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EstaPastaDeTrabalho" defaultThemeVersion="166925"/>
  <mc:AlternateContent xmlns:mc="http://schemas.openxmlformats.org/markup-compatibility/2006">
    <mc:Choice Requires="x15">
      <x15ac:absPath xmlns:x15ac="http://schemas.microsoft.com/office/spreadsheetml/2010/11/ac" url="D:\lixo\PUBLICAR CONCORRÊNCIA ELETRÔNICA 008_2026\"/>
    </mc:Choice>
  </mc:AlternateContent>
  <xr:revisionPtr revIDLastSave="0" documentId="8_{83AEF356-1D34-4352-9266-4108645D8007}" xr6:coauthVersionLast="36" xr6:coauthVersionMax="36" xr10:uidLastSave="{00000000-0000-0000-0000-000000000000}"/>
  <bookViews>
    <workbookView xWindow="0" yWindow="0" windowWidth="17490" windowHeight="7890" tabRatio="920" firstSheet="1" activeTab="13" xr2:uid="{00000000-000D-0000-FFFF-FFFF00000000}"/>
  </bookViews>
  <sheets>
    <sheet name="INSTRUÇÕES" sheetId="19" r:id="rId1"/>
    <sheet name="CSINAPI" sheetId="1" r:id="rId2"/>
    <sheet name="ISINAPI" sheetId="2" r:id="rId3"/>
    <sheet name="CDER" sheetId="4" r:id="rId4"/>
    <sheet name="IDER" sheetId="29" r:id="rId5"/>
    <sheet name="DER-R" sheetId="24" state="hidden" r:id="rId6"/>
    <sheet name="SICRO" sheetId="27" state="hidden" r:id="rId7"/>
    <sheet name="ISICRO" sheetId="30" r:id="rId8"/>
    <sheet name="CCESAN" sheetId="3" state="hidden" r:id="rId9"/>
    <sheet name="CSCORIO" sheetId="13" state="hidden" r:id="rId10"/>
    <sheet name="DADOS" sheetId="17" state="hidden"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COMPOSICAO" sheetId="9" r:id="rId18"/>
    <sheet name="MERCADO" sheetId="10" r:id="rId19"/>
    <sheet name=" CRONOGRAMA " sheetId="28" r:id="rId20"/>
  </sheets>
  <definedNames>
    <definedName name="_xlnm._FilterDatabase" localSheetId="9" hidden="1">CSCORIO!$A$2:$D$5747</definedName>
    <definedName name="_xlnm._FilterDatabase" localSheetId="14" hidden="1">LICITACAO!#REF!</definedName>
    <definedName name="_xlnm._FilterDatabase" localSheetId="13" hidden="1">ORCAMENTO!$B$4:$O$59</definedName>
    <definedName name="_xlnm.Print_Area" localSheetId="19">' CRONOGRAMA '!$A$1:$F$33</definedName>
    <definedName name="_xlnm.Print_Area" localSheetId="12">BDI!$A$1:$D$46</definedName>
    <definedName name="_xlnm.Print_Area" localSheetId="17">COMPOSICAO!$A$1:$I$116</definedName>
    <definedName name="_xlnm.Print_Area" localSheetId="14">LICITACAO!$A$1:$H$158</definedName>
    <definedName name="_xlnm.Print_Area" localSheetId="16">'MEMÓRIA DE CÁLCULO'!$A$1:$J$214</definedName>
    <definedName name="_xlnm.Print_Area" localSheetId="13">ORCAMENTO!$B$1:$J$64</definedName>
    <definedName name="BDI" comment="BDI">BDI!$C$37</definedName>
    <definedName name="DADOS" comment="Lista Suspensa">DADOS!$A$6:$A$15</definedName>
    <definedName name="ETAPA">DADOS!$A$2:$A$3</definedName>
  </definedNames>
  <calcPr calcId="179021"/>
</workbook>
</file>

<file path=xl/calcChain.xml><?xml version="1.0" encoding="utf-8"?>
<calcChain xmlns="http://schemas.openxmlformats.org/spreadsheetml/2006/main">
  <c r="H101" i="9" l="1"/>
  <c r="H103" i="9"/>
  <c r="H68" i="9"/>
  <c r="J167" i="14"/>
  <c r="J175" i="14"/>
  <c r="J173" i="14"/>
  <c r="F52" i="8"/>
  <c r="I173" i="14" s="1"/>
  <c r="E52" i="8"/>
  <c r="B173" i="14" s="1"/>
  <c r="H113" i="9"/>
  <c r="I113" i="9" s="1"/>
  <c r="I111" i="9" s="1"/>
  <c r="D113" i="9"/>
  <c r="E113" i="9" s="1"/>
  <c r="C115" i="9"/>
  <c r="E115" i="9"/>
  <c r="E116" i="9"/>
  <c r="J172" i="14"/>
  <c r="J170" i="14" s="1"/>
  <c r="H51" i="8"/>
  <c r="I51" i="8" s="1"/>
  <c r="F51" i="8"/>
  <c r="E51" i="8"/>
  <c r="B205" i="14"/>
  <c r="J205" i="14" s="1"/>
  <c r="J179" i="14"/>
  <c r="J169" i="14"/>
  <c r="J166" i="14"/>
  <c r="J153" i="14"/>
  <c r="J151" i="14"/>
  <c r="J108" i="14"/>
  <c r="C64" i="14"/>
  <c r="C65" i="14"/>
  <c r="B65" i="14"/>
  <c r="J65" i="14" s="1"/>
  <c r="B64" i="14"/>
  <c r="J64" i="14" s="1"/>
  <c r="B58" i="14"/>
  <c r="J39" i="14"/>
  <c r="J37" i="14" s="1"/>
  <c r="H12" i="8"/>
  <c r="I12" i="8" s="1"/>
  <c r="F12" i="8"/>
  <c r="E12" i="8"/>
  <c r="A12" i="8"/>
  <c r="E29" i="14"/>
  <c r="J29" i="14" s="1"/>
  <c r="B52" i="14"/>
  <c r="J52" i="14" s="1"/>
  <c r="D30" i="14"/>
  <c r="E25" i="14"/>
  <c r="J25" i="14" s="1"/>
  <c r="J7" i="14"/>
  <c r="D46" i="9"/>
  <c r="F31" i="9"/>
  <c r="H31" i="9"/>
  <c r="I31" i="9" s="1"/>
  <c r="D31" i="9"/>
  <c r="E31" i="9" s="1"/>
  <c r="F30" i="9"/>
  <c r="F29" i="9"/>
  <c r="H30" i="9"/>
  <c r="D30" i="9"/>
  <c r="E30" i="9" s="1"/>
  <c r="H29" i="9"/>
  <c r="D29" i="9"/>
  <c r="E29" i="9" s="1"/>
  <c r="F28" i="9"/>
  <c r="H28" i="9"/>
  <c r="I28" i="9" s="1"/>
  <c r="D28" i="9"/>
  <c r="E28" i="9" s="1"/>
  <c r="F27" i="9"/>
  <c r="D110" i="9" l="1"/>
  <c r="H109" i="9"/>
  <c r="I109" i="9" s="1"/>
  <c r="H110" i="9"/>
  <c r="I110" i="9" s="1"/>
  <c r="E109" i="9"/>
  <c r="D109" i="9"/>
  <c r="E110" i="9"/>
  <c r="I29" i="9"/>
  <c r="I30" i="9"/>
  <c r="J62" i="14"/>
  <c r="J15" i="14"/>
  <c r="J14" i="14"/>
  <c r="J146" i="14"/>
  <c r="J145" i="14"/>
  <c r="H43" i="8"/>
  <c r="I43" i="8" s="1"/>
  <c r="F43" i="8"/>
  <c r="E43" i="8"/>
  <c r="E30" i="14"/>
  <c r="J30" i="14" s="1"/>
  <c r="E76" i="14"/>
  <c r="J76" i="14" s="1"/>
  <c r="D201" i="14"/>
  <c r="C201" i="14"/>
  <c r="D200" i="14"/>
  <c r="C200" i="14"/>
  <c r="B116" i="14"/>
  <c r="J116" i="14" s="1"/>
  <c r="B115" i="14"/>
  <c r="J115" i="14" s="1"/>
  <c r="B209" i="14"/>
  <c r="C181" i="14"/>
  <c r="B181" i="14"/>
  <c r="B162" i="14"/>
  <c r="J162" i="14" s="1"/>
  <c r="B159" i="14"/>
  <c r="B156" i="14"/>
  <c r="J156" i="14" s="1"/>
  <c r="B165" i="14"/>
  <c r="J165" i="14" s="1"/>
  <c r="B164" i="14"/>
  <c r="J164" i="14" s="1"/>
  <c r="B163" i="14"/>
  <c r="J163" i="14" s="1"/>
  <c r="J50" i="14"/>
  <c r="B48" i="14"/>
  <c r="J48" i="14" s="1"/>
  <c r="D36" i="14"/>
  <c r="E36" i="14" s="1"/>
  <c r="J36" i="14" s="1"/>
  <c r="D34" i="14"/>
  <c r="E34" i="14" s="1"/>
  <c r="J34" i="14" s="1"/>
  <c r="D28" i="14"/>
  <c r="E28" i="14" s="1"/>
  <c r="J28" i="14" s="1"/>
  <c r="E27" i="14"/>
  <c r="J27" i="14" s="1"/>
  <c r="E26" i="14"/>
  <c r="J26" i="14" s="1"/>
  <c r="E24" i="14"/>
  <c r="J24" i="14" s="1"/>
  <c r="D20" i="14"/>
  <c r="B20" i="14"/>
  <c r="B10" i="14"/>
  <c r="J10" i="14" s="1"/>
  <c r="B43" i="14"/>
  <c r="J43" i="14" s="1"/>
  <c r="B44" i="14"/>
  <c r="J44" i="14" s="1"/>
  <c r="E75" i="14"/>
  <c r="J75" i="14" s="1"/>
  <c r="J188" i="14"/>
  <c r="C187" i="14"/>
  <c r="D187" i="14" s="1"/>
  <c r="J187" i="14" s="1"/>
  <c r="J131" i="14"/>
  <c r="J129" i="14" s="1"/>
  <c r="I103" i="9"/>
  <c r="I102" i="9"/>
  <c r="I101" i="9"/>
  <c r="H98" i="9"/>
  <c r="I98" i="9" s="1"/>
  <c r="E98" i="9"/>
  <c r="D98" i="9"/>
  <c r="H97" i="9"/>
  <c r="I97" i="9" s="1"/>
  <c r="E97" i="9"/>
  <c r="D97" i="9"/>
  <c r="D199" i="14"/>
  <c r="C199" i="14"/>
  <c r="D198" i="14"/>
  <c r="J198" i="14" s="1"/>
  <c r="B114" i="14"/>
  <c r="J114" i="14" s="1"/>
  <c r="J128" i="14"/>
  <c r="J127" i="14"/>
  <c r="H36" i="8"/>
  <c r="I36" i="8" s="1"/>
  <c r="F36" i="8"/>
  <c r="E36" i="8"/>
  <c r="J124" i="14"/>
  <c r="B120" i="14"/>
  <c r="J120" i="14" s="1"/>
  <c r="B119" i="14"/>
  <c r="J119" i="14" s="1"/>
  <c r="J123" i="14"/>
  <c r="H35" i="8"/>
  <c r="I35" i="8" s="1"/>
  <c r="F35" i="8"/>
  <c r="E35" i="8"/>
  <c r="H34" i="8"/>
  <c r="I34" i="8" s="1"/>
  <c r="F34" i="8"/>
  <c r="E34" i="8"/>
  <c r="D197" i="14"/>
  <c r="J197" i="14" s="1"/>
  <c r="D196" i="14"/>
  <c r="J196" i="14" s="1"/>
  <c r="D195" i="14"/>
  <c r="J195" i="14" s="1"/>
  <c r="D194" i="14"/>
  <c r="J194" i="14" s="1"/>
  <c r="C204" i="14"/>
  <c r="J204" i="14" s="1"/>
  <c r="J202" i="14" s="1"/>
  <c r="C183" i="14"/>
  <c r="B183" i="14"/>
  <c r="C180" i="14"/>
  <c r="B104" i="14"/>
  <c r="J104" i="14" s="1"/>
  <c r="J102" i="14" s="1"/>
  <c r="B98" i="14"/>
  <c r="J98" i="14" s="1"/>
  <c r="F74" i="14"/>
  <c r="E74" i="14"/>
  <c r="E73" i="14"/>
  <c r="J73" i="14" s="1"/>
  <c r="E72" i="14"/>
  <c r="J72" i="14" s="1"/>
  <c r="B47" i="14"/>
  <c r="J47" i="14" s="1"/>
  <c r="D19" i="14"/>
  <c r="B113" i="14"/>
  <c r="J113" i="14" s="1"/>
  <c r="B112" i="14"/>
  <c r="J112" i="14" s="1"/>
  <c r="B111" i="14"/>
  <c r="J111" i="14" s="1"/>
  <c r="D193" i="14"/>
  <c r="C193" i="14"/>
  <c r="B107" i="14"/>
  <c r="J107" i="14" s="1"/>
  <c r="J105" i="14" s="1"/>
  <c r="H32" i="8"/>
  <c r="I32" i="8" s="1"/>
  <c r="F32" i="8"/>
  <c r="E32" i="8"/>
  <c r="D192" i="14"/>
  <c r="J192" i="14" s="1"/>
  <c r="D186" i="14"/>
  <c r="J186" i="14" s="1"/>
  <c r="H30" i="8"/>
  <c r="I30" i="8" s="1"/>
  <c r="F30" i="8"/>
  <c r="E30" i="8"/>
  <c r="B101" i="14"/>
  <c r="J101" i="14" s="1"/>
  <c r="J99" i="14" s="1"/>
  <c r="B97" i="14"/>
  <c r="J97" i="14" s="1"/>
  <c r="H29" i="8"/>
  <c r="I29" i="8" s="1"/>
  <c r="F29" i="8"/>
  <c r="E29" i="8"/>
  <c r="B94" i="14"/>
  <c r="J94" i="14" s="1"/>
  <c r="J92" i="14" s="1"/>
  <c r="J91" i="14"/>
  <c r="J89" i="14" s="1"/>
  <c r="E71" i="14"/>
  <c r="J71" i="14" s="1"/>
  <c r="J138" i="14"/>
  <c r="J136" i="14" s="1"/>
  <c r="H40" i="8"/>
  <c r="I40" i="8" s="1"/>
  <c r="F40" i="8"/>
  <c r="E40" i="8"/>
  <c r="B191" i="14"/>
  <c r="J191" i="14" s="1"/>
  <c r="H20" i="8"/>
  <c r="I20" i="8" s="1"/>
  <c r="F20" i="8"/>
  <c r="E20" i="8"/>
  <c r="A20" i="8"/>
  <c r="J61" i="14"/>
  <c r="J59" i="14" s="1"/>
  <c r="H19" i="8"/>
  <c r="I19" i="8" s="1"/>
  <c r="F19" i="8"/>
  <c r="E19" i="8"/>
  <c r="A19" i="8"/>
  <c r="B185" i="14"/>
  <c r="J185" i="14" s="1"/>
  <c r="C182" i="14"/>
  <c r="B182" i="14"/>
  <c r="D184" i="14"/>
  <c r="J184" i="14" s="1"/>
  <c r="J58" i="14"/>
  <c r="J56" i="14" s="1"/>
  <c r="A18" i="8"/>
  <c r="J55" i="14"/>
  <c r="J53" i="14" s="1"/>
  <c r="H17" i="8"/>
  <c r="I17" i="8" s="1"/>
  <c r="F17" i="8"/>
  <c r="E17" i="8"/>
  <c r="A17" i="8"/>
  <c r="H16" i="8"/>
  <c r="I16" i="8" s="1"/>
  <c r="F16" i="8"/>
  <c r="E16" i="8"/>
  <c r="A16" i="8"/>
  <c r="H27" i="8"/>
  <c r="I27" i="8" s="1"/>
  <c r="F27" i="8"/>
  <c r="E27" i="8"/>
  <c r="J13" i="14"/>
  <c r="A8" i="8"/>
  <c r="E8" i="8"/>
  <c r="F8" i="8"/>
  <c r="H8" i="8"/>
  <c r="I8" i="8" s="1"/>
  <c r="B180" i="14"/>
  <c r="J142" i="14"/>
  <c r="H56" i="8"/>
  <c r="I56" i="8" s="1"/>
  <c r="F56" i="8"/>
  <c r="E56" i="8"/>
  <c r="H50" i="8"/>
  <c r="I50" i="8" s="1"/>
  <c r="F50" i="8"/>
  <c r="E50" i="8"/>
  <c r="H47" i="9"/>
  <c r="I47" i="9" s="1"/>
  <c r="D47" i="9"/>
  <c r="E47" i="9" s="1"/>
  <c r="H46" i="9"/>
  <c r="I46" i="9" s="1"/>
  <c r="E46" i="9"/>
  <c r="H45" i="9"/>
  <c r="I45" i="9" s="1"/>
  <c r="D45" i="9"/>
  <c r="E45" i="9" s="1"/>
  <c r="H44" i="9"/>
  <c r="I44" i="9" s="1"/>
  <c r="D44" i="9"/>
  <c r="E44" i="9" s="1"/>
  <c r="J150" i="14"/>
  <c r="J88" i="14"/>
  <c r="J86" i="14" s="1"/>
  <c r="H26" i="8"/>
  <c r="I26" i="8" s="1"/>
  <c r="F26" i="8"/>
  <c r="E26" i="8"/>
  <c r="J85" i="14"/>
  <c r="J83" i="14" s="1"/>
  <c r="H25" i="8"/>
  <c r="I25" i="8" s="1"/>
  <c r="F25" i="8"/>
  <c r="E25" i="8"/>
  <c r="J82" i="14"/>
  <c r="J80" i="14" s="1"/>
  <c r="J79" i="14"/>
  <c r="J77" i="14" s="1"/>
  <c r="J135" i="14"/>
  <c r="B49" i="14"/>
  <c r="J49" i="14" s="1"/>
  <c r="H15" i="8"/>
  <c r="I15" i="8" s="1"/>
  <c r="F15" i="8"/>
  <c r="E15" i="8"/>
  <c r="A15" i="8"/>
  <c r="E23" i="14"/>
  <c r="J23" i="14" s="1"/>
  <c r="H87" i="9"/>
  <c r="I87" i="9" s="1"/>
  <c r="E87" i="9"/>
  <c r="D87" i="9"/>
  <c r="H86" i="9"/>
  <c r="I86" i="9" s="1"/>
  <c r="E86" i="9"/>
  <c r="D86" i="9"/>
  <c r="E70" i="14"/>
  <c r="H80" i="9"/>
  <c r="I80" i="9" s="1"/>
  <c r="D80" i="9"/>
  <c r="E80" i="9" s="1"/>
  <c r="I79" i="9"/>
  <c r="I78" i="9"/>
  <c r="H75" i="9"/>
  <c r="I75" i="9" s="1"/>
  <c r="E75" i="9"/>
  <c r="D75" i="9"/>
  <c r="H74" i="9"/>
  <c r="I74" i="9" s="1"/>
  <c r="E74" i="9"/>
  <c r="D74" i="9"/>
  <c r="I68" i="9"/>
  <c r="I66" i="9" s="1"/>
  <c r="H65" i="9"/>
  <c r="I65" i="9" s="1"/>
  <c r="E65" i="9"/>
  <c r="D65" i="9"/>
  <c r="H64" i="9"/>
  <c r="I64" i="9" s="1"/>
  <c r="E64" i="9"/>
  <c r="D64" i="9"/>
  <c r="I107" i="9" l="1"/>
  <c r="I106" i="9" s="1"/>
  <c r="H52" i="8" s="1"/>
  <c r="I52" i="8" s="1"/>
  <c r="I84" i="9"/>
  <c r="I72" i="9"/>
  <c r="I76" i="9"/>
  <c r="J95" i="14"/>
  <c r="J143" i="14"/>
  <c r="J117" i="14"/>
  <c r="J45" i="14"/>
  <c r="J125" i="14"/>
  <c r="J11" i="14"/>
  <c r="I99" i="9"/>
  <c r="I95" i="9"/>
  <c r="J200" i="14"/>
  <c r="J201" i="14"/>
  <c r="J109" i="14"/>
  <c r="J181" i="14"/>
  <c r="E20" i="14"/>
  <c r="J20" i="14" s="1"/>
  <c r="J41" i="14"/>
  <c r="J121" i="14"/>
  <c r="J199" i="14"/>
  <c r="J183" i="14"/>
  <c r="J74" i="14"/>
  <c r="J193" i="14"/>
  <c r="J189" i="14" s="1"/>
  <c r="J182" i="14"/>
  <c r="J180" i="14"/>
  <c r="J70" i="14"/>
  <c r="I62" i="9"/>
  <c r="I61" i="9" s="1"/>
  <c r="I94" i="9" l="1"/>
  <c r="J177" i="14"/>
  <c r="I71" i="9"/>
  <c r="J140" i="14"/>
  <c r="H42" i="8" l="1"/>
  <c r="I42" i="8" s="1"/>
  <c r="F42" i="8"/>
  <c r="E42" i="8"/>
  <c r="J133" i="14" l="1"/>
  <c r="H39" i="8" l="1"/>
  <c r="I39" i="8" s="1"/>
  <c r="F39" i="8"/>
  <c r="E39" i="8"/>
  <c r="J160" i="14" l="1"/>
  <c r="H49" i="8"/>
  <c r="I49" i="8" s="1"/>
  <c r="F49" i="8"/>
  <c r="E49" i="8"/>
  <c r="F69" i="14"/>
  <c r="E69" i="14"/>
  <c r="E35" i="14"/>
  <c r="J35" i="14" s="1"/>
  <c r="E33" i="14"/>
  <c r="J33" i="14" s="1"/>
  <c r="J31" i="14" s="1"/>
  <c r="F22" i="14"/>
  <c r="E21" i="14"/>
  <c r="J21" i="14" s="1"/>
  <c r="B19" i="14"/>
  <c r="J69" i="14" l="1"/>
  <c r="J67" i="14" s="1"/>
  <c r="J8" i="28"/>
  <c r="E22" i="14" l="1"/>
  <c r="J22" i="14" l="1"/>
  <c r="H55" i="9" l="1"/>
  <c r="I55" i="9" s="1"/>
  <c r="E55" i="9"/>
  <c r="D55" i="9"/>
  <c r="H54" i="9"/>
  <c r="I54" i="9" s="1"/>
  <c r="E54" i="9"/>
  <c r="D54" i="9"/>
  <c r="H55" i="8"/>
  <c r="I55" i="8" s="1"/>
  <c r="F55" i="8"/>
  <c r="E55" i="8"/>
  <c r="I52" i="9" l="1"/>
  <c r="J159" i="14" l="1"/>
  <c r="J157" i="14" s="1"/>
  <c r="H40" i="9" l="1"/>
  <c r="I40" i="9" s="1"/>
  <c r="E40" i="9"/>
  <c r="D40" i="9"/>
  <c r="H39" i="9"/>
  <c r="I39" i="9" s="1"/>
  <c r="E39" i="9"/>
  <c r="D39" i="9"/>
  <c r="I37" i="9" l="1"/>
  <c r="B16" i="10" l="1"/>
  <c r="J209" i="14" l="1"/>
  <c r="J148" i="14" l="1"/>
  <c r="E19" i="14"/>
  <c r="J19" i="14" s="1"/>
  <c r="J17" i="14" s="1"/>
  <c r="A59" i="8"/>
  <c r="F59" i="8"/>
  <c r="H17" i="9" l="1"/>
  <c r="H16" i="9" l="1"/>
  <c r="H24" i="9" l="1"/>
  <c r="I24" i="9" s="1"/>
  <c r="E24" i="9"/>
  <c r="D24" i="9"/>
  <c r="H23" i="9"/>
  <c r="I23" i="9" s="1"/>
  <c r="E23" i="9"/>
  <c r="D23" i="9"/>
  <c r="I21" i="9" l="1"/>
  <c r="I17" i="9" l="1"/>
  <c r="D17" i="9"/>
  <c r="E17" i="9" s="1"/>
  <c r="I16" i="9"/>
  <c r="D16" i="9"/>
  <c r="E16" i="9" s="1"/>
  <c r="H15" i="9"/>
  <c r="I15" i="9" s="1"/>
  <c r="D15" i="9"/>
  <c r="E15" i="9" s="1"/>
  <c r="H12" i="9"/>
  <c r="I12" i="9" s="1"/>
  <c r="E12" i="9"/>
  <c r="D12" i="9"/>
  <c r="H11" i="9"/>
  <c r="I11" i="9" s="1"/>
  <c r="E11" i="9"/>
  <c r="D11" i="9"/>
  <c r="H10" i="9"/>
  <c r="I10" i="9" s="1"/>
  <c r="E10" i="9"/>
  <c r="D10" i="9"/>
  <c r="H9" i="9"/>
  <c r="I9" i="9" s="1"/>
  <c r="E9" i="9"/>
  <c r="D9" i="9"/>
  <c r="H8" i="9"/>
  <c r="I8" i="9" s="1"/>
  <c r="E8" i="9"/>
  <c r="D8" i="9"/>
  <c r="A5" i="9"/>
  <c r="I6" i="9" l="1"/>
  <c r="I13" i="9"/>
  <c r="I5" i="9" l="1"/>
  <c r="H14" i="8" l="1"/>
  <c r="I14" i="8" s="1"/>
  <c r="F14" i="8"/>
  <c r="E14" i="8"/>
  <c r="A14" i="8"/>
  <c r="H54" i="8" l="1"/>
  <c r="I54" i="8" s="1"/>
  <c r="F54" i="8"/>
  <c r="E54" i="8"/>
  <c r="B211" i="14" l="1"/>
  <c r="H11" i="8" l="1"/>
  <c r="J207" i="14" l="1"/>
  <c r="J154" i="14" l="1"/>
  <c r="H22" i="8" l="1"/>
  <c r="I22" i="8" s="1"/>
  <c r="F22" i="8"/>
  <c r="E22" i="8"/>
  <c r="I11" i="8" l="1"/>
  <c r="F11" i="8"/>
  <c r="E11" i="8"/>
  <c r="A11" i="8"/>
  <c r="E11" i="10" l="1"/>
  <c r="E10" i="10"/>
  <c r="E4" i="10" l="1"/>
  <c r="J22" i="28" l="1"/>
  <c r="J20" i="28"/>
  <c r="J18" i="28"/>
  <c r="J16" i="28"/>
  <c r="J14" i="28"/>
  <c r="J12" i="28"/>
  <c r="J10" i="28"/>
  <c r="J6" i="28"/>
  <c r="B3" i="28"/>
  <c r="B2" i="28"/>
  <c r="B30" i="28"/>
  <c r="D33" i="28"/>
  <c r="D32" i="28"/>
  <c r="A3" i="28"/>
  <c r="A2" i="28"/>
  <c r="H10" i="8" l="1"/>
  <c r="I10" i="8" s="1"/>
  <c r="F10" i="8"/>
  <c r="E10" i="8"/>
  <c r="A10" i="8"/>
  <c r="A9" i="8"/>
  <c r="J8" i="14" l="1"/>
  <c r="F213" i="14" l="1"/>
  <c r="F212" i="14"/>
  <c r="A7" i="8"/>
  <c r="H6" i="8" l="1"/>
  <c r="I6" i="8" s="1"/>
  <c r="F6" i="8"/>
  <c r="E6" i="8"/>
  <c r="A45" i="8" l="1"/>
  <c r="B2" i="10" l="1"/>
  <c r="G3" i="8" l="1"/>
  <c r="B3" i="14" l="1"/>
  <c r="B2" i="14"/>
  <c r="B3" i="9" l="1"/>
  <c r="B2" i="9"/>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6" i="8" l="1"/>
  <c r="A5" i="8" l="1"/>
  <c r="L59" i="8" l="1"/>
  <c r="A2" i="10"/>
  <c r="A3" i="9"/>
  <c r="A2" i="9"/>
  <c r="A3" i="14"/>
  <c r="A2" i="14"/>
  <c r="B3" i="8"/>
  <c r="B2" i="8"/>
  <c r="G51" i="8" l="1"/>
  <c r="L51" i="8" s="1"/>
  <c r="M51" i="8" s="1"/>
  <c r="G52" i="8"/>
  <c r="B170" i="14"/>
  <c r="I170" i="14"/>
  <c r="B37" i="14"/>
  <c r="I37" i="14"/>
  <c r="G43" i="8"/>
  <c r="L43" i="8" s="1"/>
  <c r="M43" i="8" s="1"/>
  <c r="G12" i="8"/>
  <c r="I143" i="14"/>
  <c r="B143" i="14"/>
  <c r="G36" i="8"/>
  <c r="L36" i="8" s="1"/>
  <c r="M36" i="8" s="1"/>
  <c r="G37" i="8"/>
  <c r="B125" i="14"/>
  <c r="I125" i="14"/>
  <c r="I121" i="14"/>
  <c r="B121" i="14"/>
  <c r="G34" i="8"/>
  <c r="L34" i="8" s="1"/>
  <c r="M34" i="8" s="1"/>
  <c r="G35" i="8"/>
  <c r="B117" i="14"/>
  <c r="I117" i="14"/>
  <c r="G32" i="8"/>
  <c r="L32" i="8" s="1"/>
  <c r="M32" i="8" s="1"/>
  <c r="G33" i="8"/>
  <c r="B105" i="14"/>
  <c r="I105" i="14"/>
  <c r="G29" i="8"/>
  <c r="L29" i="8" s="1"/>
  <c r="M29" i="8" s="1"/>
  <c r="G31" i="8"/>
  <c r="G30" i="8"/>
  <c r="I99" i="14"/>
  <c r="B99" i="14"/>
  <c r="I95" i="14"/>
  <c r="B95" i="14"/>
  <c r="G40" i="8"/>
  <c r="L40" i="8" s="1"/>
  <c r="M40" i="8" s="1"/>
  <c r="G28" i="8"/>
  <c r="I136" i="14"/>
  <c r="B136" i="14"/>
  <c r="I62" i="14"/>
  <c r="B62" i="14"/>
  <c r="G19" i="8"/>
  <c r="J19" i="8" s="1"/>
  <c r="G20" i="8"/>
  <c r="I59" i="14"/>
  <c r="B59" i="14"/>
  <c r="G18" i="8"/>
  <c r="G17" i="8"/>
  <c r="I53" i="14"/>
  <c r="B53" i="14"/>
  <c r="B50" i="14"/>
  <c r="I50" i="14"/>
  <c r="G27" i="8"/>
  <c r="L27" i="8" s="1"/>
  <c r="M27" i="8" s="1"/>
  <c r="G16" i="8"/>
  <c r="I89" i="14"/>
  <c r="B89" i="14"/>
  <c r="G56" i="8"/>
  <c r="J56" i="8" s="1"/>
  <c r="P56" i="8" s="1"/>
  <c r="G8" i="8"/>
  <c r="B11" i="14"/>
  <c r="I11" i="14"/>
  <c r="I202" i="14"/>
  <c r="B202" i="14"/>
  <c r="I167" i="14"/>
  <c r="B167" i="14"/>
  <c r="G26" i="8"/>
  <c r="L26" i="8" s="1"/>
  <c r="M26" i="8" s="1"/>
  <c r="G50" i="8"/>
  <c r="B86" i="14"/>
  <c r="I86" i="14"/>
  <c r="I83" i="14"/>
  <c r="B83" i="14"/>
  <c r="G23" i="8"/>
  <c r="L23" i="8" s="1"/>
  <c r="G25" i="8"/>
  <c r="G24" i="8"/>
  <c r="L24" i="8" s="1"/>
  <c r="H23" i="8"/>
  <c r="I23" i="8" s="1"/>
  <c r="F23" i="8"/>
  <c r="I77" i="14" s="1"/>
  <c r="E23" i="8"/>
  <c r="B77" i="14" s="1"/>
  <c r="I45" i="14"/>
  <c r="B45" i="14"/>
  <c r="G15" i="8"/>
  <c r="H90" i="9"/>
  <c r="I90" i="9" s="1"/>
  <c r="I88" i="9" s="1"/>
  <c r="D90" i="9"/>
  <c r="E90" i="9" s="1"/>
  <c r="H43" i="9"/>
  <c r="I43" i="9" s="1"/>
  <c r="I41" i="9" s="1"/>
  <c r="D43" i="9"/>
  <c r="E43" i="9" s="1"/>
  <c r="B139" i="14"/>
  <c r="B140" i="14"/>
  <c r="I140" i="14"/>
  <c r="G41" i="8"/>
  <c r="G42" i="8"/>
  <c r="G38" i="8"/>
  <c r="B132" i="14"/>
  <c r="G39" i="8"/>
  <c r="I160" i="14"/>
  <c r="B160" i="14"/>
  <c r="G49" i="8"/>
  <c r="B66" i="14"/>
  <c r="D58" i="9"/>
  <c r="E58" i="9" s="1"/>
  <c r="H58" i="9"/>
  <c r="I58" i="9" s="1"/>
  <c r="I56" i="9" s="1"/>
  <c r="I51" i="9" s="1"/>
  <c r="G55" i="8"/>
  <c r="I189" i="14"/>
  <c r="B189" i="14"/>
  <c r="G48" i="8"/>
  <c r="B40" i="14"/>
  <c r="B41" i="14"/>
  <c r="I41" i="14"/>
  <c r="G11" i="8"/>
  <c r="G10" i="8"/>
  <c r="G7" i="8"/>
  <c r="I177" i="14"/>
  <c r="B177" i="14"/>
  <c r="D27" i="9"/>
  <c r="E27" i="9" s="1"/>
  <c r="H27" i="9"/>
  <c r="I27" i="9" s="1"/>
  <c r="G14" i="8"/>
  <c r="G54" i="8"/>
  <c r="L54" i="8" s="1"/>
  <c r="M54" i="8" s="1"/>
  <c r="B147" i="14"/>
  <c r="I67" i="14"/>
  <c r="B67" i="14"/>
  <c r="G21" i="8"/>
  <c r="G22" i="8"/>
  <c r="G44" i="8"/>
  <c r="G13" i="8"/>
  <c r="B176" i="14"/>
  <c r="G46" i="8"/>
  <c r="B7" i="28"/>
  <c r="B5" i="28"/>
  <c r="B11" i="28"/>
  <c r="B13" i="28"/>
  <c r="B15" i="28"/>
  <c r="B17" i="28"/>
  <c r="B9" i="28"/>
  <c r="B21" i="28"/>
  <c r="B19" i="28"/>
  <c r="E7" i="8"/>
  <c r="B8" i="14" s="1"/>
  <c r="H7" i="8"/>
  <c r="I7" i="8" s="1"/>
  <c r="F7" i="8"/>
  <c r="I8" i="14" s="1"/>
  <c r="F47" i="8"/>
  <c r="E47" i="8"/>
  <c r="H47" i="8"/>
  <c r="I47" i="8" s="1"/>
  <c r="G58" i="8"/>
  <c r="I31" i="14"/>
  <c r="B31" i="14"/>
  <c r="I17" i="14"/>
  <c r="B17" i="14"/>
  <c r="B16" i="14"/>
  <c r="B206" i="14"/>
  <c r="G53" i="8"/>
  <c r="G57" i="8"/>
  <c r="G47" i="8"/>
  <c r="B5" i="14"/>
  <c r="I5" i="14"/>
  <c r="J51" i="8" l="1"/>
  <c r="P51" i="8" s="1"/>
  <c r="L52" i="8"/>
  <c r="M52" i="8" s="1"/>
  <c r="J52" i="8"/>
  <c r="P52" i="8" s="1"/>
  <c r="J43" i="8"/>
  <c r="P43" i="8" s="1"/>
  <c r="J12" i="8"/>
  <c r="L12" i="8"/>
  <c r="M12" i="8" s="1"/>
  <c r="I25" i="9"/>
  <c r="I20" i="9" s="1"/>
  <c r="J36" i="8"/>
  <c r="P36" i="8" s="1"/>
  <c r="L37" i="8"/>
  <c r="J34" i="8"/>
  <c r="P34" i="8" s="1"/>
  <c r="L35" i="8"/>
  <c r="M35" i="8" s="1"/>
  <c r="J35" i="8"/>
  <c r="P35" i="8" s="1"/>
  <c r="J32" i="8"/>
  <c r="P32" i="8" s="1"/>
  <c r="L33" i="8"/>
  <c r="I83" i="9"/>
  <c r="J29" i="8"/>
  <c r="P29" i="8" s="1"/>
  <c r="L30" i="8"/>
  <c r="M30" i="8" s="1"/>
  <c r="J30" i="8"/>
  <c r="P30" i="8" s="1"/>
  <c r="L31" i="8"/>
  <c r="J40" i="8"/>
  <c r="P40" i="8" s="1"/>
  <c r="L28" i="8"/>
  <c r="L19" i="8"/>
  <c r="M19" i="8" s="1"/>
  <c r="J20" i="8"/>
  <c r="L20" i="8"/>
  <c r="M20" i="8" s="1"/>
  <c r="J17" i="8"/>
  <c r="L17" i="8"/>
  <c r="M17" i="8" s="1"/>
  <c r="L18" i="8"/>
  <c r="J27" i="8"/>
  <c r="P27" i="8" s="1"/>
  <c r="J16" i="8"/>
  <c r="L16" i="8"/>
  <c r="M16" i="8" s="1"/>
  <c r="L56" i="8"/>
  <c r="M56" i="8" s="1"/>
  <c r="J8" i="8"/>
  <c r="L8" i="8"/>
  <c r="M8" i="8" s="1"/>
  <c r="J26" i="8"/>
  <c r="P26" i="8" s="1"/>
  <c r="L50" i="8"/>
  <c r="M50" i="8" s="1"/>
  <c r="J50" i="8"/>
  <c r="P50" i="8" s="1"/>
  <c r="I36" i="9"/>
  <c r="J23" i="8"/>
  <c r="P23" i="8" s="1"/>
  <c r="L25" i="8"/>
  <c r="M25" i="8" s="1"/>
  <c r="J25" i="8"/>
  <c r="P25" i="8" s="1"/>
  <c r="M23" i="8"/>
  <c r="J15" i="8"/>
  <c r="L42" i="8"/>
  <c r="M42" i="8" s="1"/>
  <c r="J42" i="8"/>
  <c r="J41" i="8" s="1"/>
  <c r="L39" i="8"/>
  <c r="M39" i="8" s="1"/>
  <c r="J39" i="8"/>
  <c r="J38" i="8" s="1"/>
  <c r="L49" i="8"/>
  <c r="M49" i="8" s="1"/>
  <c r="J49" i="8"/>
  <c r="P49" i="8" s="1"/>
  <c r="L55" i="8"/>
  <c r="M55" i="8" s="1"/>
  <c r="J55" i="8"/>
  <c r="P55" i="8" s="1"/>
  <c r="L48" i="8"/>
  <c r="J14" i="8"/>
  <c r="L14" i="8"/>
  <c r="M14" i="8" s="1"/>
  <c r="J54" i="8"/>
  <c r="L22" i="8"/>
  <c r="M22" i="8" s="1"/>
  <c r="J22" i="8"/>
  <c r="B154" i="14"/>
  <c r="I154" i="14"/>
  <c r="J11" i="8"/>
  <c r="L11" i="8"/>
  <c r="M11" i="8" s="1"/>
  <c r="L46" i="8"/>
  <c r="J7" i="8"/>
  <c r="L58" i="8"/>
  <c r="J10" i="8"/>
  <c r="L10" i="8"/>
  <c r="M10" i="8" s="1"/>
  <c r="L47" i="8"/>
  <c r="M47" i="8" s="1"/>
  <c r="J47" i="8"/>
  <c r="G45" i="8"/>
  <c r="L15" i="8" s="1"/>
  <c r="M15" i="8" s="1"/>
  <c r="L7" i="8"/>
  <c r="M7" i="8" s="1"/>
  <c r="B4" i="14"/>
  <c r="B16" i="7"/>
  <c r="B15" i="7"/>
  <c r="A12" i="7"/>
  <c r="J53" i="8" l="1"/>
  <c r="J9" i="8"/>
  <c r="P42" i="8"/>
  <c r="P39" i="8"/>
  <c r="P54" i="8"/>
  <c r="P22" i="8"/>
  <c r="L45" i="8"/>
  <c r="C12" i="7" l="1"/>
  <c r="B12" i="7"/>
  <c r="A44" i="6"/>
  <c r="A41" i="6"/>
  <c r="C33" i="6"/>
  <c r="C26" i="6" s="1"/>
  <c r="C37" i="6" l="1"/>
  <c r="A17" i="7"/>
  <c r="E37" i="6" s="1"/>
  <c r="V2" i="8" l="1"/>
  <c r="W2" i="8" s="1"/>
  <c r="V3" i="8" l="1"/>
  <c r="J5" i="14" l="1"/>
  <c r="G6" i="8" l="1"/>
  <c r="J6" i="8" s="1"/>
  <c r="J5" i="8" s="1"/>
  <c r="Q8" i="8" l="1"/>
  <c r="L6" i="8"/>
  <c r="M6" i="8" s="1"/>
  <c r="Q6" i="8" l="1"/>
  <c r="C5" i="28"/>
  <c r="Q7" i="8"/>
  <c r="G5" i="28" l="1"/>
  <c r="D5" i="28"/>
  <c r="E5" i="28"/>
  <c r="F5" i="28"/>
  <c r="J5" i="28" l="1"/>
  <c r="K5" i="28" s="1"/>
  <c r="P47" i="8" l="1"/>
  <c r="I133" i="14" l="1"/>
  <c r="B133" i="14"/>
  <c r="A20" i="9" l="1"/>
  <c r="A36" i="9" l="1"/>
  <c r="C13" i="28" l="1"/>
  <c r="A51" i="9" l="1"/>
  <c r="F13" i="28"/>
  <c r="G13" i="28"/>
  <c r="D13" i="28"/>
  <c r="E13" i="28"/>
  <c r="H45" i="8" l="1"/>
  <c r="I45" i="8" s="1"/>
  <c r="F45" i="8"/>
  <c r="I148" i="14" s="1"/>
  <c r="E45" i="8"/>
  <c r="B148" i="14" s="1"/>
  <c r="A61" i="9"/>
  <c r="A71" i="9" s="1"/>
  <c r="A83" i="9" s="1"/>
  <c r="A94" i="9" s="1"/>
  <c r="A106" i="9" s="1"/>
  <c r="J13" i="28"/>
  <c r="K13" i="28" s="1"/>
  <c r="C7" i="28"/>
  <c r="E37" i="8" l="1"/>
  <c r="B129" i="14" s="1"/>
  <c r="H37" i="8"/>
  <c r="I37" i="8" s="1"/>
  <c r="F37" i="8"/>
  <c r="I129" i="14" s="1"/>
  <c r="H28" i="8"/>
  <c r="I28" i="8" s="1"/>
  <c r="J28" i="8" s="1"/>
  <c r="P28" i="8" s="1"/>
  <c r="J45" i="8"/>
  <c r="M45" i="8"/>
  <c r="F33" i="8"/>
  <c r="I109" i="14" s="1"/>
  <c r="H33" i="8"/>
  <c r="I33" i="8" s="1"/>
  <c r="E33" i="8"/>
  <c r="B109" i="14" s="1"/>
  <c r="F28" i="8"/>
  <c r="I92" i="14" s="1"/>
  <c r="E28" i="8"/>
  <c r="B92" i="14" s="1"/>
  <c r="E18" i="8"/>
  <c r="B56" i="14" s="1"/>
  <c r="E31" i="8"/>
  <c r="B102" i="14" s="1"/>
  <c r="F18" i="8"/>
  <c r="I56" i="14" s="1"/>
  <c r="F31" i="8"/>
  <c r="I102" i="14" s="1"/>
  <c r="H31" i="8"/>
  <c r="I31" i="8" s="1"/>
  <c r="H18" i="8"/>
  <c r="I18" i="8" s="1"/>
  <c r="H46" i="8"/>
  <c r="I46" i="8" s="1"/>
  <c r="J46" i="8" s="1"/>
  <c r="F46" i="8"/>
  <c r="I151" i="14" s="1"/>
  <c r="E46" i="8"/>
  <c r="B151" i="14" s="1"/>
  <c r="E58" i="8"/>
  <c r="B207" i="14" s="1"/>
  <c r="H58" i="8"/>
  <c r="I58" i="8" s="1"/>
  <c r="J58" i="8" s="1"/>
  <c r="J57" i="8" s="1"/>
  <c r="F58" i="8"/>
  <c r="I207" i="14" s="1"/>
  <c r="H24" i="8"/>
  <c r="I24" i="8" s="1"/>
  <c r="F24" i="8"/>
  <c r="I80" i="14" s="1"/>
  <c r="E24" i="8"/>
  <c r="B80" i="14" s="1"/>
  <c r="H48" i="8"/>
  <c r="I48" i="8" s="1"/>
  <c r="F48" i="8"/>
  <c r="I157" i="14" s="1"/>
  <c r="E48" i="8"/>
  <c r="B157" i="14" s="1"/>
  <c r="E7" i="28"/>
  <c r="G7" i="28"/>
  <c r="F7" i="28"/>
  <c r="D7" i="28"/>
  <c r="J37" i="8" l="1"/>
  <c r="P37" i="8" s="1"/>
  <c r="M37" i="8"/>
  <c r="M28" i="8"/>
  <c r="J33" i="8"/>
  <c r="P33" i="8" s="1"/>
  <c r="M33" i="8"/>
  <c r="J18" i="8"/>
  <c r="M18" i="8"/>
  <c r="J31" i="8"/>
  <c r="P31" i="8" s="1"/>
  <c r="M31" i="8"/>
  <c r="M46" i="8"/>
  <c r="P46" i="8"/>
  <c r="M58" i="8"/>
  <c r="P58" i="8"/>
  <c r="S4" i="8"/>
  <c r="J48" i="8"/>
  <c r="J44" i="8" s="1"/>
  <c r="M48" i="8"/>
  <c r="M24" i="8"/>
  <c r="J24" i="8"/>
  <c r="C15" i="28"/>
  <c r="J7" i="28"/>
  <c r="K7" i="28" s="1"/>
  <c r="J21" i="8" l="1"/>
  <c r="C11" i="28" s="1"/>
  <c r="J13" i="8"/>
  <c r="C9" i="28" s="1"/>
  <c r="M59" i="8"/>
  <c r="N59" i="8" s="1"/>
  <c r="P24" i="8"/>
  <c r="P48" i="8"/>
  <c r="C17" i="28"/>
  <c r="E15" i="28"/>
  <c r="G15" i="28"/>
  <c r="F15" i="28"/>
  <c r="D15" i="28"/>
  <c r="F9" i="28" l="1"/>
  <c r="G9" i="28"/>
  <c r="E9" i="28"/>
  <c r="D9" i="28"/>
  <c r="J59" i="8"/>
  <c r="N52" i="8" s="1"/>
  <c r="E11" i="28"/>
  <c r="D11" i="28"/>
  <c r="F11" i="28"/>
  <c r="G11" i="28"/>
  <c r="E17" i="28"/>
  <c r="D17" i="28"/>
  <c r="F17" i="28"/>
  <c r="G17" i="28"/>
  <c r="J15" i="28"/>
  <c r="K15" i="28" s="1"/>
  <c r="AC3" i="8"/>
  <c r="Z3" i="8" s="1"/>
  <c r="AC4" i="8"/>
  <c r="Z4" i="8" s="1"/>
  <c r="AC2" i="8"/>
  <c r="Z2" i="8" s="1"/>
  <c r="J9" i="28" l="1"/>
  <c r="K9" i="28" s="1"/>
  <c r="O52" i="8"/>
  <c r="O51" i="8"/>
  <c r="N12" i="8"/>
  <c r="N51" i="8"/>
  <c r="O12" i="8"/>
  <c r="O43" i="8"/>
  <c r="N37" i="8"/>
  <c r="N43" i="8"/>
  <c r="O37" i="8"/>
  <c r="O35" i="8"/>
  <c r="O36" i="8"/>
  <c r="N35" i="8"/>
  <c r="N36" i="8"/>
  <c r="O34" i="8"/>
  <c r="N33" i="8"/>
  <c r="N34" i="8"/>
  <c r="N8" i="8"/>
  <c r="N16" i="8"/>
  <c r="N18" i="8"/>
  <c r="N17" i="8"/>
  <c r="N20" i="8"/>
  <c r="N19" i="8"/>
  <c r="N28" i="8"/>
  <c r="N40" i="8"/>
  <c r="N30" i="8"/>
  <c r="N29" i="8"/>
  <c r="N32" i="8"/>
  <c r="N31" i="8"/>
  <c r="N27" i="8"/>
  <c r="O33" i="8"/>
  <c r="O32" i="8"/>
  <c r="O30" i="8"/>
  <c r="O31" i="8"/>
  <c r="O28" i="8"/>
  <c r="O29" i="8"/>
  <c r="O20" i="8"/>
  <c r="O40" i="8"/>
  <c r="O19" i="8"/>
  <c r="O17" i="8"/>
  <c r="O18" i="8"/>
  <c r="O27" i="8"/>
  <c r="O16" i="8"/>
  <c r="O8" i="8"/>
  <c r="O56" i="8"/>
  <c r="N56" i="8"/>
  <c r="O50" i="8"/>
  <c r="N23" i="8"/>
  <c r="N25" i="8"/>
  <c r="N50" i="8"/>
  <c r="N15" i="8"/>
  <c r="N24" i="8"/>
  <c r="N26" i="8"/>
  <c r="O26" i="8"/>
  <c r="J11" i="28"/>
  <c r="K11" i="28" s="1"/>
  <c r="O24" i="8"/>
  <c r="O25" i="8"/>
  <c r="J17" i="28"/>
  <c r="K17" i="28" s="1"/>
  <c r="O15" i="8"/>
  <c r="O23" i="8"/>
  <c r="O42" i="8"/>
  <c r="N42" i="8"/>
  <c r="O39" i="8"/>
  <c r="N39" i="8"/>
  <c r="O49" i="8"/>
  <c r="N49" i="8"/>
  <c r="C19" i="28"/>
  <c r="O59" i="8"/>
  <c r="O55" i="8"/>
  <c r="O48" i="8"/>
  <c r="O54" i="8"/>
  <c r="O45" i="8"/>
  <c r="O6" i="8"/>
  <c r="O14" i="8"/>
  <c r="O11" i="8"/>
  <c r="O7" i="8"/>
  <c r="O58" i="8"/>
  <c r="O47" i="8"/>
  <c r="O22" i="8"/>
  <c r="O10" i="8"/>
  <c r="O46" i="8"/>
  <c r="C21" i="28"/>
  <c r="E19" i="28" l="1"/>
  <c r="F19" i="28"/>
  <c r="G19" i="28"/>
  <c r="D19" i="28"/>
  <c r="N55" i="8"/>
  <c r="N48" i="8"/>
  <c r="AD3" i="8"/>
  <c r="AD4" i="8"/>
  <c r="AE4" i="8" s="1"/>
  <c r="AD2" i="8"/>
  <c r="S2" i="8"/>
  <c r="S3" i="8" s="1"/>
  <c r="F21" i="28"/>
  <c r="G21" i="28"/>
  <c r="E21" i="28"/>
  <c r="D21" i="28"/>
  <c r="N22" i="8"/>
  <c r="N46" i="8"/>
  <c r="N6" i="8"/>
  <c r="N10" i="8"/>
  <c r="N47" i="8"/>
  <c r="N58" i="8"/>
  <c r="N45" i="8"/>
  <c r="N14" i="8"/>
  <c r="N54" i="8"/>
  <c r="N11" i="8"/>
  <c r="N7" i="8"/>
  <c r="F23" i="28" l="1"/>
  <c r="D23" i="28"/>
  <c r="E23" i="28"/>
  <c r="G23" i="28"/>
  <c r="J19" i="28"/>
  <c r="K19" i="28" s="1"/>
  <c r="J21" i="28"/>
  <c r="K21" i="28" s="1"/>
  <c r="AE3" i="8"/>
  <c r="AE2" i="8" s="1"/>
  <c r="R4" i="8"/>
  <c r="J23" i="28" l="1"/>
  <c r="D25" i="28"/>
  <c r="E25" i="28" s="1"/>
  <c r="F25" i="28" s="1"/>
  <c r="G25" i="28" s="1"/>
  <c r="C23" i="28"/>
  <c r="C6" i="28" s="1"/>
  <c r="K23" i="28" l="1"/>
  <c r="G24" i="28"/>
  <c r="C20" i="28"/>
  <c r="C16" i="28"/>
  <c r="C22" i="28"/>
  <c r="C18" i="28"/>
  <c r="C14" i="28"/>
  <c r="D24" i="28"/>
  <c r="F24" i="28"/>
  <c r="C12" i="28"/>
  <c r="E24" i="28"/>
  <c r="C10" i="28"/>
  <c r="C8" i="28"/>
  <c r="J24" i="28" l="1"/>
  <c r="C24" i="28"/>
  <c r="D26" i="28"/>
  <c r="E26" i="28" s="1"/>
  <c r="F26" i="28" s="1"/>
  <c r="G26"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C00-000001000000}">
      <text>
        <r>
          <rPr>
            <sz val="9"/>
            <color rgb="FF000000"/>
            <rFont val="Liberation Sans"/>
            <family val="2"/>
          </rPr>
          <t>Nome do Orgão  ou Empresa Executante</t>
        </r>
      </text>
    </comment>
    <comment ref="B9" authorId="0" shapeId="0" xr:uid="{00000000-0006-0000-0C00-000002000000}">
      <text>
        <r>
          <rPr>
            <b/>
            <sz val="9"/>
            <color rgb="FF000000"/>
            <rFont val="Liberation Sans"/>
            <family val="2"/>
          </rPr>
          <t>Escolha</t>
        </r>
        <r>
          <rPr>
            <b/>
            <sz val="9"/>
            <color rgb="FF000000"/>
            <rFont val="Liberation Sans"/>
            <family val="2"/>
          </rPr>
          <t xml:space="preserve">
</t>
        </r>
      </text>
    </comment>
    <comment ref="B13" authorId="0" shapeId="0" xr:uid="{00000000-0006-0000-0C00-00000300000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xr:uid="{00000000-0006-0000-0C00-00000400000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xr:uid="{00000000-0006-0000-0C00-00000500000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xr:uid="{00000000-0006-0000-0C00-00000600000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xr:uid="{00000000-0006-0000-0C00-00000700000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xr:uid="{00000000-0006-0000-0C00-00000800000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xr:uid="{00000000-0006-0000-0C00-00000900000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xr:uid="{00000000-0006-0000-0C00-00000A00000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ObrasLucas</author>
    <author>obras500063</author>
  </authors>
  <commentList>
    <comment ref="B10" authorId="0" shapeId="0" xr:uid="{00000000-0006-0000-1000-000001000000}">
      <text>
        <r>
          <rPr>
            <b/>
            <sz val="9"/>
            <color indexed="81"/>
            <rFont val="Segoe UI"/>
            <family val="2"/>
          </rPr>
          <t>ObrasLucas:</t>
        </r>
        <r>
          <rPr>
            <sz val="9"/>
            <color indexed="81"/>
            <rFont val="Segoe UI"/>
            <family val="2"/>
          </rPr>
          <t xml:space="preserve">
LINHA DE REFERENCIA DESENHADA EM VOLTA DA BRINQUEDOPRAÇA</t>
        </r>
      </text>
    </comment>
    <comment ref="B52" authorId="1" shapeId="0" xr:uid="{F23651A6-7881-460B-9C2F-7362E257C6AB}">
      <text>
        <r>
          <rPr>
            <b/>
            <sz val="9"/>
            <color indexed="81"/>
            <rFont val="Segoe UI"/>
            <family val="2"/>
          </rPr>
          <t>obras500063:</t>
        </r>
        <r>
          <rPr>
            <sz val="9"/>
            <color indexed="81"/>
            <rFont val="Segoe UI"/>
            <family val="2"/>
          </rPr>
          <t xml:space="preserve">
50 CM PARA DENTRO DO SOLO</t>
        </r>
      </text>
    </comment>
    <comment ref="B64" authorId="1" shapeId="0" xr:uid="{D6A2B381-6BE1-4356-AEC3-D3450E62C159}">
      <text>
        <r>
          <rPr>
            <b/>
            <sz val="9"/>
            <color indexed="81"/>
            <rFont val="Segoe UI"/>
            <family val="2"/>
          </rPr>
          <t>obras500063:</t>
        </r>
        <r>
          <rPr>
            <sz val="9"/>
            <color indexed="81"/>
            <rFont val="Segoe UI"/>
            <family val="2"/>
          </rPr>
          <t xml:space="preserve">
SOMA DOS LADOS </t>
        </r>
      </text>
    </comment>
    <comment ref="B94" authorId="1" shapeId="0" xr:uid="{4A81D3EC-721B-4A0E-83F4-8633FAEBCA32}">
      <text>
        <r>
          <rPr>
            <b/>
            <sz val="9"/>
            <color indexed="81"/>
            <rFont val="Segoe UI"/>
            <family val="2"/>
          </rPr>
          <t>obras500063:</t>
        </r>
        <r>
          <rPr>
            <sz val="9"/>
            <color indexed="81"/>
            <rFont val="Segoe UI"/>
            <family val="2"/>
          </rPr>
          <t xml:space="preserve">
0,4 CM PRA DENDRO DO SOLO</t>
        </r>
      </text>
    </comment>
    <comment ref="B97" authorId="1" shapeId="0" xr:uid="{1E6DE6C2-1732-460E-9CF2-D9173B404547}">
      <text>
        <r>
          <rPr>
            <b/>
            <sz val="9"/>
            <color indexed="81"/>
            <rFont val="Segoe UI"/>
            <family val="2"/>
          </rPr>
          <t>obras500063:</t>
        </r>
        <r>
          <rPr>
            <sz val="9"/>
            <color indexed="81"/>
            <rFont val="Segoe UI"/>
            <family val="2"/>
          </rPr>
          <t xml:space="preserve">
0,4 CM PRA DENDRO DO SOLO</t>
        </r>
      </text>
    </comment>
    <comment ref="B104" authorId="1" shapeId="0" xr:uid="{FDA85B00-3E4C-4D5E-8D1E-9E855B3CFEFC}">
      <text>
        <r>
          <rPr>
            <b/>
            <sz val="9"/>
            <color indexed="81"/>
            <rFont val="Segoe UI"/>
            <family val="2"/>
          </rPr>
          <t>obras500063:</t>
        </r>
        <r>
          <rPr>
            <sz val="9"/>
            <color indexed="81"/>
            <rFont val="Segoe UI"/>
            <family val="2"/>
          </rPr>
          <t xml:space="preserve">
COMPRIMENTO COM FOLGA PARA PASSAR POR DENTRO DO PNEU</t>
        </r>
      </text>
    </comment>
    <comment ref="B111" authorId="1" shapeId="0" xr:uid="{35C0D502-FA1F-4DBF-A9C7-ACEB84C16E9D}">
      <text>
        <r>
          <rPr>
            <b/>
            <sz val="9"/>
            <color indexed="81"/>
            <rFont val="Segoe UI"/>
            <family val="2"/>
          </rPr>
          <t>obras500063:</t>
        </r>
        <r>
          <rPr>
            <sz val="9"/>
            <color indexed="81"/>
            <rFont val="Segoe UI"/>
            <family val="2"/>
          </rPr>
          <t xml:space="preserve">
0,4 CM PARA O SOLO</t>
        </r>
      </text>
    </comment>
    <comment ref="B112" authorId="1" shapeId="0" xr:uid="{17DE35CC-7A25-4DF9-BBDA-9940B4D5FD07}">
      <text>
        <r>
          <rPr>
            <b/>
            <sz val="9"/>
            <color indexed="81"/>
            <rFont val="Segoe UI"/>
            <family val="2"/>
          </rPr>
          <t>obras500063:</t>
        </r>
        <r>
          <rPr>
            <sz val="9"/>
            <color indexed="81"/>
            <rFont val="Segoe UI"/>
            <family val="2"/>
          </rPr>
          <t xml:space="preserve">
0,4 CM PARA O SOLO</t>
        </r>
      </text>
    </comment>
    <comment ref="B113" authorId="1" shapeId="0" xr:uid="{BE749FC4-BC0B-4DDA-A921-FCF4A267C206}">
      <text>
        <r>
          <rPr>
            <b/>
            <sz val="9"/>
            <color indexed="81"/>
            <rFont val="Segoe UI"/>
            <family val="2"/>
          </rPr>
          <t>obras500063:</t>
        </r>
        <r>
          <rPr>
            <sz val="9"/>
            <color indexed="81"/>
            <rFont val="Segoe UI"/>
            <family val="2"/>
          </rPr>
          <t xml:space="preserve">
0,4 CM PARA O SOLO</t>
        </r>
      </text>
    </comment>
    <comment ref="B114" authorId="1" shapeId="0" xr:uid="{25ACAA5B-9C9C-4673-9806-15FF00346004}">
      <text>
        <r>
          <rPr>
            <b/>
            <sz val="9"/>
            <color indexed="81"/>
            <rFont val="Segoe UI"/>
            <family val="2"/>
          </rPr>
          <t>obras500063:</t>
        </r>
        <r>
          <rPr>
            <sz val="9"/>
            <color indexed="81"/>
            <rFont val="Segoe UI"/>
            <family val="2"/>
          </rPr>
          <t xml:space="preserve">
0,4 CM PARA O SOLO</t>
        </r>
      </text>
    </comment>
    <comment ref="B115" authorId="1" shapeId="0" xr:uid="{F094B2FD-B9C8-4FFB-8C1D-4FF9F05A649F}">
      <text>
        <r>
          <rPr>
            <b/>
            <sz val="9"/>
            <color indexed="81"/>
            <rFont val="Segoe UI"/>
            <family val="2"/>
          </rPr>
          <t>obras500063:</t>
        </r>
        <r>
          <rPr>
            <sz val="9"/>
            <color indexed="81"/>
            <rFont val="Segoe UI"/>
            <family val="2"/>
          </rPr>
          <t xml:space="preserve">
0,4 CM PARA O SOLO</t>
        </r>
      </text>
    </comment>
    <comment ref="B116" authorId="1" shapeId="0" xr:uid="{A8236D6D-5A68-4276-9A47-1290CB720450}">
      <text>
        <r>
          <rPr>
            <b/>
            <sz val="9"/>
            <color indexed="81"/>
            <rFont val="Segoe UI"/>
            <family val="2"/>
          </rPr>
          <t>obras500063:</t>
        </r>
        <r>
          <rPr>
            <sz val="9"/>
            <color indexed="81"/>
            <rFont val="Segoe UI"/>
            <family val="2"/>
          </rPr>
          <t xml:space="preserve">
0,4 CM PARA O SOLO</t>
        </r>
      </text>
    </comment>
    <comment ref="B131" authorId="1" shapeId="0" xr:uid="{7A15B5A4-016B-4E63-949A-ECDDAEA0FC80}">
      <text>
        <r>
          <rPr>
            <b/>
            <sz val="9"/>
            <color indexed="81"/>
            <rFont val="Segoe UI"/>
            <family val="2"/>
          </rPr>
          <t>obras500063:</t>
        </r>
        <r>
          <rPr>
            <sz val="9"/>
            <color indexed="81"/>
            <rFont val="Segoe UI"/>
            <family val="2"/>
          </rPr>
          <t xml:space="preserve">
COM 5 CM DE FOLGA PARA CORTAR DOS LADOS </t>
        </r>
      </text>
    </comment>
    <comment ref="B156" authorId="1" shapeId="0" xr:uid="{72BFD8D4-AC17-41E4-9DB9-9DDF0FE9C6D0}">
      <text>
        <r>
          <rPr>
            <b/>
            <sz val="9"/>
            <color indexed="81"/>
            <rFont val="Segoe UI"/>
            <family val="2"/>
          </rPr>
          <t>obras500063:</t>
        </r>
        <r>
          <rPr>
            <sz val="9"/>
            <color indexed="81"/>
            <rFont val="Segoe UI"/>
            <family val="2"/>
          </rPr>
          <t xml:space="preserve">
20 M ESTIMADO DO POSTE EXISTENTE ATÉ O POSTE A CONSTRUIR </t>
        </r>
      </text>
    </comment>
    <comment ref="B159" authorId="1" shapeId="0" xr:uid="{17C47319-472C-4133-981B-973DD064CBCB}">
      <text>
        <r>
          <rPr>
            <b/>
            <sz val="9"/>
            <color indexed="81"/>
            <rFont val="Segoe UI"/>
            <family val="2"/>
          </rPr>
          <t>obras500063:</t>
        </r>
        <r>
          <rPr>
            <sz val="9"/>
            <color indexed="81"/>
            <rFont val="Segoe UI"/>
            <family val="2"/>
          </rPr>
          <t xml:space="preserve">
ESTIMADO</t>
        </r>
      </text>
    </comment>
    <comment ref="B162" authorId="1" shapeId="0" xr:uid="{C029D2EC-0999-46EE-B14D-3289E2D98D97}">
      <text>
        <r>
          <rPr>
            <b/>
            <sz val="9"/>
            <color indexed="81"/>
            <rFont val="Segoe UI"/>
            <family val="2"/>
          </rPr>
          <t xml:space="preserve">obras500063
</t>
        </r>
        <r>
          <rPr>
            <sz val="9"/>
            <color indexed="81"/>
            <rFont val="Segoe UI"/>
            <family val="2"/>
          </rPr>
          <t>ESTIMADO</t>
        </r>
      </text>
    </comment>
    <comment ref="B163" authorId="1" shapeId="0" xr:uid="{ED35B2A7-8D3B-4E6B-8DF1-1809E806CC47}">
      <text>
        <r>
          <rPr>
            <b/>
            <sz val="9"/>
            <color indexed="81"/>
            <rFont val="Segoe UI"/>
            <family val="2"/>
          </rPr>
          <t xml:space="preserve">obras500063
</t>
        </r>
        <r>
          <rPr>
            <sz val="9"/>
            <color indexed="81"/>
            <rFont val="Segoe UI"/>
            <family val="2"/>
          </rPr>
          <t>ESTIMADO</t>
        </r>
      </text>
    </comment>
    <comment ref="B164" authorId="1" shapeId="0" xr:uid="{DE348857-BEE5-4F86-ADC7-0150D7EB4B3A}">
      <text>
        <r>
          <rPr>
            <b/>
            <sz val="9"/>
            <color indexed="81"/>
            <rFont val="Segoe UI"/>
            <family val="2"/>
          </rPr>
          <t xml:space="preserve">obras500063
</t>
        </r>
        <r>
          <rPr>
            <sz val="9"/>
            <color indexed="81"/>
            <rFont val="Segoe UI"/>
            <family val="2"/>
          </rPr>
          <t>ESTIMADO</t>
        </r>
      </text>
    </comment>
    <comment ref="B165" authorId="1" shapeId="0" xr:uid="{C4509D25-5E72-4DF4-A99E-18795299FDC5}">
      <text>
        <r>
          <rPr>
            <b/>
            <sz val="9"/>
            <color indexed="81"/>
            <rFont val="Segoe UI"/>
            <family val="2"/>
          </rPr>
          <t xml:space="preserve">obras500063
</t>
        </r>
        <r>
          <rPr>
            <sz val="9"/>
            <color indexed="81"/>
            <rFont val="Segoe UI"/>
            <family val="2"/>
          </rPr>
          <t>ESTIMADO</t>
        </r>
      </text>
    </comment>
    <comment ref="C179" authorId="1" shapeId="0" xr:uid="{52044FAD-7639-4EF4-ABF6-67A27F4CEAF8}">
      <text>
        <r>
          <rPr>
            <b/>
            <sz val="9"/>
            <color indexed="81"/>
            <rFont val="Segoe UI"/>
            <family val="2"/>
          </rPr>
          <t>obras500063:</t>
        </r>
        <r>
          <rPr>
            <sz val="9"/>
            <color indexed="81"/>
            <rFont val="Segoe UI"/>
            <family val="2"/>
          </rPr>
          <t xml:space="preserve">
ESTIMADO</t>
        </r>
      </text>
    </comment>
    <comment ref="B180" authorId="1" shapeId="0" xr:uid="{808E6E79-82EC-498B-A47A-887522F8AE6C}">
      <text>
        <r>
          <rPr>
            <b/>
            <sz val="9"/>
            <color indexed="81"/>
            <rFont val="Segoe UI"/>
            <family val="2"/>
          </rPr>
          <t>obras500063:</t>
        </r>
        <r>
          <rPr>
            <sz val="9"/>
            <color indexed="81"/>
            <rFont val="Segoe UI"/>
            <family val="2"/>
          </rPr>
          <t xml:space="preserve">
LARGURA CONSIDERANDO TODOS OS LADOS </t>
        </r>
      </text>
    </comment>
    <comment ref="B181" authorId="1" shapeId="0" xr:uid="{D617A5A2-0B8F-4F5A-88CD-FD56E62B740A}">
      <text>
        <r>
          <rPr>
            <b/>
            <sz val="9"/>
            <color indexed="81"/>
            <rFont val="Segoe UI"/>
            <family val="2"/>
          </rPr>
          <t>obras500063:</t>
        </r>
        <r>
          <rPr>
            <sz val="9"/>
            <color indexed="81"/>
            <rFont val="Segoe UI"/>
            <family val="2"/>
          </rPr>
          <t xml:space="preserve">
LARGURA CONSIDERANDO TODOS OS LADOS </t>
        </r>
      </text>
    </comment>
    <comment ref="B182" authorId="1" shapeId="0" xr:uid="{D2A44E8F-F43B-4FF1-B76C-A757F0947980}">
      <text>
        <r>
          <rPr>
            <b/>
            <sz val="9"/>
            <color indexed="81"/>
            <rFont val="Segoe UI"/>
            <family val="2"/>
          </rPr>
          <t>obras500063:</t>
        </r>
        <r>
          <rPr>
            <sz val="9"/>
            <color indexed="81"/>
            <rFont val="Segoe UI"/>
            <family val="2"/>
          </rPr>
          <t xml:space="preserve">
LARGURA CONSIDERANDO TODOS OS LADOS </t>
        </r>
      </text>
    </comment>
    <comment ref="B183" authorId="1" shapeId="0" xr:uid="{ADA82B29-6519-4B2F-BE8D-77491B053B52}">
      <text>
        <r>
          <rPr>
            <b/>
            <sz val="9"/>
            <color indexed="81"/>
            <rFont val="Segoe UI"/>
            <family val="2"/>
          </rPr>
          <t>obras500063:</t>
        </r>
        <r>
          <rPr>
            <sz val="9"/>
            <color indexed="81"/>
            <rFont val="Segoe UI"/>
            <family val="2"/>
          </rPr>
          <t xml:space="preserve">
LARGURA CONSIDERANDO TODOS OS LADOS </t>
        </r>
      </text>
    </comment>
    <comment ref="B184" authorId="1" shapeId="0" xr:uid="{9D8E17A6-8B10-4240-B292-6FA0E7A3DBEE}">
      <text>
        <r>
          <rPr>
            <b/>
            <sz val="9"/>
            <color indexed="81"/>
            <rFont val="Segoe UI"/>
            <family val="2"/>
          </rPr>
          <t>obras500063:</t>
        </r>
        <r>
          <rPr>
            <sz val="9"/>
            <color indexed="81"/>
            <rFont val="Segoe UI"/>
            <family val="2"/>
          </rPr>
          <t xml:space="preserve">
RETIRADO DO SKETCHUP
</t>
        </r>
      </text>
    </comment>
    <comment ref="D184" authorId="1" shapeId="0" xr:uid="{50EB368A-C568-4327-B09F-283E7A8C93F5}">
      <text>
        <r>
          <rPr>
            <b/>
            <sz val="9"/>
            <color indexed="81"/>
            <rFont val="Segoe UI"/>
            <family val="2"/>
          </rPr>
          <t>obras500063:</t>
        </r>
        <r>
          <rPr>
            <sz val="9"/>
            <color indexed="81"/>
            <rFont val="Segoe UI"/>
            <family val="2"/>
          </rPr>
          <t xml:space="preserve">
ÁREA RETIRADA DO SKETCHUP</t>
        </r>
      </text>
    </comment>
    <comment ref="B186" authorId="1" shapeId="0" xr:uid="{D85C3998-6F44-4757-9FE4-76F10194709D}">
      <text>
        <r>
          <rPr>
            <b/>
            <sz val="9"/>
            <color indexed="81"/>
            <rFont val="Segoe UI"/>
            <family val="2"/>
          </rPr>
          <t>obras500063:</t>
        </r>
        <r>
          <rPr>
            <sz val="9"/>
            <color indexed="81"/>
            <rFont val="Segoe UI"/>
            <family val="2"/>
          </rPr>
          <t xml:space="preserve">
CIRCUNFERENCIA DO CANO DE PVC 100 MM
</t>
        </r>
      </text>
    </comment>
    <comment ref="B187" authorId="1" shapeId="0" xr:uid="{C189216B-33A8-450D-AE55-3DC309593D78}">
      <text>
        <r>
          <rPr>
            <b/>
            <sz val="9"/>
            <color indexed="81"/>
            <rFont val="Segoe UI"/>
            <family val="2"/>
          </rPr>
          <t>obras500063:</t>
        </r>
        <r>
          <rPr>
            <sz val="9"/>
            <color indexed="81"/>
            <rFont val="Segoe UI"/>
            <family val="2"/>
          </rPr>
          <t xml:space="preserve">
CIRCUNFERENCIA DO CANO DE PVC 100 MM
</t>
        </r>
      </text>
    </comment>
    <comment ref="D188" authorId="1" shapeId="0" xr:uid="{25978565-E58A-4D32-97B2-47078EDC9711}">
      <text>
        <r>
          <rPr>
            <b/>
            <sz val="9"/>
            <color indexed="81"/>
            <rFont val="Segoe UI"/>
            <family val="2"/>
          </rPr>
          <t>obras500063:</t>
        </r>
        <r>
          <rPr>
            <sz val="9"/>
            <color indexed="81"/>
            <rFont val="Segoe UI"/>
            <family val="2"/>
          </rPr>
          <t xml:space="preserve">
ÁREA DA SUPERFICIE </t>
        </r>
      </text>
    </comment>
    <comment ref="B191" authorId="1" shapeId="0" xr:uid="{56834FB8-2B3F-40F9-92C0-D4EC914C5482}">
      <text>
        <r>
          <rPr>
            <b/>
            <sz val="9"/>
            <color indexed="81"/>
            <rFont val="Segoe UI"/>
            <family val="2"/>
          </rPr>
          <t>obras500063:</t>
        </r>
        <r>
          <rPr>
            <sz val="9"/>
            <color indexed="81"/>
            <rFont val="Segoe UI"/>
            <family val="2"/>
          </rPr>
          <t xml:space="preserve">
ÁREA ESTIPULADA </t>
        </r>
      </text>
    </comment>
    <comment ref="C192" authorId="1" shapeId="0" xr:uid="{C8156365-5987-42C6-9436-D8F9973E7B8A}">
      <text>
        <r>
          <rPr>
            <b/>
            <sz val="9"/>
            <color indexed="81"/>
            <rFont val="Segoe UI"/>
            <family val="2"/>
          </rPr>
          <t>obras500063:</t>
        </r>
        <r>
          <rPr>
            <sz val="9"/>
            <color indexed="81"/>
            <rFont val="Segoe UI"/>
            <family val="2"/>
          </rPr>
          <t xml:space="preserve">
CIRCUNFERENCIA DO PILAR DE MADEIRA</t>
        </r>
      </text>
    </comment>
    <comment ref="C193" authorId="1" shapeId="0" xr:uid="{7D8836FE-7E71-44DC-A0A0-1522B2DF986D}">
      <text>
        <r>
          <rPr>
            <b/>
            <sz val="9"/>
            <color indexed="81"/>
            <rFont val="Segoe UI"/>
            <family val="2"/>
          </rPr>
          <t>obras500063:</t>
        </r>
        <r>
          <rPr>
            <sz val="9"/>
            <color indexed="81"/>
            <rFont val="Segoe UI"/>
            <family val="2"/>
          </rPr>
          <t xml:space="preserve">
SOMATÓRIO DOS LADOS DA MADEIRA
</t>
        </r>
      </text>
    </comment>
    <comment ref="C194" authorId="1" shapeId="0" xr:uid="{CBFF7D5C-526A-4DDD-BD38-9DC094331A78}">
      <text>
        <r>
          <rPr>
            <b/>
            <sz val="9"/>
            <color indexed="81"/>
            <rFont val="Segoe UI"/>
            <family val="2"/>
          </rPr>
          <t>obras500063:</t>
        </r>
        <r>
          <rPr>
            <sz val="9"/>
            <color indexed="81"/>
            <rFont val="Segoe UI"/>
            <family val="2"/>
          </rPr>
          <t xml:space="preserve">
CIRCUNFERENCIA
</t>
        </r>
      </text>
    </comment>
    <comment ref="C195" authorId="1" shapeId="0" xr:uid="{76A1C818-B6C2-4378-9A38-B17E6749A0AB}">
      <text>
        <r>
          <rPr>
            <b/>
            <sz val="9"/>
            <color indexed="81"/>
            <rFont val="Segoe UI"/>
            <family val="2"/>
          </rPr>
          <t>obras500063:</t>
        </r>
        <r>
          <rPr>
            <sz val="9"/>
            <color indexed="81"/>
            <rFont val="Segoe UI"/>
            <family val="2"/>
          </rPr>
          <t xml:space="preserve">
CICUNFERENCIA DA MADEIRA ROLIÇA</t>
        </r>
      </text>
    </comment>
    <comment ref="C196" authorId="1" shapeId="0" xr:uid="{CA08DF47-CF31-4AB2-9BB3-BA5AD56198F9}">
      <text>
        <r>
          <rPr>
            <b/>
            <sz val="9"/>
            <color indexed="81"/>
            <rFont val="Segoe UI"/>
            <family val="2"/>
          </rPr>
          <t>obras500063:</t>
        </r>
        <r>
          <rPr>
            <sz val="9"/>
            <color indexed="81"/>
            <rFont val="Segoe UI"/>
            <family val="2"/>
          </rPr>
          <t xml:space="preserve">
CICUNFERENCIA DA MADEIRA ROLIÇA</t>
        </r>
      </text>
    </comment>
    <comment ref="C197" authorId="1" shapeId="0" xr:uid="{3996248F-A50B-4ECC-B680-04806094347F}">
      <text>
        <r>
          <rPr>
            <b/>
            <sz val="9"/>
            <color indexed="81"/>
            <rFont val="Segoe UI"/>
            <family val="2"/>
          </rPr>
          <t>obras500063:</t>
        </r>
        <r>
          <rPr>
            <sz val="9"/>
            <color indexed="81"/>
            <rFont val="Segoe UI"/>
            <family val="2"/>
          </rPr>
          <t xml:space="preserve">
CICUNFERENCIA DA MADEIRA ROLIÇA</t>
        </r>
      </text>
    </comment>
    <comment ref="C198" authorId="1" shapeId="0" xr:uid="{3E05ED72-321F-47B6-9D15-DEC27BB3826F}">
      <text>
        <r>
          <rPr>
            <b/>
            <sz val="9"/>
            <color indexed="81"/>
            <rFont val="Segoe UI"/>
            <family val="2"/>
          </rPr>
          <t>obras500063:</t>
        </r>
        <r>
          <rPr>
            <sz val="9"/>
            <color indexed="81"/>
            <rFont val="Segoe UI"/>
            <family val="2"/>
          </rPr>
          <t xml:space="preserve">
CICUNFERENCIA DA MADEIRA ROLIÇA</t>
        </r>
      </text>
    </comment>
    <comment ref="C199" authorId="1" shapeId="0" xr:uid="{18B4685E-6A7D-4DC5-A2E1-D3FDC0E2EFA1}">
      <text>
        <r>
          <rPr>
            <b/>
            <sz val="9"/>
            <color indexed="81"/>
            <rFont val="Segoe UI"/>
            <family val="2"/>
          </rPr>
          <t>obras500063:</t>
        </r>
        <r>
          <rPr>
            <sz val="9"/>
            <color indexed="81"/>
            <rFont val="Segoe UI"/>
            <family val="2"/>
          </rPr>
          <t xml:space="preserve">
SOMA DOS LADOS </t>
        </r>
      </text>
    </comment>
    <comment ref="C200" authorId="1" shapeId="0" xr:uid="{96031F2D-089A-44BC-BDE5-2D2DDB738D44}">
      <text>
        <r>
          <rPr>
            <b/>
            <sz val="9"/>
            <color indexed="81"/>
            <rFont val="Segoe UI"/>
            <family val="2"/>
          </rPr>
          <t>obras500063:</t>
        </r>
        <r>
          <rPr>
            <sz val="9"/>
            <color indexed="81"/>
            <rFont val="Segoe UI"/>
            <family val="2"/>
          </rPr>
          <t xml:space="preserve">
SOMA DOS LADOS </t>
        </r>
      </text>
    </comment>
    <comment ref="C201" authorId="1" shapeId="0" xr:uid="{40DB4C13-03F7-425D-A3CC-99A3BD274355}">
      <text>
        <r>
          <rPr>
            <b/>
            <sz val="9"/>
            <color indexed="81"/>
            <rFont val="Segoe UI"/>
            <family val="2"/>
          </rPr>
          <t>obras500063:</t>
        </r>
        <r>
          <rPr>
            <sz val="9"/>
            <color indexed="81"/>
            <rFont val="Segoe UI"/>
            <family val="2"/>
          </rPr>
          <t xml:space="preserve">
SOMA DOS LADOS </t>
        </r>
      </text>
    </comment>
    <comment ref="B205" authorId="1" shapeId="0" xr:uid="{FC333702-6A40-416B-9417-55C636396A39}">
      <text>
        <r>
          <rPr>
            <b/>
            <sz val="9"/>
            <color indexed="81"/>
            <rFont val="Segoe UI"/>
            <family val="2"/>
          </rPr>
          <t>obras500063:</t>
        </r>
        <r>
          <rPr>
            <sz val="9"/>
            <color indexed="81"/>
            <rFont val="Segoe UI"/>
            <family val="2"/>
          </rPr>
          <t xml:space="preserve">
SOMA DOS LADOS </t>
        </r>
      </text>
    </comment>
  </commentList>
</comments>
</file>

<file path=xl/sharedStrings.xml><?xml version="1.0" encoding="utf-8"?>
<sst xmlns="http://schemas.openxmlformats.org/spreadsheetml/2006/main" count="55839" uniqueCount="31586">
  <si>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</si>
  <si>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</si>
  <si>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</si>
  <si>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</si>
  <si>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</si>
  <si>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</si>
  <si>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</si>
  <si>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</si>
  <si>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</si>
  <si>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</si>
  <si>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</si>
  <si>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</si>
  <si>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</si>
  <si>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</si>
  <si>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</si>
  <si>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</si>
  <si>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</si>
  <si>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</si>
  <si>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</si>
  <si>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</si>
  <si>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m2</t>
  </si>
  <si>
    <t>m3</t>
  </si>
  <si>
    <t>Retirada de esquadrias metálicas</t>
  </si>
  <si>
    <t>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</si>
  <si>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</si>
  <si>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</si>
  <si>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</si>
  <si>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</si>
  <si>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</si>
  <si>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</si>
  <si>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</si>
  <si>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</si>
  <si>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</si>
  <si>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</si>
  <si>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</si>
  <si>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</si>
  <si>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</si>
  <si>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</si>
  <si>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</si>
  <si>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</si>
  <si>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</si>
  <si>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</si>
  <si>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</si>
  <si>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</si>
  <si>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</si>
  <si>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</si>
  <si>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</si>
  <si>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</si>
  <si>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</si>
  <si>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</si>
  <si>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</si>
  <si>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</si>
  <si>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</si>
  <si>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</si>
  <si>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</si>
  <si>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</si>
  <si>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</si>
  <si>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</si>
  <si>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</si>
  <si>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</si>
  <si>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</si>
  <si>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</si>
  <si>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</si>
  <si>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</si>
  <si>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</si>
  <si>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</si>
  <si>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</si>
  <si>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</si>
  <si>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</si>
  <si>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</si>
  <si>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</si>
  <si>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</si>
  <si>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</si>
  <si>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</si>
  <si>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</si>
  <si>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</si>
  <si>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</si>
  <si>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</si>
  <si>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</si>
  <si>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</si>
  <si>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</si>
  <si>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</si>
  <si>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</si>
  <si>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</si>
  <si>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</si>
  <si>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</si>
  <si>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</si>
  <si>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</si>
  <si>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</si>
  <si>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</si>
  <si>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</si>
  <si>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</si>
  <si>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</si>
  <si>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</si>
  <si>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</si>
  <si>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</si>
  <si>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</si>
  <si>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</si>
  <si>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</si>
  <si>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</si>
  <si>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</si>
  <si>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</si>
  <si>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</si>
  <si>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Execução de junta de dilatação 2 x 2 cm considerando 1cm de aplicação de isopor e 1cm de aplicação de mastique elástico do tipo sikaflex 1a ou equivalente</t>
  </si>
  <si>
    <t>Fornecimento e lançamento de concreto para grouteamento com adição de pedrisco (50% em peso), utilizando Sikagrout ou produto equivalente, exclusive forma</t>
  </si>
  <si>
    <t>Revestimento externo com argamassa corretiva tipo Sika Monotop 622 BR ou equivalente, esp. 5mm</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</si>
  <si>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</si>
  <si>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</si>
  <si>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</si>
  <si>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</si>
  <si>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</si>
  <si>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</si>
  <si>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</si>
  <si>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</si>
  <si>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</si>
  <si>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</si>
  <si>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</si>
  <si>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</si>
  <si>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</si>
  <si>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</si>
  <si>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</si>
  <si>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</si>
  <si>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</si>
  <si>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</si>
  <si>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</si>
  <si>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</si>
  <si>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</si>
  <si>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</si>
  <si>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</si>
  <si>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</si>
  <si>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</si>
  <si>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</si>
  <si>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</si>
  <si>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</si>
  <si>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</si>
  <si>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</si>
  <si>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</si>
  <si>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</si>
  <si>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</si>
  <si>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</si>
  <si>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</si>
  <si>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</si>
  <si>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</si>
  <si>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</si>
  <si>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</si>
  <si>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</si>
  <si>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Limpeza de calhas e coletores (serviço realizado por servente)</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</si>
  <si>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</si>
  <si>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</si>
  <si>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</si>
  <si>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</si>
  <si>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</si>
  <si>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</si>
  <si>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</si>
  <si>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</si>
  <si>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</si>
  <si>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</si>
  <si>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</si>
  <si>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</si>
  <si>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</si>
  <si>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</si>
  <si>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</si>
  <si>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</si>
  <si>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</si>
  <si>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</si>
  <si>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</si>
  <si>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</si>
  <si>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</si>
  <si>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</si>
  <si>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</si>
  <si>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</si>
  <si>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</si>
  <si>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</si>
  <si>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</si>
  <si>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</si>
  <si>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</si>
  <si>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</si>
  <si>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</si>
  <si>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</si>
  <si>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</si>
  <si>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</si>
  <si>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</si>
  <si>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</si>
  <si>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</si>
  <si>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</si>
  <si>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</si>
  <si>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</si>
  <si>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</si>
  <si>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</si>
  <si>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</si>
  <si>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</si>
  <si>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</si>
  <si>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</si>
  <si>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</si>
  <si>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</si>
  <si>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</si>
  <si>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</si>
  <si>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</si>
  <si>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</si>
  <si>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</si>
  <si>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</si>
  <si>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</si>
  <si>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</si>
  <si>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</si>
  <si>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</si>
  <si>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</si>
  <si>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</si>
  <si>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</si>
  <si>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</si>
  <si>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</si>
  <si>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</si>
  <si>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</si>
  <si>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</si>
  <si>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</si>
  <si>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</si>
  <si>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</si>
  <si>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</si>
  <si>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</si>
  <si>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</si>
  <si>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</si>
  <si>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</si>
  <si>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</si>
  <si>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</si>
  <si>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</si>
  <si>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</si>
  <si>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</si>
  <si>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</si>
  <si>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</si>
  <si>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</si>
  <si>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</si>
  <si>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</si>
  <si>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</si>
  <si>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</si>
  <si>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</si>
  <si>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</si>
  <si>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</si>
  <si>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</si>
  <si>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</si>
  <si>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</si>
  <si>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</si>
  <si>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</si>
  <si>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</si>
  <si>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</si>
  <si>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</si>
  <si>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</si>
  <si>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</si>
  <si>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</si>
  <si>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</si>
  <si>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</si>
  <si>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</si>
  <si>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</si>
  <si>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</si>
  <si>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</si>
  <si>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</si>
  <si>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</si>
  <si>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</si>
  <si>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</si>
  <si>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</si>
  <si>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</si>
  <si>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</si>
  <si>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</si>
  <si>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</si>
  <si>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</si>
  <si>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</si>
  <si>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</si>
  <si>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</si>
  <si>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</si>
  <si>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</si>
  <si>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</si>
  <si>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</si>
  <si>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</si>
  <si>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</si>
  <si>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</si>
  <si>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</si>
  <si>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</si>
  <si>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</si>
  <si>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</si>
  <si>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</si>
  <si>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</si>
  <si>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</si>
  <si>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</si>
  <si>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</si>
  <si>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</si>
  <si>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</si>
  <si>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</si>
  <si>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</si>
  <si>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</si>
  <si>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</si>
  <si>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</si>
  <si>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</si>
  <si>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</si>
  <si>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</si>
  <si>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</si>
  <si>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</si>
  <si>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</si>
  <si>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</si>
  <si>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</si>
  <si>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</si>
  <si>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</si>
  <si>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</si>
  <si>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</si>
  <si>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</si>
  <si>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</si>
  <si>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</si>
  <si>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</si>
  <si>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</si>
  <si>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</si>
  <si>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</si>
  <si>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</si>
  <si>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</si>
  <si>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</si>
  <si>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</si>
  <si>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</si>
  <si>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</si>
  <si>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</si>
  <si>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</si>
  <si>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</si>
  <si>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</si>
  <si>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</si>
  <si>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</si>
  <si>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</si>
  <si>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</si>
  <si>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</si>
  <si>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</si>
  <si>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</si>
  <si>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</si>
  <si>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</si>
  <si>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</si>
  <si>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</si>
  <si>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</si>
  <si>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</si>
  <si>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</si>
  <si>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</si>
  <si>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</si>
  <si>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</si>
  <si>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</si>
  <si>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</si>
  <si>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</si>
  <si>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</si>
  <si>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</si>
  <si>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</si>
  <si>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</si>
  <si>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</si>
  <si>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</si>
  <si>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</si>
  <si>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</si>
  <si>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</si>
  <si>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</si>
  <si>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</si>
  <si>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</si>
  <si>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</si>
  <si>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</si>
  <si>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</si>
  <si>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</si>
  <si>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</si>
  <si>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</si>
  <si>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</si>
  <si>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</si>
  <si>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</si>
  <si>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</si>
  <si>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</si>
  <si>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</si>
  <si>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</si>
  <si>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</si>
  <si>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</si>
  <si>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</si>
  <si>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</si>
  <si>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</si>
  <si>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</si>
  <si>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</si>
  <si>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</si>
  <si>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</si>
  <si>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</si>
  <si>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</si>
  <si>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</si>
  <si>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</si>
  <si>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</si>
  <si>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</si>
  <si>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</si>
  <si>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</si>
  <si>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</si>
  <si>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</si>
  <si>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</si>
  <si>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</si>
  <si>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</si>
  <si>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</si>
  <si>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</si>
  <si>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</si>
  <si>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</si>
  <si>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</si>
  <si>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</si>
  <si>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</si>
  <si>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</si>
  <si>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</si>
  <si>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</si>
  <si>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</si>
  <si>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</si>
  <si>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</si>
  <si>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</si>
  <si>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</si>
  <si>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</si>
  <si>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</si>
  <si>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</si>
  <si>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</si>
  <si>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</si>
  <si>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</si>
  <si>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</si>
  <si>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</si>
  <si>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</si>
  <si>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Fornecimento, preparo e aplicação de concreto Fck = 15MPa (brita 1 e 2) - (5% de perdas)</t>
  </si>
  <si>
    <t>Pintura com tinta esmalte sintético Suvinil, Coral ou Metalatex a duas demãos, inclusive fundo anti corrosivo a uma demão, em metal</t>
  </si>
  <si>
    <t>Conector RJ 45 macho</t>
  </si>
  <si>
    <t>Laje armada espessura de 3cm p/ enchimento de fundo de bancada inox</t>
  </si>
  <si>
    <t>Registro de pressão com canopla cromada diam. 15mm (1/2"), marcas de referência Fabrimar, Deca ou Docol</t>
  </si>
  <si>
    <t>Registro de pressão com canopla cromada diam. 20mm (3/4"), marcas de referência Fabrimar, Deca ou Docol</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</si>
  <si>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</si>
  <si>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</si>
  <si>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</si>
  <si>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</si>
  <si>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</si>
  <si>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</si>
  <si>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</si>
  <si>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</si>
  <si>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</si>
  <si>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</si>
  <si>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</si>
  <si>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</si>
  <si>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</si>
  <si>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</si>
  <si>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</si>
  <si>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</si>
  <si>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</si>
  <si>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</si>
  <si>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</si>
  <si>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</si>
  <si>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</si>
  <si>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</si>
  <si>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</si>
  <si>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</si>
  <si>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</si>
  <si>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1000l, inclusive peça de madeira 6x16cm para apoio, exclusive flanges e torneira de bóia</t>
  </si>
  <si>
    <t>Mictório de aço inox, marcas de referência Fisher, Metalpress ou Mekal, com 30 cm de largura e comp. variável, inclusive válvula tipo americana, engate flexível cromado, válvula de descarga, sifão cromado e conjunto de fixação</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</si>
  <si>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</si>
  <si>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</si>
  <si>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</si>
  <si>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</si>
  <si>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</si>
  <si>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</si>
  <si>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</si>
  <si>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</si>
  <si>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</si>
  <si>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</si>
  <si>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</si>
  <si>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</si>
  <si>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</si>
  <si>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</si>
  <si>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</si>
  <si>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</si>
  <si>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</si>
  <si>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</si>
  <si>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</si>
  <si>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</si>
  <si>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</si>
  <si>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</si>
  <si>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</si>
  <si>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Pintura com nata de cimento sobre superfície áspera a três demãos</t>
  </si>
  <si>
    <t>Pintura de superfície metálica com uma demão de primer Epoxi e duas demãos de tinta à base de Epoxi</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</si>
  <si>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</si>
  <si>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</si>
  <si>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</si>
  <si>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</si>
  <si>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</si>
  <si>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</si>
  <si>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</si>
  <si>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</si>
  <si>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</si>
  <si>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</si>
  <si>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</si>
  <si>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</si>
  <si>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</si>
  <si>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</si>
  <si>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</si>
  <si>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</si>
  <si>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</si>
  <si>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</si>
  <si>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</si>
  <si>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</si>
  <si>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</si>
  <si>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</si>
  <si>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</si>
  <si>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</si>
  <si>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</si>
  <si>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</si>
  <si>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</si>
  <si>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</si>
  <si>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</si>
  <si>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</si>
  <si>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</si>
  <si>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</si>
  <si>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</si>
  <si>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</si>
  <si>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</si>
  <si>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</si>
  <si>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</si>
  <si>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</si>
  <si>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</si>
  <si>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</si>
  <si>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</si>
  <si>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</si>
  <si>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</si>
  <si>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</si>
  <si>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</si>
  <si>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</si>
  <si>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</si>
  <si>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</si>
  <si>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</si>
  <si>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</si>
  <si>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</si>
  <si>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</si>
  <si>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</si>
  <si>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</si>
  <si>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</si>
  <si>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</si>
  <si>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</si>
  <si>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</si>
  <si>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</si>
  <si>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</si>
  <si>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</si>
  <si>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</si>
  <si>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</si>
  <si>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</si>
  <si>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</si>
  <si>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</si>
  <si>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</si>
  <si>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</si>
  <si>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</si>
  <si>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</si>
  <si>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</si>
  <si>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</si>
  <si>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</si>
  <si>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</si>
  <si>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</si>
  <si>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</si>
  <si>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</si>
  <si>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</si>
  <si>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</si>
  <si>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</si>
  <si>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</si>
  <si>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</si>
  <si>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</si>
  <si>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</si>
  <si>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</si>
  <si>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</si>
  <si>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</si>
  <si>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</si>
  <si>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</si>
  <si>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</si>
  <si>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</si>
  <si>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</si>
  <si>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</si>
  <si>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</si>
  <si>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</si>
  <si>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</si>
  <si>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</si>
  <si>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</si>
  <si>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</si>
  <si>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</si>
  <si>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</si>
  <si>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</si>
  <si>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</si>
  <si>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</si>
  <si>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</si>
  <si>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</si>
  <si>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</si>
  <si>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</si>
  <si>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</si>
  <si>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</si>
  <si>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</si>
  <si>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</si>
  <si>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</si>
  <si>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</si>
  <si>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</si>
  <si>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</si>
  <si>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</si>
  <si>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</si>
  <si>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</si>
  <si>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</si>
  <si>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</si>
  <si>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</si>
  <si>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</si>
  <si>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</si>
  <si>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</si>
  <si>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</si>
  <si>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</si>
  <si>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</si>
  <si>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</si>
  <si>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</si>
  <si>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</si>
  <si>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</si>
  <si>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</si>
  <si>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</si>
  <si>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</si>
  <si>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</si>
  <si>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</si>
  <si>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</si>
  <si>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</si>
  <si>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</si>
  <si>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</si>
  <si>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</si>
  <si>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</si>
  <si>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</si>
  <si>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</si>
  <si>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</si>
  <si>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</si>
  <si>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</si>
  <si>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</si>
  <si>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</si>
  <si>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</si>
  <si>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</si>
  <si>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</si>
  <si>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</si>
  <si>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</si>
  <si>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</si>
  <si>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</si>
  <si>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</si>
  <si>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</si>
  <si>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</si>
  <si>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</si>
  <si>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</si>
  <si>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</si>
  <si>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TIPO ANGELIM PEDRA OU EQUIV. C/ ENCHIMENTO EM MADEIRA DE 1ª QUALIDADE ESP 30MM, COM VISOR DE VIDRO, INCL. ALIZARES, DOBRADIÇAS E FECHADURAS EXT EM LATÃO CROMADO LAFONTE/EQUIV , EXCL. MARCO, NAS DIMENSÕES:</t>
  </si>
  <si>
    <t>REVISÕES E REPAROS</t>
  </si>
  <si>
    <t>PORTA EM MADEIRA DE LEI COM ENCHIMENTO EM MADEIRA DE 1ª QUALIDADE, ESP. 30MM, PARA PINTURA, INCL. ALIZARES, DOBRADIÇAS, FECHADURA TIPO "LIVRE/OCUPADO" EXCLUSIVE MARCO</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</si>
  <si>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</si>
  <si>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</si>
  <si>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</si>
  <si>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</si>
  <si>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</si>
  <si>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</si>
  <si>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</si>
  <si>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</si>
  <si>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</si>
  <si>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</si>
  <si>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</si>
  <si>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</si>
  <si>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</si>
  <si>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</si>
  <si>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</si>
  <si>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</si>
  <si>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</si>
  <si>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</si>
  <si>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</si>
  <si>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</si>
  <si>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</si>
  <si>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</si>
  <si>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</si>
  <si>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</si>
  <si>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</si>
  <si>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</si>
  <si>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</si>
  <si>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</si>
  <si>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</si>
  <si>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</si>
  <si>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</si>
  <si>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</si>
  <si>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</si>
  <si>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</si>
  <si>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</si>
  <si>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</si>
  <si>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</si>
  <si>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</si>
  <si>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</si>
  <si>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</si>
  <si>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</si>
  <si>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</si>
  <si>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</si>
  <si>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</si>
  <si>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</si>
  <si>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</si>
  <si>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</si>
  <si>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</si>
  <si>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</si>
  <si>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</si>
  <si>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</si>
  <si>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</si>
  <si>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</si>
  <si>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</si>
  <si>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</si>
  <si>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</si>
  <si>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</si>
  <si>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</si>
  <si>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</si>
  <si>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</si>
  <si>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</si>
  <si>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INSTALAÇÃO DE PÁRA-RAIO</t>
  </si>
  <si>
    <t>Kit completo para solda Exotérmica (Molde HCL 5/8" Ref: TEL905611 / Cartucho n° 115 Ref: TEL 909115 / Alicate Z 201 Ref: TEL 998201), marca de referência Termotécnica ou equivalente</t>
  </si>
  <si>
    <t>INSTALAÇÃO DE INCÊNDIO</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</si>
  <si>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</si>
  <si>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</si>
  <si>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</si>
  <si>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</si>
  <si>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</si>
  <si>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</si>
  <si>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</si>
  <si>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</si>
  <si>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</si>
  <si>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</si>
  <si>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</si>
  <si>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</si>
  <si>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</si>
  <si>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</si>
  <si>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</si>
  <si>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</si>
  <si>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</si>
  <si>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</si>
  <si>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</si>
  <si>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</si>
  <si>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</si>
  <si>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</si>
  <si>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</si>
  <si>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</si>
  <si>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</si>
  <si>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</si>
  <si>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</si>
  <si>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</si>
  <si>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</si>
  <si>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</si>
  <si>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</si>
  <si>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</si>
  <si>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</si>
  <si>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</si>
  <si>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</si>
  <si>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</si>
  <si>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ENCARGOS COMPLEMENTARES - EQUIPAMENTOS DE PROTEÇÃO INDIVIDUAL</t>
  </si>
  <si>
    <t>ENCARGOS COMPLEMENTARES - FERRAMENTAS MANUAIS</t>
  </si>
  <si>
    <t>COEF</t>
  </si>
  <si>
    <t>UNIT</t>
  </si>
  <si>
    <t>SICRO</t>
  </si>
  <si>
    <t>ADM LOCAL</t>
  </si>
  <si>
    <t>ACEITO</t>
  </si>
  <si>
    <t>ATUAL</t>
  </si>
  <si>
    <t>SETOP 02/16</t>
  </si>
  <si>
    <t>FINANCEIRO</t>
  </si>
  <si>
    <t>CÓD</t>
  </si>
  <si>
    <t/>
  </si>
  <si>
    <t>CHP</t>
  </si>
  <si>
    <t>LIXAMENTO MANUAL EM SUPERFÍCIES METÁLICAS EM OBRA. AF_01/2020</t>
  </si>
  <si>
    <t>ARGAMASSA TRAÇO 1:3 (EM VOLUME DE CIMENTO E AREIA MÉDIA ÚMIDA), PREPARO MANUAL. AF_08/2019</t>
  </si>
  <si>
    <t>AJUDANTE DE CARPINTEIRO COM ENCARGOS COMPLEMENTARES</t>
  </si>
  <si>
    <t>AUXILIAR DE ELETRICISTA COM ENCARGOS COMPLEMENTARES</t>
  </si>
  <si>
    <t>AUXILIAR DE SERRALHEIRO COM ENCARGOS COMPLEMENTARES</t>
  </si>
  <si>
    <t>ELETRICISTA COM ENCARGOS COMPLEMENTARES</t>
  </si>
  <si>
    <t>PEDREIRO COM ENCARGOS COMPLEMENTARES</t>
  </si>
  <si>
    <t>SERRALHEIRO COM ENCARGOS COMPLEMENTARES</t>
  </si>
  <si>
    <t>SERVENTE COM ENCARGOS COMPLEMENTARES</t>
  </si>
  <si>
    <t>MES</t>
  </si>
  <si>
    <t>un</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</si>
  <si>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</si>
  <si>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</si>
  <si>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</si>
  <si>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</si>
  <si>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</si>
  <si>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</si>
  <si>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</si>
  <si>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</si>
  <si>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</si>
  <si>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</si>
  <si>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</si>
  <si>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</si>
  <si>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</si>
  <si>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</si>
  <si>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</si>
  <si>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</si>
  <si>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</si>
  <si>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</si>
  <si>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</si>
  <si>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</si>
  <si>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</si>
  <si>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</si>
  <si>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</si>
  <si>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</si>
  <si>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</si>
  <si>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</si>
  <si>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</si>
  <si>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</si>
  <si>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</si>
  <si>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</si>
  <si>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</si>
  <si>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</si>
  <si>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</si>
  <si>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</si>
  <si>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</si>
  <si>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</si>
  <si>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</si>
  <si>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</si>
  <si>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MÃO DE OBRA</t>
  </si>
  <si>
    <t>FATOR</t>
  </si>
  <si>
    <t>MATERIAL</t>
  </si>
  <si>
    <t>C</t>
  </si>
  <si>
    <t>ABC</t>
  </si>
  <si>
    <t>COMPOSIÇÕES SINAPI</t>
  </si>
  <si>
    <t>ORIG</t>
  </si>
  <si>
    <t>COMPOSIÇÕES DER/IOPES</t>
  </si>
  <si>
    <t>LUMINARIAS PARA LÂMPADAS LED</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</si>
  <si>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</si>
  <si>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</si>
  <si>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</si>
  <si>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</si>
  <si>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</si>
  <si>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</si>
  <si>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</si>
  <si>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</si>
  <si>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</si>
  <si>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</si>
  <si>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</si>
  <si>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</si>
  <si>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</si>
  <si>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</si>
  <si>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</si>
  <si>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</si>
  <si>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</si>
  <si>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</si>
  <si>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</si>
  <si>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LIXAMENTO DE MADEIRA PARA APLICAÇÃO DE FUNDO OU PINTURA. AF_01/2021</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</si>
  <si>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</si>
  <si>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</si>
  <si>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</si>
  <si>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</si>
  <si>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</si>
  <si>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</si>
  <si>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</si>
  <si>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</si>
  <si>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</si>
  <si>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</si>
  <si>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</si>
  <si>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</si>
  <si>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</si>
  <si>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</si>
  <si>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</si>
  <si>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</si>
  <si>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</si>
  <si>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</si>
  <si>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</si>
  <si>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</si>
  <si>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</si>
  <si>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</si>
  <si>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</si>
  <si>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</si>
  <si>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</si>
  <si>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</si>
  <si>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</si>
  <si>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</si>
  <si>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</si>
  <si>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</si>
  <si>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</si>
  <si>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</si>
  <si>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</si>
  <si>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</si>
  <si>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</si>
  <si>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</si>
  <si>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</si>
  <si>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</si>
  <si>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</si>
  <si>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</si>
  <si>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</si>
  <si>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</si>
  <si>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</si>
  <si>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</si>
  <si>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</si>
  <si>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</si>
  <si>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</si>
  <si>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</si>
  <si>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</si>
  <si>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</si>
  <si>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</si>
  <si>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</si>
  <si>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</si>
  <si>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</si>
  <si>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</si>
  <si>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</si>
  <si>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</si>
  <si>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</si>
  <si>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</si>
  <si>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</si>
  <si>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</si>
  <si>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</si>
  <si>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</si>
  <si>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</si>
  <si>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</si>
  <si>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</si>
  <si>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</si>
  <si>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</si>
  <si>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</si>
  <si>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</si>
  <si>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</si>
  <si>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</si>
  <si>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</si>
  <si>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</si>
  <si>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</si>
  <si>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</si>
  <si>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</si>
  <si>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</si>
  <si>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</si>
  <si>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</si>
  <si>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</si>
  <si>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</si>
  <si>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</si>
  <si>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</si>
  <si>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</si>
  <si>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</si>
  <si>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</si>
  <si>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</si>
  <si>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</si>
  <si>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</si>
  <si>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</si>
  <si>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</si>
  <si>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</si>
  <si>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</si>
  <si>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</si>
  <si>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</si>
  <si>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</si>
  <si>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</si>
  <si>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</si>
  <si>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</si>
  <si>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</si>
  <si>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</si>
  <si>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</si>
  <si>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</si>
  <si>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</si>
  <si>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</si>
  <si>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</si>
  <si>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</si>
  <si>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</si>
  <si>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</si>
  <si>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</si>
  <si>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</si>
  <si>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</si>
  <si>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</si>
  <si>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</si>
  <si>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</si>
  <si>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</si>
  <si>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</si>
  <si>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</si>
  <si>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</si>
  <si>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</si>
  <si>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</si>
  <si>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</si>
  <si>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</si>
  <si>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</si>
  <si>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</si>
  <si>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</si>
  <si>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</si>
  <si>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</si>
  <si>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</si>
  <si>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</si>
  <si>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</si>
  <si>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</si>
  <si>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</si>
  <si>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</si>
  <si>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</si>
  <si>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</si>
  <si>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</si>
  <si>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</si>
  <si>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</si>
  <si>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</si>
  <si>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</si>
  <si>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</si>
  <si>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</si>
  <si>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</si>
  <si>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</si>
  <si>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</si>
  <si>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</si>
  <si>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</si>
  <si>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</si>
  <si>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</si>
  <si>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</si>
  <si>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</si>
  <si>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</si>
  <si>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</si>
  <si>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</si>
  <si>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</si>
  <si>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</si>
  <si>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</si>
  <si>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</si>
  <si>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</si>
  <si>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</si>
  <si>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</si>
  <si>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</si>
  <si>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</si>
  <si>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</si>
  <si>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</si>
  <si>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</si>
  <si>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</si>
  <si>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</si>
  <si>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</si>
  <si>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</si>
  <si>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</si>
  <si>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</si>
  <si>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</si>
  <si>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</si>
  <si>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</si>
  <si>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</si>
  <si>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</si>
  <si>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</si>
  <si>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</si>
  <si>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</si>
  <si>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</si>
  <si>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</si>
  <si>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</si>
  <si>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</si>
  <si>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</si>
  <si>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</si>
  <si>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</si>
  <si>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de energia em PVC, de embutir, com 12 divisões modulares com barramento</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</si>
  <si>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</si>
  <si>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</si>
  <si>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</si>
  <si>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</si>
  <si>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</si>
  <si>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</si>
  <si>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</si>
  <si>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</si>
  <si>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</si>
  <si>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</si>
  <si>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</si>
  <si>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</si>
  <si>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</si>
  <si>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</si>
  <si>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</si>
  <si>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</si>
  <si>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</si>
  <si>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</si>
  <si>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</si>
  <si>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</si>
  <si>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</si>
  <si>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</si>
  <si>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</si>
  <si>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</si>
  <si>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</si>
  <si>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</si>
  <si>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</si>
  <si>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</si>
  <si>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</si>
  <si>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</si>
  <si>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</si>
  <si>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</si>
  <si>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</si>
  <si>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</si>
  <si>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</si>
  <si>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</si>
  <si>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</si>
  <si>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</si>
  <si>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</si>
  <si>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</si>
  <si>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</si>
  <si>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</si>
  <si>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</si>
  <si>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</si>
  <si>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</si>
  <si>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</si>
  <si>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</si>
  <si>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</si>
  <si>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</si>
  <si>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</si>
  <si>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</si>
  <si>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</si>
  <si>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</si>
  <si>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</si>
  <si>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</si>
  <si>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</si>
  <si>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</si>
  <si>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</si>
  <si>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</si>
  <si>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</si>
  <si>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</si>
  <si>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</si>
  <si>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</si>
  <si>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</si>
  <si>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</si>
  <si>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</si>
  <si>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</si>
  <si>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</si>
  <si>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</si>
  <si>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</si>
  <si>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</si>
  <si>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</si>
  <si>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</si>
  <si>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</si>
  <si>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</si>
  <si>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</si>
  <si>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</si>
  <si>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</si>
  <si>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</si>
  <si>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</si>
  <si>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</si>
  <si>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</si>
  <si>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</si>
  <si>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</si>
  <si>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</si>
  <si>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</si>
  <si>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</si>
  <si>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</si>
  <si>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</si>
  <si>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</si>
  <si>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</si>
  <si>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</si>
  <si>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</si>
  <si>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</si>
  <si>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</si>
  <si>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</si>
  <si>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</si>
  <si>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</si>
  <si>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</si>
  <si>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</si>
  <si>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</si>
  <si>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</si>
  <si>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</si>
  <si>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</si>
  <si>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</si>
  <si>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</si>
  <si>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</si>
  <si>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</si>
  <si>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</si>
  <si>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</si>
  <si>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</si>
  <si>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</si>
  <si>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</si>
  <si>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</si>
  <si>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</si>
  <si>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</si>
  <si>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</si>
  <si>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</si>
  <si>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</si>
  <si>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</si>
  <si>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Bacia sifonada de louça branca sem abertura frontal p/ banheiro PNE, consumo 6 litros por fluxo, Vogue Plus Conforto - P.510.17, Ref. Deca ou equiv., incl. tubo de ligação inox c/ canopla, anel de vedação, paraf. e rejunte epoxi p/ vedação</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</si>
  <si>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</si>
  <si>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</si>
  <si>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AR REFRIGERADO</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</si>
  <si>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</si>
  <si>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</si>
  <si>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</si>
  <si>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</si>
  <si>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</si>
  <si>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</si>
  <si>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</si>
  <si>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</si>
  <si>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</si>
  <si>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ÁREA</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</si>
  <si>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</si>
  <si>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</si>
  <si>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</si>
  <si>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</si>
  <si>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</si>
  <si>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</si>
  <si>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</si>
  <si>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</si>
  <si>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</si>
  <si>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</si>
  <si>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</si>
  <si>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</si>
  <si>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</si>
  <si>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</si>
  <si>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</si>
  <si>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</si>
  <si>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</si>
  <si>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</si>
  <si>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</si>
  <si>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</si>
  <si>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</si>
  <si>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</si>
  <si>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</si>
  <si>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</si>
  <si>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</si>
  <si>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</si>
  <si>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</si>
  <si>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</si>
  <si>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</si>
  <si>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</si>
  <si>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</si>
  <si>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</si>
  <si>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</si>
  <si>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</si>
  <si>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</si>
  <si>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</si>
  <si>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</si>
  <si>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</si>
  <si>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</si>
  <si>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</si>
  <si>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</si>
  <si>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</si>
  <si>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</si>
  <si>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</si>
  <si>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</si>
  <si>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</si>
  <si>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</si>
  <si>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</si>
  <si>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</si>
  <si>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</si>
  <si>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</si>
  <si>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</si>
  <si>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</si>
  <si>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</si>
  <si>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</si>
  <si>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</si>
  <si>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</si>
  <si>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</si>
  <si>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</si>
  <si>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</si>
  <si>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</si>
  <si>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</si>
  <si>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</si>
  <si>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</si>
  <si>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</si>
  <si>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</si>
  <si>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</si>
  <si>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</si>
  <si>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</si>
  <si>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</si>
  <si>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</si>
  <si>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</si>
  <si>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</si>
  <si>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</si>
  <si>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</si>
  <si>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</si>
  <si>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</si>
  <si>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</si>
  <si>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</si>
  <si>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</si>
  <si>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</si>
  <si>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</si>
  <si>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</si>
  <si>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</si>
  <si>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</si>
  <si>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</si>
  <si>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</si>
  <si>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</si>
  <si>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</si>
  <si>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</si>
  <si>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</si>
  <si>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</si>
  <si>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</si>
  <si>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</si>
  <si>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</si>
  <si>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</si>
  <si>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</si>
  <si>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</si>
  <si>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</si>
  <si>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</si>
  <si>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</si>
  <si>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</si>
  <si>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</si>
  <si>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</si>
  <si>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</si>
  <si>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</si>
  <si>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</si>
  <si>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</si>
  <si>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</si>
  <si>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</si>
  <si>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</si>
  <si>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</si>
  <si>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</si>
  <si>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</si>
  <si>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</si>
  <si>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</si>
  <si>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</si>
  <si>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</si>
  <si>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</si>
  <si>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</si>
  <si>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</si>
  <si>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</si>
  <si>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</si>
  <si>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</si>
  <si>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</si>
  <si>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</si>
  <si>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</si>
  <si>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</si>
  <si>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</si>
  <si>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</si>
  <si>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</si>
  <si>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</si>
  <si>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</si>
  <si>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</si>
  <si>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</si>
  <si>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</si>
  <si>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</si>
  <si>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</si>
  <si>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</si>
  <si>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</si>
  <si>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</si>
  <si>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</si>
  <si>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</si>
  <si>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</si>
  <si>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</si>
  <si>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</si>
  <si>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</si>
  <si>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</si>
  <si>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</si>
  <si>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</si>
  <si>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</si>
  <si>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</si>
  <si>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</si>
  <si>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</si>
  <si>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</si>
  <si>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</si>
  <si>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</si>
  <si>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</si>
  <si>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</si>
  <si>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</si>
  <si>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</si>
  <si>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</si>
  <si>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</si>
  <si>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</si>
  <si>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</si>
  <si>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</si>
  <si>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</si>
  <si>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</si>
  <si>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</si>
  <si>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</si>
  <si>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</si>
  <si>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</si>
  <si>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</si>
  <si>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</si>
  <si>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</si>
  <si>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</si>
  <si>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</si>
  <si>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</si>
  <si>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</si>
  <si>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</si>
  <si>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</si>
  <si>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</si>
  <si>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</si>
  <si>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</si>
  <si>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</si>
  <si>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</si>
  <si>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</si>
  <si>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</si>
  <si>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</si>
  <si>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</si>
  <si>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</si>
  <si>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</si>
  <si>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</si>
  <si>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</si>
  <si>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</si>
  <si>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</si>
  <si>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</si>
  <si>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</si>
  <si>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</si>
  <si>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</si>
  <si>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</si>
  <si>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</si>
  <si>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</si>
  <si>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</si>
  <si>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</si>
  <si>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</si>
  <si>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</si>
  <si>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</si>
  <si>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</si>
  <si>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</si>
  <si>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</si>
  <si>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</si>
  <si>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</si>
  <si>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</si>
  <si>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</si>
  <si>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</si>
  <si>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</si>
  <si>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</si>
  <si>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</si>
  <si>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</si>
  <si>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</si>
  <si>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</si>
  <si>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</si>
  <si>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</si>
  <si>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</si>
  <si>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</si>
  <si>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</si>
  <si>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</si>
  <si>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</si>
  <si>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</si>
  <si>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</si>
  <si>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</si>
  <si>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</si>
  <si>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</si>
  <si>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</si>
  <si>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</si>
  <si>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</si>
  <si>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</si>
  <si>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</si>
  <si>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</si>
  <si>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</si>
  <si>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</si>
  <si>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</si>
  <si>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</si>
  <si>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</si>
  <si>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</si>
  <si>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</si>
  <si>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</si>
  <si>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</si>
  <si>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</si>
  <si>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</si>
  <si>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</si>
  <si>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</si>
  <si>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</si>
  <si>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</si>
  <si>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</si>
  <si>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</si>
  <si>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</si>
  <si>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</si>
  <si>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</si>
  <si>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</si>
  <si>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</si>
  <si>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</si>
  <si>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</si>
  <si>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</si>
  <si>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</si>
  <si>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</si>
  <si>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</si>
  <si>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</si>
  <si>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</si>
  <si>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</si>
  <si>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</si>
  <si>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</si>
  <si>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</si>
  <si>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</si>
  <si>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</si>
  <si>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</si>
  <si>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</si>
  <si>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</si>
  <si>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</si>
  <si>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</si>
  <si>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</si>
  <si>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</si>
  <si>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</si>
  <si>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</si>
  <si>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</si>
  <si>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</si>
  <si>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</si>
  <si>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</si>
  <si>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</si>
  <si>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</si>
  <si>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</si>
  <si>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</si>
  <si>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</si>
  <si>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</si>
  <si>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</si>
  <si>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</si>
  <si>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</si>
  <si>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</si>
  <si>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</si>
  <si>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</si>
  <si>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</si>
  <si>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</si>
  <si>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</si>
  <si>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</si>
  <si>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</si>
  <si>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</si>
  <si>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</si>
  <si>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</si>
  <si>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</si>
  <si>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</si>
  <si>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</si>
  <si>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</si>
  <si>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</si>
  <si>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</si>
  <si>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</si>
  <si>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</si>
  <si>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</si>
  <si>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</si>
  <si>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</si>
  <si>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</si>
  <si>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</si>
  <si>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</si>
  <si>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</si>
  <si>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</si>
  <si>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</si>
  <si>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</si>
  <si>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</si>
  <si>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</si>
  <si>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</si>
  <si>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</si>
  <si>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</si>
  <si>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</si>
  <si>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</si>
  <si>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</si>
  <si>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</si>
  <si>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</si>
  <si>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</si>
  <si>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</si>
  <si>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</si>
  <si>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</si>
  <si>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</si>
  <si>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</si>
  <si>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</si>
  <si>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</si>
  <si>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</si>
  <si>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</si>
  <si>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</si>
  <si>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</si>
  <si>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</si>
  <si>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</si>
  <si>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</si>
  <si>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</si>
  <si>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</si>
  <si>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</si>
  <si>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</si>
  <si>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</si>
  <si>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</si>
  <si>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</si>
  <si>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</si>
  <si>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</si>
  <si>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</si>
  <si>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</si>
  <si>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</si>
  <si>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</si>
  <si>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</si>
  <si>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</si>
  <si>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</si>
  <si>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</si>
  <si>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</si>
  <si>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</si>
  <si>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</si>
  <si>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</si>
  <si>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</si>
  <si>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</si>
  <si>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</si>
  <si>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</si>
  <si>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</si>
  <si>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</si>
  <si>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</si>
  <si>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</si>
  <si>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</si>
  <si>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</si>
  <si>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</si>
  <si>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</si>
  <si>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</si>
  <si>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</si>
  <si>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</si>
  <si>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</si>
  <si>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</si>
  <si>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</si>
  <si>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</si>
  <si>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</si>
  <si>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</si>
  <si>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</si>
  <si>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</si>
  <si>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</si>
  <si>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</si>
  <si>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</si>
  <si>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</si>
  <si>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</si>
  <si>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</si>
  <si>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</si>
  <si>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</si>
  <si>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</si>
  <si>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</si>
  <si>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</si>
  <si>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</si>
  <si>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</si>
  <si>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</si>
  <si>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</si>
  <si>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</si>
  <si>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</si>
  <si>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</si>
  <si>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</si>
  <si>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</si>
  <si>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</si>
  <si>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</si>
  <si>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</si>
  <si>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</si>
  <si>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</si>
  <si>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</si>
  <si>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</si>
  <si>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</si>
  <si>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</si>
  <si>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</si>
  <si>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</si>
  <si>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</si>
  <si>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</si>
  <si>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</si>
  <si>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</si>
  <si>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</si>
  <si>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</si>
  <si>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</si>
  <si>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</si>
  <si>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</si>
  <si>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</si>
  <si>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</si>
  <si>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</si>
  <si>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</si>
  <si>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</si>
  <si>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</si>
  <si>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</si>
  <si>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</si>
  <si>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</si>
  <si>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</si>
  <si>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</si>
  <si>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</si>
  <si>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</si>
  <si>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</si>
  <si>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</si>
  <si>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</si>
  <si>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</si>
  <si>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</si>
  <si>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</si>
  <si>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</si>
  <si>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</si>
  <si>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</si>
  <si>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</si>
  <si>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</si>
  <si>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</si>
  <si>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</si>
  <si>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</si>
  <si>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</si>
  <si>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</si>
  <si>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</si>
  <si>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</si>
  <si>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</si>
  <si>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</si>
  <si>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</si>
  <si>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</si>
  <si>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</si>
  <si>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</si>
  <si>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</si>
  <si>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</si>
  <si>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</si>
  <si>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</si>
  <si>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</si>
  <si>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</si>
  <si>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</si>
  <si>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</si>
  <si>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</si>
  <si>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</si>
  <si>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</si>
  <si>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</si>
  <si>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</si>
  <si>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</si>
  <si>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</si>
  <si>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</si>
  <si>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</si>
  <si>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</si>
  <si>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</si>
  <si>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</si>
  <si>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</si>
  <si>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</si>
  <si>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</si>
  <si>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</si>
  <si>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</si>
  <si>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</si>
  <si>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</si>
  <si>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</si>
  <si>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</si>
  <si>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</si>
  <si>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</si>
  <si>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</si>
  <si>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</si>
  <si>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</si>
  <si>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</si>
  <si>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</si>
  <si>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</si>
  <si>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</si>
  <si>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</si>
  <si>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</si>
  <si>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</si>
  <si>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</si>
  <si>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</si>
  <si>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</si>
  <si>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</si>
  <si>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</si>
  <si>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</si>
  <si>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</si>
  <si>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</si>
  <si>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</si>
  <si>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</si>
  <si>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</si>
  <si>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</si>
  <si>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</si>
  <si>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</si>
  <si>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</si>
  <si>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</si>
  <si>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</si>
  <si>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</si>
  <si>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</si>
  <si>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</si>
  <si>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</si>
  <si>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</si>
  <si>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</si>
  <si>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</si>
  <si>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</si>
  <si>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</si>
  <si>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</si>
  <si>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</si>
  <si>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</si>
  <si>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</si>
  <si>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</si>
  <si>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</si>
  <si>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</si>
  <si>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</si>
  <si>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</si>
  <si>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</si>
  <si>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</si>
  <si>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</si>
  <si>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</si>
  <si>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</si>
  <si>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</si>
  <si>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</si>
  <si>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</si>
  <si>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</si>
  <si>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</si>
  <si>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</si>
  <si>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</si>
  <si>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</si>
  <si>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</si>
  <si>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</si>
  <si>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</si>
  <si>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</si>
  <si>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</si>
  <si>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</si>
  <si>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</si>
  <si>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</si>
  <si>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</si>
  <si>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</si>
  <si>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</si>
  <si>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</si>
  <si>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</si>
  <si>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</si>
  <si>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</si>
  <si>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</si>
  <si>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</si>
  <si>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</si>
  <si>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</si>
  <si>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</si>
  <si>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</si>
  <si>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</si>
  <si>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</si>
  <si>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</si>
  <si>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</si>
  <si>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</si>
  <si>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</si>
  <si>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</si>
  <si>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</si>
  <si>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</si>
  <si>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</si>
  <si>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</si>
  <si>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</si>
  <si>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</si>
  <si>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</si>
  <si>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</si>
  <si>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</si>
  <si>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</si>
  <si>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</si>
  <si>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</si>
  <si>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</si>
  <si>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</si>
  <si>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</si>
  <si>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</si>
  <si>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</si>
  <si>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</si>
  <si>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</si>
  <si>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</si>
  <si>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</si>
  <si>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</si>
  <si>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</si>
  <si>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</si>
  <si>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</si>
  <si>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</si>
  <si>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</si>
  <si>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</si>
  <si>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</si>
  <si>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</si>
  <si>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</si>
  <si>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</si>
  <si>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</si>
  <si>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</si>
  <si>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</si>
  <si>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</si>
  <si>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</si>
  <si>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</si>
  <si>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</si>
  <si>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</si>
  <si>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</si>
  <si>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</si>
  <si>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</si>
  <si>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</si>
  <si>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</si>
  <si>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</si>
  <si>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</si>
  <si>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</si>
  <si>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</si>
  <si>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</si>
  <si>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</si>
  <si>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</si>
  <si>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</si>
  <si>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</si>
  <si>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</si>
  <si>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</si>
  <si>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</si>
  <si>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</si>
  <si>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</si>
  <si>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</si>
  <si>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</si>
  <si>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</si>
  <si>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</si>
  <si>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</si>
  <si>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</si>
  <si>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</si>
  <si>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</si>
  <si>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</si>
  <si>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</si>
  <si>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</si>
  <si>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</si>
  <si>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</si>
  <si>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</si>
  <si>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</si>
  <si>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</si>
  <si>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</si>
  <si>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</si>
  <si>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</si>
  <si>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</si>
  <si>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</si>
  <si>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</si>
  <si>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</si>
  <si>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</si>
  <si>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</si>
  <si>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</si>
  <si>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</si>
  <si>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</si>
  <si>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</si>
  <si>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</si>
  <si>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</si>
  <si>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</si>
  <si>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</si>
  <si>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</si>
  <si>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</si>
  <si>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</si>
  <si>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</si>
  <si>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</si>
  <si>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</si>
  <si>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</si>
  <si>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</si>
  <si>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</si>
  <si>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</si>
  <si>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</si>
  <si>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</si>
  <si>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</si>
  <si>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</si>
  <si>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</si>
  <si>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</si>
  <si>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</si>
  <si>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</si>
  <si>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</si>
  <si>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</si>
  <si>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</si>
  <si>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</si>
  <si>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</si>
  <si>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</si>
  <si>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</si>
  <si>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</si>
  <si>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</si>
  <si>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</si>
  <si>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</si>
  <si>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</si>
  <si>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</si>
  <si>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</si>
  <si>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</si>
  <si>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</si>
  <si>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</si>
  <si>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</si>
  <si>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</si>
  <si>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</si>
  <si>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</si>
  <si>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</si>
  <si>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</si>
  <si>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</si>
  <si>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</si>
  <si>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</si>
  <si>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</si>
  <si>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</si>
  <si>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</si>
  <si>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</si>
  <si>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</si>
  <si>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</si>
  <si>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</si>
  <si>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</si>
  <si>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</si>
  <si>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</si>
  <si>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</si>
  <si>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</si>
  <si>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</si>
  <si>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</si>
  <si>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</si>
  <si>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</si>
  <si>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</si>
  <si>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</si>
  <si>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</si>
  <si>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</si>
  <si>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</si>
  <si>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</si>
  <si>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</si>
  <si>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</si>
  <si>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</si>
  <si>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</si>
  <si>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</si>
  <si>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</si>
  <si>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</si>
  <si>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</si>
  <si>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</si>
  <si>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</si>
  <si>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</si>
  <si>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</si>
  <si>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</si>
  <si>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</si>
  <si>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</si>
  <si>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</si>
  <si>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</si>
  <si>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</si>
  <si>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</si>
  <si>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</si>
  <si>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</si>
  <si>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</si>
  <si>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</si>
  <si>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</si>
  <si>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</si>
  <si>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</si>
  <si>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</si>
  <si>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</si>
  <si>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</si>
  <si>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</si>
  <si>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</si>
  <si>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</si>
  <si>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</si>
  <si>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</si>
  <si>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</si>
  <si>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</si>
  <si>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</si>
  <si>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</si>
  <si>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</si>
  <si>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</si>
  <si>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</si>
  <si>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</si>
  <si>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</si>
  <si>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</si>
  <si>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</si>
  <si>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</si>
  <si>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</si>
  <si>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</si>
  <si>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</si>
  <si>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</si>
  <si>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</si>
  <si>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</si>
  <si>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</si>
  <si>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</si>
  <si>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</si>
  <si>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</si>
  <si>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</si>
  <si>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</si>
  <si>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</si>
  <si>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</si>
  <si>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</si>
  <si>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</si>
  <si>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</si>
  <si>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</si>
  <si>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</si>
  <si>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</si>
  <si>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</si>
  <si>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</si>
  <si>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</si>
  <si>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</si>
  <si>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</si>
  <si>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</si>
  <si>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</si>
  <si>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</si>
  <si>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</si>
  <si>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</si>
  <si>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</si>
  <si>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</si>
  <si>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</si>
  <si>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</si>
  <si>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</si>
  <si>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</si>
  <si>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</si>
  <si>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</si>
  <si>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</si>
  <si>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</si>
  <si>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</si>
  <si>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</si>
  <si>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</si>
  <si>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</si>
  <si>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</si>
  <si>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</si>
  <si>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</si>
  <si>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</si>
  <si>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</si>
  <si>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</si>
  <si>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</si>
  <si>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</si>
  <si>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</si>
  <si>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</si>
  <si>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</si>
  <si>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</si>
  <si>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</si>
  <si>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</si>
  <si>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</si>
  <si>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</si>
  <si>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</si>
  <si>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</si>
  <si>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</si>
  <si>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</si>
  <si>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</si>
  <si>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</si>
  <si>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</si>
  <si>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</si>
  <si>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</si>
  <si>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</si>
  <si>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</si>
  <si>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</si>
  <si>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</si>
  <si>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</si>
  <si>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</si>
  <si>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</si>
  <si>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</si>
  <si>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</si>
  <si>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</si>
  <si>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</si>
  <si>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</si>
  <si>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</si>
  <si>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</si>
  <si>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</si>
  <si>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</si>
  <si>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</si>
  <si>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</si>
  <si>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</si>
  <si>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</si>
  <si>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</si>
  <si>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</si>
  <si>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</si>
  <si>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</si>
  <si>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</si>
  <si>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</si>
  <si>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</si>
  <si>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</si>
  <si>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</si>
  <si>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</si>
  <si>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</si>
  <si>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</si>
  <si>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</si>
  <si>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</si>
  <si>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</si>
  <si>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</si>
  <si>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</si>
  <si>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</si>
  <si>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</si>
  <si>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</si>
  <si>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</si>
  <si>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</si>
  <si>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</si>
  <si>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</si>
  <si>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</si>
  <si>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</si>
  <si>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</si>
  <si>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</si>
  <si>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</si>
  <si>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</si>
  <si>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</si>
  <si>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</si>
  <si>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</si>
  <si>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</si>
  <si>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</si>
  <si>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</si>
  <si>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</si>
  <si>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</si>
  <si>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</si>
  <si>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</si>
  <si>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</si>
  <si>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</si>
  <si>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</si>
  <si>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</si>
  <si>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</si>
  <si>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</si>
  <si>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</si>
  <si>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</si>
  <si>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</si>
  <si>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</si>
  <si>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</si>
  <si>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</si>
  <si>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</si>
  <si>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</si>
  <si>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</si>
  <si>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</si>
  <si>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</si>
  <si>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</si>
  <si>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</si>
  <si>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</si>
  <si>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</si>
  <si>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</si>
  <si>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</si>
  <si>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</si>
  <si>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</si>
  <si>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</si>
  <si>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</si>
  <si>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</si>
  <si>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</si>
  <si>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</si>
  <si>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</si>
  <si>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</si>
  <si>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</si>
  <si>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</si>
  <si>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</si>
  <si>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</si>
  <si>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</si>
  <si>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</si>
  <si>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</si>
  <si>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</si>
  <si>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</si>
  <si>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</si>
  <si>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</si>
  <si>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</si>
  <si>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</si>
  <si>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</si>
  <si>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</si>
  <si>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</si>
  <si>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</si>
  <si>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</si>
  <si>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</si>
  <si>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</si>
  <si>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</si>
  <si>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</si>
  <si>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</si>
  <si>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</si>
  <si>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</si>
  <si>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</si>
  <si>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</si>
  <si>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</si>
  <si>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</si>
  <si>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</si>
  <si>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</si>
  <si>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</si>
  <si>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</si>
  <si>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</si>
  <si>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</si>
  <si>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</si>
  <si>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</si>
  <si>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</si>
  <si>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</si>
  <si>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</si>
  <si>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</si>
  <si>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</si>
  <si>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</si>
  <si>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</si>
  <si>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</si>
  <si>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</si>
  <si>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</si>
  <si>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</si>
  <si>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</si>
  <si>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</si>
  <si>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</si>
  <si>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</si>
  <si>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</si>
  <si>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</si>
  <si>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</si>
  <si>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</si>
  <si>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</si>
  <si>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</si>
  <si>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</si>
  <si>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</si>
  <si>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</si>
  <si>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</si>
  <si>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</si>
  <si>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</si>
  <si>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</si>
  <si>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</si>
  <si>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</si>
  <si>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</si>
  <si>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</si>
  <si>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</si>
  <si>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</si>
  <si>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</si>
  <si>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</si>
  <si>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</si>
  <si>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</si>
  <si>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</si>
  <si>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</si>
  <si>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</si>
  <si>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</si>
  <si>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</si>
  <si>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</si>
  <si>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</si>
  <si>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</si>
  <si>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</si>
  <si>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</si>
  <si>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</si>
  <si>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</si>
  <si>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</si>
  <si>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</si>
  <si>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</si>
  <si>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</si>
  <si>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</si>
  <si>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</si>
  <si>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</si>
  <si>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</si>
  <si>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</si>
  <si>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</si>
  <si>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</si>
  <si>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</si>
  <si>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</si>
  <si>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</si>
  <si>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</si>
  <si>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</si>
  <si>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</si>
  <si>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</si>
  <si>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</si>
  <si>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</si>
  <si>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</si>
  <si>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</si>
  <si>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</si>
  <si>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</si>
  <si>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</si>
  <si>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</si>
  <si>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</si>
  <si>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</si>
  <si>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</si>
  <si>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</si>
  <si>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</si>
  <si>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</si>
  <si>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</si>
  <si>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</si>
  <si>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</si>
  <si>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</si>
  <si>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</si>
  <si>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</si>
  <si>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</si>
  <si>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</si>
  <si>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</si>
  <si>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</si>
  <si>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</si>
  <si>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</si>
  <si>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</si>
  <si>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</si>
  <si>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</si>
  <si>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</si>
  <si>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</si>
  <si>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</si>
  <si>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</si>
  <si>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</si>
  <si>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</si>
  <si>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</si>
  <si>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</si>
  <si>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</si>
  <si>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</si>
  <si>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</si>
  <si>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</si>
  <si>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</si>
  <si>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</si>
  <si>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</si>
  <si>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</si>
  <si>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</si>
  <si>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</si>
  <si>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</si>
  <si>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</si>
  <si>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</si>
  <si>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</si>
  <si>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</si>
  <si>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</si>
  <si>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</si>
  <si>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</si>
  <si>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</si>
  <si>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</si>
  <si>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</si>
  <si>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</si>
  <si>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</si>
  <si>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</si>
  <si>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</si>
  <si>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</si>
  <si>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</si>
  <si>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</si>
  <si>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</si>
  <si>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</si>
  <si>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</si>
  <si>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</si>
  <si>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</si>
  <si>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</si>
  <si>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</si>
  <si>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</si>
  <si>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</si>
  <si>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</si>
  <si>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</si>
  <si>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</si>
  <si>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</si>
  <si>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</si>
  <si>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</si>
  <si>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</si>
  <si>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</si>
  <si>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</si>
  <si>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</si>
  <si>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</si>
  <si>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</si>
  <si>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</si>
  <si>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</si>
  <si>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</si>
  <si>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</si>
  <si>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</si>
  <si>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</si>
  <si>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</si>
  <si>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</si>
  <si>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</si>
  <si>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</si>
  <si>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</si>
  <si>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</si>
  <si>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</si>
  <si>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</si>
  <si>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</si>
  <si>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</si>
  <si>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</si>
  <si>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</si>
  <si>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</si>
  <si>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</si>
  <si>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</si>
  <si>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</si>
  <si>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</si>
  <si>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</si>
  <si>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</si>
  <si>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</si>
  <si>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</si>
  <si>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</si>
  <si>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</si>
  <si>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</si>
  <si>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</si>
  <si>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</si>
  <si>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</si>
  <si>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</si>
  <si>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</si>
  <si>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</si>
  <si>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</si>
  <si>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</si>
  <si>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</si>
  <si>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</si>
  <si>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</si>
  <si>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</si>
  <si>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</si>
  <si>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</si>
  <si>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</si>
  <si>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</si>
  <si>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</si>
  <si>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</si>
  <si>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</si>
  <si>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</si>
  <si>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</si>
  <si>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</si>
  <si>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</si>
  <si>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</si>
  <si>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</si>
  <si>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</si>
  <si>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</si>
  <si>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</si>
  <si>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</si>
  <si>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</si>
  <si>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</si>
  <si>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</si>
  <si>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</si>
  <si>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</si>
  <si>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</si>
  <si>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</si>
  <si>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</si>
  <si>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</si>
  <si>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</si>
  <si>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</si>
  <si>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</si>
  <si>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</si>
  <si>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</si>
  <si>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</si>
  <si>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</si>
  <si>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</si>
  <si>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</si>
  <si>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</si>
  <si>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</si>
  <si>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</si>
  <si>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</si>
  <si>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</si>
  <si>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</si>
  <si>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</si>
  <si>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</si>
  <si>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</si>
  <si>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</si>
  <si>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</si>
  <si>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</si>
  <si>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</si>
  <si>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</si>
  <si>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</si>
  <si>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</si>
  <si>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</si>
  <si>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</si>
  <si>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</si>
  <si>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</si>
  <si>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</si>
  <si>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</si>
  <si>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</si>
  <si>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</si>
  <si>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</si>
  <si>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</si>
  <si>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</si>
  <si>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</si>
  <si>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</si>
  <si>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</si>
  <si>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</si>
  <si>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</si>
  <si>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</si>
  <si>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</si>
  <si>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</si>
  <si>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</si>
  <si>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</si>
  <si>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</si>
  <si>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</si>
  <si>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</si>
  <si>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</si>
  <si>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</si>
  <si>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</si>
  <si>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</si>
  <si>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</si>
  <si>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</si>
  <si>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</si>
  <si>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</si>
  <si>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</si>
  <si>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</si>
  <si>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</si>
  <si>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</si>
  <si>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</si>
  <si>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</si>
  <si>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</si>
  <si>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</si>
  <si>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</si>
  <si>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</si>
  <si>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</si>
  <si>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</si>
  <si>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</si>
  <si>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</si>
  <si>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</si>
  <si>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</si>
  <si>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</si>
  <si>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</si>
  <si>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</si>
  <si>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</si>
  <si>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</si>
  <si>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</si>
  <si>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</si>
  <si>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</si>
  <si>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</si>
  <si>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</si>
  <si>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</si>
  <si>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</si>
  <si>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</si>
  <si>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</si>
  <si>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</si>
  <si>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</si>
  <si>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</si>
  <si>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</si>
  <si>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</si>
  <si>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</si>
  <si>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</si>
  <si>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</si>
  <si>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</si>
  <si>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</si>
  <si>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</si>
  <si>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</si>
  <si>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</si>
  <si>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</si>
  <si>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</si>
  <si>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</si>
  <si>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</si>
  <si>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</si>
  <si>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</si>
  <si>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</si>
  <si>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</si>
  <si>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</si>
  <si>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</si>
  <si>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</si>
  <si>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</si>
  <si>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</si>
  <si>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</si>
  <si>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</si>
  <si>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</si>
  <si>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</si>
  <si>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</si>
  <si>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</si>
  <si>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</si>
  <si>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</si>
  <si>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</si>
  <si>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</si>
  <si>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</si>
  <si>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</si>
  <si>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</si>
  <si>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</si>
  <si>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</si>
  <si>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</si>
  <si>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</si>
  <si>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</si>
  <si>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</si>
  <si>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</si>
  <si>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</si>
  <si>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</si>
  <si>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</si>
  <si>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</si>
  <si>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</si>
  <si>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</si>
  <si>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</si>
  <si>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</si>
  <si>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</si>
  <si>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</si>
  <si>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</si>
  <si>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</si>
  <si>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</si>
  <si>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</si>
  <si>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</si>
  <si>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</si>
  <si>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</si>
  <si>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</si>
  <si>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</si>
  <si>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</si>
  <si>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</si>
  <si>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</si>
  <si>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</si>
  <si>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</si>
  <si>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</si>
  <si>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</si>
  <si>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</si>
  <si>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</si>
  <si>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</si>
  <si>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</si>
  <si>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</si>
  <si>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</si>
  <si>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</si>
  <si>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</si>
  <si>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</si>
  <si>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</si>
  <si>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</si>
  <si>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</si>
  <si>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</si>
  <si>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</si>
  <si>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</si>
  <si>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</si>
  <si>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</si>
  <si>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</si>
  <si>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</si>
  <si>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</si>
  <si>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</si>
  <si>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</si>
  <si>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</si>
  <si>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</si>
  <si>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</si>
  <si>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</si>
  <si>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</si>
  <si>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</si>
  <si>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</si>
  <si>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</si>
  <si>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</si>
  <si>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</si>
  <si>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</si>
  <si>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</si>
  <si>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</si>
  <si>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</si>
  <si>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</si>
  <si>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</si>
  <si>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</si>
  <si>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</si>
  <si>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</si>
  <si>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</si>
  <si>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</si>
  <si>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</si>
  <si>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</si>
  <si>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</si>
  <si>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</si>
  <si>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</si>
  <si>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</si>
  <si>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</si>
  <si>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</si>
  <si>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</si>
  <si>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</si>
  <si>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</si>
  <si>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</si>
  <si>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</si>
  <si>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</si>
  <si>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</si>
  <si>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</si>
  <si>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</si>
  <si>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</si>
  <si>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</si>
  <si>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</si>
  <si>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</si>
  <si>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</si>
  <si>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</si>
  <si>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</si>
  <si>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</si>
  <si>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</si>
  <si>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</si>
  <si>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</si>
  <si>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</si>
  <si>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</si>
  <si>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</si>
  <si>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</si>
  <si>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</si>
  <si>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</si>
  <si>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</si>
  <si>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</si>
  <si>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</si>
  <si>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</si>
  <si>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</si>
  <si>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</si>
  <si>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</si>
  <si>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</si>
  <si>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</si>
  <si>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</si>
  <si>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</si>
  <si>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</si>
  <si>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</si>
  <si>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</si>
  <si>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</si>
  <si>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</si>
  <si>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</si>
  <si>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</si>
  <si>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</si>
  <si>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</si>
  <si>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</si>
  <si>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</si>
  <si>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</si>
  <si>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</si>
  <si>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</si>
  <si>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</si>
  <si>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</si>
  <si>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</si>
  <si>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</si>
  <si>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</si>
  <si>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</si>
  <si>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</si>
  <si>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</si>
  <si>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</si>
  <si>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</si>
  <si>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</si>
  <si>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</si>
  <si>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</si>
  <si>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</si>
  <si>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</si>
  <si>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</si>
  <si>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</si>
  <si>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</si>
  <si>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</si>
  <si>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</si>
  <si>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</si>
  <si>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</si>
  <si>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</si>
  <si>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</si>
  <si>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</si>
  <si>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</si>
  <si>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</si>
  <si>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</si>
  <si>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</si>
  <si>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</si>
  <si>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</si>
  <si>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</si>
  <si>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</si>
  <si>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</si>
  <si>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</si>
  <si>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</si>
  <si>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</si>
  <si>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</si>
  <si>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</si>
  <si>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</si>
  <si>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</si>
  <si>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</si>
  <si>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</si>
  <si>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</si>
  <si>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</si>
  <si>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</si>
  <si>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</si>
  <si>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</si>
  <si>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</si>
  <si>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</si>
  <si>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</si>
  <si>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</si>
  <si>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</si>
  <si>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</si>
  <si>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</si>
  <si>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</si>
  <si>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</si>
  <si>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</si>
  <si>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</si>
  <si>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</si>
  <si>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</si>
  <si>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</si>
  <si>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</si>
  <si>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</si>
  <si>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</si>
  <si>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</si>
  <si>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</si>
  <si>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</si>
  <si>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</si>
  <si>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</si>
  <si>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</si>
  <si>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</si>
  <si>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</si>
  <si>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</si>
  <si>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</si>
  <si>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</si>
  <si>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</si>
  <si>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</si>
  <si>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</si>
  <si>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</si>
  <si>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</si>
  <si>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</si>
  <si>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</si>
  <si>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</si>
  <si>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</si>
  <si>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</si>
  <si>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</si>
  <si>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</si>
  <si>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</si>
  <si>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</si>
  <si>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</si>
  <si>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</si>
  <si>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</si>
  <si>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</si>
  <si>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</si>
  <si>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</si>
  <si>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</si>
  <si>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</si>
  <si>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</si>
  <si>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</si>
  <si>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</si>
  <si>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</si>
  <si>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</si>
  <si>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</si>
  <si>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</si>
  <si>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</si>
  <si>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</si>
  <si>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</si>
  <si>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</si>
  <si>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</si>
  <si>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</si>
  <si>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</si>
  <si>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</si>
  <si>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</si>
  <si>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</si>
  <si>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</si>
  <si>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</si>
  <si>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</si>
  <si>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</si>
  <si>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</si>
  <si>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</si>
  <si>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</si>
  <si>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</si>
  <si>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</si>
  <si>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</si>
  <si>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</si>
  <si>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</si>
  <si>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</si>
  <si>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</si>
  <si>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</si>
  <si>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</si>
  <si>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</si>
  <si>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</si>
  <si>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</si>
  <si>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</si>
  <si>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</si>
  <si>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</si>
  <si>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</si>
  <si>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</si>
  <si>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</si>
  <si>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</si>
  <si>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</si>
  <si>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</si>
  <si>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</si>
  <si>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</si>
  <si>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</si>
  <si>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</si>
  <si>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</si>
  <si>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</si>
  <si>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</si>
  <si>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</si>
  <si>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</si>
  <si>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</si>
  <si>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</si>
  <si>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</si>
  <si>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</si>
  <si>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</si>
  <si>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</si>
  <si>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</si>
  <si>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</si>
  <si>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</si>
  <si>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</si>
  <si>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</si>
  <si>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</si>
  <si>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</si>
  <si>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</si>
  <si>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</si>
  <si>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</si>
  <si>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</si>
  <si>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</si>
  <si>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</si>
  <si>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</si>
  <si>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</si>
  <si>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</si>
  <si>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</si>
  <si>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</si>
  <si>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</si>
  <si>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</si>
  <si>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</si>
  <si>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</si>
  <si>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</si>
  <si>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</si>
  <si>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</si>
  <si>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</si>
  <si>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</si>
  <si>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</si>
  <si>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</si>
  <si>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</si>
  <si>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</si>
  <si>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</si>
  <si>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</si>
  <si>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</si>
  <si>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</si>
  <si>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</si>
  <si>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</si>
  <si>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</si>
  <si>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</si>
  <si>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</si>
  <si>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</si>
  <si>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</si>
  <si>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</si>
  <si>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</si>
  <si>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</si>
  <si>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</si>
  <si>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</si>
  <si>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</si>
  <si>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</si>
  <si>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</si>
  <si>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</si>
  <si>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</si>
  <si>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</si>
  <si>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</si>
  <si>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</si>
  <si>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</si>
  <si>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</si>
  <si>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</si>
  <si>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</si>
  <si>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</si>
  <si>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</si>
  <si>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</si>
  <si>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</si>
  <si>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</si>
  <si>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</si>
  <si>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</si>
  <si>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</si>
  <si>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</si>
  <si>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</si>
  <si>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</si>
  <si>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</si>
  <si>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</si>
  <si>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</si>
  <si>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</si>
  <si>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</si>
  <si>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</si>
  <si>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</si>
  <si>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</si>
  <si>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</si>
  <si>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</si>
  <si>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</si>
  <si>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</si>
  <si>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</si>
  <si>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</si>
  <si>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</si>
  <si>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</si>
  <si>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</si>
  <si>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</si>
  <si>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</si>
  <si>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</si>
  <si>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</si>
  <si>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</si>
  <si>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</si>
  <si>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</si>
  <si>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</si>
  <si>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</si>
  <si>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</si>
  <si>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</si>
  <si>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</si>
  <si>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</si>
  <si>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</si>
  <si>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</si>
  <si>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</si>
  <si>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</si>
  <si>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</si>
  <si>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</si>
  <si>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</si>
  <si>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</si>
  <si>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</si>
  <si>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</si>
  <si>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</si>
  <si>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</si>
  <si>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</si>
  <si>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</si>
  <si>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</si>
  <si>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</si>
  <si>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</si>
  <si>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</si>
  <si>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</si>
  <si>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</si>
  <si>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</si>
  <si>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</si>
  <si>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</si>
  <si>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</si>
  <si>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</si>
  <si>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</si>
  <si>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</si>
  <si>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</si>
  <si>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</si>
  <si>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</si>
  <si>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</si>
  <si>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</si>
  <si>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</si>
  <si>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</si>
  <si>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</si>
  <si>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</si>
  <si>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</si>
  <si>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</si>
  <si>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</si>
  <si>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</si>
  <si>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</si>
  <si>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</si>
  <si>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</si>
  <si>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</si>
  <si>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</si>
  <si>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</si>
  <si>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</si>
  <si>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</si>
  <si>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</si>
  <si>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</si>
  <si>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</si>
  <si>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</si>
  <si>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</si>
  <si>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</si>
  <si>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</si>
  <si>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</si>
  <si>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</si>
  <si>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</si>
  <si>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</si>
  <si>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</si>
  <si>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</si>
  <si>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</si>
  <si>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</si>
  <si>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</si>
  <si>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</si>
  <si>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</si>
  <si>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</si>
  <si>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</si>
  <si>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</si>
  <si>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</si>
  <si>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</si>
  <si>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</si>
  <si>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</si>
  <si>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</si>
  <si>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</si>
  <si>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</si>
  <si>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</si>
  <si>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</si>
  <si>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</si>
  <si>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</si>
  <si>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</si>
  <si>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</si>
  <si>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</si>
  <si>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</si>
  <si>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</si>
  <si>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</si>
  <si>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</si>
  <si>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</si>
  <si>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</si>
  <si>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</si>
  <si>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</si>
  <si>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</si>
  <si>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</si>
  <si>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</si>
  <si>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</si>
  <si>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</si>
  <si>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</si>
  <si>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</si>
  <si>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</si>
  <si>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</si>
  <si>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</si>
  <si>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</si>
  <si>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</si>
  <si>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</si>
  <si>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</si>
  <si>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</si>
  <si>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</si>
  <si>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</si>
  <si>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</si>
  <si>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</si>
  <si>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</si>
  <si>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</si>
  <si>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</si>
  <si>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</si>
  <si>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</si>
  <si>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</si>
  <si>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</si>
  <si>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</si>
  <si>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</si>
  <si>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</si>
  <si>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</si>
  <si>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</si>
  <si>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</si>
  <si>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</si>
  <si>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</si>
  <si>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</si>
  <si>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</si>
  <si>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</si>
  <si>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</si>
  <si>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</si>
  <si>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</si>
  <si>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</si>
  <si>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</si>
  <si>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</si>
  <si>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</si>
  <si>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</si>
  <si>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</si>
  <si>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</si>
  <si>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</si>
  <si>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</si>
  <si>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</si>
  <si>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</si>
  <si>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</si>
  <si>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</si>
  <si>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</si>
  <si>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</si>
  <si>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</si>
  <si>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</si>
  <si>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</si>
  <si>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</si>
  <si>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</si>
  <si>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</si>
  <si>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</si>
  <si>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</si>
  <si>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</si>
  <si>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</si>
  <si>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</si>
  <si>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</si>
  <si>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</si>
  <si>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</si>
  <si>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</si>
  <si>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</si>
  <si>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</si>
  <si>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</si>
  <si>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</si>
  <si>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</si>
  <si>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</si>
  <si>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</si>
  <si>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</si>
  <si>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</si>
  <si>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</si>
  <si>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</si>
  <si>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</si>
  <si>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</si>
  <si>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</si>
  <si>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</si>
  <si>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</si>
  <si>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</si>
  <si>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</si>
  <si>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</si>
  <si>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</si>
  <si>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</si>
  <si>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</si>
  <si>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</si>
  <si>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</si>
  <si>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</si>
  <si>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</si>
  <si>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</si>
  <si>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</si>
  <si>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</si>
  <si>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</si>
  <si>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</si>
  <si>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</si>
  <si>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</si>
  <si>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</si>
  <si>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</si>
  <si>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</si>
  <si>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</si>
  <si>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</si>
  <si>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</si>
  <si>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</si>
  <si>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</si>
  <si>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</si>
  <si>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</si>
  <si>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</si>
  <si>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</si>
  <si>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</si>
  <si>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</si>
  <si>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</si>
  <si>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</si>
  <si>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</si>
  <si>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</si>
  <si>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</si>
  <si>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</si>
  <si>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</si>
  <si>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</si>
  <si>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</si>
  <si>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</si>
  <si>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</si>
  <si>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</si>
  <si>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</si>
  <si>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</si>
  <si>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</si>
  <si>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</si>
  <si>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</si>
  <si>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</si>
  <si>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</si>
  <si>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</si>
  <si>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</si>
  <si>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</si>
  <si>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</si>
  <si>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</si>
  <si>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</si>
  <si>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</si>
  <si>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</si>
  <si>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</si>
  <si>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</si>
  <si>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</si>
  <si>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</si>
  <si>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</si>
  <si>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</si>
  <si>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</si>
  <si>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</si>
  <si>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</si>
  <si>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</si>
  <si>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</si>
  <si>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</si>
  <si>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</si>
  <si>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</si>
  <si>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</si>
  <si>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</si>
  <si>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</si>
  <si>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</si>
  <si>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</si>
  <si>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</si>
  <si>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</si>
  <si>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</si>
  <si>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</si>
  <si>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</si>
  <si>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</si>
  <si>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</si>
  <si>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</si>
  <si>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</si>
  <si>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</si>
  <si>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</si>
  <si>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</si>
  <si>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</si>
  <si>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</si>
  <si>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</si>
  <si>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</si>
  <si>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</si>
  <si>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</si>
  <si>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</si>
  <si>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</si>
  <si>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</si>
  <si>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</si>
  <si>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</si>
  <si>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</si>
  <si>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</si>
  <si>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</si>
  <si>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</si>
  <si>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</si>
  <si>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</si>
  <si>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</si>
  <si>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</si>
  <si>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</si>
  <si>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</si>
  <si>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</si>
  <si>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</si>
  <si>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</si>
  <si>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</si>
  <si>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</si>
  <si>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</si>
  <si>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</si>
  <si>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</si>
  <si>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</si>
  <si>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</si>
  <si>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</si>
  <si>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</si>
  <si>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</si>
  <si>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</si>
  <si>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</si>
  <si>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</si>
  <si>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</si>
  <si>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</si>
  <si>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</si>
  <si>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</si>
  <si>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</si>
  <si>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</si>
  <si>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</si>
  <si>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</si>
  <si>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</si>
  <si>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</si>
  <si>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</si>
  <si>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</si>
  <si>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</si>
  <si>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</si>
  <si>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</si>
  <si>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</si>
  <si>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</si>
  <si>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</si>
  <si>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</si>
  <si>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</si>
  <si>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</si>
  <si>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</si>
  <si>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</si>
  <si>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</si>
  <si>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</si>
  <si>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</si>
  <si>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</si>
  <si>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</si>
  <si>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</si>
  <si>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</si>
  <si>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</si>
  <si>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</si>
  <si>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</si>
  <si>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</si>
  <si>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</si>
  <si>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</si>
  <si>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</si>
  <si>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</si>
  <si>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</si>
  <si>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</si>
  <si>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</si>
  <si>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</si>
  <si>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</si>
  <si>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</si>
  <si>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</si>
  <si>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</si>
  <si>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</si>
  <si>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</si>
  <si>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</si>
  <si>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</si>
  <si>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</si>
  <si>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</si>
  <si>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</si>
  <si>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</si>
  <si>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</si>
  <si>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</si>
  <si>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</si>
  <si>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</si>
  <si>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</si>
  <si>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</si>
  <si>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</si>
  <si>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</si>
  <si>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</si>
  <si>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</si>
  <si>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</si>
  <si>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</si>
  <si>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</si>
  <si>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</si>
  <si>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</si>
  <si>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</si>
  <si>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</si>
  <si>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</si>
  <si>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</si>
  <si>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</si>
  <si>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</si>
  <si>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</si>
  <si>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</si>
  <si>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</si>
  <si>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</si>
  <si>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</si>
  <si>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</si>
  <si>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</si>
  <si>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</si>
  <si>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</si>
  <si>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</si>
  <si>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</si>
  <si>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</si>
  <si>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</si>
  <si>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</si>
  <si>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</si>
  <si>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</si>
  <si>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</si>
  <si>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</si>
  <si>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</si>
  <si>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</si>
  <si>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</si>
  <si>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</si>
  <si>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</si>
  <si>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</si>
  <si>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</si>
  <si>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</si>
  <si>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</si>
  <si>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</si>
  <si>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</si>
  <si>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</si>
  <si>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</si>
  <si>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</si>
  <si>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</si>
  <si>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</si>
  <si>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</si>
  <si>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</si>
  <si>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</si>
  <si>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</si>
  <si>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</si>
  <si>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</si>
  <si>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</si>
  <si>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</si>
  <si>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</si>
  <si>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</si>
  <si>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</si>
  <si>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</si>
  <si>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</si>
  <si>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</si>
  <si>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</si>
  <si>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</si>
  <si>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</si>
  <si>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</si>
  <si>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</si>
  <si>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</si>
  <si>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</si>
  <si>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</si>
  <si>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</si>
  <si>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</si>
  <si>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</si>
  <si>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</si>
  <si>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</si>
  <si>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</si>
  <si>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</si>
  <si>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</si>
  <si>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</si>
  <si>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</si>
  <si>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</si>
  <si>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</si>
  <si>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</si>
  <si>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</si>
  <si>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</si>
  <si>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</si>
  <si>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</si>
  <si>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</si>
  <si>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</si>
  <si>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</si>
  <si>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</si>
  <si>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</si>
  <si>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</si>
  <si>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</si>
  <si>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</si>
  <si>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</si>
  <si>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</si>
  <si>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</si>
  <si>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</si>
  <si>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</si>
  <si>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</si>
  <si>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</si>
  <si>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</si>
  <si>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</si>
  <si>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</si>
  <si>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</si>
  <si>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</si>
  <si>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</si>
  <si>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</si>
  <si>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</si>
  <si>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</si>
  <si>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</si>
  <si>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</si>
  <si>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</si>
  <si>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</si>
  <si>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</si>
  <si>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</si>
  <si>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</si>
  <si>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</si>
  <si>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</si>
  <si>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</si>
  <si>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</si>
  <si>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</si>
  <si>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</si>
  <si>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</si>
  <si>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</si>
  <si>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</si>
  <si>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</si>
  <si>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</si>
  <si>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</si>
  <si>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</si>
  <si>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</si>
  <si>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</si>
  <si>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</si>
  <si>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</si>
  <si>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</si>
  <si>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</si>
  <si>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</si>
  <si>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</si>
  <si>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</si>
  <si>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</si>
  <si>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</si>
  <si>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</si>
  <si>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</si>
  <si>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</si>
  <si>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</si>
  <si>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</si>
  <si>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</si>
  <si>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</si>
  <si>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</si>
  <si>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</si>
  <si>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</si>
  <si>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</si>
  <si>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</si>
  <si>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</si>
  <si>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</si>
  <si>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</si>
  <si>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</si>
  <si>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</si>
  <si>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</si>
  <si>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</si>
  <si>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</si>
  <si>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</si>
  <si>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</si>
  <si>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</si>
  <si>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</si>
  <si>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</si>
  <si>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</si>
  <si>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</si>
  <si>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</si>
  <si>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</si>
  <si>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</si>
  <si>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</si>
  <si>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</si>
  <si>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</si>
  <si>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</si>
  <si>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</si>
  <si>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</si>
  <si>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</si>
  <si>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</si>
  <si>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</si>
  <si>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</si>
  <si>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</si>
  <si>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</si>
  <si>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</si>
  <si>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</si>
  <si>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</si>
  <si>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</si>
  <si>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</si>
  <si>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</si>
  <si>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</si>
  <si>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</si>
  <si>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</si>
  <si>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</si>
  <si>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</si>
  <si>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</si>
  <si>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</si>
  <si>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</si>
  <si>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</si>
  <si>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</si>
  <si>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</si>
  <si>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</si>
  <si>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</si>
  <si>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</si>
  <si>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</si>
  <si>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</si>
  <si>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</si>
  <si>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</si>
  <si>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</si>
  <si>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</si>
  <si>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</si>
  <si>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</si>
  <si>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</si>
  <si>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</si>
  <si>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</si>
  <si>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</si>
  <si>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</si>
  <si>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</si>
  <si>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</si>
  <si>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</si>
  <si>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</si>
  <si>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</si>
  <si>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</si>
  <si>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</si>
  <si>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</si>
  <si>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</si>
  <si>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</si>
  <si>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</si>
  <si>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</si>
  <si>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</si>
  <si>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</si>
  <si>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</si>
  <si>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</si>
  <si>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</si>
  <si>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</si>
  <si>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</si>
  <si>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</si>
  <si>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</si>
  <si>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</si>
  <si>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</si>
  <si>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</si>
  <si>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</si>
  <si>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</si>
  <si>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</si>
  <si>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</si>
  <si>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</si>
  <si>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</si>
  <si>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</si>
  <si>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</si>
  <si>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</si>
  <si>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</si>
  <si>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</si>
  <si>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</si>
  <si>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</si>
  <si>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</si>
  <si>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</si>
  <si>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</si>
  <si>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</si>
  <si>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</si>
  <si>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</si>
  <si>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</si>
  <si>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</si>
  <si>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</si>
  <si>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</si>
  <si>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</si>
  <si>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</si>
  <si>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</si>
  <si>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</si>
  <si>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</si>
  <si>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</si>
  <si>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</si>
  <si>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</si>
  <si>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</si>
  <si>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</si>
  <si>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</si>
  <si>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</si>
  <si>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</si>
  <si>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</si>
  <si>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</si>
  <si>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</si>
  <si>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</si>
  <si>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</si>
  <si>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</si>
  <si>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</si>
  <si>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</si>
  <si>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</si>
  <si>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</si>
  <si>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</si>
  <si>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</si>
  <si>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</si>
  <si>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</si>
  <si>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</si>
  <si>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</si>
  <si>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</si>
  <si>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</si>
  <si>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</si>
  <si>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</si>
  <si>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</si>
  <si>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</si>
  <si>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</si>
  <si>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</si>
  <si>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</si>
  <si>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</si>
  <si>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</si>
  <si>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</si>
  <si>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</si>
  <si>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</si>
  <si>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</si>
  <si>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</si>
  <si>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</si>
  <si>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</si>
  <si>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</si>
  <si>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</si>
  <si>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</si>
  <si>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</si>
  <si>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</si>
  <si>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</si>
  <si>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</si>
  <si>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</si>
  <si>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</si>
  <si>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</si>
  <si>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</si>
  <si>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</si>
  <si>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</si>
  <si>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</si>
  <si>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</si>
  <si>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</si>
  <si>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</si>
  <si>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</si>
  <si>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</si>
  <si>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</si>
  <si>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</si>
  <si>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</si>
  <si>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</si>
  <si>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</si>
  <si>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</si>
  <si>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</si>
  <si>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</si>
  <si>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</si>
  <si>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</si>
  <si>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</si>
  <si>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</si>
  <si>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</si>
  <si>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</si>
  <si>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</si>
  <si>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</si>
  <si>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</si>
  <si>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</si>
  <si>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</si>
  <si>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</si>
  <si>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</si>
  <si>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</si>
  <si>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</si>
  <si>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</si>
  <si>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</si>
  <si>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</si>
  <si>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</si>
  <si>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</si>
  <si>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</si>
  <si>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</si>
  <si>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</si>
  <si>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</si>
  <si>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</si>
  <si>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</si>
  <si>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</si>
  <si>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</si>
  <si>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</si>
  <si>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</si>
  <si>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</si>
  <si>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</si>
  <si>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</si>
  <si>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</si>
  <si>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</si>
  <si>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</si>
  <si>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</si>
  <si>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</si>
  <si>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</si>
  <si>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</si>
  <si>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</si>
  <si>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</si>
  <si>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</si>
  <si>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</si>
  <si>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</si>
  <si>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</si>
  <si>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</si>
  <si>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</si>
  <si>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</si>
  <si>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</si>
  <si>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</si>
  <si>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</si>
  <si>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</si>
  <si>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</si>
  <si>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</si>
  <si>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</si>
  <si>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</si>
  <si>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</si>
  <si>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</si>
  <si>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</si>
  <si>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</si>
  <si>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</si>
  <si>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</si>
  <si>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</si>
  <si>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</si>
  <si>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</si>
  <si>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</si>
  <si>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</si>
  <si>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</si>
  <si>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</si>
  <si>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</si>
  <si>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</si>
  <si>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</si>
  <si>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</si>
  <si>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</si>
  <si>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</si>
  <si>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</si>
  <si>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</si>
  <si>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</si>
  <si>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</si>
  <si>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</si>
  <si>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</si>
  <si>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</si>
  <si>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</si>
  <si>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</si>
  <si>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</si>
  <si>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</si>
  <si>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</si>
  <si>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</si>
  <si>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</si>
  <si>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</si>
  <si>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</si>
  <si>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</si>
  <si>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</si>
  <si>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</si>
  <si>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</si>
  <si>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</si>
  <si>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</si>
  <si>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</si>
  <si>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</si>
  <si>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</si>
  <si>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</si>
  <si>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</si>
  <si>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</si>
  <si>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</si>
  <si>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</si>
  <si>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</si>
  <si>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</si>
  <si>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</si>
  <si>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</si>
  <si>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</si>
  <si>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</si>
  <si>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</si>
  <si>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</si>
  <si>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</si>
  <si>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</si>
  <si>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</si>
  <si>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</si>
  <si>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</si>
  <si>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</si>
  <si>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</si>
  <si>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</si>
  <si>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</si>
  <si>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</si>
  <si>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</si>
  <si>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</si>
  <si>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</si>
  <si>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</si>
  <si>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</si>
  <si>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</si>
  <si>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</si>
  <si>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</si>
  <si>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</si>
  <si>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</si>
  <si>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</si>
  <si>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</si>
  <si>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</si>
  <si>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</si>
  <si>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</si>
  <si>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</si>
  <si>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</si>
  <si>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</si>
  <si>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</si>
  <si>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</si>
  <si>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</si>
  <si>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</si>
  <si>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</si>
  <si>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</si>
  <si>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</si>
  <si>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</si>
  <si>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</si>
  <si>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</si>
  <si>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</si>
  <si>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</si>
  <si>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</si>
  <si>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</si>
  <si>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</si>
  <si>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</si>
  <si>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</si>
  <si>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</si>
  <si>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</si>
  <si>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</si>
  <si>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</si>
  <si>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</si>
  <si>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</si>
  <si>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</si>
  <si>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</si>
  <si>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</si>
  <si>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</si>
  <si>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</si>
  <si>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</si>
  <si>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</si>
  <si>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</si>
  <si>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</si>
  <si>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</si>
  <si>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</si>
  <si>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</si>
  <si>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</si>
  <si>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</si>
  <si>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</si>
  <si>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</si>
  <si>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</si>
  <si>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</si>
  <si>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</si>
  <si>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</si>
  <si>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</si>
  <si>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</si>
  <si>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</si>
  <si>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</si>
  <si>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</si>
  <si>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</si>
  <si>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</si>
  <si>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</si>
  <si>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</si>
  <si>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</si>
  <si>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</si>
  <si>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</si>
  <si>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</si>
  <si>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</si>
  <si>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</si>
  <si>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</si>
  <si>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</si>
  <si>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</si>
  <si>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</si>
  <si>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</si>
  <si>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</si>
  <si>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</si>
  <si>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</si>
  <si>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</si>
  <si>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</si>
  <si>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</si>
  <si>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</si>
  <si>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</si>
  <si>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</si>
  <si>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</si>
  <si>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</si>
  <si>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</si>
  <si>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</si>
  <si>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</si>
  <si>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</si>
  <si>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</si>
  <si>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</si>
  <si>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</si>
  <si>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</si>
  <si>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</si>
  <si>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</si>
  <si>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</si>
  <si>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</si>
  <si>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</si>
  <si>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</si>
  <si>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</si>
  <si>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</si>
  <si>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</si>
  <si>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</si>
  <si>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</si>
  <si>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</si>
  <si>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</si>
  <si>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</si>
  <si>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</si>
  <si>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</si>
  <si>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</si>
  <si>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</si>
  <si>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</si>
  <si>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</si>
  <si>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</si>
  <si>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</si>
  <si>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</si>
  <si>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</si>
  <si>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</si>
  <si>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</si>
  <si>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</si>
  <si>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</si>
  <si>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</si>
  <si>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</si>
  <si>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</si>
  <si>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</si>
  <si>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</si>
  <si>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</si>
  <si>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</si>
  <si>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</si>
  <si>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</si>
  <si>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</si>
  <si>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</si>
  <si>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</si>
  <si>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</si>
  <si>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</si>
  <si>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</si>
  <si>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</si>
  <si>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</si>
  <si>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</si>
  <si>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</si>
  <si>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</si>
  <si>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</si>
  <si>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</si>
  <si>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</si>
  <si>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</si>
  <si>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</si>
  <si>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</si>
  <si>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</si>
  <si>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</si>
  <si>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</si>
  <si>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</si>
  <si>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</si>
  <si>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</si>
  <si>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</si>
  <si>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</si>
  <si>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</si>
  <si>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</si>
  <si>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</si>
  <si>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</si>
  <si>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</si>
  <si>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</si>
  <si>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</si>
  <si>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</si>
  <si>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</si>
  <si>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</si>
  <si>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</si>
  <si>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</si>
  <si>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</si>
  <si>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</si>
  <si>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</si>
  <si>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</si>
  <si>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</si>
  <si>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</si>
  <si>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</si>
  <si>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</si>
  <si>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</si>
  <si>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</si>
  <si>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</si>
  <si>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</si>
  <si>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</si>
  <si>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</si>
  <si>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</si>
  <si>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</si>
  <si>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</si>
  <si>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</si>
  <si>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</si>
  <si>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</si>
  <si>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</si>
  <si>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</si>
  <si>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</si>
  <si>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</si>
  <si>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</si>
  <si>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</si>
  <si>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</si>
  <si>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</si>
  <si>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</si>
  <si>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</si>
  <si>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</si>
  <si>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</si>
  <si>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</si>
  <si>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</si>
  <si>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</si>
  <si>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</si>
  <si>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</si>
  <si>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</si>
  <si>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</si>
  <si>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</si>
  <si>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</si>
  <si>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</si>
  <si>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</si>
  <si>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</si>
  <si>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</si>
  <si>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</si>
  <si>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</si>
  <si>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</si>
  <si>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</si>
  <si>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</si>
  <si>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</si>
  <si>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</si>
  <si>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</si>
  <si>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</si>
  <si>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</si>
  <si>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</si>
  <si>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</si>
  <si>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</si>
  <si>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</si>
  <si>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</si>
  <si>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</si>
  <si>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</si>
  <si>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</si>
  <si>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</si>
  <si>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</si>
  <si>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</si>
  <si>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</si>
  <si>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</si>
  <si>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</si>
  <si>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</si>
  <si>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</si>
  <si>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</si>
  <si>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</si>
  <si>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</si>
  <si>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</si>
  <si>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</si>
  <si>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</si>
  <si>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</si>
  <si>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</si>
  <si>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</si>
  <si>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</si>
  <si>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</si>
  <si>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</si>
  <si>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</si>
  <si>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</si>
  <si>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</si>
  <si>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</si>
  <si>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</si>
  <si>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</si>
  <si>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</si>
  <si>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</si>
  <si>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</si>
  <si>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</si>
  <si>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</si>
  <si>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</si>
  <si>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</si>
  <si>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</si>
  <si>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</si>
  <si>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</si>
  <si>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</si>
  <si>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</si>
  <si>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</si>
  <si>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</si>
  <si>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</si>
  <si>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</si>
  <si>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</si>
  <si>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</si>
  <si>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</si>
  <si>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</si>
  <si>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</si>
  <si>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</si>
  <si>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</si>
  <si>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</si>
  <si>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</si>
  <si>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</si>
  <si>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</si>
  <si>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</si>
  <si>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</si>
  <si>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</si>
  <si>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</si>
  <si>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</si>
  <si>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</si>
  <si>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</si>
  <si>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</si>
  <si>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</si>
  <si>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</si>
  <si>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</si>
  <si>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</si>
  <si>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</si>
  <si>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</si>
  <si>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</si>
  <si>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</si>
  <si>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</si>
  <si>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</si>
  <si>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</si>
  <si>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</si>
  <si>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</si>
  <si>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</si>
  <si>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</si>
  <si>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</si>
  <si>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</si>
  <si>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</si>
  <si>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</si>
  <si>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</si>
  <si>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</si>
  <si>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</si>
  <si>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</si>
  <si>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</si>
  <si>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</si>
  <si>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</si>
  <si>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</si>
  <si>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</si>
  <si>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</si>
  <si>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</si>
  <si>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</si>
  <si>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</si>
  <si>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</si>
  <si>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</si>
  <si>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</si>
  <si>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</si>
  <si>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</si>
  <si>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</si>
  <si>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</si>
  <si>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</si>
  <si>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</si>
  <si>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</si>
  <si>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</si>
  <si>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</si>
  <si>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</si>
  <si>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</si>
  <si>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</si>
  <si>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</si>
  <si>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</si>
  <si>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</si>
  <si>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</si>
  <si>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</si>
  <si>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</si>
  <si>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</si>
  <si>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</si>
  <si>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</si>
  <si>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</si>
  <si>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</si>
  <si>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</si>
  <si>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</si>
  <si>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</si>
  <si>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</si>
  <si>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</si>
  <si>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</si>
  <si>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</si>
  <si>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</si>
  <si>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</si>
  <si>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</si>
  <si>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</si>
  <si>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</si>
  <si>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</si>
  <si>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</si>
  <si>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</si>
  <si>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</si>
  <si>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</si>
  <si>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</si>
  <si>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</si>
  <si>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</si>
  <si>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</si>
  <si>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</si>
  <si>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</si>
  <si>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</si>
  <si>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</si>
  <si>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</si>
  <si>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</si>
  <si>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</si>
  <si>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</si>
  <si>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</si>
  <si>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</si>
  <si>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</si>
  <si>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</si>
  <si>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</si>
  <si>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</si>
  <si>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</si>
  <si>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</si>
  <si>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</si>
  <si>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</si>
  <si>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</si>
  <si>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</si>
  <si>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</si>
  <si>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</si>
  <si>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</si>
  <si>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</si>
  <si>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</si>
  <si>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</si>
  <si>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</si>
  <si>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</si>
  <si>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</si>
  <si>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</si>
  <si>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</si>
  <si>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</si>
  <si>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</si>
  <si>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</si>
  <si>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</si>
  <si>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</si>
  <si>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</si>
  <si>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</si>
  <si>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</si>
  <si>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</si>
  <si>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</si>
  <si>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</si>
  <si>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</si>
  <si>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</si>
  <si>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</si>
  <si>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</si>
  <si>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</si>
  <si>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</si>
  <si>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</si>
  <si>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</si>
  <si>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</si>
  <si>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</si>
  <si>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</si>
  <si>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</si>
  <si>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</si>
  <si>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</si>
  <si>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</si>
  <si>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</si>
  <si>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</si>
  <si>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</si>
  <si>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</si>
  <si>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</si>
  <si>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</si>
  <si>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</si>
  <si>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</si>
  <si>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</si>
  <si>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</si>
  <si>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</si>
  <si>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</si>
  <si>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</si>
  <si>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</si>
  <si>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</si>
  <si>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</si>
  <si>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</si>
  <si>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</si>
  <si>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</si>
  <si>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</si>
  <si>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</si>
  <si>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</si>
  <si>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</si>
  <si>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</si>
  <si>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</si>
  <si>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</si>
  <si>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</si>
  <si>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</si>
  <si>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</si>
  <si>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</si>
  <si>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</si>
  <si>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</si>
  <si>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</si>
  <si>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</si>
  <si>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</si>
  <si>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</si>
  <si>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</si>
  <si>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</si>
  <si>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</si>
  <si>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</si>
  <si>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</si>
  <si>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</si>
  <si>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</si>
  <si>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</si>
  <si>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</si>
  <si>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</si>
  <si>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</si>
  <si>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</si>
  <si>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</si>
  <si>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</si>
  <si>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</si>
  <si>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</si>
  <si>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</si>
  <si>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</si>
  <si>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</si>
  <si>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</si>
  <si>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</si>
  <si>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</si>
  <si>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</si>
  <si>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</si>
  <si>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</si>
  <si>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</si>
  <si>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</si>
  <si>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</si>
  <si>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</si>
  <si>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</si>
  <si>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</si>
  <si>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</si>
  <si>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</si>
  <si>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</si>
  <si>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</si>
  <si>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</si>
  <si>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</si>
  <si>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</si>
  <si>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</si>
  <si>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</si>
  <si>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</si>
  <si>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</si>
  <si>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</si>
  <si>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</si>
  <si>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</si>
  <si>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</si>
  <si>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</si>
  <si>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</si>
  <si>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</si>
  <si>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</si>
  <si>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</si>
  <si>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</si>
  <si>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</si>
  <si>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</si>
  <si>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</si>
  <si>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</si>
  <si>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</si>
  <si>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</si>
  <si>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</si>
  <si>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</si>
  <si>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</si>
  <si>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</si>
  <si>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</si>
  <si>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</si>
  <si>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</si>
  <si>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</si>
  <si>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</si>
  <si>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</si>
  <si>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</si>
  <si>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</si>
  <si>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</si>
  <si>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</si>
  <si>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</si>
  <si>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</si>
  <si>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</si>
  <si>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</si>
  <si>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</si>
  <si>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</si>
  <si>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</si>
  <si>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</si>
  <si>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</si>
  <si>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</si>
  <si>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</si>
  <si>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</si>
  <si>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</si>
  <si>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</si>
  <si>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</si>
  <si>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</si>
  <si>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</si>
  <si>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</si>
  <si>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</si>
  <si>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</si>
  <si>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</si>
  <si>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</si>
  <si>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</si>
  <si>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</si>
  <si>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</si>
  <si>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</si>
  <si>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</si>
  <si>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</si>
  <si>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</si>
  <si>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</si>
  <si>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</si>
  <si>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</si>
  <si>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</si>
  <si>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</si>
  <si>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</si>
  <si>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</si>
  <si>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</si>
  <si>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</si>
  <si>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</si>
  <si>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</si>
  <si>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</si>
  <si>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</si>
  <si>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</si>
  <si>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</si>
  <si>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</si>
  <si>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</si>
  <si>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</si>
  <si>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</si>
  <si>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</si>
  <si>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</si>
  <si>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</si>
  <si>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</si>
  <si>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</si>
  <si>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</si>
  <si>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</si>
  <si>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</si>
  <si>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</si>
  <si>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</si>
  <si>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</si>
  <si>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</si>
  <si>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</si>
  <si>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</si>
  <si>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</si>
  <si>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</si>
  <si>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</si>
  <si>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</si>
  <si>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</si>
  <si>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</si>
  <si>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</si>
  <si>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</si>
  <si>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</si>
  <si>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</si>
  <si>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</si>
  <si>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</si>
  <si>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</si>
  <si>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</si>
  <si>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</si>
  <si>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</si>
  <si>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</si>
  <si>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</si>
  <si>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</si>
  <si>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</si>
  <si>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</si>
  <si>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</si>
  <si>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</si>
  <si>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</si>
  <si>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</si>
  <si>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</si>
  <si>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</si>
  <si>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</si>
  <si>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</si>
  <si>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</si>
  <si>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</si>
  <si>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</si>
  <si>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</si>
  <si>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</si>
  <si>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</si>
  <si>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</si>
  <si>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</si>
  <si>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</si>
  <si>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</si>
  <si>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</si>
  <si>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</si>
  <si>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</si>
  <si>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</si>
  <si>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</si>
  <si>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</si>
  <si>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</si>
  <si>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</si>
  <si>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</si>
  <si>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</si>
  <si>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</si>
  <si>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</si>
  <si>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</si>
  <si>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</si>
  <si>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</si>
  <si>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</si>
  <si>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</si>
  <si>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</si>
  <si>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</si>
  <si>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</si>
  <si>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</si>
  <si>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</si>
  <si>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</si>
  <si>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</si>
  <si>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</si>
  <si>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</si>
  <si>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</si>
  <si>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</si>
  <si>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</si>
  <si>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</si>
  <si>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</si>
  <si>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</si>
  <si>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</si>
  <si>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</si>
  <si>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</si>
  <si>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</si>
  <si>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</si>
  <si>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</si>
  <si>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</si>
  <si>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</si>
  <si>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</si>
  <si>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</si>
  <si>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</si>
  <si>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</si>
  <si>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</si>
  <si>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</si>
  <si>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</si>
  <si>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</si>
  <si>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</si>
  <si>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</si>
  <si>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</si>
  <si>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</si>
  <si>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</si>
  <si>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</si>
  <si>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</si>
  <si>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</si>
  <si>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</si>
  <si>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</si>
  <si>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</si>
  <si>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</si>
  <si>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</si>
  <si>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</si>
  <si>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</si>
  <si>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</si>
  <si>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</si>
  <si>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</si>
  <si>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</si>
  <si>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</si>
  <si>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</si>
  <si>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</si>
  <si>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</si>
  <si>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</si>
  <si>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</si>
  <si>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</si>
  <si>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</si>
  <si>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</si>
  <si>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</si>
  <si>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</si>
  <si>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</si>
  <si>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</si>
  <si>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</si>
  <si>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</si>
  <si>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</si>
  <si>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</si>
  <si>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</si>
  <si>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</si>
  <si>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</si>
  <si>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</si>
  <si>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</si>
  <si>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</si>
  <si>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</si>
  <si>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</si>
  <si>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</si>
  <si>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</si>
  <si>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</si>
  <si>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</si>
  <si>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</si>
  <si>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</si>
  <si>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</si>
  <si>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</si>
  <si>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</si>
  <si>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</si>
  <si>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</si>
  <si>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</si>
  <si>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</si>
  <si>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</si>
  <si>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</si>
  <si>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</si>
  <si>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</si>
  <si>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</si>
  <si>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</si>
  <si>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</si>
  <si>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</si>
  <si>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</si>
  <si>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</si>
  <si>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</si>
  <si>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</si>
  <si>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</si>
  <si>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</si>
  <si>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</si>
  <si>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</si>
  <si>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</si>
  <si>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</si>
  <si>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</si>
  <si>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</si>
  <si>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</si>
  <si>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</si>
  <si>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</si>
  <si>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</si>
  <si>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</si>
  <si>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</si>
  <si>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</si>
  <si>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</si>
  <si>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</si>
  <si>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</si>
  <si>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</si>
  <si>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</si>
  <si>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</si>
  <si>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</si>
  <si>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</si>
  <si>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</si>
  <si>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</si>
  <si>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</si>
  <si>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</si>
  <si>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</si>
  <si>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</si>
  <si>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</si>
  <si>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</si>
  <si>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</si>
  <si>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</si>
  <si>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</si>
  <si>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</si>
  <si>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</si>
  <si>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</si>
  <si>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</si>
  <si>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</si>
  <si>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</si>
  <si>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</si>
  <si>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</si>
  <si>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</si>
  <si>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</si>
  <si>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</si>
  <si>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</si>
  <si>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</si>
  <si>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</si>
  <si>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</si>
  <si>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</si>
  <si>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</si>
  <si>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</si>
  <si>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</si>
  <si>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</si>
  <si>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</si>
  <si>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</si>
  <si>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</si>
  <si>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</si>
  <si>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</si>
  <si>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</si>
  <si>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</si>
  <si>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</si>
  <si>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</si>
  <si>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</si>
  <si>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</si>
  <si>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</si>
  <si>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</si>
  <si>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</si>
  <si>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</si>
  <si>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</si>
  <si>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</si>
  <si>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</si>
  <si>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</si>
  <si>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</si>
  <si>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</si>
  <si>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</si>
  <si>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</si>
  <si>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</si>
  <si>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</si>
  <si>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</si>
  <si>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</si>
  <si>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</si>
  <si>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</si>
  <si>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</si>
  <si>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</si>
  <si>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</si>
  <si>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</si>
  <si>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</si>
  <si>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</si>
  <si>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</si>
  <si>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</si>
  <si>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</si>
  <si>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</si>
  <si>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</si>
  <si>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</si>
  <si>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</si>
  <si>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</si>
  <si>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</si>
  <si>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</si>
  <si>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</si>
  <si>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</si>
  <si>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</si>
  <si>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</si>
  <si>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</si>
  <si>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</si>
  <si>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</si>
  <si>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</si>
  <si>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</si>
  <si>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</si>
  <si>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</si>
  <si>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</si>
  <si>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</si>
  <si>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</si>
  <si>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</si>
  <si>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</si>
  <si>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</si>
  <si>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</si>
  <si>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</si>
  <si>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</si>
  <si>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</si>
  <si>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</si>
  <si>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</si>
  <si>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</si>
  <si>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</si>
  <si>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</si>
  <si>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</si>
  <si>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</si>
  <si>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</si>
  <si>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</si>
  <si>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</si>
  <si>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</si>
  <si>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</si>
  <si>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</si>
  <si>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</si>
  <si>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</si>
  <si>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</si>
  <si>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</si>
  <si>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</si>
  <si>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</si>
  <si>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</si>
  <si>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</si>
  <si>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</si>
  <si>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</si>
  <si>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</si>
  <si>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</si>
  <si>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</si>
  <si>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</si>
  <si>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</si>
  <si>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</si>
  <si>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</si>
  <si>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</si>
  <si>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</si>
  <si>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</si>
  <si>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</si>
  <si>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</si>
  <si>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</si>
  <si>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</si>
  <si>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</si>
  <si>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</si>
  <si>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</si>
  <si>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</si>
  <si>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</si>
  <si>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</si>
  <si>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</si>
  <si>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</si>
  <si>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</si>
  <si>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</si>
  <si>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</si>
  <si>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</si>
  <si>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</si>
  <si>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</si>
  <si>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</si>
  <si>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</si>
  <si>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</si>
  <si>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</si>
  <si>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</si>
  <si>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</si>
  <si>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</si>
  <si>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</si>
  <si>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</si>
  <si>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</si>
  <si>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</si>
  <si>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</si>
  <si>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</si>
  <si>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</si>
  <si>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</si>
  <si>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</si>
  <si>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</si>
  <si>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</si>
  <si>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</si>
  <si>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</si>
  <si>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</si>
  <si>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</si>
  <si>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</si>
  <si>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</si>
  <si>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</si>
  <si>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</si>
  <si>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</si>
  <si>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</si>
  <si>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</si>
  <si>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</si>
  <si>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</si>
  <si>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</si>
  <si>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</si>
  <si>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</si>
  <si>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</si>
  <si>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</si>
  <si>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</si>
  <si>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</si>
  <si>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</si>
  <si>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</si>
  <si>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</si>
  <si>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</si>
  <si>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</si>
  <si>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</si>
  <si>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</si>
  <si>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</si>
  <si>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</si>
  <si>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</si>
  <si>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</si>
  <si>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</si>
  <si>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</si>
  <si>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</si>
  <si>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</si>
  <si>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</si>
  <si>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</si>
  <si>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</si>
  <si>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</si>
  <si>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</si>
  <si>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</si>
  <si>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</si>
  <si>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</si>
  <si>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</si>
  <si>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</si>
  <si>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</si>
  <si>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</si>
  <si>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</si>
  <si>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</si>
  <si>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</si>
  <si>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</si>
  <si>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</si>
  <si>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</si>
  <si>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</si>
  <si>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</si>
  <si>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</si>
  <si>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</si>
  <si>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</si>
  <si>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</si>
  <si>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</si>
  <si>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</si>
  <si>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</si>
  <si>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</si>
  <si>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</si>
  <si>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</si>
  <si>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</si>
  <si>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</si>
  <si>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</si>
  <si>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</si>
  <si>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</si>
  <si>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</si>
  <si>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</si>
  <si>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</si>
  <si>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</si>
  <si>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</si>
  <si>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</si>
  <si>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</si>
  <si>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</si>
  <si>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</si>
  <si>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</si>
  <si>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</si>
  <si>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</si>
  <si>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</si>
  <si>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</si>
  <si>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</si>
  <si>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</si>
  <si>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</si>
  <si>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</si>
  <si>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</si>
  <si>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</si>
  <si>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</si>
  <si>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</si>
  <si>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</si>
  <si>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</si>
  <si>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</si>
  <si>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</si>
  <si>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</si>
  <si>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</si>
  <si>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</si>
  <si>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</si>
  <si>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</si>
  <si>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</si>
  <si>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</si>
  <si>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</si>
  <si>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</si>
  <si>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</si>
  <si>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</si>
  <si>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</si>
  <si>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</si>
  <si>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</si>
  <si>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</si>
  <si>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</si>
  <si>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</si>
  <si>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</si>
  <si>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</si>
  <si>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</si>
  <si>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</si>
  <si>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</si>
  <si>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</si>
  <si>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</si>
  <si>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</si>
  <si>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</si>
  <si>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</si>
  <si>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</si>
  <si>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</si>
  <si>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</si>
  <si>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</si>
  <si>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</si>
  <si>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</si>
  <si>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</si>
  <si>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</si>
  <si>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</si>
  <si>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</si>
  <si>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</si>
  <si>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</si>
  <si>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</si>
  <si>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</si>
  <si>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</si>
  <si>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</si>
  <si>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</si>
  <si>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</si>
  <si>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</si>
  <si>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</si>
  <si>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</si>
  <si>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</si>
  <si>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</si>
  <si>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</si>
  <si>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</si>
  <si>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</si>
  <si>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</si>
  <si>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</si>
  <si>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</si>
  <si>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</si>
  <si>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</si>
  <si>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</si>
  <si>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</si>
  <si>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</si>
  <si>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</si>
  <si>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</si>
  <si>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</si>
  <si>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</si>
  <si>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</si>
  <si>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</si>
  <si>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</si>
  <si>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</si>
  <si>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</si>
  <si>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</si>
  <si>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</si>
  <si>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</si>
  <si>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</si>
  <si>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</si>
  <si>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</si>
  <si>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</si>
  <si>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</si>
  <si>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</si>
  <si>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</si>
  <si>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</si>
  <si>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</si>
  <si>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</si>
  <si>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</si>
  <si>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</si>
  <si>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</si>
  <si>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</si>
  <si>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</si>
  <si>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</si>
  <si>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</si>
  <si>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</si>
  <si>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</si>
  <si>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</si>
  <si>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</si>
  <si>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</si>
  <si>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</si>
  <si>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</si>
  <si>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</si>
  <si>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</si>
  <si>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</si>
  <si>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</si>
  <si>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</si>
  <si>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</si>
  <si>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</si>
  <si>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</si>
  <si>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</si>
  <si>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</si>
  <si>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</si>
  <si>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</si>
  <si>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</si>
  <si>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</si>
  <si>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</si>
  <si>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</si>
  <si>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</si>
  <si>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</si>
  <si>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</si>
  <si>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</si>
  <si>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</si>
  <si>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</si>
  <si>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</si>
  <si>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</si>
  <si>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</si>
  <si>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</si>
  <si>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</si>
  <si>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</si>
  <si>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</si>
  <si>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</si>
  <si>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</si>
  <si>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</si>
  <si>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</si>
  <si>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</si>
  <si>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</si>
  <si>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</si>
  <si>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</si>
  <si>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</si>
  <si>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</si>
  <si>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</si>
  <si>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</si>
  <si>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</si>
  <si>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</si>
  <si>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</si>
  <si>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</si>
  <si>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</si>
  <si>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</si>
  <si>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</si>
  <si>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</si>
  <si>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</si>
  <si>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</si>
  <si>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</si>
  <si>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</si>
  <si>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</si>
  <si>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</si>
  <si>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</si>
  <si>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</si>
  <si>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</si>
  <si>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</si>
  <si>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</si>
  <si>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</si>
  <si>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</si>
  <si>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</si>
  <si>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</si>
  <si>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</si>
  <si>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</si>
  <si>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</si>
  <si>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</si>
  <si>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</si>
  <si>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</si>
  <si>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</si>
  <si>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</si>
  <si>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</si>
  <si>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</si>
  <si>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</si>
  <si>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</si>
  <si>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</si>
  <si>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</si>
  <si>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</si>
  <si>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</si>
  <si>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</si>
  <si>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</si>
  <si>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</si>
  <si>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</si>
  <si>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</si>
  <si>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</si>
  <si>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</si>
  <si>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</si>
  <si>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</si>
  <si>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</si>
  <si>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</si>
  <si>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</si>
  <si>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</si>
  <si>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</si>
  <si>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</si>
  <si>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</si>
  <si>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</si>
  <si>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</si>
  <si>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</si>
  <si>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</si>
  <si>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</si>
  <si>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</si>
  <si>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</si>
  <si>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</si>
  <si>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</si>
  <si>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</si>
  <si>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</si>
  <si>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</si>
  <si>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</si>
  <si>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</si>
  <si>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</si>
  <si>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</si>
  <si>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</si>
  <si>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</si>
  <si>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</si>
  <si>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</si>
  <si>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</si>
  <si>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</si>
  <si>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</si>
  <si>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</si>
  <si>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</si>
  <si>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</si>
  <si>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</si>
  <si>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</si>
  <si>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</si>
  <si>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</si>
  <si>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</si>
  <si>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</si>
  <si>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</si>
  <si>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</si>
  <si>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</si>
  <si>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</si>
  <si>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</si>
  <si>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</si>
  <si>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</si>
  <si>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</si>
  <si>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</si>
  <si>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</si>
  <si>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</si>
  <si>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</si>
  <si>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</si>
  <si>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</si>
  <si>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</si>
  <si>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</si>
  <si>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</si>
  <si>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</si>
  <si>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</si>
  <si>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</si>
  <si>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</si>
  <si>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</si>
  <si>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</si>
  <si>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</si>
  <si>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</si>
  <si>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</si>
  <si>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</si>
  <si>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</si>
  <si>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</si>
  <si>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</si>
  <si>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</si>
  <si>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</si>
  <si>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</si>
  <si>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</si>
  <si>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</si>
  <si>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</si>
  <si>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</si>
  <si>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</si>
  <si>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</si>
  <si>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</si>
  <si>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</si>
  <si>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</si>
  <si>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</si>
  <si>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</si>
  <si>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</si>
  <si>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</si>
  <si>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</si>
  <si>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</si>
  <si>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</si>
  <si>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</si>
  <si>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</si>
  <si>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</si>
  <si>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</si>
  <si>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</si>
  <si>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</si>
  <si>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</si>
  <si>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</si>
  <si>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</si>
  <si>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</si>
  <si>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</si>
  <si>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</si>
  <si>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</si>
  <si>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</si>
  <si>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</si>
  <si>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</si>
  <si>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</si>
  <si>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</si>
  <si>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</si>
  <si>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</si>
  <si>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</si>
  <si>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</si>
  <si>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</si>
  <si>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</si>
  <si>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</si>
  <si>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</si>
  <si>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</si>
  <si>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</si>
  <si>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</si>
  <si>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</si>
  <si>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</si>
  <si>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</si>
  <si>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</si>
  <si>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</si>
  <si>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</si>
  <si>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</si>
  <si>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</si>
  <si>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</si>
  <si>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</si>
  <si>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</si>
  <si>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</si>
  <si>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</si>
  <si>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</si>
  <si>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</si>
  <si>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</si>
  <si>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</si>
  <si>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</si>
  <si>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</si>
  <si>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</si>
  <si>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</si>
  <si>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</si>
  <si>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</si>
  <si>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</si>
  <si>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</si>
  <si>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</si>
  <si>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</si>
  <si>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</si>
  <si>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</si>
  <si>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</si>
  <si>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</si>
  <si>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</si>
  <si>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</si>
  <si>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</si>
  <si>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</si>
  <si>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</si>
  <si>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</si>
  <si>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</si>
  <si>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</si>
  <si>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</si>
  <si>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</si>
  <si>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</si>
  <si>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</si>
  <si>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</si>
  <si>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</si>
  <si>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</si>
  <si>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</si>
  <si>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</si>
  <si>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</si>
  <si>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</si>
  <si>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</si>
  <si>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</si>
  <si>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</si>
  <si>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</si>
  <si>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</si>
  <si>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</si>
  <si>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</si>
  <si>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</si>
  <si>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</si>
  <si>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</si>
  <si>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</si>
  <si>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</si>
  <si>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</si>
  <si>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</si>
  <si>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</si>
  <si>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</si>
  <si>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</si>
  <si>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</si>
  <si>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</si>
  <si>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</si>
  <si>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</si>
  <si>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</si>
  <si>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</si>
  <si>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</si>
  <si>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</si>
  <si>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</si>
  <si>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</si>
  <si>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</si>
  <si>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</si>
  <si>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</si>
  <si>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</si>
  <si>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</si>
  <si>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</si>
  <si>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</si>
  <si>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</si>
  <si>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</si>
  <si>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</si>
  <si>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</si>
  <si>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</si>
  <si>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</si>
  <si>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</si>
  <si>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</si>
  <si>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</si>
  <si>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</si>
  <si>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</si>
  <si>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</si>
  <si>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</si>
  <si>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</si>
  <si>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</si>
  <si>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</si>
  <si>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</si>
  <si>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</si>
  <si>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</si>
  <si>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</si>
  <si>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</si>
  <si>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</si>
  <si>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</si>
  <si>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</si>
  <si>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</si>
  <si>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</si>
  <si>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</si>
  <si>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</si>
  <si>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</si>
  <si>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</si>
  <si>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</si>
  <si>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</si>
  <si>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</si>
  <si>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</si>
  <si>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</si>
  <si>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</si>
  <si>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</si>
  <si>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</si>
  <si>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</si>
  <si>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</si>
  <si>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</si>
  <si>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</si>
  <si>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</si>
  <si>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</si>
  <si>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</si>
  <si>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</si>
  <si>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</si>
  <si>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</si>
  <si>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</si>
  <si>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</si>
  <si>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</si>
  <si>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</si>
  <si>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</si>
  <si>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</si>
  <si>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</si>
  <si>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</si>
  <si>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</si>
  <si>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</si>
  <si>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</si>
  <si>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</si>
  <si>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</si>
  <si>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</si>
  <si>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</si>
  <si>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</si>
  <si>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</si>
  <si>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</si>
  <si>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</si>
  <si>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</si>
  <si>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</si>
  <si>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</si>
  <si>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</si>
  <si>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</si>
  <si>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</si>
  <si>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</si>
  <si>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</si>
  <si>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</si>
  <si>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</si>
  <si>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</si>
  <si>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</si>
  <si>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</si>
  <si>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</si>
  <si>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</si>
  <si>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</si>
  <si>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</si>
  <si>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</si>
  <si>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</si>
  <si>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</si>
  <si>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</si>
  <si>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</si>
  <si>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</si>
  <si>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</si>
  <si>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</si>
  <si>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</si>
  <si>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</si>
  <si>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</si>
  <si>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</si>
  <si>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</si>
  <si>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</si>
  <si>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</si>
  <si>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</si>
  <si>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</si>
  <si>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</si>
  <si>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</si>
  <si>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</si>
  <si>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</si>
  <si>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</si>
  <si>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</si>
  <si>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</si>
  <si>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</si>
  <si>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</si>
  <si>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</si>
  <si>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</si>
  <si>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</si>
  <si>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</si>
  <si>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</si>
  <si>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</si>
  <si>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</si>
  <si>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</si>
  <si>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</si>
  <si>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</si>
  <si>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</si>
  <si>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</si>
  <si>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</si>
  <si>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</si>
  <si>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</si>
  <si>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</si>
  <si>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</si>
  <si>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</si>
  <si>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</si>
  <si>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</si>
  <si>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</si>
  <si>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</si>
  <si>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</si>
  <si>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</si>
  <si>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</si>
  <si>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</si>
  <si>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</si>
  <si>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</si>
  <si>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</si>
  <si>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</si>
  <si>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</si>
  <si>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</si>
  <si>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</si>
  <si>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</si>
  <si>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</si>
  <si>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</si>
  <si>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</si>
  <si>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</si>
  <si>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</si>
  <si>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</si>
  <si>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</si>
  <si>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</si>
  <si>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</si>
  <si>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</si>
  <si>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</si>
  <si>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</si>
  <si>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</si>
  <si>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</si>
  <si>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</si>
  <si>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</si>
  <si>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</si>
  <si>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</si>
  <si>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</si>
  <si>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</si>
  <si>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</si>
  <si>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</si>
  <si>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</si>
  <si>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</si>
  <si>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</si>
  <si>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</si>
  <si>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</si>
  <si>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</si>
  <si>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</si>
  <si>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</si>
  <si>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</si>
  <si>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</si>
  <si>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</si>
  <si>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</si>
  <si>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</si>
  <si>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</si>
  <si>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</si>
  <si>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</si>
  <si>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</si>
  <si>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</si>
  <si>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</si>
  <si>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</si>
  <si>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</si>
  <si>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</si>
  <si>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</si>
  <si>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</si>
  <si>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</si>
  <si>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</si>
  <si>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</si>
  <si>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</si>
  <si>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</si>
  <si>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</si>
  <si>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</si>
  <si>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</si>
  <si>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</si>
  <si>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</si>
  <si>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</si>
  <si>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</si>
  <si>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</si>
  <si>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</si>
  <si>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</si>
  <si>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</si>
  <si>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</si>
  <si>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</si>
  <si>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</si>
  <si>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</si>
  <si>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</si>
  <si>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</si>
  <si>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</si>
  <si>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</si>
  <si>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</si>
  <si>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</si>
  <si>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</si>
  <si>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</si>
  <si>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</si>
  <si>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</si>
  <si>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</si>
  <si>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</si>
  <si>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</si>
  <si>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</si>
  <si>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</si>
  <si>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</si>
  <si>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</si>
  <si>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</si>
  <si>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</si>
  <si>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</si>
  <si>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</si>
  <si>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</si>
  <si>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</si>
  <si>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</si>
  <si>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</si>
  <si>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</si>
  <si>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</si>
  <si>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</si>
  <si>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</si>
  <si>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</si>
  <si>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</si>
  <si>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</si>
  <si>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</si>
  <si>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</si>
  <si>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</si>
  <si>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</si>
  <si>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</si>
  <si>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</si>
  <si>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</si>
  <si>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</si>
  <si>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</si>
  <si>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</si>
  <si>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</si>
  <si>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</si>
  <si>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</si>
  <si>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</si>
  <si>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</si>
  <si>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</si>
  <si>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</si>
  <si>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</si>
  <si>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</si>
  <si>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</si>
  <si>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</si>
  <si>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</si>
  <si>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</si>
  <si>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</si>
  <si>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</si>
  <si>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</si>
  <si>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</si>
  <si>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</si>
  <si>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</si>
  <si>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</si>
  <si>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</si>
  <si>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</si>
  <si>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</si>
  <si>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</si>
  <si>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</si>
  <si>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</si>
  <si>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</si>
  <si>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</si>
  <si>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</si>
  <si>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</si>
  <si>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</si>
  <si>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</si>
  <si>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</si>
  <si>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</si>
  <si>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</si>
  <si>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</si>
  <si>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</si>
  <si>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</si>
  <si>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</si>
  <si>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</si>
  <si>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</si>
  <si>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</si>
  <si>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</si>
  <si>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</si>
  <si>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</si>
  <si>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</si>
  <si>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</si>
  <si>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</si>
  <si>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</si>
  <si>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</si>
  <si>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</si>
  <si>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</si>
  <si>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</si>
  <si>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</si>
  <si>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</si>
  <si>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</si>
  <si>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</si>
  <si>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</si>
  <si>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</si>
  <si>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</si>
  <si>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</si>
  <si>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</si>
  <si>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</si>
  <si>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</si>
  <si>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</si>
  <si>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</si>
  <si>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</si>
  <si>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</si>
  <si>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</si>
  <si>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</si>
  <si>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</si>
  <si>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</si>
  <si>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</si>
  <si>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</si>
  <si>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</si>
  <si>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</si>
  <si>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</si>
  <si>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</si>
  <si>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</si>
  <si>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</si>
  <si>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</si>
  <si>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</si>
  <si>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</si>
  <si>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</si>
  <si>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</si>
  <si>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</si>
  <si>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</si>
  <si>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</si>
  <si>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</si>
  <si>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</si>
  <si>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</si>
  <si>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</si>
  <si>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</si>
  <si>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</si>
  <si>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</si>
  <si>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</si>
  <si>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</si>
  <si>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</si>
  <si>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</si>
  <si>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</si>
  <si>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</si>
  <si>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</si>
  <si>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</si>
  <si>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</si>
  <si>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</si>
  <si>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</si>
  <si>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</si>
  <si>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</si>
  <si>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</si>
  <si>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</si>
  <si>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</si>
  <si>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</si>
  <si>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</si>
  <si>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</si>
  <si>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</si>
  <si>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</si>
  <si>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</si>
  <si>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</si>
  <si>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</si>
  <si>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</si>
  <si>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</si>
  <si>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</si>
  <si>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</si>
  <si>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</si>
  <si>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</si>
  <si>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</si>
  <si>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</si>
  <si>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</si>
  <si>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</si>
  <si>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</si>
  <si>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</si>
  <si>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</si>
  <si>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</si>
  <si>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</si>
  <si>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</si>
  <si>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</si>
  <si>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</si>
  <si>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</si>
  <si>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</si>
  <si>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</si>
  <si>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</si>
  <si>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</si>
  <si>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</si>
  <si>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</si>
  <si>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</si>
  <si>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</si>
  <si>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</si>
  <si>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</si>
  <si>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</si>
  <si>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</si>
  <si>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</si>
  <si>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</si>
  <si>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</si>
  <si>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</si>
  <si>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</si>
  <si>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</si>
  <si>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</si>
  <si>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</si>
  <si>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</si>
  <si>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</si>
  <si>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</si>
  <si>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</si>
  <si>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</si>
  <si>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</si>
  <si>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</si>
  <si>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</si>
  <si>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</si>
  <si>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</si>
  <si>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</si>
  <si>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</si>
  <si>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</si>
  <si>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</si>
  <si>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</si>
  <si>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</si>
  <si>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</si>
  <si>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</si>
  <si>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</si>
  <si>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</si>
  <si>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</si>
  <si>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</si>
  <si>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</si>
  <si>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</si>
  <si>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</si>
  <si>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</si>
  <si>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</si>
  <si>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</si>
  <si>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</si>
  <si>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</si>
  <si>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</si>
  <si>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</si>
  <si>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</si>
  <si>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</si>
  <si>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</si>
  <si>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</si>
  <si>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</si>
  <si>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</si>
  <si>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</si>
  <si>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</si>
  <si>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</si>
  <si>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</si>
  <si>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</si>
  <si>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</si>
  <si>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</si>
  <si>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</si>
  <si>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</si>
  <si>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</si>
  <si>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</si>
  <si>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</si>
  <si>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</si>
  <si>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</si>
  <si>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</si>
  <si>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</si>
  <si>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</si>
  <si>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</si>
  <si>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</si>
  <si>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</si>
  <si>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</si>
  <si>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</si>
  <si>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</si>
  <si>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</si>
  <si>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</si>
  <si>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</si>
  <si>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</si>
  <si>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</si>
  <si>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</si>
  <si>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</si>
  <si>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</si>
  <si>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</si>
  <si>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</si>
  <si>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</si>
  <si>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</si>
  <si>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</si>
  <si>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</si>
  <si>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</si>
  <si>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</si>
  <si>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</si>
  <si>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</si>
  <si>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</si>
  <si>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</si>
  <si>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</si>
  <si>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</si>
  <si>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</si>
  <si>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</si>
  <si>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</si>
  <si>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</si>
  <si>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</si>
  <si>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</si>
  <si>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</si>
  <si>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</si>
  <si>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</si>
  <si>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</si>
  <si>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</si>
  <si>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</si>
  <si>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</si>
  <si>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</si>
  <si>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</si>
  <si>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</si>
  <si>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</si>
  <si>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</si>
  <si>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</si>
  <si>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</si>
  <si>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</si>
  <si>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</si>
  <si>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</si>
  <si>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</si>
  <si>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</si>
  <si>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</si>
  <si>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</si>
  <si>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</si>
  <si>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</si>
  <si>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</si>
  <si>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</si>
  <si>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</si>
  <si>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</si>
  <si>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</si>
  <si>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</si>
  <si>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</si>
  <si>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</si>
  <si>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</si>
  <si>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</si>
  <si>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</si>
  <si>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</si>
  <si>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</si>
  <si>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</si>
  <si>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</si>
  <si>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</si>
  <si>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</si>
  <si>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</si>
  <si>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</si>
  <si>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</si>
  <si>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</si>
  <si>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</si>
  <si>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</si>
  <si>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</si>
  <si>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</si>
  <si>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</si>
  <si>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</si>
  <si>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</si>
  <si>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</si>
  <si>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</si>
  <si>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</si>
  <si>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</si>
  <si>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</si>
  <si>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</si>
  <si>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</si>
  <si>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</si>
  <si>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</si>
  <si>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</si>
  <si>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</si>
  <si>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</si>
  <si>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</si>
  <si>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</si>
  <si>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</si>
  <si>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</si>
  <si>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</si>
  <si>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</si>
  <si>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</si>
  <si>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</si>
  <si>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</si>
  <si>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</si>
  <si>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</si>
  <si>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</si>
  <si>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</si>
  <si>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</si>
  <si>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</si>
  <si>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</si>
  <si>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</si>
  <si>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</si>
  <si>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</si>
  <si>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</si>
  <si>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</si>
  <si>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</si>
  <si>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</si>
  <si>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</si>
  <si>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</si>
  <si>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</si>
  <si>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</si>
  <si>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</si>
  <si>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</si>
  <si>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</si>
  <si>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</si>
  <si>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</si>
  <si>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</si>
  <si>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</si>
  <si>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</si>
  <si>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</si>
  <si>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</si>
  <si>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</si>
  <si>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</si>
  <si>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</si>
  <si>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</si>
  <si>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</si>
  <si>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</si>
  <si>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</si>
  <si>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</si>
  <si>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</si>
  <si>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</si>
  <si>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</si>
  <si>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</si>
  <si>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</si>
  <si>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</si>
  <si>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</si>
  <si>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</si>
  <si>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</si>
  <si>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</si>
  <si>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</si>
  <si>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</si>
  <si>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</si>
  <si>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</si>
  <si>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</si>
  <si>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</si>
  <si>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</si>
  <si>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</si>
  <si>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</si>
  <si>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</si>
  <si>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</si>
  <si>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</si>
  <si>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</si>
  <si>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</si>
  <si>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</si>
  <si>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</si>
  <si>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</si>
  <si>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</si>
  <si>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</si>
  <si>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</si>
  <si>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</si>
  <si>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</si>
  <si>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</si>
  <si>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</si>
  <si>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</si>
  <si>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</si>
  <si>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</si>
  <si>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</si>
  <si>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</si>
  <si>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</si>
  <si>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</si>
  <si>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</si>
  <si>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</si>
  <si>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</si>
  <si>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</si>
  <si>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</si>
  <si>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</si>
  <si>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</si>
  <si>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</si>
  <si>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</si>
  <si>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</si>
  <si>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</si>
  <si>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</si>
  <si>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</si>
  <si>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</si>
  <si>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</si>
  <si>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</si>
  <si>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</si>
  <si>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</si>
  <si>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</si>
  <si>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</si>
  <si>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</si>
  <si>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</si>
  <si>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</si>
  <si>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</si>
  <si>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</si>
  <si>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</si>
  <si>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</si>
  <si>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</si>
  <si>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</si>
  <si>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</si>
  <si>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</si>
  <si>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</si>
  <si>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</si>
  <si>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</si>
  <si>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</si>
  <si>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</si>
  <si>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</si>
  <si>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</si>
  <si>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</si>
  <si>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</si>
  <si>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</si>
  <si>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</si>
  <si>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</si>
  <si>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</si>
  <si>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</si>
  <si>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</si>
  <si>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</si>
  <si>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</si>
  <si>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</si>
  <si>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</si>
  <si>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</si>
  <si>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</si>
  <si>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</si>
  <si>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</si>
  <si>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</si>
  <si>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</si>
  <si>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</si>
  <si>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</si>
  <si>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</si>
  <si>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</si>
  <si>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</si>
  <si>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</si>
  <si>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</si>
  <si>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</si>
  <si>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</si>
  <si>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</si>
  <si>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</si>
  <si>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</si>
  <si>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</si>
  <si>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</si>
  <si>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</si>
  <si>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</si>
  <si>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</si>
  <si>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</si>
  <si>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</si>
  <si>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</si>
  <si>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</si>
  <si>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</si>
  <si>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</si>
  <si>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</si>
  <si>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</si>
  <si>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</si>
  <si>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</si>
  <si>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</si>
  <si>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</si>
  <si>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</si>
  <si>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</si>
  <si>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</si>
  <si>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</si>
  <si>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</si>
  <si>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</si>
  <si>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</si>
  <si>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</si>
  <si>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</si>
  <si>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</si>
  <si>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</si>
  <si>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</si>
  <si>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</si>
  <si>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</si>
  <si>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</si>
  <si>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</si>
  <si>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</si>
  <si>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</si>
  <si>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</si>
  <si>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</si>
  <si>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</si>
  <si>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</si>
  <si>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</si>
  <si>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</si>
  <si>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</si>
  <si>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</si>
  <si>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</si>
  <si>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</si>
  <si>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</si>
  <si>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</si>
  <si>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</si>
  <si>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</si>
  <si>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</si>
  <si>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</si>
  <si>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</si>
  <si>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</si>
  <si>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</si>
  <si>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</si>
  <si>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</si>
  <si>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</si>
  <si>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</si>
  <si>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</si>
  <si>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</si>
  <si>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</si>
  <si>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</si>
  <si>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</si>
  <si>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</si>
  <si>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</si>
  <si>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</si>
  <si>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</si>
  <si>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</si>
  <si>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</si>
  <si>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</si>
  <si>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</si>
  <si>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</si>
  <si>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</si>
  <si>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</si>
  <si>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</si>
  <si>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</si>
  <si>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</si>
  <si>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</si>
  <si>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</si>
  <si>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</si>
  <si>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</si>
  <si>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</si>
  <si>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</si>
  <si>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</si>
  <si>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</si>
  <si>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</si>
  <si>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</si>
  <si>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</si>
  <si>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</si>
  <si>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</si>
  <si>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</si>
  <si>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</si>
  <si>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</si>
  <si>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</si>
  <si>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</si>
  <si>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</si>
  <si>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</si>
  <si>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</si>
  <si>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</si>
  <si>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</si>
  <si>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</si>
  <si>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</si>
  <si>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</si>
  <si>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</si>
  <si>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</si>
  <si>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</si>
  <si>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</si>
  <si>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</si>
  <si>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</si>
  <si>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</si>
  <si>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</si>
  <si>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</si>
  <si>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</si>
  <si>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</si>
  <si>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</si>
  <si>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</si>
  <si>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</si>
  <si>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</si>
  <si>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</si>
  <si>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</si>
  <si>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</si>
  <si>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</si>
  <si>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</si>
  <si>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</si>
  <si>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</si>
  <si>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</si>
  <si>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</si>
  <si>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</si>
  <si>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</si>
  <si>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</si>
  <si>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</si>
  <si>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</si>
  <si>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</si>
  <si>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</si>
  <si>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</si>
  <si>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</si>
  <si>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</si>
  <si>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</si>
  <si>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</si>
  <si>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</si>
  <si>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</si>
  <si>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</si>
  <si>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</si>
  <si>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</si>
  <si>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</si>
  <si>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</si>
  <si>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</si>
  <si>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</si>
  <si>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</si>
  <si>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</si>
  <si>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</si>
  <si>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</si>
  <si>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</si>
  <si>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</si>
  <si>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</si>
  <si>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</si>
  <si>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</si>
  <si>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</si>
  <si>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</si>
  <si>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</si>
  <si>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</si>
  <si>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</si>
  <si>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</si>
  <si>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</si>
  <si>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</si>
  <si>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</si>
  <si>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</si>
  <si>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</si>
  <si>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</si>
  <si>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</si>
  <si>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</si>
  <si>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</si>
  <si>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</si>
  <si>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</si>
  <si>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</si>
  <si>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</si>
  <si>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</si>
  <si>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</si>
  <si>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</si>
  <si>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</si>
  <si>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</si>
  <si>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</si>
  <si>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</si>
  <si>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</si>
  <si>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</si>
  <si>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</si>
  <si>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</si>
  <si>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</si>
  <si>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</si>
  <si>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</si>
  <si>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</si>
  <si>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</si>
  <si>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</si>
  <si>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</si>
  <si>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</si>
  <si>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</si>
  <si>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</si>
  <si>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</si>
  <si>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</si>
  <si>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</si>
  <si>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</si>
  <si>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</si>
  <si>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</si>
  <si>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</si>
  <si>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</si>
  <si>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</si>
  <si>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</si>
  <si>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</si>
  <si>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</si>
  <si>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</si>
  <si>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</si>
  <si>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</si>
  <si>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</si>
  <si>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</si>
  <si>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</si>
  <si>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</si>
  <si>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</si>
  <si>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</si>
  <si>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</si>
  <si>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</si>
  <si>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</si>
  <si>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</si>
  <si>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</si>
  <si>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</si>
  <si>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</si>
  <si>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</si>
  <si>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</si>
  <si>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</si>
  <si>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</si>
  <si>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</si>
  <si>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</si>
  <si>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</si>
  <si>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</si>
  <si>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</si>
  <si>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</si>
  <si>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</si>
  <si>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</si>
  <si>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</si>
  <si>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</si>
  <si>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</si>
  <si>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</si>
  <si>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</si>
  <si>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</si>
  <si>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</si>
  <si>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</si>
  <si>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</si>
  <si>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</si>
  <si>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</si>
  <si>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</si>
  <si>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</si>
  <si>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</si>
  <si>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</si>
  <si>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</si>
  <si>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</si>
  <si>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</si>
  <si>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</si>
  <si>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</si>
  <si>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</si>
  <si>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</si>
  <si>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</si>
  <si>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</si>
  <si>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</si>
  <si>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</si>
  <si>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</si>
  <si>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</si>
  <si>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</si>
  <si>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</si>
  <si>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</si>
  <si>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</si>
  <si>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</si>
  <si>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</si>
  <si>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</si>
  <si>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</si>
  <si>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</si>
  <si>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</si>
  <si>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</si>
  <si>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</si>
  <si>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</si>
  <si>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</si>
  <si>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</si>
  <si>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</si>
  <si>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</si>
  <si>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</si>
  <si>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</si>
  <si>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</si>
  <si>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</si>
  <si>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</si>
  <si>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</si>
  <si>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</si>
  <si>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</si>
  <si>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</si>
  <si>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</si>
  <si>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</si>
  <si>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</si>
  <si>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</si>
  <si>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</si>
  <si>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</si>
  <si>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</si>
  <si>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</si>
  <si>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</si>
  <si>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</si>
  <si>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</si>
  <si>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</si>
  <si>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</si>
  <si>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</si>
  <si>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</si>
  <si>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</si>
  <si>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</si>
  <si>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</si>
  <si>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</si>
  <si>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</si>
  <si>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</si>
  <si>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</si>
  <si>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</si>
  <si>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</si>
  <si>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</si>
  <si>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</si>
  <si>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</si>
  <si>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</si>
  <si>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</si>
  <si>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</si>
  <si>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</si>
  <si>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</si>
  <si>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</si>
  <si>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</si>
  <si>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</si>
  <si>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</si>
  <si>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</si>
  <si>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</si>
  <si>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</si>
  <si>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</si>
  <si>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</si>
  <si>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</si>
  <si>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</si>
  <si>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</si>
  <si>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</si>
  <si>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</si>
  <si>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</si>
  <si>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</si>
  <si>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</si>
  <si>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</si>
  <si>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</si>
  <si>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</si>
  <si>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</si>
  <si>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</si>
  <si>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</si>
  <si>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</si>
  <si>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</si>
  <si>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</si>
  <si>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</si>
  <si>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</si>
  <si>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</si>
  <si>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</si>
  <si>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</si>
  <si>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</si>
  <si>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</si>
  <si>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</si>
  <si>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</si>
  <si>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</si>
  <si>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</si>
  <si>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</si>
  <si>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</si>
  <si>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</si>
  <si>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</si>
  <si>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</si>
  <si>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</si>
  <si>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</si>
  <si>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</si>
  <si>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</si>
  <si>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</si>
  <si>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</si>
  <si>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</si>
  <si>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</si>
  <si>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</si>
  <si>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</si>
  <si>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</si>
  <si>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</si>
  <si>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</si>
  <si>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</si>
  <si>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</si>
  <si>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</si>
  <si>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</si>
  <si>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</si>
  <si>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</si>
  <si>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</si>
  <si>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</si>
  <si>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</si>
  <si>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</si>
  <si>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</si>
  <si>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</si>
  <si>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</si>
  <si>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</si>
  <si>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</si>
  <si>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</si>
  <si>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</si>
  <si>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</si>
  <si>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</si>
  <si>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</si>
  <si>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</si>
  <si>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</si>
  <si>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</si>
  <si>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</si>
  <si>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</si>
  <si>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</si>
  <si>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</si>
  <si>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</si>
  <si>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</si>
  <si>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</si>
  <si>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</si>
  <si>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</si>
  <si>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</si>
  <si>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</si>
  <si>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</si>
  <si>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</si>
  <si>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</si>
  <si>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</si>
  <si>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</si>
  <si>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</si>
  <si>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</si>
  <si>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</si>
  <si>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</si>
  <si>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</si>
  <si>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</si>
  <si>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</si>
  <si>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</si>
  <si>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</si>
  <si>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</si>
  <si>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</si>
  <si>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</si>
  <si>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</si>
  <si>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</si>
  <si>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</si>
  <si>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</si>
  <si>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</si>
  <si>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</si>
  <si>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</si>
  <si>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</si>
  <si>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</si>
  <si>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</si>
  <si>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</si>
  <si>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</si>
  <si>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</si>
  <si>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</si>
  <si>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</si>
  <si>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</si>
  <si>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</si>
  <si>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</si>
  <si>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</si>
  <si>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</si>
  <si>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</si>
  <si>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</si>
  <si>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</si>
  <si>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</si>
  <si>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</si>
  <si>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</si>
  <si>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</si>
  <si>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</si>
  <si>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</si>
  <si>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</si>
  <si>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</si>
  <si>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</si>
  <si>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</si>
  <si>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</si>
  <si>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</si>
  <si>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</si>
  <si>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</si>
  <si>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</si>
  <si>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</si>
  <si>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</si>
  <si>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</si>
  <si>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</si>
  <si>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</si>
  <si>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</si>
  <si>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</si>
  <si>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</si>
  <si>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</si>
  <si>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</si>
  <si>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</si>
  <si>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</si>
  <si>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</si>
  <si>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</si>
  <si>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</si>
  <si>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</si>
  <si>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</si>
  <si>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</si>
  <si>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</si>
  <si>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</si>
  <si>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</si>
  <si>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</si>
  <si>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</si>
  <si>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</si>
  <si>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</si>
  <si>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</si>
  <si>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</si>
  <si>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</si>
  <si>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</si>
  <si>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</si>
  <si>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</si>
  <si>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</si>
  <si>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</si>
  <si>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</si>
  <si>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</si>
  <si>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</si>
  <si>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</si>
  <si>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</si>
  <si>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</si>
  <si>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</si>
  <si>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</si>
  <si>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</si>
  <si>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</si>
  <si>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</si>
  <si>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</si>
  <si>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</si>
  <si>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</si>
  <si>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</si>
  <si>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</si>
  <si>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</si>
  <si>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</si>
  <si>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</si>
  <si>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</si>
  <si>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</si>
  <si>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</si>
  <si>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</si>
  <si>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</si>
  <si>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</si>
  <si>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</si>
  <si>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</si>
  <si>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</si>
  <si>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</si>
  <si>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</si>
  <si>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</si>
  <si>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</si>
  <si>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</si>
  <si>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</si>
  <si>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</si>
  <si>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</si>
  <si>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</si>
  <si>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</si>
  <si>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</si>
  <si>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</si>
  <si>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</si>
  <si>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</si>
  <si>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</si>
  <si>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</si>
  <si>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</si>
  <si>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</si>
  <si>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</si>
  <si>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</si>
  <si>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</si>
  <si>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</si>
  <si>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</si>
  <si>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</si>
  <si>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</si>
  <si>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</si>
  <si>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</si>
  <si>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</si>
  <si>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</si>
  <si>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</si>
  <si>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</si>
  <si>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</si>
  <si>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</si>
  <si>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</si>
  <si>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</si>
  <si>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</si>
  <si>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</si>
  <si>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</si>
  <si>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</si>
  <si>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</si>
  <si>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</si>
  <si>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</si>
  <si>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</si>
  <si>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</si>
  <si>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</si>
  <si>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</si>
  <si>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</si>
  <si>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</si>
  <si>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</si>
  <si>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</si>
  <si>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</si>
  <si>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</si>
  <si>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</si>
  <si>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</si>
  <si>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</si>
  <si>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</si>
  <si>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</si>
  <si>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</si>
  <si>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</si>
  <si>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</si>
  <si>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</si>
  <si>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</si>
  <si>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</si>
  <si>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</si>
  <si>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</si>
  <si>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</si>
  <si>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</si>
  <si>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</si>
  <si>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</si>
  <si>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</si>
  <si>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</si>
  <si>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</si>
  <si>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</si>
  <si>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</si>
  <si>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</si>
  <si>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</si>
  <si>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</si>
  <si>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</si>
  <si>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</si>
  <si>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</si>
  <si>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</si>
  <si>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</si>
  <si>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</si>
  <si>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</si>
  <si>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</si>
  <si>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</si>
  <si>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</si>
  <si>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</si>
  <si>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</si>
  <si>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</si>
  <si>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</si>
  <si>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</si>
  <si>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</si>
  <si>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</si>
  <si>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</si>
  <si>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</si>
  <si>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</si>
  <si>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</si>
  <si>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</si>
  <si>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</si>
  <si>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</si>
  <si>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</si>
  <si>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</si>
  <si>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</si>
  <si>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</si>
  <si>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</si>
  <si>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</si>
  <si>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</si>
  <si>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</si>
  <si>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</si>
  <si>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</si>
  <si>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</si>
  <si>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</si>
  <si>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</si>
  <si>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</si>
  <si>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</si>
  <si>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</si>
  <si>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</si>
  <si>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</si>
  <si>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</si>
  <si>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</si>
  <si>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</si>
  <si>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</si>
  <si>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</si>
  <si>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</si>
  <si>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</si>
  <si>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</si>
  <si>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</si>
  <si>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</si>
  <si>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</si>
  <si>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</si>
  <si>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</si>
  <si>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</si>
  <si>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</si>
  <si>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</si>
  <si>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</si>
  <si>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</si>
  <si>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</si>
  <si>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</si>
  <si>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</si>
  <si>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</si>
  <si>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</si>
  <si>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</si>
  <si>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</si>
  <si>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</si>
  <si>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</si>
  <si>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</si>
  <si>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</si>
  <si>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</si>
  <si>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</si>
  <si>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</si>
  <si>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</si>
  <si>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</si>
  <si>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</si>
  <si>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</si>
  <si>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</si>
  <si>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</si>
  <si>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</si>
  <si>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</si>
  <si>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</si>
  <si>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</si>
  <si>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</si>
  <si>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</si>
  <si>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</si>
  <si>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</si>
  <si>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</si>
  <si>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</si>
  <si>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</si>
  <si>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</si>
  <si>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</si>
  <si>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</si>
  <si>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</si>
  <si>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</si>
  <si>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</si>
  <si>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</si>
  <si>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</si>
  <si>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</si>
  <si>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</si>
  <si>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</si>
  <si>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</si>
  <si>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</si>
  <si>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</si>
  <si>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</si>
  <si>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</si>
  <si>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</si>
  <si>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</si>
  <si>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</si>
  <si>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</si>
  <si>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</si>
  <si>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</si>
  <si>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</si>
  <si>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</si>
  <si>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</si>
  <si>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</si>
  <si>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</si>
  <si>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</si>
  <si>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</si>
  <si>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</si>
  <si>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</si>
  <si>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</si>
  <si>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</si>
  <si>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</si>
  <si>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</si>
  <si>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</si>
  <si>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</si>
  <si>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</si>
  <si>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</si>
  <si>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</si>
  <si>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</si>
  <si>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</si>
  <si>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</si>
  <si>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</si>
  <si>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</si>
  <si>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</si>
  <si>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</si>
  <si>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</si>
  <si>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</si>
  <si>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</si>
  <si>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</si>
  <si>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</si>
  <si>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</si>
  <si>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</si>
  <si>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</si>
  <si>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</si>
  <si>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</si>
  <si>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</si>
  <si>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</si>
  <si>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</si>
  <si>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</si>
  <si>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</si>
  <si>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</si>
  <si>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</si>
  <si>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</si>
  <si>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</si>
  <si>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</si>
  <si>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</si>
  <si>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</si>
  <si>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</si>
  <si>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</si>
  <si>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</si>
  <si>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</si>
  <si>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</si>
  <si>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</si>
  <si>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</si>
  <si>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</si>
  <si>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</si>
  <si>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</si>
  <si>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</si>
  <si>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</si>
  <si>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</si>
  <si>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</si>
  <si>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</si>
  <si>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</si>
  <si>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</si>
  <si>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</si>
  <si>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</si>
  <si>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</si>
  <si>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</si>
  <si>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</si>
  <si>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</si>
  <si>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</si>
  <si>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</si>
  <si>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</si>
  <si>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</si>
  <si>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</si>
  <si>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</si>
  <si>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</si>
  <si>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</si>
  <si>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</si>
  <si>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</si>
  <si>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</si>
  <si>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</si>
  <si>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</si>
  <si>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</si>
  <si>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</si>
  <si>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</si>
  <si>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</si>
  <si>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</si>
  <si>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</si>
  <si>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</si>
  <si>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</si>
  <si>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</si>
  <si>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</si>
  <si>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</si>
  <si>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</si>
  <si>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</si>
  <si>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</si>
  <si>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</si>
  <si>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</si>
  <si>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</si>
  <si>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</si>
  <si>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</si>
  <si>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</si>
  <si>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</si>
  <si>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</si>
  <si>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</si>
  <si>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</si>
  <si>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</si>
  <si>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</si>
  <si>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</si>
  <si>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</si>
  <si>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</si>
  <si>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</si>
  <si>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</si>
  <si>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</si>
  <si>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</si>
  <si>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</si>
  <si>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</si>
  <si>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</si>
  <si>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</si>
  <si>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</si>
  <si>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</si>
  <si>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</si>
  <si>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</si>
  <si>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</si>
  <si>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</si>
  <si>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</si>
  <si>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</si>
  <si>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</si>
  <si>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</si>
  <si>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</si>
  <si>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</si>
  <si>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</si>
  <si>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</si>
  <si>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</si>
  <si>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</si>
  <si>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</si>
  <si>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</si>
  <si>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</si>
  <si>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</si>
  <si>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</si>
  <si>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</si>
  <si>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</si>
  <si>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</si>
  <si>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</si>
  <si>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</si>
  <si>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</si>
  <si>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</si>
  <si>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</si>
  <si>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</si>
  <si>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</si>
  <si>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</si>
  <si>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</si>
  <si>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</si>
  <si>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</si>
  <si>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</si>
  <si>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</si>
  <si>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</si>
  <si>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</si>
  <si>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</si>
  <si>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</si>
  <si>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</si>
  <si>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</si>
  <si>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</si>
  <si>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</si>
  <si>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</si>
  <si>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</si>
  <si>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</si>
  <si>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</si>
  <si>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</si>
  <si>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</si>
  <si>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</si>
  <si>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</si>
  <si>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</si>
  <si>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</si>
  <si>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</si>
  <si>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</si>
  <si>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</si>
  <si>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</si>
  <si>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</si>
  <si>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</si>
  <si>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</si>
  <si>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</si>
  <si>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</si>
  <si>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</si>
  <si>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</si>
  <si>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</si>
  <si>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</si>
  <si>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</si>
  <si>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</si>
  <si>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</si>
  <si>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</si>
  <si>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</si>
  <si>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</si>
  <si>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</si>
  <si>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</si>
  <si>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</si>
  <si>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</si>
  <si>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</si>
  <si>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</si>
  <si>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</si>
  <si>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</si>
  <si>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</si>
  <si>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</si>
  <si>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</si>
  <si>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</si>
  <si>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</si>
  <si>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</si>
  <si>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</si>
  <si>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</si>
  <si>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</si>
  <si>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</si>
  <si>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</si>
  <si>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</si>
  <si>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</si>
  <si>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</si>
  <si>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</si>
  <si>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</si>
  <si>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</si>
  <si>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</si>
  <si>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</si>
  <si>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</si>
  <si>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</si>
  <si>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</si>
  <si>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</si>
  <si>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</si>
  <si>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</si>
  <si>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</si>
  <si>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</si>
  <si>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</si>
  <si>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</si>
  <si>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</si>
  <si>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</si>
  <si>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</si>
  <si>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</si>
  <si>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</si>
  <si>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</si>
  <si>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</si>
  <si>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</si>
  <si>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</si>
  <si>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</si>
  <si>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</si>
  <si>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</si>
  <si>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</si>
  <si>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</si>
  <si>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</si>
  <si>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</si>
  <si>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</si>
  <si>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</si>
  <si>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</si>
  <si>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</si>
  <si>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</si>
  <si>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</si>
  <si>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</si>
  <si>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</si>
  <si>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</si>
  <si>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</si>
  <si>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</si>
  <si>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</si>
  <si>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</si>
  <si>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</si>
  <si>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</si>
  <si>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</si>
  <si>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</si>
  <si>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</si>
  <si>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</si>
  <si>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</si>
  <si>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</si>
  <si>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</si>
  <si>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</si>
  <si>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</si>
  <si>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</si>
  <si>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</si>
  <si>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</si>
  <si>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</si>
  <si>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</si>
  <si>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</si>
  <si>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</si>
  <si>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</si>
  <si>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</si>
  <si>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</si>
  <si>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</si>
  <si>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</si>
  <si>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</si>
  <si>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</si>
  <si>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</si>
  <si>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</si>
  <si>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</si>
  <si>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</si>
  <si>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</si>
  <si>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</si>
  <si>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</si>
  <si>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</si>
  <si>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</si>
  <si>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</si>
  <si>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</si>
  <si>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</si>
  <si>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</si>
  <si>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</si>
  <si>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</si>
  <si>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</si>
  <si>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</si>
  <si>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</si>
  <si>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</si>
  <si>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</si>
  <si>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</si>
  <si>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</si>
  <si>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</si>
  <si>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</si>
  <si>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</si>
  <si>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</si>
  <si>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</si>
  <si>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</si>
  <si>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</si>
  <si>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</si>
  <si>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</si>
  <si>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</si>
  <si>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</si>
  <si>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</si>
  <si>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</si>
  <si>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</si>
  <si>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</si>
  <si>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</si>
  <si>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</si>
  <si>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</si>
  <si>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</si>
  <si>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</si>
  <si>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</si>
  <si>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</si>
  <si>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</si>
  <si>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</si>
  <si>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</si>
  <si>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</si>
  <si>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</si>
  <si>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</si>
  <si>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</si>
  <si>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</si>
  <si>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</si>
  <si>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</si>
  <si>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</si>
  <si>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</si>
  <si>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</si>
  <si>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</si>
  <si>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</si>
  <si>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</si>
  <si>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</si>
  <si>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</si>
  <si>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</si>
  <si>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</si>
  <si>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</si>
  <si>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</si>
  <si>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</si>
  <si>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</si>
  <si>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</si>
  <si>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</si>
  <si>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</si>
  <si>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</si>
  <si>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</si>
  <si>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</si>
  <si>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</si>
  <si>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</si>
  <si>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</si>
  <si>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</si>
  <si>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</si>
  <si>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</si>
  <si>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</si>
  <si>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</si>
  <si>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</si>
  <si>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</si>
  <si>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</si>
  <si>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</si>
  <si>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</si>
  <si>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</si>
  <si>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</si>
  <si>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</si>
  <si>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</si>
  <si>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</si>
  <si>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</si>
  <si>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</si>
  <si>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</si>
  <si>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</si>
  <si>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</si>
  <si>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</si>
  <si>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</si>
  <si>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</si>
  <si>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</si>
  <si>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</si>
  <si>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</si>
  <si>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</si>
  <si>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</si>
  <si>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</si>
  <si>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</si>
  <si>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</si>
  <si>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</si>
  <si>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</si>
  <si>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</si>
  <si>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</si>
  <si>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</si>
  <si>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</si>
  <si>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</si>
  <si>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</si>
  <si>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</si>
  <si>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</si>
  <si>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</si>
  <si>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</si>
  <si>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</si>
  <si>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</si>
  <si>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</si>
  <si>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</si>
  <si>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</si>
  <si>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</si>
  <si>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</si>
  <si>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</si>
  <si>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</si>
  <si>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</si>
  <si>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</si>
  <si>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</si>
  <si>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</si>
  <si>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</si>
  <si>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</si>
  <si>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</si>
  <si>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</si>
  <si>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</si>
  <si>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</si>
  <si>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</si>
  <si>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</si>
  <si>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</si>
  <si>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</si>
  <si>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</si>
  <si>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</si>
  <si>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</si>
  <si>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</si>
  <si>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</si>
  <si>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</si>
  <si>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</si>
  <si>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</si>
  <si>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</si>
  <si>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</si>
  <si>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</si>
  <si>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</si>
  <si>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</si>
  <si>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</si>
  <si>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</si>
  <si>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</si>
  <si>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</si>
  <si>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</si>
  <si>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</si>
  <si>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</si>
  <si>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</si>
  <si>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</si>
  <si>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</si>
  <si>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</si>
  <si>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</si>
  <si>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</si>
  <si>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</si>
  <si>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</si>
  <si>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</si>
  <si>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</si>
  <si>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</si>
  <si>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</si>
  <si>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</si>
  <si>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</si>
  <si>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</si>
  <si>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</si>
  <si>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</si>
  <si>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</si>
  <si>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</si>
  <si>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</si>
  <si>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</si>
  <si>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</si>
  <si>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</si>
  <si>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</si>
  <si>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</si>
  <si>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</si>
  <si>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</si>
  <si>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</si>
  <si>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</si>
  <si>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</si>
  <si>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</si>
  <si>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</si>
  <si>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</si>
  <si>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</si>
  <si>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</si>
  <si>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</si>
  <si>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</si>
  <si>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</si>
  <si>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</si>
  <si>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</si>
  <si>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</si>
  <si>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</si>
  <si>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</si>
  <si>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</si>
  <si>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</si>
  <si>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</si>
  <si>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</si>
  <si>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</si>
  <si>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</si>
  <si>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</si>
  <si>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</si>
  <si>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</si>
  <si>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</si>
  <si>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</si>
  <si>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</si>
  <si>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</si>
  <si>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</si>
  <si>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</si>
  <si>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</si>
  <si>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</si>
  <si>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</si>
  <si>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</si>
  <si>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</si>
  <si>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</si>
  <si>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</si>
  <si>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</si>
  <si>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</si>
  <si>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</si>
  <si>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</si>
  <si>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</si>
  <si>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</si>
  <si>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</si>
  <si>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</si>
  <si>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</si>
  <si>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</si>
  <si>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</si>
  <si>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</si>
  <si>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</si>
  <si>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</si>
  <si>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</si>
  <si>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</si>
  <si>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</si>
  <si>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</si>
  <si>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</si>
  <si>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</si>
  <si>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</si>
  <si>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</si>
  <si>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</si>
  <si>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</si>
  <si>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</si>
  <si>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</si>
  <si>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</si>
  <si>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</si>
  <si>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</si>
  <si>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</si>
  <si>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</si>
  <si>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</si>
  <si>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</si>
  <si>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</si>
  <si>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</si>
  <si>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</si>
  <si>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</si>
  <si>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</si>
  <si>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</si>
  <si>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</si>
  <si>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</si>
  <si>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</si>
  <si>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</si>
  <si>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</si>
  <si>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</si>
  <si>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</si>
  <si>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</si>
  <si>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</si>
  <si>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</si>
  <si>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</si>
  <si>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</si>
  <si>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</si>
  <si>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</si>
  <si>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</si>
  <si>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</si>
  <si>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</si>
  <si>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</si>
  <si>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</si>
  <si>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</si>
  <si>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</si>
  <si>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</si>
  <si>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</si>
  <si>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</si>
  <si>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</si>
  <si>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</si>
  <si>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</si>
  <si>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</si>
  <si>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</si>
  <si>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</si>
  <si>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</si>
  <si>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</si>
  <si>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</si>
  <si>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</si>
  <si>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</si>
  <si>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</si>
  <si>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</si>
  <si>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</si>
  <si>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</si>
  <si>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</si>
  <si>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</si>
  <si>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</si>
  <si>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</si>
  <si>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</si>
  <si>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</si>
  <si>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</si>
  <si>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</si>
  <si>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</si>
  <si>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</si>
  <si>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</si>
  <si>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</si>
  <si>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</si>
  <si>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</si>
  <si>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</si>
  <si>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</si>
  <si>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</si>
  <si>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</si>
  <si>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</si>
  <si>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</si>
  <si>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</si>
  <si>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</si>
  <si>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</si>
  <si>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</si>
  <si>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</si>
  <si>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</si>
  <si>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</si>
  <si>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</si>
  <si>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</si>
  <si>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</si>
  <si>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</si>
  <si>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</si>
  <si>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</si>
  <si>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</si>
  <si>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</si>
  <si>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</si>
  <si>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</si>
  <si>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</si>
  <si>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</si>
  <si>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</si>
  <si>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</si>
  <si>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</si>
  <si>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</si>
  <si>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</si>
  <si>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</si>
  <si>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</si>
  <si>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</si>
  <si>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</si>
  <si>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</si>
  <si>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</si>
  <si>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</si>
  <si>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</si>
  <si>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</si>
  <si>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</si>
  <si>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</si>
  <si>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</si>
  <si>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</si>
  <si>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</si>
  <si>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</si>
  <si>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</si>
  <si>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</si>
  <si>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</si>
  <si>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</si>
  <si>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</si>
  <si>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</si>
  <si>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</si>
  <si>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</si>
  <si>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</si>
  <si>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</si>
  <si>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</si>
  <si>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</si>
  <si>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</si>
  <si>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</si>
  <si>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</si>
  <si>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</si>
  <si>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</si>
  <si>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</si>
  <si>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</si>
  <si>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</si>
  <si>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</si>
  <si>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</si>
  <si>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</si>
  <si>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</si>
  <si>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</si>
  <si>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</si>
  <si>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</si>
  <si>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</si>
  <si>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</si>
  <si>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</si>
  <si>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</si>
  <si>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</si>
  <si>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</si>
  <si>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</si>
  <si>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</si>
  <si>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</si>
  <si>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</si>
  <si>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</si>
  <si>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</si>
  <si>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</si>
  <si>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</si>
  <si>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</si>
  <si>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</si>
  <si>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</si>
  <si>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</si>
  <si>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</si>
  <si>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</si>
  <si>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</si>
  <si>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</si>
  <si>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</si>
  <si>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</si>
  <si>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</si>
  <si>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</si>
  <si>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</si>
  <si>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</si>
  <si>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</si>
  <si>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</si>
  <si>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</si>
  <si>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</si>
  <si>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</si>
  <si>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</si>
  <si>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</si>
  <si>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</si>
  <si>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</si>
  <si>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</si>
  <si>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</si>
  <si>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</si>
  <si>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</si>
  <si>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</si>
  <si>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</si>
  <si>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</si>
  <si>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</si>
  <si>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</si>
  <si>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</si>
  <si>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</si>
  <si>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</si>
  <si>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</si>
  <si>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</si>
  <si>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</si>
  <si>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</si>
  <si>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</si>
  <si>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</si>
  <si>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</si>
  <si>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</si>
  <si>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</si>
  <si>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</si>
  <si>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</si>
  <si>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</si>
  <si>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</si>
  <si>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</si>
  <si>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</si>
  <si>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</si>
  <si>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</si>
  <si>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</si>
  <si>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</si>
  <si>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</si>
  <si>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</si>
  <si>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</si>
  <si>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</si>
  <si>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</si>
  <si>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</si>
  <si>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</si>
  <si>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</si>
  <si>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</si>
  <si>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</si>
  <si>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</si>
  <si>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</si>
  <si>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</si>
  <si>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</si>
  <si>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</si>
  <si>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</si>
  <si>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</si>
  <si>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</si>
  <si>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</si>
  <si>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</si>
  <si>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</si>
  <si>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</si>
  <si>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</si>
  <si>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</si>
  <si>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</si>
  <si>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</si>
  <si>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</si>
  <si>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</si>
  <si>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</si>
  <si>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</si>
  <si>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</si>
  <si>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</si>
  <si>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</si>
  <si>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</si>
  <si>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</si>
  <si>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</si>
  <si>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</si>
  <si>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</si>
  <si>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</si>
  <si>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</si>
  <si>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</si>
  <si>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</si>
  <si>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</si>
  <si>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</si>
  <si>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</si>
  <si>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</si>
  <si>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</si>
  <si>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</si>
  <si>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</si>
  <si>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</si>
  <si>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</si>
  <si>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</si>
  <si>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</si>
  <si>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</si>
  <si>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</si>
  <si>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</si>
  <si>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</si>
  <si>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</si>
  <si>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</si>
  <si>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</si>
  <si>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</si>
  <si>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</si>
  <si>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</si>
  <si>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</si>
  <si>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</si>
  <si>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</si>
  <si>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</si>
  <si>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</si>
  <si>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</si>
  <si>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</si>
  <si>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</si>
  <si>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</si>
  <si>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</si>
  <si>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</si>
  <si>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</si>
  <si>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</si>
  <si>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</si>
  <si>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</si>
  <si>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</si>
  <si>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</si>
  <si>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</si>
  <si>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</si>
  <si>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</si>
  <si>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</si>
  <si>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</si>
  <si>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</si>
  <si>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</si>
  <si>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</si>
  <si>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</si>
  <si>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</si>
  <si>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</si>
  <si>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</si>
  <si>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</si>
  <si>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</si>
  <si>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</si>
  <si>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</si>
  <si>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</si>
  <si>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</si>
  <si>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</si>
  <si>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</si>
  <si>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</si>
  <si>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</si>
  <si>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</si>
  <si>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</si>
  <si>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</si>
  <si>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</si>
  <si>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</si>
  <si>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</si>
  <si>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</si>
  <si>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</si>
  <si>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</si>
  <si>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</si>
  <si>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</si>
  <si>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</si>
  <si>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</si>
  <si>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</si>
  <si>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</si>
  <si>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</si>
  <si>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</si>
  <si>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</si>
  <si>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</si>
  <si>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</si>
  <si>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</si>
  <si>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</si>
  <si>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</si>
  <si>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</si>
  <si>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</si>
  <si>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</si>
  <si>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</si>
  <si>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</si>
  <si>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</si>
  <si>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</si>
  <si>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</si>
  <si>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</si>
  <si>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</si>
  <si>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</si>
  <si>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</si>
  <si>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</si>
  <si>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</si>
  <si>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</si>
  <si>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</si>
  <si>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</si>
  <si>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</si>
  <si>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</si>
  <si>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</si>
  <si>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</si>
  <si>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</si>
  <si>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</si>
  <si>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</si>
  <si>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</si>
  <si>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</si>
  <si>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</si>
  <si>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</si>
  <si>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</si>
  <si>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</si>
  <si>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</si>
  <si>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</si>
  <si>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</si>
  <si>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</si>
  <si>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</si>
  <si>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</si>
  <si>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</si>
  <si>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</si>
  <si>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DATA E LOCAL:</t>
  </si>
  <si>
    <t>FABRICIO BENÍCIO DE BRITO</t>
  </si>
  <si>
    <t xml:space="preserve">CREA: ES-014512/D </t>
  </si>
  <si>
    <t xml:space="preserve">LARGURA </t>
  </si>
  <si>
    <t xml:space="preserve">ALTURA </t>
  </si>
  <si>
    <t>VOLUME</t>
  </si>
  <si>
    <t>REPETIÇÕES</t>
  </si>
  <si>
    <t>LIXEIRA CILINDRICA EM TELA BELINOX COM SUPORTE DE TUBOS GALVANIZADOS, INCLUSIVE PINTURA, FORNECIMENTO E INSTALAÇÃO</t>
  </si>
  <si>
    <t>ISINAPI</t>
  </si>
  <si>
    <t>MOBILIÁRIO</t>
  </si>
  <si>
    <t>MOVIMENTAÇÕES DE TERRA</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</si>
  <si>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</si>
  <si>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</si>
  <si>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</si>
  <si>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</si>
  <si>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</si>
  <si>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</si>
  <si>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</si>
  <si>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</si>
  <si>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</si>
  <si>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</si>
  <si>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</si>
  <si>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</si>
  <si>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</si>
  <si>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</si>
  <si>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</si>
  <si>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</si>
  <si>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</si>
  <si>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</si>
  <si>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</si>
  <si>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</si>
  <si>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</si>
  <si>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</si>
  <si>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</si>
  <si>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</si>
  <si>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</si>
  <si>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</si>
  <si>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</si>
  <si>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</si>
  <si>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</si>
  <si>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</si>
  <si>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</si>
  <si>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</si>
  <si>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</si>
  <si>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</si>
  <si>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</si>
  <si>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</si>
  <si>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</si>
  <si>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</si>
  <si>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</si>
  <si>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</si>
  <si>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</si>
  <si>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</si>
  <si>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</si>
  <si>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</si>
  <si>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</si>
  <si>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</si>
  <si>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</si>
  <si>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</si>
  <si>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</si>
  <si>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</si>
  <si>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</si>
  <si>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</si>
  <si>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</si>
  <si>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</si>
  <si>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</si>
  <si>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</si>
  <si>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</si>
  <si>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</si>
  <si>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</si>
  <si>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</si>
  <si>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</si>
  <si>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</si>
  <si>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</si>
  <si>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</si>
  <si>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</si>
  <si>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</si>
  <si>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</si>
  <si>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</si>
  <si>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</si>
  <si>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</si>
  <si>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</si>
  <si>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</si>
  <si>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</si>
  <si>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</si>
  <si>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</si>
  <si>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</si>
  <si>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</si>
  <si>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</si>
  <si>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</si>
  <si>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</si>
  <si>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</si>
  <si>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</si>
  <si>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</si>
  <si>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</si>
  <si>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</si>
  <si>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</si>
  <si>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</si>
  <si>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</si>
  <si>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</si>
  <si>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</si>
  <si>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</si>
  <si>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</si>
  <si>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</si>
  <si>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</si>
  <si>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</si>
  <si>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</si>
  <si>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</si>
  <si>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</si>
  <si>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</si>
  <si>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</si>
  <si>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</si>
  <si>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</si>
  <si>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</si>
  <si>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</si>
  <si>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</si>
  <si>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</si>
  <si>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</si>
  <si>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</si>
  <si>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</si>
  <si>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</si>
  <si>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</si>
  <si>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</si>
  <si>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</si>
  <si>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</si>
  <si>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</si>
  <si>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</si>
  <si>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</si>
  <si>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</si>
  <si>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</si>
  <si>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</si>
  <si>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</si>
  <si>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</si>
  <si>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</si>
  <si>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</si>
  <si>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</si>
  <si>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</si>
  <si>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</si>
  <si>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</si>
  <si>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</si>
  <si>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</si>
  <si>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</si>
  <si>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</si>
  <si>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</si>
  <si>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</si>
  <si>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</si>
  <si>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</si>
  <si>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</si>
  <si>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</si>
  <si>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</si>
  <si>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</si>
  <si>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</si>
  <si>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</si>
  <si>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</si>
  <si>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</si>
  <si>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</si>
  <si>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</si>
  <si>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</si>
  <si>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</si>
  <si>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</si>
  <si>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</si>
  <si>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</si>
  <si>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</si>
  <si>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</si>
  <si>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</si>
  <si>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</si>
  <si>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</si>
  <si>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</si>
  <si>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</si>
  <si>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</si>
  <si>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</si>
  <si>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</si>
  <si>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</si>
  <si>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</si>
  <si>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</si>
  <si>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</si>
  <si>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</si>
  <si>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</si>
  <si>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</si>
  <si>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</si>
  <si>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</si>
  <si>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</si>
  <si>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</si>
  <si>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</si>
  <si>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</si>
  <si>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</si>
  <si>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</si>
  <si>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</si>
  <si>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</si>
  <si>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</si>
  <si>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</si>
  <si>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</si>
  <si>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</si>
  <si>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</si>
  <si>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</si>
  <si>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</si>
  <si>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</si>
  <si>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</si>
  <si>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</si>
  <si>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</si>
  <si>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</si>
  <si>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</si>
  <si>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</si>
  <si>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</si>
  <si>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</si>
  <si>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</si>
  <si>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</si>
  <si>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</si>
  <si>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</si>
  <si>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</si>
  <si>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</si>
  <si>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</si>
  <si>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</si>
  <si>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</si>
  <si>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</si>
  <si>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</si>
  <si>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</si>
  <si>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</si>
  <si>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</si>
  <si>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</si>
  <si>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</si>
  <si>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</si>
  <si>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</si>
  <si>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</si>
  <si>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</si>
  <si>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</si>
  <si>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</si>
  <si>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</si>
  <si>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</si>
  <si>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</si>
  <si>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</si>
  <si>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</si>
  <si>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</si>
  <si>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</si>
  <si>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</si>
  <si>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</si>
  <si>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</si>
  <si>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</si>
  <si>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</si>
  <si>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</si>
  <si>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</si>
  <si>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</si>
  <si>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</si>
  <si>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</si>
  <si>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</si>
  <si>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</si>
  <si>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</si>
  <si>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</si>
  <si>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</si>
  <si>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</si>
  <si>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</si>
  <si>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</si>
  <si>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</si>
  <si>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</si>
  <si>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</si>
  <si>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</si>
  <si>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</si>
  <si>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</si>
  <si>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</si>
  <si>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</si>
  <si>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</si>
  <si>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</si>
  <si>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</si>
  <si>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</si>
  <si>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</si>
  <si>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</si>
  <si>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</si>
  <si>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</si>
  <si>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</si>
  <si>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</si>
  <si>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</si>
  <si>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</si>
  <si>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</si>
  <si>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</si>
  <si>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</si>
  <si>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</si>
  <si>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</si>
  <si>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</si>
  <si>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</si>
  <si>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</si>
  <si>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</si>
  <si>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</si>
  <si>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</si>
  <si>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</si>
  <si>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</si>
  <si>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</si>
  <si>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</si>
  <si>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</si>
  <si>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</si>
  <si>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</si>
  <si>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</si>
  <si>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</si>
  <si>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</si>
  <si>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</si>
  <si>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</si>
  <si>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</si>
  <si>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</si>
  <si>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</si>
  <si>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</si>
  <si>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</si>
  <si>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</si>
  <si>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</si>
  <si>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</si>
  <si>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</si>
  <si>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</si>
  <si>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</si>
  <si>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</si>
  <si>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</si>
  <si>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</si>
  <si>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</si>
  <si>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</si>
  <si>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</si>
  <si>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</si>
  <si>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</si>
  <si>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</si>
  <si>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</si>
  <si>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</si>
  <si>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</si>
  <si>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</si>
  <si>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</si>
  <si>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</si>
  <si>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</si>
  <si>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</si>
  <si>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</si>
  <si>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</si>
  <si>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</si>
  <si>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</si>
  <si>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</si>
  <si>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</si>
  <si>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</si>
  <si>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</si>
  <si>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</si>
  <si>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</si>
  <si>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</si>
  <si>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</si>
  <si>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</si>
  <si>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</si>
  <si>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</si>
  <si>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</si>
  <si>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</si>
  <si>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</si>
  <si>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</si>
  <si>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</si>
  <si>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</si>
  <si>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</si>
  <si>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</si>
  <si>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</si>
  <si>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</si>
  <si>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</si>
  <si>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</si>
  <si>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</si>
  <si>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</si>
  <si>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</si>
  <si>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</si>
  <si>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</si>
  <si>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</si>
  <si>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</si>
  <si>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</si>
  <si>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</si>
  <si>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</si>
  <si>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</si>
  <si>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</si>
  <si>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</si>
  <si>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</si>
  <si>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</si>
  <si>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</si>
  <si>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</si>
  <si>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</si>
  <si>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</si>
  <si>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</si>
  <si>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</si>
  <si>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</si>
  <si>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</si>
  <si>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</si>
  <si>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</si>
  <si>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</si>
  <si>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</si>
  <si>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</si>
  <si>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</si>
  <si>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</si>
  <si>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</si>
  <si>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</si>
  <si>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</si>
  <si>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</si>
  <si>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</si>
  <si>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</si>
  <si>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</si>
  <si>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</si>
  <si>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</si>
  <si>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</si>
  <si>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</si>
  <si>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</si>
  <si>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</si>
  <si>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</si>
  <si>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</si>
  <si>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</si>
  <si>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</si>
  <si>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</si>
  <si>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</si>
  <si>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</si>
  <si>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</si>
  <si>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</si>
  <si>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</si>
  <si>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</si>
  <si>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</si>
  <si>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</si>
  <si>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</si>
  <si>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</si>
  <si>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</si>
  <si>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</si>
  <si>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</si>
  <si>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</si>
  <si>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</si>
  <si>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</si>
  <si>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</si>
  <si>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</si>
  <si>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</si>
  <si>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</si>
  <si>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</si>
  <si>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</si>
  <si>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</si>
  <si>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</si>
  <si>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</si>
  <si>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</si>
  <si>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</si>
  <si>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</si>
  <si>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</si>
  <si>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</si>
  <si>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</si>
  <si>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</si>
  <si>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</si>
  <si>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</si>
  <si>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</si>
  <si>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</si>
  <si>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</si>
  <si>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</si>
  <si>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</si>
  <si>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</si>
  <si>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</si>
  <si>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</si>
  <si>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</si>
  <si>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</si>
  <si>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</si>
  <si>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</si>
  <si>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</si>
  <si>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</si>
  <si>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</si>
  <si>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</si>
  <si>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</si>
  <si>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</si>
  <si>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</si>
  <si>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</si>
  <si>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</si>
  <si>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</si>
  <si>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</si>
  <si>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</si>
  <si>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</si>
  <si>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</si>
  <si>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</si>
  <si>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</si>
  <si>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</si>
  <si>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</si>
  <si>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</si>
  <si>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</si>
  <si>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</si>
  <si>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</si>
  <si>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</si>
  <si>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</si>
  <si>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</si>
  <si>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</si>
  <si>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</si>
  <si>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</si>
  <si>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</si>
  <si>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</si>
  <si>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</si>
  <si>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</si>
  <si>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</si>
  <si>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</si>
  <si>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</si>
  <si>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</si>
  <si>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</si>
  <si>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</si>
  <si>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</si>
  <si>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</si>
  <si>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</si>
  <si>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</si>
  <si>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</si>
  <si>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</si>
  <si>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</si>
  <si>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</si>
  <si>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</si>
  <si>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</si>
  <si>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</si>
  <si>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</si>
  <si>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</si>
  <si>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</si>
  <si>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</si>
  <si>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</si>
  <si>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</si>
  <si>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</si>
  <si>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</si>
  <si>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</si>
  <si>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</si>
  <si>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</si>
  <si>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</si>
  <si>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</si>
  <si>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</si>
  <si>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</si>
  <si>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</si>
  <si>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</si>
  <si>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</si>
  <si>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</si>
  <si>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</si>
  <si>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</si>
  <si>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</si>
  <si>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</si>
  <si>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</si>
  <si>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</si>
  <si>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</si>
  <si>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</si>
  <si>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</si>
  <si>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</si>
  <si>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</si>
  <si>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</si>
  <si>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</si>
  <si>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</si>
  <si>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</si>
  <si>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</si>
  <si>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</si>
  <si>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</si>
  <si>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</si>
  <si>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</si>
  <si>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</si>
  <si>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</si>
  <si>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</si>
  <si>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</si>
  <si>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</si>
  <si>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</si>
  <si>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</si>
  <si>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</si>
  <si>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</si>
  <si>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</si>
  <si>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</si>
  <si>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</si>
  <si>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</si>
  <si>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</si>
  <si>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</si>
  <si>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</si>
  <si>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</si>
  <si>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</si>
  <si>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</si>
  <si>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</si>
  <si>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</si>
  <si>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</si>
  <si>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</si>
  <si>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</si>
  <si>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</si>
  <si>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</si>
  <si>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</si>
  <si>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</si>
  <si>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</si>
  <si>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</si>
  <si>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</si>
  <si>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</si>
  <si>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</si>
  <si>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</si>
  <si>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</si>
  <si>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</si>
  <si>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</si>
  <si>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</si>
  <si>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</si>
  <si>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</si>
  <si>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</si>
  <si>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</si>
  <si>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</si>
  <si>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</si>
  <si>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</si>
  <si>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</si>
  <si>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</si>
  <si>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</si>
  <si>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</si>
  <si>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</si>
  <si>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</si>
  <si>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</si>
  <si>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</si>
  <si>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</si>
  <si>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</si>
  <si>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</si>
  <si>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</si>
  <si>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</si>
  <si>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</si>
  <si>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</si>
  <si>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</si>
  <si>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</si>
  <si>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</si>
  <si>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</si>
  <si>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</si>
  <si>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</si>
  <si>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</si>
  <si>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</si>
  <si>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</si>
  <si>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</si>
  <si>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</si>
  <si>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</si>
  <si>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</si>
  <si>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</si>
  <si>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</si>
  <si>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</si>
  <si>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</si>
  <si>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</si>
  <si>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</si>
  <si>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</si>
  <si>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</si>
  <si>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</si>
  <si>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</si>
  <si>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</si>
  <si>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</si>
  <si>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</si>
  <si>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</si>
  <si>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</si>
  <si>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</si>
  <si>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</si>
  <si>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</si>
  <si>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</si>
  <si>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</si>
  <si>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</si>
  <si>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</si>
  <si>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</si>
  <si>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</si>
  <si>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</si>
  <si>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</si>
  <si>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</si>
  <si>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</si>
  <si>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</si>
  <si>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</si>
  <si>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</si>
  <si>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</si>
  <si>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</si>
  <si>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</si>
  <si>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</si>
  <si>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</si>
  <si>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</si>
  <si>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</si>
  <si>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</si>
  <si>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</si>
  <si>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</si>
  <si>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</si>
  <si>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</si>
  <si>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</si>
  <si>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</si>
  <si>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</si>
  <si>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</si>
  <si>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</si>
  <si>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</si>
  <si>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</si>
  <si>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</si>
  <si>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</si>
  <si>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</si>
  <si>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</si>
  <si>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</si>
  <si>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</si>
  <si>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</si>
  <si>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</si>
  <si>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</si>
  <si>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</si>
  <si>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</si>
  <si>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</si>
  <si>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</si>
  <si>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</si>
  <si>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</si>
  <si>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</si>
  <si>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</si>
  <si>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</si>
  <si>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</si>
  <si>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</si>
  <si>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</si>
  <si>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</si>
  <si>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</si>
  <si>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</si>
  <si>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</si>
  <si>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</si>
  <si>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</si>
  <si>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</si>
  <si>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</si>
  <si>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</si>
  <si>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</si>
  <si>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</si>
  <si>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</si>
  <si>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</si>
  <si>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</si>
  <si>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</si>
  <si>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</si>
  <si>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</si>
  <si>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</si>
  <si>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</si>
  <si>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</si>
  <si>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</si>
  <si>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</si>
  <si>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</si>
  <si>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</si>
  <si>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</si>
  <si>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</si>
  <si>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</si>
  <si>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</si>
  <si>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</si>
  <si>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</si>
  <si>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</si>
  <si>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</si>
  <si>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</si>
  <si>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</si>
  <si>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</si>
  <si>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</si>
  <si>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</si>
  <si>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</si>
  <si>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</si>
  <si>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</si>
  <si>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</si>
  <si>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</si>
  <si>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</si>
  <si>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</si>
  <si>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</si>
  <si>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</si>
  <si>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</si>
  <si>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</si>
  <si>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</si>
  <si>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</si>
  <si>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</si>
  <si>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</si>
  <si>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</si>
  <si>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</si>
  <si>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</si>
  <si>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</si>
  <si>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</si>
  <si>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</si>
  <si>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</si>
  <si>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</si>
  <si>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</si>
  <si>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</si>
  <si>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</si>
  <si>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</si>
  <si>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</si>
  <si>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</si>
  <si>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</si>
  <si>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</si>
  <si>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</si>
  <si>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</si>
  <si>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</si>
  <si>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</si>
  <si>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</si>
  <si>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</si>
  <si>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</si>
  <si>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</si>
  <si>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</si>
  <si>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</si>
  <si>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</si>
  <si>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</si>
  <si>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</si>
  <si>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</si>
  <si>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</si>
  <si>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</si>
  <si>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</si>
  <si>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</si>
  <si>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</si>
  <si>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</si>
  <si>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</si>
  <si>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</si>
  <si>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</si>
  <si>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</si>
  <si>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</si>
  <si>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</si>
  <si>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</si>
  <si>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</si>
  <si>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</si>
  <si>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</si>
  <si>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</si>
  <si>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</si>
  <si>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</si>
  <si>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</si>
  <si>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</si>
  <si>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</si>
  <si>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</si>
  <si>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</si>
  <si>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</si>
  <si>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</si>
  <si>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</si>
  <si>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</si>
  <si>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</si>
  <si>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</si>
  <si>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</si>
  <si>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</si>
  <si>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</si>
  <si>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</si>
  <si>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</si>
  <si>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</si>
  <si>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</si>
  <si>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</si>
  <si>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</si>
  <si>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</si>
  <si>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</si>
  <si>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</si>
  <si>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</si>
  <si>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</si>
  <si>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</si>
  <si>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</si>
  <si>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</si>
  <si>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</si>
  <si>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</si>
  <si>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</si>
  <si>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</si>
  <si>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</si>
  <si>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</si>
  <si>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</si>
  <si>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</si>
  <si>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</si>
  <si>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</si>
  <si>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</si>
  <si>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</si>
  <si>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</si>
  <si>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</si>
  <si>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</si>
  <si>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</si>
  <si>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</si>
  <si>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</si>
  <si>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</si>
  <si>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</si>
  <si>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</si>
  <si>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</si>
  <si>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</si>
  <si>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</si>
  <si>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</si>
  <si>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</si>
  <si>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</si>
  <si>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</si>
  <si>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</si>
  <si>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</si>
  <si>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</si>
  <si>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</si>
  <si>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</si>
  <si>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</si>
  <si>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</si>
  <si>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</si>
  <si>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</si>
  <si>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</si>
  <si>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</si>
  <si>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</si>
  <si>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</si>
  <si>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</si>
  <si>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</si>
  <si>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</si>
  <si>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</si>
  <si>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</si>
  <si>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</si>
  <si>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</si>
  <si>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</si>
  <si>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</si>
  <si>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</si>
  <si>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</si>
  <si>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</si>
  <si>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</si>
  <si>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</si>
  <si>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</si>
  <si>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</si>
  <si>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</si>
  <si>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</si>
  <si>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</si>
  <si>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</si>
  <si>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</si>
  <si>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</si>
  <si>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</si>
  <si>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</si>
  <si>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</si>
  <si>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</si>
  <si>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</si>
  <si>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</si>
  <si>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</si>
  <si>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</si>
  <si>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</si>
  <si>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</si>
  <si>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</si>
  <si>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</si>
  <si>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</si>
  <si>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</si>
  <si>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</si>
  <si>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</si>
  <si>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</si>
  <si>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</si>
  <si>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</si>
  <si>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</si>
  <si>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</si>
  <si>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</si>
  <si>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</si>
  <si>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</si>
  <si>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</si>
  <si>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</si>
  <si>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</si>
  <si>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</si>
  <si>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</si>
  <si>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</si>
  <si>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</si>
  <si>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</si>
  <si>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</si>
  <si>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</si>
  <si>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</si>
  <si>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</si>
  <si>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</si>
  <si>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</si>
  <si>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</si>
  <si>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</si>
  <si>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</si>
  <si>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</si>
  <si>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</si>
  <si>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</si>
  <si>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</si>
  <si>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</si>
  <si>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</si>
  <si>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</si>
  <si>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</si>
  <si>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</si>
  <si>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</si>
  <si>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</si>
  <si>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</si>
  <si>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</si>
  <si>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</si>
  <si>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</si>
  <si>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</si>
  <si>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</si>
  <si>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</si>
  <si>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</si>
  <si>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</si>
  <si>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</si>
  <si>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</si>
  <si>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</si>
  <si>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</si>
  <si>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</si>
  <si>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</si>
  <si>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</si>
  <si>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</si>
  <si>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</si>
  <si>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</si>
  <si>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</si>
  <si>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</si>
  <si>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</si>
  <si>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</si>
  <si>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</si>
  <si>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</si>
  <si>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</si>
  <si>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</si>
  <si>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</si>
  <si>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</si>
  <si>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</si>
  <si>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</si>
  <si>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</si>
  <si>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</si>
  <si>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</si>
  <si>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</si>
  <si>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</si>
  <si>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</si>
  <si>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</si>
  <si>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</si>
  <si>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</si>
  <si>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</si>
  <si>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</si>
  <si>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</si>
  <si>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</si>
  <si>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</si>
  <si>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</si>
  <si>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</si>
  <si>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</si>
  <si>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</si>
  <si>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</si>
  <si>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</si>
  <si>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</si>
  <si>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</si>
  <si>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</si>
  <si>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</si>
  <si>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</si>
  <si>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</si>
  <si>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</si>
  <si>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</si>
  <si>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</si>
  <si>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</si>
  <si>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</si>
  <si>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</si>
  <si>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</si>
  <si>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</si>
  <si>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</si>
  <si>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</si>
  <si>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</si>
  <si>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</si>
  <si>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</si>
  <si>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</si>
  <si>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</si>
  <si>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</si>
  <si>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</si>
  <si>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</si>
  <si>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</si>
  <si>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</si>
  <si>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</si>
  <si>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</si>
  <si>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</si>
  <si>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</si>
  <si>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</si>
  <si>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</si>
  <si>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</si>
  <si>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</si>
  <si>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</si>
  <si>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</si>
  <si>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</si>
  <si>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</si>
  <si>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</si>
  <si>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</si>
  <si>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</si>
  <si>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</si>
  <si>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</si>
  <si>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</si>
  <si>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</si>
  <si>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</si>
  <si>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</si>
  <si>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</si>
  <si>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</si>
  <si>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</si>
  <si>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</si>
  <si>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</si>
  <si>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</si>
  <si>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</si>
  <si>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</si>
  <si>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</si>
  <si>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</si>
  <si>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</si>
  <si>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</si>
  <si>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</si>
  <si>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</si>
  <si>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</si>
  <si>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</si>
  <si>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</si>
  <si>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</si>
  <si>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</si>
  <si>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</si>
  <si>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</si>
  <si>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</si>
  <si>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</si>
  <si>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</si>
  <si>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</si>
  <si>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</si>
  <si>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</si>
  <si>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</si>
  <si>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</si>
  <si>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</si>
  <si>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</si>
  <si>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</si>
  <si>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</si>
  <si>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</si>
  <si>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</si>
  <si>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</si>
  <si>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</si>
  <si>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</si>
  <si>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</si>
  <si>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</si>
  <si>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</si>
  <si>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</si>
  <si>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</si>
  <si>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</si>
  <si>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</si>
  <si>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</si>
  <si>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</si>
  <si>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</si>
  <si>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</si>
  <si>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</si>
  <si>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</si>
  <si>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</si>
  <si>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</si>
  <si>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</si>
  <si>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</si>
  <si>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</si>
  <si>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</si>
  <si>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</si>
  <si>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</si>
  <si>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</si>
  <si>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</si>
  <si>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</si>
  <si>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</si>
  <si>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</si>
  <si>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</si>
  <si>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</si>
  <si>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</si>
  <si>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</si>
  <si>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</si>
  <si>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</si>
  <si>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</si>
  <si>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</si>
  <si>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</si>
  <si>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</si>
  <si>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</si>
  <si>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</si>
  <si>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</si>
  <si>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</si>
  <si>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</si>
  <si>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</si>
  <si>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</si>
  <si>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</si>
  <si>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</si>
  <si>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</si>
  <si>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</si>
  <si>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</si>
  <si>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</si>
  <si>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</si>
  <si>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</si>
  <si>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</si>
  <si>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</si>
  <si>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</si>
  <si>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</si>
  <si>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</si>
  <si>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</si>
  <si>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</si>
  <si>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</si>
  <si>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</si>
  <si>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</si>
  <si>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</si>
  <si>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</si>
  <si>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</si>
  <si>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</si>
  <si>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</si>
  <si>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</si>
  <si>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</si>
  <si>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</si>
  <si>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</si>
  <si>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</si>
  <si>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</si>
  <si>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</si>
  <si>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</si>
  <si>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</si>
  <si>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</si>
  <si>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</si>
  <si>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</si>
  <si>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</si>
  <si>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</si>
  <si>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</si>
  <si>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</si>
  <si>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</si>
  <si>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</si>
  <si>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</si>
  <si>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</si>
  <si>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</si>
  <si>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</si>
  <si>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</si>
  <si>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</si>
  <si>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</si>
  <si>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</si>
  <si>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</si>
  <si>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</si>
  <si>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</si>
  <si>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</si>
  <si>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</si>
  <si>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</si>
  <si>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</si>
  <si>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</si>
  <si>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</si>
  <si>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</si>
  <si>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</si>
  <si>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</si>
  <si>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</si>
  <si>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</si>
  <si>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</si>
  <si>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</si>
  <si>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</si>
  <si>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</si>
  <si>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</si>
  <si>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</si>
  <si>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</si>
  <si>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</si>
  <si>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</si>
  <si>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</si>
  <si>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</si>
  <si>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</si>
  <si>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</si>
  <si>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</si>
  <si>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</si>
  <si>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</si>
  <si>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</si>
  <si>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</si>
  <si>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</si>
  <si>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</si>
  <si>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</si>
  <si>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</si>
  <si>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</si>
  <si>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</si>
  <si>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</si>
  <si>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</si>
  <si>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</si>
  <si>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</si>
  <si>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</si>
  <si>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</si>
  <si>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</si>
  <si>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</si>
  <si>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</si>
  <si>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</si>
  <si>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</si>
  <si>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</si>
  <si>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</si>
  <si>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</si>
  <si>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</si>
  <si>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</si>
  <si>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</si>
  <si>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</si>
  <si>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</si>
  <si>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</si>
  <si>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</si>
  <si>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</si>
  <si>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</si>
  <si>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</si>
  <si>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</si>
  <si>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</si>
  <si>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</si>
  <si>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</si>
  <si>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</si>
  <si>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</si>
  <si>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</si>
  <si>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</si>
  <si>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</si>
  <si>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</si>
  <si>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</si>
  <si>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</si>
  <si>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</si>
  <si>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</si>
  <si>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</si>
  <si>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</si>
  <si>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</si>
  <si>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</si>
  <si>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</si>
  <si>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</si>
  <si>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</si>
  <si>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</si>
  <si>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</si>
  <si>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</si>
  <si>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</si>
  <si>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</si>
  <si>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</si>
  <si>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</si>
  <si>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</si>
  <si>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</si>
  <si>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</si>
  <si>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</si>
  <si>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</si>
  <si>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</si>
  <si>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</si>
  <si>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</si>
  <si>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</si>
  <si>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</si>
  <si>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</si>
  <si>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</si>
  <si>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</si>
  <si>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</si>
  <si>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</si>
  <si>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</si>
  <si>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</si>
  <si>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</si>
  <si>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</si>
  <si>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</si>
  <si>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</si>
  <si>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</si>
  <si>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</si>
  <si>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</si>
  <si>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</si>
  <si>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</si>
  <si>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</si>
  <si>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</si>
  <si>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</si>
  <si>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</si>
  <si>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</si>
  <si>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</si>
  <si>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</si>
  <si>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</si>
  <si>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</si>
  <si>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</si>
  <si>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</si>
  <si>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</si>
  <si>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</si>
  <si>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</si>
  <si>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</si>
  <si>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</si>
  <si>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</si>
  <si>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</si>
  <si>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</si>
  <si>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</si>
  <si>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</si>
  <si>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</si>
  <si>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</si>
  <si>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</si>
  <si>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</si>
  <si>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</si>
  <si>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</si>
  <si>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</si>
  <si>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</si>
  <si>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</si>
  <si>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</si>
  <si>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</si>
  <si>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</si>
  <si>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</si>
  <si>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</si>
  <si>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</si>
  <si>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</si>
  <si>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</si>
  <si>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</si>
  <si>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</si>
  <si>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</si>
  <si>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</si>
  <si>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</si>
  <si>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</si>
  <si>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</si>
  <si>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</si>
  <si>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</si>
  <si>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</si>
  <si>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</si>
  <si>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</si>
  <si>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</si>
  <si>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</si>
  <si>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</si>
  <si>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</si>
  <si>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</si>
  <si>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</si>
  <si>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</si>
  <si>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</si>
  <si>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</si>
  <si>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</si>
  <si>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</si>
  <si>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</si>
  <si>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</si>
  <si>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</si>
  <si>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</si>
  <si>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</si>
  <si>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</si>
  <si>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</si>
  <si>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</si>
  <si>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</si>
  <si>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</si>
  <si>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</si>
  <si>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</si>
  <si>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</si>
  <si>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</si>
  <si>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</si>
  <si>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</si>
  <si>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</si>
  <si>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</si>
  <si>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</si>
  <si>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</si>
  <si>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</si>
  <si>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</si>
  <si>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</si>
  <si>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</si>
  <si>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</si>
  <si>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</si>
  <si>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</si>
  <si>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</si>
  <si>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</si>
  <si>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</si>
  <si>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</si>
  <si>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</si>
  <si>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</si>
  <si>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</si>
  <si>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</si>
  <si>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</si>
  <si>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</si>
  <si>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</si>
  <si>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</si>
  <si>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</si>
  <si>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</si>
  <si>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</si>
  <si>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</si>
  <si>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</si>
  <si>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</si>
  <si>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</si>
  <si>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</si>
  <si>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</si>
  <si>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</si>
  <si>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</si>
  <si>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</si>
  <si>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</si>
  <si>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</si>
  <si>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</si>
  <si>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</si>
  <si>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</si>
  <si>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</si>
  <si>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</si>
  <si>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</si>
  <si>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</si>
  <si>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</si>
  <si>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</si>
  <si>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</si>
  <si>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</si>
  <si>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</si>
  <si>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</si>
  <si>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</si>
  <si>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</si>
  <si>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</si>
  <si>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</si>
  <si>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</si>
  <si>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</si>
  <si>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</si>
  <si>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</si>
  <si>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</si>
  <si>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</si>
  <si>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</si>
  <si>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</si>
  <si>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</si>
  <si>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</si>
  <si>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</si>
  <si>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</si>
  <si>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</si>
  <si>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</si>
  <si>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</si>
  <si>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</si>
  <si>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</si>
  <si>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</si>
  <si>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</si>
  <si>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</si>
  <si>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</si>
  <si>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</si>
  <si>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</si>
  <si>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</si>
  <si>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</si>
  <si>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</si>
  <si>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</si>
  <si>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</si>
  <si>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</si>
  <si>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</si>
  <si>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</si>
  <si>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</si>
  <si>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</si>
  <si>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</si>
  <si>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</si>
  <si>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</si>
  <si>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</si>
  <si>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</si>
  <si>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</si>
  <si>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</si>
  <si>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</si>
  <si>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</si>
  <si>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</si>
  <si>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</si>
  <si>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</si>
  <si>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</si>
  <si>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</si>
  <si>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</si>
  <si>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</si>
  <si>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</si>
  <si>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</si>
  <si>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</si>
  <si>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</si>
  <si>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</si>
  <si>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</si>
  <si>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</si>
  <si>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</si>
  <si>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</si>
  <si>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</si>
  <si>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</si>
  <si>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</si>
  <si>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</si>
  <si>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</si>
  <si>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</si>
  <si>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</si>
  <si>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</si>
  <si>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</si>
  <si>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</si>
  <si>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</si>
  <si>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</si>
  <si>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</si>
  <si>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</si>
  <si>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</si>
  <si>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</si>
  <si>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</si>
  <si>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</si>
  <si>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</si>
  <si>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</si>
  <si>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</si>
  <si>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</si>
  <si>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</si>
  <si>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</si>
  <si>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</si>
  <si>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</si>
  <si>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</si>
  <si>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</si>
  <si>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</si>
  <si>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</si>
  <si>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</si>
  <si>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</si>
  <si>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</si>
  <si>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</si>
  <si>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</si>
  <si>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</si>
  <si>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</si>
  <si>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</si>
  <si>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</si>
  <si>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</si>
  <si>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</si>
  <si>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</si>
  <si>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</si>
  <si>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</si>
  <si>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</si>
  <si>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</si>
  <si>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</si>
  <si>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</si>
  <si>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</si>
  <si>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</si>
  <si>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</si>
  <si>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</si>
  <si>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</si>
  <si>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</si>
  <si>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</si>
  <si>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</si>
  <si>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</si>
  <si>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</si>
  <si>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</si>
  <si>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</si>
  <si>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</si>
  <si>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</si>
  <si>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</si>
  <si>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</si>
  <si>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</si>
  <si>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</si>
  <si>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</si>
  <si>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</si>
  <si>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</si>
  <si>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</si>
  <si>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</si>
  <si>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</si>
  <si>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</si>
  <si>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</si>
  <si>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</si>
  <si>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</si>
  <si>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</si>
  <si>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</si>
  <si>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</si>
  <si>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</si>
  <si>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</si>
  <si>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</si>
  <si>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</si>
  <si>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</si>
  <si>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</si>
  <si>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</si>
  <si>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</si>
  <si>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</si>
  <si>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</si>
  <si>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</si>
  <si>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</si>
  <si>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</si>
  <si>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</si>
  <si>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</si>
  <si>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</si>
  <si>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</si>
  <si>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</si>
  <si>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</si>
  <si>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</si>
  <si>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</si>
  <si>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</si>
  <si>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</si>
  <si>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</si>
  <si>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</si>
  <si>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</si>
  <si>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</si>
  <si>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</si>
  <si>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</si>
  <si>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</si>
  <si>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</si>
  <si>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</si>
  <si>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</si>
  <si>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</si>
  <si>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</si>
  <si>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</si>
  <si>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</si>
  <si>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</si>
  <si>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</si>
  <si>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</si>
  <si>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</si>
  <si>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</si>
  <si>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</si>
  <si>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</si>
  <si>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</si>
  <si>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</si>
  <si>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</si>
  <si>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</si>
  <si>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</si>
  <si>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</si>
  <si>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</si>
  <si>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</si>
  <si>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</si>
  <si>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</si>
  <si>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</si>
  <si>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</si>
  <si>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</si>
  <si>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</si>
  <si>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</si>
  <si>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</si>
  <si>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</si>
  <si>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</si>
  <si>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</si>
  <si>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</si>
  <si>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</si>
  <si>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</si>
  <si>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</si>
  <si>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</si>
  <si>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</si>
  <si>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</si>
  <si>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</si>
  <si>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</si>
  <si>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</si>
  <si>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</si>
  <si>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</si>
  <si>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</si>
  <si>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</si>
  <si>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</si>
  <si>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</si>
  <si>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</si>
  <si>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</si>
  <si>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</si>
  <si>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</si>
  <si>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</si>
  <si>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</si>
  <si>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</si>
  <si>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</si>
  <si>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</si>
  <si>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</si>
  <si>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</si>
  <si>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</si>
  <si>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</si>
  <si>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</si>
  <si>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</si>
  <si>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</si>
  <si>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</si>
  <si>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</si>
  <si>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</si>
  <si>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</si>
  <si>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</si>
  <si>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</si>
  <si>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</si>
  <si>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</si>
  <si>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</si>
  <si>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</si>
  <si>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</si>
  <si>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</si>
  <si>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</si>
  <si>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</si>
  <si>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</si>
  <si>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</si>
  <si>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</si>
  <si>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</si>
  <si>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</si>
  <si>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</si>
  <si>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</si>
  <si>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</si>
  <si>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</si>
  <si>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</si>
  <si>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</si>
  <si>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</si>
  <si>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</si>
  <si>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</si>
  <si>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</si>
  <si>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</si>
  <si>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</si>
  <si>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</si>
  <si>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</si>
  <si>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</si>
  <si>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</si>
  <si>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</si>
  <si>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</si>
  <si>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</si>
  <si>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</si>
  <si>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</si>
  <si>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</si>
  <si>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</si>
  <si>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</si>
  <si>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</si>
  <si>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</si>
  <si>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</si>
  <si>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</si>
  <si>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</si>
  <si>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</si>
  <si>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</si>
  <si>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</si>
  <si>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</si>
  <si>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</si>
  <si>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</si>
  <si>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</si>
  <si>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</si>
  <si>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</si>
  <si>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</si>
  <si>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</si>
  <si>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</si>
  <si>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</si>
  <si>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</si>
  <si>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</si>
  <si>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</si>
  <si>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</si>
  <si>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</si>
  <si>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</si>
  <si>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</si>
  <si>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</si>
  <si>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</si>
  <si>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</si>
  <si>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</si>
  <si>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</si>
  <si>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</si>
  <si>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</si>
  <si>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</si>
  <si>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</si>
  <si>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</si>
  <si>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</si>
  <si>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</si>
  <si>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</si>
  <si>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</si>
  <si>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</si>
  <si>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</si>
  <si>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</si>
  <si>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</si>
  <si>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</si>
  <si>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</si>
  <si>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</si>
  <si>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</si>
  <si>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</si>
  <si>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</si>
  <si>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</si>
  <si>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</si>
  <si>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</si>
  <si>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</si>
  <si>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</si>
  <si>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</si>
  <si>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</si>
  <si>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</si>
  <si>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</si>
  <si>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</si>
  <si>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</si>
  <si>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</si>
  <si>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</si>
  <si>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</si>
  <si>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</si>
  <si>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</si>
  <si>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</si>
  <si>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</si>
  <si>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</si>
  <si>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</si>
  <si>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</si>
  <si>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</si>
  <si>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</si>
  <si>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</si>
  <si>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</si>
  <si>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</si>
  <si>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</si>
  <si>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</si>
  <si>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</si>
  <si>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</si>
  <si>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</si>
  <si>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</si>
  <si>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</si>
  <si>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</si>
  <si>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</si>
  <si>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</si>
  <si>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</si>
  <si>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</si>
  <si>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</si>
  <si>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</si>
  <si>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</si>
  <si>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</si>
  <si>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</si>
  <si>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</si>
  <si>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</si>
  <si>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</si>
  <si>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</si>
  <si>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</si>
  <si>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</si>
  <si>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</si>
  <si>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</si>
  <si>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</si>
  <si>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</si>
  <si>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</si>
  <si>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</si>
  <si>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</si>
  <si>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</si>
  <si>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</si>
  <si>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</si>
  <si>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</si>
  <si>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</si>
  <si>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</si>
  <si>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</si>
  <si>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</si>
  <si>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</si>
  <si>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</si>
  <si>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</si>
  <si>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</si>
  <si>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</si>
  <si>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</si>
  <si>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</si>
  <si>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</si>
  <si>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</si>
  <si>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</si>
  <si>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</si>
  <si>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</si>
  <si>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</si>
  <si>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</si>
  <si>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</si>
  <si>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</si>
  <si>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</si>
  <si>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</si>
  <si>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</si>
  <si>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</si>
  <si>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</si>
  <si>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</si>
  <si>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</si>
  <si>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</si>
  <si>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</si>
  <si>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</si>
  <si>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</si>
  <si>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</si>
  <si>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</si>
  <si>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</si>
  <si>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</si>
  <si>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</si>
  <si>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</si>
  <si>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</si>
  <si>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</si>
  <si>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</si>
  <si>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</si>
  <si>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</si>
  <si>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</si>
  <si>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</si>
  <si>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</si>
  <si>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</si>
  <si>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</si>
  <si>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</si>
  <si>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</si>
  <si>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</si>
  <si>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</si>
  <si>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</si>
  <si>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</si>
  <si>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</si>
  <si>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</si>
  <si>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</si>
  <si>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</si>
  <si>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</si>
  <si>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</si>
  <si>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</si>
  <si>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</si>
  <si>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</si>
  <si>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</si>
  <si>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</si>
  <si>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</si>
  <si>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</si>
  <si>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</si>
  <si>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</si>
  <si>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</si>
  <si>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</si>
  <si>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</si>
  <si>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</si>
  <si>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</si>
  <si>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</si>
  <si>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</si>
  <si>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</si>
  <si>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</si>
  <si>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</si>
  <si>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</si>
  <si>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</si>
  <si>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</si>
  <si>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</si>
  <si>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</si>
  <si>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</si>
  <si>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</si>
  <si>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</si>
  <si>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</si>
  <si>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</si>
  <si>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</si>
  <si>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</si>
  <si>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</si>
  <si>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</si>
  <si>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</si>
  <si>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</si>
  <si>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</si>
  <si>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</si>
  <si>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</si>
  <si>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</si>
  <si>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</si>
  <si>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</si>
  <si>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</si>
  <si>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</si>
  <si>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</si>
  <si>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</si>
  <si>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</si>
  <si>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</si>
  <si>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</si>
  <si>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</si>
  <si>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</si>
  <si>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</si>
  <si>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</si>
  <si>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</si>
  <si>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</si>
  <si>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</si>
  <si>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</si>
  <si>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</si>
  <si>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</si>
  <si>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</si>
  <si>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</si>
  <si>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</si>
  <si>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</si>
  <si>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</si>
  <si>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</si>
  <si>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</si>
  <si>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</si>
  <si>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</si>
  <si>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</si>
  <si>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</si>
  <si>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</si>
  <si>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</si>
  <si>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</si>
  <si>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</si>
  <si>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</si>
  <si>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</si>
  <si>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</si>
  <si>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</si>
  <si>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</si>
  <si>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</si>
  <si>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</si>
  <si>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</si>
  <si>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</si>
  <si>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</si>
  <si>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</si>
  <si>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</si>
  <si>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</si>
  <si>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</si>
  <si>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</si>
  <si>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</si>
  <si>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</si>
  <si>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</si>
  <si>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</si>
  <si>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</si>
  <si>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</si>
  <si>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</si>
  <si>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</si>
  <si>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</si>
  <si>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</si>
  <si>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</si>
  <si>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</si>
  <si>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</si>
  <si>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</si>
  <si>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</si>
  <si>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</si>
  <si>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</si>
  <si>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</si>
  <si>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</si>
  <si>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</si>
  <si>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</si>
  <si>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</si>
  <si>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</si>
  <si>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</si>
  <si>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</si>
  <si>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</si>
  <si>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</si>
  <si>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</si>
  <si>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</si>
  <si>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</si>
  <si>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</si>
  <si>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</si>
  <si>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</si>
  <si>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</si>
  <si>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</si>
  <si>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</si>
  <si>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</si>
  <si>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</si>
  <si>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</si>
  <si>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</si>
  <si>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</si>
  <si>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</si>
  <si>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</si>
  <si>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</si>
  <si>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</si>
  <si>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</si>
  <si>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</si>
  <si>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</si>
  <si>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</si>
  <si>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</si>
  <si>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</si>
  <si>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</si>
  <si>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</si>
  <si>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</si>
  <si>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</si>
  <si>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</si>
  <si>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</si>
  <si>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</si>
  <si>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</si>
  <si>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</si>
  <si>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</si>
  <si>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</si>
  <si>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</si>
  <si>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</si>
  <si>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</si>
  <si>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</si>
  <si>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</si>
  <si>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</si>
  <si>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</si>
  <si>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</si>
  <si>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</si>
  <si>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</si>
  <si>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</si>
  <si>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</si>
  <si>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</si>
  <si>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</si>
  <si>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</si>
  <si>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</si>
  <si>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</si>
  <si>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</si>
  <si>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</si>
  <si>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</si>
  <si>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</si>
  <si>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</si>
  <si>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</si>
  <si>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</si>
  <si>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</si>
  <si>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</si>
  <si>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</si>
  <si>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</si>
  <si>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</si>
  <si>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</si>
  <si>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</si>
  <si>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</si>
  <si>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</si>
  <si>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</si>
  <si>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</si>
  <si>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</si>
  <si>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</si>
  <si>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</si>
  <si>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</si>
  <si>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</si>
  <si>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</si>
  <si>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</si>
  <si>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</si>
  <si>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</si>
  <si>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</si>
  <si>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</si>
  <si>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</si>
  <si>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</si>
  <si>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</si>
  <si>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</si>
  <si>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</si>
  <si>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</si>
  <si>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</si>
  <si>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</si>
  <si>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</si>
  <si>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</si>
  <si>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</si>
  <si>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</si>
  <si>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</si>
  <si>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</si>
  <si>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</si>
  <si>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</si>
  <si>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</si>
  <si>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</si>
  <si>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</si>
  <si>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</si>
  <si>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</si>
  <si>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</si>
  <si>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</si>
  <si>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</si>
  <si>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</si>
  <si>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</si>
  <si>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</si>
  <si>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</si>
  <si>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</si>
  <si>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</si>
  <si>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</si>
  <si>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</si>
  <si>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</si>
  <si>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</si>
  <si>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</si>
  <si>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</si>
  <si>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</si>
  <si>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</si>
  <si>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</si>
  <si>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</si>
  <si>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</si>
  <si>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</si>
  <si>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</si>
  <si>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</si>
  <si>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</si>
  <si>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</si>
  <si>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</si>
  <si>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</si>
  <si>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</si>
  <si>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</si>
  <si>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</si>
  <si>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</si>
  <si>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</si>
  <si>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</si>
  <si>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</si>
  <si>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</si>
  <si>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</si>
  <si>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</si>
  <si>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</si>
  <si>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</si>
  <si>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</si>
  <si>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</si>
  <si>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</si>
  <si>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</si>
  <si>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</si>
  <si>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</si>
  <si>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</si>
  <si>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</si>
  <si>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</si>
  <si>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</si>
  <si>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</si>
  <si>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</si>
  <si>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</si>
  <si>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</si>
  <si>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</si>
  <si>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</si>
  <si>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</si>
  <si>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</si>
  <si>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</si>
  <si>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</si>
  <si>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</si>
  <si>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</si>
  <si>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</si>
  <si>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</si>
  <si>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</si>
  <si>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</si>
  <si>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</si>
  <si>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</si>
  <si>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</si>
  <si>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</si>
  <si>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</si>
  <si>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</si>
  <si>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</si>
  <si>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</si>
  <si>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</si>
  <si>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</si>
  <si>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</si>
  <si>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</si>
  <si>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</si>
  <si>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</si>
  <si>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</si>
  <si>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</si>
  <si>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</si>
  <si>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</si>
  <si>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</si>
  <si>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</si>
  <si>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</si>
  <si>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</si>
  <si>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</si>
  <si>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</si>
  <si>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</si>
  <si>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</si>
  <si>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</si>
  <si>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</si>
  <si>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</si>
  <si>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</si>
  <si>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</si>
  <si>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</si>
  <si>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</si>
  <si>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</si>
  <si>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</si>
  <si>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</si>
  <si>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</si>
  <si>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</si>
  <si>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</si>
  <si>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</si>
  <si>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</si>
  <si>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</si>
  <si>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</si>
  <si>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</si>
  <si>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</si>
  <si>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</si>
  <si>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</si>
  <si>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</si>
  <si>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</si>
  <si>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</si>
  <si>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</si>
  <si>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</si>
  <si>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</si>
  <si>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</si>
  <si>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</si>
  <si>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</si>
  <si>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</si>
  <si>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</si>
  <si>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</si>
  <si>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</si>
  <si>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</si>
  <si>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</si>
  <si>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</si>
  <si>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</si>
  <si>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</si>
  <si>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</si>
  <si>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</si>
  <si>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</si>
  <si>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</si>
  <si>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</si>
  <si>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</si>
  <si>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</si>
  <si>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</si>
  <si>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</si>
  <si>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</si>
  <si>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</si>
  <si>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</si>
  <si>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</si>
  <si>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</si>
  <si>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</si>
  <si>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</si>
  <si>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</si>
  <si>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</si>
  <si>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</si>
  <si>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</si>
  <si>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</si>
  <si>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</si>
  <si>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</si>
  <si>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</si>
  <si>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</si>
  <si>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</si>
  <si>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</si>
  <si>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</si>
  <si>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</si>
  <si>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</si>
  <si>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</si>
  <si>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</si>
  <si>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</si>
  <si>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</si>
  <si>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</si>
  <si>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</si>
  <si>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</si>
  <si>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</si>
  <si>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</si>
  <si>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</si>
  <si>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</si>
  <si>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</si>
  <si>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</si>
  <si>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</si>
  <si>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</si>
  <si>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</si>
  <si>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</si>
  <si>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</si>
  <si>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</si>
  <si>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</si>
  <si>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</si>
  <si>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</si>
  <si>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</si>
  <si>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</si>
  <si>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</si>
  <si>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</si>
  <si>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</si>
  <si>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</si>
  <si>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</si>
  <si>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</si>
  <si>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</si>
  <si>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</si>
  <si>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</si>
  <si>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</si>
  <si>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</si>
  <si>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</si>
  <si>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</si>
  <si>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</si>
  <si>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</si>
  <si>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</si>
  <si>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</si>
  <si>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</si>
  <si>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</si>
  <si>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</si>
  <si>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</si>
  <si>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</si>
  <si>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</si>
  <si>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</si>
  <si>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</si>
  <si>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</si>
  <si>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</si>
  <si>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</si>
  <si>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</si>
  <si>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</si>
  <si>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</si>
  <si>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</si>
  <si>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</si>
  <si>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</si>
  <si>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</si>
  <si>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</si>
  <si>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</si>
  <si>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</si>
  <si>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</si>
  <si>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</si>
  <si>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</si>
  <si>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</si>
  <si>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</si>
  <si>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</si>
  <si>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</si>
  <si>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</si>
  <si>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</si>
  <si>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</si>
  <si>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</si>
  <si>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</si>
  <si>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</si>
  <si>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</si>
  <si>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</si>
  <si>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</si>
  <si>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</si>
  <si>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</si>
  <si>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</si>
  <si>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</si>
  <si>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</si>
  <si>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</si>
  <si>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</si>
  <si>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</si>
  <si>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</si>
  <si>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</si>
  <si>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</si>
  <si>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</si>
  <si>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</si>
  <si>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</si>
  <si>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</si>
  <si>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</si>
  <si>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</si>
  <si>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</si>
  <si>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</si>
  <si>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</si>
  <si>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</si>
  <si>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</si>
  <si>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</si>
  <si>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</si>
  <si>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</si>
  <si>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</si>
  <si>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</si>
  <si>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</si>
  <si>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</si>
  <si>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</si>
  <si>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</si>
  <si>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</si>
  <si>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</si>
  <si>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</si>
  <si>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</si>
  <si>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</si>
  <si>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</si>
  <si>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</si>
  <si>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</si>
  <si>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</si>
  <si>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</si>
  <si>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</si>
  <si>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</si>
  <si>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</si>
  <si>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</si>
  <si>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</si>
  <si>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</si>
  <si>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</si>
  <si>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</si>
  <si>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</si>
  <si>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</si>
  <si>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</si>
  <si>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</si>
  <si>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</si>
  <si>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</si>
  <si>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</si>
  <si>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</si>
  <si>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</si>
  <si>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</si>
  <si>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</si>
  <si>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</si>
  <si>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</si>
  <si>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</si>
  <si>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</si>
  <si>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</si>
  <si>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</si>
  <si>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</si>
  <si>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</si>
  <si>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</si>
  <si>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</si>
  <si>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</si>
  <si>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</si>
  <si>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</si>
  <si>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</si>
  <si>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</si>
  <si>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</si>
  <si>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</si>
  <si>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</si>
  <si>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</si>
  <si>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</si>
  <si>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</si>
  <si>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</si>
  <si>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</si>
  <si>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</si>
  <si>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</si>
  <si>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</si>
  <si>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</si>
  <si>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</si>
  <si>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</si>
  <si>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</si>
  <si>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</si>
  <si>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</si>
  <si>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</si>
  <si>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</si>
  <si>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</si>
  <si>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</si>
  <si>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</si>
  <si>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</si>
  <si>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</si>
  <si>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</si>
  <si>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</si>
  <si>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</si>
  <si>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</si>
  <si>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</si>
  <si>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</si>
  <si>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</si>
  <si>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</si>
  <si>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</si>
  <si>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</si>
  <si>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</si>
  <si>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</si>
  <si>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</si>
  <si>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</si>
  <si>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</si>
  <si>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</si>
  <si>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</si>
  <si>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</si>
  <si>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</si>
  <si>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</si>
  <si>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</si>
  <si>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</si>
  <si>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</si>
  <si>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</si>
  <si>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</si>
  <si>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</si>
  <si>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</si>
  <si>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</si>
  <si>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</si>
  <si>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</si>
  <si>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</si>
  <si>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</si>
  <si>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</si>
  <si>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</si>
  <si>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</si>
  <si>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</si>
  <si>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</si>
  <si>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</si>
  <si>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</si>
  <si>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</si>
  <si>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</si>
  <si>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</si>
  <si>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</si>
  <si>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</si>
  <si>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</si>
  <si>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</si>
  <si>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</si>
  <si>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</si>
  <si>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</si>
  <si>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</si>
  <si>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</si>
  <si>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</si>
  <si>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</si>
  <si>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</si>
  <si>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</si>
  <si>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</si>
  <si>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</si>
  <si>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</si>
  <si>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</si>
  <si>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</si>
  <si>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</si>
  <si>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</si>
  <si>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</si>
  <si>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</si>
  <si>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</si>
  <si>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</si>
  <si>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</si>
  <si>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</si>
  <si>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</si>
  <si>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</si>
  <si>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</si>
  <si>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</si>
  <si>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</si>
  <si>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</si>
  <si>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</si>
  <si>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</si>
  <si>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</si>
  <si>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</si>
  <si>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</si>
  <si>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</si>
  <si>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</si>
  <si>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</si>
  <si>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</si>
  <si>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</si>
  <si>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</si>
  <si>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</si>
  <si>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</si>
  <si>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</si>
  <si>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</si>
  <si>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</si>
  <si>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</si>
  <si>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</si>
  <si>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</si>
  <si>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</si>
  <si>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</si>
  <si>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</si>
  <si>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</si>
  <si>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</si>
  <si>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</si>
  <si>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</si>
  <si>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</si>
  <si>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</si>
  <si>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</si>
  <si>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</si>
  <si>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</si>
  <si>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</si>
  <si>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</si>
  <si>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</si>
  <si>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</si>
  <si>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</si>
  <si>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</si>
  <si>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</si>
  <si>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</si>
  <si>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</si>
  <si>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</si>
  <si>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</si>
  <si>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</si>
  <si>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</si>
  <si>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</si>
  <si>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</si>
  <si>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</si>
  <si>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</si>
  <si>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</si>
  <si>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</si>
  <si>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</si>
  <si>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</si>
  <si>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</si>
  <si>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</si>
  <si>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</si>
  <si>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</si>
  <si>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</si>
  <si>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</si>
  <si>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</si>
  <si>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</si>
  <si>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</si>
  <si>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</si>
  <si>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</si>
  <si>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</si>
  <si>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</si>
  <si>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</si>
  <si>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</si>
  <si>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</si>
  <si>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</si>
  <si>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</si>
  <si>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</si>
  <si>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</si>
  <si>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</si>
  <si>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</si>
  <si>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</si>
  <si>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</si>
  <si>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</si>
  <si>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</si>
  <si>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</si>
  <si>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</si>
  <si>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</si>
  <si>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</si>
  <si>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</si>
  <si>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</si>
  <si>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</si>
  <si>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</si>
  <si>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</si>
  <si>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</si>
  <si>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</si>
  <si>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</si>
  <si>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</si>
  <si>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</si>
  <si>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</si>
  <si>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</si>
  <si>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</si>
  <si>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</si>
  <si>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</si>
  <si>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</si>
  <si>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</si>
  <si>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</si>
  <si>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</si>
  <si>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</si>
  <si>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</si>
  <si>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</si>
  <si>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</si>
  <si>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</si>
  <si>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</si>
  <si>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</si>
  <si>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</si>
  <si>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</si>
  <si>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</si>
  <si>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</si>
  <si>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</si>
  <si>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</si>
  <si>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</si>
  <si>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</si>
  <si>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</si>
  <si>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</si>
  <si>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</si>
  <si>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</si>
  <si>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</si>
  <si>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</si>
  <si>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</si>
  <si>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</si>
  <si>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</si>
  <si>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</si>
  <si>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</si>
  <si>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</si>
  <si>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</si>
  <si>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</si>
  <si>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</si>
  <si>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</si>
  <si>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</si>
  <si>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</si>
  <si>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</si>
  <si>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</si>
  <si>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</si>
  <si>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</si>
  <si>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</si>
  <si>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</si>
  <si>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</si>
  <si>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</si>
  <si>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</si>
  <si>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</si>
  <si>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</si>
  <si>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</si>
  <si>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</si>
  <si>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</si>
  <si>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</si>
  <si>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</si>
  <si>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</si>
  <si>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</si>
  <si>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</si>
  <si>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</si>
  <si>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</si>
  <si>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</si>
  <si>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</si>
  <si>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</si>
  <si>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</si>
  <si>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</si>
  <si>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</si>
  <si>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</si>
  <si>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</si>
  <si>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</si>
  <si>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</si>
  <si>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</si>
  <si>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</si>
  <si>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</si>
  <si>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</si>
  <si>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</si>
  <si>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</si>
  <si>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</si>
  <si>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</si>
  <si>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</si>
  <si>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</si>
  <si>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</si>
  <si>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</si>
  <si>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</si>
  <si>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</si>
  <si>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</si>
  <si>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</si>
  <si>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</si>
  <si>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</si>
  <si>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</si>
  <si>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</si>
  <si>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</si>
  <si>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</si>
  <si>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</si>
  <si>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</si>
  <si>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</si>
  <si>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</si>
  <si>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</si>
  <si>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</si>
  <si>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</si>
  <si>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</si>
  <si>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</si>
  <si>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</si>
  <si>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</si>
  <si>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</si>
  <si>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</si>
  <si>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</si>
  <si>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</si>
  <si>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</si>
  <si>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</si>
  <si>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</si>
  <si>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</si>
  <si>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</si>
  <si>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</si>
  <si>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</si>
  <si>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</si>
  <si>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</si>
  <si>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</si>
  <si>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</si>
  <si>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</si>
  <si>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</si>
  <si>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</si>
  <si>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</si>
  <si>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</si>
  <si>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</si>
  <si>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</si>
  <si>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</si>
  <si>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</si>
  <si>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</si>
  <si>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</si>
  <si>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</si>
  <si>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</si>
  <si>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</si>
  <si>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</si>
  <si>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</si>
  <si>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</si>
  <si>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</si>
  <si>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</si>
  <si>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</si>
  <si>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</si>
  <si>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</si>
  <si>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</si>
  <si>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</si>
  <si>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</si>
  <si>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</si>
  <si>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</si>
  <si>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</si>
  <si>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</si>
  <si>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</si>
  <si>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</si>
  <si>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</si>
  <si>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</si>
  <si>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</si>
  <si>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</si>
  <si>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</si>
  <si>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</si>
  <si>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</si>
  <si>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</si>
  <si>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</si>
  <si>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</si>
  <si>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</si>
  <si>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</si>
  <si>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</si>
  <si>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</si>
  <si>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</si>
  <si>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</si>
  <si>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</si>
  <si>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</si>
  <si>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</si>
  <si>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</si>
  <si>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</si>
  <si>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</si>
  <si>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</si>
  <si>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</si>
  <si>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</si>
  <si>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</si>
  <si>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</si>
  <si>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</si>
  <si>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</si>
  <si>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</si>
  <si>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</si>
  <si>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</si>
  <si>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</si>
  <si>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</si>
  <si>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</si>
  <si>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</si>
  <si>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</si>
  <si>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</si>
  <si>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</si>
  <si>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</si>
  <si>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</si>
  <si>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</si>
  <si>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</si>
  <si>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</si>
  <si>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</si>
  <si>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</si>
  <si>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</si>
  <si>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</si>
  <si>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</si>
  <si>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</si>
  <si>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</si>
  <si>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</si>
  <si>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</si>
  <si>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</si>
  <si>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</si>
  <si>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</si>
  <si>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</si>
  <si>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</si>
  <si>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</si>
  <si>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</si>
  <si>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</si>
  <si>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</si>
  <si>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</si>
  <si>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</si>
  <si>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</si>
  <si>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</si>
  <si>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</si>
  <si>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</si>
  <si>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</si>
  <si>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</si>
  <si>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</si>
  <si>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</si>
  <si>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</si>
  <si>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</si>
  <si>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</si>
  <si>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</si>
  <si>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</si>
  <si>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</si>
  <si>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</si>
  <si>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</si>
  <si>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</si>
  <si>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</si>
  <si>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</si>
  <si>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</si>
  <si>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</si>
  <si>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</si>
  <si>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</si>
  <si>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</si>
  <si>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</si>
  <si>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</si>
  <si>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</si>
  <si>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</si>
  <si>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</si>
  <si>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</si>
  <si>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</si>
  <si>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</si>
  <si>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</si>
  <si>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</si>
  <si>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</si>
  <si>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</si>
  <si>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</si>
  <si>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</si>
  <si>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</si>
  <si>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</si>
  <si>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</si>
  <si>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</si>
  <si>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</si>
  <si>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</si>
  <si>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</si>
  <si>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</si>
  <si>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</si>
  <si>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</si>
  <si>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</si>
  <si>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</si>
  <si>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</si>
  <si>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</si>
  <si>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</si>
  <si>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</si>
  <si>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</si>
  <si>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</si>
  <si>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</si>
  <si>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</si>
  <si>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</si>
  <si>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</si>
  <si>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</si>
  <si>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</si>
  <si>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</si>
  <si>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</si>
  <si>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</si>
  <si>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</si>
  <si>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</si>
  <si>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</si>
  <si>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</si>
  <si>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</si>
  <si>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</si>
  <si>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</si>
  <si>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</si>
  <si>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</si>
  <si>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</si>
  <si>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</si>
  <si>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</si>
  <si>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</si>
  <si>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</si>
  <si>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</si>
  <si>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</si>
  <si>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</si>
  <si>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</si>
  <si>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</si>
  <si>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</si>
  <si>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</si>
  <si>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</si>
  <si>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</si>
  <si>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</si>
  <si>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</si>
  <si>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</si>
  <si>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</si>
  <si>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</si>
  <si>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</si>
  <si>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</si>
  <si>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</si>
  <si>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</si>
  <si>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</si>
  <si>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</si>
  <si>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</si>
  <si>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</si>
  <si>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</si>
  <si>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</si>
  <si>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</si>
  <si>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</si>
  <si>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</si>
  <si>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</si>
  <si>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</si>
  <si>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</si>
  <si>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</si>
  <si>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</si>
  <si>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</si>
  <si>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</si>
  <si>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</si>
  <si>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</si>
  <si>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</si>
  <si>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</si>
  <si>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</si>
  <si>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</si>
  <si>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</si>
  <si>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</si>
  <si>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</si>
  <si>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</si>
  <si>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</si>
  <si>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</si>
  <si>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</si>
  <si>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</si>
  <si>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</si>
  <si>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</si>
  <si>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</si>
  <si>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</si>
  <si>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</si>
  <si>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</si>
  <si>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</si>
  <si>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</si>
  <si>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</si>
  <si>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</si>
  <si>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</si>
  <si>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</si>
  <si>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</si>
  <si>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</si>
  <si>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</si>
  <si>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</si>
  <si>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</si>
  <si>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</si>
  <si>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</si>
  <si>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</si>
  <si>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</si>
  <si>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</si>
  <si>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</si>
  <si>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</si>
  <si>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</si>
  <si>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</si>
  <si>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</si>
  <si>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</si>
  <si>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</si>
  <si>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</si>
  <si>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</si>
  <si>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</si>
  <si>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</si>
  <si>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</si>
  <si>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</si>
  <si>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</si>
  <si>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</si>
  <si>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</si>
  <si>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</si>
  <si>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</si>
  <si>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</si>
  <si>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</si>
  <si>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</si>
  <si>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</si>
  <si>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</si>
  <si>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</si>
  <si>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</si>
  <si>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</si>
  <si>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</si>
  <si>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</si>
  <si>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</si>
  <si>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</si>
  <si>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</si>
  <si>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</si>
  <si>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</si>
  <si>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</si>
  <si>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</si>
  <si>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</si>
  <si>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</si>
  <si>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</si>
  <si>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</si>
  <si>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</si>
  <si>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</si>
  <si>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</si>
  <si>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</si>
  <si>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</si>
  <si>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</si>
  <si>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</si>
  <si>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</si>
  <si>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</si>
  <si>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</si>
  <si>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</si>
  <si>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</si>
  <si>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</si>
  <si>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</si>
  <si>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</si>
  <si>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</si>
  <si>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</si>
  <si>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</si>
  <si>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</si>
  <si>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</si>
  <si>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</si>
  <si>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</si>
  <si>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</si>
  <si>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</si>
  <si>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</si>
  <si>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</si>
  <si>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</si>
  <si>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</si>
  <si>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</si>
  <si>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</si>
  <si>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</si>
  <si>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</si>
  <si>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</si>
  <si>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</si>
  <si>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</si>
  <si>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</si>
  <si>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</si>
  <si>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</si>
  <si>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</si>
  <si>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</si>
  <si>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</si>
  <si>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</si>
  <si>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</si>
  <si>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</si>
  <si>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</si>
  <si>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</si>
  <si>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</si>
  <si>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</si>
  <si>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</si>
  <si>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</si>
  <si>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</si>
  <si>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</si>
  <si>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</si>
  <si>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</si>
  <si>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</si>
  <si>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</si>
  <si>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</si>
  <si>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</si>
  <si>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</si>
  <si>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</si>
  <si>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</si>
  <si>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</si>
  <si>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</si>
  <si>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</si>
  <si>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</si>
  <si>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</si>
  <si>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</si>
  <si>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</si>
  <si>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</si>
  <si>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</si>
  <si>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</si>
  <si>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</si>
  <si>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</si>
  <si>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</si>
  <si>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</si>
  <si>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</si>
  <si>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</si>
  <si>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</si>
  <si>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</si>
  <si>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</si>
  <si>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</si>
  <si>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</si>
  <si>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</si>
  <si>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</si>
  <si>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</si>
  <si>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</si>
  <si>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</si>
  <si>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</si>
  <si>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</si>
  <si>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</si>
  <si>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</si>
  <si>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</si>
  <si>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</si>
  <si>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</si>
  <si>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</si>
  <si>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</si>
  <si>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</si>
  <si>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</si>
  <si>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</si>
  <si>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</si>
  <si>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</si>
  <si>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</si>
  <si>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</si>
  <si>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</si>
  <si>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</si>
  <si>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</si>
  <si>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</si>
  <si>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</si>
  <si>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</si>
  <si>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</si>
  <si>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</si>
  <si>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</si>
  <si>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</si>
  <si>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</si>
  <si>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</si>
  <si>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</si>
  <si>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</si>
  <si>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</si>
  <si>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</si>
  <si>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</si>
  <si>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</si>
  <si>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</si>
  <si>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</si>
  <si>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</si>
  <si>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</si>
  <si>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</si>
  <si>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</si>
  <si>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</si>
  <si>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</si>
  <si>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</si>
  <si>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</si>
  <si>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</si>
  <si>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</si>
  <si>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</si>
  <si>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</si>
  <si>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</si>
  <si>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</si>
  <si>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</si>
  <si>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</si>
  <si>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</si>
  <si>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</si>
  <si>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</si>
  <si>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</si>
  <si>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</si>
  <si>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</si>
  <si>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</si>
  <si>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</si>
  <si>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</si>
  <si>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</si>
  <si>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</si>
  <si>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</si>
  <si>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</si>
  <si>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</si>
  <si>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</si>
  <si>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</si>
  <si>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</si>
  <si>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</si>
  <si>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</si>
  <si>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</si>
  <si>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</si>
  <si>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</si>
  <si>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</si>
  <si>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</si>
  <si>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</si>
  <si>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</si>
  <si>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</si>
  <si>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</si>
  <si>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</si>
  <si>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</si>
  <si>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</si>
  <si>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</si>
  <si>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</si>
  <si>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</si>
  <si>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</si>
  <si>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</si>
  <si>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</si>
  <si>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</si>
  <si>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</si>
  <si>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</si>
  <si>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</si>
  <si>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</si>
  <si>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</si>
  <si>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</si>
  <si>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</si>
  <si>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</si>
  <si>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</si>
  <si>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</si>
  <si>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</si>
  <si>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</si>
  <si>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</si>
  <si>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</si>
  <si>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</si>
  <si>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</si>
  <si>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</si>
  <si>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</si>
  <si>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</si>
  <si>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</si>
  <si>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</si>
  <si>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</si>
  <si>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</si>
  <si>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</si>
  <si>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</si>
  <si>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</si>
  <si>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</si>
  <si>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</si>
  <si>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</si>
  <si>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</si>
  <si>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</si>
  <si>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</si>
  <si>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</si>
  <si>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</si>
  <si>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</si>
  <si>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</si>
  <si>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</si>
  <si>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</si>
  <si>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</si>
  <si>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</si>
  <si>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</si>
  <si>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</si>
  <si>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</si>
  <si>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</si>
  <si>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</si>
  <si>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</si>
  <si>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</si>
  <si>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</si>
  <si>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</si>
  <si>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</si>
  <si>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</si>
  <si>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</si>
  <si>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</si>
  <si>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</si>
  <si>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</si>
  <si>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</si>
  <si>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</si>
  <si>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</si>
  <si>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</si>
  <si>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</si>
  <si>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</si>
  <si>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</si>
  <si>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</si>
  <si>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</si>
  <si>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</si>
  <si>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</si>
  <si>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</si>
  <si>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</si>
  <si>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</si>
  <si>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</si>
  <si>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</si>
  <si>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</si>
  <si>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</si>
  <si>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</si>
  <si>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</si>
  <si>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</si>
  <si>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</si>
  <si>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</si>
  <si>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</si>
  <si>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</si>
  <si>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</si>
  <si>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</si>
  <si>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</si>
  <si>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</si>
  <si>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</si>
  <si>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</si>
  <si>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</si>
  <si>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</si>
  <si>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</si>
  <si>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</si>
  <si>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</si>
  <si>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</si>
  <si>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</si>
  <si>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</si>
  <si>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</si>
  <si>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</si>
  <si>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</si>
  <si>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</si>
  <si>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</si>
  <si>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</si>
  <si>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</si>
  <si>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</si>
  <si>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</si>
  <si>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</si>
  <si>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</si>
  <si>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</si>
  <si>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</si>
  <si>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</si>
  <si>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</si>
  <si>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</si>
  <si>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</si>
  <si>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</si>
  <si>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</si>
  <si>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</si>
  <si>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</si>
  <si>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</si>
  <si>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</si>
  <si>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</si>
  <si>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</si>
  <si>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</si>
  <si>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</si>
  <si>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</si>
  <si>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</si>
  <si>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</si>
  <si>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</si>
  <si>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</si>
  <si>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</si>
  <si>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</si>
  <si>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</si>
  <si>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</si>
  <si>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</si>
  <si>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</si>
  <si>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</si>
  <si>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</si>
  <si>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</si>
  <si>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</si>
  <si>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</si>
  <si>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</si>
  <si>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</si>
  <si>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</si>
  <si>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</si>
  <si>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</si>
  <si>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</si>
  <si>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</si>
  <si>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</si>
  <si>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</si>
  <si>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</si>
  <si>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</si>
  <si>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</si>
  <si>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</si>
  <si>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</si>
  <si>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</si>
  <si>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</si>
  <si>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</si>
  <si>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</si>
  <si>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</si>
  <si>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</si>
  <si>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</si>
  <si>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</si>
  <si>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</si>
  <si>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</si>
  <si>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</si>
  <si>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</si>
  <si>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</si>
  <si>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</si>
  <si>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</si>
  <si>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</si>
  <si>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</si>
  <si>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</si>
  <si>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</si>
  <si>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</si>
  <si>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</si>
  <si>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</si>
  <si>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</si>
  <si>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</si>
  <si>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</si>
  <si>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</si>
  <si>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</si>
  <si>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</si>
  <si>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</si>
  <si>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</si>
  <si>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</si>
  <si>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</si>
  <si>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</si>
  <si>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</si>
  <si>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</si>
  <si>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</si>
  <si>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</si>
  <si>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</si>
  <si>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</si>
  <si>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</si>
  <si>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</si>
  <si>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</si>
  <si>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</si>
  <si>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</si>
  <si>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</si>
  <si>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</si>
  <si>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</si>
  <si>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</si>
  <si>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</si>
  <si>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</si>
  <si>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</si>
  <si>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</si>
  <si>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</si>
  <si>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</si>
  <si>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</si>
  <si>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</si>
  <si>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</si>
  <si>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</si>
  <si>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</si>
  <si>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</si>
  <si>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</si>
  <si>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</si>
  <si>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</si>
  <si>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</si>
  <si>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</si>
  <si>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</si>
  <si>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</si>
  <si>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</si>
  <si>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</si>
  <si>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</si>
  <si>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</si>
  <si>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</si>
  <si>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</si>
  <si>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</si>
  <si>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</si>
  <si>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</si>
  <si>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</si>
  <si>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</si>
  <si>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</si>
  <si>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</si>
  <si>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</si>
  <si>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</si>
  <si>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</si>
  <si>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</si>
  <si>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</si>
  <si>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</si>
  <si>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</si>
  <si>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</si>
  <si>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</si>
  <si>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</si>
  <si>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</si>
  <si>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</si>
  <si>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</si>
  <si>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</si>
  <si>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</si>
  <si>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</si>
  <si>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</si>
  <si>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</si>
  <si>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</si>
  <si>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</si>
  <si>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</si>
  <si>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</si>
  <si>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</si>
  <si>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</si>
  <si>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</si>
  <si>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</si>
  <si>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</si>
  <si>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</si>
  <si>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</si>
  <si>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</si>
  <si>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</si>
  <si>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</si>
  <si>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</si>
  <si>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</si>
  <si>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</si>
  <si>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</si>
  <si>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</si>
  <si>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</si>
  <si>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</si>
  <si>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</si>
  <si>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</si>
  <si>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</si>
  <si>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</si>
  <si>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</si>
  <si>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</si>
  <si>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</si>
  <si>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</si>
  <si>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</si>
  <si>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</si>
  <si>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</si>
  <si>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</si>
  <si>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</si>
  <si>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</si>
  <si>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</si>
  <si>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</si>
  <si>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</si>
  <si>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</si>
  <si>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</si>
  <si>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</si>
  <si>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</si>
  <si>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</si>
  <si>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</si>
  <si>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</si>
  <si>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</si>
  <si>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</si>
  <si>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</si>
  <si>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</si>
  <si>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</si>
  <si>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</si>
  <si>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</si>
  <si>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</si>
  <si>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</si>
  <si>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</si>
  <si>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</si>
  <si>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</si>
  <si>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</si>
  <si>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</si>
  <si>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</si>
  <si>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</si>
  <si>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</si>
  <si>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</si>
  <si>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</si>
  <si>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</si>
  <si>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</si>
  <si>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</si>
  <si>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</si>
  <si>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</si>
  <si>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</si>
  <si>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</si>
  <si>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</si>
  <si>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</si>
  <si>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</si>
  <si>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</si>
  <si>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</si>
  <si>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</si>
  <si>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</si>
  <si>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</si>
  <si>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</si>
  <si>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</si>
  <si>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</si>
  <si>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</si>
  <si>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</si>
  <si>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</si>
  <si>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</si>
  <si>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</si>
  <si>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</si>
  <si>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</si>
  <si>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</si>
  <si>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</si>
  <si>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</si>
  <si>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</si>
  <si>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</si>
  <si>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</si>
  <si>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</si>
  <si>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</si>
  <si>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</si>
  <si>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</si>
  <si>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</si>
  <si>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</si>
  <si>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</si>
  <si>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</si>
  <si>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</si>
  <si>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</si>
  <si>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</si>
  <si>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</si>
  <si>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</si>
  <si>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</si>
  <si>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</si>
  <si>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</si>
  <si>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</si>
  <si>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</si>
  <si>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</si>
  <si>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</si>
  <si>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</si>
  <si>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</si>
  <si>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</si>
  <si>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</si>
  <si>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</si>
  <si>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</si>
  <si>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</si>
  <si>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</si>
  <si>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</si>
  <si>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</si>
  <si>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</si>
  <si>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</si>
  <si>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</si>
  <si>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</si>
  <si>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</si>
  <si>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</si>
  <si>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</si>
  <si>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</si>
  <si>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</si>
  <si>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</si>
  <si>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</si>
  <si>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</si>
  <si>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</si>
  <si>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</si>
  <si>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</si>
  <si>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</si>
  <si>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</si>
  <si>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</si>
  <si>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</si>
  <si>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</si>
  <si>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</si>
  <si>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</si>
  <si>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</si>
  <si>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</si>
  <si>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</si>
  <si>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</si>
  <si>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</si>
  <si>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</si>
  <si>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</si>
  <si>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</si>
  <si>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</si>
  <si>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</si>
  <si>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</si>
  <si>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</si>
  <si>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</si>
  <si>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</si>
  <si>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</si>
  <si>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</si>
  <si>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</si>
  <si>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</si>
  <si>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</si>
  <si>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</si>
  <si>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</si>
  <si>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</si>
  <si>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</si>
  <si>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</si>
  <si>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</si>
  <si>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</si>
  <si>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</si>
  <si>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</si>
  <si>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</si>
  <si>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</si>
  <si>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</si>
  <si>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</si>
  <si>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</si>
  <si>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</si>
  <si>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</si>
  <si>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</si>
  <si>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</si>
  <si>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</si>
  <si>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</si>
  <si>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</si>
  <si>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</si>
  <si>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</si>
  <si>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</si>
  <si>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</si>
  <si>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</si>
  <si>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</si>
  <si>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</si>
  <si>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</si>
  <si>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</si>
  <si>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</si>
  <si>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</si>
  <si>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</si>
  <si>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</si>
  <si>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</si>
  <si>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</si>
  <si>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</si>
  <si>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</si>
  <si>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</si>
  <si>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</si>
  <si>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</si>
  <si>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</si>
  <si>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</si>
  <si>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</si>
  <si>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</si>
  <si>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</si>
  <si>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</si>
  <si>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</si>
  <si>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</si>
  <si>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</si>
  <si>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</si>
  <si>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</si>
  <si>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</si>
  <si>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</si>
  <si>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</si>
  <si>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</si>
  <si>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</si>
  <si>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</si>
  <si>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</si>
  <si>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</si>
  <si>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</si>
  <si>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</si>
  <si>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</si>
  <si>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</si>
  <si>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</si>
  <si>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</si>
  <si>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</si>
  <si>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</si>
  <si>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</si>
  <si>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</si>
  <si>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</si>
  <si>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</si>
  <si>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</si>
  <si>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</si>
  <si>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</si>
  <si>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</si>
  <si>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</si>
  <si>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</si>
  <si>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</si>
  <si>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</si>
  <si>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</si>
  <si>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</si>
  <si>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</si>
  <si>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</si>
  <si>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</si>
  <si>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</si>
  <si>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</si>
  <si>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</si>
  <si>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</si>
  <si>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</si>
  <si>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</si>
  <si>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</si>
  <si>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</si>
  <si>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</si>
  <si>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</si>
  <si>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</si>
  <si>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</si>
  <si>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</si>
  <si>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</si>
  <si>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</si>
  <si>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</si>
  <si>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</si>
  <si>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</si>
  <si>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</si>
  <si>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</si>
  <si>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</si>
  <si>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</si>
  <si>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</si>
  <si>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</si>
  <si>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</si>
  <si>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</si>
  <si>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</si>
  <si>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</si>
  <si>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</si>
  <si>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</si>
  <si>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</si>
  <si>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</si>
  <si>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</si>
  <si>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</si>
  <si>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</si>
  <si>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</si>
  <si>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</si>
  <si>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</si>
  <si>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</si>
  <si>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</si>
  <si>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</si>
  <si>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</si>
  <si>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</si>
  <si>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</si>
  <si>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</si>
  <si>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</si>
  <si>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</si>
  <si>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</si>
  <si>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</si>
  <si>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</si>
  <si>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</si>
  <si>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</si>
  <si>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</si>
  <si>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</si>
  <si>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</si>
  <si>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</si>
  <si>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</si>
  <si>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</si>
  <si>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</si>
  <si>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</si>
  <si>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</si>
  <si>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</si>
  <si>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</si>
  <si>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</si>
  <si>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</si>
  <si>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</si>
  <si>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</si>
  <si>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</si>
  <si>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</si>
  <si>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</si>
  <si>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</si>
  <si>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</si>
  <si>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</si>
  <si>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</si>
  <si>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</si>
  <si>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</si>
  <si>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</si>
  <si>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</si>
  <si>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</si>
  <si>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</si>
  <si>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</si>
  <si>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</si>
  <si>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</si>
  <si>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</si>
  <si>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</si>
  <si>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</si>
  <si>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</si>
  <si>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</si>
  <si>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</si>
  <si>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</si>
  <si>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</si>
  <si>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</si>
  <si>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</si>
  <si>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</si>
  <si>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</si>
  <si>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</si>
  <si>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</si>
  <si>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</si>
  <si>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</si>
  <si>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</si>
  <si>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</si>
  <si>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</si>
  <si>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</si>
  <si>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</si>
  <si>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</si>
  <si>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</si>
  <si>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</si>
  <si>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</si>
  <si>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</si>
  <si>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</si>
  <si>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</si>
  <si>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</si>
  <si>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</si>
  <si>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</si>
  <si>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</si>
  <si>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</si>
  <si>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</si>
  <si>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</si>
  <si>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</si>
  <si>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</si>
  <si>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</si>
  <si>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</si>
  <si>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</si>
  <si>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</si>
  <si>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</si>
  <si>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</si>
  <si>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</si>
  <si>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</si>
  <si>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</si>
  <si>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</si>
  <si>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</si>
  <si>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</si>
  <si>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</si>
  <si>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</si>
  <si>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</si>
  <si>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</si>
  <si>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</si>
  <si>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</si>
  <si>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</si>
  <si>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</si>
  <si>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</si>
  <si>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</si>
  <si>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</si>
  <si>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</si>
  <si>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</si>
  <si>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</si>
  <si>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</si>
  <si>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</si>
  <si>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</si>
  <si>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</si>
  <si>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</si>
  <si>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</si>
  <si>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</si>
  <si>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</si>
  <si>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</si>
  <si>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</si>
  <si>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</si>
  <si>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</si>
  <si>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</si>
  <si>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</si>
  <si>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</si>
  <si>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</si>
  <si>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</si>
  <si>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</si>
  <si>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</si>
  <si>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</si>
  <si>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</si>
  <si>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</si>
  <si>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</si>
  <si>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</si>
  <si>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</si>
  <si>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</si>
  <si>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</si>
  <si>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</si>
  <si>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</si>
  <si>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</si>
  <si>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</si>
  <si>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</si>
  <si>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</si>
  <si>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</si>
  <si>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</si>
  <si>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</si>
  <si>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</si>
  <si>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</si>
  <si>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</si>
  <si>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</si>
  <si>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</si>
  <si>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</si>
  <si>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</si>
  <si>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</si>
  <si>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</si>
  <si>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</si>
  <si>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</si>
  <si>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</si>
  <si>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</si>
  <si>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</si>
  <si>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</si>
  <si>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</si>
  <si>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</si>
  <si>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</si>
  <si>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</si>
  <si>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</si>
  <si>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</si>
  <si>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</si>
  <si>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</si>
  <si>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</si>
  <si>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</si>
  <si>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</si>
  <si>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</si>
  <si>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</si>
  <si>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</si>
  <si>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</si>
  <si>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</si>
  <si>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</si>
  <si>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</si>
  <si>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</si>
  <si>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</si>
  <si>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</si>
  <si>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</si>
  <si>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</si>
  <si>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</si>
  <si>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</si>
  <si>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</si>
  <si>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</si>
  <si>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</si>
  <si>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</si>
  <si>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</si>
  <si>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</si>
  <si>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</si>
  <si>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</si>
  <si>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</si>
  <si>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</si>
  <si>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</si>
  <si>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</si>
  <si>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</si>
  <si>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</si>
  <si>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</si>
  <si>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</si>
  <si>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</si>
  <si>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</si>
  <si>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</si>
  <si>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</si>
  <si>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</si>
  <si>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</si>
  <si>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</si>
  <si>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</si>
  <si>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</si>
  <si>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</si>
  <si>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</si>
  <si>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</si>
  <si>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</si>
  <si>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</si>
  <si>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</si>
  <si>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</si>
  <si>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</si>
  <si>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</si>
  <si>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</si>
  <si>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</si>
  <si>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</si>
  <si>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</si>
  <si>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</si>
  <si>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</si>
  <si>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</si>
  <si>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</si>
  <si>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</si>
  <si>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</si>
  <si>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</si>
  <si>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</si>
  <si>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</si>
  <si>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</si>
  <si>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</si>
  <si>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</si>
  <si>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</si>
  <si>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</si>
  <si>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</si>
  <si>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</si>
  <si>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</si>
  <si>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</si>
  <si>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</si>
  <si>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</si>
  <si>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</si>
  <si>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</si>
  <si>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</si>
  <si>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</si>
  <si>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</si>
  <si>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</si>
  <si>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</si>
  <si>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</si>
  <si>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</si>
  <si>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</si>
  <si>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</si>
  <si>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</si>
  <si>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</si>
  <si>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</si>
  <si>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</si>
  <si>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</si>
  <si>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</si>
  <si>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</si>
  <si>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</si>
  <si>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</si>
  <si>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</si>
  <si>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</si>
  <si>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</si>
  <si>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</si>
  <si>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</si>
  <si>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</si>
  <si>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</si>
  <si>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</si>
  <si>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</si>
  <si>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</si>
  <si>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</si>
  <si>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</si>
  <si>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</si>
  <si>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</si>
  <si>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</si>
  <si>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</si>
  <si>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</si>
  <si>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</si>
  <si>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</si>
  <si>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</si>
  <si>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</si>
  <si>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</si>
  <si>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</si>
  <si>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</si>
  <si>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</si>
  <si>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</si>
  <si>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</si>
  <si>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</si>
  <si>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</si>
  <si>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</si>
  <si>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</si>
  <si>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</si>
  <si>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</si>
  <si>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</si>
  <si>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</si>
  <si>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</si>
  <si>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</si>
  <si>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</si>
  <si>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</si>
  <si>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</si>
  <si>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</si>
  <si>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</si>
  <si>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</si>
  <si>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</si>
  <si>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</si>
  <si>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</si>
  <si>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</si>
  <si>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</si>
  <si>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</si>
  <si>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</si>
  <si>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</si>
  <si>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</si>
  <si>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</si>
  <si>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</si>
  <si>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</si>
  <si>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</si>
  <si>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</si>
  <si>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</si>
  <si>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</si>
  <si>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</si>
  <si>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</si>
  <si>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</si>
  <si>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</si>
  <si>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</si>
  <si>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</si>
  <si>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</si>
  <si>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</si>
  <si>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</si>
  <si>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</si>
  <si>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</si>
  <si>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</si>
  <si>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</si>
  <si>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</si>
  <si>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</si>
  <si>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</si>
  <si>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</si>
  <si>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</si>
  <si>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</si>
  <si>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</si>
  <si>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</si>
  <si>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</si>
  <si>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</si>
  <si>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</si>
  <si>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</si>
  <si>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</si>
  <si>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</si>
  <si>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</si>
  <si>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</si>
  <si>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</si>
  <si>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</si>
  <si>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</si>
  <si>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</si>
  <si>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</si>
  <si>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</si>
  <si>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</si>
  <si>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</si>
  <si>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</si>
  <si>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</si>
  <si>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</si>
  <si>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</si>
  <si>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</si>
  <si>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</si>
  <si>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</si>
  <si>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</si>
  <si>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</si>
  <si>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</si>
  <si>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</si>
  <si>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</si>
  <si>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</si>
  <si>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</si>
  <si>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</si>
  <si>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</si>
  <si>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</si>
  <si>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</si>
  <si>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</si>
  <si>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</si>
  <si>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</si>
  <si>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</si>
  <si>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</si>
  <si>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</si>
  <si>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</si>
  <si>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</si>
  <si>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</si>
  <si>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</si>
  <si>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</si>
  <si>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</si>
  <si>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</si>
  <si>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</si>
  <si>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</si>
  <si>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</si>
  <si>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</si>
  <si>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</si>
  <si>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</si>
  <si>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</si>
  <si>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</si>
  <si>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</si>
  <si>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</si>
  <si>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</si>
  <si>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</si>
  <si>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</si>
  <si>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</si>
  <si>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</si>
  <si>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</si>
  <si>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</si>
  <si>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</si>
  <si>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</si>
  <si>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</si>
  <si>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</si>
  <si>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</si>
  <si>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</si>
  <si>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</si>
  <si>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</si>
  <si>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</si>
  <si>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</si>
  <si>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</si>
  <si>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</si>
  <si>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</si>
  <si>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</si>
  <si>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</si>
  <si>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</si>
  <si>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</si>
  <si>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</si>
  <si>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</si>
  <si>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</si>
  <si>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</si>
  <si>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</si>
  <si>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</si>
  <si>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</si>
  <si>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</si>
  <si>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</si>
  <si>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</si>
  <si>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</si>
  <si>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</si>
  <si>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</si>
  <si>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</si>
  <si>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</si>
  <si>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</si>
  <si>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</si>
  <si>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</si>
  <si>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</si>
  <si>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</si>
  <si>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</si>
  <si>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</si>
  <si>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</si>
  <si>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</si>
  <si>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</si>
  <si>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</si>
  <si>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</si>
  <si>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</si>
  <si>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</si>
  <si>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</si>
  <si>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</si>
  <si>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</si>
  <si>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</si>
  <si>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</si>
  <si>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</si>
  <si>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</si>
  <si>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</si>
  <si>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</si>
  <si>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</si>
  <si>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</si>
  <si>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</si>
  <si>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</si>
  <si>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</si>
  <si>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</si>
  <si>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</si>
  <si>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</si>
  <si>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</si>
  <si>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</si>
  <si>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</si>
  <si>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</si>
  <si>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</si>
  <si>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</si>
  <si>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</si>
  <si>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</si>
  <si>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</si>
  <si>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</si>
  <si>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</si>
  <si>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</si>
  <si>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</si>
  <si>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</si>
  <si>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</si>
  <si>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</si>
  <si>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</si>
  <si>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</si>
  <si>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</si>
  <si>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</si>
  <si>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</si>
  <si>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</si>
  <si>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</si>
  <si>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</si>
  <si>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</si>
  <si>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</si>
  <si>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</si>
  <si>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</si>
  <si>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</si>
  <si>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</si>
  <si>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</si>
  <si>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</si>
  <si>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</si>
  <si>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</si>
  <si>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</si>
  <si>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</si>
  <si>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</si>
  <si>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</si>
  <si>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</si>
  <si>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</si>
  <si>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</si>
  <si>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</si>
  <si>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</si>
  <si>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</si>
  <si>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</si>
  <si>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</si>
  <si>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</si>
  <si>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</si>
  <si>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</si>
  <si>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</si>
  <si>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</si>
  <si>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</si>
  <si>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</si>
  <si>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</si>
  <si>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</si>
  <si>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</si>
  <si>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</si>
  <si>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</si>
  <si>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</si>
  <si>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</si>
  <si>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</si>
  <si>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</si>
  <si>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</si>
  <si>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</si>
  <si>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</si>
  <si>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</si>
  <si>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</si>
  <si>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</si>
  <si>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</si>
  <si>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</si>
  <si>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</si>
  <si>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</si>
  <si>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</si>
  <si>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</si>
  <si>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</si>
  <si>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</si>
  <si>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</si>
  <si>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</si>
  <si>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</si>
  <si>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</si>
  <si>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</si>
  <si>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</si>
  <si>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</si>
  <si>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</si>
  <si>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</si>
  <si>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</si>
  <si>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</si>
  <si>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</si>
  <si>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</si>
  <si>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</si>
  <si>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</si>
  <si>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</si>
  <si>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</si>
  <si>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</si>
  <si>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</si>
  <si>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</si>
  <si>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</si>
  <si>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</si>
  <si>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</si>
  <si>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</si>
  <si>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</si>
  <si>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</si>
  <si>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</si>
  <si>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</si>
  <si>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</si>
  <si>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</si>
  <si>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</si>
  <si>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</si>
  <si>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</si>
  <si>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</si>
  <si>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</si>
  <si>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</si>
  <si>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</si>
  <si>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</si>
  <si>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</si>
  <si>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</si>
  <si>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</si>
  <si>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</si>
  <si>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</si>
  <si>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</si>
  <si>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</si>
  <si>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</si>
  <si>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</si>
  <si>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</si>
  <si>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</si>
  <si>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</si>
  <si>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</si>
  <si>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</si>
  <si>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</si>
  <si>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</si>
  <si>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</si>
  <si>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</si>
  <si>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</si>
  <si>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</si>
  <si>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</si>
  <si>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</si>
  <si>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</si>
  <si>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</si>
  <si>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</si>
  <si>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</si>
  <si>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</si>
  <si>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</si>
  <si>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</si>
  <si>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</si>
  <si>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</si>
  <si>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</si>
  <si>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</si>
  <si>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</si>
  <si>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</si>
  <si>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</si>
  <si>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</si>
  <si>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</si>
  <si>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</si>
  <si>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</si>
  <si>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</si>
  <si>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</si>
  <si>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</si>
  <si>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</si>
  <si>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</si>
  <si>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</si>
  <si>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</si>
  <si>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</si>
  <si>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</si>
  <si>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</si>
  <si>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</si>
  <si>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</si>
  <si>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</si>
  <si>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</si>
  <si>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</si>
  <si>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</si>
  <si>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</si>
  <si>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</si>
  <si>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</si>
  <si>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</si>
  <si>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</si>
  <si>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</si>
  <si>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</si>
  <si>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</si>
  <si>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</si>
  <si>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</si>
  <si>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</si>
  <si>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</si>
  <si>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</si>
  <si>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</si>
  <si>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</si>
  <si>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</si>
  <si>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</si>
  <si>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</si>
  <si>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</si>
  <si>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</si>
  <si>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</si>
  <si>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</si>
  <si>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</si>
  <si>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</si>
  <si>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</si>
  <si>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</si>
  <si>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</si>
  <si>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</si>
  <si>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</si>
  <si>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</si>
  <si>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</si>
  <si>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</si>
  <si>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</si>
  <si>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</si>
  <si>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</si>
  <si>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</si>
  <si>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</si>
  <si>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</si>
  <si>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</si>
  <si>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</si>
  <si>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</si>
  <si>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</si>
  <si>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</si>
  <si>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</si>
  <si>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</si>
  <si>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</si>
  <si>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</si>
  <si>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</si>
  <si>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</si>
  <si>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</si>
  <si>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</si>
  <si>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</si>
  <si>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</si>
  <si>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</si>
  <si>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</si>
  <si>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</si>
  <si>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</si>
  <si>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</si>
  <si>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</si>
  <si>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</si>
  <si>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</si>
  <si>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</si>
  <si>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</si>
  <si>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</si>
  <si>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</si>
  <si>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</si>
  <si>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</si>
  <si>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</si>
  <si>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</si>
  <si>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</si>
  <si>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</si>
  <si>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</si>
  <si>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</si>
  <si>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</si>
  <si>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</si>
  <si>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</si>
  <si>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</si>
  <si>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</si>
  <si>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</si>
  <si>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</si>
  <si>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</si>
  <si>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</si>
  <si>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</si>
  <si>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</si>
  <si>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</si>
  <si>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</si>
  <si>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</si>
  <si>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</si>
  <si>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</si>
  <si>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</si>
  <si>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</si>
  <si>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</si>
  <si>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</si>
  <si>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</si>
  <si>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</si>
  <si>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</si>
  <si>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</si>
  <si>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</si>
  <si>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</si>
  <si>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</si>
  <si>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</si>
  <si>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</si>
  <si>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</si>
  <si>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</si>
  <si>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</si>
  <si>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</si>
  <si>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</si>
  <si>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</si>
  <si>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</si>
  <si>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</si>
  <si>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</si>
  <si>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</si>
  <si>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</si>
  <si>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</si>
  <si>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</si>
  <si>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</si>
  <si>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</si>
  <si>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</si>
  <si>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</si>
  <si>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</si>
  <si>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</si>
  <si>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</si>
  <si>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</si>
  <si>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</si>
  <si>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</si>
  <si>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</si>
  <si>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</si>
  <si>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</si>
  <si>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</si>
  <si>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</si>
  <si>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</si>
  <si>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</si>
  <si>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</si>
  <si>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</si>
  <si>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</si>
  <si>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</si>
  <si>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</si>
  <si>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</si>
  <si>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</si>
  <si>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</si>
  <si>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</si>
  <si>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</si>
  <si>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</si>
  <si>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</si>
  <si>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</si>
  <si>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</si>
  <si>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</si>
  <si>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</si>
  <si>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</si>
  <si>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</si>
  <si>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</si>
  <si>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</si>
  <si>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</si>
  <si>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</si>
  <si>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</si>
  <si>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</si>
  <si>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</si>
  <si>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</si>
  <si>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</si>
  <si>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</si>
  <si>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</si>
  <si>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</si>
  <si>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</si>
  <si>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</si>
  <si>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</si>
  <si>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</si>
  <si>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</si>
  <si>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</si>
  <si>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</si>
  <si>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</si>
  <si>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</si>
  <si>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</si>
  <si>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</si>
  <si>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</si>
  <si>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</si>
  <si>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</si>
  <si>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</si>
  <si>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</si>
  <si>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</si>
  <si>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</si>
  <si>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</si>
  <si>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</si>
  <si>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</si>
  <si>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</si>
  <si>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</si>
  <si>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</si>
  <si>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</si>
  <si>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</si>
  <si>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</si>
  <si>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</si>
  <si>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</si>
  <si>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</si>
  <si>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</si>
  <si>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</si>
  <si>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</si>
  <si>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</si>
  <si>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</si>
  <si>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</si>
  <si>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</si>
  <si>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</si>
  <si>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</si>
  <si>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</si>
  <si>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</si>
  <si>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</si>
  <si>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</si>
  <si>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</si>
  <si>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</si>
  <si>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</si>
  <si>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</si>
  <si>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</si>
  <si>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</si>
  <si>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</si>
  <si>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</si>
  <si>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</si>
  <si>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</si>
  <si>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</si>
  <si>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</si>
  <si>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</si>
  <si>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</si>
  <si>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</si>
  <si>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</si>
  <si>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</si>
  <si>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</si>
  <si>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</si>
  <si>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</si>
  <si>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</si>
  <si>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</si>
  <si>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</si>
  <si>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</si>
  <si>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</si>
  <si>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</si>
  <si>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</si>
  <si>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</si>
  <si>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</si>
  <si>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</si>
  <si>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</si>
  <si>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</si>
  <si>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</si>
  <si>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</si>
  <si>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</si>
  <si>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</si>
  <si>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</si>
  <si>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</si>
  <si>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</si>
  <si>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</si>
  <si>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</si>
  <si>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</si>
  <si>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</si>
  <si>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</si>
  <si>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</si>
  <si>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</si>
  <si>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</si>
  <si>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</si>
  <si>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</si>
  <si>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</si>
  <si>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</si>
  <si>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</si>
  <si>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</si>
  <si>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</si>
  <si>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</si>
  <si>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</si>
  <si>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</si>
  <si>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</si>
  <si>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</si>
  <si>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</si>
  <si>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</si>
  <si>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</si>
  <si>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</si>
  <si>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</si>
  <si>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</si>
  <si>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</si>
  <si>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</si>
  <si>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</si>
  <si>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</si>
  <si>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</si>
  <si>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</si>
  <si>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</si>
  <si>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</si>
  <si>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</si>
  <si>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</si>
  <si>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</si>
  <si>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</si>
  <si>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</si>
  <si>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</si>
  <si>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</si>
  <si>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</si>
  <si>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</si>
  <si>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</si>
  <si>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</si>
  <si>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</si>
  <si>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</si>
  <si>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</si>
  <si>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</si>
  <si>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</si>
  <si>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</si>
  <si>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</si>
  <si>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</si>
  <si>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</si>
  <si>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</si>
  <si>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</si>
  <si>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</si>
  <si>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</si>
  <si>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</si>
  <si>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</si>
  <si>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</si>
  <si>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</si>
  <si>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</si>
  <si>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</si>
  <si>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</si>
  <si>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</si>
  <si>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</si>
  <si>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</si>
  <si>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</si>
  <si>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</si>
  <si>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</si>
  <si>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</si>
  <si>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</si>
  <si>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</si>
  <si>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</si>
  <si>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</si>
  <si>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</si>
  <si>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</si>
  <si>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</si>
  <si>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</si>
  <si>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</si>
  <si>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</si>
  <si>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</si>
  <si>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</si>
  <si>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</si>
  <si>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</si>
  <si>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</si>
  <si>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</si>
  <si>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</si>
  <si>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</si>
  <si>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</si>
  <si>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</si>
  <si>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</si>
  <si>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</si>
  <si>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</si>
  <si>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</si>
  <si>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</si>
  <si>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</si>
  <si>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</si>
  <si>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</si>
  <si>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</si>
  <si>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</si>
  <si>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</si>
  <si>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</si>
  <si>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</si>
  <si>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</si>
  <si>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</si>
  <si>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</si>
  <si>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</si>
  <si>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</si>
  <si>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</si>
  <si>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</si>
  <si>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</si>
  <si>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</si>
  <si>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</si>
  <si>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</si>
  <si>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</si>
  <si>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</si>
  <si>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</si>
  <si>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</si>
  <si>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</si>
  <si>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</si>
  <si>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</si>
  <si>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</si>
  <si>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</si>
  <si>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</si>
  <si>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</si>
  <si>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</si>
  <si>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</si>
  <si>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</si>
  <si>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</si>
  <si>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</si>
  <si>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</si>
  <si>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</si>
  <si>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</si>
  <si>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</si>
  <si>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</si>
  <si>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</si>
  <si>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</si>
  <si>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</si>
  <si>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</si>
  <si>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</si>
  <si>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</si>
  <si>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</si>
  <si>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</si>
  <si>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</si>
  <si>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</si>
  <si>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</si>
  <si>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</si>
  <si>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</si>
  <si>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</si>
  <si>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</si>
  <si>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</si>
  <si>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</si>
  <si>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</si>
  <si>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</si>
  <si>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</si>
  <si>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</si>
  <si>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</si>
  <si>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</si>
  <si>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</si>
  <si>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</si>
  <si>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</si>
  <si>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</si>
  <si>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</si>
  <si>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</si>
  <si>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</si>
  <si>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</si>
  <si>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</si>
  <si>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</si>
  <si>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</si>
  <si>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</si>
  <si>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</si>
  <si>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</si>
  <si>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</si>
  <si>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</si>
  <si>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</si>
  <si>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</si>
  <si>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</si>
  <si>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</si>
  <si>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</si>
  <si>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</si>
  <si>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</si>
  <si>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</si>
  <si>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</si>
  <si>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</si>
  <si>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</si>
  <si>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</si>
  <si>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</si>
  <si>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</si>
  <si>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</si>
  <si>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</si>
  <si>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</si>
  <si>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</si>
  <si>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</si>
  <si>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</si>
  <si>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</si>
  <si>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</si>
  <si>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</si>
  <si>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</si>
  <si>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</si>
  <si>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</si>
  <si>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</si>
  <si>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</si>
  <si>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</si>
  <si>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</si>
  <si>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</si>
  <si>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</si>
  <si>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</si>
  <si>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</si>
  <si>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</si>
  <si>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</si>
  <si>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</si>
  <si>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</si>
  <si>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</si>
  <si>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</si>
  <si>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</si>
  <si>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</si>
  <si>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</si>
  <si>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</si>
  <si>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</si>
  <si>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</si>
  <si>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</si>
  <si>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</si>
  <si>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</si>
  <si>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</si>
  <si>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</si>
  <si>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</si>
  <si>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</si>
  <si>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</si>
  <si>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</si>
  <si>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</si>
  <si>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</si>
  <si>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</si>
  <si>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</si>
  <si>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</si>
  <si>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</si>
  <si>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</si>
  <si>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</si>
  <si>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</si>
  <si>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</si>
  <si>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</si>
  <si>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</si>
  <si>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</si>
  <si>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</si>
  <si>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</si>
  <si>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</si>
  <si>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</si>
  <si>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</si>
  <si>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</si>
  <si>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</si>
  <si>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</si>
  <si>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</si>
  <si>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</si>
  <si>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</si>
  <si>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</si>
  <si>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</si>
  <si>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</si>
  <si>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</si>
  <si>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</si>
  <si>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</si>
  <si>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</si>
  <si>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</si>
  <si>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</si>
  <si>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</si>
  <si>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</si>
  <si>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</si>
  <si>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</si>
  <si>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</si>
  <si>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</si>
  <si>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</si>
  <si>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</si>
  <si>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</si>
  <si>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</si>
  <si>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</si>
  <si>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</si>
  <si>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</si>
  <si>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</si>
  <si>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</si>
  <si>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</si>
  <si>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</si>
  <si>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</si>
  <si>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</si>
  <si>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</si>
  <si>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</si>
  <si>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</si>
  <si>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</si>
  <si>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</si>
  <si>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</si>
  <si>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</si>
  <si>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</si>
  <si>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</si>
  <si>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</si>
  <si>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</si>
  <si>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</si>
  <si>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</si>
  <si>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</si>
  <si>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</si>
  <si>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</si>
  <si>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</si>
  <si>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</si>
  <si>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</si>
  <si>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</si>
  <si>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</si>
  <si>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</si>
  <si>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</si>
  <si>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</si>
  <si>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</si>
  <si>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</si>
  <si>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</si>
  <si>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</si>
  <si>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</si>
  <si>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</si>
  <si>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</si>
  <si>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</si>
  <si>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</si>
  <si>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</si>
  <si>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</si>
  <si>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</si>
  <si>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</si>
  <si>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</si>
  <si>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</si>
  <si>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</si>
  <si>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</si>
  <si>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</si>
  <si>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</si>
  <si>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</si>
  <si>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</si>
  <si>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</si>
  <si>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</si>
  <si>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</si>
  <si>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</si>
  <si>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</si>
  <si>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</si>
  <si>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</si>
  <si>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</si>
  <si>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</si>
  <si>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</si>
  <si>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</si>
  <si>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</si>
  <si>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</si>
  <si>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</si>
  <si>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</si>
  <si>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</si>
  <si>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</si>
  <si>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</si>
  <si>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</si>
  <si>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</si>
  <si>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</si>
  <si>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</si>
  <si>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</si>
  <si>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</si>
  <si>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</si>
  <si>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</si>
  <si>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</si>
  <si>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</si>
  <si>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</si>
  <si>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</si>
  <si>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</si>
  <si>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</si>
  <si>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</si>
  <si>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</si>
  <si>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</si>
  <si>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</si>
  <si>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</si>
  <si>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</si>
  <si>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</si>
  <si>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</si>
  <si>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</si>
  <si>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</si>
  <si>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</si>
  <si>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</si>
  <si>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</si>
  <si>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</si>
  <si>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</si>
  <si>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</si>
  <si>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</si>
  <si>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</si>
  <si>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</si>
  <si>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</si>
  <si>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</si>
  <si>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</si>
  <si>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</si>
  <si>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</si>
  <si>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</si>
  <si>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</si>
  <si>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</si>
  <si>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</si>
  <si>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</si>
  <si>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</si>
  <si>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</si>
  <si>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</si>
  <si>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</si>
  <si>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</si>
  <si>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</si>
  <si>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</si>
  <si>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</si>
  <si>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</si>
  <si>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</si>
  <si>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</si>
  <si>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</si>
  <si>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</si>
  <si>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</si>
  <si>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</si>
  <si>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</si>
  <si>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</si>
  <si>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</si>
  <si>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</si>
  <si>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</si>
  <si>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</si>
  <si>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</si>
  <si>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</si>
  <si>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</si>
  <si>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</si>
  <si>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</si>
  <si>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</si>
  <si>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</si>
  <si>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</si>
  <si>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</si>
  <si>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</si>
  <si>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</si>
  <si>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</si>
  <si>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</si>
  <si>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</si>
  <si>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</si>
  <si>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</si>
  <si>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</si>
  <si>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</si>
  <si>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</si>
  <si>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</si>
  <si>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</si>
  <si>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</si>
  <si>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</si>
  <si>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</si>
  <si>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</si>
  <si>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</si>
  <si>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</si>
  <si>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</si>
  <si>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</si>
  <si>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</si>
  <si>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</si>
  <si>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</si>
  <si>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</si>
  <si>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</si>
  <si>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</si>
  <si>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</si>
  <si>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</si>
  <si>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</si>
  <si>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</si>
  <si>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</si>
  <si>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</si>
  <si>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</si>
  <si>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</si>
  <si>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</si>
  <si>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</si>
  <si>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</si>
  <si>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</si>
  <si>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</si>
  <si>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</si>
  <si>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</si>
  <si>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</si>
  <si>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</si>
  <si>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</si>
  <si>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</si>
  <si>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</si>
  <si>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</si>
  <si>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</si>
  <si>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</si>
  <si>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</si>
  <si>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</si>
  <si>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</si>
  <si>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</si>
  <si>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</si>
  <si>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</si>
  <si>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</si>
  <si>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</si>
  <si>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</si>
  <si>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</si>
  <si>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</si>
  <si>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</si>
  <si>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</si>
  <si>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</si>
  <si>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</si>
  <si>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</si>
  <si>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</si>
  <si>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</si>
  <si>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</si>
  <si>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</si>
  <si>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</si>
  <si>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</si>
  <si>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</si>
  <si>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</si>
  <si>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</si>
  <si>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</si>
  <si>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</si>
  <si>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</si>
  <si>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</si>
  <si>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</si>
  <si>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</si>
  <si>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</si>
  <si>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</si>
  <si>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</si>
  <si>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</si>
  <si>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</si>
  <si>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</si>
  <si>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</si>
  <si>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</si>
  <si>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</si>
  <si>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</si>
  <si>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</si>
  <si>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</si>
  <si>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</si>
  <si>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</si>
  <si>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</si>
  <si>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</si>
  <si>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</si>
  <si>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</si>
  <si>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</si>
  <si>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</si>
  <si>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</si>
  <si>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</si>
  <si>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</si>
  <si>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</si>
  <si>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</si>
  <si>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</si>
  <si>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</si>
  <si>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</si>
  <si>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</si>
  <si>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</si>
  <si>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</si>
  <si>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</si>
  <si>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</si>
  <si>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</si>
  <si>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</si>
  <si>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</si>
  <si>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</si>
  <si>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</si>
  <si>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</si>
  <si>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</si>
  <si>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</si>
  <si>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</si>
  <si>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</si>
  <si>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</si>
  <si>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</si>
  <si>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</si>
  <si>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</si>
  <si>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</si>
  <si>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</si>
  <si>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</si>
  <si>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</si>
  <si>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</si>
  <si>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</si>
  <si>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</si>
  <si>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</si>
  <si>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</si>
  <si>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</si>
  <si>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</si>
  <si>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</si>
  <si>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</si>
  <si>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</si>
  <si>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</si>
  <si>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</si>
  <si>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</si>
  <si>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</si>
  <si>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</si>
  <si>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</si>
  <si>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</si>
  <si>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</si>
  <si>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</si>
  <si>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</si>
  <si>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</si>
  <si>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</si>
  <si>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</si>
  <si>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</si>
  <si>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</si>
  <si>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</si>
  <si>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</si>
  <si>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</si>
  <si>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</si>
  <si>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</si>
  <si>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</si>
  <si>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</si>
  <si>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</si>
  <si>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</si>
  <si>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</si>
  <si>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</si>
  <si>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</si>
  <si>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</si>
  <si>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</si>
  <si>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</si>
  <si>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</si>
  <si>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</si>
  <si>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</si>
  <si>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</si>
  <si>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</si>
  <si>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</si>
  <si>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</si>
  <si>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</si>
  <si>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</si>
  <si>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</si>
  <si>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</si>
  <si>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</si>
  <si>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</si>
  <si>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</si>
  <si>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</si>
  <si>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</si>
  <si>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</si>
  <si>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</si>
  <si>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</si>
  <si>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</si>
  <si>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</si>
  <si>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</si>
  <si>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</si>
  <si>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</si>
  <si>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</si>
  <si>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</si>
  <si>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</si>
  <si>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</si>
  <si>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</si>
  <si>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</si>
  <si>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</si>
  <si>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</si>
  <si>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</si>
  <si>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</si>
  <si>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</si>
  <si>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</si>
  <si>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</si>
  <si>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</si>
  <si>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</si>
  <si>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</si>
  <si>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</si>
  <si>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</si>
  <si>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</si>
  <si>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</si>
  <si>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</si>
  <si>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</si>
  <si>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</si>
  <si>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</si>
  <si>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</si>
  <si>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</si>
  <si>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</si>
  <si>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</si>
  <si>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</si>
  <si>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</si>
  <si>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</si>
  <si>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</si>
  <si>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</si>
  <si>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</si>
  <si>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</si>
  <si>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</si>
  <si>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</si>
  <si>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</si>
  <si>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</si>
  <si>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</si>
  <si>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</si>
  <si>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</si>
  <si>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</si>
  <si>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</si>
  <si>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</si>
  <si>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</si>
  <si>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</si>
  <si>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</si>
  <si>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</si>
  <si>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</si>
  <si>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</si>
  <si>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</si>
  <si>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</si>
  <si>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</si>
  <si>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</si>
  <si>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</si>
  <si>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</si>
  <si>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</si>
  <si>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</si>
  <si>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</si>
  <si>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</si>
  <si>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</si>
  <si>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</si>
  <si>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</si>
  <si>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</si>
  <si>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</si>
  <si>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</si>
  <si>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</si>
  <si>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</si>
  <si>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</si>
  <si>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</si>
  <si>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</si>
  <si>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</si>
  <si>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</si>
  <si>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</si>
  <si>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</si>
  <si>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</si>
  <si>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</si>
  <si>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</si>
  <si>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</si>
  <si>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</si>
  <si>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</si>
  <si>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</si>
  <si>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</si>
  <si>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</si>
  <si>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</si>
  <si>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</si>
  <si>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</si>
  <si>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</si>
  <si>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</si>
  <si>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</si>
  <si>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</si>
  <si>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</si>
  <si>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</si>
  <si>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</si>
  <si>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</si>
  <si>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</si>
  <si>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</si>
  <si>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</si>
  <si>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</si>
  <si>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</si>
  <si>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</si>
  <si>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</si>
  <si>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</si>
  <si>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</si>
  <si>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</si>
  <si>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</si>
  <si>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</si>
  <si>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</si>
  <si>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</si>
  <si>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</si>
  <si>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</si>
  <si>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</si>
  <si>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</si>
  <si>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</si>
  <si>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</si>
  <si>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</si>
  <si>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</si>
  <si>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</si>
  <si>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</si>
  <si>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</si>
  <si>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</si>
  <si>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</si>
  <si>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</si>
  <si>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</si>
  <si>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</si>
  <si>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</si>
  <si>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</si>
  <si>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</si>
  <si>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</si>
  <si>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</si>
  <si>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</si>
  <si>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</si>
  <si>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</si>
  <si>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</si>
  <si>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</si>
  <si>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</si>
  <si>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</si>
  <si>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</si>
  <si>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</si>
  <si>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</si>
  <si>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</si>
  <si>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</si>
  <si>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</si>
  <si>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</si>
  <si>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</si>
  <si>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</si>
  <si>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</si>
  <si>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</si>
  <si>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</si>
  <si>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</si>
  <si>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</si>
  <si>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</si>
  <si>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</si>
  <si>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</si>
  <si>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</si>
  <si>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</si>
  <si>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</si>
  <si>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</si>
  <si>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</si>
  <si>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</si>
  <si>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</si>
  <si>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</si>
  <si>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</si>
  <si>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</si>
  <si>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</si>
  <si>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</si>
  <si>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</si>
  <si>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</si>
  <si>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</si>
  <si>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</si>
  <si>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</si>
  <si>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</si>
  <si>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</si>
  <si>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</si>
  <si>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</si>
  <si>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</si>
  <si>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</si>
  <si>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</si>
  <si>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</si>
  <si>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</si>
  <si>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</si>
  <si>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</si>
  <si>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</si>
  <si>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</si>
  <si>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</si>
  <si>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</si>
  <si>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</si>
  <si>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</si>
  <si>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</si>
  <si>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</si>
  <si>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</si>
  <si>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</si>
  <si>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</si>
  <si>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</si>
  <si>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</si>
  <si>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</si>
  <si>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</si>
  <si>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</si>
  <si>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</si>
  <si>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</si>
  <si>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</si>
  <si>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</si>
  <si>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</si>
  <si>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</si>
  <si>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</si>
  <si>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</si>
  <si>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</si>
  <si>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</si>
  <si>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</si>
  <si>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</si>
  <si>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</si>
  <si>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</si>
  <si>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</si>
  <si>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</si>
  <si>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</si>
  <si>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</si>
  <si>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</si>
  <si>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</si>
  <si>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</si>
  <si>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</si>
  <si>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</si>
  <si>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</si>
  <si>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</si>
  <si>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</si>
  <si>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</si>
  <si>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</si>
  <si>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</si>
  <si>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</si>
  <si>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</si>
  <si>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</si>
  <si>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</si>
  <si>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</si>
  <si>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</si>
  <si>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</si>
  <si>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</si>
  <si>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</si>
  <si>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</si>
  <si>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</si>
  <si>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</si>
  <si>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</si>
  <si>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</si>
  <si>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</si>
  <si>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</si>
  <si>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</si>
  <si>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</si>
  <si>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</si>
  <si>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</si>
  <si>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</si>
  <si>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</si>
  <si>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</si>
  <si>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</si>
  <si>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</si>
  <si>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</si>
  <si>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</si>
  <si>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</si>
  <si>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</si>
  <si>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</si>
  <si>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</si>
  <si>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</si>
  <si>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</si>
  <si>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</si>
  <si>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</si>
  <si>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</si>
  <si>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</si>
  <si>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</si>
  <si>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</si>
  <si>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</si>
  <si>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</si>
  <si>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</si>
  <si>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</si>
  <si>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</si>
  <si>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</si>
  <si>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</si>
  <si>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</si>
  <si>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</si>
  <si>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</si>
  <si>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</si>
  <si>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</si>
  <si>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</si>
  <si>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</si>
  <si>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</si>
  <si>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</si>
  <si>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</si>
  <si>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</si>
  <si>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</si>
  <si>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</si>
  <si>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</si>
  <si>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</si>
  <si>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</si>
  <si>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</si>
  <si>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</si>
  <si>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</si>
  <si>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</si>
  <si>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</si>
  <si>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</si>
  <si>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</si>
  <si>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</si>
  <si>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</si>
  <si>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</si>
  <si>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</si>
  <si>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</si>
  <si>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</si>
  <si>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</si>
  <si>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</si>
  <si>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</si>
  <si>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</si>
  <si>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</si>
  <si>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</si>
  <si>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</si>
  <si>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</si>
  <si>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</si>
  <si>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</si>
  <si>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</si>
  <si>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</si>
  <si>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</si>
  <si>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</si>
  <si>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</si>
  <si>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</si>
  <si>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</si>
  <si>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</si>
  <si>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</si>
  <si>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</si>
  <si>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</si>
  <si>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</si>
  <si>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</si>
  <si>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</si>
  <si>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</si>
  <si>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</si>
  <si>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</si>
  <si>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</si>
  <si>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</si>
  <si>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</si>
  <si>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</si>
  <si>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</si>
  <si>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</si>
  <si>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</si>
  <si>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</si>
  <si>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</si>
  <si>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</si>
  <si>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</si>
  <si>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</si>
  <si>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</si>
  <si>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</si>
  <si>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</si>
  <si>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</si>
  <si>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</si>
  <si>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</si>
  <si>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</si>
  <si>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</si>
  <si>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</si>
  <si>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</si>
  <si>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</si>
  <si>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</si>
  <si>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</si>
  <si>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</si>
  <si>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</si>
  <si>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</si>
  <si>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</si>
  <si>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</si>
  <si>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</si>
  <si>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</si>
  <si>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</si>
  <si>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</si>
  <si>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</si>
  <si>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</si>
  <si>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</si>
  <si>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</si>
  <si>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</si>
  <si>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</si>
  <si>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</si>
  <si>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</si>
  <si>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</si>
  <si>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</si>
  <si>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</si>
  <si>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</si>
  <si>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</si>
  <si>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</si>
  <si>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</si>
  <si>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</si>
  <si>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</si>
  <si>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</si>
  <si>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</si>
  <si>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</si>
  <si>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</si>
  <si>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</si>
  <si>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</si>
  <si>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</si>
  <si>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</si>
  <si>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</si>
  <si>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</si>
  <si>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</si>
  <si>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</si>
  <si>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</si>
  <si>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</si>
  <si>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</si>
  <si>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</si>
  <si>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</si>
  <si>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</si>
  <si>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</si>
  <si>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</si>
  <si>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</si>
  <si>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</si>
  <si>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</si>
  <si>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</si>
  <si>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</si>
  <si>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</si>
  <si>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</si>
  <si>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</si>
  <si>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</si>
  <si>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</si>
  <si>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</si>
  <si>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</si>
  <si>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</si>
  <si>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</si>
  <si>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</si>
  <si>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</si>
  <si>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</si>
  <si>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</si>
  <si>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</si>
  <si>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</si>
  <si>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</si>
  <si>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</si>
  <si>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</si>
  <si>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</si>
  <si>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</si>
  <si>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</si>
  <si>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</si>
  <si>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</si>
  <si>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</si>
  <si>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</si>
  <si>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</si>
  <si>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</si>
  <si>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</si>
  <si>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</si>
  <si>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</si>
  <si>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</si>
  <si>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</si>
  <si>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</si>
  <si>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</si>
  <si>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</si>
  <si>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</si>
  <si>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</si>
  <si>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</si>
  <si>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</si>
  <si>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</si>
  <si>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</si>
  <si>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</si>
  <si>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</si>
  <si>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</si>
  <si>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</si>
  <si>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</si>
  <si>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</si>
  <si>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</si>
  <si>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</si>
  <si>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</si>
  <si>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</si>
  <si>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</si>
  <si>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</si>
  <si>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</si>
  <si>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</si>
  <si>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</si>
  <si>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</si>
  <si>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</si>
  <si>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</si>
  <si>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</si>
  <si>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</si>
  <si>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</si>
  <si>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</si>
  <si>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</si>
  <si>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</si>
  <si>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</si>
  <si>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</si>
  <si>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</si>
  <si>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</si>
  <si>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</si>
  <si>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</si>
  <si>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</si>
  <si>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</si>
  <si>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</si>
  <si>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</si>
  <si>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</si>
  <si>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</si>
  <si>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</si>
  <si>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</si>
  <si>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</si>
  <si>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</si>
  <si>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</si>
  <si>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</si>
  <si>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</si>
  <si>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</si>
  <si>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</si>
  <si>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</si>
  <si>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</si>
  <si>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</si>
  <si>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</si>
  <si>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</si>
  <si>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</si>
  <si>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</si>
  <si>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</si>
  <si>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</si>
  <si>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</si>
  <si>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</si>
  <si>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</si>
  <si>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</si>
  <si>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</si>
  <si>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</si>
  <si>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</si>
  <si>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</si>
  <si>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</si>
  <si>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</si>
  <si>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</si>
  <si>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</si>
  <si>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</si>
  <si>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</si>
  <si>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</si>
  <si>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</si>
  <si>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</si>
  <si>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</si>
  <si>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</si>
  <si>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</si>
  <si>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</si>
  <si>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</si>
  <si>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</si>
  <si>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</si>
  <si>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</si>
  <si>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</si>
  <si>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</si>
  <si>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</si>
  <si>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</si>
  <si>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</si>
  <si>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</si>
  <si>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</si>
  <si>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</si>
  <si>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</si>
  <si>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</si>
  <si>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</si>
  <si>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</si>
  <si>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</si>
  <si>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</si>
  <si>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</si>
  <si>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</si>
  <si>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</si>
  <si>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</si>
  <si>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</si>
  <si>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</si>
  <si>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</si>
  <si>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</si>
  <si>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</si>
  <si>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</si>
  <si>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</si>
  <si>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</si>
  <si>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</si>
  <si>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</si>
  <si>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</si>
  <si>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</si>
  <si>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</si>
  <si>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</si>
  <si>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</si>
  <si>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</si>
  <si>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</si>
  <si>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</si>
  <si>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</si>
  <si>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</si>
  <si>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</si>
  <si>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</si>
  <si>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</si>
  <si>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</si>
  <si>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</si>
  <si>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</si>
  <si>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</si>
  <si>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</si>
  <si>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</si>
  <si>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</si>
  <si>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</si>
  <si>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</si>
  <si>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</si>
  <si>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</si>
  <si>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</si>
  <si>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</si>
  <si>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</si>
  <si>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</si>
  <si>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</si>
  <si>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</si>
  <si>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</si>
  <si>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</si>
  <si>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</si>
  <si>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</si>
  <si>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</si>
  <si>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</si>
  <si>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</si>
  <si>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</si>
  <si>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</si>
  <si>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</si>
  <si>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</si>
  <si>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</si>
  <si>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</si>
  <si>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</si>
  <si>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</si>
  <si>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</si>
  <si>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</si>
  <si>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</si>
  <si>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</si>
  <si>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</si>
  <si>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</si>
  <si>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</si>
  <si>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</si>
  <si>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</si>
  <si>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</si>
  <si>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</si>
  <si>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</si>
  <si>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</si>
  <si>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</si>
  <si>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</si>
  <si>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</si>
  <si>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</si>
  <si>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</si>
  <si>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</si>
  <si>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</si>
  <si>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</si>
  <si>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</si>
  <si>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</si>
  <si>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</si>
  <si>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</si>
  <si>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</si>
  <si>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</si>
  <si>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</si>
  <si>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</si>
  <si>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</si>
  <si>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</si>
  <si>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</si>
  <si>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</si>
  <si>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</si>
  <si>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</si>
  <si>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</si>
  <si>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</si>
  <si>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</si>
  <si>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</si>
  <si>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</si>
  <si>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</si>
  <si>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</si>
  <si>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</si>
  <si>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</si>
  <si>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</si>
  <si>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</si>
  <si>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</si>
  <si>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</si>
  <si>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</si>
  <si>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</si>
  <si>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</si>
  <si>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</si>
  <si>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</si>
  <si>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</si>
  <si>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</si>
  <si>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</si>
  <si>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</si>
  <si>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</si>
  <si>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</si>
  <si>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</si>
  <si>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</si>
  <si>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</si>
  <si>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</si>
  <si>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</si>
  <si>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</si>
  <si>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</si>
  <si>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</si>
  <si>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</si>
  <si>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</si>
  <si>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</si>
  <si>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</si>
  <si>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</si>
  <si>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</si>
  <si>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</si>
  <si>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</si>
  <si>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</si>
  <si>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</si>
  <si>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</si>
  <si>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</si>
  <si>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</si>
  <si>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</si>
  <si>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</si>
  <si>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</si>
  <si>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</si>
  <si>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</si>
  <si>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</si>
  <si>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</si>
  <si>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</si>
  <si>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</si>
  <si>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</si>
  <si>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</si>
  <si>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</si>
  <si>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</si>
  <si>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</si>
  <si>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</si>
  <si>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</si>
  <si>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</si>
  <si>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</si>
  <si>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</si>
  <si>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</si>
  <si>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</si>
  <si>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</si>
  <si>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</si>
  <si>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</si>
  <si>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</si>
  <si>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</si>
  <si>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</si>
  <si>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</si>
  <si>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</si>
  <si>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</si>
  <si>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</si>
  <si>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</si>
  <si>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</si>
  <si>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</si>
  <si>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</si>
  <si>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</si>
  <si>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</si>
  <si>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</si>
  <si>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</si>
  <si>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</si>
  <si>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</si>
  <si>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</si>
  <si>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</si>
  <si>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</si>
  <si>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</si>
  <si>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</si>
  <si>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</si>
  <si>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</si>
  <si>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</si>
  <si>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</si>
  <si>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</si>
  <si>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</si>
  <si>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</si>
  <si>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</si>
  <si>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</si>
  <si>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</si>
  <si>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</si>
  <si>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</si>
  <si>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</si>
  <si>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</si>
  <si>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</si>
  <si>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</si>
  <si>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</si>
  <si>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</si>
  <si>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</si>
  <si>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</si>
  <si>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</si>
  <si>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</si>
  <si>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</si>
  <si>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</si>
  <si>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</si>
  <si>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</si>
  <si>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</si>
  <si>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</si>
  <si>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</si>
  <si>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</si>
  <si>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</si>
  <si>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</si>
  <si>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</si>
  <si>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</si>
  <si>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</si>
  <si>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</si>
  <si>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</si>
  <si>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</si>
  <si>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</si>
  <si>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</si>
  <si>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</si>
  <si>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</si>
  <si>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</si>
  <si>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</si>
  <si>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</si>
  <si>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</si>
  <si>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</si>
  <si>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</si>
  <si>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</si>
  <si>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</si>
  <si>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</si>
  <si>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</si>
  <si>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</si>
  <si>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</si>
  <si>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</si>
  <si>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</si>
  <si>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</si>
  <si>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</si>
  <si>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</si>
  <si>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</si>
  <si>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</si>
  <si>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</si>
  <si>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</si>
  <si>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</si>
  <si>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</si>
  <si>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</si>
  <si>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</si>
  <si>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</si>
  <si>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</si>
  <si>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</si>
  <si>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</si>
  <si>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</si>
  <si>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</si>
  <si>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</si>
  <si>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</si>
  <si>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</si>
  <si>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</si>
  <si>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</si>
  <si>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</si>
  <si>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</si>
  <si>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</si>
  <si>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</si>
  <si>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</si>
  <si>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</si>
  <si>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</si>
  <si>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</si>
  <si>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</si>
  <si>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</si>
  <si>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</si>
  <si>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</si>
  <si>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</si>
  <si>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</si>
  <si>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</si>
  <si>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</si>
  <si>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</si>
  <si>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</si>
  <si>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</si>
  <si>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</si>
  <si>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</si>
  <si>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</si>
  <si>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</si>
  <si>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</si>
  <si>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</si>
  <si>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</si>
  <si>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</si>
  <si>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</si>
  <si>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</si>
  <si>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</si>
  <si>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</si>
  <si>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</si>
  <si>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</si>
  <si>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</si>
  <si>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</si>
  <si>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</si>
  <si>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</si>
  <si>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</si>
  <si>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</si>
  <si>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</si>
  <si>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</si>
  <si>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</si>
  <si>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</si>
  <si>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</si>
  <si>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</si>
  <si>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</si>
  <si>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</si>
  <si>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</si>
  <si>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</si>
  <si>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</si>
  <si>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</si>
  <si>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</si>
  <si>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</si>
  <si>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</si>
  <si>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</si>
  <si>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</si>
  <si>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</si>
  <si>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</si>
  <si>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</si>
  <si>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</si>
  <si>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</si>
  <si>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</si>
  <si>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</si>
  <si>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</si>
  <si>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</si>
  <si>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</si>
  <si>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</si>
  <si>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</si>
  <si>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</si>
  <si>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</si>
  <si>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</si>
  <si>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</si>
  <si>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</si>
  <si>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</si>
  <si>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</si>
  <si>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</si>
  <si>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</si>
  <si>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</si>
  <si>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</si>
  <si>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</si>
  <si>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</si>
  <si>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</si>
  <si>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</si>
  <si>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</si>
  <si>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</si>
  <si>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</si>
  <si>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</si>
  <si>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</si>
  <si>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</si>
  <si>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</si>
  <si>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</si>
  <si>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</si>
  <si>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</si>
  <si>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</si>
  <si>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</si>
  <si>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</si>
  <si>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</si>
  <si>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</si>
  <si>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</si>
  <si>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</si>
  <si>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</si>
  <si>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</si>
  <si>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</si>
  <si>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</si>
  <si>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</si>
  <si>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</si>
  <si>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</si>
  <si>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</si>
  <si>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</si>
  <si>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</si>
  <si>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</si>
  <si>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</si>
  <si>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</si>
  <si>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</si>
  <si>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</si>
  <si>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</si>
  <si>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</si>
  <si>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</si>
  <si>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</si>
  <si>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</si>
  <si>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</si>
  <si>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</si>
  <si>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</si>
  <si>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</si>
  <si>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</si>
  <si>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</si>
  <si>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</si>
  <si>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</si>
  <si>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</si>
  <si>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</si>
  <si>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</si>
  <si>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</si>
  <si>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</si>
  <si>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</si>
  <si>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</si>
  <si>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</si>
  <si>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</si>
  <si>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</si>
  <si>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</si>
  <si>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</si>
  <si>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</si>
  <si>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</si>
  <si>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</si>
  <si>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</si>
  <si>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</si>
  <si>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</si>
  <si>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</si>
  <si>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</si>
  <si>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</si>
  <si>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</si>
  <si>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</si>
  <si>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</si>
  <si>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</si>
  <si>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</si>
  <si>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</si>
  <si>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</si>
  <si>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</si>
  <si>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</si>
  <si>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</si>
  <si>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</si>
  <si>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</si>
  <si>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</si>
  <si>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</si>
  <si>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</si>
  <si>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</si>
  <si>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</si>
  <si>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</si>
  <si>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</si>
  <si>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</si>
  <si>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</si>
  <si>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</si>
  <si>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</si>
  <si>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</si>
  <si>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</si>
  <si>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</si>
  <si>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</si>
  <si>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</si>
  <si>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</si>
  <si>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</si>
  <si>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</si>
  <si>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</si>
  <si>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</si>
  <si>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</si>
  <si>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</si>
  <si>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</si>
  <si>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</si>
  <si>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</si>
  <si>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</si>
  <si>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</si>
  <si>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</si>
  <si>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</si>
  <si>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</si>
  <si>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</si>
  <si>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</si>
  <si>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</si>
  <si>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</si>
  <si>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</si>
  <si>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</si>
  <si>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</si>
  <si>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</si>
  <si>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</si>
  <si>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</si>
  <si>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</si>
  <si>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</si>
  <si>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</si>
  <si>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</si>
  <si>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</si>
  <si>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</si>
  <si>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</si>
  <si>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</si>
  <si>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</si>
  <si>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</si>
  <si>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</si>
  <si>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</si>
  <si>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</si>
  <si>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</si>
  <si>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</si>
  <si>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</si>
  <si>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</si>
  <si>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</si>
  <si>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</si>
  <si>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</si>
  <si>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</si>
  <si>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</si>
  <si>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</si>
  <si>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</si>
  <si>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</si>
  <si>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</si>
  <si>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</si>
  <si>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</si>
  <si>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</si>
  <si>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</si>
  <si>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</si>
  <si>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</si>
  <si>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</si>
  <si>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</si>
  <si>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</si>
  <si>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</si>
  <si>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</si>
  <si>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</si>
  <si>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</si>
  <si>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</si>
  <si>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</si>
  <si>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</si>
  <si>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</si>
  <si>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</si>
  <si>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</si>
  <si>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</si>
  <si>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</si>
  <si>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</si>
  <si>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</si>
  <si>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</si>
  <si>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</si>
  <si>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</si>
  <si>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</si>
  <si>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</si>
  <si>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</si>
  <si>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</si>
  <si>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</si>
  <si>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</si>
  <si>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</si>
  <si>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</si>
  <si>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</si>
  <si>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</si>
  <si>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</si>
  <si>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</si>
  <si>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</si>
  <si>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</si>
  <si>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</si>
  <si>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</si>
  <si>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</si>
  <si>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</si>
  <si>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</si>
  <si>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</si>
  <si>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</si>
  <si>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</si>
  <si>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</si>
  <si>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</si>
  <si>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</si>
  <si>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</si>
  <si>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</si>
  <si>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</si>
  <si>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</si>
  <si>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</si>
  <si>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</si>
  <si>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</si>
  <si>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</si>
  <si>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</si>
  <si>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</si>
  <si>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</si>
  <si>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</si>
  <si>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</si>
  <si>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</si>
  <si>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</si>
  <si>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</si>
  <si>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</si>
  <si>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</si>
  <si>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</si>
  <si>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</si>
  <si>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</si>
  <si>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</si>
  <si>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</si>
  <si>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</si>
  <si>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</si>
  <si>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</si>
  <si>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</si>
  <si>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</si>
  <si>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</si>
  <si>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</si>
  <si>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</si>
  <si>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</si>
  <si>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</si>
  <si>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</si>
  <si>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</si>
  <si>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</si>
  <si>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</si>
  <si>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</si>
  <si>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</si>
  <si>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</si>
  <si>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</si>
  <si>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</si>
  <si>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</si>
  <si>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</si>
  <si>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</si>
  <si>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</si>
  <si>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</si>
  <si>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</si>
  <si>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</si>
  <si>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</si>
  <si>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</si>
  <si>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</si>
  <si>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</si>
  <si>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</si>
  <si>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</si>
  <si>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</si>
  <si>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</si>
  <si>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</si>
  <si>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</si>
  <si>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</si>
  <si>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</si>
  <si>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</si>
  <si>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</si>
  <si>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</si>
  <si>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</si>
  <si>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</si>
  <si>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</si>
  <si>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</si>
  <si>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</si>
  <si>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</si>
  <si>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</si>
  <si>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</si>
  <si>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</si>
  <si>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</si>
  <si>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</si>
  <si>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</si>
  <si>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</si>
  <si>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</si>
  <si>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</si>
  <si>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</si>
  <si>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</si>
  <si>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</si>
  <si>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</si>
  <si>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</si>
  <si>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</si>
  <si>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</si>
  <si>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</si>
  <si>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</si>
  <si>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</si>
  <si>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</si>
  <si>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</si>
  <si>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</si>
  <si>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</si>
  <si>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</si>
  <si>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</si>
  <si>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</si>
  <si>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</si>
  <si>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</si>
  <si>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</si>
  <si>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</si>
  <si>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</si>
  <si>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</si>
  <si>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</si>
  <si>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</si>
  <si>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</si>
  <si>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</si>
  <si>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</si>
  <si>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</si>
  <si>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</si>
  <si>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</si>
  <si>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</si>
  <si>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</si>
  <si>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</si>
  <si>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</si>
  <si>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</si>
  <si>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</si>
  <si>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</si>
  <si>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</si>
  <si>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</si>
  <si>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</si>
  <si>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</si>
  <si>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</si>
  <si>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</si>
  <si>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</si>
  <si>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</si>
  <si>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</si>
  <si>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</si>
  <si>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</si>
  <si>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</si>
  <si>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</si>
  <si>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</si>
  <si>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</si>
  <si>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</si>
  <si>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</si>
  <si>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</si>
  <si>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</si>
  <si>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</si>
  <si>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</si>
  <si>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</si>
  <si>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</si>
  <si>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</si>
  <si>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</si>
  <si>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</si>
  <si>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</si>
  <si>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</si>
  <si>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</si>
  <si>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</si>
  <si>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</si>
  <si>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</si>
  <si>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</si>
  <si>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</si>
  <si>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</si>
  <si>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</si>
  <si>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</si>
  <si>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</si>
  <si>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</si>
  <si>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</si>
  <si>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</si>
  <si>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</si>
  <si>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</si>
  <si>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</si>
  <si>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</si>
  <si>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</si>
  <si>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</si>
  <si>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</si>
  <si>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</si>
  <si>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</si>
  <si>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</si>
  <si>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</si>
  <si>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</si>
  <si>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</si>
  <si>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</si>
  <si>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</si>
  <si>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</si>
  <si>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</si>
  <si>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</si>
  <si>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</si>
  <si>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</si>
  <si>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</si>
  <si>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</si>
  <si>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</si>
  <si>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</si>
  <si>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</si>
  <si>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</si>
  <si>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</si>
  <si>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</si>
  <si>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</si>
  <si>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</si>
  <si>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</si>
  <si>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</si>
  <si>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</si>
  <si>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</si>
  <si>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</si>
  <si>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</si>
  <si>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</si>
  <si>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</si>
  <si>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</si>
  <si>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</si>
  <si>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</si>
  <si>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</si>
  <si>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</si>
  <si>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</si>
  <si>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</si>
  <si>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</si>
  <si>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</si>
  <si>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</si>
  <si>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</si>
  <si>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</si>
  <si>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</si>
  <si>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</si>
  <si>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</si>
  <si>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</si>
  <si>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</si>
  <si>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</si>
  <si>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</si>
  <si>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</si>
  <si>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</si>
  <si>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</si>
  <si>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</si>
  <si>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</si>
  <si>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</si>
  <si>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</si>
  <si>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</si>
  <si>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</si>
  <si>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</si>
  <si>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</si>
  <si>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</si>
  <si>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</si>
  <si>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</si>
  <si>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</si>
  <si>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</si>
  <si>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</si>
  <si>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</si>
  <si>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</si>
  <si>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</si>
  <si>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</si>
  <si>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</si>
  <si>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</si>
  <si>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</si>
  <si>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</si>
  <si>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</si>
  <si>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</si>
  <si>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</si>
  <si>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</si>
  <si>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</si>
  <si>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</si>
  <si>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</si>
  <si>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</si>
  <si>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</si>
  <si>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</si>
  <si>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</si>
  <si>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</si>
  <si>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</si>
  <si>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</si>
  <si>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</si>
  <si>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</si>
  <si>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</si>
  <si>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</si>
  <si>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</si>
  <si>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</si>
  <si>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</si>
  <si>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</si>
  <si>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</si>
  <si>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</si>
  <si>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</si>
  <si>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</si>
  <si>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</si>
  <si>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</si>
  <si>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</si>
  <si>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</si>
  <si>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</si>
  <si>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</si>
  <si>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</si>
  <si>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</si>
  <si>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</si>
  <si>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</si>
  <si>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</si>
  <si>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</si>
  <si>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</si>
  <si>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</si>
  <si>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</si>
  <si>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</si>
  <si>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</si>
  <si>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</si>
  <si>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</si>
  <si>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</si>
  <si>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</si>
  <si>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</si>
  <si>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</si>
  <si>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</si>
  <si>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</si>
  <si>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</si>
  <si>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</si>
  <si>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</si>
  <si>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</si>
  <si>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</si>
  <si>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</si>
  <si>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</si>
  <si>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</si>
  <si>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</si>
  <si>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</si>
  <si>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</si>
  <si>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</si>
  <si>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</si>
  <si>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</si>
  <si>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</si>
  <si>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</si>
  <si>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</si>
  <si>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</si>
  <si>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</si>
  <si>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</si>
  <si>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</si>
  <si>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</si>
  <si>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</si>
  <si>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</si>
  <si>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</si>
  <si>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</si>
  <si>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</si>
  <si>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</si>
  <si>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</si>
  <si>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</si>
  <si>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</si>
  <si>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</si>
  <si>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</si>
  <si>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</si>
  <si>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</si>
  <si>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</si>
  <si>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</si>
  <si>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</si>
  <si>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</si>
  <si>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</si>
  <si>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</si>
  <si>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</si>
  <si>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</si>
  <si>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</si>
  <si>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</si>
  <si>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</si>
  <si>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</si>
  <si>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</si>
  <si>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</si>
  <si>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</si>
  <si>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</si>
  <si>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</si>
  <si>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</si>
  <si>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</si>
  <si>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</si>
  <si>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</si>
  <si>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</si>
  <si>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</si>
  <si>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</si>
  <si>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</si>
  <si>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</si>
  <si>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</si>
  <si>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</si>
  <si>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</si>
  <si>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</si>
  <si>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</si>
  <si>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</si>
  <si>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</si>
  <si>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</si>
  <si>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</si>
  <si>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</si>
  <si>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</si>
  <si>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</si>
  <si>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</si>
  <si>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</si>
  <si>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</si>
  <si>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</si>
  <si>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</si>
  <si>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</si>
  <si>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</si>
  <si>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</si>
  <si>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</si>
  <si>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</si>
  <si>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</si>
  <si>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</si>
  <si>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</si>
  <si>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</si>
  <si>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</si>
  <si>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</si>
  <si>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</si>
  <si>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</si>
  <si>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</si>
  <si>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</si>
  <si>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</si>
  <si>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</si>
  <si>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</si>
  <si>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</si>
  <si>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</si>
  <si>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</si>
  <si>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</si>
  <si>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</si>
  <si>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</si>
  <si>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</si>
  <si>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</si>
  <si>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</si>
  <si>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</si>
  <si>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</si>
  <si>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</si>
  <si>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</si>
  <si>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</si>
  <si>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</si>
  <si>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</si>
  <si>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</si>
  <si>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</si>
  <si>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</si>
  <si>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</si>
  <si>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</si>
  <si>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</si>
  <si>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</si>
  <si>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</si>
  <si>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</si>
  <si>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</si>
  <si>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</si>
  <si>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</si>
  <si>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</si>
  <si>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</si>
  <si>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</si>
  <si>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</si>
  <si>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</si>
  <si>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</si>
  <si>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</si>
  <si>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</si>
  <si>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</si>
  <si>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</si>
  <si>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</si>
  <si>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</si>
  <si>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</si>
  <si>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</si>
  <si>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</si>
  <si>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</si>
  <si>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</si>
  <si>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</si>
  <si>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</si>
  <si>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</si>
  <si>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</si>
  <si>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</si>
  <si>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</si>
  <si>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</si>
  <si>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</si>
  <si>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</si>
  <si>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</si>
  <si>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</si>
  <si>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</si>
  <si>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</si>
  <si>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</si>
  <si>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</si>
  <si>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</si>
  <si>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</si>
  <si>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</si>
  <si>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</si>
  <si>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</si>
  <si>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</si>
  <si>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</si>
  <si>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</si>
  <si>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</si>
  <si>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</si>
  <si>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</si>
  <si>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</si>
  <si>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</si>
  <si>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</si>
  <si>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</si>
  <si>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</si>
  <si>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</si>
  <si>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</si>
  <si>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</si>
  <si>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</si>
  <si>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</si>
  <si>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</si>
  <si>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</si>
  <si>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</si>
  <si>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</si>
  <si>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</si>
  <si>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</si>
  <si>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</si>
  <si>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</si>
  <si>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</si>
  <si>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</si>
  <si>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</si>
  <si>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</si>
  <si>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</si>
  <si>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</si>
  <si>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</si>
  <si>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</si>
  <si>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</si>
  <si>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</si>
  <si>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</si>
  <si>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</si>
  <si>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</si>
  <si>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</si>
  <si>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</si>
  <si>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</si>
  <si>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</si>
  <si>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</si>
  <si>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</si>
  <si>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</si>
  <si>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</si>
  <si>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</si>
  <si>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</si>
  <si>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</si>
  <si>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</si>
  <si>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</si>
  <si>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</si>
  <si>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</si>
  <si>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</si>
  <si>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</si>
  <si>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</si>
  <si>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</si>
  <si>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</si>
  <si>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</si>
  <si>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</si>
  <si>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</si>
  <si>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</si>
  <si>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</si>
  <si>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</si>
  <si>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</si>
  <si>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</si>
  <si>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</si>
  <si>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</si>
  <si>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</si>
  <si>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</si>
  <si>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</si>
  <si>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</si>
  <si>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</si>
  <si>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</si>
  <si>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</si>
  <si>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</si>
  <si>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</si>
  <si>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</si>
  <si>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</si>
  <si>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</si>
  <si>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</si>
  <si>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</si>
  <si>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</si>
  <si>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</si>
  <si>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</si>
  <si>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</si>
  <si>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</si>
  <si>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</si>
  <si>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</si>
  <si>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</si>
  <si>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</si>
  <si>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</si>
  <si>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</si>
  <si>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</si>
  <si>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</si>
  <si>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</si>
  <si>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</si>
  <si>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</si>
  <si>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</si>
  <si>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</si>
  <si>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</si>
  <si>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</si>
  <si>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</si>
  <si>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</si>
  <si>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</si>
  <si>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</si>
  <si>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</si>
  <si>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</si>
  <si>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</si>
  <si>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</si>
  <si>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</si>
  <si>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</si>
  <si>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</si>
  <si>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</si>
  <si>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</si>
  <si>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</si>
  <si>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</si>
  <si>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</si>
  <si>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</si>
  <si>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</si>
  <si>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</si>
  <si>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</si>
  <si>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</si>
  <si>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</si>
  <si>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</si>
  <si>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</si>
  <si>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</si>
  <si>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</si>
  <si>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</si>
  <si>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</si>
  <si>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</si>
  <si>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</si>
  <si>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</si>
  <si>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</si>
  <si>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</si>
  <si>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</si>
  <si>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</si>
  <si>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</si>
  <si>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</si>
  <si>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</si>
  <si>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</si>
  <si>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</si>
  <si>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</si>
  <si>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</si>
  <si>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</si>
  <si>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</si>
  <si>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</si>
  <si>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</si>
  <si>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</si>
  <si>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</si>
  <si>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</si>
  <si>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</si>
  <si>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</si>
  <si>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</si>
  <si>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</si>
  <si>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</si>
  <si>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</si>
  <si>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</si>
  <si>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</si>
  <si>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</si>
  <si>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</si>
  <si>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</si>
  <si>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</si>
  <si>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</si>
  <si>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</si>
  <si>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</si>
  <si>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</si>
  <si>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</si>
  <si>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</si>
  <si>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</si>
  <si>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</si>
  <si>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</si>
  <si>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</si>
  <si>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</si>
  <si>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</si>
  <si>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</si>
  <si>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</si>
  <si>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</si>
  <si>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</si>
  <si>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</si>
  <si>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</si>
  <si>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</si>
  <si>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</si>
  <si>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</si>
  <si>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</si>
  <si>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</si>
  <si>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</si>
  <si>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</si>
  <si>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</si>
  <si>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</si>
  <si>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</si>
  <si>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</si>
  <si>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</si>
  <si>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</si>
  <si>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</si>
  <si>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</si>
  <si>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</si>
  <si>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</si>
  <si>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</si>
  <si>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</si>
  <si>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</si>
  <si>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</si>
  <si>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</si>
  <si>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</si>
  <si>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</si>
  <si>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</si>
  <si>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</si>
  <si>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</si>
  <si>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</si>
  <si>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</si>
  <si>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</si>
  <si>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</si>
  <si>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</si>
  <si>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</si>
  <si>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</si>
  <si>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</si>
  <si>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</si>
  <si>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</si>
  <si>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</si>
  <si>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</si>
  <si>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</si>
  <si>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</si>
  <si>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</si>
  <si>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</si>
  <si>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</si>
  <si>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</si>
  <si>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</si>
  <si>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</si>
  <si>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</si>
  <si>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</si>
  <si>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</si>
  <si>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</si>
  <si>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</si>
  <si>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</si>
  <si>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</si>
  <si>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</si>
  <si>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</si>
  <si>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</si>
  <si>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</si>
  <si>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</si>
  <si>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</si>
  <si>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</si>
  <si>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</si>
  <si>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</si>
  <si>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</si>
  <si>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</si>
  <si>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</si>
  <si>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</si>
  <si>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</si>
  <si>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</si>
  <si>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</si>
  <si>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</si>
  <si>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</si>
  <si>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</si>
  <si>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</si>
  <si>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</si>
  <si>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</si>
  <si>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</si>
  <si>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</si>
  <si>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</si>
  <si>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</si>
  <si>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</si>
  <si>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</si>
  <si>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</si>
  <si>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</si>
  <si>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</si>
  <si>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</si>
  <si>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</si>
  <si>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</si>
  <si>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</si>
  <si>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</si>
  <si>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</si>
  <si>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</si>
  <si>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</si>
  <si>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</si>
  <si>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</si>
  <si>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</si>
  <si>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</si>
  <si>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</si>
  <si>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</si>
  <si>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</si>
  <si>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</si>
  <si>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</si>
  <si>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</si>
  <si>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</si>
  <si>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</si>
  <si>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</si>
  <si>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</si>
  <si>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</si>
  <si>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</si>
  <si>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</si>
  <si>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</si>
  <si>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</si>
  <si>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</si>
  <si>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</si>
  <si>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</si>
  <si>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</si>
  <si>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</si>
  <si>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</si>
  <si>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</si>
  <si>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</si>
  <si>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</si>
  <si>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</si>
  <si>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</si>
  <si>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</si>
  <si>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</si>
  <si>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</si>
  <si>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</si>
  <si>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</si>
  <si>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</si>
  <si>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</si>
  <si>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</si>
  <si>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</si>
  <si>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</si>
  <si>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</si>
  <si>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</si>
  <si>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</si>
  <si>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</si>
  <si>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</si>
  <si>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</si>
  <si>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</si>
  <si>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</si>
  <si>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</si>
  <si>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</si>
  <si>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</si>
  <si>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</si>
  <si>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</si>
  <si>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</si>
  <si>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</si>
  <si>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</si>
  <si>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</si>
  <si>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</si>
  <si>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</si>
  <si>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</si>
  <si>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</si>
  <si>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</si>
  <si>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</si>
  <si>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</si>
  <si>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</si>
  <si>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</si>
  <si>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</si>
  <si>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</si>
  <si>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</si>
  <si>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</si>
  <si>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</si>
  <si>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</si>
  <si>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</si>
  <si>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</si>
  <si>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</si>
  <si>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</si>
  <si>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</si>
  <si>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</si>
  <si>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</si>
  <si>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</si>
  <si>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</si>
  <si>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</si>
  <si>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</si>
  <si>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</si>
  <si>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</si>
  <si>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</si>
  <si>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</si>
  <si>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</si>
  <si>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</si>
  <si>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</si>
  <si>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</si>
  <si>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</si>
  <si>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</si>
  <si>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</si>
  <si>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</si>
  <si>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</si>
  <si>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</si>
  <si>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</si>
  <si>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</si>
  <si>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</si>
  <si>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</si>
  <si>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</si>
  <si>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</si>
  <si>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</si>
  <si>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</si>
  <si>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</si>
  <si>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</si>
  <si>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</si>
  <si>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</si>
  <si>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</si>
  <si>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</si>
  <si>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</si>
  <si>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</si>
  <si>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</si>
  <si>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</si>
  <si>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</si>
  <si>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</si>
  <si>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</si>
  <si>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</si>
  <si>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</si>
  <si>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</si>
  <si>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</si>
  <si>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</si>
  <si>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</si>
  <si>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</si>
  <si>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</si>
  <si>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</si>
  <si>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</si>
  <si>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</si>
  <si>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</si>
  <si>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</si>
  <si>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</si>
  <si>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</si>
  <si>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</si>
  <si>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</si>
  <si>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</si>
  <si>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</si>
  <si>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</si>
  <si>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</si>
  <si>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</si>
  <si>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</si>
  <si>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</si>
  <si>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</si>
  <si>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</si>
  <si>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</si>
  <si>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</si>
  <si>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</si>
  <si>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</si>
  <si>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</si>
  <si>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</si>
  <si>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</si>
  <si>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</si>
  <si>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</si>
  <si>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</si>
  <si>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</si>
  <si>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</si>
  <si>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</si>
  <si>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</si>
  <si>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</si>
  <si>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</si>
  <si>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</si>
  <si>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</si>
  <si>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</si>
  <si>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</si>
  <si>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</si>
  <si>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</si>
  <si>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</si>
  <si>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</si>
  <si>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</si>
  <si>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</si>
  <si>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</si>
  <si>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</si>
  <si>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</si>
  <si>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</si>
  <si>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</si>
  <si>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</si>
  <si>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</si>
  <si>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</si>
  <si>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</si>
  <si>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</si>
  <si>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</si>
  <si>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</si>
  <si>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</si>
  <si>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</si>
  <si>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</si>
  <si>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</si>
  <si>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</si>
  <si>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</si>
  <si>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</si>
  <si>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</si>
  <si>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</si>
  <si>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</si>
  <si>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</si>
  <si>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</si>
  <si>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</si>
  <si>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</si>
  <si>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</si>
  <si>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</si>
  <si>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</si>
  <si>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</si>
  <si>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</si>
  <si>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</si>
  <si>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</si>
  <si>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</si>
  <si>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</si>
  <si>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</si>
  <si>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</si>
  <si>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</si>
  <si>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</si>
  <si>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</si>
  <si>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</si>
  <si>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</si>
  <si>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</si>
  <si>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</si>
  <si>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</si>
  <si>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</si>
  <si>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</si>
  <si>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</si>
  <si>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</si>
  <si>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</si>
  <si>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</si>
  <si>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</si>
  <si>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</si>
  <si>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</si>
  <si>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</si>
  <si>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</si>
  <si>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</si>
  <si>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</si>
  <si>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</si>
  <si>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</si>
  <si>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</si>
  <si>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</si>
  <si>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</si>
  <si>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</si>
  <si>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</si>
  <si>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</si>
  <si>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</si>
  <si>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</si>
  <si>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</si>
  <si>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</si>
  <si>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</si>
  <si>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</si>
  <si>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</si>
  <si>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</si>
  <si>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</si>
  <si>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</si>
  <si>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</si>
  <si>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</si>
  <si>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</si>
  <si>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</si>
  <si>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</si>
  <si>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</si>
  <si>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</si>
  <si>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</si>
  <si>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</si>
  <si>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</si>
  <si>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</si>
  <si>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</si>
  <si>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</si>
  <si>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</si>
  <si>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</si>
  <si>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</si>
  <si>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</si>
  <si>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</si>
  <si>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</si>
  <si>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</si>
  <si>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</si>
  <si>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</si>
  <si>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</si>
  <si>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</si>
  <si>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</si>
  <si>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</si>
  <si>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</si>
  <si>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</si>
  <si>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</si>
  <si>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</si>
  <si>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</si>
  <si>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</si>
  <si>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</si>
  <si>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</si>
  <si>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</si>
  <si>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</si>
  <si>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</si>
  <si>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</si>
  <si>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</si>
  <si>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</si>
  <si>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</si>
  <si>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</si>
  <si>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</si>
  <si>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</si>
  <si>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</si>
  <si>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</si>
  <si>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</si>
  <si>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</si>
  <si>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</si>
  <si>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</si>
  <si>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</si>
  <si>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</si>
  <si>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</si>
  <si>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</si>
  <si>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</si>
  <si>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</si>
  <si>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</si>
  <si>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</si>
  <si>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</si>
  <si>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</si>
  <si>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</si>
  <si>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</si>
  <si>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</si>
  <si>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</si>
  <si>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</si>
  <si>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</si>
  <si>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</si>
  <si>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</si>
  <si>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</si>
  <si>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</si>
  <si>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</si>
  <si>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</si>
  <si>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</si>
  <si>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</si>
  <si>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</si>
  <si>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</si>
  <si>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</si>
  <si>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</si>
  <si>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</si>
  <si>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</si>
  <si>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</si>
  <si>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</si>
  <si>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</si>
  <si>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</si>
  <si>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</si>
  <si>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</si>
  <si>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</si>
  <si>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</si>
  <si>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</si>
  <si>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</si>
  <si>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</si>
  <si>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</si>
  <si>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</si>
  <si>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</si>
  <si>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</si>
  <si>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</si>
  <si>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</si>
  <si>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</si>
  <si>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</si>
  <si>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</si>
  <si>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</si>
  <si>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</si>
  <si>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</si>
  <si>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</si>
  <si>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</si>
  <si>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</si>
  <si>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</si>
  <si>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</si>
  <si>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</si>
  <si>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</si>
  <si>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</si>
  <si>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</si>
  <si>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</si>
  <si>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</si>
  <si>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</si>
  <si>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</si>
  <si>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</si>
  <si>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</si>
  <si>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</si>
  <si>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</si>
  <si>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</si>
  <si>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</si>
  <si>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</si>
  <si>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</si>
  <si>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</si>
  <si>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</si>
  <si>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</si>
  <si>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</si>
  <si>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</si>
  <si>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</si>
  <si>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</si>
  <si>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</si>
  <si>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</si>
  <si>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</si>
  <si>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</si>
  <si>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</si>
  <si>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</si>
  <si>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</si>
  <si>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</si>
  <si>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</si>
  <si>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</si>
  <si>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</si>
  <si>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</si>
  <si>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</si>
  <si>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</si>
  <si>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</si>
  <si>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</si>
  <si>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</si>
  <si>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</si>
  <si>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</si>
  <si>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</si>
  <si>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</si>
  <si>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</si>
  <si>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</si>
  <si>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</si>
  <si>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</si>
  <si>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</si>
  <si>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</si>
  <si>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</si>
  <si>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</si>
  <si>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</si>
  <si>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</si>
  <si>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</si>
  <si>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</si>
  <si>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</si>
  <si>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</si>
  <si>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</si>
  <si>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</si>
  <si>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</si>
  <si>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</si>
  <si>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</si>
  <si>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</si>
  <si>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</si>
  <si>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</si>
  <si>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</si>
  <si>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</si>
  <si>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</si>
  <si>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</si>
  <si>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</si>
  <si>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</si>
  <si>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</si>
  <si>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</si>
  <si>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</si>
  <si>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</si>
  <si>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</si>
  <si>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</si>
  <si>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</si>
  <si>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</si>
  <si>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</si>
  <si>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</si>
  <si>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</si>
  <si>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</si>
  <si>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</si>
  <si>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</si>
  <si>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</si>
  <si>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</si>
  <si>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</si>
  <si>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</si>
  <si>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</si>
  <si>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</si>
  <si>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</si>
  <si>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</si>
  <si>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</si>
  <si>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</si>
  <si>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</si>
  <si>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</si>
  <si>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</si>
  <si>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</si>
  <si>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</si>
  <si>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</si>
  <si>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</si>
  <si>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</si>
  <si>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</si>
  <si>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</si>
  <si>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</si>
  <si>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</si>
  <si>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</si>
  <si>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</si>
  <si>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</si>
  <si>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</si>
  <si>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</si>
  <si>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</si>
  <si>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</si>
  <si>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</si>
  <si>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</si>
  <si>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</si>
  <si>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</si>
  <si>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</si>
  <si>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</si>
  <si>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</si>
  <si>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</si>
  <si>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</si>
  <si>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</si>
  <si>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</si>
  <si>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</si>
  <si>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</si>
  <si>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</si>
  <si>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</si>
  <si>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</si>
  <si>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</si>
  <si>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</si>
  <si>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</si>
  <si>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</si>
  <si>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</si>
  <si>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</si>
  <si>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</si>
  <si>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</si>
  <si>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</si>
  <si>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</si>
  <si>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</si>
  <si>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</si>
  <si>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</si>
  <si>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</si>
  <si>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</si>
  <si>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</si>
  <si>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</si>
  <si>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</si>
  <si>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</si>
  <si>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</si>
  <si>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</si>
  <si>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</si>
  <si>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</si>
  <si>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</si>
  <si>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</si>
  <si>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</si>
  <si>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</si>
  <si>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</si>
  <si>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</si>
  <si>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</si>
  <si>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</si>
  <si>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</si>
  <si>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</si>
  <si>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</si>
  <si>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</si>
  <si>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</si>
  <si>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</si>
  <si>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</si>
  <si>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</si>
  <si>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</si>
  <si>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</si>
  <si>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</si>
  <si>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</si>
  <si>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</si>
  <si>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</si>
  <si>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</si>
  <si>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</si>
  <si>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</si>
  <si>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</si>
  <si>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</si>
  <si>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</si>
  <si>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</si>
  <si>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</si>
  <si>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</si>
  <si>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</si>
  <si>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</si>
  <si>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</si>
  <si>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</si>
  <si>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</si>
  <si>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</si>
  <si>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</si>
  <si>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</si>
  <si>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</si>
  <si>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</si>
  <si>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</si>
  <si>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</si>
  <si>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</si>
  <si>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</si>
  <si>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</si>
  <si>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</si>
  <si>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</si>
  <si>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</si>
  <si>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</si>
  <si>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</si>
  <si>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</si>
  <si>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</si>
  <si>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</si>
  <si>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</si>
  <si>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</si>
  <si>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</si>
  <si>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</si>
  <si>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</si>
  <si>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</si>
  <si>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</si>
  <si>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</si>
  <si>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</si>
  <si>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</si>
  <si>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</si>
  <si>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</si>
  <si>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</si>
  <si>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</si>
  <si>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</si>
  <si>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</si>
  <si>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</si>
  <si>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</si>
  <si>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</si>
  <si>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</si>
  <si>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</si>
  <si>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</si>
  <si>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</si>
  <si>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</si>
  <si>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</si>
  <si>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</si>
  <si>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</si>
  <si>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</si>
  <si>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</si>
  <si>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</si>
  <si>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</si>
  <si>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</si>
  <si>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</si>
  <si>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</si>
  <si>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</si>
  <si>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</si>
  <si>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</si>
  <si>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</si>
  <si>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</si>
  <si>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</si>
  <si>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</si>
  <si>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</si>
  <si>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</si>
  <si>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</si>
  <si>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</si>
  <si>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</si>
  <si>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</si>
  <si>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</si>
  <si>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</si>
  <si>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</si>
  <si>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</si>
  <si>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</si>
  <si>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</si>
  <si>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</si>
  <si>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</si>
  <si>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</si>
  <si>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</si>
  <si>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</si>
  <si>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</si>
  <si>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</si>
  <si>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</si>
  <si>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</si>
  <si>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</si>
  <si>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</si>
  <si>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</si>
  <si>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</si>
  <si>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</si>
  <si>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</si>
  <si>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</si>
  <si>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</si>
  <si>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</si>
  <si>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</si>
  <si>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</si>
  <si>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</si>
  <si>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</si>
  <si>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</si>
  <si>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</si>
  <si>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</si>
  <si>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</si>
  <si>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</si>
  <si>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</si>
  <si>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</si>
  <si>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</si>
  <si>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</si>
  <si>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</si>
  <si>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</si>
  <si>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</si>
  <si>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</si>
  <si>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</si>
  <si>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</si>
  <si>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</si>
  <si>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</si>
  <si>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</si>
  <si>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</si>
  <si>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</si>
  <si>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</si>
  <si>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</si>
  <si>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</si>
  <si>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</si>
  <si>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</si>
  <si>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</si>
  <si>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</si>
  <si>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</si>
  <si>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</si>
  <si>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</si>
  <si>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</si>
  <si>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</si>
  <si>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</si>
  <si>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</si>
  <si>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</si>
  <si>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</si>
  <si>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</si>
  <si>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</si>
  <si>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</si>
  <si>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</si>
  <si>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</si>
  <si>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</si>
  <si>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</si>
  <si>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</si>
  <si>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</si>
  <si>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</si>
  <si>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</si>
  <si>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</si>
  <si>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</si>
  <si>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</si>
  <si>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</si>
  <si>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</si>
  <si>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</si>
  <si>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</si>
  <si>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</si>
  <si>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</si>
  <si>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</si>
  <si>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</si>
  <si>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</si>
  <si>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</si>
  <si>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</si>
  <si>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</si>
  <si>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</si>
  <si>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</si>
  <si>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</si>
  <si>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</si>
  <si>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</si>
  <si>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</si>
  <si>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</si>
  <si>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</si>
  <si>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</si>
  <si>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</si>
  <si>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</si>
  <si>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</si>
  <si>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</si>
  <si>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</si>
  <si>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</si>
  <si>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</si>
  <si>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</si>
  <si>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</si>
  <si>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</si>
  <si>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</si>
  <si>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</si>
  <si>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</si>
  <si>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</si>
  <si>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</si>
  <si>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</si>
  <si>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</si>
  <si>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</si>
  <si>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</si>
  <si>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</si>
  <si>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</si>
  <si>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</si>
  <si>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</si>
  <si>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</si>
  <si>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</si>
  <si>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</si>
  <si>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</si>
  <si>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</si>
  <si>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</si>
  <si>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</si>
  <si>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</si>
  <si>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</si>
  <si>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</si>
  <si>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</si>
  <si>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</si>
  <si>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</si>
  <si>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</si>
  <si>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</si>
  <si>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</si>
  <si>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</si>
  <si>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</si>
  <si>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</si>
  <si>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</si>
  <si>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</si>
  <si>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</si>
  <si>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</si>
  <si>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</si>
  <si>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</si>
  <si>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</si>
  <si>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</si>
  <si>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</si>
  <si>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</si>
  <si>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</si>
  <si>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</si>
  <si>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</si>
  <si>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</si>
  <si>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</si>
  <si>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</si>
  <si>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</si>
  <si>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</si>
  <si>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</si>
  <si>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</si>
  <si>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</si>
  <si>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</si>
  <si>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</si>
  <si>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</si>
  <si>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</si>
  <si>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</si>
  <si>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</si>
  <si>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</si>
  <si>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</si>
  <si>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</si>
  <si>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</si>
  <si>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</si>
  <si>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</si>
  <si>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</si>
  <si>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</si>
  <si>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</si>
  <si>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</si>
  <si>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</si>
  <si>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</si>
  <si>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</si>
  <si>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</si>
  <si>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</si>
  <si>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</si>
  <si>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</si>
  <si>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</si>
  <si>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</si>
  <si>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</si>
  <si>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</si>
  <si>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</si>
  <si>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</si>
  <si>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</si>
  <si>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</si>
  <si>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</si>
  <si>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</si>
  <si>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</si>
  <si>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</si>
  <si>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</si>
  <si>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</si>
  <si>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</si>
  <si>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</si>
  <si>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</si>
  <si>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</si>
  <si>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</si>
  <si>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</si>
  <si>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</si>
  <si>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</si>
  <si>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</si>
  <si>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</si>
  <si>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</si>
  <si>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</si>
  <si>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</si>
  <si>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</si>
  <si>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</si>
  <si>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</si>
  <si>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</si>
  <si>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</si>
  <si>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</si>
  <si>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</si>
  <si>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</si>
  <si>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</si>
  <si>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</si>
  <si>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</si>
  <si>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</si>
  <si>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</si>
  <si>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</si>
  <si>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</si>
  <si>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</si>
  <si>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</si>
  <si>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</si>
  <si>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</si>
  <si>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</si>
  <si>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</si>
  <si>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</si>
  <si>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</si>
  <si>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</si>
  <si>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</si>
  <si>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</si>
  <si>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</si>
  <si>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</si>
  <si>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</si>
  <si>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</si>
  <si>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</si>
  <si>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</si>
  <si>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</si>
  <si>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</si>
  <si>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</si>
  <si>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</si>
  <si>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</si>
  <si>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</si>
  <si>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</si>
  <si>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</si>
  <si>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</si>
  <si>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</si>
  <si>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</si>
  <si>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</si>
  <si>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</si>
  <si>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</si>
  <si>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</si>
  <si>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</si>
  <si>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</si>
  <si>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</si>
  <si>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</si>
  <si>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</si>
  <si>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</si>
  <si>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</si>
  <si>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</si>
  <si>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</si>
  <si>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</si>
  <si>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</si>
  <si>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</si>
  <si>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</si>
  <si>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</si>
  <si>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</si>
  <si>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</si>
  <si>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</si>
  <si>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</si>
  <si>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</si>
  <si>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</si>
  <si>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</si>
  <si>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</si>
  <si>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</si>
  <si>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</si>
  <si>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</si>
  <si>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</si>
  <si>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</si>
  <si>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</si>
  <si>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</si>
  <si>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</si>
  <si>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</si>
  <si>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</si>
  <si>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</si>
  <si>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</si>
  <si>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</si>
  <si>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</si>
  <si>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</si>
  <si>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</si>
  <si>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</si>
  <si>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</si>
  <si>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</si>
  <si>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</si>
  <si>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</si>
  <si>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</si>
  <si>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</si>
  <si>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</si>
  <si>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</si>
  <si>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</si>
  <si>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</si>
  <si>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</si>
  <si>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</si>
  <si>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</si>
  <si>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</si>
  <si>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</si>
  <si>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</si>
  <si>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</si>
  <si>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</si>
  <si>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</si>
  <si>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</si>
  <si>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</si>
  <si>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</si>
  <si>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</si>
  <si>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</si>
  <si>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</si>
  <si>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</si>
  <si>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</si>
  <si>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</si>
  <si>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</si>
  <si>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</si>
  <si>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</si>
  <si>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</si>
  <si>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</si>
  <si>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</si>
  <si>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</si>
  <si>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</si>
  <si>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</si>
  <si>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</si>
  <si>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</si>
  <si>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</si>
  <si>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</si>
  <si>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</si>
  <si>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</si>
  <si>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</si>
  <si>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</si>
  <si>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</si>
  <si>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</si>
  <si>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</si>
  <si>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</si>
  <si>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</si>
  <si>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</si>
  <si>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</si>
  <si>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</si>
  <si>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</si>
  <si>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</si>
  <si>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</si>
  <si>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</si>
  <si>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</si>
  <si>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</si>
  <si>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</si>
  <si>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</si>
  <si>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</si>
  <si>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</si>
  <si>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</si>
  <si>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</si>
  <si>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</si>
  <si>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</si>
  <si>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</si>
  <si>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</si>
  <si>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</si>
  <si>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</si>
  <si>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</si>
  <si>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</si>
  <si>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</si>
  <si>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</si>
  <si>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</si>
  <si>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</si>
  <si>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</si>
  <si>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</si>
  <si>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</si>
  <si>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</si>
  <si>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</si>
  <si>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</si>
  <si>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</si>
  <si>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</si>
  <si>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</si>
  <si>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</si>
  <si>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</si>
  <si>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</si>
  <si>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</si>
  <si>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</si>
  <si>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</si>
  <si>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</si>
  <si>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</si>
  <si>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</si>
  <si>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</si>
  <si>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</si>
  <si>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</si>
  <si>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</si>
  <si>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</si>
  <si>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</si>
  <si>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</si>
  <si>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</si>
  <si>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</si>
  <si>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</si>
  <si>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</si>
  <si>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</si>
  <si>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</si>
  <si>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</si>
  <si>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</si>
  <si>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</si>
  <si>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</si>
  <si>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</si>
  <si>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</si>
  <si>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</si>
  <si>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</si>
  <si>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</si>
  <si>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</si>
  <si>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</si>
  <si>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</si>
  <si>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</si>
  <si>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</si>
  <si>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</si>
  <si>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</si>
  <si>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</si>
  <si>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</si>
  <si>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</si>
  <si>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</si>
  <si>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</si>
  <si>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</si>
  <si>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</si>
  <si>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</si>
  <si>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</si>
  <si>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</si>
  <si>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</si>
  <si>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</si>
  <si>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</si>
  <si>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</si>
  <si>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</si>
  <si>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</si>
  <si>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</si>
  <si>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</si>
  <si>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</si>
  <si>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</si>
  <si>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</si>
  <si>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</si>
  <si>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</si>
  <si>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</si>
  <si>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</si>
  <si>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</si>
  <si>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</si>
  <si>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</si>
  <si>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</si>
  <si>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</si>
  <si>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</si>
  <si>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</si>
  <si>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</si>
  <si>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</si>
  <si>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</si>
  <si>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</si>
  <si>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</si>
  <si>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</si>
  <si>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</si>
  <si>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</si>
  <si>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</si>
  <si>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</si>
  <si>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</si>
  <si>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</si>
  <si>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</si>
  <si>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</si>
  <si>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</si>
  <si>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</si>
  <si>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</si>
  <si>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</si>
  <si>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</si>
  <si>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</si>
  <si>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</si>
  <si>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</si>
  <si>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</si>
  <si>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</si>
  <si>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</si>
  <si>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</si>
  <si>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</si>
  <si>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</si>
  <si>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</si>
  <si>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</si>
  <si>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</si>
  <si>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</si>
  <si>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</si>
  <si>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</si>
  <si>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</si>
  <si>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</si>
  <si>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</si>
  <si>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</si>
  <si>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</si>
  <si>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</si>
  <si>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</si>
  <si>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</si>
  <si>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</si>
  <si>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</si>
  <si>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</si>
  <si>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</si>
  <si>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</si>
  <si>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</si>
  <si>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</si>
  <si>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</si>
  <si>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</si>
  <si>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</si>
  <si>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</si>
  <si>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</si>
  <si>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</si>
  <si>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</si>
  <si>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</si>
  <si>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</si>
  <si>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</si>
  <si>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</si>
  <si>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</si>
  <si>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</si>
  <si>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</si>
  <si>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</si>
  <si>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</si>
  <si>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</si>
  <si>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</si>
  <si>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</si>
  <si>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</si>
  <si>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</si>
  <si>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</si>
  <si>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</si>
  <si>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</si>
  <si>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</si>
  <si>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</si>
  <si>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</si>
  <si>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</si>
  <si>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</si>
  <si>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</si>
  <si>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</si>
  <si>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</si>
  <si>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</si>
  <si>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</si>
  <si>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</si>
  <si>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</si>
  <si>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</si>
  <si>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</si>
  <si>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</si>
  <si>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</si>
  <si>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</si>
  <si>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</si>
  <si>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</si>
  <si>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</si>
  <si>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</si>
  <si>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</si>
  <si>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</si>
  <si>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</si>
  <si>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</si>
  <si>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</si>
  <si>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</si>
  <si>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</si>
  <si>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</si>
  <si>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</si>
  <si>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</si>
  <si>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</si>
  <si>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AD 19.05.0500 (/)</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</si>
  <si>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</si>
  <si>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</si>
  <si>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</si>
  <si>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</si>
  <si>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</si>
  <si>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</si>
  <si>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</si>
  <si>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</si>
  <si>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</si>
  <si>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</si>
  <si>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</si>
  <si>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</si>
  <si>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</si>
  <si>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</si>
  <si>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</si>
  <si>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</si>
  <si>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</si>
  <si>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</si>
  <si>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</si>
  <si>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</si>
  <si>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</si>
  <si>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</si>
  <si>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</si>
  <si>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</si>
  <si>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</si>
  <si>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</si>
  <si>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</si>
  <si>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</si>
  <si>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</si>
  <si>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</si>
  <si>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</si>
  <si>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</si>
  <si>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</si>
  <si>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</si>
  <si>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</si>
  <si>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</si>
  <si>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</si>
  <si>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</si>
  <si>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</si>
  <si>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</si>
  <si>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</si>
  <si>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</si>
  <si>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</si>
  <si>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</si>
  <si>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</si>
  <si>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</si>
  <si>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</si>
  <si>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</si>
  <si>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</si>
  <si>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</si>
  <si>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</si>
  <si>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</si>
  <si>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</si>
  <si>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</si>
  <si>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</si>
  <si>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</si>
  <si>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</si>
  <si>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</si>
  <si>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</si>
  <si>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</si>
  <si>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</si>
  <si>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</si>
  <si>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</si>
  <si>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</si>
  <si>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</si>
  <si>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</si>
  <si>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</si>
  <si>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</si>
  <si>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</si>
  <si>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</si>
  <si>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</si>
  <si>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</si>
  <si>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</si>
  <si>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</si>
  <si>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</si>
  <si>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</si>
  <si>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</si>
  <si>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</si>
  <si>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</si>
  <si>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</si>
  <si>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</si>
  <si>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</si>
  <si>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</si>
  <si>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</si>
  <si>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</si>
  <si>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</si>
  <si>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</si>
  <si>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</si>
  <si>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</si>
  <si>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</si>
  <si>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</si>
  <si>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</si>
  <si>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</si>
  <si>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</si>
  <si>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</si>
  <si>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</si>
  <si>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</si>
  <si>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</si>
  <si>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</si>
  <si>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</si>
  <si>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</si>
  <si>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</si>
  <si>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</si>
  <si>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</si>
  <si>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</si>
  <si>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</si>
  <si>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</si>
  <si>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</si>
  <si>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</si>
  <si>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</si>
  <si>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</si>
  <si>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</si>
  <si>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</si>
  <si>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</si>
  <si>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</si>
  <si>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</si>
  <si>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</si>
  <si>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</si>
  <si>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</si>
  <si>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</si>
  <si>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</si>
  <si>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</si>
  <si>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</si>
  <si>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</si>
  <si>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</si>
  <si>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</si>
  <si>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</si>
  <si>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</si>
  <si>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</si>
  <si>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</si>
  <si>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</si>
  <si>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</si>
  <si>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</si>
  <si>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</si>
  <si>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</si>
  <si>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</si>
  <si>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</si>
  <si>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</si>
  <si>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</si>
  <si>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</si>
  <si>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</si>
  <si>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</si>
  <si>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</si>
  <si>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</si>
  <si>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</si>
  <si>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</si>
  <si>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</si>
  <si>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</si>
  <si>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</si>
  <si>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</si>
  <si>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</si>
  <si>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</si>
  <si>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</si>
  <si>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</si>
  <si>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</si>
  <si>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</si>
  <si>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</si>
  <si>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</si>
  <si>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</si>
  <si>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</si>
  <si>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</si>
  <si>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</si>
  <si>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</si>
  <si>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</si>
  <si>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</si>
  <si>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</si>
  <si>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</si>
  <si>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</si>
  <si>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</si>
  <si>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</si>
  <si>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</si>
  <si>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</si>
  <si>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</si>
  <si>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</si>
  <si>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</si>
  <si>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</si>
  <si>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</si>
  <si>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</si>
  <si>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</si>
  <si>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</si>
  <si>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</si>
  <si>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</si>
  <si>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</si>
  <si>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</si>
  <si>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</si>
  <si>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</si>
  <si>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</si>
  <si>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</si>
  <si>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</si>
  <si>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</si>
  <si>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</si>
  <si>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</si>
  <si>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</si>
  <si>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</si>
  <si>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</si>
  <si>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</si>
  <si>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</si>
  <si>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</si>
  <si>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</si>
  <si>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</si>
  <si>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</si>
  <si>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</si>
  <si>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</si>
  <si>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</si>
  <si>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</si>
  <si>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</si>
  <si>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</si>
  <si>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</si>
  <si>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</si>
  <si>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</si>
  <si>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</si>
  <si>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</si>
  <si>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</si>
  <si>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</si>
  <si>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</si>
  <si>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</si>
  <si>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</si>
  <si>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</si>
  <si>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</si>
  <si>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</si>
  <si>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</si>
  <si>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</si>
  <si>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</si>
  <si>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</si>
  <si>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</si>
  <si>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</si>
  <si>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</si>
  <si>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</si>
  <si>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</si>
  <si>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</si>
  <si>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</si>
  <si>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</si>
  <si>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</si>
  <si>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</si>
  <si>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</si>
  <si>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</si>
  <si>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</si>
  <si>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</si>
  <si>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</si>
  <si>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</si>
  <si>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</si>
  <si>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</si>
  <si>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</si>
  <si>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</si>
  <si>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</si>
  <si>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</si>
  <si>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</si>
  <si>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</si>
  <si>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</si>
  <si>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</si>
  <si>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</si>
  <si>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</si>
  <si>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</si>
  <si>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</si>
  <si>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</si>
  <si>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</si>
  <si>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</si>
  <si>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</si>
  <si>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</si>
  <si>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</si>
  <si>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</si>
  <si>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</si>
  <si>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</si>
  <si>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</si>
  <si>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</si>
  <si>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</si>
  <si>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</si>
  <si>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</si>
  <si>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</si>
  <si>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</si>
  <si>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</si>
  <si>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</si>
  <si>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</si>
  <si>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</si>
  <si>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</si>
  <si>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</si>
  <si>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</si>
  <si>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</si>
  <si>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</si>
  <si>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</si>
  <si>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</si>
  <si>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</si>
  <si>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</si>
  <si>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</si>
  <si>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</si>
  <si>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</si>
  <si>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</si>
  <si>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</si>
  <si>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</si>
  <si>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</si>
  <si>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</si>
  <si>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</si>
  <si>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</si>
  <si>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</si>
  <si>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</si>
  <si>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</si>
  <si>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</si>
  <si>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</si>
  <si>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</si>
  <si>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</si>
  <si>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</si>
  <si>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</si>
  <si>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</si>
  <si>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</si>
  <si>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</si>
  <si>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</si>
  <si>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</si>
  <si>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</si>
  <si>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</si>
  <si>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</si>
  <si>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</si>
  <si>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</si>
  <si>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</si>
  <si>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</si>
  <si>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</si>
  <si>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</si>
  <si>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</si>
  <si>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</si>
  <si>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</si>
  <si>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</si>
  <si>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</si>
  <si>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</si>
  <si>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</si>
  <si>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</si>
  <si>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</si>
  <si>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</si>
  <si>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</si>
  <si>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</si>
  <si>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</si>
  <si>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</si>
  <si>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</si>
  <si>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</si>
  <si>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</si>
  <si>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</si>
  <si>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</si>
  <si>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</si>
  <si>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</si>
  <si>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</si>
  <si>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</si>
  <si>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</si>
  <si>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</si>
  <si>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</si>
  <si>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</si>
  <si>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</si>
  <si>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</si>
  <si>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</si>
  <si>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</si>
  <si>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</si>
  <si>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</si>
  <si>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</si>
  <si>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</si>
  <si>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</si>
  <si>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</si>
  <si>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</si>
  <si>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</si>
  <si>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</si>
  <si>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</si>
  <si>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</si>
  <si>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</si>
  <si>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</si>
  <si>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</si>
  <si>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</si>
  <si>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</si>
  <si>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</si>
  <si>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</si>
  <si>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</si>
  <si>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</si>
  <si>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</si>
  <si>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</si>
  <si>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</si>
  <si>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</si>
  <si>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</si>
  <si>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</si>
  <si>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</si>
  <si>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</si>
  <si>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</si>
  <si>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</si>
  <si>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</si>
  <si>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</si>
  <si>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</si>
  <si>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</si>
  <si>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</si>
  <si>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</si>
  <si>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</si>
  <si>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</si>
  <si>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</si>
  <si>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</si>
  <si>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</si>
  <si>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</si>
  <si>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</si>
  <si>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</si>
  <si>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</si>
  <si>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</si>
  <si>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</si>
  <si>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</si>
  <si>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</si>
  <si>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</si>
  <si>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</si>
  <si>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</si>
  <si>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</si>
  <si>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</si>
  <si>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</si>
  <si>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</si>
  <si>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</si>
  <si>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</si>
  <si>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</si>
  <si>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</si>
  <si>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</si>
  <si>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</si>
  <si>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</si>
  <si>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</si>
  <si>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</si>
  <si>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</si>
  <si>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</si>
  <si>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</si>
  <si>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</si>
  <si>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</si>
  <si>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</si>
  <si>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</si>
  <si>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</si>
  <si>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</si>
  <si>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</si>
  <si>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</si>
  <si>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</si>
  <si>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</si>
  <si>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</si>
  <si>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</si>
  <si>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</si>
  <si>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</si>
  <si>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</si>
  <si>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</si>
  <si>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</si>
  <si>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</si>
  <si>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</si>
  <si>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</si>
  <si>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</si>
  <si>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</si>
  <si>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</si>
  <si>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</si>
  <si>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</si>
  <si>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</si>
  <si>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</si>
  <si>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</si>
  <si>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</si>
  <si>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</si>
  <si>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</si>
  <si>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</si>
  <si>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</si>
  <si>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</si>
  <si>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</si>
  <si>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</si>
  <si>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</si>
  <si>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</si>
  <si>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</si>
  <si>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</si>
  <si>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</si>
  <si>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</si>
  <si>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</si>
  <si>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</si>
  <si>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</si>
  <si>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</si>
  <si>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</si>
  <si>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</si>
  <si>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</si>
  <si>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</si>
  <si>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</si>
  <si>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</si>
  <si>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</si>
  <si>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</si>
  <si>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</si>
  <si>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</si>
  <si>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</si>
  <si>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</si>
  <si>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</si>
  <si>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</si>
  <si>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</si>
  <si>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</si>
  <si>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</si>
  <si>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</si>
  <si>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</si>
  <si>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</si>
  <si>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</si>
  <si>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</si>
  <si>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</si>
  <si>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</si>
  <si>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</si>
  <si>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</si>
  <si>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</si>
  <si>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</si>
  <si>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</si>
  <si>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</si>
  <si>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</si>
  <si>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</si>
  <si>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</si>
  <si>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</si>
  <si>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</si>
  <si>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</si>
  <si>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</si>
  <si>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</si>
  <si>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</si>
  <si>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</si>
  <si>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</si>
  <si>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</si>
  <si>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</si>
  <si>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</si>
  <si>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</si>
  <si>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</si>
  <si>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</si>
  <si>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</si>
  <si>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</si>
  <si>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</si>
  <si>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</si>
  <si>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</si>
  <si>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</si>
  <si>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</si>
  <si>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</si>
  <si>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</si>
  <si>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</si>
  <si>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</si>
  <si>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</si>
  <si>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</si>
  <si>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</si>
  <si>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</si>
  <si>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</si>
  <si>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</si>
  <si>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</si>
  <si>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</si>
  <si>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</si>
  <si>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</si>
  <si>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</si>
  <si>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</si>
  <si>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</si>
  <si>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</si>
  <si>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</si>
  <si>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</si>
  <si>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</si>
  <si>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</si>
  <si>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</si>
  <si>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</si>
  <si>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</si>
  <si>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</si>
  <si>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</si>
  <si>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</si>
  <si>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</si>
  <si>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</si>
  <si>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</si>
  <si>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</si>
  <si>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</si>
  <si>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</si>
  <si>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</si>
  <si>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</si>
  <si>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</si>
  <si>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</si>
  <si>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</si>
  <si>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</si>
  <si>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</si>
  <si>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</si>
  <si>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</si>
  <si>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</si>
  <si>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</si>
  <si>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</si>
  <si>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</si>
  <si>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</si>
  <si>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</si>
  <si>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</si>
  <si>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</si>
  <si>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</si>
  <si>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</si>
  <si>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</si>
  <si>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</si>
  <si>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</si>
  <si>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</si>
  <si>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</si>
  <si>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</si>
  <si>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</si>
  <si>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</si>
  <si>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</si>
  <si>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</si>
  <si>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</si>
  <si>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</si>
  <si>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</si>
  <si>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</si>
  <si>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</si>
  <si>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</si>
  <si>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</si>
  <si>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</si>
  <si>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</si>
  <si>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</si>
  <si>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</si>
  <si>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</si>
  <si>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</si>
  <si>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</si>
  <si>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</si>
  <si>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</si>
  <si>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</si>
  <si>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</si>
  <si>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</si>
  <si>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</si>
  <si>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</si>
  <si>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</si>
  <si>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</si>
  <si>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</si>
  <si>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</si>
  <si>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</si>
  <si>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</si>
  <si>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</si>
  <si>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</si>
  <si>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</si>
  <si>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</si>
  <si>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</si>
  <si>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</si>
  <si>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</si>
  <si>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</si>
  <si>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</si>
  <si>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</si>
  <si>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</si>
  <si>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</si>
  <si>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</si>
  <si>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</si>
  <si>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</si>
  <si>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</si>
  <si>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</si>
  <si>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</si>
  <si>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</si>
  <si>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</si>
  <si>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</si>
  <si>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</si>
  <si>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</si>
  <si>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</si>
  <si>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</si>
  <si>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</si>
  <si>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</si>
  <si>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</si>
  <si>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</si>
  <si>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</si>
  <si>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</si>
  <si>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</si>
  <si>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</si>
  <si>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</si>
  <si>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</si>
  <si>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</si>
  <si>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</si>
  <si>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</si>
  <si>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</si>
  <si>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</si>
  <si>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</si>
  <si>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</si>
  <si>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</si>
  <si>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</si>
  <si>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</si>
  <si>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</si>
  <si>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</si>
  <si>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</si>
  <si>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</si>
  <si>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</si>
  <si>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</si>
  <si>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</si>
  <si>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</si>
  <si>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</si>
  <si>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</si>
  <si>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</si>
  <si>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</si>
  <si>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</si>
  <si>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</si>
  <si>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</si>
  <si>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</si>
  <si>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</si>
  <si>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</si>
  <si>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</si>
  <si>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</si>
  <si>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</si>
  <si>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</si>
  <si>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</si>
  <si>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</si>
  <si>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</si>
  <si>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</si>
  <si>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</si>
  <si>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</si>
  <si>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</si>
  <si>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</si>
  <si>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</si>
  <si>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</si>
  <si>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</si>
  <si>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</si>
  <si>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</si>
  <si>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</si>
  <si>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</si>
  <si>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</si>
  <si>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</si>
  <si>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</si>
  <si>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</si>
  <si>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</si>
  <si>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</si>
  <si>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</si>
  <si>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</si>
  <si>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</si>
  <si>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</si>
  <si>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</si>
  <si>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</si>
  <si>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</si>
  <si>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</si>
  <si>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</si>
  <si>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</si>
  <si>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</si>
  <si>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</si>
  <si>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</si>
  <si>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</si>
  <si>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</si>
  <si>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</si>
  <si>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</si>
  <si>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</si>
  <si>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</si>
  <si>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</si>
  <si>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</si>
  <si>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</si>
  <si>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</si>
  <si>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</si>
  <si>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</si>
  <si>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</si>
  <si>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</si>
  <si>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</si>
  <si>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</si>
  <si>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</si>
  <si>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</si>
  <si>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</si>
  <si>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</si>
  <si>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</si>
  <si>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</si>
  <si>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</si>
  <si>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</si>
  <si>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</si>
  <si>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</si>
  <si>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</si>
  <si>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</si>
  <si>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</si>
  <si>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</si>
  <si>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</si>
  <si>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</si>
  <si>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</si>
  <si>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</si>
  <si>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</si>
  <si>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</si>
  <si>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</si>
  <si>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</si>
  <si>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</si>
  <si>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</si>
  <si>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</si>
  <si>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</si>
  <si>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</si>
  <si>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</si>
  <si>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</si>
  <si>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</si>
  <si>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</si>
  <si>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</si>
  <si>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</si>
  <si>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</si>
  <si>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</si>
  <si>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</si>
  <si>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</si>
  <si>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</si>
  <si>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</si>
  <si>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</si>
  <si>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</si>
  <si>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</si>
  <si>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</si>
  <si>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</si>
  <si>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</si>
  <si>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</si>
  <si>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</si>
  <si>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</si>
  <si>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</si>
  <si>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</si>
  <si>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</si>
  <si>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</si>
  <si>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</si>
  <si>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</si>
  <si>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</si>
  <si>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</si>
  <si>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</si>
  <si>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</si>
  <si>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</si>
  <si>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</si>
  <si>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</si>
  <si>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</si>
  <si>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</si>
  <si>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</si>
  <si>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</si>
  <si>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</si>
  <si>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</si>
  <si>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</si>
  <si>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</si>
  <si>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</si>
  <si>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</si>
  <si>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</si>
  <si>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</si>
  <si>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</si>
  <si>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</si>
  <si>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</si>
  <si>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</si>
  <si>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</si>
  <si>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</si>
  <si>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</si>
  <si>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</si>
  <si>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</si>
  <si>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</si>
  <si>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</si>
  <si>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</si>
  <si>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</si>
  <si>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</si>
  <si>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</si>
  <si>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</si>
  <si>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</si>
  <si>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</si>
  <si>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</si>
  <si>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</si>
  <si>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</si>
  <si>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</si>
  <si>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</si>
  <si>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</si>
  <si>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</si>
  <si>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</si>
  <si>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</si>
  <si>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</si>
  <si>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</si>
  <si>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</si>
  <si>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</si>
  <si>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</si>
  <si>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</si>
  <si>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</si>
  <si>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</si>
  <si>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</si>
  <si>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</si>
  <si>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</si>
  <si>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</si>
  <si>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</si>
  <si>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</si>
  <si>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</si>
  <si>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</si>
  <si>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</si>
  <si>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</si>
  <si>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</si>
  <si>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</si>
  <si>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</si>
  <si>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</si>
  <si>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</si>
  <si>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</si>
  <si>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</si>
  <si>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</si>
  <si>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</si>
  <si>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</si>
  <si>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</si>
  <si>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</si>
  <si>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</si>
  <si>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</si>
  <si>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</si>
  <si>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</si>
  <si>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</si>
  <si>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</si>
  <si>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</si>
  <si>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</si>
  <si>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</si>
  <si>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</si>
  <si>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</si>
  <si>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</si>
  <si>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</si>
  <si>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</si>
  <si>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</si>
  <si>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</si>
  <si>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</si>
  <si>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</si>
  <si>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</si>
  <si>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</si>
  <si>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</si>
  <si>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</si>
  <si>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</si>
  <si>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</si>
  <si>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</si>
  <si>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</si>
  <si>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</si>
  <si>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</si>
  <si>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</si>
  <si>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</si>
  <si>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</si>
  <si>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</si>
  <si>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</si>
  <si>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</si>
  <si>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</si>
  <si>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</si>
  <si>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</si>
  <si>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</si>
  <si>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</si>
  <si>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</si>
  <si>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</si>
  <si>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</si>
  <si>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</si>
  <si>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</si>
  <si>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</si>
  <si>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</si>
  <si>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</si>
  <si>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</si>
  <si>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</si>
  <si>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</si>
  <si>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</si>
  <si>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</si>
  <si>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</si>
  <si>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</si>
  <si>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</si>
  <si>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</si>
  <si>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</si>
  <si>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</si>
  <si>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</si>
  <si>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</si>
  <si>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</si>
  <si>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</si>
  <si>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</si>
  <si>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</si>
  <si>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</si>
  <si>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</si>
  <si>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</si>
  <si>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</si>
  <si>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</si>
  <si>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</si>
  <si>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</si>
  <si>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</si>
  <si>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</si>
  <si>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</si>
  <si>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</si>
  <si>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</si>
  <si>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</si>
  <si>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</si>
  <si>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</si>
  <si>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</si>
  <si>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</si>
  <si>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</si>
  <si>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</si>
  <si>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</si>
  <si>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</si>
  <si>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</si>
  <si>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</si>
  <si>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</si>
  <si>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</si>
  <si>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</si>
  <si>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</si>
  <si>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</si>
  <si>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</si>
  <si>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</si>
  <si>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</si>
  <si>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</si>
  <si>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</si>
  <si>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</si>
  <si>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</si>
  <si>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</si>
  <si>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</si>
  <si>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</si>
  <si>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</si>
  <si>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</si>
  <si>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</si>
  <si>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</si>
  <si>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</si>
  <si>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</si>
  <si>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</si>
  <si>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</si>
  <si>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</si>
  <si>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</si>
  <si>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</si>
  <si>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</si>
  <si>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</si>
  <si>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</si>
  <si>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</si>
  <si>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</si>
  <si>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</si>
  <si>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</si>
  <si>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</si>
  <si>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</si>
  <si>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</si>
  <si>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</si>
  <si>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</si>
  <si>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</si>
  <si>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</si>
  <si>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</si>
  <si>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</si>
  <si>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</si>
  <si>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</si>
  <si>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</si>
  <si>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</si>
  <si>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</si>
  <si>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</si>
  <si>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</si>
  <si>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</si>
  <si>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</si>
  <si>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</si>
  <si>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</si>
  <si>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</si>
  <si>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</si>
  <si>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</si>
  <si>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</si>
  <si>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</si>
  <si>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</si>
  <si>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</si>
  <si>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</si>
  <si>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</si>
  <si>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</si>
  <si>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</si>
  <si>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</si>
  <si>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</si>
  <si>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</si>
  <si>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</si>
  <si>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</si>
  <si>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</si>
  <si>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</si>
  <si>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</si>
  <si>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</si>
  <si>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</si>
  <si>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</si>
  <si>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</si>
  <si>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</si>
  <si>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</si>
  <si>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</si>
  <si>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</si>
  <si>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</si>
  <si>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</si>
  <si>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</si>
  <si>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</si>
  <si>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</si>
  <si>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</si>
  <si>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</si>
  <si>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</si>
  <si>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</si>
  <si>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</si>
  <si>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</si>
  <si>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</si>
  <si>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</si>
  <si>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</si>
  <si>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</si>
  <si>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</si>
  <si>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</si>
  <si>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</si>
  <si>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</si>
  <si>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</si>
  <si>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</si>
  <si>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</si>
  <si>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</si>
  <si>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</si>
  <si>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</si>
  <si>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</si>
  <si>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</si>
  <si>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</si>
  <si>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</si>
  <si>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</si>
  <si>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</si>
  <si>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</si>
  <si>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</si>
  <si>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</si>
  <si>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</si>
  <si>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</si>
  <si>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</si>
  <si>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</si>
  <si>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</si>
  <si>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</si>
  <si>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</si>
  <si>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</si>
  <si>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</si>
  <si>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</si>
  <si>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</si>
  <si>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</si>
  <si>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</si>
  <si>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</si>
  <si>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</si>
  <si>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</si>
  <si>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</si>
  <si>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</si>
  <si>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</si>
  <si>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</si>
  <si>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</si>
  <si>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</si>
  <si>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</si>
  <si>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</si>
  <si>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</si>
  <si>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</si>
  <si>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</si>
  <si>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</si>
  <si>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</si>
  <si>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</si>
  <si>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</si>
  <si>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</si>
  <si>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</si>
  <si>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</si>
  <si>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</si>
  <si>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</si>
  <si>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</si>
  <si>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</si>
  <si>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</si>
  <si>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</si>
  <si>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</si>
  <si>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</si>
  <si>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</si>
  <si>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</si>
  <si>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</si>
  <si>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</si>
  <si>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</si>
  <si>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</si>
  <si>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</si>
  <si>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</si>
  <si>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</si>
  <si>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</si>
  <si>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</si>
  <si>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</si>
  <si>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</si>
  <si>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</si>
  <si>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</si>
  <si>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</si>
  <si>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</si>
  <si>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</si>
  <si>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</si>
  <si>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</si>
  <si>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</si>
  <si>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</si>
  <si>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</si>
  <si>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</si>
  <si>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</si>
  <si>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</si>
  <si>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</si>
  <si>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</si>
  <si>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</si>
  <si>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</si>
  <si>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</si>
  <si>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</si>
  <si>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</si>
  <si>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</si>
  <si>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</si>
  <si>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</si>
  <si>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</si>
  <si>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</si>
  <si>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</si>
  <si>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</si>
  <si>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</si>
  <si>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</si>
  <si>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</si>
  <si>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</si>
  <si>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</si>
  <si>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</si>
  <si>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</si>
  <si>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</si>
  <si>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</si>
  <si>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</si>
  <si>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</si>
  <si>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</si>
  <si>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</si>
  <si>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</si>
  <si>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</si>
  <si>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</si>
  <si>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</si>
  <si>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</si>
  <si>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</si>
  <si>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</si>
  <si>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</si>
  <si>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</si>
  <si>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</si>
  <si>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</si>
  <si>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</si>
  <si>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</si>
  <si>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</si>
  <si>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</si>
  <si>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</si>
  <si>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</si>
  <si>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</si>
  <si>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</si>
  <si>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</si>
  <si>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</si>
  <si>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</si>
  <si>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</si>
  <si>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</si>
  <si>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</si>
  <si>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</si>
  <si>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</si>
  <si>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</si>
  <si>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</si>
  <si>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</si>
  <si>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</si>
  <si>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</si>
  <si>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</si>
  <si>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</si>
  <si>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</si>
  <si>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</si>
  <si>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</si>
  <si>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</si>
  <si>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</si>
  <si>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</si>
  <si>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</si>
  <si>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</si>
  <si>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</si>
  <si>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</si>
  <si>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</si>
  <si>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</si>
  <si>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</si>
  <si>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</si>
  <si>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</si>
  <si>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</si>
  <si>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</si>
  <si>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</si>
  <si>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</si>
  <si>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</si>
  <si>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</si>
  <si>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</si>
  <si>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</si>
  <si>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</si>
  <si>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</si>
  <si>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</si>
  <si>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</si>
  <si>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</si>
  <si>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</si>
  <si>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</si>
  <si>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</si>
  <si>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</si>
  <si>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</si>
  <si>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</si>
  <si>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</si>
  <si>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</si>
  <si>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</si>
  <si>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</si>
  <si>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</si>
  <si>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</si>
  <si>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</si>
  <si>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</si>
  <si>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</si>
  <si>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</si>
  <si>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</si>
  <si>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</si>
  <si>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</si>
  <si>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</si>
  <si>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</si>
  <si>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</si>
  <si>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</si>
  <si>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</si>
  <si>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</si>
  <si>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</si>
  <si>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</si>
  <si>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</si>
  <si>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</si>
  <si>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</si>
  <si>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</si>
  <si>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</si>
  <si>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</si>
  <si>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</si>
  <si>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</si>
  <si>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</si>
  <si>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</si>
  <si>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</si>
  <si>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</si>
  <si>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</si>
  <si>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</si>
  <si>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</si>
  <si>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</si>
  <si>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</si>
  <si>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</si>
  <si>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</si>
  <si>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</si>
  <si>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</si>
  <si>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</si>
  <si>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</si>
  <si>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</si>
  <si>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</si>
  <si>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</si>
  <si>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</si>
  <si>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</si>
  <si>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</si>
  <si>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</si>
  <si>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</si>
  <si>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</si>
  <si>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</si>
  <si>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</si>
  <si>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</si>
  <si>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</si>
  <si>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</si>
  <si>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</si>
  <si>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</si>
  <si>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</si>
  <si>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</si>
  <si>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</si>
  <si>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</si>
  <si>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</si>
  <si>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</si>
  <si>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</si>
  <si>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</si>
  <si>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</si>
  <si>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</si>
  <si>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</si>
  <si>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</si>
  <si>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</si>
  <si>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</si>
  <si>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</si>
  <si>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</si>
  <si>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</si>
  <si>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</si>
  <si>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</si>
  <si>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</si>
  <si>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</si>
  <si>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</si>
  <si>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</si>
  <si>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</si>
  <si>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</si>
  <si>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</si>
  <si>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</si>
  <si>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</si>
  <si>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</si>
  <si>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</si>
  <si>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</si>
  <si>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</si>
  <si>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</si>
  <si>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</si>
  <si>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</si>
  <si>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</si>
  <si>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</si>
  <si>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</si>
  <si>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</si>
  <si>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</si>
  <si>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</si>
  <si>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</si>
  <si>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</si>
  <si>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</si>
  <si>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</si>
  <si>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</si>
  <si>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</si>
  <si>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</si>
  <si>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</si>
  <si>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</si>
  <si>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</si>
  <si>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</si>
  <si>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</si>
  <si>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</si>
  <si>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</si>
  <si>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</si>
  <si>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</si>
  <si>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</si>
  <si>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</si>
  <si>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</si>
  <si>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</si>
  <si>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</si>
  <si>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</si>
  <si>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</si>
  <si>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</si>
  <si>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</si>
  <si>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</si>
  <si>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</si>
  <si>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</si>
  <si>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</si>
  <si>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</si>
  <si>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</si>
  <si>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</si>
  <si>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</si>
  <si>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</si>
  <si>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</si>
  <si>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</si>
  <si>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</si>
  <si>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</si>
  <si>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</si>
  <si>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</si>
  <si>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</si>
  <si>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</si>
  <si>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</si>
  <si>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</si>
  <si>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</si>
  <si>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</si>
  <si>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</si>
  <si>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</si>
  <si>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</si>
  <si>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</si>
  <si>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</si>
  <si>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</si>
  <si>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</si>
  <si>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</si>
  <si>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</si>
  <si>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</si>
  <si>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</si>
  <si>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</si>
  <si>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</si>
  <si>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</si>
  <si>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</si>
  <si>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</si>
  <si>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</si>
  <si>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</si>
  <si>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</si>
  <si>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</si>
  <si>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</si>
  <si>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</si>
  <si>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</si>
  <si>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</si>
  <si>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</si>
  <si>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</si>
  <si>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</si>
  <si>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</si>
  <si>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</si>
  <si>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</si>
  <si>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</si>
  <si>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</si>
  <si>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</si>
  <si>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</si>
  <si>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</si>
  <si>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</si>
  <si>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</si>
  <si>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</si>
  <si>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</si>
  <si>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</si>
  <si>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</si>
  <si>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</si>
  <si>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</si>
  <si>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</si>
  <si>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</si>
  <si>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</si>
  <si>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</si>
  <si>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</si>
  <si>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</si>
  <si>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</si>
  <si>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</si>
  <si>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</si>
  <si>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</si>
  <si>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</si>
  <si>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</si>
  <si>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</si>
  <si>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</si>
  <si>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</si>
  <si>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</si>
  <si>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</si>
  <si>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</si>
  <si>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</si>
  <si>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</si>
  <si>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</si>
  <si>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</si>
  <si>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</si>
  <si>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</si>
  <si>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</si>
  <si>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</si>
  <si>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</si>
  <si>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</si>
  <si>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</si>
  <si>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</si>
  <si>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</si>
  <si>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</si>
  <si>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</si>
  <si>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</si>
  <si>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</si>
  <si>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</si>
  <si>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</si>
  <si>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</si>
  <si>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</si>
  <si>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</si>
  <si>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</si>
  <si>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</si>
  <si>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</si>
  <si>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</si>
  <si>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</si>
  <si>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</si>
  <si>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</si>
  <si>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</si>
  <si>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</si>
  <si>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</si>
  <si>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</si>
  <si>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</si>
  <si>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</si>
  <si>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</si>
  <si>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</si>
  <si>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</si>
  <si>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</si>
  <si>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</si>
  <si>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</si>
  <si>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</si>
  <si>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</si>
  <si>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</si>
  <si>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</si>
  <si>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</si>
  <si>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</si>
  <si>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</si>
  <si>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</si>
  <si>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</si>
  <si>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</si>
  <si>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</si>
  <si>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</si>
  <si>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</si>
  <si>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</si>
  <si>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</si>
  <si>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</si>
  <si>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</si>
  <si>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</si>
  <si>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</si>
  <si>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</si>
  <si>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</si>
  <si>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</si>
  <si>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</si>
  <si>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</si>
  <si>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</si>
  <si>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</si>
  <si>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</si>
  <si>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</si>
  <si>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</si>
  <si>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</si>
  <si>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</si>
  <si>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</si>
  <si>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</si>
  <si>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</si>
  <si>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</si>
  <si>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</si>
  <si>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</si>
  <si>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</si>
  <si>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</si>
  <si>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</si>
  <si>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</si>
  <si>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</si>
  <si>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</si>
  <si>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</si>
  <si>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</si>
  <si>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</si>
  <si>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</si>
  <si>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</si>
  <si>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</si>
  <si>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</si>
  <si>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</si>
  <si>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</si>
  <si>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</si>
  <si>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</si>
  <si>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</si>
  <si>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</si>
  <si>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</si>
  <si>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</si>
  <si>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</si>
  <si>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</si>
  <si>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</si>
  <si>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</si>
  <si>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</si>
  <si>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</si>
  <si>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</si>
  <si>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</si>
  <si>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</si>
  <si>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</si>
  <si>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</si>
  <si>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</si>
  <si>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</si>
  <si>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</si>
  <si>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</si>
  <si>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</si>
  <si>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</si>
  <si>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</si>
  <si>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</si>
  <si>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</si>
  <si>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</si>
  <si>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</si>
  <si>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</si>
  <si>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</si>
  <si>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</si>
  <si>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</si>
  <si>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</si>
  <si>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</si>
  <si>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</si>
  <si>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</si>
  <si>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</si>
  <si>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</si>
  <si>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</si>
  <si>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</si>
  <si>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</si>
  <si>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</si>
  <si>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</si>
  <si>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</si>
  <si>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</si>
  <si>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</si>
  <si>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</si>
  <si>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</si>
  <si>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</si>
  <si>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</si>
  <si>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</si>
  <si>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</si>
  <si>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</si>
  <si>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</si>
  <si>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</si>
  <si>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</si>
  <si>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</si>
  <si>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</si>
  <si>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</si>
  <si>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</si>
  <si>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</si>
  <si>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</si>
  <si>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</si>
  <si>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</si>
  <si>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</si>
  <si>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</si>
  <si>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</si>
  <si>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</si>
  <si>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</si>
  <si>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</si>
  <si>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</si>
  <si>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</si>
  <si>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</si>
  <si>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</si>
  <si>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</si>
  <si>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</si>
  <si>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</si>
  <si>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</si>
  <si>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</si>
  <si>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</si>
  <si>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</si>
  <si>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</si>
  <si>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</si>
  <si>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</si>
  <si>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</si>
  <si>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</si>
  <si>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</si>
  <si>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</si>
  <si>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</si>
  <si>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</si>
  <si>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</si>
  <si>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</si>
  <si>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</si>
  <si>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</si>
  <si>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</si>
  <si>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</si>
  <si>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</si>
  <si>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</si>
  <si>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</si>
  <si>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</si>
  <si>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</si>
  <si>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</si>
  <si>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</si>
  <si>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</si>
  <si>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</si>
  <si>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</si>
  <si>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</si>
  <si>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</si>
  <si>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</si>
  <si>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</si>
  <si>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</si>
  <si>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</si>
  <si>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</si>
  <si>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</si>
  <si>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</si>
  <si>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</si>
  <si>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</si>
  <si>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</si>
  <si>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</si>
  <si>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</si>
  <si>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</si>
  <si>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</si>
  <si>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</si>
  <si>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</si>
  <si>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</si>
  <si>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</si>
  <si>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</si>
  <si>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</si>
  <si>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</si>
  <si>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</si>
  <si>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</si>
  <si>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</si>
  <si>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</si>
  <si>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</si>
  <si>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</si>
  <si>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</si>
  <si>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</si>
  <si>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</si>
  <si>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</si>
  <si>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</si>
  <si>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</si>
  <si>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</si>
  <si>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</si>
  <si>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</si>
  <si>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</si>
  <si>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</si>
  <si>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</si>
  <si>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</si>
  <si>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</si>
  <si>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</si>
  <si>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</si>
  <si>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</si>
  <si>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</si>
  <si>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</si>
  <si>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</si>
  <si>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</si>
  <si>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</si>
  <si>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</si>
  <si>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</si>
  <si>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</si>
  <si>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</si>
  <si>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</si>
  <si>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</si>
  <si>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</si>
  <si>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</si>
  <si>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</si>
  <si>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</si>
  <si>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</si>
  <si>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</si>
  <si>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</si>
  <si>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</si>
  <si>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</si>
  <si>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</si>
  <si>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</si>
  <si>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</si>
  <si>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</si>
  <si>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</si>
  <si>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</si>
  <si>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</si>
  <si>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</si>
  <si>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</si>
  <si>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</si>
  <si>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</si>
  <si>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</si>
  <si>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</si>
  <si>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</si>
  <si>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</si>
  <si>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</si>
  <si>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</si>
  <si>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</si>
  <si>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</si>
  <si>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</si>
  <si>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</si>
  <si>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</si>
  <si>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</si>
  <si>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</si>
  <si>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</si>
  <si>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</si>
  <si>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</si>
  <si>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</si>
  <si>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</si>
  <si>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</si>
  <si>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</si>
  <si>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</si>
  <si>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</si>
  <si>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</si>
  <si>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</si>
  <si>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</si>
  <si>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</si>
  <si>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</si>
  <si>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</si>
  <si>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</si>
  <si>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</si>
  <si>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</si>
  <si>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</si>
  <si>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</si>
  <si>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</si>
  <si>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</si>
  <si>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</si>
  <si>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</si>
  <si>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</si>
  <si>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</si>
  <si>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</si>
  <si>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</si>
  <si>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</si>
  <si>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</si>
  <si>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</si>
  <si>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</si>
  <si>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</si>
  <si>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</si>
  <si>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</si>
  <si>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</si>
  <si>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</si>
  <si>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</si>
  <si>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</si>
  <si>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</si>
  <si>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</si>
  <si>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</si>
  <si>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</si>
  <si>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</si>
  <si>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</si>
  <si>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</si>
  <si>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</si>
  <si>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</si>
  <si>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</si>
  <si>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</si>
  <si>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</si>
  <si>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</si>
  <si>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</si>
  <si>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</si>
  <si>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</si>
  <si>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</si>
  <si>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</si>
  <si>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</si>
  <si>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</si>
  <si>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</si>
  <si>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</si>
  <si>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</si>
  <si>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</si>
  <si>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</si>
  <si>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</si>
  <si>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</si>
  <si>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</si>
  <si>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</si>
  <si>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</si>
  <si>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</si>
  <si>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</si>
  <si>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</si>
  <si>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</si>
  <si>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</si>
  <si>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</si>
  <si>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</si>
  <si>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</si>
  <si>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</si>
  <si>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</si>
  <si>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</si>
  <si>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</si>
  <si>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</si>
  <si>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</si>
  <si>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</si>
  <si>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</si>
  <si>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</si>
  <si>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</si>
  <si>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</si>
  <si>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</si>
  <si>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</si>
  <si>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</si>
  <si>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</si>
  <si>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</si>
  <si>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</si>
  <si>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</si>
  <si>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</si>
  <si>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</si>
  <si>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</si>
  <si>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</si>
  <si>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</si>
  <si>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</si>
  <si>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</si>
  <si>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</si>
  <si>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</si>
  <si>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</si>
  <si>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</si>
  <si>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</si>
  <si>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</si>
  <si>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</si>
  <si>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</si>
  <si>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</si>
  <si>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</si>
  <si>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</si>
  <si>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</si>
  <si>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</si>
  <si>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</si>
  <si>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</si>
  <si>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</si>
  <si>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</si>
  <si>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</si>
  <si>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</si>
  <si>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</si>
  <si>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</si>
  <si>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</si>
  <si>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</si>
  <si>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</si>
  <si>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</si>
  <si>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</si>
  <si>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</si>
  <si>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</si>
  <si>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</si>
  <si>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</si>
  <si>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</si>
  <si>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</si>
  <si>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</si>
  <si>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</si>
  <si>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</si>
  <si>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</si>
  <si>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</si>
  <si>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</si>
  <si>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</si>
  <si>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</si>
  <si>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</si>
  <si>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</si>
  <si>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</si>
  <si>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</si>
  <si>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</si>
  <si>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</si>
  <si>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</si>
  <si>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</si>
  <si>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</si>
  <si>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</si>
  <si>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</si>
  <si>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</si>
  <si>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</si>
  <si>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</si>
  <si>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</si>
  <si>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</si>
  <si>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</si>
  <si>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</si>
  <si>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</si>
  <si>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</si>
  <si>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</si>
  <si>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</si>
  <si>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</si>
  <si>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</si>
  <si>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</si>
  <si>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</si>
  <si>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</si>
  <si>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</si>
  <si>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</si>
  <si>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</si>
  <si>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</si>
  <si>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</si>
  <si>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</si>
  <si>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</si>
  <si>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</si>
  <si>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</si>
  <si>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</si>
  <si>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</si>
  <si>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</si>
  <si>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</si>
  <si>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</si>
  <si>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</si>
  <si>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</si>
  <si>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</si>
  <si>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</si>
  <si>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</si>
  <si>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</si>
  <si>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</si>
  <si>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</si>
  <si>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</si>
  <si>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</si>
  <si>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</si>
  <si>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</si>
  <si>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</si>
  <si>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</si>
  <si>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</si>
  <si>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</si>
  <si>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</si>
  <si>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</si>
  <si>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</si>
  <si>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</si>
  <si>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</si>
  <si>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</si>
  <si>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</si>
  <si>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</si>
  <si>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</si>
  <si>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</si>
  <si>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</si>
  <si>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</si>
  <si>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</si>
  <si>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</si>
  <si>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</si>
  <si>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</si>
  <si>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</si>
  <si>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</si>
  <si>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</si>
  <si>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</si>
  <si>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</si>
  <si>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</si>
  <si>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</si>
  <si>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</si>
  <si>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</si>
  <si>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</si>
  <si>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</si>
  <si>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</si>
  <si>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</si>
  <si>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</si>
  <si>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</si>
  <si>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</si>
  <si>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</si>
  <si>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</si>
  <si>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</si>
  <si>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</si>
  <si>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</si>
  <si>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</si>
  <si>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</si>
  <si>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</si>
  <si>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</si>
  <si>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</si>
  <si>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</si>
  <si>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</si>
  <si>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</si>
  <si>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</si>
  <si>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</si>
  <si>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</si>
  <si>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</si>
  <si>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</si>
  <si>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</si>
  <si>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</si>
  <si>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</si>
  <si>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</si>
  <si>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</si>
  <si>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</si>
  <si>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</si>
  <si>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</si>
  <si>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</si>
  <si>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</si>
  <si>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</si>
  <si>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</si>
  <si>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</si>
  <si>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</si>
  <si>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</si>
  <si>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</si>
  <si>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</si>
  <si>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</si>
  <si>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</si>
  <si>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</si>
  <si>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</si>
  <si>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</si>
  <si>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</si>
  <si>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</si>
  <si>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</si>
  <si>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</si>
  <si>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</si>
  <si>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</si>
  <si>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</si>
  <si>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</si>
  <si>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</si>
  <si>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</si>
  <si>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</si>
  <si>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</si>
  <si>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</si>
  <si>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</si>
  <si>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</si>
  <si>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</si>
  <si>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</si>
  <si>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</si>
  <si>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</si>
  <si>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</si>
  <si>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</si>
  <si>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</si>
  <si>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</si>
  <si>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</si>
  <si>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</si>
  <si>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</si>
  <si>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</si>
  <si>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</si>
  <si>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</si>
  <si>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</si>
  <si>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</si>
  <si>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</si>
  <si>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</si>
  <si>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</si>
  <si>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</si>
  <si>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</si>
  <si>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</si>
  <si>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</si>
  <si>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</si>
  <si>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</si>
  <si>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</si>
  <si>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</si>
  <si>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</si>
  <si>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</si>
  <si>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</si>
  <si>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</si>
  <si>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</si>
  <si>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</si>
  <si>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</si>
  <si>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</si>
  <si>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</si>
  <si>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</si>
  <si>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</si>
  <si>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</si>
  <si>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</si>
  <si>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</si>
  <si>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</si>
  <si>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</si>
  <si>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</si>
  <si>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</si>
  <si>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</si>
  <si>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</si>
  <si>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</si>
  <si>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</si>
  <si>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</si>
  <si>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</si>
  <si>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</si>
  <si>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</si>
  <si>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</si>
  <si>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</si>
  <si>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</si>
  <si>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</si>
  <si>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</si>
  <si>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</si>
  <si>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</si>
  <si>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</si>
  <si>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</si>
  <si>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</si>
  <si>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</si>
  <si>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</si>
  <si>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</si>
  <si>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</si>
  <si>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</si>
  <si>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</si>
  <si>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</si>
  <si>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</si>
  <si>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</si>
  <si>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</si>
  <si>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</si>
  <si>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</si>
  <si>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</si>
  <si>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</si>
  <si>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</si>
  <si>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</si>
  <si>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</si>
  <si>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</si>
  <si>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</si>
  <si>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</si>
  <si>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</si>
  <si>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</si>
  <si>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</si>
  <si>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</si>
  <si>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</si>
  <si>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</si>
  <si>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</si>
  <si>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</si>
  <si>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</si>
  <si>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</si>
  <si>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</si>
  <si>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</si>
  <si>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</si>
  <si>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</si>
  <si>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</si>
  <si>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</si>
  <si>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</si>
  <si>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</si>
  <si>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</si>
  <si>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</si>
  <si>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</si>
  <si>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</si>
  <si>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</si>
  <si>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</si>
  <si>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</si>
  <si>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</si>
  <si>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</si>
  <si>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</si>
  <si>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</si>
  <si>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</si>
  <si>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</si>
  <si>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</si>
  <si>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</si>
  <si>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</si>
  <si>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</si>
  <si>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</si>
  <si>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</si>
  <si>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</si>
  <si>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</si>
  <si>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</si>
  <si>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</si>
  <si>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</si>
  <si>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</si>
  <si>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</si>
  <si>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</si>
  <si>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</si>
  <si>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</si>
  <si>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</si>
  <si>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</si>
  <si>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</si>
  <si>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</si>
  <si>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</si>
  <si>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</si>
  <si>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</si>
  <si>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</si>
  <si>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</si>
  <si>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</si>
  <si>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</si>
  <si>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</si>
  <si>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</si>
  <si>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</si>
  <si>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</si>
  <si>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</si>
  <si>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</si>
  <si>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</si>
  <si>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</si>
  <si>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</si>
  <si>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</si>
  <si>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</si>
  <si>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</si>
  <si>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</si>
  <si>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</si>
  <si>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</si>
  <si>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</si>
  <si>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</si>
  <si>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</si>
  <si>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</si>
  <si>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</si>
  <si>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</si>
  <si>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</si>
  <si>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</si>
  <si>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</si>
  <si>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</si>
  <si>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</si>
  <si>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</si>
  <si>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</si>
  <si>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</si>
  <si>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</si>
  <si>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</si>
  <si>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</si>
  <si>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</si>
  <si>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</si>
  <si>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</si>
  <si>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</si>
  <si>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</si>
  <si>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</si>
  <si>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</si>
  <si>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</si>
  <si>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</si>
  <si>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</si>
  <si>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</si>
  <si>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</si>
  <si>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</si>
  <si>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</si>
  <si>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</si>
  <si>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</si>
  <si>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</si>
  <si>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</si>
  <si>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</si>
  <si>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</si>
  <si>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</si>
  <si>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</si>
  <si>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</si>
  <si>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</si>
  <si>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</si>
  <si>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</si>
  <si>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</si>
  <si>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</si>
  <si>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</si>
  <si>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</si>
  <si>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</si>
  <si>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</si>
  <si>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</si>
  <si>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</si>
  <si>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</si>
  <si>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</si>
  <si>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</si>
  <si>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</si>
  <si>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</si>
  <si>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</si>
  <si>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</si>
  <si>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</si>
  <si>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</si>
  <si>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</si>
  <si>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</si>
  <si>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</si>
  <si>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</si>
  <si>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</si>
  <si>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</si>
  <si>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</si>
  <si>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</si>
  <si>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</si>
  <si>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</si>
  <si>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</si>
  <si>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</si>
  <si>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</si>
  <si>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</si>
  <si>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</si>
  <si>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</si>
  <si>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</si>
  <si>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</si>
  <si>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</si>
  <si>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</si>
  <si>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</si>
  <si>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</si>
  <si>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</si>
  <si>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</si>
  <si>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</si>
  <si>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</si>
  <si>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</si>
  <si>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</si>
  <si>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</si>
  <si>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</si>
  <si>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</si>
  <si>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</si>
  <si>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</si>
  <si>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</si>
  <si>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</si>
  <si>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</si>
  <si>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</si>
  <si>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</si>
  <si>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</si>
  <si>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</si>
  <si>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</si>
  <si>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</si>
  <si>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</si>
  <si>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</si>
  <si>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</si>
  <si>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</si>
  <si>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</si>
  <si>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</si>
  <si>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</si>
  <si>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</si>
  <si>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</si>
  <si>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</si>
  <si>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</si>
  <si>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</si>
  <si>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</si>
  <si>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</si>
  <si>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</si>
  <si>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</si>
  <si>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</si>
  <si>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</si>
  <si>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</si>
  <si>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</si>
  <si>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</si>
  <si>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</si>
  <si>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</si>
  <si>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</si>
  <si>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</si>
  <si>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</si>
  <si>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</si>
  <si>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</si>
  <si>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</si>
  <si>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</si>
  <si>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</si>
  <si>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</si>
  <si>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</si>
  <si>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</si>
  <si>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</si>
  <si>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</si>
  <si>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</si>
  <si>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</si>
  <si>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</si>
  <si>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</si>
  <si>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</si>
  <si>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</si>
  <si>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</si>
  <si>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</si>
  <si>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</si>
  <si>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</si>
  <si>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</si>
  <si>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</si>
  <si>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</si>
  <si>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</si>
  <si>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</si>
  <si>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</si>
  <si>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</si>
  <si>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</si>
  <si>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</si>
  <si>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</si>
  <si>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</si>
  <si>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</si>
  <si>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</si>
  <si>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</si>
  <si>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</si>
  <si>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</si>
  <si>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</si>
  <si>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</si>
  <si>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</si>
  <si>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</si>
  <si>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</si>
  <si>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</si>
  <si>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</si>
  <si>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</si>
  <si>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</si>
  <si>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</si>
  <si>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</si>
  <si>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</si>
  <si>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</si>
  <si>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</si>
  <si>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</si>
  <si>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</si>
  <si>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</si>
  <si>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</si>
  <si>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</si>
  <si>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</si>
  <si>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</si>
  <si>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</si>
  <si>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</si>
  <si>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</si>
  <si>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</si>
  <si>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</si>
  <si>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</si>
  <si>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</si>
  <si>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</si>
  <si>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</si>
  <si>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</si>
  <si>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</si>
  <si>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</si>
  <si>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</si>
  <si>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</si>
  <si>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</si>
  <si>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</si>
  <si>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</si>
  <si>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</si>
  <si>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</si>
  <si>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</si>
  <si>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</si>
  <si>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</si>
  <si>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</si>
  <si>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</si>
  <si>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</si>
  <si>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</si>
  <si>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</si>
  <si>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</si>
  <si>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</si>
  <si>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</si>
  <si>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</si>
  <si>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</si>
  <si>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</si>
  <si>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</si>
  <si>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</si>
  <si>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</si>
  <si>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</si>
  <si>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</si>
  <si>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</si>
  <si>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</si>
  <si>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</si>
  <si>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</si>
  <si>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</si>
  <si>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</si>
  <si>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</si>
  <si>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</si>
  <si>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</si>
  <si>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</si>
  <si>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</si>
  <si>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</si>
  <si>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</si>
  <si>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</si>
  <si>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</si>
  <si>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</si>
  <si>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</si>
  <si>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</si>
  <si>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</si>
  <si>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</si>
  <si>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</si>
  <si>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</si>
  <si>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</si>
  <si>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</si>
  <si>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</si>
  <si>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</si>
  <si>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</si>
  <si>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</si>
  <si>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</si>
  <si>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</si>
  <si>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</si>
  <si>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</si>
  <si>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</si>
  <si>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</si>
  <si>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</si>
  <si>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</si>
  <si>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</si>
  <si>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</si>
  <si>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</si>
  <si>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</si>
  <si>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</si>
  <si>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</si>
  <si>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</si>
  <si>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</si>
  <si>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</si>
  <si>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</si>
  <si>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</si>
  <si>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</si>
  <si>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</si>
  <si>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</si>
  <si>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</si>
  <si>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</si>
  <si>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</si>
  <si>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</si>
  <si>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</si>
  <si>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</si>
  <si>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</si>
  <si>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</si>
  <si>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</si>
  <si>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</si>
  <si>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</si>
  <si>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</si>
  <si>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</si>
  <si>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</si>
  <si>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</si>
  <si>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</si>
  <si>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</si>
  <si>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</si>
  <si>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</si>
  <si>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</si>
  <si>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</si>
  <si>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</si>
  <si>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</si>
  <si>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</si>
  <si>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</si>
  <si>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</si>
  <si>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</si>
  <si>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</si>
  <si>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</si>
  <si>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</si>
  <si>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</si>
  <si>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</si>
  <si>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</si>
  <si>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</si>
  <si>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</si>
  <si>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</si>
  <si>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</si>
  <si>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</si>
  <si>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</si>
  <si>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</si>
  <si>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</si>
  <si>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</si>
  <si>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</si>
  <si>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</si>
  <si>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</si>
  <si>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</si>
  <si>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</si>
  <si>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</si>
  <si>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</si>
  <si>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</si>
  <si>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</si>
  <si>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</si>
  <si>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</si>
  <si>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</si>
  <si>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</si>
  <si>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</si>
  <si>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</si>
  <si>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</si>
  <si>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</si>
  <si>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</si>
  <si>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</si>
  <si>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</si>
  <si>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</si>
  <si>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</si>
  <si>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</si>
  <si>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</si>
  <si>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</si>
  <si>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</si>
  <si>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</si>
  <si>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</si>
  <si>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</si>
  <si>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</si>
  <si>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</si>
  <si>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</si>
  <si>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</si>
  <si>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</si>
  <si>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</si>
  <si>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</si>
  <si>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</si>
  <si>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</si>
  <si>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</si>
  <si>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</si>
  <si>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</si>
  <si>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</si>
  <si>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</si>
  <si>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</si>
  <si>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</si>
  <si>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</si>
  <si>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</si>
  <si>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</si>
  <si>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</si>
  <si>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</si>
  <si>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</si>
  <si>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</si>
  <si>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</si>
  <si>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</si>
  <si>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</si>
  <si>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</si>
  <si>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</si>
  <si>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</si>
  <si>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</si>
  <si>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</si>
  <si>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</si>
  <si>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</si>
  <si>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</si>
  <si>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</si>
  <si>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</si>
  <si>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</si>
  <si>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</si>
  <si>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</si>
  <si>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</si>
  <si>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</si>
  <si>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</si>
  <si>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</si>
  <si>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</si>
  <si>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</si>
  <si>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</si>
  <si>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</si>
  <si>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</si>
  <si>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</si>
  <si>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</si>
  <si>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</si>
  <si>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</si>
  <si>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</si>
  <si>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</si>
  <si>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</si>
  <si>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</si>
  <si>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</si>
  <si>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</si>
  <si>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</si>
  <si>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</si>
  <si>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</si>
  <si>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</si>
  <si>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</si>
  <si>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</si>
  <si>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</si>
  <si>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</si>
  <si>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</si>
  <si>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</si>
  <si>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</si>
  <si>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</si>
  <si>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</si>
  <si>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</si>
  <si>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</si>
  <si>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</si>
  <si>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</si>
  <si>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</si>
  <si>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</si>
  <si>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</si>
  <si>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</si>
  <si>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</si>
  <si>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</si>
  <si>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</si>
  <si>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</si>
  <si>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</si>
  <si>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</si>
  <si>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</si>
  <si>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</si>
  <si>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</si>
  <si>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</si>
  <si>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</si>
  <si>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</si>
  <si>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</si>
  <si>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</si>
  <si>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</si>
  <si>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</si>
  <si>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</si>
  <si>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</si>
  <si>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</si>
  <si>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</si>
  <si>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</si>
  <si>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</si>
  <si>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</si>
  <si>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</si>
  <si>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</si>
  <si>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</si>
  <si>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</si>
  <si>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</si>
  <si>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</si>
  <si>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</si>
  <si>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</si>
  <si>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</si>
  <si>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</si>
  <si>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</si>
  <si>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</si>
  <si>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</si>
  <si>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</si>
  <si>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</si>
  <si>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</si>
  <si>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</si>
  <si>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</si>
  <si>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</si>
  <si>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</si>
  <si>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</si>
  <si>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</si>
  <si>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</si>
  <si>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</si>
  <si>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</si>
  <si>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</si>
  <si>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</si>
  <si>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</si>
  <si>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</si>
  <si>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</si>
  <si>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</si>
  <si>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</si>
  <si>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</si>
  <si>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</si>
  <si>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</si>
  <si>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</si>
  <si>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</si>
  <si>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</si>
  <si>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</si>
  <si>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</si>
  <si>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</si>
  <si>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</si>
  <si>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</si>
  <si>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</si>
  <si>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</si>
  <si>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</si>
  <si>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</si>
  <si>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</si>
  <si>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</si>
  <si>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</si>
  <si>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</si>
  <si>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</si>
  <si>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</si>
  <si>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</si>
  <si>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</si>
  <si>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</si>
  <si>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</si>
  <si>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</si>
  <si>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</si>
  <si>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</si>
  <si>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</si>
  <si>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</si>
  <si>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</si>
  <si>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</si>
  <si>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</si>
  <si>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</si>
  <si>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</si>
  <si>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</si>
  <si>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</si>
  <si>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</si>
  <si>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</si>
  <si>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</si>
  <si>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</si>
  <si>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</si>
  <si>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</si>
  <si>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</si>
  <si>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</si>
  <si>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</si>
  <si>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</si>
  <si>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</si>
  <si>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</si>
  <si>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</si>
  <si>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</si>
  <si>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</si>
  <si>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</si>
  <si>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</si>
  <si>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</si>
  <si>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</si>
  <si>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</si>
  <si>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</si>
  <si>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</si>
  <si>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</si>
  <si>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</si>
  <si>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</si>
  <si>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</si>
  <si>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</si>
  <si>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</si>
  <si>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</si>
  <si>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</si>
  <si>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</si>
  <si>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</si>
  <si>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</si>
  <si>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</si>
  <si>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</si>
  <si>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</si>
  <si>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</si>
  <si>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</si>
  <si>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</si>
  <si>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</si>
  <si>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</si>
  <si>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</si>
  <si>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</si>
  <si>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</si>
  <si>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</si>
  <si>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</si>
  <si>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</si>
  <si>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</si>
  <si>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</si>
  <si>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</si>
  <si>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</si>
  <si>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</si>
  <si>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</si>
  <si>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</si>
  <si>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</si>
  <si>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</si>
  <si>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</si>
  <si>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</si>
  <si>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</si>
  <si>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</si>
  <si>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</si>
  <si>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</si>
  <si>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</si>
  <si>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</si>
  <si>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</si>
  <si>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</si>
  <si>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</si>
  <si>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</si>
  <si>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</si>
  <si>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</si>
  <si>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</si>
  <si>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</si>
  <si>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</si>
  <si>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</si>
  <si>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</si>
  <si>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</si>
  <si>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</si>
  <si>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</si>
  <si>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</si>
  <si>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</si>
  <si>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</si>
  <si>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</si>
  <si>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</si>
  <si>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</si>
  <si>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</si>
  <si>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</si>
  <si>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</si>
  <si>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</si>
  <si>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</si>
  <si>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</si>
  <si>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</si>
  <si>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</si>
  <si>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</si>
  <si>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</si>
  <si>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</si>
  <si>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</si>
  <si>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</si>
  <si>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</si>
  <si>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</si>
  <si>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</si>
  <si>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</si>
  <si>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</si>
  <si>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</si>
  <si>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</si>
  <si>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</si>
  <si>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</si>
  <si>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</si>
  <si>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</si>
  <si>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</si>
  <si>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</si>
  <si>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</si>
  <si>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</si>
  <si>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</si>
  <si>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</si>
  <si>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</si>
  <si>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</si>
  <si>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</si>
  <si>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</si>
  <si>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</si>
  <si>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</si>
  <si>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</si>
  <si>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</si>
  <si>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</si>
  <si>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</si>
  <si>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</si>
  <si>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</si>
  <si>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</si>
  <si>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</si>
  <si>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</si>
  <si>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</si>
  <si>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</si>
  <si>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</si>
  <si>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</si>
  <si>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</si>
  <si>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</si>
  <si>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</si>
  <si>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</si>
  <si>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</si>
  <si>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</si>
  <si>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</si>
  <si>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</si>
  <si>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</si>
  <si>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</si>
  <si>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</si>
  <si>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</si>
  <si>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</si>
  <si>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</si>
  <si>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</si>
  <si>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</si>
  <si>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</si>
  <si>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</si>
  <si>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</si>
  <si>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</si>
  <si>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</si>
  <si>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</si>
  <si>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</si>
  <si>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</si>
  <si>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</si>
  <si>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</si>
  <si>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</si>
  <si>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</si>
  <si>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</si>
  <si>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</si>
  <si>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</si>
  <si>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</si>
  <si>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</si>
  <si>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</si>
  <si>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</si>
  <si>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</si>
  <si>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</si>
  <si>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</si>
  <si>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</si>
  <si>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</si>
  <si>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</si>
  <si>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</si>
  <si>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</si>
  <si>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</si>
  <si>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</si>
  <si>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</si>
  <si>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</si>
  <si>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</si>
  <si>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</si>
  <si>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</si>
  <si>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</si>
  <si>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</si>
  <si>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</si>
  <si>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</si>
  <si>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</si>
  <si>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</si>
  <si>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</si>
  <si>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</si>
  <si>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</si>
  <si>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</si>
  <si>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</si>
  <si>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</si>
  <si>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</si>
  <si>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</si>
  <si>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</si>
  <si>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</si>
  <si>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</si>
  <si>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</si>
  <si>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</si>
  <si>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</si>
  <si>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</si>
  <si>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</si>
  <si>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</si>
  <si>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</si>
  <si>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</si>
  <si>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</si>
  <si>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</si>
  <si>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</si>
  <si>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</si>
  <si>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</si>
  <si>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</si>
  <si>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</si>
  <si>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</si>
  <si>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</si>
  <si>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</si>
  <si>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</si>
  <si>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</si>
  <si>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</si>
  <si>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</si>
  <si>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</si>
  <si>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</si>
  <si>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</si>
  <si>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</si>
  <si>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</si>
  <si>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</si>
  <si>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</si>
  <si>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</si>
  <si>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</si>
  <si>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</si>
  <si>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</si>
  <si>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</si>
  <si>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</si>
  <si>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</si>
  <si>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</si>
  <si>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</si>
  <si>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</si>
  <si>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</si>
  <si>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</si>
  <si>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</si>
  <si>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</si>
  <si>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</si>
  <si>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</si>
  <si>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</si>
  <si>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</si>
  <si>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</si>
  <si>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</si>
  <si>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</si>
  <si>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</si>
  <si>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</si>
  <si>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</si>
  <si>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</si>
  <si>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</si>
  <si>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</si>
  <si>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</si>
  <si>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</si>
  <si>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</si>
  <si>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</si>
  <si>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</si>
  <si>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</si>
  <si>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</si>
  <si>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</si>
  <si>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</si>
  <si>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</si>
  <si>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</si>
  <si>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</si>
  <si>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</si>
  <si>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</si>
  <si>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</si>
  <si>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</si>
  <si>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</si>
  <si>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</si>
  <si>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</si>
  <si>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</si>
  <si>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</si>
  <si>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</si>
  <si>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</si>
  <si>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</si>
  <si>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</si>
  <si>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</si>
  <si>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</si>
  <si>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</si>
  <si>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</si>
  <si>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</si>
  <si>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</si>
  <si>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</si>
  <si>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</si>
  <si>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</si>
  <si>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</si>
  <si>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</si>
  <si>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</si>
  <si>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</si>
  <si>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</si>
  <si>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</si>
  <si>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</si>
  <si>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</si>
  <si>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</si>
  <si>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</si>
  <si>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</si>
  <si>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</si>
  <si>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</si>
  <si>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</si>
  <si>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</si>
  <si>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</si>
  <si>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</si>
  <si>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</si>
  <si>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</si>
  <si>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</si>
  <si>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</si>
  <si>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</si>
  <si>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</si>
  <si>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</si>
  <si>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</si>
  <si>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</si>
  <si>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</si>
  <si>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</si>
  <si>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</si>
  <si>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</si>
  <si>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</si>
  <si>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</si>
  <si>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</si>
  <si>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</si>
  <si>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</si>
  <si>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</si>
  <si>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</si>
  <si>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</si>
  <si>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</si>
  <si>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</si>
  <si>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</si>
  <si>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</si>
  <si>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</si>
  <si>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</si>
  <si>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</si>
  <si>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</si>
  <si>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</si>
  <si>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</si>
  <si>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</si>
  <si>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</si>
  <si>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</si>
  <si>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</si>
  <si>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</si>
  <si>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</si>
  <si>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</si>
  <si>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</si>
  <si>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</si>
  <si>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</si>
  <si>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</si>
  <si>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</si>
  <si>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</si>
  <si>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</si>
  <si>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</si>
  <si>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</si>
  <si>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</si>
  <si>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</si>
  <si>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</si>
  <si>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</si>
  <si>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</si>
  <si>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</si>
  <si>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</si>
  <si>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</si>
  <si>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</si>
  <si>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</si>
  <si>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</si>
  <si>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</si>
  <si>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</si>
  <si>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</si>
  <si>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</si>
  <si>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</si>
  <si>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</si>
  <si>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</si>
  <si>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</si>
  <si>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</si>
  <si>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</si>
  <si>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</si>
  <si>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</si>
  <si>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</si>
  <si>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</si>
  <si>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</si>
  <si>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</si>
  <si>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</si>
  <si>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</si>
  <si>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</si>
  <si>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</si>
  <si>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</si>
  <si>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</si>
  <si>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</si>
  <si>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</si>
  <si>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</si>
  <si>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</si>
  <si>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</si>
  <si>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</si>
  <si>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</si>
  <si>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</si>
  <si>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</si>
  <si>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</si>
  <si>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</si>
  <si>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</si>
  <si>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</si>
  <si>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</si>
  <si>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</si>
  <si>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</si>
  <si>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</si>
  <si>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</si>
  <si>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</si>
  <si>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</si>
  <si>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</si>
  <si>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</si>
  <si>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</si>
  <si>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</si>
  <si>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</si>
  <si>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</si>
  <si>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</si>
  <si>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</si>
  <si>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</si>
  <si>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</si>
  <si>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</si>
  <si>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</si>
  <si>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</si>
  <si>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</si>
  <si>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</si>
  <si>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</si>
  <si>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</si>
  <si>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</si>
  <si>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</si>
  <si>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</si>
  <si>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</si>
  <si>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</si>
  <si>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</si>
  <si>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</si>
  <si>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</si>
  <si>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</si>
  <si>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</si>
  <si>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</si>
  <si>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</si>
  <si>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</si>
  <si>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</si>
  <si>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</si>
  <si>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</si>
  <si>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</si>
  <si>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</si>
  <si>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</si>
  <si>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</si>
  <si>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</si>
  <si>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</si>
  <si>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</si>
  <si>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</si>
  <si>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</si>
  <si>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</si>
  <si>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</si>
  <si>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</si>
  <si>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</si>
  <si>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</si>
  <si>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</si>
  <si>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</si>
  <si>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</si>
  <si>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</si>
  <si>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</si>
  <si>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</si>
  <si>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</si>
  <si>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</si>
  <si>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</si>
  <si>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</si>
  <si>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</si>
  <si>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</si>
  <si>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</si>
  <si>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</si>
  <si>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</si>
  <si>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</si>
  <si>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</si>
  <si>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</si>
  <si>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</si>
  <si>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</si>
  <si>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</si>
  <si>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</si>
  <si>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</si>
  <si>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</si>
  <si>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</si>
  <si>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</si>
  <si>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</si>
  <si>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</si>
  <si>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</si>
  <si>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</si>
  <si>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</si>
  <si>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</si>
  <si>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</si>
  <si>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</si>
  <si>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</si>
  <si>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</si>
  <si>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</si>
  <si>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</si>
  <si>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</si>
  <si>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</si>
  <si>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</si>
  <si>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</si>
  <si>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</si>
  <si>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</si>
  <si>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</si>
  <si>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</si>
  <si>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</si>
  <si>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</si>
  <si>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</si>
  <si>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</si>
  <si>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</si>
  <si>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</si>
  <si>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</si>
  <si>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</si>
  <si>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</si>
  <si>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</si>
  <si>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</si>
  <si>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</si>
  <si>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</si>
  <si>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</si>
  <si>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</si>
  <si>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</si>
  <si>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</si>
  <si>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</si>
  <si>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</si>
  <si>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</si>
  <si>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</si>
  <si>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</si>
  <si>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</si>
  <si>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</si>
  <si>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</si>
  <si>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</si>
  <si>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</si>
  <si>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</si>
  <si>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</si>
  <si>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</si>
  <si>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</si>
  <si>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</si>
  <si>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</si>
  <si>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</si>
  <si>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</si>
  <si>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</si>
  <si>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</si>
  <si>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</si>
  <si>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</si>
  <si>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</si>
  <si>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</si>
  <si>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</si>
  <si>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</si>
  <si>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</si>
  <si>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</si>
  <si>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</si>
  <si>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</si>
  <si>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</si>
  <si>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</si>
  <si>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</si>
  <si>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</si>
  <si>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</si>
  <si>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</si>
  <si>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</si>
  <si>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</si>
  <si>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</si>
  <si>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</si>
  <si>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</si>
  <si>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</si>
  <si>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</si>
  <si>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</si>
  <si>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</si>
  <si>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</si>
  <si>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</si>
  <si>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</si>
  <si>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</si>
  <si>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</si>
  <si>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</si>
  <si>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</si>
  <si>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</si>
  <si>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</si>
  <si>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</si>
  <si>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</si>
  <si>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</si>
  <si>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</si>
  <si>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</si>
  <si>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</si>
  <si>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</si>
  <si>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</si>
  <si>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</si>
  <si>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</si>
  <si>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</si>
  <si>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</si>
  <si>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</si>
  <si>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</si>
  <si>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</si>
  <si>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</si>
  <si>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</si>
  <si>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</si>
  <si>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</si>
  <si>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</si>
  <si>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</si>
  <si>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</si>
  <si>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</si>
  <si>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</si>
  <si>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</si>
  <si>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</si>
  <si>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</si>
  <si>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</si>
  <si>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</si>
  <si>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</si>
  <si>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</si>
  <si>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</si>
  <si>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</si>
  <si>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</si>
  <si>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</si>
  <si>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</si>
  <si>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</si>
  <si>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</si>
  <si>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</si>
  <si>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</si>
  <si>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</si>
  <si>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</si>
  <si>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</si>
  <si>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</si>
  <si>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</si>
  <si>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</si>
  <si>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</si>
  <si>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</si>
  <si>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</si>
  <si>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</si>
  <si>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</si>
  <si>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</si>
  <si>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</si>
  <si>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</si>
  <si>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</si>
  <si>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</si>
  <si>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</si>
  <si>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</si>
  <si>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</si>
  <si>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</si>
  <si>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</si>
  <si>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</si>
  <si>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</si>
  <si>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</si>
  <si>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</si>
  <si>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</si>
  <si>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</si>
  <si>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</si>
  <si>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</si>
  <si>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</si>
  <si>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</si>
  <si>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</si>
  <si>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</si>
  <si>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</si>
  <si>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</si>
  <si>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</si>
  <si>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</si>
  <si>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</si>
  <si>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</si>
  <si>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</si>
  <si>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</si>
  <si>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</si>
  <si>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</si>
  <si>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</si>
  <si>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</si>
  <si>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</si>
  <si>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</si>
  <si>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</si>
  <si>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</si>
  <si>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</si>
  <si>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</si>
  <si>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</si>
  <si>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</si>
  <si>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</si>
  <si>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</si>
  <si>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</si>
  <si>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</si>
  <si>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</si>
  <si>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</si>
  <si>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</si>
  <si>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</si>
  <si>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</si>
  <si>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</si>
  <si>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</si>
  <si>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</si>
  <si>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</si>
  <si>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</si>
  <si>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</si>
  <si>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</si>
  <si>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</si>
  <si>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</si>
  <si>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</si>
  <si>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</si>
  <si>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</si>
  <si>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</si>
  <si>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</si>
  <si>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</si>
  <si>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</si>
  <si>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</si>
  <si>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</si>
  <si>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</si>
  <si>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</si>
  <si>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</si>
  <si>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</si>
  <si>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</si>
  <si>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</si>
  <si>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</si>
  <si>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</si>
  <si>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</si>
  <si>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</si>
  <si>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</si>
  <si>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</si>
  <si>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</si>
  <si>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</si>
  <si>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</si>
  <si>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</si>
  <si>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</si>
  <si>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</si>
  <si>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</si>
  <si>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</si>
  <si>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</si>
  <si>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</si>
  <si>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</si>
  <si>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</si>
  <si>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</si>
  <si>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</si>
  <si>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</si>
  <si>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</si>
  <si>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</si>
  <si>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</si>
  <si>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</si>
  <si>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</si>
  <si>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</si>
  <si>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</si>
  <si>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</si>
  <si>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</si>
  <si>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</si>
  <si>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</si>
  <si>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</si>
  <si>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</si>
  <si>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</si>
  <si>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</si>
  <si>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</si>
  <si>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</si>
  <si>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</si>
  <si>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</si>
  <si>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</si>
  <si>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</si>
  <si>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</si>
  <si>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</si>
  <si>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</si>
  <si>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</si>
  <si>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</si>
  <si>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</si>
  <si>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</si>
  <si>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</si>
  <si>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</si>
  <si>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</si>
  <si>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</si>
  <si>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</si>
  <si>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</si>
  <si>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</si>
  <si>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</si>
  <si>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</si>
  <si>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</si>
  <si>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</si>
  <si>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</si>
  <si>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</si>
  <si>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</si>
  <si>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</si>
  <si>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</si>
  <si>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</si>
  <si>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</si>
  <si>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</si>
  <si>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</si>
  <si>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</si>
  <si>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</si>
  <si>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</si>
  <si>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</si>
  <si>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</si>
  <si>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</si>
  <si>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</si>
  <si>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</si>
  <si>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</si>
  <si>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</si>
  <si>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</si>
  <si>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</si>
  <si>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</si>
  <si>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</si>
  <si>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</si>
  <si>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</si>
  <si>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</si>
  <si>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</si>
  <si>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</si>
  <si>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</si>
  <si>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</si>
  <si>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</si>
  <si>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</si>
  <si>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</si>
  <si>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</si>
  <si>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</si>
  <si>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</si>
  <si>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</si>
  <si>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</si>
  <si>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</si>
  <si>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</si>
  <si>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</si>
  <si>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</si>
  <si>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</si>
  <si>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</si>
  <si>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</si>
  <si>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</si>
  <si>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</si>
  <si>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</si>
  <si>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</si>
  <si>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</si>
  <si>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</si>
  <si>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</si>
  <si>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</si>
  <si>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</si>
  <si>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</si>
  <si>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</si>
  <si>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</si>
  <si>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</si>
  <si>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</si>
  <si>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</si>
  <si>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</si>
  <si>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</si>
  <si>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</si>
  <si>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</si>
  <si>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</si>
  <si>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</si>
  <si>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</si>
  <si>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</si>
  <si>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</si>
  <si>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</si>
  <si>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</si>
  <si>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</si>
  <si>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</si>
  <si>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</si>
  <si>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</si>
  <si>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</si>
  <si>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</si>
  <si>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</si>
  <si>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</si>
  <si>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</si>
  <si>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</si>
  <si>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</si>
  <si>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</si>
  <si>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</si>
  <si>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</si>
  <si>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</si>
  <si>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</si>
  <si>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</si>
  <si>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</si>
  <si>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</si>
  <si>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</si>
  <si>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</si>
  <si>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</si>
  <si>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</si>
  <si>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</si>
  <si>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</si>
  <si>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</si>
  <si>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</si>
  <si>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</si>
  <si>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</si>
  <si>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</si>
  <si>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</si>
  <si>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</si>
  <si>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</si>
  <si>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</si>
  <si>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</si>
  <si>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</si>
  <si>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</si>
  <si>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</si>
  <si>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</si>
  <si>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</si>
  <si>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</si>
  <si>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</si>
  <si>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</si>
  <si>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</si>
  <si>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</si>
  <si>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</si>
  <si>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</si>
  <si>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</si>
  <si>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</si>
  <si>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</si>
  <si>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</si>
  <si>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</si>
  <si>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</si>
  <si>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</si>
  <si>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</si>
  <si>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</si>
  <si>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</si>
  <si>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</si>
  <si>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</si>
  <si>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</si>
  <si>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</si>
  <si>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</si>
  <si>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</si>
  <si>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</si>
  <si>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</si>
  <si>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</si>
  <si>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</si>
  <si>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</si>
  <si>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</si>
  <si>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</si>
  <si>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</si>
  <si>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</si>
  <si>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</si>
  <si>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</si>
  <si>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</si>
  <si>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</si>
  <si>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</si>
  <si>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</si>
  <si>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</si>
  <si>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</si>
  <si>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</si>
  <si>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</si>
  <si>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</si>
  <si>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</si>
  <si>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</si>
  <si>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</si>
  <si>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</si>
  <si>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</si>
  <si>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</si>
  <si>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</si>
  <si>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</si>
  <si>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</si>
  <si>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</si>
  <si>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</si>
  <si>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</si>
  <si>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</si>
  <si>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</si>
  <si>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</si>
  <si>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</si>
  <si>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</si>
  <si>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</si>
  <si>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</si>
  <si>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</si>
  <si>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</si>
  <si>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</si>
  <si>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</si>
  <si>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</si>
  <si>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</si>
  <si>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</si>
  <si>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</si>
  <si>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</si>
  <si>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</si>
  <si>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</si>
  <si>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</si>
  <si>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</si>
  <si>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</si>
  <si>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</si>
  <si>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</si>
  <si>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</si>
  <si>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</si>
  <si>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</si>
  <si>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</si>
  <si>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</si>
  <si>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</si>
  <si>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</si>
  <si>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</si>
  <si>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</si>
  <si>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</si>
  <si>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</si>
  <si>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</si>
  <si>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</si>
  <si>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</si>
  <si>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</si>
  <si>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</si>
  <si>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</si>
  <si>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</si>
  <si>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</si>
  <si>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</si>
  <si>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</si>
  <si>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</si>
  <si>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</si>
  <si>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</si>
  <si>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</si>
  <si>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</si>
  <si>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</si>
  <si>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</si>
  <si>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</si>
  <si>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</si>
  <si>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</si>
  <si>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</si>
  <si>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</si>
  <si>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</si>
  <si>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</si>
  <si>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</si>
  <si>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</si>
  <si>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</si>
  <si>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</si>
  <si>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</si>
  <si>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</si>
  <si>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</si>
  <si>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</si>
  <si>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</si>
  <si>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</si>
  <si>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</si>
  <si>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</si>
  <si>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</si>
  <si>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</si>
  <si>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</si>
  <si>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</si>
  <si>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</si>
  <si>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</si>
  <si>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</si>
  <si>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</si>
  <si>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</si>
  <si>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</si>
  <si>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</si>
  <si>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</si>
  <si>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</si>
  <si>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</si>
  <si>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</si>
  <si>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</si>
  <si>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</si>
  <si>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</si>
  <si>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</si>
  <si>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</si>
  <si>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</si>
  <si>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</si>
  <si>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</si>
  <si>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</si>
  <si>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</si>
  <si>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</si>
  <si>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</si>
  <si>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</si>
  <si>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</si>
  <si>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</si>
  <si>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</si>
  <si>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</si>
  <si>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</si>
  <si>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</si>
  <si>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</si>
  <si>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</si>
  <si>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</si>
  <si>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</si>
  <si>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</si>
  <si>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</si>
  <si>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</si>
  <si>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</si>
  <si>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</si>
  <si>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</si>
  <si>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</si>
  <si>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</si>
  <si>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</si>
  <si>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</si>
  <si>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</si>
  <si>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</si>
  <si>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</si>
  <si>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</si>
  <si>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</si>
  <si>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</si>
  <si>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</si>
  <si>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</si>
  <si>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</si>
  <si>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</si>
  <si>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</si>
  <si>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</si>
  <si>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</si>
  <si>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</si>
  <si>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</si>
  <si>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</si>
  <si>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</si>
  <si>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</si>
  <si>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</si>
  <si>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</si>
  <si>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</si>
  <si>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</si>
  <si>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</si>
  <si>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</si>
  <si>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</si>
  <si>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</si>
  <si>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</si>
  <si>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</si>
  <si>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</si>
  <si>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</si>
  <si>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</si>
  <si>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</si>
  <si>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</si>
  <si>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</si>
  <si>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</si>
  <si>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</si>
  <si>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</si>
  <si>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 xml:space="preserve">COMPRIMENTO </t>
  </si>
  <si>
    <t>PJ 05.20.0055 (/)</t>
  </si>
  <si>
    <t xml:space="preserve">VOLUME </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</si>
  <si>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</si>
  <si>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</si>
  <si>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 xml:space="preserve">SERVIÇOS COMPLEMENTARES </t>
  </si>
  <si>
    <t xml:space="preserve">PLACA DE IDENTIFICAÇÃO DA OBRA </t>
  </si>
  <si>
    <t>CABO ACO GALV. SM 6X7-AF 6,4MM (1/4")</t>
  </si>
  <si>
    <t>SAPATILHA PARA CABO DE AÇO</t>
  </si>
  <si>
    <t>FITA DE VEDACAO 18MM X 50M</t>
  </si>
  <si>
    <t>REATERRO MANUAL DE VALAS, COM COMPACTADOR DE SOLOS DE PERCUSSÃO. AF_08/2023</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</si>
  <si>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</si>
  <si>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</si>
  <si>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</si>
  <si>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</si>
  <si>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</si>
  <si>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</si>
  <si>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</si>
  <si>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</si>
  <si>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</si>
  <si>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</si>
  <si>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</si>
  <si>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</si>
  <si>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</si>
  <si>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</si>
  <si>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</si>
  <si>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</si>
  <si>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</si>
  <si>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</si>
  <si>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</si>
  <si>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</si>
  <si>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</si>
  <si>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</si>
  <si>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</si>
  <si>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</si>
  <si>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</si>
  <si>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</si>
  <si>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</si>
  <si>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ISICRO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</si>
  <si>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</si>
  <si>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</si>
  <si>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</si>
  <si>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</si>
  <si>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</si>
  <si>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</si>
  <si>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</si>
  <si>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</si>
  <si>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</si>
  <si>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</si>
  <si>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</si>
  <si>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</si>
  <si>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</si>
  <si>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</si>
  <si>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</si>
  <si>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</si>
  <si>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</si>
  <si>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</si>
  <si>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</si>
  <si>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</si>
  <si>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</si>
  <si>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</si>
  <si>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</si>
  <si>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</si>
  <si>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</si>
  <si>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</si>
  <si>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</si>
  <si>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</si>
  <si>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</si>
  <si>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</si>
  <si>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</si>
  <si>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</si>
  <si>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</si>
  <si>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</si>
  <si>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</si>
  <si>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</si>
  <si>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</si>
  <si>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</si>
  <si>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</si>
  <si>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</si>
  <si>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</si>
  <si>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</si>
  <si>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</si>
  <si>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</si>
  <si>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</si>
  <si>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</si>
  <si>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</si>
  <si>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</si>
  <si>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</si>
  <si>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</si>
  <si>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</si>
  <si>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</si>
  <si>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</si>
  <si>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</si>
  <si>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</si>
  <si>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</si>
  <si>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</si>
  <si>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</si>
  <si>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</si>
  <si>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</si>
  <si>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</si>
  <si>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</si>
  <si>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</si>
  <si>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</si>
  <si>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</si>
  <si>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</si>
  <si>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</si>
  <si>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</si>
  <si>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</si>
  <si>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</si>
  <si>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</si>
  <si>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</si>
  <si>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</si>
  <si>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</si>
  <si>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</si>
  <si>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</si>
  <si>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</si>
  <si>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</si>
  <si>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</si>
  <si>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</si>
  <si>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</si>
  <si>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</si>
  <si>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</si>
  <si>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</si>
  <si>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</si>
  <si>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</si>
  <si>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</si>
  <si>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</si>
  <si>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</si>
  <si>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</si>
  <si>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</si>
  <si>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</si>
  <si>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</si>
  <si>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</si>
  <si>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</si>
  <si>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</si>
  <si>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</si>
  <si>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</si>
  <si>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</si>
  <si>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</si>
  <si>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</si>
  <si>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</si>
  <si>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</si>
  <si>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</si>
  <si>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</si>
  <si>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</si>
  <si>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</si>
  <si>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</si>
  <si>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</si>
  <si>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</si>
  <si>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</si>
  <si>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</si>
  <si>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</si>
  <si>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</si>
  <si>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</si>
  <si>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</si>
  <si>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</si>
  <si>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</si>
  <si>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</si>
  <si>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</si>
  <si>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</si>
  <si>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</si>
  <si>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</si>
  <si>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</si>
  <si>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</si>
  <si>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</si>
  <si>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</si>
  <si>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</si>
  <si>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</si>
  <si>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</si>
  <si>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</si>
  <si>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</si>
  <si>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ADITIVO IMPERMEABILIZANTE PEGA NORMAL P/ ARGAMASSA E CONCRETO - SIKA 1, VEDACIT PRO OU EQUIVALENTE</t>
  </si>
  <si>
    <t>SIKA TOP 107</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</si>
  <si>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</si>
  <si>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</si>
  <si>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</si>
  <si>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</si>
  <si>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</si>
  <si>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</si>
  <si>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</si>
  <si>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</si>
  <si>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</si>
  <si>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</si>
  <si>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</si>
  <si>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</si>
  <si>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</si>
  <si>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</si>
  <si>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</si>
  <si>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</si>
  <si>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</si>
  <si>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</si>
  <si>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</si>
  <si>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</si>
  <si>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</si>
  <si>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</si>
  <si>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</si>
  <si>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</si>
  <si>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</si>
  <si>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</si>
  <si>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</si>
  <si>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</si>
  <si>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</si>
  <si>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</si>
  <si>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</si>
  <si>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</si>
  <si>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</si>
  <si>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</si>
  <si>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</si>
  <si>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</si>
  <si>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</si>
  <si>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</si>
  <si>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</si>
  <si>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</si>
  <si>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</si>
  <si>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</si>
  <si>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</si>
  <si>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</si>
  <si>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</si>
  <si>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</si>
  <si>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</si>
  <si>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</si>
  <si>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</si>
  <si>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</si>
  <si>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</si>
  <si>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</si>
  <si>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</si>
  <si>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</si>
  <si>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</si>
  <si>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</si>
  <si>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</si>
  <si>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</si>
  <si>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</si>
  <si>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</si>
  <si>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</si>
  <si>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</si>
  <si>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</si>
  <si>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</si>
  <si>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</si>
  <si>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</si>
  <si>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</si>
  <si>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</si>
  <si>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</si>
  <si>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</si>
  <si>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</si>
  <si>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</si>
  <si>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</si>
  <si>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</si>
  <si>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</si>
  <si>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</si>
  <si>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</si>
  <si>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</si>
  <si>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</si>
  <si>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</si>
  <si>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</si>
  <si>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</si>
  <si>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</si>
  <si>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</si>
  <si>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</si>
  <si>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</si>
  <si>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</si>
  <si>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</si>
  <si>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</si>
  <si>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DESMOLDANTE PARA FORMAS</t>
  </si>
  <si>
    <t>MOLDURA CANTONEIRA ALUMINIO PERFIL L 3/4"X3/4X1/8"</t>
  </si>
  <si>
    <t>JUNTA PLASTICA DE 17 X 3 MM</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</si>
  <si>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</si>
  <si>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</si>
  <si>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</si>
  <si>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</si>
  <si>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</si>
  <si>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</si>
  <si>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</si>
  <si>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</si>
  <si>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</si>
  <si>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</si>
  <si>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</si>
  <si>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</si>
  <si>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</si>
  <si>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</si>
  <si>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</si>
  <si>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</si>
  <si>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</si>
  <si>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</si>
  <si>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</si>
  <si>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</si>
  <si>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</si>
  <si>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</si>
  <si>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</si>
  <si>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</si>
  <si>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</si>
  <si>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</si>
  <si>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</si>
  <si>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</si>
  <si>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</si>
  <si>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</si>
  <si>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</si>
  <si>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</si>
  <si>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</si>
  <si>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</si>
  <si>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</si>
  <si>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</si>
  <si>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</si>
  <si>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</si>
  <si>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</si>
  <si>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</si>
  <si>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</si>
  <si>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</si>
  <si>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</si>
  <si>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</si>
  <si>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</si>
  <si>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</si>
  <si>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</si>
  <si>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</si>
  <si>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</si>
  <si>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</si>
  <si>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</si>
  <si>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</si>
  <si>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</si>
  <si>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</si>
  <si>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</si>
  <si>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</si>
  <si>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</si>
  <si>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</si>
  <si>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</si>
  <si>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</si>
  <si>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</si>
  <si>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</si>
  <si>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</si>
  <si>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</si>
  <si>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</si>
  <si>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</si>
  <si>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</si>
  <si>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</si>
  <si>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</si>
  <si>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</si>
  <si>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</si>
  <si>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PASTILHA CERÂMICA 5X5CM COR BRANCA</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</si>
  <si>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</si>
  <si>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</si>
  <si>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</si>
  <si>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</si>
  <si>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</si>
  <si>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</si>
  <si>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</si>
  <si>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</si>
  <si>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</si>
  <si>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</si>
  <si>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</si>
  <si>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</si>
  <si>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</si>
  <si>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</si>
  <si>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</si>
  <si>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</si>
  <si>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</si>
  <si>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</si>
  <si>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</si>
  <si>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</si>
  <si>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</si>
  <si>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</si>
  <si>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</si>
  <si>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</si>
  <si>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</si>
  <si>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</si>
  <si>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</si>
  <si>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</si>
  <si>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</si>
  <si>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</si>
  <si>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</si>
  <si>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</si>
  <si>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</si>
  <si>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</si>
  <si>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</si>
  <si>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</si>
  <si>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</si>
  <si>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</si>
  <si>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</si>
  <si>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</si>
  <si>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</si>
  <si>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</si>
  <si>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</si>
  <si>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</si>
  <si>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</si>
  <si>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</si>
  <si>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</si>
  <si>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</si>
  <si>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</si>
  <si>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</si>
  <si>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</si>
  <si>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</si>
  <si>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</si>
  <si>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</si>
  <si>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</si>
  <si>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</si>
  <si>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</si>
  <si>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</si>
  <si>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</si>
  <si>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ACRILICA FOSCA - LINHA PREMIUM</t>
  </si>
  <si>
    <t>SOLVENTE PARA TINTA A BASE DE EPOXI</t>
  </si>
  <si>
    <t>TINTA PARA PISOS</t>
  </si>
  <si>
    <t>TINTA ESMALTE SINT. BRILHANTE COR BRANCA - LINHA PREMIUM (GALÃO 3,6 LITROS)</t>
  </si>
  <si>
    <t>VERNIZES E OUTROS MATERIAIS PARA PINTURA</t>
  </si>
  <si>
    <t>CAL EM PO PARA PINTURA</t>
  </si>
  <si>
    <t>FUNDO BRANCO FOSCO NIVELADOR P/ MADEIRAS</t>
  </si>
  <si>
    <t>LIQUIDO SELADOR PARA PINTURA LATEX PVA</t>
  </si>
  <si>
    <t>LIXA P/ FERRO Nº 100 K-246 225X275MM - NORTON OU EQUIVALENTE</t>
  </si>
  <si>
    <t>LIXA PARA MADEIRA/MASSA Nº 150</t>
  </si>
  <si>
    <t>OLEO DE LINHACA</t>
  </si>
  <si>
    <t>PRIMER A BASE DE EPOXI</t>
  </si>
  <si>
    <t>SILICONE - HIDROFUGANTE</t>
  </si>
  <si>
    <t>TRINCHA 2"</t>
  </si>
  <si>
    <t>VERNIZ ACRILICO PARA CONCRETO</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</si>
  <si>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</si>
  <si>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</si>
  <si>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</si>
  <si>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</si>
  <si>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</si>
  <si>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</si>
  <si>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</si>
  <si>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</si>
  <si>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</si>
  <si>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</si>
  <si>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</si>
  <si>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</si>
  <si>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</si>
  <si>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</si>
  <si>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</si>
  <si>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</si>
  <si>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</si>
  <si>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</si>
  <si>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</si>
  <si>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</si>
  <si>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</si>
  <si>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</si>
  <si>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</si>
  <si>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</si>
  <si>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</si>
  <si>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</si>
  <si>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</si>
  <si>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</si>
  <si>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</si>
  <si>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</si>
  <si>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</si>
  <si>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</si>
  <si>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</si>
  <si>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</si>
  <si>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</si>
  <si>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</si>
  <si>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</si>
  <si>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</si>
  <si>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</si>
  <si>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</si>
  <si>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</si>
  <si>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</si>
  <si>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</si>
  <si>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</si>
  <si>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</si>
  <si>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</si>
  <si>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</si>
  <si>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</si>
  <si>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</si>
  <si>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</si>
  <si>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</si>
  <si>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</si>
  <si>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</si>
  <si>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</si>
  <si>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</si>
  <si>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</si>
  <si>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</si>
  <si>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</si>
  <si>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</si>
  <si>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</si>
  <si>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</si>
  <si>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</si>
  <si>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</si>
  <si>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</si>
  <si>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</si>
  <si>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</si>
  <si>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</si>
  <si>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</si>
  <si>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</si>
  <si>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</si>
  <si>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</si>
  <si>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</si>
  <si>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</si>
  <si>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</si>
  <si>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</si>
  <si>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</si>
  <si>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</si>
  <si>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</si>
  <si>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</si>
  <si>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</si>
  <si>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</si>
  <si>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</si>
  <si>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</si>
  <si>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</si>
  <si>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</si>
  <si>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</si>
  <si>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</si>
  <si>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</si>
  <si>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</si>
  <si>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</si>
  <si>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</si>
  <si>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</si>
  <si>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</si>
  <si>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</si>
  <si>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</si>
  <si>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</si>
  <si>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</si>
  <si>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</si>
  <si>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</si>
  <si>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</si>
  <si>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</si>
  <si>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</si>
  <si>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</si>
  <si>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</si>
  <si>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</si>
  <si>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</si>
  <si>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</si>
  <si>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</si>
  <si>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</si>
  <si>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</si>
  <si>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</si>
  <si>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</si>
  <si>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</si>
  <si>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</si>
  <si>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</si>
  <si>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</si>
  <si>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</si>
  <si>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</si>
  <si>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</si>
  <si>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</si>
  <si>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</si>
  <si>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</si>
  <si>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</si>
  <si>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</si>
  <si>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</si>
  <si>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</si>
  <si>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</si>
  <si>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</si>
  <si>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</si>
  <si>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</si>
  <si>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</si>
  <si>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</si>
  <si>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</si>
  <si>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</si>
  <si>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</si>
  <si>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</si>
  <si>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</si>
  <si>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</si>
  <si>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</si>
  <si>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</si>
  <si>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</si>
  <si>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</si>
  <si>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</si>
  <si>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</si>
  <si>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</si>
  <si>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</si>
  <si>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</si>
  <si>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</si>
  <si>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</si>
  <si>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</si>
  <si>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</si>
  <si>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</si>
  <si>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</si>
  <si>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</si>
  <si>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</si>
  <si>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</si>
  <si>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</si>
  <si>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</si>
  <si>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</si>
  <si>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</si>
  <si>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</si>
  <si>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</si>
  <si>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</si>
  <si>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</si>
  <si>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</si>
  <si>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</si>
  <si>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</si>
  <si>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</si>
  <si>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</si>
  <si>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</si>
  <si>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</si>
  <si>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</si>
  <si>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</si>
  <si>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</si>
  <si>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</si>
  <si>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</si>
  <si>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</si>
  <si>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</si>
  <si>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</si>
  <si>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</si>
  <si>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</si>
  <si>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</si>
  <si>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</si>
  <si>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</si>
  <si>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</si>
  <si>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</si>
  <si>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</si>
  <si>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</si>
  <si>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</si>
  <si>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</si>
  <si>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</si>
  <si>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</si>
  <si>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</si>
  <si>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</si>
  <si>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</si>
  <si>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</si>
  <si>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</si>
  <si>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</si>
  <si>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</si>
  <si>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</si>
  <si>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</si>
  <si>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</si>
  <si>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</si>
  <si>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</si>
  <si>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</si>
  <si>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</si>
  <si>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</si>
  <si>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</si>
  <si>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</si>
  <si>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</si>
  <si>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</si>
  <si>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</si>
  <si>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</si>
  <si>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</si>
  <si>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</si>
  <si>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</si>
  <si>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</si>
  <si>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</si>
  <si>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</si>
  <si>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</si>
  <si>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</si>
  <si>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</si>
  <si>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</si>
  <si>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LED BIVOLT BULBO E27 20W - LUZ BRANCA - FORMATO TRADICIONAL</t>
  </si>
  <si>
    <t>LAMPADA FLUORESCENTE TUBULAR 20W</t>
  </si>
  <si>
    <t>LAMPADA FLUORESCENTE TUBULAR 40W</t>
  </si>
  <si>
    <t>LUMINÁRIAS (CONT.)</t>
  </si>
  <si>
    <t>BLOCO AUT. ILUM. EMERG. P/ ACLARAMENTO E/OU BALIZAMENTO 2X9W - AUT. 2 HORAS</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</si>
  <si>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</si>
  <si>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</si>
  <si>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</si>
  <si>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</si>
  <si>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</si>
  <si>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</si>
  <si>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</si>
  <si>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</si>
  <si>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</si>
  <si>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</si>
  <si>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</si>
  <si>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</si>
  <si>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</si>
  <si>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</si>
  <si>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</si>
  <si>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</si>
  <si>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</si>
  <si>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</si>
  <si>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</si>
  <si>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</si>
  <si>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</si>
  <si>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</si>
  <si>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</si>
  <si>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</si>
  <si>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</si>
  <si>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</si>
  <si>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</si>
  <si>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</si>
  <si>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</si>
  <si>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</si>
  <si>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</si>
  <si>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</si>
  <si>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</si>
  <si>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</si>
  <si>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</si>
  <si>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</si>
  <si>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</si>
  <si>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</si>
  <si>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</si>
  <si>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</si>
  <si>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</si>
  <si>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</si>
  <si>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</si>
  <si>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</si>
  <si>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</si>
  <si>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</si>
  <si>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</si>
  <si>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</si>
  <si>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</si>
  <si>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</si>
  <si>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</si>
  <si>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</si>
  <si>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</si>
  <si>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</si>
  <si>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</si>
  <si>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</si>
  <si>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</si>
  <si>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</si>
  <si>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</si>
  <si>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</si>
  <si>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</si>
  <si>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</si>
  <si>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</si>
  <si>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</si>
  <si>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</si>
  <si>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</si>
  <si>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</si>
  <si>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</si>
  <si>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</si>
  <si>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</si>
  <si>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</si>
  <si>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</si>
  <si>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</si>
  <si>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</si>
  <si>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</si>
  <si>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</si>
  <si>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</si>
  <si>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</si>
  <si>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</si>
  <si>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</si>
  <si>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</si>
  <si>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</si>
  <si>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</si>
  <si>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</si>
  <si>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</si>
  <si>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</si>
  <si>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</si>
  <si>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</si>
  <si>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</si>
  <si>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</si>
  <si>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</si>
  <si>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</si>
  <si>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</si>
  <si>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</si>
  <si>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</si>
  <si>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</si>
  <si>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</si>
  <si>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</si>
  <si>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</si>
  <si>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</si>
  <si>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</si>
  <si>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</si>
  <si>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</si>
  <si>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</si>
  <si>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</si>
  <si>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</si>
  <si>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</si>
  <si>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</si>
  <si>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</si>
  <si>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</si>
  <si>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</si>
  <si>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</si>
  <si>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</si>
  <si>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</si>
  <si>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</si>
  <si>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</si>
  <si>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</si>
  <si>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</si>
  <si>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</si>
  <si>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</si>
  <si>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</si>
  <si>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</si>
  <si>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</si>
  <si>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</si>
  <si>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</si>
  <si>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</si>
  <si>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</si>
  <si>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</si>
  <si>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</si>
  <si>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</si>
  <si>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</si>
  <si>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</si>
  <si>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</si>
  <si>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</si>
  <si>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</si>
  <si>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</si>
  <si>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</si>
  <si>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</si>
  <si>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</si>
  <si>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</si>
  <si>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</si>
  <si>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</si>
  <si>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</si>
  <si>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</si>
  <si>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</si>
  <si>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</si>
  <si>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</si>
  <si>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</si>
  <si>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</si>
  <si>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</si>
  <si>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</si>
  <si>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</si>
  <si>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</si>
  <si>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</si>
  <si>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</si>
  <si>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</si>
  <si>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</si>
  <si>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</si>
  <si>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</si>
  <si>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</si>
  <si>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</si>
  <si>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</si>
  <si>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</si>
  <si>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</si>
  <si>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</si>
  <si>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</si>
  <si>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</si>
  <si>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</si>
  <si>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</si>
  <si>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</si>
  <si>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</si>
  <si>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</si>
  <si>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</si>
  <si>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</si>
  <si>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</si>
  <si>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</si>
  <si>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</si>
  <si>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</si>
  <si>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</si>
  <si>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</si>
  <si>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</si>
  <si>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</si>
  <si>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</si>
  <si>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</si>
  <si>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</si>
  <si>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</si>
  <si>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</si>
  <si>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</si>
  <si>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</si>
  <si>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</si>
  <si>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</si>
  <si>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</si>
  <si>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</si>
  <si>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</si>
  <si>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</si>
  <si>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</si>
  <si>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</si>
  <si>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</si>
  <si>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</si>
  <si>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</si>
  <si>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</si>
  <si>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</si>
  <si>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</si>
  <si>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</si>
  <si>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</si>
  <si>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</si>
  <si>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</si>
  <si>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</si>
  <si>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</si>
  <si>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</si>
  <si>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</si>
  <si>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</si>
  <si>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</si>
  <si>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</si>
  <si>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</si>
  <si>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</si>
  <si>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</si>
  <si>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</si>
  <si>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</si>
  <si>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</si>
  <si>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</si>
  <si>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</si>
  <si>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</si>
  <si>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</si>
  <si>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</si>
  <si>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</si>
  <si>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</si>
  <si>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</si>
  <si>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</si>
  <si>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</si>
  <si>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</si>
  <si>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</si>
  <si>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</si>
  <si>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</si>
  <si>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</si>
  <si>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</si>
  <si>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</si>
  <si>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</si>
  <si>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</si>
  <si>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</si>
  <si>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</si>
  <si>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</si>
  <si>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</si>
  <si>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</si>
  <si>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</si>
  <si>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</si>
  <si>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</si>
  <si>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</si>
  <si>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</si>
  <si>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</si>
  <si>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</si>
  <si>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</si>
  <si>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</si>
  <si>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</si>
  <si>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</si>
  <si>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</si>
  <si>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</si>
  <si>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</si>
  <si>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</si>
  <si>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</si>
  <si>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</si>
  <si>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</si>
  <si>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</si>
  <si>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</si>
  <si>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</si>
  <si>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</si>
  <si>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</si>
  <si>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</si>
  <si>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</si>
  <si>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</si>
  <si>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</si>
  <si>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</si>
  <si>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</si>
  <si>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</si>
  <si>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</si>
  <si>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</si>
  <si>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</si>
  <si>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</si>
  <si>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</si>
  <si>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</si>
  <si>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</si>
  <si>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</si>
  <si>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</si>
  <si>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</si>
  <si>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</si>
  <si>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</si>
  <si>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</si>
  <si>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</si>
  <si>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</si>
  <si>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</si>
  <si>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</si>
  <si>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</si>
  <si>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</si>
  <si>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</si>
  <si>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</si>
  <si>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</si>
  <si>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</si>
  <si>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</si>
  <si>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</si>
  <si>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</si>
  <si>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</si>
  <si>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</si>
  <si>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</si>
  <si>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</si>
  <si>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</si>
  <si>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</si>
  <si>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</si>
  <si>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</si>
  <si>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</si>
  <si>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</si>
  <si>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</si>
  <si>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</si>
  <si>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</si>
  <si>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</si>
  <si>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</si>
  <si>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</si>
  <si>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</si>
  <si>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</si>
  <si>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</si>
  <si>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</si>
  <si>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</si>
  <si>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</si>
  <si>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</si>
  <si>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</si>
  <si>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</si>
  <si>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</si>
  <si>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</si>
  <si>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</si>
  <si>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</si>
  <si>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</si>
  <si>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</si>
  <si>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</si>
  <si>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</si>
  <si>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DESCARGA 1 1/2" C/ ACABAMENTO CROMADO</t>
  </si>
  <si>
    <t>VALVULA DE DESCARGA COM REGISTRO 1 1/2" S/ ACABAM.</t>
  </si>
  <si>
    <t>VALVULA RETENCAO HORIZONTAL BRONZE - 80MM (3")</t>
  </si>
  <si>
    <t>VALVULA RETENCAO VERTICAL BRONZE - 15MM (1/2")</t>
  </si>
  <si>
    <t>VALVULA RETENCAO VERTICAL BRONZE - 50MM (2")</t>
  </si>
  <si>
    <t>VALVULA RETENCAO VERTICAL BRONZE - 80MM (3")</t>
  </si>
  <si>
    <t>VALVULA EM PVC P/ LAVAT PADRAO POPULAR 1" C/ UNHO</t>
  </si>
  <si>
    <t>VALVULA DE DESCARGA P/ MICTORIO 1.1/2"</t>
  </si>
  <si>
    <t>VÁLVULAS (CONTINUAÇÃO)</t>
  </si>
  <si>
    <t>VÁLVULA ESFERA NPT CLASSE 300 Ø 3/4"</t>
  </si>
  <si>
    <t>SIFÕES / ENGATES</t>
  </si>
  <si>
    <t>SIFAO METALICO TIPO COPO 1X1 1/2"</t>
  </si>
  <si>
    <t>SIFAO CROMADO 2"</t>
  </si>
  <si>
    <t>SIFAO DE PVC RIGIDO TIPO COPO 1" X 1 1/2"</t>
  </si>
  <si>
    <t>SIFAO ACO INOX CROMADO P/ LAVATORIO 1 1/4"</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</si>
  <si>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</si>
  <si>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</si>
  <si>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</si>
  <si>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</si>
  <si>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</si>
  <si>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</si>
  <si>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</si>
  <si>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</si>
  <si>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</si>
  <si>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</si>
  <si>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</si>
  <si>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</si>
  <si>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</si>
  <si>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</si>
  <si>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</si>
  <si>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</si>
  <si>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</si>
  <si>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</si>
  <si>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</si>
  <si>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</si>
  <si>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</si>
  <si>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</si>
  <si>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</si>
  <si>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</si>
  <si>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</si>
  <si>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</si>
  <si>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</si>
  <si>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</si>
  <si>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</si>
  <si>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</si>
  <si>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</si>
  <si>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</si>
  <si>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</si>
  <si>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</si>
  <si>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</si>
  <si>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</si>
  <si>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</si>
  <si>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CUBA LOUCA BRANCA OVAL DE EMBUTIR REF. L37</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</si>
  <si>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</si>
  <si>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</si>
  <si>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</si>
  <si>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</si>
  <si>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</si>
  <si>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</si>
  <si>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</si>
  <si>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</si>
  <si>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</si>
  <si>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</si>
  <si>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TUBO DE LIGACAO CROMADO COM CANOPLA</t>
  </si>
  <si>
    <t>DUCHA MANUAL ACQUA JET C/ REG.PRESSÃO REF. C 2195</t>
  </si>
  <si>
    <t>TORNEIRA JATO ESGUICHO EM ACO INOX DIAM. 3/8" - TAMANHO 15 CM P/ BEBEDOURO INDUSTRIAL</t>
  </si>
  <si>
    <t>TORNEIRA EM PVC PARA LAVATORIO</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</si>
  <si>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</si>
  <si>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</si>
  <si>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</si>
  <si>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</si>
  <si>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</si>
  <si>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</si>
  <si>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</si>
  <si>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</si>
  <si>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</si>
  <si>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</si>
  <si>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</si>
  <si>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</si>
  <si>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CAIXA DE ACO 40X60X40CM P/HIDRANTE DE RECALQUE</t>
  </si>
  <si>
    <t>ADAPTADOR LATAO ROSCA PARA ENGATE RAPIDO 63X63MM</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</si>
  <si>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</si>
  <si>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</si>
  <si>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</si>
  <si>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</si>
  <si>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</si>
  <si>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</si>
  <si>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</si>
  <si>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</si>
  <si>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</si>
  <si>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</si>
  <si>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</si>
  <si>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</si>
  <si>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</si>
  <si>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</si>
  <si>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</si>
  <si>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</si>
  <si>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</si>
  <si>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</si>
  <si>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</si>
  <si>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</si>
  <si>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</si>
  <si>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</si>
  <si>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</si>
  <si>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</si>
  <si>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</si>
  <si>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</si>
  <si>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</si>
  <si>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</si>
  <si>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</si>
  <si>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</si>
  <si>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</si>
  <si>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</si>
  <si>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</si>
  <si>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</si>
  <si>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</si>
  <si>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</si>
  <si>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</si>
  <si>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</si>
  <si>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</si>
  <si>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</si>
  <si>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</si>
  <si>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</si>
  <si>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</si>
  <si>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</si>
  <si>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</si>
  <si>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</si>
  <si>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SOLDA (ESTANHO) 40 X 60 - 2,5MM - TRIFLUXO OU EQUIVALENTE</t>
  </si>
  <si>
    <t>ASSENTO DE PLASTICO PARA VASO SANITARIO</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</si>
  <si>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</si>
  <si>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</si>
  <si>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</si>
  <si>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</si>
  <si>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</si>
  <si>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</si>
  <si>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</si>
  <si>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</si>
  <si>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</si>
  <si>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</si>
  <si>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</si>
  <si>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</si>
  <si>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</si>
  <si>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</si>
  <si>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</si>
  <si>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</si>
  <si>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</si>
  <si>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</si>
  <si>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</si>
  <si>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</si>
  <si>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</si>
  <si>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</si>
  <si>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</si>
  <si>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</si>
  <si>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</si>
  <si>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</si>
  <si>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</si>
  <si>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</si>
  <si>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</si>
  <si>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</si>
  <si>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</si>
  <si>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</si>
  <si>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</si>
  <si>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</si>
  <si>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</si>
  <si>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</si>
  <si>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</si>
  <si>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</si>
  <si>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</si>
  <si>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</si>
  <si>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</si>
  <si>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</si>
  <si>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</si>
  <si>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</si>
  <si>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</si>
  <si>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</si>
  <si>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</si>
  <si>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</si>
  <si>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</si>
  <si>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</si>
  <si>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</si>
  <si>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</si>
  <si>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</si>
  <si>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</si>
  <si>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</si>
  <si>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</si>
  <si>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</si>
  <si>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</si>
  <si>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</si>
  <si>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</si>
  <si>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</si>
  <si>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</si>
  <si>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</si>
  <si>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</si>
  <si>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</si>
  <si>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</si>
  <si>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</si>
  <si>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</si>
  <si>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</si>
  <si>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</si>
  <si>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</si>
  <si>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</si>
  <si>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</si>
  <si>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</si>
  <si>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</si>
  <si>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</si>
  <si>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</si>
  <si>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</si>
  <si>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</si>
  <si>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</si>
  <si>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</si>
  <si>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</si>
  <si>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</si>
  <si>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</si>
  <si>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</si>
  <si>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</si>
  <si>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</si>
  <si>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</si>
  <si>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</si>
  <si>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</si>
  <si>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</si>
  <si>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</si>
  <si>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</si>
  <si>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</si>
  <si>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</si>
  <si>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</si>
  <si>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</si>
  <si>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</si>
  <si>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</si>
  <si>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</si>
  <si>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</si>
  <si>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</si>
  <si>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</si>
  <si>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</si>
  <si>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</si>
  <si>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</si>
  <si>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</si>
  <si>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</si>
  <si>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</si>
  <si>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</si>
  <si>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</si>
  <si>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</si>
  <si>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</si>
  <si>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</si>
  <si>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</si>
  <si>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</si>
  <si>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</si>
  <si>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</si>
  <si>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</si>
  <si>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</si>
  <si>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</si>
  <si>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</si>
  <si>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</si>
  <si>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</si>
  <si>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</si>
  <si>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</si>
  <si>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</si>
  <si>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</si>
  <si>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</si>
  <si>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</si>
  <si>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</si>
  <si>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</si>
  <si>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</si>
  <si>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</si>
  <si>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</si>
  <si>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</si>
  <si>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</si>
  <si>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</si>
  <si>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</si>
  <si>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</si>
  <si>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</si>
  <si>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</si>
  <si>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</si>
  <si>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</si>
  <si>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</si>
  <si>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</si>
  <si>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</si>
  <si>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</si>
  <si>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</si>
  <si>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</si>
  <si>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</si>
  <si>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</si>
  <si>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</si>
  <si>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</si>
  <si>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</si>
  <si>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</si>
  <si>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</si>
  <si>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</si>
  <si>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LARGURA</t>
  </si>
  <si>
    <t>Item</t>
  </si>
  <si>
    <t>Especificação do Serviço</t>
  </si>
  <si>
    <t>Preço Unitário</t>
  </si>
  <si>
    <t>FURO EM CONCRETO</t>
  </si>
  <si>
    <t>cm</t>
  </si>
  <si>
    <t>Patch Panel 24 Portas RJ45/IDC Cat.6, inclusive fixação em Rack 19"</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</si>
  <si>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</si>
  <si>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</si>
  <si>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Letra tipo Caixa em chapa de aço inox 304 escovado N16 - Largura: 7,5 cm, Altura: 15cm e Prof. 3cm, inclusive fixação invisível</t>
  </si>
  <si>
    <t>Letra tipo Caixa em chapa de aço inox 304 escovado N16 - Largura: 15 cm, Altura: 30cm e Prof. 3cm, inclusive fixação invisível</t>
  </si>
  <si>
    <t>SERRALHEIRO (OFICIAL - SINDUSCON)</t>
  </si>
  <si>
    <t>ESQUADRIAS METÁLICAS (CONT)</t>
  </si>
  <si>
    <t>PORTAO ABRIR NYLOFOR-3D L=1.00M H=2.43M</t>
  </si>
  <si>
    <t>PORTAO CORRER NYLOFOR 3D 3.50X2.43M, KIT COMPLETO</t>
  </si>
  <si>
    <t>PATCH PANEL RJ45/IDC 24 PORTAS CAT 6, D-LINK, AMP, CABLIX, MAXI TELECOM, TILFLEX OU EQUIVALENTE</t>
  </si>
  <si>
    <t>TUBOS (PVC E CONEXOES - CONT)</t>
  </si>
  <si>
    <t>LIXA D AGUA N. 100</t>
  </si>
  <si>
    <t>RESERVATORIO/TANQUE DE POLIETILENO 20.000 L COM TAMPA ROSCAVEL DIAMETRO 60CM - FORTLEV, BAKOF TEC, ROTOPLASTYC OU EQUIVALENTE</t>
  </si>
  <si>
    <t>CHAPA ACO INOX 304 Nº 13 (2,50 MM) ACABAMENTO ESCOVADO</t>
  </si>
  <si>
    <t>CONSTRUÇÃO DE PRAÇA</t>
  </si>
  <si>
    <t>AV. RIO DOCE, BAIRRO MAUÁ, BAIXO GUANDU-ES</t>
  </si>
  <si>
    <t>CORTADEIRA DE PISO DE CONCRETO E ASFALTO, PARA DISCO PADRAO DE DIAMETRO 350 MM (14") OU 450 MM (18") , MOTOR A GASOLINA, POTENCIA 13 HP, SEM DISCO</t>
  </si>
  <si>
    <t>DISCO DE CORTE DIAMANTADO SEGMENTADO PARA CONCRETO, DIAMETRO DE 350 MM, FURO DE 1 " (14 X 1 ")</t>
  </si>
  <si>
    <t xml:space="preserve">INSTALAÇÕES ELÉTRICAS </t>
  </si>
  <si>
    <t>PROFUNDIDADE</t>
  </si>
  <si>
    <t xml:space="preserve">ESCAVAÇÃO PARA A BASE PARA AS LIXEIRAS </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</si>
  <si>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</si>
  <si>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</si>
  <si>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</si>
  <si>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</si>
  <si>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</si>
  <si>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</si>
  <si>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</si>
  <si>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</si>
  <si>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</si>
  <si>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</si>
  <si>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</si>
  <si>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</si>
  <si>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</si>
  <si>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</si>
  <si>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</si>
  <si>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</si>
  <si>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</si>
  <si>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</si>
  <si>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</si>
  <si>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</si>
  <si>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</si>
  <si>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</si>
  <si>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</si>
  <si>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</si>
  <si>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</si>
  <si>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</si>
  <si>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</si>
  <si>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</si>
  <si>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</si>
  <si>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</si>
  <si>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</si>
  <si>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</si>
  <si>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</si>
  <si>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</si>
  <si>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</si>
  <si>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</si>
  <si>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</si>
  <si>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</si>
  <si>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</si>
  <si>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</si>
  <si>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</si>
  <si>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Poste circular de concreto de 11m padrão ESCELSA, incl. luminária tipo LED 1 pétala pot 100W, IP66, temp cor sup 5000K, vida util superior a 60.000 H, mod EDN100, HBP-100 ou 001100G3-1006 - AMES Iluminação, ECP, HDA Iluminação ou equiv</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</si>
  <si>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</si>
  <si>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</si>
  <si>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</si>
  <si>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</si>
  <si>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</si>
  <si>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SUPORTE SIMPLES PARA TOPO DE POSTE DIAMETRO 110 - 114MM (ILUMINAÇÃO PÚBLICA) REF FORT LIGHT - REPUME - FORTE NOBRE OU EQUIV</t>
  </si>
  <si>
    <t>ADAPTADOR PVC SOLDAVEL C/ ANEL P/ CAIXA D`AGUA DN 20MM</t>
  </si>
  <si>
    <t>ADAPTADOR PVC SOLDAVEL C/ ANEL P/ CAIXA D`AGUA DN 25MM</t>
  </si>
  <si>
    <t>ADAPTADOR PVC SOLDAVEL C/ ANEL P/ CAIXA D`AGUA DN 32MM</t>
  </si>
  <si>
    <t>LUMINARIA PUBLICA LED PETALA POT 100W, IP66, TEMP COR SUP 5000K, VIDA UTIL SUPERIOR A 60.000 H, MOD. EDN100, HBP-100 OU 001100G3-1006 - AMES ILUMINAÇÃO, ECP, HDA ILUMINAÇÃO OU EQUIVALENTE</t>
  </si>
  <si>
    <t>BARRACAO FECHADO DEPOSITO/ALMOXARIFADO</t>
  </si>
  <si>
    <t>BANHEIRO QUIMICO</t>
  </si>
  <si>
    <t>UNM</t>
  </si>
  <si>
    <t>TAPUME COM TELHA METÁLICA. AF_03/2024</t>
  </si>
  <si>
    <t>VIGA DE MADEIRA ROLIÇA, EUCALIPTO OU EQUIVALENTE DA REGIÃO, DIÂMETRO DE 12 A 15 CM. AF_03/2024</t>
  </si>
  <si>
    <t>VIGA DE MADEIRA ROLIÇA, EUCALIPTO OU EQUIVALENTE DA REGIÃO, DIÂMETRO DE 16 A 20 CM. AF_03/2024</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</si>
  <si>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</si>
  <si>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</si>
  <si>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</si>
  <si>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</si>
  <si>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</si>
  <si>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</si>
  <si>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</si>
  <si>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</si>
  <si>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</si>
  <si>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</si>
  <si>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</si>
  <si>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</si>
  <si>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</si>
  <si>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</si>
  <si>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</si>
  <si>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</si>
  <si>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</si>
  <si>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</si>
  <si>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</si>
  <si>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</si>
  <si>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</si>
  <si>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</si>
  <si>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</si>
  <si>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</si>
  <si>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</si>
  <si>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</si>
  <si>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</si>
  <si>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</si>
  <si>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</si>
  <si>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</si>
  <si>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</si>
  <si>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</si>
  <si>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</si>
  <si>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</si>
  <si>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</si>
  <si>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</si>
  <si>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</si>
  <si>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</si>
  <si>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</si>
  <si>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</si>
  <si>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</si>
  <si>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</si>
  <si>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</si>
  <si>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</si>
  <si>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</si>
  <si>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</si>
  <si>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</si>
  <si>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</si>
  <si>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</si>
  <si>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</si>
  <si>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</si>
  <si>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</si>
  <si>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</si>
  <si>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</si>
  <si>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</si>
  <si>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</si>
  <si>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</si>
  <si>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</si>
  <si>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</si>
  <si>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</si>
  <si>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</si>
  <si>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</si>
  <si>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</si>
  <si>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</si>
  <si>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</si>
  <si>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</si>
  <si>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</si>
  <si>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</si>
  <si>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</si>
  <si>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</si>
  <si>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</si>
  <si>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</si>
  <si>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0,60/1kV, antichama, HEPR 90ºC ? 4,0mm2</t>
  </si>
  <si>
    <t>BARRA APOIO RETA INOX 70CM ACCESS - JACKWAL OU EQUIVALENTE</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</si>
  <si>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</si>
  <si>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</si>
  <si>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</si>
  <si>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</si>
  <si>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</si>
  <si>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</si>
  <si>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</si>
  <si>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</si>
  <si>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</si>
  <si>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</si>
  <si>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</si>
  <si>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</si>
  <si>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</si>
  <si>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</si>
  <si>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</si>
  <si>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</si>
  <si>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</si>
  <si>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TORNEIRA ANGULAR DE JARDIM CROMADA 1/2" OU 3/4", ACIONAMENTO RESTRITO - DOCOL OU EQUIVALENTE</t>
  </si>
  <si>
    <t>CHUVEIRO CROMADO COM DESVIADOR FLEXIVEL - LINHA MAX - DECA OU EQUIVALENTE</t>
  </si>
  <si>
    <t>TAMPA DE FERRO FUNDIDO ARTICULADA DIM: 40X60CM - TRAFEGO LEVE</t>
  </si>
  <si>
    <t>LAMPADA LED TUBULAR T8 18W 1200MM BRANCO FRIO, BASE G13, BIVOLT - CERTIFICADA INMETRO</t>
  </si>
  <si>
    <t>O BDI ADOTADO DE 36,59% SEGUE RESOLUÇÃO TC Nº 366, DE 22 DE NOVEMBRO DE 2022 PARA OBRA ATÉ R$ 330.000,00 CONFORME A TABELA 2 - REFERENCIAL DE BDI PARA OBRAS DE SANEAMENTO BÁSICO E DEMAIS OBRAS NÃO RODOVIÁRIAS</t>
  </si>
  <si>
    <t>PERFIL "U" EM ALUMINIO ANODIZADO FOSCO 1/2" X 1/2" ESP. 1/16"</t>
  </si>
  <si>
    <t xml:space="preserve">BASE PARA CHUMBAR AS LIXEIRAS </t>
  </si>
  <si>
    <t>IPÊ</t>
  </si>
  <si>
    <t xml:space="preserve">BANCO </t>
  </si>
  <si>
    <t>REFLETOR DE LED 200W BRANCO FRIO</t>
  </si>
  <si>
    <t>PARQUE MUNICIPAL ELCI PEREIRA, BAIRRO RICARDO HOLZ, BAIXO GUANDU - ES</t>
  </si>
  <si>
    <t xml:space="preserve">LADOS </t>
  </si>
  <si>
    <t>7.3</t>
  </si>
  <si>
    <t>M3362</t>
  </si>
  <si>
    <t>Corrente de elo soldado em aço SAE 1010/1020 com acabamento polido - E = 12,50 mm (1/2”)</t>
  </si>
  <si>
    <t>CORRENTE DE ELO 12,50 MM - 1/2'', FORNECIMENTO E INSTALAÇÃO.</t>
  </si>
  <si>
    <t>TUBO DE PVC ARMADO E CHEIO DE CONCRETO</t>
  </si>
  <si>
    <t>PLACA DE INAUGURAÇÃO</t>
  </si>
  <si>
    <t>VOLUME ESCAVADO</t>
  </si>
  <si>
    <t>VOLUME CONCRETADO</t>
  </si>
  <si>
    <t>CONSTRUÇÃO DE PARCÃO</t>
  </si>
  <si>
    <t>ESCAVAÇÃO PARA O MEIO FIO NO PERÍMETRO DO PARCÃO</t>
  </si>
  <si>
    <t>REATERRO PARA O MEIO FIO NO PERÍMETRO DO PARCÃO</t>
  </si>
  <si>
    <t>REATERRO PARA O MEIO FIO DOS CANTEIROS NOS CANTEIROS DO PARCÃO</t>
  </si>
  <si>
    <t>ESCAVAÇÃO PARA O MEIO FIO DOS CANTEIROS NOS CANTEIROS DO  PARCÃO</t>
  </si>
  <si>
    <t>FECHAMENTOS</t>
  </si>
  <si>
    <t xml:space="preserve">MEIO FIO DE CERCAMENTO </t>
  </si>
  <si>
    <t>CALÇADA DE ENTRADA</t>
  </si>
  <si>
    <t xml:space="preserve">LIXEIRA </t>
  </si>
  <si>
    <t xml:space="preserve">PEDESTAL DE CONCRETO </t>
  </si>
  <si>
    <t xml:space="preserve">TAMANHO </t>
  </si>
  <si>
    <t>POSTE DE AÇO GALVANIZADO RETO ENGASTADO, COM 7 METRO DE ALTURA</t>
  </si>
  <si>
    <t xml:space="preserve">POSTE DE ILUMINAÇÃO GERAL </t>
  </si>
  <si>
    <t xml:space="preserve">REFLETOR PARA O POSTE </t>
  </si>
  <si>
    <t xml:space="preserve">EVELOPAMENTO DO ELETRODUTO </t>
  </si>
  <si>
    <t xml:space="preserve">ELETRODUTO </t>
  </si>
  <si>
    <t>QUANTIDIDADE</t>
  </si>
  <si>
    <t xml:space="preserve">FOLGA DENTRO DA CAIXA </t>
  </si>
  <si>
    <t xml:space="preserve">NEUTRO, FASE E TERRA </t>
  </si>
  <si>
    <t xml:space="preserve">CABO PARA SUBIDA NO POSTE </t>
  </si>
  <si>
    <t xml:space="preserve">PINTURA </t>
  </si>
  <si>
    <t xml:space="preserve">CAIXA DE PASSAGEM PARA CADA POSTE </t>
  </si>
  <si>
    <t>PINTURA DE CALÇADA DE ENTRADA</t>
  </si>
  <si>
    <t xml:space="preserve">TAPUME EM VOLTA DA PRAÇA COM OFFSET DE 1M DA LINHA DE LIMITE </t>
  </si>
  <si>
    <t>PILAR PARA O PORTAL DE ENTRADA</t>
  </si>
  <si>
    <t>VIGA PARA O PORTAL DE ENTRADA</t>
  </si>
  <si>
    <t xml:space="preserve">CORRENTE PARA PENDURAR A PLACA DO PORTAL DE ENTRADA </t>
  </si>
  <si>
    <t xml:space="preserve">PINTURA DE MEIO FIO DOS CANTEIROS DAS ÁRVORES </t>
  </si>
  <si>
    <t>PINTURA DOS BANCOS (COLORIDOS)</t>
  </si>
  <si>
    <t>3.6</t>
  </si>
  <si>
    <t>PLACA PARA PORTAL DE DE ENTRADA</t>
  </si>
  <si>
    <t>3.7</t>
  </si>
  <si>
    <t>LIMPEZA GERAL DO PARCÃO</t>
  </si>
  <si>
    <t>PINTURA DAS LETRAS NA PLACA DO PORTAL DE ENTRADA</t>
  </si>
  <si>
    <t xml:space="preserve">PILAR COM MOURÃO ROLIÇO, MADEIRA TRATADA, FORNECIMENTO E INSTALAÇÃO </t>
  </si>
  <si>
    <t>APLICAÇÃO DE VERNIZ NO PORTAL DE ENTRADA (PLACA)</t>
  </si>
  <si>
    <t>APLICAÇÃO DE VERNIZ NO PORTAL DE ENTRADA (PILAR E VIGA DE MADEIRA)</t>
  </si>
  <si>
    <t>M1245</t>
  </si>
  <si>
    <t>Barra em aço SAE 1010/1020 roscada - D = 9,5 mm (3/8”)</t>
  </si>
  <si>
    <t xml:space="preserve">BARRA ROSCADA COM PORCA E ARRUELA </t>
  </si>
  <si>
    <t xml:space="preserve">CERCADO DO PARCÃO </t>
  </si>
  <si>
    <t>CERCADO DO PARCÃO (HALL DE ENTRADA)</t>
  </si>
  <si>
    <t>ESCAVAÇÃO PARA O MEIO FIO NO PERÍMETRO DO PARCÃO (HALL DE ENTRADA)</t>
  </si>
  <si>
    <t>ESCAVAÇÃO PARA A BASE DOS BALIZADORES (EQUIPAMENTO 01)</t>
  </si>
  <si>
    <t>ESCAVAÇÃO PARA A BASE DO OBSTÁCULO COM PNEU (EQUIPAMENTO 03)</t>
  </si>
  <si>
    <t>ESCAVAÇÃO PARA A RAMPA (EQUIPAMENTO 04)</t>
  </si>
  <si>
    <t>ESCAVAÇÃO PARA O OBSTÁCULO EM ALTURA (EQUIPAMENTO 05)</t>
  </si>
  <si>
    <t>ESCAVAÇÃO PARA O OBSTÁCULO EM ALTURA (EQUIPAMENTO 06)</t>
  </si>
  <si>
    <t>ESCAVAÇÃO PARA O MEIO FIO DA CAIXA DE AREIA (EQUIPAMENTO 08)</t>
  </si>
  <si>
    <t>REATERRO PARA O MEIO FIO NO PERÍMETRO DO PARCÃO (HALL DE ENTRADA)</t>
  </si>
  <si>
    <t>REATERRO PARA O MEIO FIO DA CAIXA DE AREIA (EQUIPAMENTO 08)</t>
  </si>
  <si>
    <t xml:space="preserve">MEIO FIO DE CERCAMENTO (HALL DE ENTRADA) </t>
  </si>
  <si>
    <t>ESCAVAÇÃO PARA O PILAR DO PORTAL DE ENTRADA</t>
  </si>
  <si>
    <t>BASE PARA OS BALIZADORES (EQUIPAMENTO 01)</t>
  </si>
  <si>
    <t>BASE PARA O PORTAL DE ENTRADA</t>
  </si>
  <si>
    <t>BASE PARA RAMPA (EQUIPAMENTO 04)</t>
  </si>
  <si>
    <t>BASE PARA O OBSTÁCULO COM PNEU (EQUIPAMENTO 03)</t>
  </si>
  <si>
    <t>BASE PARA O OBSTÁCULO DE ALTURA (EQUIPAMENTO 05)</t>
  </si>
  <si>
    <t>BASE PARA A GANGORRA (EQUIPAMENTO 06)</t>
  </si>
  <si>
    <t>PILAR OBSTACULO COM PNEU PARA CÃES (EQUIPAMENTO 03)</t>
  </si>
  <si>
    <t>PILAR  DA RAMPA (EQUIPAMENTO 04)</t>
  </si>
  <si>
    <t>VIGA OBSTACULO COM PNEU PARA CÃES (EQUIPAMENTO 03)</t>
  </si>
  <si>
    <t>CORRENTE PARA PENDURAR O OBSTACULO COM PNEU (EQUIPAMENTO 03)</t>
  </si>
  <si>
    <t>RAMPA PARA OS CÃES (EQUIPAMENTO 04)</t>
  </si>
  <si>
    <t>GANGORRA PARA OS CÃES (EQUIPAMENTO 06)</t>
  </si>
  <si>
    <t>ESTRUTURA OBSTÁCULO DE ALTURA 01 (EQUIPAMENTO 05)</t>
  </si>
  <si>
    <t>ESTRUTURA OBSTÁCULO DE ALTURA 02 (EQUIPAMENTO 05)</t>
  </si>
  <si>
    <t>ESTRUTURA OBSTÁCULO DE ALTURA 03 (EQUIPAMENTO 05)</t>
  </si>
  <si>
    <t>TUBO DE PVC (COMEDOURO) -  EQUIPAMENTO 07</t>
  </si>
  <si>
    <t>TUBO DE PVC (BEBEDOURO)  -  EQUIPAMENTO 07</t>
  </si>
  <si>
    <t>JOELHO DE PVC (COMEDOURO)  -  EQUIPAMENTO 07</t>
  </si>
  <si>
    <t>JOELHO DE PVC (BEBEDOURO)  -  EQUIPAMENTO 07</t>
  </si>
  <si>
    <t>TAMPÃO DE PVC (COMEDOURO)  -  EQUIPAMENTO 07</t>
  </si>
  <si>
    <t>TAMPÃO DE PVC (BEBEDOURO) -  EQUIPAMENTO 07</t>
  </si>
  <si>
    <t>BARRA ROSCADA PARA A GANGORRA (EQUIPAMENTO 06)</t>
  </si>
  <si>
    <t>CABO PARA O POSTE DE ILUMINAÇÃO COM OS REFLETORES ( POSTE EXISTENTE ATÉ CP 01)</t>
  </si>
  <si>
    <t>CABO PARA O POSTE DE ILUMINAÇÃO COM OS REFLETORES ( CP01 ATÉ CP 02)</t>
  </si>
  <si>
    <t>CABO PARA O POSTE DE ILUMINAÇÃO COM OS REFLETORES ( CP01 ATÉ CP 03)</t>
  </si>
  <si>
    <t>CABO PARA O POSTE DE ILUMINAÇÃO COM OS REFLETORES ( CP03 ATÉ CP 04)</t>
  </si>
  <si>
    <t>PINTURA DE MEIO FIO DE FECHAMENTO</t>
  </si>
  <si>
    <t>PINTURA DE MEIO FIO (HALL DE ENTRADA)</t>
  </si>
  <si>
    <t>PINTURA DE MEIO FIO DA CAIXA DE AREIA (EQUIPAMENTO 08)</t>
  </si>
  <si>
    <t>PINTURA DOS TUBOS DE PVC (EQUIPAMENTO 01)</t>
  </si>
  <si>
    <t>PINTURA DOS TUBOS DE CONCRETO (TUNEL PARA OS CAES) - EQUIPAMENTO 02</t>
  </si>
  <si>
    <t>PINTURA DOS CANOS DE PVC (BEBEDOR E COMEDOURO PARA OS CÃES) - EQUIPAMENTO 07</t>
  </si>
  <si>
    <t>PINTURA DOS CONEXÃO DE PVC (BEBEDOR E COMEDOURO PARA OS CÃES) - EQUIPAMENTO 07</t>
  </si>
  <si>
    <t>PINTURA DO PORTAL PARA O OBSTACULO COM PNEU PARA OS CÃES (EQUIPAMENTO 03)</t>
  </si>
  <si>
    <t>PINTURA DA RAMPA PARA OS CÃES (EQUIPAMENTO 04)</t>
  </si>
  <si>
    <t>PINTURA DA BASE DA RAMPA PARA OS CÃES(EQUIPAMENTO 04)</t>
  </si>
  <si>
    <t>PINTURA DO OBSTÁCULO EM ALTURA 01 (EQUIPAMENTO 05)</t>
  </si>
  <si>
    <t>PINTURA DO OBSTÁCULO EM ALTURA 02 (EQUIPAMENTO 05)</t>
  </si>
  <si>
    <t>PINTURA DO OBSTÁCULO EM ALTURA 03 (EQUIPAMENTO 05)</t>
  </si>
  <si>
    <t>PINTURA DA GANGORRA PARA OS CÃES (PILAR) (EQUIPAMENTO 06)</t>
  </si>
  <si>
    <t>PINTURA DA GANGORRA PARA OS CÃES (VIGA) (EQUIPAMENTO 06)</t>
  </si>
  <si>
    <t xml:space="preserve">PORTA COLEIRAS - PILAR (EQUIPAMENTO 09) </t>
  </si>
  <si>
    <t>PINTURA DA PORTA COLEIRA (EQUIPAMENTO 09) - PILAR</t>
  </si>
  <si>
    <t xml:space="preserve">PINTURA DA PORTA COLEIRA (EQUIPAMENTO 09) - PENDURADOR </t>
  </si>
  <si>
    <t>ESCAVAÇÃO PARA O PILAR DO PORTA COLEIRA (EQUIPAMENTO 09)</t>
  </si>
  <si>
    <t>GRAMA (ESPAÇO PARA EQUIPAMENTOS)</t>
  </si>
  <si>
    <t>GRAMA (HALL DE ENTRADA)</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</si>
  <si>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</si>
  <si>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</si>
  <si>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</si>
  <si>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</si>
  <si>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</si>
  <si>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</si>
  <si>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</si>
  <si>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</si>
  <si>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</si>
  <si>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</si>
  <si>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</si>
  <si>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</si>
  <si>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</si>
  <si>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</si>
  <si>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</si>
  <si>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</si>
  <si>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</si>
  <si>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</si>
  <si>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</si>
  <si>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</si>
  <si>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</si>
  <si>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</si>
  <si>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</si>
  <si>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</si>
  <si>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</si>
  <si>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</si>
  <si>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</si>
  <si>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</si>
  <si>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</si>
  <si>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</si>
  <si>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</si>
  <si>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</si>
  <si>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</si>
  <si>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</si>
  <si>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</si>
  <si>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</si>
  <si>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</si>
  <si>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</si>
  <si>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</si>
  <si>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</si>
  <si>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</si>
  <si>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</si>
  <si>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</si>
  <si>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</si>
  <si>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</si>
  <si>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</si>
  <si>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</si>
  <si>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</si>
  <si>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</si>
  <si>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</si>
  <si>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</si>
  <si>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Indice de imperm.c/ manta asfáltica atendendo à norma 9952, asfalto polimerizado esp.3mm, reforçada com fio int. polietileno, reg. base com arg. 1:4 esp min 15mm, proteção mecânica arg. 1:4 esp. 20mm, imprimação e juntas de dilat</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</si>
  <si>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</si>
  <si>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</si>
  <si>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</si>
  <si>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</si>
  <si>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</si>
  <si>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</si>
  <si>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</si>
  <si>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</si>
  <si>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</si>
  <si>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</si>
  <si>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</si>
  <si>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</si>
  <si>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</si>
  <si>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</si>
  <si>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</si>
  <si>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</si>
  <si>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</si>
  <si>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</si>
  <si>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</si>
  <si>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</si>
  <si>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</si>
  <si>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</si>
  <si>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</si>
  <si>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</si>
  <si>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</si>
  <si>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</si>
  <si>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</si>
  <si>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</si>
  <si>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</si>
  <si>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</si>
  <si>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</si>
  <si>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</si>
  <si>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</si>
  <si>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</si>
  <si>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</si>
  <si>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</si>
  <si>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</si>
  <si>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</si>
  <si>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</si>
  <si>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</si>
  <si>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</si>
  <si>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</si>
  <si>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Emassamento de paredes e forros, com duas demãos de massa acrílica premium, referência Suvinil, Coral ou Sherwin Williams ou equivalente, inclusive uma demão de liquido selador acrílico, referência Suvinil, Coral ou Metalatex ou equivalente</t>
  </si>
  <si>
    <t>Cercamento em gradil em aço galvanizado soldado e revestido em poliéster por processo de pintura eletrostática 100micra, malha 5x20cm, fio diâm. 5,00mm. Inclusive acessórios e poste. Dimensões dos painéis: 2,50x2,03m - Nylofor ou equivalente</t>
  </si>
  <si>
    <t>MANTA ASFALTICA 3MM TIPO III - APP (AREIA/POLIESTER/POLIESTER) NBR 9952, INCL. ARG. REGULAR., PRIMER E PROTECAO</t>
  </si>
  <si>
    <t>MANTA ASFALTICA 4MM TIPO III - APP (AREIA/POLIESTER/POLIESTER) NBR 9952, INCL. ARG. REGULAR. PRIMER E PROTECAO</t>
  </si>
  <si>
    <t>CONJUNTO PARAFUSO ACO INOX 304 ROSCA SOBERBA 7,2MM PARA FIXACAO DE BACIA/MICTORIOS</t>
  </si>
  <si>
    <t>PARAFUSO SEXTAVADO COM PORCA E ARRUELA 3/8" X 1.1/2" - ZINCADO</t>
  </si>
  <si>
    <t>REGISTRO DE GAVETA BRUTO ABNT 15MM - 1/2"</t>
  </si>
  <si>
    <t>REGISTRO DE GAVETA BRUTO ABNT 20MM - 3/4"</t>
  </si>
  <si>
    <t>REGISTRO DE GAVETA BRUTO ABNT 25MM - 1"</t>
  </si>
  <si>
    <t>REGISTRO DE GAVETA BRUTO ABNT 32MM - 1.1/4"</t>
  </si>
  <si>
    <t>REGISTRO DE GAVETA BRUTO ABNT 40MM - 1.1/2"</t>
  </si>
  <si>
    <t>VALVULA DE PVC 2.1/4" PARA TANQUE C/ UNHO</t>
  </si>
  <si>
    <t>VALVULA DE PVC 1" PARA LAVATORIO C/ UNHO</t>
  </si>
  <si>
    <t>VALVULA DE DESCARGA COM ACABAMENTO CANOPLA METAL CROMADO 1.1/4" - DOCOL OU EQUIVALENTE</t>
  </si>
  <si>
    <t>CABIDE DE LOUCA BRANCA COM 2 GANCHOS - ICASA, CELITE OU EQUIVALENTE</t>
  </si>
  <si>
    <t>LAVATORIO DE LOUCA BRANCA COM COLUNA - ASPEN - DECA, CELITE OU EQUIVALENTE</t>
  </si>
  <si>
    <t>BACIA CONVENCIONAL INFANTIL DE LOUCA BRANCA - STUDIO KIDS - DECA OU EQUIVALENTE</t>
  </si>
  <si>
    <t>ACABAMENTO (CANOPLA) CLASSICA PARA VALVULA DE DESCARGA - DOCOL, DECA, HIDRA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</si>
  <si>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</si>
  <si>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</si>
  <si>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</si>
  <si>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BICA BAIXA DE PRESSAO CROMADA P/ LAVATORIO 1/2" - PRESSMATIC ALFA, DOCOL, DECAMATIC SMART - DECA OU EQUIVALENTE</t>
  </si>
  <si>
    <t>TORNEIRA DE PVC BRANCA 1/2" PARA PIA SLIM - KRONA, TIGRE OU EQUIVALENTE</t>
  </si>
  <si>
    <t>TORNEIRA DE PAREDE DE COZINHA BICA ALTA REF. GALI - DOCOL OU EQUIVALENTE</t>
  </si>
  <si>
    <t>TORNEIRA LONGA DE PAREDE PARA TANQUE 1/2" (15MM) - REF. 1158-PRIMOR - DOCOL OU EQUIVALENTE</t>
  </si>
  <si>
    <t>PORCELANATO NATURAL RETIFICADO, 60X60CM, PLATINA NA ELIANE/EQUIV</t>
  </si>
  <si>
    <t>Preço Improd.</t>
  </si>
  <si>
    <t>cj</t>
  </si>
  <si>
    <t>M3171</t>
  </si>
  <si>
    <t>LIMPEZA DO ESPAÇO ONDE SERÁ CONSTRUIDO O PARCÃO</t>
  </si>
  <si>
    <t>LIMPEZA DO ESPAÇO ONDE SERÁ CONSTRUIDO O PARCÃO (HALL DE ENTRADA)</t>
  </si>
  <si>
    <t>TÚNEL PARA OS CAES (EQUIPAMENTO 02)</t>
  </si>
  <si>
    <t>BALIZADOR (EQUIPAMENTO 01)</t>
  </si>
  <si>
    <t xml:space="preserve">PORTA COLEIRAS - (EQUIPAMENTO 09) </t>
  </si>
  <si>
    <t>AREIA PARA CAIXA (EQUIPAMENTO 08)</t>
  </si>
  <si>
    <t>MEIO FIO PARA CAIXA DE AREIA (EQUIPAMENTO 08)</t>
  </si>
  <si>
    <t xml:space="preserve">MB UTILIDADES EIRELI </t>
  </si>
  <si>
    <t>25.050.863/0001-02</t>
  </si>
  <si>
    <t>site</t>
  </si>
  <si>
    <t>47.960.950/1088-36</t>
  </si>
  <si>
    <t xml:space="preserve">Magazine Luiza S/A </t>
  </si>
  <si>
    <t>Leroy Merlin Cia Brasileira de Bricolagem</t>
  </si>
  <si>
    <t>01.438.784/0048-60</t>
  </si>
  <si>
    <t>LIMPEZA DO ESPAÇO ONDE SERÁ CONSTRUIDO O PARCÃO (CALÇADA DE ENTRADA)</t>
  </si>
  <si>
    <t>PEDESTAL DE CONCRETO PARA PLACA DE INAUGURAÇÃO, INCLUSIVE ESCAVAÇÃO E CHUMBAMENTO</t>
  </si>
  <si>
    <t>Demolição de lajes, em concreto armado, de forma mecanizada com martelete demolidor elétrico, sem reaproveitamento</t>
  </si>
  <si>
    <t>SERVIÇOS ADMINISTRATIVOS E TÉCNICOS - MENSALISTAS</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</si>
  <si>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</si>
  <si>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</si>
  <si>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</si>
  <si>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</si>
  <si>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</si>
  <si>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</si>
  <si>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</si>
  <si>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</si>
  <si>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</si>
  <si>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</si>
  <si>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</si>
  <si>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</si>
  <si>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</si>
  <si>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</si>
  <si>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</si>
  <si>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</si>
  <si>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</si>
  <si>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</si>
  <si>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</si>
  <si>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</si>
  <si>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</si>
  <si>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</si>
  <si>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</si>
  <si>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</si>
  <si>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</si>
  <si>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</si>
  <si>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</si>
  <si>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</si>
  <si>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</si>
  <si>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</si>
  <si>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</si>
  <si>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</si>
  <si>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</si>
  <si>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</si>
  <si>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</si>
  <si>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</si>
  <si>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Fornecimento e montagem de sistema de divisórias modulares tipo MD-1 (Alta/Painel/Painel), espessura de 35mm, painéis em chapa duraplac, pintura melamínica e protegidas por resina de brilho mate, cor: Cinza, miolo em estrutura celular (colméia), estrutura em perfil de aço na cor: preta</t>
  </si>
  <si>
    <t>Fornecimento e montagem de porta para divisórias sem visor, espessura de 35mm, painéis em chapa duraplac, pintura melamínica e protegidas por resina de brilho mate, cor: Cinza, miolo em estrutura celular (Colméia), estrutura em perfis de aço na cor: preta, inclusive dobradiça e fechadura tubular</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</si>
  <si>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</si>
  <si>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</si>
  <si>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</si>
  <si>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</si>
  <si>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</si>
  <si>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</si>
  <si>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</si>
  <si>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</si>
  <si>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</si>
  <si>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</si>
  <si>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</si>
  <si>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</si>
  <si>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</si>
  <si>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</si>
  <si>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Furo mecanizado em concreto, com martelo demolidor elétrico, para passagem de instalações hidráulicas, diâmetros menores ou iguais a 1.1/2"</t>
  </si>
  <si>
    <t>Furo mecanizado em concreto, com martelo demolidor elétrico, para passagem de instalações hidráulicas, diâmetros maiores 1.1/2" e menores ou iguais a 3"</t>
  </si>
  <si>
    <t>Furo mecanizado em concreto, com martelo demolidor elétrico, para passagem de instalações hidráulicas, diâmetros maiores 3" e menores ou iguais a 4"</t>
  </si>
  <si>
    <t>Quadro de distribuição em PVC para 08 circuitos, inclusive 6 disjuntores monopolares 15 A, sem barramento</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</si>
  <si>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</si>
  <si>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</si>
  <si>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</si>
  <si>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</si>
  <si>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</si>
  <si>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</si>
  <si>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</si>
  <si>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</si>
  <si>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</si>
  <si>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</si>
  <si>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</si>
  <si>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</si>
  <si>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</si>
  <si>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</si>
  <si>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</si>
  <si>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</si>
  <si>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</si>
  <si>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</si>
  <si>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</si>
  <si>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</si>
  <si>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</si>
  <si>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</si>
  <si>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</si>
  <si>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</si>
  <si>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</si>
  <si>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</si>
  <si>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</si>
  <si>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</si>
  <si>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</si>
  <si>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</si>
  <si>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</si>
  <si>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</si>
  <si>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</si>
  <si>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</si>
  <si>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</si>
  <si>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</si>
  <si>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</si>
  <si>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</si>
  <si>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</si>
  <si>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</si>
  <si>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</si>
  <si>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</si>
  <si>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</si>
  <si>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</si>
  <si>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</si>
  <si>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</si>
  <si>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</si>
  <si>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</si>
  <si>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</si>
  <si>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</si>
  <si>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</si>
  <si>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</si>
  <si>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</si>
  <si>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</si>
  <si>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</si>
  <si>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</si>
  <si>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</si>
  <si>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</si>
  <si>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</si>
  <si>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</si>
  <si>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para uso geral 1130 Trio - Docol ou equivalente</t>
  </si>
  <si>
    <t>Registro de gaveta ABNT com acabamento canopla metal cromado C40, diâmetro 1.1/2" (40mm) - Docol, Deca ou equivalente</t>
  </si>
  <si>
    <t>Luminária industrial a prova de tempo, 45 graus, Wetzel, Naville, Total Light, ou equivalente, exclusive lampada</t>
  </si>
  <si>
    <t>Luminária com plafonier e globo de plástico dimensões 20x10cm, inclusive lampada LED 9W</t>
  </si>
  <si>
    <t>Tomada padrão brasileiro linha branca, NBR 14136 (1 módulos) - 2 polos + terra 10A/250V, inclusive suporte e placa 4x2"</t>
  </si>
  <si>
    <t>Tomada padrão brasileiro linha branca, NBR 14136 (1 módulos) - 2 polos + terra 20A/250V, inclusive suporte e placa 4x2"</t>
  </si>
  <si>
    <t>ITENS DE SERVIÇOS AUXILIARES</t>
  </si>
  <si>
    <t>SERVIÇOS AUXILIARES 01</t>
  </si>
  <si>
    <t>Argamassa traço 1:3 de cimento e areia média,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</si>
  <si>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</si>
  <si>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</si>
  <si>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</si>
  <si>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</si>
  <si>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</si>
  <si>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</si>
  <si>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</si>
  <si>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</si>
  <si>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</si>
  <si>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</si>
  <si>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</si>
  <si>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</si>
  <si>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</si>
  <si>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</si>
  <si>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</si>
  <si>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</si>
  <si>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</si>
  <si>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</si>
  <si>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</si>
  <si>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</si>
  <si>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</si>
  <si>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</si>
  <si>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</si>
  <si>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</si>
  <si>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</si>
  <si>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</si>
  <si>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</si>
  <si>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</si>
  <si>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</si>
  <si>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</si>
  <si>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Pintura de esquadrias e elementos de madeira, aplicação manual, com duas demãos de tinta esmalte sintético referência Suvinil, Coral ou Metalatex</t>
  </si>
  <si>
    <t>Fundo anticorrosivo zarcao, uma demao</t>
  </si>
  <si>
    <t>Pintura sobre metal, aplicação manual, com duas demãos de tinta esmalte sintético, referência Suvinil, Coral ou Metalatex</t>
  </si>
  <si>
    <t>Pintura de superfície metálica em conexões de diâmetro 2" (50mm) com uma demão de primer Epoxi e duas demãos de tinta à base de Epoxi</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</si>
  <si>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</si>
  <si>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</si>
  <si>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</si>
  <si>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</si>
  <si>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</si>
  <si>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</si>
  <si>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</si>
  <si>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</si>
  <si>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</si>
  <si>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</si>
  <si>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</si>
  <si>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</si>
  <si>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Martelo demolidor elétrico, com potência de 2.000 w, 1.000 impactos por minuto, peso de 30 kg - chp diurno</t>
  </si>
  <si>
    <t>Betoneira capacidade nominal de 400 l, capacidade de mistura 280 l, motor elétrico trifásico potência de 2 cv, sem carregador - chi diurno</t>
  </si>
  <si>
    <t>chi</t>
  </si>
  <si>
    <t>Cortadora de piso com motor 4 tempos a gasolina, potência de 13 hp, com disco de corte diamantado segmentado para concreto, diâmetro de 350 mm, furo de 1" (14 x 1") - chi diurno</t>
  </si>
  <si>
    <t>Martelo demolidor elétrico, com potência de 2.000 w, 1.000 impactos por minuto, peso de 30 kg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</si>
  <si>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</si>
  <si>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</si>
  <si>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</si>
  <si>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</si>
  <si>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</si>
  <si>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</si>
  <si>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</si>
  <si>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</si>
  <si>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</si>
  <si>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Martelo demolidor elétrico, com potência de 2.000 w, 1.000 impactos por minuto, peso de 30 kg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</si>
  <si>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</si>
  <si>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</si>
  <si>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</si>
  <si>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</si>
  <si>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</si>
  <si>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</si>
  <si>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</si>
  <si>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</si>
  <si>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</si>
  <si>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Martelo demolidor elétrico, com potência de 2.000 w, 1.000 impactos por minuto, peso de 30 kg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</si>
  <si>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</si>
  <si>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</si>
  <si>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</si>
  <si>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</si>
  <si>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</si>
  <si>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</si>
  <si>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</si>
  <si>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</si>
  <si>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</si>
  <si>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</si>
  <si>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</si>
  <si>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</si>
  <si>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</si>
  <si>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</si>
  <si>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</si>
  <si>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</si>
  <si>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</si>
  <si>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</si>
  <si>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</si>
  <si>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</si>
  <si>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</si>
  <si>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</si>
  <si>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</si>
  <si>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</si>
  <si>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</si>
  <si>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</si>
  <si>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</si>
  <si>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</si>
  <si>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</si>
  <si>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</si>
  <si>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</si>
  <si>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</si>
  <si>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</si>
  <si>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</si>
  <si>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soldável com anel para caixa d água, DN 32mm</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</si>
  <si>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</si>
  <si>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</si>
  <si>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</si>
  <si>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</si>
  <si>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</si>
  <si>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</si>
  <si>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Adaptador de PVC soldável com anel para caixa d água, DN 25mm</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</si>
  <si>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</si>
  <si>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</si>
  <si>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</si>
  <si>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</si>
  <si>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</si>
  <si>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</si>
  <si>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</si>
  <si>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</si>
  <si>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</si>
  <si>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</si>
  <si>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</si>
  <si>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</si>
  <si>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</si>
  <si>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</si>
  <si>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</si>
  <si>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SARRAFO DE MADEIRA PINUS 8 X 2.5 CM (BRUTA)</t>
  </si>
  <si>
    <t>ESPACADOR EM PVC CIRCULAR COMP.: 30 MM</t>
  </si>
  <si>
    <t>MANTA GEOTEXTIL DE POLIESTER BIDIM RT-10</t>
  </si>
  <si>
    <t>FUNDO CONVERTEDOR DE FERRUGEM - PFC - QUIMATIC OU EQUIVALENTE</t>
  </si>
  <si>
    <t>PREGO 17X21</t>
  </si>
  <si>
    <t>CHUMB. EXPANSÃO PB644 PARABOLT/SIM. D=6.3/C=44.4MM (1/4" X 1.3/4")</t>
  </si>
  <si>
    <t>PREGO CABECA DUPLA 17 X 27</t>
  </si>
  <si>
    <t>COLA BRANCA "PVA" CASCOLA, FORMICA, MUNDIAL OU EQUIVALENTE</t>
  </si>
  <si>
    <t>TUBO DE ACO CARBONO SCHEDULE 40 Ø 3/4" - PRETO SEM COSTURA</t>
  </si>
  <si>
    <t>ESQUADRIAS METALICAS (CONTINUACAO)</t>
  </si>
  <si>
    <t>POSTE INTERMEDIARIO NYLOFOR 3D, C/ H=2,08M COM TAMPA</t>
  </si>
  <si>
    <t>FORRO PVC L=20CM COR BRANCO 7 A 8 MM COLOCADO COLOCADO -ESTRUTURADO POR PERFIS DE AÇO GALVANIZADO E TIRANTES RIGIDOS</t>
  </si>
  <si>
    <t>CONECTOR PORCELANA 3P P/ CABOS 10MM2 (50A)</t>
  </si>
  <si>
    <t>CONECTOR PORCELANA 3P P/ CABOS 6MM2 (30A)</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</si>
  <si>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</si>
  <si>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</si>
  <si>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</si>
  <si>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</si>
  <si>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FLEXIVEL 70ºC TEMPERA MOLE ANTICHAMA 450/750V - 10 MM2 - NBR NM 280, CLASSE 5</t>
  </si>
  <si>
    <t>CABO FLEXIVEL 70ºC TEMPERA MOLE ANTICHAMA 450/750V - 16 MM2 - NBR NM 280, CLASSE 5</t>
  </si>
  <si>
    <t>CABO FLEXIVEL 70ºC TEMPERA MOLE ANTICHAMA 450/750V - 25 MM2 - NBR NM 280, CLASSE 5</t>
  </si>
  <si>
    <t>CONECTOR DE ALUMINIO TIPO PRENSA CABOS IP66 CURTO 3/4" COM ROSCA</t>
  </si>
  <si>
    <t>CONECTOR DE ALUMINIO TIPO PRENSA CABOS IP66 CURTO 1/2" COM ROSCA</t>
  </si>
  <si>
    <t>CONECTOR DE ALUMINIO TIPO PRENSA CABOS IP66 CURTO 1" COM ROSCA</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</si>
  <si>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</si>
  <si>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</si>
  <si>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</si>
  <si>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</si>
  <si>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BACIA LOUCA BRANCA LINHA RAVENA P.909 - DECA OU EQUIVALENTE</t>
  </si>
  <si>
    <t>BACIA LOUCA BRANCA COM CAIXA ACOPLADA COM ACIONAMENTO SIMPLES</t>
  </si>
  <si>
    <t>CABIDE 1 GANCHO REF.08 ACAB. CROMADO REF IDEA DOCOL, LORENZETTI OU EQUIV</t>
  </si>
  <si>
    <t>BACIA CONVENCIONAL DE LOUÇA BRANCA - LOGASA, CELITE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</si>
  <si>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</si>
  <si>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</si>
  <si>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</si>
  <si>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</si>
  <si>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</si>
  <si>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TAMPAO E SUPORTE DE FERRO FUNDIDO Ø 60CM CLASSE D400 PARA PV</t>
  </si>
  <si>
    <t>ENGATE FLEXIVEL EM PVC 1/2" X 30CM</t>
  </si>
  <si>
    <t>ENGATE FLEXIVEL TRANÇADO INOX 1/2? X 30CM</t>
  </si>
  <si>
    <t>QUADRO DISTRIB. PVC DE EMBUTIR P/ 8 CIRCUITOS SEM BARRAMENTO C/ TRINCO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</si>
  <si>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</si>
  <si>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</si>
  <si>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</si>
  <si>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</si>
  <si>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CERAMICA 10X10CM ELIANE BRANCO BRILHANTE GALERIA MESH (TELADA) OU EQUIVALENTE REF ELIANE CERAL, STRUFALD OU EQUIV</t>
  </si>
  <si>
    <t>PORCELANATO ACABAMENTO ACETINADO 60X60CM CIMENTO CINZA BOLD</t>
  </si>
  <si>
    <t>FIXADOR PARA GRADIL NYLOFOR/EQUIV (FIXAÇÃO NO POSTE) COM TAMPA DE ACABAMENTO</t>
  </si>
  <si>
    <t>PAINEL GRADIL NYLOFOR 3D DIM 2.50M X 2.03M EM AÇO GALVANIZADO SOLDADO PROCESSO DE PINTURA ELETROSTÁTICA 100MICRA, MALHA 5X20CM, FIO DIÂM. 5,00MM</t>
  </si>
  <si>
    <t>MARTELO DEMOLIDOR ELETRICO, COM POTENCIA DE 2.000 W, FREQUENCIA DE 1.000 IMPACTOS POR MINUTO, FORCA DE IMPACTO ENTRE 60 E 65 J, PESO DE 30 KG</t>
  </si>
  <si>
    <t>Categoria: Serv.Terceiro</t>
  </si>
  <si>
    <t>SERVIÇO TERCERIZADO</t>
  </si>
  <si>
    <t>DIVISÓRIAS E FORROS</t>
  </si>
  <si>
    <t>DIVISORIA MODULARES TIPO MD-1 (ALTA/PAINEL/PAINEL) ESP.35MM, PAINEIS EM CHAPAS DURAPLAC, COR CINZA, MIOLO COLMEIA, ESTRUTRADA EM PERFIS DE AÇO NA COR PRETA</t>
  </si>
  <si>
    <t>PORTA P/ DIVISORIA 80X210 CM, SEM VISOR, MIOLO CELULAR 35MM, COR CINZA, COMPLETA, ESTRUTURADA EM PERFIL DE AÇO NA COR PRETA, INCLUSIVE DOBRADIÇAS E FECHADURA TUBULAR</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</si>
  <si>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</si>
  <si>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</si>
  <si>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</si>
  <si>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</si>
  <si>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PLACA CEGA FRONTAL 2U S P/ RACK 19"</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</si>
  <si>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</si>
  <si>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</si>
  <si>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</si>
  <si>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</si>
  <si>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</si>
  <si>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</si>
  <si>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</si>
  <si>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</si>
  <si>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</si>
  <si>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</si>
  <si>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</si>
  <si>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</si>
  <si>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</si>
  <si>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</si>
  <si>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</si>
  <si>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</si>
  <si>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</si>
  <si>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</si>
  <si>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</si>
  <si>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um</t>
  </si>
  <si>
    <t>PLANTIO DE ÁRVORE ORNAMENTAL COM ALTURA DE MUDA MENOR OU IGUAL A 2,00 M . AF_07/2024</t>
  </si>
  <si>
    <t>PLANTIO DE GRAMA ESMERALDA OU SÃO CARLOS OU CURITIBANA, EM PLACAS. AF_07/2024</t>
  </si>
  <si>
    <t>TUBO ACO GALVANIZADO COM COSTURA, CLASSE LEVE, DN 50 MM (2"), E = 3,00
MM, *4,40* KG/M (NBR 5580)</t>
  </si>
  <si>
    <t>Porca sextavada em aço galvanizado para parafuso - D = 9,525 mm (3/8”)</t>
  </si>
  <si>
    <t>SINAPI 12/2024</t>
  </si>
  <si>
    <t>POSTE CONICO CONTINUO EM ACO GALVANIZADO, RETO, ENGASTADO, H = 7 M, DIAMETRO INFERIOR = *125* MM</t>
  </si>
  <si>
    <t>CHUMBADOR DE ACO GALVANIZADO, 1" X 600 MM, PARA POSTES DE ACO COM BASE, INCLUSO PORCA E ARRUELA</t>
  </si>
  <si>
    <t>MOURAO ROLICO DE MADEIRA TRATADA, D = 8 A 11 CM, H = 2,20 M, EM EUCALIPTO OU EQUIVALENTE DA REGIAO (PARA CERCA)</t>
  </si>
  <si>
    <t>OBS: O item 21138 utilizado nessa composição  é referenciado na data base de dezembro de 2024.</t>
  </si>
  <si>
    <t>OBS: Os itens 14166 e 39746 são referenciados na data base de dezembro de 2024.</t>
  </si>
  <si>
    <t>ATERRO PARA REGULARIZAÇÃO DO TERRENO</t>
  </si>
  <si>
    <t>MULTIPLICADOR</t>
  </si>
  <si>
    <t>LIXAMENTO DA PLACA PARA PORTAL DE DE ENTRADA (LADOS)</t>
  </si>
  <si>
    <t>LIXAMENTO DA PLACA PARA PORTAL DE DE ENTRADA (FRENTE E FUNDOS)</t>
  </si>
  <si>
    <t>LADOS</t>
  </si>
  <si>
    <t>BASE PARA O PORTA COLEIRA (EQUIPAMENTO 09)</t>
  </si>
  <si>
    <t>PINTURA VERNIZ (INCOLOR) ALQUÍDICO EM MADEIRA, USO INTERNO E EXTERNO, 3 DEMÃOS. AF_01/2021</t>
  </si>
  <si>
    <t xml:space="preserve">ATERRAMENTO PARA CADA POSTE </t>
  </si>
  <si>
    <t>CONECTOR GRAMPO METÁLICO TIPO U, PARA SPDA, PARA HASTE DE ATERRAMENTO ATÉ 5/8'' -
FORNECIMENTO E INSTALAÇÃO</t>
  </si>
  <si>
    <t>GRAMPO METALICO TIPO U PARA HASTE DE ATERRAMENTO DE ATE 5/8",
CONDUTOR DE 10 A 25 MM2</t>
  </si>
  <si>
    <t>GRAMPO PARA HASTE DE ATERRAMENTO</t>
  </si>
  <si>
    <t>Demolição manual de piso cimentado espessura de 1,5 cm, inclusive lastro de concreto espessura de 6,0 cm, sem reaproveitamento</t>
  </si>
  <si>
    <t>Demolição manual de revestimento cerâmico/porcelanato (pisos), exclusive lastro, sem reaproveitamento</t>
  </si>
  <si>
    <t>Demolição manual de revestimento cerâmico/porcelanato (pisos), inclusive lastro de concreto espessura de 6,0 cm, sem reaproveitamento</t>
  </si>
  <si>
    <t>Demolição manual de piso de madeira (tacos), exclusive lastro, sem reaproveitamento</t>
  </si>
  <si>
    <t>Demolição manual de piso de madeira (tábuas), exclusive lastro, sem reaproveitamento</t>
  </si>
  <si>
    <t>Demolição manual de revestimento cerâmico/porcelanato (parede), exclusive emboço/reboco, sem reaproveitamento</t>
  </si>
  <si>
    <t>Demolição manual de lambri de madeira em parede, sem reaproveitamento</t>
  </si>
  <si>
    <t>Retirada manual de revestimento em argamassa cimento e areia (emboço e reboco), sem reaproveitamento</t>
  </si>
  <si>
    <t>Demolição manual de alvenaria de bloco furado (cerâmico), sem reaproveitamento</t>
  </si>
  <si>
    <t>Demolição manual de concreto simples, sem reaproveitamento</t>
  </si>
  <si>
    <t>Retirada manual cuidadosa de pavimento em paralelepípedos, inclusive limpeza e empilhamento para reaproveitamento</t>
  </si>
  <si>
    <t>Retirada manual cuidadosa de blocos pré-moldados de concreto (Blokret), inclusive limpeza e empilhamento para reaproveitamento</t>
  </si>
  <si>
    <t>Retirada manual de portas e janelas de madeira, inclusive batentes (marcos), sem reaproveitamento</t>
  </si>
  <si>
    <t>Retirada manual de meio-fio de concreto, sem reaproveitamento</t>
  </si>
  <si>
    <t>Remoção de pintura a óleo ou esmalte sobre paredes, com aplicação de removedor</t>
  </si>
  <si>
    <t>Demolição manual de concreto armado, sem reaproveitamento</t>
  </si>
  <si>
    <t>Demolição manual de piso cimentado espessura de 1,5 cm, exclusive lastro de concreto, sem reaproveitamento</t>
  </si>
  <si>
    <t>Retirada de bandeira de porta de madeira, incluindo acabamento, acessórios e eventuais fixações, exclusive batentes (marcos), sem reaproveitamento</t>
  </si>
  <si>
    <t>Demolição manual de elementos vazados cerâmicos ou de concreto (cogogó), sem reaproveitamento</t>
  </si>
  <si>
    <t>Retirada manual de louças sanitárias, inclusive vedação dos pontos de esgoto e água fria, sem reaproveitamento</t>
  </si>
  <si>
    <t>Retirada manual de grades, gradis, alambrados, cercas e portões metálicos, inclusive remoção de argamassa de chumbamento, acessórios de fixação e corte de soldas</t>
  </si>
  <si>
    <t>Retirada de bancada em granito, inclusive remoção de rodabanca e cantoneiras de fixação, sem reaproveitamento</t>
  </si>
  <si>
    <t>Retirada de tanque em mármore sintético, cantoneiras de fixação, inclusive vedação dos pontos de esgoto e água fria, sem reaproveitamento</t>
  </si>
  <si>
    <t>Retirada manual de caixa d?água de fibrocimento, sem considerar o reaproveitamento do reservatório, inclusive remoção dos flanges, boia e vedação dos pontos de alimentação de água fria</t>
  </si>
  <si>
    <t>Demolição manual de forro/lambri de madeira, sem reaproveitamento</t>
  </si>
  <si>
    <t>Retirada manual de poste de aço telecônico galvanizado de 4 a 6 m, parafusado sobre base de concreto, exclusive a remoção dessa base</t>
  </si>
  <si>
    <t>Retirada de pintura à base de PVA, utilizando a raspagem manual</t>
  </si>
  <si>
    <t>Demolição manual de laje pré-moldada, sem reaproveitamento</t>
  </si>
  <si>
    <t>Apicoamento manual de superfície revestida com argamassa</t>
  </si>
  <si>
    <t>Retirada manual de divisórias modulares (tipo Eucatex), com reaproveitamento</t>
  </si>
  <si>
    <t>Retirada manual de interruptores e tomadas, sem reaproveitamento</t>
  </si>
  <si>
    <t>Retirada manual de vidros quebrados, sem reaproveitamento</t>
  </si>
  <si>
    <t>Demolição manual de rodapé em argamassa de cimento e areia, sem reaproveitamento</t>
  </si>
  <si>
    <t>Lixamento manual de parede com pintura PVA para nivelamento e preparo da superfície para recebimento de nova camada de tinta</t>
  </si>
  <si>
    <t>Remoção manual de telhas cerâmicas, tipo francesa, inclusive cumeeira, sem reaproveitamento</t>
  </si>
  <si>
    <t>Remoção manual de telhas cerâmicas, tipo colonial, inclusive cumeeira, sem reaproveitamento</t>
  </si>
  <si>
    <t>Remoção manual de telhas ondulada de fibrocimento, inclusive cumeeira, sem reaproveitamento</t>
  </si>
  <si>
    <t>Retirada manual de rodapé de madeira, sem reaproveitamento</t>
  </si>
  <si>
    <t>Demolição manual de piso argamassa de alta resistência tipo granilite, exclusive camada de regularização, sem reaproveitamento</t>
  </si>
  <si>
    <t>Retirada manual de caixas/quadros elétricos de embutir, com dimensões máximas até 600 x 800 x 120mm, sem reaproveitamento</t>
  </si>
  <si>
    <t>Retirada manual de quadro de giz (1.29 x 3.95m), sem reaproveitamento</t>
  </si>
  <si>
    <t>Remoção manual de telha metálica, exclusive trama, sem reaproveitamento</t>
  </si>
  <si>
    <t>Retirada manual de divisória de granito, inclusive remoção de calafetagem e demolição de argamassa de chumbamento, sem reaproveitamento</t>
  </si>
  <si>
    <t>Retirada manual de alizar de madeira, sem reaproveitamento</t>
  </si>
  <si>
    <t>Retirada manual de telhas tipo Canalete 49, sem reaproveitamento</t>
  </si>
  <si>
    <t>Demolição cuidadosa de alvenaria de forma manual, para abertura de vãos, sem reaproveitamento</t>
  </si>
  <si>
    <t>Remoção manual de forro modular apoiados em estruturas em perfis metálicos, sem reaproveitamento</t>
  </si>
  <si>
    <t>Remoção manual de pintura antiga a base de óleo ou esmalte sobre esquadrias, com aplicação de removedor</t>
  </si>
  <si>
    <t>Remoção manual de revestimento de pisos com forração têxtil, com aplicação de solvente</t>
  </si>
  <si>
    <t>Retirada de torneira, sem reaproveitamento</t>
  </si>
  <si>
    <t>Retirada manual de telha tipo Canalete 90, sem reaproveitamento</t>
  </si>
  <si>
    <t>Demolição manual de estrutura de madeira para telhado, sem reaproveitamento</t>
  </si>
  <si>
    <t>Remoção manual de trama de madeira para cobertura, com reaproveitamento</t>
  </si>
  <si>
    <t>Retirada manual de batente (marco) de madeira, sem reaproveitamento</t>
  </si>
  <si>
    <t>Retirada manual de disjuntor monofásico, bifásico ou trifásico, sem reaproveitamento</t>
  </si>
  <si>
    <t>Demolição manual de piso, soleira, peitoris e escadas em mármore ou granito, exclusive regularização, sem reaproveitamento</t>
  </si>
  <si>
    <t>Retirada manual de roda-parede em madeira, sem reaproveitamento</t>
  </si>
  <si>
    <t>Retirada manual de piso de borracha com aplicação de solvente a base de álcool, sem reaproveitamento</t>
  </si>
  <si>
    <t>Corte manual de capoeira fina com foice</t>
  </si>
  <si>
    <t>Raspagem superficial e limpeza manual do terreno, realizado com o uso de ferramentas manuais</t>
  </si>
  <si>
    <t>Corte e destocamento manual de árvores com diâmetro de até 15 cm</t>
  </si>
  <si>
    <t>Corte e destocamento mecanizado de árvores com diâmetro superior a 30 cm</t>
  </si>
  <si>
    <t>Cobertura com Telha em aço galvalume trapezoidal 40, espessura: 0.50 mm, pintura cor branca nas duas faces, inclusive acessório de fixação -Santo André, Eternit, Metform ou equivalente</t>
  </si>
  <si>
    <t>Rufo de concreto armado Fck=20 MPa, nas dimensões de 35 x 7 cm, moldado "in loco", inclusive forma e armação e desforma, conforme projeto</t>
  </si>
  <si>
    <t>Tratamento em estrutura de madeira com imunizante cupinicida, a uma demão</t>
  </si>
  <si>
    <t>Recolocação de forro de madeira existente, com aproveitamento integral do material, incluindo desmontagem, limpeza e remontagem das peças</t>
  </si>
  <si>
    <t>Cerâmica retificada, acabamento brilhante, dim. 32x60cm, ref. TRADIZIONALLE BIANCO Biancogres/equiv. assentado com argamassa de cimento colante, inclusive rejuntamento com argamassapre-fabricada para rejunte</t>
  </si>
  <si>
    <t>Abrigo de gás para 2 cilindros 45 Kg, exec. em alv. bloco conc cheio, dim: 2.10x1.00x1.80m, inclusive cilindros e rede interna do abrigo compreendendo tubos e válvulas de esfera que interligam os cilindros, conforme Norma Técnica 18/2015 do CBMES, exclusive extintor de incêndio</t>
  </si>
  <si>
    <t>Abrigo de gás para 4 cilindros 45 Kg, exec. em alv. bloco conc cheio, dim: 4.05x1.00x1.80m, inclusive cilindros e rede interna do abrigo compreendendo tubos e válvulas de esfera que interligam os cilindros, conforme Norma Técnica 18/2015 do CBMES, exclusive extintor de incêndio</t>
  </si>
  <si>
    <t>Abrigo de parede para hidrante 60x90x17cm sobrepor, em chapa de aço com pintura eletrostática vermelha, visor transparente e inscrição "HIDRANTE", registro globo angular 45º 2.1/2? (63mm), adaptador em latão storz engate rápido 2.1/2?, mangueira de incêndio 20m ? 2.1/2? ? Tipo 2, com acoplamento em latão e esguicho regulável em latão 2.1/2? em latão, fornecimento e instalação</t>
  </si>
  <si>
    <t>Hidrante de recalque no passeio, composto por caixa metálica 40x60x40 cm, com registro globo angular 90º DN 65 mm (2.1/2?), adaptador Storz para engate rápido e tampão Storz com corrente de segurança, para conexão de viatura do Corpo de Bombeiros ao sistema de combate a incêndio</t>
  </si>
  <si>
    <t>Placa de sinalização de segurança do tipo ?SAÍDA DE EMERGÊNCIA? com seta vertical, conforme Código 14 - 315/158 da ABNT NBR 13434 e Código S3 da NT 14/2010 do Corpo de Bombeiros do Espírito Santo (CBMES)</t>
  </si>
  <si>
    <t>Execução de abrigo para hidrante de recalque no passeio, em caixa de alvenaria 60x40x40 cm com blocos de concreto, incluindo registro angular Ø 65 mm (2 ½"), interligado à rede de incêndio, e tampa de ferro fundido 40x40 cm com moldura metálica e inscrição ?INCÊNDIO? pintada com tinta esmalte sintético vermelha a duas demãoes e uma demão de fundo anticorrosivo e lastro de brita 5cm</t>
  </si>
  <si>
    <t>Tubo de aço carbono galvanizado, com costura, classe leve, diâmetro 50mm (2"), inclusive pintura com uma demão de primer Epoxi e duas demãos de tinta à base de Epoxi na cor vermelha</t>
  </si>
  <si>
    <t>Tubo de aço carbono galvanizado, com costura, classe leve, diâmetro 65mm (2.1/2"), inclusive pintura com uma demão de primer Epoxi e duas demãos de tinta à base de Epoxi na cor vermelha</t>
  </si>
  <si>
    <t>Tubo de aço carbono galvanizado, com costura, classe leve, diâmetro 80mm (3"), inclusive pintura com uma demão de primer Epoxi e duas demãos de tinta à base de Epoxi na cor vermelha</t>
  </si>
  <si>
    <t>Tubo de aço carbono galvanizado, com costura, classe leve, diâmetro 100mm (4"), inclusive pintura com uma demão de primer Epoxi e duas demãos de tinta à base de Epoxi na cor vermelha</t>
  </si>
  <si>
    <t>Registro de gaveta bruto diâmetro 2" (50mm), volante em aço com acabamento pintura epóxi vermelha ? Docol, Deca ou equivalente</t>
  </si>
  <si>
    <t>Registro de gaveta bruto diâmetro 2.1/2" (65mm), volante em aço com acabamento pintura epóxi vermelha ? Docol, Deca ou equivalente</t>
  </si>
  <si>
    <t>Registro de gaveta bruto diâmetro 3" (75mm) , volante em aço com acabamento pintura epóxi vermelha ? Docol, Deca ou equivalente</t>
  </si>
  <si>
    <t>Registro de gaveta bruto diâmetro 4" (100mm), volante em aço com acabamento pintura epóxi vermelha ? Docol, Deca ou equivalente</t>
  </si>
  <si>
    <t>Tê de ferro fundido maleável 90º classe leve, diâmetro 50mm (2"), inclusive pintura com uma demão de primer Epoxi e duas demãos de tinta à base de Epoxi na cor vermelha</t>
  </si>
  <si>
    <t>Tê de ferro fundido maleável 90º classe leve, diâmetro 65mm (2.1/2"), inclusive pintura com uma demão de primer Epoxi e duas demãos de tinta à base de Epoxi na cor vermelha</t>
  </si>
  <si>
    <t>Tê de ferro fundido maleável 90º classe leve, diâmetro 80mm (3"), inclusive pintura com uma demão de primer Epoxi e duas demãos de tinta à base de Epoxi na cor vermelha</t>
  </si>
  <si>
    <t>Tê de ferro fundido maleável 90º classe leve, diâmetro 100mm (4"), inclusive pintura com uma demão de primer Epoxi e duas demãos de tinta à base de Epoxi na cor vermelha</t>
  </si>
  <si>
    <t>Cotovelo de ferro fundido maleável 90º classe leve, diâmetro 50mm (2"), inclusive pintura com uma demão de primer Epoxi e duas demãos de tinta à base de Epoxi na cor vermelha</t>
  </si>
  <si>
    <t>Cotovelo de ferro fundido maleável 90º classe leve, diâmetro 65mm (2.1/2"), inclusive pintura com uma demão de primer Epoxi e duas demãos de tinta à base de Epoxi na cor vermelha</t>
  </si>
  <si>
    <t>Cotovelo de ferro fundido maleável 90º classe leve, diâmetro 80mm (3"), inclusive pintura com uma demão de primer Epoxi e duas demãos de tinta à base de Epoxi na cor vermelha</t>
  </si>
  <si>
    <t>Cotovelo de ferro fundido maleável 90º classe leve, diâmetro 100mm (4"), inclusive pintura com uma demão de primer Epoxi e duas demãos de tinta à base de Epoxi na cor vermelha</t>
  </si>
  <si>
    <t>Cotovelo de ferro fundido maleável 45º classe leve, diâmetro 50mm (2"), inclusive pintura com uma demão de primer Epoxi e duas demãos de tinta à base de Epoxi na cor vermelha</t>
  </si>
  <si>
    <t>Cotovelo de ferro fundido maleável 45º classe leve, diâmetro 65mm (2.1/2"), inclusive pintura com uma demão de primer Epoxi e duas demãos de tinta à base de Epoxi na cor vermelha</t>
  </si>
  <si>
    <t>Cotovelo de ferro fundido maleável 45º classe leve, diâmetro 80mm (3"), inclusive pintura com uma demão de primer Epoxi e duas demãos de tinta à base de Epoxi na cor vermelha</t>
  </si>
  <si>
    <t>Cotovelo de ferro fundido maleável 45º classe leve, diâmetro 100mm (4"), inclusive pintura com uma demão de primer Epoxi e duas demãos de tinta à base de Epoxi na cor vermelha</t>
  </si>
  <si>
    <t>Válvula de retenção horizontal em bronze, tipo portinhola diâmetro 2" (50mm), inclusive pintura com uma demão de primer Epoxi e duas demãos de tinta à base de Epoxi na cor vermelha</t>
  </si>
  <si>
    <t>Válvula de retenção horizontal em bronze, tipo portinhola diâmetro 2.1/2" (65mm), inclusive pintura com uma demão de primer Epoxi e duas demãos de tinta à base de Epoxi na cor vermelha</t>
  </si>
  <si>
    <t>Válvula de retenção horizontal em bronze, tipo portinhola diâmetro 3" (75mm), inclusive pintura com uma demão de primer Epoxi e duas demãos de tinta à base de Epoxi na cor vermelha</t>
  </si>
  <si>
    <t>Válvula de retenção horizontal em bronze, tipo portinhola diâmetro 4" (100mm), inclusive pintura com uma demão de primer Epoxi e duas demãos de tinta à base de Epoxi na cor vermelha</t>
  </si>
  <si>
    <t>Válvula de retenção vertical em bronze, classe 125 diâmetro 2" (50mm), inclusive pintura com uma demão de primer Epoxi e duas demãos de tinta à base de Epoxi na cor vermelha</t>
  </si>
  <si>
    <t>Válvula de retenção vertical em bronze, classe 125 diâmetro 2.1/2" (65mm), inclusive pintura com uma demão de primer Epoxi e duas demãos de tinta à base de Epoxi na cor vermelha</t>
  </si>
  <si>
    <t>Válvula de retenção vertical em bronze, classe 125 diâmetro 3" (75mm), inclusive pintura com uma demão de primer Epoxi e duas demãos de tinta à base de Epoxi na cor vermelha</t>
  </si>
  <si>
    <t>Válvula de retenção vertical em bronze, classe 125 diâmetro 4" (100mm), inclusive pintura com uma demão de primer Epoxi e duas demãos de tinta à base de Epoxi na cor vermelha</t>
  </si>
  <si>
    <t>Tanque de pressurização/cilindro de pressão, capacidade de 10 litros, fornecimento (vazio) e instalação, exclusive conexões</t>
  </si>
  <si>
    <t>Fornecimento e instalação de Bateria estacionária 12V - 60 AH, para centrais de alarme / iluminação de emergência, Moura ou equivalente</t>
  </si>
  <si>
    <t>Conjunto completo de Porta corta-fogo simples para saída de emergência Dim.: 100x210x5cm, conforme ABNT NBR 11742, classe P-90, chapa de aço galvanizada 24 com revestimento interno de fibra de manta cerâmica de baixa densidade, fechamento automático, inclusive contra-marco, três (3) dobradiças tipo mola com parafusos sextavados, barra antipânico e fechadura tipo trinco sobrepor sem chave, sinalização e pintura de acabamento</t>
  </si>
  <si>
    <t>Abrigo de parede para hidrante 80x90x17cm sobrepor, em chapa de aço com pintura eletrostática vermelha, visor transparente e inscrição "HIDRANTE", registro globo angular 45º 2.1/2? (63mm), adaptador em latão storz engate rápido 2.1/2?, 2 (duas) mangueiras de incêndio 15m ?2.1/2? - Tipo 2 e esguicho regulável em latão 2.1/2?, fornecimento e instalação</t>
  </si>
  <si>
    <t>Central de Alarme de Incêndio Endereçável, com capacidade para até 256 endereços, distribuídos em 4 laços, incluindo fornecimento, instalação e configuração completa</t>
  </si>
  <si>
    <t>Acionador manual de alarme de incêndio endereçável, tipo quebra-vidro, na cor vermelha, incluso martelo ? Fornecimento, instalação e configuração</t>
  </si>
  <si>
    <t>Detector de fumaça óptico (fotoelétrico) endereçável, alimentação bivolt 12/24V ? Fornecimento, instalação e configuração</t>
  </si>
  <si>
    <t>Sirene eletrônica média tipo corneta em ABS, IP52 ? 12 e 24V ? Fornecimento e instalação</t>
  </si>
  <si>
    <t>Fornecimento de tubo de cobre flexível, diâmetro nominal 1/4" x 1/32? (0,79mm), destinado a instalações de sistemas de ar-condicionado e refrigeração, revestido com isolamento térmico elastômero de 9 mm de espessura, para uso em tubulações frigorígenas</t>
  </si>
  <si>
    <t>Fornecimento de tubo de cobre flexível, diâmetro nominal 3/8" x 1/32? (0,79mm), destinado a instalações de sistemas de ar-condicionado e refrigeração, revestido com isolamento térmico elastômero de 9 mm de espessura, para uso em tubulações frigorígenas</t>
  </si>
  <si>
    <t>Fornecimento de tubo de cobre flexível, diâmetro nominal 1/2" x 1/32? (0,79mm), destinado a instalações de sistemas de ar-condicionado e refrigeração, revestido com isolamento térmico elastômero de 9 mm de espessura, para uso em tubulações frigorígenas</t>
  </si>
  <si>
    <t>Fornecimento de tubo de cobre flexível, diâmetro nominal 5/8" x 1/32? (0,79mm), destinado a instalações de sistemas de ar-condicionado e refrigeração, revestido com isolamento térmico elastômero de 9 mm de espessura, para uso em tubulações frigorígenas</t>
  </si>
  <si>
    <t>Fornecimento de tubo de cobre flexível, diâmetro nominal 3/4" x 1/32? (0,79mm), destinado a instalações de sistemas de ar-condicionado e refrigeração, revestido com isolamento térmico elastômero de 9 mm de espessura, para uso em tubulações frigorígenas</t>
  </si>
  <si>
    <t>Fornecimento de tubo de cobre flexível, diâmetro nominal 7/8" x 1/32? (0,79mm), destinado a instalações de sistemas de ar-condicionado e refrigeração, revestido com isolamento térmico elastômero de 9 mm de espessura, para uso em tubulações frigorígenas</t>
  </si>
  <si>
    <t>Fornecimento de tubo de cobre flexível, diâmetro nominal 1.1/8" x 1/32? (0,79mm), destinado a instalações de sistemas de ar-condicionado e refrigeração, revestido com isolamento térmico elastômero de 9 mm de espessura, para uso em tubulações frigorígenas</t>
  </si>
  <si>
    <t>Fornecimento de tubo de cobre flexível, diâmetro nominal 1.3/8" x 1/32? (0,79mm), destinado a instalações de sistemas de ar-condicionado e refrigeração, revestido com isolamento térmico elastômero de 9 mm de espessura, para uso em tubulações frigorígenas</t>
  </si>
  <si>
    <t>Fornecimento de tubo de cobre flexível, diâmetro nominal 1.5/8" x 1/32? (0,79mm), destinado a instalações de sistemas de ar-condicionado e refrigeração, revestido com isolamento térmico elastômero de 9 mm de espessura, para uso em tubulações frigorígenas</t>
  </si>
  <si>
    <t>Emenda de tubos e conexões de cobre por processo de brasagem (solda) - ø 1/4" até 1/2"</t>
  </si>
  <si>
    <t>Emenda de tubos e conexões de cobre por processo de brasagem (solda) - ø 5/8" até 7/8"</t>
  </si>
  <si>
    <t>Emenda de tubos e conexões de cobre por processo de brasagem (solda) - ø 1.1/8" até 1.5/8"</t>
  </si>
  <si>
    <t>Fornecimento e carga de gás refrigerante R22</t>
  </si>
  <si>
    <t>Fornecimento e carga de gás refrigerante R407C</t>
  </si>
  <si>
    <t>Fornecimento e carga de gás refrigerante R410A</t>
  </si>
  <si>
    <t>Instalação de Linha frigorígena para interligação do sistema de climatização incl. acessórios de fixação, fita PVC auto-aderente e cabo PP, exclusive tubos de cobre da linha liquida e sucção, espuma elastomérica flexivel, exclusive gás refrigerante</t>
  </si>
  <si>
    <t>Bancada de mármore espessura 3cm, com acabamento polido, inclusive chumbamento na alvenaria, exclusive cantoneira de apoio</t>
  </si>
  <si>
    <t>Bancada de granito tipo Cinza Andorinha, com espessura de 2 cm, com acabamento polido, inclusive chumbamento na alvenaria, exclusive cantoneira de apoio</t>
  </si>
  <si>
    <t>Bancada em granito cinza andorinha acabamento polido, para tanque de panelões, espessura 2cm, nas dimensões de 0,80 x 1,10 m, frontão h=10cm, inclusive base de concreto e apoio em alvenaria, exclusive acessórios (válvula e sifão) e torneira, conforme detalhe de projeto</t>
  </si>
  <si>
    <t>Reservatório de polietileno de 500 L, exclusive adaptadores com flanges de PVC e torneira de bóia</t>
  </si>
  <si>
    <t>Filtro de água curto Aqualar AP200, inclusive refil ? 3M ou equivalente</t>
  </si>
  <si>
    <t>Tanque em Mármore Sintético Duplo 102x50cm com dois bojo 37 Litros, inclusive vávula em PVC 2.1/4? com unho, sifão sanfonado em PVC ajustável flexível multiuso 66 cm e fixação em cantoneira de ferro 1" x 1/8"</t>
  </si>
  <si>
    <t>Reservatório de polietileno de 310 L, exclusive adaptadores com flanges de PVC e torneira de bóia</t>
  </si>
  <si>
    <t>Reservatório de polietileno de 1.500 L, exclusive adaptadores com flanges de PVC e torneira de bóia</t>
  </si>
  <si>
    <t>Reservatório de polietileno de 3.000 L, exclusive adaptadores com flanges de PVC e torneira de bóia</t>
  </si>
  <si>
    <t>Reservatório de polietileno de 2.000 L, exclusive adaptadores com flanges de PVC e torneira de bóia</t>
  </si>
  <si>
    <t>Tanque Simples em Mármore Sintético 60x50cm com um bojo 34 Litros, inclusive vávula em PVC 2.1/4? com unho, sifão sanfonado em PVC ajustável flexível multiuso 66 cm e parafusos de fixação</t>
  </si>
  <si>
    <t>Bebedouro elétrico de pressão para acessibilidade BDF300 PNE ? IBBL ou equivalente</t>
  </si>
  <si>
    <t>Tanque cilíndrico vertical em polietileno, capacidade de 20.000 litros, com boca de inspeção 60cm, tampa de 1/4 de volta e vedação total, inclusive transporte horizontal manual até base de torre, transporte vertical com guindaste hidráulico</t>
  </si>
  <si>
    <t>Barra de apoio reta, em aço inox polido AISI 304, comprimento 40 cm, conforme requisitos de acessibilidade da NBR 9050 - fornecimento e instalação</t>
  </si>
  <si>
    <t>Barra de apoio reta, em aço inox polido AISI 304, comprimento 60 cm, conforme requisitos de acessibilidade da NBR 9050 - fornecimento e instalação</t>
  </si>
  <si>
    <t>Barra de apoio reta, em aço inox polido AISI 304, comprimento 80 cm, conforme requisitos de acessibilidade da NBR 9050 - fornecimento e instalação</t>
  </si>
  <si>
    <t>Barra de apoio reta, em aço inox polido AISI 304, comprimento 90 cm, conforme requisitos de acessibilidade da NBR 9050 - fornecimento e instalação</t>
  </si>
  <si>
    <t>Barra de apoio articulada, em aço inox polido AISI 304, comprimento 80 cm, conforme requisitos de acessibilidade da NBR 9050 - fornecimento e instalação</t>
  </si>
  <si>
    <t>Assento poliéster convencional branco com fixação cromada com proteção antibactéria, Vogue Plus - AP.51.17 - Deca ou equivalente</t>
  </si>
  <si>
    <t>Kit composto por (02) duas Barra de apoio lateral fixa em formato "U", em aço inox polido AISI 304, 30 cm, para instalação em lavatórios, conforme requisitos de acessibilidade da NBR 9050 - fornecimento e instalação</t>
  </si>
  <si>
    <t>Barra de apoio reta, em aço inox polido AISI 304, comprimento 70 cm, conforme requisitos de acessibilidade da NBR 9050 - fornecimento e instalação</t>
  </si>
  <si>
    <t>Arandela para lâmpada led bivolt E27, luz branca - formato tradicional</t>
  </si>
  <si>
    <t>Fornecimento e Instalação de Unidade Evaporadora e Condensadora de Ar Condicionado tipo Split Inverter Hi-Wall (Parede) de 9.000 BTU´s - R32 - 220V - Ciclo Frio - Classificação A (Selo PROCEL), inclusive amortecedores vibra-stop, exclusive tubulações frigorígenas em cobre, isolantes térmicos, cabos elétricos de interligação e dreno para escoamento de água</t>
  </si>
  <si>
    <t>FFornecimento e Instalação de Unidade Evaporadora e Condensadora de Ar Condicionado tipo Split Inverter Hi-Wall (Parede) de 12.000 BTU´s - R32 - 220V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</si>
  <si>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Hi-Wall (Parede) de 18.000 BTU´s - R32 - 220V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</si>
  <si>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Hi-Wall (Parede) de 22.000 BTU´s - R32 - 220V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</si>
  <si>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Hi-Wall (Parede) de 24.000 BTU´s ? R32 - 220V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</si>
  <si>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Hi-Wall (Parede) de 30.000 BTU´s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</si>
  <si>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Piso Teto de 36.000 BTU´s - R32 - 220V - Ciclo Frio - Classificação A (Selo PROCEL), inclusive amortecedores vibra-stop, exclusive tubulações frigorígenas em cobre, isolantes térmicos, cabos elétricos de interligação e dreno para escoamento de água</t>
  </si>
  <si>
    <t>Fornecimento e Instalação de Unidade Evaporadora e Condensadora de Ar Condicionado tipo Split Inverter Piso Teto de 48.000 BTU´s - R32 - 220V - Ciclo Frio - Classificação A (Selo PROCEL), inclusive amortecedores vibra-stop, exclusive tubulações frigorígenas em cobre, isolantes térmicos, cabos elétricos de interligação e dreno para escoamento de água</t>
  </si>
  <si>
    <t>Alambrado com tela losangular de arame galvanizado, fio nº 12, malha de 2" (50 mm), revestida em PVC, fixada em estrutura metálica composta por tubos de ferro galvanizado, montantes verticais Ø 2.1/2" e travessas horizontais Ø 1", incluindo portão metálico tipo padrão, pintura com duas demãos de tinta esmalte sintético e uma demão de fundo anti-corrosivo</t>
  </si>
  <si>
    <t>Cerca de madeira executada com ripas de 7 x 2 cm, fixadas verticalmente, com altura total de 1,50 m, apoiadas em estrutura composta por caibros de madeira de lei medindo 8 x 8 cm, espaçados a cada 2,00 m</t>
  </si>
  <si>
    <t>Cerca executada com tela de arame galvanizado, fio nº 16, malha losangular de 2" (50 mm), fixada com grampos em pontaletes de madeira de lei seccionados em 8 x 8 cm, espaçados a cada 1,50 m, com bases concretadas. Composta por três fios tensores de arame galvanizado nº 12, dispostos ao longo da estrutura, e altura livre de 1,60 m</t>
  </si>
  <si>
    <t>Cerca com cinco fios de arame galvanizado liso nº 12, fixados com grampos em pontaletes de madeira de lei, seção 8 x 8 cm, espaçados a cada 2,00 m, com altura livre de 1,60 m</t>
  </si>
  <si>
    <t>Assentamento de meio-fio pré-moldado de concreto com dimensões de 15 x 12 x 30 x 100 cm, rejuntado com argamassa de cimento e areia no traço 1:3</t>
  </si>
  <si>
    <t>Execução de passeio cimentado com acabamento camurçado, em argamassa traço 1:3 (cimento e areia) com 1,5 cm de espessura, sobre lastro de concreto de 8 cm, incluindo preparo da caixa.</t>
  </si>
  <si>
    <t>Execução de lastro de brita nº 2, aplicado sob passeios e ciclovias, compreendendo a escavação do terreno natural, nivelamento e compactação mecânica da base, bem como o fornecimento, espalhamento e regularização da camada de brita</t>
  </si>
  <si>
    <t>Execução de meio-fio de concreto moldado in loco, com dimensões de 10 x 30 cm, utilizando fôrmas de chapa compensada resinada de 6 mm, incluindo escavação, reaterro e bota-fora</t>
  </si>
  <si>
    <t>Blocos pré-moldados de concreto intertravados tipo pavi-s ou equivalente, espessura de 6 cm e resistência a compressão mínima de 35MPa, assentados sobre colchão de pó de pedra na espessura de 10 cm e rejuntamento com areia, utilizando compactador de placa vibratória e cortadora de piso</t>
  </si>
  <si>
    <t>Fornecimento e assentamento de ladrilho hidráulico pastilhado (tátil de alerta), vermelho, dim. 20x20 cm, esp. 1.5cm, assentado com pasta de cimento colante AC-I, exclusive regularização e lastro</t>
  </si>
  <si>
    <t>Fornecimento e assentamento de ladrilho hidráulico ranhurado (tátil direcional), vermelho, dim. 20x20 cm, esp. 1.5cm, assentado com pasta de cimento colante AC-I, exclusive regularização e lastro</t>
  </si>
  <si>
    <t>Limpeza de pisos e revestimentos cerâmicos, utilizando detergente neutro, escovação manual e vassoura a seco</t>
  </si>
  <si>
    <t>Caixa protetora em fibra de vidro para aparelho de ar condicionado de 18.000 BTU do tipo janela</t>
  </si>
  <si>
    <t>Prateleiras em granito tipo Cinza Andorinha, espessura 2 cm, com acabamento polido, incluindo chumbamento na alvenaria, exclusive cantoneira de apoio.</t>
  </si>
  <si>
    <t>Demolição de lastro de concreto espessura de 6,0 cm, sem reaproveitamento</t>
  </si>
  <si>
    <t>Fôrma chapas de madeira compensada resinada, de 12 mm de espessura, levando-se em conta a utilização 3 vezes, reforçadas com sarrafos de madeira de 2.5 x 10.0 cm (incl. material, montagem, escoramento com pontaletes 8x8cm e desf.)</t>
  </si>
  <si>
    <t>Chumbamento de portão de ferro, exclusive portão e fechadura (por m2)</t>
  </si>
  <si>
    <t>Sifão sanfonado em PVC ajustável flexível multiuso 66 cm - fornecimento e instalação</t>
  </si>
  <si>
    <t>Pintura de superfície metálica, tubo diâmetro 2" com uma demão de primer Epoxi e duas demãos de tinta à base de Epoxi</t>
  </si>
  <si>
    <t>Pintura de superfície metálica, tubo diâmetro 3" com uma demão de primer Epoxi e duas demãos de tinta à base de Epoxi</t>
  </si>
  <si>
    <t>Pintura de superfície metálica em conexões de diâmetro 2.1/2" (65mm) com uma demão de primer Epoxi e duas demãos de tinta à base de Epoxi</t>
  </si>
  <si>
    <t>Pintura de superfície metálica em conexões de diâmetro 3" (80mm) com uma demão de primer Epoxi e duas demãos de tinta à base de Epoxi</t>
  </si>
  <si>
    <t>Pintura de superfície metálica em conexões de diâmetro 4" (100mm) com uma demão de primer Epoxi e duas demãos de tinta à base de Epoxi</t>
  </si>
  <si>
    <t>Pintura de superfície metálica, tubo diâmetro 2.1/2" com uma demão de primer Epoxi e duas demãos de tinta à base de Epoxi</t>
  </si>
  <si>
    <t>Limpeza de piso cerâmico ou porcelanato com vassoura a seco</t>
  </si>
  <si>
    <t>Limpeza de piso e revestimento cerâmico, utilizando detergente neutro e escovação manual</t>
  </si>
  <si>
    <t>Limpeza de revestimento cerâmico em parede utilizando detergente neutro e escovação manual</t>
  </si>
  <si>
    <t>Limpeza de superfície com jato de alta pressão</t>
  </si>
  <si>
    <t>Guindaste hidráulico autopropelido, com lança telescópica 40 m, capacidade máxima 60 t, potência 260 kw - chp diurno</t>
  </si>
  <si>
    <t>Lavadora de alta pressao (lava-jato) para agua fria, pressao de operacao entre 1400 e 1900 lib/pol2, vazao maxima entre 400 e 700 l/h - chp diurno</t>
  </si>
  <si>
    <t>Compactador de solos de percusão (soquete) com motor a gasolina, potência 3 cv - chi diurno</t>
  </si>
  <si>
    <t>Guindaste hidráulico autopropelido, com lança telescópica 40 m, capacidade máxima 60 t, potência 260 kw - chi diurno</t>
  </si>
  <si>
    <t>Guindaste hidráulico autopropelido, com lança telescópica 40 m, capacidade máxima 60 t, potência 260 kw - depreciação.</t>
  </si>
  <si>
    <t>Lavadora de alta pressao (lava-jato) para agua fria, pressao de operacao entre 1400 e 1900 lib/pol2, vazao maxima entre 400 e 700 l/h - depreciação</t>
  </si>
  <si>
    <t>Guindaste hidráulico autopropelido, com lança telescópica 40 m, capacidade máxima 60 t, potência 260 kw - juros</t>
  </si>
  <si>
    <t>Lavadora de alta pressao (lava-jato) para agua fria, pressao de operacao entre 1400 e 1900 lib/pol2, vazao maxima entre 400 e 700 l/h - juros</t>
  </si>
  <si>
    <t>Lavadora de alta pressao (lava-jato) para agua fria, pressao de operacao entre 1400 e 1900 lib/pol2, vazao maxima entre 400 e 700 l/h - manutenção</t>
  </si>
  <si>
    <t>Guindaste hidráulico autopropelido, com lança telescópica 40 m, capacidade máxima 60 t, potência 260 kw - manutenção</t>
  </si>
  <si>
    <t>Lavadora de alta pressao (lava-jato) para agua fria, pressao de operacao entre 1400 e 1900 lib/pol2, vazao maxima entre 400 e 700 l/h - materiais na operação</t>
  </si>
  <si>
    <t>Guindaste hidráulico autopropelido, com lança telescópica 40 m, capacidade máxima 60 t, potência 260 kw - materiais na operação</t>
  </si>
  <si>
    <t>Guindaste hidráulico autopropelido, com lança telescópica 40 m, capacidade máxima 60 t, potência 260 kw - impostos e seguros</t>
  </si>
  <si>
    <t>Execução de pavimentação com blocos intertravados de concreto tipo  pavi-s , espessura de 8 cm e resistência mínima de 35 MPa, assentados sobre colchão de pó de pedra de 10 cm, com rejuntamento em areia, compactação com placa vibratória e cortes com cortadora de piso</t>
  </si>
  <si>
    <t>Execução de pavimentação com blocos intertravados de concreto tipo  pavi-s , espessura de 10 cm e resistência mínima de 35 MPa, assentados sobre colchão de pó de pedra de 10 cm, com rejuntamento em areia, compactação com placa vibratória e cortes com cortadora de piso</t>
  </si>
  <si>
    <t>JARDINEIRO (OFICIAL - SINDUSCON)</t>
  </si>
  <si>
    <t>MOTORISTA II - VEICULO C/ CAPAC. CARGA ACIMA DE 4 TONELADAS ATE 12 TONELADAS</t>
  </si>
  <si>
    <t>VIDRACEIRO (OFICIAL - SINDUSCON)</t>
  </si>
  <si>
    <t>ARGAMASSA TIXOTROPICA DO TIPO SIKA MONOTOP 622, BAUTECH S88, NAFUFILLCR OU EQUIVALENTE</t>
  </si>
  <si>
    <t>TABUA EM MADEIRA DE LEI DE 20CM DE LARGURA COM 3CM DE ESPESSURA</t>
  </si>
  <si>
    <t>MATERIAIS PARA ISOLACAO TERMICA E ACUSTICA</t>
  </si>
  <si>
    <t>ESPUMA EXPANSIVA DE POLIURETANO AEROSOL 500ML (LATA)</t>
  </si>
  <si>
    <t>BATENTE LATÃO CROMADO P/PORTA DE DIVISORIA DE MARMORE OU GRANITO ESP 30MM</t>
  </si>
  <si>
    <t>ÁLCOOL ISOPROPÍLICO 99,8% - 5 LITROS</t>
  </si>
  <si>
    <t>DETERGENTE NEUTRO USO GERAL CONCENTRADO</t>
  </si>
  <si>
    <t>REVESTIMENTOS (PEDRAS NATURAIS) - CONT.</t>
  </si>
  <si>
    <t>RODABANCA EM GRANITO CINZA ANDORINHA H=10CM, ESP=2CM</t>
  </si>
  <si>
    <t>TINTA LATEX PVA - LINHA PREMIUM - SUVINIL, CORAL OU EQUIVALENTE</t>
  </si>
  <si>
    <t>TINTA A BASE DE EMULSAO ACRILICA (PARA PISOS) - SUVINIL, CORAL OU EQUIVALENTE</t>
  </si>
  <si>
    <t>SELADOR ACRILICO - SUVINIL, CORAL OU EQUIVALENTE</t>
  </si>
  <si>
    <t>AGUARRAS MINERAL - SUVINIL, CORAL OU EQUIVALENTE</t>
  </si>
  <si>
    <t>MASSA A BASE DE PVA - SUVINIL, CORAL OU EQUIVALENTE</t>
  </si>
  <si>
    <t>ZARCAO - SUVINIL, CORAL OU EQUIVALENTE</t>
  </si>
  <si>
    <t>REMOVEDOR (THINNER) - MONTANA, EUCATEX OU EQUIVALENTE</t>
  </si>
  <si>
    <t>SILICONE ACETICO INCOLOR BISNAGA 280G (300ML)</t>
  </si>
  <si>
    <t>CAP OU TAMPAO DE FERRO GALVANIZADO 2 1/2"</t>
  </si>
  <si>
    <t>ESPELHO 4X2", LINHA BRANCA COM SUPORTE PARA ENCAIXE</t>
  </si>
  <si>
    <t>ESPELHO 4X4", LINHA BRANCA COM SUPORTE PARA ENCAIXE</t>
  </si>
  <si>
    <t>CHUVEIRO ELETRICO 3 TEMPERATURAS 127/5500W - MAXI DUCHA ULTRA - LORENZETTI OU EQUIVALENTE</t>
  </si>
  <si>
    <t>CONJ A/C SPLIT HIWALL (PAREDE) EVAP+COND INVERTER 30000BTU - CICLO FRIO - CLASSIFICACAO A (SELO PROCEL) 220V</t>
  </si>
  <si>
    <t>VERGALHAO DE ACO C/ ROSCA 1/4" P/ ELETROCALHA</t>
  </si>
  <si>
    <t>REGISTRO DE GAVETA BRUTO ABNT 50MM - 2" COM VOLANTE</t>
  </si>
  <si>
    <t>REGISTRO DE GAVETA BRUTO INDUSTRIAL 65MM - 2.1/2" COM VOLANTE</t>
  </si>
  <si>
    <t>REGISTRO DE GAVETA BRUTO INDUSTRIAL 80MM - 3" COM VOLANTE</t>
  </si>
  <si>
    <t>VALVULA RETENCAO VERTICAL BRONZE - 32MM (1.1/4")</t>
  </si>
  <si>
    <t>VALVULA RETENCAO VERTICAL BRONZE - 20MM (3/4")</t>
  </si>
  <si>
    <t>VALVULA RETENCAO VERTICAL BRONZE - 40MM (1.1/2")</t>
  </si>
  <si>
    <t>VALVULA RETENCAO VERTICAL BRONZE - 65MM (2.1/2")</t>
  </si>
  <si>
    <t>VALVULA RETENCAO VERTICAL BRONZE - 25MM (1")</t>
  </si>
  <si>
    <t>VALVULA RETENCAO VERTICAL BRONZE - 100MM (4")</t>
  </si>
  <si>
    <t>SIFAO TIPO GARRAFA METAL CROMADO P/ LAVATORIO 1" X 1 1/2"</t>
  </si>
  <si>
    <t>SIFAO SANFONADO PIA/TANQUE/LAVATORIO DE PVC AJUSTAVEL FLEXIVEL DIAMETRO 2"</t>
  </si>
  <si>
    <t>CABIDE DE LOUÇA BRANCA COM UM GANCHO - A680 - DECA OU EQUIVALENTE</t>
  </si>
  <si>
    <t>TANQUE EM MARMORE SINTETICO DUPLO 102X50CM COM DOIS BOJO 37 LITROS</t>
  </si>
  <si>
    <t>PIA SIMPLES EM MARMORE SINTETICO 120X55CM</t>
  </si>
  <si>
    <t>TANQUE SIMPLES EM MARMORE SINTETICO 60X50CM COM UM BOJO 34 LITROS</t>
  </si>
  <si>
    <t>CHAVE DE NIVEL AUTOMATICO DE BOIA SUPERIOR/INFERIOR 25A - CABO COM 1,20M</t>
  </si>
  <si>
    <t>CAIXA EM FIBRA DE VIDRO PARA AR CONDICIONADO TIPO JANELA 18.000 BTUS</t>
  </si>
  <si>
    <t>CERAMICA RETIFICADA 32X60CM BRANCO BRILHANTE TRADIZIONALLE BIANCOGRES / WHITE ABSOLUTE LINHA A EMBRAMACO OU ARTICO INCESA</t>
  </si>
  <si>
    <t>GUINDASTE HIDRAULICO AUTOPROPELIDO, COM LANCA TELESCOPICA 40 M, CAPACIDADE MAXIMA 60 T, POTENCIA 260 KW, TRACAO 6 X 6</t>
  </si>
  <si>
    <t>LAVADORA DE ALTA PRESSAO (LAVA - JATO) PARA AGUA FRIA, PRESSAO DE OPERACAO ENTRE 1400 E 1900 LIB/POL2, VAZAO MAXIMA ENTRE 400 E 700 L/H, POTENCIA DE OPERACAO ENTRE 2,50 E 3,00 CV</t>
  </si>
  <si>
    <t>MASSA ACRILICA A BASE D AGUA - SUVINIL, CORAL OU EQUIVALENTE</t>
  </si>
  <si>
    <t>CONJ AR COND SPLIT INVERTER PISO TETO 48000 BTU S - CICLO QUENTE/FRIO - CLASSIFICACAO A OU B - 220V</t>
  </si>
  <si>
    <t>CONJ AR COND SPLIT INVERTER PISO TETO 36000 BTU S - CICLO FRIO - CLASSIFICACAO A OU B - 220V</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</si>
  <si>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</si>
  <si>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</si>
  <si>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</si>
  <si>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</si>
  <si>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</si>
  <si>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</si>
  <si>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</si>
  <si>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</si>
  <si>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</si>
  <si>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</si>
  <si>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</si>
  <si>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</si>
  <si>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</si>
  <si>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</si>
  <si>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</si>
  <si>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</si>
  <si>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</si>
  <si>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</si>
  <si>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</si>
  <si>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</si>
  <si>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</si>
  <si>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</si>
  <si>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</si>
  <si>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</si>
  <si>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</si>
  <si>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</si>
  <si>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</si>
  <si>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</si>
  <si>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</si>
  <si>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</si>
  <si>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</si>
  <si>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</si>
  <si>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</si>
  <si>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</si>
  <si>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</si>
  <si>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</si>
  <si>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</si>
  <si>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</si>
  <si>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</si>
  <si>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</si>
  <si>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</si>
  <si>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</si>
  <si>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</si>
  <si>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</si>
  <si>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</si>
  <si>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</si>
  <si>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</si>
  <si>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</si>
  <si>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</si>
  <si>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</si>
  <si>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</si>
  <si>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</si>
  <si>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</si>
  <si>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</si>
  <si>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</si>
  <si>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</si>
  <si>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</si>
  <si>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</si>
  <si>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</si>
  <si>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</si>
  <si>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</si>
  <si>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</si>
  <si>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</si>
  <si>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</si>
  <si>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</si>
  <si>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</si>
  <si>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</si>
  <si>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</si>
  <si>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</si>
  <si>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</si>
  <si>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</si>
  <si>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</si>
  <si>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</si>
  <si>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</si>
  <si>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</si>
  <si>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</si>
  <si>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</si>
  <si>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</si>
  <si>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</si>
  <si>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</si>
  <si>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</si>
  <si>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</si>
  <si>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</si>
  <si>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</si>
  <si>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</si>
  <si>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</si>
  <si>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</si>
  <si>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</si>
  <si>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</si>
  <si>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</si>
  <si>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</si>
  <si>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</si>
  <si>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</si>
  <si>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</si>
  <si>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</si>
  <si>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</si>
  <si>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</si>
  <si>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</si>
  <si>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</si>
  <si>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</si>
  <si>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</si>
  <si>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</si>
  <si>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</si>
  <si>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</si>
  <si>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</si>
  <si>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</si>
  <si>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</si>
  <si>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</si>
  <si>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</si>
  <si>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</si>
  <si>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</si>
  <si>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</si>
  <si>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</si>
  <si>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</si>
  <si>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</si>
  <si>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</si>
  <si>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</si>
  <si>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</si>
  <si>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</si>
  <si>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</si>
  <si>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</si>
  <si>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</si>
  <si>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</si>
  <si>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</si>
  <si>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</si>
  <si>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</si>
  <si>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</si>
  <si>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</si>
  <si>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</si>
  <si>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</si>
  <si>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</si>
  <si>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</si>
  <si>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</si>
  <si>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</si>
  <si>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</si>
  <si>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</si>
  <si>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</si>
  <si>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</si>
  <si>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</si>
  <si>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</si>
  <si>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</si>
  <si>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</si>
  <si>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</si>
  <si>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</si>
  <si>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</si>
  <si>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</si>
  <si>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</si>
  <si>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</si>
  <si>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</si>
  <si>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</si>
  <si>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</si>
  <si>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</si>
  <si>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</si>
  <si>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</si>
  <si>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</si>
  <si>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</si>
  <si>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</si>
  <si>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</si>
  <si>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</si>
  <si>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</si>
  <si>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</si>
  <si>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</si>
  <si>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</si>
  <si>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</si>
  <si>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</si>
  <si>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</si>
  <si>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</si>
  <si>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</si>
  <si>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</si>
  <si>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</si>
  <si>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</si>
  <si>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</si>
  <si>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</si>
  <si>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</si>
  <si>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</si>
  <si>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</si>
  <si>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</si>
  <si>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</si>
  <si>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</si>
  <si>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</si>
  <si>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</si>
  <si>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</si>
  <si>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</si>
  <si>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</si>
  <si>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</si>
  <si>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</si>
  <si>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</si>
  <si>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</si>
  <si>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</si>
  <si>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</si>
  <si>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</si>
  <si>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</si>
  <si>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</si>
  <si>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</si>
  <si>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</si>
  <si>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</si>
  <si>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</si>
  <si>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</si>
  <si>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</si>
  <si>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</si>
  <si>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</si>
  <si>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</si>
  <si>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</si>
  <si>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</si>
  <si>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</si>
  <si>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</si>
  <si>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</si>
  <si>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</si>
  <si>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</si>
  <si>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</si>
  <si>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</si>
  <si>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</si>
  <si>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</si>
  <si>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</si>
  <si>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</si>
  <si>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</si>
  <si>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</si>
  <si>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</si>
  <si>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</si>
  <si>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</si>
  <si>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</si>
  <si>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</si>
  <si>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</si>
  <si>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</si>
  <si>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</si>
  <si>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</si>
  <si>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</si>
  <si>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</si>
  <si>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</si>
  <si>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</si>
  <si>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</si>
  <si>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</si>
  <si>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</si>
  <si>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</si>
  <si>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</si>
  <si>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</si>
  <si>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</si>
  <si>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</si>
  <si>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</si>
  <si>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</si>
  <si>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</si>
  <si>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</si>
  <si>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</si>
  <si>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</si>
  <si>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</si>
  <si>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</si>
  <si>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</si>
  <si>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</si>
  <si>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</si>
  <si>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</si>
  <si>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</si>
  <si>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</si>
  <si>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</si>
  <si>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</si>
  <si>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</si>
  <si>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</si>
  <si>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</si>
  <si>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</si>
  <si>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</si>
  <si>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</si>
  <si>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</si>
  <si>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</si>
  <si>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</si>
  <si>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</si>
  <si>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</si>
  <si>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</si>
  <si>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</si>
  <si>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</si>
  <si>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</si>
  <si>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</si>
  <si>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</si>
  <si>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</si>
  <si>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</si>
  <si>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</si>
  <si>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</si>
  <si>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</si>
  <si>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</si>
  <si>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</si>
  <si>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</si>
  <si>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</si>
  <si>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</si>
  <si>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</si>
  <si>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</si>
  <si>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</si>
  <si>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</si>
  <si>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</si>
  <si>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</si>
  <si>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</si>
  <si>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</si>
  <si>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</si>
  <si>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</si>
  <si>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</si>
  <si>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</si>
  <si>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</si>
  <si>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</si>
  <si>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</si>
  <si>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</si>
  <si>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</si>
  <si>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</si>
  <si>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</si>
  <si>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</si>
  <si>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</si>
  <si>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</si>
  <si>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</si>
  <si>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</si>
  <si>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</si>
  <si>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</si>
  <si>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</si>
  <si>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</si>
  <si>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</si>
  <si>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</si>
  <si>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</si>
  <si>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</si>
  <si>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</si>
  <si>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</si>
  <si>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</si>
  <si>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</si>
  <si>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</si>
  <si>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</si>
  <si>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</si>
  <si>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</si>
  <si>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</si>
  <si>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</si>
  <si>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</si>
  <si>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</si>
  <si>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</si>
  <si>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</si>
  <si>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</si>
  <si>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</si>
  <si>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</si>
  <si>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</si>
  <si>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</si>
  <si>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</si>
  <si>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</si>
  <si>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</si>
  <si>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</si>
  <si>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</si>
  <si>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</si>
  <si>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</si>
  <si>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</si>
  <si>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MICRORREVESTIMENTO FAIXA 2 DNIT. AF_10/2025</t>
  </si>
  <si>
    <t>EXECUÇÃO DE MICRORREVESTIMENTO FAIXA 3 DNIT. AF_10/2025</t>
  </si>
  <si>
    <t>EXECUÇÃO DE PAVIMENTO COM APLICAÇÃO DE CONCRETO ASFÁLTICO, CAMADA DE BINDER - EXCLUSIVE CARGA E TRANSPORTE. AF_10/2025</t>
  </si>
  <si>
    <t>EXECUÇÃO DE PAVIMENTO COM APLICAÇÃO DE CONCRETO ASFÁLTICO, CAMADA DE ROLAMENTO - EXCLUSIVE CARGA E TRANSPORTE. AF_10/2025</t>
  </si>
  <si>
    <t>EXECUÇÃO DE PAVIMENTO COM APLICAÇÃO DE PRÉ-MISTURADO A FRIO, CAMADA DE BINDER - EXCLUSIVE CARGA E TRANSPORTE. AF_10/2025</t>
  </si>
  <si>
    <t>EXECUÇÃO DE PAVIMENTO COM APLICAÇÃO DE PRÉ-MISTURADO A FRIO, CAMADA DE ROLAMENTO - EXCLUSIVE CARGA E TRANSPORTE. AF_10/2025</t>
  </si>
  <si>
    <t>FRESAGEM DE PAVIMENTO ASFÁLTICO, COM LARGURA DA VIA MAIOR QUE 10,00 M, EM LOCAIS COM NIVEL ALTO DE INTERFERÊNCIA. AF_10/2025</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</si>
  <si>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</si>
  <si>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</si>
  <si>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</si>
  <si>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</si>
  <si>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</si>
  <si>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</si>
  <si>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</si>
  <si>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</si>
  <si>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</si>
  <si>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</si>
  <si>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</si>
  <si>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</si>
  <si>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</si>
  <si>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</si>
  <si>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</si>
  <si>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</si>
  <si>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</si>
  <si>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</si>
  <si>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</si>
  <si>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</si>
  <si>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</si>
  <si>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</si>
  <si>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</si>
  <si>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</si>
  <si>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</si>
  <si>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</si>
  <si>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</si>
  <si>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</si>
  <si>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</si>
  <si>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</si>
  <si>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</si>
  <si>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</si>
  <si>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</si>
  <si>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</si>
  <si>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</si>
  <si>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</si>
  <si>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</si>
  <si>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</si>
  <si>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</si>
  <si>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</si>
  <si>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</si>
  <si>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</si>
  <si>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</si>
  <si>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</si>
  <si>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</si>
  <si>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</si>
  <si>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</si>
  <si>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</si>
  <si>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</si>
  <si>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</si>
  <si>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</si>
  <si>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</si>
  <si>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</si>
  <si>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</si>
  <si>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</si>
  <si>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</si>
  <si>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</si>
  <si>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</si>
  <si>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</si>
  <si>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</si>
  <si>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</si>
  <si>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</si>
  <si>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</si>
  <si>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</si>
  <si>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</si>
  <si>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</si>
  <si>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</si>
  <si>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</si>
  <si>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</si>
  <si>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</si>
  <si>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</si>
  <si>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</si>
  <si>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</si>
  <si>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</si>
  <si>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</si>
  <si>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</si>
  <si>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</si>
  <si>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</si>
  <si>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</si>
  <si>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</si>
  <si>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</si>
  <si>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</si>
  <si>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</si>
  <si>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</si>
  <si>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</si>
  <si>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</si>
  <si>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</si>
  <si>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</si>
  <si>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</si>
  <si>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</si>
  <si>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</si>
  <si>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</si>
  <si>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</si>
  <si>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</si>
  <si>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</si>
  <si>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</si>
  <si>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</si>
  <si>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</si>
  <si>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</si>
  <si>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</si>
  <si>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</si>
  <si>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</si>
  <si>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</si>
  <si>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</si>
  <si>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</si>
  <si>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</si>
  <si>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</si>
  <si>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</si>
  <si>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</si>
  <si>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</si>
  <si>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</si>
  <si>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</si>
  <si>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</si>
  <si>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</si>
  <si>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</si>
  <si>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</si>
  <si>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</si>
  <si>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</si>
  <si>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</si>
  <si>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</si>
  <si>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</si>
  <si>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</si>
  <si>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</si>
  <si>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</si>
  <si>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</si>
  <si>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</si>
  <si>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</si>
  <si>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</si>
  <si>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</si>
  <si>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</si>
  <si>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</si>
  <si>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</si>
  <si>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</si>
  <si>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</si>
  <si>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</si>
  <si>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</si>
  <si>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</si>
  <si>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</si>
  <si>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</si>
  <si>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</si>
  <si>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</si>
  <si>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</si>
  <si>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</si>
  <si>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</si>
  <si>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</si>
  <si>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</si>
  <si>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</si>
  <si>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</si>
  <si>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</si>
  <si>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</si>
  <si>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</si>
  <si>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</si>
  <si>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</si>
  <si>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</si>
  <si>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</si>
  <si>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</si>
  <si>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</si>
  <si>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</si>
  <si>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</si>
  <si>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</si>
  <si>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</si>
  <si>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</si>
  <si>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</si>
  <si>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</si>
  <si>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</si>
  <si>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</si>
  <si>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</si>
  <si>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</si>
  <si>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</si>
  <si>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</si>
  <si>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</si>
  <si>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</si>
  <si>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</si>
  <si>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</si>
  <si>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</si>
  <si>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</si>
  <si>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</si>
  <si>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</si>
  <si>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</si>
  <si>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</si>
  <si>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</si>
  <si>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</si>
  <si>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</si>
  <si>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</si>
  <si>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</si>
  <si>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</si>
  <si>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</si>
  <si>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</si>
  <si>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</si>
  <si>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</si>
  <si>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</si>
  <si>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</si>
  <si>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</si>
  <si>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</si>
  <si>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</si>
  <si>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</si>
  <si>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</si>
  <si>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</si>
  <si>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</si>
  <si>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</si>
  <si>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</si>
  <si>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</si>
  <si>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</si>
  <si>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</si>
  <si>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</si>
  <si>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</si>
  <si>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</si>
  <si>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</si>
  <si>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</si>
  <si>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</si>
  <si>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</si>
  <si>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</si>
  <si>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</si>
  <si>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</si>
  <si>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</si>
  <si>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</si>
  <si>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</si>
  <si>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</si>
  <si>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</si>
  <si>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</si>
  <si>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</si>
  <si>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</si>
  <si>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</si>
  <si>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</si>
  <si>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</si>
  <si>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</si>
  <si>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</si>
  <si>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</si>
  <si>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</si>
  <si>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</si>
  <si>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</si>
  <si>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</si>
  <si>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</si>
  <si>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</si>
  <si>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</si>
  <si>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</si>
  <si>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</si>
  <si>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</si>
  <si>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</si>
  <si>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</si>
  <si>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</si>
  <si>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</si>
  <si>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</si>
  <si>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</si>
  <si>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</si>
  <si>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</si>
  <si>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</si>
  <si>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</si>
  <si>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</si>
  <si>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</si>
  <si>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</si>
  <si>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</si>
  <si>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</si>
  <si>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</si>
  <si>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</si>
  <si>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</si>
  <si>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</si>
  <si>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</si>
  <si>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</si>
  <si>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</si>
  <si>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</si>
  <si>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</si>
  <si>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</si>
  <si>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</si>
  <si>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</si>
  <si>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</si>
  <si>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</si>
  <si>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</si>
  <si>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</si>
  <si>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</si>
  <si>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</si>
  <si>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</si>
  <si>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</si>
  <si>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</si>
  <si>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</si>
  <si>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</si>
  <si>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</si>
  <si>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</si>
  <si>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</si>
  <si>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</si>
  <si>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</si>
  <si>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</si>
  <si>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</si>
  <si>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</si>
  <si>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</si>
  <si>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</si>
  <si>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</si>
  <si>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</si>
  <si>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</si>
  <si>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</si>
  <si>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</si>
  <si>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</si>
  <si>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</si>
  <si>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</si>
  <si>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</si>
  <si>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</si>
  <si>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</si>
  <si>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</si>
  <si>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</si>
  <si>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</si>
  <si>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</si>
  <si>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</si>
  <si>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</si>
  <si>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</si>
  <si>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</si>
  <si>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</si>
  <si>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</si>
  <si>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</si>
  <si>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</si>
  <si>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</si>
  <si>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</si>
  <si>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</si>
  <si>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</si>
  <si>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</si>
  <si>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</si>
  <si>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</si>
  <si>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</si>
  <si>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</si>
  <si>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</si>
  <si>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</si>
  <si>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</si>
  <si>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</si>
  <si>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</si>
  <si>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</si>
  <si>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</si>
  <si>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</si>
  <si>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</si>
  <si>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</si>
  <si>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</si>
  <si>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</si>
  <si>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</si>
  <si>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</si>
  <si>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</si>
  <si>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</si>
  <si>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</si>
  <si>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</si>
  <si>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</si>
  <si>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</si>
  <si>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</si>
  <si>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</si>
  <si>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</si>
  <si>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</si>
  <si>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</si>
  <si>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</si>
  <si>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</si>
  <si>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</si>
  <si>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</si>
  <si>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</si>
  <si>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</si>
  <si>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</si>
  <si>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</si>
  <si>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</si>
  <si>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</si>
  <si>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</si>
  <si>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</si>
  <si>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</si>
  <si>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</si>
  <si>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</si>
  <si>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</si>
  <si>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</si>
  <si>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</si>
  <si>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</si>
  <si>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</si>
  <si>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</si>
  <si>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</si>
  <si>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</si>
  <si>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</si>
  <si>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</si>
  <si>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</si>
  <si>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</si>
  <si>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</si>
  <si>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</si>
  <si>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</si>
  <si>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</si>
  <si>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</si>
  <si>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</si>
  <si>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</si>
  <si>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</si>
  <si>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</si>
  <si>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</si>
  <si>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</si>
  <si>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</si>
  <si>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</si>
  <si>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</si>
  <si>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</si>
  <si>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</si>
  <si>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</si>
  <si>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</si>
  <si>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</si>
  <si>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</si>
  <si>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</si>
  <si>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</si>
  <si>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</si>
  <si>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</si>
  <si>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</si>
  <si>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</si>
  <si>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</si>
  <si>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</si>
  <si>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</si>
  <si>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</si>
  <si>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</si>
  <si>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</si>
  <si>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</si>
  <si>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</si>
  <si>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</si>
  <si>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</si>
  <si>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</si>
  <si>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</si>
  <si>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</si>
  <si>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</si>
  <si>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</si>
  <si>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</si>
  <si>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</si>
  <si>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</si>
  <si>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</si>
  <si>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</si>
  <si>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</si>
  <si>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</si>
  <si>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</si>
  <si>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</si>
  <si>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</si>
  <si>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</si>
  <si>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</si>
  <si>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</si>
  <si>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</si>
  <si>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</si>
  <si>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</si>
  <si>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</si>
  <si>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</si>
  <si>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</si>
  <si>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</si>
  <si>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</si>
  <si>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</si>
  <si>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</si>
  <si>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</si>
  <si>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</si>
  <si>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</si>
  <si>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</si>
  <si>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</si>
  <si>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</si>
  <si>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</si>
  <si>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</si>
  <si>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</si>
  <si>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</si>
  <si>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</si>
  <si>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</si>
  <si>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</si>
  <si>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</si>
  <si>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</si>
  <si>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</si>
  <si>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</si>
  <si>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</si>
  <si>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</si>
  <si>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</si>
  <si>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</si>
  <si>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</si>
  <si>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</si>
  <si>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</si>
  <si>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</si>
  <si>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</si>
  <si>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</si>
  <si>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</si>
  <si>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</si>
  <si>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</si>
  <si>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</si>
  <si>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</si>
  <si>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</si>
  <si>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</si>
  <si>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</si>
  <si>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</si>
  <si>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</si>
  <si>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</si>
  <si>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</si>
  <si>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</si>
  <si>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</si>
  <si>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</si>
  <si>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</si>
  <si>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</si>
  <si>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</si>
  <si>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</si>
  <si>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</si>
  <si>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</si>
  <si>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</si>
  <si>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</si>
  <si>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</si>
  <si>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</si>
  <si>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</si>
  <si>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</si>
  <si>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</si>
  <si>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</si>
  <si>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</si>
  <si>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</si>
  <si>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</si>
  <si>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</si>
  <si>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</si>
  <si>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</si>
  <si>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</si>
  <si>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</si>
  <si>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</si>
  <si>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</si>
  <si>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</si>
  <si>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</si>
  <si>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</si>
  <si>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</si>
  <si>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</si>
  <si>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</si>
  <si>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</si>
  <si>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</si>
  <si>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</si>
  <si>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</si>
  <si>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</si>
  <si>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</si>
  <si>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</si>
  <si>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</si>
  <si>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</si>
  <si>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</si>
  <si>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</si>
  <si>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</si>
  <si>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</si>
  <si>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</si>
  <si>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</si>
  <si>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</si>
  <si>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</si>
  <si>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</si>
  <si>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</si>
  <si>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</si>
  <si>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</si>
  <si>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</si>
  <si>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</si>
  <si>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</si>
  <si>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</si>
  <si>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</si>
  <si>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</si>
  <si>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</si>
  <si>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</si>
  <si>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</si>
  <si>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</si>
  <si>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</si>
  <si>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</si>
  <si>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</si>
  <si>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</si>
  <si>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</si>
  <si>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</si>
  <si>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</si>
  <si>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</si>
  <si>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</si>
  <si>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</si>
  <si>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</si>
  <si>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</si>
  <si>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</si>
  <si>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</si>
  <si>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</si>
  <si>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</si>
  <si>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</si>
  <si>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</si>
  <si>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</si>
  <si>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</si>
  <si>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</si>
  <si>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</si>
  <si>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</si>
  <si>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</si>
  <si>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</si>
  <si>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</si>
  <si>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</si>
  <si>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</si>
  <si>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</si>
  <si>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</si>
  <si>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</si>
  <si>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</si>
  <si>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</si>
  <si>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</si>
  <si>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</si>
  <si>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</si>
  <si>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</si>
  <si>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</si>
  <si>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</si>
  <si>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</si>
  <si>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</si>
  <si>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</si>
  <si>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</si>
  <si>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</si>
  <si>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</si>
  <si>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</si>
  <si>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</si>
  <si>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</si>
  <si>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</si>
  <si>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</si>
  <si>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</si>
  <si>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</si>
  <si>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</si>
  <si>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</si>
  <si>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</si>
  <si>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</si>
  <si>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</si>
  <si>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</si>
  <si>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</si>
  <si>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</si>
  <si>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</si>
  <si>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</si>
  <si>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</si>
  <si>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</si>
  <si>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</si>
  <si>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</si>
  <si>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</si>
  <si>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</si>
  <si>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</si>
  <si>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</si>
  <si>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</si>
  <si>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</si>
  <si>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</si>
  <si>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</si>
  <si>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</si>
  <si>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</si>
  <si>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</si>
  <si>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</si>
  <si>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</si>
  <si>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</si>
  <si>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</si>
  <si>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</si>
  <si>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</si>
  <si>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</si>
  <si>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</si>
  <si>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</si>
  <si>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</si>
  <si>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</si>
  <si>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</si>
  <si>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</si>
  <si>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</si>
  <si>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</si>
  <si>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</si>
  <si>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</si>
  <si>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</si>
  <si>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</si>
  <si>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</si>
  <si>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</si>
  <si>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</si>
  <si>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</si>
  <si>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</si>
  <si>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</si>
  <si>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</si>
  <si>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</si>
  <si>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</si>
  <si>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</si>
  <si>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</si>
  <si>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</si>
  <si>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</si>
  <si>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</si>
  <si>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</si>
  <si>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</si>
  <si>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</si>
  <si>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</si>
  <si>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</si>
  <si>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</si>
  <si>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</si>
  <si>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</si>
  <si>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</si>
  <si>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</si>
  <si>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</si>
  <si>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</si>
  <si>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</si>
  <si>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</si>
  <si>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</si>
  <si>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</si>
  <si>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</si>
  <si>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</si>
  <si>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</si>
  <si>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</si>
  <si>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</si>
  <si>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</si>
  <si>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</si>
  <si>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</si>
  <si>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</si>
  <si>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</si>
  <si>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</si>
  <si>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</si>
  <si>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</si>
  <si>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</si>
  <si>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</si>
  <si>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</si>
  <si>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</si>
  <si>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</si>
  <si>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</si>
  <si>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</si>
  <si>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</si>
  <si>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</si>
  <si>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</si>
  <si>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</si>
  <si>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</si>
  <si>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</si>
  <si>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</si>
  <si>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</si>
  <si>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</si>
  <si>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</si>
  <si>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</si>
  <si>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</si>
  <si>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</si>
  <si>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</si>
  <si>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</si>
  <si>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</si>
  <si>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</si>
  <si>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</si>
  <si>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</si>
  <si>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</si>
  <si>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</si>
  <si>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</si>
  <si>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</si>
  <si>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</si>
  <si>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</si>
  <si>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</si>
  <si>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</si>
  <si>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</si>
  <si>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</si>
  <si>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</si>
  <si>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</si>
  <si>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</si>
  <si>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</si>
  <si>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</si>
  <si>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</si>
  <si>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</si>
  <si>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</si>
  <si>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</si>
  <si>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</si>
  <si>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</si>
  <si>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</si>
  <si>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</si>
  <si>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</si>
  <si>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</si>
  <si>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</si>
  <si>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</si>
  <si>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</si>
  <si>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</si>
  <si>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</si>
  <si>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</si>
  <si>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</si>
  <si>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</si>
  <si>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</si>
  <si>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</si>
  <si>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</si>
  <si>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</si>
  <si>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</si>
  <si>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</si>
  <si>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</si>
  <si>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</si>
  <si>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</si>
  <si>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</si>
  <si>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</si>
  <si>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</si>
  <si>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</si>
  <si>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</si>
  <si>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</si>
  <si>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</si>
  <si>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</si>
  <si>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</si>
  <si>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</si>
  <si>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</si>
  <si>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</si>
  <si>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</si>
  <si>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</si>
  <si>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</si>
  <si>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</si>
  <si>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</si>
  <si>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</si>
  <si>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</si>
  <si>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</si>
  <si>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</si>
  <si>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</si>
  <si>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</si>
  <si>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</si>
  <si>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</si>
  <si>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</si>
  <si>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</si>
  <si>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</si>
  <si>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</si>
  <si>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</si>
  <si>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</si>
  <si>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</si>
  <si>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</si>
  <si>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</si>
  <si>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</si>
  <si>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</si>
  <si>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</si>
  <si>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</si>
  <si>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</si>
  <si>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</si>
  <si>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</si>
  <si>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</si>
  <si>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</si>
  <si>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</si>
  <si>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</si>
  <si>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</si>
  <si>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</si>
  <si>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</si>
  <si>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</si>
  <si>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</si>
  <si>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</si>
  <si>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</si>
  <si>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</si>
  <si>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</si>
  <si>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</si>
  <si>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</si>
  <si>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</si>
  <si>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</si>
  <si>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</si>
  <si>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</si>
  <si>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</si>
  <si>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</si>
  <si>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</si>
  <si>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</si>
  <si>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</si>
  <si>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</si>
  <si>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</si>
  <si>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</si>
  <si>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</si>
  <si>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</si>
  <si>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</si>
  <si>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</si>
  <si>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</si>
  <si>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</si>
  <si>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</si>
  <si>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</si>
  <si>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</si>
  <si>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</si>
  <si>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</si>
  <si>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</si>
  <si>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</si>
  <si>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</si>
  <si>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</si>
  <si>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</si>
  <si>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</si>
  <si>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</si>
  <si>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</si>
  <si>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</si>
  <si>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</si>
  <si>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</si>
  <si>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</si>
  <si>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</si>
  <si>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</si>
  <si>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</si>
  <si>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</si>
  <si>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</si>
  <si>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</si>
  <si>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</si>
  <si>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</si>
  <si>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</si>
  <si>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</si>
  <si>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</si>
  <si>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</si>
  <si>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</si>
  <si>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</si>
  <si>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</si>
  <si>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</si>
  <si>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</si>
  <si>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</si>
  <si>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</si>
  <si>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</si>
  <si>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</si>
  <si>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</si>
  <si>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</si>
  <si>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</si>
  <si>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</si>
  <si>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</si>
  <si>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</si>
  <si>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</si>
  <si>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</si>
  <si>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</si>
  <si>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</si>
  <si>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</si>
  <si>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</si>
  <si>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</si>
  <si>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</si>
  <si>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</si>
  <si>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</si>
  <si>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</si>
  <si>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</si>
  <si>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</si>
  <si>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</si>
  <si>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</si>
  <si>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</si>
  <si>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</si>
  <si>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</si>
  <si>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</si>
  <si>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</si>
  <si>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</si>
  <si>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</si>
  <si>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</si>
  <si>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</si>
  <si>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</si>
  <si>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</si>
  <si>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</si>
  <si>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</si>
  <si>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</si>
  <si>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</si>
  <si>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</si>
  <si>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</si>
  <si>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</si>
  <si>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</si>
  <si>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</si>
  <si>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</si>
  <si>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</si>
  <si>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</si>
  <si>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</si>
  <si>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</si>
  <si>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</si>
  <si>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</si>
  <si>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</si>
  <si>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</si>
  <si>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</si>
  <si>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</si>
  <si>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</si>
  <si>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</si>
  <si>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</si>
  <si>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</si>
  <si>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</si>
  <si>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</si>
  <si>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</si>
  <si>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</si>
  <si>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</si>
  <si>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</si>
  <si>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</si>
  <si>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</si>
  <si>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</si>
  <si>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</si>
  <si>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</si>
  <si>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</si>
  <si>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</si>
  <si>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</si>
  <si>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</si>
  <si>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</si>
  <si>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</si>
  <si>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</si>
  <si>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</si>
  <si>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</si>
  <si>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</si>
  <si>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</si>
  <si>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</si>
  <si>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</si>
  <si>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</si>
  <si>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</si>
  <si>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</si>
  <si>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</si>
  <si>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</si>
  <si>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</si>
  <si>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</si>
  <si>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</si>
  <si>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</si>
  <si>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</si>
  <si>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</si>
  <si>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</si>
  <si>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</si>
  <si>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</si>
  <si>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</si>
  <si>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</si>
  <si>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</si>
  <si>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</si>
  <si>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</si>
  <si>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</si>
  <si>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</si>
  <si>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</si>
  <si>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</si>
  <si>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</si>
  <si>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</si>
  <si>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</si>
  <si>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</si>
  <si>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</si>
  <si>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</si>
  <si>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</si>
  <si>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</si>
  <si>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</si>
  <si>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</si>
  <si>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</si>
  <si>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</si>
  <si>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</si>
  <si>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</si>
  <si>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</si>
  <si>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</si>
  <si>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</si>
  <si>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</si>
  <si>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</si>
  <si>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</si>
  <si>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</si>
  <si>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</si>
  <si>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</si>
  <si>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</si>
  <si>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</si>
  <si>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</si>
  <si>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</si>
  <si>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</si>
  <si>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</si>
  <si>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</si>
  <si>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</si>
  <si>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</si>
  <si>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</si>
  <si>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</si>
  <si>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</si>
  <si>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</si>
  <si>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</si>
  <si>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</si>
  <si>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</si>
  <si>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</si>
  <si>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</si>
  <si>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</si>
  <si>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</si>
  <si>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</si>
  <si>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</si>
  <si>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</si>
  <si>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</si>
  <si>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</si>
  <si>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</si>
  <si>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</si>
  <si>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</si>
  <si>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</si>
  <si>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</si>
  <si>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</si>
  <si>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</si>
  <si>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</si>
  <si>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</si>
  <si>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</si>
  <si>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</si>
  <si>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</si>
  <si>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</si>
  <si>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</si>
  <si>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</si>
  <si>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</si>
  <si>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</si>
  <si>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</si>
  <si>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</si>
  <si>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</si>
  <si>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</si>
  <si>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</si>
  <si>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</si>
  <si>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</si>
  <si>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</si>
  <si>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</si>
  <si>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</si>
  <si>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</si>
  <si>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</si>
  <si>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</si>
  <si>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</si>
  <si>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</si>
  <si>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</si>
  <si>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</si>
  <si>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</si>
  <si>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</si>
  <si>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</si>
  <si>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</si>
  <si>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</si>
  <si>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</si>
  <si>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</si>
  <si>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</si>
  <si>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</si>
  <si>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</si>
  <si>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</si>
  <si>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</si>
  <si>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</si>
  <si>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</si>
  <si>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</si>
  <si>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</si>
  <si>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</si>
  <si>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</si>
  <si>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</si>
  <si>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</si>
  <si>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</si>
  <si>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</si>
  <si>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</si>
  <si>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</si>
  <si>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</si>
  <si>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</si>
  <si>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</si>
  <si>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</si>
  <si>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</si>
  <si>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</si>
  <si>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</si>
  <si>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</si>
  <si>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</si>
  <si>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</si>
  <si>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</si>
  <si>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</si>
  <si>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</si>
  <si>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</si>
  <si>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</si>
  <si>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</si>
  <si>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</si>
  <si>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</si>
  <si>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</si>
  <si>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</si>
  <si>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</si>
  <si>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</si>
  <si>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</si>
  <si>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</si>
  <si>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</si>
  <si>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</si>
  <si>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</si>
  <si>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</si>
  <si>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</si>
  <si>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</si>
  <si>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</si>
  <si>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</si>
  <si>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</si>
  <si>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</si>
  <si>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</si>
  <si>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</si>
  <si>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</si>
  <si>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</si>
  <si>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</si>
  <si>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</si>
  <si>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</si>
  <si>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</si>
  <si>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</si>
  <si>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</si>
  <si>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</si>
  <si>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</si>
  <si>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</si>
  <si>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</si>
  <si>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</si>
  <si>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</si>
  <si>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</si>
  <si>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</si>
  <si>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</si>
  <si>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</si>
  <si>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</si>
  <si>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</si>
  <si>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</si>
  <si>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INJEÇÃO, ELÉTRICA, TRIFÁSICA, POTÊNCIA 7,5 CV - CHI DIURNO. AF_08/2025</t>
  </si>
  <si>
    <t>BOMBA DE INJEÇÃO, ELÉTRICA, TRIFÁSICA, POTÊNCIA 7,5 CV- CHP DIURNO. AF_08/2025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</si>
  <si>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</si>
  <si>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</si>
  <si>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</si>
  <si>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</si>
  <si>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</si>
  <si>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</si>
  <si>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</si>
  <si>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</si>
  <si>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</si>
  <si>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</si>
  <si>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</si>
  <si>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</si>
  <si>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</si>
  <si>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</si>
  <si>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</si>
  <si>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</si>
  <si>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</si>
  <si>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</si>
  <si>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</si>
  <si>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</si>
  <si>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</si>
  <si>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</si>
  <si>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</si>
  <si>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</si>
  <si>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</si>
  <si>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</si>
  <si>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</si>
  <si>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</si>
  <si>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</si>
  <si>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</si>
  <si>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</si>
  <si>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</si>
  <si>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</si>
  <si>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</si>
  <si>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</si>
  <si>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CHP DIURNO. AF_10/2025</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</si>
  <si>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</si>
  <si>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</si>
  <si>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</si>
  <si>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</si>
  <si>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</si>
  <si>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</si>
  <si>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</si>
  <si>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</si>
  <si>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</si>
  <si>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CHP DIURNO. AF_10/2025</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</si>
  <si>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</si>
  <si>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</si>
  <si>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</si>
  <si>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</si>
  <si>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</si>
  <si>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</si>
  <si>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</si>
  <si>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CHP DIURNO. AF_10/2025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</si>
  <si>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</si>
  <si>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</si>
  <si>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</si>
  <si>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</si>
  <si>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</si>
  <si>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</si>
  <si>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</si>
  <si>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</si>
  <si>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</si>
  <si>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</si>
  <si>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</si>
  <si>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</si>
  <si>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</si>
  <si>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</si>
  <si>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</si>
  <si>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</si>
  <si>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</si>
  <si>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</si>
  <si>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</si>
  <si>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</si>
  <si>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</si>
  <si>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</si>
  <si>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</si>
  <si>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</si>
  <si>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</si>
  <si>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</si>
  <si>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</si>
  <si>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</si>
  <si>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</si>
  <si>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</si>
  <si>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</si>
  <si>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</si>
  <si>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</si>
  <si>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</si>
  <si>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</si>
  <si>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</si>
  <si>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</si>
  <si>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</si>
  <si>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</si>
  <si>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</si>
  <si>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</si>
  <si>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</si>
  <si>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</si>
  <si>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</si>
  <si>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</si>
  <si>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CHP DIURNO. AF_11/2025</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</si>
  <si>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</si>
  <si>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</si>
  <si>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</si>
  <si>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</si>
  <si>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</si>
  <si>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</si>
  <si>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</si>
  <si>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</si>
  <si>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</si>
  <si>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</si>
  <si>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</si>
  <si>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</si>
  <si>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</si>
  <si>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</si>
  <si>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</si>
  <si>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</si>
  <si>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</si>
  <si>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</si>
  <si>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</si>
  <si>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</si>
  <si>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</si>
  <si>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</si>
  <si>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</si>
  <si>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</si>
  <si>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</si>
  <si>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</si>
  <si>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</si>
  <si>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</si>
  <si>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</si>
  <si>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</si>
  <si>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</si>
  <si>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</si>
  <si>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</si>
  <si>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</si>
  <si>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</si>
  <si>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</si>
  <si>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</si>
  <si>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</si>
  <si>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</si>
  <si>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</si>
  <si>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</si>
  <si>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</si>
  <si>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</si>
  <si>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</si>
  <si>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</si>
  <si>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</si>
  <si>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</si>
  <si>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</si>
  <si>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</si>
  <si>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</si>
  <si>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</si>
  <si>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</si>
  <si>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</si>
  <si>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</si>
  <si>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</si>
  <si>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</si>
  <si>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</si>
  <si>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</si>
  <si>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</si>
  <si>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CHP DIURNO. AF_10/2025</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</si>
  <si>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</si>
  <si>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</si>
  <si>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</si>
  <si>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</si>
  <si>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</si>
  <si>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</si>
  <si>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</si>
  <si>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</si>
  <si>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</si>
  <si>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</si>
  <si>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</si>
  <si>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</si>
  <si>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</si>
  <si>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</si>
  <si>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</si>
  <si>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</si>
  <si>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</si>
  <si>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</si>
  <si>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</si>
  <si>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</si>
  <si>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</si>
  <si>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</si>
  <si>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</si>
  <si>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</si>
  <si>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</si>
  <si>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</si>
  <si>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</si>
  <si>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</si>
  <si>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</si>
  <si>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</si>
  <si>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</si>
  <si>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</si>
  <si>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</si>
  <si>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</si>
  <si>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</si>
  <si>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</si>
  <si>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</si>
  <si>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</si>
  <si>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</si>
  <si>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</si>
  <si>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</si>
  <si>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</si>
  <si>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</si>
  <si>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</si>
  <si>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</si>
  <si>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</si>
  <si>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</si>
  <si>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</si>
  <si>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</si>
  <si>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</si>
  <si>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</si>
  <si>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</si>
  <si>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</si>
  <si>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</si>
  <si>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</si>
  <si>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</si>
  <si>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</si>
  <si>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</si>
  <si>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</si>
  <si>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</si>
  <si>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</si>
  <si>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</si>
  <si>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</si>
  <si>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</si>
  <si>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</si>
  <si>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</si>
  <si>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</si>
  <si>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</si>
  <si>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</si>
  <si>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</si>
  <si>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</si>
  <si>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</si>
  <si>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</si>
  <si>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</si>
  <si>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</si>
  <si>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</si>
  <si>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</si>
  <si>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CHP DIURNO. AF_11/2025</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</si>
  <si>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</si>
  <si>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</si>
  <si>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</si>
  <si>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</si>
  <si>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</si>
  <si>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</si>
  <si>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</si>
  <si>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</si>
  <si>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</si>
  <si>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</si>
  <si>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</si>
  <si>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</si>
  <si>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</si>
  <si>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</si>
  <si>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</si>
  <si>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</si>
  <si>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</si>
  <si>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</si>
  <si>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</si>
  <si>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</si>
  <si>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</si>
  <si>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</si>
  <si>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</si>
  <si>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</si>
  <si>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</si>
  <si>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</si>
  <si>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</si>
  <si>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</si>
  <si>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</si>
  <si>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</si>
  <si>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</si>
  <si>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</si>
  <si>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</si>
  <si>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</si>
  <si>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</si>
  <si>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</si>
  <si>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</si>
  <si>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CHP DIURNO. AF_10/2025</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</si>
  <si>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</si>
  <si>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</si>
  <si>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</si>
  <si>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</si>
  <si>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</si>
  <si>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</si>
  <si>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</si>
  <si>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</si>
  <si>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</si>
  <si>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</si>
  <si>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</si>
  <si>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</si>
  <si>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</si>
  <si>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</si>
  <si>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</si>
  <si>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</si>
  <si>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</si>
  <si>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</si>
  <si>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</si>
  <si>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</si>
  <si>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</si>
  <si>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</si>
  <si>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</si>
  <si>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</si>
  <si>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</si>
  <si>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</si>
  <si>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</si>
  <si>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</si>
  <si>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</si>
  <si>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</si>
  <si>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</si>
  <si>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</si>
  <si>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</si>
  <si>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</si>
  <si>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</si>
  <si>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</si>
  <si>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</si>
  <si>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</si>
  <si>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</si>
  <si>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</si>
  <si>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</si>
  <si>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</si>
  <si>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</si>
  <si>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</si>
  <si>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</si>
  <si>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</si>
  <si>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</si>
  <si>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</si>
  <si>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</si>
  <si>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</si>
  <si>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</si>
  <si>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</si>
  <si>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</si>
  <si>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</si>
  <si>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</si>
  <si>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</si>
  <si>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</si>
  <si>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</si>
  <si>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</si>
  <si>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</si>
  <si>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</si>
  <si>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</si>
  <si>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</si>
  <si>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</si>
  <si>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</si>
  <si>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</si>
  <si>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</si>
  <si>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</si>
  <si>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</si>
  <si>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</si>
  <si>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</si>
  <si>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</si>
  <si>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</si>
  <si>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</si>
  <si>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</si>
  <si>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</si>
  <si>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</si>
  <si>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</si>
  <si>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</si>
  <si>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</si>
  <si>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</si>
  <si>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</si>
  <si>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</si>
  <si>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</si>
  <si>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</si>
  <si>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</si>
  <si>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</si>
  <si>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</si>
  <si>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</si>
  <si>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</si>
  <si>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</si>
  <si>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</si>
  <si>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</si>
  <si>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</si>
  <si>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</si>
  <si>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</si>
  <si>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</si>
  <si>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</si>
  <si>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</si>
  <si>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</si>
  <si>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</si>
  <si>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</si>
  <si>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</si>
  <si>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</si>
  <si>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</si>
  <si>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</si>
  <si>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 PAVIM. 2,60 M A 5,75 M, POT. 110 HP, CAP. 450 T/ H - CHI DIURNO. AF_11/2025</t>
  </si>
  <si>
    <t>VIBROACABADORA DE ASFALTO SOBRE ESTEIRAS, LARG. PAVIM. 2,60 M A 5,75 M, POT. 110 HP, CAP. 450 T/ H - CHP DIURNO. AF_11/2025</t>
  </si>
  <si>
    <t>VIBROACABADORA DE ASFALTO SOBRE ESTEIRAS, LARG. PAVIM. MÁX. 8,00 M, POT. 100 KW/ 134 HP, CAP. 600 T/ H - CHI DIURNO. AF_11/2025</t>
  </si>
  <si>
    <t>VIBROACABADORA DE ASFALTO SOBRE ESTEIRAS, LARG. PAVIM. MÁX. 8,00 M, POT. 100 KW/ 134 HP, CAP. 600 T/ H - CHP DIURNO. AF_11/2025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</si>
  <si>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</si>
  <si>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</si>
  <si>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</si>
  <si>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</si>
  <si>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RODAS, LARGURA DE PAVIMENTAÇÃO DE 1,70 A 4,20 M, POTÊNCIA 78 KW/105 HP, CAPACIDADE 300 T/H - CHI DIURNO. AF_11/2025</t>
  </si>
  <si>
    <t>VIBROACABADORA DE ASFALTO SOBRE RODAS, LARGURA DE PAVIMENTAÇÃO DE 1,70 A 4,20 M, POTÊNCIA 78 KW/105 HP, CAPACIDADE 300 T/H - CHP DIURNO. AF_11/2025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</si>
  <si>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</si>
  <si>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</si>
  <si>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</si>
  <si>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</si>
  <si>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</si>
  <si>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</si>
  <si>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</si>
  <si>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</si>
  <si>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</si>
  <si>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</si>
  <si>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</si>
  <si>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</si>
  <si>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</si>
  <si>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</si>
  <si>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</si>
  <si>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</si>
  <si>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</si>
  <si>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</si>
  <si>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</si>
  <si>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</si>
  <si>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</si>
  <si>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</si>
  <si>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</si>
  <si>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</si>
  <si>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</si>
  <si>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</si>
  <si>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</si>
  <si>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</si>
  <si>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</si>
  <si>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</si>
  <si>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</si>
  <si>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</si>
  <si>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</si>
  <si>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</si>
  <si>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</si>
  <si>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</si>
  <si>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</si>
  <si>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</si>
  <si>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</si>
  <si>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</si>
  <si>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</si>
  <si>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</si>
  <si>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</si>
  <si>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</si>
  <si>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</si>
  <si>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</si>
  <si>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</si>
  <si>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</si>
  <si>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</si>
  <si>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</si>
  <si>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</si>
  <si>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</si>
  <si>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</si>
  <si>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</si>
  <si>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</si>
  <si>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</si>
  <si>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</si>
  <si>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</si>
  <si>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</si>
  <si>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</si>
  <si>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</si>
  <si>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</si>
  <si>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</si>
  <si>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</si>
  <si>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</si>
  <si>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</si>
  <si>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</si>
  <si>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</si>
  <si>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</si>
  <si>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</si>
  <si>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</si>
  <si>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</si>
  <si>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</si>
  <si>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</si>
  <si>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</si>
  <si>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</si>
  <si>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</si>
  <si>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</si>
  <si>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</si>
  <si>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</si>
  <si>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</si>
  <si>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</si>
  <si>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</si>
  <si>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</si>
  <si>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</si>
  <si>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</si>
  <si>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</si>
  <si>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</si>
  <si>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</si>
  <si>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</si>
  <si>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</si>
  <si>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</si>
  <si>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</si>
  <si>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</si>
  <si>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</si>
  <si>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</si>
  <si>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</si>
  <si>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</si>
  <si>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</si>
  <si>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</si>
  <si>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</si>
  <si>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</si>
  <si>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</si>
  <si>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</si>
  <si>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</si>
  <si>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</si>
  <si>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</si>
  <si>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</si>
  <si>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</si>
  <si>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</si>
  <si>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</si>
  <si>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</si>
  <si>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</si>
  <si>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</si>
  <si>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</si>
  <si>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</si>
  <si>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</si>
  <si>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</si>
  <si>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</si>
  <si>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</si>
  <si>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</si>
  <si>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</si>
  <si>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</si>
  <si>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</si>
  <si>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</si>
  <si>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</si>
  <si>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</si>
  <si>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</si>
  <si>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</si>
  <si>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</si>
  <si>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</si>
  <si>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</si>
  <si>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</si>
  <si>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</si>
  <si>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</si>
  <si>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</si>
  <si>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</si>
  <si>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</si>
  <si>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</si>
  <si>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</si>
  <si>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</si>
  <si>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</si>
  <si>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</si>
  <si>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</si>
  <si>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</si>
  <si>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</si>
  <si>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</si>
  <si>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</si>
  <si>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</si>
  <si>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</si>
  <si>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</si>
  <si>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</si>
  <si>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</si>
  <si>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</si>
  <si>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</si>
  <si>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</si>
  <si>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</si>
  <si>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</si>
  <si>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</si>
  <si>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</si>
  <si>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</si>
  <si>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</si>
  <si>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</si>
  <si>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</si>
  <si>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</si>
  <si>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</si>
  <si>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</si>
  <si>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</si>
  <si>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</si>
  <si>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</si>
  <si>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</si>
  <si>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</si>
  <si>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</si>
  <si>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</si>
  <si>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</si>
  <si>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</si>
  <si>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</si>
  <si>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</si>
  <si>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</si>
  <si>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</si>
  <si>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</si>
  <si>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</si>
  <si>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</si>
  <si>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</si>
  <si>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</si>
  <si>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</si>
  <si>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</si>
  <si>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</si>
  <si>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</si>
  <si>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MANUTENÇÃO. AF_10/2025</t>
  </si>
  <si>
    <t>CAMINHÃO PIPA 14.000 L TRUCADO, PESO BRUTO TOTAL 23.000 KG, CARGA ÚTIL MÁXIMA 16.540 KG, DISTÂNCIA ENTRE EIXOS 4,8 M, POTÊNCIA 256 CV, INCLUSIVE TANQUE DE AÇO PARA TRANSPORTE DE ÁGUA - MATERIAIS NA OPERAÇÃO. AF_10/2025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</si>
  <si>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</si>
  <si>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</si>
  <si>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</si>
  <si>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</si>
  <si>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</si>
  <si>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</si>
  <si>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</si>
  <si>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</si>
  <si>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</si>
  <si>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</si>
  <si>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</si>
  <si>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</si>
  <si>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</si>
  <si>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</si>
  <si>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</si>
  <si>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</si>
  <si>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</si>
  <si>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</si>
  <si>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</si>
  <si>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</si>
  <si>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</si>
  <si>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</si>
  <si>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</si>
  <si>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</si>
  <si>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 M, POTÊNCIA 256 CV, INCLUSIVE CARROCERIA FIXA ABERTA DE MADEIRA P/ TRANSPORTE GERAL DE CARGA SECA, DIMEN. APROX. 2,6 X 12,50 X 0,50 M - MATERIAIS NA OPERAÇÃO. AF_10/2025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</si>
  <si>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</si>
  <si>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</si>
  <si>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</si>
  <si>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</si>
  <si>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</si>
  <si>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</si>
  <si>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</si>
  <si>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</si>
  <si>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</si>
  <si>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</si>
  <si>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</si>
  <si>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</si>
  <si>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</si>
  <si>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</si>
  <si>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</si>
  <si>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</si>
  <si>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</si>
  <si>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</si>
  <si>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</si>
  <si>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CARROCERIA FIXA ABERTA DE MADEIRA P/ TRANSPORTE GERAL DE CARGA SECA, DIMEN. APROX. 2,6 X 14,50 X 0,50 M - MATERIAIS NA OPERAÇÃO. AF_10/2025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</si>
  <si>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</si>
  <si>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</si>
  <si>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</si>
  <si>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</si>
  <si>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</si>
  <si>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</si>
  <si>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</si>
  <si>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</si>
  <si>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</si>
  <si>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</si>
  <si>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</si>
  <si>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</si>
  <si>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</si>
  <si>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</si>
  <si>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</si>
  <si>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</si>
  <si>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</si>
  <si>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</si>
  <si>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</si>
  <si>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</si>
  <si>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</si>
  <si>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</si>
  <si>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</si>
  <si>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</si>
  <si>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</si>
  <si>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</si>
  <si>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</si>
  <si>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</si>
  <si>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</si>
  <si>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</si>
  <si>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</si>
  <si>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</si>
  <si>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</si>
  <si>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</si>
  <si>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</si>
  <si>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</si>
  <si>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</si>
  <si>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</si>
  <si>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</si>
  <si>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</si>
  <si>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</si>
  <si>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</si>
  <si>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</si>
  <si>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</si>
  <si>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</si>
  <si>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</si>
  <si>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</si>
  <si>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</si>
  <si>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</si>
  <si>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</si>
  <si>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</si>
  <si>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</si>
  <si>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</si>
  <si>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</si>
  <si>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</si>
  <si>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</si>
  <si>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</si>
  <si>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</si>
  <si>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</si>
  <si>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</si>
  <si>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</si>
  <si>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</si>
  <si>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</si>
  <si>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</si>
  <si>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</si>
  <si>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</si>
  <si>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</si>
  <si>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</si>
  <si>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</si>
  <si>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</si>
  <si>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</si>
  <si>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</si>
  <si>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</si>
  <si>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</si>
  <si>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</si>
  <si>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</si>
  <si>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</si>
  <si>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</si>
  <si>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</si>
  <si>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</si>
  <si>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</si>
  <si>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</si>
  <si>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</si>
  <si>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</si>
  <si>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</si>
  <si>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</si>
  <si>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</si>
  <si>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</si>
  <si>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MARTELO VIBRATÓRIO HIDRÁULICO *1200 A 2200* KG - MATERIAIS NA OPERAÇÃO. AF_11/2025</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</si>
  <si>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</si>
  <si>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</si>
  <si>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</si>
  <si>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</si>
  <si>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</si>
  <si>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</si>
  <si>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</si>
  <si>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</si>
  <si>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</si>
  <si>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</si>
  <si>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</si>
  <si>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</si>
  <si>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</si>
  <si>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</si>
  <si>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</si>
  <si>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</si>
  <si>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</si>
  <si>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</si>
  <si>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</si>
  <si>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</si>
  <si>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</si>
  <si>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</si>
  <si>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</si>
  <si>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</si>
  <si>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</si>
  <si>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</si>
  <si>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</si>
  <si>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</si>
  <si>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</si>
  <si>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</si>
  <si>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</si>
  <si>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</si>
  <si>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</si>
  <si>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</si>
  <si>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</si>
  <si>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</si>
  <si>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</si>
  <si>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</si>
  <si>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</si>
  <si>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</si>
  <si>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</si>
  <si>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</si>
  <si>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</si>
  <si>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</si>
  <si>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</si>
  <si>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</si>
  <si>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</si>
  <si>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</si>
  <si>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</si>
  <si>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</si>
  <si>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</si>
  <si>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</si>
  <si>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</si>
  <si>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</si>
  <si>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</si>
  <si>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</si>
  <si>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</si>
  <si>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</si>
  <si>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</si>
  <si>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</si>
  <si>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</si>
  <si>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</si>
  <si>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</si>
  <si>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</si>
  <si>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</si>
  <si>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</si>
  <si>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</si>
  <si>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</si>
  <si>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</si>
  <si>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</si>
  <si>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</si>
  <si>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</si>
  <si>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</si>
  <si>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</si>
  <si>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</si>
  <si>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</si>
  <si>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</si>
  <si>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</si>
  <si>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</si>
  <si>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</si>
  <si>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</si>
  <si>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</si>
  <si>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</si>
  <si>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</si>
  <si>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</si>
  <si>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</si>
  <si>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</si>
  <si>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</si>
  <si>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</si>
  <si>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</si>
  <si>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</si>
  <si>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</si>
  <si>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</si>
  <si>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</si>
  <si>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</si>
  <si>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</si>
  <si>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</si>
  <si>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</si>
  <si>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</si>
  <si>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</si>
  <si>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</si>
  <si>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</si>
  <si>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</si>
  <si>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</si>
  <si>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</si>
  <si>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</si>
  <si>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</si>
  <si>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</si>
  <si>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</si>
  <si>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</si>
  <si>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</si>
  <si>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</si>
  <si>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</si>
  <si>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</si>
  <si>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</si>
  <si>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</si>
  <si>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14340 KG, MOMENTO MÁXIMO DE CARGA 42,3 TM, ALCANCE MÁXIMO HORIZONTAL16,80 M, INCLUSIVE CAMINHÃO TOCO PBT 23.000 KG, POTÊNCIA DE 256 CV - DEPRECIAÇÃO.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</si>
  <si>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</si>
  <si>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</si>
  <si>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</si>
  <si>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14340 KG, MOMENTO MÁXIMO DE CARGA 42,3 TM, ALCANCE MÁXIMO HORIZONTAL16,80 M, INCLUSIVE CAMINHÃO TOCO PBT 23.000 KG, POTÊNCIA DE 256 CV - MATERIAIS NA OPERAÇÃO. AF_10/2025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</si>
  <si>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</si>
  <si>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</si>
  <si>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</si>
  <si>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</si>
  <si>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</si>
  <si>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</si>
  <si>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</si>
  <si>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</si>
  <si>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</si>
  <si>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</si>
  <si>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</si>
  <si>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</si>
  <si>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</si>
  <si>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</si>
  <si>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</si>
  <si>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</si>
  <si>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</si>
  <si>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</si>
  <si>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</si>
  <si>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</si>
  <si>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</si>
  <si>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</si>
  <si>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</si>
  <si>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</si>
  <si>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</si>
  <si>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</si>
  <si>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</si>
  <si>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</si>
  <si>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</si>
  <si>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</si>
  <si>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</si>
  <si>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</si>
  <si>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</si>
  <si>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</si>
  <si>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</si>
  <si>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</si>
  <si>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</si>
  <si>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</si>
  <si>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</si>
  <si>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</si>
  <si>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</si>
  <si>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</si>
  <si>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</si>
  <si>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</si>
  <si>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</si>
  <si>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</si>
  <si>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</si>
  <si>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</si>
  <si>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</si>
  <si>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</si>
  <si>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</si>
  <si>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</si>
  <si>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</si>
  <si>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</si>
  <si>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</si>
  <si>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</si>
  <si>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</si>
  <si>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</si>
  <si>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</si>
  <si>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</si>
  <si>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</si>
  <si>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</si>
  <si>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</si>
  <si>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</si>
  <si>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</si>
  <si>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</si>
  <si>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</si>
  <si>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</si>
  <si>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</si>
  <si>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</si>
  <si>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</si>
  <si>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</si>
  <si>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</si>
  <si>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</si>
  <si>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</si>
  <si>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</si>
  <si>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</si>
  <si>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</si>
  <si>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</si>
  <si>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</si>
  <si>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</si>
  <si>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</si>
  <si>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</si>
  <si>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</si>
  <si>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</si>
  <si>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</si>
  <si>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</si>
  <si>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</si>
  <si>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</si>
  <si>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</si>
  <si>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</si>
  <si>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</si>
  <si>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</si>
  <si>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</si>
  <si>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</si>
  <si>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</si>
  <si>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</si>
  <si>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</si>
  <si>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</si>
  <si>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</si>
  <si>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</si>
  <si>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</si>
  <si>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</si>
  <si>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</si>
  <si>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</si>
  <si>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</si>
  <si>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</si>
  <si>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</si>
  <si>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</si>
  <si>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</si>
  <si>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</si>
  <si>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</si>
  <si>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</si>
  <si>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</si>
  <si>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</si>
  <si>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</si>
  <si>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</si>
  <si>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</si>
  <si>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</si>
  <si>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</si>
  <si>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</si>
  <si>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</si>
  <si>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</si>
  <si>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</si>
  <si>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</si>
  <si>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</si>
  <si>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</si>
  <si>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</si>
  <si>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</si>
  <si>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</si>
  <si>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</si>
  <si>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</si>
  <si>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</si>
  <si>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</si>
  <si>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</si>
  <si>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</si>
  <si>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</si>
  <si>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</si>
  <si>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</si>
  <si>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</si>
  <si>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</si>
  <si>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</si>
  <si>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</si>
  <si>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</si>
  <si>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</si>
  <si>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</si>
  <si>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</si>
  <si>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</si>
  <si>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</si>
  <si>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</si>
  <si>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</si>
  <si>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</si>
  <si>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</si>
  <si>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</si>
  <si>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</si>
  <si>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</si>
  <si>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MANUTENÇÃO. AF_11/2025</t>
  </si>
  <si>
    <t>PENEIRA ROTATIVA COM MOTOR ELÉTRICO MONOFÁSICO DE *0,5 A 1,0* CV, CILINDRO COM DIÂMETRO DE *0,48 A 0,85* M E COMPRIMENTO DE *1,0 A 1,65* M - MATERIAIS NA OPERAÇÃO. AF_11/2025</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</si>
  <si>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</si>
  <si>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</si>
  <si>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</si>
  <si>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</si>
  <si>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</si>
  <si>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</si>
  <si>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</si>
  <si>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</si>
  <si>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</si>
  <si>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</si>
  <si>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</si>
  <si>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</si>
  <si>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</si>
  <si>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</si>
  <si>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</si>
  <si>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</si>
  <si>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</si>
  <si>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</si>
  <si>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</si>
  <si>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</si>
  <si>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</si>
  <si>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</si>
  <si>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</si>
  <si>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</si>
  <si>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</si>
  <si>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</si>
  <si>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</si>
  <si>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</si>
  <si>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</si>
  <si>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</si>
  <si>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</si>
  <si>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</si>
  <si>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</si>
  <si>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</si>
  <si>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</si>
  <si>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</si>
  <si>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</si>
  <si>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</si>
  <si>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</si>
  <si>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</si>
  <si>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</si>
  <si>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</si>
  <si>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</si>
  <si>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</si>
  <si>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</si>
  <si>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</si>
  <si>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</si>
  <si>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</si>
  <si>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</si>
  <si>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</si>
  <si>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</si>
  <si>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</si>
  <si>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</si>
  <si>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</si>
  <si>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</si>
  <si>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</si>
  <si>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</si>
  <si>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</si>
  <si>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</si>
  <si>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</si>
  <si>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</si>
  <si>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</si>
  <si>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</si>
  <si>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</si>
  <si>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</si>
  <si>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</si>
  <si>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</si>
  <si>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</si>
  <si>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</si>
  <si>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</si>
  <si>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</si>
  <si>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</si>
  <si>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</si>
  <si>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</si>
  <si>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</si>
  <si>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</si>
  <si>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MANUTENÇÃO. AF_10/2025</t>
  </si>
  <si>
    <t>POLIGUINDASTE, CAPACIDADE MÁXIMA DE CARGA 8000 KG, PARA TRANSPORTE DE CAÇAMBAS ESTACIONÁRIAS, INCLUSIVE CAMINHÃO TOCO PBT 14.300 KG, POTÊNCIA DE 185 CV - MATERIAIS NA OPERAÇÃO. AF_10/2025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</si>
  <si>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</si>
  <si>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</si>
  <si>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</si>
  <si>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</si>
  <si>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</si>
  <si>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</si>
  <si>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</si>
  <si>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</si>
  <si>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</si>
  <si>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</si>
  <si>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</si>
  <si>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</si>
  <si>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</si>
  <si>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</si>
  <si>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</si>
  <si>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</si>
  <si>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</si>
  <si>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</si>
  <si>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</si>
  <si>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</si>
  <si>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</si>
  <si>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</si>
  <si>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</si>
  <si>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</si>
  <si>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</si>
  <si>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</si>
  <si>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</si>
  <si>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</si>
  <si>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</si>
  <si>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</si>
  <si>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</si>
  <si>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</si>
  <si>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</si>
  <si>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</si>
  <si>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</si>
  <si>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</si>
  <si>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</si>
  <si>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</si>
  <si>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</si>
  <si>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</si>
  <si>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</si>
  <si>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</si>
  <si>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</si>
  <si>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</si>
  <si>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</si>
  <si>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</si>
  <si>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</si>
  <si>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</si>
  <si>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</si>
  <si>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</si>
  <si>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</si>
  <si>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</si>
  <si>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</si>
  <si>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</si>
  <si>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</si>
  <si>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</si>
  <si>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</si>
  <si>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</si>
  <si>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</si>
  <si>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</si>
  <si>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</si>
  <si>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</si>
  <si>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</si>
  <si>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</si>
  <si>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</si>
  <si>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</si>
  <si>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</si>
  <si>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</si>
  <si>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</si>
  <si>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</si>
  <si>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</si>
  <si>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</si>
  <si>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</si>
  <si>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</si>
  <si>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</si>
  <si>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</si>
  <si>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</si>
  <si>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</si>
  <si>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</si>
  <si>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</si>
  <si>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</si>
  <si>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</si>
  <si>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</si>
  <si>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</si>
  <si>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</si>
  <si>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</si>
  <si>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</si>
  <si>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</si>
  <si>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</si>
  <si>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</si>
  <si>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</si>
  <si>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</si>
  <si>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</si>
  <si>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</si>
  <si>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</si>
  <si>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</si>
  <si>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</si>
  <si>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</si>
  <si>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</si>
  <si>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</si>
  <si>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</si>
  <si>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</si>
  <si>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</si>
  <si>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</si>
  <si>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</si>
  <si>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</si>
  <si>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</si>
  <si>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</si>
  <si>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</si>
  <si>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</si>
  <si>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</si>
  <si>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</si>
  <si>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</si>
  <si>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</si>
  <si>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</si>
  <si>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</si>
  <si>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</si>
  <si>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</si>
  <si>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</si>
  <si>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</si>
  <si>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</si>
  <si>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</si>
  <si>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</si>
  <si>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</si>
  <si>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</si>
  <si>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</si>
  <si>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</si>
  <si>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</si>
  <si>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</si>
  <si>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</si>
  <si>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</si>
  <si>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</si>
  <si>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</si>
  <si>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</si>
  <si>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</si>
  <si>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</si>
  <si>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</si>
  <si>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</si>
  <si>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</si>
  <si>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</si>
  <si>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</si>
  <si>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</si>
  <si>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</si>
  <si>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</si>
  <si>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</si>
  <si>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</si>
  <si>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</si>
  <si>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</si>
  <si>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</si>
  <si>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</si>
  <si>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</si>
  <si>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</si>
  <si>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</si>
  <si>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</si>
  <si>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</si>
  <si>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</si>
  <si>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</si>
  <si>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</si>
  <si>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</si>
  <si>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</si>
  <si>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</si>
  <si>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</si>
  <si>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</si>
  <si>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</si>
  <si>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</si>
  <si>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</si>
  <si>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</si>
  <si>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</si>
  <si>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</si>
  <si>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</si>
  <si>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</si>
  <si>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</si>
  <si>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</si>
  <si>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</si>
  <si>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</si>
  <si>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</si>
  <si>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</si>
  <si>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</si>
  <si>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</si>
  <si>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</si>
  <si>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</si>
  <si>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</si>
  <si>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</si>
  <si>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</si>
  <si>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</si>
  <si>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</si>
  <si>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</si>
  <si>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</si>
  <si>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</si>
  <si>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</si>
  <si>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</si>
  <si>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</si>
  <si>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</si>
  <si>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</si>
  <si>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</si>
  <si>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</si>
  <si>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</si>
  <si>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</si>
  <si>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</si>
  <si>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</si>
  <si>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</si>
  <si>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</si>
  <si>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</si>
  <si>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</si>
  <si>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</si>
  <si>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</si>
  <si>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</si>
  <si>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</si>
  <si>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</si>
  <si>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</si>
  <si>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 PAVIM. 2,60 M A 5,75 M, POT. 110 HP, CAP. 450 T/ H - DEPRECIAÇÃO. AF_11/2025</t>
  </si>
  <si>
    <t>VIBROACABADORA DE ASFALTO SOBRE ESTEIRAS, LARG. PAVIM. 2,60 M A 5,75 M, POT. 110 HP, CAP. 450 T/ H - JUROS. AF_11/2025</t>
  </si>
  <si>
    <t>VIBROACABADORA DE ASFALTO SOBRE ESTEIRAS, LARG. PAVIM. 2,60 M A 5,75 M, POT. 110 HP, CAP. 450 T/ H - MANUTENÇÃO. AF_11/2025</t>
  </si>
  <si>
    <t>VIBROACABADORA DE ASFALTO SOBRE ESTEIRAS, LARG. PAVIM. 2,60 M A 5,75 M, POT. 110 HP, CAP. 450 T/ H - MATERIAIS NA OPERAÇÃO. AF_11/2025</t>
  </si>
  <si>
    <t>VIBROACABADORA DE ASFALTO SOBRE ESTEIRAS, LARG. PAVIM. MÁX. 8,00 M, POT. 100 KW/ 134 HP, CAP. 600 T/ H - DEPRECIAÇÃO. AF_11/2025</t>
  </si>
  <si>
    <t>VIBROACABADORA DE ASFALTO SOBRE ESTEIRAS, LARG. PAVIM. MÁX. 8,00 M, POT. 100 KW/ 134 HP, CAP. 600 T/ H - JUROS. AF_11/2025</t>
  </si>
  <si>
    <t>VIBROACABADORA DE ASFALTO SOBRE ESTEIRAS, LARG. PAVIM. MÁX. 8,00 M, POT. 100 KW/ 134 HP, CAP. 600 T/ H - MANUTENÇÃO. AF_11/2025</t>
  </si>
  <si>
    <t>VIBROACABADORA DE ASFALTO SOBRE ESTEIRAS, LARG. PAVIM. MÁX. 8,00 M, POT. 100 KW/ 134 HP, CAP. 600 T/ H - MATERIAIS NA OPERAÇÃO. AF_11/2025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</si>
  <si>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</si>
  <si>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</si>
  <si>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</si>
  <si>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</si>
  <si>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</si>
  <si>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</si>
  <si>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</si>
  <si>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</si>
  <si>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</si>
  <si>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</si>
  <si>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MANUTENÇÃO. AF_11/2025</t>
  </si>
  <si>
    <t>VIBROACABADORA DE ASFALTO SOBRE RODAS, LARGURA DE PAVIMENTAÇÃO DE 1,70 A 4,20 M, POTÊNCIA 78 KW/105 HP, CAPACIDADE 300 T/H - MATERIAIS NA OPERAÇÃO. AF_11/2025</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</si>
  <si>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</si>
  <si>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</si>
  <si>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</si>
  <si>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</si>
  <si>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</si>
  <si>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</si>
  <si>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</si>
  <si>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</si>
  <si>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</si>
  <si>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</si>
  <si>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</si>
  <si>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</si>
  <si>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</si>
  <si>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</si>
  <si>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</si>
  <si>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</si>
  <si>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</si>
  <si>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</si>
  <si>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</si>
  <si>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</si>
  <si>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</si>
  <si>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</si>
  <si>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</si>
  <si>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</si>
  <si>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</si>
  <si>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</si>
  <si>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</si>
  <si>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</si>
  <si>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</si>
  <si>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</si>
  <si>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</si>
  <si>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</si>
  <si>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</si>
  <si>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</si>
  <si>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</si>
  <si>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</si>
  <si>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</si>
  <si>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</si>
  <si>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</si>
  <si>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</si>
  <si>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</si>
  <si>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</si>
  <si>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</si>
  <si>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</si>
  <si>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</si>
  <si>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</si>
  <si>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</si>
  <si>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</si>
  <si>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</si>
  <si>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</si>
  <si>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</si>
  <si>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</si>
  <si>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</si>
  <si>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</si>
  <si>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</si>
  <si>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</si>
  <si>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</si>
  <si>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</si>
  <si>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</si>
  <si>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</si>
  <si>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</si>
  <si>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</si>
  <si>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</si>
  <si>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</si>
  <si>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</si>
  <si>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</si>
  <si>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</si>
  <si>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</si>
  <si>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</si>
  <si>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</si>
  <si>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</si>
  <si>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</si>
  <si>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</si>
  <si>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</si>
  <si>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</si>
  <si>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</si>
  <si>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</si>
  <si>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</si>
  <si>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</si>
  <si>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</si>
  <si>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</si>
  <si>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</si>
  <si>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</si>
  <si>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</si>
  <si>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</si>
  <si>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</si>
  <si>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</si>
  <si>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</si>
  <si>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</si>
  <si>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</si>
  <si>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</si>
  <si>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</si>
  <si>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</si>
  <si>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</si>
  <si>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</si>
  <si>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</si>
  <si>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</si>
  <si>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</si>
  <si>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</si>
  <si>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</si>
  <si>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</si>
  <si>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</si>
  <si>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</si>
  <si>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</si>
  <si>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</si>
  <si>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</si>
  <si>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</si>
  <si>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</si>
  <si>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</si>
  <si>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</si>
  <si>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</si>
  <si>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</si>
  <si>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</si>
  <si>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</si>
  <si>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</si>
  <si>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</si>
  <si>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</si>
  <si>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</si>
  <si>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</si>
  <si>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</si>
  <si>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</si>
  <si>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</si>
  <si>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</si>
  <si>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</si>
  <si>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</si>
  <si>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</si>
  <si>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</si>
  <si>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</si>
  <si>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</si>
  <si>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</si>
  <si>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</si>
  <si>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</si>
  <si>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</si>
  <si>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</si>
  <si>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</si>
  <si>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</si>
  <si>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</si>
  <si>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</si>
  <si>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</si>
  <si>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</si>
  <si>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</si>
  <si>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</si>
  <si>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</si>
  <si>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</si>
  <si>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</si>
  <si>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</si>
  <si>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</si>
  <si>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</si>
  <si>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</si>
  <si>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</si>
  <si>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</si>
  <si>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</si>
  <si>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</si>
  <si>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</si>
  <si>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</si>
  <si>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</si>
  <si>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</si>
  <si>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</si>
  <si>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</si>
  <si>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</si>
  <si>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</si>
  <si>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</si>
  <si>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</si>
  <si>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</si>
  <si>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</si>
  <si>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</si>
  <si>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</si>
  <si>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</si>
  <si>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</si>
  <si>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</si>
  <si>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</si>
  <si>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</si>
  <si>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</si>
  <si>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</si>
  <si>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</si>
  <si>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</si>
  <si>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</si>
  <si>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</si>
  <si>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</si>
  <si>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</si>
  <si>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</si>
  <si>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</si>
  <si>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</si>
  <si>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</si>
  <si>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</si>
  <si>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</si>
  <si>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</si>
  <si>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</si>
  <si>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</si>
  <si>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</si>
  <si>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</si>
  <si>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</si>
  <si>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</si>
  <si>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</si>
  <si>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</si>
  <si>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</si>
  <si>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</si>
  <si>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</si>
  <si>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</si>
  <si>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</si>
  <si>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</si>
  <si>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</si>
  <si>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</si>
  <si>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</si>
  <si>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</si>
  <si>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</si>
  <si>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</si>
  <si>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</si>
  <si>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</si>
  <si>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</si>
  <si>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</si>
  <si>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</si>
  <si>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</si>
  <si>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</si>
  <si>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</si>
  <si>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</si>
  <si>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</si>
  <si>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</si>
  <si>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</si>
  <si>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</si>
  <si>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</si>
  <si>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</si>
  <si>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</si>
  <si>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</si>
  <si>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</si>
  <si>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</si>
  <si>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</si>
  <si>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</si>
  <si>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</si>
  <si>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</si>
  <si>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</si>
  <si>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</si>
  <si>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</si>
  <si>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</si>
  <si>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</si>
  <si>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</si>
  <si>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</si>
  <si>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</si>
  <si>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</si>
  <si>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</si>
  <si>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</si>
  <si>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</si>
  <si>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</si>
  <si>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</si>
  <si>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</si>
  <si>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</si>
  <si>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</si>
  <si>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</si>
  <si>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</si>
  <si>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</si>
  <si>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</si>
  <si>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</si>
  <si>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</si>
  <si>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</si>
  <si>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</si>
  <si>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</si>
  <si>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</si>
  <si>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</si>
  <si>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</si>
  <si>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</si>
  <si>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</si>
  <si>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</si>
  <si>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</si>
  <si>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</si>
  <si>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</si>
  <si>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</si>
  <si>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</si>
  <si>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</si>
  <si>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</si>
  <si>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</si>
  <si>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</si>
  <si>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</si>
  <si>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</si>
  <si>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</si>
  <si>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</si>
  <si>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</si>
  <si>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</si>
  <si>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</si>
  <si>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</si>
  <si>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</si>
  <si>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</si>
  <si>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</si>
  <si>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</si>
  <si>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</si>
  <si>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</si>
  <si>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</si>
  <si>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</si>
  <si>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</si>
  <si>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</si>
  <si>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</si>
  <si>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</si>
  <si>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</si>
  <si>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</si>
  <si>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</si>
  <si>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</si>
  <si>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</si>
  <si>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</si>
  <si>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</si>
  <si>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</si>
  <si>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</si>
  <si>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</si>
  <si>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</si>
  <si>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</si>
  <si>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</si>
  <si>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</si>
  <si>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</si>
  <si>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</si>
  <si>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</si>
  <si>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</si>
  <si>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</si>
  <si>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</si>
  <si>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</si>
  <si>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</si>
  <si>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</si>
  <si>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</si>
  <si>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</si>
  <si>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</si>
  <si>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</si>
  <si>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</si>
  <si>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</si>
  <si>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</si>
  <si>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</si>
  <si>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</si>
  <si>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</si>
  <si>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</si>
  <si>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</si>
  <si>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</si>
  <si>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</si>
  <si>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</si>
  <si>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</si>
  <si>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</si>
  <si>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</si>
  <si>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</si>
  <si>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</si>
  <si>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</si>
  <si>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</si>
  <si>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</si>
  <si>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</si>
  <si>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</si>
  <si>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</si>
  <si>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</si>
  <si>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</si>
  <si>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</si>
  <si>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</si>
  <si>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</si>
  <si>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</si>
  <si>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</si>
  <si>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</si>
  <si>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</si>
  <si>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</si>
  <si>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</si>
  <si>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</si>
  <si>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</si>
  <si>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</si>
  <si>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</si>
  <si>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</si>
  <si>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</si>
  <si>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</si>
  <si>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</si>
  <si>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</si>
  <si>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</si>
  <si>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</si>
  <si>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</si>
  <si>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</si>
  <si>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</si>
  <si>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</si>
  <si>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</si>
  <si>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</si>
  <si>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</si>
  <si>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</si>
  <si>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</si>
  <si>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</si>
  <si>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</si>
  <si>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</si>
  <si>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</si>
  <si>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</si>
  <si>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</si>
  <si>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</si>
  <si>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</si>
  <si>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</si>
  <si>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</si>
  <si>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</si>
  <si>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</si>
  <si>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</si>
  <si>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</si>
  <si>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</si>
  <si>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</si>
  <si>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</si>
  <si>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</si>
  <si>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</si>
  <si>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</si>
  <si>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</si>
  <si>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</si>
  <si>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</si>
  <si>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</si>
  <si>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</si>
  <si>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</si>
  <si>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</si>
  <si>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</si>
  <si>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</si>
  <si>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</si>
  <si>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</si>
  <si>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</si>
  <si>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</si>
  <si>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</si>
  <si>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</si>
  <si>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</si>
  <si>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</si>
  <si>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</si>
  <si>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</si>
  <si>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</si>
  <si>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</si>
  <si>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</si>
  <si>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</si>
  <si>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</si>
  <si>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</si>
  <si>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</si>
  <si>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</si>
  <si>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</si>
  <si>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</si>
  <si>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</si>
  <si>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</si>
  <si>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</si>
  <si>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</si>
  <si>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</si>
  <si>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</si>
  <si>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</si>
  <si>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</si>
  <si>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</si>
  <si>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</si>
  <si>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</si>
  <si>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</si>
  <si>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</si>
  <si>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</si>
  <si>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</si>
  <si>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</si>
  <si>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</si>
  <si>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</si>
  <si>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</si>
  <si>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</si>
  <si>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</si>
  <si>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</si>
  <si>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</si>
  <si>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</si>
  <si>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</si>
  <si>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</si>
  <si>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</si>
  <si>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</si>
  <si>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</si>
  <si>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</si>
  <si>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</si>
  <si>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</si>
  <si>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</si>
  <si>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</si>
  <si>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</si>
  <si>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</si>
  <si>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</si>
  <si>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</si>
  <si>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</si>
  <si>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</si>
  <si>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</si>
  <si>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</si>
  <si>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</si>
  <si>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</si>
  <si>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</si>
  <si>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</si>
  <si>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</si>
  <si>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</si>
  <si>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</si>
  <si>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</si>
  <si>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</si>
  <si>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</si>
  <si>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</si>
  <si>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</si>
  <si>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</si>
  <si>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</si>
  <si>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</si>
  <si>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</si>
  <si>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</si>
  <si>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</si>
  <si>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</si>
  <si>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</si>
  <si>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</si>
  <si>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</si>
  <si>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</si>
  <si>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</si>
  <si>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</si>
  <si>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</si>
  <si>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</si>
  <si>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</si>
  <si>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</si>
  <si>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</si>
  <si>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</si>
  <si>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</si>
  <si>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</si>
  <si>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</si>
  <si>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</si>
  <si>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</si>
  <si>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</si>
  <si>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</si>
  <si>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</si>
  <si>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</si>
  <si>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</si>
  <si>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</si>
  <si>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</si>
  <si>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</si>
  <si>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</si>
  <si>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</si>
  <si>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</si>
  <si>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</si>
  <si>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</si>
  <si>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</si>
  <si>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</si>
  <si>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</si>
  <si>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</si>
  <si>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</si>
  <si>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</si>
  <si>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</si>
  <si>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</si>
  <si>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</si>
  <si>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</si>
  <si>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</si>
  <si>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</si>
  <si>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</si>
  <si>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</si>
  <si>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</si>
  <si>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</si>
  <si>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</si>
  <si>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</si>
  <si>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</si>
  <si>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</si>
  <si>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</si>
  <si>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</si>
  <si>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</si>
  <si>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</si>
  <si>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</si>
  <si>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</si>
  <si>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</si>
  <si>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</si>
  <si>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</si>
  <si>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</si>
  <si>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</si>
  <si>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</si>
  <si>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</si>
  <si>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</si>
  <si>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</si>
  <si>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</si>
  <si>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</si>
  <si>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</si>
  <si>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</si>
  <si>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</si>
  <si>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</si>
  <si>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</si>
  <si>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</si>
  <si>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</si>
  <si>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</si>
  <si>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</si>
  <si>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</si>
  <si>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</si>
  <si>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</si>
  <si>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</si>
  <si>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</si>
  <si>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</si>
  <si>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</si>
  <si>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</si>
  <si>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</si>
  <si>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</si>
  <si>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</si>
  <si>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</si>
  <si>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</si>
  <si>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</si>
  <si>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</si>
  <si>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</si>
  <si>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</si>
  <si>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</si>
  <si>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</si>
  <si>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</si>
  <si>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</si>
  <si>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</si>
  <si>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</si>
  <si>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</si>
  <si>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</si>
  <si>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</si>
  <si>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</si>
  <si>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</si>
  <si>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</si>
  <si>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</si>
  <si>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</si>
  <si>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</si>
  <si>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</si>
  <si>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</si>
  <si>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</si>
  <si>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</si>
  <si>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</si>
  <si>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</si>
  <si>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</si>
  <si>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</si>
  <si>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</si>
  <si>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</si>
  <si>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</si>
  <si>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</si>
  <si>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</si>
  <si>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</si>
  <si>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</si>
  <si>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</si>
  <si>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</si>
  <si>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</si>
  <si>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</si>
  <si>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</si>
  <si>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</si>
  <si>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</si>
  <si>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</si>
  <si>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</si>
  <si>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</si>
  <si>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</si>
  <si>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</si>
  <si>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</si>
  <si>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</si>
  <si>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</si>
  <si>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</si>
  <si>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</si>
  <si>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</si>
  <si>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</si>
  <si>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</si>
  <si>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</si>
  <si>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</si>
  <si>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</si>
  <si>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</si>
  <si>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</si>
  <si>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</si>
  <si>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</si>
  <si>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</si>
  <si>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</si>
  <si>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</si>
  <si>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</si>
  <si>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</si>
  <si>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</si>
  <si>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</si>
  <si>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</si>
  <si>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</si>
  <si>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</si>
  <si>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</si>
  <si>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</si>
  <si>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</si>
  <si>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</si>
  <si>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</si>
  <si>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</si>
  <si>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</si>
  <si>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</si>
  <si>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</si>
  <si>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</si>
  <si>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</si>
  <si>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</si>
  <si>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</si>
  <si>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</si>
  <si>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</si>
  <si>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</si>
  <si>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</si>
  <si>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</si>
  <si>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</si>
  <si>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</si>
  <si>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</si>
  <si>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</si>
  <si>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</si>
  <si>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</si>
  <si>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</si>
  <si>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</si>
  <si>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</si>
  <si>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</si>
  <si>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</si>
  <si>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</si>
  <si>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</si>
  <si>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</si>
  <si>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</si>
  <si>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</si>
  <si>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</si>
  <si>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</si>
  <si>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</si>
  <si>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</si>
  <si>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</si>
  <si>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</si>
  <si>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</si>
  <si>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</si>
  <si>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</si>
  <si>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</si>
  <si>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</si>
  <si>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</si>
  <si>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</si>
  <si>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</si>
  <si>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</si>
  <si>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</si>
  <si>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</si>
  <si>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</si>
  <si>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</si>
  <si>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</si>
  <si>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</si>
  <si>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</si>
  <si>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</si>
  <si>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</si>
  <si>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</si>
  <si>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</si>
  <si>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</si>
  <si>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</si>
  <si>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</si>
  <si>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</si>
  <si>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</si>
  <si>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</si>
  <si>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</si>
  <si>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</si>
  <si>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</si>
  <si>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</si>
  <si>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</si>
  <si>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</si>
  <si>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</si>
  <si>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</si>
  <si>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</si>
  <si>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</si>
  <si>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</si>
  <si>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</si>
  <si>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</si>
  <si>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</si>
  <si>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</si>
  <si>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</si>
  <si>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</si>
  <si>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</si>
  <si>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</si>
  <si>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</si>
  <si>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</si>
  <si>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</si>
  <si>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</si>
  <si>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</si>
  <si>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</si>
  <si>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</si>
  <si>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</si>
  <si>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</si>
  <si>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</si>
  <si>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</si>
  <si>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</si>
  <si>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</si>
  <si>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</si>
  <si>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</si>
  <si>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</si>
  <si>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</si>
  <si>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</si>
  <si>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FIXAÇÃO COM ARGAMASSA, PADRÃO POPULAR. FORNECIMENTO E INSTALAÇÃO. AF_10/2025</t>
  </si>
  <si>
    <t>BATENTE PARA PORTA DE MADEIRA, PADRÃO MÉDIO - FORNECIMENTO E MONTAGEM. AF_10/2025</t>
  </si>
  <si>
    <t>BATENTE PARA PORTA DE MADEIRA, PADRÃO POPULAR - FORNECIMENTO E MONTAGEM. AF_10/2025</t>
  </si>
  <si>
    <t>CREMONA EM LATÃO CROMADO OU POLIDO, COMPLETA. AF_10/2025</t>
  </si>
  <si>
    <t>DOBRADIÇA EM AÇO/FERRO, 3" X 21/2", E=1,9 A 2MM, SEN ANEL, CROMADO OU ZINCADO, TAMPA BOLA, COM PARAFUSOS.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</si>
  <si>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</si>
  <si>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</si>
  <si>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</si>
  <si>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FECHADURA DE EMBUTIR SEM CILINDRO, PARA PORTA DE BANHEIRO, COMPLETA, ACABAMENTO PADRÃO MÉDIO, INCLUSO EXECUÇÃO DE FURO - FORNECIMENTO E INSTALAÇÃO. AF_10/2025</t>
  </si>
  <si>
    <t>FECHADURA DE EMBUTIR SEM CILINDRO, PARA PORTA DE BANHEIRO, COMPLETA, ACABAMENTO PADRÃO POPULAR, INCLUSO EXECUÇÃO DE FURO - FORNECIMENTO E INSTALAÇÃO. AF_10/2025</t>
  </si>
  <si>
    <t>FECHADURA DE EMBUTIR SEM CILINDRO, PARA PORTAS INTERNAS, COMPLETA, ACABAMENTO PADRÃO MÉDIO, COM EXECUÇÃO DE FURO - FORNECIMENTO E INSTALAÇÃO. AF_10/2025</t>
  </si>
  <si>
    <t>FECHADURA DE EMBUTIR SEM CILINDRO, PARA PORTAS INTERNAS, COMPLETA, ACABAMENTO PADRÃO POPULAR, COM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</si>
  <si>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</si>
  <si>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</si>
  <si>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</si>
  <si>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KIT DE PORTA DE MADEIRA FRISADA, SEMI-OCA (LEVE OU MÉDIA), PADRÃO MÉDIO, 60X210CM, ESPESSURA DE 3,5CM,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</si>
  <si>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</si>
  <si>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</si>
  <si>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</si>
  <si>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</si>
  <si>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</si>
  <si>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</si>
  <si>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</si>
  <si>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</si>
  <si>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</si>
  <si>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</si>
  <si>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</si>
  <si>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</si>
  <si>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</si>
  <si>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</si>
  <si>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</si>
  <si>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</si>
  <si>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</si>
  <si>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</si>
  <si>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</si>
  <si>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</si>
  <si>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</si>
  <si>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</si>
  <si>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</si>
  <si>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</si>
  <si>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</si>
  <si>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</si>
  <si>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FECHADURA COM EXECUÇÃO DO FURO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</si>
  <si>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</si>
  <si>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FECHADURA COM EXECUÇÃO DO FURO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</si>
  <si>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</si>
  <si>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FECHADURA COM EXECUÇÃO DO FURO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</si>
  <si>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</si>
  <si>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FECHADURA COM EXECUÇÃO DO FURO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</si>
  <si>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</si>
  <si>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</si>
  <si>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</si>
  <si>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</si>
  <si>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</si>
  <si>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</si>
  <si>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</si>
  <si>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</si>
  <si>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</si>
  <si>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</si>
  <si>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</si>
  <si>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</si>
  <si>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</si>
  <si>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</si>
  <si>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</si>
  <si>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</si>
  <si>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PARA VERNIZ, SEMI-OCA (LEVE OU MÉDIA), PADRÃO POPULAR, 90X210CM, ESPESSURA DE 3CM,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</si>
  <si>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</si>
  <si>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KIT DE PORTA DE MADEIRA TIPO MEXICANA, MACIÇA (PESADA OU SUPERPESADA), PADRÃO MÉDIO, 80X210CM, ESPESSURA DE 3CM,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</si>
  <si>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</si>
  <si>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MEXICANA, MACIÇA (PESADA OU SUPERPESADA), PADRÃO POPULAR, 80X210CM, ESPESSURA DE 3CM, ITENS INCLUSOS: DOBRADIÇAS, MONTAGEM E INSTALAÇÃO DO BATENTE, SEM FECHADURA - FORNECIMENTO E INSTALAÇÃO. AF_10/2025</t>
  </si>
  <si>
    <t>KIT DE PORTA DE MADEIRA TIPO VENEZIANA, 80X210CM (ESPESSURA DE 3CM), PADRÃO MÉDIO, ITENS INCLUSOS: DOBRADIÇAS, MONTAGEM E INSTALAÇÃO DE BATENTE, FECHADURA COM EXECUÇÃO DO FURO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</si>
  <si>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</si>
  <si>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</si>
  <si>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</si>
  <si>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</si>
  <si>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</si>
  <si>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</si>
  <si>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</si>
  <si>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</si>
  <si>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</si>
  <si>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</si>
  <si>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</si>
  <si>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</si>
  <si>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</si>
  <si>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</si>
  <si>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</si>
  <si>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CORTA-FOGO 160X210X4CM COM BARRA ANTI PÂNICO - FORNECIMENTO E INSTALAÇÃO. AF_10/2025</t>
  </si>
  <si>
    <t>PORTA CORTA-FOGO 80X210X4CM - FORNECIMENTO E INSTALAÇÃO. AF_10/2025</t>
  </si>
  <si>
    <t>PORTA CORTA-FOGO 80X210X4CM COM BARRA ANTI PÂNICO - FORNECIMENTO E INSTALAÇÃO. AF_10/2025</t>
  </si>
  <si>
    <t>PORTA CORTA-FOGO 90X210X4CM - FORNECIMENTO E INSTALAÇÃO.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</si>
  <si>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</si>
  <si>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</si>
  <si>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AÇO DE ABRIR, P/ VIDRO, C/ GUARNIÇÃO, 87X210CM, FIXAÇÃO COM ARGAMASSA. AF_10/2025</t>
  </si>
  <si>
    <t>PORTA DE CORRER BRANCA PRIME 80 X 210 CM, COM KIT COMPLETA BRANCO PRIME, FORNECIMENTO E INSTALAÇÃO.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</si>
  <si>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</si>
  <si>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</si>
  <si>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</si>
  <si>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DE MADEIRA FRISADA, SEMI-OCA (LEVE OU MÉDIA), 60X210CM, ESPESSURA DE 3CM, INCLUSO DOBRADIÇAS - FORNECIMENTO E INSTALAÇÃO. AF_10/2025</t>
  </si>
  <si>
    <t>PORTA DE MADEIRA FRISADA, SEMI-OCA (LEVE OU MÉDIA), 70X210CM, ESPESSURA DE 3CM, INCLUSO DOBRADIÇAS - FORNECIMENTO E INSTALAÇÃO. AF_10/2025</t>
  </si>
  <si>
    <t>PORTA DE MADEIRA FRISADA, SEMI-OCA (LEVE OU MÉDIA), 80X210CM, ESPESSURA DE 3,5CM, INCLUSO DOBRADIÇAS - FORNECIMENTO E INSTALAÇÃO. AF_10/2025</t>
  </si>
  <si>
    <t>PORTA DE MADEIRA PARA PINTURA, SEMI-OCA (LEVE OU MÉDIA), 60X210CM, ESPESSURA DE 3,5CM, INCLUSO DOBRADIÇAS - FORNECIMENTO E INSTALAÇÃO. AF_10/2025</t>
  </si>
  <si>
    <t>PORTA DE MADEIRA PARA PINTURA, SEMI-OCA (LEVE OU MÉDIA), 70X210CM, ESPESSURA DE 3,5CM, INCLUSO DOBRADIÇAS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</si>
  <si>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</si>
  <si>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</si>
  <si>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PORTA DE MADEIRA PARA PINTURA, SEMI-OCA (PESADA OU SUPERPESADA), 80X210CM, ESPESSURA DE 3,5CM, INCLUSO DOBRADIÇAS - FORNECIMENTO E INSTALAÇÃO. AF_10/2025</t>
  </si>
  <si>
    <t>PORTA DE MADEIRA PARA VERNIZ, SEMI-OCA (LEVE OU MÉDIA), 60X210CM, ESPESSURA DE 3,5CM, INCLUSO DOBRADIÇAS - FORNECIMENTO E INSTALAÇÃO. AF_10/2025</t>
  </si>
  <si>
    <t>PORTA DE MADEIRA PARA VERNIZ, SEMI-OCA (LEVE OU MÉDIA), 70X210CM, ESPESSURA DE 3,5CM, INCLUSO DOBRADIÇAS - FORNECIMENTO E INSTALAÇÃO. AF_10/2025</t>
  </si>
  <si>
    <t>PORTA DE MADEIRA PARA VERNIZ, SEMI-OCA (LEVE OU MÉDIA), 80X210CM, ESPESSURA DE 3,5CM, INCLUSO DOBRADIÇAS - FORNECIMENTO E INSTALAÇÃO. AF_10/2025</t>
  </si>
  <si>
    <t>PORTA DE MADEIRA PARA VERNIZ, SEMI-OCA (LEVE OU MÉDIA), 90X210CM, ESPESSURA DE 3,5CM, INCLUSO DOBRADIÇAS - FORNECIMENTO E INSTALAÇÃO. AF_10/2025</t>
  </si>
  <si>
    <t>PORTA DE MADEIRA TIPO VENEZIANA, 80X210CM, ESPESSURA DE 3CM, INCLUSO DOBRADIÇAS - FORNECIMENTO E INSTALAÇÃO. AF_10/2025</t>
  </si>
  <si>
    <t>PORTA DE MADEIRA, MACIÇA (PESADA OU SUPERPESADA), 90X210CM, ESPESSURA DE 3,5CM, INCLUSO DOBRADIÇAS - FORNECIMENTO E INSTALAÇÃO. AF_10/2025</t>
  </si>
  <si>
    <t>PORTA DE MADEIRA, TIPO MEXICANA, MACIÇA (PESADA OU SUPERPESADA), 80X210CM, ESPESSURA DE 3,5CM, INCLUSO DOBRADIÇAS - FORNECIMENTO E INSTALAÇÃO. AF_10/2025</t>
  </si>
  <si>
    <t>PORTA EM ALUMÍNIO DE ABRIR TIPO VENEZIANA COM GUARNIÇÃO, FIXAÇÃO COM PARAFUSOS - FORNECIMENTO E INSTALAÇÃO. AF_10/2025</t>
  </si>
  <si>
    <t>PORTA EM AÇO DE ABRIR PARA VIDRO SEM GUARNIÇÃO, 87X210CM, FIXAÇÃO COM PARAFUSOS, EXCLUSIVE VIDROS - FORNECIMENTO E INSTALAÇÃO. AF_10/2025</t>
  </si>
  <si>
    <t>PORTA EM AÇO DE ABRIR TIPO VENEZIANA SEM GUARNIÇÃO, 87X210CM,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</si>
  <si>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</si>
  <si>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</si>
  <si>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</si>
  <si>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</si>
  <si>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</si>
  <si>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</si>
  <si>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</si>
  <si>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</si>
  <si>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</si>
  <si>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</si>
  <si>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</si>
  <si>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</si>
  <si>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</si>
  <si>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</si>
  <si>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</si>
  <si>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</si>
  <si>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</si>
  <si>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</si>
  <si>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</si>
  <si>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</si>
  <si>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</si>
  <si>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</si>
  <si>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</si>
  <si>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</si>
  <si>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</si>
  <si>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</si>
  <si>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</si>
  <si>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</si>
  <si>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</si>
  <si>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</si>
  <si>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</si>
  <si>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</si>
  <si>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</si>
  <si>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</si>
  <si>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</si>
  <si>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</si>
  <si>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</si>
  <si>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</si>
  <si>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</si>
  <si>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</si>
  <si>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</si>
  <si>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</si>
  <si>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</si>
  <si>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</si>
  <si>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</si>
  <si>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</si>
  <si>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</si>
  <si>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</si>
  <si>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</si>
  <si>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</si>
  <si>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</si>
  <si>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</si>
  <si>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</si>
  <si>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MEIA TESOURA DE MADEIRA NÃO APARELHADA, COM VÃO DE 10 M, PARA TELHA CERÂMICA OU DE CONCRETO,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</si>
  <si>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</si>
  <si>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</si>
  <si>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</si>
  <si>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</si>
  <si>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</si>
  <si>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</si>
  <si>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</si>
  <si>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</si>
  <si>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</si>
  <si>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</si>
  <si>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</si>
  <si>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</si>
  <si>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</si>
  <si>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</si>
  <si>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</si>
  <si>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</si>
  <si>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</si>
  <si>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</si>
  <si>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</si>
  <si>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</si>
  <si>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</si>
  <si>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</si>
  <si>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</si>
  <si>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</si>
  <si>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</si>
  <si>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</si>
  <si>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</si>
  <si>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</si>
  <si>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</si>
  <si>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</si>
  <si>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</si>
  <si>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</si>
  <si>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</si>
  <si>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</si>
  <si>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</si>
  <si>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</si>
  <si>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</si>
  <si>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</si>
  <si>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</si>
  <si>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</si>
  <si>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</si>
  <si>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FABRICAÇÃO E INSTALAÇÃO DE TESOURA (INTEIRA OU MEIA) EM AÇO, VÃOS MAIORES OU IGUAIS A 6,0 M E MENORES OU IGUAIS A 12,0 M, INCLUSO IÇAMENTO, EXCLUSIVE PINTURA. AF_10/2025</t>
  </si>
  <si>
    <t>FABRICAÇÃO E INSTALAÇÃO DE TESOURA INTEIRA EM AÇO, VÃO DE 10 M, PARA TELHA CERÂMICA OU DE CONCRETO, INCLUSO IÇAMENTO, EXCLUSIVE PINTURA. AF_10/2025</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</si>
  <si>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</si>
  <si>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</si>
  <si>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</si>
  <si>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</si>
  <si>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</si>
  <si>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</si>
  <si>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</si>
  <si>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</si>
  <si>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</si>
  <si>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</si>
  <si>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</si>
  <si>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</si>
  <si>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</si>
  <si>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</si>
  <si>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</si>
  <si>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</si>
  <si>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</si>
  <si>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</si>
  <si>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</si>
  <si>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</si>
  <si>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</si>
  <si>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</si>
  <si>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</si>
  <si>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</si>
  <si>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</si>
  <si>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</si>
  <si>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</si>
  <si>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</si>
  <si>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</si>
  <si>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</si>
  <si>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</si>
  <si>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</si>
  <si>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</si>
  <si>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</si>
  <si>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</si>
  <si>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</si>
  <si>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</si>
  <si>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</si>
  <si>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</si>
  <si>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10,0 M E MENORES QUE 12,0 M,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</si>
  <si>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</si>
  <si>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</si>
  <si>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</si>
  <si>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INSTALAÇÃO DE TESOURA (INTEIRA OU MEIA), BIAPOIADA, EM MADEIRA NÃO APARELHADA, PARA VÃOS MAIORES OU IGUAIS A 3,0 M E MENORES QUE 6,0 M, INCLUSO IÇAMENTO. AF_10/2025</t>
  </si>
  <si>
    <t>INSTALAÇÃO DE TESOURA (INTEIRA OU MEIA), BIAPOIADA, EM MADEIRA NÃO APARELHADA, PARA VÃOS MAIORES OU IGUAIS A 6,0 M E MENORES QUE 8,0 M, INCLUSO IÇAMENTO. AF_10/2025</t>
  </si>
  <si>
    <t>INSTALAÇÃO DE TESOURA (INTEIRA OU MEIA), BIAPOIADA, EM MADEIRA NÃO APARELHADA, PARA VÃOS MAIORES OU IGUAIS A 8,0 M E MENORES QUE 10,0 M, INCLUSO IÇAMENTO. AF_10/2025</t>
  </si>
  <si>
    <t>INSTALAÇÃO DE TESOURA (INTEIRA OU MEIA), EM AÇO, PARA VÃOS MAIORES OU IGUAIS A 10,0 M E MENORES OU IGUAIS A 12,0 M, INCLUSO IÇAMENTO, EXCLUSIVE PINTURA. AF_10/2025_PE</t>
  </si>
  <si>
    <t>INSTALAÇÃO DE TESOURA (INTEIRA OU MEIA), EM AÇO, PARA VÃOS MAIORES OU IGUAIS A 3,0 M E MENORES QUE 6,0 M, INCLUSO IÇAMENTO, EXCLUSIVE PINTURA. AF_10/2025_PE</t>
  </si>
  <si>
    <t>INSTALAÇÃO DE TESOURA (INTEIRA OU MEIA), EM AÇO, PARA VÃOS MAIORES OU IGUAIS A 6,0 M E MENORES QUE 8,0 M, INCLUSO IÇAMENTO, EXCLUSIVE PINTURA. AF_10/2025_PE</t>
  </si>
  <si>
    <t>INSTALAÇÃO DE TESOURA (INTEIRA OU MEIA), EM AÇO, PARA VÃOS MAIORES OU IGUAIS A 8,0 M E MENORES QUE 10,0 M, INCLUSO IÇAMENTO, EXCLUSIVE PINTURA. AF_10/2025_PE</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</si>
  <si>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</si>
  <si>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</si>
  <si>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</si>
  <si>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</si>
  <si>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</si>
  <si>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</si>
  <si>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</si>
  <si>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</si>
  <si>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</si>
  <si>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</si>
  <si>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</si>
  <si>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</si>
  <si>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</si>
  <si>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</si>
  <si>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</si>
  <si>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</si>
  <si>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</si>
  <si>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</si>
  <si>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</si>
  <si>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</si>
  <si>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</si>
  <si>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</si>
  <si>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</si>
  <si>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</si>
  <si>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</si>
  <si>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</si>
  <si>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</si>
  <si>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</si>
  <si>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</si>
  <si>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</si>
  <si>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</si>
  <si>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</si>
  <si>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</si>
  <si>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</si>
  <si>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</si>
  <si>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</si>
  <si>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</si>
  <si>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</si>
  <si>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</si>
  <si>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</si>
  <si>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</si>
  <si>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</si>
  <si>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</si>
  <si>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</si>
  <si>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</si>
  <si>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</si>
  <si>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</si>
  <si>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</si>
  <si>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</si>
  <si>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</si>
  <si>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</si>
  <si>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</si>
  <si>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</si>
  <si>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</si>
  <si>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</si>
  <si>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</si>
  <si>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</si>
  <si>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</si>
  <si>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</si>
  <si>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</si>
  <si>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</si>
  <si>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</si>
  <si>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</si>
  <si>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</si>
  <si>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</si>
  <si>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</si>
  <si>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</si>
  <si>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</si>
  <si>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</si>
  <si>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</si>
  <si>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</si>
  <si>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</si>
  <si>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</si>
  <si>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</si>
  <si>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</si>
  <si>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</si>
  <si>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</si>
  <si>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</si>
  <si>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</si>
  <si>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</si>
  <si>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</si>
  <si>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</si>
  <si>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</si>
  <si>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</si>
  <si>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</si>
  <si>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</si>
  <si>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</si>
  <si>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</si>
  <si>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</si>
  <si>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</si>
  <si>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</si>
  <si>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</si>
  <si>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</si>
  <si>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</si>
  <si>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</si>
  <si>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</si>
  <si>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</si>
  <si>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</si>
  <si>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</si>
  <si>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</si>
  <si>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</si>
  <si>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</si>
  <si>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</si>
  <si>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</si>
  <si>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</si>
  <si>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</si>
  <si>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</si>
  <si>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</si>
  <si>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</si>
  <si>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</si>
  <si>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</si>
  <si>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</si>
  <si>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</si>
  <si>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</si>
  <si>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</si>
  <si>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</si>
  <si>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</si>
  <si>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</si>
  <si>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</si>
  <si>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</si>
  <si>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</si>
  <si>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</si>
  <si>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</si>
  <si>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</si>
  <si>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</si>
  <si>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</si>
  <si>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</si>
  <si>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</si>
  <si>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</si>
  <si>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</si>
  <si>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</si>
  <si>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</si>
  <si>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</si>
  <si>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</si>
  <si>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</si>
  <si>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</si>
  <si>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</si>
  <si>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</si>
  <si>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</si>
  <si>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</si>
  <si>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</si>
  <si>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</si>
  <si>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</si>
  <si>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</si>
  <si>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</si>
  <si>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</si>
  <si>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</si>
  <si>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</si>
  <si>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</si>
  <si>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</si>
  <si>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</si>
  <si>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</si>
  <si>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</si>
  <si>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</si>
  <si>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</si>
  <si>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</si>
  <si>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</si>
  <si>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</si>
  <si>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</si>
  <si>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</si>
  <si>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</si>
  <si>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</si>
  <si>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</si>
  <si>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</si>
  <si>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</si>
  <si>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</si>
  <si>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</si>
  <si>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</si>
  <si>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</si>
  <si>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</si>
  <si>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</si>
  <si>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</si>
  <si>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</si>
  <si>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</si>
  <si>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</si>
  <si>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</si>
  <si>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</si>
  <si>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</si>
  <si>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</si>
  <si>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</si>
  <si>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</si>
  <si>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</si>
  <si>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</si>
  <si>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</si>
  <si>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</si>
  <si>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</si>
  <si>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</si>
  <si>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</si>
  <si>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</si>
  <si>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</si>
  <si>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</si>
  <si>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</si>
  <si>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</si>
  <si>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</si>
  <si>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</si>
  <si>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</si>
  <si>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</si>
  <si>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</si>
  <si>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</si>
  <si>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</si>
  <si>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</si>
  <si>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</si>
  <si>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</si>
  <si>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</si>
  <si>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</si>
  <si>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</si>
  <si>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</si>
  <si>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</si>
  <si>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</si>
  <si>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</si>
  <si>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</si>
  <si>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</si>
  <si>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</si>
  <si>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</si>
  <si>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</si>
  <si>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</si>
  <si>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</si>
  <si>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</si>
  <si>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</si>
  <si>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</si>
  <si>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</si>
  <si>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</si>
  <si>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</si>
  <si>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</si>
  <si>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</si>
  <si>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</si>
  <si>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</si>
  <si>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</si>
  <si>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</si>
  <si>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</si>
  <si>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</si>
  <si>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</si>
  <si>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</si>
  <si>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</si>
  <si>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</si>
  <si>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</si>
  <si>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</si>
  <si>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</si>
  <si>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</si>
  <si>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</si>
  <si>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</si>
  <si>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</si>
  <si>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</si>
  <si>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</si>
  <si>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</si>
  <si>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</si>
  <si>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</si>
  <si>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</si>
  <si>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</si>
  <si>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</si>
  <si>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</si>
  <si>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</si>
  <si>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</si>
  <si>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</si>
  <si>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</si>
  <si>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</si>
  <si>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</si>
  <si>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</si>
  <si>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</si>
  <si>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</si>
  <si>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</si>
  <si>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</si>
  <si>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</si>
  <si>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</si>
  <si>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</si>
  <si>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</si>
  <si>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</si>
  <si>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</si>
  <si>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</si>
  <si>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</si>
  <si>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</si>
  <si>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</si>
  <si>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</si>
  <si>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</si>
  <si>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</si>
  <si>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</si>
  <si>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</si>
  <si>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</si>
  <si>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</si>
  <si>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</si>
  <si>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</si>
  <si>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</si>
  <si>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</si>
  <si>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</si>
  <si>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</si>
  <si>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</si>
  <si>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</si>
  <si>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</si>
  <si>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</si>
  <si>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</si>
  <si>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</si>
  <si>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</si>
  <si>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</si>
  <si>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</si>
  <si>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</si>
  <si>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</si>
  <si>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</si>
  <si>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</si>
  <si>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</si>
  <si>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</si>
  <si>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</si>
  <si>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</si>
  <si>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</si>
  <si>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</si>
  <si>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</si>
  <si>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</si>
  <si>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</si>
  <si>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</si>
  <si>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</si>
  <si>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</si>
  <si>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</si>
  <si>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</si>
  <si>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</si>
  <si>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</si>
  <si>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</si>
  <si>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</si>
  <si>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</si>
  <si>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</si>
  <si>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</si>
  <si>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</si>
  <si>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</si>
  <si>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</si>
  <si>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</si>
  <si>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</si>
  <si>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</si>
  <si>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</si>
  <si>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</si>
  <si>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</si>
  <si>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</si>
  <si>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</si>
  <si>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</si>
  <si>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</si>
  <si>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</si>
  <si>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</si>
  <si>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</si>
  <si>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</si>
  <si>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</si>
  <si>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</si>
  <si>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</si>
  <si>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</si>
  <si>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</si>
  <si>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</si>
  <si>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</si>
  <si>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</si>
  <si>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</si>
  <si>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</si>
  <si>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</si>
  <si>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</si>
  <si>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</si>
  <si>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</si>
  <si>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</si>
  <si>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</si>
  <si>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</si>
  <si>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</si>
  <si>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</si>
  <si>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</si>
  <si>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</si>
  <si>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</si>
  <si>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</si>
  <si>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</si>
  <si>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</si>
  <si>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</si>
  <si>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</si>
  <si>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</si>
  <si>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</si>
  <si>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</si>
  <si>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</si>
  <si>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</si>
  <si>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</si>
  <si>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</si>
  <si>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</si>
  <si>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</si>
  <si>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</si>
  <si>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</si>
  <si>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</si>
  <si>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</si>
  <si>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</si>
  <si>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</si>
  <si>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</si>
  <si>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</si>
  <si>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</si>
  <si>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</si>
  <si>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</si>
  <si>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</si>
  <si>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</si>
  <si>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</si>
  <si>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</si>
  <si>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</si>
  <si>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</si>
  <si>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</si>
  <si>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</si>
  <si>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</si>
  <si>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</si>
  <si>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</si>
  <si>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</si>
  <si>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</si>
  <si>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</si>
  <si>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</si>
  <si>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</si>
  <si>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</si>
  <si>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</si>
  <si>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</si>
  <si>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</si>
  <si>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</si>
  <si>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</si>
  <si>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</si>
  <si>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</si>
  <si>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</si>
  <si>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</si>
  <si>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</si>
  <si>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</si>
  <si>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</si>
  <si>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</si>
  <si>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</si>
  <si>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</si>
  <si>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</si>
  <si>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</si>
  <si>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</si>
  <si>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</si>
  <si>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</si>
  <si>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</si>
  <si>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</si>
  <si>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</si>
  <si>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</si>
  <si>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</si>
  <si>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</si>
  <si>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</si>
  <si>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</si>
  <si>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</si>
  <si>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</si>
  <si>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</si>
  <si>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</si>
  <si>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</si>
  <si>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</si>
  <si>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</si>
  <si>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</si>
  <si>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</si>
  <si>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</si>
  <si>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</si>
  <si>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</si>
  <si>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</si>
  <si>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</si>
  <si>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</si>
  <si>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</si>
  <si>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</si>
  <si>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</si>
  <si>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</si>
  <si>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</si>
  <si>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</si>
  <si>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</si>
  <si>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</si>
  <si>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</si>
  <si>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</si>
  <si>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</si>
  <si>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</si>
  <si>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</si>
  <si>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</si>
  <si>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</si>
  <si>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</si>
  <si>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</si>
  <si>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</si>
  <si>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</si>
  <si>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</si>
  <si>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</si>
  <si>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</si>
  <si>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</si>
  <si>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</si>
  <si>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</si>
  <si>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</si>
  <si>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</si>
  <si>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</si>
  <si>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</si>
  <si>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</si>
  <si>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</si>
  <si>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</si>
  <si>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</si>
  <si>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</si>
  <si>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</si>
  <si>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</si>
  <si>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</si>
  <si>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</si>
  <si>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</si>
  <si>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</si>
  <si>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</si>
  <si>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</si>
  <si>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</si>
  <si>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</si>
  <si>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</si>
  <si>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</si>
  <si>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</si>
  <si>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</si>
  <si>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</si>
  <si>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</si>
  <si>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</si>
  <si>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</si>
  <si>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</si>
  <si>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</si>
  <si>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</si>
  <si>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</si>
  <si>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</si>
  <si>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</si>
  <si>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</si>
  <si>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</si>
  <si>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</si>
  <si>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</si>
  <si>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</si>
  <si>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</si>
  <si>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</si>
  <si>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</si>
  <si>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</si>
  <si>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</si>
  <si>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</si>
  <si>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</si>
  <si>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</si>
  <si>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</si>
  <si>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</si>
  <si>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</si>
  <si>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</si>
  <si>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</si>
  <si>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</si>
  <si>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</si>
  <si>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</si>
  <si>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</si>
  <si>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</si>
  <si>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</si>
  <si>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</si>
  <si>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</si>
  <si>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</si>
  <si>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</si>
  <si>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</si>
  <si>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</si>
  <si>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</si>
  <si>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</si>
  <si>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</si>
  <si>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</si>
  <si>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</si>
  <si>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</si>
  <si>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1.1/4" ESPAÇADOS 1,20M, TRAVESSA SUPERIOR DE 1.1/2", GRADIL FORMADO POR TUBOS HORIZONTAIS DE 1" E VERTICAIS DE 3/4", FIXADO COM ADESIVO ESTRUTURAL EPOXI. AF_10/2025_PS</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</si>
  <si>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</si>
  <si>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</si>
  <si>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</si>
  <si>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</si>
  <si>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</si>
  <si>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</si>
  <si>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</si>
  <si>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</si>
  <si>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</si>
  <si>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</si>
  <si>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</si>
  <si>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</si>
  <si>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</si>
  <si>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</si>
  <si>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</si>
  <si>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</si>
  <si>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</si>
  <si>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</si>
  <si>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</si>
  <si>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</si>
  <si>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</si>
  <si>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</si>
  <si>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</si>
  <si>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</si>
  <si>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</si>
  <si>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</si>
  <si>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</si>
  <si>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</si>
  <si>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</si>
  <si>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</si>
  <si>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</si>
  <si>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</si>
  <si>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</si>
  <si>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</si>
  <si>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</si>
  <si>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</si>
  <si>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</si>
  <si>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</si>
  <si>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</si>
  <si>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</si>
  <si>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</si>
  <si>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</si>
  <si>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</si>
  <si>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</si>
  <si>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</si>
  <si>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</si>
  <si>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</si>
  <si>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</si>
  <si>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</si>
  <si>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</si>
  <si>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</si>
  <si>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</si>
  <si>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</si>
  <si>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</si>
  <si>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</si>
  <si>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</si>
  <si>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</si>
  <si>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</si>
  <si>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</si>
  <si>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</si>
  <si>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</si>
  <si>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</si>
  <si>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</si>
  <si>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</si>
  <si>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</si>
  <si>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</si>
  <si>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</si>
  <si>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</si>
  <si>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</si>
  <si>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</si>
  <si>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</si>
  <si>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</si>
  <si>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</si>
  <si>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</si>
  <si>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</si>
  <si>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</si>
  <si>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</si>
  <si>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</si>
  <si>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</si>
  <si>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</si>
  <si>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</si>
  <si>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</si>
  <si>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</si>
  <si>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</si>
  <si>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</si>
  <si>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</si>
  <si>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</si>
  <si>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</si>
  <si>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</si>
  <si>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</si>
  <si>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</si>
  <si>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</si>
  <si>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</si>
  <si>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</si>
  <si>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</si>
  <si>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</si>
  <si>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</si>
  <si>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</si>
  <si>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</si>
  <si>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</si>
  <si>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</si>
  <si>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</si>
  <si>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</si>
  <si>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</si>
  <si>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</si>
  <si>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</si>
  <si>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</si>
  <si>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</si>
  <si>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</si>
  <si>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</si>
  <si>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</si>
  <si>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</si>
  <si>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</si>
  <si>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</si>
  <si>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</si>
  <si>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</si>
  <si>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</si>
  <si>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</si>
  <si>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</si>
  <si>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</si>
  <si>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</si>
  <si>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</si>
  <si>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</si>
  <si>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</si>
  <si>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</si>
  <si>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</si>
  <si>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</si>
  <si>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</si>
  <si>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</si>
  <si>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</si>
  <si>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</si>
  <si>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</si>
  <si>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</si>
  <si>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</si>
  <si>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</si>
  <si>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</si>
  <si>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</si>
  <si>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</si>
  <si>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</si>
  <si>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</si>
  <si>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</si>
  <si>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</si>
  <si>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</si>
  <si>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</si>
  <si>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</si>
  <si>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</si>
  <si>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</si>
  <si>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</si>
  <si>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</si>
  <si>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</si>
  <si>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</si>
  <si>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</si>
  <si>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</si>
  <si>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</si>
  <si>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</si>
  <si>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</si>
  <si>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</si>
  <si>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</si>
  <si>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</si>
  <si>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</si>
  <si>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</si>
  <si>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</si>
  <si>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</si>
  <si>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</si>
  <si>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</si>
  <si>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</si>
  <si>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</si>
  <si>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</si>
  <si>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</si>
  <si>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</si>
  <si>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</si>
  <si>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</si>
  <si>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</si>
  <si>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</si>
  <si>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</si>
  <si>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</si>
  <si>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</si>
  <si>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</si>
  <si>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</si>
  <si>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</si>
  <si>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</si>
  <si>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</si>
  <si>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</si>
  <si>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</si>
  <si>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</si>
  <si>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</si>
  <si>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</si>
  <si>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</si>
  <si>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</si>
  <si>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</si>
  <si>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</si>
  <si>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</si>
  <si>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</si>
  <si>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</si>
  <si>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</si>
  <si>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</si>
  <si>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</si>
  <si>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</si>
  <si>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</si>
  <si>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</si>
  <si>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</si>
  <si>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</si>
  <si>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</si>
  <si>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</si>
  <si>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</si>
  <si>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</si>
  <si>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</si>
  <si>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</si>
  <si>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</si>
  <si>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</si>
  <si>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</si>
  <si>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</si>
  <si>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</si>
  <si>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</si>
  <si>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</si>
  <si>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</si>
  <si>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</si>
  <si>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</si>
  <si>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</si>
  <si>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</si>
  <si>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</si>
  <si>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</si>
  <si>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</si>
  <si>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</si>
  <si>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</si>
  <si>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</si>
  <si>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</si>
  <si>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</si>
  <si>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</si>
  <si>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</si>
  <si>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</si>
  <si>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</si>
  <si>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</si>
  <si>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</si>
  <si>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</si>
  <si>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</si>
  <si>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</si>
  <si>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</si>
  <si>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</si>
  <si>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</si>
  <si>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</si>
  <si>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</si>
  <si>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</si>
  <si>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</si>
  <si>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</si>
  <si>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</si>
  <si>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</si>
  <si>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</si>
  <si>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</si>
  <si>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</si>
  <si>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</si>
  <si>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</si>
  <si>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</si>
  <si>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</si>
  <si>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</si>
  <si>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</si>
  <si>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</si>
  <si>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</si>
  <si>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</si>
  <si>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</si>
  <si>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</si>
  <si>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</si>
  <si>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</si>
  <si>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</si>
  <si>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</si>
  <si>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</si>
  <si>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</si>
  <si>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</si>
  <si>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</si>
  <si>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</si>
  <si>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</si>
  <si>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</si>
  <si>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</si>
  <si>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</si>
  <si>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</si>
  <si>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</si>
  <si>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</si>
  <si>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</si>
  <si>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</si>
  <si>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</si>
  <si>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</si>
  <si>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</si>
  <si>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</si>
  <si>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</si>
  <si>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</si>
  <si>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</si>
  <si>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</si>
  <si>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</si>
  <si>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</si>
  <si>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</si>
  <si>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</si>
  <si>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</si>
  <si>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</si>
  <si>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</si>
  <si>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</si>
  <si>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</si>
  <si>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</si>
  <si>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</si>
  <si>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</si>
  <si>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</si>
  <si>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</si>
  <si>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</si>
  <si>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</si>
  <si>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</si>
  <si>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</si>
  <si>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</si>
  <si>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</si>
  <si>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</si>
  <si>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</si>
  <si>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</si>
  <si>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</si>
  <si>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</si>
  <si>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</si>
  <si>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</si>
  <si>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</si>
  <si>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</si>
  <si>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</si>
  <si>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</si>
  <si>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</si>
  <si>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</si>
  <si>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</si>
  <si>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</si>
  <si>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</si>
  <si>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</si>
  <si>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</si>
  <si>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</si>
  <si>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</si>
  <si>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</si>
  <si>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</si>
  <si>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</si>
  <si>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</si>
  <si>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</si>
  <si>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</si>
  <si>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</si>
  <si>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</si>
  <si>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</si>
  <si>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</si>
  <si>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</si>
  <si>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</si>
  <si>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</si>
  <si>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</si>
  <si>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</si>
  <si>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</si>
  <si>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</si>
  <si>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</si>
  <si>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</si>
  <si>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</si>
  <si>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</si>
  <si>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</si>
  <si>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</si>
  <si>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</si>
  <si>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</si>
  <si>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</si>
  <si>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</si>
  <si>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</si>
  <si>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</si>
  <si>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</si>
  <si>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</si>
  <si>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</si>
  <si>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</si>
  <si>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</si>
  <si>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</si>
  <si>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</si>
  <si>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</si>
  <si>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</si>
  <si>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</si>
  <si>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</si>
  <si>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</si>
  <si>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</si>
  <si>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</si>
  <si>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</si>
  <si>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</si>
  <si>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</si>
  <si>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</si>
  <si>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</si>
  <si>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</si>
  <si>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</si>
  <si>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</si>
  <si>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</si>
  <si>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</si>
  <si>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</si>
  <si>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</si>
  <si>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</si>
  <si>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</si>
  <si>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</si>
  <si>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</si>
  <si>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</si>
  <si>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</si>
  <si>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</si>
  <si>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</si>
  <si>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</si>
  <si>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</si>
  <si>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</si>
  <si>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</si>
  <si>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</si>
  <si>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</si>
  <si>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</si>
  <si>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</si>
  <si>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</si>
  <si>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</si>
  <si>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</si>
  <si>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</si>
  <si>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</si>
  <si>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</si>
  <si>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</si>
  <si>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</si>
  <si>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</si>
  <si>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</si>
  <si>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</si>
  <si>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</si>
  <si>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</si>
  <si>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</si>
  <si>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</si>
  <si>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</si>
  <si>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</si>
  <si>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</si>
  <si>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</si>
  <si>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</si>
  <si>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</si>
  <si>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</si>
  <si>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</si>
  <si>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</si>
  <si>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</si>
  <si>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</si>
  <si>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</si>
  <si>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</si>
  <si>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</si>
  <si>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</si>
  <si>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</si>
  <si>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</si>
  <si>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</si>
  <si>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</si>
  <si>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</si>
  <si>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</si>
  <si>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</si>
  <si>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</si>
  <si>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</si>
  <si>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</si>
  <si>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</si>
  <si>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</si>
  <si>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</si>
  <si>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</si>
  <si>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</si>
  <si>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</si>
  <si>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</si>
  <si>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</si>
  <si>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</si>
  <si>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</si>
  <si>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</si>
  <si>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</si>
  <si>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</si>
  <si>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</si>
  <si>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</si>
  <si>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</si>
  <si>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</si>
  <si>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</si>
  <si>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</si>
  <si>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</si>
  <si>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</si>
  <si>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</si>
  <si>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</si>
  <si>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</si>
  <si>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</si>
  <si>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</si>
  <si>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</si>
  <si>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</si>
  <si>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</si>
  <si>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</si>
  <si>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</si>
  <si>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</si>
  <si>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</si>
  <si>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</si>
  <si>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</si>
  <si>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</si>
  <si>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</si>
  <si>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</si>
  <si>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</si>
  <si>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</si>
  <si>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</si>
  <si>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</si>
  <si>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</si>
  <si>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</si>
  <si>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</si>
  <si>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</si>
  <si>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</si>
  <si>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</si>
  <si>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</si>
  <si>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</si>
  <si>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</si>
  <si>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</si>
  <si>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</si>
  <si>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</si>
  <si>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</si>
  <si>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</si>
  <si>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</si>
  <si>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</si>
  <si>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</si>
  <si>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</si>
  <si>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</si>
  <si>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</si>
  <si>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</si>
  <si>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</si>
  <si>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</si>
  <si>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</si>
  <si>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</si>
  <si>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</si>
  <si>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</si>
  <si>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</si>
  <si>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</si>
  <si>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</si>
  <si>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</si>
  <si>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</si>
  <si>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</si>
  <si>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</si>
  <si>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</si>
  <si>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</si>
  <si>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</si>
  <si>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</si>
  <si>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</si>
  <si>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</si>
  <si>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</si>
  <si>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</si>
  <si>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</si>
  <si>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</si>
  <si>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</si>
  <si>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</si>
  <si>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t>
  </si>
  <si>
    <t>ENTRADA DE ENERGIA ELÉTRICA, AÉREA, MONOFÁSICA, COM CAIXA DE EMBUTIR, CABO DE 16 MM2 E DISJUNTOR DIN 50A (NÃO INCLUSO O POSTE DE CONCRETO). AF_07/2020</t>
  </si>
  <si>
    <t>ENTRADA DE ENERGIA ELÉTRICA, AÉREA, MONOFÁSICA, COM CAIXA DE EMBUTIR, CABO DE 25 MM2 E DISJUNTOR DIN 50A (NÃO INCLUSO O POSTE DE CONCRETO). AF_07/2020</t>
  </si>
  <si>
    <t>ENTRADA DE ENERGIA ELÉTRICA, AÉREA, MONOFÁSICA, COM CAIXA DE EMBUTIR, CABO DE 35 MM2 E DISJUNTOR DIN 50A (NÃO INCLUSO O POSTE DE CONCRETO). AF_07/2020</t>
  </si>
  <si>
    <t>ENTRADA DE ENERGIA ELÉTRICA, AÉREA, MONOFÁSICA, COM CAIXA DE SOBREPOR, CABO DE 10 MM2 E DISJUNTOR DIN 50A (NÃO INCLUSO O POSTE DE CONCRETO). AF_07/2020</t>
  </si>
  <si>
    <t>ENTRADA DE ENERGIA ELÉTRICA, AÉREA, MONOFÁSICA, COM CAIXA DE SOBREPOR, CABO DE 16 MM2 E DISJUNTOR DIN 50A (NÃO INCLUSO O POSTE DE CONCRETO). AF_07/2020</t>
  </si>
  <si>
    <t>ENTRADA DE ENERGIA ELÉTRICA, AÉREA, MONOFÁSICA, COM CAIXA DE SOBREPOR, CABO DE 25 MM2 E DISJUNTOR DIN 50A (NÃO INCLUSO O POSTE DE CONCRETO). AF_07/2020</t>
  </si>
  <si>
    <t>ENTRADA DE ENERGIA ELÉTRICA, AÉREA, MONOFÁSICA, COM CAIXA DE SOBREPOR, CABO DE 35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</si>
  <si>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</si>
  <si>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</si>
  <si>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</si>
  <si>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</si>
  <si>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</si>
  <si>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</si>
  <si>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</si>
  <si>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</si>
  <si>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</si>
  <si>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</si>
  <si>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</si>
  <si>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</si>
  <si>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</si>
  <si>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</si>
  <si>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</si>
  <si>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</si>
  <si>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t>
  </si>
  <si>
    <t>ENTRADA DE ENERGIA ELÉTRICA, SUBTERRÂNEA, MONOFÁSICA, COM CAIXA DE EMBUTIR, CABO DE 16 MM2 E DISJUNTOR DIN 50A (NÃO INCLUSA MURETA DE ALVENARIA). AF_07/2020</t>
  </si>
  <si>
    <t>ENTRADA DE ENERGIA ELÉTRICA, SUBTERRÂNEA, MONOFÁSICA, COM CAIXA DE EMBUTIR, CABO DE 25 MM2 E DISJUNTOR DIN 50A (NÃO INCLUSA MURETA DE ALVENARIA). AF_07/2020</t>
  </si>
  <si>
    <t>ENTRADA DE ENERGIA ELÉTRICA, SUBTERRÂNEA, MONOFÁSICA, COM CAIXA DE EMBUTIR, CABO DE 35 MM2 E DISJUNTOR DIN 50A (NÃO INCLUSA MURETA DE ALVENARIA). AF_07/2020</t>
  </si>
  <si>
    <t>ENTRADA DE ENERGIA ELÉTRICA, SUBTERRÂNEA, MONOFÁSICA, COM CAIXA DE SOBREPOR, CABO DE 10 MM2 E DISJUNTOR DIN 50A (NÃO INCLUSA MURETA DE ALVENARIA). AF_07/2020</t>
  </si>
  <si>
    <t>ENTRADA DE ENERGIA ELÉTRICA, SUBTERRÂNEA, MONOFÁSICA, COM CAIXA DE SOBREPOR, CABO DE 16 MM2 E DISJUNTOR DIN 50A (NÃO INCLUSA MURETA DE ALVENARIA). AF_07/2020</t>
  </si>
  <si>
    <t>ENTRADA DE ENERGIA ELÉTRICA, SUBTERRÂNEA, MONOFÁSICA, COM CAIXA DE SOBREPOR, CABO DE 25 MM2 E DISJUNTOR DIN 50A (NÃO INCLUSA MURETA DE ALVENARIA). AF_07/2020</t>
  </si>
  <si>
    <t>ENTRADA DE ENERGIA ELÉTRICA, SUBTERRÂNEA, MONOFÁSICA, COM CAIXA DE SOBREPOR, CABO DE 35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</si>
  <si>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</si>
  <si>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</si>
  <si>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</si>
  <si>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</si>
  <si>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</si>
  <si>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</si>
  <si>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</si>
  <si>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</si>
  <si>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</si>
  <si>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</si>
  <si>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</si>
  <si>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</si>
  <si>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</si>
  <si>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</si>
  <si>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</si>
  <si>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</si>
  <si>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</si>
  <si>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</si>
  <si>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</si>
  <si>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</si>
  <si>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</si>
  <si>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</si>
  <si>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</si>
  <si>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</si>
  <si>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</si>
  <si>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</si>
  <si>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</si>
  <si>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</si>
  <si>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</si>
  <si>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</si>
  <si>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</si>
  <si>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</si>
  <si>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</si>
  <si>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</si>
  <si>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</si>
  <si>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</si>
  <si>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</si>
  <si>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</si>
  <si>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</si>
  <si>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</si>
  <si>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</si>
  <si>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</si>
  <si>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</si>
  <si>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</si>
  <si>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</si>
  <si>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</si>
  <si>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</si>
  <si>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</si>
  <si>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</si>
  <si>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</si>
  <si>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</si>
  <si>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</si>
  <si>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</si>
  <si>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</si>
  <si>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</si>
  <si>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</si>
  <si>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</si>
  <si>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</si>
  <si>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</si>
  <si>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</si>
  <si>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</si>
  <si>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</si>
  <si>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</si>
  <si>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</si>
  <si>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</si>
  <si>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</si>
  <si>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</si>
  <si>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</si>
  <si>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</si>
  <si>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</si>
  <si>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</si>
  <si>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</si>
  <si>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</si>
  <si>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</si>
  <si>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</si>
  <si>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</si>
  <si>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</si>
  <si>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</si>
  <si>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</si>
  <si>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</si>
  <si>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</si>
  <si>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</si>
  <si>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</si>
  <si>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</si>
  <si>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</si>
  <si>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</si>
  <si>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</si>
  <si>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</si>
  <si>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</si>
  <si>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</si>
  <si>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</si>
  <si>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</si>
  <si>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</si>
  <si>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</si>
  <si>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</si>
  <si>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</si>
  <si>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</si>
  <si>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</si>
  <si>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</si>
  <si>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</si>
  <si>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</si>
  <si>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</si>
  <si>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</si>
  <si>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</si>
  <si>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</si>
  <si>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</si>
  <si>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</si>
  <si>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</si>
  <si>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</si>
  <si>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</si>
  <si>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</si>
  <si>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</si>
  <si>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</si>
  <si>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</si>
  <si>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</si>
  <si>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</si>
  <si>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</si>
  <si>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</si>
  <si>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</si>
  <si>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</si>
  <si>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</si>
  <si>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</si>
  <si>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</si>
  <si>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</si>
  <si>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</si>
  <si>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</si>
  <si>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</si>
  <si>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</si>
  <si>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</si>
  <si>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</si>
  <si>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</si>
  <si>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</si>
  <si>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</si>
  <si>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</si>
  <si>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</si>
  <si>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</si>
  <si>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</si>
  <si>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</si>
  <si>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</si>
  <si>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</si>
  <si>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</si>
  <si>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</si>
  <si>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</si>
  <si>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</si>
  <si>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</si>
  <si>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</si>
  <si>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</si>
  <si>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</si>
  <si>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</si>
  <si>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</si>
  <si>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</si>
  <si>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</si>
  <si>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</si>
  <si>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</si>
  <si>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</si>
  <si>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</si>
  <si>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</si>
  <si>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</si>
  <si>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</si>
  <si>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</si>
  <si>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</si>
  <si>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</si>
  <si>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</si>
  <si>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</si>
  <si>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</si>
  <si>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</si>
  <si>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</si>
  <si>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</si>
  <si>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</si>
  <si>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</si>
  <si>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</si>
  <si>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</si>
  <si>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</si>
  <si>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</si>
  <si>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</si>
  <si>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</si>
  <si>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</si>
  <si>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</si>
  <si>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</si>
  <si>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</si>
  <si>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</si>
  <si>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</si>
  <si>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</si>
  <si>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</si>
  <si>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</si>
  <si>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</si>
  <si>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</si>
  <si>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</si>
  <si>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</si>
  <si>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</si>
  <si>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</si>
  <si>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</si>
  <si>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</si>
  <si>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</si>
  <si>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</si>
  <si>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</si>
  <si>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</si>
  <si>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</si>
  <si>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</si>
  <si>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</si>
  <si>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</si>
  <si>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</si>
  <si>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</si>
  <si>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</si>
  <si>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</si>
  <si>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</si>
  <si>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</si>
  <si>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</si>
  <si>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</si>
  <si>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</si>
  <si>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</si>
  <si>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</si>
  <si>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</si>
  <si>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</si>
  <si>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</si>
  <si>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</si>
  <si>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</si>
  <si>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</si>
  <si>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</si>
  <si>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</si>
  <si>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</si>
  <si>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</si>
  <si>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</si>
  <si>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</si>
  <si>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</si>
  <si>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</si>
  <si>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</si>
  <si>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</si>
  <si>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</si>
  <si>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</si>
  <si>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</si>
  <si>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</si>
  <si>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</si>
  <si>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</si>
  <si>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</si>
  <si>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</si>
  <si>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</si>
  <si>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</si>
  <si>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</si>
  <si>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</si>
  <si>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</si>
  <si>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</si>
  <si>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</si>
  <si>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</si>
  <si>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</si>
  <si>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</si>
  <si>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</si>
  <si>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</si>
  <si>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</si>
  <si>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</si>
  <si>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</si>
  <si>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</si>
  <si>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</si>
  <si>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</si>
  <si>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</si>
  <si>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</si>
  <si>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</si>
  <si>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</si>
  <si>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</si>
  <si>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</si>
  <si>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</si>
  <si>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</si>
  <si>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</si>
  <si>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</si>
  <si>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</si>
  <si>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</si>
  <si>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</si>
  <si>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</si>
  <si>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</si>
  <si>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</si>
  <si>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</si>
  <si>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</si>
  <si>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</si>
  <si>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</si>
  <si>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</si>
  <si>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</si>
  <si>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</si>
  <si>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</si>
  <si>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</si>
  <si>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</si>
  <si>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</si>
  <si>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</si>
  <si>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</si>
  <si>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</si>
  <si>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</si>
  <si>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</si>
  <si>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</si>
  <si>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</si>
  <si>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</si>
  <si>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</si>
  <si>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</si>
  <si>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</si>
  <si>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</si>
  <si>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</si>
  <si>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</si>
  <si>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</si>
  <si>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</si>
  <si>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</si>
  <si>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</si>
  <si>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</si>
  <si>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</si>
  <si>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</si>
  <si>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</si>
  <si>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</si>
  <si>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</si>
  <si>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</si>
  <si>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</si>
  <si>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</si>
  <si>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</si>
  <si>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</si>
  <si>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</si>
  <si>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</si>
  <si>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</si>
  <si>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</si>
  <si>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</si>
  <si>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</si>
  <si>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</si>
  <si>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</si>
  <si>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</si>
  <si>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</si>
  <si>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</si>
  <si>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</si>
  <si>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</si>
  <si>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</si>
  <si>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</si>
  <si>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</si>
  <si>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</si>
  <si>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</si>
  <si>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</si>
  <si>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</si>
  <si>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</si>
  <si>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</si>
  <si>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</si>
  <si>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</si>
  <si>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</si>
  <si>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</si>
  <si>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</si>
  <si>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</si>
  <si>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</si>
  <si>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</si>
  <si>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</si>
  <si>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</si>
  <si>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</si>
  <si>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</si>
  <si>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</si>
  <si>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</si>
  <si>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</si>
  <si>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</si>
  <si>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</si>
  <si>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</si>
  <si>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</si>
  <si>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</si>
  <si>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</si>
  <si>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</si>
  <si>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</si>
  <si>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</si>
  <si>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</si>
  <si>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</si>
  <si>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</si>
  <si>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</si>
  <si>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</si>
  <si>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</si>
  <si>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</si>
  <si>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</si>
  <si>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</si>
  <si>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</si>
  <si>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</si>
  <si>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</si>
  <si>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</si>
  <si>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</si>
  <si>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</si>
  <si>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</si>
  <si>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</si>
  <si>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</si>
  <si>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</si>
  <si>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</si>
  <si>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</si>
  <si>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</si>
  <si>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</si>
  <si>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</si>
  <si>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</si>
  <si>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</si>
  <si>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</si>
  <si>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</si>
  <si>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</si>
  <si>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</si>
  <si>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</si>
  <si>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</si>
  <si>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</si>
  <si>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</si>
  <si>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</si>
  <si>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</si>
  <si>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</si>
  <si>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</si>
  <si>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</si>
  <si>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</si>
  <si>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</si>
  <si>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</si>
  <si>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</si>
  <si>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</si>
  <si>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</si>
  <si>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</si>
  <si>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</si>
  <si>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</si>
  <si>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</si>
  <si>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</si>
  <si>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</si>
  <si>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</si>
  <si>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</si>
  <si>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</si>
  <si>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</si>
  <si>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</si>
  <si>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</si>
  <si>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</si>
  <si>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</si>
  <si>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</si>
  <si>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</si>
  <si>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</si>
  <si>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</si>
  <si>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</si>
  <si>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</si>
  <si>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</si>
  <si>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</si>
  <si>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</si>
  <si>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</si>
  <si>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</si>
  <si>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</si>
  <si>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</si>
  <si>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</si>
  <si>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</si>
  <si>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</si>
  <si>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</si>
  <si>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</si>
  <si>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</si>
  <si>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</si>
  <si>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</si>
  <si>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</si>
  <si>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</si>
  <si>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</si>
  <si>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</si>
  <si>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</si>
  <si>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</si>
  <si>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</si>
  <si>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</si>
  <si>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</si>
  <si>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</si>
  <si>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</si>
  <si>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</si>
  <si>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</si>
  <si>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</si>
  <si>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</si>
  <si>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</si>
  <si>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</si>
  <si>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</si>
  <si>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</si>
  <si>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</si>
  <si>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</si>
  <si>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</si>
  <si>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</si>
  <si>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</si>
  <si>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</si>
  <si>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</si>
  <si>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</si>
  <si>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</si>
  <si>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</si>
  <si>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</si>
  <si>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</si>
  <si>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</si>
  <si>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</si>
  <si>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</si>
  <si>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</si>
  <si>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</si>
  <si>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</si>
  <si>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</si>
  <si>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</si>
  <si>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</si>
  <si>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</si>
  <si>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</si>
  <si>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</si>
  <si>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</si>
  <si>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</si>
  <si>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</si>
  <si>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</si>
  <si>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</si>
  <si>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</si>
  <si>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</si>
  <si>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</si>
  <si>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</si>
  <si>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</si>
  <si>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</si>
  <si>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</si>
  <si>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</si>
  <si>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</si>
  <si>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</si>
  <si>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</si>
  <si>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</si>
  <si>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</si>
  <si>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</si>
  <si>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</si>
  <si>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</si>
  <si>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</si>
  <si>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</si>
  <si>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</si>
  <si>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</si>
  <si>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</si>
  <si>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</si>
  <si>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</si>
  <si>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</si>
  <si>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</si>
  <si>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</si>
  <si>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</si>
  <si>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</si>
  <si>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</si>
  <si>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</si>
  <si>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</si>
  <si>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</si>
  <si>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</si>
  <si>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</si>
  <si>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</si>
  <si>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</si>
  <si>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</si>
  <si>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</si>
  <si>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</si>
  <si>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</si>
  <si>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</si>
  <si>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</si>
  <si>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</si>
  <si>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</si>
  <si>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</si>
  <si>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</si>
  <si>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</si>
  <si>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</si>
  <si>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</si>
  <si>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</si>
  <si>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</si>
  <si>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</si>
  <si>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</si>
  <si>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</si>
  <si>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</si>
  <si>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</si>
  <si>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</si>
  <si>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</si>
  <si>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</si>
  <si>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</si>
  <si>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</si>
  <si>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</si>
  <si>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</si>
  <si>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</si>
  <si>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</si>
  <si>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</si>
  <si>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</si>
  <si>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</si>
  <si>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</si>
  <si>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</si>
  <si>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</si>
  <si>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</si>
  <si>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</si>
  <si>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</si>
  <si>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</si>
  <si>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</si>
  <si>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</si>
  <si>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</si>
  <si>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</si>
  <si>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</si>
  <si>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</si>
  <si>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</si>
  <si>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</si>
  <si>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</si>
  <si>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</si>
  <si>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</si>
  <si>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</si>
  <si>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</si>
  <si>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</si>
  <si>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</si>
  <si>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</si>
  <si>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</si>
  <si>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</si>
  <si>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</si>
  <si>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</si>
  <si>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</si>
  <si>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</si>
  <si>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</si>
  <si>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</si>
  <si>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</si>
  <si>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</si>
  <si>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</si>
  <si>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</si>
  <si>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</si>
  <si>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</si>
  <si>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</si>
  <si>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</si>
  <si>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</si>
  <si>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</si>
  <si>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</si>
  <si>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</si>
  <si>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</si>
  <si>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</si>
  <si>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</si>
  <si>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</si>
  <si>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</si>
  <si>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</si>
  <si>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</si>
  <si>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</si>
  <si>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</si>
  <si>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</si>
  <si>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</si>
  <si>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</si>
  <si>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</si>
  <si>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</si>
  <si>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</si>
  <si>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</si>
  <si>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</si>
  <si>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</si>
  <si>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</si>
  <si>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</si>
  <si>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</si>
  <si>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</si>
  <si>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</si>
  <si>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</si>
  <si>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</si>
  <si>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</si>
  <si>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</si>
  <si>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</si>
  <si>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</si>
  <si>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</si>
  <si>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</si>
  <si>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</si>
  <si>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</si>
  <si>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</si>
  <si>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</si>
  <si>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</si>
  <si>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</si>
  <si>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</si>
  <si>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</si>
  <si>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</si>
  <si>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</si>
  <si>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</si>
  <si>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</si>
  <si>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</si>
  <si>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</si>
  <si>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</si>
  <si>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</si>
  <si>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</si>
  <si>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</si>
  <si>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</si>
  <si>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</si>
  <si>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</si>
  <si>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</si>
  <si>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</si>
  <si>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</si>
  <si>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</si>
  <si>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</si>
  <si>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</si>
  <si>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</si>
  <si>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</si>
  <si>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</si>
  <si>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</si>
  <si>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</si>
  <si>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</si>
  <si>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</si>
  <si>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</si>
  <si>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</si>
  <si>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</si>
  <si>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</si>
  <si>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</si>
  <si>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</si>
  <si>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</si>
  <si>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</si>
  <si>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</si>
  <si>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</si>
  <si>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</si>
  <si>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</si>
  <si>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</si>
  <si>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</si>
  <si>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</si>
  <si>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</si>
  <si>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</si>
  <si>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</si>
  <si>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</si>
  <si>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</si>
  <si>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</si>
  <si>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</si>
  <si>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</si>
  <si>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</si>
  <si>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</si>
  <si>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</si>
  <si>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</si>
  <si>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</si>
  <si>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</si>
  <si>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</si>
  <si>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</si>
  <si>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</si>
  <si>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</si>
  <si>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</si>
  <si>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</si>
  <si>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</si>
  <si>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</si>
  <si>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</si>
  <si>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</si>
  <si>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</si>
  <si>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</si>
  <si>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</si>
  <si>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</si>
  <si>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</si>
  <si>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</si>
  <si>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</si>
  <si>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</si>
  <si>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</si>
  <si>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</si>
  <si>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</si>
  <si>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</si>
  <si>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</si>
  <si>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</si>
  <si>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</si>
  <si>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</si>
  <si>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</si>
  <si>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</si>
  <si>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</si>
  <si>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</si>
  <si>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</si>
  <si>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</si>
  <si>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</si>
  <si>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</si>
  <si>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</si>
  <si>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</si>
  <si>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</si>
  <si>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</si>
  <si>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</si>
  <si>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</si>
  <si>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</si>
  <si>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</si>
  <si>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</si>
  <si>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</si>
  <si>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</si>
  <si>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</si>
  <si>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</si>
  <si>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</si>
  <si>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</si>
  <si>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</si>
  <si>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</si>
  <si>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</si>
  <si>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</si>
  <si>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</si>
  <si>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</si>
  <si>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</si>
  <si>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</si>
  <si>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</si>
  <si>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</si>
  <si>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</si>
  <si>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</si>
  <si>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</si>
  <si>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</si>
  <si>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</si>
  <si>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</si>
  <si>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</si>
  <si>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</si>
  <si>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</si>
  <si>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</si>
  <si>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</si>
  <si>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</si>
  <si>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</si>
  <si>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</si>
  <si>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</si>
  <si>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</si>
  <si>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</si>
  <si>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</si>
  <si>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</si>
  <si>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</si>
  <si>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</si>
  <si>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</si>
  <si>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</si>
  <si>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</si>
  <si>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</si>
  <si>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</si>
  <si>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</si>
  <si>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</si>
  <si>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</si>
  <si>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</si>
  <si>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</si>
  <si>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</si>
  <si>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</si>
  <si>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</si>
  <si>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</si>
  <si>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</si>
  <si>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</si>
  <si>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</si>
  <si>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</si>
  <si>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</si>
  <si>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</si>
  <si>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</si>
  <si>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</si>
  <si>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</si>
  <si>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</si>
  <si>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</si>
  <si>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</si>
  <si>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</si>
  <si>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</si>
  <si>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</si>
  <si>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</si>
  <si>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</si>
  <si>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</si>
  <si>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</si>
  <si>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</si>
  <si>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</si>
  <si>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</si>
  <si>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</si>
  <si>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</si>
  <si>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</si>
  <si>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</si>
  <si>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</si>
  <si>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</si>
  <si>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</si>
  <si>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</si>
  <si>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</si>
  <si>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</si>
  <si>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</si>
  <si>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</si>
  <si>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</si>
  <si>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</si>
  <si>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</si>
  <si>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</si>
  <si>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</si>
  <si>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</si>
  <si>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</si>
  <si>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</si>
  <si>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</si>
  <si>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</si>
  <si>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</si>
  <si>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</si>
  <si>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</si>
  <si>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</si>
  <si>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</si>
  <si>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</si>
  <si>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</si>
  <si>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</si>
  <si>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</si>
  <si>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</si>
  <si>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</si>
  <si>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</si>
  <si>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</si>
  <si>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</si>
  <si>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</si>
  <si>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</si>
  <si>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</si>
  <si>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</si>
  <si>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</si>
  <si>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</si>
  <si>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</si>
  <si>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</si>
  <si>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</si>
  <si>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</si>
  <si>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</si>
  <si>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</si>
  <si>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</si>
  <si>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</si>
  <si>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</si>
  <si>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</si>
  <si>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</si>
  <si>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</si>
  <si>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</si>
  <si>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</si>
  <si>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</si>
  <si>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</si>
  <si>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</si>
  <si>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</si>
  <si>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</si>
  <si>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</si>
  <si>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</si>
  <si>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</si>
  <si>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</si>
  <si>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</si>
  <si>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</si>
  <si>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</si>
  <si>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</si>
  <si>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</si>
  <si>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</si>
  <si>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</si>
  <si>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</si>
  <si>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</si>
  <si>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</si>
  <si>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</si>
  <si>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</si>
  <si>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</si>
  <si>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</si>
  <si>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</si>
  <si>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</si>
  <si>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</si>
  <si>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</si>
  <si>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</si>
  <si>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</si>
  <si>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</si>
  <si>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</si>
  <si>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</si>
  <si>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</si>
  <si>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</si>
  <si>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</si>
  <si>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</si>
  <si>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</si>
  <si>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</si>
  <si>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</si>
  <si>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</si>
  <si>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</si>
  <si>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</si>
  <si>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</si>
  <si>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</si>
  <si>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</si>
  <si>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</si>
  <si>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</si>
  <si>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</si>
  <si>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</si>
  <si>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</si>
  <si>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</si>
  <si>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</si>
  <si>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</si>
  <si>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</si>
  <si>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</si>
  <si>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</si>
  <si>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</si>
  <si>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</si>
  <si>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</si>
  <si>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</si>
  <si>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</si>
  <si>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</si>
  <si>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</si>
  <si>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</si>
  <si>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</si>
  <si>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</si>
  <si>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</si>
  <si>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</si>
  <si>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</si>
  <si>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</si>
  <si>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</si>
  <si>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</si>
  <si>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</si>
  <si>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</si>
  <si>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</si>
  <si>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</si>
  <si>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</si>
  <si>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</si>
  <si>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</si>
  <si>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</si>
  <si>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</si>
  <si>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</si>
  <si>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</si>
  <si>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</si>
  <si>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</si>
  <si>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</si>
  <si>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</si>
  <si>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</si>
  <si>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</si>
  <si>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</si>
  <si>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</si>
  <si>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</si>
  <si>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</si>
  <si>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</si>
  <si>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</si>
  <si>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</si>
  <si>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</si>
  <si>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</si>
  <si>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</si>
  <si>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</si>
  <si>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</si>
  <si>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</si>
  <si>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</si>
  <si>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</si>
  <si>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</si>
  <si>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</si>
  <si>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</si>
  <si>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</si>
  <si>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</si>
  <si>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</si>
  <si>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</si>
  <si>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</si>
  <si>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</si>
  <si>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</si>
  <si>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</si>
  <si>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</si>
  <si>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</si>
  <si>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</si>
  <si>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</si>
  <si>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</si>
  <si>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</si>
  <si>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</si>
  <si>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</si>
  <si>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</si>
  <si>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</si>
  <si>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</si>
  <si>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</si>
  <si>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</si>
  <si>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</si>
  <si>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</si>
  <si>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</si>
  <si>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</si>
  <si>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</si>
  <si>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</si>
  <si>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</si>
  <si>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</si>
  <si>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</si>
  <si>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</si>
  <si>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</si>
  <si>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</si>
  <si>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</si>
  <si>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</si>
  <si>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</si>
  <si>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</si>
  <si>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</si>
  <si>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</si>
  <si>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</si>
  <si>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</si>
  <si>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</si>
  <si>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</si>
  <si>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</si>
  <si>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</si>
  <si>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</si>
  <si>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</si>
  <si>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</si>
  <si>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</si>
  <si>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</si>
  <si>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</si>
  <si>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</si>
  <si>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</si>
  <si>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</si>
  <si>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</si>
  <si>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</si>
  <si>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</si>
  <si>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</si>
  <si>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</si>
  <si>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</si>
  <si>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</si>
  <si>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</si>
  <si>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</si>
  <si>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</si>
  <si>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</si>
  <si>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</si>
  <si>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</si>
  <si>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</si>
  <si>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</si>
  <si>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</si>
  <si>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</si>
  <si>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</si>
  <si>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</si>
  <si>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</si>
  <si>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</si>
  <si>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</si>
  <si>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</si>
  <si>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</si>
  <si>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</si>
  <si>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</si>
  <si>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</si>
  <si>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</si>
  <si>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</si>
  <si>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</si>
  <si>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</si>
  <si>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</si>
  <si>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</si>
  <si>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</si>
  <si>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</si>
  <si>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</si>
  <si>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</si>
  <si>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</si>
  <si>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</si>
  <si>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</si>
  <si>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</si>
  <si>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</si>
  <si>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</si>
  <si>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</si>
  <si>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</si>
  <si>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</si>
  <si>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</si>
  <si>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</si>
  <si>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</si>
  <si>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</si>
  <si>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</si>
  <si>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</si>
  <si>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</si>
  <si>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</si>
  <si>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</si>
  <si>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</si>
  <si>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</si>
  <si>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</si>
  <si>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</si>
  <si>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</si>
  <si>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</si>
  <si>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</si>
  <si>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</si>
  <si>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</si>
  <si>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</si>
  <si>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</si>
  <si>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</si>
  <si>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</si>
  <si>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</si>
  <si>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</si>
  <si>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</si>
  <si>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</si>
  <si>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</si>
  <si>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</si>
  <si>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</si>
  <si>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</si>
  <si>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</si>
  <si>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</si>
  <si>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</si>
  <si>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</si>
  <si>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</si>
  <si>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</si>
  <si>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</si>
  <si>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</si>
  <si>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</si>
  <si>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</si>
  <si>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</si>
  <si>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</si>
  <si>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</si>
  <si>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</si>
  <si>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</si>
  <si>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</si>
  <si>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</si>
  <si>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</si>
  <si>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</si>
  <si>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</si>
  <si>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</si>
  <si>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</si>
  <si>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</si>
  <si>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</si>
  <si>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</si>
  <si>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</si>
  <si>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</si>
  <si>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</si>
  <si>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</si>
  <si>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</si>
  <si>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</si>
  <si>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</si>
  <si>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</si>
  <si>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</si>
  <si>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</si>
  <si>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</si>
  <si>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</si>
  <si>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</si>
  <si>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</si>
  <si>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</si>
  <si>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</si>
  <si>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</si>
  <si>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</si>
  <si>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</si>
  <si>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</si>
  <si>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</si>
  <si>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</si>
  <si>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</si>
  <si>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</si>
  <si>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</si>
  <si>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</si>
  <si>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</si>
  <si>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</si>
  <si>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</si>
  <si>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</si>
  <si>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</si>
  <si>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</si>
  <si>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</si>
  <si>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</si>
  <si>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</si>
  <si>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</si>
  <si>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</si>
  <si>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</si>
  <si>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</si>
  <si>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</si>
  <si>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</si>
  <si>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</si>
  <si>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</si>
  <si>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</si>
  <si>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</si>
  <si>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</si>
  <si>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</si>
  <si>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</si>
  <si>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</si>
  <si>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</si>
  <si>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</si>
  <si>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</si>
  <si>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</si>
  <si>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</si>
  <si>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</si>
  <si>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</si>
  <si>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</si>
  <si>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</si>
  <si>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</si>
  <si>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</si>
  <si>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</si>
  <si>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</si>
  <si>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</si>
  <si>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</si>
  <si>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</si>
  <si>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</si>
  <si>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</si>
  <si>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</si>
  <si>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</si>
  <si>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</si>
  <si>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</si>
  <si>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</si>
  <si>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</si>
  <si>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</si>
  <si>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</si>
  <si>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</si>
  <si>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</si>
  <si>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</si>
  <si>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</si>
  <si>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</si>
  <si>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</si>
  <si>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</si>
  <si>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</si>
  <si>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</si>
  <si>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</si>
  <si>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</si>
  <si>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</si>
  <si>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</si>
  <si>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</si>
  <si>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</si>
  <si>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</si>
  <si>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</si>
  <si>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</si>
  <si>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</si>
  <si>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</si>
  <si>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</si>
  <si>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</si>
  <si>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</si>
  <si>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</si>
  <si>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</si>
  <si>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</si>
  <si>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</si>
  <si>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</si>
  <si>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</si>
  <si>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</si>
  <si>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</si>
  <si>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</si>
  <si>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</si>
  <si>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</si>
  <si>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</si>
  <si>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</si>
  <si>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</si>
  <si>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</si>
  <si>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</si>
  <si>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</si>
  <si>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</si>
  <si>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</si>
  <si>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</si>
  <si>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</si>
  <si>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</si>
  <si>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</si>
  <si>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</si>
  <si>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</si>
  <si>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</si>
  <si>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</si>
  <si>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</si>
  <si>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</si>
  <si>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</si>
  <si>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</si>
  <si>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</si>
  <si>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</si>
  <si>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</si>
  <si>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</si>
  <si>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</si>
  <si>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</si>
  <si>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</si>
  <si>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</si>
  <si>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</si>
  <si>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</si>
  <si>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</si>
  <si>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</si>
  <si>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</si>
  <si>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</si>
  <si>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</si>
  <si>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</si>
  <si>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</si>
  <si>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</si>
  <si>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</si>
  <si>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</si>
  <si>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</si>
  <si>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</si>
  <si>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</si>
  <si>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</si>
  <si>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</si>
  <si>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</si>
  <si>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</si>
  <si>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</si>
  <si>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</si>
  <si>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</si>
  <si>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</si>
  <si>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</si>
  <si>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</si>
  <si>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</si>
  <si>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</si>
  <si>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</si>
  <si>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</si>
  <si>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</si>
  <si>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</si>
  <si>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</si>
  <si>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</si>
  <si>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</si>
  <si>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</si>
  <si>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</si>
  <si>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</si>
  <si>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</si>
  <si>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</si>
  <si>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</si>
  <si>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</si>
  <si>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</si>
  <si>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</si>
  <si>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</si>
  <si>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</si>
  <si>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</si>
  <si>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</si>
  <si>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</si>
  <si>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</si>
  <si>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</si>
  <si>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</si>
  <si>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</si>
  <si>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</si>
  <si>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</si>
  <si>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</si>
  <si>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</si>
  <si>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</si>
  <si>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</si>
  <si>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</si>
  <si>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</si>
  <si>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</si>
  <si>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</si>
  <si>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</si>
  <si>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</si>
  <si>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</si>
  <si>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</si>
  <si>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</si>
  <si>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</si>
  <si>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</si>
  <si>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</si>
  <si>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</si>
  <si>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</si>
  <si>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</si>
  <si>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</si>
  <si>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</si>
  <si>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</si>
  <si>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</si>
  <si>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</si>
  <si>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</si>
  <si>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</si>
  <si>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</si>
  <si>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</si>
  <si>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</si>
  <si>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</si>
  <si>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</si>
  <si>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</si>
  <si>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</si>
  <si>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</si>
  <si>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</si>
  <si>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</si>
  <si>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</si>
  <si>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</si>
  <si>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</si>
  <si>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</si>
  <si>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</si>
  <si>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</si>
  <si>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</si>
  <si>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</si>
  <si>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</si>
  <si>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</si>
  <si>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</si>
  <si>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</si>
  <si>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</si>
  <si>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</si>
  <si>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</si>
  <si>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</si>
  <si>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</si>
  <si>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</si>
  <si>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</si>
  <si>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</si>
  <si>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</si>
  <si>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</si>
  <si>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</si>
  <si>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</si>
  <si>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</si>
  <si>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</si>
  <si>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</si>
  <si>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</si>
  <si>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</si>
  <si>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</si>
  <si>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</si>
  <si>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</si>
  <si>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</si>
  <si>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</si>
  <si>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</si>
  <si>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</si>
  <si>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</si>
  <si>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</si>
  <si>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</si>
  <si>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</si>
  <si>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</si>
  <si>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</si>
  <si>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</si>
  <si>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</si>
  <si>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</si>
  <si>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</si>
  <si>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</si>
  <si>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</si>
  <si>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</si>
  <si>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</si>
  <si>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</si>
  <si>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</si>
  <si>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</si>
  <si>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</si>
  <si>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</si>
  <si>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</si>
  <si>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</si>
  <si>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</si>
  <si>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</si>
  <si>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</si>
  <si>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</si>
  <si>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</si>
  <si>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</si>
  <si>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</si>
  <si>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</si>
  <si>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</si>
  <si>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</si>
  <si>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</si>
  <si>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</si>
  <si>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</si>
  <si>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</si>
  <si>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</si>
  <si>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</si>
  <si>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</si>
  <si>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</si>
  <si>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</si>
  <si>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</si>
  <si>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</si>
  <si>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</si>
  <si>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</si>
  <si>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</si>
  <si>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</si>
  <si>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</si>
  <si>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</si>
  <si>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</si>
  <si>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</si>
  <si>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</si>
  <si>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</si>
  <si>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</si>
  <si>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</si>
  <si>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</si>
  <si>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</si>
  <si>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</si>
  <si>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</si>
  <si>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</si>
  <si>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</si>
  <si>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</si>
  <si>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</si>
  <si>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</si>
  <si>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</si>
  <si>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</si>
  <si>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</si>
  <si>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</si>
  <si>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</si>
  <si>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</si>
  <si>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</si>
  <si>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</si>
  <si>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</si>
  <si>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</si>
  <si>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</si>
  <si>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</si>
  <si>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</si>
  <si>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</si>
  <si>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</si>
  <si>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</si>
  <si>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</si>
  <si>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</si>
  <si>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</si>
  <si>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</si>
  <si>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</si>
  <si>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</si>
  <si>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</si>
  <si>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</si>
  <si>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</si>
  <si>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</si>
  <si>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</si>
  <si>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</si>
  <si>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</si>
  <si>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</si>
  <si>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</si>
  <si>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</si>
  <si>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</si>
  <si>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</si>
  <si>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</si>
  <si>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</si>
  <si>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</si>
  <si>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</si>
  <si>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</si>
  <si>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</si>
  <si>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</si>
  <si>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</si>
  <si>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</si>
  <si>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</si>
  <si>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</si>
  <si>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</si>
  <si>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</si>
  <si>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</si>
  <si>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</si>
  <si>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</si>
  <si>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</si>
  <si>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</si>
  <si>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</si>
  <si>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</si>
  <si>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</si>
  <si>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</si>
  <si>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</si>
  <si>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</si>
  <si>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</si>
  <si>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</si>
  <si>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</si>
  <si>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</si>
  <si>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</si>
  <si>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</si>
  <si>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</si>
  <si>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</si>
  <si>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</si>
  <si>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</si>
  <si>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</si>
  <si>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</si>
  <si>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</si>
  <si>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</si>
  <si>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</si>
  <si>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</si>
  <si>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</si>
  <si>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</si>
  <si>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</si>
  <si>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</si>
  <si>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</si>
  <si>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</si>
  <si>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</si>
  <si>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</si>
  <si>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</si>
  <si>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</si>
  <si>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</si>
  <si>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</si>
  <si>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</si>
  <si>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</si>
  <si>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</si>
  <si>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</si>
  <si>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</si>
  <si>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</si>
  <si>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</si>
  <si>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</si>
  <si>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</si>
  <si>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</si>
  <si>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</si>
  <si>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</si>
  <si>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</si>
  <si>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</si>
  <si>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</si>
  <si>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</si>
  <si>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</si>
  <si>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</si>
  <si>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</si>
  <si>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</si>
  <si>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</si>
  <si>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</si>
  <si>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</si>
  <si>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</si>
  <si>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</si>
  <si>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</si>
  <si>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</si>
  <si>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</si>
  <si>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</si>
  <si>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</si>
  <si>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</si>
  <si>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</si>
  <si>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</si>
  <si>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</si>
  <si>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</si>
  <si>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</si>
  <si>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</si>
  <si>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</si>
  <si>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</si>
  <si>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</si>
  <si>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</si>
  <si>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</si>
  <si>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</si>
  <si>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</si>
  <si>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</si>
  <si>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</si>
  <si>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</si>
  <si>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</si>
  <si>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</si>
  <si>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</si>
  <si>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</si>
  <si>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</si>
  <si>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</si>
  <si>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</si>
  <si>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</si>
  <si>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</si>
  <si>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</si>
  <si>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</si>
  <si>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</si>
  <si>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</si>
  <si>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</si>
  <si>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</si>
  <si>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</si>
  <si>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</si>
  <si>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</si>
  <si>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</si>
  <si>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</si>
  <si>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</si>
  <si>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</si>
  <si>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</si>
  <si>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</si>
  <si>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</si>
  <si>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</si>
  <si>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</si>
  <si>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</si>
  <si>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</si>
  <si>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</si>
  <si>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</si>
  <si>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</si>
  <si>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</si>
  <si>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</si>
  <si>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</si>
  <si>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</si>
  <si>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</si>
  <si>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</si>
  <si>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</si>
  <si>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</si>
  <si>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</si>
  <si>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</si>
  <si>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</si>
  <si>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</si>
  <si>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</si>
  <si>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</si>
  <si>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</si>
  <si>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</si>
  <si>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</si>
  <si>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</si>
  <si>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</si>
  <si>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</si>
  <si>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</si>
  <si>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</si>
  <si>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</si>
  <si>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</si>
  <si>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</si>
  <si>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</si>
  <si>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</si>
  <si>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</si>
  <si>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</si>
  <si>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</si>
  <si>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</si>
  <si>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</si>
  <si>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</si>
  <si>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</si>
  <si>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</si>
  <si>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</si>
  <si>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</si>
  <si>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</si>
  <si>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</si>
  <si>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</si>
  <si>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</si>
  <si>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</si>
  <si>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</si>
  <si>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</si>
  <si>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</si>
  <si>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</si>
  <si>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</si>
  <si>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</si>
  <si>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</si>
  <si>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</si>
  <si>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</si>
  <si>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</si>
  <si>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</si>
  <si>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</si>
  <si>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</si>
  <si>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</si>
  <si>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</si>
  <si>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</si>
  <si>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</si>
  <si>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</si>
  <si>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</si>
  <si>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</si>
  <si>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</si>
  <si>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</si>
  <si>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</si>
  <si>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</si>
  <si>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</si>
  <si>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</si>
  <si>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</si>
  <si>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</si>
  <si>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</si>
  <si>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</si>
  <si>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</si>
  <si>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</si>
  <si>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</si>
  <si>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</si>
  <si>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</si>
  <si>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</si>
  <si>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</si>
  <si>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</si>
  <si>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</si>
  <si>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</si>
  <si>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</si>
  <si>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</si>
  <si>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</si>
  <si>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</si>
  <si>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</si>
  <si>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</si>
  <si>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</si>
  <si>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</si>
  <si>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</si>
  <si>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</si>
  <si>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</si>
  <si>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</si>
  <si>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</si>
  <si>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</si>
  <si>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</si>
  <si>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</si>
  <si>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</si>
  <si>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</si>
  <si>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</si>
  <si>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</si>
  <si>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</si>
  <si>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</si>
  <si>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</si>
  <si>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</si>
  <si>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</si>
  <si>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</si>
  <si>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</si>
  <si>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</si>
  <si>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</si>
  <si>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</si>
  <si>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</si>
  <si>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</si>
  <si>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</si>
  <si>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</si>
  <si>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</si>
  <si>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</si>
  <si>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</si>
  <si>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</si>
  <si>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</si>
  <si>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</si>
  <si>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</si>
  <si>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</si>
  <si>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</si>
  <si>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</si>
  <si>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</si>
  <si>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</si>
  <si>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</si>
  <si>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</si>
  <si>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</si>
  <si>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</si>
  <si>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</si>
  <si>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</si>
  <si>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</si>
  <si>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</si>
  <si>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</si>
  <si>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</si>
  <si>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</si>
  <si>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</si>
  <si>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</si>
  <si>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</si>
  <si>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</si>
  <si>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</si>
  <si>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</si>
  <si>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</si>
  <si>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</si>
  <si>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</si>
  <si>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</si>
  <si>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</si>
  <si>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</si>
  <si>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</si>
  <si>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</si>
  <si>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</si>
  <si>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</si>
  <si>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</si>
  <si>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</si>
  <si>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</si>
  <si>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</si>
  <si>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</si>
  <si>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</si>
  <si>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</si>
  <si>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</si>
  <si>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</si>
  <si>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</si>
  <si>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</si>
  <si>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</si>
  <si>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</si>
  <si>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</si>
  <si>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</si>
  <si>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</si>
  <si>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</si>
  <si>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</si>
  <si>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</si>
  <si>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</si>
  <si>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</si>
  <si>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</si>
  <si>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</si>
  <si>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</si>
  <si>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</si>
  <si>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</si>
  <si>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</si>
  <si>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</si>
  <si>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</si>
  <si>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</si>
  <si>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</si>
  <si>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</si>
  <si>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</si>
  <si>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</si>
  <si>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</si>
  <si>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</si>
  <si>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</si>
  <si>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</si>
  <si>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</si>
  <si>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</si>
  <si>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</si>
  <si>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</si>
  <si>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</si>
  <si>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</si>
  <si>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</si>
  <si>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</si>
  <si>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</si>
  <si>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</si>
  <si>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</si>
  <si>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</si>
  <si>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</si>
  <si>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</si>
  <si>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</si>
  <si>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</si>
  <si>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</si>
  <si>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</si>
  <si>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</si>
  <si>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</si>
  <si>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</si>
  <si>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</si>
  <si>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</si>
  <si>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</si>
  <si>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</si>
  <si>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</si>
  <si>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</si>
  <si>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</si>
  <si>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</si>
  <si>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</si>
  <si>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</si>
  <si>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</si>
  <si>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</si>
  <si>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</si>
  <si>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</si>
  <si>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</si>
  <si>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</si>
  <si>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</si>
  <si>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</si>
  <si>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</si>
  <si>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</si>
  <si>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</si>
  <si>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</si>
  <si>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</si>
  <si>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</si>
  <si>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</si>
  <si>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</si>
  <si>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</si>
  <si>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EM CHAPA DE MADEIRA OSB.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</si>
  <si>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</si>
  <si>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</si>
  <si>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</si>
  <si>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</si>
  <si>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</si>
  <si>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</si>
  <si>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</si>
  <si>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</si>
  <si>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</si>
  <si>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</si>
  <si>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</si>
  <si>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</si>
  <si>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</si>
  <si>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</si>
  <si>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</si>
  <si>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</si>
  <si>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</si>
  <si>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</si>
  <si>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</si>
  <si>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</si>
  <si>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</si>
  <si>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</si>
  <si>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</si>
  <si>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</si>
  <si>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</si>
  <si>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</si>
  <si>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</si>
  <si>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</si>
  <si>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</si>
  <si>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</si>
  <si>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</si>
  <si>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</si>
  <si>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</si>
  <si>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</si>
  <si>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</si>
  <si>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</si>
  <si>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</si>
  <si>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</si>
  <si>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</si>
  <si>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</si>
  <si>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</si>
  <si>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</si>
  <si>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</si>
  <si>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</si>
  <si>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</si>
  <si>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</si>
  <si>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</si>
  <si>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</si>
  <si>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</si>
  <si>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</si>
  <si>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</si>
  <si>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</si>
  <si>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</si>
  <si>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</si>
  <si>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</si>
  <si>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</si>
  <si>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</si>
  <si>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</si>
  <si>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</si>
  <si>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</si>
  <si>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</si>
  <si>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</si>
  <si>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</si>
  <si>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</si>
  <si>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</si>
  <si>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</si>
  <si>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</si>
  <si>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</si>
  <si>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</si>
  <si>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</si>
  <si>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</si>
  <si>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</si>
  <si>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</si>
  <si>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</si>
  <si>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</si>
  <si>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</si>
  <si>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</si>
  <si>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</si>
  <si>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</si>
  <si>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</si>
  <si>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</si>
  <si>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</si>
  <si>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</si>
  <si>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</si>
  <si>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</si>
  <si>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</si>
  <si>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</si>
  <si>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</si>
  <si>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</si>
  <si>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</si>
  <si>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</si>
  <si>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</si>
  <si>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</si>
  <si>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</si>
  <si>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</si>
  <si>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</si>
  <si>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</si>
  <si>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</si>
  <si>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</si>
  <si>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</si>
  <si>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</si>
  <si>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</si>
  <si>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</si>
  <si>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</si>
  <si>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</si>
  <si>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</si>
  <si>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</si>
  <si>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</si>
  <si>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</si>
  <si>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</si>
  <si>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</si>
  <si>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</si>
  <si>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</si>
  <si>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</si>
  <si>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</si>
  <si>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</si>
  <si>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</si>
  <si>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</si>
  <si>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</si>
  <si>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</si>
  <si>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</si>
  <si>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</si>
  <si>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</si>
  <si>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</si>
  <si>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</si>
  <si>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</si>
  <si>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</si>
  <si>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</si>
  <si>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</si>
  <si>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</si>
  <si>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AJUDANTE DE ARMADOR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</si>
  <si>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</si>
  <si>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</si>
  <si>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</si>
  <si>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</si>
  <si>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</si>
  <si>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</si>
  <si>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</si>
  <si>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</si>
  <si>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</si>
  <si>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</si>
  <si>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</si>
  <si>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</si>
  <si>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</si>
  <si>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</si>
  <si>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</si>
  <si>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</si>
  <si>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</si>
  <si>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</si>
  <si>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</si>
  <si>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</si>
  <si>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</si>
  <si>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</si>
  <si>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</si>
  <si>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</si>
  <si>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</si>
  <si>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</si>
  <si>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</si>
  <si>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</si>
  <si>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</si>
  <si>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</si>
  <si>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</si>
  <si>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</si>
  <si>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</si>
  <si>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</si>
  <si>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</si>
  <si>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</si>
  <si>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</si>
  <si>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</si>
  <si>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</si>
  <si>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</si>
  <si>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</si>
  <si>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</si>
  <si>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</si>
  <si>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</si>
  <si>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</si>
  <si>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</si>
  <si>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</si>
  <si>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</si>
  <si>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</si>
  <si>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</si>
  <si>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</si>
  <si>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</si>
  <si>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</si>
  <si>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</si>
  <si>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</si>
  <si>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</si>
  <si>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</si>
  <si>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</si>
  <si>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</si>
  <si>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</si>
  <si>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</si>
  <si>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</si>
  <si>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</si>
  <si>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</si>
  <si>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</si>
  <si>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</si>
  <si>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</si>
  <si>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</si>
  <si>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</si>
  <si>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</si>
  <si>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</si>
  <si>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</si>
  <si>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</si>
  <si>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</si>
  <si>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LABORATORIO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</si>
  <si>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</si>
  <si>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</si>
  <si>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</si>
  <si>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</si>
  <si>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</si>
  <si>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</si>
  <si>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</si>
  <si>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</si>
  <si>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</si>
  <si>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</si>
  <si>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</si>
  <si>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LADRILHEIRO (ENCARGOS COMPLEMENTARES) - HORISTA</t>
  </si>
  <si>
    <t>CURSO DE CAPACITAÇÃO PARA AZULEJISTA OU LADRILHEIRO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</si>
  <si>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</si>
  <si>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</si>
  <si>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</si>
  <si>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</si>
  <si>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</si>
  <si>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</si>
  <si>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</si>
  <si>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</si>
  <si>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</si>
  <si>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</si>
  <si>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</si>
  <si>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</si>
  <si>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</si>
  <si>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</si>
  <si>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</si>
  <si>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</si>
  <si>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</si>
  <si>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</si>
  <si>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</si>
  <si>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</si>
  <si>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</si>
  <si>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</si>
  <si>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</si>
  <si>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</si>
  <si>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</si>
  <si>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</si>
  <si>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</si>
  <si>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</si>
  <si>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</si>
  <si>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</si>
  <si>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</si>
  <si>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</si>
  <si>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</si>
  <si>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</si>
  <si>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</si>
  <si>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</si>
  <si>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</si>
  <si>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</si>
  <si>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</si>
  <si>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</si>
  <si>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</si>
  <si>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</si>
  <si>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</si>
  <si>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</si>
  <si>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</si>
  <si>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</si>
  <si>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</si>
  <si>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</si>
  <si>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</si>
  <si>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</si>
  <si>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</si>
  <si>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</si>
  <si>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</si>
  <si>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</si>
  <si>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</si>
  <si>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</si>
  <si>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</si>
  <si>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</si>
  <si>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</si>
  <si>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</si>
  <si>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</si>
  <si>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</si>
  <si>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</si>
  <si>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</si>
  <si>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</si>
  <si>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</si>
  <si>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</si>
  <si>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</si>
  <si>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</si>
  <si>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</si>
  <si>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</si>
  <si>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</si>
  <si>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</si>
  <si>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</si>
  <si>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</si>
  <si>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</si>
  <si>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</si>
  <si>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</si>
  <si>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</si>
  <si>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</si>
  <si>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</si>
  <si>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</si>
  <si>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</si>
  <si>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</si>
  <si>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</si>
  <si>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</si>
  <si>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</si>
  <si>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</si>
  <si>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</si>
  <si>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</si>
  <si>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</si>
  <si>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</si>
  <si>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</si>
  <si>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</si>
  <si>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</si>
  <si>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</si>
  <si>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</si>
  <si>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</si>
  <si>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</si>
  <si>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</si>
  <si>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</si>
  <si>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</si>
  <si>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</si>
  <si>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</si>
  <si>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</si>
  <si>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</si>
  <si>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</si>
  <si>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</si>
  <si>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</si>
  <si>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</si>
  <si>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</si>
  <si>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</si>
  <si>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</si>
  <si>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</si>
  <si>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</si>
  <si>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</si>
  <si>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</si>
  <si>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</si>
  <si>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</si>
  <si>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</si>
  <si>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</si>
  <si>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</si>
  <si>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</si>
  <si>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</si>
  <si>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</si>
  <si>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</si>
  <si>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</si>
  <si>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</si>
  <si>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</si>
  <si>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</si>
  <si>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</si>
  <si>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</si>
  <si>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</si>
  <si>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</si>
  <si>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</si>
  <si>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</si>
  <si>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</si>
  <si>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</si>
  <si>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</si>
  <si>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</si>
  <si>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</si>
  <si>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</si>
  <si>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</si>
  <si>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</si>
  <si>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</si>
  <si>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</si>
  <si>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</si>
  <si>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</si>
  <si>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</si>
  <si>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</si>
  <si>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</si>
  <si>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</si>
  <si>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</si>
  <si>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</si>
  <si>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</si>
  <si>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</si>
  <si>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</si>
  <si>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</si>
  <si>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</si>
  <si>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</si>
  <si>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</si>
  <si>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</si>
  <si>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ELETROELETRÔNICOS COM ENCARGOS COMPLEMENTARES</t>
  </si>
  <si>
    <t>MONTADOR DE ESTRUTURAS METÁLICAS COM ENCARGOS COMPLEMENTARES</t>
  </si>
  <si>
    <t>MONTADOR DE FÔRMAS DO SISTEMA DE PAREDES DE CONCRETO COM ENCARGOS COMPLEMENTARES</t>
  </si>
  <si>
    <t>MONTADOR DE MÁQUINAS COM ENCARGOS COMPLEMENTARES</t>
  </si>
  <si>
    <t>MONTADOR ELETROMECÂNICO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</si>
  <si>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</si>
  <si>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</si>
  <si>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</si>
  <si>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</si>
  <si>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</si>
  <si>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</si>
  <si>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</si>
  <si>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</si>
  <si>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</si>
  <si>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</si>
  <si>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</si>
  <si>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</si>
  <si>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</si>
  <si>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</si>
  <si>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</si>
  <si>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</si>
  <si>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</si>
  <si>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</si>
  <si>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</si>
  <si>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</si>
  <si>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</si>
  <si>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</si>
  <si>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</si>
  <si>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</si>
  <si>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</si>
  <si>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</si>
  <si>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</si>
  <si>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</si>
  <si>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</si>
  <si>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</si>
  <si>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</si>
  <si>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</si>
  <si>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</si>
  <si>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</si>
  <si>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</si>
  <si>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</si>
  <si>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</si>
  <si>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</si>
  <si>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</si>
  <si>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</si>
  <si>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</si>
  <si>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</si>
  <si>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</si>
  <si>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</si>
  <si>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SERVENTE DE OBRAS COM ENCARGOS COMPLEMENTARES</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</si>
  <si>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</si>
  <si>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</si>
  <si>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</si>
  <si>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</si>
  <si>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</si>
  <si>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</si>
  <si>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</si>
  <si>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</si>
  <si>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</si>
  <si>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</si>
  <si>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</si>
  <si>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</si>
  <si>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</si>
  <si>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</si>
  <si>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</si>
  <si>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</si>
  <si>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</si>
  <si>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</si>
  <si>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</si>
  <si>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</si>
  <si>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</si>
  <si>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</si>
  <si>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</si>
  <si>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</si>
  <si>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</si>
  <si>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</si>
  <si>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</si>
  <si>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</si>
  <si>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</si>
  <si>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</si>
  <si>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</si>
  <si>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</si>
  <si>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</si>
  <si>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</si>
  <si>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</si>
  <si>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</si>
  <si>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</si>
  <si>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</si>
  <si>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</si>
  <si>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</si>
  <si>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</si>
  <si>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</si>
  <si>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</si>
  <si>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</si>
  <si>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</si>
  <si>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</si>
  <si>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</si>
  <si>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</si>
  <si>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</si>
  <si>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</si>
  <si>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</si>
  <si>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</si>
  <si>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</si>
  <si>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</si>
  <si>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</si>
  <si>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</si>
  <si>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</si>
  <si>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</si>
  <si>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</si>
  <si>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</si>
  <si>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</si>
  <si>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</si>
  <si>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</si>
  <si>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</si>
  <si>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</si>
  <si>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</si>
  <si>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</si>
  <si>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</si>
  <si>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</si>
  <si>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</si>
  <si>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</si>
  <si>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</si>
  <si>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</si>
  <si>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</si>
  <si>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</si>
  <si>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</si>
  <si>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</si>
  <si>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</si>
  <si>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</si>
  <si>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</si>
  <si>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</si>
  <si>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</si>
  <si>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</si>
  <si>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</si>
  <si>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</si>
  <si>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</si>
  <si>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</si>
  <si>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</si>
  <si>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</si>
  <si>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</si>
  <si>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</si>
  <si>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</si>
  <si>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</si>
  <si>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</si>
  <si>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</si>
  <si>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</si>
  <si>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</si>
  <si>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</si>
  <si>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</si>
  <si>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</si>
  <si>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</si>
  <si>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</si>
  <si>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</si>
  <si>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</si>
  <si>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</si>
  <si>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</si>
  <si>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</si>
  <si>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</si>
  <si>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</si>
  <si>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</si>
  <si>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</si>
  <si>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</si>
  <si>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</si>
  <si>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</si>
  <si>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</si>
  <si>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</si>
  <si>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</si>
  <si>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</si>
  <si>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</si>
  <si>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</si>
  <si>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</si>
  <si>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</si>
  <si>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</si>
  <si>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</si>
  <si>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</si>
  <si>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</si>
  <si>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</si>
  <si>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</si>
  <si>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</si>
  <si>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</si>
  <si>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</si>
  <si>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</si>
  <si>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</si>
  <si>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</si>
  <si>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</si>
  <si>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</si>
  <si>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</si>
  <si>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</si>
  <si>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</si>
  <si>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</si>
  <si>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</si>
  <si>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</si>
  <si>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</si>
  <si>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</si>
  <si>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</si>
  <si>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</si>
  <si>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</si>
  <si>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</si>
  <si>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</si>
  <si>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</si>
  <si>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</si>
  <si>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</si>
  <si>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</si>
  <si>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</si>
  <si>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</si>
  <si>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</si>
  <si>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</si>
  <si>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</si>
  <si>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</si>
  <si>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</si>
  <si>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</si>
  <si>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</si>
  <si>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</si>
  <si>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</si>
  <si>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</si>
  <si>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</si>
  <si>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</si>
  <si>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</si>
  <si>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</si>
  <si>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</si>
  <si>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</si>
  <si>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</si>
  <si>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</si>
  <si>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</si>
  <si>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</si>
  <si>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</si>
  <si>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</si>
  <si>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</si>
  <si>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</si>
  <si>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</si>
  <si>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</si>
  <si>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</si>
  <si>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</si>
  <si>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</si>
  <si>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</si>
  <si>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</si>
  <si>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</si>
  <si>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</si>
  <si>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</si>
  <si>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</si>
  <si>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</si>
  <si>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</si>
  <si>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</si>
  <si>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</si>
  <si>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</si>
  <si>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</si>
  <si>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</si>
  <si>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</si>
  <si>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</si>
  <si>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</si>
  <si>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</si>
  <si>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</si>
  <si>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</si>
  <si>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</si>
  <si>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</si>
  <si>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</si>
  <si>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</si>
  <si>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</si>
  <si>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</si>
  <si>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</si>
  <si>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</si>
  <si>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</si>
  <si>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</si>
  <si>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</si>
  <si>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</si>
  <si>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</si>
  <si>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</si>
  <si>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</si>
  <si>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</si>
  <si>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</si>
  <si>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</si>
  <si>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</si>
  <si>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</si>
  <si>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</si>
  <si>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</si>
  <si>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</si>
  <si>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</si>
  <si>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</si>
  <si>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</si>
  <si>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</si>
  <si>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</si>
  <si>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</si>
  <si>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</si>
  <si>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</si>
  <si>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</si>
  <si>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</si>
  <si>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</si>
  <si>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</si>
  <si>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</si>
  <si>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</si>
  <si>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</si>
  <si>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</si>
  <si>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</si>
  <si>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</si>
  <si>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</si>
  <si>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</si>
  <si>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</si>
  <si>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</si>
  <si>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</si>
  <si>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</si>
  <si>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</si>
  <si>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</si>
  <si>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</si>
  <si>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</si>
  <si>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</si>
  <si>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</si>
  <si>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</si>
  <si>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</si>
  <si>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</si>
  <si>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</si>
  <si>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</si>
  <si>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</si>
  <si>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</si>
  <si>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</si>
  <si>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</si>
  <si>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</si>
  <si>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</si>
  <si>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</si>
  <si>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</si>
  <si>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</si>
  <si>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</si>
  <si>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</si>
  <si>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</si>
  <si>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</si>
  <si>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</si>
  <si>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</si>
  <si>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</si>
  <si>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</si>
  <si>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</si>
  <si>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</si>
  <si>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</si>
  <si>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</si>
  <si>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</si>
  <si>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</si>
  <si>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</si>
  <si>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</si>
  <si>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</si>
  <si>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</si>
  <si>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</si>
  <si>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</si>
  <si>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</si>
  <si>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</si>
  <si>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</si>
  <si>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</si>
  <si>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</si>
  <si>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</si>
  <si>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</si>
  <si>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</si>
  <si>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</si>
  <si>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</si>
  <si>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</si>
  <si>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</si>
  <si>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</si>
  <si>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</si>
  <si>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</si>
  <si>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</si>
  <si>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</si>
  <si>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</si>
  <si>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</si>
  <si>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</si>
  <si>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</si>
  <si>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</si>
  <si>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</si>
  <si>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</si>
  <si>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</si>
  <si>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</si>
  <si>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</si>
  <si>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</si>
  <si>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</si>
  <si>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</si>
  <si>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</si>
  <si>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</si>
  <si>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</si>
  <si>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</si>
  <si>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</si>
  <si>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</si>
  <si>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</si>
  <si>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</si>
  <si>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</si>
  <si>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</si>
  <si>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</si>
  <si>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</si>
  <si>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</si>
  <si>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</si>
  <si>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</si>
  <si>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</si>
  <si>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</si>
  <si>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</si>
  <si>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</si>
  <si>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</si>
  <si>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</si>
  <si>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</si>
  <si>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</si>
  <si>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</si>
  <si>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</si>
  <si>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</si>
  <si>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</si>
  <si>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</si>
  <si>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</si>
  <si>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</si>
  <si>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</si>
  <si>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</si>
  <si>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</si>
  <si>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</si>
  <si>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</si>
  <si>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</si>
  <si>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</si>
  <si>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</si>
  <si>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</si>
  <si>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</si>
  <si>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</si>
  <si>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</si>
  <si>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</si>
  <si>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</si>
  <si>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</si>
  <si>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</si>
  <si>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</si>
  <si>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</si>
  <si>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</si>
  <si>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</si>
  <si>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</si>
  <si>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</si>
  <si>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</si>
  <si>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</si>
  <si>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</si>
  <si>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</si>
  <si>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</si>
  <si>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</si>
  <si>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</si>
  <si>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</si>
  <si>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</si>
  <si>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</si>
  <si>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</si>
  <si>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</si>
  <si>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</si>
  <si>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</si>
  <si>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</si>
  <si>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</si>
  <si>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</si>
  <si>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</si>
  <si>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</si>
  <si>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</si>
  <si>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</si>
  <si>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</si>
  <si>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</si>
  <si>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</si>
  <si>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</si>
  <si>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</si>
  <si>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</si>
  <si>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</si>
  <si>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</si>
  <si>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</si>
  <si>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</si>
  <si>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</si>
  <si>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</si>
  <si>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</si>
  <si>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</si>
  <si>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</si>
  <si>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</si>
  <si>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</si>
  <si>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</si>
  <si>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</si>
  <si>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</si>
  <si>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</si>
  <si>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</si>
  <si>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</si>
  <si>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</si>
  <si>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</si>
  <si>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</si>
  <si>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</si>
  <si>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</si>
  <si>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</si>
  <si>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</si>
  <si>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</si>
  <si>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</si>
  <si>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</si>
  <si>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</si>
  <si>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</si>
  <si>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</si>
  <si>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</si>
  <si>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</si>
  <si>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</si>
  <si>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</si>
  <si>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</si>
  <si>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</si>
  <si>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</si>
  <si>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</si>
  <si>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</si>
  <si>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</si>
  <si>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</si>
  <si>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</si>
  <si>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</si>
  <si>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</si>
  <si>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</si>
  <si>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</si>
  <si>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</si>
  <si>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</si>
  <si>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</si>
  <si>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</si>
  <si>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</si>
  <si>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</si>
  <si>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</si>
  <si>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</si>
  <si>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</si>
  <si>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</si>
  <si>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</si>
  <si>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</si>
  <si>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</si>
  <si>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</si>
  <si>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</si>
  <si>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</si>
  <si>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</si>
  <si>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</si>
  <si>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</si>
  <si>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</si>
  <si>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</si>
  <si>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</si>
  <si>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</si>
  <si>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</si>
  <si>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</si>
  <si>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</si>
  <si>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</si>
  <si>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</si>
  <si>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</si>
  <si>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</si>
  <si>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</si>
  <si>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</si>
  <si>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</si>
  <si>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</si>
  <si>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</si>
  <si>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</si>
  <si>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</si>
  <si>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</si>
  <si>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</si>
  <si>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</si>
  <si>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</si>
  <si>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</si>
  <si>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</si>
  <si>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</si>
  <si>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</si>
  <si>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</si>
  <si>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</si>
  <si>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</si>
  <si>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</si>
  <si>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</si>
  <si>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</si>
  <si>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</si>
  <si>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</si>
  <si>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</si>
  <si>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</si>
  <si>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</si>
  <si>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</si>
  <si>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</si>
  <si>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</si>
  <si>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</si>
  <si>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</si>
  <si>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</si>
  <si>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</si>
  <si>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</si>
  <si>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</si>
  <si>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</si>
  <si>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</si>
  <si>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</si>
  <si>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</si>
  <si>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</si>
  <si>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</si>
  <si>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</si>
  <si>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</si>
  <si>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</si>
  <si>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</si>
  <si>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</si>
  <si>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</si>
  <si>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</si>
  <si>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</si>
  <si>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</si>
  <si>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</si>
  <si>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</si>
  <si>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</si>
  <si>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</si>
  <si>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</si>
  <si>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</si>
  <si>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</si>
  <si>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</si>
  <si>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</si>
  <si>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</si>
  <si>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</si>
  <si>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</si>
  <si>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</si>
  <si>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</si>
  <si>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</si>
  <si>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</si>
  <si>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</si>
  <si>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</si>
  <si>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</si>
  <si>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</si>
  <si>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</si>
  <si>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</si>
  <si>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</si>
  <si>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</si>
  <si>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</si>
  <si>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</si>
  <si>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</si>
  <si>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</si>
  <si>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</si>
  <si>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</si>
  <si>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</si>
  <si>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</si>
  <si>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</si>
  <si>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</si>
  <si>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</si>
  <si>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</si>
  <si>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</si>
  <si>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</si>
  <si>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</si>
  <si>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</si>
  <si>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</si>
  <si>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</si>
  <si>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</si>
  <si>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</si>
  <si>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</si>
  <si>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</si>
  <si>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</si>
  <si>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</si>
  <si>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</si>
  <si>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</si>
  <si>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</si>
  <si>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</si>
  <si>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</si>
  <si>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</si>
  <si>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</si>
  <si>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</si>
  <si>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</si>
  <si>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</si>
  <si>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</si>
  <si>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</si>
  <si>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</si>
  <si>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</si>
  <si>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</si>
  <si>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</si>
  <si>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</si>
  <si>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</si>
  <si>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</si>
  <si>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</si>
  <si>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</si>
  <si>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</si>
  <si>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</si>
  <si>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</si>
  <si>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</si>
  <si>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</si>
  <si>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</si>
  <si>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</si>
  <si>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</si>
  <si>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</si>
  <si>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</si>
  <si>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</si>
  <si>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</si>
  <si>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</si>
  <si>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</si>
  <si>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</si>
  <si>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</si>
  <si>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</si>
  <si>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</si>
  <si>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</si>
  <si>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</si>
  <si>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</si>
  <si>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</si>
  <si>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</si>
  <si>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</si>
  <si>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</si>
  <si>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</si>
  <si>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</si>
  <si>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</si>
  <si>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</si>
  <si>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</si>
  <si>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</si>
  <si>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</si>
  <si>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</si>
  <si>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</si>
  <si>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</si>
  <si>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</si>
  <si>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</si>
  <si>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</si>
  <si>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</si>
  <si>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</si>
  <si>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</si>
  <si>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</si>
  <si>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</si>
  <si>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</si>
  <si>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</si>
  <si>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</si>
  <si>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</si>
  <si>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</si>
  <si>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</si>
  <si>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</si>
  <si>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</si>
  <si>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</si>
  <si>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</si>
  <si>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</si>
  <si>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</si>
  <si>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</si>
  <si>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</si>
  <si>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</si>
  <si>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</si>
  <si>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</si>
  <si>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</si>
  <si>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</si>
  <si>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</si>
  <si>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</si>
  <si>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</si>
  <si>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</si>
  <si>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</si>
  <si>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</si>
  <si>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</si>
  <si>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</si>
  <si>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</si>
  <si>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</si>
  <si>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</si>
  <si>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</si>
  <si>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</si>
  <si>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</si>
  <si>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</si>
  <si>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</si>
  <si>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</si>
  <si>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</si>
  <si>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</si>
  <si>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</si>
  <si>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</si>
  <si>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</si>
  <si>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</si>
  <si>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</si>
  <si>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</si>
  <si>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</si>
  <si>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</si>
  <si>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</si>
  <si>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</si>
  <si>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</si>
  <si>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</si>
  <si>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</si>
  <si>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</si>
  <si>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</si>
  <si>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</si>
  <si>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</si>
  <si>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</si>
  <si>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</si>
  <si>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</si>
  <si>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</si>
  <si>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</si>
  <si>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</si>
  <si>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</si>
  <si>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</si>
  <si>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</si>
  <si>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</si>
  <si>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</si>
  <si>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</si>
  <si>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</si>
  <si>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</si>
  <si>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</si>
  <si>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</si>
  <si>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</si>
  <si>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</si>
  <si>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</si>
  <si>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</si>
  <si>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</si>
  <si>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</si>
  <si>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</si>
  <si>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</si>
  <si>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</si>
  <si>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</si>
  <si>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</si>
  <si>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</si>
  <si>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</si>
  <si>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</si>
  <si>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</si>
  <si>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</si>
  <si>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</si>
  <si>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</si>
  <si>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</si>
  <si>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</si>
  <si>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</si>
  <si>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</si>
  <si>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</si>
  <si>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</si>
  <si>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</si>
  <si>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</si>
  <si>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</si>
  <si>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</si>
  <si>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</si>
  <si>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</si>
  <si>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</si>
  <si>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</si>
  <si>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</si>
  <si>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</si>
  <si>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</si>
  <si>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</si>
  <si>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</si>
  <si>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</si>
  <si>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</si>
  <si>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</si>
  <si>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</si>
  <si>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</si>
  <si>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</si>
  <si>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</si>
  <si>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</si>
  <si>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</si>
  <si>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</si>
  <si>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</si>
  <si>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</si>
  <si>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</si>
  <si>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</si>
  <si>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</si>
  <si>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</si>
  <si>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</si>
  <si>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</si>
  <si>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</si>
  <si>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</si>
  <si>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</si>
  <si>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</si>
  <si>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</si>
  <si>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</si>
  <si>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</si>
  <si>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</si>
  <si>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</si>
  <si>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</si>
  <si>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</si>
  <si>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</si>
  <si>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</si>
  <si>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</si>
  <si>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</si>
  <si>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</si>
  <si>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</si>
  <si>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</si>
  <si>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</si>
  <si>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</si>
  <si>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</si>
  <si>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</si>
  <si>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</si>
  <si>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</si>
  <si>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</si>
  <si>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</si>
  <si>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</si>
  <si>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</si>
  <si>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</si>
  <si>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</si>
  <si>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</si>
  <si>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</si>
  <si>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</si>
  <si>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</si>
  <si>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</si>
  <si>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</si>
  <si>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</si>
  <si>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</si>
  <si>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</si>
  <si>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</si>
  <si>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</si>
  <si>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</si>
  <si>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</si>
  <si>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</si>
  <si>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</si>
  <si>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</si>
  <si>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</si>
  <si>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</si>
  <si>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</si>
  <si>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</si>
  <si>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</si>
  <si>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</si>
  <si>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</si>
  <si>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</si>
  <si>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</si>
  <si>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</si>
  <si>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</si>
  <si>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</si>
  <si>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</si>
  <si>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</si>
  <si>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</si>
  <si>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</si>
  <si>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</si>
  <si>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</si>
  <si>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</si>
  <si>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</si>
  <si>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</si>
  <si>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</si>
  <si>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</si>
  <si>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</si>
  <si>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</si>
  <si>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</si>
  <si>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</si>
  <si>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</si>
  <si>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</si>
  <si>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</si>
  <si>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</si>
  <si>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</si>
  <si>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</si>
  <si>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</si>
  <si>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</si>
  <si>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</si>
  <si>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</si>
  <si>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</si>
  <si>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</si>
  <si>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</si>
  <si>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</si>
  <si>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</si>
  <si>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</si>
  <si>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</si>
  <si>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</si>
  <si>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</si>
  <si>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</si>
  <si>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</si>
  <si>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</si>
  <si>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</si>
  <si>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</si>
  <si>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</si>
  <si>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</si>
  <si>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</si>
  <si>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</si>
  <si>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</si>
  <si>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</si>
  <si>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</si>
  <si>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</si>
  <si>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</si>
  <si>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</si>
  <si>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</si>
  <si>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</si>
  <si>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</si>
  <si>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</si>
  <si>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</si>
  <si>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</si>
  <si>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</si>
  <si>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</si>
  <si>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</si>
  <si>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</si>
  <si>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ARDÓSIA ASSENTADO SOBRE ARGAMASSA 1:3 (CIMENTO E AREIA). AF_09/2020</t>
  </si>
  <si>
    <t>PISO EM PEDRA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</si>
  <si>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</si>
  <si>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</si>
  <si>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</si>
  <si>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</si>
  <si>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</si>
  <si>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</si>
  <si>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</si>
  <si>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</si>
  <si>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</si>
  <si>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</si>
  <si>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</si>
  <si>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</si>
  <si>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</si>
  <si>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</si>
  <si>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</si>
  <si>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</si>
  <si>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</si>
  <si>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</si>
  <si>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</si>
  <si>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</si>
  <si>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</si>
  <si>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</si>
  <si>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</si>
  <si>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</si>
  <si>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</si>
  <si>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</si>
  <si>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</si>
  <si>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</si>
  <si>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</si>
  <si>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</si>
  <si>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</si>
  <si>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</si>
  <si>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</si>
  <si>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</si>
  <si>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</si>
  <si>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</si>
  <si>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</si>
  <si>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</si>
  <si>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</si>
  <si>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</si>
  <si>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</si>
  <si>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</si>
  <si>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</si>
  <si>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</si>
  <si>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</si>
  <si>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</si>
  <si>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</si>
  <si>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</si>
  <si>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</si>
  <si>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</si>
  <si>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</si>
  <si>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</si>
  <si>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</si>
  <si>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</si>
  <si>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</si>
  <si>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</si>
  <si>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</si>
  <si>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</si>
  <si>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</si>
  <si>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</si>
  <si>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</si>
  <si>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</si>
  <si>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</si>
  <si>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</si>
  <si>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</si>
  <si>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</si>
  <si>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</si>
  <si>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</si>
  <si>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</si>
  <si>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</si>
  <si>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</si>
  <si>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</si>
  <si>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</si>
  <si>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</si>
  <si>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</si>
  <si>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</si>
  <si>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</si>
  <si>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</si>
  <si>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</si>
  <si>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</si>
  <si>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</si>
  <si>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</si>
  <si>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</si>
  <si>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</si>
  <si>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</si>
  <si>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</si>
  <si>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</si>
  <si>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</si>
  <si>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</si>
  <si>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</si>
  <si>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</si>
  <si>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</si>
  <si>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</si>
  <si>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</si>
  <si>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</si>
  <si>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</si>
  <si>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</si>
  <si>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</si>
  <si>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</si>
  <si>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</si>
  <si>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</si>
  <si>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</si>
  <si>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</si>
  <si>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</si>
  <si>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</si>
  <si>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</si>
  <si>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</si>
  <si>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</si>
  <si>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</si>
  <si>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</si>
  <si>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</si>
  <si>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</si>
  <si>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</si>
  <si>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</si>
  <si>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</si>
  <si>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</si>
  <si>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</si>
  <si>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</si>
  <si>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</si>
  <si>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</si>
  <si>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</si>
  <si>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</si>
  <si>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</si>
  <si>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</si>
  <si>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</si>
  <si>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</si>
  <si>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</si>
  <si>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</si>
  <si>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</si>
  <si>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</si>
  <si>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</si>
  <si>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</si>
  <si>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</si>
  <si>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</si>
  <si>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</si>
  <si>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</si>
  <si>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</si>
  <si>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</si>
  <si>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</si>
  <si>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</si>
  <si>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</si>
  <si>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</si>
  <si>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</si>
  <si>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</si>
  <si>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</si>
  <si>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</si>
  <si>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</si>
  <si>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</si>
  <si>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</si>
  <si>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</si>
  <si>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</si>
  <si>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</si>
  <si>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</si>
  <si>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</si>
  <si>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</si>
  <si>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</si>
  <si>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</si>
  <si>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</si>
  <si>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</si>
  <si>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</si>
  <si>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</si>
  <si>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</si>
  <si>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</si>
  <si>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</si>
  <si>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</si>
  <si>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</si>
  <si>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</si>
  <si>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</si>
  <si>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</si>
  <si>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</si>
  <si>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</si>
  <si>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</si>
  <si>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</si>
  <si>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</si>
  <si>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</si>
  <si>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</si>
  <si>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</si>
  <si>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</si>
  <si>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</si>
  <si>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</si>
  <si>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</si>
  <si>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</si>
  <si>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</si>
  <si>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</si>
  <si>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</si>
  <si>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</si>
  <si>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</si>
  <si>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</si>
  <si>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</si>
  <si>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</si>
  <si>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</si>
  <si>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</si>
  <si>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</si>
  <si>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</si>
  <si>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</si>
  <si>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</si>
  <si>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</si>
  <si>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</si>
  <si>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</si>
  <si>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</si>
  <si>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</si>
  <si>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</si>
  <si>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</si>
  <si>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</si>
  <si>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</si>
  <si>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</si>
  <si>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</si>
  <si>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</si>
  <si>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</si>
  <si>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</si>
  <si>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</si>
  <si>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</si>
  <si>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</si>
  <si>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</si>
  <si>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</si>
  <si>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</si>
  <si>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</si>
  <si>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</si>
  <si>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</si>
  <si>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</si>
  <si>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</si>
  <si>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</si>
  <si>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</si>
  <si>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</si>
  <si>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</si>
  <si>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</si>
  <si>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</si>
  <si>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</si>
  <si>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</si>
  <si>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</si>
  <si>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</si>
  <si>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</si>
  <si>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</si>
  <si>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</si>
  <si>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</si>
  <si>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</si>
  <si>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</si>
  <si>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</si>
  <si>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</si>
  <si>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</si>
  <si>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</si>
  <si>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</si>
  <si>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</si>
  <si>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</si>
  <si>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</si>
  <si>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</si>
  <si>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</si>
  <si>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</si>
  <si>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</si>
  <si>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</si>
  <si>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</si>
  <si>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</si>
  <si>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</si>
  <si>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</si>
  <si>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</si>
  <si>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</si>
  <si>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</si>
  <si>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</si>
  <si>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</si>
  <si>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</si>
  <si>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</si>
  <si>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</si>
  <si>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</si>
  <si>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</si>
  <si>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</si>
  <si>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</si>
  <si>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</si>
  <si>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</si>
  <si>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</si>
  <si>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</si>
  <si>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</si>
  <si>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</si>
  <si>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</si>
  <si>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</si>
  <si>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</si>
  <si>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</si>
  <si>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</si>
  <si>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</si>
  <si>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</si>
  <si>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</si>
  <si>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</si>
  <si>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</si>
  <si>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</si>
  <si>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</si>
  <si>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</si>
  <si>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</si>
  <si>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</si>
  <si>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</si>
  <si>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</si>
  <si>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</si>
  <si>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</si>
  <si>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</si>
  <si>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</si>
  <si>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</si>
  <si>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</si>
  <si>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</si>
  <si>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</si>
  <si>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</si>
  <si>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</si>
  <si>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</si>
  <si>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</si>
  <si>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</si>
  <si>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</si>
  <si>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</si>
  <si>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</si>
  <si>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</si>
  <si>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</si>
  <si>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</si>
  <si>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</si>
  <si>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</si>
  <si>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</si>
  <si>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</si>
  <si>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</si>
  <si>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</si>
  <si>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</si>
  <si>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</si>
  <si>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</si>
  <si>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</si>
  <si>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</si>
  <si>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</si>
  <si>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</si>
  <si>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</si>
  <si>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</si>
  <si>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</si>
  <si>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</si>
  <si>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</si>
  <si>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</si>
  <si>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</si>
  <si>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</si>
  <si>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</si>
  <si>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</si>
  <si>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</si>
  <si>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</si>
  <si>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</si>
  <si>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</si>
  <si>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</si>
  <si>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</si>
  <si>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</si>
  <si>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</si>
  <si>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</si>
  <si>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</si>
  <si>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</si>
  <si>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</si>
  <si>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</si>
  <si>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</si>
  <si>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</si>
  <si>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</si>
  <si>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</si>
  <si>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</si>
  <si>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</si>
  <si>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</si>
  <si>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</si>
  <si>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</si>
  <si>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</si>
  <si>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</si>
  <si>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</si>
  <si>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</si>
  <si>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</si>
  <si>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</si>
  <si>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</si>
  <si>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</si>
  <si>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</si>
  <si>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</si>
  <si>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</si>
  <si>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</si>
  <si>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</si>
  <si>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</si>
  <si>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</si>
  <si>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</si>
  <si>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</si>
  <si>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1,5 CV CADA - FORNECIMENTO E INSTALAÇÃO. AF_11/2025</t>
  </si>
  <si>
    <t>QUADRO ELÉTRICO PARA 2 BOMBAS CENTRÍFUGAS TRIFÁSICAS 10 CV CADA - FORNECIMENTO E INSTALAÇÃO. AF_11/2025</t>
  </si>
  <si>
    <t>QUADRO ELÉTRICO PARA 2 BOMBAS CENTRÍFUGAS TRIFÁSICAS 3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</si>
  <si>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</si>
  <si>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</si>
  <si>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</si>
  <si>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</si>
  <si>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</si>
  <si>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</si>
  <si>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</si>
  <si>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</si>
  <si>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</si>
  <si>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</si>
  <si>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</si>
  <si>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</si>
  <si>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</si>
  <si>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</si>
  <si>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</si>
  <si>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</si>
  <si>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</si>
  <si>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</si>
  <si>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</si>
  <si>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</si>
  <si>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</si>
  <si>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</si>
  <si>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</si>
  <si>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</si>
  <si>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</si>
  <si>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</si>
  <si>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</si>
  <si>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</si>
  <si>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</si>
  <si>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</si>
  <si>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</si>
  <si>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</si>
  <si>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</si>
  <si>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</si>
  <si>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</si>
  <si>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</si>
  <si>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</si>
  <si>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</si>
  <si>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</si>
  <si>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</si>
  <si>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</si>
  <si>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</si>
  <si>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</si>
  <si>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</si>
  <si>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</si>
  <si>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</si>
  <si>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</si>
  <si>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</si>
  <si>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</si>
  <si>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</si>
  <si>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</si>
  <si>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</si>
  <si>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</si>
  <si>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</si>
  <si>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</si>
  <si>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</si>
  <si>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</si>
  <si>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</si>
  <si>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</si>
  <si>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</si>
  <si>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</si>
  <si>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</si>
  <si>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</si>
  <si>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</si>
  <si>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</si>
  <si>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</si>
  <si>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</si>
  <si>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</si>
  <si>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</si>
  <si>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</si>
  <si>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</si>
  <si>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</si>
  <si>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</si>
  <si>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</si>
  <si>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</si>
  <si>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</si>
  <si>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</si>
  <si>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</si>
  <si>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</si>
  <si>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</si>
  <si>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</si>
  <si>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</si>
  <si>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</si>
  <si>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</si>
  <si>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</si>
  <si>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</si>
  <si>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</si>
  <si>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</si>
  <si>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</si>
  <si>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</si>
  <si>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</si>
  <si>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</si>
  <si>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</si>
  <si>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</si>
  <si>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</si>
  <si>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</si>
  <si>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</si>
  <si>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</si>
  <si>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</si>
  <si>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</si>
  <si>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</si>
  <si>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</si>
  <si>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</si>
  <si>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</si>
  <si>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</si>
  <si>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</si>
  <si>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</si>
  <si>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</si>
  <si>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</si>
  <si>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</si>
  <si>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</si>
  <si>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</si>
  <si>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</si>
  <si>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</si>
  <si>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</si>
  <si>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</si>
  <si>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</si>
  <si>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</si>
  <si>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</si>
  <si>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</si>
  <si>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</si>
  <si>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</si>
  <si>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</si>
  <si>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</si>
  <si>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</si>
  <si>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</si>
  <si>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</si>
  <si>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</si>
  <si>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</si>
  <si>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</si>
  <si>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</si>
  <si>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</si>
  <si>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</si>
  <si>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</si>
  <si>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</si>
  <si>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</si>
  <si>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</si>
  <si>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</si>
  <si>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</si>
  <si>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</si>
  <si>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</si>
  <si>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</si>
  <si>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</si>
  <si>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</si>
  <si>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</si>
  <si>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</si>
  <si>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</si>
  <si>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</si>
  <si>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</si>
  <si>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</si>
  <si>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</si>
  <si>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</si>
  <si>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</si>
  <si>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</si>
  <si>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</si>
  <si>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</si>
  <si>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</si>
  <si>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</si>
  <si>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</si>
  <si>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</si>
  <si>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</si>
  <si>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</si>
  <si>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</si>
  <si>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</si>
  <si>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</si>
  <si>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</si>
  <si>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</si>
  <si>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</si>
  <si>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</si>
  <si>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</si>
  <si>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</si>
  <si>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</si>
  <si>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</si>
  <si>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</si>
  <si>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</si>
  <si>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</si>
  <si>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</si>
  <si>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</si>
  <si>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</si>
  <si>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</si>
  <si>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</si>
  <si>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</si>
  <si>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</si>
  <si>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</si>
  <si>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</si>
  <si>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</si>
  <si>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</si>
  <si>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</si>
  <si>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</si>
  <si>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</si>
  <si>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</si>
  <si>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</si>
  <si>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</si>
  <si>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</si>
  <si>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</si>
  <si>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</si>
  <si>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</si>
  <si>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</si>
  <si>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</si>
  <si>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</si>
  <si>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</si>
  <si>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</si>
  <si>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</si>
  <si>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</si>
  <si>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</si>
  <si>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</si>
  <si>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</si>
  <si>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</si>
  <si>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</si>
  <si>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</si>
  <si>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</si>
  <si>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</si>
  <si>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</si>
  <si>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</si>
  <si>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</si>
  <si>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</si>
  <si>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</si>
  <si>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</si>
  <si>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</si>
  <si>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</si>
  <si>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</si>
  <si>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</si>
  <si>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</si>
  <si>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</si>
  <si>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</si>
  <si>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</si>
  <si>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</si>
  <si>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</si>
  <si>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</si>
  <si>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</si>
  <si>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</si>
  <si>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</si>
  <si>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</si>
  <si>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</si>
  <si>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</si>
  <si>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</si>
  <si>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</si>
  <si>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</si>
  <si>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</si>
  <si>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</si>
  <si>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</si>
  <si>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</si>
  <si>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</si>
  <si>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</si>
  <si>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</si>
  <si>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</si>
  <si>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</si>
  <si>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</si>
  <si>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</si>
  <si>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</si>
  <si>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</si>
  <si>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</si>
  <si>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</si>
  <si>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</si>
  <si>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</si>
  <si>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</si>
  <si>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</si>
  <si>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</si>
  <si>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</si>
  <si>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</si>
  <si>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</si>
  <si>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</si>
  <si>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</si>
  <si>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</si>
  <si>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</si>
  <si>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</si>
  <si>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</si>
  <si>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</si>
  <si>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</si>
  <si>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</si>
  <si>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</si>
  <si>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</si>
  <si>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</si>
  <si>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</si>
  <si>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</si>
  <si>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</si>
  <si>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</si>
  <si>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</si>
  <si>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</si>
  <si>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</si>
  <si>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</si>
  <si>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</si>
  <si>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</si>
  <si>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</si>
  <si>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</si>
  <si>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</si>
  <si>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</si>
  <si>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</si>
  <si>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</si>
  <si>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</si>
  <si>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</si>
  <si>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</si>
  <si>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</si>
  <si>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</si>
  <si>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</si>
  <si>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</si>
  <si>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</si>
  <si>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</si>
  <si>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</si>
  <si>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</si>
  <si>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</si>
  <si>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</si>
  <si>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</si>
  <si>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</si>
  <si>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</si>
  <si>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</si>
  <si>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</si>
  <si>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</si>
  <si>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</si>
  <si>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</si>
  <si>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</si>
  <si>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</si>
  <si>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</si>
  <si>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</si>
  <si>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</si>
  <si>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</si>
  <si>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</si>
  <si>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</si>
  <si>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</si>
  <si>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</si>
  <si>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</si>
  <si>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</si>
  <si>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</si>
  <si>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</si>
  <si>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</si>
  <si>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</si>
  <si>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</si>
  <si>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</si>
  <si>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</si>
  <si>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</si>
  <si>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</si>
  <si>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</si>
  <si>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</si>
  <si>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</si>
  <si>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</si>
  <si>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</si>
  <si>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</si>
  <si>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</si>
  <si>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</si>
  <si>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</si>
  <si>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</si>
  <si>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</si>
  <si>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</si>
  <si>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</si>
  <si>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</si>
  <si>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</si>
  <si>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</si>
  <si>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</si>
  <si>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</si>
  <si>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</si>
  <si>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</si>
  <si>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</si>
  <si>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</si>
  <si>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</si>
  <si>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</si>
  <si>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</si>
  <si>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</si>
  <si>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</si>
  <si>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</si>
  <si>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</si>
  <si>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</si>
  <si>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</si>
  <si>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</si>
  <si>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</si>
  <si>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</si>
  <si>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</si>
  <si>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</si>
  <si>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</si>
  <si>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</si>
  <si>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</si>
  <si>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</si>
  <si>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</si>
  <si>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</si>
  <si>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</si>
  <si>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</si>
  <si>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</si>
  <si>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</si>
  <si>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</si>
  <si>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</si>
  <si>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</si>
  <si>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</si>
  <si>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</si>
  <si>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</si>
  <si>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</si>
  <si>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</si>
  <si>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</si>
  <si>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</si>
  <si>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</si>
  <si>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</si>
  <si>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</si>
  <si>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</si>
  <si>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</si>
  <si>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</si>
  <si>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</si>
  <si>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</si>
  <si>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</si>
  <si>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</si>
  <si>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</si>
  <si>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</si>
  <si>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</si>
  <si>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</si>
  <si>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</si>
  <si>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</si>
  <si>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</si>
  <si>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</si>
  <si>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</si>
  <si>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</si>
  <si>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</si>
  <si>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</si>
  <si>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</si>
  <si>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</si>
  <si>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</si>
  <si>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</si>
  <si>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</si>
  <si>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</si>
  <si>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</si>
  <si>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</si>
  <si>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</si>
  <si>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</si>
  <si>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</si>
  <si>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</si>
  <si>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</si>
  <si>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</si>
  <si>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</si>
  <si>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</si>
  <si>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</si>
  <si>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</si>
  <si>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</si>
  <si>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</si>
  <si>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</si>
  <si>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</si>
  <si>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</si>
  <si>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</si>
  <si>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</si>
  <si>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</si>
  <si>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</si>
  <si>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</si>
  <si>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</si>
  <si>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</si>
  <si>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</si>
  <si>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</si>
  <si>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</si>
  <si>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</si>
  <si>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</si>
  <si>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</si>
  <si>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</si>
  <si>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</si>
  <si>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</si>
  <si>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</si>
  <si>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</si>
  <si>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</si>
  <si>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</si>
  <si>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</si>
  <si>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</si>
  <si>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</si>
  <si>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</si>
  <si>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</si>
  <si>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</si>
  <si>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</si>
  <si>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</si>
  <si>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</si>
  <si>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</si>
  <si>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</si>
  <si>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</si>
  <si>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</si>
  <si>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</si>
  <si>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</si>
  <si>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</si>
  <si>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</si>
  <si>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</si>
  <si>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</si>
  <si>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</si>
  <si>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</si>
  <si>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</si>
  <si>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</si>
  <si>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</si>
  <si>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</si>
  <si>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</si>
  <si>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</si>
  <si>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</si>
  <si>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</si>
  <si>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</si>
  <si>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</si>
  <si>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</si>
  <si>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</si>
  <si>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</si>
  <si>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</si>
  <si>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</si>
  <si>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</si>
  <si>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</si>
  <si>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</si>
  <si>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</si>
  <si>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</si>
  <si>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</si>
  <si>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</si>
  <si>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</si>
  <si>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</si>
  <si>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</si>
  <si>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</si>
  <si>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</si>
  <si>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</si>
  <si>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</si>
  <si>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</si>
  <si>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</si>
  <si>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</si>
  <si>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</si>
  <si>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</si>
  <si>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</si>
  <si>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</si>
  <si>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</si>
  <si>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</si>
  <si>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</si>
  <si>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</si>
  <si>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</si>
  <si>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</si>
  <si>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</si>
  <si>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</si>
  <si>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</si>
  <si>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</si>
  <si>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</si>
  <si>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</si>
  <si>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</si>
  <si>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</si>
  <si>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</si>
  <si>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</si>
  <si>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</si>
  <si>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</si>
  <si>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</si>
  <si>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</si>
  <si>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</si>
  <si>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</si>
  <si>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</si>
  <si>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</si>
  <si>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</si>
  <si>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</si>
  <si>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</si>
  <si>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</si>
  <si>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</si>
  <si>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</si>
  <si>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</si>
  <si>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</si>
  <si>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</si>
  <si>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</si>
  <si>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</si>
  <si>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</si>
  <si>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</si>
  <si>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</si>
  <si>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</si>
  <si>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</si>
  <si>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</si>
  <si>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</si>
  <si>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</si>
  <si>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</si>
  <si>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</si>
  <si>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</si>
  <si>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</si>
  <si>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</si>
  <si>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</si>
  <si>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</si>
  <si>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</si>
  <si>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</si>
  <si>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</si>
  <si>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</si>
  <si>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</si>
  <si>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</si>
  <si>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</si>
  <si>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</si>
  <si>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</si>
  <si>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</si>
  <si>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</si>
  <si>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</si>
  <si>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</si>
  <si>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</si>
  <si>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</si>
  <si>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</si>
  <si>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</si>
  <si>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</si>
  <si>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</si>
  <si>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</si>
  <si>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</si>
  <si>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</si>
  <si>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</si>
  <si>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</si>
  <si>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</si>
  <si>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</si>
  <si>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</si>
  <si>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</si>
  <si>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</si>
  <si>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</si>
  <si>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</si>
  <si>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</si>
  <si>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</si>
  <si>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</si>
  <si>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</si>
  <si>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</si>
  <si>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</si>
  <si>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</si>
  <si>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</si>
  <si>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</si>
  <si>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</si>
  <si>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</si>
  <si>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</si>
  <si>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</si>
  <si>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</si>
  <si>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</si>
  <si>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</si>
  <si>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</si>
  <si>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</si>
  <si>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</si>
  <si>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</si>
  <si>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</si>
  <si>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</si>
  <si>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</si>
  <si>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</si>
  <si>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</si>
  <si>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</si>
  <si>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</si>
  <si>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</si>
  <si>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</si>
  <si>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</si>
  <si>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</si>
  <si>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</si>
  <si>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</si>
  <si>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</si>
  <si>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</si>
  <si>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</si>
  <si>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</si>
  <si>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</si>
  <si>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</si>
  <si>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</si>
  <si>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</si>
  <si>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</si>
  <si>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</si>
  <si>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</si>
  <si>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</si>
  <si>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</si>
  <si>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</si>
  <si>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</si>
  <si>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</si>
  <si>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</si>
  <si>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</si>
  <si>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</si>
  <si>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</si>
  <si>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</si>
  <si>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</si>
  <si>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</si>
  <si>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</si>
  <si>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</si>
  <si>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</si>
  <si>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</si>
  <si>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</si>
  <si>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</si>
  <si>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</si>
  <si>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</si>
  <si>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</si>
  <si>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</si>
  <si>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</si>
  <si>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</si>
  <si>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</si>
  <si>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</si>
  <si>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</si>
  <si>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</si>
  <si>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</si>
  <si>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</si>
  <si>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</si>
  <si>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</si>
  <si>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</si>
  <si>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</si>
  <si>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</si>
  <si>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</si>
  <si>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</si>
  <si>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</si>
  <si>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</si>
  <si>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</si>
  <si>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</si>
  <si>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</si>
  <si>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</si>
  <si>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</si>
  <si>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</si>
  <si>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</si>
  <si>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</si>
  <si>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</si>
  <si>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</si>
  <si>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</si>
  <si>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</si>
  <si>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</si>
  <si>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</si>
  <si>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</si>
  <si>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</si>
  <si>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</si>
  <si>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</si>
  <si>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</si>
  <si>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</si>
  <si>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</si>
  <si>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</si>
  <si>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</si>
  <si>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</si>
  <si>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</si>
  <si>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</si>
  <si>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</si>
  <si>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</si>
  <si>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</si>
  <si>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</si>
  <si>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</si>
  <si>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</si>
  <si>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</si>
  <si>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</si>
  <si>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</si>
  <si>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</si>
  <si>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</si>
  <si>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</si>
  <si>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</si>
  <si>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</si>
  <si>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</si>
  <si>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</si>
  <si>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</si>
  <si>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</si>
  <si>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</si>
  <si>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</si>
  <si>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</si>
  <si>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</si>
  <si>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</si>
  <si>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</si>
  <si>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</si>
  <si>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</si>
  <si>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</si>
  <si>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</si>
  <si>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</si>
  <si>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</si>
  <si>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T</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</si>
  <si>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</si>
  <si>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</si>
  <si>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</si>
  <si>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</si>
  <si>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</si>
  <si>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</si>
  <si>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</si>
  <si>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</si>
  <si>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</si>
  <si>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</si>
  <si>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</si>
  <si>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</si>
  <si>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</si>
  <si>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</si>
  <si>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</si>
  <si>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</si>
  <si>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</si>
  <si>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</si>
  <si>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</si>
  <si>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</si>
  <si>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</si>
  <si>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</si>
  <si>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</si>
  <si>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</si>
  <si>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</si>
  <si>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</si>
  <si>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</si>
  <si>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</si>
  <si>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</si>
  <si>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</si>
  <si>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</si>
  <si>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</si>
  <si>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</si>
  <si>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</si>
  <si>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</si>
  <si>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</si>
  <si>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</si>
  <si>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</si>
  <si>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</si>
  <si>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</si>
  <si>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</si>
  <si>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</si>
  <si>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</si>
  <si>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</si>
  <si>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</si>
  <si>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</si>
  <si>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</si>
  <si>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</si>
  <si>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</si>
  <si>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</si>
  <si>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</si>
  <si>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</si>
  <si>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</si>
  <si>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</si>
  <si>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</si>
  <si>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</si>
  <si>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</si>
  <si>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</si>
  <si>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</si>
  <si>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</si>
  <si>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</si>
  <si>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</si>
  <si>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</si>
  <si>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</si>
  <si>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</si>
  <si>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</si>
  <si>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</si>
  <si>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</si>
  <si>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</si>
  <si>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</si>
  <si>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</si>
  <si>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</si>
  <si>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</si>
  <si>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</si>
  <si>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</si>
  <si>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</si>
  <si>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</si>
  <si>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</si>
  <si>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</si>
  <si>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</si>
  <si>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</si>
  <si>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</si>
  <si>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</si>
  <si>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</si>
  <si>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</si>
  <si>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</si>
  <si>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</si>
  <si>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</si>
  <si>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</si>
  <si>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</si>
  <si>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</si>
  <si>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</si>
  <si>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</si>
  <si>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</si>
  <si>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</si>
  <si>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</si>
  <si>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</si>
  <si>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</si>
  <si>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</si>
  <si>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</si>
  <si>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</si>
  <si>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</si>
  <si>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</si>
  <si>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</si>
  <si>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</si>
  <si>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</si>
  <si>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</si>
  <si>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</si>
  <si>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</si>
  <si>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</si>
  <si>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</si>
  <si>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</si>
  <si>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</si>
  <si>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</si>
  <si>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</si>
  <si>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</si>
  <si>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</si>
  <si>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</si>
  <si>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</si>
  <si>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</si>
  <si>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</si>
  <si>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</si>
  <si>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</si>
  <si>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</si>
  <si>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</si>
  <si>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</si>
  <si>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</si>
  <si>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</si>
  <si>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</si>
  <si>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</si>
  <si>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</si>
  <si>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</si>
  <si>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</si>
  <si>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</si>
  <si>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</si>
  <si>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</si>
  <si>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</si>
  <si>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</si>
  <si>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</si>
  <si>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</si>
  <si>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</si>
  <si>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</si>
  <si>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</si>
  <si>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</si>
  <si>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</si>
  <si>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</si>
  <si>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</si>
  <si>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</si>
  <si>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</si>
  <si>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</si>
  <si>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</si>
  <si>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</si>
  <si>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</si>
  <si>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</si>
  <si>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</si>
  <si>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</si>
  <si>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</si>
  <si>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</si>
  <si>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</si>
  <si>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</si>
  <si>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</si>
  <si>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</si>
  <si>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</si>
  <si>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</si>
  <si>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</si>
  <si>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</si>
  <si>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</si>
  <si>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</si>
  <si>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</si>
  <si>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</si>
  <si>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</si>
  <si>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</si>
  <si>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</si>
  <si>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</si>
  <si>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</si>
  <si>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</si>
  <si>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</si>
  <si>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</si>
  <si>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</si>
  <si>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</si>
  <si>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</si>
  <si>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</si>
  <si>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</si>
  <si>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</si>
  <si>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</si>
  <si>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</si>
  <si>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</si>
  <si>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</si>
  <si>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</si>
  <si>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</si>
  <si>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</si>
  <si>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</si>
  <si>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</si>
  <si>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</si>
  <si>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</si>
  <si>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</si>
  <si>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</si>
  <si>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</si>
  <si>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</si>
  <si>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</si>
  <si>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</si>
  <si>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</si>
  <si>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</si>
  <si>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</si>
  <si>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</si>
  <si>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</si>
  <si>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</si>
  <si>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</si>
  <si>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</si>
  <si>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</si>
  <si>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</si>
  <si>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</si>
  <si>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</si>
  <si>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</si>
  <si>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</si>
  <si>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</si>
  <si>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</si>
  <si>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</si>
  <si>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</si>
  <si>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</si>
  <si>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</si>
  <si>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</si>
  <si>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</si>
  <si>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</si>
  <si>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</si>
  <si>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</si>
  <si>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</si>
  <si>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</si>
  <si>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</si>
  <si>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</si>
  <si>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</si>
  <si>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</si>
  <si>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</si>
  <si>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</si>
  <si>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</si>
  <si>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</si>
  <si>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</si>
  <si>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</si>
  <si>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</si>
  <si>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</si>
  <si>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</si>
  <si>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</si>
  <si>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</si>
  <si>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</si>
  <si>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</si>
  <si>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</si>
  <si>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</si>
  <si>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</si>
  <si>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</si>
  <si>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</si>
  <si>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</si>
  <si>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</si>
  <si>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</si>
  <si>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</si>
  <si>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</si>
  <si>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</si>
  <si>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</si>
  <si>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</si>
  <si>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</si>
  <si>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</si>
  <si>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</si>
  <si>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</si>
  <si>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</si>
  <si>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</si>
  <si>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</si>
  <si>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</si>
  <si>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</si>
  <si>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</si>
  <si>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</si>
  <si>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</si>
  <si>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</si>
  <si>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</si>
  <si>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</si>
  <si>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</si>
  <si>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</si>
  <si>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</si>
  <si>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</si>
  <si>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</si>
  <si>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</si>
  <si>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</si>
  <si>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</si>
  <si>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</si>
  <si>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</si>
  <si>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</si>
  <si>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</si>
  <si>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</si>
  <si>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</si>
  <si>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</si>
  <si>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</si>
  <si>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</si>
  <si>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</si>
  <si>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</si>
  <si>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</si>
  <si>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</si>
  <si>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</si>
  <si>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</si>
  <si>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</si>
  <si>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</si>
  <si>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</si>
  <si>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</si>
  <si>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</si>
  <si>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</si>
  <si>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</si>
  <si>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</si>
  <si>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</si>
  <si>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</si>
  <si>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</si>
  <si>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</si>
  <si>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</si>
  <si>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</si>
  <si>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</si>
  <si>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</si>
  <si>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</si>
  <si>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</si>
  <si>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</si>
  <si>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</si>
  <si>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</si>
  <si>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</si>
  <si>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</si>
  <si>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</si>
  <si>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</si>
  <si>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</si>
  <si>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</si>
  <si>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</si>
  <si>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</si>
  <si>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</si>
  <si>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</si>
  <si>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</si>
  <si>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</si>
  <si>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</si>
  <si>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</si>
  <si>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</si>
  <si>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</si>
  <si>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</si>
  <si>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</si>
  <si>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</si>
  <si>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</si>
  <si>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</si>
  <si>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</si>
  <si>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</si>
  <si>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</si>
  <si>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</si>
  <si>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</si>
  <si>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</si>
  <si>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</si>
  <si>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</si>
  <si>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</si>
  <si>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</si>
  <si>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</si>
  <si>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</si>
  <si>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</si>
  <si>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</si>
  <si>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</si>
  <si>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</si>
  <si>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</si>
  <si>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</si>
  <si>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</si>
  <si>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</si>
  <si>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</si>
  <si>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</si>
  <si>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</si>
  <si>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</si>
  <si>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</si>
  <si>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</si>
  <si>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</si>
  <si>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</si>
  <si>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</si>
  <si>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</si>
  <si>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</si>
  <si>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</si>
  <si>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</si>
  <si>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</si>
  <si>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</si>
  <si>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</si>
  <si>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</si>
  <si>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</si>
  <si>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</si>
  <si>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</si>
  <si>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</si>
  <si>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</si>
  <si>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</si>
  <si>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</si>
  <si>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</si>
  <si>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</si>
  <si>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</si>
  <si>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</si>
  <si>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</si>
  <si>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</si>
  <si>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</si>
  <si>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</si>
  <si>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</si>
  <si>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</si>
  <si>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</si>
  <si>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</si>
  <si>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</si>
  <si>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</si>
  <si>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</si>
  <si>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</si>
  <si>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</si>
  <si>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</si>
  <si>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</si>
  <si>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</si>
  <si>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</si>
  <si>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</si>
  <si>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</si>
  <si>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</si>
  <si>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</si>
  <si>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</si>
  <si>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</si>
  <si>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</si>
  <si>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</si>
  <si>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</si>
  <si>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</si>
  <si>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</si>
  <si>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</si>
  <si>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</si>
  <si>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</si>
  <si>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</si>
  <si>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</si>
  <si>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</si>
  <si>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</si>
  <si>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</si>
  <si>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</si>
  <si>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</si>
  <si>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</si>
  <si>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</si>
  <si>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</si>
  <si>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</si>
  <si>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</si>
  <si>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</si>
  <si>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</si>
  <si>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</si>
  <si>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</si>
  <si>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</si>
  <si>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</si>
  <si>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</si>
  <si>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</si>
  <si>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</si>
  <si>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</si>
  <si>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</si>
  <si>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</si>
  <si>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</si>
  <si>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</si>
  <si>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</si>
  <si>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</si>
  <si>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</si>
  <si>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</si>
  <si>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</si>
  <si>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</si>
  <si>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</si>
  <si>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</si>
  <si>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</si>
  <si>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</si>
  <si>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</si>
  <si>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</si>
  <si>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</si>
  <si>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</si>
  <si>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</si>
  <si>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</si>
  <si>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</si>
  <si>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</si>
  <si>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</si>
  <si>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</si>
  <si>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</si>
  <si>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</si>
  <si>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</si>
  <si>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</si>
  <si>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</si>
  <si>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</si>
  <si>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</si>
  <si>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</si>
  <si>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</si>
  <si>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</si>
  <si>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</si>
  <si>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</si>
  <si>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</si>
  <si>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</si>
  <si>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</si>
  <si>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</si>
  <si>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</si>
  <si>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</si>
  <si>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</si>
  <si>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</si>
  <si>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</si>
  <si>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</si>
  <si>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</si>
  <si>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</si>
  <si>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</si>
  <si>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</si>
  <si>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</si>
  <si>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</si>
  <si>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</si>
  <si>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</si>
  <si>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</si>
  <si>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</si>
  <si>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</si>
  <si>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</si>
  <si>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</si>
  <si>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</si>
  <si>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</si>
  <si>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</si>
  <si>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</si>
  <si>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</si>
  <si>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</si>
  <si>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</si>
  <si>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</si>
  <si>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</si>
  <si>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</si>
  <si>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</si>
  <si>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</si>
  <si>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</si>
  <si>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</si>
  <si>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</si>
  <si>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</si>
  <si>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</si>
  <si>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</si>
  <si>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</si>
  <si>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</si>
  <si>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</si>
  <si>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</si>
  <si>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</si>
  <si>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</si>
  <si>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</si>
  <si>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</si>
  <si>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</si>
  <si>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</si>
  <si>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</si>
  <si>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</si>
  <si>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</si>
  <si>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</si>
  <si>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</si>
  <si>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</si>
  <si>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</si>
  <si>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</si>
  <si>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</si>
  <si>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</si>
  <si>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</si>
  <si>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</si>
  <si>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</si>
  <si>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</si>
  <si>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</si>
  <si>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</si>
  <si>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</si>
  <si>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</si>
  <si>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</si>
  <si>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</si>
  <si>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</si>
  <si>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</si>
  <si>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</si>
  <si>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</si>
  <si>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</si>
  <si>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</si>
  <si>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</si>
  <si>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</si>
  <si>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</si>
  <si>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</si>
  <si>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</si>
  <si>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</si>
  <si>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</si>
  <si>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</si>
  <si>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</si>
  <si>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</si>
  <si>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</si>
  <si>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</si>
  <si>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</si>
  <si>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</si>
  <si>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</si>
  <si>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</si>
  <si>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</si>
  <si>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</si>
  <si>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</si>
  <si>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</si>
  <si>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</si>
  <si>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</si>
  <si>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</si>
  <si>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</si>
  <si>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</si>
  <si>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</si>
  <si>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</si>
  <si>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</si>
  <si>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</si>
  <si>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</si>
  <si>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</si>
  <si>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</si>
  <si>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</si>
  <si>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</si>
  <si>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</si>
  <si>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</si>
  <si>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</si>
  <si>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</si>
  <si>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</si>
  <si>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</si>
  <si>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</si>
  <si>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</si>
  <si>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</si>
  <si>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</si>
  <si>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</si>
  <si>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</si>
  <si>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</si>
  <si>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</si>
  <si>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</si>
  <si>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</si>
  <si>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</si>
  <si>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</si>
  <si>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</si>
  <si>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</si>
  <si>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</si>
  <si>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</si>
  <si>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</si>
  <si>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</si>
  <si>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</si>
  <si>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</si>
  <si>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</si>
  <si>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</si>
  <si>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</si>
  <si>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</si>
  <si>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</si>
  <si>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</si>
  <si>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</si>
  <si>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</si>
  <si>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</si>
  <si>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</si>
  <si>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</si>
  <si>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</si>
  <si>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</si>
  <si>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</si>
  <si>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</si>
  <si>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</si>
  <si>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</si>
  <si>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</si>
  <si>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</si>
  <si>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</si>
  <si>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</si>
  <si>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</si>
  <si>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</si>
  <si>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</si>
  <si>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</si>
  <si>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</si>
  <si>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</si>
  <si>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</si>
  <si>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</si>
  <si>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</si>
  <si>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</si>
  <si>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</si>
  <si>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</si>
  <si>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</si>
  <si>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</si>
  <si>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</si>
  <si>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</si>
  <si>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</si>
  <si>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</si>
  <si>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</si>
  <si>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</si>
  <si>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</si>
  <si>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</si>
  <si>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</si>
  <si>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</si>
  <si>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</si>
  <si>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</si>
  <si>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</si>
  <si>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</si>
  <si>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</si>
  <si>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</si>
  <si>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</si>
  <si>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</si>
  <si>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</si>
  <si>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</si>
  <si>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</si>
  <si>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</si>
  <si>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</si>
  <si>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</si>
  <si>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</si>
  <si>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</si>
  <si>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</si>
  <si>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</si>
  <si>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</si>
  <si>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</si>
  <si>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</si>
  <si>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</si>
  <si>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</si>
  <si>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</si>
  <si>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</si>
  <si>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</si>
  <si>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</si>
  <si>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</si>
  <si>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</si>
  <si>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</si>
  <si>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</si>
  <si>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</si>
  <si>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</si>
  <si>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</si>
  <si>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</si>
  <si>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</si>
  <si>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</si>
  <si>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</si>
  <si>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</si>
  <si>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</si>
  <si>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</si>
  <si>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</si>
  <si>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</si>
  <si>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</si>
  <si>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</si>
  <si>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</si>
  <si>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</si>
  <si>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</si>
  <si>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</si>
  <si>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</si>
  <si>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</si>
  <si>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</si>
  <si>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</si>
  <si>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</si>
  <si>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</si>
  <si>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</si>
  <si>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</si>
  <si>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</si>
  <si>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</si>
  <si>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</si>
  <si>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</si>
  <si>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</si>
  <si>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</si>
  <si>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</si>
  <si>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</si>
  <si>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</si>
  <si>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</si>
  <si>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</si>
  <si>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</si>
  <si>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</si>
  <si>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</si>
  <si>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</si>
  <si>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</si>
  <si>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</si>
  <si>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</si>
  <si>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</si>
  <si>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</si>
  <si>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</si>
  <si>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</si>
  <si>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</si>
  <si>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</si>
  <si>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</si>
  <si>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</si>
  <si>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</si>
  <si>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</si>
  <si>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</si>
  <si>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</si>
  <si>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</si>
  <si>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</si>
  <si>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</si>
  <si>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</si>
  <si>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</si>
  <si>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</si>
  <si>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</si>
  <si>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</si>
  <si>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</si>
  <si>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</si>
  <si>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</si>
  <si>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</si>
  <si>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</si>
  <si>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</si>
  <si>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Espírito Santo -OUTUBRO /2025</t>
  </si>
  <si>
    <t>DER e SINAPI nov 2025,SICRO out 2025</t>
  </si>
  <si>
    <t>BAIXO GUANDU - ES, 09 DE FEVEREIRO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</si>
</sst>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
    <numFmt numFmtId="179" formatCode="#,##0.00;\-\ #,##0.00;\-"/>
    <numFmt numFmtId="180" formatCode="0%;\-0%;\-"/>
  </numFmts>
  <fonts count="140">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b/>
      <sz val="12"/>
      <color theme="1"/>
      <name val="Arial"/>
      <family val="2"/>
    </font>
    <font>
      <sz val="12"/>
      <color theme="1"/>
      <name val="Arial"/>
      <family val="2"/>
    </font>
    <font>
      <b/>
      <sz val="12"/>
      <name val="Arial"/>
      <family val="2"/>
    </font>
    <font>
      <sz val="12"/>
      <name val="Arial"/>
      <family val="2"/>
    </font>
    <font>
      <sz val="12"/>
      <name val="Liberation Sans"/>
      <family val="2"/>
    </font>
    <font>
      <sz val="12"/>
      <color theme="1"/>
      <name val="Liberation Sans"/>
      <family val="2"/>
    </font>
    <font>
      <sz val="10"/>
      <color theme="1"/>
      <name val="Liberation Sans"/>
      <family val="2"/>
    </font>
    <font>
      <b/>
      <sz val="10"/>
      <color theme="1"/>
      <name val="Liberation Sans"/>
    </font>
    <font>
      <sz val="9"/>
      <color indexed="81"/>
      <name val="Segoe UI"/>
      <family val="2"/>
    </font>
    <font>
      <b/>
      <sz val="9"/>
      <color indexed="81"/>
      <name val="Segoe UI"/>
      <family val="2"/>
    </font>
    <font>
      <sz val="9"/>
      <color theme="1"/>
      <name val="Liberation Sans"/>
      <family val="2"/>
    </font>
    <font>
      <sz val="7"/>
      <color rgb="FF000000"/>
      <name val="CIDFont+F2"/>
    </font>
  </fonts>
  <fills count="1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rgb="FFFFCCCC"/>
        <bgColor indexed="64"/>
      </patternFill>
    </fill>
    <fill>
      <patternFill patternType="solid">
        <fgColor rgb="FFCFCFCF"/>
        <bgColor indexed="64"/>
      </patternFill>
    </fill>
    <fill>
      <patternFill patternType="solid">
        <fgColor theme="2" tint="-9.9978637043366805E-2"/>
        <bgColor indexed="64"/>
      </patternFill>
    </fill>
    <fill>
      <patternFill patternType="solid">
        <fgColor theme="0"/>
        <bgColor rgb="FFDDDDDD"/>
      </patternFill>
    </fill>
  </fills>
  <borders count="6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
      <left/>
      <right style="thin">
        <color rgb="FF000000"/>
      </right>
      <top/>
      <bottom/>
      <diagonal/>
    </border>
    <border>
      <left/>
      <right style="thin">
        <color rgb="FF000000"/>
      </right>
      <top/>
      <bottom style="thin">
        <color rgb="FF000000"/>
      </bottom>
      <diagonal/>
    </border>
  </borders>
  <cellStyleXfs count="263">
    <xf numFmtId="0" fontId="0" fillId="0" borderId="0"/>
    <xf numFmtId="44" fontId="7" fillId="0" borderId="0" applyFont="0" applyFill="0" applyBorder="0" applyAlignment="0" applyProtection="0"/>
    <xf numFmtId="0" fontId="9" fillId="0" borderId="0"/>
    <xf numFmtId="0" fontId="10" fillId="2" borderId="0"/>
    <xf numFmtId="0" fontId="10" fillId="3" borderId="0"/>
    <xf numFmtId="0" fontId="9" fillId="4" borderId="0"/>
    <xf numFmtId="0" fontId="11" fillId="5" borderId="0"/>
    <xf numFmtId="0" fontId="12" fillId="6" borderId="0"/>
    <xf numFmtId="166" fontId="8" fillId="0" borderId="0"/>
    <xf numFmtId="9" fontId="8" fillId="0" borderId="0"/>
    <xf numFmtId="0" fontId="13" fillId="0" borderId="0"/>
    <xf numFmtId="0" fontId="14" fillId="7" borderId="0"/>
    <xf numFmtId="0" fontId="15" fillId="0" borderId="0"/>
    <xf numFmtId="0" fontId="16" fillId="0" borderId="0"/>
    <xf numFmtId="0" fontId="17" fillId="0" borderId="0"/>
    <xf numFmtId="0" fontId="18" fillId="0" borderId="0"/>
    <xf numFmtId="0" fontId="19" fillId="8" borderId="0"/>
    <xf numFmtId="0" fontId="20" fillId="0" borderId="0"/>
    <xf numFmtId="0" fontId="21" fillId="8" borderId="1"/>
    <xf numFmtId="9" fontId="8" fillId="0" borderId="0"/>
    <xf numFmtId="0" fontId="8" fillId="9" borderId="0"/>
    <xf numFmtId="0" fontId="8" fillId="10" borderId="0"/>
    <xf numFmtId="0" fontId="22" fillId="0" borderId="0"/>
    <xf numFmtId="0" fontId="22" fillId="0" borderId="0"/>
    <xf numFmtId="0" fontId="8" fillId="0" borderId="0"/>
    <xf numFmtId="0" fontId="8"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168" fontId="51" fillId="0" borderId="0" applyFont="0" applyFill="0" applyBorder="0" applyAlignment="0" applyProtection="0"/>
    <xf numFmtId="44"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5" fillId="0" borderId="0"/>
    <xf numFmtId="173" fontId="55" fillId="0" borderId="0" applyBorder="0" applyProtection="0"/>
    <xf numFmtId="9" fontId="55" fillId="0" borderId="0" applyBorder="0" applyProtection="0"/>
    <xf numFmtId="171" fontId="51" fillId="0" borderId="0" applyBorder="0" applyProtection="0"/>
    <xf numFmtId="0" fontId="4" fillId="0" borderId="0"/>
    <xf numFmtId="0" fontId="4" fillId="0" borderId="0"/>
    <xf numFmtId="0" fontId="56" fillId="27"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7"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5"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3"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1" fillId="31"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55" borderId="9" applyNumberFormat="0" applyAlignment="0" applyProtection="0"/>
    <xf numFmtId="0" fontId="62" fillId="54" borderId="9" applyNumberFormat="0" applyAlignment="0" applyProtection="0"/>
    <xf numFmtId="0" fontId="62" fillId="55" borderId="9" applyNumberFormat="0" applyAlignment="0" applyProtection="0"/>
    <xf numFmtId="0" fontId="63" fillId="57" borderId="10" applyNumberFormat="0" applyAlignment="0" applyProtection="0"/>
    <xf numFmtId="0" fontId="63" fillId="56" borderId="10" applyNumberFormat="0" applyAlignment="0" applyProtection="0"/>
    <xf numFmtId="0" fontId="63" fillId="57" borderId="10" applyNumberFormat="0" applyAlignment="0" applyProtection="0"/>
    <xf numFmtId="0" fontId="64" fillId="0" borderId="11" applyNumberFormat="0" applyFill="0" applyAlignment="0" applyProtection="0"/>
    <xf numFmtId="0" fontId="60" fillId="59"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61"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3"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65"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5" fillId="37" borderId="9" applyNumberFormat="0" applyAlignment="0" applyProtection="0"/>
    <xf numFmtId="0" fontId="65" fillId="36" borderId="9" applyNumberFormat="0" applyAlignment="0" applyProtection="0"/>
    <xf numFmtId="0" fontId="65" fillId="37" borderId="9" applyNumberFormat="0" applyAlignment="0" applyProtection="0"/>
    <xf numFmtId="0" fontId="56" fillId="0" borderId="0"/>
    <xf numFmtId="0" fontId="66" fillId="29"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44" fontId="56" fillId="0" borderId="0" applyFont="0" applyFill="0" applyBorder="0" applyAlignment="0" applyProtection="0"/>
    <xf numFmtId="175" fontId="51" fillId="0" borderId="0" applyFill="0" applyBorder="0" applyAlignment="0" applyProtection="0"/>
    <xf numFmtId="174" fontId="51" fillId="0" borderId="0" applyFont="0" applyFill="0" applyBorder="0" applyAlignment="0" applyProtection="0"/>
    <xf numFmtId="44" fontId="4" fillId="0" borderId="0" applyFont="0" applyFill="0" applyBorder="0" applyAlignment="0" applyProtection="0"/>
    <xf numFmtId="0" fontId="67" fillId="67" borderId="0" applyNumberFormat="0" applyBorder="0" applyAlignment="0" applyProtection="0"/>
    <xf numFmtId="0" fontId="67" fillId="66" borderId="0" applyNumberFormat="0" applyBorder="0" applyAlignment="0" applyProtection="0"/>
    <xf numFmtId="0" fontId="67" fillId="67" borderId="0" applyNumberFormat="0" applyBorder="0" applyAlignment="0" applyProtection="0"/>
    <xf numFmtId="0" fontId="51" fillId="0" borderId="0"/>
    <xf numFmtId="0" fontId="57" fillId="0" borderId="0" applyNumberFormat="0" applyFill="0" applyBorder="0" applyProtection="0">
      <alignment vertical="top" wrapText="1"/>
    </xf>
    <xf numFmtId="0" fontId="51" fillId="0" borderId="0"/>
    <xf numFmtId="0" fontId="51" fillId="0" borderId="0"/>
    <xf numFmtId="0" fontId="51" fillId="0" borderId="0"/>
    <xf numFmtId="0" fontId="75" fillId="0" borderId="0"/>
    <xf numFmtId="0" fontId="4" fillId="0" borderId="0"/>
    <xf numFmtId="0" fontId="51" fillId="0" borderId="0"/>
    <xf numFmtId="0" fontId="51" fillId="0" borderId="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9" fontId="56" fillId="0" borderId="0" applyFont="0" applyFill="0" applyBorder="0" applyAlignment="0" applyProtection="0"/>
    <xf numFmtId="9" fontId="51" fillId="0" borderId="0" applyFont="0" applyFill="0" applyBorder="0" applyAlignment="0" applyProtection="0"/>
    <xf numFmtId="9" fontId="51" fillId="0" borderId="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68" fillId="55" borderId="13" applyNumberFormat="0" applyAlignment="0" applyProtection="0"/>
    <xf numFmtId="0" fontId="68" fillId="54" borderId="13" applyNumberFormat="0" applyAlignment="0" applyProtection="0"/>
    <xf numFmtId="0" fontId="68" fillId="55" borderId="13" applyNumberFormat="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0" fontId="58" fillId="0" borderId="0" applyNumberFormat="0" applyFill="0" applyBorder="0" applyAlignment="0" applyProtection="0"/>
    <xf numFmtId="0" fontId="69" fillId="0" borderId="0" applyNumberFormat="0" applyFill="0" applyBorder="0" applyAlignment="0" applyProtection="0"/>
    <xf numFmtId="0" fontId="71" fillId="0" borderId="14" applyNumberFormat="0" applyFill="0" applyAlignment="0" applyProtection="0"/>
    <xf numFmtId="0" fontId="71" fillId="0" borderId="14" applyNumberFormat="0" applyFill="0" applyAlignment="0" applyProtection="0"/>
    <xf numFmtId="0" fontId="70" fillId="0" borderId="0" applyNumberFormat="0" applyFill="0" applyBorder="0" applyAlignment="0" applyProtection="0"/>
    <xf numFmtId="0" fontId="71" fillId="0" borderId="14" applyNumberFormat="0" applyFill="0" applyAlignment="0" applyProtection="0"/>
    <xf numFmtId="0" fontId="70" fillId="0" borderId="0" applyNumberFormat="0" applyFill="0" applyBorder="0" applyAlignment="0" applyProtection="0"/>
    <xf numFmtId="0" fontId="72" fillId="0" borderId="15" applyNumberFormat="0" applyFill="0" applyAlignment="0" applyProtection="0"/>
    <xf numFmtId="0" fontId="73" fillId="0" borderId="16"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7" applyNumberFormat="0" applyFill="0" applyAlignment="0" applyProtection="0"/>
    <xf numFmtId="43" fontId="56" fillId="0" borderId="0" applyFont="0" applyFill="0" applyBorder="0" applyAlignment="0" applyProtection="0"/>
    <xf numFmtId="43" fontId="56"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43" fontId="51" fillId="0" borderId="0" applyFont="0" applyFill="0" applyBorder="0" applyAlignment="0" applyProtection="0"/>
    <xf numFmtId="43" fontId="5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3" fontId="55" fillId="0" borderId="0" applyBorder="0" applyProtection="0"/>
    <xf numFmtId="0" fontId="55" fillId="0" borderId="0"/>
    <xf numFmtId="0" fontId="55" fillId="0" borderId="0"/>
    <xf numFmtId="0" fontId="55" fillId="0" borderId="0"/>
    <xf numFmtId="0" fontId="86" fillId="0" borderId="0" applyNumberFormat="0" applyFill="0" applyBorder="0" applyAlignment="0" applyProtection="0"/>
    <xf numFmtId="0" fontId="87" fillId="0" borderId="31" applyNumberFormat="0" applyFill="0" applyAlignment="0" applyProtection="0"/>
    <xf numFmtId="0" fontId="88" fillId="0" borderId="32" applyNumberFormat="0" applyFill="0" applyAlignment="0" applyProtection="0"/>
    <xf numFmtId="0" fontId="89" fillId="0" borderId="33" applyNumberFormat="0" applyFill="0" applyAlignment="0" applyProtection="0"/>
    <xf numFmtId="0" fontId="89" fillId="0" borderId="0" applyNumberFormat="0" applyFill="0" applyBorder="0" applyAlignment="0" applyProtection="0"/>
    <xf numFmtId="0" fontId="90" fillId="80" borderId="0" applyNumberFormat="0" applyBorder="0" applyAlignment="0" applyProtection="0"/>
    <xf numFmtId="0" fontId="91" fillId="81" borderId="0" applyNumberFormat="0" applyBorder="0" applyAlignment="0" applyProtection="0"/>
    <xf numFmtId="0" fontId="92" fillId="83" borderId="34" applyNumberFormat="0" applyAlignment="0" applyProtection="0"/>
    <xf numFmtId="0" fontId="93" fillId="84" borderId="35" applyNumberFormat="0" applyAlignment="0" applyProtection="0"/>
    <xf numFmtId="0" fontId="94" fillId="84" borderId="34" applyNumberFormat="0" applyAlignment="0" applyProtection="0"/>
    <xf numFmtId="0" fontId="95" fillId="0" borderId="36" applyNumberFormat="0" applyFill="0" applyAlignment="0" applyProtection="0"/>
    <xf numFmtId="0" fontId="96" fillId="85" borderId="37"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39" applyNumberFormat="0" applyFill="0" applyAlignment="0" applyProtection="0"/>
    <xf numFmtId="0" fontId="100"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0"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0" fillId="95"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100"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100"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100"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102" fillId="82" borderId="0" applyNumberFormat="0" applyBorder="0" applyAlignment="0" applyProtection="0"/>
    <xf numFmtId="0" fontId="2" fillId="86" borderId="38" applyNumberFormat="0" applyFont="0" applyAlignment="0" applyProtection="0"/>
    <xf numFmtId="0" fontId="100" fillId="90" borderId="0" applyNumberFormat="0" applyBorder="0" applyAlignment="0" applyProtection="0"/>
    <xf numFmtId="0" fontId="100" fillId="94" borderId="0" applyNumberFormat="0" applyBorder="0" applyAlignment="0" applyProtection="0"/>
    <xf numFmtId="0" fontId="100" fillId="98" borderId="0" applyNumberFormat="0" applyBorder="0" applyAlignment="0" applyProtection="0"/>
    <xf numFmtId="0" fontId="100" fillId="102" borderId="0" applyNumberFormat="0" applyBorder="0" applyAlignment="0" applyProtection="0"/>
    <xf numFmtId="0" fontId="100" fillId="106" borderId="0" applyNumberFormat="0" applyBorder="0" applyAlignment="0" applyProtection="0"/>
    <xf numFmtId="0" fontId="100" fillId="110" borderId="0" applyNumberFormat="0" applyBorder="0" applyAlignment="0" applyProtection="0"/>
    <xf numFmtId="176" fontId="51" fillId="0" borderId="0" applyFont="0" applyFill="0" applyBorder="0" applyAlignment="0" applyProtection="0"/>
    <xf numFmtId="0" fontId="113" fillId="0" borderId="0"/>
    <xf numFmtId="0" fontId="1" fillId="0" borderId="0"/>
    <xf numFmtId="0" fontId="51" fillId="0" borderId="0"/>
  </cellStyleXfs>
  <cellXfs count="722">
    <xf numFmtId="0" fontId="0" fillId="0" borderId="0" xfId="0"/>
    <xf numFmtId="0" fontId="29" fillId="0" borderId="0" xfId="17" applyFont="1"/>
    <xf numFmtId="0" fontId="30" fillId="0" borderId="0" xfId="17" applyFont="1"/>
    <xf numFmtId="0" fontId="29" fillId="0" borderId="0" xfId="17" applyFont="1" applyAlignment="1">
      <alignment horizontal="right"/>
    </xf>
    <xf numFmtId="0" fontId="29" fillId="12" borderId="2" xfId="17" applyFont="1" applyFill="1" applyBorder="1" applyAlignment="1">
      <alignment horizontal="center" vertical="center" wrapText="1"/>
    </xf>
    <xf numFmtId="0" fontId="30" fillId="0" borderId="0" xfId="17" applyFont="1" applyAlignment="1">
      <alignment horizontal="center"/>
    </xf>
    <xf numFmtId="0" fontId="30" fillId="0" borderId="2" xfId="17" applyFont="1" applyBorder="1"/>
    <xf numFmtId="166" fontId="30" fillId="0" borderId="2" xfId="8" applyFont="1" applyBorder="1"/>
    <xf numFmtId="0" fontId="30" fillId="0" borderId="2" xfId="17" applyFont="1" applyBorder="1" applyAlignment="1">
      <alignment wrapText="1"/>
    </xf>
    <xf numFmtId="10" fontId="30" fillId="0" borderId="0" xfId="17" applyNumberFormat="1" applyFont="1"/>
    <xf numFmtId="0" fontId="30" fillId="0" borderId="0" xfId="17" applyFont="1" applyAlignment="1">
      <alignment horizontal="right"/>
    </xf>
    <xf numFmtId="0" fontId="30" fillId="0" borderId="2" xfId="17" applyFont="1" applyBorder="1" applyAlignment="1">
      <alignment horizontal="right"/>
    </xf>
    <xf numFmtId="0" fontId="46" fillId="0" borderId="0" xfId="0" applyFont="1"/>
    <xf numFmtId="49" fontId="46" fillId="0" borderId="0" xfId="0" applyNumberFormat="1" applyFont="1"/>
    <xf numFmtId="43" fontId="46" fillId="0" borderId="0" xfId="27" applyFont="1" applyFill="1"/>
    <xf numFmtId="166" fontId="30" fillId="0" borderId="2" xfId="8" applyFont="1" applyBorder="1" applyAlignment="1">
      <alignment horizontal="center"/>
    </xf>
    <xf numFmtId="0" fontId="47" fillId="13" borderId="0" xfId="0" applyFont="1" applyFill="1" applyAlignment="1" applyProtection="1">
      <alignment vertical="center"/>
      <protection hidden="1"/>
    </xf>
    <xf numFmtId="0" fontId="6" fillId="0" borderId="0" xfId="0" applyFont="1" applyAlignment="1" applyProtection="1">
      <alignment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47" fillId="0" borderId="0" xfId="0" applyFont="1" applyAlignment="1" applyProtection="1">
      <alignment vertical="center"/>
      <protection hidden="1"/>
    </xf>
    <xf numFmtId="0" fontId="52" fillId="0" borderId="0" xfId="0" applyFont="1" applyProtection="1">
      <protection hidden="1"/>
    </xf>
    <xf numFmtId="0" fontId="52" fillId="0" borderId="0" xfId="0" applyFont="1" applyAlignment="1" applyProtection="1">
      <alignment vertical="center"/>
      <protection hidden="1"/>
    </xf>
    <xf numFmtId="0" fontId="0" fillId="0" borderId="0" xfId="0" applyProtection="1">
      <protection hidden="1"/>
    </xf>
    <xf numFmtId="0" fontId="41" fillId="0" borderId="0" xfId="0" applyFont="1" applyAlignment="1" applyProtection="1">
      <alignment vertical="center"/>
      <protection hidden="1"/>
    </xf>
    <xf numFmtId="169" fontId="41" fillId="0" borderId="0" xfId="27" applyNumberFormat="1" applyFont="1" applyBorder="1" applyAlignment="1" applyProtection="1">
      <alignment vertical="center"/>
      <protection hidden="1"/>
    </xf>
    <xf numFmtId="0" fontId="41" fillId="0" borderId="0" xfId="0" applyFont="1" applyAlignment="1" applyProtection="1">
      <alignment horizontal="center" vertical="center"/>
      <protection hidden="1"/>
    </xf>
    <xf numFmtId="4" fontId="41" fillId="0" borderId="0" xfId="0" applyNumberFormat="1" applyFont="1" applyAlignment="1" applyProtection="1">
      <alignment vertical="center"/>
      <protection hidden="1"/>
    </xf>
    <xf numFmtId="0" fontId="44" fillId="0" borderId="0" xfId="0" applyFont="1" applyAlignment="1" applyProtection="1">
      <alignment vertical="center"/>
      <protection hidden="1"/>
    </xf>
    <xf numFmtId="0" fontId="23" fillId="0" borderId="0" xfId="0" applyFont="1" applyProtection="1">
      <protection hidden="1"/>
    </xf>
    <xf numFmtId="0" fontId="24" fillId="0" borderId="0" xfId="0" applyFont="1" applyProtection="1">
      <protection hidden="1"/>
    </xf>
    <xf numFmtId="0" fontId="24" fillId="0" borderId="0" xfId="0" applyFont="1" applyAlignment="1" applyProtection="1">
      <alignment horizontal="left"/>
      <protection hidden="1"/>
    </xf>
    <xf numFmtId="0" fontId="25"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right" vertical="center"/>
      <protection hidden="1"/>
    </xf>
    <xf numFmtId="0" fontId="25" fillId="0" borderId="0" xfId="0" applyFont="1" applyProtection="1">
      <protection hidden="1"/>
    </xf>
    <xf numFmtId="0" fontId="26" fillId="0" borderId="0" xfId="0" applyFont="1" applyAlignment="1" applyProtection="1">
      <alignment horizontal="right" vertical="center"/>
      <protection hidden="1"/>
    </xf>
    <xf numFmtId="10" fontId="25" fillId="0" borderId="0" xfId="0" applyNumberFormat="1" applyFont="1" applyAlignment="1" applyProtection="1">
      <alignment horizontal="left" vertical="center"/>
      <protection hidden="1"/>
    </xf>
    <xf numFmtId="0" fontId="25" fillId="0" borderId="0" xfId="0" applyFont="1" applyAlignment="1" applyProtection="1">
      <alignment horizontal="center" wrapText="1"/>
      <protection hidden="1"/>
    </xf>
    <xf numFmtId="0" fontId="25" fillId="0" borderId="0" xfId="0" applyFont="1" applyAlignment="1" applyProtection="1">
      <alignment wrapText="1"/>
      <protection hidden="1"/>
    </xf>
    <xf numFmtId="0" fontId="30" fillId="0" borderId="0" xfId="17" applyFont="1" applyProtection="1">
      <protection hidden="1"/>
    </xf>
    <xf numFmtId="0" fontId="31" fillId="0" borderId="0" xfId="17" applyFont="1" applyProtection="1">
      <protection hidden="1"/>
    </xf>
    <xf numFmtId="0" fontId="32" fillId="0" borderId="0" xfId="17" applyFont="1" applyProtection="1">
      <protection hidden="1"/>
    </xf>
    <xf numFmtId="0" fontId="29" fillId="0" borderId="0" xfId="17" applyFont="1" applyAlignment="1" applyProtection="1">
      <alignment horizontal="center"/>
      <protection hidden="1"/>
    </xf>
    <xf numFmtId="0" fontId="29" fillId="0" borderId="0" xfId="17" applyFont="1" applyProtection="1">
      <protection hidden="1"/>
    </xf>
    <xf numFmtId="0" fontId="30" fillId="8" borderId="0" xfId="17" applyFont="1" applyFill="1" applyProtection="1">
      <protection hidden="1"/>
    </xf>
    <xf numFmtId="0" fontId="32" fillId="0" borderId="0" xfId="17" applyFont="1" applyAlignment="1" applyProtection="1">
      <alignment horizontal="center"/>
      <protection hidden="1"/>
    </xf>
    <xf numFmtId="0" fontId="30" fillId="0" borderId="0" xfId="17" applyFont="1" applyAlignment="1" applyProtection="1">
      <alignment horizontal="center"/>
      <protection hidden="1"/>
    </xf>
    <xf numFmtId="0" fontId="30" fillId="0" borderId="0" xfId="17" applyFont="1" applyAlignment="1" applyProtection="1">
      <alignment horizontal="right"/>
      <protection hidden="1"/>
    </xf>
    <xf numFmtId="0" fontId="30" fillId="0" borderId="2" xfId="17" applyFont="1" applyBorder="1" applyAlignment="1" applyProtection="1">
      <alignment horizontal="justify" vertical="top" wrapText="1"/>
      <protection hidden="1"/>
    </xf>
    <xf numFmtId="2" fontId="30" fillId="8" borderId="3" xfId="17" applyNumberFormat="1" applyFont="1" applyFill="1" applyBorder="1" applyAlignment="1" applyProtection="1">
      <alignment horizontal="center" vertical="top" wrapText="1"/>
      <protection hidden="1"/>
    </xf>
    <xf numFmtId="0" fontId="30" fillId="0" borderId="4" xfId="17" applyFont="1" applyBorder="1" applyAlignment="1" applyProtection="1">
      <alignment horizontal="center" vertical="top" wrapText="1"/>
      <protection hidden="1"/>
    </xf>
    <xf numFmtId="0" fontId="26" fillId="0" borderId="0" xfId="17" applyFont="1" applyAlignment="1" applyProtection="1">
      <alignment horizontal="center" wrapText="1"/>
      <protection hidden="1"/>
    </xf>
    <xf numFmtId="0" fontId="36" fillId="0" borderId="5" xfId="17" applyFont="1" applyBorder="1" applyAlignment="1" applyProtection="1">
      <alignment horizontal="justify" vertical="top" wrapText="1"/>
      <protection hidden="1"/>
    </xf>
    <xf numFmtId="2" fontId="30" fillId="0" borderId="5" xfId="17" applyNumberFormat="1" applyFont="1" applyBorder="1" applyAlignment="1" applyProtection="1">
      <alignment horizontal="center" vertical="top" wrapText="1"/>
      <protection hidden="1"/>
    </xf>
    <xf numFmtId="0" fontId="30" fillId="0" borderId="5" xfId="17" applyFont="1" applyBorder="1" applyAlignment="1" applyProtection="1">
      <alignment horizontal="center" vertical="top" wrapText="1"/>
      <protection hidden="1"/>
    </xf>
    <xf numFmtId="0" fontId="29" fillId="0" borderId="2" xfId="17" applyFont="1" applyBorder="1" applyAlignment="1" applyProtection="1">
      <alignment horizontal="justify"/>
      <protection hidden="1"/>
    </xf>
    <xf numFmtId="2" fontId="29" fillId="0" borderId="3" xfId="17" applyNumberFormat="1" applyFont="1" applyBorder="1" applyAlignment="1" applyProtection="1">
      <alignment horizontal="center"/>
      <protection hidden="1"/>
    </xf>
    <xf numFmtId="0" fontId="29" fillId="0" borderId="4" xfId="17" applyFont="1" applyBorder="1" applyAlignment="1" applyProtection="1">
      <alignment horizontal="center" vertical="top" wrapText="1"/>
      <protection hidden="1"/>
    </xf>
    <xf numFmtId="0" fontId="36" fillId="0" borderId="2" xfId="17" applyFont="1" applyBorder="1" applyAlignment="1" applyProtection="1">
      <alignment horizontal="left" vertical="top" wrapText="1" indent="2"/>
      <protection hidden="1"/>
    </xf>
    <xf numFmtId="0" fontId="31" fillId="0" borderId="0" xfId="17" applyFont="1" applyAlignment="1" applyProtection="1">
      <alignment horizontal="center"/>
      <protection hidden="1"/>
    </xf>
    <xf numFmtId="2" fontId="30" fillId="0" borderId="3" xfId="17" applyNumberFormat="1" applyFont="1" applyBorder="1" applyAlignment="1" applyProtection="1">
      <alignment horizontal="center" vertical="top" wrapText="1"/>
      <protection hidden="1"/>
    </xf>
    <xf numFmtId="2" fontId="30" fillId="0" borderId="4" xfId="17" applyNumberFormat="1" applyFont="1" applyBorder="1" applyAlignment="1" applyProtection="1">
      <alignment horizontal="center" vertical="top" wrapText="1"/>
      <protection hidden="1"/>
    </xf>
    <xf numFmtId="10" fontId="39" fillId="0" borderId="0" xfId="19" applyNumberFormat="1" applyFont="1" applyAlignment="1" applyProtection="1">
      <alignment horizontal="left" vertical="center" wrapText="1"/>
      <protection hidden="1"/>
    </xf>
    <xf numFmtId="10" fontId="40" fillId="0" borderId="0" xfId="19" applyNumberFormat="1" applyFont="1" applyProtection="1">
      <protection hidden="1"/>
    </xf>
    <xf numFmtId="165" fontId="40" fillId="0" borderId="0" xfId="19" applyNumberFormat="1" applyFont="1" applyAlignment="1" applyProtection="1">
      <alignment horizontal="center"/>
      <protection hidden="1"/>
    </xf>
    <xf numFmtId="0" fontId="41" fillId="0" borderId="0" xfId="17" applyFont="1" applyAlignment="1" applyProtection="1">
      <alignment horizontal="left"/>
      <protection hidden="1"/>
    </xf>
    <xf numFmtId="0" fontId="29" fillId="0" borderId="0" xfId="0" applyFont="1" applyAlignment="1" applyProtection="1">
      <alignment vertical="center"/>
      <protection hidden="1"/>
    </xf>
    <xf numFmtId="0" fontId="42" fillId="0" borderId="0" xfId="0" applyFont="1" applyAlignment="1" applyProtection="1">
      <alignment vertical="center"/>
      <protection hidden="1"/>
    </xf>
    <xf numFmtId="0" fontId="42" fillId="0" borderId="0" xfId="0" applyFont="1" applyProtection="1">
      <protection hidden="1"/>
    </xf>
    <xf numFmtId="0" fontId="20" fillId="0" borderId="0" xfId="0" applyFont="1" applyAlignment="1" applyProtection="1">
      <alignment vertical="center"/>
      <protection hidden="1"/>
    </xf>
    <xf numFmtId="0" fontId="20" fillId="13" borderId="0" xfId="0" applyFont="1" applyFill="1" applyAlignment="1" applyProtection="1">
      <alignment vertical="center"/>
      <protection hidden="1"/>
    </xf>
    <xf numFmtId="44" fontId="20" fillId="13" borderId="0" xfId="1" applyFont="1" applyFill="1" applyAlignment="1" applyProtection="1">
      <alignment horizontal="center" vertical="center"/>
      <protection hidden="1"/>
    </xf>
    <xf numFmtId="10" fontId="20" fillId="13" borderId="0" xfId="30" applyNumberFormat="1" applyFont="1" applyFill="1" applyAlignment="1" applyProtection="1">
      <alignment horizontal="center" vertical="center"/>
      <protection hidden="1"/>
    </xf>
    <xf numFmtId="0" fontId="52" fillId="13" borderId="0" xfId="0" applyFont="1" applyFill="1" applyAlignment="1" applyProtection="1">
      <alignment vertical="center"/>
      <protection hidden="1"/>
    </xf>
    <xf numFmtId="0" fontId="53" fillId="19" borderId="6" xfId="0" applyFont="1" applyFill="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wrapText="1" readingOrder="1"/>
      <protection hidden="1"/>
    </xf>
    <xf numFmtId="43" fontId="53" fillId="19" borderId="6" xfId="27" applyFont="1" applyFill="1" applyBorder="1" applyAlignment="1" applyProtection="1">
      <alignment horizontal="center" vertical="center" readingOrder="1"/>
      <protection hidden="1"/>
    </xf>
    <xf numFmtId="43" fontId="53" fillId="19" borderId="6" xfId="1" applyNumberFormat="1" applyFont="1" applyFill="1" applyBorder="1" applyAlignment="1" applyProtection="1">
      <alignment horizontal="center" vertical="center" wrapText="1" readingOrder="1"/>
      <protection hidden="1"/>
    </xf>
    <xf numFmtId="43" fontId="53" fillId="19" borderId="6" xfId="0" applyNumberFormat="1" applyFont="1" applyFill="1" applyBorder="1" applyAlignment="1" applyProtection="1">
      <alignment horizontal="center" vertical="center" wrapText="1" readingOrder="1"/>
      <protection hidden="1"/>
    </xf>
    <xf numFmtId="0" fontId="52" fillId="13" borderId="0" xfId="0" applyFont="1" applyFill="1" applyAlignment="1" applyProtection="1">
      <alignment horizontal="center" vertical="center"/>
      <protection hidden="1"/>
    </xf>
    <xf numFmtId="4" fontId="53" fillId="19" borderId="7" xfId="0" applyNumberFormat="1" applyFont="1" applyFill="1" applyBorder="1" applyAlignment="1" applyProtection="1">
      <alignment horizontal="center" vertical="center" readingOrder="1"/>
      <protection hidden="1"/>
    </xf>
    <xf numFmtId="44" fontId="53" fillId="19" borderId="7" xfId="1" applyFont="1" applyFill="1" applyBorder="1" applyAlignment="1" applyProtection="1">
      <alignment horizontal="center" vertical="center" readingOrder="1"/>
      <protection hidden="1"/>
    </xf>
    <xf numFmtId="10" fontId="53" fillId="19" borderId="7" xfId="30" applyNumberFormat="1" applyFont="1" applyFill="1" applyBorder="1" applyAlignment="1" applyProtection="1">
      <alignment horizontal="center" vertical="center" readingOrder="1"/>
      <protection hidden="1"/>
    </xf>
    <xf numFmtId="43" fontId="20" fillId="0" borderId="0" xfId="0" applyNumberFormat="1" applyFont="1" applyAlignment="1" applyProtection="1">
      <alignment horizontal="left" vertical="center"/>
      <protection hidden="1"/>
    </xf>
    <xf numFmtId="4" fontId="20"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7" fillId="13" borderId="6" xfId="1" applyFont="1" applyFill="1" applyBorder="1" applyAlignment="1" applyProtection="1">
      <alignment horizontal="center" vertical="center" readingOrder="1"/>
      <protection hidden="1"/>
    </xf>
    <xf numFmtId="43" fontId="20" fillId="13" borderId="0" xfId="1" applyNumberFormat="1" applyFont="1" applyFill="1" applyAlignment="1" applyProtection="1">
      <alignment horizontal="left" vertical="center" readingOrder="1"/>
      <protection hidden="1"/>
    </xf>
    <xf numFmtId="0" fontId="53" fillId="13" borderId="0" xfId="0" applyFont="1" applyFill="1" applyAlignment="1" applyProtection="1">
      <alignment horizontal="center" vertical="center" readingOrder="1"/>
      <protection hidden="1"/>
    </xf>
    <xf numFmtId="10" fontId="52" fillId="0" borderId="0" xfId="30" applyNumberFormat="1" applyFont="1" applyFill="1" applyBorder="1" applyAlignment="1" applyProtection="1">
      <alignment horizontal="center" vertical="center"/>
      <protection hidden="1"/>
    </xf>
    <xf numFmtId="0" fontId="52" fillId="0" borderId="0" xfId="0" applyFont="1" applyAlignment="1" applyProtection="1">
      <alignment horizontal="center" vertical="center"/>
      <protection hidden="1"/>
    </xf>
    <xf numFmtId="44" fontId="52" fillId="0" borderId="0" xfId="1" applyFont="1" applyFill="1" applyBorder="1" applyAlignment="1" applyProtection="1">
      <alignment horizontal="center" vertical="center"/>
      <protection hidden="1"/>
    </xf>
    <xf numFmtId="44" fontId="52" fillId="0" borderId="0" xfId="0" applyNumberFormat="1" applyFont="1" applyAlignment="1" applyProtection="1">
      <alignment horizontal="center" vertical="center"/>
      <protection hidden="1"/>
    </xf>
    <xf numFmtId="10" fontId="52" fillId="0" borderId="0" xfId="0" applyNumberFormat="1" applyFont="1" applyAlignment="1" applyProtection="1">
      <alignment horizontal="center" vertical="center"/>
      <protection hidden="1"/>
    </xf>
    <xf numFmtId="0" fontId="20" fillId="0" borderId="0" xfId="0" applyFont="1"/>
    <xf numFmtId="0" fontId="34" fillId="0" borderId="0" xfId="0" applyFont="1"/>
    <xf numFmtId="0" fontId="34" fillId="0" borderId="0" xfId="0" applyFont="1" applyAlignment="1">
      <alignment horizontal="right" indent="1"/>
    </xf>
    <xf numFmtId="0" fontId="20" fillId="0" borderId="0" xfId="0" applyFont="1" applyAlignment="1">
      <alignment horizontal="left" indent="1"/>
    </xf>
    <xf numFmtId="0" fontId="34" fillId="0" borderId="19" xfId="0" applyFont="1" applyBorder="1" applyAlignment="1">
      <alignment horizontal="right" indent="1"/>
    </xf>
    <xf numFmtId="0" fontId="34" fillId="0" borderId="19" xfId="0" applyFont="1" applyBorder="1" applyAlignment="1">
      <alignment horizontal="right" wrapText="1" indent="1"/>
    </xf>
    <xf numFmtId="43" fontId="20" fillId="15" borderId="6" xfId="1" applyNumberFormat="1" applyFont="1" applyFill="1" applyBorder="1" applyAlignment="1" applyProtection="1">
      <alignment horizontal="right" vertical="center" wrapText="1" readingOrder="1"/>
      <protection hidden="1"/>
    </xf>
    <xf numFmtId="0" fontId="20" fillId="0" borderId="6" xfId="0" applyFont="1" applyBorder="1" applyAlignment="1" applyProtection="1">
      <alignment horizontal="left" vertical="center" wrapText="1"/>
      <protection hidden="1"/>
    </xf>
    <xf numFmtId="0" fontId="20" fillId="0" borderId="6" xfId="0" applyFont="1" applyBorder="1" applyAlignment="1" applyProtection="1">
      <alignment horizontal="left" vertical="center"/>
      <protection hidden="1"/>
    </xf>
    <xf numFmtId="43" fontId="20" fillId="0" borderId="6" xfId="0" applyNumberFormat="1" applyFont="1" applyBorder="1" applyAlignment="1" applyProtection="1">
      <alignment horizontal="left" vertical="center"/>
      <protection hidden="1"/>
    </xf>
    <xf numFmtId="0" fontId="20" fillId="0" borderId="6" xfId="0" applyFont="1" applyBorder="1" applyAlignment="1" applyProtection="1">
      <alignment vertical="center"/>
      <protection hidden="1"/>
    </xf>
    <xf numFmtId="0" fontId="20" fillId="13" borderId="6" xfId="0" applyFont="1" applyFill="1" applyBorder="1" applyAlignment="1" applyProtection="1">
      <alignment horizontal="left" vertical="center" wrapText="1" readingOrder="1"/>
      <protection hidden="1"/>
    </xf>
    <xf numFmtId="0" fontId="20" fillId="13" borderId="6" xfId="0" applyFont="1" applyFill="1" applyBorder="1" applyAlignment="1" applyProtection="1">
      <alignment horizontal="center" vertical="center" readingOrder="1"/>
      <protection hidden="1"/>
    </xf>
    <xf numFmtId="43" fontId="20" fillId="13" borderId="6" xfId="0" applyNumberFormat="1" applyFont="1" applyFill="1" applyBorder="1" applyAlignment="1" applyProtection="1">
      <alignment horizontal="center" vertical="center" readingOrder="1"/>
      <protection hidden="1"/>
    </xf>
    <xf numFmtId="44" fontId="20" fillId="13" borderId="6" xfId="0" applyNumberFormat="1" applyFont="1" applyFill="1" applyBorder="1" applyAlignment="1" applyProtection="1">
      <alignment horizontal="left" vertical="center" wrapText="1" readingOrder="1"/>
      <protection hidden="1"/>
    </xf>
    <xf numFmtId="9" fontId="20" fillId="0" borderId="6" xfId="3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43" fontId="20" fillId="0" borderId="6" xfId="27" applyFont="1" applyBorder="1" applyAlignment="1" applyProtection="1">
      <alignment horizontal="center" vertical="center"/>
      <protection hidden="1"/>
    </xf>
    <xf numFmtId="43" fontId="20" fillId="13" borderId="6" xfId="27" applyFont="1" applyFill="1" applyBorder="1" applyAlignment="1" applyProtection="1">
      <alignment horizontal="center" vertical="center" readingOrder="1"/>
      <protection hidden="1"/>
    </xf>
    <xf numFmtId="43" fontId="53" fillId="19" borderId="18" xfId="1" applyNumberFormat="1" applyFont="1" applyFill="1" applyBorder="1" applyAlignment="1" applyProtection="1">
      <alignment horizontal="center" vertical="center" wrapText="1" readingOrder="1"/>
      <protection hidden="1"/>
    </xf>
    <xf numFmtId="0" fontId="48" fillId="13" borderId="6" xfId="0" applyFont="1" applyFill="1" applyBorder="1" applyAlignment="1" applyProtection="1">
      <alignment horizontal="right" vertical="center" readingOrder="1"/>
      <protection hidden="1"/>
    </xf>
    <xf numFmtId="0" fontId="80" fillId="0" borderId="0" xfId="0" applyFont="1"/>
    <xf numFmtId="0" fontId="81" fillId="0" borderId="0" xfId="0" applyFont="1"/>
    <xf numFmtId="44" fontId="47" fillId="13" borderId="0" xfId="1" applyFont="1" applyFill="1" applyBorder="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14" borderId="0" xfId="0" applyFont="1" applyFill="1" applyAlignment="1" applyProtection="1">
      <alignment vertical="center" readingOrder="1"/>
      <protection hidden="1"/>
    </xf>
    <xf numFmtId="167" fontId="82" fillId="16" borderId="0" xfId="0" quotePrefix="1" applyNumberFormat="1" applyFont="1" applyFill="1" applyAlignment="1">
      <alignment horizontal="center" vertical="center"/>
    </xf>
    <xf numFmtId="49" fontId="82" fillId="23" borderId="0" xfId="0" applyNumberFormat="1" applyFont="1" applyFill="1" applyAlignment="1">
      <alignment horizontal="center" vertical="center"/>
    </xf>
    <xf numFmtId="44" fontId="82"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0" fontId="82" fillId="16" borderId="0" xfId="0" applyFont="1" applyFill="1" applyAlignment="1">
      <alignment horizontal="center" vertical="center"/>
    </xf>
    <xf numFmtId="17" fontId="82" fillId="16" borderId="0" xfId="0" quotePrefix="1" applyNumberFormat="1" applyFont="1" applyFill="1" applyAlignment="1">
      <alignment horizontal="center" vertical="center"/>
    </xf>
    <xf numFmtId="164" fontId="82"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Alignment="1">
      <alignment horizontal="center"/>
    </xf>
    <xf numFmtId="49" fontId="80" fillId="16" borderId="0" xfId="0" applyNumberFormat="1" applyFont="1" applyFill="1" applyAlignment="1">
      <alignment horizontal="center" vertical="center"/>
    </xf>
    <xf numFmtId="0" fontId="81" fillId="0" borderId="0" xfId="0" applyFont="1" applyAlignment="1">
      <alignment horizontal="center"/>
    </xf>
    <xf numFmtId="0" fontId="80" fillId="0" borderId="0" xfId="0" applyFont="1" applyAlignment="1">
      <alignment horizontal="center"/>
    </xf>
    <xf numFmtId="0" fontId="20" fillId="0" borderId="0" xfId="0" applyFont="1" applyAlignment="1">
      <alignment horizontal="center"/>
    </xf>
    <xf numFmtId="0" fontId="34" fillId="23" borderId="19" xfId="0" applyFont="1" applyFill="1" applyBorder="1" applyAlignment="1">
      <alignment horizontal="center"/>
    </xf>
    <xf numFmtId="0" fontId="20" fillId="73" borderId="19" xfId="0" applyFont="1" applyFill="1" applyBorder="1" applyAlignment="1">
      <alignment horizontal="center"/>
    </xf>
    <xf numFmtId="0" fontId="20" fillId="0" borderId="6" xfId="0" applyFont="1" applyBorder="1" applyAlignment="1" applyProtection="1">
      <alignment horizontal="center" vertical="center" readingOrder="1"/>
      <protection hidden="1"/>
    </xf>
    <xf numFmtId="0" fontId="20" fillId="0" borderId="6" xfId="0" applyFont="1" applyBorder="1" applyAlignment="1" applyProtection="1">
      <alignment horizontal="left" vertical="center" wrapText="1" readingOrder="1"/>
      <protection hidden="1"/>
    </xf>
    <xf numFmtId="0" fontId="20" fillId="0" borderId="6" xfId="0" applyFont="1" applyBorder="1" applyAlignment="1" applyProtection="1">
      <alignment horizontal="center" vertical="center" wrapText="1" readingOrder="1"/>
      <protection hidden="1"/>
    </xf>
    <xf numFmtId="43" fontId="20" fillId="0" borderId="6" xfId="27" applyFont="1" applyFill="1" applyBorder="1" applyAlignment="1" applyProtection="1">
      <alignment horizontal="center" vertical="center" readingOrder="1"/>
      <protection hidden="1"/>
    </xf>
    <xf numFmtId="43" fontId="20" fillId="0" borderId="6" xfId="1" applyNumberFormat="1" applyFont="1" applyFill="1" applyBorder="1" applyAlignment="1" applyProtection="1">
      <alignment horizontal="right" vertical="center" wrapText="1" readingOrder="1"/>
      <protection hidden="1"/>
    </xf>
    <xf numFmtId="43" fontId="20" fillId="0" borderId="18" xfId="1" applyNumberFormat="1" applyFont="1" applyFill="1" applyBorder="1" applyAlignment="1" applyProtection="1">
      <alignment horizontal="right" vertical="center" readingOrder="1"/>
      <protection hidden="1"/>
    </xf>
    <xf numFmtId="0" fontId="20" fillId="0" borderId="0" xfId="0" applyFont="1" applyAlignment="1" applyProtection="1">
      <alignment horizontal="center" vertical="center"/>
      <protection hidden="1"/>
    </xf>
    <xf numFmtId="4" fontId="20" fillId="0" borderId="7" xfId="27" applyNumberFormat="1" applyFont="1" applyFill="1" applyBorder="1" applyAlignment="1" applyProtection="1">
      <alignment horizontal="center" vertical="center" readingOrder="1"/>
      <protection hidden="1"/>
    </xf>
    <xf numFmtId="44" fontId="20" fillId="0" borderId="7" xfId="1" applyFont="1" applyFill="1" applyBorder="1" applyAlignment="1" applyProtection="1">
      <alignment horizontal="center" vertical="center" readingOrder="1"/>
      <protection hidden="1"/>
    </xf>
    <xf numFmtId="10" fontId="20" fillId="0" borderId="6" xfId="30" applyNumberFormat="1" applyFont="1" applyFill="1" applyBorder="1" applyAlignment="1" applyProtection="1">
      <alignment horizontal="center" vertical="center" readingOrder="1"/>
      <protection hidden="1"/>
    </xf>
    <xf numFmtId="44" fontId="82" fillId="23" borderId="0" xfId="0" applyNumberFormat="1" applyFont="1" applyFill="1" applyAlignment="1">
      <alignment horizontal="center" vertical="center" wrapText="1"/>
    </xf>
    <xf numFmtId="44" fontId="81" fillId="0" borderId="0" xfId="1" applyFont="1" applyBorder="1" applyAlignment="1">
      <alignment horizontal="center"/>
    </xf>
    <xf numFmtId="0" fontId="47" fillId="22" borderId="6" xfId="0" applyFont="1" applyFill="1" applyBorder="1" applyAlignment="1" applyProtection="1">
      <alignment vertical="center" readingOrder="1"/>
      <protection hidden="1"/>
    </xf>
    <xf numFmtId="0" fontId="53" fillId="0" borderId="6" xfId="0" applyFont="1" applyBorder="1" applyAlignment="1" applyProtection="1">
      <alignment horizontal="right" vertical="center" readingOrder="1"/>
      <protection hidden="1"/>
    </xf>
    <xf numFmtId="4" fontId="53" fillId="0" borderId="6" xfId="0" applyNumberFormat="1" applyFont="1" applyBorder="1" applyAlignment="1" applyProtection="1">
      <alignment horizontal="right" vertical="center" wrapText="1" readingOrder="1"/>
      <protection hidden="1"/>
    </xf>
    <xf numFmtId="10" fontId="52" fillId="0" borderId="6" xfId="0" applyNumberFormat="1" applyFont="1" applyBorder="1" applyAlignment="1" applyProtection="1">
      <alignment horizontal="center" vertical="center" wrapText="1" readingOrder="1"/>
      <protection hidden="1"/>
    </xf>
    <xf numFmtId="4" fontId="53" fillId="0" borderId="6" xfId="0" applyNumberFormat="1" applyFont="1" applyBorder="1" applyAlignment="1" applyProtection="1">
      <alignment horizontal="right" vertical="center" readingOrder="1"/>
      <protection hidden="1"/>
    </xf>
    <xf numFmtId="10" fontId="52" fillId="0" borderId="6" xfId="0" applyNumberFormat="1" applyFont="1" applyBorder="1" applyAlignment="1" applyProtection="1">
      <alignment horizontal="center" vertical="center" readingOrder="1"/>
      <protection hidden="1"/>
    </xf>
    <xf numFmtId="17" fontId="52" fillId="0" borderId="6" xfId="0" applyNumberFormat="1" applyFont="1" applyBorder="1" applyAlignment="1" applyProtection="1">
      <alignment horizontal="center" vertical="center" wrapText="1" readingOrder="1"/>
      <protection hidden="1"/>
    </xf>
    <xf numFmtId="17" fontId="52" fillId="0" borderId="6" xfId="0" quotePrefix="1" applyNumberFormat="1" applyFont="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0" fillId="16" borderId="0" xfId="0" quotePrefix="1" applyNumberFormat="1" applyFont="1" applyFill="1" applyAlignment="1">
      <alignment horizontal="center" vertical="center"/>
    </xf>
    <xf numFmtId="0" fontId="30" fillId="78" borderId="0" xfId="17" applyFont="1" applyFill="1" applyProtection="1">
      <protection hidden="1"/>
    </xf>
    <xf numFmtId="0" fontId="30" fillId="78" borderId="0" xfId="17" applyFont="1" applyFill="1" applyAlignment="1" applyProtection="1">
      <alignment horizontal="center"/>
      <protection hidden="1"/>
    </xf>
    <xf numFmtId="0" fontId="30" fillId="78" borderId="0" xfId="17" applyFont="1" applyFill="1" applyAlignment="1" applyProtection="1">
      <alignment horizontal="right"/>
      <protection hidden="1"/>
    </xf>
    <xf numFmtId="0" fontId="43" fillId="79" borderId="0" xfId="0" applyFont="1" applyFill="1" applyAlignment="1" applyProtection="1">
      <alignment horizontal="center" vertical="center"/>
      <protection hidden="1"/>
    </xf>
    <xf numFmtId="0" fontId="42" fillId="79" borderId="0" xfId="0" applyFont="1" applyFill="1" applyAlignment="1" applyProtection="1">
      <alignment horizontal="center" vertical="center"/>
      <protection hidden="1"/>
    </xf>
    <xf numFmtId="0" fontId="85" fillId="0" borderId="0" xfId="0" applyFont="1"/>
    <xf numFmtId="0" fontId="101" fillId="0" borderId="0" xfId="0" applyFont="1" applyAlignment="1">
      <alignment horizontal="left"/>
    </xf>
    <xf numFmtId="0" fontId="48" fillId="13" borderId="19" xfId="0" applyFont="1" applyFill="1" applyBorder="1" applyAlignment="1" applyProtection="1">
      <alignment horizontal="right" vertical="center" readingOrder="1"/>
      <protection hidden="1"/>
    </xf>
    <xf numFmtId="0" fontId="44" fillId="78" borderId="0" xfId="0" applyFont="1" applyFill="1" applyAlignment="1" applyProtection="1">
      <alignment vertical="center"/>
      <protection hidden="1"/>
    </xf>
    <xf numFmtId="0" fontId="44" fillId="0" borderId="19" xfId="0" applyFont="1" applyBorder="1" applyAlignment="1" applyProtection="1">
      <alignment horizontal="left" vertical="center"/>
      <protection hidden="1"/>
    </xf>
    <xf numFmtId="0" fontId="44" fillId="0" borderId="19" xfId="0" applyFont="1" applyBorder="1" applyAlignment="1" applyProtection="1">
      <alignment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99" fillId="0" borderId="2" xfId="0" applyFont="1" applyBorder="1" applyAlignment="1">
      <alignment horizontal="left" vertical="top" wrapText="1"/>
    </xf>
    <xf numFmtId="0" fontId="0" fillId="0" borderId="2" xfId="0" applyBorder="1" applyAlignment="1">
      <alignment horizontal="left" vertical="top" wrapText="1"/>
    </xf>
    <xf numFmtId="0" fontId="47" fillId="22" borderId="18" xfId="0" applyFont="1" applyFill="1" applyBorder="1" applyAlignment="1" applyProtection="1">
      <alignment vertical="center" readingOrder="1"/>
      <protection hidden="1"/>
    </xf>
    <xf numFmtId="0" fontId="50" fillId="18" borderId="19" xfId="0" applyFont="1" applyFill="1" applyBorder="1" applyAlignment="1" applyProtection="1">
      <alignment horizontal="center" vertical="center"/>
      <protection hidden="1"/>
    </xf>
    <xf numFmtId="4" fontId="50" fillId="18" borderId="19" xfId="0" applyNumberFormat="1" applyFont="1" applyFill="1" applyBorder="1" applyAlignment="1" applyProtection="1">
      <alignment horizontal="center" vertical="center"/>
      <protection hidden="1"/>
    </xf>
    <xf numFmtId="0" fontId="42" fillId="25" borderId="19" xfId="0" applyFont="1" applyFill="1" applyBorder="1" applyAlignment="1" applyProtection="1">
      <alignment horizontal="center" vertical="center"/>
      <protection hidden="1"/>
    </xf>
    <xf numFmtId="4" fontId="42" fillId="74" borderId="19" xfId="0" applyNumberFormat="1" applyFont="1" applyFill="1" applyBorder="1" applyAlignment="1" applyProtection="1">
      <alignment horizontal="center" vertical="center"/>
      <protection hidden="1"/>
    </xf>
    <xf numFmtId="44" fontId="43" fillId="25" borderId="19" xfId="1" applyFont="1" applyFill="1" applyBorder="1" applyAlignment="1" applyProtection="1">
      <alignment vertical="center"/>
      <protection hidden="1"/>
    </xf>
    <xf numFmtId="0" fontId="42" fillId="0" borderId="19" xfId="0" applyFont="1" applyBorder="1" applyProtection="1">
      <protection hidden="1"/>
    </xf>
    <xf numFmtId="0" fontId="42" fillId="0" borderId="19" xfId="0" applyFont="1" applyBorder="1" applyAlignment="1" applyProtection="1">
      <alignment horizontal="center"/>
      <protection hidden="1"/>
    </xf>
    <xf numFmtId="0" fontId="45" fillId="17" borderId="19" xfId="0" applyFont="1" applyFill="1" applyBorder="1" applyAlignment="1" applyProtection="1">
      <alignment horizontal="center" vertical="center"/>
      <protection hidden="1"/>
    </xf>
    <xf numFmtId="0" fontId="42" fillId="14" borderId="19" xfId="0" applyFont="1" applyFill="1" applyBorder="1" applyAlignment="1" applyProtection="1">
      <alignment horizontal="center" vertical="center"/>
      <protection hidden="1"/>
    </xf>
    <xf numFmtId="0" fontId="42" fillId="14" borderId="19" xfId="0" applyFont="1" applyFill="1" applyBorder="1" applyAlignment="1" applyProtection="1">
      <alignment vertical="center" wrapText="1"/>
      <protection hidden="1"/>
    </xf>
    <xf numFmtId="0" fontId="42" fillId="14" borderId="19" xfId="0" applyFont="1" applyFill="1" applyBorder="1" applyAlignment="1" applyProtection="1">
      <alignment horizontal="center" vertical="center" wrapText="1"/>
      <protection hidden="1"/>
    </xf>
    <xf numFmtId="44" fontId="42" fillId="14" borderId="19" xfId="1" applyFont="1" applyFill="1" applyBorder="1" applyAlignment="1" applyProtection="1">
      <alignment horizontal="center" vertical="center"/>
      <protection hidden="1"/>
    </xf>
    <xf numFmtId="0" fontId="43" fillId="70" borderId="19" xfId="0" applyFont="1" applyFill="1" applyBorder="1" applyAlignment="1" applyProtection="1">
      <alignment vertical="center"/>
      <protection hidden="1"/>
    </xf>
    <xf numFmtId="44" fontId="42" fillId="70" borderId="19" xfId="1" applyFont="1" applyFill="1" applyBorder="1" applyAlignment="1" applyProtection="1">
      <alignment vertical="center"/>
      <protection hidden="1"/>
    </xf>
    <xf numFmtId="0" fontId="53" fillId="23" borderId="19" xfId="0" applyFont="1" applyFill="1" applyBorder="1" applyAlignment="1" applyProtection="1">
      <alignment horizontal="center" vertical="center"/>
      <protection hidden="1"/>
    </xf>
    <xf numFmtId="170" fontId="53" fillId="23" borderId="19" xfId="0"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justify" vertical="center"/>
      <protection hidden="1"/>
    </xf>
    <xf numFmtId="10" fontId="42" fillId="24" borderId="19" xfId="1" applyNumberFormat="1" applyFont="1" applyFill="1" applyBorder="1" applyAlignment="1" applyProtection="1">
      <alignment horizontal="center" vertical="center"/>
      <protection hidden="1"/>
    </xf>
    <xf numFmtId="10" fontId="53" fillId="14" borderId="19" xfId="30" applyNumberFormat="1" applyFont="1" applyFill="1" applyBorder="1" applyAlignment="1" applyProtection="1">
      <alignment horizontal="center" vertical="center" readingOrder="1"/>
      <protection hidden="1"/>
    </xf>
    <xf numFmtId="43" fontId="52" fillId="0" borderId="19" xfId="1" applyNumberFormat="1" applyFont="1" applyFill="1" applyBorder="1" applyAlignment="1" applyProtection="1">
      <alignment horizontal="center" vertical="center"/>
      <protection hidden="1"/>
    </xf>
    <xf numFmtId="43" fontId="52" fillId="20" borderId="19" xfId="1" applyNumberFormat="1" applyFont="1" applyFill="1" applyBorder="1" applyAlignment="1" applyProtection="1">
      <alignment vertical="center"/>
      <protection hidden="1"/>
    </xf>
    <xf numFmtId="10" fontId="52" fillId="0" borderId="19" xfId="30" applyNumberFormat="1" applyFont="1" applyFill="1" applyBorder="1" applyAlignment="1" applyProtection="1">
      <alignment horizontal="center" vertical="center"/>
      <protection hidden="1"/>
    </xf>
    <xf numFmtId="10" fontId="52" fillId="20" borderId="19" xfId="30" applyNumberFormat="1" applyFont="1" applyFill="1" applyBorder="1" applyAlignment="1" applyProtection="1">
      <alignment horizontal="center" vertical="center"/>
      <protection hidden="1"/>
    </xf>
    <xf numFmtId="0" fontId="53" fillId="0" borderId="19" xfId="0" applyFont="1" applyBorder="1" applyAlignment="1" applyProtection="1">
      <alignment vertical="center"/>
      <protection hidden="1"/>
    </xf>
    <xf numFmtId="43" fontId="52" fillId="23" borderId="19" xfId="0" applyNumberFormat="1" applyFont="1" applyFill="1" applyBorder="1" applyAlignment="1" applyProtection="1">
      <alignment vertical="center"/>
      <protection hidden="1"/>
    </xf>
    <xf numFmtId="10" fontId="52" fillId="23" borderId="19" xfId="0" applyNumberFormat="1" applyFont="1" applyFill="1" applyBorder="1" applyAlignment="1" applyProtection="1">
      <alignment horizontal="center" vertical="center"/>
      <protection hidden="1"/>
    </xf>
    <xf numFmtId="0" fontId="20" fillId="16" borderId="6" xfId="0" applyFont="1" applyFill="1" applyBorder="1" applyAlignment="1" applyProtection="1">
      <alignment horizontal="center" vertical="center"/>
      <protection hidden="1"/>
    </xf>
    <xf numFmtId="44" fontId="20" fillId="0" borderId="18" xfId="1" applyFont="1" applyFill="1" applyBorder="1" applyAlignment="1" applyProtection="1">
      <alignment horizontal="right" vertical="center" readingOrder="1"/>
      <protection hidden="1"/>
    </xf>
    <xf numFmtId="44" fontId="20" fillId="0" borderId="6" xfId="1" applyFont="1" applyFill="1" applyBorder="1" applyAlignment="1" applyProtection="1">
      <alignment horizontal="right" vertical="center" wrapText="1" readingOrder="1"/>
      <protection hidden="1"/>
    </xf>
    <xf numFmtId="44" fontId="20" fillId="15" borderId="6" xfId="1" applyFont="1" applyFill="1" applyBorder="1" applyAlignment="1" applyProtection="1">
      <alignment horizontal="right" vertical="center" wrapText="1" readingOrder="1"/>
      <protection hidden="1"/>
    </xf>
    <xf numFmtId="0" fontId="52" fillId="0" borderId="6"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protection hidden="1"/>
    </xf>
    <xf numFmtId="0" fontId="20" fillId="0" borderId="40" xfId="0" applyFont="1" applyBorder="1" applyAlignment="1" applyProtection="1">
      <alignment horizontal="center" vertical="center" readingOrder="1"/>
      <protection hidden="1"/>
    </xf>
    <xf numFmtId="0" fontId="20" fillId="0" borderId="40"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wrapText="1" readingOrder="1"/>
      <protection hidden="1"/>
    </xf>
    <xf numFmtId="43" fontId="20" fillId="0" borderId="40" xfId="27" applyFont="1" applyFill="1" applyBorder="1" applyAlignment="1" applyProtection="1">
      <alignment horizontal="center" vertical="center" readingOrder="1"/>
      <protection hidden="1"/>
    </xf>
    <xf numFmtId="0" fontId="20" fillId="0" borderId="42" xfId="0" applyFont="1" applyBorder="1" applyAlignment="1" applyProtection="1">
      <alignment horizontal="center" vertical="center"/>
      <protection hidden="1"/>
    </xf>
    <xf numFmtId="0" fontId="20" fillId="0" borderId="42" xfId="0" applyFont="1" applyBorder="1" applyAlignment="1" applyProtection="1">
      <alignment horizontal="center" vertical="center" readingOrder="1"/>
      <protection hidden="1"/>
    </xf>
    <xf numFmtId="0" fontId="20" fillId="0" borderId="42" xfId="0" applyFont="1" applyBorder="1" applyAlignment="1" applyProtection="1">
      <alignment horizontal="left" vertical="center" wrapText="1" readingOrder="1"/>
      <protection hidden="1"/>
    </xf>
    <xf numFmtId="0" fontId="20" fillId="0" borderId="42" xfId="0" applyFont="1" applyBorder="1" applyAlignment="1" applyProtection="1">
      <alignment horizontal="center" vertical="center" wrapText="1" readingOrder="1"/>
      <protection hidden="1"/>
    </xf>
    <xf numFmtId="43" fontId="20" fillId="0" borderId="42" xfId="27" applyFont="1" applyFill="1" applyBorder="1" applyAlignment="1" applyProtection="1">
      <alignment horizontal="center" vertical="center" readingOrder="1"/>
      <protection hidden="1"/>
    </xf>
    <xf numFmtId="44" fontId="20" fillId="15" borderId="42" xfId="1" applyFont="1" applyFill="1" applyBorder="1" applyAlignment="1" applyProtection="1">
      <alignment horizontal="right" vertical="center" wrapText="1" readingOrder="1"/>
      <protection hidden="1"/>
    </xf>
    <xf numFmtId="44" fontId="20" fillId="0" borderId="43" xfId="1" applyFont="1" applyFill="1" applyBorder="1" applyAlignment="1" applyProtection="1">
      <alignment horizontal="right" vertical="center" readingOrder="1"/>
      <protection hidden="1"/>
    </xf>
    <xf numFmtId="44" fontId="20" fillId="15" borderId="40" xfId="1" applyFont="1" applyFill="1" applyBorder="1" applyAlignment="1" applyProtection="1">
      <alignment horizontal="right" vertical="center" wrapText="1" readingOrder="1"/>
      <protection hidden="1"/>
    </xf>
    <xf numFmtId="44" fontId="20" fillId="0" borderId="41" xfId="1" applyFont="1" applyFill="1" applyBorder="1" applyAlignment="1" applyProtection="1">
      <alignment horizontal="right" vertical="center" readingOrder="1"/>
      <protection hidden="1"/>
    </xf>
    <xf numFmtId="44" fontId="20" fillId="0" borderId="40" xfId="1" applyFont="1" applyFill="1" applyBorder="1" applyAlignment="1" applyProtection="1">
      <alignment horizontal="right" vertical="center" wrapText="1" readingOrder="1"/>
      <protection hidden="1"/>
    </xf>
    <xf numFmtId="0" fontId="20" fillId="0" borderId="0" xfId="0" applyFont="1" applyAlignment="1" applyProtection="1">
      <alignment horizontal="center" vertical="center" readingOrder="1"/>
      <protection hidden="1"/>
    </xf>
    <xf numFmtId="0" fontId="20" fillId="0" borderId="0" xfId="0" applyFont="1" applyAlignment="1" applyProtection="1">
      <alignment horizontal="left" vertical="center" wrapText="1" readingOrder="1"/>
      <protection hidden="1"/>
    </xf>
    <xf numFmtId="0" fontId="20" fillId="0" borderId="0" xfId="0" applyFont="1" applyAlignment="1" applyProtection="1">
      <alignment horizontal="center" vertical="center" wrapText="1" readingOrder="1"/>
      <protection hidden="1"/>
    </xf>
    <xf numFmtId="43" fontId="20" fillId="0" borderId="0" xfId="27" applyFont="1" applyFill="1" applyBorder="1" applyAlignment="1" applyProtection="1">
      <alignment horizontal="center" vertical="center" readingOrder="1"/>
      <protection hidden="1"/>
    </xf>
    <xf numFmtId="44" fontId="20" fillId="0" borderId="0" xfId="1" applyFont="1" applyFill="1" applyBorder="1" applyAlignment="1" applyProtection="1">
      <alignment horizontal="right" vertical="center" wrapText="1" readingOrder="1"/>
      <protection hidden="1"/>
    </xf>
    <xf numFmtId="44" fontId="20" fillId="0" borderId="0" xfId="1" applyFont="1" applyFill="1" applyBorder="1" applyAlignment="1" applyProtection="1">
      <alignment horizontal="right" vertical="center" readingOrder="1"/>
      <protection hidden="1"/>
    </xf>
    <xf numFmtId="43" fontId="34" fillId="0" borderId="0" xfId="1" applyNumberFormat="1" applyFont="1" applyFill="1" applyBorder="1" applyAlignment="1" applyProtection="1">
      <alignment horizontal="right" vertical="center" wrapText="1" readingOrder="1"/>
      <protection hidden="1"/>
    </xf>
    <xf numFmtId="44" fontId="34" fillId="0" borderId="0" xfId="1" applyFont="1" applyFill="1" applyBorder="1" applyAlignment="1" applyProtection="1">
      <alignment horizontal="right" vertical="center" readingOrder="1"/>
      <protection hidden="1"/>
    </xf>
    <xf numFmtId="0" fontId="34" fillId="0" borderId="0" xfId="0" applyFont="1" applyAlignment="1" applyProtection="1">
      <alignment horizontal="left" vertical="center" wrapText="1" readingOrder="1"/>
      <protection hidden="1"/>
    </xf>
    <xf numFmtId="0" fontId="34" fillId="0" borderId="0" xfId="0" applyFont="1" applyAlignment="1" applyProtection="1">
      <alignment horizontal="center" vertical="center" wrapText="1" readingOrder="1"/>
      <protection hidden="1"/>
    </xf>
    <xf numFmtId="43" fontId="34" fillId="0" borderId="0" xfId="27" applyFont="1" applyFill="1" applyBorder="1" applyAlignment="1" applyProtection="1">
      <alignment horizontal="center" vertical="center" readingOrder="1"/>
      <protection hidden="1"/>
    </xf>
    <xf numFmtId="43" fontId="44" fillId="0" borderId="19" xfId="27" applyFont="1" applyBorder="1" applyAlignment="1" applyProtection="1">
      <alignment horizontal="center" vertical="center"/>
      <protection hidden="1"/>
    </xf>
    <xf numFmtId="0" fontId="44" fillId="0" borderId="19" xfId="0" applyFont="1" applyBorder="1" applyAlignment="1" applyProtection="1">
      <alignment horizontal="center" vertical="center"/>
      <protection hidden="1"/>
    </xf>
    <xf numFmtId="0" fontId="0" fillId="0" borderId="0" xfId="0" applyAlignment="1">
      <alignment horizontal="right"/>
    </xf>
    <xf numFmtId="0" fontId="101" fillId="0" borderId="0" xfId="0" applyFont="1" applyAlignment="1">
      <alignment horizontal="right"/>
    </xf>
    <xf numFmtId="1" fontId="82" fillId="16" borderId="0" xfId="0" applyNumberFormat="1" applyFont="1" applyFill="1" applyAlignment="1">
      <alignment horizontal="center" vertical="center"/>
    </xf>
    <xf numFmtId="1" fontId="82" fillId="23" borderId="0" xfId="0" applyNumberFormat="1" applyFont="1" applyFill="1" applyAlignment="1">
      <alignment horizontal="center" vertical="center" wrapText="1"/>
    </xf>
    <xf numFmtId="1" fontId="46" fillId="0" borderId="0" xfId="0" applyNumberFormat="1" applyFont="1" applyAlignment="1">
      <alignment horizontal="center"/>
    </xf>
    <xf numFmtId="0" fontId="82" fillId="23" borderId="0" xfId="0" applyFont="1" applyFill="1" applyAlignment="1">
      <alignment horizontal="center" vertical="center"/>
    </xf>
    <xf numFmtId="0" fontId="46" fillId="0" borderId="0" xfId="0" applyFont="1" applyAlignment="1">
      <alignment horizontal="center" vertical="center"/>
    </xf>
    <xf numFmtId="0" fontId="51" fillId="0" borderId="0" xfId="0" applyFont="1" applyAlignment="1" applyProtection="1">
      <alignment vertical="center"/>
      <protection hidden="1"/>
    </xf>
    <xf numFmtId="0" fontId="103" fillId="0" borderId="0" xfId="0" applyFont="1" applyAlignment="1" applyProtection="1">
      <alignment vertical="center"/>
      <protection hidden="1"/>
    </xf>
    <xf numFmtId="0" fontId="104" fillId="0" borderId="19" xfId="0" applyFont="1" applyBorder="1" applyAlignment="1">
      <alignment vertical="center" wrapText="1"/>
    </xf>
    <xf numFmtId="0" fontId="105" fillId="0" borderId="19" xfId="0" applyFont="1" applyBorder="1" applyAlignment="1">
      <alignment vertical="center" wrapText="1"/>
    </xf>
    <xf numFmtId="0" fontId="106" fillId="0" borderId="19" xfId="0" applyFont="1" applyBorder="1" applyAlignment="1">
      <alignment vertical="center" wrapText="1"/>
    </xf>
    <xf numFmtId="0" fontId="107" fillId="0" borderId="19" xfId="0" applyFont="1" applyBorder="1" applyAlignment="1">
      <alignment vertical="center" wrapText="1"/>
    </xf>
    <xf numFmtId="0" fontId="104" fillId="0" borderId="0" xfId="0" applyFont="1"/>
    <xf numFmtId="0" fontId="108" fillId="0" borderId="19" xfId="0" applyFont="1" applyBorder="1" applyAlignment="1">
      <alignment vertical="center" wrapText="1"/>
    </xf>
    <xf numFmtId="0" fontId="110" fillId="0" borderId="19" xfId="0" applyFont="1" applyBorder="1" applyAlignment="1">
      <alignment vertical="center" wrapText="1"/>
    </xf>
    <xf numFmtId="49" fontId="82" fillId="16" borderId="0" xfId="0" applyNumberFormat="1" applyFont="1" applyFill="1" applyAlignment="1">
      <alignment vertical="center"/>
    </xf>
    <xf numFmtId="0" fontId="53" fillId="0" borderId="6" xfId="0" applyFont="1" applyBorder="1" applyAlignment="1" applyProtection="1">
      <alignment horizontal="left" vertical="center" readingOrder="1"/>
      <protection hidden="1"/>
    </xf>
    <xf numFmtId="0" fontId="114" fillId="112" borderId="2" xfId="260" applyFont="1" applyFill="1" applyBorder="1" applyAlignment="1">
      <alignment horizontal="right" vertical="top" wrapText="1"/>
    </xf>
    <xf numFmtId="0" fontId="114" fillId="112" borderId="2" xfId="260" applyFont="1" applyFill="1" applyBorder="1" applyAlignment="1">
      <alignment horizontal="left" vertical="top" wrapText="1"/>
    </xf>
    <xf numFmtId="0" fontId="114" fillId="112" borderId="2" xfId="260" applyFont="1" applyFill="1" applyBorder="1" applyAlignment="1">
      <alignment horizontal="center" vertical="top" wrapText="1"/>
    </xf>
    <xf numFmtId="0" fontId="113" fillId="0" borderId="0" xfId="260" applyAlignment="1">
      <alignment horizontal="left" vertical="top"/>
    </xf>
    <xf numFmtId="0" fontId="112" fillId="0" borderId="0" xfId="0" applyFont="1" applyAlignment="1">
      <alignment vertical="top" wrapText="1"/>
    </xf>
    <xf numFmtId="0" fontId="114" fillId="112" borderId="2" xfId="0" applyFont="1" applyFill="1" applyBorder="1" applyAlignment="1">
      <alignment horizontal="right" vertical="top" wrapText="1"/>
    </xf>
    <xf numFmtId="0" fontId="114" fillId="112" borderId="2" xfId="0" applyFont="1" applyFill="1" applyBorder="1" applyAlignment="1">
      <alignment horizontal="left" vertical="top" wrapText="1"/>
    </xf>
    <xf numFmtId="0" fontId="114" fillId="112" borderId="2" xfId="0" applyFont="1" applyFill="1" applyBorder="1" applyAlignment="1">
      <alignment horizontal="center" vertical="top" wrapText="1"/>
    </xf>
    <xf numFmtId="0" fontId="0" fillId="0" borderId="0" xfId="0" applyAlignment="1">
      <alignment horizontal="left" vertical="top"/>
    </xf>
    <xf numFmtId="4" fontId="53" fillId="0" borderId="40" xfId="0" applyNumberFormat="1" applyFont="1" applyBorder="1" applyAlignment="1" applyProtection="1">
      <alignment horizontal="right" vertical="center" wrapText="1" readingOrder="1"/>
      <protection hidden="1"/>
    </xf>
    <xf numFmtId="0" fontId="47" fillId="14" borderId="6" xfId="0" applyFont="1" applyFill="1" applyBorder="1" applyAlignment="1" applyProtection="1">
      <alignment vertical="center" readingOrder="1"/>
      <protection hidden="1"/>
    </xf>
    <xf numFmtId="0" fontId="49" fillId="14" borderId="6" xfId="0" applyFont="1" applyFill="1" applyBorder="1" applyAlignment="1" applyProtection="1">
      <alignment vertical="center" readingOrder="1"/>
      <protection hidden="1"/>
    </xf>
    <xf numFmtId="4" fontId="50" fillId="18" borderId="6" xfId="0" applyNumberFormat="1" applyFont="1" applyFill="1" applyBorder="1" applyAlignment="1" applyProtection="1">
      <alignment horizontal="center" vertical="center"/>
      <protection hidden="1"/>
    </xf>
    <xf numFmtId="169" fontId="50"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29" fillId="25" borderId="6" xfId="0" applyFont="1" applyFill="1" applyBorder="1" applyAlignment="1" applyProtection="1">
      <alignment horizontal="center" vertical="center"/>
      <protection hidden="1"/>
    </xf>
    <xf numFmtId="0" fontId="29" fillId="74" borderId="6" xfId="0" applyFont="1" applyFill="1" applyBorder="1" applyAlignment="1" applyProtection="1">
      <alignment horizontal="center" vertical="center" wrapText="1"/>
      <protection hidden="1"/>
    </xf>
    <xf numFmtId="44" fontId="29" fillId="25" borderId="6" xfId="1" applyFont="1" applyFill="1" applyBorder="1" applyAlignment="1" applyProtection="1">
      <alignment vertical="center"/>
      <protection hidden="1"/>
    </xf>
    <xf numFmtId="0" fontId="45" fillId="17" borderId="6" xfId="0" applyFont="1" applyFill="1" applyBorder="1" applyAlignment="1" applyProtection="1">
      <alignment horizontal="right" vertical="center"/>
      <protection hidden="1"/>
    </xf>
    <xf numFmtId="44" fontId="45" fillId="17" borderId="6" xfId="1"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169" fontId="45" fillId="71" borderId="6" xfId="27" applyNumberFormat="1" applyFont="1" applyFill="1" applyBorder="1" applyAlignment="1" applyProtection="1">
      <alignment horizontal="center" vertical="center"/>
      <protection hidden="1"/>
    </xf>
    <xf numFmtId="4" fontId="45" fillId="71" borderId="6" xfId="0" applyNumberFormat="1" applyFont="1" applyFill="1" applyBorder="1" applyAlignment="1" applyProtection="1">
      <alignment horizontal="center" vertical="center"/>
      <protection hidden="1"/>
    </xf>
    <xf numFmtId="0" fontId="41" fillId="14" borderId="6" xfId="0" applyFont="1" applyFill="1" applyBorder="1" applyAlignment="1" applyProtection="1">
      <alignment horizontal="center" vertical="center" readingOrder="1"/>
      <protection hidden="1"/>
    </xf>
    <xf numFmtId="0" fontId="41" fillId="22" borderId="6" xfId="0" applyFont="1" applyFill="1" applyBorder="1" applyAlignment="1" applyProtection="1">
      <alignment horizontal="left" vertical="center" wrapText="1"/>
      <protection hidden="1"/>
    </xf>
    <xf numFmtId="0" fontId="41" fillId="22" borderId="6" xfId="0" applyFont="1" applyFill="1" applyBorder="1" applyAlignment="1" applyProtection="1">
      <alignment horizontal="center" vertical="center" wrapText="1"/>
      <protection hidden="1"/>
    </xf>
    <xf numFmtId="169" fontId="41" fillId="14" borderId="6" xfId="27" applyNumberFormat="1" applyFont="1" applyFill="1" applyBorder="1" applyAlignment="1" applyProtection="1">
      <alignment horizontal="center" vertical="center" readingOrder="1"/>
      <protection hidden="1"/>
    </xf>
    <xf numFmtId="44" fontId="41" fillId="22" borderId="6" xfId="1" applyFont="1" applyFill="1" applyBorder="1" applyAlignment="1" applyProtection="1">
      <alignment horizontal="center" vertical="center"/>
      <protection hidden="1"/>
    </xf>
    <xf numFmtId="0" fontId="49" fillId="13" borderId="19" xfId="0" applyFont="1" applyFill="1" applyBorder="1" applyAlignment="1" applyProtection="1">
      <alignment horizontal="left" vertical="center" readingOrder="1"/>
      <protection hidden="1"/>
    </xf>
    <xf numFmtId="0" fontId="40" fillId="0" borderId="19" xfId="0" applyFont="1" applyBorder="1" applyAlignment="1">
      <alignment vertical="center" wrapText="1"/>
    </xf>
    <xf numFmtId="0" fontId="40" fillId="0" borderId="0" xfId="0" applyFont="1"/>
    <xf numFmtId="0" fontId="109" fillId="0" borderId="19" xfId="0" applyFont="1" applyBorder="1" applyAlignment="1">
      <alignment vertical="center" wrapText="1"/>
    </xf>
    <xf numFmtId="0" fontId="1" fillId="0" borderId="0" xfId="261"/>
    <xf numFmtId="0" fontId="111" fillId="0" borderId="0" xfId="0" applyFont="1" applyAlignment="1">
      <alignment horizontal="center" vertical="center"/>
    </xf>
    <xf numFmtId="0" fontId="111" fillId="0" borderId="0" xfId="0" applyFont="1" applyAlignment="1">
      <alignment horizontal="left" vertical="center" wrapText="1"/>
    </xf>
    <xf numFmtId="4" fontId="111" fillId="0" borderId="0" xfId="0" applyNumberFormat="1" applyFont="1" applyAlignment="1">
      <alignment horizontal="right" vertical="center"/>
    </xf>
    <xf numFmtId="0" fontId="119" fillId="0" borderId="2" xfId="0" applyFont="1" applyBorder="1" applyAlignment="1">
      <alignment vertical="center" wrapText="1"/>
    </xf>
    <xf numFmtId="0" fontId="119" fillId="0" borderId="2" xfId="0" applyFont="1" applyBorder="1" applyAlignment="1">
      <alignment horizontal="center" vertical="center"/>
    </xf>
    <xf numFmtId="0" fontId="119" fillId="0" borderId="2" xfId="0" applyFont="1" applyBorder="1" applyAlignment="1">
      <alignment horizontal="left" vertical="center" wrapText="1"/>
    </xf>
    <xf numFmtId="0" fontId="40" fillId="0" borderId="19" xfId="0" applyFont="1" applyBorder="1" applyAlignment="1">
      <alignment horizontal="left" vertical="center" wrapText="1"/>
    </xf>
    <xf numFmtId="177" fontId="82" fillId="23" borderId="0" xfId="0" applyNumberFormat="1" applyFont="1" applyFill="1" applyAlignment="1">
      <alignment horizontal="center" vertical="center" wrapText="1"/>
    </xf>
    <xf numFmtId="177" fontId="46" fillId="0" borderId="0" xfId="1" applyNumberFormat="1" applyFont="1" applyAlignment="1">
      <alignment horizontal="center"/>
    </xf>
    <xf numFmtId="0" fontId="44" fillId="0" borderId="48" xfId="0" applyFont="1" applyBorder="1" applyAlignment="1" applyProtection="1">
      <alignment horizontal="center" vertical="center"/>
      <protection hidden="1"/>
    </xf>
    <xf numFmtId="0" fontId="44" fillId="0" borderId="48" xfId="0" applyFont="1" applyBorder="1" applyAlignment="1" applyProtection="1">
      <alignment horizontal="left" vertical="center"/>
      <protection hidden="1"/>
    </xf>
    <xf numFmtId="0" fontId="44" fillId="0" borderId="48" xfId="0" applyFont="1" applyBorder="1" applyAlignment="1" applyProtection="1">
      <alignment vertical="center"/>
      <protection hidden="1"/>
    </xf>
    <xf numFmtId="43" fontId="44" fillId="0" borderId="48" xfId="27"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0" borderId="0" xfId="0" applyFont="1" applyAlignment="1" applyProtection="1">
      <alignment horizontal="left" vertical="center"/>
      <protection hidden="1"/>
    </xf>
    <xf numFmtId="43" fontId="44" fillId="0" borderId="0" xfId="27" applyFont="1" applyBorder="1" applyAlignment="1" applyProtection="1">
      <alignment horizontal="center" vertical="center"/>
      <protection hidden="1"/>
    </xf>
    <xf numFmtId="0" fontId="120" fillId="0" borderId="0" xfId="0" applyFont="1" applyAlignment="1" applyProtection="1">
      <alignment horizontal="right" vertical="center"/>
      <protection hidden="1"/>
    </xf>
    <xf numFmtId="0" fontId="20" fillId="0" borderId="40" xfId="0" applyFont="1" applyBorder="1" applyAlignment="1" applyProtection="1">
      <alignment vertical="center"/>
      <protection hidden="1"/>
    </xf>
    <xf numFmtId="0" fontId="20" fillId="13" borderId="40" xfId="0" applyFont="1" applyFill="1" applyBorder="1" applyAlignment="1" applyProtection="1">
      <alignment horizontal="left" vertical="center" wrapText="1" readingOrder="1"/>
      <protection hidden="1"/>
    </xf>
    <xf numFmtId="0" fontId="20" fillId="13" borderId="40" xfId="0" applyFont="1" applyFill="1" applyBorder="1" applyAlignment="1" applyProtection="1">
      <alignment horizontal="center" vertical="center" readingOrder="1"/>
      <protection hidden="1"/>
    </xf>
    <xf numFmtId="43" fontId="20" fillId="13" borderId="40" xfId="27" applyFont="1" applyFill="1" applyBorder="1" applyAlignment="1" applyProtection="1">
      <alignment horizontal="center" vertical="center" readingOrder="1"/>
      <protection hidden="1"/>
    </xf>
    <xf numFmtId="43" fontId="20" fillId="13" borderId="40" xfId="0" applyNumberFormat="1" applyFont="1" applyFill="1" applyBorder="1" applyAlignment="1" applyProtection="1">
      <alignment horizontal="center" vertical="center" readingOrder="1"/>
      <protection hidden="1"/>
    </xf>
    <xf numFmtId="0" fontId="20" fillId="13" borderId="0" xfId="0" applyFont="1" applyFill="1" applyAlignment="1" applyProtection="1">
      <alignment horizontal="center" vertical="center" readingOrder="1"/>
      <protection hidden="1"/>
    </xf>
    <xf numFmtId="43" fontId="20" fillId="13" borderId="0" xfId="27" applyFont="1" applyFill="1" applyBorder="1" applyAlignment="1" applyProtection="1">
      <alignment horizontal="center" vertical="center" readingOrder="1"/>
      <protection hidden="1"/>
    </xf>
    <xf numFmtId="43" fontId="20" fillId="13" borderId="0" xfId="0" applyNumberFormat="1" applyFont="1" applyFill="1" applyAlignment="1" applyProtection="1">
      <alignment horizontal="center" vertical="center" readingOrder="1"/>
      <protection hidden="1"/>
    </xf>
    <xf numFmtId="43" fontId="20" fillId="13" borderId="0" xfId="1" applyNumberFormat="1" applyFont="1" applyFill="1" applyBorder="1" applyAlignment="1" applyProtection="1">
      <alignment horizontal="left" vertical="center" readingOrder="1"/>
      <protection hidden="1"/>
    </xf>
    <xf numFmtId="0" fontId="20" fillId="13" borderId="0" xfId="0" applyFont="1" applyFill="1" applyAlignment="1" applyProtection="1">
      <alignment horizontal="left" vertical="center" wrapText="1" readingOrder="1"/>
      <protection hidden="1"/>
    </xf>
    <xf numFmtId="44" fontId="20" fillId="13" borderId="0" xfId="0" applyNumberFormat="1" applyFont="1" applyFill="1" applyAlignment="1" applyProtection="1">
      <alignment horizontal="left" vertical="center" wrapText="1" readingOrder="1"/>
      <protection hidden="1"/>
    </xf>
    <xf numFmtId="10" fontId="20" fillId="0" borderId="0" xfId="30" applyNumberFormat="1" applyFont="1" applyFill="1" applyBorder="1" applyAlignment="1" applyProtection="1">
      <alignment horizontal="center" vertical="center"/>
      <protection hidden="1"/>
    </xf>
    <xf numFmtId="0" fontId="44" fillId="0" borderId="29" xfId="0" applyFont="1" applyBorder="1" applyAlignment="1" applyProtection="1">
      <alignment horizontal="center" vertical="center"/>
      <protection hidden="1"/>
    </xf>
    <xf numFmtId="10" fontId="20" fillId="0" borderId="0" xfId="30" applyNumberFormat="1" applyFont="1" applyAlignment="1" applyProtection="1">
      <alignment horizontal="center" vertical="center"/>
      <protection hidden="1"/>
    </xf>
    <xf numFmtId="0" fontId="82" fillId="16" borderId="0" xfId="0" applyFont="1" applyFill="1" applyAlignment="1">
      <alignment vertical="center"/>
    </xf>
    <xf numFmtId="4" fontId="0" fillId="0" borderId="0" xfId="0" applyNumberFormat="1" applyAlignment="1">
      <alignment horizontal="right"/>
    </xf>
    <xf numFmtId="1" fontId="121" fillId="0" borderId="2" xfId="0" applyNumberFormat="1" applyFont="1" applyBorder="1" applyAlignment="1">
      <alignment horizontal="right" vertical="top" shrinkToFit="1"/>
    </xf>
    <xf numFmtId="0" fontId="122" fillId="0" borderId="2" xfId="0" applyFont="1" applyBorder="1" applyAlignment="1">
      <alignment horizontal="left" vertical="top" wrapText="1"/>
    </xf>
    <xf numFmtId="0" fontId="122" fillId="0" borderId="2" xfId="0" applyFont="1" applyBorder="1" applyAlignment="1">
      <alignment horizontal="center" vertical="top" wrapText="1"/>
    </xf>
    <xf numFmtId="2" fontId="121" fillId="0" borderId="2" xfId="0" applyNumberFormat="1" applyFont="1" applyBorder="1" applyAlignment="1">
      <alignment horizontal="right" vertical="top" shrinkToFit="1"/>
    </xf>
    <xf numFmtId="0" fontId="113" fillId="0" borderId="2" xfId="0" applyFont="1" applyBorder="1" applyAlignment="1">
      <alignment horizontal="left" wrapText="1"/>
    </xf>
    <xf numFmtId="0" fontId="113" fillId="0" borderId="2" xfId="0" applyFont="1" applyBorder="1" applyAlignment="1">
      <alignment horizontal="left" vertical="top" wrapText="1"/>
    </xf>
    <xf numFmtId="0" fontId="113" fillId="0" borderId="2" xfId="0" applyFont="1" applyBorder="1" applyAlignment="1">
      <alignment horizontal="left" vertical="center" wrapText="1"/>
    </xf>
    <xf numFmtId="0" fontId="113" fillId="0" borderId="0" xfId="0" applyFont="1" applyAlignment="1">
      <alignment horizontal="left" vertical="top"/>
    </xf>
    <xf numFmtId="0" fontId="114" fillId="113" borderId="2" xfId="0" applyFont="1" applyFill="1" applyBorder="1" applyAlignment="1">
      <alignment horizontal="right" vertical="top" wrapText="1"/>
    </xf>
    <xf numFmtId="0" fontId="114" fillId="113" borderId="2" xfId="0" applyFont="1" applyFill="1" applyBorder="1" applyAlignment="1">
      <alignment horizontal="left" vertical="top" wrapText="1"/>
    </xf>
    <xf numFmtId="0" fontId="114" fillId="113" borderId="2" xfId="0" applyFont="1" applyFill="1" applyBorder="1" applyAlignment="1">
      <alignment horizontal="center" vertical="top" wrapText="1"/>
    </xf>
    <xf numFmtId="0" fontId="123" fillId="0" borderId="2" xfId="0" applyFont="1" applyBorder="1" applyAlignment="1">
      <alignment horizontal="left" vertical="top" wrapText="1"/>
    </xf>
    <xf numFmtId="4" fontId="121"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15" fillId="0" borderId="0" xfId="0" applyFont="1" applyAlignment="1">
      <alignment horizontal="center" vertical="center"/>
    </xf>
    <xf numFmtId="0" fontId="117" fillId="0" borderId="0" xfId="0" applyFont="1" applyAlignment="1">
      <alignment horizontal="center" vertical="center"/>
    </xf>
    <xf numFmtId="0" fontId="118" fillId="0" borderId="0" xfId="0" applyFont="1" applyAlignment="1">
      <alignment horizontal="center" vertical="center"/>
    </xf>
    <xf numFmtId="0" fontId="118" fillId="0" borderId="0" xfId="0" applyFont="1" applyAlignment="1">
      <alignment horizontal="center" vertical="center" wrapText="1"/>
    </xf>
    <xf numFmtId="1" fontId="40" fillId="0" borderId="2" xfId="0" applyNumberFormat="1" applyFont="1" applyBorder="1" applyAlignment="1">
      <alignment horizontal="right" vertical="top" shrinkToFit="1"/>
    </xf>
    <xf numFmtId="0" fontId="124" fillId="0" borderId="2" xfId="0" applyFont="1" applyBorder="1" applyAlignment="1">
      <alignment horizontal="center" vertical="top" wrapText="1"/>
    </xf>
    <xf numFmtId="2" fontId="40" fillId="0" borderId="2" xfId="0" applyNumberFormat="1" applyFont="1" applyBorder="1" applyAlignment="1">
      <alignment horizontal="right" vertical="top" shrinkToFit="1"/>
    </xf>
    <xf numFmtId="4" fontId="40" fillId="0" borderId="2" xfId="0" applyNumberFormat="1" applyFont="1" applyBorder="1" applyAlignment="1">
      <alignment horizontal="right" vertical="top" shrinkToFit="1"/>
    </xf>
    <xf numFmtId="0" fontId="124" fillId="0" borderId="2" xfId="0" applyFont="1" applyBorder="1" applyAlignment="1">
      <alignment horizontal="left" vertical="top" wrapText="1" indent="2"/>
    </xf>
    <xf numFmtId="0" fontId="0" fillId="114" borderId="2" xfId="0" applyFill="1" applyBorder="1" applyAlignment="1">
      <alignment horizontal="left" wrapText="1"/>
    </xf>
    <xf numFmtId="0" fontId="125" fillId="0" borderId="55" xfId="260" applyFont="1" applyBorder="1" applyAlignment="1">
      <alignment horizontal="left" vertical="top" wrapText="1"/>
    </xf>
    <xf numFmtId="0" fontId="125" fillId="0" borderId="55" xfId="260" applyFont="1" applyBorder="1" applyAlignment="1">
      <alignment horizontal="center" vertical="top" wrapText="1"/>
    </xf>
    <xf numFmtId="0" fontId="125" fillId="0" borderId="55" xfId="260" applyFont="1" applyBorder="1" applyAlignment="1">
      <alignment horizontal="left" vertical="center" wrapText="1"/>
    </xf>
    <xf numFmtId="0" fontId="125" fillId="0" borderId="55" xfId="260" applyFont="1" applyBorder="1" applyAlignment="1">
      <alignment horizontal="center" vertical="center" wrapText="1"/>
    </xf>
    <xf numFmtId="0" fontId="125" fillId="0" borderId="59" xfId="260" applyFont="1" applyBorder="1" applyAlignment="1">
      <alignment horizontal="left" vertical="top" wrapText="1"/>
    </xf>
    <xf numFmtId="0" fontId="125" fillId="0" borderId="59" xfId="260" applyFont="1" applyBorder="1" applyAlignment="1">
      <alignment horizontal="center" vertical="top" wrapText="1"/>
    </xf>
    <xf numFmtId="0" fontId="113" fillId="0" borderId="62" xfId="260" applyBorder="1" applyAlignment="1">
      <alignment horizontal="left" vertical="center" wrapText="1"/>
    </xf>
    <xf numFmtId="0" fontId="125" fillId="0" borderId="62" xfId="260" applyFont="1" applyBorder="1" applyAlignment="1">
      <alignment horizontal="left" vertical="top" wrapText="1"/>
    </xf>
    <xf numFmtId="0" fontId="113" fillId="0" borderId="55" xfId="260" applyBorder="1" applyAlignment="1">
      <alignment horizontal="left" vertical="top" wrapText="1"/>
    </xf>
    <xf numFmtId="0" fontId="125" fillId="0" borderId="55" xfId="260" applyFont="1" applyBorder="1" applyAlignment="1">
      <alignment horizontal="right" vertical="top" wrapText="1" indent="2"/>
    </xf>
    <xf numFmtId="0" fontId="125" fillId="0" borderId="55" xfId="260" applyFont="1" applyBorder="1" applyAlignment="1">
      <alignment horizontal="right" vertical="center" wrapText="1" indent="2"/>
    </xf>
    <xf numFmtId="2" fontId="126" fillId="0" borderId="55" xfId="260" applyNumberFormat="1" applyFont="1" applyBorder="1" applyAlignment="1">
      <alignment horizontal="left" vertical="center" indent="2" shrinkToFit="1"/>
    </xf>
    <xf numFmtId="0" fontId="125" fillId="0" borderId="55" xfId="260" applyFont="1" applyBorder="1" applyAlignment="1">
      <alignment horizontal="left" vertical="center" wrapText="1" indent="1"/>
    </xf>
    <xf numFmtId="2" fontId="126" fillId="0" borderId="55" xfId="260" applyNumberFormat="1" applyFont="1" applyBorder="1" applyAlignment="1">
      <alignment horizontal="right" vertical="center" shrinkToFit="1"/>
    </xf>
    <xf numFmtId="2" fontId="126" fillId="0" borderId="55" xfId="260" applyNumberFormat="1" applyFont="1" applyBorder="1" applyAlignment="1">
      <alignment horizontal="left" vertical="center" indent="1" shrinkToFit="1"/>
    </xf>
    <xf numFmtId="0" fontId="113" fillId="0" borderId="62" xfId="260" applyBorder="1" applyAlignment="1">
      <alignment horizontal="left" vertical="top" wrapText="1"/>
    </xf>
    <xf numFmtId="0" fontId="113" fillId="0" borderId="62" xfId="260" applyBorder="1" applyAlignment="1">
      <alignment horizontal="left" wrapText="1"/>
    </xf>
    <xf numFmtId="0" fontId="125" fillId="0" borderId="55" xfId="260" applyFont="1" applyBorder="1" applyAlignment="1">
      <alignment horizontal="left" vertical="top" wrapText="1" indent="2"/>
    </xf>
    <xf numFmtId="0" fontId="125" fillId="0" borderId="55" xfId="260" applyFont="1" applyBorder="1" applyAlignment="1">
      <alignment horizontal="left" vertical="center" wrapText="1" indent="2"/>
    </xf>
    <xf numFmtId="0" fontId="125" fillId="0" borderId="59" xfId="260" applyFont="1" applyBorder="1" applyAlignment="1">
      <alignment horizontal="left" vertical="top" wrapText="1" indent="2"/>
    </xf>
    <xf numFmtId="0" fontId="125" fillId="0" borderId="55" xfId="260" applyFont="1" applyBorder="1" applyAlignment="1">
      <alignment horizontal="right" vertical="top" wrapText="1"/>
    </xf>
    <xf numFmtId="0" fontId="125" fillId="0" borderId="55" xfId="260" applyFont="1" applyBorder="1" applyAlignment="1">
      <alignment horizontal="right" vertical="center" wrapText="1"/>
    </xf>
    <xf numFmtId="0" fontId="125" fillId="0" borderId="59" xfId="260" applyFont="1" applyBorder="1" applyAlignment="1">
      <alignment horizontal="right" vertical="top" wrapText="1"/>
    </xf>
    <xf numFmtId="0" fontId="125" fillId="0" borderId="59" xfId="260" applyFont="1" applyBorder="1" applyAlignment="1">
      <alignment horizontal="right" vertical="top" wrapText="1" indent="2"/>
    </xf>
    <xf numFmtId="2" fontId="126" fillId="0" borderId="55" xfId="260" applyNumberFormat="1" applyFont="1" applyBorder="1" applyAlignment="1">
      <alignment horizontal="right" vertical="top" shrinkToFit="1"/>
    </xf>
    <xf numFmtId="4" fontId="126" fillId="0" borderId="55" xfId="260" applyNumberFormat="1" applyFont="1" applyBorder="1" applyAlignment="1">
      <alignment horizontal="right" vertical="center" shrinkToFit="1"/>
    </xf>
    <xf numFmtId="4" fontId="126" fillId="0" borderId="55" xfId="260" applyNumberFormat="1" applyFont="1" applyBorder="1" applyAlignment="1">
      <alignment horizontal="right" vertical="top" shrinkToFit="1"/>
    </xf>
    <xf numFmtId="0" fontId="125" fillId="0" borderId="55" xfId="260" applyFont="1" applyBorder="1" applyAlignment="1">
      <alignment horizontal="right" vertical="top" wrapText="1" indent="1"/>
    </xf>
    <xf numFmtId="0" fontId="125" fillId="0" borderId="55" xfId="260" applyFont="1" applyBorder="1" applyAlignment="1">
      <alignment horizontal="right" vertical="center" wrapText="1" indent="1"/>
    </xf>
    <xf numFmtId="0" fontId="125" fillId="0" borderId="59" xfId="260" applyFont="1" applyBorder="1" applyAlignment="1">
      <alignment horizontal="right" vertical="top" wrapText="1" indent="1"/>
    </xf>
    <xf numFmtId="0" fontId="125" fillId="0" borderId="55" xfId="0" applyFont="1" applyBorder="1" applyAlignment="1">
      <alignment horizontal="left" vertical="center" wrapText="1"/>
    </xf>
    <xf numFmtId="0" fontId="125" fillId="0" borderId="55" xfId="0" applyFont="1" applyBorder="1" applyAlignment="1">
      <alignment horizontal="left" vertical="top" wrapText="1"/>
    </xf>
    <xf numFmtId="0" fontId="125" fillId="0" borderId="55" xfId="0" applyFont="1" applyBorder="1" applyAlignment="1">
      <alignment horizontal="right" vertical="center" wrapText="1" indent="2"/>
    </xf>
    <xf numFmtId="0" fontId="125" fillId="0" borderId="59" xfId="0" applyFont="1" applyBorder="1" applyAlignment="1">
      <alignment horizontal="left" vertical="top" wrapText="1"/>
    </xf>
    <xf numFmtId="0" fontId="125" fillId="0" borderId="59" xfId="0" applyFont="1" applyBorder="1" applyAlignment="1">
      <alignment horizontal="right" vertical="top" wrapText="1" indent="2"/>
    </xf>
    <xf numFmtId="0" fontId="113" fillId="0" borderId="62" xfId="0" applyFont="1" applyBorder="1" applyAlignment="1">
      <alignment horizontal="left" vertical="top" wrapText="1"/>
    </xf>
    <xf numFmtId="0" fontId="125" fillId="0" borderId="62" xfId="0" applyFont="1" applyBorder="1" applyAlignment="1">
      <alignment horizontal="left" vertical="top" wrapText="1"/>
    </xf>
    <xf numFmtId="0" fontId="125" fillId="0" borderId="55" xfId="0" applyFont="1" applyBorder="1" applyAlignment="1">
      <alignment horizontal="right" vertical="top" wrapText="1" indent="2"/>
    </xf>
    <xf numFmtId="0" fontId="125" fillId="0" borderId="55" xfId="0" applyFont="1" applyBorder="1" applyAlignment="1">
      <alignment horizontal="center" vertical="center" wrapText="1"/>
    </xf>
    <xf numFmtId="0" fontId="125" fillId="0" borderId="59" xfId="0" applyFont="1" applyBorder="1" applyAlignment="1">
      <alignment horizontal="center" vertical="top" wrapText="1"/>
    </xf>
    <xf numFmtId="0" fontId="0" fillId="0" borderId="62" xfId="0" applyBorder="1" applyAlignment="1">
      <alignment horizontal="left" vertical="center" wrapText="1"/>
    </xf>
    <xf numFmtId="0" fontId="125"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26" fillId="0" borderId="55" xfId="0" applyNumberFormat="1" applyFont="1" applyBorder="1" applyAlignment="1">
      <alignment horizontal="right" vertical="center" shrinkToFit="1"/>
    </xf>
    <xf numFmtId="4" fontId="126" fillId="0" borderId="55" xfId="0" applyNumberFormat="1" applyFont="1" applyBorder="1" applyAlignment="1">
      <alignment horizontal="left" vertical="top" shrinkToFit="1"/>
    </xf>
    <xf numFmtId="0" fontId="113" fillId="0" borderId="59" xfId="260" applyBorder="1" applyAlignment="1">
      <alignment horizontal="left" vertical="top" wrapText="1"/>
    </xf>
    <xf numFmtId="0" fontId="125" fillId="0" borderId="55" xfId="0" applyFont="1" applyBorder="1" applyAlignment="1">
      <alignment horizontal="right" vertical="center" wrapText="1"/>
    </xf>
    <xf numFmtId="0" fontId="125" fillId="0" borderId="55" xfId="0" applyFont="1" applyBorder="1" applyAlignment="1">
      <alignment horizontal="right" vertical="top" wrapText="1"/>
    </xf>
    <xf numFmtId="0" fontId="125" fillId="0" borderId="59" xfId="0" applyFont="1" applyBorder="1" applyAlignment="1">
      <alignment horizontal="right" vertical="top" wrapText="1"/>
    </xf>
    <xf numFmtId="0" fontId="125" fillId="0" borderId="55" xfId="0" applyFont="1" applyBorder="1" applyAlignment="1">
      <alignment horizontal="left" vertical="center" wrapText="1" indent="2"/>
    </xf>
    <xf numFmtId="0" fontId="125" fillId="0" borderId="55" xfId="0" applyFont="1" applyBorder="1" applyAlignment="1">
      <alignment horizontal="left" vertical="top" wrapText="1" indent="2"/>
    </xf>
    <xf numFmtId="0" fontId="125" fillId="0" borderId="59" xfId="0" applyFont="1" applyBorder="1" applyAlignment="1">
      <alignment horizontal="left" vertical="top" wrapText="1" indent="2"/>
    </xf>
    <xf numFmtId="2" fontId="126" fillId="0" borderId="55" xfId="0" applyNumberFormat="1" applyFont="1" applyBorder="1" applyAlignment="1">
      <alignment horizontal="right" vertical="top" shrinkToFit="1"/>
    </xf>
    <xf numFmtId="0" fontId="125" fillId="0" borderId="55" xfId="0" applyFont="1" applyBorder="1" applyAlignment="1">
      <alignment horizontal="right" vertical="top" wrapText="1" indent="1"/>
    </xf>
    <xf numFmtId="0" fontId="125" fillId="0" borderId="55" xfId="0" applyFont="1" applyBorder="1" applyAlignment="1">
      <alignment horizontal="right" vertical="center" wrapText="1" indent="1"/>
    </xf>
    <xf numFmtId="4" fontId="126" fillId="0" borderId="55" xfId="0" applyNumberFormat="1" applyFont="1" applyBorder="1" applyAlignment="1">
      <alignment horizontal="left" vertical="center" shrinkToFit="1"/>
    </xf>
    <xf numFmtId="0" fontId="51" fillId="78" borderId="0" xfId="0" applyFont="1" applyFill="1" applyAlignment="1" applyProtection="1">
      <alignment vertical="center"/>
      <protection hidden="1"/>
    </xf>
    <xf numFmtId="0" fontId="20" fillId="78" borderId="6" xfId="0" applyFont="1" applyFill="1" applyBorder="1" applyAlignment="1" applyProtection="1">
      <alignment horizontal="center" vertical="center" readingOrder="1"/>
      <protection hidden="1"/>
    </xf>
    <xf numFmtId="0" fontId="20" fillId="78" borderId="6" xfId="0" applyFont="1" applyFill="1" applyBorder="1" applyAlignment="1" applyProtection="1">
      <alignment horizontal="left" vertical="center" wrapText="1" readingOrder="1"/>
      <protection hidden="1"/>
    </xf>
    <xf numFmtId="0" fontId="20" fillId="78" borderId="6" xfId="0" applyFont="1" applyFill="1" applyBorder="1" applyAlignment="1" applyProtection="1">
      <alignment horizontal="center" vertical="center" wrapText="1" readingOrder="1"/>
      <protection hidden="1"/>
    </xf>
    <xf numFmtId="43" fontId="20" fillId="78" borderId="6" xfId="27" applyFont="1" applyFill="1" applyBorder="1" applyAlignment="1" applyProtection="1">
      <alignment horizontal="center" vertical="center" readingOrder="1"/>
      <protection hidden="1"/>
    </xf>
    <xf numFmtId="44" fontId="20" fillId="78" borderId="6" xfId="1" applyFont="1" applyFill="1" applyBorder="1" applyAlignment="1" applyProtection="1">
      <alignment horizontal="right" vertical="center" wrapText="1" readingOrder="1"/>
      <protection hidden="1"/>
    </xf>
    <xf numFmtId="44" fontId="20" fillId="78" borderId="18" xfId="1" applyFont="1" applyFill="1" applyBorder="1" applyAlignment="1" applyProtection="1">
      <alignment horizontal="right" vertical="center" readingOrder="1"/>
      <protection hidden="1"/>
    </xf>
    <xf numFmtId="0" fontId="20" fillId="78" borderId="0" xfId="0" applyFont="1" applyFill="1" applyAlignment="1" applyProtection="1">
      <alignment horizontal="center" vertical="center"/>
      <protection hidden="1"/>
    </xf>
    <xf numFmtId="4" fontId="20" fillId="78" borderId="7" xfId="27" applyNumberFormat="1" applyFont="1" applyFill="1" applyBorder="1" applyAlignment="1" applyProtection="1">
      <alignment horizontal="center" vertical="center" readingOrder="1"/>
      <protection hidden="1"/>
    </xf>
    <xf numFmtId="44" fontId="20" fillId="78" borderId="7" xfId="1" applyFont="1" applyFill="1" applyBorder="1" applyAlignment="1" applyProtection="1">
      <alignment horizontal="center" vertical="center" readingOrder="1"/>
      <protection hidden="1"/>
    </xf>
    <xf numFmtId="10" fontId="20" fillId="78" borderId="6" xfId="30" applyNumberFormat="1" applyFont="1" applyFill="1" applyBorder="1" applyAlignment="1" applyProtection="1">
      <alignment horizontal="center" vertical="center" readingOrder="1"/>
      <protection hidden="1"/>
    </xf>
    <xf numFmtId="10" fontId="20" fillId="78" borderId="0" xfId="30" applyNumberFormat="1" applyFont="1" applyFill="1" applyAlignment="1" applyProtection="1">
      <alignment horizontal="center" vertical="center"/>
      <protection hidden="1"/>
    </xf>
    <xf numFmtId="0" fontId="20" fillId="78" borderId="0" xfId="0" applyFont="1" applyFill="1" applyAlignment="1" applyProtection="1">
      <alignment vertical="center"/>
      <protection hidden="1"/>
    </xf>
    <xf numFmtId="0" fontId="127" fillId="0" borderId="2" xfId="0" applyFont="1" applyBorder="1" applyAlignment="1">
      <alignment horizontal="left" vertical="top" wrapText="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4" fillId="78" borderId="0" xfId="0" applyFont="1" applyFill="1" applyAlignment="1" applyProtection="1">
      <alignment vertical="center"/>
      <protection hidden="1"/>
    </xf>
    <xf numFmtId="0" fontId="51" fillId="78" borderId="6" xfId="0" applyFont="1" applyFill="1" applyBorder="1" applyAlignment="1" applyProtection="1">
      <alignment horizontal="center" vertical="center" readingOrder="1"/>
      <protection hidden="1"/>
    </xf>
    <xf numFmtId="0" fontId="51" fillId="78" borderId="6" xfId="0" applyFont="1" applyFill="1" applyBorder="1" applyAlignment="1" applyProtection="1">
      <alignment horizontal="left" vertical="center" wrapText="1" readingOrder="1"/>
      <protection hidden="1"/>
    </xf>
    <xf numFmtId="0" fontId="51" fillId="78" borderId="6" xfId="0" applyFont="1" applyFill="1" applyBorder="1" applyAlignment="1" applyProtection="1">
      <alignment horizontal="center" vertical="center" wrapText="1" readingOrder="1"/>
      <protection hidden="1"/>
    </xf>
    <xf numFmtId="43" fontId="51" fillId="78" borderId="6" xfId="27" applyFont="1" applyFill="1" applyBorder="1" applyAlignment="1" applyProtection="1">
      <alignment horizontal="center" vertical="center" readingOrder="1"/>
      <protection hidden="1"/>
    </xf>
    <xf numFmtId="44" fontId="51" fillId="78" borderId="6" xfId="1" applyFont="1" applyFill="1" applyBorder="1" applyAlignment="1" applyProtection="1">
      <alignment horizontal="right" vertical="center" wrapText="1" readingOrder="1"/>
      <protection hidden="1"/>
    </xf>
    <xf numFmtId="0" fontId="51" fillId="78" borderId="0" xfId="0" applyFont="1" applyFill="1" applyAlignment="1" applyProtection="1">
      <alignment horizontal="center" vertical="center"/>
      <protection hidden="1"/>
    </xf>
    <xf numFmtId="4" fontId="51" fillId="78" borderId="7" xfId="27" applyNumberFormat="1" applyFont="1" applyFill="1" applyBorder="1" applyAlignment="1" applyProtection="1">
      <alignment horizontal="center" vertical="center" readingOrder="1"/>
      <protection hidden="1"/>
    </xf>
    <xf numFmtId="44" fontId="51" fillId="78" borderId="7" xfId="1" applyFont="1" applyFill="1" applyBorder="1" applyAlignment="1" applyProtection="1">
      <alignment horizontal="center" vertical="center" readingOrder="1"/>
      <protection hidden="1"/>
    </xf>
    <xf numFmtId="10" fontId="51" fillId="78" borderId="6" xfId="30" applyNumberFormat="1" applyFont="1" applyFill="1" applyBorder="1" applyAlignment="1" applyProtection="1">
      <alignment horizontal="center" vertical="center" readingOrder="1"/>
      <protection hidden="1"/>
    </xf>
    <xf numFmtId="10" fontId="51" fillId="78" borderId="0" xfId="30" applyNumberFormat="1" applyFont="1" applyFill="1" applyBorder="1" applyAlignment="1" applyProtection="1">
      <alignment horizontal="center" vertical="center"/>
      <protection hidden="1"/>
    </xf>
    <xf numFmtId="0" fontId="51" fillId="0" borderId="6" xfId="0" applyFont="1" applyBorder="1" applyAlignment="1" applyProtection="1">
      <alignment horizontal="center" vertical="center" readingOrder="1"/>
      <protection hidden="1"/>
    </xf>
    <xf numFmtId="44" fontId="51" fillId="0" borderId="6" xfId="1" applyFont="1" applyFill="1" applyBorder="1" applyAlignment="1" applyProtection="1">
      <alignment horizontal="right" vertical="center" wrapText="1" readingOrder="1"/>
      <protection hidden="1"/>
    </xf>
    <xf numFmtId="0" fontId="51" fillId="0" borderId="6" xfId="0" applyFont="1" applyBorder="1" applyAlignment="1" applyProtection="1">
      <alignment horizontal="left" vertical="center" wrapText="1" readingOrder="1"/>
      <protection hidden="1"/>
    </xf>
    <xf numFmtId="0" fontId="51" fillId="0" borderId="6" xfId="0" applyFont="1" applyBorder="1" applyAlignment="1" applyProtection="1">
      <alignment horizontal="center" vertical="center" wrapText="1" readingOrder="1"/>
      <protection hidden="1"/>
    </xf>
    <xf numFmtId="44" fontId="51" fillId="15" borderId="6" xfId="1" applyFont="1" applyFill="1" applyBorder="1" applyAlignment="1" applyProtection="1">
      <alignment horizontal="right" vertical="center" wrapText="1" readingOrder="1"/>
      <protection hidden="1"/>
    </xf>
    <xf numFmtId="44" fontId="51" fillId="0" borderId="18" xfId="1" applyFont="1" applyFill="1" applyBorder="1" applyAlignment="1" applyProtection="1">
      <alignment horizontal="right" vertical="center" readingOrder="1"/>
      <protection hidden="1"/>
    </xf>
    <xf numFmtId="0" fontId="51" fillId="0" borderId="0" xfId="0" applyFont="1" applyAlignment="1" applyProtection="1">
      <alignment horizontal="center" vertical="center"/>
      <protection hidden="1"/>
    </xf>
    <xf numFmtId="4" fontId="51" fillId="0" borderId="7" xfId="27" applyNumberFormat="1" applyFont="1" applyFill="1" applyBorder="1" applyAlignment="1" applyProtection="1">
      <alignment horizontal="center" vertical="center" readingOrder="1"/>
      <protection hidden="1"/>
    </xf>
    <xf numFmtId="44" fontId="51" fillId="0" borderId="7" xfId="1" applyFont="1" applyFill="1" applyBorder="1" applyAlignment="1" applyProtection="1">
      <alignment horizontal="center" vertical="center" readingOrder="1"/>
      <protection hidden="1"/>
    </xf>
    <xf numFmtId="10" fontId="51" fillId="0" borderId="6" xfId="30" applyNumberFormat="1" applyFont="1" applyFill="1" applyBorder="1" applyAlignment="1" applyProtection="1">
      <alignment horizontal="center" vertical="center" readingOrder="1"/>
      <protection hidden="1"/>
    </xf>
    <xf numFmtId="10" fontId="20" fillId="0" borderId="0" xfId="30" applyNumberFormat="1" applyFont="1" applyFill="1" applyAlignment="1" applyProtection="1">
      <alignment horizontal="center" vertical="center"/>
      <protection hidden="1"/>
    </xf>
    <xf numFmtId="0" fontId="44" fillId="0" borderId="65" xfId="0" applyFont="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178" fontId="111" fillId="0" borderId="0" xfId="0" applyNumberFormat="1" applyFont="1" applyAlignment="1">
      <alignment horizontal="right" vertical="center"/>
    </xf>
    <xf numFmtId="0" fontId="54" fillId="78" borderId="0" xfId="0" applyFont="1" applyFill="1" applyAlignment="1" applyProtection="1">
      <alignment horizontal="center" vertical="center"/>
      <protection hidden="1"/>
    </xf>
    <xf numFmtId="0" fontId="54" fillId="78" borderId="65" xfId="0" applyFont="1" applyFill="1" applyBorder="1" applyAlignment="1" applyProtection="1">
      <alignment vertical="center"/>
      <protection hidden="1"/>
    </xf>
    <xf numFmtId="0" fontId="99" fillId="0" borderId="2" xfId="0" applyFont="1" applyBorder="1" applyAlignment="1">
      <alignment vertical="top" wrapText="1"/>
    </xf>
    <xf numFmtId="0" fontId="0" fillId="0" borderId="2" xfId="0" applyBorder="1" applyAlignment="1">
      <alignment vertical="top" wrapText="1"/>
    </xf>
    <xf numFmtId="0" fontId="99" fillId="116" borderId="2" xfId="0" applyFont="1" applyFill="1" applyBorder="1" applyAlignment="1">
      <alignment horizontal="left" wrapText="1"/>
    </xf>
    <xf numFmtId="0" fontId="99" fillId="116" borderId="2" xfId="0" applyFont="1" applyFill="1" applyBorder="1" applyAlignment="1">
      <alignment horizontal="center" wrapText="1"/>
    </xf>
    <xf numFmtId="0" fontId="128" fillId="13" borderId="19" xfId="0" applyFont="1" applyFill="1" applyBorder="1" applyAlignment="1" applyProtection="1">
      <alignment horizontal="right" vertical="center" readingOrder="1"/>
      <protection hidden="1"/>
    </xf>
    <xf numFmtId="0" fontId="130" fillId="21" borderId="19" xfId="0" applyFont="1" applyFill="1" applyBorder="1" applyAlignment="1" applyProtection="1">
      <alignment horizontal="center" vertical="center"/>
      <protection hidden="1"/>
    </xf>
    <xf numFmtId="0" fontId="131" fillId="111" borderId="19" xfId="0" applyFont="1" applyFill="1" applyBorder="1" applyAlignment="1" applyProtection="1">
      <alignment horizontal="center" vertical="center"/>
      <protection hidden="1"/>
    </xf>
    <xf numFmtId="0" fontId="131" fillId="15" borderId="19" xfId="0" applyFont="1" applyFill="1" applyBorder="1" applyAlignment="1" applyProtection="1">
      <alignment horizontal="center" vertical="center"/>
      <protection hidden="1"/>
    </xf>
    <xf numFmtId="43" fontId="130" fillId="15" borderId="19" xfId="27"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wrapText="1"/>
      <protection hidden="1"/>
    </xf>
    <xf numFmtId="43" fontId="130" fillId="20" borderId="19" xfId="27" applyFont="1" applyFill="1" applyBorder="1" applyAlignment="1" applyProtection="1">
      <alignment horizontal="center" vertical="center"/>
      <protection hidden="1"/>
    </xf>
    <xf numFmtId="0" fontId="131" fillId="78" borderId="19" xfId="0" applyFont="1" applyFill="1" applyBorder="1" applyAlignment="1" applyProtection="1">
      <alignment horizontal="left" vertical="center" wrapText="1"/>
      <protection hidden="1"/>
    </xf>
    <xf numFmtId="0" fontId="131" fillId="78" borderId="19" xfId="0"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protection hidden="1"/>
    </xf>
    <xf numFmtId="0" fontId="130" fillId="78" borderId="19" xfId="0" applyFont="1" applyFill="1" applyBorder="1" applyAlignment="1" applyProtection="1">
      <alignment horizontal="center" vertical="center"/>
      <protection hidden="1"/>
    </xf>
    <xf numFmtId="0" fontId="131" fillId="78" borderId="19" xfId="0" applyFont="1" applyFill="1" applyBorder="1" applyAlignment="1" applyProtection="1">
      <alignment horizontal="center" vertical="center"/>
      <protection hidden="1"/>
    </xf>
    <xf numFmtId="43" fontId="130" fillId="78" borderId="19" xfId="27" applyFont="1" applyFill="1" applyBorder="1" applyAlignment="1" applyProtection="1">
      <alignment horizontal="center" vertical="center"/>
      <protection hidden="1"/>
    </xf>
    <xf numFmtId="2" fontId="131" fillId="78" borderId="19" xfId="0" applyNumberFormat="1" applyFont="1" applyFill="1" applyBorder="1" applyAlignment="1" applyProtection="1">
      <alignment horizontal="center" vertical="center" wrapText="1"/>
      <protection hidden="1"/>
    </xf>
    <xf numFmtId="2" fontId="131" fillId="78" borderId="19" xfId="0" applyNumberFormat="1" applyFont="1" applyFill="1" applyBorder="1" applyAlignment="1" applyProtection="1">
      <alignment horizontal="center" vertical="center"/>
      <protection hidden="1"/>
    </xf>
    <xf numFmtId="0" fontId="131" fillId="0"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horizontal="center" vertical="center"/>
      <protection hidden="1"/>
    </xf>
    <xf numFmtId="2"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horizontal="left" vertical="center" wrapText="1"/>
      <protection hidden="1"/>
    </xf>
    <xf numFmtId="0" fontId="132" fillId="78" borderId="19" xfId="0" applyFont="1" applyFill="1" applyBorder="1" applyAlignment="1">
      <alignment horizontal="center" vertical="center"/>
    </xf>
    <xf numFmtId="2" fontId="131" fillId="0" borderId="19" xfId="27" applyNumberFormat="1" applyFont="1" applyFill="1" applyBorder="1" applyAlignment="1" applyProtection="1">
      <alignment horizontal="center" vertical="center"/>
      <protection hidden="1"/>
    </xf>
    <xf numFmtId="0" fontId="0" fillId="15" borderId="0" xfId="0" applyFill="1" applyProtection="1">
      <protection hidden="1"/>
    </xf>
    <xf numFmtId="0" fontId="133" fillId="78" borderId="19" xfId="0" applyFont="1" applyFill="1" applyBorder="1" applyAlignment="1" applyProtection="1">
      <alignment horizontal="center" vertical="center"/>
      <protection hidden="1"/>
    </xf>
    <xf numFmtId="0" fontId="99" fillId="116" borderId="2" xfId="0" applyFont="1" applyFill="1" applyBorder="1" applyAlignment="1">
      <alignment horizontal="right" wrapText="1"/>
    </xf>
    <xf numFmtId="0" fontId="49" fillId="117" borderId="6" xfId="0" applyFont="1" applyFill="1" applyBorder="1" applyAlignment="1" applyProtection="1">
      <alignment horizontal="left" vertical="center" wrapText="1" readingOrder="1"/>
      <protection hidden="1"/>
    </xf>
    <xf numFmtId="0" fontId="134" fillId="0" borderId="0" xfId="0" applyFont="1" applyAlignment="1" applyProtection="1">
      <alignment vertical="center"/>
      <protection hidden="1"/>
    </xf>
    <xf numFmtId="0" fontId="135" fillId="0" borderId="0" xfId="0" applyFont="1" applyAlignment="1" applyProtection="1">
      <alignment horizontal="right" vertical="center"/>
      <protection hidden="1"/>
    </xf>
    <xf numFmtId="0" fontId="44" fillId="115" borderId="0" xfId="0" applyFont="1" applyFill="1" applyAlignment="1" applyProtection="1">
      <alignment vertical="center"/>
      <protection hidden="1"/>
    </xf>
    <xf numFmtId="0" fontId="20" fillId="78" borderId="6" xfId="0" applyFont="1" applyFill="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horizontal="left" vertical="center"/>
      <protection hidden="1"/>
    </xf>
    <xf numFmtId="43" fontId="20" fillId="0" borderId="0" xfId="27" applyFont="1" applyBorder="1" applyAlignment="1" applyProtection="1">
      <alignment horizontal="center" vertical="center"/>
      <protection hidden="1"/>
    </xf>
    <xf numFmtId="0" fontId="52" fillId="0" borderId="0" xfId="0" applyFont="1" applyAlignment="1" applyProtection="1">
      <alignment horizontal="left" indent="1"/>
      <protection hidden="1"/>
    </xf>
    <xf numFmtId="0" fontId="138" fillId="0" borderId="0" xfId="0" applyFont="1" applyAlignment="1" applyProtection="1">
      <alignment horizontal="left" vertical="center"/>
      <protection hidden="1"/>
    </xf>
    <xf numFmtId="0" fontId="138" fillId="0" borderId="0" xfId="0" applyFont="1" applyAlignment="1" applyProtection="1">
      <alignment horizontal="center" vertical="center"/>
      <protection hidden="1"/>
    </xf>
    <xf numFmtId="10" fontId="53" fillId="14" borderId="19" xfId="30" applyNumberFormat="1" applyFont="1" applyFill="1" applyBorder="1" applyAlignment="1" applyProtection="1">
      <alignment vertical="center" readingOrder="1"/>
      <protection hidden="1"/>
    </xf>
    <xf numFmtId="0" fontId="76" fillId="13" borderId="0" xfId="0" applyFont="1" applyFill="1" applyAlignment="1" applyProtection="1">
      <alignment vertical="center" readingOrder="1"/>
      <protection hidden="1"/>
    </xf>
    <xf numFmtId="0" fontId="47" fillId="0" borderId="0" xfId="0" applyFont="1" applyAlignment="1" applyProtection="1">
      <alignment vertical="center" wrapText="1" readingOrder="1"/>
      <protection hidden="1"/>
    </xf>
    <xf numFmtId="0" fontId="47" fillId="0" borderId="0" xfId="0" applyFont="1" applyAlignment="1" applyProtection="1">
      <alignment vertical="center" readingOrder="1"/>
      <protection hidden="1"/>
    </xf>
    <xf numFmtId="170" fontId="53" fillId="23" borderId="0" xfId="0" applyNumberFormat="1" applyFont="1" applyFill="1" applyAlignment="1" applyProtection="1">
      <alignment horizontal="center" vertical="center"/>
      <protection hidden="1"/>
    </xf>
    <xf numFmtId="43" fontId="42" fillId="24" borderId="0" xfId="1" applyNumberFormat="1" applyFont="1" applyFill="1" applyBorder="1" applyAlignment="1" applyProtection="1">
      <alignment horizontal="justify" vertical="center"/>
      <protection hidden="1"/>
    </xf>
    <xf numFmtId="10" fontId="53" fillId="14" borderId="0" xfId="30" applyNumberFormat="1" applyFont="1" applyFill="1" applyBorder="1" applyAlignment="1" applyProtection="1">
      <alignment horizontal="center" vertical="center" readingOrder="1"/>
      <protection hidden="1"/>
    </xf>
    <xf numFmtId="43" fontId="52" fillId="20" borderId="0" xfId="1" applyNumberFormat="1" applyFont="1" applyFill="1" applyBorder="1" applyAlignment="1" applyProtection="1">
      <alignment vertical="center"/>
      <protection hidden="1"/>
    </xf>
    <xf numFmtId="10" fontId="52" fillId="20" borderId="0" xfId="30" applyNumberFormat="1" applyFont="1" applyFill="1" applyBorder="1" applyAlignment="1" applyProtection="1">
      <alignment horizontal="center" vertical="center"/>
      <protection hidden="1"/>
    </xf>
    <xf numFmtId="43" fontId="52" fillId="23" borderId="0" xfId="0" applyNumberFormat="1" applyFont="1" applyFill="1" applyAlignment="1" applyProtection="1">
      <alignment vertical="center"/>
      <protection hidden="1"/>
    </xf>
    <xf numFmtId="10" fontId="52" fillId="23" borderId="0" xfId="0" applyNumberFormat="1" applyFont="1" applyFill="1" applyAlignment="1" applyProtection="1">
      <alignment horizontal="center" vertical="center"/>
      <protection hidden="1"/>
    </xf>
    <xf numFmtId="0" fontId="44" fillId="0" borderId="0" xfId="0" applyFont="1" applyAlignment="1" applyProtection="1">
      <alignment horizontal="center" vertical="center" wrapText="1"/>
      <protection hidden="1"/>
    </xf>
    <xf numFmtId="0" fontId="0" fillId="78" borderId="0" xfId="0" applyFill="1" applyProtection="1">
      <protection hidden="1"/>
    </xf>
    <xf numFmtId="17" fontId="47" fillId="0" borderId="6" xfId="0" quotePrefix="1" applyNumberFormat="1" applyFont="1" applyBorder="1" applyAlignment="1" applyProtection="1">
      <alignment horizontal="center" vertical="center" wrapText="1" readingOrder="1"/>
      <protection hidden="1"/>
    </xf>
    <xf numFmtId="0" fontId="76" fillId="13" borderId="19" xfId="0" applyFont="1" applyFill="1" applyBorder="1" applyAlignment="1" applyProtection="1">
      <alignment vertical="center" readingOrder="1"/>
      <protection hidden="1"/>
    </xf>
    <xf numFmtId="0" fontId="47" fillId="0" borderId="19" xfId="0" applyFont="1" applyBorder="1" applyAlignment="1" applyProtection="1">
      <alignment vertical="center" wrapText="1" readingOrder="1"/>
      <protection hidden="1"/>
    </xf>
    <xf numFmtId="0" fontId="47" fillId="0" borderId="19" xfId="0" applyFont="1" applyBorder="1" applyAlignment="1" applyProtection="1">
      <alignment vertical="center" readingOrder="1"/>
      <protection hidden="1"/>
    </xf>
    <xf numFmtId="10" fontId="52" fillId="78" borderId="6" xfId="30" applyNumberFormat="1" applyFont="1" applyFill="1" applyBorder="1" applyAlignment="1" applyProtection="1">
      <alignment horizontal="center" vertical="center" readingOrder="1"/>
      <protection hidden="1"/>
    </xf>
    <xf numFmtId="0" fontId="53" fillId="78" borderId="0" xfId="0" applyFont="1" applyFill="1" applyAlignment="1" applyProtection="1">
      <alignment horizontal="center" vertical="center" wrapText="1"/>
      <protection hidden="1"/>
    </xf>
    <xf numFmtId="0" fontId="43" fillId="118" borderId="0" xfId="0" applyFont="1" applyFill="1" applyAlignment="1" applyProtection="1">
      <alignment vertical="center"/>
      <protection hidden="1"/>
    </xf>
    <xf numFmtId="44" fontId="42" fillId="118" borderId="0" xfId="1" applyFont="1" applyFill="1" applyBorder="1" applyAlignment="1" applyProtection="1">
      <alignment vertical="center"/>
      <protection hidden="1"/>
    </xf>
    <xf numFmtId="0" fontId="0" fillId="78" borderId="6" xfId="0" applyFill="1" applyBorder="1" applyProtection="1">
      <protection hidden="1"/>
    </xf>
    <xf numFmtId="0" fontId="139" fillId="15" borderId="0" xfId="0" applyFont="1" applyFill="1" applyAlignment="1">
      <alignment horizontal="center" vertical="center"/>
    </xf>
    <xf numFmtId="3" fontId="131" fillId="111" borderId="19" xfId="0" applyNumberFormat="1" applyFont="1" applyFill="1" applyBorder="1" applyAlignment="1" applyProtection="1">
      <alignment horizontal="center" vertical="center"/>
      <protection hidden="1"/>
    </xf>
    <xf numFmtId="0" fontId="0" fillId="0" borderId="66" xfId="0" applyBorder="1"/>
    <xf numFmtId="0" fontId="0" fillId="0" borderId="67" xfId="0" applyBorder="1"/>
    <xf numFmtId="0" fontId="111" fillId="0" borderId="0" xfId="0" applyFont="1" applyAlignment="1">
      <alignment horizontal="left" vertical="center"/>
    </xf>
    <xf numFmtId="3" fontId="42" fillId="14" borderId="19" xfId="0" applyNumberFormat="1" applyFont="1" applyFill="1" applyBorder="1" applyAlignment="1" applyProtection="1">
      <alignment horizontal="center" vertical="center"/>
      <protection hidden="1"/>
    </xf>
    <xf numFmtId="0" fontId="0" fillId="0" borderId="0" xfId="0" applyAlignment="1">
      <alignment wrapText="1"/>
    </xf>
    <xf numFmtId="1" fontId="131" fillId="78" borderId="19" xfId="27" applyNumberFormat="1" applyFont="1" applyFill="1" applyBorder="1" applyAlignment="1" applyProtection="1">
      <alignment horizontal="center" vertical="center"/>
      <protection hidden="1"/>
    </xf>
    <xf numFmtId="179" fontId="20" fillId="0" borderId="0" xfId="0" applyNumberFormat="1" applyFont="1"/>
    <xf numFmtId="180" fontId="20" fillId="0" borderId="0" xfId="0" applyNumberFormat="1" applyFont="1" applyAlignment="1">
      <alignment horizontal="left"/>
    </xf>
    <xf numFmtId="0" fontId="20" fillId="0" borderId="20" xfId="0" applyFont="1" applyBorder="1" applyAlignment="1">
      <alignment horizontal="left" indent="1"/>
    </xf>
    <xf numFmtId="0" fontId="20" fillId="0" borderId="21" xfId="0" applyFont="1" applyBorder="1" applyAlignment="1">
      <alignment horizontal="left" indent="1"/>
    </xf>
    <xf numFmtId="0" fontId="20" fillId="0" borderId="22" xfId="0" applyFont="1" applyBorder="1" applyAlignment="1">
      <alignment horizontal="left" indent="1"/>
    </xf>
    <xf numFmtId="0" fontId="79" fillId="0" borderId="19" xfId="0" applyFont="1" applyBorder="1" applyAlignment="1">
      <alignment horizontal="center" vertical="center" wrapText="1"/>
    </xf>
    <xf numFmtId="0" fontId="20" fillId="0" borderId="19" xfId="0" applyFont="1" applyBorder="1" applyAlignment="1">
      <alignment vertical="top" wrapText="1"/>
    </xf>
    <xf numFmtId="14" fontId="20" fillId="0" borderId="20" xfId="0" quotePrefix="1" applyNumberFormat="1" applyFont="1" applyBorder="1" applyAlignment="1">
      <alignment horizontal="left" indent="1"/>
    </xf>
    <xf numFmtId="14" fontId="20" fillId="0" borderId="21" xfId="0" quotePrefix="1" applyNumberFormat="1" applyFont="1" applyBorder="1" applyAlignment="1">
      <alignment horizontal="left" indent="1"/>
    </xf>
    <xf numFmtId="14" fontId="20" fillId="0" borderId="22" xfId="0" quotePrefix="1" applyNumberFormat="1" applyFont="1" applyBorder="1" applyAlignment="1">
      <alignment horizontal="left" inden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0" fillId="0" borderId="19" xfId="0" applyFont="1" applyBorder="1" applyAlignment="1">
      <alignment wrapText="1"/>
    </xf>
    <xf numFmtId="0" fontId="0" fillId="0" borderId="0" xfId="0" applyAlignment="1">
      <alignment horizontal="center" vertical="center"/>
    </xf>
    <xf numFmtId="0" fontId="82" fillId="16" borderId="0" xfId="0" applyFont="1" applyFill="1" applyAlignment="1">
      <alignment horizontal="center" vertical="center"/>
    </xf>
    <xf numFmtId="0" fontId="99" fillId="0" borderId="3" xfId="0" applyFont="1" applyBorder="1" applyAlignment="1">
      <alignment vertical="top" wrapText="1"/>
    </xf>
    <xf numFmtId="0" fontId="99" fillId="0" borderId="5" xfId="0" applyFont="1" applyBorder="1" applyAlignment="1">
      <alignment vertical="top" wrapText="1"/>
    </xf>
    <xf numFmtId="0" fontId="99"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0" fontId="122" fillId="0" borderId="0" xfId="0" applyFont="1" applyAlignment="1">
      <alignment horizontal="left" vertical="top" wrapText="1" indent="1"/>
    </xf>
    <xf numFmtId="0" fontId="82" fillId="16" borderId="47" xfId="0" applyFont="1" applyFill="1" applyBorder="1" applyAlignment="1">
      <alignment horizontal="center" vertical="center"/>
    </xf>
    <xf numFmtId="0" fontId="116" fillId="0" borderId="0" xfId="0" applyFont="1" applyAlignment="1">
      <alignment horizontal="center" vertical="center"/>
    </xf>
    <xf numFmtId="0" fontId="0" fillId="114" borderId="3" xfId="0" applyFill="1" applyBorder="1" applyAlignment="1">
      <alignment horizontal="left" vertical="top" wrapText="1"/>
    </xf>
    <xf numFmtId="0" fontId="0" fillId="114" borderId="4" xfId="0" applyFill="1" applyBorder="1" applyAlignment="1">
      <alignment horizontal="left" vertical="top" wrapText="1"/>
    </xf>
    <xf numFmtId="2" fontId="126" fillId="0" borderId="56" xfId="0" applyNumberFormat="1" applyFont="1" applyBorder="1" applyAlignment="1">
      <alignment horizontal="right" vertical="top" shrinkToFit="1"/>
    </xf>
    <xf numFmtId="2" fontId="126" fillId="0" borderId="58" xfId="0" applyNumberFormat="1" applyFont="1" applyBorder="1" applyAlignment="1">
      <alignment horizontal="right" vertical="top" shrinkToFit="1"/>
    </xf>
    <xf numFmtId="2" fontId="126" fillId="0" borderId="56" xfId="0" applyNumberFormat="1" applyFont="1" applyBorder="1" applyAlignment="1">
      <alignment horizontal="right" vertical="center" shrinkToFit="1"/>
    </xf>
    <xf numFmtId="2" fontId="126" fillId="0" borderId="58" xfId="0" applyNumberFormat="1" applyFont="1" applyBorder="1" applyAlignment="1">
      <alignment horizontal="right" vertical="center" shrinkToFit="1"/>
    </xf>
    <xf numFmtId="4" fontId="126" fillId="0" borderId="56" xfId="0" applyNumberFormat="1" applyFont="1" applyBorder="1" applyAlignment="1">
      <alignment horizontal="right" vertical="center" shrinkToFit="1"/>
    </xf>
    <xf numFmtId="4" fontId="126" fillId="0" borderId="58" xfId="0" applyNumberFormat="1" applyFont="1" applyBorder="1" applyAlignment="1">
      <alignment horizontal="right" vertical="center" shrinkToFit="1"/>
    </xf>
    <xf numFmtId="4" fontId="126" fillId="0" borderId="60" xfId="0" applyNumberFormat="1" applyFont="1" applyBorder="1" applyAlignment="1">
      <alignment horizontal="right" vertical="top" shrinkToFit="1"/>
    </xf>
    <xf numFmtId="4" fontId="126" fillId="0" borderId="61" xfId="0" applyNumberFormat="1" applyFont="1" applyBorder="1" applyAlignment="1">
      <alignment horizontal="right" vertical="top" shrinkToFit="1"/>
    </xf>
    <xf numFmtId="4" fontId="126" fillId="0" borderId="56" xfId="0" applyNumberFormat="1" applyFont="1" applyBorder="1" applyAlignment="1">
      <alignment horizontal="center" vertical="center" shrinkToFit="1"/>
    </xf>
    <xf numFmtId="4" fontId="126" fillId="0" borderId="58" xfId="0" applyNumberFormat="1" applyFont="1" applyBorder="1" applyAlignment="1">
      <alignment horizontal="center" vertical="center"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25" fillId="0" borderId="0" xfId="0" applyFont="1" applyAlignment="1">
      <alignment horizontal="left" vertical="top" wrapText="1" indent="3"/>
    </xf>
    <xf numFmtId="4" fontId="126" fillId="0" borderId="56" xfId="0" applyNumberFormat="1" applyFont="1" applyBorder="1" applyAlignment="1">
      <alignment horizontal="right" vertical="top" shrinkToFit="1"/>
    </xf>
    <xf numFmtId="4" fontId="126" fillId="0" borderId="58" xfId="0" applyNumberFormat="1" applyFont="1" applyBorder="1" applyAlignment="1">
      <alignment horizontal="right" vertical="top" shrinkToFit="1"/>
    </xf>
    <xf numFmtId="2" fontId="126" fillId="0" borderId="56" xfId="260" applyNumberFormat="1" applyFont="1" applyBorder="1" applyAlignment="1">
      <alignment horizontal="right" vertical="top" shrinkToFit="1"/>
    </xf>
    <xf numFmtId="2" fontId="126" fillId="0" borderId="58" xfId="260" applyNumberFormat="1" applyFont="1" applyBorder="1" applyAlignment="1">
      <alignment horizontal="right" vertical="top" shrinkToFit="1"/>
    </xf>
    <xf numFmtId="2" fontId="126" fillId="0" borderId="56" xfId="260" applyNumberFormat="1" applyFont="1" applyBorder="1" applyAlignment="1">
      <alignment horizontal="right" vertical="center" shrinkToFit="1"/>
    </xf>
    <xf numFmtId="2" fontId="126" fillId="0" borderId="58" xfId="260" applyNumberFormat="1" applyFont="1" applyBorder="1" applyAlignment="1">
      <alignment horizontal="right" vertical="center" shrinkToFit="1"/>
    </xf>
    <xf numFmtId="2" fontId="126" fillId="0" borderId="56" xfId="0" applyNumberFormat="1" applyFont="1" applyBorder="1" applyAlignment="1">
      <alignment horizontal="left" vertical="top" indent="2" shrinkToFit="1"/>
    </xf>
    <xf numFmtId="2" fontId="126" fillId="0" borderId="58" xfId="0" applyNumberFormat="1" applyFont="1" applyBorder="1" applyAlignment="1">
      <alignment horizontal="left" vertical="top" indent="2" shrinkToFit="1"/>
    </xf>
    <xf numFmtId="0" fontId="113" fillId="0" borderId="63" xfId="260" applyBorder="1" applyAlignment="1">
      <alignment horizontal="left" vertical="center" wrapText="1"/>
    </xf>
    <xf numFmtId="0" fontId="113" fillId="0" borderId="64" xfId="260" applyBorder="1" applyAlignment="1">
      <alignment horizontal="left" vertical="center" wrapText="1"/>
    </xf>
    <xf numFmtId="4" fontId="126" fillId="0" borderId="56" xfId="260" applyNumberFormat="1" applyFont="1" applyBorder="1" applyAlignment="1">
      <alignment horizontal="right" vertical="center" shrinkToFit="1"/>
    </xf>
    <xf numFmtId="4" fontId="126" fillId="0" borderId="58" xfId="260" applyNumberFormat="1" applyFont="1" applyBorder="1" applyAlignment="1">
      <alignment horizontal="right" vertical="center" shrinkToFit="1"/>
    </xf>
    <xf numFmtId="4" fontId="126" fillId="0" borderId="60" xfId="260" applyNumberFormat="1" applyFont="1" applyBorder="1" applyAlignment="1">
      <alignment horizontal="right" vertical="top" shrinkToFit="1"/>
    </xf>
    <xf numFmtId="4" fontId="126" fillId="0" borderId="61" xfId="260" applyNumberFormat="1" applyFont="1" applyBorder="1" applyAlignment="1">
      <alignment horizontal="right" vertical="top" shrinkToFit="1"/>
    </xf>
    <xf numFmtId="4" fontId="126" fillId="0" borderId="56" xfId="260" applyNumberFormat="1" applyFont="1" applyBorder="1" applyAlignment="1">
      <alignment horizontal="right" vertical="top" shrinkToFit="1"/>
    </xf>
    <xf numFmtId="4" fontId="126" fillId="0" borderId="58" xfId="260" applyNumberFormat="1" applyFont="1" applyBorder="1" applyAlignment="1">
      <alignment horizontal="right" vertical="top" shrinkToFit="1"/>
    </xf>
    <xf numFmtId="2" fontId="126" fillId="0" borderId="56" xfId="260" applyNumberFormat="1" applyFont="1" applyBorder="1" applyAlignment="1">
      <alignment horizontal="left" vertical="center" indent="2" shrinkToFit="1"/>
    </xf>
    <xf numFmtId="2" fontId="126" fillId="0" borderId="58" xfId="260" applyNumberFormat="1" applyFont="1" applyBorder="1" applyAlignment="1">
      <alignment horizontal="left" vertical="center" indent="2" shrinkToFit="1"/>
    </xf>
    <xf numFmtId="2" fontId="126" fillId="0" borderId="60" xfId="0" applyNumberFormat="1" applyFont="1" applyBorder="1" applyAlignment="1">
      <alignment horizontal="right" vertical="top" shrinkToFit="1"/>
    </xf>
    <xf numFmtId="2" fontId="126" fillId="0" borderId="61" xfId="0" applyNumberFormat="1" applyFont="1" applyBorder="1" applyAlignment="1">
      <alignment horizontal="right" vertical="top" shrinkToFit="1"/>
    </xf>
    <xf numFmtId="0" fontId="0" fillId="0" borderId="63" xfId="0" applyBorder="1" applyAlignment="1">
      <alignment horizontal="left" vertical="top" wrapText="1"/>
    </xf>
    <xf numFmtId="0" fontId="0" fillId="0" borderId="64" xfId="0" applyBorder="1" applyAlignment="1">
      <alignment horizontal="left" vertical="top" wrapText="1"/>
    </xf>
    <xf numFmtId="4" fontId="126" fillId="0" borderId="56" xfId="0" applyNumberFormat="1" applyFont="1" applyBorder="1" applyAlignment="1">
      <alignment horizontal="left" vertical="center" shrinkToFit="1"/>
    </xf>
    <xf numFmtId="4" fontId="126" fillId="0" borderId="58" xfId="0" applyNumberFormat="1" applyFont="1" applyBorder="1" applyAlignment="1">
      <alignment horizontal="lef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2" fontId="126" fillId="0" borderId="56" xfId="0" applyNumberFormat="1" applyFont="1" applyBorder="1" applyAlignment="1">
      <alignment horizontal="left" vertical="center" indent="1" shrinkToFit="1"/>
    </xf>
    <xf numFmtId="2" fontId="126" fillId="0" borderId="58" xfId="0" applyNumberFormat="1" applyFont="1" applyBorder="1" applyAlignment="1">
      <alignment horizontal="left" vertical="center" indent="1" shrinkToFit="1"/>
    </xf>
    <xf numFmtId="0" fontId="0" fillId="0" borderId="63" xfId="0" applyBorder="1" applyAlignment="1">
      <alignment horizontal="left" wrapText="1"/>
    </xf>
    <xf numFmtId="0" fontId="0" fillId="0" borderId="64" xfId="0" applyBorder="1" applyAlignment="1">
      <alignment horizontal="left" wrapText="1"/>
    </xf>
    <xf numFmtId="2" fontId="126" fillId="0" borderId="60" xfId="260" applyNumberFormat="1" applyFont="1" applyBorder="1" applyAlignment="1">
      <alignment horizontal="right" vertical="top" shrinkToFit="1"/>
    </xf>
    <xf numFmtId="2" fontId="126" fillId="0" borderId="61" xfId="260" applyNumberFormat="1" applyFont="1" applyBorder="1" applyAlignment="1">
      <alignment horizontal="right" vertical="top" shrinkToFit="1"/>
    </xf>
    <xf numFmtId="0" fontId="113" fillId="0" borderId="63" xfId="260" applyBorder="1" applyAlignment="1">
      <alignment horizontal="left" vertical="top" wrapText="1"/>
    </xf>
    <xf numFmtId="0" fontId="113" fillId="0" borderId="64" xfId="260" applyBorder="1" applyAlignment="1">
      <alignment horizontal="left" vertical="top" wrapText="1"/>
    </xf>
    <xf numFmtId="0" fontId="113" fillId="0" borderId="63" xfId="260" applyBorder="1" applyAlignment="1">
      <alignment horizontal="left" wrapText="1"/>
    </xf>
    <xf numFmtId="0" fontId="113" fillId="0" borderId="64" xfId="260" applyBorder="1" applyAlignment="1">
      <alignment horizontal="left" wrapText="1"/>
    </xf>
    <xf numFmtId="2" fontId="126" fillId="0" borderId="56" xfId="260" applyNumberFormat="1" applyFont="1" applyBorder="1" applyAlignment="1">
      <alignment horizontal="left" vertical="center" indent="1" shrinkToFit="1"/>
    </xf>
    <xf numFmtId="2" fontId="126" fillId="0" borderId="58" xfId="260" applyNumberFormat="1" applyFont="1" applyBorder="1" applyAlignment="1">
      <alignment horizontal="left" vertical="center" indent="1" shrinkToFit="1"/>
    </xf>
    <xf numFmtId="4" fontId="126" fillId="0" borderId="56" xfId="260" applyNumberFormat="1" applyFont="1" applyBorder="1" applyAlignment="1">
      <alignment horizontal="left" vertical="center" shrinkToFit="1"/>
    </xf>
    <xf numFmtId="4" fontId="126" fillId="0" borderId="58" xfId="260" applyNumberFormat="1" applyFont="1" applyBorder="1" applyAlignment="1">
      <alignment horizontal="left" vertical="center" shrinkToFit="1"/>
    </xf>
    <xf numFmtId="4" fontId="126" fillId="0" borderId="56" xfId="0" applyNumberFormat="1" applyFont="1" applyBorder="1" applyAlignment="1">
      <alignment horizontal="center" vertical="top" shrinkToFit="1"/>
    </xf>
    <xf numFmtId="4" fontId="126" fillId="0" borderId="58" xfId="0" applyNumberFormat="1" applyFont="1" applyBorder="1" applyAlignment="1">
      <alignment horizontal="center" vertical="top" shrinkToFit="1"/>
    </xf>
    <xf numFmtId="2" fontId="126" fillId="0" borderId="56" xfId="0" applyNumberFormat="1" applyFont="1" applyBorder="1" applyAlignment="1">
      <alignment horizontal="left" vertical="center" shrinkToFit="1"/>
    </xf>
    <xf numFmtId="2" fontId="126" fillId="0" borderId="58" xfId="0" applyNumberFormat="1" applyFont="1" applyBorder="1" applyAlignment="1">
      <alignment horizontal="left" vertical="center" shrinkToFit="1"/>
    </xf>
    <xf numFmtId="0" fontId="113" fillId="0" borderId="63" xfId="0" applyFont="1" applyBorder="1" applyAlignment="1">
      <alignment horizontal="left" vertical="top" wrapText="1"/>
    </xf>
    <xf numFmtId="0" fontId="113" fillId="0" borderId="64" xfId="0" applyFont="1" applyBorder="1" applyAlignment="1">
      <alignment horizontal="left" vertical="top" wrapText="1"/>
    </xf>
    <xf numFmtId="4" fontId="126" fillId="0" borderId="56" xfId="260" applyNumberFormat="1" applyFont="1" applyBorder="1" applyAlignment="1">
      <alignment horizontal="center" vertical="center" shrinkToFit="1"/>
    </xf>
    <xf numFmtId="4" fontId="126" fillId="0" borderId="58" xfId="260" applyNumberFormat="1" applyFont="1" applyBorder="1" applyAlignment="1">
      <alignment horizontal="center" vertical="center" shrinkToFit="1"/>
    </xf>
    <xf numFmtId="4" fontId="126" fillId="0" borderId="60" xfId="260" applyNumberFormat="1" applyFont="1" applyBorder="1" applyAlignment="1">
      <alignment horizontal="center" vertical="top" shrinkToFit="1"/>
    </xf>
    <xf numFmtId="4" fontId="126" fillId="0" borderId="61" xfId="260" applyNumberFormat="1" applyFont="1" applyBorder="1" applyAlignment="1">
      <alignment horizontal="center" vertical="top" shrinkToFit="1"/>
    </xf>
    <xf numFmtId="2" fontId="126" fillId="0" borderId="56" xfId="260" applyNumberFormat="1" applyFont="1" applyBorder="1" applyAlignment="1">
      <alignment horizontal="left" vertical="top" indent="1" shrinkToFit="1"/>
    </xf>
    <xf numFmtId="2" fontId="126" fillId="0" borderId="58" xfId="260" applyNumberFormat="1" applyFont="1" applyBorder="1" applyAlignment="1">
      <alignment horizontal="left" vertical="top" indent="1" shrinkToFit="1"/>
    </xf>
    <xf numFmtId="2" fontId="126" fillId="0" borderId="56" xfId="260" applyNumberFormat="1" applyFont="1" applyBorder="1" applyAlignment="1">
      <alignment horizontal="left" vertical="center" shrinkToFit="1"/>
    </xf>
    <xf numFmtId="2" fontId="126" fillId="0" borderId="58" xfId="260" applyNumberFormat="1" applyFont="1" applyBorder="1" applyAlignment="1">
      <alignment horizontal="left" vertical="center" shrinkToFit="1"/>
    </xf>
    <xf numFmtId="49" fontId="80" fillId="16" borderId="0" xfId="0" applyNumberFormat="1" applyFont="1" applyFill="1" applyAlignment="1">
      <alignment horizontal="center" vertical="center"/>
    </xf>
    <xf numFmtId="10" fontId="39" fillId="0" borderId="2" xfId="19" applyNumberFormat="1" applyFont="1" applyBorder="1" applyAlignment="1">
      <alignment horizontal="center" vertical="center" wrapText="1"/>
    </xf>
    <xf numFmtId="0" fontId="29" fillId="12" borderId="2" xfId="17" applyFont="1" applyFill="1" applyBorder="1" applyAlignment="1">
      <alignment horizontal="center" vertical="center" wrapText="1"/>
    </xf>
    <xf numFmtId="166" fontId="29" fillId="12" borderId="2" xfId="8" applyFont="1" applyFill="1" applyBorder="1" applyAlignment="1">
      <alignment horizontal="center" vertical="center" wrapText="1"/>
    </xf>
    <xf numFmtId="10" fontId="39" fillId="0" borderId="8" xfId="19" applyNumberFormat="1" applyFont="1" applyBorder="1" applyAlignment="1" applyProtection="1">
      <alignment horizontal="center" vertical="center" wrapText="1"/>
      <protection hidden="1"/>
    </xf>
    <xf numFmtId="0" fontId="29" fillId="0" borderId="0" xfId="17" applyFont="1" applyProtection="1">
      <protection hidden="1"/>
    </xf>
    <xf numFmtId="10" fontId="38" fillId="11" borderId="2" xfId="9" applyNumberFormat="1" applyFont="1" applyFill="1" applyBorder="1" applyAlignment="1" applyProtection="1">
      <alignment horizontal="center" vertical="center" wrapText="1"/>
      <protection hidden="1"/>
    </xf>
    <xf numFmtId="0" fontId="23" fillId="0" borderId="0" xfId="0" applyFont="1" applyAlignment="1" applyProtection="1">
      <alignment horizontal="center"/>
      <protection hidden="1"/>
    </xf>
    <xf numFmtId="10" fontId="25" fillId="8" borderId="0" xfId="0" applyNumberFormat="1" applyFont="1" applyFill="1" applyAlignment="1" applyProtection="1">
      <alignment vertical="center" wrapText="1"/>
      <protection hidden="1"/>
    </xf>
    <xf numFmtId="10" fontId="27" fillId="8" borderId="0" xfId="0" applyNumberFormat="1" applyFont="1" applyFill="1" applyAlignment="1" applyProtection="1">
      <alignment vertical="center" wrapText="1"/>
      <protection hidden="1"/>
    </xf>
    <xf numFmtId="0" fontId="27" fillId="8" borderId="0" xfId="27" applyNumberFormat="1" applyFont="1" applyFill="1" applyBorder="1" applyAlignment="1" applyProtection="1">
      <alignment horizontal="left" vertical="center" wrapText="1"/>
      <protection hidden="1"/>
    </xf>
    <xf numFmtId="0" fontId="134" fillId="0" borderId="26" xfId="0" applyFont="1" applyBorder="1" applyAlignment="1" applyProtection="1">
      <alignment horizontal="center" vertical="center"/>
      <protection hidden="1"/>
    </xf>
    <xf numFmtId="0" fontId="134" fillId="0" borderId="0" xfId="0" applyFont="1" applyAlignment="1" applyProtection="1">
      <alignment horizontal="center" vertical="center"/>
      <protection hidden="1"/>
    </xf>
    <xf numFmtId="0" fontId="20" fillId="13" borderId="29" xfId="0" applyFont="1" applyFill="1" applyBorder="1" applyAlignment="1" applyProtection="1">
      <alignment horizontal="center" vertical="center" readingOrder="1"/>
      <protection hidden="1"/>
    </xf>
    <xf numFmtId="0" fontId="53" fillId="76" borderId="6" xfId="0" applyFont="1" applyFill="1" applyBorder="1" applyAlignment="1" applyProtection="1">
      <alignment horizontal="center" vertical="center" textRotation="90"/>
      <protection hidden="1"/>
    </xf>
    <xf numFmtId="0" fontId="53" fillId="75" borderId="23" xfId="0" applyFont="1" applyFill="1" applyBorder="1" applyAlignment="1" applyProtection="1">
      <alignment horizontal="center" vertical="center" readingOrder="1"/>
      <protection hidden="1"/>
    </xf>
    <xf numFmtId="0" fontId="53" fillId="75" borderId="24" xfId="0" applyFont="1" applyFill="1" applyBorder="1" applyAlignment="1" applyProtection="1">
      <alignment horizontal="center" vertical="center" readingOrder="1"/>
      <protection hidden="1"/>
    </xf>
    <xf numFmtId="0" fontId="20" fillId="77" borderId="25" xfId="0" applyFont="1" applyFill="1" applyBorder="1" applyAlignment="1" applyProtection="1">
      <alignment horizontal="center" vertical="center"/>
      <protection hidden="1"/>
    </xf>
    <xf numFmtId="0" fontId="20" fillId="77" borderId="26" xfId="0" applyFont="1" applyFill="1" applyBorder="1" applyAlignment="1" applyProtection="1">
      <alignment horizontal="center" vertical="center"/>
      <protection hidden="1"/>
    </xf>
    <xf numFmtId="0" fontId="20" fillId="77" borderId="27" xfId="0" applyFont="1" applyFill="1" applyBorder="1" applyAlignment="1" applyProtection="1">
      <alignment horizontal="center" vertical="center"/>
      <protection hidden="1"/>
    </xf>
    <xf numFmtId="0" fontId="20" fillId="77" borderId="28" xfId="0" applyFont="1" applyFill="1" applyBorder="1" applyAlignment="1" applyProtection="1">
      <alignment horizontal="center" vertical="center"/>
      <protection hidden="1"/>
    </xf>
    <xf numFmtId="0" fontId="20" fillId="77" borderId="29" xfId="0" applyFont="1" applyFill="1" applyBorder="1" applyAlignment="1" applyProtection="1">
      <alignment horizontal="center" vertical="center"/>
      <protection hidden="1"/>
    </xf>
    <xf numFmtId="0" fontId="20" fillId="77" borderId="30" xfId="0" applyFont="1" applyFill="1" applyBorder="1" applyAlignment="1" applyProtection="1">
      <alignment horizontal="center" vertical="center"/>
      <protection hidden="1"/>
    </xf>
    <xf numFmtId="0" fontId="76" fillId="13" borderId="44" xfId="0" applyFont="1" applyFill="1" applyBorder="1" applyAlignment="1" applyProtection="1">
      <alignment horizontal="center" vertical="center" readingOrder="1"/>
      <protection hidden="1"/>
    </xf>
    <xf numFmtId="0" fontId="76" fillId="13" borderId="45" xfId="0" applyFont="1" applyFill="1" applyBorder="1" applyAlignment="1" applyProtection="1">
      <alignment horizontal="center" vertical="center" readingOrder="1"/>
      <protection hidden="1"/>
    </xf>
    <xf numFmtId="0" fontId="76" fillId="13" borderId="18" xfId="0" applyFont="1" applyFill="1" applyBorder="1" applyAlignment="1" applyProtection="1">
      <alignment horizontal="center" vertical="center" readingOrder="1"/>
      <protection hidden="1"/>
    </xf>
    <xf numFmtId="0" fontId="52" fillId="78" borderId="40" xfId="0" applyFont="1" applyFill="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2" fillId="0" borderId="44" xfId="0" applyNumberFormat="1" applyFont="1" applyBorder="1" applyAlignment="1" applyProtection="1">
      <alignment horizontal="left" vertical="center" wrapText="1" readingOrder="1"/>
      <protection hidden="1"/>
    </xf>
    <xf numFmtId="10" fontId="52" fillId="0" borderId="45" xfId="0" applyNumberFormat="1" applyFont="1" applyBorder="1" applyAlignment="1" applyProtection="1">
      <alignment horizontal="left" vertical="center" wrapText="1" readingOrder="1"/>
      <protection hidden="1"/>
    </xf>
    <xf numFmtId="10" fontId="52" fillId="0" borderId="18" xfId="0" applyNumberFormat="1" applyFont="1" applyBorder="1" applyAlignment="1" applyProtection="1">
      <alignment horizontal="left" vertical="center" wrapText="1" readingOrder="1"/>
      <protection hidden="1"/>
    </xf>
    <xf numFmtId="17" fontId="52" fillId="0" borderId="46" xfId="0" applyNumberFormat="1" applyFont="1" applyBorder="1" applyAlignment="1" applyProtection="1">
      <alignment horizontal="center" vertical="center" wrapText="1" readingOrder="1"/>
      <protection hidden="1"/>
    </xf>
    <xf numFmtId="17" fontId="52" fillId="0" borderId="41" xfId="0" applyNumberFormat="1" applyFont="1" applyBorder="1" applyAlignment="1" applyProtection="1">
      <alignment horizontal="center" vertical="center" wrapText="1" readingOrder="1"/>
      <protection hidden="1"/>
    </xf>
    <xf numFmtId="0" fontId="34" fillId="0" borderId="0" xfId="0" applyFont="1" applyAlignment="1" applyProtection="1">
      <alignment horizontal="center" vertical="center"/>
      <protection hidden="1"/>
    </xf>
    <xf numFmtId="0" fontId="76" fillId="13" borderId="0" xfId="0" applyFont="1" applyFill="1" applyAlignment="1" applyProtection="1">
      <alignment horizontal="center" vertical="center" readingOrder="1"/>
      <protection hidden="1"/>
    </xf>
    <xf numFmtId="10" fontId="52" fillId="0" borderId="6" xfId="0" applyNumberFormat="1" applyFont="1" applyBorder="1" applyAlignment="1" applyProtection="1">
      <alignment horizontal="left" vertical="center" readingOrder="1"/>
      <protection hidden="1"/>
    </xf>
    <xf numFmtId="0" fontId="52" fillId="0" borderId="6" xfId="0" applyFont="1" applyBorder="1" applyAlignment="1" applyProtection="1">
      <alignment horizontal="left" vertical="center" readingOrder="1"/>
      <protection hidden="1"/>
    </xf>
    <xf numFmtId="0" fontId="44" fillId="78" borderId="65" xfId="0" applyFont="1" applyFill="1" applyBorder="1" applyAlignment="1" applyProtection="1">
      <alignment horizontal="left" vertical="center"/>
      <protection hidden="1"/>
    </xf>
    <xf numFmtId="0" fontId="44" fillId="78" borderId="0" xfId="0" applyFont="1" applyFill="1" applyAlignment="1" applyProtection="1">
      <alignment horizontal="left" vertical="center"/>
      <protection hidden="1"/>
    </xf>
    <xf numFmtId="0" fontId="44" fillId="0" borderId="65"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131" fillId="15" borderId="20" xfId="0" applyFont="1" applyFill="1" applyBorder="1" applyAlignment="1" applyProtection="1">
      <alignment horizontal="left" vertical="center" wrapText="1"/>
      <protection hidden="1"/>
    </xf>
    <xf numFmtId="0" fontId="131" fillId="15" borderId="21" xfId="0" applyFont="1" applyFill="1" applyBorder="1" applyAlignment="1" applyProtection="1">
      <alignment horizontal="left" vertical="center" wrapText="1"/>
      <protection hidden="1"/>
    </xf>
    <xf numFmtId="0" fontId="131" fillId="15" borderId="22" xfId="0" applyFont="1" applyFill="1" applyBorder="1" applyAlignment="1" applyProtection="1">
      <alignment horizontal="left" vertical="center" wrapText="1"/>
      <protection hidden="1"/>
    </xf>
    <xf numFmtId="0" fontId="131" fillId="15" borderId="19" xfId="0" applyFont="1" applyFill="1" applyBorder="1" applyAlignment="1" applyProtection="1">
      <alignment horizontal="left" vertical="center" wrapText="1"/>
      <protection hidden="1"/>
    </xf>
    <xf numFmtId="0" fontId="130" fillId="21" borderId="20" xfId="0" applyFont="1" applyFill="1" applyBorder="1" applyAlignment="1" applyProtection="1">
      <alignment horizontal="left" vertical="center"/>
      <protection hidden="1"/>
    </xf>
    <xf numFmtId="0" fontId="130" fillId="21" borderId="21" xfId="0" applyFont="1" applyFill="1" applyBorder="1" applyAlignment="1" applyProtection="1">
      <alignment horizontal="left" vertical="center"/>
      <protection hidden="1"/>
    </xf>
    <xf numFmtId="0" fontId="130" fillId="21" borderId="22" xfId="0" applyFont="1" applyFill="1" applyBorder="1" applyAlignment="1" applyProtection="1">
      <alignment horizontal="left" vertical="center"/>
      <protection hidden="1"/>
    </xf>
    <xf numFmtId="0" fontId="44" fillId="0" borderId="65" xfId="0"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78" borderId="65" xfId="0" applyFont="1" applyFill="1" applyBorder="1" applyAlignment="1" applyProtection="1">
      <alignment horizontal="center" vertical="center"/>
      <protection hidden="1"/>
    </xf>
    <xf numFmtId="0" fontId="44" fillId="78" borderId="0" xfId="0" applyFont="1" applyFill="1" applyAlignment="1" applyProtection="1">
      <alignment horizontal="center" vertical="center"/>
      <protection hidden="1"/>
    </xf>
    <xf numFmtId="0" fontId="54" fillId="78" borderId="65" xfId="0" applyFont="1" applyFill="1" applyBorder="1" applyAlignment="1" applyProtection="1">
      <alignment horizontal="center" vertical="center"/>
      <protection hidden="1"/>
    </xf>
    <xf numFmtId="0" fontId="54" fillId="78" borderId="0" xfId="0" applyFont="1" applyFill="1" applyAlignment="1" applyProtection="1">
      <alignment horizontal="center" vertical="center"/>
      <protection hidden="1"/>
    </xf>
    <xf numFmtId="0" fontId="134" fillId="0" borderId="0" xfId="0" applyFont="1" applyAlignment="1" applyProtection="1">
      <alignment horizontal="center" vertical="top"/>
      <protection hidden="1"/>
    </xf>
    <xf numFmtId="0" fontId="134" fillId="0" borderId="26" xfId="0" applyFont="1" applyBorder="1" applyAlignment="1" applyProtection="1">
      <alignment horizontal="center"/>
      <protection hidden="1"/>
    </xf>
    <xf numFmtId="0" fontId="44" fillId="0" borderId="29" xfId="0" applyFont="1" applyBorder="1" applyAlignment="1" applyProtection="1">
      <alignment horizontal="center" vertical="center"/>
      <protection hidden="1"/>
    </xf>
    <xf numFmtId="0" fontId="134" fillId="0" borderId="0" xfId="0" applyFont="1" applyAlignment="1" applyProtection="1">
      <alignment horizontal="left" vertical="center"/>
      <protection hidden="1"/>
    </xf>
    <xf numFmtId="0" fontId="128" fillId="13" borderId="19" xfId="0" applyFont="1" applyFill="1" applyBorder="1" applyAlignment="1" applyProtection="1">
      <alignment horizontal="center" vertical="center" readingOrder="1"/>
      <protection hidden="1"/>
    </xf>
    <xf numFmtId="0" fontId="130" fillId="21" borderId="19" xfId="0" applyFont="1" applyFill="1" applyBorder="1" applyAlignment="1" applyProtection="1">
      <alignment horizontal="left" vertical="center"/>
      <protection hidden="1"/>
    </xf>
    <xf numFmtId="10" fontId="129" fillId="22" borderId="19" xfId="0" applyNumberFormat="1" applyFont="1" applyFill="1" applyBorder="1" applyAlignment="1" applyProtection="1">
      <alignment vertical="center" readingOrder="1"/>
      <protection hidden="1"/>
    </xf>
    <xf numFmtId="0" fontId="129" fillId="22" borderId="20" xfId="0" applyFont="1" applyFill="1" applyBorder="1" applyAlignment="1" applyProtection="1">
      <alignment horizontal="left" vertical="center" readingOrder="1"/>
      <protection hidden="1"/>
    </xf>
    <xf numFmtId="0" fontId="129" fillId="22" borderId="21" xfId="0" applyFont="1" applyFill="1" applyBorder="1" applyAlignment="1" applyProtection="1">
      <alignment horizontal="left" vertical="center" readingOrder="1"/>
      <protection hidden="1"/>
    </xf>
    <xf numFmtId="0" fontId="129" fillId="22" borderId="22" xfId="0" applyFont="1" applyFill="1" applyBorder="1" applyAlignment="1" applyProtection="1">
      <alignment horizontal="left" vertical="center" readingOrder="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29" fillId="74" borderId="44" xfId="0" applyFont="1" applyFill="1" applyBorder="1" applyAlignment="1" applyProtection="1">
      <alignment horizontal="left" vertical="center" wrapText="1"/>
      <protection hidden="1"/>
    </xf>
    <xf numFmtId="0" fontId="29" fillId="74" borderId="45" xfId="0" applyFont="1" applyFill="1" applyBorder="1" applyAlignment="1" applyProtection="1">
      <alignment horizontal="left" vertical="center" wrapText="1"/>
      <protection hidden="1"/>
    </xf>
    <xf numFmtId="0" fontId="29" fillId="74" borderId="18" xfId="0" applyFont="1" applyFill="1" applyBorder="1" applyAlignment="1" applyProtection="1">
      <alignment horizontal="left" vertical="center" wrapText="1"/>
      <protection hidden="1"/>
    </xf>
    <xf numFmtId="0" fontId="45" fillId="72" borderId="44" xfId="0" applyFont="1" applyFill="1" applyBorder="1" applyAlignment="1" applyProtection="1">
      <alignment horizontal="center" vertical="center"/>
      <protection hidden="1"/>
    </xf>
    <xf numFmtId="0" fontId="45" fillId="72" borderId="45" xfId="0" applyFont="1" applyFill="1" applyBorder="1" applyAlignment="1" applyProtection="1">
      <alignment horizontal="center" vertical="center"/>
      <protection hidden="1"/>
    </xf>
    <xf numFmtId="0" fontId="45" fillId="72" borderId="18" xfId="0" applyFont="1" applyFill="1" applyBorder="1" applyAlignment="1" applyProtection="1">
      <alignment horizontal="center" vertical="center"/>
      <protection hidden="1"/>
    </xf>
    <xf numFmtId="0" fontId="45" fillId="0" borderId="49" xfId="0" applyFont="1" applyBorder="1" applyAlignment="1" applyProtection="1">
      <alignment horizontal="left" vertical="center"/>
      <protection hidden="1"/>
    </xf>
    <xf numFmtId="0" fontId="76" fillId="13" borderId="6"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10" fontId="47" fillId="22" borderId="6" xfId="0" applyNumberFormat="1" applyFont="1" applyFill="1" applyBorder="1" applyAlignment="1" applyProtection="1">
      <alignment horizontal="left" vertical="center" wrapText="1" readingOrder="1"/>
      <protection hidden="1"/>
    </xf>
    <xf numFmtId="0" fontId="47" fillId="22" borderId="6" xfId="0" applyFont="1" applyFill="1" applyBorder="1" applyAlignment="1" applyProtection="1">
      <alignment horizontal="left" vertical="center" wrapText="1" readingOrder="1"/>
      <protection hidden="1"/>
    </xf>
    <xf numFmtId="0" fontId="78" fillId="13" borderId="19" xfId="0" applyFont="1" applyFill="1" applyBorder="1" applyAlignment="1" applyProtection="1">
      <alignment horizontal="center" vertical="center" readingOrder="1"/>
      <protection hidden="1"/>
    </xf>
    <xf numFmtId="10" fontId="47" fillId="22" borderId="19" xfId="0" applyNumberFormat="1" applyFont="1" applyFill="1" applyBorder="1" applyAlignment="1" applyProtection="1">
      <alignment horizontal="left" vertical="center" wrapText="1" readingOrder="1"/>
      <protection hidden="1"/>
    </xf>
    <xf numFmtId="0" fontId="42" fillId="74" borderId="20" xfId="0" applyFont="1" applyFill="1" applyBorder="1" applyAlignment="1" applyProtection="1">
      <alignment horizontal="left" vertical="center" wrapText="1"/>
      <protection hidden="1"/>
    </xf>
    <xf numFmtId="0" fontId="42" fillId="74" borderId="22" xfId="0" applyFont="1" applyFill="1" applyBorder="1" applyAlignment="1" applyProtection="1">
      <alignment horizontal="left" vertical="center" wrapText="1"/>
      <protection hidden="1"/>
    </xf>
    <xf numFmtId="0" fontId="45" fillId="17" borderId="20" xfId="0" applyFont="1" applyFill="1" applyBorder="1" applyAlignment="1" applyProtection="1">
      <alignment horizontal="center" vertical="center"/>
      <protection hidden="1"/>
    </xf>
    <xf numFmtId="0" fontId="45" fillId="17" borderId="22" xfId="0" applyFont="1" applyFill="1" applyBorder="1" applyAlignment="1" applyProtection="1">
      <alignment horizontal="center" vertical="center"/>
      <protection hidden="1"/>
    </xf>
    <xf numFmtId="0" fontId="52" fillId="0" borderId="48" xfId="0" applyFont="1" applyBorder="1" applyAlignment="1" applyProtection="1">
      <alignment horizontal="left" indent="1"/>
      <protection hidden="1"/>
    </xf>
    <xf numFmtId="0" fontId="53" fillId="20" borderId="19" xfId="0" applyFont="1" applyFill="1" applyBorder="1" applyAlignment="1" applyProtection="1">
      <alignment horizontal="center" vertical="center"/>
      <protection hidden="1"/>
    </xf>
    <xf numFmtId="0" fontId="43" fillId="20" borderId="19" xfId="0" applyFont="1" applyFill="1" applyBorder="1" applyAlignment="1" applyProtection="1">
      <alignment horizontal="left" vertical="center" wrapText="1"/>
      <protection hidden="1"/>
    </xf>
    <xf numFmtId="0" fontId="53" fillId="0" borderId="19" xfId="0" applyFont="1" applyBorder="1" applyAlignment="1" applyProtection="1">
      <alignment horizontal="center" vertical="center"/>
      <protection hidden="1"/>
    </xf>
    <xf numFmtId="0" fontId="47" fillId="0" borderId="19" xfId="0" applyFont="1" applyBorder="1" applyAlignment="1" applyProtection="1">
      <alignment horizontal="left" vertical="center" readingOrder="1"/>
      <protection hidden="1"/>
    </xf>
    <xf numFmtId="10" fontId="47" fillId="0" borderId="19" xfId="0" applyNumberFormat="1" applyFont="1" applyBorder="1" applyAlignment="1" applyProtection="1">
      <alignment horizontal="left" vertical="center" wrapText="1" readingOrder="1"/>
      <protection hidden="1"/>
    </xf>
    <xf numFmtId="0" fontId="76" fillId="13" borderId="19" xfId="0" applyFont="1" applyFill="1" applyBorder="1" applyAlignment="1" applyProtection="1">
      <alignment horizontal="center" vertical="center" readingOrder="1"/>
      <protection hidden="1"/>
    </xf>
  </cellXfs>
  <cellStyles count="263">
    <cellStyle name="20% - Ênfase1" xfId="233" builtinId="30" customBuiltin="1"/>
    <cellStyle name="20% - Ênfase1 2" xfId="42" xr:uid="{00000000-0005-0000-0000-000001000000}"/>
    <cellStyle name="20% - Ênfase1 2 2" xfId="43" xr:uid="{00000000-0005-0000-0000-000002000000}"/>
    <cellStyle name="20% - Ênfase1 2 2 2" xfId="44" xr:uid="{00000000-0005-0000-0000-000003000000}"/>
    <cellStyle name="20% - Ênfase2" xfId="236" builtinId="34" customBuiltin="1"/>
    <cellStyle name="20% - Ênfase2 2" xfId="45" xr:uid="{00000000-0005-0000-0000-000005000000}"/>
    <cellStyle name="20% - Ênfase2 2 2" xfId="46" xr:uid="{00000000-0005-0000-0000-000006000000}"/>
    <cellStyle name="20% - Ênfase2 2 2 2" xfId="47" xr:uid="{00000000-0005-0000-0000-000007000000}"/>
    <cellStyle name="20% - Ênfase3" xfId="239" builtinId="38" customBuiltin="1"/>
    <cellStyle name="20% - Ênfase3 2" xfId="48" xr:uid="{00000000-0005-0000-0000-000009000000}"/>
    <cellStyle name="20% - Ênfase3 2 2" xfId="49" xr:uid="{00000000-0005-0000-0000-00000A000000}"/>
    <cellStyle name="20% - Ênfase3 2 2 2" xfId="50" xr:uid="{00000000-0005-0000-0000-00000B000000}"/>
    <cellStyle name="20% - Ênfase4" xfId="242" builtinId="42" customBuiltin="1"/>
    <cellStyle name="20% - Ênfase4 2" xfId="51" xr:uid="{00000000-0005-0000-0000-00000D000000}"/>
    <cellStyle name="20% - Ênfase4 2 2" xfId="52" xr:uid="{00000000-0005-0000-0000-00000E000000}"/>
    <cellStyle name="20% - Ênfase4 2 2 2" xfId="53" xr:uid="{00000000-0005-0000-0000-00000F000000}"/>
    <cellStyle name="20% - Ênfase5" xfId="245" builtinId="46" customBuiltin="1"/>
    <cellStyle name="20% - Ênfase5 2" xfId="54" xr:uid="{00000000-0005-0000-0000-000011000000}"/>
    <cellStyle name="20% - Ênfase5 2 2" xfId="55" xr:uid="{00000000-0005-0000-0000-000012000000}"/>
    <cellStyle name="20% - Ênfase5 2 2 2" xfId="56" xr:uid="{00000000-0005-0000-0000-000013000000}"/>
    <cellStyle name="20% - Ênfase6" xfId="248" builtinId="50" customBuiltin="1"/>
    <cellStyle name="20% - Ênfase6 2" xfId="57" xr:uid="{00000000-0005-0000-0000-000015000000}"/>
    <cellStyle name="20% - Ênfase6 2 2" xfId="58" xr:uid="{00000000-0005-0000-0000-000016000000}"/>
    <cellStyle name="20% - Ênfase6 2 2 2" xfId="59" xr:uid="{00000000-0005-0000-0000-000017000000}"/>
    <cellStyle name="40% - Ênfase1" xfId="234" builtinId="31" customBuiltin="1"/>
    <cellStyle name="40% - Ênfase1 2" xfId="60" xr:uid="{00000000-0005-0000-0000-000019000000}"/>
    <cellStyle name="40% - Ênfase1 2 2" xfId="61" xr:uid="{00000000-0005-0000-0000-00001A000000}"/>
    <cellStyle name="40% - Ênfase1 2 2 2" xfId="62" xr:uid="{00000000-0005-0000-0000-00001B000000}"/>
    <cellStyle name="40% - Ênfase2" xfId="237" builtinId="35" customBuiltin="1"/>
    <cellStyle name="40% - Ênfase2 2" xfId="63" xr:uid="{00000000-0005-0000-0000-00001D000000}"/>
    <cellStyle name="40% - Ênfase2 2 2" xfId="64" xr:uid="{00000000-0005-0000-0000-00001E000000}"/>
    <cellStyle name="40% - Ênfase2 2 2 2" xfId="65" xr:uid="{00000000-0005-0000-0000-00001F000000}"/>
    <cellStyle name="40% - Ênfase3" xfId="240" builtinId="39" customBuiltin="1"/>
    <cellStyle name="40% - Ênfase3 2" xfId="66" xr:uid="{00000000-0005-0000-0000-000021000000}"/>
    <cellStyle name="40% - Ênfase3 2 2" xfId="67" xr:uid="{00000000-0005-0000-0000-000022000000}"/>
    <cellStyle name="40% - Ênfase3 2 2 2" xfId="68" xr:uid="{00000000-0005-0000-0000-000023000000}"/>
    <cellStyle name="40% - Ênfase4" xfId="243" builtinId="43" customBuiltin="1"/>
    <cellStyle name="40% - Ênfase4 2" xfId="69" xr:uid="{00000000-0005-0000-0000-000025000000}"/>
    <cellStyle name="40% - Ênfase4 2 2" xfId="70" xr:uid="{00000000-0005-0000-0000-000026000000}"/>
    <cellStyle name="40% - Ênfase4 2 2 2" xfId="71" xr:uid="{00000000-0005-0000-0000-000027000000}"/>
    <cellStyle name="40% - Ênfase5" xfId="246" builtinId="47" customBuiltin="1"/>
    <cellStyle name="40% - Ênfase5 2" xfId="72" xr:uid="{00000000-0005-0000-0000-000029000000}"/>
    <cellStyle name="40% - Ênfase5 2 2" xfId="73" xr:uid="{00000000-0005-0000-0000-00002A000000}"/>
    <cellStyle name="40% - Ênfase5 2 2 2" xfId="74" xr:uid="{00000000-0005-0000-0000-00002B000000}"/>
    <cellStyle name="40% - Ênfase6" xfId="249" builtinId="51" customBuiltin="1"/>
    <cellStyle name="40% - Ênfase6 2" xfId="75" xr:uid="{00000000-0005-0000-0000-00002D000000}"/>
    <cellStyle name="40% - Ênfase6 2 2" xfId="76" xr:uid="{00000000-0005-0000-0000-00002E000000}"/>
    <cellStyle name="40% - Ênfase6 2 2 2" xfId="77" xr:uid="{00000000-0005-0000-0000-00002F000000}"/>
    <cellStyle name="60% - Ênfase1 2" xfId="78" xr:uid="{00000000-0005-0000-0000-000030000000}"/>
    <cellStyle name="60% - Ênfase1 2 2" xfId="79" xr:uid="{00000000-0005-0000-0000-000031000000}"/>
    <cellStyle name="60% - Ênfase1 2 2 2" xfId="80" xr:uid="{00000000-0005-0000-0000-000032000000}"/>
    <cellStyle name="60% - Ênfase1 3" xfId="253" xr:uid="{00000000-0005-0000-0000-000033000000}"/>
    <cellStyle name="60% - Ênfase2 2" xfId="81" xr:uid="{00000000-0005-0000-0000-000034000000}"/>
    <cellStyle name="60% - Ênfase2 2 2" xfId="82" xr:uid="{00000000-0005-0000-0000-000035000000}"/>
    <cellStyle name="60% - Ênfase2 2 2 2" xfId="83" xr:uid="{00000000-0005-0000-0000-000036000000}"/>
    <cellStyle name="60% - Ênfase2 3" xfId="254" xr:uid="{00000000-0005-0000-0000-000037000000}"/>
    <cellStyle name="60% - Ênfase3 2" xfId="84" xr:uid="{00000000-0005-0000-0000-000038000000}"/>
    <cellStyle name="60% - Ênfase3 2 2" xfId="85" xr:uid="{00000000-0005-0000-0000-000039000000}"/>
    <cellStyle name="60% - Ênfase3 2 2 2" xfId="86" xr:uid="{00000000-0005-0000-0000-00003A000000}"/>
    <cellStyle name="60% - Ênfase3 3" xfId="255" xr:uid="{00000000-0005-0000-0000-00003B000000}"/>
    <cellStyle name="60% - Ênfase4 2" xfId="87" xr:uid="{00000000-0005-0000-0000-00003C000000}"/>
    <cellStyle name="60% - Ênfase4 2 2" xfId="88" xr:uid="{00000000-0005-0000-0000-00003D000000}"/>
    <cellStyle name="60% - Ênfase4 2 2 2" xfId="89" xr:uid="{00000000-0005-0000-0000-00003E000000}"/>
    <cellStyle name="60% - Ênfase4 3" xfId="256" xr:uid="{00000000-0005-0000-0000-00003F000000}"/>
    <cellStyle name="60% - Ênfase5 2" xfId="90" xr:uid="{00000000-0005-0000-0000-000040000000}"/>
    <cellStyle name="60% - Ênfase5 2 2" xfId="91" xr:uid="{00000000-0005-0000-0000-000041000000}"/>
    <cellStyle name="60% - Ênfase5 2 2 2" xfId="92" xr:uid="{00000000-0005-0000-0000-000042000000}"/>
    <cellStyle name="60% - Ênfase5 3" xfId="257" xr:uid="{00000000-0005-0000-0000-000043000000}"/>
    <cellStyle name="60% - Ênfase6 2" xfId="93" xr:uid="{00000000-0005-0000-0000-000044000000}"/>
    <cellStyle name="60% - Ênfase6 2 2" xfId="94" xr:uid="{00000000-0005-0000-0000-000045000000}"/>
    <cellStyle name="60% - Ênfase6 2 2 2" xfId="95" xr:uid="{00000000-0005-0000-0000-000046000000}"/>
    <cellStyle name="60% - Ênfase6 3" xfId="258"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2" builtinId="26" customBuiltin="1"/>
    <cellStyle name="Bom 2" xfId="96" xr:uid="{00000000-0005-0000-0000-00004E000000}"/>
    <cellStyle name="Bom 2 2" xfId="97" xr:uid="{00000000-0005-0000-0000-00004F000000}"/>
    <cellStyle name="Bom 2 2 2" xfId="98" xr:uid="{00000000-0005-0000-0000-000050000000}"/>
    <cellStyle name="Cálculo" xfId="226" builtinId="22" customBuiltin="1"/>
    <cellStyle name="Cálculo 2" xfId="99" xr:uid="{00000000-0005-0000-0000-000052000000}"/>
    <cellStyle name="Cálculo 2 2" xfId="100" xr:uid="{00000000-0005-0000-0000-000053000000}"/>
    <cellStyle name="Cálculo 2 2 2" xfId="101" xr:uid="{00000000-0005-0000-0000-000054000000}"/>
    <cellStyle name="Célula de Verificação" xfId="228" builtinId="23" customBuiltin="1"/>
    <cellStyle name="Célula de Verificação 2" xfId="102" xr:uid="{00000000-0005-0000-0000-000056000000}"/>
    <cellStyle name="Célula de Verificação 2 2" xfId="103" xr:uid="{00000000-0005-0000-0000-000057000000}"/>
    <cellStyle name="Célula de Verificação 2 2 2" xfId="104" xr:uid="{00000000-0005-0000-0000-000058000000}"/>
    <cellStyle name="Célula Vinculada" xfId="227" builtinId="24" customBuiltin="1"/>
    <cellStyle name="Célula Vinculada 2" xfId="105" xr:uid="{00000000-0005-0000-0000-00005A000000}"/>
    <cellStyle name="Ênfase1" xfId="232" builtinId="29" customBuiltin="1"/>
    <cellStyle name="Ênfase1 2" xfId="106" xr:uid="{00000000-0005-0000-0000-00005C000000}"/>
    <cellStyle name="Ênfase1 2 2" xfId="107" xr:uid="{00000000-0005-0000-0000-00005D000000}"/>
    <cellStyle name="Ênfase1 2 2 2" xfId="108" xr:uid="{00000000-0005-0000-0000-00005E000000}"/>
    <cellStyle name="Ênfase2" xfId="235" builtinId="33" customBuiltin="1"/>
    <cellStyle name="Ênfase2 2" xfId="109" xr:uid="{00000000-0005-0000-0000-000060000000}"/>
    <cellStyle name="Ênfase2 2 2" xfId="110" xr:uid="{00000000-0005-0000-0000-000061000000}"/>
    <cellStyle name="Ênfase2 2 2 2" xfId="111" xr:uid="{00000000-0005-0000-0000-000062000000}"/>
    <cellStyle name="Ênfase3" xfId="238" builtinId="37" customBuiltin="1"/>
    <cellStyle name="Ênfase3 2" xfId="112" xr:uid="{00000000-0005-0000-0000-000064000000}"/>
    <cellStyle name="Ênfase3 2 2" xfId="113" xr:uid="{00000000-0005-0000-0000-000065000000}"/>
    <cellStyle name="Ênfase3 2 2 2" xfId="114" xr:uid="{00000000-0005-0000-0000-000066000000}"/>
    <cellStyle name="Ênfase4" xfId="241" builtinId="41" customBuiltin="1"/>
    <cellStyle name="Ênfase4 2" xfId="115" xr:uid="{00000000-0005-0000-0000-000068000000}"/>
    <cellStyle name="Ênfase4 2 2" xfId="116" xr:uid="{00000000-0005-0000-0000-000069000000}"/>
    <cellStyle name="Ênfase4 2 2 2" xfId="117" xr:uid="{00000000-0005-0000-0000-00006A000000}"/>
    <cellStyle name="Ênfase5" xfId="244" builtinId="45" customBuiltin="1"/>
    <cellStyle name="Ênfase5 2" xfId="118" xr:uid="{00000000-0005-0000-0000-00006C000000}"/>
    <cellStyle name="Ênfase5 2 2" xfId="119" xr:uid="{00000000-0005-0000-0000-00006D000000}"/>
    <cellStyle name="Ênfase5 2 2 2" xfId="120" xr:uid="{00000000-0005-0000-0000-00006E000000}"/>
    <cellStyle name="Ênfase6" xfId="247" builtinId="49" customBuiltin="1"/>
    <cellStyle name="Ênfase6 2" xfId="121" xr:uid="{00000000-0005-0000-0000-000070000000}"/>
    <cellStyle name="Ênfase6 2 2" xfId="122" xr:uid="{00000000-0005-0000-0000-000071000000}"/>
    <cellStyle name="Ênfase6 2 2 2" xfId="123" xr:uid="{00000000-0005-0000-0000-000072000000}"/>
    <cellStyle name="Entrada" xfId="224" builtinId="20" customBuiltin="1"/>
    <cellStyle name="Entrada 2" xfId="124" xr:uid="{00000000-0005-0000-0000-000074000000}"/>
    <cellStyle name="Entrada 2 2" xfId="125" xr:uid="{00000000-0005-0000-0000-000075000000}"/>
    <cellStyle name="Entrada 2 2 2" xfId="126" xr:uid="{00000000-0005-0000-0000-000076000000}"/>
    <cellStyle name="Error" xfId="7" xr:uid="{00000000-0005-0000-0000-000077000000}"/>
    <cellStyle name="Excel Built-in Normal" xfId="127" xr:uid="{00000000-0005-0000-0000-000078000000}"/>
    <cellStyle name="Excel_BuiltIn_Comma" xfId="8" xr:uid="{00000000-0005-0000-0000-000079000000}"/>
    <cellStyle name="Excel_BuiltIn_Percent" xfId="9" xr:uid="{00000000-0005-0000-0000-00007A000000}"/>
    <cellStyle name="Footnote" xfId="10" xr:uid="{00000000-0005-0000-0000-00007B000000}"/>
    <cellStyle name="Good" xfId="11" xr:uid="{00000000-0005-0000-0000-00007C000000}"/>
    <cellStyle name="Heading (user)" xfId="12" xr:uid="{00000000-0005-0000-0000-00007D000000}"/>
    <cellStyle name="Heading 1" xfId="13" xr:uid="{00000000-0005-0000-0000-00007E000000}"/>
    <cellStyle name="Heading 2" xfId="14" xr:uid="{00000000-0005-0000-0000-00007F000000}"/>
    <cellStyle name="Hyperlink" xfId="15" xr:uid="{00000000-0005-0000-0000-000080000000}"/>
    <cellStyle name="Incorreto 2" xfId="128" xr:uid="{00000000-0005-0000-0000-000082000000}"/>
    <cellStyle name="Incorreto 2 2" xfId="129" xr:uid="{00000000-0005-0000-0000-000083000000}"/>
    <cellStyle name="Incorreto 2 2 2" xfId="130" xr:uid="{00000000-0005-0000-0000-000084000000}"/>
    <cellStyle name="Moeda" xfId="1" builtinId="4"/>
    <cellStyle name="Moeda 2" xfId="29" xr:uid="{00000000-0005-0000-0000-000086000000}"/>
    <cellStyle name="Moeda 2 2" xfId="35" xr:uid="{00000000-0005-0000-0000-000087000000}"/>
    <cellStyle name="Moeda 2 3" xfId="132" xr:uid="{00000000-0005-0000-0000-000088000000}"/>
    <cellStyle name="Moeda 3" xfId="32" xr:uid="{00000000-0005-0000-0000-000089000000}"/>
    <cellStyle name="Moeda 3 2" xfId="133" xr:uid="{00000000-0005-0000-0000-00008A000000}"/>
    <cellStyle name="Moeda 4" xfId="134" xr:uid="{00000000-0005-0000-0000-00008B000000}"/>
    <cellStyle name="Moeda 5" xfId="131" xr:uid="{00000000-0005-0000-0000-00008C000000}"/>
    <cellStyle name="Moeda 6" xfId="213" xr:uid="{00000000-0005-0000-0000-00008D000000}"/>
    <cellStyle name="Moeda 7" xfId="37" xr:uid="{00000000-0005-0000-0000-00008E000000}"/>
    <cellStyle name="Moeda 8" xfId="259" xr:uid="{00000000-0005-0000-0000-00008F000000}"/>
    <cellStyle name="Neutra 2" xfId="135" xr:uid="{00000000-0005-0000-0000-000090000000}"/>
    <cellStyle name="Neutra 2 2" xfId="136" xr:uid="{00000000-0005-0000-0000-000091000000}"/>
    <cellStyle name="Neutra 2 2 2" xfId="137" xr:uid="{00000000-0005-0000-0000-000092000000}"/>
    <cellStyle name="Neutral" xfId="16" xr:uid="{00000000-0005-0000-0000-000093000000}"/>
    <cellStyle name="Neutro 2" xfId="251" xr:uid="{00000000-0005-0000-0000-000094000000}"/>
    <cellStyle name="Normal" xfId="0" builtinId="0" customBuiltin="1"/>
    <cellStyle name="Normal 10" xfId="215" xr:uid="{00000000-0005-0000-0000-000096000000}"/>
    <cellStyle name="Normal 11" xfId="250" xr:uid="{00000000-0005-0000-0000-000097000000}"/>
    <cellStyle name="Normal 12" xfId="138" xr:uid="{00000000-0005-0000-0000-000098000000}"/>
    <cellStyle name="Normal 13" xfId="260" xr:uid="{00000000-0005-0000-0000-000099000000}"/>
    <cellStyle name="Normal 14" xfId="261" xr:uid="{00000000-0005-0000-0000-00009A000000}"/>
    <cellStyle name="Normal 2" xfId="17" xr:uid="{00000000-0005-0000-0000-00009B000000}"/>
    <cellStyle name="Normal 2 2" xfId="140" xr:uid="{00000000-0005-0000-0000-00009C000000}"/>
    <cellStyle name="Normal 2 2 2" xfId="141" xr:uid="{00000000-0005-0000-0000-00009D000000}"/>
    <cellStyle name="Normal 2 3" xfId="139" xr:uid="{00000000-0005-0000-0000-00009E000000}"/>
    <cellStyle name="Normal 2_Modelo de Detalhamento do  BDI" xfId="142" xr:uid="{00000000-0005-0000-0000-00009F000000}"/>
    <cellStyle name="Normal 29" xfId="262" xr:uid="{00000000-0005-0000-0000-0000A0000000}"/>
    <cellStyle name="Normal 3" xfId="40" xr:uid="{00000000-0005-0000-0000-0000A1000000}"/>
    <cellStyle name="Normal 3 2" xfId="144" xr:uid="{00000000-0005-0000-0000-0000A2000000}"/>
    <cellStyle name="Normal 3 3" xfId="143" xr:uid="{00000000-0005-0000-0000-0000A3000000}"/>
    <cellStyle name="Normal 4" xfId="145" xr:uid="{00000000-0005-0000-0000-0000A4000000}"/>
    <cellStyle name="Normal 5" xfId="146" xr:uid="{00000000-0005-0000-0000-0000A5000000}"/>
    <cellStyle name="Normal 6" xfId="41" xr:uid="{00000000-0005-0000-0000-0000A6000000}"/>
    <cellStyle name="Normal 7" xfId="36" xr:uid="{00000000-0005-0000-0000-0000A7000000}"/>
    <cellStyle name="Normal 8" xfId="214" xr:uid="{00000000-0005-0000-0000-0000A8000000}"/>
    <cellStyle name="Normal 9" xfId="216" xr:uid="{00000000-0005-0000-0000-0000A9000000}"/>
    <cellStyle name="Nota 2" xfId="147" xr:uid="{00000000-0005-0000-0000-0000AA000000}"/>
    <cellStyle name="Nota 2 2" xfId="148" xr:uid="{00000000-0005-0000-0000-0000AB000000}"/>
    <cellStyle name="Nota 2 2 2" xfId="149" xr:uid="{00000000-0005-0000-0000-0000AC000000}"/>
    <cellStyle name="Nota 2 2 3" xfId="150" xr:uid="{00000000-0005-0000-0000-0000AD000000}"/>
    <cellStyle name="Nota 2 2 4" xfId="151" xr:uid="{00000000-0005-0000-0000-0000AE000000}"/>
    <cellStyle name="Nota 2 3" xfId="152" xr:uid="{00000000-0005-0000-0000-0000AF000000}"/>
    <cellStyle name="Nota 2 3 2" xfId="153" xr:uid="{00000000-0005-0000-0000-0000B0000000}"/>
    <cellStyle name="Nota 2 4" xfId="154" xr:uid="{00000000-0005-0000-0000-0000B1000000}"/>
    <cellStyle name="Nota 3" xfId="155" xr:uid="{00000000-0005-0000-0000-0000B2000000}"/>
    <cellStyle name="Nota 4" xfId="156" xr:uid="{00000000-0005-0000-0000-0000B3000000}"/>
    <cellStyle name="Nota 4 2" xfId="157" xr:uid="{00000000-0005-0000-0000-0000B4000000}"/>
    <cellStyle name="Nota 5" xfId="158" xr:uid="{00000000-0005-0000-0000-0000B5000000}"/>
    <cellStyle name="Nota 5 2" xfId="159" xr:uid="{00000000-0005-0000-0000-0000B6000000}"/>
    <cellStyle name="Nota 6" xfId="160" xr:uid="{00000000-0005-0000-0000-0000B7000000}"/>
    <cellStyle name="Nota 7" xfId="161" xr:uid="{00000000-0005-0000-0000-0000B8000000}"/>
    <cellStyle name="Nota 8" xfId="252" xr:uid="{00000000-0005-0000-0000-0000B9000000}"/>
    <cellStyle name="Note" xfId="18" xr:uid="{00000000-0005-0000-0000-0000BA000000}"/>
    <cellStyle name="Porcentagem" xfId="30" builtinId="5"/>
    <cellStyle name="Porcentagem 10" xfId="38" xr:uid="{00000000-0005-0000-0000-0000BC000000}"/>
    <cellStyle name="Porcentagem 2" xfId="19" xr:uid="{00000000-0005-0000-0000-0000BD000000}"/>
    <cellStyle name="Porcentagem 2 2" xfId="164" xr:uid="{00000000-0005-0000-0000-0000BE000000}"/>
    <cellStyle name="Porcentagem 2 3" xfId="163" xr:uid="{00000000-0005-0000-0000-0000BF000000}"/>
    <cellStyle name="Porcentagem 3" xfId="165" xr:uid="{00000000-0005-0000-0000-0000C0000000}"/>
    <cellStyle name="Porcentagem 3 2" xfId="166" xr:uid="{00000000-0005-0000-0000-0000C1000000}"/>
    <cellStyle name="Porcentagem 4" xfId="167" xr:uid="{00000000-0005-0000-0000-0000C2000000}"/>
    <cellStyle name="Porcentagem 5" xfId="168" xr:uid="{00000000-0005-0000-0000-0000C3000000}"/>
    <cellStyle name="Porcentagem 5 2" xfId="169" xr:uid="{00000000-0005-0000-0000-0000C4000000}"/>
    <cellStyle name="Porcentagem 5 3" xfId="170" xr:uid="{00000000-0005-0000-0000-0000C5000000}"/>
    <cellStyle name="Porcentagem 5 3 2" xfId="171" xr:uid="{00000000-0005-0000-0000-0000C6000000}"/>
    <cellStyle name="Porcentagem 6" xfId="172" xr:uid="{00000000-0005-0000-0000-0000C7000000}"/>
    <cellStyle name="Porcentagem 6 2" xfId="173" xr:uid="{00000000-0005-0000-0000-0000C8000000}"/>
    <cellStyle name="Porcentagem 7" xfId="174" xr:uid="{00000000-0005-0000-0000-0000C9000000}"/>
    <cellStyle name="Porcentagem 8" xfId="175" xr:uid="{00000000-0005-0000-0000-0000CA000000}"/>
    <cellStyle name="Porcentagem 9" xfId="162" xr:uid="{00000000-0005-0000-0000-0000CB000000}"/>
    <cellStyle name="Ruim" xfId="223" builtinId="27" customBuiltin="1"/>
    <cellStyle name="Saída" xfId="225" builtinId="21" customBuiltin="1"/>
    <cellStyle name="Saída 2" xfId="176" xr:uid="{00000000-0005-0000-0000-0000CD000000}"/>
    <cellStyle name="Saída 2 2" xfId="177" xr:uid="{00000000-0005-0000-0000-0000CE000000}"/>
    <cellStyle name="Saída 2 2 2" xfId="178" xr:uid="{00000000-0005-0000-0000-0000CF000000}"/>
    <cellStyle name="Sem título1" xfId="20" xr:uid="{00000000-0005-0000-0000-0000D0000000}"/>
    <cellStyle name="Sem título2" xfId="21" xr:uid="{00000000-0005-0000-0000-0000D1000000}"/>
    <cellStyle name="Sem título3" xfId="22" xr:uid="{00000000-0005-0000-0000-0000D2000000}"/>
    <cellStyle name="Sem título4" xfId="23" xr:uid="{00000000-0005-0000-0000-0000D3000000}"/>
    <cellStyle name="Separador de milhares 2" xfId="179" xr:uid="{00000000-0005-0000-0000-0000D4000000}"/>
    <cellStyle name="Separador de milhares 2 2" xfId="180" xr:uid="{00000000-0005-0000-0000-0000D5000000}"/>
    <cellStyle name="Separador de milhares 2 2 2" xfId="181" xr:uid="{00000000-0005-0000-0000-0000D6000000}"/>
    <cellStyle name="Separador de milhares 2 2 2 2" xfId="182" xr:uid="{00000000-0005-0000-0000-0000D7000000}"/>
    <cellStyle name="Status" xfId="24" xr:uid="{00000000-0005-0000-0000-0000D8000000}"/>
    <cellStyle name="Text" xfId="25" xr:uid="{00000000-0005-0000-0000-0000D9000000}"/>
    <cellStyle name="Texto de Aviso" xfId="229" builtinId="11" customBuiltin="1"/>
    <cellStyle name="Texto de Aviso 2" xfId="183" xr:uid="{00000000-0005-0000-0000-0000DB000000}"/>
    <cellStyle name="Texto Explicativo" xfId="230" builtinId="53" customBuiltin="1"/>
    <cellStyle name="Texto Explicativo 2" xfId="184" xr:uid="{00000000-0005-0000-0000-0000DD000000}"/>
    <cellStyle name="Texto Explicativo 3" xfId="39" xr:uid="{00000000-0005-0000-0000-0000DE000000}"/>
    <cellStyle name="Título" xfId="217" builtinId="15" customBuiltin="1"/>
    <cellStyle name="Título 1" xfId="218" builtinId="16" customBuiltin="1"/>
    <cellStyle name="Título 1 1" xfId="185" xr:uid="{00000000-0005-0000-0000-0000E1000000}"/>
    <cellStyle name="Título 1 1 1" xfId="186" xr:uid="{00000000-0005-0000-0000-0000E2000000}"/>
    <cellStyle name="Título 1 2" xfId="187" xr:uid="{00000000-0005-0000-0000-0000E3000000}"/>
    <cellStyle name="Título 1 2 2" xfId="188" xr:uid="{00000000-0005-0000-0000-0000E4000000}"/>
    <cellStyle name="Título 1 2 2 2" xfId="189" xr:uid="{00000000-0005-0000-0000-0000E5000000}"/>
    <cellStyle name="Título 2" xfId="219" builtinId="17" customBuiltin="1"/>
    <cellStyle name="Título 2 2" xfId="190" xr:uid="{00000000-0005-0000-0000-0000E7000000}"/>
    <cellStyle name="Título 3" xfId="220" builtinId="18" customBuiltin="1"/>
    <cellStyle name="Título 3 2" xfId="191" xr:uid="{00000000-0005-0000-0000-0000E9000000}"/>
    <cellStyle name="Título 4" xfId="221" builtinId="19" customBuiltin="1"/>
    <cellStyle name="Título 4 2" xfId="192" xr:uid="{00000000-0005-0000-0000-0000EB000000}"/>
    <cellStyle name="Título 5" xfId="193" xr:uid="{00000000-0005-0000-0000-0000EC000000}"/>
    <cellStyle name="Total" xfId="231" builtinId="25" customBuiltin="1"/>
    <cellStyle name="Total 2" xfId="194" xr:uid="{00000000-0005-0000-0000-0000EE000000}"/>
    <cellStyle name="Vírgula" xfId="27" builtinId="3"/>
    <cellStyle name="Vírgula 2" xfId="28" xr:uid="{00000000-0005-0000-0000-0000F0000000}"/>
    <cellStyle name="Vírgula 2 2" xfId="34" xr:uid="{00000000-0005-0000-0000-0000F1000000}"/>
    <cellStyle name="Vírgula 2 2 2" xfId="198" xr:uid="{00000000-0005-0000-0000-0000F2000000}"/>
    <cellStyle name="Vírgula 2 2 3" xfId="199" xr:uid="{00000000-0005-0000-0000-0000F3000000}"/>
    <cellStyle name="Vírgula 2 2 4" xfId="197" xr:uid="{00000000-0005-0000-0000-0000F4000000}"/>
    <cellStyle name="Vírgula 2 3" xfId="200" xr:uid="{00000000-0005-0000-0000-0000F5000000}"/>
    <cellStyle name="Vírgula 2 3 2" xfId="201" xr:uid="{00000000-0005-0000-0000-0000F6000000}"/>
    <cellStyle name="Vírgula 2 4" xfId="202" xr:uid="{00000000-0005-0000-0000-0000F7000000}"/>
    <cellStyle name="Vírgula 2 5" xfId="196" xr:uid="{00000000-0005-0000-0000-0000F8000000}"/>
    <cellStyle name="Vírgula 3" xfId="33" xr:uid="{00000000-0005-0000-0000-0000F9000000}"/>
    <cellStyle name="Vírgula 3 2" xfId="204" xr:uid="{00000000-0005-0000-0000-0000FA000000}"/>
    <cellStyle name="Vírgula 3 3" xfId="203" xr:uid="{00000000-0005-0000-0000-0000FB000000}"/>
    <cellStyle name="Vírgula 4" xfId="205" xr:uid="{00000000-0005-0000-0000-0000FC000000}"/>
    <cellStyle name="Vírgula 4 2" xfId="31" xr:uid="{00000000-0005-0000-0000-0000FD000000}"/>
    <cellStyle name="Vírgula 4 2 2" xfId="206" xr:uid="{00000000-0005-0000-0000-0000FE000000}"/>
    <cellStyle name="Vírgula 4 3" xfId="207" xr:uid="{00000000-0005-0000-0000-0000FF000000}"/>
    <cellStyle name="Vírgula 4 3 2" xfId="208" xr:uid="{00000000-0005-0000-0000-000000010000}"/>
    <cellStyle name="Vírgula 5" xfId="209" xr:uid="{00000000-0005-0000-0000-000001010000}"/>
    <cellStyle name="Vírgula 5 2" xfId="210" xr:uid="{00000000-0005-0000-0000-000002010000}"/>
    <cellStyle name="Vírgula 6" xfId="211" xr:uid="{00000000-0005-0000-0000-000003010000}"/>
    <cellStyle name="Vírgula 7" xfId="212" xr:uid="{00000000-0005-0000-0000-000004010000}"/>
    <cellStyle name="Vírgula 8" xfId="195" xr:uid="{00000000-0005-0000-0000-000005010000}"/>
    <cellStyle name="Warning" xfId="26" xr:uid="{00000000-0005-0000-0000-000006010000}"/>
  </cellStyles>
  <dxfs count="192">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8" sqref="A8:E8"/>
    </sheetView>
  </sheetViews>
  <sheetFormatPr defaultColWidth="15.625" defaultRowHeight="12.75"/>
  <cols>
    <col min="1" max="1" width="15.625" style="103"/>
    <col min="2" max="16384" width="15.625" style="102"/>
  </cols>
  <sheetData>
    <row r="1" spans="1:5">
      <c r="A1" s="106" t="s">
        <v>778</v>
      </c>
      <c r="B1" s="542" t="s">
        <v>781</v>
      </c>
      <c r="C1" s="543"/>
      <c r="D1" s="543"/>
      <c r="E1" s="544"/>
    </row>
    <row r="2" spans="1:5">
      <c r="A2" s="106" t="s">
        <v>776</v>
      </c>
      <c r="B2" s="537" t="s">
        <v>777</v>
      </c>
      <c r="C2" s="538"/>
      <c r="D2" s="538"/>
      <c r="E2" s="539"/>
    </row>
    <row r="3" spans="1:5">
      <c r="A3" s="104"/>
      <c r="B3" s="105"/>
      <c r="C3" s="105"/>
      <c r="D3" s="105"/>
      <c r="E3" s="105"/>
    </row>
    <row r="4" spans="1:5">
      <c r="A4" s="107" t="s">
        <v>779</v>
      </c>
      <c r="B4" s="537" t="s">
        <v>775</v>
      </c>
      <c r="C4" s="538"/>
      <c r="D4" s="538"/>
      <c r="E4" s="539"/>
    </row>
    <row r="6" spans="1:5" ht="18">
      <c r="A6" s="540" t="s">
        <v>780</v>
      </c>
      <c r="B6" s="540"/>
      <c r="C6" s="540"/>
      <c r="D6" s="540"/>
      <c r="E6" s="540"/>
    </row>
    <row r="7" spans="1:5" ht="30" customHeight="1">
      <c r="A7" s="541" t="s">
        <v>783</v>
      </c>
      <c r="B7" s="541"/>
      <c r="C7" s="541"/>
      <c r="D7" s="541"/>
      <c r="E7" s="541"/>
    </row>
    <row r="8" spans="1:5" ht="52.5" customHeight="1">
      <c r="A8" s="548" t="s">
        <v>784</v>
      </c>
      <c r="B8" s="548"/>
      <c r="C8" s="548"/>
      <c r="D8" s="548"/>
      <c r="E8" s="548"/>
    </row>
    <row r="9" spans="1:5" ht="136.5" customHeight="1">
      <c r="A9" s="548" t="s">
        <v>785</v>
      </c>
      <c r="B9" s="548"/>
      <c r="C9" s="548"/>
      <c r="D9" s="548"/>
      <c r="E9" s="548"/>
    </row>
    <row r="10" spans="1:5" ht="52.5" customHeight="1">
      <c r="A10" s="548" t="s">
        <v>786</v>
      </c>
      <c r="B10" s="548"/>
      <c r="C10" s="548"/>
      <c r="D10" s="548"/>
      <c r="E10" s="548"/>
    </row>
    <row r="11" spans="1:5" ht="99" customHeight="1">
      <c r="A11" s="548" t="s">
        <v>787</v>
      </c>
      <c r="B11" s="548"/>
      <c r="C11" s="548"/>
      <c r="D11" s="548"/>
      <c r="E11" s="548"/>
    </row>
    <row r="12" spans="1:5" ht="69.75" customHeight="1">
      <c r="A12" s="541" t="s">
        <v>788</v>
      </c>
      <c r="B12" s="541"/>
      <c r="C12" s="541"/>
      <c r="D12" s="541"/>
      <c r="E12" s="541"/>
    </row>
    <row r="13" spans="1:5" ht="49.5" customHeight="1">
      <c r="A13" s="541" t="s">
        <v>782</v>
      </c>
      <c r="B13" s="541"/>
      <c r="C13" s="541"/>
      <c r="D13" s="541"/>
      <c r="E13" s="541"/>
    </row>
    <row r="14" spans="1:5" ht="18">
      <c r="A14" s="540" t="s">
        <v>789</v>
      </c>
      <c r="B14" s="540"/>
      <c r="C14" s="540"/>
      <c r="D14" s="540"/>
      <c r="E14" s="540"/>
    </row>
    <row r="15" spans="1:5" ht="150.75" customHeight="1">
      <c r="A15" s="545" t="s">
        <v>790</v>
      </c>
      <c r="B15" s="546"/>
      <c r="C15" s="546"/>
      <c r="D15" s="546"/>
      <c r="E15" s="547"/>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0"/>
  </sheetPr>
  <dimension ref="A1:F5754"/>
  <sheetViews>
    <sheetView zoomScaleNormal="100" workbookViewId="0">
      <pane ySplit="2" topLeftCell="A1595" activePane="bottomLeft" state="frozen"/>
      <selection pane="bottomLeft" activeCell="B1607" sqref="B1607"/>
    </sheetView>
  </sheetViews>
  <sheetFormatPr defaultColWidth="0" defaultRowHeight="11.25"/>
  <cols>
    <col min="1" max="1" width="20.625" style="144" customWidth="1"/>
    <col min="2" max="2" width="89" style="124" customWidth="1"/>
    <col min="3" max="3" width="5.625" style="143" customWidth="1"/>
    <col min="4" max="4" width="15.625" style="159" customWidth="1"/>
    <col min="5" max="16384" width="9" style="124" hidden="1"/>
  </cols>
  <sheetData>
    <row r="1" spans="1:5" s="123" customFormat="1">
      <c r="A1" s="142" t="s">
        <v>601</v>
      </c>
      <c r="B1" s="172">
        <v>44958</v>
      </c>
      <c r="C1" s="630" t="s">
        <v>805</v>
      </c>
      <c r="D1" s="630"/>
    </row>
    <row r="2" spans="1:5">
      <c r="A2" s="138" t="s">
        <v>743</v>
      </c>
      <c r="B2" s="138" t="s">
        <v>590</v>
      </c>
      <c r="C2" s="138" t="s">
        <v>15</v>
      </c>
      <c r="D2" s="158" t="s">
        <v>736</v>
      </c>
    </row>
    <row r="3" spans="1:5">
      <c r="A3" s="359" t="s">
        <v>15367</v>
      </c>
      <c r="B3" s="359" t="s">
        <v>15368</v>
      </c>
      <c r="C3" s="360" t="s">
        <v>15369</v>
      </c>
      <c r="D3" s="578">
        <v>209.72</v>
      </c>
      <c r="E3" s="579"/>
    </row>
    <row r="4" spans="1:5" ht="19.5">
      <c r="A4" s="359" t="s">
        <v>15370</v>
      </c>
      <c r="B4" s="359" t="s">
        <v>15371</v>
      </c>
      <c r="C4" s="360" t="s">
        <v>15369</v>
      </c>
      <c r="D4" s="578">
        <v>331.01</v>
      </c>
      <c r="E4" s="579"/>
    </row>
    <row r="5" spans="1:5" ht="19.5">
      <c r="A5" s="359" t="s">
        <v>15372</v>
      </c>
      <c r="B5" s="359" t="s">
        <v>15373</v>
      </c>
      <c r="C5" s="360" t="s">
        <v>15369</v>
      </c>
      <c r="D5" s="590">
        <v>1565.5</v>
      </c>
      <c r="E5" s="591"/>
    </row>
    <row r="6" spans="1:5" ht="29.25">
      <c r="A6" s="361" t="s">
        <v>15374</v>
      </c>
      <c r="B6" s="359" t="s">
        <v>15375</v>
      </c>
      <c r="C6" s="362" t="s">
        <v>15369</v>
      </c>
      <c r="D6" s="586">
        <v>1431.74</v>
      </c>
      <c r="E6" s="587"/>
    </row>
    <row r="7" spans="1:5" ht="19.5">
      <c r="A7" s="361" t="s">
        <v>15376</v>
      </c>
      <c r="B7" s="359" t="s">
        <v>15377</v>
      </c>
      <c r="C7" s="362" t="s">
        <v>15369</v>
      </c>
      <c r="D7" s="580">
        <v>174.57</v>
      </c>
      <c r="E7" s="581"/>
    </row>
    <row r="8" spans="1:5" ht="19.5">
      <c r="A8" s="361" t="s">
        <v>15378</v>
      </c>
      <c r="B8" s="359" t="s">
        <v>15379</v>
      </c>
      <c r="C8" s="362" t="s">
        <v>15369</v>
      </c>
      <c r="D8" s="580">
        <v>126.96</v>
      </c>
      <c r="E8" s="581"/>
    </row>
    <row r="9" spans="1:5" ht="19.5">
      <c r="A9" s="361" t="s">
        <v>15380</v>
      </c>
      <c r="B9" s="359" t="s">
        <v>15381</v>
      </c>
      <c r="C9" s="362" t="s">
        <v>15369</v>
      </c>
      <c r="D9" s="580">
        <v>126.96</v>
      </c>
      <c r="E9" s="581"/>
    </row>
    <row r="10" spans="1:5">
      <c r="A10" s="359" t="s">
        <v>15382</v>
      </c>
      <c r="B10" s="359" t="s">
        <v>15383</v>
      </c>
      <c r="C10" s="360" t="s">
        <v>15369</v>
      </c>
      <c r="D10" s="578">
        <v>70.28</v>
      </c>
      <c r="E10" s="579"/>
    </row>
    <row r="11" spans="1:5" ht="19.5">
      <c r="A11" s="361" t="s">
        <v>15384</v>
      </c>
      <c r="B11" s="359" t="s">
        <v>15385</v>
      </c>
      <c r="C11" s="362" t="s">
        <v>15369</v>
      </c>
      <c r="D11" s="580">
        <v>70.28</v>
      </c>
      <c r="E11" s="581"/>
    </row>
    <row r="12" spans="1:5" ht="19.5">
      <c r="A12" s="359" t="s">
        <v>15386</v>
      </c>
      <c r="B12" s="359" t="s">
        <v>15387</v>
      </c>
      <c r="C12" s="360" t="s">
        <v>15369</v>
      </c>
      <c r="D12" s="590">
        <v>1274.17</v>
      </c>
      <c r="E12" s="591"/>
    </row>
    <row r="13" spans="1:5">
      <c r="A13" s="361" t="s">
        <v>15388</v>
      </c>
      <c r="B13" s="359" t="s">
        <v>15389</v>
      </c>
      <c r="C13" s="362" t="s">
        <v>15369</v>
      </c>
      <c r="D13" s="580">
        <v>44.21</v>
      </c>
      <c r="E13" s="581"/>
    </row>
    <row r="14" spans="1:5">
      <c r="A14" s="359" t="s">
        <v>15390</v>
      </c>
      <c r="B14" s="359" t="s">
        <v>15391</v>
      </c>
      <c r="C14" s="360" t="s">
        <v>15369</v>
      </c>
      <c r="D14" s="578">
        <v>65.75</v>
      </c>
      <c r="E14" s="579"/>
    </row>
    <row r="15" spans="1:5" ht="19.5">
      <c r="A15" s="361" t="s">
        <v>15392</v>
      </c>
      <c r="B15" s="359" t="s">
        <v>15393</v>
      </c>
      <c r="C15" s="362" t="s">
        <v>15369</v>
      </c>
      <c r="D15" s="580">
        <v>331.01</v>
      </c>
      <c r="E15" s="581"/>
    </row>
    <row r="16" spans="1:5">
      <c r="A16" s="359" t="s">
        <v>15394</v>
      </c>
      <c r="B16" s="359" t="s">
        <v>15395</v>
      </c>
      <c r="C16" s="360" t="s">
        <v>15396</v>
      </c>
      <c r="D16" s="578">
        <v>220.69</v>
      </c>
      <c r="E16" s="579"/>
    </row>
    <row r="17" spans="1:5">
      <c r="A17" s="359" t="s">
        <v>15397</v>
      </c>
      <c r="B17" s="359" t="s">
        <v>15398</v>
      </c>
      <c r="C17" s="360" t="s">
        <v>15396</v>
      </c>
      <c r="D17" s="578">
        <v>174.57</v>
      </c>
      <c r="E17" s="579"/>
    </row>
    <row r="18" spans="1:5">
      <c r="A18" s="359" t="s">
        <v>15399</v>
      </c>
      <c r="B18" s="359" t="s">
        <v>15400</v>
      </c>
      <c r="C18" s="360" t="s">
        <v>15396</v>
      </c>
      <c r="D18" s="578">
        <v>148.5</v>
      </c>
      <c r="E18" s="579"/>
    </row>
    <row r="19" spans="1:5">
      <c r="A19" s="359" t="s">
        <v>15401</v>
      </c>
      <c r="B19" s="359" t="s">
        <v>15402</v>
      </c>
      <c r="C19" s="360" t="s">
        <v>15396</v>
      </c>
      <c r="D19" s="578">
        <v>116.66</v>
      </c>
      <c r="E19" s="579"/>
    </row>
    <row r="20" spans="1:5" ht="19.5">
      <c r="A20" s="361" t="s">
        <v>15403</v>
      </c>
      <c r="B20" s="359" t="s">
        <v>15404</v>
      </c>
      <c r="C20" s="362" t="s">
        <v>15396</v>
      </c>
      <c r="D20" s="580">
        <v>305.88</v>
      </c>
      <c r="E20" s="581"/>
    </row>
    <row r="21" spans="1:5">
      <c r="A21" s="363" t="s">
        <v>15405</v>
      </c>
      <c r="B21" s="363" t="s">
        <v>15406</v>
      </c>
      <c r="C21" s="364" t="s">
        <v>15396</v>
      </c>
      <c r="D21" s="606">
        <v>356.96</v>
      </c>
      <c r="E21" s="607"/>
    </row>
    <row r="22" spans="1:5" ht="12.75">
      <c r="A22" s="365"/>
      <c r="B22" s="366" t="s">
        <v>15407</v>
      </c>
      <c r="C22" s="365"/>
      <c r="D22" s="584"/>
      <c r="E22" s="585"/>
    </row>
    <row r="23" spans="1:5" ht="19.5">
      <c r="A23" s="361" t="s">
        <v>15408</v>
      </c>
      <c r="B23" s="359" t="s">
        <v>15409</v>
      </c>
      <c r="C23" s="362" t="s">
        <v>15396</v>
      </c>
      <c r="D23" s="612">
        <v>174.45</v>
      </c>
      <c r="E23" s="613"/>
    </row>
    <row r="24" spans="1:5" ht="19.5">
      <c r="A24" s="362" t="s">
        <v>15410</v>
      </c>
      <c r="B24" s="359" t="s">
        <v>15411</v>
      </c>
      <c r="C24" s="362" t="s">
        <v>15396</v>
      </c>
      <c r="D24" s="580">
        <v>188.42</v>
      </c>
      <c r="E24" s="581"/>
    </row>
    <row r="25" spans="1:5" ht="19.5">
      <c r="A25" s="360" t="s">
        <v>15412</v>
      </c>
      <c r="B25" s="359" t="s">
        <v>15413</v>
      </c>
      <c r="C25" s="360" t="s">
        <v>15396</v>
      </c>
      <c r="D25" s="590">
        <v>1104.22</v>
      </c>
      <c r="E25" s="591"/>
    </row>
    <row r="26" spans="1:5" ht="19.5">
      <c r="A26" s="360" t="s">
        <v>15414</v>
      </c>
      <c r="B26" s="359" t="s">
        <v>15415</v>
      </c>
      <c r="C26" s="360" t="s">
        <v>15396</v>
      </c>
      <c r="D26" s="578">
        <v>914.3</v>
      </c>
      <c r="E26" s="579"/>
    </row>
    <row r="27" spans="1:5" ht="19.5">
      <c r="A27" s="362" t="s">
        <v>15416</v>
      </c>
      <c r="B27" s="359" t="s">
        <v>15417</v>
      </c>
      <c r="C27" s="362" t="s">
        <v>15396</v>
      </c>
      <c r="D27" s="580">
        <v>736.58</v>
      </c>
      <c r="E27" s="581"/>
    </row>
    <row r="28" spans="1:5" ht="19.5">
      <c r="A28" s="362" t="s">
        <v>15418</v>
      </c>
      <c r="B28" s="359" t="s">
        <v>15419</v>
      </c>
      <c r="C28" s="362" t="s">
        <v>15396</v>
      </c>
      <c r="D28" s="580">
        <v>829.83</v>
      </c>
      <c r="E28" s="581"/>
    </row>
    <row r="29" spans="1:5" ht="19.5">
      <c r="A29" s="362" t="s">
        <v>15420</v>
      </c>
      <c r="B29" s="359" t="s">
        <v>15421</v>
      </c>
      <c r="C29" s="362" t="s">
        <v>15396</v>
      </c>
      <c r="D29" s="580">
        <v>738.34</v>
      </c>
      <c r="E29" s="581"/>
    </row>
    <row r="30" spans="1:5" ht="19.5">
      <c r="A30" s="362" t="s">
        <v>15422</v>
      </c>
      <c r="B30" s="359" t="s">
        <v>15423</v>
      </c>
      <c r="C30" s="362" t="s">
        <v>15396</v>
      </c>
      <c r="D30" s="580">
        <v>800.4</v>
      </c>
      <c r="E30" s="581"/>
    </row>
    <row r="31" spans="1:5" ht="19.5">
      <c r="A31" s="362" t="s">
        <v>15424</v>
      </c>
      <c r="B31" s="359" t="s">
        <v>15425</v>
      </c>
      <c r="C31" s="362" t="s">
        <v>15396</v>
      </c>
      <c r="D31" s="580">
        <v>966.73</v>
      </c>
      <c r="E31" s="581"/>
    </row>
    <row r="32" spans="1:5" ht="48.75">
      <c r="A32" s="362" t="s">
        <v>15426</v>
      </c>
      <c r="B32" s="367" t="s">
        <v>15427</v>
      </c>
      <c r="C32" s="362" t="s">
        <v>15396</v>
      </c>
      <c r="D32" s="580">
        <v>90</v>
      </c>
      <c r="E32" s="581"/>
    </row>
    <row r="33" spans="1:5">
      <c r="A33" s="360" t="s">
        <v>15428</v>
      </c>
      <c r="B33" s="359" t="s">
        <v>15429</v>
      </c>
      <c r="C33" s="360" t="s">
        <v>15369</v>
      </c>
      <c r="D33" s="578">
        <v>236.15</v>
      </c>
      <c r="E33" s="579"/>
    </row>
    <row r="34" spans="1:5" ht="19.5">
      <c r="A34" s="360" t="s">
        <v>15430</v>
      </c>
      <c r="B34" s="359" t="s">
        <v>15431</v>
      </c>
      <c r="C34" s="360" t="s">
        <v>15369</v>
      </c>
      <c r="D34" s="578">
        <v>372.74</v>
      </c>
      <c r="E34" s="579"/>
    </row>
    <row r="35" spans="1:5" ht="19.5">
      <c r="A35" s="360" t="s">
        <v>15432</v>
      </c>
      <c r="B35" s="359" t="s">
        <v>15433</v>
      </c>
      <c r="C35" s="360" t="s">
        <v>15369</v>
      </c>
      <c r="D35" s="590">
        <v>1762.85</v>
      </c>
      <c r="E35" s="591"/>
    </row>
    <row r="36" spans="1:5" ht="29.25">
      <c r="A36" s="362" t="s">
        <v>15434</v>
      </c>
      <c r="B36" s="359" t="s">
        <v>15435</v>
      </c>
      <c r="C36" s="362" t="s">
        <v>15369</v>
      </c>
      <c r="D36" s="586">
        <v>1612.22</v>
      </c>
      <c r="E36" s="587"/>
    </row>
    <row r="37" spans="1:5" ht="19.5">
      <c r="A37" s="362" t="s">
        <v>15436</v>
      </c>
      <c r="B37" s="359" t="s">
        <v>15437</v>
      </c>
      <c r="C37" s="362" t="s">
        <v>15369</v>
      </c>
      <c r="D37" s="580">
        <v>196.58</v>
      </c>
      <c r="E37" s="581"/>
    </row>
    <row r="38" spans="1:5" ht="19.5">
      <c r="A38" s="362" t="s">
        <v>15438</v>
      </c>
      <c r="B38" s="359" t="s">
        <v>15439</v>
      </c>
      <c r="C38" s="362" t="s">
        <v>15369</v>
      </c>
      <c r="D38" s="580">
        <v>142.97</v>
      </c>
      <c r="E38" s="581"/>
    </row>
    <row r="39" spans="1:5">
      <c r="A39" s="364" t="s">
        <v>15440</v>
      </c>
      <c r="B39" s="363" t="s">
        <v>15441</v>
      </c>
      <c r="C39" s="364" t="s">
        <v>15369</v>
      </c>
      <c r="D39" s="606">
        <v>142.97</v>
      </c>
      <c r="E39" s="607"/>
    </row>
    <row r="40" spans="1:5" ht="12.75">
      <c r="A40" s="365"/>
      <c r="B40" s="366" t="s">
        <v>15442</v>
      </c>
      <c r="C40" s="365"/>
      <c r="D40" s="584"/>
      <c r="E40" s="585"/>
    </row>
    <row r="41" spans="1:5" ht="19.5">
      <c r="A41" s="359" t="s">
        <v>15443</v>
      </c>
      <c r="B41" s="359" t="s">
        <v>15444</v>
      </c>
      <c r="C41" s="368" t="s">
        <v>15369</v>
      </c>
      <c r="D41" s="578">
        <v>79.14</v>
      </c>
      <c r="E41" s="579"/>
    </row>
    <row r="42" spans="1:5" ht="19.5">
      <c r="A42" s="361" t="s">
        <v>15445</v>
      </c>
      <c r="B42" s="359" t="s">
        <v>15446</v>
      </c>
      <c r="C42" s="369" t="s">
        <v>15369</v>
      </c>
      <c r="D42" s="580">
        <v>79.14</v>
      </c>
      <c r="E42" s="581"/>
    </row>
    <row r="43" spans="1:5" ht="19.5">
      <c r="A43" s="361" t="s">
        <v>15447</v>
      </c>
      <c r="B43" s="359" t="s">
        <v>15448</v>
      </c>
      <c r="C43" s="369" t="s">
        <v>15369</v>
      </c>
      <c r="D43" s="586">
        <v>1434.79</v>
      </c>
      <c r="E43" s="587"/>
    </row>
    <row r="44" spans="1:5">
      <c r="A44" s="360" t="s">
        <v>15449</v>
      </c>
      <c r="B44" s="359" t="s">
        <v>15450</v>
      </c>
      <c r="C44" s="360" t="s">
        <v>15369</v>
      </c>
      <c r="D44" s="578">
        <v>49.78</v>
      </c>
      <c r="E44" s="579"/>
    </row>
    <row r="45" spans="1:5">
      <c r="A45" s="360" t="s">
        <v>15451</v>
      </c>
      <c r="B45" s="359" t="s">
        <v>15452</v>
      </c>
      <c r="C45" s="360" t="s">
        <v>15369</v>
      </c>
      <c r="D45" s="578">
        <v>74.040000000000006</v>
      </c>
      <c r="E45" s="579"/>
    </row>
    <row r="46" spans="1:5" ht="19.5">
      <c r="A46" s="362" t="s">
        <v>15453</v>
      </c>
      <c r="B46" s="359" t="s">
        <v>15454</v>
      </c>
      <c r="C46" s="362" t="s">
        <v>15369</v>
      </c>
      <c r="D46" s="580">
        <v>372.74</v>
      </c>
      <c r="E46" s="581"/>
    </row>
    <row r="47" spans="1:5">
      <c r="A47" s="360" t="s">
        <v>15455</v>
      </c>
      <c r="B47" s="359" t="s">
        <v>15456</v>
      </c>
      <c r="C47" s="360" t="s">
        <v>15396</v>
      </c>
      <c r="D47" s="578">
        <v>230.4</v>
      </c>
      <c r="E47" s="579"/>
    </row>
    <row r="48" spans="1:5">
      <c r="A48" s="360" t="s">
        <v>15457</v>
      </c>
      <c r="B48" s="359" t="s">
        <v>15458</v>
      </c>
      <c r="C48" s="360" t="s">
        <v>15396</v>
      </c>
      <c r="D48" s="578">
        <v>196.58</v>
      </c>
      <c r="E48" s="579"/>
    </row>
    <row r="49" spans="1:5">
      <c r="A49" s="360" t="s">
        <v>15459</v>
      </c>
      <c r="B49" s="359" t="s">
        <v>15460</v>
      </c>
      <c r="C49" s="360" t="s">
        <v>15396</v>
      </c>
      <c r="D49" s="578">
        <v>167.22</v>
      </c>
      <c r="E49" s="579"/>
    </row>
    <row r="50" spans="1:5">
      <c r="A50" s="360" t="s">
        <v>15461</v>
      </c>
      <c r="B50" s="359" t="s">
        <v>15462</v>
      </c>
      <c r="C50" s="360" t="s">
        <v>15396</v>
      </c>
      <c r="D50" s="578">
        <v>128.86000000000001</v>
      </c>
      <c r="E50" s="579"/>
    </row>
    <row r="51" spans="1:5" ht="19.5">
      <c r="A51" s="362" t="s">
        <v>15463</v>
      </c>
      <c r="B51" s="359" t="s">
        <v>15464</v>
      </c>
      <c r="C51" s="362" t="s">
        <v>15396</v>
      </c>
      <c r="D51" s="580">
        <v>324.35000000000002</v>
      </c>
      <c r="E51" s="581"/>
    </row>
    <row r="52" spans="1:5" ht="19.5">
      <c r="A52" s="362" t="s">
        <v>15465</v>
      </c>
      <c r="B52" s="359" t="s">
        <v>15466</v>
      </c>
      <c r="C52" s="362" t="s">
        <v>15396</v>
      </c>
      <c r="D52" s="580">
        <v>378.52</v>
      </c>
      <c r="E52" s="581"/>
    </row>
    <row r="53" spans="1:5" ht="19.5">
      <c r="A53" s="362" t="s">
        <v>15467</v>
      </c>
      <c r="B53" s="359" t="s">
        <v>15468</v>
      </c>
      <c r="C53" s="362" t="s">
        <v>15396</v>
      </c>
      <c r="D53" s="580">
        <v>184.99</v>
      </c>
      <c r="E53" s="581"/>
    </row>
    <row r="54" spans="1:5" ht="19.5">
      <c r="A54" s="362" t="s">
        <v>15469</v>
      </c>
      <c r="B54" s="359" t="s">
        <v>15470</v>
      </c>
      <c r="C54" s="362" t="s">
        <v>15396</v>
      </c>
      <c r="D54" s="580">
        <v>199.8</v>
      </c>
      <c r="E54" s="581"/>
    </row>
    <row r="55" spans="1:5" ht="19.5">
      <c r="A55" s="360" t="s">
        <v>15471</v>
      </c>
      <c r="B55" s="359" t="s">
        <v>15472</v>
      </c>
      <c r="C55" s="360" t="s">
        <v>15396</v>
      </c>
      <c r="D55" s="590">
        <v>1175.4000000000001</v>
      </c>
      <c r="E55" s="591"/>
    </row>
    <row r="56" spans="1:5" ht="19.5">
      <c r="A56" s="360" t="s">
        <v>15473</v>
      </c>
      <c r="B56" s="359" t="s">
        <v>15474</v>
      </c>
      <c r="C56" s="360" t="s">
        <v>15396</v>
      </c>
      <c r="D56" s="578">
        <v>972.55</v>
      </c>
      <c r="E56" s="579"/>
    </row>
    <row r="57" spans="1:5" ht="19.5">
      <c r="A57" s="362" t="s">
        <v>15475</v>
      </c>
      <c r="B57" s="359" t="s">
        <v>15476</v>
      </c>
      <c r="C57" s="362" t="s">
        <v>15396</v>
      </c>
      <c r="D57" s="580">
        <v>785.47</v>
      </c>
      <c r="E57" s="581"/>
    </row>
    <row r="58" spans="1:5" ht="19.5">
      <c r="A58" s="362" t="s">
        <v>15477</v>
      </c>
      <c r="B58" s="359" t="s">
        <v>15478</v>
      </c>
      <c r="C58" s="362" t="s">
        <v>15396</v>
      </c>
      <c r="D58" s="580">
        <v>881.43</v>
      </c>
      <c r="E58" s="581"/>
    </row>
    <row r="59" spans="1:5" ht="19.5">
      <c r="A59" s="362" t="s">
        <v>15479</v>
      </c>
      <c r="B59" s="359" t="s">
        <v>15480</v>
      </c>
      <c r="C59" s="362" t="s">
        <v>15396</v>
      </c>
      <c r="D59" s="580">
        <v>786.09</v>
      </c>
      <c r="E59" s="581"/>
    </row>
    <row r="60" spans="1:5" ht="19.5">
      <c r="A60" s="362" t="s">
        <v>15481</v>
      </c>
      <c r="B60" s="359" t="s">
        <v>15482</v>
      </c>
      <c r="C60" s="362" t="s">
        <v>15396</v>
      </c>
      <c r="D60" s="580">
        <v>851.04</v>
      </c>
      <c r="E60" s="581"/>
    </row>
    <row r="61" spans="1:5" ht="19.5">
      <c r="A61" s="362" t="s">
        <v>15483</v>
      </c>
      <c r="B61" s="359" t="s">
        <v>15484</v>
      </c>
      <c r="C61" s="362" t="s">
        <v>15396</v>
      </c>
      <c r="D61" s="586">
        <v>1028.6300000000001</v>
      </c>
      <c r="E61" s="587"/>
    </row>
    <row r="62" spans="1:5" ht="48.75">
      <c r="A62" s="362" t="s">
        <v>15485</v>
      </c>
      <c r="B62" s="367" t="s">
        <v>15486</v>
      </c>
      <c r="C62" s="362" t="s">
        <v>15396</v>
      </c>
      <c r="D62" s="580">
        <v>90</v>
      </c>
      <c r="E62" s="581"/>
    </row>
    <row r="63" spans="1:5">
      <c r="A63" s="362" t="s">
        <v>15487</v>
      </c>
      <c r="B63" s="359" t="s">
        <v>15488</v>
      </c>
      <c r="C63" s="362" t="s">
        <v>15489</v>
      </c>
      <c r="D63" s="580">
        <v>3.6</v>
      </c>
      <c r="E63" s="581"/>
    </row>
    <row r="64" spans="1:5">
      <c r="A64" s="364" t="s">
        <v>15490</v>
      </c>
      <c r="B64" s="363" t="s">
        <v>15491</v>
      </c>
      <c r="C64" s="364" t="s">
        <v>15396</v>
      </c>
      <c r="D64" s="606">
        <v>25.21</v>
      </c>
      <c r="E64" s="607"/>
    </row>
    <row r="65" spans="1:5" ht="12.75">
      <c r="A65" s="365"/>
      <c r="B65" s="366" t="s">
        <v>15492</v>
      </c>
      <c r="C65" s="365"/>
      <c r="D65" s="365"/>
    </row>
    <row r="66" spans="1:5">
      <c r="A66" s="361" t="s">
        <v>15493</v>
      </c>
      <c r="B66" s="359" t="s">
        <v>15494</v>
      </c>
      <c r="C66" s="362" t="s">
        <v>15489</v>
      </c>
      <c r="D66" s="370">
        <v>3.8</v>
      </c>
    </row>
    <row r="67" spans="1:5" ht="19.5">
      <c r="A67" s="362" t="s">
        <v>15495</v>
      </c>
      <c r="B67" s="359" t="s">
        <v>15496</v>
      </c>
      <c r="C67" s="362" t="s">
        <v>15396</v>
      </c>
      <c r="D67" s="580">
        <v>26.72</v>
      </c>
      <c r="E67" s="581"/>
    </row>
    <row r="68" spans="1:5" ht="19.5">
      <c r="A68" s="362" t="s">
        <v>15497</v>
      </c>
      <c r="B68" s="359" t="s">
        <v>15498</v>
      </c>
      <c r="C68" s="362" t="s">
        <v>15369</v>
      </c>
      <c r="D68" s="580">
        <v>321.69</v>
      </c>
      <c r="E68" s="581"/>
    </row>
    <row r="69" spans="1:5" ht="19.5">
      <c r="A69" s="362" t="s">
        <v>15499</v>
      </c>
      <c r="B69" s="359" t="s">
        <v>15500</v>
      </c>
      <c r="C69" s="362" t="s">
        <v>15501</v>
      </c>
      <c r="D69" s="580">
        <v>43.72</v>
      </c>
      <c r="E69" s="581"/>
    </row>
    <row r="70" spans="1:5" ht="19.5">
      <c r="A70" s="362" t="s">
        <v>15502</v>
      </c>
      <c r="B70" s="359" t="s">
        <v>15503</v>
      </c>
      <c r="C70" s="362" t="s">
        <v>15504</v>
      </c>
      <c r="D70" s="580">
        <v>2.64</v>
      </c>
      <c r="E70" s="581"/>
    </row>
    <row r="71" spans="1:5" ht="19.5">
      <c r="A71" s="360" t="s">
        <v>15505</v>
      </c>
      <c r="B71" s="359" t="s">
        <v>15506</v>
      </c>
      <c r="C71" s="360" t="s">
        <v>15504</v>
      </c>
      <c r="D71" s="578">
        <v>12.99</v>
      </c>
      <c r="E71" s="579"/>
    </row>
    <row r="72" spans="1:5" ht="19.5">
      <c r="A72" s="360" t="s">
        <v>15507</v>
      </c>
      <c r="B72" s="359" t="s">
        <v>15508</v>
      </c>
      <c r="C72" s="360" t="s">
        <v>15509</v>
      </c>
      <c r="D72" s="578">
        <v>0.21</v>
      </c>
      <c r="E72" s="579"/>
    </row>
    <row r="73" spans="1:5" ht="19.5">
      <c r="A73" s="362" t="s">
        <v>15510</v>
      </c>
      <c r="B73" s="359" t="s">
        <v>15511</v>
      </c>
      <c r="C73" s="362" t="s">
        <v>15504</v>
      </c>
      <c r="D73" s="580">
        <v>170.74</v>
      </c>
      <c r="E73" s="581"/>
    </row>
    <row r="74" spans="1:5" ht="19.5">
      <c r="A74" s="362" t="s">
        <v>15512</v>
      </c>
      <c r="B74" s="359" t="s">
        <v>15513</v>
      </c>
      <c r="C74" s="362" t="s">
        <v>15514</v>
      </c>
      <c r="D74" s="580">
        <v>2.5</v>
      </c>
      <c r="E74" s="581"/>
    </row>
    <row r="75" spans="1:5" ht="29.25">
      <c r="A75" s="360" t="s">
        <v>15515</v>
      </c>
      <c r="B75" s="367" t="s">
        <v>15516</v>
      </c>
      <c r="C75" s="360" t="s">
        <v>15501</v>
      </c>
      <c r="D75" s="578">
        <v>67.45</v>
      </c>
      <c r="E75" s="579"/>
    </row>
    <row r="76" spans="1:5">
      <c r="A76" s="362" t="s">
        <v>15517</v>
      </c>
      <c r="B76" s="359" t="s">
        <v>15518</v>
      </c>
      <c r="C76" s="362" t="s">
        <v>15369</v>
      </c>
      <c r="D76" s="586">
        <v>1993.33</v>
      </c>
      <c r="E76" s="587"/>
    </row>
    <row r="77" spans="1:5" ht="29.25">
      <c r="A77" s="362" t="s">
        <v>15519</v>
      </c>
      <c r="B77" s="359" t="s">
        <v>15520</v>
      </c>
      <c r="C77" s="362" t="s">
        <v>15521</v>
      </c>
      <c r="D77" s="580">
        <v>70.33</v>
      </c>
      <c r="E77" s="581"/>
    </row>
    <row r="78" spans="1:5" ht="29.25">
      <c r="A78" s="362" t="s">
        <v>15522</v>
      </c>
      <c r="B78" s="359" t="s">
        <v>15523</v>
      </c>
      <c r="C78" s="362" t="s">
        <v>15521</v>
      </c>
      <c r="D78" s="580">
        <v>41.5</v>
      </c>
      <c r="E78" s="581"/>
    </row>
    <row r="79" spans="1:5" ht="29.25">
      <c r="A79" s="362" t="s">
        <v>15524</v>
      </c>
      <c r="B79" s="359" t="s">
        <v>15525</v>
      </c>
      <c r="C79" s="362" t="s">
        <v>15521</v>
      </c>
      <c r="D79" s="580">
        <v>17.45</v>
      </c>
      <c r="E79" s="581"/>
    </row>
    <row r="80" spans="1:5" ht="29.25">
      <c r="A80" s="362" t="s">
        <v>15526</v>
      </c>
      <c r="B80" s="359" t="s">
        <v>15527</v>
      </c>
      <c r="C80" s="362" t="s">
        <v>15521</v>
      </c>
      <c r="D80" s="580">
        <v>48.27</v>
      </c>
      <c r="E80" s="581"/>
    </row>
    <row r="81" spans="1:5" ht="29.25">
      <c r="A81" s="362" t="s">
        <v>15528</v>
      </c>
      <c r="B81" s="359" t="s">
        <v>15529</v>
      </c>
      <c r="C81" s="362" t="s">
        <v>15521</v>
      </c>
      <c r="D81" s="580">
        <v>81.53</v>
      </c>
      <c r="E81" s="581"/>
    </row>
    <row r="82" spans="1:5" ht="19.5">
      <c r="A82" s="360" t="s">
        <v>15530</v>
      </c>
      <c r="B82" s="359" t="s">
        <v>15531</v>
      </c>
      <c r="C82" s="360" t="s">
        <v>15521</v>
      </c>
      <c r="D82" s="578">
        <v>58.39</v>
      </c>
      <c r="E82" s="579"/>
    </row>
    <row r="83" spans="1:5" ht="19.5">
      <c r="A83" s="360" t="s">
        <v>15532</v>
      </c>
      <c r="B83" s="359" t="s">
        <v>15533</v>
      </c>
      <c r="C83" s="360" t="s">
        <v>15521</v>
      </c>
      <c r="D83" s="578">
        <v>20.05</v>
      </c>
      <c r="E83" s="579"/>
    </row>
    <row r="84" spans="1:5" ht="29.25">
      <c r="A84" s="362" t="s">
        <v>15534</v>
      </c>
      <c r="B84" s="359" t="s">
        <v>15535</v>
      </c>
      <c r="C84" s="362" t="s">
        <v>15536</v>
      </c>
      <c r="D84" s="586">
        <v>5369.51</v>
      </c>
      <c r="E84" s="587"/>
    </row>
    <row r="85" spans="1:5" ht="29.25">
      <c r="A85" s="362" t="s">
        <v>15537</v>
      </c>
      <c r="B85" s="359" t="s">
        <v>15538</v>
      </c>
      <c r="C85" s="362" t="s">
        <v>15539</v>
      </c>
      <c r="D85" s="580">
        <v>0.77</v>
      </c>
      <c r="E85" s="581"/>
    </row>
    <row r="86" spans="1:5" ht="29.25">
      <c r="A86" s="362" t="s">
        <v>15540</v>
      </c>
      <c r="B86" s="359" t="s">
        <v>15541</v>
      </c>
      <c r="C86" s="362" t="s">
        <v>15521</v>
      </c>
      <c r="D86" s="580">
        <v>500.09</v>
      </c>
      <c r="E86" s="581"/>
    </row>
    <row r="87" spans="1:5" ht="29.25">
      <c r="A87" s="362" t="s">
        <v>15542</v>
      </c>
      <c r="B87" s="359" t="s">
        <v>15543</v>
      </c>
      <c r="C87" s="362" t="s">
        <v>15521</v>
      </c>
      <c r="D87" s="580">
        <v>216.17</v>
      </c>
      <c r="E87" s="581"/>
    </row>
    <row r="88" spans="1:5" ht="29.25">
      <c r="A88" s="362" t="s">
        <v>15544</v>
      </c>
      <c r="B88" s="359" t="s">
        <v>15545</v>
      </c>
      <c r="C88" s="362" t="s">
        <v>15521</v>
      </c>
      <c r="D88" s="580">
        <v>175.49</v>
      </c>
      <c r="E88" s="581"/>
    </row>
    <row r="89" spans="1:5" ht="29.25">
      <c r="A89" s="362" t="s">
        <v>15546</v>
      </c>
      <c r="B89" s="359" t="s">
        <v>15547</v>
      </c>
      <c r="C89" s="362" t="s">
        <v>15521</v>
      </c>
      <c r="D89" s="580">
        <v>358.37</v>
      </c>
      <c r="E89" s="581"/>
    </row>
    <row r="90" spans="1:5" ht="29.25">
      <c r="A90" s="362" t="s">
        <v>15548</v>
      </c>
      <c r="B90" s="359" t="s">
        <v>15549</v>
      </c>
      <c r="C90" s="362" t="s">
        <v>15521</v>
      </c>
      <c r="D90" s="580">
        <v>178.67</v>
      </c>
      <c r="E90" s="581"/>
    </row>
    <row r="91" spans="1:5" ht="19.5">
      <c r="A91" s="364" t="s">
        <v>15550</v>
      </c>
      <c r="B91" s="363" t="s">
        <v>15551</v>
      </c>
      <c r="C91" s="364" t="s">
        <v>15521</v>
      </c>
      <c r="D91" s="606">
        <v>88.82</v>
      </c>
      <c r="E91" s="607"/>
    </row>
    <row r="92" spans="1:5" ht="12.75">
      <c r="A92" s="365"/>
      <c r="B92" s="366" t="s">
        <v>15552</v>
      </c>
      <c r="C92" s="365"/>
      <c r="D92" s="584"/>
      <c r="E92" s="585"/>
    </row>
    <row r="93" spans="1:5" ht="19.5">
      <c r="A93" s="359" t="s">
        <v>15553</v>
      </c>
      <c r="B93" s="359" t="s">
        <v>15554</v>
      </c>
      <c r="C93" s="360" t="s">
        <v>15536</v>
      </c>
      <c r="D93" s="590">
        <v>4700.18</v>
      </c>
      <c r="E93" s="591"/>
    </row>
    <row r="94" spans="1:5" ht="39">
      <c r="A94" s="361" t="s">
        <v>15555</v>
      </c>
      <c r="B94" s="359" t="s">
        <v>15556</v>
      </c>
      <c r="C94" s="362" t="s">
        <v>15536</v>
      </c>
      <c r="D94" s="586">
        <v>4342.83</v>
      </c>
      <c r="E94" s="587"/>
    </row>
    <row r="95" spans="1:5" ht="39">
      <c r="A95" s="362" t="s">
        <v>15557</v>
      </c>
      <c r="B95" s="359" t="s">
        <v>15558</v>
      </c>
      <c r="C95" s="362" t="s">
        <v>15536</v>
      </c>
      <c r="D95" s="586">
        <v>5277.91</v>
      </c>
      <c r="E95" s="587"/>
    </row>
    <row r="96" spans="1:5">
      <c r="A96" s="362" t="s">
        <v>15559</v>
      </c>
      <c r="B96" s="359" t="s">
        <v>15560</v>
      </c>
      <c r="C96" s="362" t="s">
        <v>15369</v>
      </c>
      <c r="D96" s="580">
        <v>349.29</v>
      </c>
      <c r="E96" s="581"/>
    </row>
    <row r="97" spans="1:5">
      <c r="A97" s="362" t="s">
        <v>15561</v>
      </c>
      <c r="B97" s="359" t="s">
        <v>15562</v>
      </c>
      <c r="C97" s="362" t="s">
        <v>15501</v>
      </c>
      <c r="D97" s="580">
        <v>47.84</v>
      </c>
      <c r="E97" s="581"/>
    </row>
    <row r="98" spans="1:5" ht="19.5">
      <c r="A98" s="362" t="s">
        <v>15563</v>
      </c>
      <c r="B98" s="359" t="s">
        <v>15564</v>
      </c>
      <c r="C98" s="362" t="s">
        <v>15504</v>
      </c>
      <c r="D98" s="580">
        <v>2.68</v>
      </c>
      <c r="E98" s="581"/>
    </row>
    <row r="99" spans="1:5" ht="19.5">
      <c r="A99" s="362" t="s">
        <v>15565</v>
      </c>
      <c r="B99" s="359" t="s">
        <v>15566</v>
      </c>
      <c r="C99" s="362" t="s">
        <v>15504</v>
      </c>
      <c r="D99" s="580">
        <v>13.19</v>
      </c>
      <c r="E99" s="581"/>
    </row>
    <row r="100" spans="1:5" ht="19.5">
      <c r="A100" s="360" t="s">
        <v>15567</v>
      </c>
      <c r="B100" s="359" t="s">
        <v>15568</v>
      </c>
      <c r="C100" s="360" t="s">
        <v>15509</v>
      </c>
      <c r="D100" s="578">
        <v>0.21</v>
      </c>
      <c r="E100" s="579"/>
    </row>
    <row r="101" spans="1:5">
      <c r="A101" s="362" t="s">
        <v>15569</v>
      </c>
      <c r="B101" s="359" t="s">
        <v>15570</v>
      </c>
      <c r="C101" s="362" t="s">
        <v>15504</v>
      </c>
      <c r="D101" s="580">
        <v>185.01</v>
      </c>
      <c r="E101" s="581"/>
    </row>
    <row r="102" spans="1:5" ht="19.5">
      <c r="A102" s="362" t="s">
        <v>15571</v>
      </c>
      <c r="B102" s="359" t="s">
        <v>15572</v>
      </c>
      <c r="C102" s="362" t="s">
        <v>15514</v>
      </c>
      <c r="D102" s="580">
        <v>2.5099999999999998</v>
      </c>
      <c r="E102" s="581"/>
    </row>
    <row r="103" spans="1:5" ht="29.25">
      <c r="A103" s="360" t="s">
        <v>15573</v>
      </c>
      <c r="B103" s="367" t="s">
        <v>15574</v>
      </c>
      <c r="C103" s="360" t="s">
        <v>15501</v>
      </c>
      <c r="D103" s="578">
        <v>67.45</v>
      </c>
      <c r="E103" s="579"/>
    </row>
    <row r="104" spans="1:5">
      <c r="A104" s="360" t="s">
        <v>15575</v>
      </c>
      <c r="B104" s="359" t="s">
        <v>15576</v>
      </c>
      <c r="C104" s="360" t="s">
        <v>15369</v>
      </c>
      <c r="D104" s="590">
        <v>2178.3200000000002</v>
      </c>
      <c r="E104" s="591"/>
    </row>
    <row r="105" spans="1:5" ht="29.25">
      <c r="A105" s="362" t="s">
        <v>15577</v>
      </c>
      <c r="B105" s="359" t="s">
        <v>15578</v>
      </c>
      <c r="C105" s="362" t="s">
        <v>15521</v>
      </c>
      <c r="D105" s="580">
        <v>71.64</v>
      </c>
      <c r="E105" s="581"/>
    </row>
    <row r="106" spans="1:5" ht="29.25">
      <c r="A106" s="362" t="s">
        <v>15579</v>
      </c>
      <c r="B106" s="359" t="s">
        <v>15580</v>
      </c>
      <c r="C106" s="362" t="s">
        <v>15521</v>
      </c>
      <c r="D106" s="580">
        <v>42.81</v>
      </c>
      <c r="E106" s="581"/>
    </row>
    <row r="107" spans="1:5" ht="19.5">
      <c r="A107" s="362" t="s">
        <v>15581</v>
      </c>
      <c r="B107" s="359" t="s">
        <v>15582</v>
      </c>
      <c r="C107" s="362" t="s">
        <v>15521</v>
      </c>
      <c r="D107" s="580">
        <v>18.760000000000002</v>
      </c>
      <c r="E107" s="581"/>
    </row>
    <row r="108" spans="1:5" ht="29.25">
      <c r="A108" s="362" t="s">
        <v>15583</v>
      </c>
      <c r="B108" s="359" t="s">
        <v>15584</v>
      </c>
      <c r="C108" s="362" t="s">
        <v>15521</v>
      </c>
      <c r="D108" s="580">
        <v>47.21</v>
      </c>
      <c r="E108" s="581"/>
    </row>
    <row r="109" spans="1:5" ht="19.5">
      <c r="A109" s="360" t="s">
        <v>15585</v>
      </c>
      <c r="B109" s="359" t="s">
        <v>15586</v>
      </c>
      <c r="C109" s="360" t="s">
        <v>15521</v>
      </c>
      <c r="D109" s="578">
        <v>117.69</v>
      </c>
      <c r="E109" s="579"/>
    </row>
    <row r="110" spans="1:5" ht="19.5">
      <c r="A110" s="360" t="s">
        <v>15587</v>
      </c>
      <c r="B110" s="359" t="s">
        <v>15588</v>
      </c>
      <c r="C110" s="360" t="s">
        <v>15521</v>
      </c>
      <c r="D110" s="578">
        <v>59.9</v>
      </c>
      <c r="E110" s="579"/>
    </row>
    <row r="111" spans="1:5" ht="19.5">
      <c r="A111" s="360" t="s">
        <v>15589</v>
      </c>
      <c r="B111" s="359" t="s">
        <v>15590</v>
      </c>
      <c r="C111" s="360" t="s">
        <v>15521</v>
      </c>
      <c r="D111" s="578">
        <v>21.56</v>
      </c>
      <c r="E111" s="579"/>
    </row>
    <row r="112" spans="1:5" ht="19.5">
      <c r="A112" s="360" t="s">
        <v>15591</v>
      </c>
      <c r="B112" s="359" t="s">
        <v>15592</v>
      </c>
      <c r="C112" s="360" t="s">
        <v>15536</v>
      </c>
      <c r="D112" s="590">
        <v>5600.07</v>
      </c>
      <c r="E112" s="591"/>
    </row>
    <row r="113" spans="1:5" ht="29.25">
      <c r="A113" s="362" t="s">
        <v>15593</v>
      </c>
      <c r="B113" s="359" t="s">
        <v>15594</v>
      </c>
      <c r="C113" s="362" t="s">
        <v>15539</v>
      </c>
      <c r="D113" s="580">
        <v>0.77</v>
      </c>
      <c r="E113" s="581"/>
    </row>
    <row r="114" spans="1:5" ht="29.25">
      <c r="A114" s="362" t="s">
        <v>15595</v>
      </c>
      <c r="B114" s="359" t="s">
        <v>15596</v>
      </c>
      <c r="C114" s="362" t="s">
        <v>15521</v>
      </c>
      <c r="D114" s="580">
        <v>502.61</v>
      </c>
      <c r="E114" s="581"/>
    </row>
    <row r="115" spans="1:5" ht="29.25">
      <c r="A115" s="362" t="s">
        <v>15597</v>
      </c>
      <c r="B115" s="359" t="s">
        <v>15598</v>
      </c>
      <c r="C115" s="362" t="s">
        <v>15521</v>
      </c>
      <c r="D115" s="580">
        <v>218.69</v>
      </c>
      <c r="E115" s="581"/>
    </row>
    <row r="116" spans="1:5" ht="29.25">
      <c r="A116" s="362" t="s">
        <v>15599</v>
      </c>
      <c r="B116" s="359" t="s">
        <v>15600</v>
      </c>
      <c r="C116" s="362" t="s">
        <v>15521</v>
      </c>
      <c r="D116" s="580">
        <v>178.01</v>
      </c>
      <c r="E116" s="581"/>
    </row>
    <row r="117" spans="1:5" ht="29.25">
      <c r="A117" s="362" t="s">
        <v>15601</v>
      </c>
      <c r="B117" s="359" t="s">
        <v>15602</v>
      </c>
      <c r="C117" s="362" t="s">
        <v>15521</v>
      </c>
      <c r="D117" s="580">
        <v>360.89</v>
      </c>
      <c r="E117" s="581"/>
    </row>
    <row r="118" spans="1:5" ht="29.25">
      <c r="A118" s="362" t="s">
        <v>15603</v>
      </c>
      <c r="B118" s="359" t="s">
        <v>15604</v>
      </c>
      <c r="C118" s="362" t="s">
        <v>15521</v>
      </c>
      <c r="D118" s="580">
        <v>181.19</v>
      </c>
      <c r="E118" s="581"/>
    </row>
    <row r="119" spans="1:5" ht="29.25">
      <c r="A119" s="360" t="s">
        <v>15605</v>
      </c>
      <c r="B119" s="359" t="s">
        <v>15606</v>
      </c>
      <c r="C119" s="360" t="s">
        <v>15521</v>
      </c>
      <c r="D119" s="578">
        <v>91.34</v>
      </c>
      <c r="E119" s="579"/>
    </row>
    <row r="120" spans="1:5" ht="19.5">
      <c r="A120" s="364" t="s">
        <v>15607</v>
      </c>
      <c r="B120" s="363" t="s">
        <v>15608</v>
      </c>
      <c r="C120" s="364" t="s">
        <v>15536</v>
      </c>
      <c r="D120" s="588">
        <v>4700.18</v>
      </c>
      <c r="E120" s="589"/>
    </row>
    <row r="121" spans="1:5" ht="12.75">
      <c r="A121" s="365"/>
      <c r="B121" s="366" t="s">
        <v>15609</v>
      </c>
      <c r="C121" s="365"/>
      <c r="D121" s="584"/>
      <c r="E121" s="585"/>
    </row>
    <row r="122" spans="1:5" ht="39">
      <c r="A122" s="361" t="s">
        <v>15610</v>
      </c>
      <c r="B122" s="359" t="s">
        <v>15611</v>
      </c>
      <c r="C122" s="371" t="s">
        <v>15536</v>
      </c>
      <c r="D122" s="614">
        <v>4342.83</v>
      </c>
      <c r="E122" s="615"/>
    </row>
    <row r="123" spans="1:5" ht="39">
      <c r="A123" s="362" t="s">
        <v>15612</v>
      </c>
      <c r="B123" s="359" t="s">
        <v>15613</v>
      </c>
      <c r="C123" s="362" t="s">
        <v>15536</v>
      </c>
      <c r="D123" s="586">
        <v>5277.91</v>
      </c>
      <c r="E123" s="587"/>
    </row>
    <row r="124" spans="1:5" ht="48.75">
      <c r="A124" s="362" t="s">
        <v>15614</v>
      </c>
      <c r="B124" s="359" t="s">
        <v>15615</v>
      </c>
      <c r="C124" s="362" t="s">
        <v>15489</v>
      </c>
      <c r="D124" s="580">
        <v>598.36</v>
      </c>
      <c r="E124" s="581"/>
    </row>
    <row r="125" spans="1:5" ht="58.5">
      <c r="A125" s="362" t="s">
        <v>15616</v>
      </c>
      <c r="B125" s="359" t="s">
        <v>15617</v>
      </c>
      <c r="C125" s="362" t="s">
        <v>15489</v>
      </c>
      <c r="D125" s="580">
        <v>512.17999999999995</v>
      </c>
      <c r="E125" s="581"/>
    </row>
    <row r="126" spans="1:5" ht="39">
      <c r="A126" s="362" t="s">
        <v>15618</v>
      </c>
      <c r="B126" s="359" t="s">
        <v>15619</v>
      </c>
      <c r="C126" s="362" t="s">
        <v>15369</v>
      </c>
      <c r="D126" s="586">
        <v>5769.24</v>
      </c>
      <c r="E126" s="587"/>
    </row>
    <row r="127" spans="1:5" ht="39">
      <c r="A127" s="362" t="s">
        <v>15620</v>
      </c>
      <c r="B127" s="359" t="s">
        <v>15621</v>
      </c>
      <c r="C127" s="362" t="s">
        <v>15369</v>
      </c>
      <c r="D127" s="586">
        <v>3574.68</v>
      </c>
      <c r="E127" s="587"/>
    </row>
    <row r="128" spans="1:5" ht="19.5">
      <c r="A128" s="362" t="s">
        <v>15622</v>
      </c>
      <c r="B128" s="359" t="s">
        <v>15623</v>
      </c>
      <c r="C128" s="362" t="s">
        <v>15489</v>
      </c>
      <c r="D128" s="580">
        <v>67.569999999999993</v>
      </c>
      <c r="E128" s="581"/>
    </row>
    <row r="129" spans="1:5" ht="19.5">
      <c r="A129" s="362" t="s">
        <v>15624</v>
      </c>
      <c r="B129" s="359" t="s">
        <v>15625</v>
      </c>
      <c r="C129" s="362" t="s">
        <v>15489</v>
      </c>
      <c r="D129" s="580">
        <v>48.7</v>
      </c>
      <c r="E129" s="581"/>
    </row>
    <row r="130" spans="1:5" ht="19.5">
      <c r="A130" s="362" t="s">
        <v>15626</v>
      </c>
      <c r="B130" s="359" t="s">
        <v>15627</v>
      </c>
      <c r="C130" s="362" t="s">
        <v>15489</v>
      </c>
      <c r="D130" s="580">
        <v>56.34</v>
      </c>
      <c r="E130" s="581"/>
    </row>
    <row r="131" spans="1:5" ht="29.25">
      <c r="A131" s="362" t="s">
        <v>15628</v>
      </c>
      <c r="B131" s="359" t="s">
        <v>15629</v>
      </c>
      <c r="C131" s="362" t="s">
        <v>15489</v>
      </c>
      <c r="D131" s="580">
        <v>45.85</v>
      </c>
      <c r="E131" s="581"/>
    </row>
    <row r="132" spans="1:5" ht="19.5">
      <c r="A132" s="364" t="s">
        <v>15630</v>
      </c>
      <c r="B132" s="363" t="s">
        <v>15631</v>
      </c>
      <c r="C132" s="364" t="s">
        <v>15536</v>
      </c>
      <c r="D132" s="588">
        <v>1200</v>
      </c>
      <c r="E132" s="589"/>
    </row>
    <row r="133" spans="1:5" ht="12.75">
      <c r="A133" s="365"/>
      <c r="B133" s="366" t="s">
        <v>15632</v>
      </c>
      <c r="C133" s="365"/>
      <c r="D133" s="584"/>
      <c r="E133" s="585"/>
    </row>
    <row r="134" spans="1:5" ht="19.5">
      <c r="A134" s="359" t="s">
        <v>15633</v>
      </c>
      <c r="B134" s="359" t="s">
        <v>15634</v>
      </c>
      <c r="C134" s="360" t="s">
        <v>15489</v>
      </c>
      <c r="D134" s="578">
        <v>288.61</v>
      </c>
      <c r="E134" s="579"/>
    </row>
    <row r="135" spans="1:5" ht="58.5">
      <c r="A135" s="361" t="s">
        <v>15635</v>
      </c>
      <c r="B135" s="359" t="s">
        <v>15636</v>
      </c>
      <c r="C135" s="362" t="s">
        <v>15536</v>
      </c>
      <c r="D135" s="580">
        <v>525.5</v>
      </c>
      <c r="E135" s="581"/>
    </row>
    <row r="136" spans="1:5" ht="48.75">
      <c r="A136" s="362" t="s">
        <v>15637</v>
      </c>
      <c r="B136" s="359" t="s">
        <v>15638</v>
      </c>
      <c r="C136" s="362" t="s">
        <v>15536</v>
      </c>
      <c r="D136" s="580">
        <v>371.5</v>
      </c>
      <c r="E136" s="581"/>
    </row>
    <row r="137" spans="1:5" ht="48.75">
      <c r="A137" s="362" t="s">
        <v>15639</v>
      </c>
      <c r="B137" s="359" t="s">
        <v>15640</v>
      </c>
      <c r="C137" s="362" t="s">
        <v>15536</v>
      </c>
      <c r="D137" s="580">
        <v>780</v>
      </c>
      <c r="E137" s="581"/>
    </row>
    <row r="138" spans="1:5" ht="19.5">
      <c r="A138" s="362" t="s">
        <v>15641</v>
      </c>
      <c r="B138" s="359" t="s">
        <v>15642</v>
      </c>
      <c r="C138" s="362" t="s">
        <v>15369</v>
      </c>
      <c r="D138" s="586">
        <v>1744.18</v>
      </c>
      <c r="E138" s="587"/>
    </row>
    <row r="139" spans="1:5">
      <c r="A139" s="360" t="s">
        <v>15643</v>
      </c>
      <c r="B139" s="359" t="s">
        <v>15644</v>
      </c>
      <c r="C139" s="360" t="s">
        <v>15369</v>
      </c>
      <c r="D139" s="590">
        <v>1684.42</v>
      </c>
      <c r="E139" s="591"/>
    </row>
    <row r="140" spans="1:5" ht="19.5">
      <c r="A140" s="362" t="s">
        <v>15645</v>
      </c>
      <c r="B140" s="359" t="s">
        <v>15646</v>
      </c>
      <c r="C140" s="362" t="s">
        <v>15396</v>
      </c>
      <c r="D140" s="580">
        <v>3.61</v>
      </c>
      <c r="E140" s="581"/>
    </row>
    <row r="141" spans="1:5" ht="48.75">
      <c r="A141" s="362" t="s">
        <v>15647</v>
      </c>
      <c r="B141" s="359" t="s">
        <v>15648</v>
      </c>
      <c r="C141" s="362" t="s">
        <v>15396</v>
      </c>
      <c r="D141" s="580">
        <v>60.96</v>
      </c>
      <c r="E141" s="581"/>
    </row>
    <row r="142" spans="1:5" ht="19.5">
      <c r="A142" s="362" t="s">
        <v>15649</v>
      </c>
      <c r="B142" s="359" t="s">
        <v>15650</v>
      </c>
      <c r="C142" s="362" t="s">
        <v>15396</v>
      </c>
      <c r="D142" s="580">
        <v>11.38</v>
      </c>
      <c r="E142" s="581"/>
    </row>
    <row r="143" spans="1:5">
      <c r="A143" s="362" t="s">
        <v>15651</v>
      </c>
      <c r="B143" s="359" t="s">
        <v>15652</v>
      </c>
      <c r="C143" s="362" t="s">
        <v>15489</v>
      </c>
      <c r="D143" s="580">
        <v>9.4700000000000006</v>
      </c>
      <c r="E143" s="581"/>
    </row>
    <row r="144" spans="1:5" ht="29.25">
      <c r="A144" s="360" t="s">
        <v>15653</v>
      </c>
      <c r="B144" s="359" t="s">
        <v>15654</v>
      </c>
      <c r="C144" s="360" t="s">
        <v>15369</v>
      </c>
      <c r="D144" s="578">
        <v>128.97</v>
      </c>
      <c r="E144" s="579"/>
    </row>
    <row r="145" spans="1:5" ht="29.25">
      <c r="A145" s="362" t="s">
        <v>15655</v>
      </c>
      <c r="B145" s="359" t="s">
        <v>15656</v>
      </c>
      <c r="C145" s="362" t="s">
        <v>15369</v>
      </c>
      <c r="D145" s="580">
        <v>576</v>
      </c>
      <c r="E145" s="581"/>
    </row>
    <row r="146" spans="1:5" ht="19.5">
      <c r="A146" s="362" t="s">
        <v>15657</v>
      </c>
      <c r="B146" s="359" t="s">
        <v>15658</v>
      </c>
      <c r="C146" s="362" t="s">
        <v>15369</v>
      </c>
      <c r="D146" s="580">
        <v>3.14</v>
      </c>
      <c r="E146" s="581"/>
    </row>
    <row r="147" spans="1:5" ht="29.25">
      <c r="A147" s="361" t="s">
        <v>15659</v>
      </c>
      <c r="B147" s="367" t="s">
        <v>15660</v>
      </c>
      <c r="C147" s="369" t="s">
        <v>15489</v>
      </c>
      <c r="D147" s="372">
        <v>487.41</v>
      </c>
    </row>
    <row r="148" spans="1:5" ht="29.25">
      <c r="A148" s="361" t="s">
        <v>15661</v>
      </c>
      <c r="B148" s="359" t="s">
        <v>15662</v>
      </c>
      <c r="C148" s="369" t="s">
        <v>15489</v>
      </c>
      <c r="D148" s="372">
        <v>487.47</v>
      </c>
    </row>
    <row r="149" spans="1:5" ht="19.5">
      <c r="A149" s="361" t="s">
        <v>15663</v>
      </c>
      <c r="B149" s="359" t="s">
        <v>15664</v>
      </c>
      <c r="C149" s="369" t="s">
        <v>15369</v>
      </c>
      <c r="D149" s="372">
        <v>11.77</v>
      </c>
    </row>
    <row r="150" spans="1:5" ht="19.5">
      <c r="A150" s="361" t="s">
        <v>15665</v>
      </c>
      <c r="B150" s="359" t="s">
        <v>15666</v>
      </c>
      <c r="C150" s="369" t="s">
        <v>15369</v>
      </c>
      <c r="D150" s="372">
        <v>66</v>
      </c>
    </row>
    <row r="151" spans="1:5" ht="39">
      <c r="A151" s="362" t="s">
        <v>15667</v>
      </c>
      <c r="B151" s="359" t="s">
        <v>15668</v>
      </c>
      <c r="C151" s="362" t="s">
        <v>15489</v>
      </c>
      <c r="D151" s="580">
        <v>631.38</v>
      </c>
      <c r="E151" s="581"/>
    </row>
    <row r="152" spans="1:5" ht="58.5">
      <c r="A152" s="362" t="s">
        <v>15669</v>
      </c>
      <c r="B152" s="359" t="s">
        <v>15670</v>
      </c>
      <c r="C152" s="362" t="s">
        <v>15489</v>
      </c>
      <c r="D152" s="580">
        <v>532.75</v>
      </c>
      <c r="E152" s="581"/>
    </row>
    <row r="153" spans="1:5" ht="39">
      <c r="A153" s="362" t="s">
        <v>15671</v>
      </c>
      <c r="B153" s="359" t="s">
        <v>15672</v>
      </c>
      <c r="C153" s="362" t="s">
        <v>15369</v>
      </c>
      <c r="D153" s="586">
        <v>5940.22</v>
      </c>
      <c r="E153" s="587"/>
    </row>
    <row r="154" spans="1:5" ht="39">
      <c r="A154" s="362" t="s">
        <v>15673</v>
      </c>
      <c r="B154" s="359" t="s">
        <v>15674</v>
      </c>
      <c r="C154" s="362" t="s">
        <v>15369</v>
      </c>
      <c r="D154" s="586">
        <v>3689.69</v>
      </c>
      <c r="E154" s="587"/>
    </row>
    <row r="155" spans="1:5" ht="19.5">
      <c r="A155" s="362" t="s">
        <v>15675</v>
      </c>
      <c r="B155" s="359" t="s">
        <v>15676</v>
      </c>
      <c r="C155" s="362" t="s">
        <v>15489</v>
      </c>
      <c r="D155" s="580">
        <v>70.67</v>
      </c>
      <c r="E155" s="581"/>
    </row>
    <row r="156" spans="1:5" ht="19.5">
      <c r="A156" s="362" t="s">
        <v>15677</v>
      </c>
      <c r="B156" s="359" t="s">
        <v>15678</v>
      </c>
      <c r="C156" s="362" t="s">
        <v>15489</v>
      </c>
      <c r="D156" s="580">
        <v>51.8</v>
      </c>
      <c r="E156" s="581"/>
    </row>
    <row r="157" spans="1:5" ht="19.5">
      <c r="A157" s="362" t="s">
        <v>15679</v>
      </c>
      <c r="B157" s="359" t="s">
        <v>15680</v>
      </c>
      <c r="C157" s="362" t="s">
        <v>15489</v>
      </c>
      <c r="D157" s="580">
        <v>58.68</v>
      </c>
      <c r="E157" s="581"/>
    </row>
    <row r="158" spans="1:5" ht="29.25">
      <c r="A158" s="362" t="s">
        <v>15681</v>
      </c>
      <c r="B158" s="359" t="s">
        <v>15682</v>
      </c>
      <c r="C158" s="362" t="s">
        <v>15489</v>
      </c>
      <c r="D158" s="580">
        <v>47.09</v>
      </c>
      <c r="E158" s="581"/>
    </row>
    <row r="159" spans="1:5" ht="19.5">
      <c r="A159" s="362" t="s">
        <v>15683</v>
      </c>
      <c r="B159" s="359" t="s">
        <v>15684</v>
      </c>
      <c r="C159" s="362" t="s">
        <v>15536</v>
      </c>
      <c r="D159" s="586">
        <v>1200</v>
      </c>
      <c r="E159" s="587"/>
    </row>
    <row r="160" spans="1:5" ht="19.5">
      <c r="A160" s="360" t="s">
        <v>15685</v>
      </c>
      <c r="B160" s="359" t="s">
        <v>15686</v>
      </c>
      <c r="C160" s="360" t="s">
        <v>15489</v>
      </c>
      <c r="D160" s="578">
        <v>310.22000000000003</v>
      </c>
      <c r="E160" s="579"/>
    </row>
    <row r="161" spans="1:5" ht="29.25">
      <c r="A161" s="364" t="s">
        <v>15687</v>
      </c>
      <c r="B161" s="363" t="s">
        <v>15688</v>
      </c>
      <c r="C161" s="364" t="s">
        <v>15536</v>
      </c>
      <c r="D161" s="606">
        <v>525.5</v>
      </c>
      <c r="E161" s="607"/>
    </row>
    <row r="162" spans="1:5" ht="29.25">
      <c r="A162" s="374"/>
      <c r="B162" s="366" t="s">
        <v>15689</v>
      </c>
      <c r="C162" s="374"/>
      <c r="D162" s="374"/>
    </row>
    <row r="163" spans="1:5" ht="48.75">
      <c r="A163" s="361" t="s">
        <v>15690</v>
      </c>
      <c r="B163" s="359" t="s">
        <v>15691</v>
      </c>
      <c r="C163" s="371" t="s">
        <v>15536</v>
      </c>
      <c r="D163" s="373">
        <v>371.5</v>
      </c>
    </row>
    <row r="164" spans="1:5" ht="48.75">
      <c r="A164" s="362" t="s">
        <v>15692</v>
      </c>
      <c r="B164" s="359" t="s">
        <v>15693</v>
      </c>
      <c r="C164" s="362" t="s">
        <v>15536</v>
      </c>
      <c r="D164" s="580">
        <v>780</v>
      </c>
      <c r="E164" s="581"/>
    </row>
    <row r="165" spans="1:5" ht="19.5">
      <c r="A165" s="362" t="s">
        <v>15694</v>
      </c>
      <c r="B165" s="359" t="s">
        <v>15695</v>
      </c>
      <c r="C165" s="362" t="s">
        <v>15369</v>
      </c>
      <c r="D165" s="586">
        <v>1780.08</v>
      </c>
      <c r="E165" s="587"/>
    </row>
    <row r="166" spans="1:5">
      <c r="A166" s="360" t="s">
        <v>15696</v>
      </c>
      <c r="B166" s="359" t="s">
        <v>15697</v>
      </c>
      <c r="C166" s="360" t="s">
        <v>15369</v>
      </c>
      <c r="D166" s="590">
        <v>1715.29</v>
      </c>
      <c r="E166" s="591"/>
    </row>
    <row r="167" spans="1:5" ht="19.5">
      <c r="A167" s="360" t="s">
        <v>15698</v>
      </c>
      <c r="B167" s="359" t="s">
        <v>15699</v>
      </c>
      <c r="C167" s="360" t="s">
        <v>15396</v>
      </c>
      <c r="D167" s="578">
        <v>3.81</v>
      </c>
      <c r="E167" s="579"/>
    </row>
    <row r="168" spans="1:5" ht="48.75">
      <c r="A168" s="362" t="s">
        <v>15700</v>
      </c>
      <c r="B168" s="359" t="s">
        <v>15701</v>
      </c>
      <c r="C168" s="362" t="s">
        <v>15396</v>
      </c>
      <c r="D168" s="580">
        <v>62.67</v>
      </c>
      <c r="E168" s="581"/>
    </row>
    <row r="169" spans="1:5" ht="19.5">
      <c r="A169" s="362" t="s">
        <v>15702</v>
      </c>
      <c r="B169" s="359" t="s">
        <v>15703</v>
      </c>
      <c r="C169" s="362" t="s">
        <v>15396</v>
      </c>
      <c r="D169" s="580">
        <v>12.17</v>
      </c>
      <c r="E169" s="581"/>
    </row>
    <row r="170" spans="1:5">
      <c r="A170" s="362" t="s">
        <v>15704</v>
      </c>
      <c r="B170" s="359" t="s">
        <v>15705</v>
      </c>
      <c r="C170" s="362" t="s">
        <v>15489</v>
      </c>
      <c r="D170" s="580">
        <v>10.25</v>
      </c>
      <c r="E170" s="581"/>
    </row>
    <row r="171" spans="1:5" ht="19.5">
      <c r="A171" s="360" t="s">
        <v>15706</v>
      </c>
      <c r="B171" s="359" t="s">
        <v>15707</v>
      </c>
      <c r="C171" s="360" t="s">
        <v>15369</v>
      </c>
      <c r="D171" s="578">
        <v>135.38999999999999</v>
      </c>
      <c r="E171" s="579"/>
    </row>
    <row r="172" spans="1:5" ht="29.25">
      <c r="A172" s="362" t="s">
        <v>15708</v>
      </c>
      <c r="B172" s="359" t="s">
        <v>15709</v>
      </c>
      <c r="C172" s="362" t="s">
        <v>15369</v>
      </c>
      <c r="D172" s="580">
        <v>576</v>
      </c>
      <c r="E172" s="581"/>
    </row>
    <row r="173" spans="1:5">
      <c r="A173" s="362" t="s">
        <v>15710</v>
      </c>
      <c r="B173" s="359" t="s">
        <v>15711</v>
      </c>
      <c r="C173" s="362" t="s">
        <v>15369</v>
      </c>
      <c r="D173" s="580">
        <v>3.47</v>
      </c>
      <c r="E173" s="581"/>
    </row>
    <row r="174" spans="1:5" ht="29.25">
      <c r="A174" s="362" t="s">
        <v>15712</v>
      </c>
      <c r="B174" s="367" t="s">
        <v>15713</v>
      </c>
      <c r="C174" s="362" t="s">
        <v>15489</v>
      </c>
      <c r="D174" s="580">
        <v>514.74</v>
      </c>
      <c r="E174" s="581"/>
    </row>
    <row r="175" spans="1:5" ht="29.25">
      <c r="A175" s="362" t="s">
        <v>15714</v>
      </c>
      <c r="B175" s="359" t="s">
        <v>15715</v>
      </c>
      <c r="C175" s="362" t="s">
        <v>15489</v>
      </c>
      <c r="D175" s="580">
        <v>510.28</v>
      </c>
      <c r="E175" s="581"/>
    </row>
    <row r="176" spans="1:5">
      <c r="A176" s="362" t="s">
        <v>15716</v>
      </c>
      <c r="B176" s="359" t="s">
        <v>15717</v>
      </c>
      <c r="C176" s="362" t="s">
        <v>15369</v>
      </c>
      <c r="D176" s="580">
        <v>12.96</v>
      </c>
      <c r="E176" s="581"/>
    </row>
    <row r="177" spans="1:5">
      <c r="A177" s="364" t="s">
        <v>15718</v>
      </c>
      <c r="B177" s="363" t="s">
        <v>15719</v>
      </c>
      <c r="C177" s="364" t="s">
        <v>15369</v>
      </c>
      <c r="D177" s="606">
        <v>67.34</v>
      </c>
      <c r="E177" s="607"/>
    </row>
    <row r="178" spans="1:5" ht="12.75">
      <c r="A178" s="365"/>
      <c r="B178" s="366" t="s">
        <v>15720</v>
      </c>
      <c r="C178" s="365"/>
      <c r="D178" s="584"/>
      <c r="E178" s="585"/>
    </row>
    <row r="179" spans="1:5" ht="29.25">
      <c r="A179" s="359" t="s">
        <v>15721</v>
      </c>
      <c r="B179" s="359" t="s">
        <v>15722</v>
      </c>
      <c r="C179" s="360" t="s">
        <v>15536</v>
      </c>
      <c r="D179" s="578">
        <v>95.08</v>
      </c>
      <c r="E179" s="579"/>
    </row>
    <row r="180" spans="1:5" ht="19.5">
      <c r="A180" s="361" t="s">
        <v>15723</v>
      </c>
      <c r="B180" s="359" t="s">
        <v>15724</v>
      </c>
      <c r="C180" s="362" t="s">
        <v>15536</v>
      </c>
      <c r="D180" s="580">
        <v>41</v>
      </c>
      <c r="E180" s="581"/>
    </row>
    <row r="181" spans="1:5" ht="39">
      <c r="A181" s="361" t="s">
        <v>15725</v>
      </c>
      <c r="B181" s="359" t="s">
        <v>15726</v>
      </c>
      <c r="C181" s="362" t="s">
        <v>15536</v>
      </c>
      <c r="D181" s="580">
        <v>52</v>
      </c>
      <c r="E181" s="581"/>
    </row>
    <row r="182" spans="1:5" ht="39">
      <c r="A182" s="362" t="s">
        <v>15727</v>
      </c>
      <c r="B182" s="359" t="s">
        <v>15728</v>
      </c>
      <c r="C182" s="362" t="s">
        <v>15536</v>
      </c>
      <c r="D182" s="580">
        <v>48</v>
      </c>
      <c r="E182" s="581"/>
    </row>
    <row r="183" spans="1:5" ht="19.5">
      <c r="A183" s="360" t="s">
        <v>15729</v>
      </c>
      <c r="B183" s="359" t="s">
        <v>15730</v>
      </c>
      <c r="C183" s="360" t="s">
        <v>15536</v>
      </c>
      <c r="D183" s="578">
        <v>78.66</v>
      </c>
      <c r="E183" s="579"/>
    </row>
    <row r="184" spans="1:5" ht="19.5">
      <c r="A184" s="362" t="s">
        <v>15731</v>
      </c>
      <c r="B184" s="359" t="s">
        <v>15732</v>
      </c>
      <c r="C184" s="362" t="s">
        <v>15733</v>
      </c>
      <c r="D184" s="580">
        <v>27</v>
      </c>
      <c r="E184" s="581"/>
    </row>
    <row r="185" spans="1:5">
      <c r="A185" s="362" t="s">
        <v>15734</v>
      </c>
      <c r="B185" s="359" t="s">
        <v>15735</v>
      </c>
      <c r="C185" s="362" t="s">
        <v>15396</v>
      </c>
      <c r="D185" s="580">
        <v>1.51</v>
      </c>
      <c r="E185" s="581"/>
    </row>
    <row r="186" spans="1:5" ht="19.5">
      <c r="A186" s="362" t="s">
        <v>15736</v>
      </c>
      <c r="B186" s="359" t="s">
        <v>15737</v>
      </c>
      <c r="C186" s="362" t="s">
        <v>15396</v>
      </c>
      <c r="D186" s="580">
        <v>20.81</v>
      </c>
      <c r="E186" s="581"/>
    </row>
    <row r="187" spans="1:5" ht="19.5">
      <c r="A187" s="360" t="s">
        <v>15738</v>
      </c>
      <c r="B187" s="359" t="s">
        <v>15739</v>
      </c>
      <c r="C187" s="360" t="s">
        <v>15536</v>
      </c>
      <c r="D187" s="578">
        <v>95.08</v>
      </c>
      <c r="E187" s="579"/>
    </row>
    <row r="188" spans="1:5" ht="19.5">
      <c r="A188" s="362" t="s">
        <v>15740</v>
      </c>
      <c r="B188" s="359" t="s">
        <v>15741</v>
      </c>
      <c r="C188" s="362" t="s">
        <v>15536</v>
      </c>
      <c r="D188" s="580">
        <v>41</v>
      </c>
      <c r="E188" s="581"/>
    </row>
    <row r="189" spans="1:5" ht="29.25">
      <c r="A189" s="362" t="s">
        <v>15742</v>
      </c>
      <c r="B189" s="359" t="s">
        <v>15743</v>
      </c>
      <c r="C189" s="362" t="s">
        <v>15536</v>
      </c>
      <c r="D189" s="580">
        <v>52</v>
      </c>
      <c r="E189" s="581"/>
    </row>
    <row r="190" spans="1:5" ht="29.25">
      <c r="A190" s="362" t="s">
        <v>15744</v>
      </c>
      <c r="B190" s="359" t="s">
        <v>15745</v>
      </c>
      <c r="C190" s="362" t="s">
        <v>15536</v>
      </c>
      <c r="D190" s="580">
        <v>48</v>
      </c>
      <c r="E190" s="581"/>
    </row>
    <row r="191" spans="1:5" ht="19.5">
      <c r="A191" s="360" t="s">
        <v>15746</v>
      </c>
      <c r="B191" s="359" t="s">
        <v>15747</v>
      </c>
      <c r="C191" s="360" t="s">
        <v>15536</v>
      </c>
      <c r="D191" s="578">
        <v>78.66</v>
      </c>
      <c r="E191" s="579"/>
    </row>
    <row r="192" spans="1:5" ht="19.5">
      <c r="A192" s="362" t="s">
        <v>15748</v>
      </c>
      <c r="B192" s="359" t="s">
        <v>15749</v>
      </c>
      <c r="C192" s="362" t="s">
        <v>15733</v>
      </c>
      <c r="D192" s="580">
        <v>27</v>
      </c>
      <c r="E192" s="581"/>
    </row>
    <row r="193" spans="1:5">
      <c r="A193" s="362" t="s">
        <v>15750</v>
      </c>
      <c r="B193" s="359" t="s">
        <v>15751</v>
      </c>
      <c r="C193" s="362" t="s">
        <v>15396</v>
      </c>
      <c r="D193" s="580">
        <v>1.51</v>
      </c>
      <c r="E193" s="581"/>
    </row>
    <row r="194" spans="1:5" ht="19.5">
      <c r="A194" s="362" t="s">
        <v>15752</v>
      </c>
      <c r="B194" s="359" t="s">
        <v>15753</v>
      </c>
      <c r="C194" s="362" t="s">
        <v>15396</v>
      </c>
      <c r="D194" s="580">
        <v>21.45</v>
      </c>
      <c r="E194" s="581"/>
    </row>
    <row r="195" spans="1:5" ht="48.75">
      <c r="A195" s="364" t="s">
        <v>15754</v>
      </c>
      <c r="B195" s="363" t="s">
        <v>15755</v>
      </c>
      <c r="C195" s="364" t="s">
        <v>15369</v>
      </c>
      <c r="D195" s="588">
        <v>1740.82</v>
      </c>
      <c r="E195" s="589"/>
    </row>
    <row r="196" spans="1:5" ht="12.75">
      <c r="A196" s="365"/>
      <c r="B196" s="366" t="s">
        <v>15756</v>
      </c>
      <c r="C196" s="365"/>
      <c r="D196" s="584"/>
      <c r="E196" s="585"/>
    </row>
    <row r="197" spans="1:5" ht="48.75">
      <c r="A197" s="361" t="s">
        <v>15757</v>
      </c>
      <c r="B197" s="359" t="s">
        <v>15758</v>
      </c>
      <c r="C197" s="362" t="s">
        <v>15369</v>
      </c>
      <c r="D197" s="586">
        <v>1528.31</v>
      </c>
      <c r="E197" s="587"/>
    </row>
    <row r="198" spans="1:5" ht="19.5">
      <c r="A198" s="359" t="s">
        <v>15759</v>
      </c>
      <c r="B198" s="359" t="s">
        <v>15760</v>
      </c>
      <c r="C198" s="360" t="s">
        <v>15396</v>
      </c>
      <c r="D198" s="578">
        <v>6.52</v>
      </c>
      <c r="E198" s="579"/>
    </row>
    <row r="199" spans="1:5" ht="19.5">
      <c r="A199" s="360" t="s">
        <v>15761</v>
      </c>
      <c r="B199" s="359" t="s">
        <v>15762</v>
      </c>
      <c r="C199" s="360" t="s">
        <v>15489</v>
      </c>
      <c r="D199" s="578">
        <v>10.28</v>
      </c>
      <c r="E199" s="579"/>
    </row>
    <row r="200" spans="1:5" ht="58.5">
      <c r="A200" s="362" t="s">
        <v>15763</v>
      </c>
      <c r="B200" s="359" t="s">
        <v>15764</v>
      </c>
      <c r="C200" s="362" t="s">
        <v>15369</v>
      </c>
      <c r="D200" s="586">
        <v>1956.77</v>
      </c>
      <c r="E200" s="587"/>
    </row>
    <row r="201" spans="1:5" ht="48.75">
      <c r="A201" s="362" t="s">
        <v>15765</v>
      </c>
      <c r="B201" s="359" t="s">
        <v>15766</v>
      </c>
      <c r="C201" s="362" t="s">
        <v>15369</v>
      </c>
      <c r="D201" s="586">
        <v>1704.24</v>
      </c>
      <c r="E201" s="587"/>
    </row>
    <row r="202" spans="1:5" ht="19.5">
      <c r="A202" s="360" t="s">
        <v>15767</v>
      </c>
      <c r="B202" s="359" t="s">
        <v>15768</v>
      </c>
      <c r="C202" s="360" t="s">
        <v>15396</v>
      </c>
      <c r="D202" s="578">
        <v>6.96</v>
      </c>
      <c r="E202" s="579"/>
    </row>
    <row r="203" spans="1:5" ht="19.5">
      <c r="A203" s="360" t="s">
        <v>15769</v>
      </c>
      <c r="B203" s="359" t="s">
        <v>15770</v>
      </c>
      <c r="C203" s="360" t="s">
        <v>15489</v>
      </c>
      <c r="D203" s="578">
        <v>11.11</v>
      </c>
      <c r="E203" s="579"/>
    </row>
    <row r="204" spans="1:5">
      <c r="A204" s="360" t="s">
        <v>15771</v>
      </c>
      <c r="B204" s="359" t="s">
        <v>15772</v>
      </c>
      <c r="C204" s="360" t="s">
        <v>15369</v>
      </c>
      <c r="D204" s="578">
        <v>148.5</v>
      </c>
      <c r="E204" s="579"/>
    </row>
    <row r="205" spans="1:5">
      <c r="A205" s="360" t="s">
        <v>15773</v>
      </c>
      <c r="B205" s="359" t="s">
        <v>15774</v>
      </c>
      <c r="C205" s="360" t="s">
        <v>15369</v>
      </c>
      <c r="D205" s="578">
        <v>142.83000000000001</v>
      </c>
      <c r="E205" s="579"/>
    </row>
    <row r="206" spans="1:5">
      <c r="A206" s="360" t="s">
        <v>15775</v>
      </c>
      <c r="B206" s="359" t="s">
        <v>15776</v>
      </c>
      <c r="C206" s="360" t="s">
        <v>15369</v>
      </c>
      <c r="D206" s="578">
        <v>122.43</v>
      </c>
      <c r="E206" s="579"/>
    </row>
    <row r="207" spans="1:5">
      <c r="A207" s="360" t="s">
        <v>15777</v>
      </c>
      <c r="B207" s="359" t="s">
        <v>15778</v>
      </c>
      <c r="C207" s="360" t="s">
        <v>15369</v>
      </c>
      <c r="D207" s="578">
        <v>102.02</v>
      </c>
      <c r="E207" s="579"/>
    </row>
    <row r="208" spans="1:5">
      <c r="A208" s="360" t="s">
        <v>15779</v>
      </c>
      <c r="B208" s="359" t="s">
        <v>15780</v>
      </c>
      <c r="C208" s="360" t="s">
        <v>15369</v>
      </c>
      <c r="D208" s="578">
        <v>132.63</v>
      </c>
      <c r="E208" s="579"/>
    </row>
    <row r="209" spans="1:5">
      <c r="A209" s="360" t="s">
        <v>15781</v>
      </c>
      <c r="B209" s="359" t="s">
        <v>15782</v>
      </c>
      <c r="C209" s="360" t="s">
        <v>15369</v>
      </c>
      <c r="D209" s="590">
        <v>3151.41</v>
      </c>
      <c r="E209" s="591"/>
    </row>
    <row r="210" spans="1:5">
      <c r="A210" s="360" t="s">
        <v>15783</v>
      </c>
      <c r="B210" s="359" t="s">
        <v>15784</v>
      </c>
      <c r="C210" s="360" t="s">
        <v>15369</v>
      </c>
      <c r="D210" s="590">
        <v>1825.1</v>
      </c>
      <c r="E210" s="591"/>
    </row>
    <row r="211" spans="1:5" ht="29.25">
      <c r="A211" s="362" t="s">
        <v>15785</v>
      </c>
      <c r="B211" s="359" t="s">
        <v>15786</v>
      </c>
      <c r="C211" s="362" t="s">
        <v>15787</v>
      </c>
      <c r="D211" s="580">
        <v>33.53</v>
      </c>
      <c r="E211" s="581"/>
    </row>
    <row r="212" spans="1:5">
      <c r="A212" s="362" t="s">
        <v>15788</v>
      </c>
      <c r="B212" s="359" t="s">
        <v>15789</v>
      </c>
      <c r="C212" s="362" t="s">
        <v>15369</v>
      </c>
      <c r="D212" s="580">
        <v>63.07</v>
      </c>
      <c r="E212" s="581"/>
    </row>
    <row r="213" spans="1:5">
      <c r="A213" s="360" t="s">
        <v>15790</v>
      </c>
      <c r="B213" s="359" t="s">
        <v>15791</v>
      </c>
      <c r="C213" s="360" t="s">
        <v>15369</v>
      </c>
      <c r="D213" s="578">
        <v>48.32</v>
      </c>
      <c r="E213" s="579"/>
    </row>
    <row r="214" spans="1:5">
      <c r="A214" s="360" t="s">
        <v>15792</v>
      </c>
      <c r="B214" s="359" t="s">
        <v>15793</v>
      </c>
      <c r="C214" s="360" t="s">
        <v>15369</v>
      </c>
      <c r="D214" s="578">
        <v>16.22</v>
      </c>
      <c r="E214" s="579"/>
    </row>
    <row r="215" spans="1:5">
      <c r="A215" s="360" t="s">
        <v>15794</v>
      </c>
      <c r="B215" s="359" t="s">
        <v>15795</v>
      </c>
      <c r="C215" s="360" t="s">
        <v>15369</v>
      </c>
      <c r="D215" s="578">
        <v>357.08</v>
      </c>
      <c r="E215" s="579"/>
    </row>
    <row r="216" spans="1:5">
      <c r="A216" s="360" t="s">
        <v>15796</v>
      </c>
      <c r="B216" s="359" t="s">
        <v>15797</v>
      </c>
      <c r="C216" s="360" t="s">
        <v>15369</v>
      </c>
      <c r="D216" s="578">
        <v>102.02</v>
      </c>
      <c r="E216" s="579"/>
    </row>
    <row r="217" spans="1:5">
      <c r="A217" s="364" t="s">
        <v>15798</v>
      </c>
      <c r="B217" s="363" t="s">
        <v>15799</v>
      </c>
      <c r="C217" s="364" t="s">
        <v>15369</v>
      </c>
      <c r="D217" s="606">
        <v>102.02</v>
      </c>
      <c r="E217" s="607"/>
    </row>
    <row r="218" spans="1:5" ht="12.75">
      <c r="A218" s="375"/>
      <c r="B218" s="366" t="s">
        <v>15800</v>
      </c>
      <c r="C218" s="375"/>
      <c r="D218" s="610"/>
      <c r="E218" s="611"/>
    </row>
    <row r="219" spans="1:5">
      <c r="A219" s="359" t="s">
        <v>15801</v>
      </c>
      <c r="B219" s="359" t="s">
        <v>15802</v>
      </c>
      <c r="C219" s="360" t="s">
        <v>15369</v>
      </c>
      <c r="D219" s="626">
        <v>234.66</v>
      </c>
      <c r="E219" s="627"/>
    </row>
    <row r="220" spans="1:5">
      <c r="A220" s="360" t="s">
        <v>15803</v>
      </c>
      <c r="B220" s="359" t="s">
        <v>15804</v>
      </c>
      <c r="C220" s="360" t="s">
        <v>15369</v>
      </c>
      <c r="D220" s="578">
        <v>357.08</v>
      </c>
      <c r="E220" s="579"/>
    </row>
    <row r="221" spans="1:5">
      <c r="A221" s="360" t="s">
        <v>15805</v>
      </c>
      <c r="B221" s="359" t="s">
        <v>15806</v>
      </c>
      <c r="C221" s="360" t="s">
        <v>15369</v>
      </c>
      <c r="D221" s="590">
        <v>4273.67</v>
      </c>
      <c r="E221" s="591"/>
    </row>
    <row r="222" spans="1:5">
      <c r="A222" s="360" t="s">
        <v>15807</v>
      </c>
      <c r="B222" s="359" t="s">
        <v>15808</v>
      </c>
      <c r="C222" s="360" t="s">
        <v>15369</v>
      </c>
      <c r="D222" s="590">
        <v>9970.01</v>
      </c>
      <c r="E222" s="591"/>
    </row>
    <row r="223" spans="1:5">
      <c r="A223" s="360" t="s">
        <v>15809</v>
      </c>
      <c r="B223" s="359" t="s">
        <v>15810</v>
      </c>
      <c r="C223" s="360" t="s">
        <v>15369</v>
      </c>
      <c r="D223" s="578">
        <v>655.22</v>
      </c>
      <c r="E223" s="579"/>
    </row>
    <row r="224" spans="1:5">
      <c r="A224" s="360" t="s">
        <v>15811</v>
      </c>
      <c r="B224" s="359" t="s">
        <v>15812</v>
      </c>
      <c r="C224" s="360" t="s">
        <v>15369</v>
      </c>
      <c r="D224" s="590">
        <v>1368.26</v>
      </c>
      <c r="E224" s="591"/>
    </row>
    <row r="225" spans="1:5">
      <c r="A225" s="360" t="s">
        <v>15813</v>
      </c>
      <c r="B225" s="359" t="s">
        <v>15814</v>
      </c>
      <c r="C225" s="360" t="s">
        <v>15369</v>
      </c>
      <c r="D225" s="578">
        <v>715.3</v>
      </c>
      <c r="E225" s="579"/>
    </row>
    <row r="226" spans="1:5" ht="29.25">
      <c r="A226" s="362" t="s">
        <v>15815</v>
      </c>
      <c r="B226" s="359" t="s">
        <v>15816</v>
      </c>
      <c r="C226" s="362" t="s">
        <v>15369</v>
      </c>
      <c r="D226" s="586">
        <v>2296.67</v>
      </c>
      <c r="E226" s="587"/>
    </row>
    <row r="227" spans="1:5" ht="19.5">
      <c r="A227" s="360" t="s">
        <v>15817</v>
      </c>
      <c r="B227" s="359" t="s">
        <v>15818</v>
      </c>
      <c r="C227" s="360" t="s">
        <v>15369</v>
      </c>
      <c r="D227" s="578">
        <v>332.14</v>
      </c>
      <c r="E227" s="579"/>
    </row>
    <row r="228" spans="1:5" ht="19.5">
      <c r="A228" s="362" t="s">
        <v>15819</v>
      </c>
      <c r="B228" s="359" t="s">
        <v>15820</v>
      </c>
      <c r="C228" s="362" t="s">
        <v>15369</v>
      </c>
      <c r="D228" s="580">
        <v>204.16</v>
      </c>
      <c r="E228" s="581"/>
    </row>
    <row r="229" spans="1:5" ht="19.5">
      <c r="A229" s="362" t="s">
        <v>15821</v>
      </c>
      <c r="B229" s="359" t="s">
        <v>15822</v>
      </c>
      <c r="C229" s="362" t="s">
        <v>15369</v>
      </c>
      <c r="D229" s="580">
        <v>106.33</v>
      </c>
      <c r="E229" s="581"/>
    </row>
    <row r="230" spans="1:5" ht="19.5">
      <c r="A230" s="362" t="s">
        <v>15823</v>
      </c>
      <c r="B230" s="359" t="s">
        <v>15824</v>
      </c>
      <c r="C230" s="362" t="s">
        <v>15369</v>
      </c>
      <c r="D230" s="580">
        <v>102.02</v>
      </c>
      <c r="E230" s="581"/>
    </row>
    <row r="231" spans="1:5" ht="19.5">
      <c r="A231" s="360" t="s">
        <v>15825</v>
      </c>
      <c r="B231" s="359" t="s">
        <v>15826</v>
      </c>
      <c r="C231" s="360" t="s">
        <v>15369</v>
      </c>
      <c r="D231" s="590">
        <v>6860.7</v>
      </c>
      <c r="E231" s="591"/>
    </row>
    <row r="232" spans="1:5" ht="19.5">
      <c r="A232" s="360" t="s">
        <v>15827</v>
      </c>
      <c r="B232" s="359" t="s">
        <v>15828</v>
      </c>
      <c r="C232" s="360" t="s">
        <v>15369</v>
      </c>
      <c r="D232" s="578">
        <v>915.5</v>
      </c>
      <c r="E232" s="579"/>
    </row>
    <row r="233" spans="1:5" ht="19.5">
      <c r="A233" s="362" t="s">
        <v>15829</v>
      </c>
      <c r="B233" s="359" t="s">
        <v>15830</v>
      </c>
      <c r="C233" s="362" t="s">
        <v>15369</v>
      </c>
      <c r="D233" s="580">
        <v>500.7</v>
      </c>
      <c r="E233" s="581"/>
    </row>
    <row r="234" spans="1:5" ht="19.5">
      <c r="A234" s="362" t="s">
        <v>15831</v>
      </c>
      <c r="B234" s="359" t="s">
        <v>15832</v>
      </c>
      <c r="C234" s="362" t="s">
        <v>15369</v>
      </c>
      <c r="D234" s="580">
        <v>500.7</v>
      </c>
      <c r="E234" s="581"/>
    </row>
    <row r="235" spans="1:5" ht="29.25">
      <c r="A235" s="362" t="s">
        <v>15833</v>
      </c>
      <c r="B235" s="359" t="s">
        <v>15834</v>
      </c>
      <c r="C235" s="362" t="s">
        <v>15369</v>
      </c>
      <c r="D235" s="586">
        <v>5533.7</v>
      </c>
      <c r="E235" s="587"/>
    </row>
    <row r="236" spans="1:5" ht="19.5">
      <c r="A236" s="360" t="s">
        <v>15835</v>
      </c>
      <c r="B236" s="359" t="s">
        <v>15836</v>
      </c>
      <c r="C236" s="360" t="s">
        <v>15369</v>
      </c>
      <c r="D236" s="590">
        <v>2663.75</v>
      </c>
      <c r="E236" s="591"/>
    </row>
    <row r="237" spans="1:5" ht="19.5">
      <c r="A237" s="360" t="s">
        <v>15837</v>
      </c>
      <c r="B237" s="359" t="s">
        <v>15838</v>
      </c>
      <c r="C237" s="360" t="s">
        <v>15369</v>
      </c>
      <c r="D237" s="590">
        <v>15362.72</v>
      </c>
      <c r="E237" s="591"/>
    </row>
    <row r="238" spans="1:5">
      <c r="A238" s="360" t="s">
        <v>15839</v>
      </c>
      <c r="B238" s="359" t="s">
        <v>15840</v>
      </c>
      <c r="C238" s="360" t="s">
        <v>15369</v>
      </c>
      <c r="D238" s="578">
        <v>246.48</v>
      </c>
      <c r="E238" s="579"/>
    </row>
    <row r="239" spans="1:5">
      <c r="A239" s="360" t="s">
        <v>15841</v>
      </c>
      <c r="B239" s="359" t="s">
        <v>15842</v>
      </c>
      <c r="C239" s="360" t="s">
        <v>15369</v>
      </c>
      <c r="D239" s="590">
        <v>1816.03</v>
      </c>
      <c r="E239" s="591"/>
    </row>
    <row r="240" spans="1:5">
      <c r="A240" s="359" t="s">
        <v>15843</v>
      </c>
      <c r="B240" s="359" t="s">
        <v>15844</v>
      </c>
      <c r="C240" s="360" t="s">
        <v>15369</v>
      </c>
      <c r="D240" s="578">
        <v>137.16999999999999</v>
      </c>
      <c r="E240" s="579"/>
    </row>
    <row r="241" spans="1:5" ht="19.5">
      <c r="A241" s="361" t="s">
        <v>15845</v>
      </c>
      <c r="B241" s="359" t="s">
        <v>15846</v>
      </c>
      <c r="C241" s="362" t="s">
        <v>15369</v>
      </c>
      <c r="D241" s="580">
        <v>523.72</v>
      </c>
      <c r="E241" s="581"/>
    </row>
    <row r="242" spans="1:5" ht="19.5">
      <c r="A242" s="361" t="s">
        <v>15847</v>
      </c>
      <c r="B242" s="359" t="s">
        <v>15848</v>
      </c>
      <c r="C242" s="362" t="s">
        <v>15369</v>
      </c>
      <c r="D242" s="580">
        <v>609.88</v>
      </c>
      <c r="E242" s="581"/>
    </row>
    <row r="243" spans="1:5" ht="19.5">
      <c r="A243" s="362" t="s">
        <v>15849</v>
      </c>
      <c r="B243" s="359" t="s">
        <v>15850</v>
      </c>
      <c r="C243" s="369" t="s">
        <v>15369</v>
      </c>
      <c r="D243" s="580">
        <v>436.44</v>
      </c>
      <c r="E243" s="581"/>
    </row>
    <row r="244" spans="1:5" ht="19.5">
      <c r="A244" s="362" t="s">
        <v>15851</v>
      </c>
      <c r="B244" s="359" t="s">
        <v>15852</v>
      </c>
      <c r="C244" s="369" t="s">
        <v>15369</v>
      </c>
      <c r="D244" s="580">
        <v>226.72</v>
      </c>
      <c r="E244" s="581"/>
    </row>
    <row r="245" spans="1:5" ht="19.5">
      <c r="A245" s="360" t="s">
        <v>15853</v>
      </c>
      <c r="B245" s="359" t="s">
        <v>15854</v>
      </c>
      <c r="C245" s="368" t="s">
        <v>15369</v>
      </c>
      <c r="D245" s="578">
        <v>226.72</v>
      </c>
      <c r="E245" s="579"/>
    </row>
    <row r="246" spans="1:5" ht="19.5">
      <c r="A246" s="360" t="s">
        <v>15855</v>
      </c>
      <c r="B246" s="359" t="s">
        <v>15856</v>
      </c>
      <c r="C246" s="368" t="s">
        <v>15369</v>
      </c>
      <c r="D246" s="578">
        <v>147.69999999999999</v>
      </c>
      <c r="E246" s="579"/>
    </row>
    <row r="247" spans="1:5" ht="19.5">
      <c r="A247" s="360" t="s">
        <v>15857</v>
      </c>
      <c r="B247" s="359" t="s">
        <v>15858</v>
      </c>
      <c r="C247" s="368" t="s">
        <v>15369</v>
      </c>
      <c r="D247" s="578">
        <v>136.66</v>
      </c>
      <c r="E247" s="579"/>
    </row>
    <row r="248" spans="1:5" ht="19.5">
      <c r="A248" s="362" t="s">
        <v>15859</v>
      </c>
      <c r="B248" s="359" t="s">
        <v>15860</v>
      </c>
      <c r="C248" s="369" t="s">
        <v>15369</v>
      </c>
      <c r="D248" s="580">
        <v>349.15</v>
      </c>
      <c r="E248" s="581"/>
    </row>
    <row r="249" spans="1:5" ht="19.5">
      <c r="A249" s="362" t="s">
        <v>15861</v>
      </c>
      <c r="B249" s="359" t="s">
        <v>15862</v>
      </c>
      <c r="C249" s="369" t="s">
        <v>15369</v>
      </c>
      <c r="D249" s="580">
        <v>349.15</v>
      </c>
      <c r="E249" s="581"/>
    </row>
    <row r="250" spans="1:5" ht="19.5">
      <c r="A250" s="362" t="s">
        <v>15863</v>
      </c>
      <c r="B250" s="359" t="s">
        <v>15864</v>
      </c>
      <c r="C250" s="369" t="s">
        <v>15369</v>
      </c>
      <c r="D250" s="580">
        <v>340.08</v>
      </c>
      <c r="E250" s="581"/>
    </row>
    <row r="251" spans="1:5" ht="19.5">
      <c r="A251" s="360" t="s">
        <v>15865</v>
      </c>
      <c r="B251" s="359" t="s">
        <v>15866</v>
      </c>
      <c r="C251" s="368" t="s">
        <v>15369</v>
      </c>
      <c r="D251" s="590">
        <v>1830.76</v>
      </c>
      <c r="E251" s="591"/>
    </row>
    <row r="252" spans="1:5" ht="19.5">
      <c r="A252" s="360" t="s">
        <v>15867</v>
      </c>
      <c r="B252" s="359" t="s">
        <v>15868</v>
      </c>
      <c r="C252" s="368" t="s">
        <v>15369</v>
      </c>
      <c r="D252" s="590">
        <v>1918.05</v>
      </c>
      <c r="E252" s="591"/>
    </row>
    <row r="253" spans="1:5" ht="19.5">
      <c r="A253" s="360" t="s">
        <v>15869</v>
      </c>
      <c r="B253" s="359" t="s">
        <v>15870</v>
      </c>
      <c r="C253" s="368" t="s">
        <v>15369</v>
      </c>
      <c r="D253" s="590">
        <v>1657.32</v>
      </c>
      <c r="E253" s="591"/>
    </row>
    <row r="254" spans="1:5" ht="19.5">
      <c r="A254" s="360" t="s">
        <v>15871</v>
      </c>
      <c r="B254" s="359" t="s">
        <v>15872</v>
      </c>
      <c r="C254" s="368" t="s">
        <v>15369</v>
      </c>
      <c r="D254" s="590">
        <v>1133.5999999999999</v>
      </c>
      <c r="E254" s="591"/>
    </row>
    <row r="255" spans="1:5" ht="19.5">
      <c r="A255" s="360" t="s">
        <v>15873</v>
      </c>
      <c r="B255" s="359" t="s">
        <v>15874</v>
      </c>
      <c r="C255" s="368" t="s">
        <v>15369</v>
      </c>
      <c r="D255" s="590">
        <v>1220.8900000000001</v>
      </c>
      <c r="E255" s="591"/>
    </row>
    <row r="256" spans="1:5" ht="19.5">
      <c r="A256" s="360" t="s">
        <v>15875</v>
      </c>
      <c r="B256" s="359" t="s">
        <v>15876</v>
      </c>
      <c r="C256" s="368" t="s">
        <v>15369</v>
      </c>
      <c r="D256" s="590">
        <v>1874.97</v>
      </c>
      <c r="E256" s="591"/>
    </row>
    <row r="257" spans="1:5" ht="19.5">
      <c r="A257" s="360" t="s">
        <v>15877</v>
      </c>
      <c r="B257" s="359" t="s">
        <v>15878</v>
      </c>
      <c r="C257" s="368" t="s">
        <v>15369</v>
      </c>
      <c r="D257" s="590">
        <v>1743.48</v>
      </c>
      <c r="E257" s="591"/>
    </row>
    <row r="258" spans="1:5" ht="19.5">
      <c r="A258" s="360" t="s">
        <v>15879</v>
      </c>
      <c r="B258" s="359" t="s">
        <v>15880</v>
      </c>
      <c r="C258" s="376" t="s">
        <v>15369</v>
      </c>
      <c r="D258" s="578">
        <v>741.37</v>
      </c>
      <c r="E258" s="579"/>
    </row>
    <row r="259" spans="1:5" ht="19.5">
      <c r="A259" s="360" t="s">
        <v>15881</v>
      </c>
      <c r="B259" s="359" t="s">
        <v>15882</v>
      </c>
      <c r="C259" s="376" t="s">
        <v>15369</v>
      </c>
      <c r="D259" s="578">
        <v>654.09</v>
      </c>
      <c r="E259" s="579"/>
    </row>
    <row r="260" spans="1:5" ht="19.5">
      <c r="A260" s="360" t="s">
        <v>15883</v>
      </c>
      <c r="B260" s="359" t="s">
        <v>15884</v>
      </c>
      <c r="C260" s="376" t="s">
        <v>15369</v>
      </c>
      <c r="D260" s="578">
        <v>167.22</v>
      </c>
      <c r="E260" s="579"/>
    </row>
    <row r="261" spans="1:5" ht="19.5">
      <c r="A261" s="360" t="s">
        <v>15885</v>
      </c>
      <c r="B261" s="359" t="s">
        <v>15886</v>
      </c>
      <c r="C261" s="376" t="s">
        <v>15369</v>
      </c>
      <c r="D261" s="578">
        <v>160.84</v>
      </c>
      <c r="E261" s="579"/>
    </row>
    <row r="262" spans="1:5" ht="19.5">
      <c r="A262" s="360" t="s">
        <v>15887</v>
      </c>
      <c r="B262" s="359" t="s">
        <v>15888</v>
      </c>
      <c r="C262" s="376" t="s">
        <v>15369</v>
      </c>
      <c r="D262" s="578">
        <v>137.86000000000001</v>
      </c>
      <c r="E262" s="579"/>
    </row>
    <row r="263" spans="1:5" ht="19.5">
      <c r="A263" s="360" t="s">
        <v>15889</v>
      </c>
      <c r="B263" s="359" t="s">
        <v>15890</v>
      </c>
      <c r="C263" s="376" t="s">
        <v>15369</v>
      </c>
      <c r="D263" s="578">
        <v>114.89</v>
      </c>
      <c r="E263" s="579"/>
    </row>
    <row r="264" spans="1:5" ht="19.5">
      <c r="A264" s="360" t="s">
        <v>15891</v>
      </c>
      <c r="B264" s="359" t="s">
        <v>15892</v>
      </c>
      <c r="C264" s="376" t="s">
        <v>15369</v>
      </c>
      <c r="D264" s="578">
        <v>149.35</v>
      </c>
      <c r="E264" s="579"/>
    </row>
    <row r="265" spans="1:5" ht="19.5">
      <c r="A265" s="360" t="s">
        <v>15893</v>
      </c>
      <c r="B265" s="359" t="s">
        <v>15894</v>
      </c>
      <c r="C265" s="376" t="s">
        <v>15369</v>
      </c>
      <c r="D265" s="590">
        <v>3548.67</v>
      </c>
      <c r="E265" s="591"/>
    </row>
    <row r="266" spans="1:5" ht="19.5">
      <c r="A266" s="360" t="s">
        <v>15895</v>
      </c>
      <c r="B266" s="359" t="s">
        <v>15896</v>
      </c>
      <c r="C266" s="376" t="s">
        <v>15369</v>
      </c>
      <c r="D266" s="590">
        <v>2055.17</v>
      </c>
      <c r="E266" s="591"/>
    </row>
    <row r="267" spans="1:5" ht="29.25">
      <c r="A267" s="362" t="s">
        <v>15897</v>
      </c>
      <c r="B267" s="359" t="s">
        <v>15898</v>
      </c>
      <c r="C267" s="377" t="s">
        <v>15787</v>
      </c>
      <c r="D267" s="580">
        <v>39.729999999999997</v>
      </c>
      <c r="E267" s="581"/>
    </row>
    <row r="268" spans="1:5" ht="19.5">
      <c r="A268" s="362" t="s">
        <v>15899</v>
      </c>
      <c r="B268" s="359" t="s">
        <v>15900</v>
      </c>
      <c r="C268" s="377" t="s">
        <v>15369</v>
      </c>
      <c r="D268" s="580">
        <v>71.88</v>
      </c>
      <c r="E268" s="581"/>
    </row>
    <row r="269" spans="1:5" ht="19.5">
      <c r="A269" s="360" t="s">
        <v>15901</v>
      </c>
      <c r="B269" s="359" t="s">
        <v>15902</v>
      </c>
      <c r="C269" s="376" t="s">
        <v>15369</v>
      </c>
      <c r="D269" s="578">
        <v>60.72</v>
      </c>
      <c r="E269" s="579"/>
    </row>
    <row r="270" spans="1:5" ht="19.5">
      <c r="A270" s="360" t="s">
        <v>15903</v>
      </c>
      <c r="B270" s="359" t="s">
        <v>15904</v>
      </c>
      <c r="C270" s="376" t="s">
        <v>15369</v>
      </c>
      <c r="D270" s="578">
        <v>17.739999999999998</v>
      </c>
      <c r="E270" s="579"/>
    </row>
    <row r="271" spans="1:5" ht="19.5">
      <c r="A271" s="360" t="s">
        <v>15905</v>
      </c>
      <c r="B271" s="359" t="s">
        <v>15906</v>
      </c>
      <c r="C271" s="376" t="s">
        <v>15369</v>
      </c>
      <c r="D271" s="578">
        <v>402.1</v>
      </c>
      <c r="E271" s="579"/>
    </row>
    <row r="272" spans="1:5" ht="19.5">
      <c r="A272" s="360" t="s">
        <v>15907</v>
      </c>
      <c r="B272" s="359" t="s">
        <v>15908</v>
      </c>
      <c r="C272" s="376" t="s">
        <v>15369</v>
      </c>
      <c r="D272" s="578">
        <v>114.89</v>
      </c>
      <c r="E272" s="579"/>
    </row>
    <row r="273" spans="1:5" ht="19.5">
      <c r="A273" s="362" t="s">
        <v>15909</v>
      </c>
      <c r="B273" s="359" t="s">
        <v>15910</v>
      </c>
      <c r="C273" s="377" t="s">
        <v>15369</v>
      </c>
      <c r="D273" s="580">
        <v>114.89</v>
      </c>
      <c r="E273" s="581"/>
    </row>
    <row r="274" spans="1:5" ht="19.5">
      <c r="A274" s="360" t="s">
        <v>15911</v>
      </c>
      <c r="B274" s="359" t="s">
        <v>15912</v>
      </c>
      <c r="C274" s="376" t="s">
        <v>15369</v>
      </c>
      <c r="D274" s="578">
        <v>264.24</v>
      </c>
      <c r="E274" s="579"/>
    </row>
    <row r="275" spans="1:5" ht="19.5">
      <c r="A275" s="360" t="s">
        <v>15913</v>
      </c>
      <c r="B275" s="359" t="s">
        <v>15914</v>
      </c>
      <c r="C275" s="376" t="s">
        <v>15369</v>
      </c>
      <c r="D275" s="578">
        <v>402.1</v>
      </c>
      <c r="E275" s="579"/>
    </row>
    <row r="276" spans="1:5" ht="19.5">
      <c r="A276" s="360" t="s">
        <v>15915</v>
      </c>
      <c r="B276" s="359" t="s">
        <v>15916</v>
      </c>
      <c r="C276" s="376" t="s">
        <v>15369</v>
      </c>
      <c r="D276" s="590">
        <v>4812.41</v>
      </c>
      <c r="E276" s="591"/>
    </row>
    <row r="277" spans="1:5" ht="19.5">
      <c r="A277" s="360" t="s">
        <v>15917</v>
      </c>
      <c r="B277" s="359" t="s">
        <v>15918</v>
      </c>
      <c r="C277" s="376" t="s">
        <v>15369</v>
      </c>
      <c r="D277" s="590">
        <v>11226.82</v>
      </c>
      <c r="E277" s="591"/>
    </row>
    <row r="278" spans="1:5" ht="19.5">
      <c r="A278" s="360" t="s">
        <v>15919</v>
      </c>
      <c r="B278" s="359" t="s">
        <v>15920</v>
      </c>
      <c r="C278" s="376" t="s">
        <v>15369</v>
      </c>
      <c r="D278" s="578">
        <v>737.82</v>
      </c>
      <c r="E278" s="579"/>
    </row>
    <row r="279" spans="1:5" ht="19.5">
      <c r="A279" s="360" t="s">
        <v>15921</v>
      </c>
      <c r="B279" s="359" t="s">
        <v>15922</v>
      </c>
      <c r="C279" s="376" t="s">
        <v>15369</v>
      </c>
      <c r="D279" s="590">
        <v>1540.74</v>
      </c>
      <c r="E279" s="591"/>
    </row>
    <row r="280" spans="1:5" ht="19.5">
      <c r="A280" s="360" t="s">
        <v>15923</v>
      </c>
      <c r="B280" s="359" t="s">
        <v>15924</v>
      </c>
      <c r="C280" s="376" t="s">
        <v>15369</v>
      </c>
      <c r="D280" s="578">
        <v>805.47</v>
      </c>
      <c r="E280" s="579"/>
    </row>
    <row r="281" spans="1:5" ht="29.25">
      <c r="A281" s="362" t="s">
        <v>15925</v>
      </c>
      <c r="B281" s="359" t="s">
        <v>15926</v>
      </c>
      <c r="C281" s="377" t="s">
        <v>15369</v>
      </c>
      <c r="D281" s="586">
        <v>2586.19</v>
      </c>
      <c r="E281" s="587"/>
    </row>
    <row r="282" spans="1:5" ht="19.5">
      <c r="A282" s="360" t="s">
        <v>15927</v>
      </c>
      <c r="B282" s="359" t="s">
        <v>15928</v>
      </c>
      <c r="C282" s="376" t="s">
        <v>15369</v>
      </c>
      <c r="D282" s="578">
        <v>374.01</v>
      </c>
      <c r="E282" s="579"/>
    </row>
    <row r="283" spans="1:5" ht="19.5">
      <c r="A283" s="362" t="s">
        <v>15929</v>
      </c>
      <c r="B283" s="359" t="s">
        <v>15930</v>
      </c>
      <c r="C283" s="377" t="s">
        <v>15369</v>
      </c>
      <c r="D283" s="580">
        <v>229.9</v>
      </c>
      <c r="E283" s="581"/>
    </row>
    <row r="284" spans="1:5" ht="19.5">
      <c r="A284" s="362" t="s">
        <v>15931</v>
      </c>
      <c r="B284" s="359" t="s">
        <v>15932</v>
      </c>
      <c r="C284" s="377" t="s">
        <v>15369</v>
      </c>
      <c r="D284" s="580">
        <v>112.12</v>
      </c>
      <c r="E284" s="581"/>
    </row>
    <row r="285" spans="1:5" ht="19.5">
      <c r="A285" s="362" t="s">
        <v>15933</v>
      </c>
      <c r="B285" s="359" t="s">
        <v>15934</v>
      </c>
      <c r="C285" s="377" t="s">
        <v>15369</v>
      </c>
      <c r="D285" s="580">
        <v>114.89</v>
      </c>
      <c r="E285" s="581"/>
    </row>
    <row r="286" spans="1:5" ht="19.5">
      <c r="A286" s="364" t="s">
        <v>15935</v>
      </c>
      <c r="B286" s="363" t="s">
        <v>15936</v>
      </c>
      <c r="C286" s="378" t="s">
        <v>15369</v>
      </c>
      <c r="D286" s="588">
        <v>6860.7</v>
      </c>
      <c r="E286" s="589"/>
    </row>
    <row r="287" spans="1:5" ht="12.75">
      <c r="A287" s="365"/>
      <c r="B287" s="366" t="s">
        <v>15937</v>
      </c>
      <c r="C287" s="365"/>
      <c r="D287" s="584"/>
      <c r="E287" s="585"/>
    </row>
    <row r="288" spans="1:5" ht="19.5">
      <c r="A288" s="360" t="s">
        <v>15938</v>
      </c>
      <c r="B288" s="359" t="s">
        <v>15939</v>
      </c>
      <c r="C288" s="360" t="s">
        <v>15369</v>
      </c>
      <c r="D288" s="578">
        <v>915.5</v>
      </c>
      <c r="E288" s="579"/>
    </row>
    <row r="289" spans="1:5" ht="19.5">
      <c r="A289" s="362" t="s">
        <v>15940</v>
      </c>
      <c r="B289" s="359" t="s">
        <v>15941</v>
      </c>
      <c r="C289" s="362" t="s">
        <v>15369</v>
      </c>
      <c r="D289" s="580">
        <v>500.7</v>
      </c>
      <c r="E289" s="581"/>
    </row>
    <row r="290" spans="1:5" ht="19.5">
      <c r="A290" s="362" t="s">
        <v>15942</v>
      </c>
      <c r="B290" s="359" t="s">
        <v>15943</v>
      </c>
      <c r="C290" s="362" t="s">
        <v>15369</v>
      </c>
      <c r="D290" s="580">
        <v>500.7</v>
      </c>
      <c r="E290" s="581"/>
    </row>
    <row r="291" spans="1:5" ht="29.25">
      <c r="A291" s="362" t="s">
        <v>15944</v>
      </c>
      <c r="B291" s="359" t="s">
        <v>15945</v>
      </c>
      <c r="C291" s="362" t="s">
        <v>15369</v>
      </c>
      <c r="D291" s="586">
        <v>5533.7</v>
      </c>
      <c r="E291" s="587"/>
    </row>
    <row r="292" spans="1:5" ht="19.5">
      <c r="A292" s="360" t="s">
        <v>15946</v>
      </c>
      <c r="B292" s="359" t="s">
        <v>15947</v>
      </c>
      <c r="C292" s="360" t="s">
        <v>15369</v>
      </c>
      <c r="D292" s="590">
        <v>2663.75</v>
      </c>
      <c r="E292" s="591"/>
    </row>
    <row r="293" spans="1:5" ht="19.5">
      <c r="A293" s="362" t="s">
        <v>15948</v>
      </c>
      <c r="B293" s="359" t="s">
        <v>15949</v>
      </c>
      <c r="C293" s="362" t="s">
        <v>15369</v>
      </c>
      <c r="D293" s="586">
        <v>15362.72</v>
      </c>
      <c r="E293" s="587"/>
    </row>
    <row r="294" spans="1:5">
      <c r="A294" s="360" t="s">
        <v>15950</v>
      </c>
      <c r="B294" s="359" t="s">
        <v>15951</v>
      </c>
      <c r="C294" s="360" t="s">
        <v>15369</v>
      </c>
      <c r="D294" s="578">
        <v>276.64</v>
      </c>
      <c r="E294" s="579"/>
    </row>
    <row r="295" spans="1:5">
      <c r="A295" s="360" t="s">
        <v>15952</v>
      </c>
      <c r="B295" s="359" t="s">
        <v>15953</v>
      </c>
      <c r="C295" s="360" t="s">
        <v>15369</v>
      </c>
      <c r="D295" s="590">
        <v>2044.95</v>
      </c>
      <c r="E295" s="591"/>
    </row>
    <row r="296" spans="1:5">
      <c r="A296" s="360" t="s">
        <v>15954</v>
      </c>
      <c r="B296" s="359" t="s">
        <v>15955</v>
      </c>
      <c r="C296" s="360" t="s">
        <v>15369</v>
      </c>
      <c r="D296" s="578">
        <v>154.46</v>
      </c>
      <c r="E296" s="579"/>
    </row>
    <row r="297" spans="1:5">
      <c r="A297" s="362" t="s">
        <v>15956</v>
      </c>
      <c r="B297" s="359" t="s">
        <v>15957</v>
      </c>
      <c r="C297" s="362" t="s">
        <v>15369</v>
      </c>
      <c r="D297" s="580">
        <v>589.74</v>
      </c>
      <c r="E297" s="581"/>
    </row>
    <row r="298" spans="1:5">
      <c r="A298" s="362" t="s">
        <v>15958</v>
      </c>
      <c r="B298" s="359" t="s">
        <v>15959</v>
      </c>
      <c r="C298" s="362" t="s">
        <v>15369</v>
      </c>
      <c r="D298" s="580">
        <v>686.76</v>
      </c>
      <c r="E298" s="581"/>
    </row>
    <row r="299" spans="1:5">
      <c r="A299" s="362" t="s">
        <v>15960</v>
      </c>
      <c r="B299" s="359" t="s">
        <v>15961</v>
      </c>
      <c r="C299" s="362" t="s">
        <v>15369</v>
      </c>
      <c r="D299" s="580">
        <v>491.45</v>
      </c>
      <c r="E299" s="581"/>
    </row>
    <row r="300" spans="1:5">
      <c r="A300" s="362" t="s">
        <v>15962</v>
      </c>
      <c r="B300" s="359" t="s">
        <v>15963</v>
      </c>
      <c r="C300" s="362" t="s">
        <v>15369</v>
      </c>
      <c r="D300" s="580">
        <v>255.3</v>
      </c>
      <c r="E300" s="581"/>
    </row>
    <row r="301" spans="1:5">
      <c r="A301" s="360" t="s">
        <v>15964</v>
      </c>
      <c r="B301" s="359" t="s">
        <v>15965</v>
      </c>
      <c r="C301" s="360" t="s">
        <v>15369</v>
      </c>
      <c r="D301" s="578">
        <v>255.3</v>
      </c>
      <c r="E301" s="579"/>
    </row>
    <row r="302" spans="1:5">
      <c r="A302" s="360" t="s">
        <v>15966</v>
      </c>
      <c r="B302" s="359" t="s">
        <v>15967</v>
      </c>
      <c r="C302" s="360" t="s">
        <v>15369</v>
      </c>
      <c r="D302" s="578">
        <v>163.76</v>
      </c>
      <c r="E302" s="579"/>
    </row>
    <row r="303" spans="1:5">
      <c r="A303" s="360" t="s">
        <v>15968</v>
      </c>
      <c r="B303" s="359" t="s">
        <v>15969</v>
      </c>
      <c r="C303" s="360" t="s">
        <v>15369</v>
      </c>
      <c r="D303" s="578">
        <v>151.99</v>
      </c>
      <c r="E303" s="579"/>
    </row>
    <row r="304" spans="1:5" ht="19.5">
      <c r="A304" s="362" t="s">
        <v>15970</v>
      </c>
      <c r="B304" s="359" t="s">
        <v>15971</v>
      </c>
      <c r="C304" s="362" t="s">
        <v>15369</v>
      </c>
      <c r="D304" s="580">
        <v>393.16</v>
      </c>
      <c r="E304" s="581"/>
    </row>
    <row r="305" spans="1:5" ht="19.5">
      <c r="A305" s="362" t="s">
        <v>15972</v>
      </c>
      <c r="B305" s="359" t="s">
        <v>15973</v>
      </c>
      <c r="C305" s="362" t="s">
        <v>15369</v>
      </c>
      <c r="D305" s="580">
        <v>393.16</v>
      </c>
      <c r="E305" s="581"/>
    </row>
    <row r="306" spans="1:5" ht="19.5">
      <c r="A306" s="362" t="s">
        <v>15974</v>
      </c>
      <c r="B306" s="359" t="s">
        <v>15975</v>
      </c>
      <c r="C306" s="362" t="s">
        <v>15369</v>
      </c>
      <c r="D306" s="580">
        <v>382.95</v>
      </c>
      <c r="E306" s="581"/>
    </row>
    <row r="307" spans="1:5" ht="19.5">
      <c r="A307" s="360" t="s">
        <v>15976</v>
      </c>
      <c r="B307" s="359" t="s">
        <v>15977</v>
      </c>
      <c r="C307" s="360" t="s">
        <v>15369</v>
      </c>
      <c r="D307" s="590">
        <v>2061.5500000000002</v>
      </c>
      <c r="E307" s="591"/>
    </row>
    <row r="308" spans="1:5" ht="19.5">
      <c r="A308" s="360" t="s">
        <v>15978</v>
      </c>
      <c r="B308" s="359" t="s">
        <v>15979</v>
      </c>
      <c r="C308" s="360" t="s">
        <v>15369</v>
      </c>
      <c r="D308" s="590">
        <v>2159.84</v>
      </c>
      <c r="E308" s="591"/>
    </row>
    <row r="309" spans="1:5" ht="19.5">
      <c r="A309" s="360" t="s">
        <v>15980</v>
      </c>
      <c r="B309" s="359" t="s">
        <v>15981</v>
      </c>
      <c r="C309" s="360" t="s">
        <v>15369</v>
      </c>
      <c r="D309" s="590">
        <v>1866.24</v>
      </c>
      <c r="E309" s="591"/>
    </row>
    <row r="310" spans="1:5" ht="19.5">
      <c r="A310" s="360" t="s">
        <v>15982</v>
      </c>
      <c r="B310" s="359" t="s">
        <v>15983</v>
      </c>
      <c r="C310" s="360" t="s">
        <v>15369</v>
      </c>
      <c r="D310" s="590">
        <v>1276.5</v>
      </c>
      <c r="E310" s="591"/>
    </row>
    <row r="311" spans="1:5" ht="19.5">
      <c r="A311" s="360" t="s">
        <v>15984</v>
      </c>
      <c r="B311" s="359" t="s">
        <v>15985</v>
      </c>
      <c r="C311" s="360" t="s">
        <v>15369</v>
      </c>
      <c r="D311" s="590">
        <v>1374.79</v>
      </c>
      <c r="E311" s="591"/>
    </row>
    <row r="312" spans="1:5">
      <c r="A312" s="360" t="s">
        <v>15986</v>
      </c>
      <c r="B312" s="359" t="s">
        <v>15987</v>
      </c>
      <c r="C312" s="360" t="s">
        <v>15369</v>
      </c>
      <c r="D312" s="590">
        <v>2111.33</v>
      </c>
      <c r="E312" s="591"/>
    </row>
    <row r="313" spans="1:5">
      <c r="A313" s="360" t="s">
        <v>15988</v>
      </c>
      <c r="B313" s="360" t="s">
        <v>15989</v>
      </c>
      <c r="C313" s="360" t="s">
        <v>15369</v>
      </c>
      <c r="D313" s="590">
        <v>1963.26</v>
      </c>
      <c r="E313" s="591"/>
    </row>
    <row r="314" spans="1:5">
      <c r="A314" s="360" t="s">
        <v>15990</v>
      </c>
      <c r="B314" s="359" t="s">
        <v>15991</v>
      </c>
      <c r="C314" s="360" t="s">
        <v>15369</v>
      </c>
      <c r="D314" s="578">
        <v>834.83</v>
      </c>
      <c r="E314" s="579"/>
    </row>
    <row r="315" spans="1:5">
      <c r="A315" s="360" t="s">
        <v>15992</v>
      </c>
      <c r="B315" s="359" t="s">
        <v>15993</v>
      </c>
      <c r="C315" s="360" t="s">
        <v>15369</v>
      </c>
      <c r="D315" s="578">
        <v>736.54</v>
      </c>
      <c r="E315" s="579"/>
    </row>
    <row r="316" spans="1:5">
      <c r="A316" s="360" t="s">
        <v>15994</v>
      </c>
      <c r="B316" s="360" t="s">
        <v>15995</v>
      </c>
      <c r="C316" s="360" t="s">
        <v>15521</v>
      </c>
      <c r="D316" s="578">
        <v>15.73</v>
      </c>
      <c r="E316" s="579"/>
    </row>
    <row r="317" spans="1:5">
      <c r="A317" s="360" t="s">
        <v>15996</v>
      </c>
      <c r="B317" s="359" t="s">
        <v>15997</v>
      </c>
      <c r="C317" s="360" t="s">
        <v>15521</v>
      </c>
      <c r="D317" s="578">
        <v>24.96</v>
      </c>
      <c r="E317" s="579"/>
    </row>
    <row r="318" spans="1:5">
      <c r="A318" s="360" t="s">
        <v>15998</v>
      </c>
      <c r="B318" s="359" t="s">
        <v>15999</v>
      </c>
      <c r="C318" s="360" t="s">
        <v>15521</v>
      </c>
      <c r="D318" s="578">
        <v>24.96</v>
      </c>
      <c r="E318" s="579"/>
    </row>
    <row r="319" spans="1:5">
      <c r="A319" s="360" t="s">
        <v>16000</v>
      </c>
      <c r="B319" s="359" t="s">
        <v>16001</v>
      </c>
      <c r="C319" s="360" t="s">
        <v>15521</v>
      </c>
      <c r="D319" s="578">
        <v>19.32</v>
      </c>
      <c r="E319" s="579"/>
    </row>
    <row r="320" spans="1:5">
      <c r="A320" s="360" t="s">
        <v>16002</v>
      </c>
      <c r="B320" s="359" t="s">
        <v>16003</v>
      </c>
      <c r="C320" s="360" t="s">
        <v>15521</v>
      </c>
      <c r="D320" s="578">
        <v>17.02</v>
      </c>
      <c r="E320" s="579"/>
    </row>
    <row r="321" spans="1:5">
      <c r="A321" s="360" t="s">
        <v>16004</v>
      </c>
      <c r="B321" s="359" t="s">
        <v>16005</v>
      </c>
      <c r="C321" s="360" t="s">
        <v>15521</v>
      </c>
      <c r="D321" s="578">
        <v>19.32</v>
      </c>
      <c r="E321" s="579"/>
    </row>
    <row r="322" spans="1:5">
      <c r="A322" s="360" t="s">
        <v>16006</v>
      </c>
      <c r="B322" s="359" t="s">
        <v>16007</v>
      </c>
      <c r="C322" s="360" t="s">
        <v>15521</v>
      </c>
      <c r="D322" s="578">
        <v>18.28</v>
      </c>
      <c r="E322" s="579"/>
    </row>
    <row r="323" spans="1:5">
      <c r="A323" s="360" t="s">
        <v>16008</v>
      </c>
      <c r="B323" s="359" t="s">
        <v>16009</v>
      </c>
      <c r="C323" s="360" t="s">
        <v>15521</v>
      </c>
      <c r="D323" s="578">
        <v>22.93</v>
      </c>
      <c r="E323" s="579"/>
    </row>
    <row r="324" spans="1:5">
      <c r="A324" s="360" t="s">
        <v>16010</v>
      </c>
      <c r="B324" s="359" t="s">
        <v>16011</v>
      </c>
      <c r="C324" s="360" t="s">
        <v>15521</v>
      </c>
      <c r="D324" s="578">
        <v>34.51</v>
      </c>
      <c r="E324" s="579"/>
    </row>
    <row r="325" spans="1:5">
      <c r="A325" s="360" t="s">
        <v>16012</v>
      </c>
      <c r="B325" s="359" t="s">
        <v>16013</v>
      </c>
      <c r="C325" s="360" t="s">
        <v>15521</v>
      </c>
      <c r="D325" s="578">
        <v>35.22</v>
      </c>
      <c r="E325" s="579"/>
    </row>
    <row r="326" spans="1:5">
      <c r="A326" s="360" t="s">
        <v>16014</v>
      </c>
      <c r="B326" s="359" t="s">
        <v>16015</v>
      </c>
      <c r="C326" s="360" t="s">
        <v>15521</v>
      </c>
      <c r="D326" s="578">
        <v>27.4</v>
      </c>
      <c r="E326" s="579"/>
    </row>
    <row r="327" spans="1:5">
      <c r="A327" s="360" t="s">
        <v>16016</v>
      </c>
      <c r="B327" s="360" t="s">
        <v>16017</v>
      </c>
      <c r="C327" s="360" t="s">
        <v>15521</v>
      </c>
      <c r="D327" s="578">
        <v>15.34</v>
      </c>
      <c r="E327" s="579"/>
    </row>
    <row r="328" spans="1:5">
      <c r="A328" s="360" t="s">
        <v>16018</v>
      </c>
      <c r="B328" s="359" t="s">
        <v>16019</v>
      </c>
      <c r="C328" s="360" t="s">
        <v>15521</v>
      </c>
      <c r="D328" s="578">
        <v>30.05</v>
      </c>
      <c r="E328" s="579"/>
    </row>
    <row r="329" spans="1:5">
      <c r="A329" s="360" t="s">
        <v>16020</v>
      </c>
      <c r="B329" s="359" t="s">
        <v>16021</v>
      </c>
      <c r="C329" s="360" t="s">
        <v>15521</v>
      </c>
      <c r="D329" s="578">
        <v>39.090000000000003</v>
      </c>
      <c r="E329" s="579"/>
    </row>
    <row r="330" spans="1:5">
      <c r="A330" s="360" t="s">
        <v>16022</v>
      </c>
      <c r="B330" s="359" t="s">
        <v>16023</v>
      </c>
      <c r="C330" s="360" t="s">
        <v>15521</v>
      </c>
      <c r="D330" s="578">
        <v>102.44</v>
      </c>
      <c r="E330" s="579"/>
    </row>
    <row r="331" spans="1:5">
      <c r="A331" s="360" t="s">
        <v>16024</v>
      </c>
      <c r="B331" s="359" t="s">
        <v>16025</v>
      </c>
      <c r="C331" s="360" t="s">
        <v>15521</v>
      </c>
      <c r="D331" s="578">
        <v>16.93</v>
      </c>
      <c r="E331" s="579"/>
    </row>
    <row r="332" spans="1:5">
      <c r="A332" s="360" t="s">
        <v>16026</v>
      </c>
      <c r="B332" s="359" t="s">
        <v>16027</v>
      </c>
      <c r="C332" s="360" t="s">
        <v>15521</v>
      </c>
      <c r="D332" s="578">
        <v>33.159999999999997</v>
      </c>
      <c r="E332" s="579"/>
    </row>
    <row r="333" spans="1:5">
      <c r="A333" s="360" t="s">
        <v>16028</v>
      </c>
      <c r="B333" s="359" t="s">
        <v>16029</v>
      </c>
      <c r="C333" s="360" t="s">
        <v>15521</v>
      </c>
      <c r="D333" s="578">
        <v>43.14</v>
      </c>
      <c r="E333" s="579"/>
    </row>
    <row r="334" spans="1:5">
      <c r="A334" s="360" t="s">
        <v>16030</v>
      </c>
      <c r="B334" s="359" t="s">
        <v>16031</v>
      </c>
      <c r="C334" s="360" t="s">
        <v>15521</v>
      </c>
      <c r="D334" s="578">
        <v>113.05</v>
      </c>
      <c r="E334" s="579"/>
    </row>
    <row r="335" spans="1:5">
      <c r="A335" s="362" t="s">
        <v>16032</v>
      </c>
      <c r="B335" s="359" t="s">
        <v>16033</v>
      </c>
      <c r="C335" s="362" t="s">
        <v>15521</v>
      </c>
      <c r="D335" s="580">
        <v>175.85</v>
      </c>
      <c r="E335" s="581"/>
    </row>
    <row r="336" spans="1:5">
      <c r="A336" s="360" t="s">
        <v>16034</v>
      </c>
      <c r="B336" s="359" t="s">
        <v>16035</v>
      </c>
      <c r="C336" s="360" t="s">
        <v>15521</v>
      </c>
      <c r="D336" s="578">
        <v>251.22</v>
      </c>
      <c r="E336" s="579"/>
    </row>
    <row r="337" spans="1:5">
      <c r="A337" s="360" t="s">
        <v>16036</v>
      </c>
      <c r="B337" s="359" t="s">
        <v>16037</v>
      </c>
      <c r="C337" s="360" t="s">
        <v>15521</v>
      </c>
      <c r="D337" s="578">
        <v>116.44</v>
      </c>
      <c r="E337" s="579"/>
    </row>
    <row r="338" spans="1:5">
      <c r="A338" s="360" t="s">
        <v>16038</v>
      </c>
      <c r="B338" s="359" t="s">
        <v>16039</v>
      </c>
      <c r="C338" s="360" t="s">
        <v>15521</v>
      </c>
      <c r="D338" s="578">
        <v>25.06</v>
      </c>
      <c r="E338" s="579"/>
    </row>
    <row r="339" spans="1:5">
      <c r="A339" s="360" t="s">
        <v>16040</v>
      </c>
      <c r="B339" s="359" t="s">
        <v>16041</v>
      </c>
      <c r="C339" s="360" t="s">
        <v>15521</v>
      </c>
      <c r="D339" s="578">
        <v>6.73</v>
      </c>
      <c r="E339" s="579"/>
    </row>
    <row r="340" spans="1:5">
      <c r="A340" s="360" t="s">
        <v>16042</v>
      </c>
      <c r="B340" s="359" t="s">
        <v>16043</v>
      </c>
      <c r="C340" s="360" t="s">
        <v>15521</v>
      </c>
      <c r="D340" s="578">
        <v>116.44</v>
      </c>
      <c r="E340" s="579"/>
    </row>
    <row r="341" spans="1:5">
      <c r="A341" s="360" t="s">
        <v>16044</v>
      </c>
      <c r="B341" s="359" t="s">
        <v>16045</v>
      </c>
      <c r="C341" s="360" t="s">
        <v>15521</v>
      </c>
      <c r="D341" s="578">
        <v>78.349999999999994</v>
      </c>
      <c r="E341" s="579"/>
    </row>
    <row r="342" spans="1:5">
      <c r="A342" s="360" t="s">
        <v>16046</v>
      </c>
      <c r="B342" s="359" t="s">
        <v>16047</v>
      </c>
      <c r="C342" s="360" t="s">
        <v>15521</v>
      </c>
      <c r="D342" s="578">
        <v>54.81</v>
      </c>
      <c r="E342" s="579"/>
    </row>
    <row r="343" spans="1:5">
      <c r="A343" s="360" t="s">
        <v>16048</v>
      </c>
      <c r="B343" s="359" t="s">
        <v>16049</v>
      </c>
      <c r="C343" s="360" t="s">
        <v>15521</v>
      </c>
      <c r="D343" s="578">
        <v>16.079999999999998</v>
      </c>
      <c r="E343" s="579"/>
    </row>
    <row r="344" spans="1:5">
      <c r="A344" s="360" t="s">
        <v>16050</v>
      </c>
      <c r="B344" s="359" t="s">
        <v>16051</v>
      </c>
      <c r="C344" s="360" t="s">
        <v>15521</v>
      </c>
      <c r="D344" s="578">
        <v>13.98</v>
      </c>
      <c r="E344" s="579"/>
    </row>
    <row r="345" spans="1:5">
      <c r="A345" s="360" t="s">
        <v>16052</v>
      </c>
      <c r="B345" s="359" t="s">
        <v>16053</v>
      </c>
      <c r="C345" s="360" t="s">
        <v>15521</v>
      </c>
      <c r="D345" s="578">
        <v>19.8</v>
      </c>
      <c r="E345" s="579"/>
    </row>
    <row r="346" spans="1:5">
      <c r="A346" s="360" t="s">
        <v>16054</v>
      </c>
      <c r="B346" s="359" t="s">
        <v>16055</v>
      </c>
      <c r="C346" s="360" t="s">
        <v>15521</v>
      </c>
      <c r="D346" s="578">
        <v>16.66</v>
      </c>
      <c r="E346" s="579"/>
    </row>
    <row r="347" spans="1:5">
      <c r="A347" s="360" t="s">
        <v>16056</v>
      </c>
      <c r="B347" s="359" t="s">
        <v>16057</v>
      </c>
      <c r="C347" s="360" t="s">
        <v>15521</v>
      </c>
      <c r="D347" s="578">
        <v>25.44</v>
      </c>
      <c r="E347" s="579"/>
    </row>
    <row r="348" spans="1:5">
      <c r="A348" s="360" t="s">
        <v>16058</v>
      </c>
      <c r="B348" s="359" t="s">
        <v>16059</v>
      </c>
      <c r="C348" s="360" t="s">
        <v>15521</v>
      </c>
      <c r="D348" s="578">
        <v>25.06</v>
      </c>
      <c r="E348" s="579"/>
    </row>
    <row r="349" spans="1:5">
      <c r="A349" s="360" t="s">
        <v>16060</v>
      </c>
      <c r="B349" s="359" t="s">
        <v>16061</v>
      </c>
      <c r="C349" s="360" t="s">
        <v>15521</v>
      </c>
      <c r="D349" s="578">
        <v>46.47</v>
      </c>
      <c r="E349" s="579"/>
    </row>
    <row r="350" spans="1:5">
      <c r="A350" s="360" t="s">
        <v>16062</v>
      </c>
      <c r="B350" s="359" t="s">
        <v>16063</v>
      </c>
      <c r="C350" s="360" t="s">
        <v>15521</v>
      </c>
      <c r="D350" s="578">
        <v>28.06</v>
      </c>
      <c r="E350" s="579"/>
    </row>
    <row r="351" spans="1:5">
      <c r="A351" s="360" t="s">
        <v>16064</v>
      </c>
      <c r="B351" s="359" t="s">
        <v>16065</v>
      </c>
      <c r="C351" s="360" t="s">
        <v>15521</v>
      </c>
      <c r="D351" s="578">
        <v>34.31</v>
      </c>
      <c r="E351" s="579"/>
    </row>
    <row r="352" spans="1:5">
      <c r="A352" s="362" t="s">
        <v>16066</v>
      </c>
      <c r="B352" s="359" t="s">
        <v>16067</v>
      </c>
      <c r="C352" s="362" t="s">
        <v>15521</v>
      </c>
      <c r="D352" s="580">
        <v>39.880000000000003</v>
      </c>
      <c r="E352" s="581"/>
    </row>
    <row r="353" spans="1:5">
      <c r="A353" s="360" t="s">
        <v>16068</v>
      </c>
      <c r="B353" s="359" t="s">
        <v>16069</v>
      </c>
      <c r="C353" s="360" t="s">
        <v>15521</v>
      </c>
      <c r="D353" s="578">
        <v>17.739999999999998</v>
      </c>
      <c r="E353" s="579"/>
    </row>
    <row r="354" spans="1:5" ht="19.5">
      <c r="A354" s="379" t="s">
        <v>16070</v>
      </c>
      <c r="B354" s="359" t="s">
        <v>16071</v>
      </c>
      <c r="C354" s="368" t="s">
        <v>15787</v>
      </c>
      <c r="D354" s="578">
        <v>847.25</v>
      </c>
      <c r="E354" s="579"/>
    </row>
    <row r="355" spans="1:5" ht="19.5">
      <c r="A355" s="379" t="s">
        <v>16072</v>
      </c>
      <c r="B355" s="359" t="s">
        <v>16073</v>
      </c>
      <c r="C355" s="368" t="s">
        <v>15787</v>
      </c>
      <c r="D355" s="590">
        <v>1003.73</v>
      </c>
      <c r="E355" s="591"/>
    </row>
    <row r="356" spans="1:5" ht="19.5">
      <c r="A356" s="379" t="s">
        <v>16074</v>
      </c>
      <c r="B356" s="359" t="s">
        <v>16075</v>
      </c>
      <c r="C356" s="368" t="s">
        <v>15489</v>
      </c>
      <c r="D356" s="578">
        <v>66.569999999999993</v>
      </c>
      <c r="E356" s="579"/>
    </row>
    <row r="357" spans="1:5" ht="19.5">
      <c r="A357" s="379" t="s">
        <v>16076</v>
      </c>
      <c r="B357" s="359" t="s">
        <v>16077</v>
      </c>
      <c r="C357" s="368" t="s">
        <v>15489</v>
      </c>
      <c r="D357" s="578">
        <v>109.92</v>
      </c>
      <c r="E357" s="579"/>
    </row>
    <row r="358" spans="1:5" ht="19.5">
      <c r="A358" s="379" t="s">
        <v>16078</v>
      </c>
      <c r="B358" s="359" t="s">
        <v>16079</v>
      </c>
      <c r="C358" s="368" t="s">
        <v>15489</v>
      </c>
      <c r="D358" s="578">
        <v>112.41</v>
      </c>
      <c r="E358" s="579"/>
    </row>
    <row r="359" spans="1:5" ht="19.5">
      <c r="A359" s="379" t="s">
        <v>16080</v>
      </c>
      <c r="B359" s="359" t="s">
        <v>16081</v>
      </c>
      <c r="C359" s="368" t="s">
        <v>15489</v>
      </c>
      <c r="D359" s="578">
        <v>141.72999999999999</v>
      </c>
      <c r="E359" s="579"/>
    </row>
    <row r="360" spans="1:5" ht="19.5">
      <c r="A360" s="379" t="s">
        <v>16082</v>
      </c>
      <c r="B360" s="359" t="s">
        <v>16083</v>
      </c>
      <c r="C360" s="368" t="s">
        <v>15489</v>
      </c>
      <c r="D360" s="578">
        <v>120.84</v>
      </c>
      <c r="E360" s="579"/>
    </row>
    <row r="361" spans="1:5" ht="19.5">
      <c r="A361" s="379" t="s">
        <v>16084</v>
      </c>
      <c r="B361" s="359" t="s">
        <v>16085</v>
      </c>
      <c r="C361" s="368" t="s">
        <v>15489</v>
      </c>
      <c r="D361" s="578">
        <v>158.22999999999999</v>
      </c>
      <c r="E361" s="579"/>
    </row>
    <row r="362" spans="1:5" ht="19.5">
      <c r="A362" s="379" t="s">
        <v>16086</v>
      </c>
      <c r="B362" s="359" t="s">
        <v>16087</v>
      </c>
      <c r="C362" s="368" t="s">
        <v>15489</v>
      </c>
      <c r="D362" s="578">
        <v>214.54</v>
      </c>
      <c r="E362" s="579"/>
    </row>
    <row r="363" spans="1:5" ht="19.5">
      <c r="A363" s="380" t="s">
        <v>16088</v>
      </c>
      <c r="B363" s="359" t="s">
        <v>16089</v>
      </c>
      <c r="C363" s="369" t="s">
        <v>15489</v>
      </c>
      <c r="D363" s="580">
        <v>218.3</v>
      </c>
      <c r="E363" s="581"/>
    </row>
    <row r="364" spans="1:5" ht="19.5">
      <c r="A364" s="380" t="s">
        <v>16090</v>
      </c>
      <c r="B364" s="359" t="s">
        <v>16091</v>
      </c>
      <c r="C364" s="369" t="s">
        <v>15489</v>
      </c>
      <c r="D364" s="580">
        <v>239.68</v>
      </c>
      <c r="E364" s="581"/>
    </row>
    <row r="365" spans="1:5" ht="19.5">
      <c r="A365" s="379" t="s">
        <v>16092</v>
      </c>
      <c r="B365" s="359" t="s">
        <v>16093</v>
      </c>
      <c r="C365" s="368" t="s">
        <v>15489</v>
      </c>
      <c r="D365" s="578">
        <v>273.70999999999998</v>
      </c>
      <c r="E365" s="579"/>
    </row>
    <row r="366" spans="1:5" ht="19.5">
      <c r="A366" s="379" t="s">
        <v>16094</v>
      </c>
      <c r="B366" s="359" t="s">
        <v>16095</v>
      </c>
      <c r="C366" s="368" t="s">
        <v>15489</v>
      </c>
      <c r="D366" s="578">
        <v>304.04000000000002</v>
      </c>
      <c r="E366" s="579"/>
    </row>
    <row r="367" spans="1:5" ht="19.5">
      <c r="A367" s="380" t="s">
        <v>16096</v>
      </c>
      <c r="B367" s="359" t="s">
        <v>16097</v>
      </c>
      <c r="C367" s="369" t="s">
        <v>15489</v>
      </c>
      <c r="D367" s="580">
        <v>122.95</v>
      </c>
      <c r="E367" s="581"/>
    </row>
    <row r="368" spans="1:5" ht="19.5">
      <c r="A368" s="381" t="s">
        <v>16098</v>
      </c>
      <c r="B368" s="363" t="s">
        <v>16099</v>
      </c>
      <c r="C368" s="382" t="s">
        <v>15489</v>
      </c>
      <c r="D368" s="606">
        <v>244.89</v>
      </c>
      <c r="E368" s="607"/>
    </row>
    <row r="369" spans="1:5" ht="12.75">
      <c r="A369" s="365"/>
      <c r="B369" s="366" t="s">
        <v>16100</v>
      </c>
      <c r="C369" s="365"/>
      <c r="D369" s="584"/>
      <c r="E369" s="585"/>
    </row>
    <row r="370" spans="1:5" ht="19.5">
      <c r="A370" s="359" t="s">
        <v>16101</v>
      </c>
      <c r="B370" s="359" t="s">
        <v>16102</v>
      </c>
      <c r="C370" s="368" t="s">
        <v>15489</v>
      </c>
      <c r="D370" s="578">
        <v>336.44</v>
      </c>
      <c r="E370" s="579"/>
    </row>
    <row r="371" spans="1:5" ht="19.5">
      <c r="A371" s="359" t="s">
        <v>16103</v>
      </c>
      <c r="B371" s="359" t="s">
        <v>16104</v>
      </c>
      <c r="C371" s="368" t="s">
        <v>15489</v>
      </c>
      <c r="D371" s="578">
        <v>60.12</v>
      </c>
      <c r="E371" s="579"/>
    </row>
    <row r="372" spans="1:5" ht="19.5">
      <c r="A372" s="359" t="s">
        <v>16105</v>
      </c>
      <c r="B372" s="359" t="s">
        <v>16106</v>
      </c>
      <c r="C372" s="368" t="s">
        <v>15489</v>
      </c>
      <c r="D372" s="578">
        <v>62.16</v>
      </c>
      <c r="E372" s="579"/>
    </row>
    <row r="373" spans="1:5" ht="19.5">
      <c r="A373" s="379" t="s">
        <v>16107</v>
      </c>
      <c r="B373" s="359" t="s">
        <v>16108</v>
      </c>
      <c r="C373" s="360" t="s">
        <v>15489</v>
      </c>
      <c r="D373" s="578">
        <v>87.64</v>
      </c>
      <c r="E373" s="579"/>
    </row>
    <row r="374" spans="1:5" ht="19.5">
      <c r="A374" s="379" t="s">
        <v>16109</v>
      </c>
      <c r="B374" s="359" t="s">
        <v>16110</v>
      </c>
      <c r="C374" s="360" t="s">
        <v>15489</v>
      </c>
      <c r="D374" s="578">
        <v>69.12</v>
      </c>
      <c r="E374" s="579"/>
    </row>
    <row r="375" spans="1:5" ht="19.5">
      <c r="A375" s="379" t="s">
        <v>16111</v>
      </c>
      <c r="B375" s="359" t="s">
        <v>16112</v>
      </c>
      <c r="C375" s="360" t="s">
        <v>15489</v>
      </c>
      <c r="D375" s="578">
        <v>101.32</v>
      </c>
      <c r="E375" s="579"/>
    </row>
    <row r="376" spans="1:5" ht="19.5">
      <c r="A376" s="379" t="s">
        <v>16113</v>
      </c>
      <c r="B376" s="359" t="s">
        <v>16114</v>
      </c>
      <c r="C376" s="360" t="s">
        <v>15489</v>
      </c>
      <c r="D376" s="578">
        <v>57.01</v>
      </c>
      <c r="E376" s="579"/>
    </row>
    <row r="377" spans="1:5" ht="19.5">
      <c r="A377" s="379" t="s">
        <v>16115</v>
      </c>
      <c r="B377" s="359" t="s">
        <v>16116</v>
      </c>
      <c r="C377" s="360" t="s">
        <v>15489</v>
      </c>
      <c r="D377" s="578">
        <v>58.19</v>
      </c>
      <c r="E377" s="579"/>
    </row>
    <row r="378" spans="1:5" ht="19.5">
      <c r="A378" s="379" t="s">
        <v>16117</v>
      </c>
      <c r="B378" s="359" t="s">
        <v>16118</v>
      </c>
      <c r="C378" s="360" t="s">
        <v>15489</v>
      </c>
      <c r="D378" s="578">
        <v>75.97</v>
      </c>
      <c r="E378" s="579"/>
    </row>
    <row r="379" spans="1:5" ht="19.5">
      <c r="A379" s="379" t="s">
        <v>16119</v>
      </c>
      <c r="B379" s="359" t="s">
        <v>16120</v>
      </c>
      <c r="C379" s="360" t="s">
        <v>15489</v>
      </c>
      <c r="D379" s="578">
        <v>64.2</v>
      </c>
      <c r="E379" s="579"/>
    </row>
    <row r="380" spans="1:5" ht="19.5">
      <c r="A380" s="379" t="s">
        <v>16121</v>
      </c>
      <c r="B380" s="359" t="s">
        <v>16122</v>
      </c>
      <c r="C380" s="360" t="s">
        <v>15489</v>
      </c>
      <c r="D380" s="578">
        <v>66.540000000000006</v>
      </c>
      <c r="E380" s="579"/>
    </row>
    <row r="381" spans="1:5" ht="19.5">
      <c r="A381" s="379" t="s">
        <v>16123</v>
      </c>
      <c r="B381" s="359" t="s">
        <v>16124</v>
      </c>
      <c r="C381" s="360" t="s">
        <v>15489</v>
      </c>
      <c r="D381" s="578">
        <v>121.23</v>
      </c>
      <c r="E381" s="579"/>
    </row>
    <row r="382" spans="1:5" ht="19.5">
      <c r="A382" s="379" t="s">
        <v>16125</v>
      </c>
      <c r="B382" s="359" t="s">
        <v>16126</v>
      </c>
      <c r="C382" s="360" t="s">
        <v>15489</v>
      </c>
      <c r="D382" s="578">
        <v>124.37</v>
      </c>
      <c r="E382" s="579"/>
    </row>
    <row r="383" spans="1:5" ht="19.5">
      <c r="A383" s="379" t="s">
        <v>16127</v>
      </c>
      <c r="B383" s="359" t="s">
        <v>16128</v>
      </c>
      <c r="C383" s="360" t="s">
        <v>15489</v>
      </c>
      <c r="D383" s="578">
        <v>139.21</v>
      </c>
      <c r="E383" s="579"/>
    </row>
    <row r="384" spans="1:5" ht="19.5">
      <c r="A384" s="379" t="s">
        <v>16129</v>
      </c>
      <c r="B384" s="359" t="s">
        <v>16130</v>
      </c>
      <c r="C384" s="360" t="s">
        <v>15489</v>
      </c>
      <c r="D384" s="578">
        <v>193.76</v>
      </c>
      <c r="E384" s="579"/>
    </row>
    <row r="385" spans="1:5" ht="19.5">
      <c r="A385" s="379" t="s">
        <v>16131</v>
      </c>
      <c r="B385" s="359" t="s">
        <v>16132</v>
      </c>
      <c r="C385" s="360" t="s">
        <v>15489</v>
      </c>
      <c r="D385" s="578">
        <v>113.51</v>
      </c>
      <c r="E385" s="579"/>
    </row>
    <row r="386" spans="1:5" ht="19.5">
      <c r="A386" s="379" t="s">
        <v>16133</v>
      </c>
      <c r="B386" s="359" t="s">
        <v>16134</v>
      </c>
      <c r="C386" s="360" t="s">
        <v>15489</v>
      </c>
      <c r="D386" s="578">
        <v>116.02</v>
      </c>
      <c r="E386" s="579"/>
    </row>
    <row r="387" spans="1:5" ht="19.5">
      <c r="A387" s="361" t="s">
        <v>16135</v>
      </c>
      <c r="B387" s="359" t="s">
        <v>16136</v>
      </c>
      <c r="C387" s="362" t="s">
        <v>15489</v>
      </c>
      <c r="D387" s="580">
        <v>124.69</v>
      </c>
      <c r="E387" s="581"/>
    </row>
    <row r="388" spans="1:5" ht="19.5">
      <c r="A388" s="359" t="s">
        <v>16137</v>
      </c>
      <c r="B388" s="359" t="s">
        <v>16138</v>
      </c>
      <c r="C388" s="360" t="s">
        <v>15489</v>
      </c>
      <c r="D388" s="578">
        <v>145.87</v>
      </c>
      <c r="E388" s="579"/>
    </row>
    <row r="389" spans="1:5" ht="19.5">
      <c r="A389" s="359" t="s">
        <v>16139</v>
      </c>
      <c r="B389" s="359" t="s">
        <v>16140</v>
      </c>
      <c r="C389" s="360" t="s">
        <v>15489</v>
      </c>
      <c r="D389" s="578">
        <v>163.01</v>
      </c>
      <c r="E389" s="579"/>
    </row>
    <row r="390" spans="1:5" ht="19.5">
      <c r="A390" s="380" t="s">
        <v>16141</v>
      </c>
      <c r="B390" s="359" t="s">
        <v>16142</v>
      </c>
      <c r="C390" s="369" t="s">
        <v>15489</v>
      </c>
      <c r="D390" s="580">
        <v>104.44</v>
      </c>
      <c r="E390" s="581"/>
    </row>
    <row r="391" spans="1:5" ht="19.5">
      <c r="A391" s="380" t="s">
        <v>16143</v>
      </c>
      <c r="B391" s="359" t="s">
        <v>16144</v>
      </c>
      <c r="C391" s="369" t="s">
        <v>15396</v>
      </c>
      <c r="D391" s="580">
        <v>27.34</v>
      </c>
      <c r="E391" s="581"/>
    </row>
    <row r="392" spans="1:5" ht="19.5">
      <c r="A392" s="380" t="s">
        <v>16145</v>
      </c>
      <c r="B392" s="359" t="s">
        <v>16146</v>
      </c>
      <c r="C392" s="369" t="s">
        <v>15396</v>
      </c>
      <c r="D392" s="580">
        <v>31.46</v>
      </c>
      <c r="E392" s="581"/>
    </row>
    <row r="393" spans="1:5" ht="19.5">
      <c r="A393" s="380" t="s">
        <v>16147</v>
      </c>
      <c r="B393" s="359" t="s">
        <v>16148</v>
      </c>
      <c r="C393" s="369" t="s">
        <v>15489</v>
      </c>
      <c r="D393" s="580">
        <v>63.86</v>
      </c>
      <c r="E393" s="581"/>
    </row>
    <row r="394" spans="1:5" ht="19.5">
      <c r="A394" s="379" t="s">
        <v>16149</v>
      </c>
      <c r="B394" s="359" t="s">
        <v>16150</v>
      </c>
      <c r="C394" s="368" t="s">
        <v>15489</v>
      </c>
      <c r="D394" s="578">
        <v>89.28</v>
      </c>
      <c r="E394" s="579"/>
    </row>
    <row r="395" spans="1:5" ht="19.5">
      <c r="A395" s="379" t="s">
        <v>16151</v>
      </c>
      <c r="B395" s="359" t="s">
        <v>16152</v>
      </c>
      <c r="C395" s="368" t="s">
        <v>15489</v>
      </c>
      <c r="D395" s="578">
        <v>76.72</v>
      </c>
      <c r="E395" s="579"/>
    </row>
    <row r="396" spans="1:5" ht="19.5">
      <c r="A396" s="379" t="s">
        <v>16153</v>
      </c>
      <c r="B396" s="359" t="s">
        <v>16154</v>
      </c>
      <c r="C396" s="368" t="s">
        <v>15489</v>
      </c>
      <c r="D396" s="578">
        <v>96.28</v>
      </c>
      <c r="E396" s="579"/>
    </row>
    <row r="397" spans="1:5" ht="29.25">
      <c r="A397" s="380" t="s">
        <v>16155</v>
      </c>
      <c r="B397" s="359" t="s">
        <v>16156</v>
      </c>
      <c r="C397" s="369" t="s">
        <v>15489</v>
      </c>
      <c r="D397" s="580">
        <v>132.44999999999999</v>
      </c>
      <c r="E397" s="581"/>
    </row>
    <row r="398" spans="1:5" ht="19.5">
      <c r="A398" s="380" t="s">
        <v>16157</v>
      </c>
      <c r="B398" s="359" t="s">
        <v>16158</v>
      </c>
      <c r="C398" s="369" t="s">
        <v>15489</v>
      </c>
      <c r="D398" s="580">
        <v>72.7</v>
      </c>
      <c r="E398" s="581"/>
    </row>
    <row r="399" spans="1:5" ht="19.5">
      <c r="A399" s="380" t="s">
        <v>16159</v>
      </c>
      <c r="B399" s="359" t="s">
        <v>16160</v>
      </c>
      <c r="C399" s="369" t="s">
        <v>15489</v>
      </c>
      <c r="D399" s="580">
        <v>129.56</v>
      </c>
      <c r="E399" s="581"/>
    </row>
    <row r="400" spans="1:5" ht="19.5">
      <c r="A400" s="379" t="s">
        <v>16161</v>
      </c>
      <c r="B400" s="359" t="s">
        <v>16162</v>
      </c>
      <c r="C400" s="368" t="s">
        <v>15489</v>
      </c>
      <c r="D400" s="578">
        <v>141.30000000000001</v>
      </c>
      <c r="E400" s="579"/>
    </row>
    <row r="401" spans="1:5" ht="19.5">
      <c r="A401" s="379" t="s">
        <v>16163</v>
      </c>
      <c r="B401" s="359" t="s">
        <v>16164</v>
      </c>
      <c r="C401" s="368" t="s">
        <v>15489</v>
      </c>
      <c r="D401" s="578">
        <v>140.47</v>
      </c>
      <c r="E401" s="579"/>
    </row>
    <row r="402" spans="1:5" ht="19.5">
      <c r="A402" s="379" t="s">
        <v>16165</v>
      </c>
      <c r="B402" s="359" t="s">
        <v>16166</v>
      </c>
      <c r="C402" s="368" t="s">
        <v>15489</v>
      </c>
      <c r="D402" s="578">
        <v>158.07</v>
      </c>
      <c r="E402" s="579"/>
    </row>
    <row r="403" spans="1:5" ht="19.5">
      <c r="A403" s="379" t="s">
        <v>16167</v>
      </c>
      <c r="B403" s="359" t="s">
        <v>16168</v>
      </c>
      <c r="C403" s="368" t="s">
        <v>15489</v>
      </c>
      <c r="D403" s="578">
        <v>104.49</v>
      </c>
      <c r="E403" s="579"/>
    </row>
    <row r="404" spans="1:5" ht="19.5">
      <c r="A404" s="379" t="s">
        <v>16169</v>
      </c>
      <c r="B404" s="359" t="s">
        <v>16170</v>
      </c>
      <c r="C404" s="368" t="s">
        <v>15489</v>
      </c>
      <c r="D404" s="578">
        <v>120.15</v>
      </c>
      <c r="E404" s="579"/>
    </row>
    <row r="405" spans="1:5" ht="19.5">
      <c r="A405" s="361" t="s">
        <v>16171</v>
      </c>
      <c r="B405" s="359" t="s">
        <v>16172</v>
      </c>
      <c r="C405" s="362" t="s">
        <v>15489</v>
      </c>
      <c r="D405" s="580">
        <v>81.8</v>
      </c>
      <c r="E405" s="581"/>
    </row>
    <row r="406" spans="1:5" ht="19.5">
      <c r="A406" s="359" t="s">
        <v>16173</v>
      </c>
      <c r="B406" s="359" t="s">
        <v>16174</v>
      </c>
      <c r="C406" s="360" t="s">
        <v>15489</v>
      </c>
      <c r="D406" s="578">
        <v>100.69</v>
      </c>
      <c r="E406" s="579"/>
    </row>
    <row r="407" spans="1:5" ht="29.25">
      <c r="A407" s="361" t="s">
        <v>16175</v>
      </c>
      <c r="B407" s="367" t="s">
        <v>16176</v>
      </c>
      <c r="C407" s="362" t="s">
        <v>15489</v>
      </c>
      <c r="D407" s="580">
        <v>277.10000000000002</v>
      </c>
      <c r="E407" s="581"/>
    </row>
    <row r="408" spans="1:5" ht="29.25">
      <c r="A408" s="380" t="s">
        <v>16177</v>
      </c>
      <c r="B408" s="359" t="s">
        <v>16178</v>
      </c>
      <c r="C408" s="369" t="s">
        <v>15489</v>
      </c>
      <c r="D408" s="580">
        <v>269.83</v>
      </c>
      <c r="E408" s="581"/>
    </row>
    <row r="409" spans="1:5" ht="19.5">
      <c r="A409" s="379" t="s">
        <v>16179</v>
      </c>
      <c r="B409" s="359" t="s">
        <v>16180</v>
      </c>
      <c r="C409" s="368" t="s">
        <v>15489</v>
      </c>
      <c r="D409" s="578">
        <v>297.18</v>
      </c>
      <c r="E409" s="579"/>
    </row>
    <row r="410" spans="1:5" ht="29.25">
      <c r="A410" s="380" t="s">
        <v>16181</v>
      </c>
      <c r="B410" s="367" t="s">
        <v>16182</v>
      </c>
      <c r="C410" s="369" t="s">
        <v>15489</v>
      </c>
      <c r="D410" s="580">
        <v>310.85000000000002</v>
      </c>
      <c r="E410" s="581"/>
    </row>
    <row r="411" spans="1:5" ht="29.25">
      <c r="A411" s="380" t="s">
        <v>16183</v>
      </c>
      <c r="B411" s="367" t="s">
        <v>16184</v>
      </c>
      <c r="C411" s="369" t="s">
        <v>15489</v>
      </c>
      <c r="D411" s="586">
        <v>1162.4000000000001</v>
      </c>
      <c r="E411" s="587"/>
    </row>
    <row r="412" spans="1:5" ht="29.25">
      <c r="A412" s="380" t="s">
        <v>16185</v>
      </c>
      <c r="B412" s="367" t="s">
        <v>16186</v>
      </c>
      <c r="C412" s="369" t="s">
        <v>15489</v>
      </c>
      <c r="D412" s="580">
        <v>612.89</v>
      </c>
      <c r="E412" s="581"/>
    </row>
    <row r="413" spans="1:5" ht="19.5">
      <c r="A413" s="380" t="s">
        <v>16187</v>
      </c>
      <c r="B413" s="359" t="s">
        <v>16188</v>
      </c>
      <c r="C413" s="369" t="s">
        <v>15369</v>
      </c>
      <c r="D413" s="580">
        <v>53.48</v>
      </c>
      <c r="E413" s="581"/>
    </row>
    <row r="414" spans="1:5" ht="19.5">
      <c r="A414" s="380" t="s">
        <v>16189</v>
      </c>
      <c r="B414" s="359" t="s">
        <v>16190</v>
      </c>
      <c r="C414" s="369" t="s">
        <v>15787</v>
      </c>
      <c r="D414" s="580">
        <v>265.37</v>
      </c>
      <c r="E414" s="581"/>
    </row>
    <row r="415" spans="1:5" ht="19.5">
      <c r="A415" s="379" t="s">
        <v>16191</v>
      </c>
      <c r="B415" s="359" t="s">
        <v>16192</v>
      </c>
      <c r="C415" s="368" t="s">
        <v>15787</v>
      </c>
      <c r="D415" s="578">
        <v>432.59</v>
      </c>
      <c r="E415" s="579"/>
    </row>
    <row r="416" spans="1:5" ht="19.5">
      <c r="A416" s="380" t="s">
        <v>16193</v>
      </c>
      <c r="B416" s="359" t="s">
        <v>16194</v>
      </c>
      <c r="C416" s="369" t="s">
        <v>15787</v>
      </c>
      <c r="D416" s="580">
        <v>682.1</v>
      </c>
      <c r="E416" s="581"/>
    </row>
    <row r="417" spans="1:5" ht="19.5">
      <c r="A417" s="379" t="s">
        <v>16195</v>
      </c>
      <c r="B417" s="359" t="s">
        <v>16196</v>
      </c>
      <c r="C417" s="368" t="s">
        <v>15787</v>
      </c>
      <c r="D417" s="578">
        <v>750.6</v>
      </c>
      <c r="E417" s="579"/>
    </row>
    <row r="418" spans="1:5" ht="19.5">
      <c r="A418" s="379" t="s">
        <v>16197</v>
      </c>
      <c r="B418" s="359" t="s">
        <v>16198</v>
      </c>
      <c r="C418" s="368" t="s">
        <v>15787</v>
      </c>
      <c r="D418" s="578">
        <v>918.75</v>
      </c>
      <c r="E418" s="579"/>
    </row>
    <row r="419" spans="1:5" ht="19.5">
      <c r="A419" s="379" t="s">
        <v>16199</v>
      </c>
      <c r="B419" s="359" t="s">
        <v>16200</v>
      </c>
      <c r="C419" s="368" t="s">
        <v>15787</v>
      </c>
      <c r="D419" s="590">
        <v>1091.42</v>
      </c>
      <c r="E419" s="591"/>
    </row>
    <row r="420" spans="1:5" ht="19.5">
      <c r="A420" s="379" t="s">
        <v>16201</v>
      </c>
      <c r="B420" s="359" t="s">
        <v>16202</v>
      </c>
      <c r="C420" s="368" t="s">
        <v>15489</v>
      </c>
      <c r="D420" s="578">
        <v>72.86</v>
      </c>
      <c r="E420" s="579"/>
    </row>
    <row r="421" spans="1:5" ht="19.5">
      <c r="A421" s="380" t="s">
        <v>16203</v>
      </c>
      <c r="B421" s="359" t="s">
        <v>16204</v>
      </c>
      <c r="C421" s="369" t="s">
        <v>15489</v>
      </c>
      <c r="D421" s="580">
        <v>114.86</v>
      </c>
      <c r="E421" s="581"/>
    </row>
    <row r="422" spans="1:5" ht="19.5">
      <c r="A422" s="380" t="s">
        <v>16205</v>
      </c>
      <c r="B422" s="359" t="s">
        <v>16206</v>
      </c>
      <c r="C422" s="369" t="s">
        <v>15489</v>
      </c>
      <c r="D422" s="580">
        <v>117.62</v>
      </c>
      <c r="E422" s="581"/>
    </row>
    <row r="423" spans="1:5" ht="19.5">
      <c r="A423" s="361" t="s">
        <v>16207</v>
      </c>
      <c r="B423" s="359" t="s">
        <v>16208</v>
      </c>
      <c r="C423" s="369" t="s">
        <v>15489</v>
      </c>
      <c r="D423" s="580">
        <v>149.97</v>
      </c>
      <c r="E423" s="581"/>
    </row>
    <row r="424" spans="1:5" ht="19.5">
      <c r="A424" s="361" t="s">
        <v>16209</v>
      </c>
      <c r="B424" s="359" t="s">
        <v>16210</v>
      </c>
      <c r="C424" s="369" t="s">
        <v>15489</v>
      </c>
      <c r="D424" s="580">
        <v>126.63</v>
      </c>
      <c r="E424" s="581"/>
    </row>
    <row r="425" spans="1:5" ht="19.5">
      <c r="A425" s="361" t="s">
        <v>16211</v>
      </c>
      <c r="B425" s="359" t="s">
        <v>16212</v>
      </c>
      <c r="C425" s="369" t="s">
        <v>15489</v>
      </c>
      <c r="D425" s="580">
        <v>167.88</v>
      </c>
      <c r="E425" s="581"/>
    </row>
    <row r="426" spans="1:5" ht="19.5">
      <c r="A426" s="361" t="s">
        <v>16213</v>
      </c>
      <c r="B426" s="359" t="s">
        <v>16214</v>
      </c>
      <c r="C426" s="369" t="s">
        <v>15489</v>
      </c>
      <c r="D426" s="580">
        <v>223.42</v>
      </c>
      <c r="E426" s="581"/>
    </row>
    <row r="427" spans="1:5" ht="19.5">
      <c r="A427" s="380" t="s">
        <v>16215</v>
      </c>
      <c r="B427" s="359" t="s">
        <v>16216</v>
      </c>
      <c r="C427" s="362" t="s">
        <v>15489</v>
      </c>
      <c r="D427" s="580">
        <v>227.56</v>
      </c>
      <c r="E427" s="581"/>
    </row>
    <row r="428" spans="1:5" ht="19.5">
      <c r="A428" s="380" t="s">
        <v>16217</v>
      </c>
      <c r="B428" s="359" t="s">
        <v>16218</v>
      </c>
      <c r="C428" s="362" t="s">
        <v>15489</v>
      </c>
      <c r="D428" s="580">
        <v>250.65</v>
      </c>
      <c r="E428" s="581"/>
    </row>
    <row r="429" spans="1:5" ht="19.5">
      <c r="A429" s="380" t="s">
        <v>16219</v>
      </c>
      <c r="B429" s="359" t="s">
        <v>16220</v>
      </c>
      <c r="C429" s="362" t="s">
        <v>15489</v>
      </c>
      <c r="D429" s="580">
        <v>288.7</v>
      </c>
      <c r="E429" s="581"/>
    </row>
    <row r="430" spans="1:5" ht="19.5">
      <c r="A430" s="380" t="s">
        <v>16221</v>
      </c>
      <c r="B430" s="359" t="s">
        <v>16222</v>
      </c>
      <c r="C430" s="362" t="s">
        <v>15489</v>
      </c>
      <c r="D430" s="580">
        <v>321.66000000000003</v>
      </c>
      <c r="E430" s="581"/>
    </row>
    <row r="431" spans="1:5" ht="19.5">
      <c r="A431" s="380" t="s">
        <v>16223</v>
      </c>
      <c r="B431" s="359" t="s">
        <v>16224</v>
      </c>
      <c r="C431" s="362" t="s">
        <v>15489</v>
      </c>
      <c r="D431" s="580">
        <v>128.75</v>
      </c>
      <c r="E431" s="581"/>
    </row>
    <row r="432" spans="1:5" ht="19.5">
      <c r="A432" s="380" t="s">
        <v>16225</v>
      </c>
      <c r="B432" s="359" t="s">
        <v>16226</v>
      </c>
      <c r="C432" s="362" t="s">
        <v>15489</v>
      </c>
      <c r="D432" s="580">
        <v>255.64</v>
      </c>
      <c r="E432" s="581"/>
    </row>
    <row r="433" spans="1:5" ht="19.5">
      <c r="A433" s="380" t="s">
        <v>16227</v>
      </c>
      <c r="B433" s="359" t="s">
        <v>16228</v>
      </c>
      <c r="C433" s="362" t="s">
        <v>15489</v>
      </c>
      <c r="D433" s="580">
        <v>349.35</v>
      </c>
      <c r="E433" s="581"/>
    </row>
    <row r="434" spans="1:5" ht="19.5">
      <c r="A434" s="380" t="s">
        <v>16229</v>
      </c>
      <c r="B434" s="359" t="s">
        <v>16230</v>
      </c>
      <c r="C434" s="362" t="s">
        <v>15489</v>
      </c>
      <c r="D434" s="580">
        <v>63.82</v>
      </c>
      <c r="E434" s="581"/>
    </row>
    <row r="435" spans="1:5" ht="19.5">
      <c r="A435" s="379" t="s">
        <v>16231</v>
      </c>
      <c r="B435" s="359" t="s">
        <v>16232</v>
      </c>
      <c r="C435" s="360" t="s">
        <v>15489</v>
      </c>
      <c r="D435" s="578">
        <v>66.069999999999993</v>
      </c>
      <c r="E435" s="579"/>
    </row>
    <row r="436" spans="1:5" ht="19.5">
      <c r="A436" s="379" t="s">
        <v>16233</v>
      </c>
      <c r="B436" s="359" t="s">
        <v>16234</v>
      </c>
      <c r="C436" s="360" t="s">
        <v>15489</v>
      </c>
      <c r="D436" s="578">
        <v>94.18</v>
      </c>
      <c r="E436" s="579"/>
    </row>
    <row r="437" spans="1:5" ht="19.5">
      <c r="A437" s="380" t="s">
        <v>16235</v>
      </c>
      <c r="B437" s="359" t="s">
        <v>16236</v>
      </c>
      <c r="C437" s="362" t="s">
        <v>15489</v>
      </c>
      <c r="D437" s="580">
        <v>73.739999999999995</v>
      </c>
      <c r="E437" s="581"/>
    </row>
    <row r="438" spans="1:5" ht="19.5">
      <c r="A438" s="379" t="s">
        <v>16237</v>
      </c>
      <c r="B438" s="359" t="s">
        <v>16238</v>
      </c>
      <c r="C438" s="360" t="s">
        <v>15489</v>
      </c>
      <c r="D438" s="578">
        <v>109.29</v>
      </c>
      <c r="E438" s="579"/>
    </row>
    <row r="439" spans="1:5" ht="19.5">
      <c r="A439" s="379" t="s">
        <v>16239</v>
      </c>
      <c r="B439" s="359" t="s">
        <v>16240</v>
      </c>
      <c r="C439" s="360" t="s">
        <v>15489</v>
      </c>
      <c r="D439" s="578">
        <v>59.77</v>
      </c>
      <c r="E439" s="579"/>
    </row>
    <row r="440" spans="1:5" ht="19.5">
      <c r="A440" s="379" t="s">
        <v>16241</v>
      </c>
      <c r="B440" s="359" t="s">
        <v>16242</v>
      </c>
      <c r="C440" s="360" t="s">
        <v>15489</v>
      </c>
      <c r="D440" s="578">
        <v>61.06</v>
      </c>
      <c r="E440" s="579"/>
    </row>
    <row r="441" spans="1:5" ht="19.5">
      <c r="A441" s="379" t="s">
        <v>16243</v>
      </c>
      <c r="B441" s="359" t="s">
        <v>16244</v>
      </c>
      <c r="C441" s="360" t="s">
        <v>15489</v>
      </c>
      <c r="D441" s="578">
        <v>80.7</v>
      </c>
      <c r="E441" s="579"/>
    </row>
    <row r="442" spans="1:5" ht="19.5">
      <c r="A442" s="380" t="s">
        <v>16245</v>
      </c>
      <c r="B442" s="359" t="s">
        <v>16246</v>
      </c>
      <c r="C442" s="362" t="s">
        <v>15489</v>
      </c>
      <c r="D442" s="580">
        <v>67.7</v>
      </c>
      <c r="E442" s="581"/>
    </row>
    <row r="443" spans="1:5" ht="19.5">
      <c r="A443" s="361" t="s">
        <v>16247</v>
      </c>
      <c r="B443" s="359" t="s">
        <v>16248</v>
      </c>
      <c r="C443" s="362" t="s">
        <v>15489</v>
      </c>
      <c r="D443" s="580">
        <v>70.290000000000006</v>
      </c>
      <c r="E443" s="581"/>
    </row>
    <row r="444" spans="1:5" ht="19.5">
      <c r="A444" s="359" t="s">
        <v>16249</v>
      </c>
      <c r="B444" s="359" t="s">
        <v>16250</v>
      </c>
      <c r="C444" s="360" t="s">
        <v>15489</v>
      </c>
      <c r="D444" s="578">
        <v>128.47</v>
      </c>
      <c r="E444" s="579"/>
    </row>
    <row r="445" spans="1:5" ht="19.5">
      <c r="A445" s="359" t="s">
        <v>16251</v>
      </c>
      <c r="B445" s="359" t="s">
        <v>16252</v>
      </c>
      <c r="C445" s="360" t="s">
        <v>15489</v>
      </c>
      <c r="D445" s="578">
        <v>131.91999999999999</v>
      </c>
      <c r="E445" s="579"/>
    </row>
    <row r="446" spans="1:5" ht="19.5">
      <c r="A446" s="380" t="s">
        <v>16253</v>
      </c>
      <c r="B446" s="359" t="s">
        <v>16254</v>
      </c>
      <c r="C446" s="369" t="s">
        <v>15489</v>
      </c>
      <c r="D446" s="580">
        <v>148.06</v>
      </c>
      <c r="E446" s="581"/>
    </row>
    <row r="447" spans="1:5" ht="19.5">
      <c r="A447" s="380" t="s">
        <v>16255</v>
      </c>
      <c r="B447" s="359" t="s">
        <v>16256</v>
      </c>
      <c r="C447" s="369" t="s">
        <v>15489</v>
      </c>
      <c r="D447" s="580">
        <v>208.25</v>
      </c>
      <c r="E447" s="581"/>
    </row>
    <row r="448" spans="1:5" ht="19.5">
      <c r="A448" s="379" t="s">
        <v>16257</v>
      </c>
      <c r="B448" s="359" t="s">
        <v>16258</v>
      </c>
      <c r="C448" s="368" t="s">
        <v>15489</v>
      </c>
      <c r="D448" s="578">
        <v>118.86</v>
      </c>
      <c r="E448" s="579"/>
    </row>
    <row r="449" spans="1:5" ht="19.5">
      <c r="A449" s="379" t="s">
        <v>16259</v>
      </c>
      <c r="B449" s="359" t="s">
        <v>16260</v>
      </c>
      <c r="C449" s="368" t="s">
        <v>15489</v>
      </c>
      <c r="D449" s="578">
        <v>121.62</v>
      </c>
      <c r="E449" s="579"/>
    </row>
    <row r="450" spans="1:5" ht="19.5">
      <c r="A450" s="380" t="s">
        <v>16261</v>
      </c>
      <c r="B450" s="359" t="s">
        <v>16262</v>
      </c>
      <c r="C450" s="369" t="s">
        <v>15489</v>
      </c>
      <c r="D450" s="580">
        <v>131.19999999999999</v>
      </c>
      <c r="E450" s="581"/>
    </row>
    <row r="451" spans="1:5" ht="19.5">
      <c r="A451" s="380" t="s">
        <v>16263</v>
      </c>
      <c r="B451" s="359" t="s">
        <v>16264</v>
      </c>
      <c r="C451" s="369" t="s">
        <v>15489</v>
      </c>
      <c r="D451" s="580">
        <v>154.71</v>
      </c>
      <c r="E451" s="581"/>
    </row>
    <row r="452" spans="1:5" ht="19.5">
      <c r="A452" s="379" t="s">
        <v>16265</v>
      </c>
      <c r="B452" s="359" t="s">
        <v>16266</v>
      </c>
      <c r="C452" s="368" t="s">
        <v>15489</v>
      </c>
      <c r="D452" s="578">
        <v>173.48</v>
      </c>
      <c r="E452" s="579"/>
    </row>
    <row r="453" spans="1:5" ht="19.5">
      <c r="A453" s="380" t="s">
        <v>16267</v>
      </c>
      <c r="B453" s="359" t="s">
        <v>16268</v>
      </c>
      <c r="C453" s="369" t="s">
        <v>15489</v>
      </c>
      <c r="D453" s="580">
        <v>109.27</v>
      </c>
      <c r="E453" s="581"/>
    </row>
    <row r="454" spans="1:5" ht="19.5">
      <c r="A454" s="380" t="s">
        <v>16269</v>
      </c>
      <c r="B454" s="359" t="s">
        <v>16270</v>
      </c>
      <c r="C454" s="369" t="s">
        <v>15396</v>
      </c>
      <c r="D454" s="580">
        <v>28.82</v>
      </c>
      <c r="E454" s="581"/>
    </row>
    <row r="455" spans="1:5" ht="19.5">
      <c r="A455" s="380" t="s">
        <v>16271</v>
      </c>
      <c r="B455" s="359" t="s">
        <v>16272</v>
      </c>
      <c r="C455" s="369" t="s">
        <v>15396</v>
      </c>
      <c r="D455" s="580">
        <v>33.119999999999997</v>
      </c>
      <c r="E455" s="581"/>
    </row>
    <row r="456" spans="1:5" ht="19.5">
      <c r="A456" s="380" t="s">
        <v>16273</v>
      </c>
      <c r="B456" s="359" t="s">
        <v>16274</v>
      </c>
      <c r="C456" s="369" t="s">
        <v>15489</v>
      </c>
      <c r="D456" s="580">
        <v>66.87</v>
      </c>
      <c r="E456" s="581"/>
    </row>
    <row r="457" spans="1:5" ht="19.5">
      <c r="A457" s="380" t="s">
        <v>16275</v>
      </c>
      <c r="B457" s="359" t="s">
        <v>16276</v>
      </c>
      <c r="C457" s="369" t="s">
        <v>15489</v>
      </c>
      <c r="D457" s="580">
        <v>94.93</v>
      </c>
      <c r="E457" s="581"/>
    </row>
    <row r="458" spans="1:5" ht="19.5">
      <c r="A458" s="380" t="s">
        <v>16277</v>
      </c>
      <c r="B458" s="359" t="s">
        <v>16278</v>
      </c>
      <c r="C458" s="369" t="s">
        <v>15489</v>
      </c>
      <c r="D458" s="580">
        <v>80.540000000000006</v>
      </c>
      <c r="E458" s="581"/>
    </row>
    <row r="459" spans="1:5" ht="19.5">
      <c r="A459" s="380" t="s">
        <v>16279</v>
      </c>
      <c r="B459" s="359" t="s">
        <v>16280</v>
      </c>
      <c r="C459" s="369" t="s">
        <v>15489</v>
      </c>
      <c r="D459" s="580">
        <v>102.12</v>
      </c>
      <c r="E459" s="581"/>
    </row>
    <row r="460" spans="1:5" ht="29.25">
      <c r="A460" s="379" t="s">
        <v>16281</v>
      </c>
      <c r="B460" s="359" t="s">
        <v>16282</v>
      </c>
      <c r="C460" s="368" t="s">
        <v>15489</v>
      </c>
      <c r="D460" s="578">
        <v>138.69999999999999</v>
      </c>
      <c r="E460" s="579"/>
    </row>
    <row r="461" spans="1:5" ht="19.5">
      <c r="A461" s="380" t="s">
        <v>16283</v>
      </c>
      <c r="B461" s="359" t="s">
        <v>16284</v>
      </c>
      <c r="C461" s="369" t="s">
        <v>15489</v>
      </c>
      <c r="D461" s="580">
        <v>75.709999999999994</v>
      </c>
      <c r="E461" s="581"/>
    </row>
    <row r="462" spans="1:5" ht="19.5">
      <c r="A462" s="381" t="s">
        <v>16285</v>
      </c>
      <c r="B462" s="363" t="s">
        <v>16286</v>
      </c>
      <c r="C462" s="382" t="s">
        <v>15489</v>
      </c>
      <c r="D462" s="606">
        <v>135.66</v>
      </c>
      <c r="E462" s="607"/>
    </row>
    <row r="463" spans="1:5" ht="12.75">
      <c r="A463" s="365"/>
      <c r="B463" s="366" t="s">
        <v>16287</v>
      </c>
      <c r="C463" s="365"/>
      <c r="D463" s="584"/>
      <c r="E463" s="585"/>
    </row>
    <row r="464" spans="1:5" ht="19.5">
      <c r="A464" s="361" t="s">
        <v>16288</v>
      </c>
      <c r="B464" s="359" t="s">
        <v>16289</v>
      </c>
      <c r="C464" s="362" t="s">
        <v>15489</v>
      </c>
      <c r="D464" s="580">
        <v>148.62</v>
      </c>
      <c r="E464" s="581"/>
    </row>
    <row r="465" spans="1:5" ht="19.5">
      <c r="A465" s="361" t="s">
        <v>16290</v>
      </c>
      <c r="B465" s="359" t="s">
        <v>16291</v>
      </c>
      <c r="C465" s="362" t="s">
        <v>15489</v>
      </c>
      <c r="D465" s="580">
        <v>147.18</v>
      </c>
      <c r="E465" s="581"/>
    </row>
    <row r="466" spans="1:5" ht="19.5">
      <c r="A466" s="359" t="s">
        <v>16292</v>
      </c>
      <c r="B466" s="359" t="s">
        <v>16293</v>
      </c>
      <c r="C466" s="360" t="s">
        <v>15489</v>
      </c>
      <c r="D466" s="578">
        <v>166.6</v>
      </c>
      <c r="E466" s="579"/>
    </row>
    <row r="467" spans="1:5" ht="19.5">
      <c r="A467" s="380" t="s">
        <v>16294</v>
      </c>
      <c r="B467" s="359" t="s">
        <v>16295</v>
      </c>
      <c r="C467" s="369" t="s">
        <v>15489</v>
      </c>
      <c r="D467" s="580">
        <v>109.31</v>
      </c>
      <c r="E467" s="581"/>
    </row>
    <row r="468" spans="1:5" ht="19.5">
      <c r="A468" s="380" t="s">
        <v>16296</v>
      </c>
      <c r="B468" s="359" t="s">
        <v>16297</v>
      </c>
      <c r="C468" s="369" t="s">
        <v>15489</v>
      </c>
      <c r="D468" s="580">
        <v>126.58</v>
      </c>
      <c r="E468" s="581"/>
    </row>
    <row r="469" spans="1:5" ht="19.5">
      <c r="A469" s="380" t="s">
        <v>16298</v>
      </c>
      <c r="B469" s="359" t="s">
        <v>16299</v>
      </c>
      <c r="C469" s="369" t="s">
        <v>15489</v>
      </c>
      <c r="D469" s="580">
        <v>85.62</v>
      </c>
      <c r="E469" s="581"/>
    </row>
    <row r="470" spans="1:5" ht="19.5">
      <c r="A470" s="380" t="s">
        <v>16300</v>
      </c>
      <c r="B470" s="359" t="s">
        <v>16301</v>
      </c>
      <c r="C470" s="369" t="s">
        <v>15489</v>
      </c>
      <c r="D470" s="580">
        <v>103.21</v>
      </c>
      <c r="E470" s="581"/>
    </row>
    <row r="471" spans="1:5" ht="29.25">
      <c r="A471" s="380" t="s">
        <v>16302</v>
      </c>
      <c r="B471" s="367" t="s">
        <v>16303</v>
      </c>
      <c r="C471" s="369" t="s">
        <v>15489</v>
      </c>
      <c r="D471" s="580">
        <v>285.62</v>
      </c>
      <c r="E471" s="581"/>
    </row>
    <row r="472" spans="1:5" ht="29.25">
      <c r="A472" s="380" t="s">
        <v>16304</v>
      </c>
      <c r="B472" s="359" t="s">
        <v>16305</v>
      </c>
      <c r="C472" s="369" t="s">
        <v>15489</v>
      </c>
      <c r="D472" s="580">
        <v>278.19</v>
      </c>
      <c r="E472" s="581"/>
    </row>
    <row r="473" spans="1:5" ht="19.5">
      <c r="A473" s="379" t="s">
        <v>16306</v>
      </c>
      <c r="B473" s="359" t="s">
        <v>16307</v>
      </c>
      <c r="C473" s="368" t="s">
        <v>15489</v>
      </c>
      <c r="D473" s="578">
        <v>305.54000000000002</v>
      </c>
      <c r="E473" s="579"/>
    </row>
    <row r="474" spans="1:5" ht="29.25">
      <c r="A474" s="380" t="s">
        <v>16308</v>
      </c>
      <c r="B474" s="367" t="s">
        <v>16309</v>
      </c>
      <c r="C474" s="369" t="s">
        <v>15489</v>
      </c>
      <c r="D474" s="580">
        <v>316.52999999999997</v>
      </c>
      <c r="E474" s="581"/>
    </row>
    <row r="475" spans="1:5" ht="29.25">
      <c r="A475" s="380" t="s">
        <v>16310</v>
      </c>
      <c r="B475" s="367" t="s">
        <v>16311</v>
      </c>
      <c r="C475" s="369" t="s">
        <v>15489</v>
      </c>
      <c r="D475" s="586">
        <v>1172.56</v>
      </c>
      <c r="E475" s="587"/>
    </row>
    <row r="476" spans="1:5" ht="29.25">
      <c r="A476" s="380" t="s">
        <v>16312</v>
      </c>
      <c r="B476" s="367" t="s">
        <v>16313</v>
      </c>
      <c r="C476" s="369" t="s">
        <v>15489</v>
      </c>
      <c r="D476" s="580">
        <v>629.16999999999996</v>
      </c>
      <c r="E476" s="581"/>
    </row>
    <row r="477" spans="1:5" ht="19.5">
      <c r="A477" s="380" t="s">
        <v>16314</v>
      </c>
      <c r="B477" s="359" t="s">
        <v>16315</v>
      </c>
      <c r="C477" s="369" t="s">
        <v>15369</v>
      </c>
      <c r="D477" s="580">
        <v>54.29</v>
      </c>
      <c r="E477" s="581"/>
    </row>
    <row r="478" spans="1:5" ht="19.5">
      <c r="A478" s="379" t="s">
        <v>16316</v>
      </c>
      <c r="B478" s="359" t="s">
        <v>16317</v>
      </c>
      <c r="C478" s="368" t="s">
        <v>15489</v>
      </c>
      <c r="D478" s="578">
        <v>68.760000000000005</v>
      </c>
      <c r="E478" s="579"/>
    </row>
    <row r="479" spans="1:5" ht="29.25">
      <c r="A479" s="379" t="s">
        <v>16318</v>
      </c>
      <c r="B479" s="367" t="s">
        <v>16319</v>
      </c>
      <c r="C479" s="368" t="s">
        <v>15489</v>
      </c>
      <c r="D479" s="578">
        <v>52.39</v>
      </c>
      <c r="E479" s="579"/>
    </row>
    <row r="480" spans="1:5" ht="29.25">
      <c r="A480" s="380" t="s">
        <v>16320</v>
      </c>
      <c r="B480" s="359" t="s">
        <v>16321</v>
      </c>
      <c r="C480" s="369" t="s">
        <v>15489</v>
      </c>
      <c r="D480" s="580">
        <v>134.79</v>
      </c>
      <c r="E480" s="581"/>
    </row>
    <row r="481" spans="1:5" ht="19.5">
      <c r="A481" s="381" t="s">
        <v>16322</v>
      </c>
      <c r="B481" s="363" t="s">
        <v>16323</v>
      </c>
      <c r="C481" s="382" t="s">
        <v>15489</v>
      </c>
      <c r="D481" s="606">
        <v>135.22</v>
      </c>
      <c r="E481" s="607"/>
    </row>
    <row r="482" spans="1:5" ht="19.5">
      <c r="A482" s="374"/>
      <c r="B482" s="374" t="s">
        <v>16324</v>
      </c>
      <c r="C482" s="374"/>
      <c r="D482" s="608"/>
      <c r="E482" s="609"/>
    </row>
    <row r="483" spans="1:5" ht="29.25">
      <c r="A483" s="361" t="s">
        <v>16325</v>
      </c>
      <c r="B483" s="359" t="s">
        <v>16326</v>
      </c>
      <c r="C483" s="369" t="s">
        <v>15489</v>
      </c>
      <c r="D483" s="580">
        <v>315.31</v>
      </c>
      <c r="E483" s="581"/>
    </row>
    <row r="484" spans="1:5" ht="39">
      <c r="A484" s="361" t="s">
        <v>16327</v>
      </c>
      <c r="B484" s="359" t="s">
        <v>16328</v>
      </c>
      <c r="C484" s="369" t="s">
        <v>15489</v>
      </c>
      <c r="D484" s="580">
        <v>380.75</v>
      </c>
      <c r="E484" s="581"/>
    </row>
    <row r="485" spans="1:5" ht="39">
      <c r="A485" s="380" t="s">
        <v>16329</v>
      </c>
      <c r="B485" s="367" t="s">
        <v>16330</v>
      </c>
      <c r="C485" s="362" t="s">
        <v>15489</v>
      </c>
      <c r="D485" s="580">
        <v>144.22999999999999</v>
      </c>
      <c r="E485" s="581"/>
    </row>
    <row r="486" spans="1:5" ht="39">
      <c r="A486" s="380" t="s">
        <v>16331</v>
      </c>
      <c r="B486" s="359" t="s">
        <v>16332</v>
      </c>
      <c r="C486" s="362" t="s">
        <v>15489</v>
      </c>
      <c r="D486" s="580">
        <v>193.07</v>
      </c>
      <c r="E486" s="581"/>
    </row>
    <row r="487" spans="1:5" ht="39">
      <c r="A487" s="380" t="s">
        <v>16333</v>
      </c>
      <c r="B487" s="359" t="s">
        <v>16334</v>
      </c>
      <c r="C487" s="362" t="s">
        <v>15489</v>
      </c>
      <c r="D487" s="580">
        <v>331.86</v>
      </c>
      <c r="E487" s="581"/>
    </row>
    <row r="488" spans="1:5" ht="39">
      <c r="A488" s="380" t="s">
        <v>16335</v>
      </c>
      <c r="B488" s="359" t="s">
        <v>16336</v>
      </c>
      <c r="C488" s="362" t="s">
        <v>15489</v>
      </c>
      <c r="D488" s="580">
        <v>280.98</v>
      </c>
      <c r="E488" s="581"/>
    </row>
    <row r="489" spans="1:5" ht="48.75">
      <c r="A489" s="380" t="s">
        <v>16337</v>
      </c>
      <c r="B489" s="367" t="s">
        <v>16338</v>
      </c>
      <c r="C489" s="362" t="s">
        <v>15489</v>
      </c>
      <c r="D489" s="580">
        <v>157.12</v>
      </c>
      <c r="E489" s="581"/>
    </row>
    <row r="490" spans="1:5" ht="39">
      <c r="A490" s="380" t="s">
        <v>16339</v>
      </c>
      <c r="B490" s="359" t="s">
        <v>16340</v>
      </c>
      <c r="C490" s="362" t="s">
        <v>15489</v>
      </c>
      <c r="D490" s="580">
        <v>148.69999999999999</v>
      </c>
      <c r="E490" s="581"/>
    </row>
    <row r="491" spans="1:5" ht="39">
      <c r="A491" s="380" t="s">
        <v>16341</v>
      </c>
      <c r="B491" s="359" t="s">
        <v>16342</v>
      </c>
      <c r="C491" s="362" t="s">
        <v>15489</v>
      </c>
      <c r="D491" s="580">
        <v>348.65</v>
      </c>
      <c r="E491" s="581"/>
    </row>
    <row r="492" spans="1:5" ht="29.25">
      <c r="A492" s="381" t="s">
        <v>16343</v>
      </c>
      <c r="B492" s="363" t="s">
        <v>16344</v>
      </c>
      <c r="C492" s="364" t="s">
        <v>15489</v>
      </c>
      <c r="D492" s="606">
        <v>350.75</v>
      </c>
      <c r="E492" s="607"/>
    </row>
    <row r="493" spans="1:5" ht="12.75">
      <c r="A493" s="365"/>
      <c r="B493" s="366" t="s">
        <v>16345</v>
      </c>
      <c r="C493" s="365"/>
      <c r="D493" s="584"/>
      <c r="E493" s="585"/>
    </row>
    <row r="494" spans="1:5" ht="39">
      <c r="A494" s="361" t="s">
        <v>16346</v>
      </c>
      <c r="B494" s="359" t="s">
        <v>16347</v>
      </c>
      <c r="C494" s="362" t="s">
        <v>15489</v>
      </c>
      <c r="D494" s="580">
        <v>225.49</v>
      </c>
      <c r="E494" s="581"/>
    </row>
    <row r="495" spans="1:5" ht="19.5">
      <c r="A495" s="359" t="s">
        <v>16348</v>
      </c>
      <c r="B495" s="359" t="s">
        <v>16349</v>
      </c>
      <c r="C495" s="360" t="s">
        <v>15489</v>
      </c>
      <c r="D495" s="578">
        <v>25.04</v>
      </c>
      <c r="E495" s="579"/>
    </row>
    <row r="496" spans="1:5" ht="29.25">
      <c r="A496" s="361" t="s">
        <v>16350</v>
      </c>
      <c r="B496" s="359" t="s">
        <v>16351</v>
      </c>
      <c r="C496" s="362" t="s">
        <v>15489</v>
      </c>
      <c r="D496" s="580">
        <v>203.66</v>
      </c>
      <c r="E496" s="581"/>
    </row>
    <row r="497" spans="1:5" ht="29.25">
      <c r="A497" s="361" t="s">
        <v>16352</v>
      </c>
      <c r="B497" s="367" t="s">
        <v>16353</v>
      </c>
      <c r="C497" s="362" t="s">
        <v>15489</v>
      </c>
      <c r="D497" s="580">
        <v>278.69</v>
      </c>
      <c r="E497" s="581"/>
    </row>
    <row r="498" spans="1:5" ht="39">
      <c r="A498" s="380" t="s">
        <v>16354</v>
      </c>
      <c r="B498" s="359" t="s">
        <v>16355</v>
      </c>
      <c r="C498" s="369" t="s">
        <v>15489</v>
      </c>
      <c r="D498" s="580">
        <v>604.24</v>
      </c>
      <c r="E498" s="581"/>
    </row>
    <row r="499" spans="1:5" ht="39">
      <c r="A499" s="380" t="s">
        <v>16356</v>
      </c>
      <c r="B499" s="359" t="s">
        <v>16357</v>
      </c>
      <c r="C499" s="369" t="s">
        <v>15489</v>
      </c>
      <c r="D499" s="580">
        <v>423.27</v>
      </c>
      <c r="E499" s="581"/>
    </row>
    <row r="500" spans="1:5" ht="29.25">
      <c r="A500" s="380" t="s">
        <v>16358</v>
      </c>
      <c r="B500" s="359" t="s">
        <v>16359</v>
      </c>
      <c r="C500" s="369" t="s">
        <v>15489</v>
      </c>
      <c r="D500" s="580">
        <v>414.2</v>
      </c>
      <c r="E500" s="581"/>
    </row>
    <row r="501" spans="1:5" ht="29.25">
      <c r="A501" s="380" t="s">
        <v>16360</v>
      </c>
      <c r="B501" s="367" t="s">
        <v>16361</v>
      </c>
      <c r="C501" s="369" t="s">
        <v>15489</v>
      </c>
      <c r="D501" s="586">
        <v>1317.2</v>
      </c>
      <c r="E501" s="587"/>
    </row>
    <row r="502" spans="1:5" ht="39">
      <c r="A502" s="380" t="s">
        <v>16362</v>
      </c>
      <c r="B502" s="367" t="s">
        <v>16363</v>
      </c>
      <c r="C502" s="369" t="s">
        <v>15489</v>
      </c>
      <c r="D502" s="580">
        <v>184.62</v>
      </c>
      <c r="E502" s="581"/>
    </row>
    <row r="503" spans="1:5" ht="19.5">
      <c r="A503" s="379" t="s">
        <v>16364</v>
      </c>
      <c r="B503" s="359" t="s">
        <v>16365</v>
      </c>
      <c r="C503" s="368" t="s">
        <v>15489</v>
      </c>
      <c r="D503" s="578">
        <v>191.81</v>
      </c>
      <c r="E503" s="579"/>
    </row>
    <row r="504" spans="1:5" ht="29.25">
      <c r="A504" s="379" t="s">
        <v>16366</v>
      </c>
      <c r="B504" s="359" t="s">
        <v>16367</v>
      </c>
      <c r="C504" s="368" t="s">
        <v>15489</v>
      </c>
      <c r="D504" s="578">
        <v>243.24</v>
      </c>
      <c r="E504" s="579"/>
    </row>
    <row r="505" spans="1:5" ht="19.5">
      <c r="A505" s="379" t="s">
        <v>16368</v>
      </c>
      <c r="B505" s="359" t="s">
        <v>16369</v>
      </c>
      <c r="C505" s="368" t="s">
        <v>15489</v>
      </c>
      <c r="D505" s="578">
        <v>72</v>
      </c>
      <c r="E505" s="579"/>
    </row>
    <row r="506" spans="1:5" ht="29.25">
      <c r="A506" s="379" t="s">
        <v>16370</v>
      </c>
      <c r="B506" s="367" t="s">
        <v>16371</v>
      </c>
      <c r="C506" s="368" t="s">
        <v>15489</v>
      </c>
      <c r="D506" s="578">
        <v>55.63</v>
      </c>
      <c r="E506" s="579"/>
    </row>
    <row r="507" spans="1:5" ht="29.25">
      <c r="A507" s="380" t="s">
        <v>16372</v>
      </c>
      <c r="B507" s="359" t="s">
        <v>16373</v>
      </c>
      <c r="C507" s="369" t="s">
        <v>15489</v>
      </c>
      <c r="D507" s="580">
        <v>134.79</v>
      </c>
      <c r="E507" s="581"/>
    </row>
    <row r="508" spans="1:5" ht="29.25">
      <c r="A508" s="381" t="s">
        <v>16374</v>
      </c>
      <c r="B508" s="363" t="s">
        <v>16375</v>
      </c>
      <c r="C508" s="382" t="s">
        <v>15489</v>
      </c>
      <c r="D508" s="606">
        <v>135.22</v>
      </c>
      <c r="E508" s="607"/>
    </row>
    <row r="509" spans="1:5" ht="12.75">
      <c r="A509" s="365"/>
      <c r="B509" s="366" t="s">
        <v>16376</v>
      </c>
      <c r="C509" s="365"/>
      <c r="D509" s="584"/>
      <c r="E509" s="585"/>
    </row>
    <row r="510" spans="1:5" ht="29.25">
      <c r="A510" s="361" t="s">
        <v>16377</v>
      </c>
      <c r="B510" s="359" t="s">
        <v>16378</v>
      </c>
      <c r="C510" s="369" t="s">
        <v>15489</v>
      </c>
      <c r="D510" s="580">
        <v>315.31</v>
      </c>
      <c r="E510" s="581"/>
    </row>
    <row r="511" spans="1:5" ht="29.25">
      <c r="A511" s="361" t="s">
        <v>16379</v>
      </c>
      <c r="B511" s="359" t="s">
        <v>16380</v>
      </c>
      <c r="C511" s="369" t="s">
        <v>15489</v>
      </c>
      <c r="D511" s="580">
        <v>380.75</v>
      </c>
      <c r="E511" s="581"/>
    </row>
    <row r="512" spans="1:5" ht="29.25">
      <c r="A512" s="361" t="s">
        <v>16381</v>
      </c>
      <c r="B512" s="359" t="s">
        <v>16382</v>
      </c>
      <c r="C512" s="369" t="s">
        <v>15489</v>
      </c>
      <c r="D512" s="580">
        <v>144.22999999999999</v>
      </c>
      <c r="E512" s="581"/>
    </row>
    <row r="513" spans="1:5" ht="19.5">
      <c r="A513" s="361" t="s">
        <v>16368</v>
      </c>
      <c r="B513" s="359" t="s">
        <v>16369</v>
      </c>
      <c r="C513" s="362" t="s">
        <v>15489</v>
      </c>
      <c r="D513" s="580">
        <v>72</v>
      </c>
      <c r="E513" s="581"/>
    </row>
    <row r="514" spans="1:5" ht="29.25">
      <c r="A514" s="359" t="s">
        <v>16370</v>
      </c>
      <c r="B514" s="367" t="s">
        <v>16371</v>
      </c>
      <c r="C514" s="360" t="s">
        <v>15489</v>
      </c>
      <c r="D514" s="578">
        <v>55.63</v>
      </c>
      <c r="E514" s="579"/>
    </row>
    <row r="515" spans="1:5" ht="29.25">
      <c r="A515" s="361" t="s">
        <v>16372</v>
      </c>
      <c r="B515" s="359" t="s">
        <v>16373</v>
      </c>
      <c r="C515" s="362" t="s">
        <v>15489</v>
      </c>
      <c r="D515" s="580">
        <v>134.79</v>
      </c>
      <c r="E515" s="581"/>
    </row>
    <row r="516" spans="1:5" ht="29.25">
      <c r="A516" s="361" t="s">
        <v>16374</v>
      </c>
      <c r="B516" s="359" t="s">
        <v>16383</v>
      </c>
      <c r="C516" s="362" t="s">
        <v>15489</v>
      </c>
      <c r="D516" s="580">
        <v>135.22</v>
      </c>
      <c r="E516" s="581"/>
    </row>
    <row r="517" spans="1:5" ht="29.25">
      <c r="A517" s="361" t="s">
        <v>16377</v>
      </c>
      <c r="B517" s="359" t="s">
        <v>16378</v>
      </c>
      <c r="C517" s="362" t="s">
        <v>15489</v>
      </c>
      <c r="D517" s="580">
        <v>315.31</v>
      </c>
      <c r="E517" s="581"/>
    </row>
    <row r="518" spans="1:5" ht="29.25">
      <c r="A518" s="361" t="s">
        <v>16379</v>
      </c>
      <c r="B518" s="359" t="s">
        <v>16380</v>
      </c>
      <c r="C518" s="362" t="s">
        <v>15489</v>
      </c>
      <c r="D518" s="580">
        <v>380.75</v>
      </c>
      <c r="E518" s="581"/>
    </row>
    <row r="519" spans="1:5" ht="39">
      <c r="A519" s="361" t="s">
        <v>16381</v>
      </c>
      <c r="B519" s="367" t="s">
        <v>16384</v>
      </c>
      <c r="C519" s="362" t="s">
        <v>15489</v>
      </c>
      <c r="D519" s="580">
        <v>144.22999999999999</v>
      </c>
      <c r="E519" s="581"/>
    </row>
    <row r="520" spans="1:5" ht="39">
      <c r="A520" s="361" t="s">
        <v>16385</v>
      </c>
      <c r="B520" s="359" t="s">
        <v>16386</v>
      </c>
      <c r="C520" s="362" t="s">
        <v>15489</v>
      </c>
      <c r="D520" s="580">
        <v>193.07</v>
      </c>
      <c r="E520" s="581"/>
    </row>
    <row r="521" spans="1:5" ht="39">
      <c r="A521" s="361" t="s">
        <v>16387</v>
      </c>
      <c r="B521" s="359" t="s">
        <v>16388</v>
      </c>
      <c r="C521" s="362" t="s">
        <v>15489</v>
      </c>
      <c r="D521" s="580">
        <v>331.86</v>
      </c>
      <c r="E521" s="581"/>
    </row>
    <row r="522" spans="1:5" ht="19.5">
      <c r="A522" s="363" t="s">
        <v>16389</v>
      </c>
      <c r="B522" s="363" t="s">
        <v>16390</v>
      </c>
      <c r="C522" s="364" t="s">
        <v>15489</v>
      </c>
      <c r="D522" s="606">
        <v>280.98</v>
      </c>
      <c r="E522" s="607"/>
    </row>
    <row r="523" spans="1:5" ht="29.25">
      <c r="A523" s="374"/>
      <c r="B523" s="366" t="s">
        <v>16391</v>
      </c>
      <c r="C523" s="374"/>
      <c r="D523" s="608"/>
      <c r="E523" s="609"/>
    </row>
    <row r="524" spans="1:5" ht="48.75">
      <c r="A524" s="361" t="s">
        <v>16392</v>
      </c>
      <c r="B524" s="367" t="s">
        <v>16393</v>
      </c>
      <c r="C524" s="362" t="s">
        <v>15489</v>
      </c>
      <c r="D524" s="628">
        <v>157.12</v>
      </c>
      <c r="E524" s="629"/>
    </row>
    <row r="525" spans="1:5" ht="39">
      <c r="A525" s="380" t="s">
        <v>16394</v>
      </c>
      <c r="B525" s="359" t="s">
        <v>16395</v>
      </c>
      <c r="C525" s="369" t="s">
        <v>15489</v>
      </c>
      <c r="D525" s="580">
        <v>148.69999999999999</v>
      </c>
      <c r="E525" s="581"/>
    </row>
    <row r="526" spans="1:5" ht="39">
      <c r="A526" s="380" t="s">
        <v>16396</v>
      </c>
      <c r="B526" s="359" t="s">
        <v>16397</v>
      </c>
      <c r="C526" s="369" t="s">
        <v>15489</v>
      </c>
      <c r="D526" s="580">
        <v>348.65</v>
      </c>
      <c r="E526" s="581"/>
    </row>
    <row r="527" spans="1:5" ht="39">
      <c r="A527" s="380" t="s">
        <v>16398</v>
      </c>
      <c r="B527" s="359" t="s">
        <v>16399</v>
      </c>
      <c r="C527" s="369" t="s">
        <v>15489</v>
      </c>
      <c r="D527" s="580">
        <v>350.75</v>
      </c>
      <c r="E527" s="581"/>
    </row>
    <row r="528" spans="1:5" ht="39">
      <c r="A528" s="380" t="s">
        <v>16400</v>
      </c>
      <c r="B528" s="359" t="s">
        <v>16401</v>
      </c>
      <c r="C528" s="369" t="s">
        <v>15489</v>
      </c>
      <c r="D528" s="580">
        <v>225.49</v>
      </c>
      <c r="E528" s="581"/>
    </row>
    <row r="529" spans="1:5" ht="19.5">
      <c r="A529" s="379" t="s">
        <v>16402</v>
      </c>
      <c r="B529" s="359" t="s">
        <v>16403</v>
      </c>
      <c r="C529" s="368" t="s">
        <v>15489</v>
      </c>
      <c r="D529" s="578">
        <v>26.27</v>
      </c>
      <c r="E529" s="579"/>
    </row>
    <row r="530" spans="1:5" ht="29.25">
      <c r="A530" s="380" t="s">
        <v>16404</v>
      </c>
      <c r="B530" s="359" t="s">
        <v>16405</v>
      </c>
      <c r="C530" s="369" t="s">
        <v>15489</v>
      </c>
      <c r="D530" s="580">
        <v>215.8</v>
      </c>
      <c r="E530" s="581"/>
    </row>
    <row r="531" spans="1:5" ht="29.25">
      <c r="A531" s="380" t="s">
        <v>16406</v>
      </c>
      <c r="B531" s="367" t="s">
        <v>16407</v>
      </c>
      <c r="C531" s="369" t="s">
        <v>15489</v>
      </c>
      <c r="D531" s="580">
        <v>290.83</v>
      </c>
      <c r="E531" s="581"/>
    </row>
    <row r="532" spans="1:5" ht="39">
      <c r="A532" s="380" t="s">
        <v>16408</v>
      </c>
      <c r="B532" s="359" t="s">
        <v>16409</v>
      </c>
      <c r="C532" s="369" t="s">
        <v>15489</v>
      </c>
      <c r="D532" s="580">
        <v>613.75</v>
      </c>
      <c r="E532" s="581"/>
    </row>
    <row r="533" spans="1:5" ht="39">
      <c r="A533" s="380" t="s">
        <v>16410</v>
      </c>
      <c r="B533" s="359" t="s">
        <v>16411</v>
      </c>
      <c r="C533" s="369" t="s">
        <v>15489</v>
      </c>
      <c r="D533" s="580">
        <v>439.64</v>
      </c>
      <c r="E533" s="581"/>
    </row>
    <row r="534" spans="1:5" ht="19.5">
      <c r="A534" s="381" t="s">
        <v>16412</v>
      </c>
      <c r="B534" s="363" t="s">
        <v>16413</v>
      </c>
      <c r="C534" s="382" t="s">
        <v>15489</v>
      </c>
      <c r="D534" s="606">
        <v>425.55</v>
      </c>
      <c r="E534" s="607"/>
    </row>
    <row r="535" spans="1:5" ht="19.5">
      <c r="A535" s="374"/>
      <c r="B535" s="366" t="s">
        <v>16414</v>
      </c>
      <c r="C535" s="374"/>
      <c r="D535" s="608"/>
      <c r="E535" s="609"/>
    </row>
    <row r="536" spans="1:5" ht="29.25">
      <c r="A536" s="361" t="s">
        <v>16415</v>
      </c>
      <c r="B536" s="367" t="s">
        <v>16416</v>
      </c>
      <c r="C536" s="369" t="s">
        <v>15489</v>
      </c>
      <c r="D536" s="586">
        <v>1328.55</v>
      </c>
      <c r="E536" s="587"/>
    </row>
    <row r="537" spans="1:5" ht="39">
      <c r="A537" s="361" t="s">
        <v>16417</v>
      </c>
      <c r="B537" s="367" t="s">
        <v>16418</v>
      </c>
      <c r="C537" s="369" t="s">
        <v>15489</v>
      </c>
      <c r="D537" s="580">
        <v>199.59</v>
      </c>
      <c r="E537" s="581"/>
    </row>
    <row r="538" spans="1:5" ht="19.5">
      <c r="A538" s="359" t="s">
        <v>16419</v>
      </c>
      <c r="B538" s="359" t="s">
        <v>16420</v>
      </c>
      <c r="C538" s="368" t="s">
        <v>15489</v>
      </c>
      <c r="D538" s="578">
        <v>206.46</v>
      </c>
      <c r="E538" s="579"/>
    </row>
    <row r="539" spans="1:5" ht="19.5">
      <c r="A539" s="359" t="s">
        <v>16421</v>
      </c>
      <c r="B539" s="359" t="s">
        <v>16422</v>
      </c>
      <c r="C539" s="368" t="s">
        <v>15489</v>
      </c>
      <c r="D539" s="578">
        <v>251.33</v>
      </c>
      <c r="E539" s="579"/>
    </row>
    <row r="540" spans="1:5" ht="19.5">
      <c r="A540" s="362" t="s">
        <v>16423</v>
      </c>
      <c r="B540" s="359" t="s">
        <v>16424</v>
      </c>
      <c r="C540" s="369" t="s">
        <v>15369</v>
      </c>
      <c r="D540" s="384">
        <v>4249.7299999999996</v>
      </c>
    </row>
    <row r="541" spans="1:5" ht="19.5">
      <c r="A541" s="362" t="s">
        <v>16425</v>
      </c>
      <c r="B541" s="367" t="s">
        <v>16426</v>
      </c>
      <c r="C541" s="369" t="s">
        <v>15369</v>
      </c>
      <c r="D541" s="384">
        <v>1179.47</v>
      </c>
    </row>
    <row r="542" spans="1:5" ht="29.25">
      <c r="A542" s="362" t="s">
        <v>16427</v>
      </c>
      <c r="B542" s="359" t="s">
        <v>16428</v>
      </c>
      <c r="C542" s="369" t="s">
        <v>15369</v>
      </c>
      <c r="D542" s="372">
        <v>443.03</v>
      </c>
    </row>
    <row r="543" spans="1:5" ht="19.5">
      <c r="A543" s="360" t="s">
        <v>16429</v>
      </c>
      <c r="B543" s="359" t="s">
        <v>16430</v>
      </c>
      <c r="C543" s="368" t="s">
        <v>15369</v>
      </c>
      <c r="D543" s="383">
        <v>19.61</v>
      </c>
    </row>
    <row r="544" spans="1:5" ht="19.5">
      <c r="A544" s="360" t="s">
        <v>16431</v>
      </c>
      <c r="B544" s="359" t="s">
        <v>16432</v>
      </c>
      <c r="C544" s="368" t="s">
        <v>15369</v>
      </c>
      <c r="D544" s="383">
        <v>55.99</v>
      </c>
    </row>
    <row r="545" spans="1:4" ht="19.5">
      <c r="A545" s="362" t="s">
        <v>16433</v>
      </c>
      <c r="B545" s="359" t="s">
        <v>16434</v>
      </c>
      <c r="C545" s="369" t="s">
        <v>15369</v>
      </c>
      <c r="D545" s="372">
        <v>129.38999999999999</v>
      </c>
    </row>
    <row r="546" spans="1:4" ht="19.5">
      <c r="A546" s="360" t="s">
        <v>16435</v>
      </c>
      <c r="B546" s="359" t="s">
        <v>16436</v>
      </c>
      <c r="C546" s="368" t="s">
        <v>15369</v>
      </c>
      <c r="D546" s="385">
        <v>1389.9</v>
      </c>
    </row>
    <row r="547" spans="1:4" ht="19.5">
      <c r="A547" s="360" t="s">
        <v>16437</v>
      </c>
      <c r="B547" s="359" t="s">
        <v>16438</v>
      </c>
      <c r="C547" s="368" t="s">
        <v>15369</v>
      </c>
      <c r="D547" s="385">
        <v>3341.53</v>
      </c>
    </row>
    <row r="548" spans="1:4" ht="29.25">
      <c r="A548" s="360" t="s">
        <v>16439</v>
      </c>
      <c r="B548" s="367" t="s">
        <v>16440</v>
      </c>
      <c r="C548" s="368" t="s">
        <v>15369</v>
      </c>
      <c r="D548" s="385">
        <v>1679</v>
      </c>
    </row>
    <row r="549" spans="1:4" ht="29.25">
      <c r="A549" s="360" t="s">
        <v>16441</v>
      </c>
      <c r="B549" s="367" t="s">
        <v>16442</v>
      </c>
      <c r="C549" s="368" t="s">
        <v>15369</v>
      </c>
      <c r="D549" s="385">
        <v>2781.81</v>
      </c>
    </row>
    <row r="550" spans="1:4" ht="29.25">
      <c r="A550" s="360" t="s">
        <v>16443</v>
      </c>
      <c r="B550" s="367" t="s">
        <v>16444</v>
      </c>
      <c r="C550" s="368" t="s">
        <v>15369</v>
      </c>
      <c r="D550" s="385">
        <v>2880.93</v>
      </c>
    </row>
    <row r="551" spans="1:4" ht="29.25">
      <c r="A551" s="360" t="s">
        <v>16445</v>
      </c>
      <c r="B551" s="367" t="s">
        <v>16446</v>
      </c>
      <c r="C551" s="368" t="s">
        <v>15369</v>
      </c>
      <c r="D551" s="385">
        <v>3824.45</v>
      </c>
    </row>
    <row r="552" spans="1:4" ht="19.5">
      <c r="A552" s="360" t="s">
        <v>16447</v>
      </c>
      <c r="B552" s="359" t="s">
        <v>16448</v>
      </c>
      <c r="C552" s="368" t="s">
        <v>15369</v>
      </c>
      <c r="D552" s="385">
        <v>1616.12</v>
      </c>
    </row>
    <row r="553" spans="1:4" ht="19.5">
      <c r="A553" s="360" t="s">
        <v>16449</v>
      </c>
      <c r="B553" s="359" t="s">
        <v>16450</v>
      </c>
      <c r="C553" s="368" t="s">
        <v>15369</v>
      </c>
      <c r="D553" s="385">
        <v>1293.9100000000001</v>
      </c>
    </row>
    <row r="554" spans="1:4" ht="19.5">
      <c r="A554" s="362" t="s">
        <v>16451</v>
      </c>
      <c r="B554" s="359" t="s">
        <v>16452</v>
      </c>
      <c r="C554" s="369" t="s">
        <v>15369</v>
      </c>
      <c r="D554" s="384">
        <v>4750</v>
      </c>
    </row>
    <row r="555" spans="1:4">
      <c r="A555" s="360" t="s">
        <v>16453</v>
      </c>
      <c r="B555" s="359" t="s">
        <v>16454</v>
      </c>
      <c r="C555" s="360" t="s">
        <v>15369</v>
      </c>
      <c r="D555" s="383">
        <v>320</v>
      </c>
    </row>
    <row r="556" spans="1:4">
      <c r="A556" s="360" t="s">
        <v>16455</v>
      </c>
      <c r="B556" s="359" t="s">
        <v>16456</v>
      </c>
      <c r="C556" s="360" t="s">
        <v>15369</v>
      </c>
      <c r="D556" s="383">
        <v>124.12</v>
      </c>
    </row>
    <row r="557" spans="1:4">
      <c r="A557" s="360" t="s">
        <v>16457</v>
      </c>
      <c r="B557" s="359" t="s">
        <v>16458</v>
      </c>
      <c r="C557" s="360" t="s">
        <v>15369</v>
      </c>
      <c r="D557" s="383">
        <v>710.05</v>
      </c>
    </row>
    <row r="558" spans="1:4" ht="19.5">
      <c r="A558" s="362" t="s">
        <v>16459</v>
      </c>
      <c r="B558" s="359" t="s">
        <v>16460</v>
      </c>
      <c r="C558" s="362" t="s">
        <v>15369</v>
      </c>
      <c r="D558" s="372">
        <v>302.77999999999997</v>
      </c>
    </row>
    <row r="559" spans="1:4" ht="19.5">
      <c r="A559" s="362" t="s">
        <v>16461</v>
      </c>
      <c r="B559" s="359" t="s">
        <v>16462</v>
      </c>
      <c r="C559" s="362" t="s">
        <v>15369</v>
      </c>
      <c r="D559" s="384">
        <v>3330</v>
      </c>
    </row>
    <row r="560" spans="1:4" ht="29.25">
      <c r="A560" s="360" t="s">
        <v>16463</v>
      </c>
      <c r="B560" s="367" t="s">
        <v>16464</v>
      </c>
      <c r="C560" s="360" t="s">
        <v>15369</v>
      </c>
      <c r="D560" s="383">
        <v>370</v>
      </c>
    </row>
    <row r="561" spans="1:5" ht="19.5">
      <c r="A561" s="360" t="s">
        <v>16465</v>
      </c>
      <c r="B561" s="359" t="s">
        <v>16466</v>
      </c>
      <c r="C561" s="360" t="s">
        <v>15369</v>
      </c>
      <c r="D561" s="383">
        <v>540</v>
      </c>
    </row>
    <row r="562" spans="1:5" ht="29.25">
      <c r="A562" s="362" t="s">
        <v>16467</v>
      </c>
      <c r="B562" s="367" t="s">
        <v>16468</v>
      </c>
      <c r="C562" s="362" t="s">
        <v>15369</v>
      </c>
      <c r="D562" s="372">
        <v>635.22</v>
      </c>
    </row>
    <row r="563" spans="1:5">
      <c r="A563" s="360" t="s">
        <v>16469</v>
      </c>
      <c r="B563" s="359" t="s">
        <v>16470</v>
      </c>
      <c r="C563" s="360" t="s">
        <v>15369</v>
      </c>
      <c r="D563" s="383">
        <v>365.5</v>
      </c>
    </row>
    <row r="564" spans="1:5">
      <c r="A564" s="360" t="s">
        <v>16471</v>
      </c>
      <c r="B564" s="359" t="s">
        <v>16472</v>
      </c>
      <c r="C564" s="360" t="s">
        <v>15369</v>
      </c>
      <c r="D564" s="383">
        <v>152.53</v>
      </c>
    </row>
    <row r="565" spans="1:5" ht="29.25">
      <c r="A565" s="362" t="s">
        <v>16473</v>
      </c>
      <c r="B565" s="359" t="s">
        <v>16474</v>
      </c>
      <c r="C565" s="362" t="s">
        <v>15369</v>
      </c>
      <c r="D565" s="372">
        <v>945</v>
      </c>
    </row>
    <row r="566" spans="1:5" ht="29.25">
      <c r="A566" s="362" t="s">
        <v>16475</v>
      </c>
      <c r="B566" s="359" t="s">
        <v>16476</v>
      </c>
      <c r="C566" s="362" t="s">
        <v>15369</v>
      </c>
      <c r="D566" s="384">
        <v>2350</v>
      </c>
    </row>
    <row r="567" spans="1:5">
      <c r="A567" s="360" t="s">
        <v>16477</v>
      </c>
      <c r="B567" s="359" t="s">
        <v>16478</v>
      </c>
      <c r="C567" s="360" t="s">
        <v>15369</v>
      </c>
      <c r="D567" s="385">
        <v>6551.98</v>
      </c>
    </row>
    <row r="568" spans="1:5" ht="39">
      <c r="A568" s="362" t="s">
        <v>16479</v>
      </c>
      <c r="B568" s="359" t="s">
        <v>16480</v>
      </c>
      <c r="C568" s="362" t="s">
        <v>15369</v>
      </c>
      <c r="D568" s="384">
        <v>18331</v>
      </c>
    </row>
    <row r="569" spans="1:5" ht="29.25">
      <c r="A569" s="362" t="s">
        <v>16481</v>
      </c>
      <c r="B569" s="359" t="s">
        <v>16482</v>
      </c>
      <c r="C569" s="377" t="s">
        <v>15369</v>
      </c>
      <c r="D569" s="580">
        <v>945</v>
      </c>
      <c r="E569" s="581"/>
    </row>
    <row r="570" spans="1:5" ht="29.25">
      <c r="A570" s="362" t="s">
        <v>16483</v>
      </c>
      <c r="B570" s="367" t="s">
        <v>16484</v>
      </c>
      <c r="C570" s="377" t="s">
        <v>15369</v>
      </c>
      <c r="D570" s="586">
        <v>2350</v>
      </c>
      <c r="E570" s="587"/>
    </row>
    <row r="571" spans="1:5" ht="19.5">
      <c r="A571" s="360" t="s">
        <v>16485</v>
      </c>
      <c r="B571" s="359" t="s">
        <v>16486</v>
      </c>
      <c r="C571" s="376" t="s">
        <v>15369</v>
      </c>
      <c r="D571" s="590">
        <v>6551.98</v>
      </c>
      <c r="E571" s="591"/>
    </row>
    <row r="572" spans="1:5" ht="39">
      <c r="A572" s="362" t="s">
        <v>16487</v>
      </c>
      <c r="B572" s="359" t="s">
        <v>16488</v>
      </c>
      <c r="C572" s="377" t="s">
        <v>15369</v>
      </c>
      <c r="D572" s="586">
        <v>18331</v>
      </c>
      <c r="E572" s="587"/>
    </row>
    <row r="573" spans="1:5" ht="78">
      <c r="A573" s="362" t="s">
        <v>16489</v>
      </c>
      <c r="B573" s="359" t="s">
        <v>16490</v>
      </c>
      <c r="C573" s="377" t="s">
        <v>15369</v>
      </c>
      <c r="D573" s="586">
        <v>94559.49</v>
      </c>
      <c r="E573" s="587"/>
    </row>
    <row r="574" spans="1:5" ht="29.25">
      <c r="A574" s="362" t="s">
        <v>16491</v>
      </c>
      <c r="B574" s="359" t="s">
        <v>16492</v>
      </c>
      <c r="C574" s="377" t="s">
        <v>15369</v>
      </c>
      <c r="D574" s="586">
        <v>87800</v>
      </c>
      <c r="E574" s="587"/>
    </row>
    <row r="575" spans="1:5" ht="29.25">
      <c r="A575" s="360" t="s">
        <v>16493</v>
      </c>
      <c r="B575" s="367" t="s">
        <v>16494</v>
      </c>
      <c r="C575" s="376" t="s">
        <v>15369</v>
      </c>
      <c r="D575" s="590">
        <v>165240.24</v>
      </c>
      <c r="E575" s="591"/>
    </row>
    <row r="576" spans="1:5" ht="58.5">
      <c r="A576" s="362" t="s">
        <v>16495</v>
      </c>
      <c r="B576" s="367" t="s">
        <v>16496</v>
      </c>
      <c r="C576" s="377" t="s">
        <v>15369</v>
      </c>
      <c r="D576" s="586">
        <v>101000</v>
      </c>
      <c r="E576" s="587"/>
    </row>
    <row r="577" spans="1:5" ht="19.5">
      <c r="A577" s="364" t="s">
        <v>16497</v>
      </c>
      <c r="B577" s="363" t="s">
        <v>16498</v>
      </c>
      <c r="C577" s="378" t="s">
        <v>15369</v>
      </c>
      <c r="D577" s="588">
        <v>37000</v>
      </c>
      <c r="E577" s="589"/>
    </row>
    <row r="578" spans="1:5" ht="87.75">
      <c r="A578" s="374"/>
      <c r="B578" s="366" t="s">
        <v>16499</v>
      </c>
      <c r="C578" s="374"/>
      <c r="D578" s="608"/>
      <c r="E578" s="609"/>
    </row>
    <row r="579" spans="1:5" ht="78">
      <c r="A579" s="362" t="s">
        <v>16500</v>
      </c>
      <c r="B579" s="359" t="s">
        <v>16501</v>
      </c>
      <c r="C579" s="377" t="s">
        <v>15369</v>
      </c>
      <c r="D579" s="586">
        <v>94559.49</v>
      </c>
      <c r="E579" s="587"/>
    </row>
    <row r="580" spans="1:5" ht="29.25">
      <c r="A580" s="362" t="s">
        <v>16502</v>
      </c>
      <c r="B580" s="359" t="s">
        <v>16503</v>
      </c>
      <c r="C580" s="377" t="s">
        <v>15369</v>
      </c>
      <c r="D580" s="586">
        <v>87800</v>
      </c>
      <c r="E580" s="587"/>
    </row>
    <row r="581" spans="1:5" ht="29.25">
      <c r="A581" s="362" t="s">
        <v>16504</v>
      </c>
      <c r="B581" s="367" t="s">
        <v>16505</v>
      </c>
      <c r="C581" s="377" t="s">
        <v>15369</v>
      </c>
      <c r="D581" s="586">
        <v>165240.24</v>
      </c>
      <c r="E581" s="587"/>
    </row>
    <row r="582" spans="1:5" ht="58.5">
      <c r="A582" s="362" t="s">
        <v>16506</v>
      </c>
      <c r="B582" s="367" t="s">
        <v>16507</v>
      </c>
      <c r="C582" s="377" t="s">
        <v>15369</v>
      </c>
      <c r="D582" s="586">
        <v>101000</v>
      </c>
      <c r="E582" s="587"/>
    </row>
    <row r="583" spans="1:5" ht="87.75">
      <c r="A583" s="362" t="s">
        <v>16508</v>
      </c>
      <c r="B583" s="359" t="s">
        <v>16509</v>
      </c>
      <c r="C583" s="377" t="s">
        <v>15369</v>
      </c>
      <c r="D583" s="586">
        <v>37000</v>
      </c>
      <c r="E583" s="587"/>
    </row>
    <row r="584" spans="1:5" ht="19.5">
      <c r="A584" s="360" t="s">
        <v>16510</v>
      </c>
      <c r="B584" s="359" t="s">
        <v>16511</v>
      </c>
      <c r="C584" s="376" t="s">
        <v>15369</v>
      </c>
      <c r="D584" s="578">
        <v>155.44</v>
      </c>
      <c r="E584" s="579"/>
    </row>
    <row r="585" spans="1:5" ht="19.5">
      <c r="A585" s="364" t="s">
        <v>16512</v>
      </c>
      <c r="B585" s="363" t="s">
        <v>16513</v>
      </c>
      <c r="C585" s="378" t="s">
        <v>15369</v>
      </c>
      <c r="D585" s="606">
        <v>83.03</v>
      </c>
      <c r="E585" s="607"/>
    </row>
    <row r="586" spans="1:5" ht="12.75">
      <c r="A586" s="375"/>
      <c r="B586" s="366" t="s">
        <v>16514</v>
      </c>
      <c r="C586" s="375"/>
      <c r="D586" s="610"/>
      <c r="E586" s="611"/>
    </row>
    <row r="587" spans="1:5" ht="19.5">
      <c r="A587" s="359" t="s">
        <v>16515</v>
      </c>
      <c r="B587" s="359" t="s">
        <v>16516</v>
      </c>
      <c r="C587" s="376" t="s">
        <v>15369</v>
      </c>
      <c r="D587" s="578">
        <v>155.44</v>
      </c>
      <c r="E587" s="579"/>
    </row>
    <row r="588" spans="1:5" ht="19.5">
      <c r="A588" s="361" t="s">
        <v>16517</v>
      </c>
      <c r="B588" s="359" t="s">
        <v>16518</v>
      </c>
      <c r="C588" s="377" t="s">
        <v>15369</v>
      </c>
      <c r="D588" s="580">
        <v>83.03</v>
      </c>
      <c r="E588" s="581"/>
    </row>
    <row r="589" spans="1:5" ht="19.5">
      <c r="A589" s="361" t="s">
        <v>16519</v>
      </c>
      <c r="B589" s="367" t="s">
        <v>16520</v>
      </c>
      <c r="C589" s="377" t="s">
        <v>15369</v>
      </c>
      <c r="D589" s="580">
        <v>288.12</v>
      </c>
      <c r="E589" s="581"/>
    </row>
    <row r="590" spans="1:5" ht="19.5">
      <c r="A590" s="361" t="s">
        <v>16521</v>
      </c>
      <c r="B590" s="367" t="s">
        <v>16522</v>
      </c>
      <c r="C590" s="377" t="s">
        <v>15369</v>
      </c>
      <c r="D590" s="580">
        <v>912.61</v>
      </c>
      <c r="E590" s="581"/>
    </row>
    <row r="591" spans="1:5" ht="19.5">
      <c r="A591" s="359" t="s">
        <v>16523</v>
      </c>
      <c r="B591" s="359" t="s">
        <v>16524</v>
      </c>
      <c r="C591" s="376" t="s">
        <v>15369</v>
      </c>
      <c r="D591" s="578">
        <v>24.32</v>
      </c>
      <c r="E591" s="579"/>
    </row>
    <row r="592" spans="1:5" ht="19.5">
      <c r="A592" s="361" t="s">
        <v>16525</v>
      </c>
      <c r="B592" s="367" t="s">
        <v>16526</v>
      </c>
      <c r="C592" s="377" t="s">
        <v>15369</v>
      </c>
      <c r="D592" s="580">
        <v>288.45999999999998</v>
      </c>
      <c r="E592" s="581"/>
    </row>
    <row r="593" spans="1:5" ht="19.5">
      <c r="A593" s="361" t="s">
        <v>16527</v>
      </c>
      <c r="B593" s="367" t="s">
        <v>16528</v>
      </c>
      <c r="C593" s="377" t="s">
        <v>15369</v>
      </c>
      <c r="D593" s="580">
        <v>913.2</v>
      </c>
      <c r="E593" s="581"/>
    </row>
    <row r="594" spans="1:5" ht="19.5">
      <c r="A594" s="359" t="s">
        <v>16529</v>
      </c>
      <c r="B594" s="359" t="s">
        <v>16530</v>
      </c>
      <c r="C594" s="376" t="s">
        <v>15369</v>
      </c>
      <c r="D594" s="578">
        <v>24.32</v>
      </c>
      <c r="E594" s="579"/>
    </row>
    <row r="595" spans="1:5" ht="19.5">
      <c r="A595" s="360" t="s">
        <v>16531</v>
      </c>
      <c r="B595" s="359" t="s">
        <v>16532</v>
      </c>
      <c r="C595" s="376" t="s">
        <v>15369</v>
      </c>
      <c r="D595" s="578">
        <v>290</v>
      </c>
      <c r="E595" s="579"/>
    </row>
    <row r="596" spans="1:5" ht="19.5">
      <c r="A596" s="362" t="s">
        <v>16533</v>
      </c>
      <c r="B596" s="367" t="s">
        <v>16534</v>
      </c>
      <c r="C596" s="377" t="s">
        <v>15369</v>
      </c>
      <c r="D596" s="580">
        <v>465.05</v>
      </c>
      <c r="E596" s="581"/>
    </row>
    <row r="597" spans="1:5" ht="19.5">
      <c r="A597" s="360" t="s">
        <v>16535</v>
      </c>
      <c r="B597" s="359" t="s">
        <v>16536</v>
      </c>
      <c r="C597" s="376" t="s">
        <v>15369</v>
      </c>
      <c r="D597" s="578">
        <v>364.36</v>
      </c>
      <c r="E597" s="579"/>
    </row>
    <row r="598" spans="1:5" ht="68.25">
      <c r="A598" s="362" t="s">
        <v>16537</v>
      </c>
      <c r="B598" s="367" t="s">
        <v>16538</v>
      </c>
      <c r="C598" s="377" t="s">
        <v>15369</v>
      </c>
      <c r="D598" s="586">
        <v>10740</v>
      </c>
      <c r="E598" s="587"/>
    </row>
    <row r="599" spans="1:5" ht="68.25">
      <c r="A599" s="362" t="s">
        <v>16539</v>
      </c>
      <c r="B599" s="367" t="s">
        <v>16540</v>
      </c>
      <c r="C599" s="377" t="s">
        <v>15369</v>
      </c>
      <c r="D599" s="586">
        <v>9180</v>
      </c>
      <c r="E599" s="587"/>
    </row>
    <row r="600" spans="1:5" ht="68.25">
      <c r="A600" s="362" t="s">
        <v>16541</v>
      </c>
      <c r="B600" s="367" t="s">
        <v>16542</v>
      </c>
      <c r="C600" s="377" t="s">
        <v>15369</v>
      </c>
      <c r="D600" s="586">
        <v>36190</v>
      </c>
      <c r="E600" s="587"/>
    </row>
    <row r="601" spans="1:5" ht="39">
      <c r="A601" s="362" t="s">
        <v>16543</v>
      </c>
      <c r="B601" s="359" t="s">
        <v>16544</v>
      </c>
      <c r="C601" s="377" t="s">
        <v>15369</v>
      </c>
      <c r="D601" s="586">
        <v>118000</v>
      </c>
      <c r="E601" s="587"/>
    </row>
    <row r="602" spans="1:5" ht="39">
      <c r="A602" s="361" t="s">
        <v>16545</v>
      </c>
      <c r="B602" s="359" t="s">
        <v>16546</v>
      </c>
      <c r="C602" s="377" t="s">
        <v>15369</v>
      </c>
      <c r="D602" s="586">
        <v>221000</v>
      </c>
      <c r="E602" s="587"/>
    </row>
    <row r="603" spans="1:5" ht="19.5">
      <c r="A603" s="359" t="s">
        <v>16547</v>
      </c>
      <c r="B603" s="359" t="s">
        <v>16548</v>
      </c>
      <c r="C603" s="376" t="s">
        <v>15369</v>
      </c>
      <c r="D603" s="578">
        <v>290</v>
      </c>
      <c r="E603" s="579"/>
    </row>
    <row r="604" spans="1:5" ht="19.5">
      <c r="A604" s="361" t="s">
        <v>16549</v>
      </c>
      <c r="B604" s="367" t="s">
        <v>16550</v>
      </c>
      <c r="C604" s="377" t="s">
        <v>15369</v>
      </c>
      <c r="D604" s="580">
        <v>465.05</v>
      </c>
      <c r="E604" s="581"/>
    </row>
    <row r="605" spans="1:5" ht="19.5">
      <c r="A605" s="359" t="s">
        <v>16551</v>
      </c>
      <c r="B605" s="359" t="s">
        <v>16552</v>
      </c>
      <c r="C605" s="376" t="s">
        <v>15369</v>
      </c>
      <c r="D605" s="578">
        <v>364.36</v>
      </c>
      <c r="E605" s="579"/>
    </row>
    <row r="606" spans="1:5" ht="68.25">
      <c r="A606" s="362" t="s">
        <v>16553</v>
      </c>
      <c r="B606" s="367" t="s">
        <v>16554</v>
      </c>
      <c r="C606" s="377" t="s">
        <v>15369</v>
      </c>
      <c r="D606" s="586">
        <v>10740</v>
      </c>
      <c r="E606" s="587"/>
    </row>
    <row r="607" spans="1:5" ht="68.25">
      <c r="A607" s="362" t="s">
        <v>16555</v>
      </c>
      <c r="B607" s="367" t="s">
        <v>16556</v>
      </c>
      <c r="C607" s="377" t="s">
        <v>15369</v>
      </c>
      <c r="D607" s="586">
        <v>9180</v>
      </c>
      <c r="E607" s="587"/>
    </row>
    <row r="608" spans="1:5" ht="68.25">
      <c r="A608" s="362" t="s">
        <v>16557</v>
      </c>
      <c r="B608" s="367" t="s">
        <v>16558</v>
      </c>
      <c r="C608" s="377" t="s">
        <v>15369</v>
      </c>
      <c r="D608" s="586">
        <v>36190</v>
      </c>
      <c r="E608" s="587"/>
    </row>
    <row r="609" spans="1:5" ht="29.25">
      <c r="A609" s="362" t="s">
        <v>16559</v>
      </c>
      <c r="B609" s="359" t="s">
        <v>16560</v>
      </c>
      <c r="C609" s="377" t="s">
        <v>15369</v>
      </c>
      <c r="D609" s="586">
        <v>118000</v>
      </c>
      <c r="E609" s="587"/>
    </row>
    <row r="610" spans="1:5" ht="29.25">
      <c r="A610" s="362" t="s">
        <v>16561</v>
      </c>
      <c r="B610" s="359" t="s">
        <v>16562</v>
      </c>
      <c r="C610" s="377" t="s">
        <v>15369</v>
      </c>
      <c r="D610" s="586">
        <v>221000</v>
      </c>
      <c r="E610" s="587"/>
    </row>
    <row r="611" spans="1:5" ht="19.5">
      <c r="A611" s="362" t="s">
        <v>16563</v>
      </c>
      <c r="B611" s="359" t="s">
        <v>16564</v>
      </c>
      <c r="C611" s="377" t="s">
        <v>15396</v>
      </c>
      <c r="D611" s="580">
        <v>228.55</v>
      </c>
      <c r="E611" s="581"/>
    </row>
    <row r="612" spans="1:5">
      <c r="A612" s="362" t="s">
        <v>16565</v>
      </c>
      <c r="B612" s="359" t="s">
        <v>16566</v>
      </c>
      <c r="C612" s="377" t="s">
        <v>15396</v>
      </c>
      <c r="D612" s="580">
        <v>381.53</v>
      </c>
      <c r="E612" s="581"/>
    </row>
    <row r="613" spans="1:5" ht="29.25">
      <c r="A613" s="361" t="s">
        <v>16567</v>
      </c>
      <c r="B613" s="359" t="s">
        <v>16568</v>
      </c>
      <c r="C613" s="362" t="s">
        <v>15396</v>
      </c>
      <c r="D613" s="580">
        <v>276.56</v>
      </c>
      <c r="E613" s="581"/>
    </row>
    <row r="614" spans="1:5" ht="29.25">
      <c r="A614" s="361" t="s">
        <v>16569</v>
      </c>
      <c r="B614" s="359" t="s">
        <v>16570</v>
      </c>
      <c r="C614" s="362" t="s">
        <v>15396</v>
      </c>
      <c r="D614" s="580">
        <v>236.15</v>
      </c>
      <c r="E614" s="581"/>
    </row>
    <row r="615" spans="1:5">
      <c r="A615" s="361" t="s">
        <v>16571</v>
      </c>
      <c r="B615" s="359" t="s">
        <v>16572</v>
      </c>
      <c r="C615" s="362" t="s">
        <v>15396</v>
      </c>
      <c r="D615" s="580">
        <v>243.04</v>
      </c>
      <c r="E615" s="581"/>
    </row>
    <row r="616" spans="1:5">
      <c r="A616" s="361" t="s">
        <v>16573</v>
      </c>
      <c r="B616" s="359" t="s">
        <v>16574</v>
      </c>
      <c r="C616" s="362" t="s">
        <v>15396</v>
      </c>
      <c r="D616" s="580">
        <v>397.8</v>
      </c>
      <c r="E616" s="581"/>
    </row>
    <row r="617" spans="1:5" ht="29.25">
      <c r="A617" s="361" t="s">
        <v>16575</v>
      </c>
      <c r="B617" s="359" t="s">
        <v>16576</v>
      </c>
      <c r="C617" s="362" t="s">
        <v>15396</v>
      </c>
      <c r="D617" s="580">
        <v>287.69</v>
      </c>
      <c r="E617" s="581"/>
    </row>
    <row r="618" spans="1:5" ht="29.25">
      <c r="A618" s="361" t="s">
        <v>16577</v>
      </c>
      <c r="B618" s="359" t="s">
        <v>16578</v>
      </c>
      <c r="C618" s="362" t="s">
        <v>15396</v>
      </c>
      <c r="D618" s="580">
        <v>244.89</v>
      </c>
      <c r="E618" s="581"/>
    </row>
    <row r="619" spans="1:5" ht="19.5">
      <c r="A619" s="360" t="s">
        <v>16579</v>
      </c>
      <c r="B619" s="359" t="s">
        <v>16580</v>
      </c>
      <c r="C619" s="368" t="s">
        <v>15369</v>
      </c>
      <c r="D619" s="578">
        <v>192.56</v>
      </c>
      <c r="E619" s="579"/>
    </row>
    <row r="620" spans="1:5" ht="19.5">
      <c r="A620" s="360" t="s">
        <v>16581</v>
      </c>
      <c r="B620" s="359" t="s">
        <v>16582</v>
      </c>
      <c r="C620" s="368" t="s">
        <v>15369</v>
      </c>
      <c r="D620" s="578">
        <v>450.89</v>
      </c>
      <c r="E620" s="579"/>
    </row>
    <row r="621" spans="1:5" ht="19.5">
      <c r="A621" s="360" t="s">
        <v>16583</v>
      </c>
      <c r="B621" s="359" t="s">
        <v>16584</v>
      </c>
      <c r="C621" s="368" t="s">
        <v>15369</v>
      </c>
      <c r="D621" s="578">
        <v>544.57000000000005</v>
      </c>
      <c r="E621" s="579"/>
    </row>
    <row r="622" spans="1:5" ht="19.5">
      <c r="A622" s="360" t="s">
        <v>16585</v>
      </c>
      <c r="B622" s="359" t="s">
        <v>16586</v>
      </c>
      <c r="C622" s="368" t="s">
        <v>15369</v>
      </c>
      <c r="D622" s="590">
        <v>1450</v>
      </c>
      <c r="E622" s="591"/>
    </row>
    <row r="623" spans="1:5" ht="19.5">
      <c r="A623" s="360" t="s">
        <v>16587</v>
      </c>
      <c r="B623" s="359" t="s">
        <v>16588</v>
      </c>
      <c r="C623" s="368" t="s">
        <v>15369</v>
      </c>
      <c r="D623" s="578">
        <v>172.34</v>
      </c>
      <c r="E623" s="579"/>
    </row>
    <row r="624" spans="1:5" ht="19.5">
      <c r="A624" s="360" t="s">
        <v>16589</v>
      </c>
      <c r="B624" s="359" t="s">
        <v>16590</v>
      </c>
      <c r="C624" s="368" t="s">
        <v>15369</v>
      </c>
      <c r="D624" s="578">
        <v>197.5</v>
      </c>
      <c r="E624" s="579"/>
    </row>
    <row r="625" spans="1:5" ht="19.5">
      <c r="A625" s="360" t="s">
        <v>16591</v>
      </c>
      <c r="B625" s="359" t="s">
        <v>16592</v>
      </c>
      <c r="C625" s="368" t="s">
        <v>15369</v>
      </c>
      <c r="D625" s="578">
        <v>215.48</v>
      </c>
      <c r="E625" s="579"/>
    </row>
    <row r="626" spans="1:5" ht="19.5">
      <c r="A626" s="360" t="s">
        <v>16593</v>
      </c>
      <c r="B626" s="359" t="s">
        <v>16594</v>
      </c>
      <c r="C626" s="368" t="s">
        <v>15369</v>
      </c>
      <c r="D626" s="590">
        <v>2292.5</v>
      </c>
      <c r="E626" s="591"/>
    </row>
    <row r="627" spans="1:5" ht="19.5">
      <c r="A627" s="360" t="s">
        <v>16595</v>
      </c>
      <c r="B627" s="359" t="s">
        <v>16596</v>
      </c>
      <c r="C627" s="368" t="s">
        <v>15369</v>
      </c>
      <c r="D627" s="578">
        <v>192.56</v>
      </c>
      <c r="E627" s="579"/>
    </row>
    <row r="628" spans="1:5" ht="19.5">
      <c r="A628" s="360" t="s">
        <v>16597</v>
      </c>
      <c r="B628" s="359" t="s">
        <v>16598</v>
      </c>
      <c r="C628" s="368" t="s">
        <v>15369</v>
      </c>
      <c r="D628" s="578">
        <v>452.91</v>
      </c>
      <c r="E628" s="579"/>
    </row>
    <row r="629" spans="1:5" ht="19.5">
      <c r="A629" s="360" t="s">
        <v>16599</v>
      </c>
      <c r="B629" s="359" t="s">
        <v>16600</v>
      </c>
      <c r="C629" s="368" t="s">
        <v>15369</v>
      </c>
      <c r="D629" s="578">
        <v>546.59</v>
      </c>
      <c r="E629" s="579"/>
    </row>
    <row r="630" spans="1:5" ht="19.5">
      <c r="A630" s="360" t="s">
        <v>16601</v>
      </c>
      <c r="B630" s="359" t="s">
        <v>16602</v>
      </c>
      <c r="C630" s="368" t="s">
        <v>15369</v>
      </c>
      <c r="D630" s="590">
        <v>1450</v>
      </c>
      <c r="E630" s="591"/>
    </row>
    <row r="631" spans="1:5" ht="19.5">
      <c r="A631" s="360" t="s">
        <v>16603</v>
      </c>
      <c r="B631" s="359" t="s">
        <v>16604</v>
      </c>
      <c r="C631" s="368" t="s">
        <v>15369</v>
      </c>
      <c r="D631" s="578">
        <v>174.36</v>
      </c>
      <c r="E631" s="579"/>
    </row>
    <row r="632" spans="1:5" ht="19.5">
      <c r="A632" s="360" t="s">
        <v>16605</v>
      </c>
      <c r="B632" s="359" t="s">
        <v>16606</v>
      </c>
      <c r="C632" s="368" t="s">
        <v>15369</v>
      </c>
      <c r="D632" s="578">
        <v>199.52</v>
      </c>
      <c r="E632" s="579"/>
    </row>
    <row r="633" spans="1:5" ht="19.5">
      <c r="A633" s="360" t="s">
        <v>16607</v>
      </c>
      <c r="B633" s="359" t="s">
        <v>16608</v>
      </c>
      <c r="C633" s="368" t="s">
        <v>15369</v>
      </c>
      <c r="D633" s="578">
        <v>215.48</v>
      </c>
      <c r="E633" s="579"/>
    </row>
    <row r="634" spans="1:5" ht="19.5">
      <c r="A634" s="360" t="s">
        <v>16609</v>
      </c>
      <c r="B634" s="359" t="s">
        <v>16610</v>
      </c>
      <c r="C634" s="368" t="s">
        <v>15369</v>
      </c>
      <c r="D634" s="590">
        <v>2292.5</v>
      </c>
      <c r="E634" s="591"/>
    </row>
    <row r="635" spans="1:5" ht="29.25">
      <c r="A635" s="360" t="s">
        <v>16611</v>
      </c>
      <c r="B635" s="367" t="s">
        <v>16612</v>
      </c>
      <c r="C635" s="368" t="s">
        <v>15369</v>
      </c>
      <c r="D635" s="578">
        <v>383.54</v>
      </c>
      <c r="E635" s="579"/>
    </row>
    <row r="636" spans="1:5" ht="29.25">
      <c r="A636" s="360" t="s">
        <v>16613</v>
      </c>
      <c r="B636" s="367" t="s">
        <v>16614</v>
      </c>
      <c r="C636" s="368" t="s">
        <v>15369</v>
      </c>
      <c r="D636" s="578">
        <v>412.21</v>
      </c>
      <c r="E636" s="579"/>
    </row>
    <row r="637" spans="1:5" ht="29.25">
      <c r="A637" s="360" t="s">
        <v>16615</v>
      </c>
      <c r="B637" s="367" t="s">
        <v>16616</v>
      </c>
      <c r="C637" s="368" t="s">
        <v>15369</v>
      </c>
      <c r="D637" s="578">
        <v>523.44000000000005</v>
      </c>
      <c r="E637" s="579"/>
    </row>
    <row r="638" spans="1:5" ht="29.25">
      <c r="A638" s="360" t="s">
        <v>16617</v>
      </c>
      <c r="B638" s="367" t="s">
        <v>16618</v>
      </c>
      <c r="C638" s="368" t="s">
        <v>15369</v>
      </c>
      <c r="D638" s="590">
        <v>3473.77</v>
      </c>
      <c r="E638" s="591"/>
    </row>
    <row r="639" spans="1:5" ht="19.5">
      <c r="A639" s="362" t="s">
        <v>16619</v>
      </c>
      <c r="B639" s="359" t="s">
        <v>16620</v>
      </c>
      <c r="C639" s="369" t="s">
        <v>15369</v>
      </c>
      <c r="D639" s="580">
        <v>634.67999999999995</v>
      </c>
      <c r="E639" s="581"/>
    </row>
    <row r="640" spans="1:5" ht="29.25">
      <c r="A640" s="360" t="s">
        <v>16621</v>
      </c>
      <c r="B640" s="367" t="s">
        <v>16622</v>
      </c>
      <c r="C640" s="368" t="s">
        <v>15369</v>
      </c>
      <c r="D640" s="578">
        <v>666.1</v>
      </c>
      <c r="E640" s="579"/>
    </row>
    <row r="641" spans="1:5" ht="19.5">
      <c r="A641" s="360" t="s">
        <v>16623</v>
      </c>
      <c r="B641" s="359" t="s">
        <v>16624</v>
      </c>
      <c r="C641" s="368" t="s">
        <v>15369</v>
      </c>
      <c r="D641" s="578">
        <v>857.14</v>
      </c>
      <c r="E641" s="579"/>
    </row>
    <row r="642" spans="1:5" ht="29.25">
      <c r="A642" s="360" t="s">
        <v>16625</v>
      </c>
      <c r="B642" s="367" t="s">
        <v>16626</v>
      </c>
      <c r="C642" s="360" t="s">
        <v>15369</v>
      </c>
      <c r="D642" s="578">
        <v>968.39</v>
      </c>
      <c r="E642" s="579"/>
    </row>
    <row r="643" spans="1:5" ht="29.25">
      <c r="A643" s="362" t="s">
        <v>16627</v>
      </c>
      <c r="B643" s="359" t="s">
        <v>16628</v>
      </c>
      <c r="C643" s="362" t="s">
        <v>15489</v>
      </c>
      <c r="D643" s="580">
        <v>438.81</v>
      </c>
      <c r="E643" s="581"/>
    </row>
    <row r="644" spans="1:5" ht="19.5">
      <c r="A644" s="360" t="s">
        <v>16629</v>
      </c>
      <c r="B644" s="359" t="s">
        <v>16630</v>
      </c>
      <c r="C644" s="360" t="s">
        <v>15369</v>
      </c>
      <c r="D644" s="578">
        <v>412.21</v>
      </c>
      <c r="E644" s="579"/>
    </row>
    <row r="645" spans="1:5" ht="19.5">
      <c r="A645" s="360" t="s">
        <v>16631</v>
      </c>
      <c r="B645" s="359" t="s">
        <v>16632</v>
      </c>
      <c r="C645" s="360" t="s">
        <v>15396</v>
      </c>
      <c r="D645" s="578">
        <v>288.39</v>
      </c>
      <c r="E645" s="579"/>
    </row>
    <row r="646" spans="1:5" ht="19.5">
      <c r="A646" s="362" t="s">
        <v>16633</v>
      </c>
      <c r="B646" s="359" t="s">
        <v>16634</v>
      </c>
      <c r="C646" s="362" t="s">
        <v>15369</v>
      </c>
      <c r="D646" s="580">
        <v>200.93</v>
      </c>
      <c r="E646" s="581"/>
    </row>
    <row r="647" spans="1:5" ht="19.5">
      <c r="A647" s="362" t="s">
        <v>16635</v>
      </c>
      <c r="B647" s="359" t="s">
        <v>16636</v>
      </c>
      <c r="C647" s="362" t="s">
        <v>15369</v>
      </c>
      <c r="D647" s="580">
        <v>276.83999999999997</v>
      </c>
      <c r="E647" s="581"/>
    </row>
    <row r="648" spans="1:5" ht="19.5">
      <c r="A648" s="362" t="s">
        <v>16637</v>
      </c>
      <c r="B648" s="359" t="s">
        <v>16638</v>
      </c>
      <c r="C648" s="362" t="s">
        <v>15369</v>
      </c>
      <c r="D648" s="580">
        <v>238.53</v>
      </c>
      <c r="E648" s="581"/>
    </row>
    <row r="649" spans="1:5" ht="19.5">
      <c r="A649" s="362" t="s">
        <v>16639</v>
      </c>
      <c r="B649" s="359" t="s">
        <v>16640</v>
      </c>
      <c r="C649" s="362" t="s">
        <v>15369</v>
      </c>
      <c r="D649" s="580">
        <v>269.19</v>
      </c>
      <c r="E649" s="581"/>
    </row>
    <row r="650" spans="1:5" ht="19.5">
      <c r="A650" s="362" t="s">
        <v>16641</v>
      </c>
      <c r="B650" s="359" t="s">
        <v>16642</v>
      </c>
      <c r="C650" s="362" t="s">
        <v>15369</v>
      </c>
      <c r="D650" s="580">
        <v>136.85</v>
      </c>
      <c r="E650" s="581"/>
    </row>
    <row r="651" spans="1:5" ht="19.5">
      <c r="A651" s="360" t="s">
        <v>16643</v>
      </c>
      <c r="B651" s="359" t="s">
        <v>16644</v>
      </c>
      <c r="C651" s="360" t="s">
        <v>15396</v>
      </c>
      <c r="D651" s="578">
        <v>391.59</v>
      </c>
      <c r="E651" s="579"/>
    </row>
    <row r="652" spans="1:5" ht="19.5">
      <c r="A652" s="360" t="s">
        <v>16645</v>
      </c>
      <c r="B652" s="359" t="s">
        <v>16646</v>
      </c>
      <c r="C652" s="360" t="s">
        <v>15396</v>
      </c>
      <c r="D652" s="578">
        <v>311.79000000000002</v>
      </c>
      <c r="E652" s="579"/>
    </row>
    <row r="653" spans="1:5" ht="19.5">
      <c r="A653" s="360" t="s">
        <v>16647</v>
      </c>
      <c r="B653" s="359" t="s">
        <v>16648</v>
      </c>
      <c r="C653" s="360" t="s">
        <v>15489</v>
      </c>
      <c r="D653" s="578">
        <v>458.95</v>
      </c>
      <c r="E653" s="579"/>
    </row>
    <row r="654" spans="1:5" ht="19.5">
      <c r="A654" s="362" t="s">
        <v>16649</v>
      </c>
      <c r="B654" s="359" t="s">
        <v>16650</v>
      </c>
      <c r="C654" s="362" t="s">
        <v>15396</v>
      </c>
      <c r="D654" s="580">
        <v>173.19</v>
      </c>
      <c r="E654" s="581"/>
    </row>
    <row r="655" spans="1:5">
      <c r="A655" s="360" t="s">
        <v>16651</v>
      </c>
      <c r="B655" s="359" t="s">
        <v>16652</v>
      </c>
      <c r="C655" s="360" t="s">
        <v>15369</v>
      </c>
      <c r="D655" s="578">
        <v>274.89999999999998</v>
      </c>
      <c r="E655" s="579"/>
    </row>
    <row r="656" spans="1:5" ht="29.25">
      <c r="A656" s="360" t="s">
        <v>16653</v>
      </c>
      <c r="B656" s="367" t="s">
        <v>16654</v>
      </c>
      <c r="C656" s="360" t="s">
        <v>15369</v>
      </c>
      <c r="D656" s="578">
        <v>398.79</v>
      </c>
      <c r="E656" s="579"/>
    </row>
    <row r="657" spans="1:5" ht="19.5">
      <c r="A657" s="364" t="s">
        <v>16655</v>
      </c>
      <c r="B657" s="363" t="s">
        <v>16656</v>
      </c>
      <c r="C657" s="364" t="s">
        <v>15369</v>
      </c>
      <c r="D657" s="606">
        <v>424.12</v>
      </c>
      <c r="E657" s="607"/>
    </row>
    <row r="658" spans="1:5" ht="12.75">
      <c r="A658" s="365"/>
      <c r="B658" s="366" t="s">
        <v>16657</v>
      </c>
      <c r="C658" s="365"/>
      <c r="D658" s="584"/>
      <c r="E658" s="585"/>
    </row>
    <row r="659" spans="1:5" ht="29.25">
      <c r="A659" s="359" t="s">
        <v>16658</v>
      </c>
      <c r="B659" s="367" t="s">
        <v>16659</v>
      </c>
      <c r="C659" s="368" t="s">
        <v>15369</v>
      </c>
      <c r="D659" s="578">
        <v>537.63</v>
      </c>
      <c r="E659" s="579"/>
    </row>
    <row r="660" spans="1:5" ht="29.25">
      <c r="A660" s="359" t="s">
        <v>16660</v>
      </c>
      <c r="B660" s="367" t="s">
        <v>16661</v>
      </c>
      <c r="C660" s="368" t="s">
        <v>15369</v>
      </c>
      <c r="D660" s="590">
        <v>3490.23</v>
      </c>
      <c r="E660" s="591"/>
    </row>
    <row r="661" spans="1:5" ht="19.5">
      <c r="A661" s="361" t="s">
        <v>16662</v>
      </c>
      <c r="B661" s="359" t="s">
        <v>16663</v>
      </c>
      <c r="C661" s="369" t="s">
        <v>15369</v>
      </c>
      <c r="D661" s="580">
        <v>651.14</v>
      </c>
      <c r="E661" s="581"/>
    </row>
    <row r="662" spans="1:5" ht="29.25">
      <c r="A662" s="360" t="s">
        <v>16664</v>
      </c>
      <c r="B662" s="367" t="s">
        <v>16665</v>
      </c>
      <c r="C662" s="360" t="s">
        <v>15369</v>
      </c>
      <c r="D662" s="578">
        <v>684.85</v>
      </c>
      <c r="E662" s="579"/>
    </row>
    <row r="663" spans="1:5" ht="19.5">
      <c r="A663" s="360" t="s">
        <v>16666</v>
      </c>
      <c r="B663" s="359" t="s">
        <v>16667</v>
      </c>
      <c r="C663" s="360" t="s">
        <v>15369</v>
      </c>
      <c r="D663" s="578">
        <v>878.16</v>
      </c>
      <c r="E663" s="579"/>
    </row>
    <row r="664" spans="1:5" ht="29.25">
      <c r="A664" s="360" t="s">
        <v>16668</v>
      </c>
      <c r="B664" s="367" t="s">
        <v>16669</v>
      </c>
      <c r="C664" s="360" t="s">
        <v>15369</v>
      </c>
      <c r="D664" s="578">
        <v>991.66</v>
      </c>
      <c r="E664" s="579"/>
    </row>
    <row r="665" spans="1:5" ht="19.5">
      <c r="A665" s="360" t="s">
        <v>16670</v>
      </c>
      <c r="B665" s="359" t="s">
        <v>16671</v>
      </c>
      <c r="C665" s="360" t="s">
        <v>15489</v>
      </c>
      <c r="D665" s="578">
        <v>450.72</v>
      </c>
      <c r="E665" s="579"/>
    </row>
    <row r="666" spans="1:5" ht="19.5">
      <c r="A666" s="360" t="s">
        <v>16672</v>
      </c>
      <c r="B666" s="359" t="s">
        <v>16673</v>
      </c>
      <c r="C666" s="360" t="s">
        <v>15369</v>
      </c>
      <c r="D666" s="578">
        <v>424.12</v>
      </c>
      <c r="E666" s="579"/>
    </row>
    <row r="667" spans="1:5" ht="19.5">
      <c r="A667" s="362" t="s">
        <v>16674</v>
      </c>
      <c r="B667" s="359" t="s">
        <v>16675</v>
      </c>
      <c r="C667" s="362" t="s">
        <v>15396</v>
      </c>
      <c r="D667" s="580">
        <v>295.02999999999997</v>
      </c>
      <c r="E667" s="581"/>
    </row>
    <row r="668" spans="1:5" ht="19.5">
      <c r="A668" s="362" t="s">
        <v>16676</v>
      </c>
      <c r="B668" s="359" t="s">
        <v>16677</v>
      </c>
      <c r="C668" s="362" t="s">
        <v>15369</v>
      </c>
      <c r="D668" s="580">
        <v>204.98</v>
      </c>
      <c r="E668" s="581"/>
    </row>
    <row r="669" spans="1:5" ht="19.5">
      <c r="A669" s="362" t="s">
        <v>16678</v>
      </c>
      <c r="B669" s="359" t="s">
        <v>16679</v>
      </c>
      <c r="C669" s="362" t="s">
        <v>15369</v>
      </c>
      <c r="D669" s="580">
        <v>281.7</v>
      </c>
      <c r="E669" s="581"/>
    </row>
    <row r="670" spans="1:5" ht="19.5">
      <c r="A670" s="362" t="s">
        <v>16680</v>
      </c>
      <c r="B670" s="359" t="s">
        <v>16681</v>
      </c>
      <c r="C670" s="362" t="s">
        <v>15369</v>
      </c>
      <c r="D670" s="580">
        <v>242.77</v>
      </c>
      <c r="E670" s="581"/>
    </row>
    <row r="671" spans="1:5" ht="19.5">
      <c r="A671" s="362" t="s">
        <v>16682</v>
      </c>
      <c r="B671" s="359" t="s">
        <v>16683</v>
      </c>
      <c r="C671" s="362" t="s">
        <v>15369</v>
      </c>
      <c r="D671" s="580">
        <v>274.29000000000002</v>
      </c>
      <c r="E671" s="581"/>
    </row>
    <row r="672" spans="1:5" ht="19.5">
      <c r="A672" s="362" t="s">
        <v>16684</v>
      </c>
      <c r="B672" s="359" t="s">
        <v>16685</v>
      </c>
      <c r="C672" s="362" t="s">
        <v>15369</v>
      </c>
      <c r="D672" s="580">
        <v>138.87</v>
      </c>
      <c r="E672" s="581"/>
    </row>
    <row r="673" spans="1:5" ht="19.5">
      <c r="A673" s="362" t="s">
        <v>16686</v>
      </c>
      <c r="B673" s="359" t="s">
        <v>16687</v>
      </c>
      <c r="C673" s="362" t="s">
        <v>15396</v>
      </c>
      <c r="D673" s="580">
        <v>398.23</v>
      </c>
      <c r="E673" s="581"/>
    </row>
    <row r="674" spans="1:5" ht="19.5">
      <c r="A674" s="360" t="s">
        <v>16688</v>
      </c>
      <c r="B674" s="359" t="s">
        <v>16689</v>
      </c>
      <c r="C674" s="360" t="s">
        <v>15396</v>
      </c>
      <c r="D674" s="578">
        <v>318.43</v>
      </c>
      <c r="E674" s="579"/>
    </row>
    <row r="675" spans="1:5" ht="19.5">
      <c r="A675" s="362" t="s">
        <v>16690</v>
      </c>
      <c r="B675" s="359" t="s">
        <v>16691</v>
      </c>
      <c r="C675" s="362" t="s">
        <v>15489</v>
      </c>
      <c r="D675" s="580">
        <v>470.52</v>
      </c>
      <c r="E675" s="581"/>
    </row>
    <row r="676" spans="1:5" ht="19.5">
      <c r="A676" s="362" t="s">
        <v>16692</v>
      </c>
      <c r="B676" s="359" t="s">
        <v>16693</v>
      </c>
      <c r="C676" s="362" t="s">
        <v>15396</v>
      </c>
      <c r="D676" s="580">
        <v>178.14</v>
      </c>
      <c r="E676" s="581"/>
    </row>
    <row r="677" spans="1:5">
      <c r="A677" s="360" t="s">
        <v>16694</v>
      </c>
      <c r="B677" s="359" t="s">
        <v>16695</v>
      </c>
      <c r="C677" s="360" t="s">
        <v>15369</v>
      </c>
      <c r="D677" s="578">
        <v>274.89999999999998</v>
      </c>
      <c r="E677" s="579"/>
    </row>
    <row r="678" spans="1:5">
      <c r="A678" s="360" t="s">
        <v>16696</v>
      </c>
      <c r="B678" s="359" t="s">
        <v>16697</v>
      </c>
      <c r="C678" s="360" t="s">
        <v>15369</v>
      </c>
      <c r="D678" s="578">
        <v>561.6</v>
      </c>
      <c r="E678" s="579"/>
    </row>
    <row r="679" spans="1:5">
      <c r="A679" s="360" t="s">
        <v>16698</v>
      </c>
      <c r="B679" s="359" t="s">
        <v>16699</v>
      </c>
      <c r="C679" s="360" t="s">
        <v>15369</v>
      </c>
      <c r="D679" s="578">
        <v>169.9</v>
      </c>
      <c r="E679" s="579"/>
    </row>
    <row r="680" spans="1:5">
      <c r="A680" s="364" t="s">
        <v>16700</v>
      </c>
      <c r="B680" s="363" t="s">
        <v>16701</v>
      </c>
      <c r="C680" s="364" t="s">
        <v>15369</v>
      </c>
      <c r="D680" s="588">
        <v>2778</v>
      </c>
      <c r="E680" s="589"/>
    </row>
    <row r="681" spans="1:5" ht="12.75">
      <c r="A681" s="365"/>
      <c r="B681" s="366" t="s">
        <v>16702</v>
      </c>
      <c r="C681" s="365"/>
      <c r="D681" s="584"/>
      <c r="E681" s="585"/>
    </row>
    <row r="682" spans="1:5">
      <c r="A682" s="359" t="s">
        <v>16703</v>
      </c>
      <c r="B682" s="359" t="s">
        <v>16704</v>
      </c>
      <c r="C682" s="360" t="s">
        <v>15369</v>
      </c>
      <c r="D682" s="626">
        <v>561.6</v>
      </c>
      <c r="E682" s="627"/>
    </row>
    <row r="683" spans="1:5" ht="19.5">
      <c r="A683" s="360" t="s">
        <v>16705</v>
      </c>
      <c r="B683" s="359" t="s">
        <v>16706</v>
      </c>
      <c r="C683" s="376" t="s">
        <v>15369</v>
      </c>
      <c r="D683" s="578">
        <v>169.9</v>
      </c>
      <c r="E683" s="579"/>
    </row>
    <row r="684" spans="1:5" ht="19.5">
      <c r="A684" s="362" t="s">
        <v>16707</v>
      </c>
      <c r="B684" s="359" t="s">
        <v>16708</v>
      </c>
      <c r="C684" s="377" t="s">
        <v>15369</v>
      </c>
      <c r="D684" s="586">
        <v>2778</v>
      </c>
      <c r="E684" s="587"/>
    </row>
    <row r="685" spans="1:5" ht="19.5">
      <c r="A685" s="360" t="s">
        <v>16709</v>
      </c>
      <c r="B685" s="359" t="s">
        <v>16710</v>
      </c>
      <c r="C685" s="376" t="s">
        <v>15369</v>
      </c>
      <c r="D685" s="578">
        <v>199.89</v>
      </c>
      <c r="E685" s="579"/>
    </row>
    <row r="686" spans="1:5" ht="19.5">
      <c r="A686" s="362" t="s">
        <v>16711</v>
      </c>
      <c r="B686" s="359" t="s">
        <v>16712</v>
      </c>
      <c r="C686" s="377" t="s">
        <v>15369</v>
      </c>
      <c r="D686" s="580">
        <v>212.03</v>
      </c>
      <c r="E686" s="581"/>
    </row>
    <row r="687" spans="1:5" ht="19.5">
      <c r="A687" s="362" t="s">
        <v>16713</v>
      </c>
      <c r="B687" s="359" t="s">
        <v>16714</v>
      </c>
      <c r="C687" s="377" t="s">
        <v>15369</v>
      </c>
      <c r="D687" s="580">
        <v>704.4</v>
      </c>
      <c r="E687" s="581"/>
    </row>
    <row r="688" spans="1:5" ht="19.5">
      <c r="A688" s="362" t="s">
        <v>16715</v>
      </c>
      <c r="B688" s="359" t="s">
        <v>16716</v>
      </c>
      <c r="C688" s="377" t="s">
        <v>15489</v>
      </c>
      <c r="D688" s="580">
        <v>160</v>
      </c>
      <c r="E688" s="581"/>
    </row>
    <row r="689" spans="1:5" ht="19.5">
      <c r="A689" s="362" t="s">
        <v>16717</v>
      </c>
      <c r="B689" s="359" t="s">
        <v>16718</v>
      </c>
      <c r="C689" s="377" t="s">
        <v>15489</v>
      </c>
      <c r="D689" s="580">
        <v>120</v>
      </c>
      <c r="E689" s="581"/>
    </row>
    <row r="690" spans="1:5" ht="19.5">
      <c r="A690" s="362" t="s">
        <v>16719</v>
      </c>
      <c r="B690" s="359" t="s">
        <v>16720</v>
      </c>
      <c r="C690" s="377" t="s">
        <v>15489</v>
      </c>
      <c r="D690" s="580">
        <v>245</v>
      </c>
      <c r="E690" s="581"/>
    </row>
    <row r="691" spans="1:5" ht="19.5">
      <c r="A691" s="362" t="s">
        <v>16721</v>
      </c>
      <c r="B691" s="359" t="s">
        <v>16722</v>
      </c>
      <c r="C691" s="377" t="s">
        <v>15369</v>
      </c>
      <c r="D691" s="580">
        <v>704.4</v>
      </c>
      <c r="E691" s="581"/>
    </row>
    <row r="692" spans="1:5" ht="19.5">
      <c r="A692" s="362" t="s">
        <v>16723</v>
      </c>
      <c r="B692" s="359" t="s">
        <v>16724</v>
      </c>
      <c r="C692" s="377" t="s">
        <v>15489</v>
      </c>
      <c r="D692" s="580">
        <v>160</v>
      </c>
      <c r="E692" s="581"/>
    </row>
    <row r="693" spans="1:5" ht="19.5">
      <c r="A693" s="362" t="s">
        <v>16725</v>
      </c>
      <c r="B693" s="359" t="s">
        <v>16726</v>
      </c>
      <c r="C693" s="377" t="s">
        <v>15489</v>
      </c>
      <c r="D693" s="580">
        <v>120</v>
      </c>
      <c r="E693" s="581"/>
    </row>
    <row r="694" spans="1:5" ht="19.5">
      <c r="A694" s="362" t="s">
        <v>16727</v>
      </c>
      <c r="B694" s="359" t="s">
        <v>16728</v>
      </c>
      <c r="C694" s="377" t="s">
        <v>15489</v>
      </c>
      <c r="D694" s="580">
        <v>245</v>
      </c>
      <c r="E694" s="581"/>
    </row>
    <row r="695" spans="1:5">
      <c r="A695" s="362" t="s">
        <v>16729</v>
      </c>
      <c r="B695" s="359" t="s">
        <v>16730</v>
      </c>
      <c r="C695" s="377" t="s">
        <v>15396</v>
      </c>
      <c r="D695" s="580">
        <v>32.799999999999997</v>
      </c>
      <c r="E695" s="581"/>
    </row>
    <row r="696" spans="1:5" ht="29.25">
      <c r="A696" s="362" t="s">
        <v>16731</v>
      </c>
      <c r="B696" s="359" t="s">
        <v>16732</v>
      </c>
      <c r="C696" s="377" t="s">
        <v>15369</v>
      </c>
      <c r="D696" s="580">
        <v>450</v>
      </c>
      <c r="E696" s="581"/>
    </row>
    <row r="697" spans="1:5" ht="58.5">
      <c r="A697" s="362" t="s">
        <v>16733</v>
      </c>
      <c r="B697" s="367" t="s">
        <v>16734</v>
      </c>
      <c r="C697" s="377" t="s">
        <v>15369</v>
      </c>
      <c r="D697" s="586">
        <v>19756.07</v>
      </c>
      <c r="E697" s="587"/>
    </row>
    <row r="698" spans="1:5" ht="19.5">
      <c r="A698" s="364" t="s">
        <v>16735</v>
      </c>
      <c r="B698" s="363" t="s">
        <v>16736</v>
      </c>
      <c r="C698" s="378" t="s">
        <v>15369</v>
      </c>
      <c r="D698" s="588">
        <v>21461.07</v>
      </c>
      <c r="E698" s="589"/>
    </row>
    <row r="699" spans="1:5" ht="48.75">
      <c r="A699" s="374"/>
      <c r="B699" s="374" t="s">
        <v>16737</v>
      </c>
      <c r="C699" s="374"/>
      <c r="D699" s="608"/>
      <c r="E699" s="609"/>
    </row>
    <row r="700" spans="1:5">
      <c r="A700" s="361" t="s">
        <v>16738</v>
      </c>
      <c r="B700" s="359" t="s">
        <v>16739</v>
      </c>
      <c r="C700" s="362" t="s">
        <v>15396</v>
      </c>
      <c r="D700" s="580">
        <v>35.159999999999997</v>
      </c>
      <c r="E700" s="581"/>
    </row>
    <row r="701" spans="1:5" ht="29.25">
      <c r="A701" s="361" t="s">
        <v>16740</v>
      </c>
      <c r="B701" s="359" t="s">
        <v>16741</v>
      </c>
      <c r="C701" s="362" t="s">
        <v>15369</v>
      </c>
      <c r="D701" s="580">
        <v>450</v>
      </c>
      <c r="E701" s="581"/>
    </row>
    <row r="702" spans="1:5" ht="58.5">
      <c r="A702" s="362" t="s">
        <v>16742</v>
      </c>
      <c r="B702" s="367" t="s">
        <v>16743</v>
      </c>
      <c r="C702" s="362" t="s">
        <v>15369</v>
      </c>
      <c r="D702" s="614">
        <v>19862.25</v>
      </c>
      <c r="E702" s="615"/>
    </row>
    <row r="703" spans="1:5" ht="58.5">
      <c r="A703" s="362" t="s">
        <v>16744</v>
      </c>
      <c r="B703" s="367" t="s">
        <v>16745</v>
      </c>
      <c r="C703" s="362" t="s">
        <v>15369</v>
      </c>
      <c r="D703" s="614">
        <v>21567.25</v>
      </c>
      <c r="E703" s="615"/>
    </row>
    <row r="704" spans="1:5" ht="29.25">
      <c r="A704" s="387" t="s">
        <v>16746</v>
      </c>
      <c r="B704" s="359" t="s">
        <v>16747</v>
      </c>
      <c r="C704" s="362" t="s">
        <v>15489</v>
      </c>
      <c r="D704" s="580">
        <v>250.25</v>
      </c>
      <c r="E704" s="581"/>
    </row>
    <row r="705" spans="1:5" ht="29.25">
      <c r="A705" s="387" t="s">
        <v>16748</v>
      </c>
      <c r="B705" s="359" t="s">
        <v>16749</v>
      </c>
      <c r="C705" s="362" t="s">
        <v>15489</v>
      </c>
      <c r="D705" s="580">
        <v>137.54</v>
      </c>
      <c r="E705" s="581"/>
    </row>
    <row r="706" spans="1:5" ht="29.25">
      <c r="A706" s="387" t="s">
        <v>16750</v>
      </c>
      <c r="B706" s="359" t="s">
        <v>16751</v>
      </c>
      <c r="C706" s="362" t="s">
        <v>15489</v>
      </c>
      <c r="D706" s="580">
        <v>102.33</v>
      </c>
      <c r="E706" s="581"/>
    </row>
    <row r="707" spans="1:5" ht="39">
      <c r="A707" s="387" t="s">
        <v>16752</v>
      </c>
      <c r="B707" s="359" t="s">
        <v>16753</v>
      </c>
      <c r="C707" s="362" t="s">
        <v>15489</v>
      </c>
      <c r="D707" s="580">
        <v>69.47</v>
      </c>
      <c r="E707" s="581"/>
    </row>
    <row r="708" spans="1:5" ht="19.5">
      <c r="A708" s="387" t="s">
        <v>16754</v>
      </c>
      <c r="B708" s="359" t="s">
        <v>16755</v>
      </c>
      <c r="C708" s="362" t="s">
        <v>15489</v>
      </c>
      <c r="D708" s="580">
        <v>89.49</v>
      </c>
      <c r="E708" s="581"/>
    </row>
    <row r="709" spans="1:5" ht="19.5">
      <c r="A709" s="387" t="s">
        <v>16756</v>
      </c>
      <c r="B709" s="359" t="s">
        <v>16757</v>
      </c>
      <c r="C709" s="362" t="s">
        <v>15489</v>
      </c>
      <c r="D709" s="580">
        <v>76.540000000000006</v>
      </c>
      <c r="E709" s="581"/>
    </row>
    <row r="710" spans="1:5" ht="29.25">
      <c r="A710" s="387" t="s">
        <v>16758</v>
      </c>
      <c r="B710" s="359" t="s">
        <v>16759</v>
      </c>
      <c r="C710" s="362" t="s">
        <v>15489</v>
      </c>
      <c r="D710" s="580">
        <v>83.9</v>
      </c>
      <c r="E710" s="581"/>
    </row>
    <row r="711" spans="1:5" ht="19.5">
      <c r="A711" s="387" t="s">
        <v>16760</v>
      </c>
      <c r="B711" s="359" t="s">
        <v>16761</v>
      </c>
      <c r="C711" s="362" t="s">
        <v>15489</v>
      </c>
      <c r="D711" s="580">
        <v>139.29</v>
      </c>
      <c r="E711" s="581"/>
    </row>
    <row r="712" spans="1:5" ht="19.5">
      <c r="A712" s="386" t="s">
        <v>16762</v>
      </c>
      <c r="B712" s="359" t="s">
        <v>16763</v>
      </c>
      <c r="C712" s="360" t="s">
        <v>15489</v>
      </c>
      <c r="D712" s="578">
        <v>190.24</v>
      </c>
      <c r="E712" s="579"/>
    </row>
    <row r="713" spans="1:5" ht="29.25">
      <c r="A713" s="386" t="s">
        <v>16764</v>
      </c>
      <c r="B713" s="359" t="s">
        <v>16765</v>
      </c>
      <c r="C713" s="360" t="s">
        <v>15489</v>
      </c>
      <c r="D713" s="578">
        <v>245.56</v>
      </c>
      <c r="E713" s="579"/>
    </row>
    <row r="714" spans="1:5" ht="29.25">
      <c r="A714" s="387" t="s">
        <v>16766</v>
      </c>
      <c r="B714" s="359" t="s">
        <v>16767</v>
      </c>
      <c r="C714" s="362" t="s">
        <v>15489</v>
      </c>
      <c r="D714" s="580">
        <v>114.44</v>
      </c>
      <c r="E714" s="581"/>
    </row>
    <row r="715" spans="1:5" ht="29.25">
      <c r="A715" s="387" t="s">
        <v>16768</v>
      </c>
      <c r="B715" s="359" t="s">
        <v>16769</v>
      </c>
      <c r="C715" s="362" t="s">
        <v>15489</v>
      </c>
      <c r="D715" s="580">
        <v>95.68</v>
      </c>
      <c r="E715" s="581"/>
    </row>
    <row r="716" spans="1:5" ht="19.5">
      <c r="A716" s="361" t="s">
        <v>16770</v>
      </c>
      <c r="B716" s="359" t="s">
        <v>16771</v>
      </c>
      <c r="C716" s="369" t="s">
        <v>15489</v>
      </c>
      <c r="D716" s="580">
        <v>8.74</v>
      </c>
      <c r="E716" s="581"/>
    </row>
    <row r="717" spans="1:5" ht="29.25">
      <c r="A717" s="361" t="s">
        <v>16772</v>
      </c>
      <c r="B717" s="359" t="s">
        <v>16773</v>
      </c>
      <c r="C717" s="369" t="s">
        <v>15489</v>
      </c>
      <c r="D717" s="580">
        <v>106.08</v>
      </c>
      <c r="E717" s="581"/>
    </row>
    <row r="718" spans="1:5" ht="19.5">
      <c r="A718" s="359" t="s">
        <v>16774</v>
      </c>
      <c r="B718" s="359" t="s">
        <v>16775</v>
      </c>
      <c r="C718" s="368" t="s">
        <v>15489</v>
      </c>
      <c r="D718" s="578">
        <v>23.46</v>
      </c>
      <c r="E718" s="579"/>
    </row>
    <row r="719" spans="1:5" ht="29.25">
      <c r="A719" s="361" t="s">
        <v>16776</v>
      </c>
      <c r="B719" s="359" t="s">
        <v>16777</v>
      </c>
      <c r="C719" s="369" t="s">
        <v>15396</v>
      </c>
      <c r="D719" s="580">
        <v>31.88</v>
      </c>
      <c r="E719" s="581"/>
    </row>
    <row r="720" spans="1:5">
      <c r="A720" s="387" t="s">
        <v>16778</v>
      </c>
      <c r="B720" s="359" t="s">
        <v>16779</v>
      </c>
      <c r="C720" s="362" t="s">
        <v>15489</v>
      </c>
      <c r="D720" s="580">
        <v>100</v>
      </c>
      <c r="E720" s="581"/>
    </row>
    <row r="721" spans="1:5">
      <c r="A721" s="386" t="s">
        <v>16780</v>
      </c>
      <c r="B721" s="359" t="s">
        <v>16781</v>
      </c>
      <c r="C721" s="360" t="s">
        <v>15489</v>
      </c>
      <c r="D721" s="578">
        <v>39.549999999999997</v>
      </c>
      <c r="E721" s="579"/>
    </row>
    <row r="722" spans="1:5" ht="29.25">
      <c r="A722" s="387" t="s">
        <v>16782</v>
      </c>
      <c r="B722" s="359" t="s">
        <v>16783</v>
      </c>
      <c r="C722" s="362" t="s">
        <v>15489</v>
      </c>
      <c r="D722" s="580">
        <v>47.5</v>
      </c>
      <c r="E722" s="581"/>
    </row>
    <row r="723" spans="1:5" ht="19.5">
      <c r="A723" s="387" t="s">
        <v>16784</v>
      </c>
      <c r="B723" s="359" t="s">
        <v>16785</v>
      </c>
      <c r="C723" s="362" t="s">
        <v>15489</v>
      </c>
      <c r="D723" s="580">
        <v>221.65</v>
      </c>
      <c r="E723" s="581"/>
    </row>
    <row r="724" spans="1:5" ht="29.25">
      <c r="A724" s="387" t="s">
        <v>16786</v>
      </c>
      <c r="B724" s="359" t="s">
        <v>16787</v>
      </c>
      <c r="C724" s="362" t="s">
        <v>15489</v>
      </c>
      <c r="D724" s="580">
        <v>126.23</v>
      </c>
      <c r="E724" s="581"/>
    </row>
    <row r="725" spans="1:5" ht="29.25">
      <c r="A725" s="387" t="s">
        <v>16788</v>
      </c>
      <c r="B725" s="359" t="s">
        <v>16789</v>
      </c>
      <c r="C725" s="362" t="s">
        <v>15489</v>
      </c>
      <c r="D725" s="580">
        <v>259.32</v>
      </c>
      <c r="E725" s="581"/>
    </row>
    <row r="726" spans="1:5" ht="29.25">
      <c r="A726" s="387" t="s">
        <v>16790</v>
      </c>
      <c r="B726" s="359" t="s">
        <v>16791</v>
      </c>
      <c r="C726" s="362" t="s">
        <v>15489</v>
      </c>
      <c r="D726" s="580">
        <v>144.75</v>
      </c>
      <c r="E726" s="581"/>
    </row>
    <row r="727" spans="1:5" ht="29.25">
      <c r="A727" s="387" t="s">
        <v>16792</v>
      </c>
      <c r="B727" s="359" t="s">
        <v>16793</v>
      </c>
      <c r="C727" s="362" t="s">
        <v>15489</v>
      </c>
      <c r="D727" s="580">
        <v>109.54</v>
      </c>
      <c r="E727" s="581"/>
    </row>
    <row r="728" spans="1:5" ht="39">
      <c r="A728" s="387" t="s">
        <v>16794</v>
      </c>
      <c r="B728" s="359" t="s">
        <v>16795</v>
      </c>
      <c r="C728" s="362" t="s">
        <v>15489</v>
      </c>
      <c r="D728" s="580">
        <v>75.62</v>
      </c>
      <c r="E728" s="581"/>
    </row>
    <row r="729" spans="1:5" ht="19.5">
      <c r="A729" s="387" t="s">
        <v>16796</v>
      </c>
      <c r="B729" s="359" t="s">
        <v>16797</v>
      </c>
      <c r="C729" s="362" t="s">
        <v>15489</v>
      </c>
      <c r="D729" s="580">
        <v>93.7</v>
      </c>
      <c r="E729" s="581"/>
    </row>
    <row r="730" spans="1:5" ht="19.5">
      <c r="A730" s="387" t="s">
        <v>16798</v>
      </c>
      <c r="B730" s="359" t="s">
        <v>16799</v>
      </c>
      <c r="C730" s="362" t="s">
        <v>15489</v>
      </c>
      <c r="D730" s="580">
        <v>81.55</v>
      </c>
      <c r="E730" s="581"/>
    </row>
    <row r="731" spans="1:5" ht="29.25">
      <c r="A731" s="387" t="s">
        <v>16800</v>
      </c>
      <c r="B731" s="359" t="s">
        <v>16801</v>
      </c>
      <c r="C731" s="362" t="s">
        <v>15489</v>
      </c>
      <c r="D731" s="580">
        <v>85.89</v>
      </c>
      <c r="E731" s="581"/>
    </row>
    <row r="732" spans="1:5" ht="19.5">
      <c r="A732" s="387" t="s">
        <v>16802</v>
      </c>
      <c r="B732" s="359" t="s">
        <v>16803</v>
      </c>
      <c r="C732" s="362" t="s">
        <v>15489</v>
      </c>
      <c r="D732" s="580">
        <v>142.12</v>
      </c>
      <c r="E732" s="581"/>
    </row>
    <row r="733" spans="1:5">
      <c r="A733" s="388" t="s">
        <v>16804</v>
      </c>
      <c r="B733" s="363" t="s">
        <v>16805</v>
      </c>
      <c r="C733" s="364" t="s">
        <v>15489</v>
      </c>
      <c r="D733" s="606">
        <v>193.65</v>
      </c>
      <c r="E733" s="607"/>
    </row>
    <row r="734" spans="1:5" ht="12.75">
      <c r="A734" s="365"/>
      <c r="B734" s="366" t="s">
        <v>16806</v>
      </c>
      <c r="C734" s="365"/>
      <c r="D734" s="584"/>
      <c r="E734" s="585"/>
    </row>
    <row r="735" spans="1:5" ht="19.5">
      <c r="A735" s="359" t="s">
        <v>16807</v>
      </c>
      <c r="B735" s="359" t="s">
        <v>16808</v>
      </c>
      <c r="C735" s="360" t="s">
        <v>15489</v>
      </c>
      <c r="D735" s="578">
        <v>248.31</v>
      </c>
      <c r="E735" s="579"/>
    </row>
    <row r="736" spans="1:5" ht="29.25">
      <c r="A736" s="361" t="s">
        <v>16809</v>
      </c>
      <c r="B736" s="359" t="s">
        <v>16810</v>
      </c>
      <c r="C736" s="362" t="s">
        <v>15489</v>
      </c>
      <c r="D736" s="580">
        <v>121.65</v>
      </c>
      <c r="E736" s="581"/>
    </row>
    <row r="737" spans="1:5" ht="29.25">
      <c r="A737" s="387" t="s">
        <v>16811</v>
      </c>
      <c r="B737" s="359" t="s">
        <v>16812</v>
      </c>
      <c r="C737" s="369" t="s">
        <v>15489</v>
      </c>
      <c r="D737" s="580">
        <v>99.73</v>
      </c>
      <c r="E737" s="581"/>
    </row>
    <row r="738" spans="1:5" ht="19.5">
      <c r="A738" s="387" t="s">
        <v>16813</v>
      </c>
      <c r="B738" s="359" t="s">
        <v>16814</v>
      </c>
      <c r="C738" s="369" t="s">
        <v>15489</v>
      </c>
      <c r="D738" s="580">
        <v>9.39</v>
      </c>
      <c r="E738" s="581"/>
    </row>
    <row r="739" spans="1:5" ht="29.25">
      <c r="A739" s="387" t="s">
        <v>16815</v>
      </c>
      <c r="B739" s="359" t="s">
        <v>16816</v>
      </c>
      <c r="C739" s="369" t="s">
        <v>15489</v>
      </c>
      <c r="D739" s="580">
        <v>115.73</v>
      </c>
      <c r="E739" s="581"/>
    </row>
    <row r="740" spans="1:5" ht="19.5">
      <c r="A740" s="387" t="s">
        <v>16817</v>
      </c>
      <c r="B740" s="359" t="s">
        <v>16818</v>
      </c>
      <c r="C740" s="369" t="s">
        <v>15489</v>
      </c>
      <c r="D740" s="580">
        <v>24.88</v>
      </c>
      <c r="E740" s="581"/>
    </row>
    <row r="741" spans="1:5" ht="29.25">
      <c r="A741" s="386" t="s">
        <v>16819</v>
      </c>
      <c r="B741" s="359" t="s">
        <v>16820</v>
      </c>
      <c r="C741" s="368" t="s">
        <v>15396</v>
      </c>
      <c r="D741" s="578">
        <v>31.88</v>
      </c>
      <c r="E741" s="579"/>
    </row>
    <row r="742" spans="1:5" ht="19.5">
      <c r="A742" s="387" t="s">
        <v>16821</v>
      </c>
      <c r="B742" s="359" t="s">
        <v>16822</v>
      </c>
      <c r="C742" s="369" t="s">
        <v>15489</v>
      </c>
      <c r="D742" s="580">
        <v>66.33</v>
      </c>
      <c r="E742" s="581"/>
    </row>
    <row r="743" spans="1:5" ht="19.5">
      <c r="A743" s="387" t="s">
        <v>16823</v>
      </c>
      <c r="B743" s="359" t="s">
        <v>16824</v>
      </c>
      <c r="C743" s="369" t="s">
        <v>15489</v>
      </c>
      <c r="D743" s="580">
        <v>53.64</v>
      </c>
      <c r="E743" s="581"/>
    </row>
    <row r="744" spans="1:5" ht="19.5">
      <c r="A744" s="387" t="s">
        <v>16825</v>
      </c>
      <c r="B744" s="359" t="s">
        <v>16826</v>
      </c>
      <c r="C744" s="369" t="s">
        <v>15489</v>
      </c>
      <c r="D744" s="580">
        <v>19.57</v>
      </c>
      <c r="E744" s="581"/>
    </row>
    <row r="745" spans="1:5" ht="19.5">
      <c r="A745" s="387" t="s">
        <v>16827</v>
      </c>
      <c r="B745" s="359" t="s">
        <v>16828</v>
      </c>
      <c r="C745" s="369" t="s">
        <v>15489</v>
      </c>
      <c r="D745" s="580">
        <v>17.809999999999999</v>
      </c>
      <c r="E745" s="581"/>
    </row>
    <row r="746" spans="1:5" ht="19.5">
      <c r="A746" s="387" t="s">
        <v>16829</v>
      </c>
      <c r="B746" s="359" t="s">
        <v>16830</v>
      </c>
      <c r="C746" s="369" t="s">
        <v>15489</v>
      </c>
      <c r="D746" s="580">
        <v>23.12</v>
      </c>
      <c r="E746" s="581"/>
    </row>
    <row r="747" spans="1:5" ht="19.5">
      <c r="A747" s="387" t="s">
        <v>16831</v>
      </c>
      <c r="B747" s="359" t="s">
        <v>16832</v>
      </c>
      <c r="C747" s="369" t="s">
        <v>15489</v>
      </c>
      <c r="D747" s="580">
        <v>73.16</v>
      </c>
      <c r="E747" s="581"/>
    </row>
    <row r="748" spans="1:5" ht="19.5">
      <c r="A748" s="387" t="s">
        <v>16833</v>
      </c>
      <c r="B748" s="359" t="s">
        <v>16834</v>
      </c>
      <c r="C748" s="369" t="s">
        <v>15489</v>
      </c>
      <c r="D748" s="580">
        <v>59.19</v>
      </c>
      <c r="E748" s="581"/>
    </row>
    <row r="749" spans="1:5" ht="19.5">
      <c r="A749" s="387" t="s">
        <v>16835</v>
      </c>
      <c r="B749" s="359" t="s">
        <v>16836</v>
      </c>
      <c r="C749" s="369" t="s">
        <v>15489</v>
      </c>
      <c r="D749" s="580">
        <v>21.59</v>
      </c>
      <c r="E749" s="581"/>
    </row>
    <row r="750" spans="1:5" ht="19.5">
      <c r="A750" s="387" t="s">
        <v>16837</v>
      </c>
      <c r="B750" s="359" t="s">
        <v>16838</v>
      </c>
      <c r="C750" s="369" t="s">
        <v>15489</v>
      </c>
      <c r="D750" s="580">
        <v>19.649999999999999</v>
      </c>
      <c r="E750" s="581"/>
    </row>
    <row r="751" spans="1:5" ht="19.5">
      <c r="A751" s="387" t="s">
        <v>16839</v>
      </c>
      <c r="B751" s="359" t="s">
        <v>16840</v>
      </c>
      <c r="C751" s="369" t="s">
        <v>15489</v>
      </c>
      <c r="D751" s="580">
        <v>25.51</v>
      </c>
      <c r="E751" s="581"/>
    </row>
    <row r="752" spans="1:5" ht="29.25">
      <c r="A752" s="362" t="s">
        <v>16841</v>
      </c>
      <c r="B752" s="359" t="s">
        <v>16842</v>
      </c>
      <c r="C752" s="362" t="s">
        <v>15396</v>
      </c>
      <c r="D752" s="580">
        <v>820.27</v>
      </c>
      <c r="E752" s="581"/>
    </row>
    <row r="753" spans="1:5" ht="29.25">
      <c r="A753" s="362" t="s">
        <v>16843</v>
      </c>
      <c r="B753" s="359" t="s">
        <v>16844</v>
      </c>
      <c r="C753" s="362" t="s">
        <v>15396</v>
      </c>
      <c r="D753" s="580">
        <v>955.72</v>
      </c>
      <c r="E753" s="581"/>
    </row>
    <row r="754" spans="1:5" ht="29.25">
      <c r="A754" s="362" t="s">
        <v>16845</v>
      </c>
      <c r="B754" s="359" t="s">
        <v>16846</v>
      </c>
      <c r="C754" s="362" t="s">
        <v>15396</v>
      </c>
      <c r="D754" s="586">
        <v>1199.4100000000001</v>
      </c>
      <c r="E754" s="587"/>
    </row>
    <row r="755" spans="1:5" ht="29.25">
      <c r="A755" s="362" t="s">
        <v>16847</v>
      </c>
      <c r="B755" s="359" t="s">
        <v>16848</v>
      </c>
      <c r="C755" s="362" t="s">
        <v>15396</v>
      </c>
      <c r="D755" s="586">
        <v>1437.92</v>
      </c>
      <c r="E755" s="587"/>
    </row>
    <row r="756" spans="1:5" ht="29.25">
      <c r="A756" s="360" t="s">
        <v>16849</v>
      </c>
      <c r="B756" s="367" t="s">
        <v>16850</v>
      </c>
      <c r="C756" s="360" t="s">
        <v>15369</v>
      </c>
      <c r="D756" s="578">
        <v>179.97</v>
      </c>
      <c r="E756" s="579"/>
    </row>
    <row r="757" spans="1:5" ht="29.25">
      <c r="A757" s="360" t="s">
        <v>16851</v>
      </c>
      <c r="B757" s="367" t="s">
        <v>16852</v>
      </c>
      <c r="C757" s="360" t="s">
        <v>15369</v>
      </c>
      <c r="D757" s="578">
        <v>228.67</v>
      </c>
      <c r="E757" s="579"/>
    </row>
    <row r="758" spans="1:5" ht="29.25">
      <c r="A758" s="360" t="s">
        <v>16853</v>
      </c>
      <c r="B758" s="367" t="s">
        <v>16854</v>
      </c>
      <c r="C758" s="360" t="s">
        <v>15369</v>
      </c>
      <c r="D758" s="578">
        <v>320.01</v>
      </c>
      <c r="E758" s="579"/>
    </row>
    <row r="759" spans="1:5" ht="29.25">
      <c r="A759" s="362" t="s">
        <v>16855</v>
      </c>
      <c r="B759" s="359" t="s">
        <v>16856</v>
      </c>
      <c r="C759" s="362" t="s">
        <v>15369</v>
      </c>
      <c r="D759" s="580">
        <v>333.49</v>
      </c>
      <c r="E759" s="581"/>
    </row>
    <row r="760" spans="1:5" ht="29.25">
      <c r="A760" s="362" t="s">
        <v>16857</v>
      </c>
      <c r="B760" s="359" t="s">
        <v>16858</v>
      </c>
      <c r="C760" s="362" t="s">
        <v>15369</v>
      </c>
      <c r="D760" s="580">
        <v>423.42</v>
      </c>
      <c r="E760" s="581"/>
    </row>
    <row r="761" spans="1:5" ht="29.25">
      <c r="A761" s="362" t="s">
        <v>16859</v>
      </c>
      <c r="B761" s="359" t="s">
        <v>16860</v>
      </c>
      <c r="C761" s="362" t="s">
        <v>15369</v>
      </c>
      <c r="D761" s="580">
        <v>587.83000000000004</v>
      </c>
      <c r="E761" s="581"/>
    </row>
    <row r="762" spans="1:5" ht="29.25">
      <c r="A762" s="362" t="s">
        <v>16861</v>
      </c>
      <c r="B762" s="359" t="s">
        <v>16862</v>
      </c>
      <c r="C762" s="362" t="s">
        <v>15369</v>
      </c>
      <c r="D762" s="580">
        <v>917.82</v>
      </c>
      <c r="E762" s="581"/>
    </row>
    <row r="763" spans="1:5" ht="29.25">
      <c r="A763" s="362" t="s">
        <v>16863</v>
      </c>
      <c r="B763" s="359" t="s">
        <v>16864</v>
      </c>
      <c r="C763" s="362" t="s">
        <v>15369</v>
      </c>
      <c r="D763" s="586">
        <v>1214.8800000000001</v>
      </c>
      <c r="E763" s="587"/>
    </row>
    <row r="764" spans="1:5">
      <c r="A764" s="364" t="s">
        <v>16865</v>
      </c>
      <c r="B764" s="363" t="s">
        <v>16866</v>
      </c>
      <c r="C764" s="364" t="s">
        <v>15369</v>
      </c>
      <c r="D764" s="588">
        <v>2064.48</v>
      </c>
      <c r="E764" s="589"/>
    </row>
    <row r="765" spans="1:5" ht="19.5">
      <c r="A765" s="374"/>
      <c r="B765" s="366" t="s">
        <v>16867</v>
      </c>
      <c r="C765" s="374"/>
      <c r="D765" s="608"/>
      <c r="E765" s="609"/>
    </row>
    <row r="766" spans="1:5" ht="29.25">
      <c r="A766" s="361" t="s">
        <v>16868</v>
      </c>
      <c r="B766" s="359" t="s">
        <v>16869</v>
      </c>
      <c r="C766" s="369" t="s">
        <v>15369</v>
      </c>
      <c r="D766" s="586">
        <v>3301.57</v>
      </c>
      <c r="E766" s="587"/>
    </row>
    <row r="767" spans="1:5" ht="29.25">
      <c r="A767" s="361" t="s">
        <v>16870</v>
      </c>
      <c r="B767" s="359" t="s">
        <v>16871</v>
      </c>
      <c r="C767" s="369" t="s">
        <v>15369</v>
      </c>
      <c r="D767" s="580">
        <v>456.27</v>
      </c>
      <c r="E767" s="581"/>
    </row>
    <row r="768" spans="1:5" ht="29.25">
      <c r="A768" s="362" t="s">
        <v>16872</v>
      </c>
      <c r="B768" s="359" t="s">
        <v>16873</v>
      </c>
      <c r="C768" s="369" t="s">
        <v>15369</v>
      </c>
      <c r="D768" s="580">
        <v>680.38</v>
      </c>
      <c r="E768" s="581"/>
    </row>
    <row r="769" spans="1:5" ht="29.25">
      <c r="A769" s="362" t="s">
        <v>16874</v>
      </c>
      <c r="B769" s="359" t="s">
        <v>16875</v>
      </c>
      <c r="C769" s="369" t="s">
        <v>15369</v>
      </c>
      <c r="D769" s="580">
        <v>936.97</v>
      </c>
      <c r="E769" s="581"/>
    </row>
    <row r="770" spans="1:5" ht="29.25">
      <c r="A770" s="362" t="s">
        <v>16876</v>
      </c>
      <c r="B770" s="359" t="s">
        <v>16877</v>
      </c>
      <c r="C770" s="369" t="s">
        <v>15369</v>
      </c>
      <c r="D770" s="586">
        <v>1242.08</v>
      </c>
      <c r="E770" s="587"/>
    </row>
    <row r="771" spans="1:5" ht="29.25">
      <c r="A771" s="362" t="s">
        <v>16878</v>
      </c>
      <c r="B771" s="359" t="s">
        <v>16879</v>
      </c>
      <c r="C771" s="369" t="s">
        <v>15369</v>
      </c>
      <c r="D771" s="586">
        <v>3268.69</v>
      </c>
      <c r="E771" s="587"/>
    </row>
    <row r="772" spans="1:5" ht="29.25">
      <c r="A772" s="362" t="s">
        <v>16880</v>
      </c>
      <c r="B772" s="359" t="s">
        <v>16881</v>
      </c>
      <c r="C772" s="369" t="s">
        <v>15369</v>
      </c>
      <c r="D772" s="586">
        <v>3913.22</v>
      </c>
      <c r="E772" s="587"/>
    </row>
    <row r="773" spans="1:5" ht="29.25">
      <c r="A773" s="362" t="s">
        <v>16882</v>
      </c>
      <c r="B773" s="359" t="s">
        <v>16883</v>
      </c>
      <c r="C773" s="369" t="s">
        <v>15369</v>
      </c>
      <c r="D773" s="580">
        <v>457.69</v>
      </c>
      <c r="E773" s="581"/>
    </row>
    <row r="774" spans="1:5" ht="29.25">
      <c r="A774" s="362" t="s">
        <v>16884</v>
      </c>
      <c r="B774" s="359" t="s">
        <v>16885</v>
      </c>
      <c r="C774" s="369" t="s">
        <v>15369</v>
      </c>
      <c r="D774" s="580">
        <v>808.68</v>
      </c>
      <c r="E774" s="581"/>
    </row>
    <row r="775" spans="1:5" ht="29.25">
      <c r="A775" s="362" t="s">
        <v>16886</v>
      </c>
      <c r="B775" s="359" t="s">
        <v>16887</v>
      </c>
      <c r="C775" s="369" t="s">
        <v>15369</v>
      </c>
      <c r="D775" s="586">
        <v>1228.4000000000001</v>
      </c>
      <c r="E775" s="587"/>
    </row>
    <row r="776" spans="1:5" ht="29.25">
      <c r="A776" s="362" t="s">
        <v>16888</v>
      </c>
      <c r="B776" s="359" t="s">
        <v>16889</v>
      </c>
      <c r="C776" s="369" t="s">
        <v>15369</v>
      </c>
      <c r="D776" s="586">
        <v>1382.91</v>
      </c>
      <c r="E776" s="587"/>
    </row>
    <row r="777" spans="1:5" ht="29.25">
      <c r="A777" s="362" t="s">
        <v>16890</v>
      </c>
      <c r="B777" s="359" t="s">
        <v>16891</v>
      </c>
      <c r="C777" s="369" t="s">
        <v>15369</v>
      </c>
      <c r="D777" s="586">
        <v>2514.35</v>
      </c>
      <c r="E777" s="587"/>
    </row>
    <row r="778" spans="1:5" ht="29.25">
      <c r="A778" s="362" t="s">
        <v>16892</v>
      </c>
      <c r="B778" s="359" t="s">
        <v>16893</v>
      </c>
      <c r="C778" s="369" t="s">
        <v>15369</v>
      </c>
      <c r="D778" s="586">
        <v>3253.64</v>
      </c>
      <c r="E778" s="587"/>
    </row>
    <row r="779" spans="1:5" ht="19.5">
      <c r="A779" s="364" t="s">
        <v>16894</v>
      </c>
      <c r="B779" s="363" t="s">
        <v>16895</v>
      </c>
      <c r="C779" s="382" t="s">
        <v>15369</v>
      </c>
      <c r="D779" s="606">
        <v>403.82</v>
      </c>
      <c r="E779" s="607"/>
    </row>
    <row r="780" spans="1:5" ht="12.75">
      <c r="A780" s="365"/>
      <c r="B780" s="366" t="s">
        <v>16896</v>
      </c>
      <c r="C780" s="365"/>
      <c r="D780" s="584"/>
      <c r="E780" s="585"/>
    </row>
    <row r="781" spans="1:5" ht="29.25">
      <c r="A781" s="361" t="s">
        <v>16897</v>
      </c>
      <c r="B781" s="359" t="s">
        <v>16898</v>
      </c>
      <c r="C781" s="369" t="s">
        <v>15369</v>
      </c>
      <c r="D781" s="580">
        <v>451.67</v>
      </c>
      <c r="E781" s="581"/>
    </row>
    <row r="782" spans="1:5" ht="29.25">
      <c r="A782" s="361" t="s">
        <v>16899</v>
      </c>
      <c r="B782" s="359" t="s">
        <v>16900</v>
      </c>
      <c r="C782" s="369" t="s">
        <v>15369</v>
      </c>
      <c r="D782" s="580">
        <v>608.84</v>
      </c>
      <c r="E782" s="581"/>
    </row>
    <row r="783" spans="1:5" ht="29.25">
      <c r="A783" s="361" t="s">
        <v>16901</v>
      </c>
      <c r="B783" s="359" t="s">
        <v>16902</v>
      </c>
      <c r="C783" s="369" t="s">
        <v>15369</v>
      </c>
      <c r="D783" s="580">
        <v>838.33</v>
      </c>
      <c r="E783" s="581"/>
    </row>
    <row r="784" spans="1:5" ht="29.25">
      <c r="A784" s="361" t="s">
        <v>16903</v>
      </c>
      <c r="B784" s="359" t="s">
        <v>16904</v>
      </c>
      <c r="C784" s="369" t="s">
        <v>15369</v>
      </c>
      <c r="D784" s="586">
        <v>1168.02</v>
      </c>
      <c r="E784" s="587"/>
    </row>
    <row r="785" spans="1:5" ht="29.25">
      <c r="A785" s="362" t="s">
        <v>16905</v>
      </c>
      <c r="B785" s="359" t="s">
        <v>16906</v>
      </c>
      <c r="C785" s="369" t="s">
        <v>15369</v>
      </c>
      <c r="D785" s="586">
        <v>1443.28</v>
      </c>
      <c r="E785" s="587"/>
    </row>
    <row r="786" spans="1:5" ht="29.25">
      <c r="A786" s="362" t="s">
        <v>16907</v>
      </c>
      <c r="B786" s="359" t="s">
        <v>16908</v>
      </c>
      <c r="C786" s="369" t="s">
        <v>15369</v>
      </c>
      <c r="D786" s="580">
        <v>450.63</v>
      </c>
      <c r="E786" s="581"/>
    </row>
    <row r="787" spans="1:5" ht="29.25">
      <c r="A787" s="362" t="s">
        <v>16909</v>
      </c>
      <c r="B787" s="359" t="s">
        <v>16910</v>
      </c>
      <c r="C787" s="369" t="s">
        <v>15369</v>
      </c>
      <c r="D787" s="580">
        <v>569.58000000000004</v>
      </c>
      <c r="E787" s="581"/>
    </row>
    <row r="788" spans="1:5" ht="29.25">
      <c r="A788" s="362" t="s">
        <v>16911</v>
      </c>
      <c r="B788" s="359" t="s">
        <v>16912</v>
      </c>
      <c r="C788" s="369" t="s">
        <v>15369</v>
      </c>
      <c r="D788" s="586">
        <v>1146.01</v>
      </c>
      <c r="E788" s="587"/>
    </row>
    <row r="789" spans="1:5" ht="29.25">
      <c r="A789" s="362" t="s">
        <v>16913</v>
      </c>
      <c r="B789" s="359" t="s">
        <v>16914</v>
      </c>
      <c r="C789" s="369" t="s">
        <v>15369</v>
      </c>
      <c r="D789" s="586">
        <v>1555.71</v>
      </c>
      <c r="E789" s="587"/>
    </row>
    <row r="790" spans="1:5" ht="29.25">
      <c r="A790" s="362" t="s">
        <v>16915</v>
      </c>
      <c r="B790" s="359" t="s">
        <v>16916</v>
      </c>
      <c r="C790" s="369" t="s">
        <v>15369</v>
      </c>
      <c r="D790" s="586">
        <v>2781.42</v>
      </c>
      <c r="E790" s="587"/>
    </row>
    <row r="791" spans="1:5" ht="29.25">
      <c r="A791" s="362" t="s">
        <v>16917</v>
      </c>
      <c r="B791" s="359" t="s">
        <v>16918</v>
      </c>
      <c r="C791" s="369" t="s">
        <v>15369</v>
      </c>
      <c r="D791" s="586">
        <v>3563.29</v>
      </c>
      <c r="E791" s="587"/>
    </row>
    <row r="792" spans="1:5" ht="29.25">
      <c r="A792" s="362" t="s">
        <v>16919</v>
      </c>
      <c r="B792" s="359" t="s">
        <v>16920</v>
      </c>
      <c r="C792" s="369" t="s">
        <v>15369</v>
      </c>
      <c r="D792" s="580">
        <v>818.8</v>
      </c>
      <c r="E792" s="581"/>
    </row>
    <row r="793" spans="1:5" ht="29.25">
      <c r="A793" s="362" t="s">
        <v>16921</v>
      </c>
      <c r="B793" s="359" t="s">
        <v>16922</v>
      </c>
      <c r="C793" s="369" t="s">
        <v>15369</v>
      </c>
      <c r="D793" s="586">
        <v>1146.01</v>
      </c>
      <c r="E793" s="587"/>
    </row>
    <row r="794" spans="1:5" ht="29.25">
      <c r="A794" s="362" t="s">
        <v>16923</v>
      </c>
      <c r="B794" s="359" t="s">
        <v>16924</v>
      </c>
      <c r="C794" s="369" t="s">
        <v>15369</v>
      </c>
      <c r="D794" s="586">
        <v>1555.71</v>
      </c>
      <c r="E794" s="587"/>
    </row>
    <row r="795" spans="1:5" ht="19.5">
      <c r="A795" s="360" t="s">
        <v>16925</v>
      </c>
      <c r="B795" s="359" t="s">
        <v>16926</v>
      </c>
      <c r="C795" s="368" t="s">
        <v>15369</v>
      </c>
      <c r="D795" s="578">
        <v>187.95</v>
      </c>
      <c r="E795" s="579"/>
    </row>
    <row r="796" spans="1:5" ht="19.5">
      <c r="A796" s="360" t="s">
        <v>16927</v>
      </c>
      <c r="B796" s="359" t="s">
        <v>16928</v>
      </c>
      <c r="C796" s="368" t="s">
        <v>15369</v>
      </c>
      <c r="D796" s="578">
        <v>296.35000000000002</v>
      </c>
      <c r="E796" s="579"/>
    </row>
    <row r="797" spans="1:5" ht="19.5">
      <c r="A797" s="361" t="s">
        <v>16929</v>
      </c>
      <c r="B797" s="359" t="s">
        <v>16930</v>
      </c>
      <c r="C797" s="369" t="s">
        <v>15369</v>
      </c>
      <c r="D797" s="580">
        <v>421.46</v>
      </c>
      <c r="E797" s="581"/>
    </row>
    <row r="798" spans="1:5" ht="19.5">
      <c r="A798" s="359" t="s">
        <v>16931</v>
      </c>
      <c r="B798" s="359" t="s">
        <v>16932</v>
      </c>
      <c r="C798" s="368" t="s">
        <v>15369</v>
      </c>
      <c r="D798" s="578">
        <v>472.03</v>
      </c>
      <c r="E798" s="579"/>
    </row>
    <row r="799" spans="1:5" ht="19.5">
      <c r="A799" s="359" t="s">
        <v>16933</v>
      </c>
      <c r="B799" s="359" t="s">
        <v>16934</v>
      </c>
      <c r="C799" s="368" t="s">
        <v>15369</v>
      </c>
      <c r="D799" s="578">
        <v>624.88</v>
      </c>
      <c r="E799" s="579"/>
    </row>
    <row r="800" spans="1:5" ht="19.5">
      <c r="A800" s="360" t="s">
        <v>16935</v>
      </c>
      <c r="B800" s="359" t="s">
        <v>16936</v>
      </c>
      <c r="C800" s="368" t="s">
        <v>15369</v>
      </c>
      <c r="D800" s="578">
        <v>157.81</v>
      </c>
      <c r="E800" s="579"/>
    </row>
    <row r="801" spans="1:5" ht="19.5">
      <c r="A801" s="360" t="s">
        <v>16937</v>
      </c>
      <c r="B801" s="359" t="s">
        <v>16938</v>
      </c>
      <c r="C801" s="368" t="s">
        <v>15369</v>
      </c>
      <c r="D801" s="578">
        <v>243.9</v>
      </c>
      <c r="E801" s="579"/>
    </row>
    <row r="802" spans="1:5" ht="19.5">
      <c r="A802" s="360" t="s">
        <v>16939</v>
      </c>
      <c r="B802" s="359" t="s">
        <v>16940</v>
      </c>
      <c r="C802" s="368" t="s">
        <v>15369</v>
      </c>
      <c r="D802" s="578">
        <v>334.69</v>
      </c>
      <c r="E802" s="579"/>
    </row>
    <row r="803" spans="1:5" ht="19.5">
      <c r="A803" s="360" t="s">
        <v>16941</v>
      </c>
      <c r="B803" s="359" t="s">
        <v>16942</v>
      </c>
      <c r="C803" s="368" t="s">
        <v>15369</v>
      </c>
      <c r="D803" s="578">
        <v>393.04</v>
      </c>
      <c r="E803" s="579"/>
    </row>
    <row r="804" spans="1:5" ht="19.5">
      <c r="A804" s="360" t="s">
        <v>16943</v>
      </c>
      <c r="B804" s="359" t="s">
        <v>16944</v>
      </c>
      <c r="C804" s="368" t="s">
        <v>15369</v>
      </c>
      <c r="D804" s="578">
        <v>531.45000000000005</v>
      </c>
      <c r="E804" s="579"/>
    </row>
    <row r="805" spans="1:5" ht="29.25">
      <c r="A805" s="362" t="s">
        <v>16945</v>
      </c>
      <c r="B805" s="359" t="s">
        <v>16946</v>
      </c>
      <c r="C805" s="369" t="s">
        <v>15369</v>
      </c>
      <c r="D805" s="580">
        <v>859.36</v>
      </c>
      <c r="E805" s="581"/>
    </row>
    <row r="806" spans="1:5" ht="29.25">
      <c r="A806" s="362" t="s">
        <v>16947</v>
      </c>
      <c r="B806" s="359" t="s">
        <v>16948</v>
      </c>
      <c r="C806" s="369" t="s">
        <v>15369</v>
      </c>
      <c r="D806" s="580">
        <v>933.97</v>
      </c>
      <c r="E806" s="581"/>
    </row>
    <row r="807" spans="1:5" ht="29.25">
      <c r="A807" s="362" t="s">
        <v>16949</v>
      </c>
      <c r="B807" s="359" t="s">
        <v>16950</v>
      </c>
      <c r="C807" s="369" t="s">
        <v>15369</v>
      </c>
      <c r="D807" s="586">
        <v>1085.9100000000001</v>
      </c>
      <c r="E807" s="587"/>
    </row>
    <row r="808" spans="1:5" ht="29.25">
      <c r="A808" s="362" t="s">
        <v>16951</v>
      </c>
      <c r="B808" s="359" t="s">
        <v>16952</v>
      </c>
      <c r="C808" s="369" t="s">
        <v>15369</v>
      </c>
      <c r="D808" s="586">
        <v>1806.2</v>
      </c>
      <c r="E808" s="587"/>
    </row>
    <row r="809" spans="1:5" ht="29.25">
      <c r="A809" s="362" t="s">
        <v>16953</v>
      </c>
      <c r="B809" s="359" t="s">
        <v>16954</v>
      </c>
      <c r="C809" s="369" t="s">
        <v>15369</v>
      </c>
      <c r="D809" s="586">
        <v>5193.7700000000004</v>
      </c>
      <c r="E809" s="587"/>
    </row>
    <row r="810" spans="1:5" ht="29.25">
      <c r="A810" s="362" t="s">
        <v>16955</v>
      </c>
      <c r="B810" s="359" t="s">
        <v>16956</v>
      </c>
      <c r="C810" s="369" t="s">
        <v>15369</v>
      </c>
      <c r="D810" s="580">
        <v>394.4</v>
      </c>
      <c r="E810" s="581"/>
    </row>
    <row r="811" spans="1:5" ht="29.25">
      <c r="A811" s="362" t="s">
        <v>16957</v>
      </c>
      <c r="B811" s="359" t="s">
        <v>16958</v>
      </c>
      <c r="C811" s="369" t="s">
        <v>15369</v>
      </c>
      <c r="D811" s="580">
        <v>408.74</v>
      </c>
      <c r="E811" s="581"/>
    </row>
    <row r="812" spans="1:5" ht="19.5">
      <c r="A812" s="364" t="s">
        <v>16959</v>
      </c>
      <c r="B812" s="363" t="s">
        <v>16960</v>
      </c>
      <c r="C812" s="382" t="s">
        <v>15369</v>
      </c>
      <c r="D812" s="606">
        <v>497.45</v>
      </c>
      <c r="E812" s="607"/>
    </row>
    <row r="813" spans="1:5" ht="12.75">
      <c r="A813" s="365"/>
      <c r="B813" s="366" t="s">
        <v>16961</v>
      </c>
      <c r="C813" s="365"/>
      <c r="D813" s="584"/>
      <c r="E813" s="585"/>
    </row>
    <row r="814" spans="1:5" ht="29.25">
      <c r="A814" s="361" t="s">
        <v>16962</v>
      </c>
      <c r="B814" s="359" t="s">
        <v>16963</v>
      </c>
      <c r="C814" s="369" t="s">
        <v>15369</v>
      </c>
      <c r="D814" s="580">
        <v>757.02</v>
      </c>
      <c r="E814" s="581"/>
    </row>
    <row r="815" spans="1:5" ht="29.25">
      <c r="A815" s="361" t="s">
        <v>16964</v>
      </c>
      <c r="B815" s="359" t="s">
        <v>16965</v>
      </c>
      <c r="C815" s="369" t="s">
        <v>15369</v>
      </c>
      <c r="D815" s="580">
        <v>913.43</v>
      </c>
      <c r="E815" s="581"/>
    </row>
    <row r="816" spans="1:5" ht="29.25">
      <c r="A816" s="361" t="s">
        <v>16966</v>
      </c>
      <c r="B816" s="359" t="s">
        <v>16967</v>
      </c>
      <c r="C816" s="369" t="s">
        <v>15369</v>
      </c>
      <c r="D816" s="586">
        <v>1187.76</v>
      </c>
      <c r="E816" s="587"/>
    </row>
    <row r="817" spans="1:5" ht="29.25">
      <c r="A817" s="362" t="s">
        <v>16968</v>
      </c>
      <c r="B817" s="359" t="s">
        <v>16969</v>
      </c>
      <c r="C817" s="369" t="s">
        <v>15369</v>
      </c>
      <c r="D817" s="586">
        <v>1318.31</v>
      </c>
      <c r="E817" s="587"/>
    </row>
    <row r="818" spans="1:5" ht="29.25">
      <c r="A818" s="360" t="s">
        <v>16970</v>
      </c>
      <c r="B818" s="367" t="s">
        <v>16971</v>
      </c>
      <c r="C818" s="368" t="s">
        <v>15369</v>
      </c>
      <c r="D818" s="578">
        <v>385.48</v>
      </c>
      <c r="E818" s="579"/>
    </row>
    <row r="819" spans="1:5" ht="29.25">
      <c r="A819" s="360" t="s">
        <v>16972</v>
      </c>
      <c r="B819" s="367" t="s">
        <v>16973</v>
      </c>
      <c r="C819" s="368" t="s">
        <v>15369</v>
      </c>
      <c r="D819" s="578">
        <v>505.64</v>
      </c>
      <c r="E819" s="579"/>
    </row>
    <row r="820" spans="1:5" ht="29.25">
      <c r="A820" s="360" t="s">
        <v>16974</v>
      </c>
      <c r="B820" s="367" t="s">
        <v>16975</v>
      </c>
      <c r="C820" s="368" t="s">
        <v>15369</v>
      </c>
      <c r="D820" s="578">
        <v>697.58</v>
      </c>
      <c r="E820" s="579"/>
    </row>
    <row r="821" spans="1:5" ht="29.25">
      <c r="A821" s="360" t="s">
        <v>16976</v>
      </c>
      <c r="B821" s="359" t="s">
        <v>16977</v>
      </c>
      <c r="C821" s="368" t="s">
        <v>15369</v>
      </c>
      <c r="D821" s="578">
        <v>300.99</v>
      </c>
      <c r="E821" s="579"/>
    </row>
    <row r="822" spans="1:5" ht="29.25">
      <c r="A822" s="360" t="s">
        <v>16978</v>
      </c>
      <c r="B822" s="359" t="s">
        <v>16979</v>
      </c>
      <c r="C822" s="368" t="s">
        <v>15369</v>
      </c>
      <c r="D822" s="578">
        <v>431.83</v>
      </c>
      <c r="E822" s="579"/>
    </row>
    <row r="823" spans="1:5" ht="29.25">
      <c r="A823" s="360" t="s">
        <v>16980</v>
      </c>
      <c r="B823" s="359" t="s">
        <v>16981</v>
      </c>
      <c r="C823" s="368" t="s">
        <v>15369</v>
      </c>
      <c r="D823" s="578">
        <v>432.82</v>
      </c>
      <c r="E823" s="579"/>
    </row>
    <row r="824" spans="1:5" ht="29.25">
      <c r="A824" s="360" t="s">
        <v>16982</v>
      </c>
      <c r="B824" s="359" t="s">
        <v>16983</v>
      </c>
      <c r="C824" s="368" t="s">
        <v>15369</v>
      </c>
      <c r="D824" s="578">
        <v>486.45</v>
      </c>
      <c r="E824" s="579"/>
    </row>
    <row r="825" spans="1:5" ht="29.25">
      <c r="A825" s="360" t="s">
        <v>16984</v>
      </c>
      <c r="B825" s="359" t="s">
        <v>16985</v>
      </c>
      <c r="C825" s="368" t="s">
        <v>15369</v>
      </c>
      <c r="D825" s="578">
        <v>564.21</v>
      </c>
      <c r="E825" s="579"/>
    </row>
    <row r="826" spans="1:5" ht="29.25">
      <c r="A826" s="362" t="s">
        <v>16986</v>
      </c>
      <c r="B826" s="359" t="s">
        <v>16987</v>
      </c>
      <c r="C826" s="369" t="s">
        <v>15369</v>
      </c>
      <c r="D826" s="580">
        <v>442</v>
      </c>
      <c r="E826" s="581"/>
    </row>
    <row r="827" spans="1:5" ht="29.25">
      <c r="A827" s="362" t="s">
        <v>16988</v>
      </c>
      <c r="B827" s="359" t="s">
        <v>16989</v>
      </c>
      <c r="C827" s="369" t="s">
        <v>15369</v>
      </c>
      <c r="D827" s="580">
        <v>482.24</v>
      </c>
      <c r="E827" s="581"/>
    </row>
    <row r="828" spans="1:5" ht="29.25">
      <c r="A828" s="362" t="s">
        <v>16990</v>
      </c>
      <c r="B828" s="359" t="s">
        <v>16991</v>
      </c>
      <c r="C828" s="369" t="s">
        <v>15369</v>
      </c>
      <c r="D828" s="580">
        <v>766.92</v>
      </c>
      <c r="E828" s="581"/>
    </row>
    <row r="829" spans="1:5" ht="29.25">
      <c r="A829" s="362" t="s">
        <v>16992</v>
      </c>
      <c r="B829" s="359" t="s">
        <v>16993</v>
      </c>
      <c r="C829" s="369" t="s">
        <v>15369</v>
      </c>
      <c r="D829" s="580">
        <v>761.75</v>
      </c>
      <c r="E829" s="581"/>
    </row>
    <row r="830" spans="1:5" ht="29.25">
      <c r="A830" s="361" t="s">
        <v>16994</v>
      </c>
      <c r="B830" s="359" t="s">
        <v>16995</v>
      </c>
      <c r="C830" s="369" t="s">
        <v>15369</v>
      </c>
      <c r="D830" s="586">
        <v>1229.93</v>
      </c>
      <c r="E830" s="587"/>
    </row>
    <row r="831" spans="1:5" ht="29.25">
      <c r="A831" s="361" t="s">
        <v>16996</v>
      </c>
      <c r="B831" s="359" t="s">
        <v>16997</v>
      </c>
      <c r="C831" s="369" t="s">
        <v>15369</v>
      </c>
      <c r="D831" s="586">
        <v>1019.31</v>
      </c>
      <c r="E831" s="587"/>
    </row>
    <row r="832" spans="1:5" ht="29.25">
      <c r="A832" s="361" t="s">
        <v>16998</v>
      </c>
      <c r="B832" s="359" t="s">
        <v>16999</v>
      </c>
      <c r="C832" s="369" t="s">
        <v>15369</v>
      </c>
      <c r="D832" s="586">
        <v>1410.96</v>
      </c>
      <c r="E832" s="587"/>
    </row>
    <row r="833" spans="1:5" ht="29.25">
      <c r="A833" s="362" t="s">
        <v>17000</v>
      </c>
      <c r="B833" s="359" t="s">
        <v>17001</v>
      </c>
      <c r="C833" s="369" t="s">
        <v>15369</v>
      </c>
      <c r="D833" s="580">
        <v>406.38</v>
      </c>
      <c r="E833" s="581"/>
    </row>
    <row r="834" spans="1:5" ht="29.25">
      <c r="A834" s="362" t="s">
        <v>17002</v>
      </c>
      <c r="B834" s="359" t="s">
        <v>17003</v>
      </c>
      <c r="C834" s="369" t="s">
        <v>15369</v>
      </c>
      <c r="D834" s="580">
        <v>515.37</v>
      </c>
      <c r="E834" s="581"/>
    </row>
    <row r="835" spans="1:5" ht="29.25">
      <c r="A835" s="362" t="s">
        <v>17004</v>
      </c>
      <c r="B835" s="359" t="s">
        <v>17005</v>
      </c>
      <c r="C835" s="369" t="s">
        <v>15369</v>
      </c>
      <c r="D835" s="580">
        <v>737.45</v>
      </c>
      <c r="E835" s="581"/>
    </row>
    <row r="836" spans="1:5" ht="29.25">
      <c r="A836" s="362" t="s">
        <v>17006</v>
      </c>
      <c r="B836" s="359" t="s">
        <v>17007</v>
      </c>
      <c r="C836" s="369" t="s">
        <v>15369</v>
      </c>
      <c r="D836" s="580">
        <v>837.01</v>
      </c>
      <c r="E836" s="581"/>
    </row>
    <row r="837" spans="1:5" ht="29.25">
      <c r="A837" s="362" t="s">
        <v>17008</v>
      </c>
      <c r="B837" s="359" t="s">
        <v>17009</v>
      </c>
      <c r="C837" s="369" t="s">
        <v>15369</v>
      </c>
      <c r="D837" s="586">
        <v>1392.14</v>
      </c>
      <c r="E837" s="587"/>
    </row>
    <row r="838" spans="1:5" ht="19.5">
      <c r="A838" s="360" t="s">
        <v>17010</v>
      </c>
      <c r="B838" s="359" t="s">
        <v>17011</v>
      </c>
      <c r="C838" s="368" t="s">
        <v>15369</v>
      </c>
      <c r="D838" s="578">
        <v>411.77</v>
      </c>
      <c r="E838" s="579"/>
    </row>
    <row r="839" spans="1:5" ht="19.5">
      <c r="A839" s="360" t="s">
        <v>17012</v>
      </c>
      <c r="B839" s="359" t="s">
        <v>17013</v>
      </c>
      <c r="C839" s="368" t="s">
        <v>15369</v>
      </c>
      <c r="D839" s="578">
        <v>483.69</v>
      </c>
      <c r="E839" s="579"/>
    </row>
    <row r="840" spans="1:5" ht="19.5">
      <c r="A840" s="360" t="s">
        <v>17014</v>
      </c>
      <c r="B840" s="359" t="s">
        <v>17015</v>
      </c>
      <c r="C840" s="368" t="s">
        <v>15369</v>
      </c>
      <c r="D840" s="578">
        <v>450.52</v>
      </c>
      <c r="E840" s="579"/>
    </row>
    <row r="841" spans="1:5" ht="19.5">
      <c r="A841" s="360" t="s">
        <v>17016</v>
      </c>
      <c r="B841" s="359" t="s">
        <v>17017</v>
      </c>
      <c r="C841" s="368" t="s">
        <v>15369</v>
      </c>
      <c r="D841" s="578">
        <v>653.54999999999995</v>
      </c>
      <c r="E841" s="579"/>
    </row>
    <row r="842" spans="1:5" ht="19.5">
      <c r="A842" s="360" t="s">
        <v>17018</v>
      </c>
      <c r="B842" s="359" t="s">
        <v>17019</v>
      </c>
      <c r="C842" s="368" t="s">
        <v>15369</v>
      </c>
      <c r="D842" s="578">
        <v>678.49</v>
      </c>
      <c r="E842" s="579"/>
    </row>
    <row r="843" spans="1:5" ht="19.5">
      <c r="A843" s="360" t="s">
        <v>17020</v>
      </c>
      <c r="B843" s="359" t="s">
        <v>17021</v>
      </c>
      <c r="C843" s="368" t="s">
        <v>15369</v>
      </c>
      <c r="D843" s="578">
        <v>768.69</v>
      </c>
      <c r="E843" s="579"/>
    </row>
    <row r="844" spans="1:5" ht="19.5">
      <c r="A844" s="360" t="s">
        <v>17022</v>
      </c>
      <c r="B844" s="359" t="s">
        <v>17023</v>
      </c>
      <c r="C844" s="368" t="s">
        <v>15369</v>
      </c>
      <c r="D844" s="578">
        <v>884.31</v>
      </c>
      <c r="E844" s="579"/>
    </row>
    <row r="845" spans="1:5" ht="19.5">
      <c r="A845" s="360" t="s">
        <v>17024</v>
      </c>
      <c r="B845" s="359" t="s">
        <v>17025</v>
      </c>
      <c r="C845" s="368" t="s">
        <v>15369</v>
      </c>
      <c r="D845" s="590">
        <v>1411.27</v>
      </c>
      <c r="E845" s="591"/>
    </row>
    <row r="846" spans="1:5" ht="19.5">
      <c r="A846" s="361" t="s">
        <v>17026</v>
      </c>
      <c r="B846" s="359" t="s">
        <v>17027</v>
      </c>
      <c r="C846" s="369" t="s">
        <v>15369</v>
      </c>
      <c r="D846" s="586">
        <v>1082.72</v>
      </c>
      <c r="E846" s="587"/>
    </row>
    <row r="847" spans="1:5" ht="19.5">
      <c r="A847" s="359" t="s">
        <v>17028</v>
      </c>
      <c r="B847" s="359" t="s">
        <v>17029</v>
      </c>
      <c r="C847" s="368" t="s">
        <v>15369</v>
      </c>
      <c r="D847" s="590">
        <v>1745.77</v>
      </c>
      <c r="E847" s="591"/>
    </row>
    <row r="848" spans="1:5" ht="19.5">
      <c r="A848" s="359" t="s">
        <v>17030</v>
      </c>
      <c r="B848" s="359" t="s">
        <v>17031</v>
      </c>
      <c r="C848" s="368" t="s">
        <v>15369</v>
      </c>
      <c r="D848" s="590">
        <v>3564.26</v>
      </c>
      <c r="E848" s="591"/>
    </row>
    <row r="849" spans="1:5" ht="19.5">
      <c r="A849" s="360" t="s">
        <v>17032</v>
      </c>
      <c r="B849" s="359" t="s">
        <v>17033</v>
      </c>
      <c r="C849" s="368" t="s">
        <v>15369</v>
      </c>
      <c r="D849" s="590">
        <v>2437.91</v>
      </c>
      <c r="E849" s="591"/>
    </row>
    <row r="850" spans="1:5" ht="19.5">
      <c r="A850" s="362" t="s">
        <v>17034</v>
      </c>
      <c r="B850" s="359" t="s">
        <v>17035</v>
      </c>
      <c r="C850" s="369" t="s">
        <v>15369</v>
      </c>
      <c r="D850" s="580">
        <v>604.38</v>
      </c>
      <c r="E850" s="581"/>
    </row>
    <row r="851" spans="1:5" ht="19.5">
      <c r="A851" s="362" t="s">
        <v>17036</v>
      </c>
      <c r="B851" s="359" t="s">
        <v>17037</v>
      </c>
      <c r="C851" s="369" t="s">
        <v>15369</v>
      </c>
      <c r="D851" s="580">
        <v>794.9</v>
      </c>
      <c r="E851" s="581"/>
    </row>
    <row r="852" spans="1:5" ht="29.25">
      <c r="A852" s="362" t="s">
        <v>17038</v>
      </c>
      <c r="B852" s="359" t="s">
        <v>17039</v>
      </c>
      <c r="C852" s="369" t="s">
        <v>15369</v>
      </c>
      <c r="D852" s="580">
        <v>744.82</v>
      </c>
      <c r="E852" s="581"/>
    </row>
    <row r="853" spans="1:5" ht="29.25">
      <c r="A853" s="362" t="s">
        <v>17040</v>
      </c>
      <c r="B853" s="359" t="s">
        <v>17041</v>
      </c>
      <c r="C853" s="369" t="s">
        <v>15369</v>
      </c>
      <c r="D853" s="580">
        <v>837.36</v>
      </c>
      <c r="E853" s="581"/>
    </row>
    <row r="854" spans="1:5" ht="29.25">
      <c r="A854" s="362" t="s">
        <v>17042</v>
      </c>
      <c r="B854" s="359" t="s">
        <v>17043</v>
      </c>
      <c r="C854" s="369" t="s">
        <v>15369</v>
      </c>
      <c r="D854" s="580">
        <v>959.56</v>
      </c>
      <c r="E854" s="581"/>
    </row>
    <row r="855" spans="1:5" ht="29.25">
      <c r="A855" s="362" t="s">
        <v>17044</v>
      </c>
      <c r="B855" s="359" t="s">
        <v>17045</v>
      </c>
      <c r="C855" s="369" t="s">
        <v>15369</v>
      </c>
      <c r="D855" s="586">
        <v>1332.53</v>
      </c>
      <c r="E855" s="587"/>
    </row>
    <row r="856" spans="1:5" ht="29.25">
      <c r="A856" s="362" t="s">
        <v>17046</v>
      </c>
      <c r="B856" s="359" t="s">
        <v>17047</v>
      </c>
      <c r="C856" s="369" t="s">
        <v>15369</v>
      </c>
      <c r="D856" s="586">
        <v>1478.94</v>
      </c>
      <c r="E856" s="587"/>
    </row>
    <row r="857" spans="1:5" ht="29.25">
      <c r="A857" s="362" t="s">
        <v>17048</v>
      </c>
      <c r="B857" s="359" t="s">
        <v>17049</v>
      </c>
      <c r="C857" s="369" t="s">
        <v>15369</v>
      </c>
      <c r="D857" s="586">
        <v>1688.97</v>
      </c>
      <c r="E857" s="587"/>
    </row>
    <row r="858" spans="1:5" ht="29.25">
      <c r="A858" s="362" t="s">
        <v>17050</v>
      </c>
      <c r="B858" s="359" t="s">
        <v>17051</v>
      </c>
      <c r="C858" s="369" t="s">
        <v>15369</v>
      </c>
      <c r="D858" s="586">
        <v>1762.29</v>
      </c>
      <c r="E858" s="587"/>
    </row>
    <row r="859" spans="1:5" ht="29.25">
      <c r="A859" s="362" t="s">
        <v>17052</v>
      </c>
      <c r="B859" s="359" t="s">
        <v>17053</v>
      </c>
      <c r="C859" s="369" t="s">
        <v>15369</v>
      </c>
      <c r="D859" s="586">
        <v>2493.8200000000002</v>
      </c>
      <c r="E859" s="587"/>
    </row>
    <row r="860" spans="1:5" ht="29.25">
      <c r="A860" s="362" t="s">
        <v>17054</v>
      </c>
      <c r="B860" s="359" t="s">
        <v>17055</v>
      </c>
      <c r="C860" s="369" t="s">
        <v>15369</v>
      </c>
      <c r="D860" s="586">
        <v>2016.89</v>
      </c>
      <c r="E860" s="587"/>
    </row>
    <row r="861" spans="1:5" ht="29.25">
      <c r="A861" s="361" t="s">
        <v>17056</v>
      </c>
      <c r="B861" s="359" t="s">
        <v>17057</v>
      </c>
      <c r="C861" s="369" t="s">
        <v>15369</v>
      </c>
      <c r="D861" s="586">
        <v>3301.96</v>
      </c>
      <c r="E861" s="587"/>
    </row>
    <row r="862" spans="1:5" ht="29.25">
      <c r="A862" s="361" t="s">
        <v>17058</v>
      </c>
      <c r="B862" s="359" t="s">
        <v>17059</v>
      </c>
      <c r="C862" s="369" t="s">
        <v>15369</v>
      </c>
      <c r="D862" s="586">
        <v>2956.41</v>
      </c>
      <c r="E862" s="587"/>
    </row>
    <row r="863" spans="1:5" ht="29.25">
      <c r="A863" s="361" t="s">
        <v>17060</v>
      </c>
      <c r="B863" s="359" t="s">
        <v>17061</v>
      </c>
      <c r="C863" s="369" t="s">
        <v>15369</v>
      </c>
      <c r="D863" s="580">
        <v>965</v>
      </c>
      <c r="E863" s="581"/>
    </row>
    <row r="864" spans="1:5" ht="29.25">
      <c r="A864" s="361" t="s">
        <v>17062</v>
      </c>
      <c r="B864" s="359" t="s">
        <v>17063</v>
      </c>
      <c r="C864" s="369" t="s">
        <v>15369</v>
      </c>
      <c r="D864" s="586">
        <v>1160.04</v>
      </c>
      <c r="E864" s="587"/>
    </row>
    <row r="865" spans="1:5" ht="29.25">
      <c r="A865" s="362" t="s">
        <v>17064</v>
      </c>
      <c r="B865" s="359" t="s">
        <v>17065</v>
      </c>
      <c r="C865" s="369" t="s">
        <v>15369</v>
      </c>
      <c r="D865" s="586">
        <v>3239.65</v>
      </c>
      <c r="E865" s="587"/>
    </row>
    <row r="866" spans="1:5" ht="29.25">
      <c r="A866" s="362" t="s">
        <v>17066</v>
      </c>
      <c r="B866" s="367" t="s">
        <v>17067</v>
      </c>
      <c r="C866" s="369" t="s">
        <v>15369</v>
      </c>
      <c r="D866" s="580">
        <v>577.17999999999995</v>
      </c>
      <c r="E866" s="581"/>
    </row>
    <row r="867" spans="1:5" ht="29.25">
      <c r="A867" s="362" t="s">
        <v>17068</v>
      </c>
      <c r="B867" s="367" t="s">
        <v>17069</v>
      </c>
      <c r="C867" s="369" t="s">
        <v>15369</v>
      </c>
      <c r="D867" s="580">
        <v>697.29</v>
      </c>
      <c r="E867" s="581"/>
    </row>
    <row r="868" spans="1:5" ht="29.25">
      <c r="A868" s="362" t="s">
        <v>17070</v>
      </c>
      <c r="B868" s="367" t="s">
        <v>17071</v>
      </c>
      <c r="C868" s="369" t="s">
        <v>15369</v>
      </c>
      <c r="D868" s="580">
        <v>681.25</v>
      </c>
      <c r="E868" s="581"/>
    </row>
    <row r="869" spans="1:5" ht="29.25">
      <c r="A869" s="362" t="s">
        <v>17072</v>
      </c>
      <c r="B869" s="367" t="s">
        <v>17073</v>
      </c>
      <c r="C869" s="369" t="s">
        <v>15369</v>
      </c>
      <c r="D869" s="586">
        <v>1045.3900000000001</v>
      </c>
      <c r="E869" s="587"/>
    </row>
    <row r="870" spans="1:5" ht="29.25">
      <c r="A870" s="362" t="s">
        <v>17074</v>
      </c>
      <c r="B870" s="367" t="s">
        <v>17075</v>
      </c>
      <c r="C870" s="369" t="s">
        <v>15369</v>
      </c>
      <c r="D870" s="586">
        <v>1377.3</v>
      </c>
      <c r="E870" s="587"/>
    </row>
    <row r="871" spans="1:5" ht="29.25">
      <c r="A871" s="362" t="s">
        <v>17076</v>
      </c>
      <c r="B871" s="367" t="s">
        <v>17077</v>
      </c>
      <c r="C871" s="369" t="s">
        <v>15369</v>
      </c>
      <c r="D871" s="586">
        <v>1878.16</v>
      </c>
      <c r="E871" s="587"/>
    </row>
    <row r="872" spans="1:5" ht="29.25">
      <c r="A872" s="362" t="s">
        <v>17078</v>
      </c>
      <c r="B872" s="367" t="s">
        <v>17079</v>
      </c>
      <c r="C872" s="369" t="s">
        <v>15369</v>
      </c>
      <c r="D872" s="580">
        <v>736.88</v>
      </c>
      <c r="E872" s="581"/>
    </row>
    <row r="873" spans="1:5" ht="29.25">
      <c r="A873" s="362" t="s">
        <v>17080</v>
      </c>
      <c r="B873" s="367" t="s">
        <v>17081</v>
      </c>
      <c r="C873" s="369" t="s">
        <v>15369</v>
      </c>
      <c r="D873" s="580">
        <v>789.51</v>
      </c>
      <c r="E873" s="581"/>
    </row>
    <row r="874" spans="1:5" ht="29.25">
      <c r="A874" s="362" t="s">
        <v>17082</v>
      </c>
      <c r="B874" s="367" t="s">
        <v>17083</v>
      </c>
      <c r="C874" s="369" t="s">
        <v>15369</v>
      </c>
      <c r="D874" s="580">
        <v>856.25</v>
      </c>
      <c r="E874" s="581"/>
    </row>
    <row r="875" spans="1:5" ht="29.25">
      <c r="A875" s="362" t="s">
        <v>17084</v>
      </c>
      <c r="B875" s="367" t="s">
        <v>17085</v>
      </c>
      <c r="C875" s="369" t="s">
        <v>15369</v>
      </c>
      <c r="D875" s="586">
        <v>1253.5999999999999</v>
      </c>
      <c r="E875" s="587"/>
    </row>
    <row r="876" spans="1:5" ht="19.5">
      <c r="A876" s="364" t="s">
        <v>17086</v>
      </c>
      <c r="B876" s="363" t="s">
        <v>17087</v>
      </c>
      <c r="C876" s="382" t="s">
        <v>15369</v>
      </c>
      <c r="D876" s="588">
        <v>1537.94</v>
      </c>
      <c r="E876" s="589"/>
    </row>
    <row r="877" spans="1:5" ht="12.75">
      <c r="A877" s="365"/>
      <c r="B877" s="366" t="s">
        <v>17088</v>
      </c>
      <c r="C877" s="365"/>
      <c r="D877" s="584"/>
      <c r="E877" s="585"/>
    </row>
    <row r="878" spans="1:5" ht="29.25">
      <c r="A878" s="361" t="s">
        <v>17089</v>
      </c>
      <c r="B878" s="359" t="s">
        <v>17090</v>
      </c>
      <c r="C878" s="369" t="s">
        <v>15369</v>
      </c>
      <c r="D878" s="586">
        <v>1026.17</v>
      </c>
      <c r="E878" s="587"/>
    </row>
    <row r="879" spans="1:5" ht="29.25">
      <c r="A879" s="361" t="s">
        <v>17091</v>
      </c>
      <c r="B879" s="359" t="s">
        <v>17092</v>
      </c>
      <c r="C879" s="369" t="s">
        <v>15369</v>
      </c>
      <c r="D879" s="586">
        <v>1106.55</v>
      </c>
      <c r="E879" s="587"/>
    </row>
    <row r="880" spans="1:5" ht="29.25">
      <c r="A880" s="361" t="s">
        <v>17093</v>
      </c>
      <c r="B880" s="359" t="s">
        <v>17094</v>
      </c>
      <c r="C880" s="369" t="s">
        <v>15369</v>
      </c>
      <c r="D880" s="586">
        <v>1690.94</v>
      </c>
      <c r="E880" s="587"/>
    </row>
    <row r="881" spans="1:5" ht="29.25">
      <c r="A881" s="361" t="s">
        <v>17095</v>
      </c>
      <c r="B881" s="359" t="s">
        <v>17096</v>
      </c>
      <c r="C881" s="369" t="s">
        <v>15369</v>
      </c>
      <c r="D881" s="586">
        <v>3432.06</v>
      </c>
      <c r="E881" s="587"/>
    </row>
    <row r="882" spans="1:5" ht="29.25">
      <c r="A882" s="362" t="s">
        <v>17097</v>
      </c>
      <c r="B882" s="367" t="s">
        <v>17098</v>
      </c>
      <c r="C882" s="362" t="s">
        <v>15369</v>
      </c>
      <c r="D882" s="586">
        <v>1133.1600000000001</v>
      </c>
      <c r="E882" s="587"/>
    </row>
    <row r="883" spans="1:5" ht="29.25">
      <c r="A883" s="362" t="s">
        <v>17099</v>
      </c>
      <c r="B883" s="367" t="s">
        <v>17100</v>
      </c>
      <c r="C883" s="362" t="s">
        <v>15369</v>
      </c>
      <c r="D883" s="586">
        <v>1332.17</v>
      </c>
      <c r="E883" s="587"/>
    </row>
    <row r="884" spans="1:5" ht="29.25">
      <c r="A884" s="362" t="s">
        <v>17101</v>
      </c>
      <c r="B884" s="367" t="s">
        <v>17102</v>
      </c>
      <c r="C884" s="362" t="s">
        <v>15369</v>
      </c>
      <c r="D884" s="586">
        <v>2099.31</v>
      </c>
      <c r="E884" s="587"/>
    </row>
    <row r="885" spans="1:5" ht="29.25">
      <c r="A885" s="362" t="s">
        <v>17103</v>
      </c>
      <c r="B885" s="367" t="s">
        <v>17104</v>
      </c>
      <c r="C885" s="362" t="s">
        <v>15369</v>
      </c>
      <c r="D885" s="586">
        <v>3529.8</v>
      </c>
      <c r="E885" s="587"/>
    </row>
    <row r="886" spans="1:5" ht="29.25">
      <c r="A886" s="362" t="s">
        <v>17105</v>
      </c>
      <c r="B886" s="367" t="s">
        <v>17106</v>
      </c>
      <c r="C886" s="362" t="s">
        <v>15369</v>
      </c>
      <c r="D886" s="586">
        <v>4684.2</v>
      </c>
      <c r="E886" s="587"/>
    </row>
    <row r="887" spans="1:5" ht="29.25">
      <c r="A887" s="362" t="s">
        <v>17107</v>
      </c>
      <c r="B887" s="367" t="s">
        <v>17108</v>
      </c>
      <c r="C887" s="362" t="s">
        <v>15369</v>
      </c>
      <c r="D887" s="586">
        <v>9832.61</v>
      </c>
      <c r="E887" s="587"/>
    </row>
    <row r="888" spans="1:5" ht="29.25">
      <c r="A888" s="362" t="s">
        <v>17109</v>
      </c>
      <c r="B888" s="359" t="s">
        <v>17110</v>
      </c>
      <c r="C888" s="362" t="s">
        <v>15369</v>
      </c>
      <c r="D888" s="586">
        <v>43699.55</v>
      </c>
      <c r="E888" s="587"/>
    </row>
    <row r="889" spans="1:5" ht="29.25">
      <c r="A889" s="362" t="s">
        <v>17111</v>
      </c>
      <c r="B889" s="359" t="s">
        <v>17112</v>
      </c>
      <c r="C889" s="362" t="s">
        <v>15369</v>
      </c>
      <c r="D889" s="586">
        <v>1186.3</v>
      </c>
      <c r="E889" s="587"/>
    </row>
    <row r="890" spans="1:5" ht="29.25">
      <c r="A890" s="362" t="s">
        <v>17113</v>
      </c>
      <c r="B890" s="367" t="s">
        <v>17114</v>
      </c>
      <c r="C890" s="362" t="s">
        <v>15369</v>
      </c>
      <c r="D890" s="580">
        <v>89.77</v>
      </c>
      <c r="E890" s="581"/>
    </row>
    <row r="891" spans="1:5" ht="29.25">
      <c r="A891" s="362" t="s">
        <v>17115</v>
      </c>
      <c r="B891" s="367" t="s">
        <v>17116</v>
      </c>
      <c r="C891" s="362" t="s">
        <v>15369</v>
      </c>
      <c r="D891" s="580">
        <v>126.3</v>
      </c>
      <c r="E891" s="581"/>
    </row>
    <row r="892" spans="1:5" ht="19.5">
      <c r="A892" s="362" t="s">
        <v>17117</v>
      </c>
      <c r="B892" s="359" t="s">
        <v>17118</v>
      </c>
      <c r="C892" s="362" t="s">
        <v>15369</v>
      </c>
      <c r="D892" s="580">
        <v>182.96</v>
      </c>
      <c r="E892" s="581"/>
    </row>
    <row r="893" spans="1:5" ht="19.5">
      <c r="A893" s="362" t="s">
        <v>17119</v>
      </c>
      <c r="B893" s="359" t="s">
        <v>17120</v>
      </c>
      <c r="C893" s="362" t="s">
        <v>15369</v>
      </c>
      <c r="D893" s="580">
        <v>386.51</v>
      </c>
      <c r="E893" s="581"/>
    </row>
    <row r="894" spans="1:5" ht="19.5">
      <c r="A894" s="364" t="s">
        <v>17121</v>
      </c>
      <c r="B894" s="363" t="s">
        <v>17122</v>
      </c>
      <c r="C894" s="364" t="s">
        <v>15369</v>
      </c>
      <c r="D894" s="606">
        <v>899.2</v>
      </c>
      <c r="E894" s="607"/>
    </row>
    <row r="895" spans="1:5" ht="12.75">
      <c r="A895" s="365"/>
      <c r="B895" s="366" t="s">
        <v>17123</v>
      </c>
      <c r="C895" s="365"/>
      <c r="D895" s="584"/>
      <c r="E895" s="585"/>
    </row>
    <row r="896" spans="1:5" ht="29.25">
      <c r="A896" s="361" t="s">
        <v>17124</v>
      </c>
      <c r="B896" s="359" t="s">
        <v>17125</v>
      </c>
      <c r="C896" s="362" t="s">
        <v>15369</v>
      </c>
      <c r="D896" s="586">
        <v>2744.47</v>
      </c>
      <c r="E896" s="587"/>
    </row>
    <row r="897" spans="1:5" ht="29.25">
      <c r="A897" s="361" t="s">
        <v>17126</v>
      </c>
      <c r="B897" s="359" t="s">
        <v>17127</v>
      </c>
      <c r="C897" s="362" t="s">
        <v>15369</v>
      </c>
      <c r="D897" s="586">
        <v>4544.87</v>
      </c>
      <c r="E897" s="587"/>
    </row>
    <row r="898" spans="1:5" ht="29.25">
      <c r="A898" s="361" t="s">
        <v>17128</v>
      </c>
      <c r="B898" s="359" t="s">
        <v>17129</v>
      </c>
      <c r="C898" s="362" t="s">
        <v>15369</v>
      </c>
      <c r="D898" s="586">
        <v>5997.38</v>
      </c>
      <c r="E898" s="587"/>
    </row>
    <row r="899" spans="1:5" ht="29.25">
      <c r="A899" s="362" t="s">
        <v>17130</v>
      </c>
      <c r="B899" s="359" t="s">
        <v>17131</v>
      </c>
      <c r="C899" s="362" t="s">
        <v>15369</v>
      </c>
      <c r="D899" s="622">
        <v>8011.45</v>
      </c>
      <c r="E899" s="623"/>
    </row>
    <row r="900" spans="1:5" ht="29.25">
      <c r="A900" s="362" t="s">
        <v>17132</v>
      </c>
      <c r="B900" s="359" t="s">
        <v>17133</v>
      </c>
      <c r="C900" s="362" t="s">
        <v>15369</v>
      </c>
      <c r="D900" s="622">
        <v>8790.77</v>
      </c>
      <c r="E900" s="623"/>
    </row>
    <row r="901" spans="1:5" ht="19.5">
      <c r="A901" s="362" t="s">
        <v>17134</v>
      </c>
      <c r="B901" s="359" t="s">
        <v>17135</v>
      </c>
      <c r="C901" s="362" t="s">
        <v>15369</v>
      </c>
      <c r="D901" s="622">
        <v>1675.2</v>
      </c>
      <c r="E901" s="623"/>
    </row>
    <row r="902" spans="1:5" ht="19.5">
      <c r="A902" s="362" t="s">
        <v>17136</v>
      </c>
      <c r="B902" s="359" t="s">
        <v>17137</v>
      </c>
      <c r="C902" s="362" t="s">
        <v>15369</v>
      </c>
      <c r="D902" s="622">
        <v>1338.1</v>
      </c>
      <c r="E902" s="623"/>
    </row>
    <row r="903" spans="1:5" ht="19.5">
      <c r="A903" s="362" t="s">
        <v>17138</v>
      </c>
      <c r="B903" s="359" t="s">
        <v>17139</v>
      </c>
      <c r="C903" s="362" t="s">
        <v>15369</v>
      </c>
      <c r="D903" s="622">
        <v>2009.94</v>
      </c>
      <c r="E903" s="623"/>
    </row>
    <row r="904" spans="1:5" ht="19.5">
      <c r="A904" s="362" t="s">
        <v>17140</v>
      </c>
      <c r="B904" s="359" t="s">
        <v>17141</v>
      </c>
      <c r="C904" s="362" t="s">
        <v>15369</v>
      </c>
      <c r="D904" s="622">
        <v>2430.3200000000002</v>
      </c>
      <c r="E904" s="623"/>
    </row>
    <row r="905" spans="1:5" ht="48.75">
      <c r="A905" s="362" t="s">
        <v>17142</v>
      </c>
      <c r="B905" s="367" t="s">
        <v>17143</v>
      </c>
      <c r="C905" s="362" t="s">
        <v>15369</v>
      </c>
      <c r="D905" s="622">
        <v>5512.58</v>
      </c>
      <c r="E905" s="623"/>
    </row>
    <row r="906" spans="1:5" ht="39">
      <c r="A906" s="362" t="s">
        <v>17144</v>
      </c>
      <c r="B906" s="359" t="s">
        <v>17145</v>
      </c>
      <c r="C906" s="362" t="s">
        <v>15369</v>
      </c>
      <c r="D906" s="622">
        <v>5881.68</v>
      </c>
      <c r="E906" s="623"/>
    </row>
    <row r="907" spans="1:5" ht="39">
      <c r="A907" s="362" t="s">
        <v>17146</v>
      </c>
      <c r="B907" s="359" t="s">
        <v>17147</v>
      </c>
      <c r="C907" s="362" t="s">
        <v>15369</v>
      </c>
      <c r="D907" s="622">
        <v>9604.2000000000007</v>
      </c>
      <c r="E907" s="623"/>
    </row>
    <row r="908" spans="1:5" ht="29.25">
      <c r="A908" s="362" t="s">
        <v>17148</v>
      </c>
      <c r="B908" s="359" t="s">
        <v>17149</v>
      </c>
      <c r="C908" s="362" t="s">
        <v>15369</v>
      </c>
      <c r="D908" s="622">
        <v>3299.27</v>
      </c>
      <c r="E908" s="623"/>
    </row>
    <row r="909" spans="1:5" ht="29.25">
      <c r="A909" s="362" t="s">
        <v>17150</v>
      </c>
      <c r="B909" s="359" t="s">
        <v>17151</v>
      </c>
      <c r="C909" s="362" t="s">
        <v>15369</v>
      </c>
      <c r="D909" s="622">
        <v>5089.59</v>
      </c>
      <c r="E909" s="623"/>
    </row>
    <row r="910" spans="1:5" ht="19.5">
      <c r="A910" s="364" t="s">
        <v>17152</v>
      </c>
      <c r="B910" s="363" t="s">
        <v>17153</v>
      </c>
      <c r="C910" s="364" t="s">
        <v>15369</v>
      </c>
      <c r="D910" s="624">
        <v>9479.89</v>
      </c>
      <c r="E910" s="625"/>
    </row>
    <row r="911" spans="1:5" ht="12.75">
      <c r="A911" s="374"/>
      <c r="B911" s="366" t="s">
        <v>17154</v>
      </c>
      <c r="C911" s="374"/>
      <c r="D911" s="608"/>
      <c r="E911" s="609"/>
    </row>
    <row r="912" spans="1:5" ht="29.25">
      <c r="A912" s="361" t="s">
        <v>17155</v>
      </c>
      <c r="B912" s="359" t="s">
        <v>17156</v>
      </c>
      <c r="C912" s="362" t="s">
        <v>15369</v>
      </c>
      <c r="D912" s="586">
        <v>14349.66</v>
      </c>
      <c r="E912" s="587"/>
    </row>
    <row r="913" spans="1:5" ht="19.5">
      <c r="A913" s="361" t="s">
        <v>17157</v>
      </c>
      <c r="B913" s="359" t="s">
        <v>17158</v>
      </c>
      <c r="C913" s="362" t="s">
        <v>15369</v>
      </c>
      <c r="D913" s="580">
        <v>23.76</v>
      </c>
      <c r="E913" s="581"/>
    </row>
    <row r="914" spans="1:5" ht="19.5">
      <c r="A914" s="361" t="s">
        <v>17159</v>
      </c>
      <c r="B914" s="359" t="s">
        <v>17160</v>
      </c>
      <c r="C914" s="362" t="s">
        <v>15369</v>
      </c>
      <c r="D914" s="580">
        <v>34.729999999999997</v>
      </c>
      <c r="E914" s="581"/>
    </row>
    <row r="915" spans="1:5" ht="19.5">
      <c r="A915" s="361" t="s">
        <v>17161</v>
      </c>
      <c r="B915" s="359" t="s">
        <v>17162</v>
      </c>
      <c r="C915" s="362" t="s">
        <v>15369</v>
      </c>
      <c r="D915" s="580">
        <v>74.17</v>
      </c>
      <c r="E915" s="581"/>
    </row>
    <row r="916" spans="1:5" ht="19.5">
      <c r="A916" s="362" t="s">
        <v>17163</v>
      </c>
      <c r="B916" s="359" t="s">
        <v>17164</v>
      </c>
      <c r="C916" s="362" t="s">
        <v>15369</v>
      </c>
      <c r="D916" s="580">
        <v>145.47</v>
      </c>
      <c r="E916" s="581"/>
    </row>
    <row r="917" spans="1:5" ht="19.5">
      <c r="A917" s="362" t="s">
        <v>17165</v>
      </c>
      <c r="B917" s="359" t="s">
        <v>17166</v>
      </c>
      <c r="C917" s="362" t="s">
        <v>15369</v>
      </c>
      <c r="D917" s="580">
        <v>201.57</v>
      </c>
      <c r="E917" s="581"/>
    </row>
    <row r="918" spans="1:5" ht="29.25">
      <c r="A918" s="362" t="s">
        <v>17167</v>
      </c>
      <c r="B918" s="367" t="s">
        <v>17168</v>
      </c>
      <c r="C918" s="362" t="s">
        <v>15369</v>
      </c>
      <c r="D918" s="586">
        <v>1141.5899999999999</v>
      </c>
      <c r="E918" s="587"/>
    </row>
    <row r="919" spans="1:5" ht="29.25">
      <c r="A919" s="362" t="s">
        <v>17169</v>
      </c>
      <c r="B919" s="367" t="s">
        <v>17170</v>
      </c>
      <c r="C919" s="362" t="s">
        <v>15369</v>
      </c>
      <c r="D919" s="586">
        <v>1340.6</v>
      </c>
      <c r="E919" s="587"/>
    </row>
    <row r="920" spans="1:5" ht="29.25">
      <c r="A920" s="362" t="s">
        <v>17171</v>
      </c>
      <c r="B920" s="367" t="s">
        <v>17172</v>
      </c>
      <c r="C920" s="362" t="s">
        <v>15369</v>
      </c>
      <c r="D920" s="586">
        <v>2110.98</v>
      </c>
      <c r="E920" s="587"/>
    </row>
    <row r="921" spans="1:5" ht="29.25">
      <c r="A921" s="362" t="s">
        <v>17173</v>
      </c>
      <c r="B921" s="367" t="s">
        <v>17174</v>
      </c>
      <c r="C921" s="362" t="s">
        <v>15369</v>
      </c>
      <c r="D921" s="586">
        <v>3544.06</v>
      </c>
      <c r="E921" s="587"/>
    </row>
    <row r="922" spans="1:5" ht="29.25">
      <c r="A922" s="362" t="s">
        <v>17175</v>
      </c>
      <c r="B922" s="367" t="s">
        <v>17176</v>
      </c>
      <c r="C922" s="362" t="s">
        <v>15369</v>
      </c>
      <c r="D922" s="586">
        <v>4702.3500000000004</v>
      </c>
      <c r="E922" s="587"/>
    </row>
    <row r="923" spans="1:5" ht="29.25">
      <c r="A923" s="362" t="s">
        <v>17177</v>
      </c>
      <c r="B923" s="367" t="s">
        <v>17178</v>
      </c>
      <c r="C923" s="362" t="s">
        <v>15369</v>
      </c>
      <c r="D923" s="586">
        <v>9850.76</v>
      </c>
      <c r="E923" s="587"/>
    </row>
    <row r="924" spans="1:5" ht="29.25">
      <c r="A924" s="362" t="s">
        <v>17179</v>
      </c>
      <c r="B924" s="359" t="s">
        <v>17180</v>
      </c>
      <c r="C924" s="362" t="s">
        <v>15369</v>
      </c>
      <c r="D924" s="586">
        <v>43721.58</v>
      </c>
      <c r="E924" s="587"/>
    </row>
    <row r="925" spans="1:5" ht="19.5">
      <c r="A925" s="362" t="s">
        <v>17181</v>
      </c>
      <c r="B925" s="359" t="s">
        <v>17182</v>
      </c>
      <c r="C925" s="362" t="s">
        <v>15369</v>
      </c>
      <c r="D925" s="586">
        <v>1190.51</v>
      </c>
      <c r="E925" s="587"/>
    </row>
    <row r="926" spans="1:5" ht="29.25">
      <c r="A926" s="362" t="s">
        <v>17183</v>
      </c>
      <c r="B926" s="367" t="s">
        <v>17184</v>
      </c>
      <c r="C926" s="362" t="s">
        <v>15369</v>
      </c>
      <c r="D926" s="580">
        <v>95.67</v>
      </c>
      <c r="E926" s="581"/>
    </row>
    <row r="927" spans="1:5" ht="29.25">
      <c r="A927" s="362" t="s">
        <v>17185</v>
      </c>
      <c r="B927" s="367" t="s">
        <v>17186</v>
      </c>
      <c r="C927" s="362" t="s">
        <v>15369</v>
      </c>
      <c r="D927" s="580">
        <v>132.91</v>
      </c>
      <c r="E927" s="581"/>
    </row>
    <row r="928" spans="1:5" ht="19.5">
      <c r="A928" s="362" t="s">
        <v>17187</v>
      </c>
      <c r="B928" s="359" t="s">
        <v>17188</v>
      </c>
      <c r="C928" s="362" t="s">
        <v>15369</v>
      </c>
      <c r="D928" s="580">
        <v>191.12</v>
      </c>
      <c r="E928" s="581"/>
    </row>
    <row r="929" spans="1:5">
      <c r="A929" s="364" t="s">
        <v>17189</v>
      </c>
      <c r="B929" s="363" t="s">
        <v>17190</v>
      </c>
      <c r="C929" s="364" t="s">
        <v>15369</v>
      </c>
      <c r="D929" s="606">
        <v>404</v>
      </c>
      <c r="E929" s="607"/>
    </row>
    <row r="930" spans="1:5" ht="12.75">
      <c r="A930" s="365"/>
      <c r="B930" s="366" t="s">
        <v>17191</v>
      </c>
      <c r="C930" s="365"/>
      <c r="D930" s="584"/>
      <c r="E930" s="585"/>
    </row>
    <row r="931" spans="1:5" ht="39">
      <c r="A931" s="361" t="s">
        <v>17192</v>
      </c>
      <c r="B931" s="367" t="s">
        <v>17193</v>
      </c>
      <c r="C931" s="362" t="s">
        <v>15369</v>
      </c>
      <c r="D931" s="580">
        <v>907.63</v>
      </c>
      <c r="E931" s="581"/>
    </row>
    <row r="932" spans="1:5" ht="29.25">
      <c r="A932" s="361" t="s">
        <v>17194</v>
      </c>
      <c r="B932" s="359" t="s">
        <v>17195</v>
      </c>
      <c r="C932" s="362" t="s">
        <v>15369</v>
      </c>
      <c r="D932" s="586">
        <v>2752.9</v>
      </c>
      <c r="E932" s="587"/>
    </row>
    <row r="933" spans="1:5" ht="29.25">
      <c r="A933" s="362" t="s">
        <v>17196</v>
      </c>
      <c r="B933" s="359" t="s">
        <v>17197</v>
      </c>
      <c r="C933" s="362" t="s">
        <v>15369</v>
      </c>
      <c r="D933" s="622">
        <v>4556.54</v>
      </c>
      <c r="E933" s="623"/>
    </row>
    <row r="934" spans="1:5" ht="29.25">
      <c r="A934" s="362" t="s">
        <v>17198</v>
      </c>
      <c r="B934" s="359" t="s">
        <v>17199</v>
      </c>
      <c r="C934" s="362" t="s">
        <v>15369</v>
      </c>
      <c r="D934" s="622">
        <v>6011.64</v>
      </c>
      <c r="E934" s="623"/>
    </row>
    <row r="935" spans="1:5" ht="29.25">
      <c r="A935" s="362" t="s">
        <v>17200</v>
      </c>
      <c r="B935" s="359" t="s">
        <v>17201</v>
      </c>
      <c r="C935" s="362" t="s">
        <v>15369</v>
      </c>
      <c r="D935" s="622">
        <v>8027.97</v>
      </c>
      <c r="E935" s="623"/>
    </row>
    <row r="936" spans="1:5" ht="29.25">
      <c r="A936" s="362" t="s">
        <v>17202</v>
      </c>
      <c r="B936" s="359" t="s">
        <v>17203</v>
      </c>
      <c r="C936" s="362" t="s">
        <v>15369</v>
      </c>
      <c r="D936" s="622">
        <v>8808.92</v>
      </c>
      <c r="E936" s="623"/>
    </row>
    <row r="937" spans="1:5" ht="19.5">
      <c r="A937" s="362" t="s">
        <v>17204</v>
      </c>
      <c r="B937" s="359" t="s">
        <v>17205</v>
      </c>
      <c r="C937" s="362" t="s">
        <v>15369</v>
      </c>
      <c r="D937" s="622">
        <v>1681.29</v>
      </c>
      <c r="E937" s="623"/>
    </row>
    <row r="938" spans="1:5" ht="19.5">
      <c r="A938" s="362" t="s">
        <v>17206</v>
      </c>
      <c r="B938" s="359" t="s">
        <v>17207</v>
      </c>
      <c r="C938" s="362" t="s">
        <v>15369</v>
      </c>
      <c r="D938" s="622">
        <v>1344.91</v>
      </c>
      <c r="E938" s="623"/>
    </row>
    <row r="939" spans="1:5" ht="19.5">
      <c r="A939" s="362" t="s">
        <v>17208</v>
      </c>
      <c r="B939" s="359" t="s">
        <v>17209</v>
      </c>
      <c r="C939" s="362" t="s">
        <v>15369</v>
      </c>
      <c r="D939" s="622">
        <v>2016.75</v>
      </c>
      <c r="E939" s="623"/>
    </row>
    <row r="940" spans="1:5" ht="19.5">
      <c r="A940" s="362" t="s">
        <v>17210</v>
      </c>
      <c r="B940" s="359" t="s">
        <v>17211</v>
      </c>
      <c r="C940" s="362" t="s">
        <v>15369</v>
      </c>
      <c r="D940" s="622">
        <v>2438.75</v>
      </c>
      <c r="E940" s="623"/>
    </row>
    <row r="941" spans="1:5" ht="48.75">
      <c r="A941" s="362" t="s">
        <v>17212</v>
      </c>
      <c r="B941" s="367" t="s">
        <v>17213</v>
      </c>
      <c r="C941" s="362" t="s">
        <v>15369</v>
      </c>
      <c r="D941" s="622">
        <v>5537.82</v>
      </c>
      <c r="E941" s="623"/>
    </row>
    <row r="942" spans="1:5" ht="39">
      <c r="A942" s="362" t="s">
        <v>17214</v>
      </c>
      <c r="B942" s="359" t="s">
        <v>17215</v>
      </c>
      <c r="C942" s="362" t="s">
        <v>15369</v>
      </c>
      <c r="D942" s="622">
        <v>5908.86</v>
      </c>
      <c r="E942" s="623"/>
    </row>
    <row r="943" spans="1:5" ht="39">
      <c r="A943" s="362" t="s">
        <v>17216</v>
      </c>
      <c r="B943" s="359" t="s">
        <v>17217</v>
      </c>
      <c r="C943" s="362" t="s">
        <v>15369</v>
      </c>
      <c r="D943" s="622">
        <v>9611.9699999999993</v>
      </c>
      <c r="E943" s="623"/>
    </row>
    <row r="944" spans="1:5" ht="19.5">
      <c r="A944" s="364" t="s">
        <v>17218</v>
      </c>
      <c r="B944" s="363" t="s">
        <v>17153</v>
      </c>
      <c r="C944" s="364" t="s">
        <v>15369</v>
      </c>
      <c r="D944" s="624">
        <v>3305.36</v>
      </c>
      <c r="E944" s="625"/>
    </row>
    <row r="945" spans="1:5" ht="12.75">
      <c r="A945" s="365"/>
      <c r="B945" s="366" t="s">
        <v>17219</v>
      </c>
      <c r="C945" s="365"/>
      <c r="D945" s="584"/>
      <c r="E945" s="585"/>
    </row>
    <row r="946" spans="1:5" ht="29.25">
      <c r="A946" s="361" t="s">
        <v>17220</v>
      </c>
      <c r="B946" s="359" t="s">
        <v>17221</v>
      </c>
      <c r="C946" s="362" t="s">
        <v>15369</v>
      </c>
      <c r="D946" s="622">
        <v>5095.68</v>
      </c>
      <c r="E946" s="623"/>
    </row>
    <row r="947" spans="1:5" ht="29.25">
      <c r="A947" s="361" t="s">
        <v>17222</v>
      </c>
      <c r="B947" s="359" t="s">
        <v>17223</v>
      </c>
      <c r="C947" s="362" t="s">
        <v>15369</v>
      </c>
      <c r="D947" s="622">
        <v>9491.56</v>
      </c>
      <c r="E947" s="623"/>
    </row>
    <row r="948" spans="1:5" ht="29.25">
      <c r="A948" s="361" t="s">
        <v>17224</v>
      </c>
      <c r="B948" s="359" t="s">
        <v>17225</v>
      </c>
      <c r="C948" s="362" t="s">
        <v>15369</v>
      </c>
      <c r="D948" s="622">
        <v>14363.92</v>
      </c>
      <c r="E948" s="623"/>
    </row>
    <row r="949" spans="1:5" ht="19.5">
      <c r="A949" s="362" t="s">
        <v>17226</v>
      </c>
      <c r="B949" s="359" t="s">
        <v>17227</v>
      </c>
      <c r="C949" s="369" t="s">
        <v>15369</v>
      </c>
      <c r="D949" s="580">
        <v>24.18</v>
      </c>
      <c r="E949" s="581"/>
    </row>
    <row r="950" spans="1:5" ht="19.5">
      <c r="A950" s="362" t="s">
        <v>17228</v>
      </c>
      <c r="B950" s="359" t="s">
        <v>17229</v>
      </c>
      <c r="C950" s="369" t="s">
        <v>15369</v>
      </c>
      <c r="D950" s="580">
        <v>35.21</v>
      </c>
      <c r="E950" s="581"/>
    </row>
    <row r="951" spans="1:5" ht="19.5">
      <c r="A951" s="362" t="s">
        <v>17230</v>
      </c>
      <c r="B951" s="359" t="s">
        <v>17231</v>
      </c>
      <c r="C951" s="369" t="s">
        <v>15369</v>
      </c>
      <c r="D951" s="580">
        <v>74.739999999999995</v>
      </c>
      <c r="E951" s="581"/>
    </row>
    <row r="952" spans="1:5" ht="19.5">
      <c r="A952" s="362" t="s">
        <v>17232</v>
      </c>
      <c r="B952" s="359" t="s">
        <v>17233</v>
      </c>
      <c r="C952" s="369" t="s">
        <v>15369</v>
      </c>
      <c r="D952" s="580">
        <v>146.13</v>
      </c>
      <c r="E952" s="581"/>
    </row>
    <row r="953" spans="1:5" ht="19.5">
      <c r="A953" s="362" t="s">
        <v>17234</v>
      </c>
      <c r="B953" s="359" t="s">
        <v>17235</v>
      </c>
      <c r="C953" s="369" t="s">
        <v>15369</v>
      </c>
      <c r="D953" s="580">
        <v>202.29</v>
      </c>
      <c r="E953" s="581"/>
    </row>
    <row r="954" spans="1:5" ht="39">
      <c r="A954" s="362" t="s">
        <v>17236</v>
      </c>
      <c r="B954" s="359" t="s">
        <v>17237</v>
      </c>
      <c r="C954" s="369" t="s">
        <v>15369</v>
      </c>
      <c r="D954" s="586">
        <v>3159.39</v>
      </c>
      <c r="E954" s="587"/>
    </row>
    <row r="955" spans="1:5" ht="48.75">
      <c r="A955" s="362" t="s">
        <v>17238</v>
      </c>
      <c r="B955" s="359" t="s">
        <v>17239</v>
      </c>
      <c r="C955" s="369" t="s">
        <v>15369</v>
      </c>
      <c r="D955" s="586">
        <v>3091.36</v>
      </c>
      <c r="E955" s="587"/>
    </row>
    <row r="956" spans="1:5" ht="48.75">
      <c r="A956" s="362" t="s">
        <v>17240</v>
      </c>
      <c r="B956" s="359" t="s">
        <v>17241</v>
      </c>
      <c r="C956" s="369" t="s">
        <v>15369</v>
      </c>
      <c r="D956" s="586">
        <v>3232.94</v>
      </c>
      <c r="E956" s="587"/>
    </row>
    <row r="957" spans="1:5" ht="48.75">
      <c r="A957" s="362" t="s">
        <v>17242</v>
      </c>
      <c r="B957" s="359" t="s">
        <v>17243</v>
      </c>
      <c r="C957" s="369" t="s">
        <v>15369</v>
      </c>
      <c r="D957" s="586">
        <v>3535.8</v>
      </c>
      <c r="E957" s="587"/>
    </row>
    <row r="958" spans="1:5" ht="29.25">
      <c r="A958" s="364" t="s">
        <v>17244</v>
      </c>
      <c r="B958" s="363" t="s">
        <v>17245</v>
      </c>
      <c r="C958" s="382" t="s">
        <v>15369</v>
      </c>
      <c r="D958" s="588">
        <v>3985.08</v>
      </c>
      <c r="E958" s="589"/>
    </row>
    <row r="959" spans="1:5" ht="19.5">
      <c r="A959" s="374"/>
      <c r="B959" s="366" t="s">
        <v>17246</v>
      </c>
      <c r="C959" s="374"/>
      <c r="D959" s="608"/>
      <c r="E959" s="609"/>
    </row>
    <row r="960" spans="1:5" ht="48.75">
      <c r="A960" s="361" t="s">
        <v>17247</v>
      </c>
      <c r="B960" s="359" t="s">
        <v>17248</v>
      </c>
      <c r="C960" s="362" t="s">
        <v>15369</v>
      </c>
      <c r="D960" s="614">
        <v>4550.03</v>
      </c>
      <c r="E960" s="615"/>
    </row>
    <row r="961" spans="1:5" ht="48.75">
      <c r="A961" s="389" t="s">
        <v>17238</v>
      </c>
      <c r="B961" s="390" t="s">
        <v>17239</v>
      </c>
      <c r="C961" s="391" t="s">
        <v>15369</v>
      </c>
      <c r="D961" s="566">
        <v>3091.36</v>
      </c>
      <c r="E961" s="567"/>
    </row>
    <row r="962" spans="1:5" ht="48.75">
      <c r="A962" s="389" t="s">
        <v>17240</v>
      </c>
      <c r="B962" s="390" t="s">
        <v>17241</v>
      </c>
      <c r="C962" s="391" t="s">
        <v>15369</v>
      </c>
      <c r="D962" s="566">
        <v>3232.94</v>
      </c>
      <c r="E962" s="567"/>
    </row>
    <row r="963" spans="1:5" ht="48.75">
      <c r="A963" s="389" t="s">
        <v>17242</v>
      </c>
      <c r="B963" s="390" t="s">
        <v>17243</v>
      </c>
      <c r="C963" s="391" t="s">
        <v>15369</v>
      </c>
      <c r="D963" s="566">
        <v>3535.8</v>
      </c>
      <c r="E963" s="567"/>
    </row>
    <row r="964" spans="1:5" ht="48.75">
      <c r="A964" s="389" t="s">
        <v>17244</v>
      </c>
      <c r="B964" s="390" t="s">
        <v>17249</v>
      </c>
      <c r="C964" s="391" t="s">
        <v>15369</v>
      </c>
      <c r="D964" s="566">
        <v>3985.08</v>
      </c>
      <c r="E964" s="567"/>
    </row>
    <row r="965" spans="1:5" ht="48.75">
      <c r="A965" s="389" t="s">
        <v>17247</v>
      </c>
      <c r="B965" s="390" t="s">
        <v>17248</v>
      </c>
      <c r="C965" s="391" t="s">
        <v>15369</v>
      </c>
      <c r="D965" s="566">
        <v>4550.03</v>
      </c>
      <c r="E965" s="567"/>
    </row>
    <row r="966" spans="1:5" ht="29.25">
      <c r="A966" s="392" t="s">
        <v>17250</v>
      </c>
      <c r="B966" s="392" t="s">
        <v>17251</v>
      </c>
      <c r="C966" s="393" t="s">
        <v>15369</v>
      </c>
      <c r="D966" s="568">
        <v>5886.33</v>
      </c>
      <c r="E966" s="569"/>
    </row>
    <row r="967" spans="1:5" ht="19.5">
      <c r="A967" s="394"/>
      <c r="B967" s="395" t="s">
        <v>17252</v>
      </c>
      <c r="C967" s="394"/>
      <c r="D967" s="620"/>
      <c r="E967" s="621"/>
    </row>
    <row r="968" spans="1:5" ht="48.75">
      <c r="A968" s="389" t="s">
        <v>17253</v>
      </c>
      <c r="B968" s="390" t="s">
        <v>17254</v>
      </c>
      <c r="C968" s="391" t="s">
        <v>15369</v>
      </c>
      <c r="D968" s="566">
        <v>7822.15</v>
      </c>
      <c r="E968" s="567"/>
    </row>
    <row r="969" spans="1:5" ht="19.5">
      <c r="A969" s="390" t="s">
        <v>17255</v>
      </c>
      <c r="B969" s="390" t="s">
        <v>17256</v>
      </c>
      <c r="C969" s="396" t="s">
        <v>15369</v>
      </c>
      <c r="D969" s="562">
        <v>402.98</v>
      </c>
      <c r="E969" s="563"/>
    </row>
    <row r="970" spans="1:5" ht="29.25">
      <c r="A970" s="397" t="s">
        <v>17257</v>
      </c>
      <c r="B970" s="390" t="s">
        <v>17258</v>
      </c>
      <c r="C970" s="397" t="s">
        <v>15369</v>
      </c>
      <c r="D970" s="564">
        <v>672.9</v>
      </c>
      <c r="E970" s="565"/>
    </row>
    <row r="971" spans="1:5" ht="29.25">
      <c r="A971" s="397" t="s">
        <v>17259</v>
      </c>
      <c r="B971" s="390" t="s">
        <v>17260</v>
      </c>
      <c r="C971" s="397" t="s">
        <v>15369</v>
      </c>
      <c r="D971" s="566">
        <v>2505.4899999999998</v>
      </c>
      <c r="E971" s="567"/>
    </row>
    <row r="972" spans="1:5" ht="29.25">
      <c r="A972" s="397" t="s">
        <v>17261</v>
      </c>
      <c r="B972" s="390" t="s">
        <v>17262</v>
      </c>
      <c r="C972" s="397" t="s">
        <v>15369</v>
      </c>
      <c r="D972" s="566">
        <v>2919.69</v>
      </c>
      <c r="E972" s="567"/>
    </row>
    <row r="973" spans="1:5" ht="29.25">
      <c r="A973" s="397" t="s">
        <v>17263</v>
      </c>
      <c r="B973" s="390" t="s">
        <v>17264</v>
      </c>
      <c r="C973" s="397" t="s">
        <v>15369</v>
      </c>
      <c r="D973" s="566">
        <v>3303.61</v>
      </c>
      <c r="E973" s="567"/>
    </row>
    <row r="974" spans="1:5" ht="29.25">
      <c r="A974" s="397" t="s">
        <v>17265</v>
      </c>
      <c r="B974" s="390" t="s">
        <v>17266</v>
      </c>
      <c r="C974" s="397" t="s">
        <v>15369</v>
      </c>
      <c r="D974" s="566">
        <v>4060.94</v>
      </c>
      <c r="E974" s="567"/>
    </row>
    <row r="975" spans="1:5" ht="29.25">
      <c r="A975" s="397" t="s">
        <v>17267</v>
      </c>
      <c r="B975" s="390" t="s">
        <v>17268</v>
      </c>
      <c r="C975" s="397" t="s">
        <v>15369</v>
      </c>
      <c r="D975" s="566">
        <v>4113.18</v>
      </c>
      <c r="E975" s="567"/>
    </row>
    <row r="976" spans="1:5" ht="29.25">
      <c r="A976" s="397" t="s">
        <v>17269</v>
      </c>
      <c r="B976" s="390" t="s">
        <v>17270</v>
      </c>
      <c r="C976" s="397" t="s">
        <v>15369</v>
      </c>
      <c r="D976" s="566">
        <v>4151.97</v>
      </c>
      <c r="E976" s="567"/>
    </row>
    <row r="977" spans="1:5" ht="29.25">
      <c r="A977" s="397" t="s">
        <v>17271</v>
      </c>
      <c r="B977" s="390" t="s">
        <v>17272</v>
      </c>
      <c r="C977" s="397" t="s">
        <v>15369</v>
      </c>
      <c r="D977" s="566">
        <v>5021.8900000000003</v>
      </c>
      <c r="E977" s="567"/>
    </row>
    <row r="978" spans="1:5" ht="29.25">
      <c r="A978" s="397" t="s">
        <v>17273</v>
      </c>
      <c r="B978" s="390" t="s">
        <v>17274</v>
      </c>
      <c r="C978" s="397" t="s">
        <v>15369</v>
      </c>
      <c r="D978" s="566">
        <v>5258.18</v>
      </c>
      <c r="E978" s="567"/>
    </row>
    <row r="979" spans="1:5" ht="29.25">
      <c r="A979" s="397" t="s">
        <v>17275</v>
      </c>
      <c r="B979" s="390" t="s">
        <v>17276</v>
      </c>
      <c r="C979" s="397" t="s">
        <v>15369</v>
      </c>
      <c r="D979" s="566">
        <v>6167.38</v>
      </c>
      <c r="E979" s="567"/>
    </row>
    <row r="980" spans="1:5" ht="19.5">
      <c r="A980" s="398" t="s">
        <v>17277</v>
      </c>
      <c r="B980" s="392" t="s">
        <v>17278</v>
      </c>
      <c r="C980" s="398" t="s">
        <v>15369</v>
      </c>
      <c r="D980" s="568">
        <v>7465.88</v>
      </c>
      <c r="E980" s="569"/>
    </row>
    <row r="981" spans="1:5" ht="14.25">
      <c r="A981" s="399"/>
      <c r="B981" s="395" t="s">
        <v>17279</v>
      </c>
      <c r="C981" s="399"/>
      <c r="D981" s="600"/>
      <c r="E981" s="601"/>
    </row>
    <row r="982" spans="1:5" ht="29.25">
      <c r="A982" s="389" t="s">
        <v>17280</v>
      </c>
      <c r="B982" s="390" t="s">
        <v>17281</v>
      </c>
      <c r="C982" s="397" t="s">
        <v>15369</v>
      </c>
      <c r="D982" s="570">
        <v>8330.42</v>
      </c>
      <c r="E982" s="571"/>
    </row>
    <row r="983" spans="1:5" ht="29.25">
      <c r="A983" s="389" t="s">
        <v>17282</v>
      </c>
      <c r="B983" s="390" t="s">
        <v>17283</v>
      </c>
      <c r="C983" s="397" t="s">
        <v>15369</v>
      </c>
      <c r="D983" s="570">
        <v>9148.5300000000007</v>
      </c>
      <c r="E983" s="571"/>
    </row>
    <row r="984" spans="1:5" ht="29.25">
      <c r="A984" s="389" t="s">
        <v>17284</v>
      </c>
      <c r="B984" s="390" t="s">
        <v>17285</v>
      </c>
      <c r="C984" s="397" t="s">
        <v>15369</v>
      </c>
      <c r="D984" s="570">
        <v>10007.07</v>
      </c>
      <c r="E984" s="571"/>
    </row>
    <row r="985" spans="1:5" ht="29.25">
      <c r="A985" s="397" t="s">
        <v>17286</v>
      </c>
      <c r="B985" s="390" t="s">
        <v>17287</v>
      </c>
      <c r="C985" s="397" t="s">
        <v>15369</v>
      </c>
      <c r="D985" s="566">
        <v>10560.38</v>
      </c>
      <c r="E985" s="567"/>
    </row>
    <row r="986" spans="1:5" ht="29.25">
      <c r="A986" s="397" t="s">
        <v>17288</v>
      </c>
      <c r="B986" s="390" t="s">
        <v>17289</v>
      </c>
      <c r="C986" s="397" t="s">
        <v>15369</v>
      </c>
      <c r="D986" s="566">
        <v>11401.87</v>
      </c>
      <c r="E986" s="567"/>
    </row>
    <row r="987" spans="1:5" ht="29.25">
      <c r="A987" s="397" t="s">
        <v>17290</v>
      </c>
      <c r="B987" s="390" t="s">
        <v>17291</v>
      </c>
      <c r="C987" s="397" t="s">
        <v>15369</v>
      </c>
      <c r="D987" s="566">
        <v>12242.98</v>
      </c>
      <c r="E987" s="567"/>
    </row>
    <row r="988" spans="1:5" ht="29.25">
      <c r="A988" s="397" t="s">
        <v>17292</v>
      </c>
      <c r="B988" s="390" t="s">
        <v>17293</v>
      </c>
      <c r="C988" s="397" t="s">
        <v>15369</v>
      </c>
      <c r="D988" s="564">
        <v>283.58999999999997</v>
      </c>
      <c r="E988" s="565"/>
    </row>
    <row r="989" spans="1:5" ht="29.25">
      <c r="A989" s="397" t="s">
        <v>17294</v>
      </c>
      <c r="B989" s="390" t="s">
        <v>17295</v>
      </c>
      <c r="C989" s="397" t="s">
        <v>15369</v>
      </c>
      <c r="D989" s="564">
        <v>357.55</v>
      </c>
      <c r="E989" s="565"/>
    </row>
    <row r="990" spans="1:5" ht="29.25">
      <c r="A990" s="397" t="s">
        <v>17296</v>
      </c>
      <c r="B990" s="390" t="s">
        <v>17297</v>
      </c>
      <c r="C990" s="397" t="s">
        <v>15369</v>
      </c>
      <c r="D990" s="564">
        <v>182.31</v>
      </c>
      <c r="E990" s="565"/>
    </row>
    <row r="991" spans="1:5" ht="19.5">
      <c r="A991" s="400" t="s">
        <v>17298</v>
      </c>
      <c r="B991" s="390" t="s">
        <v>17299</v>
      </c>
      <c r="C991" s="400" t="s">
        <v>15369</v>
      </c>
      <c r="D991" s="576">
        <v>11046.63</v>
      </c>
      <c r="E991" s="577"/>
    </row>
    <row r="992" spans="1:5" ht="39">
      <c r="A992" s="397" t="s">
        <v>17300</v>
      </c>
      <c r="B992" s="390" t="s">
        <v>17301</v>
      </c>
      <c r="C992" s="397" t="s">
        <v>15369</v>
      </c>
      <c r="D992" s="566">
        <v>3260.8</v>
      </c>
      <c r="E992" s="567"/>
    </row>
    <row r="993" spans="1:5" ht="48.75">
      <c r="A993" s="397" t="s">
        <v>17302</v>
      </c>
      <c r="B993" s="390" t="s">
        <v>17303</v>
      </c>
      <c r="C993" s="397" t="s">
        <v>15369</v>
      </c>
      <c r="D993" s="566">
        <v>3181.32</v>
      </c>
      <c r="E993" s="567"/>
    </row>
    <row r="994" spans="1:5">
      <c r="A994" s="398" t="s">
        <v>17304</v>
      </c>
      <c r="B994" s="392" t="s">
        <v>17305</v>
      </c>
      <c r="C994" s="398" t="s">
        <v>15369</v>
      </c>
      <c r="D994" s="568">
        <v>3328.38</v>
      </c>
      <c r="E994" s="569"/>
    </row>
    <row r="995" spans="1:5" ht="39">
      <c r="A995" s="401"/>
      <c r="B995" s="395" t="s">
        <v>17306</v>
      </c>
      <c r="C995" s="401"/>
      <c r="D995" s="596"/>
      <c r="E995" s="597"/>
    </row>
    <row r="996" spans="1:5" ht="48.75">
      <c r="A996" s="389" t="s">
        <v>17307</v>
      </c>
      <c r="B996" s="390" t="s">
        <v>17308</v>
      </c>
      <c r="C996" s="397" t="s">
        <v>15369</v>
      </c>
      <c r="D996" s="598">
        <v>3641.43</v>
      </c>
      <c r="E996" s="599"/>
    </row>
    <row r="997" spans="1:5" ht="48.75">
      <c r="A997" s="397" t="s">
        <v>17309</v>
      </c>
      <c r="B997" s="390" t="s">
        <v>17310</v>
      </c>
      <c r="C997" s="391" t="s">
        <v>15369</v>
      </c>
      <c r="D997" s="566">
        <v>4111.41</v>
      </c>
      <c r="E997" s="567"/>
    </row>
    <row r="998" spans="1:5" ht="48.75">
      <c r="A998" s="397" t="s">
        <v>17311</v>
      </c>
      <c r="B998" s="390" t="s">
        <v>17312</v>
      </c>
      <c r="C998" s="391" t="s">
        <v>15369</v>
      </c>
      <c r="D998" s="566">
        <v>4690.38</v>
      </c>
      <c r="E998" s="567"/>
    </row>
    <row r="999" spans="1:5" ht="48.75">
      <c r="A999" s="397" t="s">
        <v>17313</v>
      </c>
      <c r="B999" s="390" t="s">
        <v>17314</v>
      </c>
      <c r="C999" s="391" t="s">
        <v>15369</v>
      </c>
      <c r="D999" s="566">
        <v>6056.39</v>
      </c>
      <c r="E999" s="567"/>
    </row>
    <row r="1000" spans="1:5" ht="48.75">
      <c r="A1000" s="397" t="s">
        <v>17315</v>
      </c>
      <c r="B1000" s="390" t="s">
        <v>17316</v>
      </c>
      <c r="C1000" s="391" t="s">
        <v>15369</v>
      </c>
      <c r="D1000" s="566">
        <v>8048.45</v>
      </c>
      <c r="E1000" s="567"/>
    </row>
    <row r="1001" spans="1:5" ht="19.5">
      <c r="A1001" s="400" t="s">
        <v>17317</v>
      </c>
      <c r="B1001" s="390" t="s">
        <v>17318</v>
      </c>
      <c r="C1001" s="396" t="s">
        <v>15369</v>
      </c>
      <c r="D1001" s="562">
        <v>415.61</v>
      </c>
      <c r="E1001" s="563"/>
    </row>
    <row r="1002" spans="1:5" ht="29.25">
      <c r="A1002" s="397" t="s">
        <v>17319</v>
      </c>
      <c r="B1002" s="390" t="s">
        <v>17320</v>
      </c>
      <c r="C1002" s="391" t="s">
        <v>15369</v>
      </c>
      <c r="D1002" s="564">
        <v>685.66</v>
      </c>
      <c r="E1002" s="565"/>
    </row>
    <row r="1003" spans="1:5" ht="29.25">
      <c r="A1003" s="397" t="s">
        <v>17321</v>
      </c>
      <c r="B1003" s="390" t="s">
        <v>17322</v>
      </c>
      <c r="C1003" s="391" t="s">
        <v>15369</v>
      </c>
      <c r="D1003" s="566">
        <v>2553.88</v>
      </c>
      <c r="E1003" s="567"/>
    </row>
    <row r="1004" spans="1:5" ht="29.25">
      <c r="A1004" s="397" t="s">
        <v>17323</v>
      </c>
      <c r="B1004" s="390" t="s">
        <v>17324</v>
      </c>
      <c r="C1004" s="391" t="s">
        <v>15369</v>
      </c>
      <c r="D1004" s="566">
        <v>2970.38</v>
      </c>
      <c r="E1004" s="567"/>
    </row>
    <row r="1005" spans="1:5" ht="29.25">
      <c r="A1005" s="389" t="s">
        <v>17325</v>
      </c>
      <c r="B1005" s="390" t="s">
        <v>17326</v>
      </c>
      <c r="C1005" s="391" t="s">
        <v>15369</v>
      </c>
      <c r="D1005" s="566">
        <v>3342.17</v>
      </c>
      <c r="E1005" s="567"/>
    </row>
    <row r="1006" spans="1:5" ht="29.25">
      <c r="A1006" s="389" t="s">
        <v>17327</v>
      </c>
      <c r="B1006" s="390" t="s">
        <v>17328</v>
      </c>
      <c r="C1006" s="391" t="s">
        <v>15369</v>
      </c>
      <c r="D1006" s="566">
        <v>4117.2700000000004</v>
      </c>
      <c r="E1006" s="567"/>
    </row>
    <row r="1007" spans="1:5" ht="29.25">
      <c r="A1007" s="389" t="s">
        <v>17329</v>
      </c>
      <c r="B1007" s="390" t="s">
        <v>17330</v>
      </c>
      <c r="C1007" s="391" t="s">
        <v>15369</v>
      </c>
      <c r="D1007" s="566">
        <v>4169.5600000000004</v>
      </c>
      <c r="E1007" s="567"/>
    </row>
    <row r="1008" spans="1:5" ht="29.25">
      <c r="A1008" s="390" t="s">
        <v>17331</v>
      </c>
      <c r="B1008" s="390" t="s">
        <v>17332</v>
      </c>
      <c r="C1008" s="396" t="s">
        <v>15369</v>
      </c>
      <c r="D1008" s="576">
        <v>4194.7700000000004</v>
      </c>
      <c r="E1008" s="577"/>
    </row>
    <row r="1009" spans="1:5" ht="29.25">
      <c r="A1009" s="389" t="s">
        <v>17333</v>
      </c>
      <c r="B1009" s="390" t="s">
        <v>17334</v>
      </c>
      <c r="C1009" s="391" t="s">
        <v>15369</v>
      </c>
      <c r="D1009" s="566">
        <v>5082.7700000000004</v>
      </c>
      <c r="E1009" s="567"/>
    </row>
    <row r="1010" spans="1:5" ht="29.25">
      <c r="A1010" s="397" t="s">
        <v>17335</v>
      </c>
      <c r="B1010" s="390" t="s">
        <v>17336</v>
      </c>
      <c r="C1010" s="397" t="s">
        <v>15369</v>
      </c>
      <c r="D1010" s="566">
        <v>5321.32</v>
      </c>
      <c r="E1010" s="567"/>
    </row>
    <row r="1011" spans="1:5" ht="29.25">
      <c r="A1011" s="397" t="s">
        <v>17337</v>
      </c>
      <c r="B1011" s="390" t="s">
        <v>17338</v>
      </c>
      <c r="C1011" s="397" t="s">
        <v>15369</v>
      </c>
      <c r="D1011" s="566">
        <v>6235.03</v>
      </c>
      <c r="E1011" s="567"/>
    </row>
    <row r="1012" spans="1:5" ht="29.25">
      <c r="A1012" s="397" t="s">
        <v>17339</v>
      </c>
      <c r="B1012" s="390" t="s">
        <v>17340</v>
      </c>
      <c r="C1012" s="397" t="s">
        <v>15369</v>
      </c>
      <c r="D1012" s="566">
        <v>7542.14</v>
      </c>
      <c r="E1012" s="567"/>
    </row>
    <row r="1013" spans="1:5" ht="29.25">
      <c r="A1013" s="397" t="s">
        <v>17341</v>
      </c>
      <c r="B1013" s="390" t="s">
        <v>17342</v>
      </c>
      <c r="C1013" s="397" t="s">
        <v>15369</v>
      </c>
      <c r="D1013" s="566">
        <v>8413.52</v>
      </c>
      <c r="E1013" s="567"/>
    </row>
    <row r="1014" spans="1:5" ht="29.25">
      <c r="A1014" s="397" t="s">
        <v>17343</v>
      </c>
      <c r="B1014" s="390" t="s">
        <v>17344</v>
      </c>
      <c r="C1014" s="397" t="s">
        <v>15369</v>
      </c>
      <c r="D1014" s="566">
        <v>9233.65</v>
      </c>
      <c r="E1014" s="567"/>
    </row>
    <row r="1015" spans="1:5" ht="29.25">
      <c r="A1015" s="397" t="s">
        <v>17345</v>
      </c>
      <c r="B1015" s="390" t="s">
        <v>17346</v>
      </c>
      <c r="C1015" s="397" t="s">
        <v>15369</v>
      </c>
      <c r="D1015" s="566">
        <v>10096.61</v>
      </c>
      <c r="E1015" s="567"/>
    </row>
    <row r="1016" spans="1:5" ht="29.25">
      <c r="A1016" s="397" t="s">
        <v>17347</v>
      </c>
      <c r="B1016" s="390" t="s">
        <v>17348</v>
      </c>
      <c r="C1016" s="397" t="s">
        <v>15369</v>
      </c>
      <c r="D1016" s="566">
        <v>10654.34</v>
      </c>
      <c r="E1016" s="567"/>
    </row>
    <row r="1017" spans="1:5" ht="29.25">
      <c r="A1017" s="397" t="s">
        <v>17349</v>
      </c>
      <c r="B1017" s="390" t="s">
        <v>17350</v>
      </c>
      <c r="C1017" s="397" t="s">
        <v>15369</v>
      </c>
      <c r="D1017" s="566">
        <v>11500.29</v>
      </c>
      <c r="E1017" s="567"/>
    </row>
    <row r="1018" spans="1:5" ht="29.25">
      <c r="A1018" s="397" t="s">
        <v>17351</v>
      </c>
      <c r="B1018" s="390" t="s">
        <v>17352</v>
      </c>
      <c r="C1018" s="397" t="s">
        <v>15369</v>
      </c>
      <c r="D1018" s="566">
        <v>12345.82</v>
      </c>
      <c r="E1018" s="567"/>
    </row>
    <row r="1019" spans="1:5" ht="29.25">
      <c r="A1019" s="397" t="s">
        <v>17353</v>
      </c>
      <c r="B1019" s="390" t="s">
        <v>17354</v>
      </c>
      <c r="C1019" s="397" t="s">
        <v>15369</v>
      </c>
      <c r="D1019" s="564">
        <v>285.74</v>
      </c>
      <c r="E1019" s="565"/>
    </row>
    <row r="1020" spans="1:5" ht="29.25">
      <c r="A1020" s="397" t="s">
        <v>17355</v>
      </c>
      <c r="B1020" s="390" t="s">
        <v>17356</v>
      </c>
      <c r="C1020" s="397" t="s">
        <v>15369</v>
      </c>
      <c r="D1020" s="564">
        <v>359.81</v>
      </c>
      <c r="E1020" s="565"/>
    </row>
    <row r="1021" spans="1:5" ht="19.5">
      <c r="A1021" s="398" t="s">
        <v>17357</v>
      </c>
      <c r="B1021" s="392" t="s">
        <v>17358</v>
      </c>
      <c r="C1021" s="398" t="s">
        <v>15369</v>
      </c>
      <c r="D1021" s="594">
        <v>184.4</v>
      </c>
      <c r="E1021" s="595"/>
    </row>
    <row r="1022" spans="1:5" ht="19.5">
      <c r="A1022" s="401"/>
      <c r="B1022" s="395" t="s">
        <v>17359</v>
      </c>
      <c r="C1022" s="401"/>
      <c r="D1022" s="596"/>
      <c r="E1022" s="597"/>
    </row>
    <row r="1023" spans="1:5" ht="19.5">
      <c r="A1023" s="390" t="s">
        <v>17360</v>
      </c>
      <c r="B1023" s="390" t="s">
        <v>17361</v>
      </c>
      <c r="C1023" s="400" t="s">
        <v>15369</v>
      </c>
      <c r="D1023" s="576">
        <v>11434.52</v>
      </c>
      <c r="E1023" s="577"/>
    </row>
    <row r="1024" spans="1:5" ht="39">
      <c r="A1024" s="389" t="s">
        <v>17362</v>
      </c>
      <c r="B1024" s="390" t="s">
        <v>17363</v>
      </c>
      <c r="C1024" s="397" t="s">
        <v>15369</v>
      </c>
      <c r="D1024" s="564">
        <v>267.66000000000003</v>
      </c>
      <c r="E1024" s="565"/>
    </row>
    <row r="1025" spans="1:5" ht="39">
      <c r="A1025" s="397" t="s">
        <v>17364</v>
      </c>
      <c r="B1025" s="390" t="s">
        <v>17365</v>
      </c>
      <c r="C1025" s="391" t="s">
        <v>15369</v>
      </c>
      <c r="D1025" s="564">
        <v>533.84</v>
      </c>
      <c r="E1025" s="565"/>
    </row>
    <row r="1026" spans="1:5" ht="19.5">
      <c r="A1026" s="400" t="s">
        <v>17366</v>
      </c>
      <c r="B1026" s="390" t="s">
        <v>17367</v>
      </c>
      <c r="C1026" s="396" t="s">
        <v>15369</v>
      </c>
      <c r="D1026" s="562">
        <v>250.25</v>
      </c>
      <c r="E1026" s="563"/>
    </row>
    <row r="1027" spans="1:5" ht="39">
      <c r="A1027" s="397" t="s">
        <v>17368</v>
      </c>
      <c r="B1027" s="390" t="s">
        <v>17369</v>
      </c>
      <c r="C1027" s="391" t="s">
        <v>15369</v>
      </c>
      <c r="D1027" s="564">
        <v>264.08</v>
      </c>
      <c r="E1027" s="565"/>
    </row>
    <row r="1028" spans="1:5" ht="39">
      <c r="A1028" s="397" t="s">
        <v>17370</v>
      </c>
      <c r="B1028" s="390" t="s">
        <v>17371</v>
      </c>
      <c r="C1028" s="391" t="s">
        <v>15369</v>
      </c>
      <c r="D1028" s="564">
        <v>553.47</v>
      </c>
      <c r="E1028" s="565"/>
    </row>
    <row r="1029" spans="1:5" ht="39">
      <c r="A1029" s="397" t="s">
        <v>17372</v>
      </c>
      <c r="B1029" s="390" t="s">
        <v>17373</v>
      </c>
      <c r="C1029" s="391" t="s">
        <v>15369</v>
      </c>
      <c r="D1029" s="564">
        <v>330.3</v>
      </c>
      <c r="E1029" s="565"/>
    </row>
    <row r="1030" spans="1:5" ht="19.5">
      <c r="A1030" s="397" t="s">
        <v>17374</v>
      </c>
      <c r="B1030" s="390" t="s">
        <v>17375</v>
      </c>
      <c r="C1030" s="391" t="s">
        <v>15369</v>
      </c>
      <c r="D1030" s="564">
        <v>185.45</v>
      </c>
      <c r="E1030" s="565"/>
    </row>
    <row r="1031" spans="1:5" ht="29.25">
      <c r="A1031" s="397" t="s">
        <v>17376</v>
      </c>
      <c r="B1031" s="390" t="s">
        <v>17377</v>
      </c>
      <c r="C1031" s="391" t="s">
        <v>15369</v>
      </c>
      <c r="D1031" s="566">
        <v>1671.81</v>
      </c>
      <c r="E1031" s="567"/>
    </row>
    <row r="1032" spans="1:5" ht="39">
      <c r="A1032" s="397" t="s">
        <v>17378</v>
      </c>
      <c r="B1032" s="390" t="s">
        <v>17379</v>
      </c>
      <c r="C1032" s="391" t="s">
        <v>15369</v>
      </c>
      <c r="D1032" s="566">
        <v>1593.38</v>
      </c>
      <c r="E1032" s="567"/>
    </row>
    <row r="1033" spans="1:5" ht="39">
      <c r="A1033" s="398" t="s">
        <v>17380</v>
      </c>
      <c r="B1033" s="392" t="s">
        <v>17381</v>
      </c>
      <c r="C1033" s="393" t="s">
        <v>15369</v>
      </c>
      <c r="D1033" s="594">
        <v>904.47</v>
      </c>
      <c r="E1033" s="595"/>
    </row>
    <row r="1034" spans="1:5" ht="14.25">
      <c r="A1034" s="399"/>
      <c r="B1034" s="395" t="s">
        <v>17382</v>
      </c>
      <c r="C1034" s="399"/>
      <c r="D1034" s="600"/>
      <c r="E1034" s="601"/>
    </row>
    <row r="1035" spans="1:5" ht="48.75">
      <c r="A1035" s="389" t="s">
        <v>17383</v>
      </c>
      <c r="B1035" s="390" t="s">
        <v>17384</v>
      </c>
      <c r="C1035" s="391" t="s">
        <v>15369</v>
      </c>
      <c r="D1035" s="566">
        <v>1368.67</v>
      </c>
      <c r="E1035" s="567"/>
    </row>
    <row r="1036" spans="1:5" ht="39">
      <c r="A1036" s="389" t="s">
        <v>17385</v>
      </c>
      <c r="B1036" s="390" t="s">
        <v>17386</v>
      </c>
      <c r="C1036" s="391" t="s">
        <v>15369</v>
      </c>
      <c r="D1036" s="566">
        <v>1553.2</v>
      </c>
      <c r="E1036" s="567"/>
    </row>
    <row r="1037" spans="1:5" ht="39">
      <c r="A1037" s="397" t="s">
        <v>17387</v>
      </c>
      <c r="B1037" s="390" t="s">
        <v>17388</v>
      </c>
      <c r="C1037" s="391" t="s">
        <v>15369</v>
      </c>
      <c r="D1037" s="564">
        <v>779.62</v>
      </c>
      <c r="E1037" s="565"/>
    </row>
    <row r="1038" spans="1:5" ht="39">
      <c r="A1038" s="397" t="s">
        <v>17389</v>
      </c>
      <c r="B1038" s="390" t="s">
        <v>17390</v>
      </c>
      <c r="C1038" s="391" t="s">
        <v>15369</v>
      </c>
      <c r="D1038" s="564">
        <v>778.85</v>
      </c>
      <c r="E1038" s="565"/>
    </row>
    <row r="1039" spans="1:5" ht="39">
      <c r="A1039" s="397" t="s">
        <v>17391</v>
      </c>
      <c r="B1039" s="390" t="s">
        <v>17392</v>
      </c>
      <c r="C1039" s="391" t="s">
        <v>15369</v>
      </c>
      <c r="D1039" s="564">
        <v>817.35</v>
      </c>
      <c r="E1039" s="565"/>
    </row>
    <row r="1040" spans="1:5" ht="39">
      <c r="A1040" s="397" t="s">
        <v>17393</v>
      </c>
      <c r="B1040" s="390" t="s">
        <v>17394</v>
      </c>
      <c r="C1040" s="391" t="s">
        <v>15369</v>
      </c>
      <c r="D1040" s="564">
        <v>281.82</v>
      </c>
      <c r="E1040" s="565"/>
    </row>
    <row r="1041" spans="1:5" ht="39">
      <c r="A1041" s="397" t="s">
        <v>17395</v>
      </c>
      <c r="B1041" s="390" t="s">
        <v>17396</v>
      </c>
      <c r="C1041" s="391" t="s">
        <v>15369</v>
      </c>
      <c r="D1041" s="564">
        <v>557.89</v>
      </c>
      <c r="E1041" s="565"/>
    </row>
    <row r="1042" spans="1:5" ht="19.5">
      <c r="A1042" s="400" t="s">
        <v>17397</v>
      </c>
      <c r="B1042" s="390" t="s">
        <v>17398</v>
      </c>
      <c r="C1042" s="396" t="s">
        <v>15369</v>
      </c>
      <c r="D1042" s="562">
        <v>268.16000000000003</v>
      </c>
      <c r="E1042" s="563"/>
    </row>
    <row r="1043" spans="1:5" ht="39">
      <c r="A1043" s="397" t="s">
        <v>17399</v>
      </c>
      <c r="B1043" s="390" t="s">
        <v>17400</v>
      </c>
      <c r="C1043" s="391" t="s">
        <v>15369</v>
      </c>
      <c r="D1043" s="564">
        <v>282.99</v>
      </c>
      <c r="E1043" s="565"/>
    </row>
    <row r="1044" spans="1:5" ht="39">
      <c r="A1044" s="397" t="s">
        <v>17401</v>
      </c>
      <c r="B1044" s="390" t="s">
        <v>17402</v>
      </c>
      <c r="C1044" s="391" t="s">
        <v>15369</v>
      </c>
      <c r="D1044" s="564">
        <v>593.09</v>
      </c>
      <c r="E1044" s="565"/>
    </row>
    <row r="1045" spans="1:5" ht="19.5">
      <c r="A1045" s="398" t="s">
        <v>17403</v>
      </c>
      <c r="B1045" s="392" t="s">
        <v>17404</v>
      </c>
      <c r="C1045" s="393" t="s">
        <v>15369</v>
      </c>
      <c r="D1045" s="594">
        <v>353.92</v>
      </c>
      <c r="E1045" s="595"/>
    </row>
    <row r="1046" spans="1:5" ht="29.25">
      <c r="A1046" s="401"/>
      <c r="B1046" s="395" t="s">
        <v>17405</v>
      </c>
      <c r="C1046" s="401"/>
      <c r="D1046" s="596"/>
      <c r="E1046" s="597"/>
    </row>
    <row r="1047" spans="1:5" ht="19.5">
      <c r="A1047" s="389" t="s">
        <v>17406</v>
      </c>
      <c r="B1047" s="390" t="s">
        <v>17407</v>
      </c>
      <c r="C1047" s="391" t="s">
        <v>15369</v>
      </c>
      <c r="D1047" s="564">
        <v>185.45</v>
      </c>
      <c r="E1047" s="565"/>
    </row>
    <row r="1048" spans="1:5" ht="29.25">
      <c r="A1048" s="389" t="s">
        <v>17408</v>
      </c>
      <c r="B1048" s="390" t="s">
        <v>17409</v>
      </c>
      <c r="C1048" s="391" t="s">
        <v>15369</v>
      </c>
      <c r="D1048" s="566">
        <v>1811.2</v>
      </c>
      <c r="E1048" s="567"/>
    </row>
    <row r="1049" spans="1:5" ht="39">
      <c r="A1049" s="397" t="s">
        <v>17410</v>
      </c>
      <c r="B1049" s="390" t="s">
        <v>17411</v>
      </c>
      <c r="C1049" s="391" t="s">
        <v>15369</v>
      </c>
      <c r="D1049" s="566">
        <v>1660.48</v>
      </c>
      <c r="E1049" s="567"/>
    </row>
    <row r="1050" spans="1:5" ht="39">
      <c r="A1050" s="397" t="s">
        <v>17412</v>
      </c>
      <c r="B1050" s="390" t="s">
        <v>17413</v>
      </c>
      <c r="C1050" s="391" t="s">
        <v>15369</v>
      </c>
      <c r="D1050" s="564">
        <v>932.72</v>
      </c>
      <c r="E1050" s="565"/>
    </row>
    <row r="1051" spans="1:5" ht="48.75">
      <c r="A1051" s="397" t="s">
        <v>17414</v>
      </c>
      <c r="B1051" s="390" t="s">
        <v>17415</v>
      </c>
      <c r="C1051" s="391" t="s">
        <v>15369</v>
      </c>
      <c r="D1051" s="566">
        <v>1396.92</v>
      </c>
      <c r="E1051" s="567"/>
    </row>
    <row r="1052" spans="1:5" ht="39">
      <c r="A1052" s="397" t="s">
        <v>17416</v>
      </c>
      <c r="B1052" s="390" t="s">
        <v>17417</v>
      </c>
      <c r="C1052" s="391" t="s">
        <v>15369</v>
      </c>
      <c r="D1052" s="566">
        <v>1565.62</v>
      </c>
      <c r="E1052" s="567"/>
    </row>
    <row r="1053" spans="1:5" ht="39">
      <c r="A1053" s="397" t="s">
        <v>17418</v>
      </c>
      <c r="B1053" s="390" t="s">
        <v>17419</v>
      </c>
      <c r="C1053" s="391" t="s">
        <v>15369</v>
      </c>
      <c r="D1053" s="564">
        <v>784.26</v>
      </c>
      <c r="E1053" s="565"/>
    </row>
    <row r="1054" spans="1:5" ht="39">
      <c r="A1054" s="397" t="s">
        <v>17420</v>
      </c>
      <c r="B1054" s="390" t="s">
        <v>17421</v>
      </c>
      <c r="C1054" s="391" t="s">
        <v>15369</v>
      </c>
      <c r="D1054" s="564">
        <v>783.99</v>
      </c>
      <c r="E1054" s="565"/>
    </row>
    <row r="1055" spans="1:5" ht="39">
      <c r="A1055" s="397" t="s">
        <v>17422</v>
      </c>
      <c r="B1055" s="390" t="s">
        <v>17423</v>
      </c>
      <c r="C1055" s="391" t="s">
        <v>15369</v>
      </c>
      <c r="D1055" s="564">
        <v>825.55</v>
      </c>
      <c r="E1055" s="565"/>
    </row>
    <row r="1056" spans="1:5" ht="19.5">
      <c r="A1056" s="398" t="s">
        <v>17424</v>
      </c>
      <c r="B1056" s="392" t="s">
        <v>17425</v>
      </c>
      <c r="C1056" s="393" t="s">
        <v>15369</v>
      </c>
      <c r="D1056" s="594">
        <v>197.77</v>
      </c>
      <c r="E1056" s="595"/>
    </row>
    <row r="1057" spans="1:5" ht="14.25">
      <c r="A1057" s="399"/>
      <c r="B1057" s="395" t="s">
        <v>17426</v>
      </c>
      <c r="C1057" s="399"/>
      <c r="D1057" s="600"/>
      <c r="E1057" s="601"/>
    </row>
    <row r="1058" spans="1:5" ht="19.5">
      <c r="A1058" s="389" t="s">
        <v>17427</v>
      </c>
      <c r="B1058" s="390" t="s">
        <v>17428</v>
      </c>
      <c r="C1058" s="391" t="s">
        <v>15369</v>
      </c>
      <c r="D1058" s="564">
        <v>504.5</v>
      </c>
      <c r="E1058" s="565"/>
    </row>
    <row r="1059" spans="1:5" ht="19.5">
      <c r="A1059" s="390" t="s">
        <v>17429</v>
      </c>
      <c r="B1059" s="390" t="s">
        <v>17430</v>
      </c>
      <c r="C1059" s="396" t="s">
        <v>15369</v>
      </c>
      <c r="D1059" s="562">
        <v>802.27</v>
      </c>
      <c r="E1059" s="563"/>
    </row>
    <row r="1060" spans="1:5" ht="19.5">
      <c r="A1060" s="390" t="s">
        <v>17431</v>
      </c>
      <c r="B1060" s="390" t="s">
        <v>17432</v>
      </c>
      <c r="C1060" s="396" t="s">
        <v>15369</v>
      </c>
      <c r="D1060" s="562">
        <v>287.57</v>
      </c>
      <c r="E1060" s="563"/>
    </row>
    <row r="1061" spans="1:5" ht="19.5">
      <c r="A1061" s="390" t="s">
        <v>17433</v>
      </c>
      <c r="B1061" s="390" t="s">
        <v>17434</v>
      </c>
      <c r="C1061" s="396" t="s">
        <v>15369</v>
      </c>
      <c r="D1061" s="562">
        <v>423.3</v>
      </c>
      <c r="E1061" s="563"/>
    </row>
    <row r="1062" spans="1:5" ht="19.5">
      <c r="A1062" s="390" t="s">
        <v>17435</v>
      </c>
      <c r="B1062" s="390" t="s">
        <v>17436</v>
      </c>
      <c r="C1062" s="396" t="s">
        <v>15369</v>
      </c>
      <c r="D1062" s="562">
        <v>439.43</v>
      </c>
      <c r="E1062" s="563"/>
    </row>
    <row r="1063" spans="1:5" ht="58.5">
      <c r="A1063" s="397" t="s">
        <v>17437</v>
      </c>
      <c r="B1063" s="390" t="s">
        <v>17438</v>
      </c>
      <c r="C1063" s="397" t="s">
        <v>15369</v>
      </c>
      <c r="D1063" s="564">
        <v>554.42999999999995</v>
      </c>
      <c r="E1063" s="565"/>
    </row>
    <row r="1064" spans="1:5" ht="19.5">
      <c r="A1064" s="400" t="s">
        <v>17439</v>
      </c>
      <c r="B1064" s="390" t="s">
        <v>17440</v>
      </c>
      <c r="C1064" s="400" t="s">
        <v>15369</v>
      </c>
      <c r="D1064" s="562">
        <v>546.45000000000005</v>
      </c>
      <c r="E1064" s="563"/>
    </row>
    <row r="1065" spans="1:5" ht="19.5">
      <c r="A1065" s="397" t="s">
        <v>17441</v>
      </c>
      <c r="B1065" s="390" t="s">
        <v>17442</v>
      </c>
      <c r="C1065" s="397" t="s">
        <v>15369</v>
      </c>
      <c r="D1065" s="564">
        <v>548.96</v>
      </c>
      <c r="E1065" s="565"/>
    </row>
    <row r="1066" spans="1:5" ht="29.25">
      <c r="A1066" s="397" t="s">
        <v>17443</v>
      </c>
      <c r="B1066" s="390" t="s">
        <v>17444</v>
      </c>
      <c r="C1066" s="397" t="s">
        <v>15369</v>
      </c>
      <c r="D1066" s="566">
        <v>4389.72</v>
      </c>
      <c r="E1066" s="567"/>
    </row>
    <row r="1067" spans="1:5" ht="29.25">
      <c r="A1067" s="397" t="s">
        <v>17445</v>
      </c>
      <c r="B1067" s="402" t="s">
        <v>17446</v>
      </c>
      <c r="C1067" s="397" t="s">
        <v>15369</v>
      </c>
      <c r="D1067" s="564">
        <v>446.98</v>
      </c>
      <c r="E1067" s="565"/>
    </row>
    <row r="1068" spans="1:5" ht="19.5">
      <c r="A1068" s="400" t="s">
        <v>17447</v>
      </c>
      <c r="B1068" s="390" t="s">
        <v>17448</v>
      </c>
      <c r="C1068" s="400" t="s">
        <v>15369</v>
      </c>
      <c r="D1068" s="562">
        <v>455.54</v>
      </c>
      <c r="E1068" s="563"/>
    </row>
    <row r="1069" spans="1:5">
      <c r="A1069" s="400" t="s">
        <v>17449</v>
      </c>
      <c r="B1069" s="390" t="s">
        <v>17450</v>
      </c>
      <c r="C1069" s="400" t="s">
        <v>15396</v>
      </c>
      <c r="D1069" s="562">
        <v>115.51</v>
      </c>
      <c r="E1069" s="563"/>
    </row>
    <row r="1070" spans="1:5">
      <c r="A1070" s="400" t="s">
        <v>17451</v>
      </c>
      <c r="B1070" s="390" t="s">
        <v>17452</v>
      </c>
      <c r="C1070" s="400" t="s">
        <v>15396</v>
      </c>
      <c r="D1070" s="562">
        <v>311.61</v>
      </c>
      <c r="E1070" s="563"/>
    </row>
    <row r="1071" spans="1:5">
      <c r="A1071" s="400" t="s">
        <v>17453</v>
      </c>
      <c r="B1071" s="390" t="s">
        <v>17454</v>
      </c>
      <c r="C1071" s="400" t="s">
        <v>15396</v>
      </c>
      <c r="D1071" s="562">
        <v>306.11</v>
      </c>
      <c r="E1071" s="563"/>
    </row>
    <row r="1072" spans="1:5" ht="19.5">
      <c r="A1072" s="397" t="s">
        <v>17455</v>
      </c>
      <c r="B1072" s="390" t="s">
        <v>17456</v>
      </c>
      <c r="C1072" s="397" t="s">
        <v>15369</v>
      </c>
      <c r="D1072" s="564">
        <v>336.55</v>
      </c>
      <c r="E1072" s="565"/>
    </row>
    <row r="1073" spans="1:5" ht="19.5">
      <c r="A1073" s="400" t="s">
        <v>17457</v>
      </c>
      <c r="B1073" s="390" t="s">
        <v>17458</v>
      </c>
      <c r="C1073" s="400" t="s">
        <v>15369</v>
      </c>
      <c r="D1073" s="562">
        <v>255.55</v>
      </c>
      <c r="E1073" s="563"/>
    </row>
    <row r="1074" spans="1:5" ht="29.25">
      <c r="A1074" s="400" t="s">
        <v>17459</v>
      </c>
      <c r="B1074" s="402" t="s">
        <v>17460</v>
      </c>
      <c r="C1074" s="400" t="s">
        <v>15369</v>
      </c>
      <c r="D1074" s="562">
        <v>411.32</v>
      </c>
      <c r="E1074" s="563"/>
    </row>
    <row r="1075" spans="1:5" ht="19.5">
      <c r="A1075" s="400" t="s">
        <v>17461</v>
      </c>
      <c r="B1075" s="390" t="s">
        <v>17462</v>
      </c>
      <c r="C1075" s="400" t="s">
        <v>15369</v>
      </c>
      <c r="D1075" s="562">
        <v>331.08</v>
      </c>
      <c r="E1075" s="563"/>
    </row>
    <row r="1076" spans="1:5" ht="19.5">
      <c r="A1076" s="397" t="s">
        <v>17463</v>
      </c>
      <c r="B1076" s="390" t="s">
        <v>17464</v>
      </c>
      <c r="C1076" s="397" t="s">
        <v>15369</v>
      </c>
      <c r="D1076" s="564">
        <v>200.13</v>
      </c>
      <c r="E1076" s="565"/>
    </row>
    <row r="1077" spans="1:5" ht="19.5">
      <c r="A1077" s="389" t="s">
        <v>17465</v>
      </c>
      <c r="B1077" s="390" t="s">
        <v>17466</v>
      </c>
      <c r="C1077" s="391" t="s">
        <v>15369</v>
      </c>
      <c r="D1077" s="564">
        <v>511.05</v>
      </c>
      <c r="E1077" s="565"/>
    </row>
    <row r="1078" spans="1:5" ht="19.5">
      <c r="A1078" s="389" t="s">
        <v>17467</v>
      </c>
      <c r="B1078" s="390" t="s">
        <v>17468</v>
      </c>
      <c r="C1078" s="391" t="s">
        <v>15369</v>
      </c>
      <c r="D1078" s="564">
        <v>810.43</v>
      </c>
      <c r="E1078" s="565"/>
    </row>
    <row r="1079" spans="1:5" ht="19.5">
      <c r="A1079" s="389" t="s">
        <v>17469</v>
      </c>
      <c r="B1079" s="390" t="s">
        <v>17470</v>
      </c>
      <c r="C1079" s="391" t="s">
        <v>15369</v>
      </c>
      <c r="D1079" s="564">
        <v>291.68</v>
      </c>
      <c r="E1079" s="565"/>
    </row>
    <row r="1080" spans="1:5" ht="19.5">
      <c r="A1080" s="390" t="s">
        <v>17471</v>
      </c>
      <c r="B1080" s="390" t="s">
        <v>17472</v>
      </c>
      <c r="C1080" s="396" t="s">
        <v>15369</v>
      </c>
      <c r="D1080" s="562">
        <v>429.85</v>
      </c>
      <c r="E1080" s="563"/>
    </row>
    <row r="1081" spans="1:5" ht="19.5">
      <c r="A1081" s="400" t="s">
        <v>17473</v>
      </c>
      <c r="B1081" s="390" t="s">
        <v>17474</v>
      </c>
      <c r="C1081" s="400" t="s">
        <v>15369</v>
      </c>
      <c r="D1081" s="562">
        <v>447.61</v>
      </c>
      <c r="E1081" s="563"/>
    </row>
    <row r="1082" spans="1:5" ht="58.5">
      <c r="A1082" s="397" t="s">
        <v>17475</v>
      </c>
      <c r="B1082" s="390" t="s">
        <v>17476</v>
      </c>
      <c r="C1082" s="397" t="s">
        <v>15369</v>
      </c>
      <c r="D1082" s="564">
        <v>554.42999999999995</v>
      </c>
      <c r="E1082" s="565"/>
    </row>
    <row r="1083" spans="1:5" ht="19.5">
      <c r="A1083" s="400" t="s">
        <v>17477</v>
      </c>
      <c r="B1083" s="390" t="s">
        <v>17478</v>
      </c>
      <c r="C1083" s="400" t="s">
        <v>15369</v>
      </c>
      <c r="D1083" s="562">
        <v>553</v>
      </c>
      <c r="E1083" s="563"/>
    </row>
    <row r="1084" spans="1:5" ht="19.5">
      <c r="A1084" s="400" t="s">
        <v>17479</v>
      </c>
      <c r="B1084" s="390" t="s">
        <v>17480</v>
      </c>
      <c r="C1084" s="400" t="s">
        <v>15369</v>
      </c>
      <c r="D1084" s="562">
        <v>557.14</v>
      </c>
      <c r="E1084" s="563"/>
    </row>
    <row r="1085" spans="1:5" ht="29.25">
      <c r="A1085" s="400" t="s">
        <v>17481</v>
      </c>
      <c r="B1085" s="390" t="s">
        <v>17482</v>
      </c>
      <c r="C1085" s="400" t="s">
        <v>15369</v>
      </c>
      <c r="D1085" s="576">
        <v>4408.29</v>
      </c>
      <c r="E1085" s="577"/>
    </row>
    <row r="1086" spans="1:5" ht="29.25">
      <c r="A1086" s="397" t="s">
        <v>17483</v>
      </c>
      <c r="B1086" s="402" t="s">
        <v>17484</v>
      </c>
      <c r="C1086" s="397" t="s">
        <v>15369</v>
      </c>
      <c r="D1086" s="564">
        <v>457.65</v>
      </c>
      <c r="E1086" s="565"/>
    </row>
    <row r="1087" spans="1:5" ht="19.5">
      <c r="A1087" s="400" t="s">
        <v>17485</v>
      </c>
      <c r="B1087" s="390" t="s">
        <v>17486</v>
      </c>
      <c r="C1087" s="400" t="s">
        <v>15369</v>
      </c>
      <c r="D1087" s="562">
        <v>466.21</v>
      </c>
      <c r="E1087" s="563"/>
    </row>
    <row r="1088" spans="1:5">
      <c r="A1088" s="400" t="s">
        <v>17487</v>
      </c>
      <c r="B1088" s="390" t="s">
        <v>17488</v>
      </c>
      <c r="C1088" s="400" t="s">
        <v>15396</v>
      </c>
      <c r="D1088" s="562">
        <v>115.78</v>
      </c>
      <c r="E1088" s="563"/>
    </row>
    <row r="1089" spans="1:5">
      <c r="A1089" s="400" t="s">
        <v>17489</v>
      </c>
      <c r="B1089" s="390" t="s">
        <v>17490</v>
      </c>
      <c r="C1089" s="400" t="s">
        <v>15396</v>
      </c>
      <c r="D1089" s="562">
        <v>311.88</v>
      </c>
      <c r="E1089" s="563"/>
    </row>
    <row r="1090" spans="1:5">
      <c r="A1090" s="400" t="s">
        <v>17491</v>
      </c>
      <c r="B1090" s="390" t="s">
        <v>17492</v>
      </c>
      <c r="C1090" s="400" t="s">
        <v>15396</v>
      </c>
      <c r="D1090" s="562">
        <v>306.38</v>
      </c>
      <c r="E1090" s="563"/>
    </row>
    <row r="1091" spans="1:5" ht="19.5">
      <c r="A1091" s="397" t="s">
        <v>17493</v>
      </c>
      <c r="B1091" s="390" t="s">
        <v>17494</v>
      </c>
      <c r="C1091" s="397" t="s">
        <v>15369</v>
      </c>
      <c r="D1091" s="564">
        <v>342.28</v>
      </c>
      <c r="E1091" s="565"/>
    </row>
    <row r="1092" spans="1:5" ht="19.5">
      <c r="A1092" s="400" t="s">
        <v>17495</v>
      </c>
      <c r="B1092" s="390" t="s">
        <v>17496</v>
      </c>
      <c r="C1092" s="400" t="s">
        <v>15369</v>
      </c>
      <c r="D1092" s="562">
        <v>259.66000000000003</v>
      </c>
      <c r="E1092" s="563"/>
    </row>
    <row r="1093" spans="1:5" ht="29.25">
      <c r="A1093" s="400" t="s">
        <v>17497</v>
      </c>
      <c r="B1093" s="402" t="s">
        <v>17498</v>
      </c>
      <c r="C1093" s="400" t="s">
        <v>15369</v>
      </c>
      <c r="D1093" s="562">
        <v>417.49</v>
      </c>
      <c r="E1093" s="563"/>
    </row>
    <row r="1094" spans="1:5" ht="19.5">
      <c r="A1094" s="400" t="s">
        <v>17499</v>
      </c>
      <c r="B1094" s="390" t="s">
        <v>17500</v>
      </c>
      <c r="C1094" s="400" t="s">
        <v>15369</v>
      </c>
      <c r="D1094" s="562">
        <v>337.24</v>
      </c>
      <c r="E1094" s="563"/>
    </row>
    <row r="1095" spans="1:5">
      <c r="A1095" s="398" t="s">
        <v>17501</v>
      </c>
      <c r="B1095" s="392" t="s">
        <v>17502</v>
      </c>
      <c r="C1095" s="398" t="s">
        <v>15369</v>
      </c>
      <c r="D1095" s="594">
        <v>41.69</v>
      </c>
      <c r="E1095" s="595"/>
    </row>
    <row r="1096" spans="1:5" ht="14.25">
      <c r="A1096" s="403"/>
      <c r="B1096" s="395" t="s">
        <v>17503</v>
      </c>
      <c r="C1096" s="403"/>
      <c r="D1096" s="604"/>
      <c r="E1096" s="605"/>
    </row>
    <row r="1097" spans="1:5" ht="19.5">
      <c r="A1097" s="389" t="s">
        <v>17504</v>
      </c>
      <c r="B1097" s="402" t="s">
        <v>17505</v>
      </c>
      <c r="C1097" s="391" t="s">
        <v>15369</v>
      </c>
      <c r="D1097" s="564">
        <v>47</v>
      </c>
      <c r="E1097" s="565"/>
    </row>
    <row r="1098" spans="1:5" ht="19.5">
      <c r="A1098" s="389" t="s">
        <v>17506</v>
      </c>
      <c r="B1098" s="390" t="s">
        <v>17507</v>
      </c>
      <c r="C1098" s="391" t="s">
        <v>15369</v>
      </c>
      <c r="D1098" s="564">
        <v>509.51</v>
      </c>
      <c r="E1098" s="565"/>
    </row>
    <row r="1099" spans="1:5" ht="19.5">
      <c r="A1099" s="389" t="s">
        <v>17508</v>
      </c>
      <c r="B1099" s="390" t="s">
        <v>17509</v>
      </c>
      <c r="C1099" s="391" t="s">
        <v>15369</v>
      </c>
      <c r="D1099" s="564">
        <v>760.23</v>
      </c>
      <c r="E1099" s="565"/>
    </row>
    <row r="1100" spans="1:5" ht="19.5">
      <c r="A1100" s="390" t="s">
        <v>17510</v>
      </c>
      <c r="B1100" s="390" t="s">
        <v>17511</v>
      </c>
      <c r="C1100" s="396" t="s">
        <v>15369</v>
      </c>
      <c r="D1100" s="562">
        <v>195.84</v>
      </c>
      <c r="E1100" s="563"/>
    </row>
    <row r="1101" spans="1:5" ht="29.25">
      <c r="A1101" s="390" t="s">
        <v>17512</v>
      </c>
      <c r="B1101" s="390" t="s">
        <v>17513</v>
      </c>
      <c r="C1101" s="396" t="s">
        <v>15369</v>
      </c>
      <c r="D1101" s="562">
        <v>354.87</v>
      </c>
      <c r="E1101" s="563"/>
    </row>
    <row r="1102" spans="1:5" ht="19.5">
      <c r="A1102" s="397" t="s">
        <v>17514</v>
      </c>
      <c r="B1102" s="390" t="s">
        <v>17515</v>
      </c>
      <c r="C1102" s="397" t="s">
        <v>15369</v>
      </c>
      <c r="D1102" s="564">
        <v>463.49</v>
      </c>
      <c r="E1102" s="565"/>
    </row>
    <row r="1103" spans="1:5" ht="29.25">
      <c r="A1103" s="397" t="s">
        <v>17516</v>
      </c>
      <c r="B1103" s="390" t="s">
        <v>17517</v>
      </c>
      <c r="C1103" s="397" t="s">
        <v>15369</v>
      </c>
      <c r="D1103" s="566">
        <v>1898.24</v>
      </c>
      <c r="E1103" s="567"/>
    </row>
    <row r="1104" spans="1:5">
      <c r="A1104" s="397" t="s">
        <v>17518</v>
      </c>
      <c r="B1104" s="390" t="s">
        <v>17519</v>
      </c>
      <c r="C1104" s="397" t="s">
        <v>15369</v>
      </c>
      <c r="D1104" s="564">
        <v>44.45</v>
      </c>
      <c r="E1104" s="565"/>
    </row>
    <row r="1105" spans="1:5" ht="19.5">
      <c r="A1105" s="397" t="s">
        <v>17520</v>
      </c>
      <c r="B1105" s="402" t="s">
        <v>17521</v>
      </c>
      <c r="C1105" s="397" t="s">
        <v>15369</v>
      </c>
      <c r="D1105" s="564">
        <v>47</v>
      </c>
      <c r="E1105" s="565"/>
    </row>
    <row r="1106" spans="1:5" ht="19.5">
      <c r="A1106" s="397" t="s">
        <v>17522</v>
      </c>
      <c r="B1106" s="390" t="s">
        <v>17523</v>
      </c>
      <c r="C1106" s="397" t="s">
        <v>15369</v>
      </c>
      <c r="D1106" s="564">
        <v>509.51</v>
      </c>
      <c r="E1106" s="565"/>
    </row>
    <row r="1107" spans="1:5">
      <c r="A1107" s="400" t="s">
        <v>17524</v>
      </c>
      <c r="B1107" s="390" t="s">
        <v>17525</v>
      </c>
      <c r="C1107" s="400" t="s">
        <v>15369</v>
      </c>
      <c r="D1107" s="562">
        <v>760.23</v>
      </c>
      <c r="E1107" s="563"/>
    </row>
    <row r="1108" spans="1:5">
      <c r="A1108" s="400" t="s">
        <v>17526</v>
      </c>
      <c r="B1108" s="390" t="s">
        <v>17527</v>
      </c>
      <c r="C1108" s="400" t="s">
        <v>15369</v>
      </c>
      <c r="D1108" s="562">
        <v>195.84</v>
      </c>
      <c r="E1108" s="563"/>
    </row>
    <row r="1109" spans="1:5" ht="19.5">
      <c r="A1109" s="400" t="s">
        <v>17528</v>
      </c>
      <c r="B1109" s="390" t="s">
        <v>17529</v>
      </c>
      <c r="C1109" s="400" t="s">
        <v>15369</v>
      </c>
      <c r="D1109" s="562">
        <v>378.99</v>
      </c>
      <c r="E1109" s="563"/>
    </row>
    <row r="1110" spans="1:5" ht="19.5">
      <c r="A1110" s="397" t="s">
        <v>17530</v>
      </c>
      <c r="B1110" s="390" t="s">
        <v>17531</v>
      </c>
      <c r="C1110" s="397" t="s">
        <v>15369</v>
      </c>
      <c r="D1110" s="564">
        <v>495.88</v>
      </c>
      <c r="E1110" s="565"/>
    </row>
    <row r="1111" spans="1:5" ht="29.25">
      <c r="A1111" s="397" t="s">
        <v>17532</v>
      </c>
      <c r="B1111" s="390" t="s">
        <v>17533</v>
      </c>
      <c r="C1111" s="397" t="s">
        <v>15369</v>
      </c>
      <c r="D1111" s="566">
        <v>1910.05</v>
      </c>
      <c r="E1111" s="567"/>
    </row>
    <row r="1112" spans="1:5" ht="29.25">
      <c r="A1112" s="400" t="s">
        <v>17534</v>
      </c>
      <c r="B1112" s="402" t="s">
        <v>17535</v>
      </c>
      <c r="C1112" s="400" t="s">
        <v>15369</v>
      </c>
      <c r="D1112" s="562">
        <v>618.83000000000004</v>
      </c>
      <c r="E1112" s="563"/>
    </row>
    <row r="1113" spans="1:5" ht="19.5">
      <c r="A1113" s="400" t="s">
        <v>17536</v>
      </c>
      <c r="B1113" s="390" t="s">
        <v>17537</v>
      </c>
      <c r="C1113" s="400" t="s">
        <v>15369</v>
      </c>
      <c r="D1113" s="562">
        <v>269.60000000000002</v>
      </c>
      <c r="E1113" s="563"/>
    </row>
    <row r="1114" spans="1:5" ht="29.25">
      <c r="A1114" s="400" t="s">
        <v>17538</v>
      </c>
      <c r="B1114" s="402" t="s">
        <v>17539</v>
      </c>
      <c r="C1114" s="400" t="s">
        <v>15369</v>
      </c>
      <c r="D1114" s="562">
        <v>627.01</v>
      </c>
      <c r="E1114" s="563"/>
    </row>
    <row r="1115" spans="1:5" ht="19.5">
      <c r="A1115" s="400" t="s">
        <v>17540</v>
      </c>
      <c r="B1115" s="390" t="s">
        <v>17541</v>
      </c>
      <c r="C1115" s="400" t="s">
        <v>15369</v>
      </c>
      <c r="D1115" s="562">
        <v>275.74</v>
      </c>
      <c r="E1115" s="563"/>
    </row>
    <row r="1116" spans="1:5">
      <c r="A1116" s="400" t="s">
        <v>17542</v>
      </c>
      <c r="B1116" s="390" t="s">
        <v>17543</v>
      </c>
      <c r="C1116" s="400" t="s">
        <v>15396</v>
      </c>
      <c r="D1116" s="562">
        <v>381.76</v>
      </c>
      <c r="E1116" s="563"/>
    </row>
    <row r="1117" spans="1:5">
      <c r="A1117" s="397" t="s">
        <v>17544</v>
      </c>
      <c r="B1117" s="390" t="s">
        <v>17545</v>
      </c>
      <c r="C1117" s="397" t="s">
        <v>15396</v>
      </c>
      <c r="D1117" s="564">
        <v>381.76</v>
      </c>
      <c r="E1117" s="565"/>
    </row>
    <row r="1118" spans="1:5" ht="19.5">
      <c r="A1118" s="398" t="s">
        <v>17546</v>
      </c>
      <c r="B1118" s="392" t="s">
        <v>17547</v>
      </c>
      <c r="C1118" s="398" t="s">
        <v>15369</v>
      </c>
      <c r="D1118" s="594">
        <v>729.77</v>
      </c>
      <c r="E1118" s="595"/>
    </row>
    <row r="1119" spans="1:5" ht="14.25">
      <c r="A1119" s="401"/>
      <c r="B1119" s="395" t="s">
        <v>17548</v>
      </c>
      <c r="C1119" s="401"/>
      <c r="D1119" s="596"/>
      <c r="E1119" s="597"/>
    </row>
    <row r="1120" spans="1:5" ht="29.25">
      <c r="A1120" s="389" t="s">
        <v>17549</v>
      </c>
      <c r="B1120" s="390" t="s">
        <v>17550</v>
      </c>
      <c r="C1120" s="397" t="s">
        <v>15369</v>
      </c>
      <c r="D1120" s="564">
        <v>776.35</v>
      </c>
      <c r="E1120" s="565"/>
    </row>
    <row r="1121" spans="1:5">
      <c r="A1121" s="390" t="s">
        <v>17551</v>
      </c>
      <c r="B1121" s="390" t="s">
        <v>17552</v>
      </c>
      <c r="C1121" s="400" t="s">
        <v>15396</v>
      </c>
      <c r="D1121" s="562">
        <v>382.87</v>
      </c>
      <c r="E1121" s="563"/>
    </row>
    <row r="1122" spans="1:5">
      <c r="A1122" s="390" t="s">
        <v>17553</v>
      </c>
      <c r="B1122" s="390" t="s">
        <v>17554</v>
      </c>
      <c r="C1122" s="400" t="s">
        <v>15396</v>
      </c>
      <c r="D1122" s="562">
        <v>382.87</v>
      </c>
      <c r="E1122" s="563"/>
    </row>
    <row r="1123" spans="1:5" ht="29.25">
      <c r="A1123" s="397" t="s">
        <v>17555</v>
      </c>
      <c r="B1123" s="390" t="s">
        <v>17556</v>
      </c>
      <c r="C1123" s="391" t="s">
        <v>15369</v>
      </c>
      <c r="D1123" s="564">
        <v>734.77</v>
      </c>
      <c r="E1123" s="565"/>
    </row>
    <row r="1124" spans="1:5" ht="29.25">
      <c r="A1124" s="397" t="s">
        <v>17557</v>
      </c>
      <c r="B1124" s="390" t="s">
        <v>17558</v>
      </c>
      <c r="C1124" s="391" t="s">
        <v>15369</v>
      </c>
      <c r="D1124" s="564">
        <v>781.28</v>
      </c>
      <c r="E1124" s="565"/>
    </row>
    <row r="1125" spans="1:5" ht="19.5">
      <c r="A1125" s="400" t="s">
        <v>17559</v>
      </c>
      <c r="B1125" s="390" t="s">
        <v>17560</v>
      </c>
      <c r="C1125" s="396" t="s">
        <v>15787</v>
      </c>
      <c r="D1125" s="562">
        <v>166.6</v>
      </c>
      <c r="E1125" s="563"/>
    </row>
    <row r="1126" spans="1:5" ht="19.5">
      <c r="A1126" s="400" t="s">
        <v>17561</v>
      </c>
      <c r="B1126" s="390" t="s">
        <v>17562</v>
      </c>
      <c r="C1126" s="396" t="s">
        <v>15787</v>
      </c>
      <c r="D1126" s="562">
        <v>178.34</v>
      </c>
      <c r="E1126" s="563"/>
    </row>
    <row r="1127" spans="1:5" ht="19.5">
      <c r="A1127" s="400" t="s">
        <v>17563</v>
      </c>
      <c r="B1127" s="390" t="s">
        <v>17564</v>
      </c>
      <c r="C1127" s="396" t="s">
        <v>15787</v>
      </c>
      <c r="D1127" s="562">
        <v>143.16999999999999</v>
      </c>
      <c r="E1127" s="563"/>
    </row>
    <row r="1128" spans="1:5" ht="39">
      <c r="A1128" s="397" t="s">
        <v>17565</v>
      </c>
      <c r="B1128" s="390" t="s">
        <v>17566</v>
      </c>
      <c r="C1128" s="391" t="s">
        <v>15396</v>
      </c>
      <c r="D1128" s="564">
        <v>290.5</v>
      </c>
      <c r="E1128" s="565"/>
    </row>
    <row r="1129" spans="1:5" ht="39">
      <c r="A1129" s="397" t="s">
        <v>17567</v>
      </c>
      <c r="B1129" s="390" t="s">
        <v>17568</v>
      </c>
      <c r="C1129" s="391" t="s">
        <v>15396</v>
      </c>
      <c r="D1129" s="564">
        <v>363.87</v>
      </c>
      <c r="E1129" s="565"/>
    </row>
    <row r="1130" spans="1:5" ht="39">
      <c r="A1130" s="397" t="s">
        <v>17569</v>
      </c>
      <c r="B1130" s="390" t="s">
        <v>17570</v>
      </c>
      <c r="C1130" s="391" t="s">
        <v>15396</v>
      </c>
      <c r="D1130" s="564">
        <v>437.6</v>
      </c>
      <c r="E1130" s="565"/>
    </row>
    <row r="1131" spans="1:5" ht="39">
      <c r="A1131" s="397" t="s">
        <v>17571</v>
      </c>
      <c r="B1131" s="390" t="s">
        <v>17572</v>
      </c>
      <c r="C1131" s="391" t="s">
        <v>15396</v>
      </c>
      <c r="D1131" s="564">
        <v>516.05999999999995</v>
      </c>
      <c r="E1131" s="565"/>
    </row>
    <row r="1132" spans="1:5">
      <c r="A1132" s="397" t="s">
        <v>17573</v>
      </c>
      <c r="B1132" s="390" t="s">
        <v>17574</v>
      </c>
      <c r="C1132" s="391" t="s">
        <v>15396</v>
      </c>
      <c r="D1132" s="564">
        <v>86.73</v>
      </c>
      <c r="E1132" s="565"/>
    </row>
    <row r="1133" spans="1:5" ht="19.5">
      <c r="A1133" s="397" t="s">
        <v>17575</v>
      </c>
      <c r="B1133" s="390" t="s">
        <v>17576</v>
      </c>
      <c r="C1133" s="391" t="s">
        <v>15396</v>
      </c>
      <c r="D1133" s="564">
        <v>32.57</v>
      </c>
      <c r="E1133" s="565"/>
    </row>
    <row r="1134" spans="1:5" ht="19.5">
      <c r="A1134" s="397" t="s">
        <v>17577</v>
      </c>
      <c r="B1134" s="390" t="s">
        <v>17578</v>
      </c>
      <c r="C1134" s="391" t="s">
        <v>15396</v>
      </c>
      <c r="D1134" s="564">
        <v>48.13</v>
      </c>
      <c r="E1134" s="565"/>
    </row>
    <row r="1135" spans="1:5">
      <c r="A1135" s="397" t="s">
        <v>17579</v>
      </c>
      <c r="B1135" s="390" t="s">
        <v>17580</v>
      </c>
      <c r="C1135" s="391" t="s">
        <v>15396</v>
      </c>
      <c r="D1135" s="564">
        <v>151.05000000000001</v>
      </c>
      <c r="E1135" s="565"/>
    </row>
    <row r="1136" spans="1:5" ht="19.5">
      <c r="A1136" s="389" t="s">
        <v>17581</v>
      </c>
      <c r="B1136" s="390" t="s">
        <v>17582</v>
      </c>
      <c r="C1136" s="391" t="s">
        <v>15396</v>
      </c>
      <c r="D1136" s="564">
        <v>24.58</v>
      </c>
      <c r="E1136" s="565"/>
    </row>
    <row r="1137" spans="1:5" ht="19.5">
      <c r="A1137" s="389" t="s">
        <v>17583</v>
      </c>
      <c r="B1137" s="390" t="s">
        <v>17584</v>
      </c>
      <c r="C1137" s="391" t="s">
        <v>15396</v>
      </c>
      <c r="D1137" s="564">
        <v>109.88</v>
      </c>
      <c r="E1137" s="565"/>
    </row>
    <row r="1138" spans="1:5" ht="29.25">
      <c r="A1138" s="389" t="s">
        <v>17585</v>
      </c>
      <c r="B1138" s="390" t="s">
        <v>17586</v>
      </c>
      <c r="C1138" s="391" t="s">
        <v>15489</v>
      </c>
      <c r="D1138" s="564">
        <v>11.15</v>
      </c>
      <c r="E1138" s="565"/>
    </row>
    <row r="1139" spans="1:5" ht="19.5">
      <c r="A1139" s="397" t="s">
        <v>17587</v>
      </c>
      <c r="B1139" s="390" t="s">
        <v>17588</v>
      </c>
      <c r="C1139" s="397" t="s">
        <v>15396</v>
      </c>
      <c r="D1139" s="564">
        <v>92.4</v>
      </c>
      <c r="E1139" s="565"/>
    </row>
    <row r="1140" spans="1:5">
      <c r="A1140" s="400" t="s">
        <v>17589</v>
      </c>
      <c r="B1140" s="390" t="s">
        <v>17590</v>
      </c>
      <c r="C1140" s="400" t="s">
        <v>15787</v>
      </c>
      <c r="D1140" s="562">
        <v>135.32</v>
      </c>
      <c r="E1140" s="563"/>
    </row>
    <row r="1141" spans="1:5">
      <c r="A1141" s="400" t="s">
        <v>17591</v>
      </c>
      <c r="B1141" s="390" t="s">
        <v>17592</v>
      </c>
      <c r="C1141" s="400" t="s">
        <v>15787</v>
      </c>
      <c r="D1141" s="562">
        <v>125.93</v>
      </c>
      <c r="E1141" s="563"/>
    </row>
    <row r="1142" spans="1:5">
      <c r="A1142" s="400" t="s">
        <v>17593</v>
      </c>
      <c r="B1142" s="390" t="s">
        <v>17594</v>
      </c>
      <c r="C1142" s="400" t="s">
        <v>15787</v>
      </c>
      <c r="D1142" s="562">
        <v>157.38</v>
      </c>
      <c r="E1142" s="563"/>
    </row>
    <row r="1143" spans="1:5" ht="19.5">
      <c r="A1143" s="397" t="s">
        <v>17595</v>
      </c>
      <c r="B1143" s="390" t="s">
        <v>17596</v>
      </c>
      <c r="C1143" s="397" t="s">
        <v>15787</v>
      </c>
      <c r="D1143" s="564">
        <v>234.92</v>
      </c>
      <c r="E1143" s="565"/>
    </row>
    <row r="1144" spans="1:5" ht="19.5">
      <c r="A1144" s="397" t="s">
        <v>17597</v>
      </c>
      <c r="B1144" s="390" t="s">
        <v>17598</v>
      </c>
      <c r="C1144" s="397" t="s">
        <v>15787</v>
      </c>
      <c r="D1144" s="564">
        <v>248.61</v>
      </c>
      <c r="E1144" s="565"/>
    </row>
    <row r="1145" spans="1:5" ht="19.5">
      <c r="A1145" s="397" t="s">
        <v>17599</v>
      </c>
      <c r="B1145" s="390" t="s">
        <v>17600</v>
      </c>
      <c r="C1145" s="397" t="s">
        <v>15787</v>
      </c>
      <c r="D1145" s="564">
        <v>233.27</v>
      </c>
      <c r="E1145" s="565"/>
    </row>
    <row r="1146" spans="1:5" ht="19.5">
      <c r="A1146" s="397" t="s">
        <v>17601</v>
      </c>
      <c r="B1146" s="390" t="s">
        <v>17602</v>
      </c>
      <c r="C1146" s="397" t="s">
        <v>15396</v>
      </c>
      <c r="D1146" s="566">
        <v>5618.19</v>
      </c>
      <c r="E1146" s="567"/>
    </row>
    <row r="1147" spans="1:5" ht="19.5">
      <c r="A1147" s="397" t="s">
        <v>17603</v>
      </c>
      <c r="B1147" s="390" t="s">
        <v>17604</v>
      </c>
      <c r="C1147" s="397" t="s">
        <v>15396</v>
      </c>
      <c r="D1147" s="566">
        <v>6166.52</v>
      </c>
      <c r="E1147" s="567"/>
    </row>
    <row r="1148" spans="1:5" ht="19.5">
      <c r="A1148" s="397" t="s">
        <v>17605</v>
      </c>
      <c r="B1148" s="390" t="s">
        <v>17606</v>
      </c>
      <c r="C1148" s="397" t="s">
        <v>15396</v>
      </c>
      <c r="D1148" s="566">
        <v>18053.07</v>
      </c>
      <c r="E1148" s="567"/>
    </row>
    <row r="1149" spans="1:5" ht="19.5">
      <c r="A1149" s="397" t="s">
        <v>17607</v>
      </c>
      <c r="B1149" s="390" t="s">
        <v>17608</v>
      </c>
      <c r="C1149" s="397" t="s">
        <v>15396</v>
      </c>
      <c r="D1149" s="566">
        <v>14753.44</v>
      </c>
      <c r="E1149" s="567"/>
    </row>
    <row r="1150" spans="1:5">
      <c r="A1150" s="400" t="s">
        <v>17609</v>
      </c>
      <c r="B1150" s="390" t="s">
        <v>17610</v>
      </c>
      <c r="C1150" s="400" t="s">
        <v>15787</v>
      </c>
      <c r="D1150" s="562">
        <v>170.66</v>
      </c>
      <c r="E1150" s="563"/>
    </row>
    <row r="1151" spans="1:5">
      <c r="A1151" s="400" t="s">
        <v>17611</v>
      </c>
      <c r="B1151" s="390" t="s">
        <v>17612</v>
      </c>
      <c r="C1151" s="400" t="s">
        <v>15787</v>
      </c>
      <c r="D1151" s="562">
        <v>182.4</v>
      </c>
      <c r="E1151" s="563"/>
    </row>
    <row r="1152" spans="1:5">
      <c r="A1152" s="400" t="s">
        <v>17613</v>
      </c>
      <c r="B1152" s="390" t="s">
        <v>17614</v>
      </c>
      <c r="C1152" s="400" t="s">
        <v>15787</v>
      </c>
      <c r="D1152" s="562">
        <v>147.22999999999999</v>
      </c>
      <c r="E1152" s="563"/>
    </row>
    <row r="1153" spans="1:5" ht="39">
      <c r="A1153" s="397" t="s">
        <v>17615</v>
      </c>
      <c r="B1153" s="390" t="s">
        <v>17616</v>
      </c>
      <c r="C1153" s="397" t="s">
        <v>15396</v>
      </c>
      <c r="D1153" s="564">
        <v>308.60000000000002</v>
      </c>
      <c r="E1153" s="565"/>
    </row>
    <row r="1154" spans="1:5" ht="39">
      <c r="A1154" s="397" t="s">
        <v>17617</v>
      </c>
      <c r="B1154" s="390" t="s">
        <v>17618</v>
      </c>
      <c r="C1154" s="397" t="s">
        <v>15396</v>
      </c>
      <c r="D1154" s="564">
        <v>386.71</v>
      </c>
      <c r="E1154" s="565"/>
    </row>
    <row r="1155" spans="1:5" ht="19.5">
      <c r="A1155" s="398" t="s">
        <v>17619</v>
      </c>
      <c r="B1155" s="392" t="s">
        <v>17620</v>
      </c>
      <c r="C1155" s="398" t="s">
        <v>15396</v>
      </c>
      <c r="D1155" s="594">
        <v>465.31</v>
      </c>
      <c r="E1155" s="595"/>
    </row>
    <row r="1156" spans="1:5" ht="19.5">
      <c r="A1156" s="401"/>
      <c r="B1156" s="395" t="s">
        <v>17621</v>
      </c>
      <c r="C1156" s="401"/>
      <c r="D1156" s="401"/>
    </row>
    <row r="1157" spans="1:5" ht="39">
      <c r="A1157" s="389" t="s">
        <v>17622</v>
      </c>
      <c r="B1157" s="390" t="s">
        <v>17623</v>
      </c>
      <c r="C1157" s="397" t="s">
        <v>15396</v>
      </c>
      <c r="D1157" s="404">
        <v>548.78</v>
      </c>
    </row>
    <row r="1158" spans="1:5">
      <c r="A1158" s="389" t="s">
        <v>17624</v>
      </c>
      <c r="B1158" s="390" t="s">
        <v>17625</v>
      </c>
      <c r="C1158" s="397" t="s">
        <v>15396</v>
      </c>
      <c r="D1158" s="404">
        <v>88.75</v>
      </c>
    </row>
    <row r="1159" spans="1:5" ht="19.5">
      <c r="A1159" s="397" t="s">
        <v>17626</v>
      </c>
      <c r="B1159" s="390" t="s">
        <v>17627</v>
      </c>
      <c r="C1159" s="397" t="s">
        <v>15396</v>
      </c>
      <c r="D1159" s="564">
        <v>33.22</v>
      </c>
      <c r="E1159" s="565"/>
    </row>
    <row r="1160" spans="1:5" ht="19.5">
      <c r="A1160" s="397" t="s">
        <v>17628</v>
      </c>
      <c r="B1160" s="390" t="s">
        <v>17629</v>
      </c>
      <c r="C1160" s="397" t="s">
        <v>15396</v>
      </c>
      <c r="D1160" s="564">
        <v>48.78</v>
      </c>
      <c r="E1160" s="565"/>
    </row>
    <row r="1161" spans="1:5">
      <c r="A1161" s="397" t="s">
        <v>17630</v>
      </c>
      <c r="B1161" s="390" t="s">
        <v>17631</v>
      </c>
      <c r="C1161" s="397" t="s">
        <v>15396</v>
      </c>
      <c r="D1161" s="564">
        <v>153.07</v>
      </c>
      <c r="E1161" s="565"/>
    </row>
    <row r="1162" spans="1:5" ht="19.5">
      <c r="A1162" s="397" t="s">
        <v>17632</v>
      </c>
      <c r="B1162" s="390" t="s">
        <v>17633</v>
      </c>
      <c r="C1162" s="397" t="s">
        <v>15396</v>
      </c>
      <c r="D1162" s="564">
        <v>26.27</v>
      </c>
      <c r="E1162" s="565"/>
    </row>
    <row r="1163" spans="1:5" ht="19.5">
      <c r="A1163" s="397" t="s">
        <v>17634</v>
      </c>
      <c r="B1163" s="390" t="s">
        <v>17635</v>
      </c>
      <c r="C1163" s="397" t="s">
        <v>15396</v>
      </c>
      <c r="D1163" s="564">
        <v>114.26</v>
      </c>
      <c r="E1163" s="565"/>
    </row>
    <row r="1164" spans="1:5" ht="29.25">
      <c r="A1164" s="397" t="s">
        <v>17636</v>
      </c>
      <c r="B1164" s="390" t="s">
        <v>17637</v>
      </c>
      <c r="C1164" s="397" t="s">
        <v>15489</v>
      </c>
      <c r="D1164" s="564">
        <v>11.96</v>
      </c>
      <c r="E1164" s="565"/>
    </row>
    <row r="1165" spans="1:5">
      <c r="A1165" s="397" t="s">
        <v>17638</v>
      </c>
      <c r="B1165" s="390" t="s">
        <v>17639</v>
      </c>
      <c r="C1165" s="397" t="s">
        <v>15396</v>
      </c>
      <c r="D1165" s="564">
        <v>97.29</v>
      </c>
      <c r="E1165" s="565"/>
    </row>
    <row r="1166" spans="1:5">
      <c r="A1166" s="400" t="s">
        <v>17640</v>
      </c>
      <c r="B1166" s="390" t="s">
        <v>17641</v>
      </c>
      <c r="C1166" s="400" t="s">
        <v>15787</v>
      </c>
      <c r="D1166" s="562">
        <v>140.21</v>
      </c>
      <c r="E1166" s="563"/>
    </row>
    <row r="1167" spans="1:5">
      <c r="A1167" s="400" t="s">
        <v>17642</v>
      </c>
      <c r="B1167" s="390" t="s">
        <v>17643</v>
      </c>
      <c r="C1167" s="400" t="s">
        <v>15787</v>
      </c>
      <c r="D1167" s="562">
        <v>129.18</v>
      </c>
      <c r="E1167" s="563"/>
    </row>
    <row r="1168" spans="1:5">
      <c r="A1168" s="400" t="s">
        <v>17644</v>
      </c>
      <c r="B1168" s="390" t="s">
        <v>17645</v>
      </c>
      <c r="C1168" s="400" t="s">
        <v>15787</v>
      </c>
      <c r="D1168" s="562">
        <v>163.89</v>
      </c>
      <c r="E1168" s="563"/>
    </row>
    <row r="1169" spans="1:5" ht="19.5">
      <c r="A1169" s="397" t="s">
        <v>17646</v>
      </c>
      <c r="B1169" s="390" t="s">
        <v>17647</v>
      </c>
      <c r="C1169" s="397" t="s">
        <v>15787</v>
      </c>
      <c r="D1169" s="564">
        <v>239.2</v>
      </c>
      <c r="E1169" s="565"/>
    </row>
    <row r="1170" spans="1:5" ht="19.5">
      <c r="A1170" s="397" t="s">
        <v>17648</v>
      </c>
      <c r="B1170" s="390" t="s">
        <v>17649</v>
      </c>
      <c r="C1170" s="397" t="s">
        <v>15787</v>
      </c>
      <c r="D1170" s="564">
        <v>254.31</v>
      </c>
      <c r="E1170" s="565"/>
    </row>
    <row r="1171" spans="1:5" ht="19.5">
      <c r="A1171" s="397" t="s">
        <v>17650</v>
      </c>
      <c r="B1171" s="390" t="s">
        <v>17651</v>
      </c>
      <c r="C1171" s="397" t="s">
        <v>15787</v>
      </c>
      <c r="D1171" s="564">
        <v>237.31</v>
      </c>
      <c r="E1171" s="565"/>
    </row>
    <row r="1172" spans="1:5" ht="19.5">
      <c r="A1172" s="397" t="s">
        <v>17652</v>
      </c>
      <c r="B1172" s="390" t="s">
        <v>17653</v>
      </c>
      <c r="C1172" s="397" t="s">
        <v>15396</v>
      </c>
      <c r="D1172" s="566">
        <v>5624.27</v>
      </c>
      <c r="E1172" s="567"/>
    </row>
    <row r="1173" spans="1:5" ht="19.5">
      <c r="A1173" s="397" t="s">
        <v>17654</v>
      </c>
      <c r="B1173" s="390" t="s">
        <v>17655</v>
      </c>
      <c r="C1173" s="397" t="s">
        <v>15396</v>
      </c>
      <c r="D1173" s="566">
        <v>6173.19</v>
      </c>
      <c r="E1173" s="567"/>
    </row>
    <row r="1174" spans="1:5" ht="19.5">
      <c r="A1174" s="397" t="s">
        <v>17656</v>
      </c>
      <c r="B1174" s="390" t="s">
        <v>17657</v>
      </c>
      <c r="C1174" s="397" t="s">
        <v>15396</v>
      </c>
      <c r="D1174" s="566">
        <v>18081.12</v>
      </c>
      <c r="E1174" s="567"/>
    </row>
    <row r="1175" spans="1:5" ht="19.5">
      <c r="A1175" s="400" t="s">
        <v>17658</v>
      </c>
      <c r="B1175" s="390" t="s">
        <v>17659</v>
      </c>
      <c r="C1175" s="400" t="s">
        <v>15396</v>
      </c>
      <c r="D1175" s="576">
        <v>14753.44</v>
      </c>
      <c r="E1175" s="577"/>
    </row>
    <row r="1176" spans="1:5" ht="19.5">
      <c r="A1176" s="397" t="s">
        <v>17660</v>
      </c>
      <c r="B1176" s="390" t="s">
        <v>17661</v>
      </c>
      <c r="C1176" s="397" t="s">
        <v>15787</v>
      </c>
      <c r="D1176" s="564">
        <v>548.85</v>
      </c>
      <c r="E1176" s="565"/>
    </row>
    <row r="1177" spans="1:5" ht="19.5">
      <c r="A1177" s="397" t="s">
        <v>17662</v>
      </c>
      <c r="B1177" s="390" t="s">
        <v>17663</v>
      </c>
      <c r="C1177" s="397" t="s">
        <v>15787</v>
      </c>
      <c r="D1177" s="564">
        <v>651.91</v>
      </c>
      <c r="E1177" s="565"/>
    </row>
    <row r="1178" spans="1:5">
      <c r="A1178" s="398" t="s">
        <v>17664</v>
      </c>
      <c r="B1178" s="392" t="s">
        <v>17665</v>
      </c>
      <c r="C1178" s="398" t="s">
        <v>15787</v>
      </c>
      <c r="D1178" s="594">
        <v>483.39</v>
      </c>
      <c r="E1178" s="595"/>
    </row>
    <row r="1179" spans="1:5" ht="14.25">
      <c r="A1179" s="399"/>
      <c r="B1179" s="395" t="s">
        <v>17666</v>
      </c>
      <c r="C1179" s="399"/>
      <c r="D1179" s="399"/>
    </row>
    <row r="1180" spans="1:5" ht="19.5">
      <c r="A1180" s="389" t="s">
        <v>17667</v>
      </c>
      <c r="B1180" s="402" t="s">
        <v>17668</v>
      </c>
      <c r="C1180" s="397" t="s">
        <v>15787</v>
      </c>
      <c r="D1180" s="404">
        <v>604.20000000000005</v>
      </c>
    </row>
    <row r="1181" spans="1:5" ht="19.5">
      <c r="A1181" s="389" t="s">
        <v>17669</v>
      </c>
      <c r="B1181" s="390" t="s">
        <v>17670</v>
      </c>
      <c r="C1181" s="397" t="s">
        <v>15787</v>
      </c>
      <c r="D1181" s="404">
        <v>586.45000000000005</v>
      </c>
    </row>
    <row r="1182" spans="1:5" ht="19.5">
      <c r="A1182" s="397" t="s">
        <v>17671</v>
      </c>
      <c r="B1182" s="390" t="s">
        <v>17672</v>
      </c>
      <c r="C1182" s="397" t="s">
        <v>15489</v>
      </c>
      <c r="D1182" s="564">
        <v>333.89</v>
      </c>
      <c r="E1182" s="565"/>
    </row>
    <row r="1183" spans="1:5" ht="19.5">
      <c r="A1183" s="397" t="s">
        <v>17673</v>
      </c>
      <c r="B1183" s="390" t="s">
        <v>17674</v>
      </c>
      <c r="C1183" s="397" t="s">
        <v>15787</v>
      </c>
      <c r="D1183" s="564">
        <v>552.65</v>
      </c>
      <c r="E1183" s="565"/>
    </row>
    <row r="1184" spans="1:5" ht="19.5">
      <c r="A1184" s="397" t="s">
        <v>17675</v>
      </c>
      <c r="B1184" s="390" t="s">
        <v>17676</v>
      </c>
      <c r="C1184" s="397" t="s">
        <v>15787</v>
      </c>
      <c r="D1184" s="564">
        <v>655.71</v>
      </c>
      <c r="E1184" s="565"/>
    </row>
    <row r="1185" spans="1:5" ht="19.5">
      <c r="A1185" s="397" t="s">
        <v>17677</v>
      </c>
      <c r="B1185" s="390" t="s">
        <v>17678</v>
      </c>
      <c r="C1185" s="397" t="s">
        <v>15787</v>
      </c>
      <c r="D1185" s="564">
        <v>487.19</v>
      </c>
      <c r="E1185" s="565"/>
    </row>
    <row r="1186" spans="1:5" ht="19.5">
      <c r="A1186" s="397" t="s">
        <v>17679</v>
      </c>
      <c r="B1186" s="402" t="s">
        <v>17680</v>
      </c>
      <c r="C1186" s="397" t="s">
        <v>15787</v>
      </c>
      <c r="D1186" s="564">
        <v>609.07000000000005</v>
      </c>
      <c r="E1186" s="565"/>
    </row>
    <row r="1187" spans="1:5" ht="19.5">
      <c r="A1187" s="397" t="s">
        <v>17681</v>
      </c>
      <c r="B1187" s="390" t="s">
        <v>17682</v>
      </c>
      <c r="C1187" s="397" t="s">
        <v>15787</v>
      </c>
      <c r="D1187" s="564">
        <v>590.25</v>
      </c>
      <c r="E1187" s="565"/>
    </row>
    <row r="1188" spans="1:5" ht="19.5">
      <c r="A1188" s="397" t="s">
        <v>17683</v>
      </c>
      <c r="B1188" s="390" t="s">
        <v>17684</v>
      </c>
      <c r="C1188" s="397" t="s">
        <v>15489</v>
      </c>
      <c r="D1188" s="564">
        <v>340.94</v>
      </c>
      <c r="E1188" s="565"/>
    </row>
    <row r="1189" spans="1:5" ht="19.5">
      <c r="A1189" s="397" t="s">
        <v>17685</v>
      </c>
      <c r="B1189" s="390" t="s">
        <v>17686</v>
      </c>
      <c r="C1189" s="397" t="s">
        <v>15489</v>
      </c>
      <c r="D1189" s="564">
        <v>59.91</v>
      </c>
      <c r="E1189" s="565"/>
    </row>
    <row r="1190" spans="1:5" ht="19.5">
      <c r="A1190" s="397" t="s">
        <v>17687</v>
      </c>
      <c r="B1190" s="390" t="s">
        <v>17688</v>
      </c>
      <c r="C1190" s="397" t="s">
        <v>15489</v>
      </c>
      <c r="D1190" s="564">
        <v>8.0399999999999991</v>
      </c>
      <c r="E1190" s="565"/>
    </row>
    <row r="1191" spans="1:5" ht="19.5">
      <c r="A1191" s="397" t="s">
        <v>17689</v>
      </c>
      <c r="B1191" s="390" t="s">
        <v>17690</v>
      </c>
      <c r="C1191" s="397" t="s">
        <v>15489</v>
      </c>
      <c r="D1191" s="564">
        <v>15.28</v>
      </c>
      <c r="E1191" s="565"/>
    </row>
    <row r="1192" spans="1:5" ht="19.5">
      <c r="A1192" s="397" t="s">
        <v>17691</v>
      </c>
      <c r="B1192" s="390" t="s">
        <v>17692</v>
      </c>
      <c r="C1192" s="397" t="s">
        <v>15489</v>
      </c>
      <c r="D1192" s="564">
        <v>20.39</v>
      </c>
      <c r="E1192" s="565"/>
    </row>
    <row r="1193" spans="1:5" ht="29.25">
      <c r="A1193" s="400" t="s">
        <v>17693</v>
      </c>
      <c r="B1193" s="402" t="s">
        <v>17694</v>
      </c>
      <c r="C1193" s="400" t="s">
        <v>15489</v>
      </c>
      <c r="D1193" s="562">
        <v>22.57</v>
      </c>
      <c r="E1193" s="563"/>
    </row>
    <row r="1194" spans="1:5" ht="29.25">
      <c r="A1194" s="400" t="s">
        <v>17695</v>
      </c>
      <c r="B1194" s="402" t="s">
        <v>17696</v>
      </c>
      <c r="C1194" s="400" t="s">
        <v>15489</v>
      </c>
      <c r="D1194" s="562">
        <v>30.18</v>
      </c>
      <c r="E1194" s="563"/>
    </row>
    <row r="1195" spans="1:5" ht="29.25">
      <c r="A1195" s="400" t="s">
        <v>17697</v>
      </c>
      <c r="B1195" s="402" t="s">
        <v>17698</v>
      </c>
      <c r="C1195" s="400" t="s">
        <v>15489</v>
      </c>
      <c r="D1195" s="562">
        <v>41.15</v>
      </c>
      <c r="E1195" s="563"/>
    </row>
    <row r="1196" spans="1:5" ht="29.25">
      <c r="A1196" s="400" t="s">
        <v>17699</v>
      </c>
      <c r="B1196" s="402" t="s">
        <v>17700</v>
      </c>
      <c r="C1196" s="400" t="s">
        <v>15489</v>
      </c>
      <c r="D1196" s="562">
        <v>49.11</v>
      </c>
      <c r="E1196" s="563"/>
    </row>
    <row r="1197" spans="1:5" ht="19.5">
      <c r="A1197" s="397" t="s">
        <v>17701</v>
      </c>
      <c r="B1197" s="390" t="s">
        <v>17702</v>
      </c>
      <c r="C1197" s="397" t="s">
        <v>15489</v>
      </c>
      <c r="D1197" s="564">
        <v>59.54</v>
      </c>
      <c r="E1197" s="565"/>
    </row>
    <row r="1198" spans="1:5" ht="19.5">
      <c r="A1198" s="397" t="s">
        <v>17703</v>
      </c>
      <c r="B1198" s="390" t="s">
        <v>17704</v>
      </c>
      <c r="C1198" s="397" t="s">
        <v>15489</v>
      </c>
      <c r="D1198" s="564">
        <v>21.73</v>
      </c>
      <c r="E1198" s="565"/>
    </row>
    <row r="1199" spans="1:5">
      <c r="A1199" s="397" t="s">
        <v>17705</v>
      </c>
      <c r="B1199" s="390" t="s">
        <v>17706</v>
      </c>
      <c r="C1199" s="397" t="s">
        <v>15489</v>
      </c>
      <c r="D1199" s="564">
        <v>60.16</v>
      </c>
      <c r="E1199" s="565"/>
    </row>
    <row r="1200" spans="1:5" ht="19.5">
      <c r="A1200" s="389" t="s">
        <v>17707</v>
      </c>
      <c r="B1200" s="390" t="s">
        <v>17708</v>
      </c>
      <c r="C1200" s="397" t="s">
        <v>15489</v>
      </c>
      <c r="D1200" s="564">
        <v>8.17</v>
      </c>
      <c r="E1200" s="565"/>
    </row>
    <row r="1201" spans="1:5" ht="19.5">
      <c r="A1201" s="389" t="s">
        <v>17709</v>
      </c>
      <c r="B1201" s="390" t="s">
        <v>17710</v>
      </c>
      <c r="C1201" s="397" t="s">
        <v>15489</v>
      </c>
      <c r="D1201" s="564">
        <v>15.43</v>
      </c>
      <c r="E1201" s="565"/>
    </row>
    <row r="1202" spans="1:5" ht="19.5">
      <c r="A1202" s="397" t="s">
        <v>17711</v>
      </c>
      <c r="B1202" s="390" t="s">
        <v>17712</v>
      </c>
      <c r="C1202" s="391" t="s">
        <v>15489</v>
      </c>
      <c r="D1202" s="564">
        <v>20.54</v>
      </c>
      <c r="E1202" s="565"/>
    </row>
    <row r="1203" spans="1:5" ht="29.25">
      <c r="A1203" s="400" t="s">
        <v>17713</v>
      </c>
      <c r="B1203" s="402" t="s">
        <v>17714</v>
      </c>
      <c r="C1203" s="396" t="s">
        <v>15489</v>
      </c>
      <c r="D1203" s="562">
        <v>22.57</v>
      </c>
      <c r="E1203" s="563"/>
    </row>
    <row r="1204" spans="1:5" ht="29.25">
      <c r="A1204" s="400" t="s">
        <v>17715</v>
      </c>
      <c r="B1204" s="402" t="s">
        <v>17716</v>
      </c>
      <c r="C1204" s="396" t="s">
        <v>15489</v>
      </c>
      <c r="D1204" s="562">
        <v>30.18</v>
      </c>
      <c r="E1204" s="563"/>
    </row>
    <row r="1205" spans="1:5" ht="29.25">
      <c r="A1205" s="400" t="s">
        <v>17717</v>
      </c>
      <c r="B1205" s="402" t="s">
        <v>17718</v>
      </c>
      <c r="C1205" s="396" t="s">
        <v>15489</v>
      </c>
      <c r="D1205" s="562">
        <v>41.15</v>
      </c>
      <c r="E1205" s="563"/>
    </row>
    <row r="1206" spans="1:5" ht="29.25">
      <c r="A1206" s="400" t="s">
        <v>17719</v>
      </c>
      <c r="B1206" s="402" t="s">
        <v>17720</v>
      </c>
      <c r="C1206" s="396" t="s">
        <v>15489</v>
      </c>
      <c r="D1206" s="562">
        <v>49.11</v>
      </c>
      <c r="E1206" s="563"/>
    </row>
    <row r="1207" spans="1:5" ht="19.5">
      <c r="A1207" s="397" t="s">
        <v>17721</v>
      </c>
      <c r="B1207" s="390" t="s">
        <v>17722</v>
      </c>
      <c r="C1207" s="391" t="s">
        <v>15489</v>
      </c>
      <c r="D1207" s="564">
        <v>59.54</v>
      </c>
      <c r="E1207" s="565"/>
    </row>
    <row r="1208" spans="1:5" ht="19.5">
      <c r="A1208" s="397" t="s">
        <v>17723</v>
      </c>
      <c r="B1208" s="390" t="s">
        <v>17724</v>
      </c>
      <c r="C1208" s="391" t="s">
        <v>15489</v>
      </c>
      <c r="D1208" s="564">
        <v>21.73</v>
      </c>
      <c r="E1208" s="565"/>
    </row>
    <row r="1209" spans="1:5" ht="29.25">
      <c r="A1209" s="397" t="s">
        <v>17725</v>
      </c>
      <c r="B1209" s="390" t="s">
        <v>17726</v>
      </c>
      <c r="C1209" s="391" t="s">
        <v>15489</v>
      </c>
      <c r="D1209" s="564">
        <v>94.43</v>
      </c>
      <c r="E1209" s="565"/>
    </row>
    <row r="1210" spans="1:5" ht="29.25">
      <c r="A1210" s="397" t="s">
        <v>17727</v>
      </c>
      <c r="B1210" s="390" t="s">
        <v>17728</v>
      </c>
      <c r="C1210" s="391" t="s">
        <v>15489</v>
      </c>
      <c r="D1210" s="564">
        <v>96.91</v>
      </c>
      <c r="E1210" s="565"/>
    </row>
    <row r="1211" spans="1:5" ht="19.5">
      <c r="A1211" s="397" t="s">
        <v>17729</v>
      </c>
      <c r="B1211" s="390" t="s">
        <v>17730</v>
      </c>
      <c r="C1211" s="391" t="s">
        <v>15396</v>
      </c>
      <c r="D1211" s="564">
        <v>90.25</v>
      </c>
      <c r="E1211" s="565"/>
    </row>
    <row r="1212" spans="1:5" ht="19.5">
      <c r="A1212" s="397" t="s">
        <v>17731</v>
      </c>
      <c r="B1212" s="390" t="s">
        <v>17732</v>
      </c>
      <c r="C1212" s="391" t="s">
        <v>15396</v>
      </c>
      <c r="D1212" s="564">
        <v>118.03</v>
      </c>
      <c r="E1212" s="565"/>
    </row>
    <row r="1213" spans="1:5" ht="19.5">
      <c r="A1213" s="397" t="s">
        <v>17733</v>
      </c>
      <c r="B1213" s="390" t="s">
        <v>17734</v>
      </c>
      <c r="C1213" s="391" t="s">
        <v>15396</v>
      </c>
      <c r="D1213" s="564">
        <v>139.21</v>
      </c>
      <c r="E1213" s="565"/>
    </row>
    <row r="1214" spans="1:5" ht="19.5">
      <c r="A1214" s="397" t="s">
        <v>17735</v>
      </c>
      <c r="B1214" s="390" t="s">
        <v>17736</v>
      </c>
      <c r="C1214" s="391" t="s">
        <v>15396</v>
      </c>
      <c r="D1214" s="564">
        <v>163.87</v>
      </c>
      <c r="E1214" s="565"/>
    </row>
    <row r="1215" spans="1:5" ht="19.5">
      <c r="A1215" s="397" t="s">
        <v>17737</v>
      </c>
      <c r="B1215" s="390" t="s">
        <v>17738</v>
      </c>
      <c r="C1215" s="391" t="s">
        <v>15396</v>
      </c>
      <c r="D1215" s="564">
        <v>188.03</v>
      </c>
      <c r="E1215" s="565"/>
    </row>
    <row r="1216" spans="1:5" ht="19.5">
      <c r="A1216" s="397" t="s">
        <v>17739</v>
      </c>
      <c r="B1216" s="390" t="s">
        <v>17740</v>
      </c>
      <c r="C1216" s="391" t="s">
        <v>15396</v>
      </c>
      <c r="D1216" s="564">
        <v>248.12</v>
      </c>
      <c r="E1216" s="565"/>
    </row>
    <row r="1217" spans="1:5" ht="19.5">
      <c r="A1217" s="397" t="s">
        <v>17741</v>
      </c>
      <c r="B1217" s="390" t="s">
        <v>17742</v>
      </c>
      <c r="C1217" s="391" t="s">
        <v>15396</v>
      </c>
      <c r="D1217" s="564">
        <v>303.70999999999998</v>
      </c>
      <c r="E1217" s="565"/>
    </row>
    <row r="1218" spans="1:5" ht="19.5">
      <c r="A1218" s="397" t="s">
        <v>17743</v>
      </c>
      <c r="B1218" s="390" t="s">
        <v>17744</v>
      </c>
      <c r="C1218" s="391" t="s">
        <v>15396</v>
      </c>
      <c r="D1218" s="564">
        <v>361.12</v>
      </c>
      <c r="E1218" s="565"/>
    </row>
    <row r="1219" spans="1:5" ht="19.5">
      <c r="A1219" s="397" t="s">
        <v>17745</v>
      </c>
      <c r="B1219" s="390" t="s">
        <v>17746</v>
      </c>
      <c r="C1219" s="391" t="s">
        <v>15396</v>
      </c>
      <c r="D1219" s="564">
        <v>393.67</v>
      </c>
      <c r="E1219" s="565"/>
    </row>
    <row r="1220" spans="1:5" ht="19.5">
      <c r="A1220" s="389" t="s">
        <v>17747</v>
      </c>
      <c r="B1220" s="390" t="s">
        <v>17748</v>
      </c>
      <c r="C1220" s="397" t="s">
        <v>15396</v>
      </c>
      <c r="D1220" s="618">
        <v>471.43</v>
      </c>
      <c r="E1220" s="619"/>
    </row>
    <row r="1221" spans="1:5" ht="19.5">
      <c r="A1221" s="397" t="s">
        <v>17749</v>
      </c>
      <c r="B1221" s="390" t="s">
        <v>17750</v>
      </c>
      <c r="C1221" s="397" t="s">
        <v>15396</v>
      </c>
      <c r="D1221" s="564">
        <v>649.77</v>
      </c>
      <c r="E1221" s="565"/>
    </row>
    <row r="1222" spans="1:5">
      <c r="A1222" s="397" t="s">
        <v>17751</v>
      </c>
      <c r="B1222" s="390" t="s">
        <v>17752</v>
      </c>
      <c r="C1222" s="397" t="s">
        <v>15396</v>
      </c>
      <c r="D1222" s="564">
        <v>98.52</v>
      </c>
      <c r="E1222" s="565"/>
    </row>
    <row r="1223" spans="1:5">
      <c r="A1223" s="397" t="s">
        <v>17753</v>
      </c>
      <c r="B1223" s="390" t="s">
        <v>17754</v>
      </c>
      <c r="C1223" s="397" t="s">
        <v>15396</v>
      </c>
      <c r="D1223" s="564">
        <v>128.49</v>
      </c>
      <c r="E1223" s="565"/>
    </row>
    <row r="1224" spans="1:5">
      <c r="A1224" s="397" t="s">
        <v>17755</v>
      </c>
      <c r="B1224" s="390" t="s">
        <v>17756</v>
      </c>
      <c r="C1224" s="397" t="s">
        <v>15396</v>
      </c>
      <c r="D1224" s="564">
        <v>151.51</v>
      </c>
      <c r="E1224" s="565"/>
    </row>
    <row r="1225" spans="1:5">
      <c r="A1225" s="397" t="s">
        <v>17757</v>
      </c>
      <c r="B1225" s="390" t="s">
        <v>17758</v>
      </c>
      <c r="C1225" s="397" t="s">
        <v>15396</v>
      </c>
      <c r="D1225" s="564">
        <v>178.1</v>
      </c>
      <c r="E1225" s="565"/>
    </row>
    <row r="1226" spans="1:5">
      <c r="A1226" s="397" t="s">
        <v>17759</v>
      </c>
      <c r="B1226" s="390" t="s">
        <v>17760</v>
      </c>
      <c r="C1226" s="397" t="s">
        <v>15396</v>
      </c>
      <c r="D1226" s="564">
        <v>204.22</v>
      </c>
      <c r="E1226" s="565"/>
    </row>
    <row r="1227" spans="1:5">
      <c r="A1227" s="397" t="s">
        <v>17761</v>
      </c>
      <c r="B1227" s="390" t="s">
        <v>17762</v>
      </c>
      <c r="C1227" s="397" t="s">
        <v>15396</v>
      </c>
      <c r="D1227" s="564">
        <v>269.79000000000002</v>
      </c>
      <c r="E1227" s="565"/>
    </row>
    <row r="1228" spans="1:5">
      <c r="A1228" s="397" t="s">
        <v>17763</v>
      </c>
      <c r="B1228" s="390" t="s">
        <v>17764</v>
      </c>
      <c r="C1228" s="397" t="s">
        <v>15396</v>
      </c>
      <c r="D1228" s="564">
        <v>327.63</v>
      </c>
      <c r="E1228" s="565"/>
    </row>
    <row r="1229" spans="1:5">
      <c r="A1229" s="397" t="s">
        <v>17765</v>
      </c>
      <c r="B1229" s="390" t="s">
        <v>17766</v>
      </c>
      <c r="C1229" s="397" t="s">
        <v>15396</v>
      </c>
      <c r="D1229" s="564">
        <v>388.54</v>
      </c>
      <c r="E1229" s="565"/>
    </row>
    <row r="1230" spans="1:5">
      <c r="A1230" s="397" t="s">
        <v>17767</v>
      </c>
      <c r="B1230" s="390" t="s">
        <v>17768</v>
      </c>
      <c r="C1230" s="397" t="s">
        <v>15396</v>
      </c>
      <c r="D1230" s="564">
        <v>424.4</v>
      </c>
      <c r="E1230" s="565"/>
    </row>
    <row r="1231" spans="1:5">
      <c r="A1231" s="397" t="s">
        <v>17769</v>
      </c>
      <c r="B1231" s="390" t="s">
        <v>17770</v>
      </c>
      <c r="C1231" s="397" t="s">
        <v>15396</v>
      </c>
      <c r="D1231" s="564">
        <v>509.88</v>
      </c>
      <c r="E1231" s="565"/>
    </row>
    <row r="1232" spans="1:5">
      <c r="A1232" s="397" t="s">
        <v>17771</v>
      </c>
      <c r="B1232" s="390" t="s">
        <v>17772</v>
      </c>
      <c r="C1232" s="397" t="s">
        <v>15396</v>
      </c>
      <c r="D1232" s="564">
        <v>706.03</v>
      </c>
      <c r="E1232" s="565"/>
    </row>
    <row r="1233" spans="1:5" ht="19.5">
      <c r="A1233" s="400" t="s">
        <v>17773</v>
      </c>
      <c r="B1233" s="390" t="s">
        <v>17774</v>
      </c>
      <c r="C1233" s="400" t="s">
        <v>15521</v>
      </c>
      <c r="D1233" s="562">
        <v>35.86</v>
      </c>
      <c r="E1233" s="563"/>
    </row>
    <row r="1234" spans="1:5" ht="68.25">
      <c r="A1234" s="397" t="s">
        <v>17775</v>
      </c>
      <c r="B1234" s="390" t="s">
        <v>17776</v>
      </c>
      <c r="C1234" s="397" t="s">
        <v>15521</v>
      </c>
      <c r="D1234" s="564">
        <v>294.02999999999997</v>
      </c>
      <c r="E1234" s="565"/>
    </row>
    <row r="1235" spans="1:5" ht="68.25">
      <c r="A1235" s="397" t="s">
        <v>17777</v>
      </c>
      <c r="B1235" s="390" t="s">
        <v>17778</v>
      </c>
      <c r="C1235" s="397" t="s">
        <v>15521</v>
      </c>
      <c r="D1235" s="564">
        <v>63.36</v>
      </c>
      <c r="E1235" s="565"/>
    </row>
    <row r="1236" spans="1:5" ht="78">
      <c r="A1236" s="397" t="s">
        <v>17779</v>
      </c>
      <c r="B1236" s="390" t="s">
        <v>17780</v>
      </c>
      <c r="C1236" s="397" t="s">
        <v>15536</v>
      </c>
      <c r="D1236" s="566">
        <v>54545.55</v>
      </c>
      <c r="E1236" s="567"/>
    </row>
    <row r="1237" spans="1:5" ht="39">
      <c r="A1237" s="397" t="s">
        <v>17781</v>
      </c>
      <c r="B1237" s="390" t="s">
        <v>17782</v>
      </c>
      <c r="C1237" s="397" t="s">
        <v>15521</v>
      </c>
      <c r="D1237" s="564">
        <v>4.84</v>
      </c>
      <c r="E1237" s="565"/>
    </row>
    <row r="1238" spans="1:5" ht="29.25">
      <c r="A1238" s="397" t="s">
        <v>17783</v>
      </c>
      <c r="B1238" s="390" t="s">
        <v>17784</v>
      </c>
      <c r="C1238" s="397" t="s">
        <v>15521</v>
      </c>
      <c r="D1238" s="564">
        <v>3.63</v>
      </c>
      <c r="E1238" s="565"/>
    </row>
    <row r="1239" spans="1:5" ht="48.75">
      <c r="A1239" s="389" t="s">
        <v>17785</v>
      </c>
      <c r="B1239" s="390" t="s">
        <v>17786</v>
      </c>
      <c r="C1239" s="397" t="s">
        <v>15521</v>
      </c>
      <c r="D1239" s="564">
        <v>516.38</v>
      </c>
      <c r="E1239" s="565"/>
    </row>
    <row r="1240" spans="1:5" ht="39">
      <c r="A1240" s="389" t="s">
        <v>17787</v>
      </c>
      <c r="B1240" s="390" t="s">
        <v>17788</v>
      </c>
      <c r="C1240" s="397" t="s">
        <v>15521</v>
      </c>
      <c r="D1240" s="564">
        <v>332.61</v>
      </c>
      <c r="E1240" s="565"/>
    </row>
    <row r="1241" spans="1:5" ht="39">
      <c r="A1241" s="389" t="s">
        <v>17789</v>
      </c>
      <c r="B1241" s="390" t="s">
        <v>17790</v>
      </c>
      <c r="C1241" s="397" t="s">
        <v>15521</v>
      </c>
      <c r="D1241" s="564">
        <v>41.7</v>
      </c>
      <c r="E1241" s="565"/>
    </row>
    <row r="1242" spans="1:5" ht="39">
      <c r="A1242" s="397" t="s">
        <v>17791</v>
      </c>
      <c r="B1242" s="390" t="s">
        <v>17792</v>
      </c>
      <c r="C1242" s="397" t="s">
        <v>15521</v>
      </c>
      <c r="D1242" s="564">
        <v>32.39</v>
      </c>
      <c r="E1242" s="565"/>
    </row>
    <row r="1243" spans="1:5" ht="29.25">
      <c r="A1243" s="397" t="s">
        <v>17793</v>
      </c>
      <c r="B1243" s="390" t="s">
        <v>17794</v>
      </c>
      <c r="C1243" s="397" t="s">
        <v>15521</v>
      </c>
      <c r="D1243" s="564">
        <v>27.15</v>
      </c>
      <c r="E1243" s="565"/>
    </row>
    <row r="1244" spans="1:5" ht="29.25">
      <c r="A1244" s="397" t="s">
        <v>17795</v>
      </c>
      <c r="B1244" s="390" t="s">
        <v>17796</v>
      </c>
      <c r="C1244" s="397" t="s">
        <v>15521</v>
      </c>
      <c r="D1244" s="564">
        <v>54.18</v>
      </c>
      <c r="E1244" s="565"/>
    </row>
    <row r="1245" spans="1:5" ht="29.25">
      <c r="A1245" s="397" t="s">
        <v>17797</v>
      </c>
      <c r="B1245" s="390" t="s">
        <v>17798</v>
      </c>
      <c r="C1245" s="397" t="s">
        <v>15521</v>
      </c>
      <c r="D1245" s="564">
        <v>42.28</v>
      </c>
      <c r="E1245" s="565"/>
    </row>
    <row r="1246" spans="1:5" ht="29.25">
      <c r="A1246" s="397" t="s">
        <v>17799</v>
      </c>
      <c r="B1246" s="390" t="s">
        <v>17800</v>
      </c>
      <c r="C1246" s="397" t="s">
        <v>15521</v>
      </c>
      <c r="D1246" s="564">
        <v>34.729999999999997</v>
      </c>
      <c r="E1246" s="565"/>
    </row>
    <row r="1247" spans="1:5" ht="29.25">
      <c r="A1247" s="397" t="s">
        <v>17801</v>
      </c>
      <c r="B1247" s="390" t="s">
        <v>17802</v>
      </c>
      <c r="C1247" s="397" t="s">
        <v>15536</v>
      </c>
      <c r="D1247" s="566">
        <v>10085.01</v>
      </c>
      <c r="E1247" s="567"/>
    </row>
    <row r="1248" spans="1:5" ht="19.5">
      <c r="A1248" s="400" t="s">
        <v>17803</v>
      </c>
      <c r="B1248" s="390" t="s">
        <v>17804</v>
      </c>
      <c r="C1248" s="400" t="s">
        <v>15521</v>
      </c>
      <c r="D1248" s="562">
        <v>103.73</v>
      </c>
      <c r="E1248" s="563"/>
    </row>
    <row r="1249" spans="1:5" ht="19.5">
      <c r="A1249" s="400" t="s">
        <v>17805</v>
      </c>
      <c r="B1249" s="390" t="s">
        <v>17806</v>
      </c>
      <c r="C1249" s="400" t="s">
        <v>15521</v>
      </c>
      <c r="D1249" s="562">
        <v>59.15</v>
      </c>
      <c r="E1249" s="563"/>
    </row>
    <row r="1250" spans="1:5" ht="19.5">
      <c r="A1250" s="397" t="s">
        <v>17807</v>
      </c>
      <c r="B1250" s="390" t="s">
        <v>17808</v>
      </c>
      <c r="C1250" s="397" t="s">
        <v>15521</v>
      </c>
      <c r="D1250" s="564">
        <v>34.43</v>
      </c>
      <c r="E1250" s="565"/>
    </row>
    <row r="1251" spans="1:5" ht="39">
      <c r="A1251" s="397" t="s">
        <v>17809</v>
      </c>
      <c r="B1251" s="390" t="s">
        <v>17810</v>
      </c>
      <c r="C1251" s="397" t="s">
        <v>15521</v>
      </c>
      <c r="D1251" s="564">
        <v>127.95</v>
      </c>
      <c r="E1251" s="565"/>
    </row>
    <row r="1252" spans="1:5" ht="19.5">
      <c r="A1252" s="398" t="s">
        <v>17811</v>
      </c>
      <c r="B1252" s="392" t="s">
        <v>17812</v>
      </c>
      <c r="C1252" s="398" t="s">
        <v>15521</v>
      </c>
      <c r="D1252" s="594">
        <v>73.16</v>
      </c>
      <c r="E1252" s="595"/>
    </row>
    <row r="1253" spans="1:5" ht="29.25">
      <c r="A1253" s="401"/>
      <c r="B1253" s="395" t="s">
        <v>17813</v>
      </c>
      <c r="C1253" s="401"/>
      <c r="D1253" s="596"/>
      <c r="E1253" s="597"/>
    </row>
    <row r="1254" spans="1:5" ht="39">
      <c r="A1254" s="389" t="s">
        <v>17814</v>
      </c>
      <c r="B1254" s="390" t="s">
        <v>17815</v>
      </c>
      <c r="C1254" s="397" t="s">
        <v>15521</v>
      </c>
      <c r="D1254" s="564">
        <v>56.03</v>
      </c>
      <c r="E1254" s="565"/>
    </row>
    <row r="1255" spans="1:5" ht="48.75">
      <c r="A1255" s="389" t="s">
        <v>17816</v>
      </c>
      <c r="B1255" s="390" t="s">
        <v>17817</v>
      </c>
      <c r="C1255" s="397" t="s">
        <v>15536</v>
      </c>
      <c r="D1255" s="566">
        <v>23732.59</v>
      </c>
      <c r="E1255" s="567"/>
    </row>
    <row r="1256" spans="1:5" ht="29.25">
      <c r="A1256" s="397" t="s">
        <v>17818</v>
      </c>
      <c r="B1256" s="390" t="s">
        <v>17819</v>
      </c>
      <c r="C1256" s="397" t="s">
        <v>15521</v>
      </c>
      <c r="D1256" s="564">
        <v>7.98</v>
      </c>
      <c r="E1256" s="565"/>
    </row>
    <row r="1257" spans="1:5" ht="29.25">
      <c r="A1257" s="397" t="s">
        <v>17820</v>
      </c>
      <c r="B1257" s="390" t="s">
        <v>17821</v>
      </c>
      <c r="C1257" s="397" t="s">
        <v>15521</v>
      </c>
      <c r="D1257" s="564">
        <v>5.49</v>
      </c>
      <c r="E1257" s="565"/>
    </row>
    <row r="1258" spans="1:5" ht="29.25">
      <c r="A1258" s="400" t="s">
        <v>17822</v>
      </c>
      <c r="B1258" s="390" t="s">
        <v>17823</v>
      </c>
      <c r="C1258" s="400" t="s">
        <v>15521</v>
      </c>
      <c r="D1258" s="562">
        <v>130.05000000000001</v>
      </c>
      <c r="E1258" s="563"/>
    </row>
    <row r="1259" spans="1:5" ht="19.5">
      <c r="A1259" s="400" t="s">
        <v>17824</v>
      </c>
      <c r="B1259" s="390" t="s">
        <v>17825</v>
      </c>
      <c r="C1259" s="400" t="s">
        <v>15521</v>
      </c>
      <c r="D1259" s="562">
        <v>70.41</v>
      </c>
      <c r="E1259" s="563"/>
    </row>
    <row r="1260" spans="1:5" ht="19.5">
      <c r="A1260" s="400" t="s">
        <v>17826</v>
      </c>
      <c r="B1260" s="390" t="s">
        <v>17827</v>
      </c>
      <c r="C1260" s="400" t="s">
        <v>15521</v>
      </c>
      <c r="D1260" s="562">
        <v>38.08</v>
      </c>
      <c r="E1260" s="563"/>
    </row>
    <row r="1261" spans="1:5" ht="19.5">
      <c r="A1261" s="397" t="s">
        <v>17828</v>
      </c>
      <c r="B1261" s="390" t="s">
        <v>17829</v>
      </c>
      <c r="C1261" s="397" t="s">
        <v>15521</v>
      </c>
      <c r="D1261" s="564">
        <v>71.83</v>
      </c>
      <c r="E1261" s="565"/>
    </row>
    <row r="1262" spans="1:5" ht="19.5">
      <c r="A1262" s="400" t="s">
        <v>17830</v>
      </c>
      <c r="B1262" s="390" t="s">
        <v>17831</v>
      </c>
      <c r="C1262" s="400" t="s">
        <v>15521</v>
      </c>
      <c r="D1262" s="562">
        <v>46.42</v>
      </c>
      <c r="E1262" s="563"/>
    </row>
    <row r="1263" spans="1:5" ht="19.5">
      <c r="A1263" s="400" t="s">
        <v>17832</v>
      </c>
      <c r="B1263" s="390" t="s">
        <v>17833</v>
      </c>
      <c r="C1263" s="400" t="s">
        <v>15521</v>
      </c>
      <c r="D1263" s="562">
        <v>34.590000000000003</v>
      </c>
      <c r="E1263" s="563"/>
    </row>
    <row r="1264" spans="1:5" ht="19.5">
      <c r="A1264" s="397" t="s">
        <v>17834</v>
      </c>
      <c r="B1264" s="390" t="s">
        <v>17835</v>
      </c>
      <c r="C1264" s="397" t="s">
        <v>15521</v>
      </c>
      <c r="D1264" s="564">
        <v>6.16</v>
      </c>
      <c r="E1264" s="565"/>
    </row>
    <row r="1265" spans="1:5" ht="19.5">
      <c r="A1265" s="397" t="s">
        <v>17836</v>
      </c>
      <c r="B1265" s="390" t="s">
        <v>17837</v>
      </c>
      <c r="C1265" s="397" t="s">
        <v>15521</v>
      </c>
      <c r="D1265" s="564">
        <v>2.1800000000000002</v>
      </c>
      <c r="E1265" s="565"/>
    </row>
    <row r="1266" spans="1:5" ht="58.5">
      <c r="A1266" s="397" t="s">
        <v>17838</v>
      </c>
      <c r="B1266" s="390" t="s">
        <v>17839</v>
      </c>
      <c r="C1266" s="397" t="s">
        <v>15521</v>
      </c>
      <c r="D1266" s="564">
        <v>294.10000000000002</v>
      </c>
      <c r="E1266" s="565"/>
    </row>
    <row r="1267" spans="1:5" ht="29.25">
      <c r="A1267" s="398" t="s">
        <v>17840</v>
      </c>
      <c r="B1267" s="392" t="s">
        <v>17841</v>
      </c>
      <c r="C1267" s="398" t="s">
        <v>15521</v>
      </c>
      <c r="D1267" s="594">
        <v>226.79</v>
      </c>
      <c r="E1267" s="595"/>
    </row>
    <row r="1268" spans="1:5" ht="39">
      <c r="A1268" s="401"/>
      <c r="B1268" s="395" t="s">
        <v>17842</v>
      </c>
      <c r="C1268" s="401"/>
      <c r="D1268" s="596"/>
      <c r="E1268" s="597"/>
    </row>
    <row r="1269" spans="1:5" ht="58.5">
      <c r="A1269" s="397" t="s">
        <v>17843</v>
      </c>
      <c r="B1269" s="390" t="s">
        <v>17844</v>
      </c>
      <c r="C1269" s="391" t="s">
        <v>15521</v>
      </c>
      <c r="D1269" s="566">
        <v>5118.3999999999996</v>
      </c>
      <c r="E1269" s="567"/>
    </row>
    <row r="1270" spans="1:5" ht="58.5">
      <c r="A1270" s="397" t="s">
        <v>17845</v>
      </c>
      <c r="B1270" s="390" t="s">
        <v>17846</v>
      </c>
      <c r="C1270" s="391" t="s">
        <v>15521</v>
      </c>
      <c r="D1270" s="564">
        <v>625.09</v>
      </c>
      <c r="E1270" s="565"/>
    </row>
    <row r="1271" spans="1:5" ht="19.5">
      <c r="A1271" s="397" t="s">
        <v>17847</v>
      </c>
      <c r="B1271" s="390" t="s">
        <v>17848</v>
      </c>
      <c r="C1271" s="391" t="s">
        <v>15521</v>
      </c>
      <c r="D1271" s="564">
        <v>11.77</v>
      </c>
      <c r="E1271" s="565"/>
    </row>
    <row r="1272" spans="1:5" ht="19.5">
      <c r="A1272" s="397" t="s">
        <v>17849</v>
      </c>
      <c r="B1272" s="390" t="s">
        <v>17850</v>
      </c>
      <c r="C1272" s="391" t="s">
        <v>15521</v>
      </c>
      <c r="D1272" s="564">
        <v>4.71</v>
      </c>
      <c r="E1272" s="565"/>
    </row>
    <row r="1273" spans="1:5" ht="29.25">
      <c r="A1273" s="397" t="s">
        <v>17851</v>
      </c>
      <c r="B1273" s="390" t="s">
        <v>17852</v>
      </c>
      <c r="C1273" s="391" t="s">
        <v>15521</v>
      </c>
      <c r="D1273" s="564">
        <v>397.35</v>
      </c>
      <c r="E1273" s="565"/>
    </row>
    <row r="1274" spans="1:5" ht="29.25">
      <c r="A1274" s="397" t="s">
        <v>17853</v>
      </c>
      <c r="B1274" s="390" t="s">
        <v>17854</v>
      </c>
      <c r="C1274" s="391" t="s">
        <v>15521</v>
      </c>
      <c r="D1274" s="564">
        <v>185.52</v>
      </c>
      <c r="E1274" s="565"/>
    </row>
    <row r="1275" spans="1:5" ht="29.25">
      <c r="A1275" s="397" t="s">
        <v>17855</v>
      </c>
      <c r="B1275" s="390" t="s">
        <v>17856</v>
      </c>
      <c r="C1275" s="391" t="s">
        <v>15521</v>
      </c>
      <c r="D1275" s="564">
        <v>144.1</v>
      </c>
      <c r="E1275" s="565"/>
    </row>
    <row r="1276" spans="1:5" ht="29.25">
      <c r="A1276" s="397" t="s">
        <v>17857</v>
      </c>
      <c r="B1276" s="390" t="s">
        <v>17858</v>
      </c>
      <c r="C1276" s="391" t="s">
        <v>15521</v>
      </c>
      <c r="D1276" s="564">
        <v>254.54</v>
      </c>
      <c r="E1276" s="565"/>
    </row>
    <row r="1277" spans="1:5" ht="29.25">
      <c r="A1277" s="397" t="s">
        <v>17859</v>
      </c>
      <c r="B1277" s="390" t="s">
        <v>17860</v>
      </c>
      <c r="C1277" s="391" t="s">
        <v>15521</v>
      </c>
      <c r="D1277" s="564">
        <v>128.38999999999999</v>
      </c>
      <c r="E1277" s="565"/>
    </row>
    <row r="1278" spans="1:5" ht="19.5">
      <c r="A1278" s="400" t="s">
        <v>17861</v>
      </c>
      <c r="B1278" s="390" t="s">
        <v>17862</v>
      </c>
      <c r="C1278" s="396" t="s">
        <v>15521</v>
      </c>
      <c r="D1278" s="562">
        <v>86.56</v>
      </c>
      <c r="E1278" s="563"/>
    </row>
    <row r="1279" spans="1:5" ht="39">
      <c r="A1279" s="397" t="s">
        <v>17863</v>
      </c>
      <c r="B1279" s="390" t="s">
        <v>17864</v>
      </c>
      <c r="C1279" s="397" t="s">
        <v>15536</v>
      </c>
      <c r="D1279" s="566">
        <v>45469.21</v>
      </c>
      <c r="E1279" s="567"/>
    </row>
    <row r="1280" spans="1:5">
      <c r="A1280" s="400" t="s">
        <v>17865</v>
      </c>
      <c r="B1280" s="390" t="s">
        <v>17866</v>
      </c>
      <c r="C1280" s="400" t="s">
        <v>15521</v>
      </c>
      <c r="D1280" s="562">
        <v>1.98</v>
      </c>
      <c r="E1280" s="563"/>
    </row>
    <row r="1281" spans="1:5" ht="48.75">
      <c r="A1281" s="397" t="s">
        <v>17867</v>
      </c>
      <c r="B1281" s="390" t="s">
        <v>17868</v>
      </c>
      <c r="C1281" s="397" t="s">
        <v>15521</v>
      </c>
      <c r="D1281" s="564">
        <v>341.89</v>
      </c>
      <c r="E1281" s="565"/>
    </row>
    <row r="1282" spans="1:5" ht="48.75">
      <c r="A1282" s="397" t="s">
        <v>17869</v>
      </c>
      <c r="B1282" s="390" t="s">
        <v>17870</v>
      </c>
      <c r="C1282" s="397" t="s">
        <v>15521</v>
      </c>
      <c r="D1282" s="564">
        <v>91.09</v>
      </c>
      <c r="E1282" s="565"/>
    </row>
    <row r="1283" spans="1:5" ht="19.5">
      <c r="A1283" s="400" t="s">
        <v>17871</v>
      </c>
      <c r="B1283" s="390" t="s">
        <v>17872</v>
      </c>
      <c r="C1283" s="400" t="s">
        <v>15521</v>
      </c>
      <c r="D1283" s="562">
        <v>161.32</v>
      </c>
      <c r="E1283" s="563"/>
    </row>
    <row r="1284" spans="1:5" ht="19.5">
      <c r="A1284" s="400" t="s">
        <v>17873</v>
      </c>
      <c r="B1284" s="390" t="s">
        <v>17874</v>
      </c>
      <c r="C1284" s="400" t="s">
        <v>15521</v>
      </c>
      <c r="D1284" s="562">
        <v>134.74</v>
      </c>
      <c r="E1284" s="563"/>
    </row>
    <row r="1285" spans="1:5" ht="19.5">
      <c r="A1285" s="397" t="s">
        <v>17875</v>
      </c>
      <c r="B1285" s="390" t="s">
        <v>17876</v>
      </c>
      <c r="C1285" s="397" t="s">
        <v>15521</v>
      </c>
      <c r="D1285" s="564">
        <v>117.06</v>
      </c>
      <c r="E1285" s="565"/>
    </row>
    <row r="1286" spans="1:5" ht="19.5">
      <c r="A1286" s="400" t="s">
        <v>17877</v>
      </c>
      <c r="B1286" s="390" t="s">
        <v>17878</v>
      </c>
      <c r="C1286" s="400" t="s">
        <v>15521</v>
      </c>
      <c r="D1286" s="562">
        <v>173.56</v>
      </c>
      <c r="E1286" s="563"/>
    </row>
    <row r="1287" spans="1:5" ht="19.5">
      <c r="A1287" s="400" t="s">
        <v>17879</v>
      </c>
      <c r="B1287" s="390" t="s">
        <v>17880</v>
      </c>
      <c r="C1287" s="400" t="s">
        <v>15521</v>
      </c>
      <c r="D1287" s="562">
        <v>140.51</v>
      </c>
      <c r="E1287" s="563"/>
    </row>
    <row r="1288" spans="1:5" ht="19.5">
      <c r="A1288" s="397" t="s">
        <v>17881</v>
      </c>
      <c r="B1288" s="390" t="s">
        <v>17882</v>
      </c>
      <c r="C1288" s="397" t="s">
        <v>15521</v>
      </c>
      <c r="D1288" s="564">
        <v>118.51</v>
      </c>
      <c r="E1288" s="565"/>
    </row>
    <row r="1289" spans="1:5" ht="19.5">
      <c r="A1289" s="400" t="s">
        <v>17883</v>
      </c>
      <c r="B1289" s="390" t="s">
        <v>17884</v>
      </c>
      <c r="C1289" s="400" t="s">
        <v>15521</v>
      </c>
      <c r="D1289" s="562">
        <v>185.85</v>
      </c>
      <c r="E1289" s="563"/>
    </row>
    <row r="1290" spans="1:5">
      <c r="A1290" s="398" t="s">
        <v>17885</v>
      </c>
      <c r="B1290" s="392" t="s">
        <v>17886</v>
      </c>
      <c r="C1290" s="398" t="s">
        <v>15521</v>
      </c>
      <c r="D1290" s="594">
        <v>146.32</v>
      </c>
      <c r="E1290" s="595"/>
    </row>
    <row r="1291" spans="1:5" ht="14.25">
      <c r="A1291" s="401"/>
      <c r="B1291" s="395" t="s">
        <v>17887</v>
      </c>
      <c r="C1291" s="401"/>
      <c r="D1291" s="596"/>
      <c r="E1291" s="597"/>
    </row>
    <row r="1292" spans="1:5" ht="19.5">
      <c r="A1292" s="389" t="s">
        <v>17888</v>
      </c>
      <c r="B1292" s="390" t="s">
        <v>17889</v>
      </c>
      <c r="C1292" s="397" t="s">
        <v>15521</v>
      </c>
      <c r="D1292" s="564">
        <v>120.01</v>
      </c>
      <c r="E1292" s="565"/>
    </row>
    <row r="1293" spans="1:5" ht="29.25">
      <c r="A1293" s="389" t="s">
        <v>17890</v>
      </c>
      <c r="B1293" s="390" t="s">
        <v>17891</v>
      </c>
      <c r="C1293" s="397" t="s">
        <v>15521</v>
      </c>
      <c r="D1293" s="564">
        <v>219.64</v>
      </c>
      <c r="E1293" s="565"/>
    </row>
    <row r="1294" spans="1:5" ht="29.25">
      <c r="A1294" s="397" t="s">
        <v>17892</v>
      </c>
      <c r="B1294" s="390" t="s">
        <v>17893</v>
      </c>
      <c r="C1294" s="397" t="s">
        <v>15521</v>
      </c>
      <c r="D1294" s="564">
        <v>173.44</v>
      </c>
      <c r="E1294" s="565"/>
    </row>
    <row r="1295" spans="1:5" ht="39">
      <c r="A1295" s="397" t="s">
        <v>17894</v>
      </c>
      <c r="B1295" s="402" t="s">
        <v>17895</v>
      </c>
      <c r="C1295" s="397" t="s">
        <v>15521</v>
      </c>
      <c r="D1295" s="564">
        <v>142.82</v>
      </c>
      <c r="E1295" s="565"/>
    </row>
    <row r="1296" spans="1:5" ht="29.25">
      <c r="A1296" s="397" t="s">
        <v>17896</v>
      </c>
      <c r="B1296" s="390" t="s">
        <v>17897</v>
      </c>
      <c r="C1296" s="397" t="s">
        <v>15521</v>
      </c>
      <c r="D1296" s="564">
        <v>247.68</v>
      </c>
      <c r="E1296" s="565"/>
    </row>
    <row r="1297" spans="1:5" ht="29.25">
      <c r="A1297" s="397" t="s">
        <v>17898</v>
      </c>
      <c r="B1297" s="390" t="s">
        <v>17899</v>
      </c>
      <c r="C1297" s="397" t="s">
        <v>15521</v>
      </c>
      <c r="D1297" s="564">
        <v>194.87</v>
      </c>
      <c r="E1297" s="565"/>
    </row>
    <row r="1298" spans="1:5" ht="39">
      <c r="A1298" s="397" t="s">
        <v>17900</v>
      </c>
      <c r="B1298" s="402" t="s">
        <v>17901</v>
      </c>
      <c r="C1298" s="397" t="s">
        <v>15521</v>
      </c>
      <c r="D1298" s="564">
        <v>159.94</v>
      </c>
      <c r="E1298" s="565"/>
    </row>
    <row r="1299" spans="1:5" ht="29.25">
      <c r="A1299" s="400" t="s">
        <v>17902</v>
      </c>
      <c r="B1299" s="390" t="s">
        <v>17903</v>
      </c>
      <c r="C1299" s="400" t="s">
        <v>15521</v>
      </c>
      <c r="D1299" s="562">
        <v>29.01</v>
      </c>
      <c r="E1299" s="563"/>
    </row>
    <row r="1300" spans="1:5" ht="29.25">
      <c r="A1300" s="397" t="s">
        <v>17904</v>
      </c>
      <c r="B1300" s="390" t="s">
        <v>17905</v>
      </c>
      <c r="C1300" s="397" t="s">
        <v>15521</v>
      </c>
      <c r="D1300" s="564">
        <v>21.94</v>
      </c>
      <c r="E1300" s="565"/>
    </row>
    <row r="1301" spans="1:5" ht="19.5">
      <c r="A1301" s="400" t="s">
        <v>17906</v>
      </c>
      <c r="B1301" s="390" t="s">
        <v>17907</v>
      </c>
      <c r="C1301" s="400" t="s">
        <v>15521</v>
      </c>
      <c r="D1301" s="562">
        <v>172.82</v>
      </c>
      <c r="E1301" s="563"/>
    </row>
    <row r="1302" spans="1:5" ht="19.5">
      <c r="A1302" s="400" t="s">
        <v>17908</v>
      </c>
      <c r="B1302" s="390" t="s">
        <v>17909</v>
      </c>
      <c r="C1302" s="400" t="s">
        <v>15521</v>
      </c>
      <c r="D1302" s="562">
        <v>146.24</v>
      </c>
      <c r="E1302" s="563"/>
    </row>
    <row r="1303" spans="1:5" ht="19.5">
      <c r="A1303" s="397" t="s">
        <v>17910</v>
      </c>
      <c r="B1303" s="390" t="s">
        <v>17911</v>
      </c>
      <c r="C1303" s="397" t="s">
        <v>15521</v>
      </c>
      <c r="D1303" s="564">
        <v>128.56</v>
      </c>
      <c r="E1303" s="565"/>
    </row>
    <row r="1304" spans="1:5" ht="19.5">
      <c r="A1304" s="400" t="s">
        <v>17912</v>
      </c>
      <c r="B1304" s="390" t="s">
        <v>17913</v>
      </c>
      <c r="C1304" s="400" t="s">
        <v>15521</v>
      </c>
      <c r="D1304" s="562">
        <v>185.06</v>
      </c>
      <c r="E1304" s="563"/>
    </row>
    <row r="1305" spans="1:5" ht="19.5">
      <c r="A1305" s="400" t="s">
        <v>17914</v>
      </c>
      <c r="B1305" s="390" t="s">
        <v>17915</v>
      </c>
      <c r="C1305" s="400" t="s">
        <v>15521</v>
      </c>
      <c r="D1305" s="562">
        <v>152.01</v>
      </c>
      <c r="E1305" s="563"/>
    </row>
    <row r="1306" spans="1:5" ht="19.5">
      <c r="A1306" s="389" t="s">
        <v>17916</v>
      </c>
      <c r="B1306" s="390" t="s">
        <v>17917</v>
      </c>
      <c r="C1306" s="397" t="s">
        <v>15521</v>
      </c>
      <c r="D1306" s="564">
        <v>130.01</v>
      </c>
      <c r="E1306" s="565"/>
    </row>
    <row r="1307" spans="1:5" ht="19.5">
      <c r="A1307" s="390" t="s">
        <v>17918</v>
      </c>
      <c r="B1307" s="390" t="s">
        <v>17919</v>
      </c>
      <c r="C1307" s="400" t="s">
        <v>15521</v>
      </c>
      <c r="D1307" s="562">
        <v>197.35</v>
      </c>
      <c r="E1307" s="563"/>
    </row>
    <row r="1308" spans="1:5" ht="19.5">
      <c r="A1308" s="390" t="s">
        <v>17920</v>
      </c>
      <c r="B1308" s="390" t="s">
        <v>17921</v>
      </c>
      <c r="C1308" s="400" t="s">
        <v>15521</v>
      </c>
      <c r="D1308" s="562">
        <v>157.82</v>
      </c>
      <c r="E1308" s="563"/>
    </row>
    <row r="1309" spans="1:5" ht="19.5">
      <c r="A1309" s="389" t="s">
        <v>17922</v>
      </c>
      <c r="B1309" s="390" t="s">
        <v>17923</v>
      </c>
      <c r="C1309" s="397" t="s">
        <v>15521</v>
      </c>
      <c r="D1309" s="564">
        <v>131.51</v>
      </c>
      <c r="E1309" s="565"/>
    </row>
    <row r="1310" spans="1:5" ht="29.25">
      <c r="A1310" s="397" t="s">
        <v>17924</v>
      </c>
      <c r="B1310" s="390" t="s">
        <v>17925</v>
      </c>
      <c r="C1310" s="397" t="s">
        <v>15521</v>
      </c>
      <c r="D1310" s="564">
        <v>231.14</v>
      </c>
      <c r="E1310" s="565"/>
    </row>
    <row r="1311" spans="1:5" ht="29.25">
      <c r="A1311" s="397" t="s">
        <v>17926</v>
      </c>
      <c r="B1311" s="390" t="s">
        <v>17927</v>
      </c>
      <c r="C1311" s="397" t="s">
        <v>15521</v>
      </c>
      <c r="D1311" s="564">
        <v>184.94</v>
      </c>
      <c r="E1311" s="565"/>
    </row>
    <row r="1312" spans="1:5" ht="39">
      <c r="A1312" s="397" t="s">
        <v>17928</v>
      </c>
      <c r="B1312" s="402" t="s">
        <v>17929</v>
      </c>
      <c r="C1312" s="397" t="s">
        <v>15521</v>
      </c>
      <c r="D1312" s="564">
        <v>154.32</v>
      </c>
      <c r="E1312" s="565"/>
    </row>
    <row r="1313" spans="1:5" ht="29.25">
      <c r="A1313" s="397" t="s">
        <v>17930</v>
      </c>
      <c r="B1313" s="390" t="s">
        <v>17931</v>
      </c>
      <c r="C1313" s="397" t="s">
        <v>15521</v>
      </c>
      <c r="D1313" s="564">
        <v>259.18</v>
      </c>
      <c r="E1313" s="565"/>
    </row>
    <row r="1314" spans="1:5" ht="29.25">
      <c r="A1314" s="397" t="s">
        <v>17932</v>
      </c>
      <c r="B1314" s="390" t="s">
        <v>17933</v>
      </c>
      <c r="C1314" s="397" t="s">
        <v>15521</v>
      </c>
      <c r="D1314" s="564">
        <v>206.37</v>
      </c>
      <c r="E1314" s="565"/>
    </row>
    <row r="1315" spans="1:5" ht="39">
      <c r="A1315" s="397" t="s">
        <v>17934</v>
      </c>
      <c r="B1315" s="402" t="s">
        <v>17935</v>
      </c>
      <c r="C1315" s="397" t="s">
        <v>15521</v>
      </c>
      <c r="D1315" s="564">
        <v>171.44</v>
      </c>
      <c r="E1315" s="565"/>
    </row>
    <row r="1316" spans="1:5" ht="29.25">
      <c r="A1316" s="400" t="s">
        <v>17936</v>
      </c>
      <c r="B1316" s="390" t="s">
        <v>17937</v>
      </c>
      <c r="C1316" s="400" t="s">
        <v>15521</v>
      </c>
      <c r="D1316" s="562">
        <v>29.01</v>
      </c>
      <c r="E1316" s="563"/>
    </row>
    <row r="1317" spans="1:5" ht="29.25">
      <c r="A1317" s="400" t="s">
        <v>17938</v>
      </c>
      <c r="B1317" s="390" t="s">
        <v>17939</v>
      </c>
      <c r="C1317" s="400" t="s">
        <v>15521</v>
      </c>
      <c r="D1317" s="562">
        <v>21.94</v>
      </c>
      <c r="E1317" s="563"/>
    </row>
    <row r="1318" spans="1:5" ht="39">
      <c r="A1318" s="397" t="s">
        <v>17940</v>
      </c>
      <c r="B1318" s="402" t="s">
        <v>17941</v>
      </c>
      <c r="C1318" s="397" t="s">
        <v>15521</v>
      </c>
      <c r="D1318" s="564">
        <v>3.65</v>
      </c>
      <c r="E1318" s="565"/>
    </row>
    <row r="1319" spans="1:5" ht="19.5">
      <c r="A1319" s="400" t="s">
        <v>17942</v>
      </c>
      <c r="B1319" s="390" t="s">
        <v>17943</v>
      </c>
      <c r="C1319" s="400" t="s">
        <v>15521</v>
      </c>
      <c r="D1319" s="562">
        <v>0.47</v>
      </c>
      <c r="E1319" s="563"/>
    </row>
    <row r="1320" spans="1:5" ht="29.25">
      <c r="A1320" s="397" t="s">
        <v>17944</v>
      </c>
      <c r="B1320" s="390" t="s">
        <v>17945</v>
      </c>
      <c r="C1320" s="397" t="s">
        <v>15521</v>
      </c>
      <c r="D1320" s="564">
        <v>7.47</v>
      </c>
      <c r="E1320" s="565"/>
    </row>
    <row r="1321" spans="1:5" ht="19.5">
      <c r="A1321" s="398" t="s">
        <v>17946</v>
      </c>
      <c r="B1321" s="392" t="s">
        <v>17947</v>
      </c>
      <c r="C1321" s="398" t="s">
        <v>15521</v>
      </c>
      <c r="D1321" s="594">
        <v>0.86</v>
      </c>
      <c r="E1321" s="595"/>
    </row>
    <row r="1322" spans="1:5" ht="19.5">
      <c r="A1322" s="401"/>
      <c r="B1322" s="395" t="s">
        <v>17948</v>
      </c>
      <c r="C1322" s="401"/>
      <c r="D1322" s="596"/>
      <c r="E1322" s="597"/>
    </row>
    <row r="1323" spans="1:5" ht="19.5">
      <c r="A1323" s="389" t="s">
        <v>17949</v>
      </c>
      <c r="B1323" s="390" t="s">
        <v>17950</v>
      </c>
      <c r="C1323" s="397" t="s">
        <v>15521</v>
      </c>
      <c r="D1323" s="564">
        <v>14.07</v>
      </c>
      <c r="E1323" s="565"/>
    </row>
    <row r="1324" spans="1:5" ht="19.5">
      <c r="A1324" s="389" t="s">
        <v>17951</v>
      </c>
      <c r="B1324" s="390" t="s">
        <v>17952</v>
      </c>
      <c r="C1324" s="397" t="s">
        <v>15521</v>
      </c>
      <c r="D1324" s="564">
        <v>5.0599999999999996</v>
      </c>
      <c r="E1324" s="565"/>
    </row>
    <row r="1325" spans="1:5">
      <c r="A1325" s="390" t="s">
        <v>17953</v>
      </c>
      <c r="B1325" s="390" t="s">
        <v>17954</v>
      </c>
      <c r="C1325" s="400" t="s">
        <v>15521</v>
      </c>
      <c r="D1325" s="562">
        <v>58.91</v>
      </c>
      <c r="E1325" s="563"/>
    </row>
    <row r="1326" spans="1:5">
      <c r="A1326" s="400" t="s">
        <v>17955</v>
      </c>
      <c r="B1326" s="390" t="s">
        <v>17956</v>
      </c>
      <c r="C1326" s="396" t="s">
        <v>15521</v>
      </c>
      <c r="D1326" s="562">
        <v>17.809999999999999</v>
      </c>
      <c r="E1326" s="563"/>
    </row>
    <row r="1327" spans="1:5" ht="29.25">
      <c r="A1327" s="397" t="s">
        <v>17957</v>
      </c>
      <c r="B1327" s="390" t="s">
        <v>17958</v>
      </c>
      <c r="C1327" s="391" t="s">
        <v>15521</v>
      </c>
      <c r="D1327" s="564">
        <v>2.04</v>
      </c>
      <c r="E1327" s="565"/>
    </row>
    <row r="1328" spans="1:5" ht="19.5">
      <c r="A1328" s="400" t="s">
        <v>17959</v>
      </c>
      <c r="B1328" s="390" t="s">
        <v>17960</v>
      </c>
      <c r="C1328" s="396" t="s">
        <v>15521</v>
      </c>
      <c r="D1328" s="562">
        <v>0.64</v>
      </c>
      <c r="E1328" s="563"/>
    </row>
    <row r="1329" spans="1:5" ht="29.25">
      <c r="A1329" s="397" t="s">
        <v>17961</v>
      </c>
      <c r="B1329" s="390" t="s">
        <v>17962</v>
      </c>
      <c r="C1329" s="391" t="s">
        <v>15521</v>
      </c>
      <c r="D1329" s="564">
        <v>3.65</v>
      </c>
      <c r="E1329" s="565"/>
    </row>
    <row r="1330" spans="1:5" ht="19.5">
      <c r="A1330" s="400" t="s">
        <v>17963</v>
      </c>
      <c r="B1330" s="390" t="s">
        <v>17964</v>
      </c>
      <c r="C1330" s="396" t="s">
        <v>15521</v>
      </c>
      <c r="D1330" s="562">
        <v>0.47</v>
      </c>
      <c r="E1330" s="563"/>
    </row>
    <row r="1331" spans="1:5" ht="29.25">
      <c r="A1331" s="397" t="s">
        <v>17965</v>
      </c>
      <c r="B1331" s="390" t="s">
        <v>17966</v>
      </c>
      <c r="C1331" s="391" t="s">
        <v>15521</v>
      </c>
      <c r="D1331" s="564">
        <v>7.47</v>
      </c>
      <c r="E1331" s="565"/>
    </row>
    <row r="1332" spans="1:5" ht="29.25">
      <c r="A1332" s="397" t="s">
        <v>17967</v>
      </c>
      <c r="B1332" s="390" t="s">
        <v>17968</v>
      </c>
      <c r="C1332" s="391" t="s">
        <v>15521</v>
      </c>
      <c r="D1332" s="564">
        <v>0.86</v>
      </c>
      <c r="E1332" s="565"/>
    </row>
    <row r="1333" spans="1:5" ht="19.5">
      <c r="A1333" s="397" t="s">
        <v>17969</v>
      </c>
      <c r="B1333" s="390" t="s">
        <v>17970</v>
      </c>
      <c r="C1333" s="391" t="s">
        <v>15521</v>
      </c>
      <c r="D1333" s="564">
        <v>14.07</v>
      </c>
      <c r="E1333" s="565"/>
    </row>
    <row r="1334" spans="1:5" ht="19.5">
      <c r="A1334" s="397" t="s">
        <v>17971</v>
      </c>
      <c r="B1334" s="390" t="s">
        <v>17972</v>
      </c>
      <c r="C1334" s="391" t="s">
        <v>15521</v>
      </c>
      <c r="D1334" s="564">
        <v>5.0599999999999996</v>
      </c>
      <c r="E1334" s="565"/>
    </row>
    <row r="1335" spans="1:5">
      <c r="A1335" s="400" t="s">
        <v>17973</v>
      </c>
      <c r="B1335" s="390" t="s">
        <v>17974</v>
      </c>
      <c r="C1335" s="396" t="s">
        <v>15521</v>
      </c>
      <c r="D1335" s="562">
        <v>58.91</v>
      </c>
      <c r="E1335" s="563"/>
    </row>
    <row r="1336" spans="1:5">
      <c r="A1336" s="400" t="s">
        <v>17975</v>
      </c>
      <c r="B1336" s="390" t="s">
        <v>17976</v>
      </c>
      <c r="C1336" s="396" t="s">
        <v>15521</v>
      </c>
      <c r="D1336" s="562">
        <v>17.809999999999999</v>
      </c>
      <c r="E1336" s="563"/>
    </row>
    <row r="1337" spans="1:5" ht="29.25">
      <c r="A1337" s="397" t="s">
        <v>17977</v>
      </c>
      <c r="B1337" s="390" t="s">
        <v>17978</v>
      </c>
      <c r="C1337" s="391" t="s">
        <v>15521</v>
      </c>
      <c r="D1337" s="564">
        <v>2.04</v>
      </c>
      <c r="E1337" s="565"/>
    </row>
    <row r="1338" spans="1:5" ht="19.5">
      <c r="A1338" s="397" t="s">
        <v>17979</v>
      </c>
      <c r="B1338" s="390" t="s">
        <v>17980</v>
      </c>
      <c r="C1338" s="391" t="s">
        <v>15521</v>
      </c>
      <c r="D1338" s="564">
        <v>0.64</v>
      </c>
      <c r="E1338" s="565"/>
    </row>
    <row r="1339" spans="1:5" ht="39">
      <c r="A1339" s="397" t="s">
        <v>17981</v>
      </c>
      <c r="B1339" s="402" t="s">
        <v>17982</v>
      </c>
      <c r="C1339" s="391" t="s">
        <v>15521</v>
      </c>
      <c r="D1339" s="564">
        <v>721.59</v>
      </c>
      <c r="E1339" s="565"/>
    </row>
    <row r="1340" spans="1:5" ht="19.5">
      <c r="A1340" s="398" t="s">
        <v>17983</v>
      </c>
      <c r="B1340" s="392" t="s">
        <v>17984</v>
      </c>
      <c r="C1340" s="393" t="s">
        <v>15521</v>
      </c>
      <c r="D1340" s="594">
        <v>444.3</v>
      </c>
      <c r="E1340" s="595"/>
    </row>
    <row r="1341" spans="1:5" ht="19.5">
      <c r="A1341" s="401"/>
      <c r="B1341" s="395" t="s">
        <v>17985</v>
      </c>
      <c r="C1341" s="401"/>
      <c r="D1341" s="596"/>
      <c r="E1341" s="597"/>
    </row>
    <row r="1342" spans="1:5" ht="39">
      <c r="A1342" s="389" t="s">
        <v>17986</v>
      </c>
      <c r="B1342" s="402" t="s">
        <v>17987</v>
      </c>
      <c r="C1342" s="397" t="s">
        <v>15521</v>
      </c>
      <c r="D1342" s="564">
        <v>399.09</v>
      </c>
      <c r="E1342" s="565"/>
    </row>
    <row r="1343" spans="1:5" ht="19.5">
      <c r="A1343" s="389" t="s">
        <v>17988</v>
      </c>
      <c r="B1343" s="390" t="s">
        <v>17989</v>
      </c>
      <c r="C1343" s="397" t="s">
        <v>15369</v>
      </c>
      <c r="D1343" s="566">
        <v>5115.05</v>
      </c>
      <c r="E1343" s="567"/>
    </row>
    <row r="1344" spans="1:5" ht="19.5">
      <c r="A1344" s="400" t="s">
        <v>17990</v>
      </c>
      <c r="B1344" s="390" t="s">
        <v>17991</v>
      </c>
      <c r="C1344" s="400" t="s">
        <v>15369</v>
      </c>
      <c r="D1344" s="576">
        <v>7085.05</v>
      </c>
      <c r="E1344" s="577"/>
    </row>
    <row r="1345" spans="1:5" ht="19.5">
      <c r="A1345" s="400" t="s">
        <v>17992</v>
      </c>
      <c r="B1345" s="390" t="s">
        <v>17993</v>
      </c>
      <c r="C1345" s="400" t="s">
        <v>15369</v>
      </c>
      <c r="D1345" s="576">
        <v>7514.24</v>
      </c>
      <c r="E1345" s="577"/>
    </row>
    <row r="1346" spans="1:5" ht="39">
      <c r="A1346" s="397" t="s">
        <v>17994</v>
      </c>
      <c r="B1346" s="390" t="s">
        <v>17995</v>
      </c>
      <c r="C1346" s="397" t="s">
        <v>15521</v>
      </c>
      <c r="D1346" s="564">
        <v>8.67</v>
      </c>
      <c r="E1346" s="565"/>
    </row>
    <row r="1347" spans="1:5" ht="29.25">
      <c r="A1347" s="397" t="s">
        <v>17996</v>
      </c>
      <c r="B1347" s="390" t="s">
        <v>17997</v>
      </c>
      <c r="C1347" s="397" t="s">
        <v>15521</v>
      </c>
      <c r="D1347" s="564">
        <v>2.98</v>
      </c>
      <c r="E1347" s="565"/>
    </row>
    <row r="1348" spans="1:5" ht="19.5">
      <c r="A1348" s="400" t="s">
        <v>17998</v>
      </c>
      <c r="B1348" s="390" t="s">
        <v>17999</v>
      </c>
      <c r="C1348" s="400" t="s">
        <v>15369</v>
      </c>
      <c r="D1348" s="576">
        <v>22725.05</v>
      </c>
      <c r="E1348" s="577"/>
    </row>
    <row r="1349" spans="1:5" ht="19.5">
      <c r="A1349" s="397" t="s">
        <v>18000</v>
      </c>
      <c r="B1349" s="390" t="s">
        <v>18001</v>
      </c>
      <c r="C1349" s="397" t="s">
        <v>15369</v>
      </c>
      <c r="D1349" s="566">
        <v>30031</v>
      </c>
      <c r="E1349" s="567"/>
    </row>
    <row r="1350" spans="1:5" ht="19.5">
      <c r="A1350" s="397" t="s">
        <v>18002</v>
      </c>
      <c r="B1350" s="390" t="s">
        <v>18003</v>
      </c>
      <c r="C1350" s="397" t="s">
        <v>15369</v>
      </c>
      <c r="D1350" s="566">
        <v>6984.29</v>
      </c>
      <c r="E1350" s="567"/>
    </row>
    <row r="1351" spans="1:5" ht="19.5">
      <c r="A1351" s="397" t="s">
        <v>18004</v>
      </c>
      <c r="B1351" s="390" t="s">
        <v>18005</v>
      </c>
      <c r="C1351" s="397" t="s">
        <v>15369</v>
      </c>
      <c r="D1351" s="566">
        <v>23100</v>
      </c>
      <c r="E1351" s="567"/>
    </row>
    <row r="1352" spans="1:5" ht="19.5">
      <c r="A1352" s="397" t="s">
        <v>18006</v>
      </c>
      <c r="B1352" s="390" t="s">
        <v>18007</v>
      </c>
      <c r="C1352" s="397" t="s">
        <v>15369</v>
      </c>
      <c r="D1352" s="566">
        <v>32033.57</v>
      </c>
      <c r="E1352" s="567"/>
    </row>
    <row r="1353" spans="1:5" ht="19.5">
      <c r="A1353" s="397" t="s">
        <v>18008</v>
      </c>
      <c r="B1353" s="390" t="s">
        <v>18009</v>
      </c>
      <c r="C1353" s="397" t="s">
        <v>15369</v>
      </c>
      <c r="D1353" s="566">
        <v>29841.56</v>
      </c>
      <c r="E1353" s="567"/>
    </row>
    <row r="1354" spans="1:5" ht="19.5">
      <c r="A1354" s="397" t="s">
        <v>18010</v>
      </c>
      <c r="B1354" s="390" t="s">
        <v>18011</v>
      </c>
      <c r="C1354" s="397" t="s">
        <v>15369</v>
      </c>
      <c r="D1354" s="566">
        <v>39270</v>
      </c>
      <c r="E1354" s="567"/>
    </row>
    <row r="1355" spans="1:5" ht="19.5">
      <c r="A1355" s="397" t="s">
        <v>18012</v>
      </c>
      <c r="B1355" s="390" t="s">
        <v>18013</v>
      </c>
      <c r="C1355" s="397" t="s">
        <v>15369</v>
      </c>
      <c r="D1355" s="566">
        <v>7955</v>
      </c>
      <c r="E1355" s="567"/>
    </row>
    <row r="1356" spans="1:5" ht="19.5">
      <c r="A1356" s="397" t="s">
        <v>18014</v>
      </c>
      <c r="B1356" s="390" t="s">
        <v>18015</v>
      </c>
      <c r="C1356" s="397" t="s">
        <v>15369</v>
      </c>
      <c r="D1356" s="566">
        <v>7955</v>
      </c>
      <c r="E1356" s="567"/>
    </row>
    <row r="1357" spans="1:5" ht="19.5">
      <c r="A1357" s="397" t="s">
        <v>18016</v>
      </c>
      <c r="B1357" s="402" t="s">
        <v>18017</v>
      </c>
      <c r="C1357" s="397" t="s">
        <v>15369</v>
      </c>
      <c r="D1357" s="566">
        <v>7087.58</v>
      </c>
      <c r="E1357" s="567"/>
    </row>
    <row r="1358" spans="1:5">
      <c r="A1358" s="398" t="s">
        <v>18018</v>
      </c>
      <c r="B1358" s="392" t="s">
        <v>18019</v>
      </c>
      <c r="C1358" s="398" t="s">
        <v>15369</v>
      </c>
      <c r="D1358" s="568">
        <v>18613.38</v>
      </c>
      <c r="E1358" s="569"/>
    </row>
    <row r="1359" spans="1:5" ht="29.25">
      <c r="A1359" s="401"/>
      <c r="B1359" s="395" t="s">
        <v>18020</v>
      </c>
      <c r="C1359" s="401"/>
      <c r="D1359" s="596"/>
      <c r="E1359" s="597"/>
    </row>
    <row r="1360" spans="1:5" ht="19.5">
      <c r="A1360" s="390" t="s">
        <v>18021</v>
      </c>
      <c r="B1360" s="402" t="s">
        <v>18022</v>
      </c>
      <c r="C1360" s="400" t="s">
        <v>15369</v>
      </c>
      <c r="D1360" s="616">
        <v>67425.259999999995</v>
      </c>
      <c r="E1360" s="617"/>
    </row>
    <row r="1361" spans="1:5" ht="19.5">
      <c r="A1361" s="389" t="s">
        <v>18023</v>
      </c>
      <c r="B1361" s="390" t="s">
        <v>18024</v>
      </c>
      <c r="C1361" s="397" t="s">
        <v>15369</v>
      </c>
      <c r="D1361" s="570">
        <v>70000</v>
      </c>
      <c r="E1361" s="571"/>
    </row>
    <row r="1362" spans="1:5" ht="39">
      <c r="A1362" s="397" t="s">
        <v>18025</v>
      </c>
      <c r="B1362" s="390" t="s">
        <v>18026</v>
      </c>
      <c r="C1362" s="397" t="s">
        <v>15521</v>
      </c>
      <c r="D1362" s="564">
        <v>3.88</v>
      </c>
      <c r="E1362" s="565"/>
    </row>
    <row r="1363" spans="1:5" ht="29.25">
      <c r="A1363" s="397" t="s">
        <v>18027</v>
      </c>
      <c r="B1363" s="390" t="s">
        <v>18028</v>
      </c>
      <c r="C1363" s="397" t="s">
        <v>15521</v>
      </c>
      <c r="D1363" s="564">
        <v>0.61</v>
      </c>
      <c r="E1363" s="565"/>
    </row>
    <row r="1364" spans="1:5" ht="39">
      <c r="A1364" s="397" t="s">
        <v>18029</v>
      </c>
      <c r="B1364" s="390" t="s">
        <v>18030</v>
      </c>
      <c r="C1364" s="397" t="s">
        <v>15521</v>
      </c>
      <c r="D1364" s="564">
        <v>19.350000000000001</v>
      </c>
      <c r="E1364" s="565"/>
    </row>
    <row r="1365" spans="1:5" ht="39">
      <c r="A1365" s="397" t="s">
        <v>18031</v>
      </c>
      <c r="B1365" s="390" t="s">
        <v>18032</v>
      </c>
      <c r="C1365" s="397" t="s">
        <v>15521</v>
      </c>
      <c r="D1365" s="564">
        <v>10.79</v>
      </c>
      <c r="E1365" s="565"/>
    </row>
    <row r="1366" spans="1:5" ht="19.5">
      <c r="A1366" s="400" t="s">
        <v>18033</v>
      </c>
      <c r="B1366" s="390" t="s">
        <v>18034</v>
      </c>
      <c r="C1366" s="400" t="s">
        <v>15369</v>
      </c>
      <c r="D1366" s="576">
        <v>3300</v>
      </c>
      <c r="E1366" s="577"/>
    </row>
    <row r="1367" spans="1:5" ht="19.5">
      <c r="A1367" s="400" t="s">
        <v>18035</v>
      </c>
      <c r="B1367" s="390" t="s">
        <v>18036</v>
      </c>
      <c r="C1367" s="400" t="s">
        <v>15369</v>
      </c>
      <c r="D1367" s="562">
        <v>607.41</v>
      </c>
      <c r="E1367" s="563"/>
    </row>
    <row r="1368" spans="1:5" ht="19.5">
      <c r="A1368" s="397" t="s">
        <v>18037</v>
      </c>
      <c r="B1368" s="390" t="s">
        <v>18038</v>
      </c>
      <c r="C1368" s="397" t="s">
        <v>15369</v>
      </c>
      <c r="D1368" s="566">
        <v>2500</v>
      </c>
      <c r="E1368" s="567"/>
    </row>
    <row r="1369" spans="1:5" ht="19.5">
      <c r="A1369" s="400" t="s">
        <v>18039</v>
      </c>
      <c r="B1369" s="390" t="s">
        <v>18040</v>
      </c>
      <c r="C1369" s="400" t="s">
        <v>15369</v>
      </c>
      <c r="D1369" s="562">
        <v>992.67</v>
      </c>
      <c r="E1369" s="563"/>
    </row>
    <row r="1370" spans="1:5" ht="19.5">
      <c r="A1370" s="400" t="s">
        <v>18041</v>
      </c>
      <c r="B1370" s="390" t="s">
        <v>18042</v>
      </c>
      <c r="C1370" s="400" t="s">
        <v>15369</v>
      </c>
      <c r="D1370" s="562">
        <v>617.30999999999995</v>
      </c>
      <c r="E1370" s="563"/>
    </row>
    <row r="1371" spans="1:5" ht="19.5">
      <c r="A1371" s="400" t="s">
        <v>18043</v>
      </c>
      <c r="B1371" s="390" t="s">
        <v>18044</v>
      </c>
      <c r="C1371" s="400" t="s">
        <v>15369</v>
      </c>
      <c r="D1371" s="576">
        <v>3485</v>
      </c>
      <c r="E1371" s="577"/>
    </row>
    <row r="1372" spans="1:5" ht="19.5">
      <c r="A1372" s="400" t="s">
        <v>18045</v>
      </c>
      <c r="B1372" s="390" t="s">
        <v>18046</v>
      </c>
      <c r="C1372" s="400" t="s">
        <v>15369</v>
      </c>
      <c r="D1372" s="576">
        <v>1725.93</v>
      </c>
      <c r="E1372" s="577"/>
    </row>
    <row r="1373" spans="1:5" ht="29.25">
      <c r="A1373" s="389" t="s">
        <v>18047</v>
      </c>
      <c r="B1373" s="390" t="s">
        <v>18048</v>
      </c>
      <c r="C1373" s="397" t="s">
        <v>15369</v>
      </c>
      <c r="D1373" s="570">
        <v>1420.2</v>
      </c>
      <c r="E1373" s="571"/>
    </row>
    <row r="1374" spans="1:5" ht="29.25">
      <c r="A1374" s="390" t="s">
        <v>18049</v>
      </c>
      <c r="B1374" s="402" t="s">
        <v>18050</v>
      </c>
      <c r="C1374" s="400" t="s">
        <v>15369</v>
      </c>
      <c r="D1374" s="616">
        <v>3699.6</v>
      </c>
      <c r="E1374" s="617"/>
    </row>
    <row r="1375" spans="1:5" ht="19.5">
      <c r="A1375" s="389" t="s">
        <v>18051</v>
      </c>
      <c r="B1375" s="390" t="s">
        <v>18052</v>
      </c>
      <c r="C1375" s="397" t="s">
        <v>15369</v>
      </c>
      <c r="D1375" s="570">
        <v>15015.5</v>
      </c>
      <c r="E1375" s="571"/>
    </row>
    <row r="1376" spans="1:5" ht="19.5">
      <c r="A1376" s="390" t="s">
        <v>18053</v>
      </c>
      <c r="B1376" s="390" t="s">
        <v>18054</v>
      </c>
      <c r="C1376" s="400" t="s">
        <v>15369</v>
      </c>
      <c r="D1376" s="616">
        <v>1082.51</v>
      </c>
      <c r="E1376" s="617"/>
    </row>
    <row r="1377" spans="1:5" ht="19.5">
      <c r="A1377" s="397" t="s">
        <v>18055</v>
      </c>
      <c r="B1377" s="390" t="s">
        <v>18056</v>
      </c>
      <c r="C1377" s="397" t="s">
        <v>15369</v>
      </c>
      <c r="D1377" s="566">
        <v>11305</v>
      </c>
      <c r="E1377" s="567"/>
    </row>
    <row r="1378" spans="1:5" ht="19.5">
      <c r="A1378" s="397" t="s">
        <v>18057</v>
      </c>
      <c r="B1378" s="390" t="s">
        <v>18058</v>
      </c>
      <c r="C1378" s="397" t="s">
        <v>15369</v>
      </c>
      <c r="D1378" s="566">
        <v>19635</v>
      </c>
      <c r="E1378" s="567"/>
    </row>
    <row r="1379" spans="1:5" ht="29.25">
      <c r="A1379" s="397" t="s">
        <v>18059</v>
      </c>
      <c r="B1379" s="402" t="s">
        <v>18060</v>
      </c>
      <c r="C1379" s="397" t="s">
        <v>15369</v>
      </c>
      <c r="D1379" s="566">
        <v>5791</v>
      </c>
      <c r="E1379" s="567"/>
    </row>
    <row r="1380" spans="1:5" ht="29.25">
      <c r="A1380" s="400" t="s">
        <v>18061</v>
      </c>
      <c r="B1380" s="402" t="s">
        <v>18062</v>
      </c>
      <c r="C1380" s="400" t="s">
        <v>15369</v>
      </c>
      <c r="D1380" s="576">
        <v>8375</v>
      </c>
      <c r="E1380" s="577"/>
    </row>
    <row r="1381" spans="1:5" ht="19.5">
      <c r="A1381" s="397" t="s">
        <v>18063</v>
      </c>
      <c r="B1381" s="390" t="s">
        <v>18064</v>
      </c>
      <c r="C1381" s="397" t="s">
        <v>15369</v>
      </c>
      <c r="D1381" s="566">
        <v>35000</v>
      </c>
      <c r="E1381" s="567"/>
    </row>
    <row r="1382" spans="1:5" ht="19.5">
      <c r="A1382" s="400" t="s">
        <v>18065</v>
      </c>
      <c r="B1382" s="390" t="s">
        <v>18066</v>
      </c>
      <c r="C1382" s="400" t="s">
        <v>15369</v>
      </c>
      <c r="D1382" s="576">
        <v>1329.86</v>
      </c>
      <c r="E1382" s="577"/>
    </row>
    <row r="1383" spans="1:5" ht="29.25">
      <c r="A1383" s="397" t="s">
        <v>18067</v>
      </c>
      <c r="B1383" s="390" t="s">
        <v>18068</v>
      </c>
      <c r="C1383" s="397" t="s">
        <v>15369</v>
      </c>
      <c r="D1383" s="566">
        <v>2218.1</v>
      </c>
      <c r="E1383" s="567"/>
    </row>
    <row r="1384" spans="1:5" ht="19.5">
      <c r="A1384" s="400" t="s">
        <v>18069</v>
      </c>
      <c r="B1384" s="390" t="s">
        <v>18070</v>
      </c>
      <c r="C1384" s="400" t="s">
        <v>15369</v>
      </c>
      <c r="D1384" s="576">
        <v>2165.0100000000002</v>
      </c>
      <c r="E1384" s="577"/>
    </row>
    <row r="1385" spans="1:5" ht="19.5">
      <c r="A1385" s="397" t="s">
        <v>18071</v>
      </c>
      <c r="B1385" s="402" t="s">
        <v>18072</v>
      </c>
      <c r="C1385" s="397" t="s">
        <v>15369</v>
      </c>
      <c r="D1385" s="566">
        <v>1503.37</v>
      </c>
      <c r="E1385" s="567"/>
    </row>
    <row r="1386" spans="1:5" ht="19.5">
      <c r="A1386" s="397" t="s">
        <v>18073</v>
      </c>
      <c r="B1386" s="390" t="s">
        <v>18074</v>
      </c>
      <c r="C1386" s="397" t="s">
        <v>15369</v>
      </c>
      <c r="D1386" s="566">
        <v>1999.55</v>
      </c>
      <c r="E1386" s="567"/>
    </row>
    <row r="1387" spans="1:5" ht="19.5">
      <c r="A1387" s="397" t="s">
        <v>18075</v>
      </c>
      <c r="B1387" s="390" t="s">
        <v>18076</v>
      </c>
      <c r="C1387" s="397" t="s">
        <v>15369</v>
      </c>
      <c r="D1387" s="566">
        <v>5395.05</v>
      </c>
      <c r="E1387" s="567"/>
    </row>
    <row r="1388" spans="1:5" ht="19.5">
      <c r="A1388" s="397" t="s">
        <v>18077</v>
      </c>
      <c r="B1388" s="402" t="s">
        <v>18078</v>
      </c>
      <c r="C1388" s="397" t="s">
        <v>15369</v>
      </c>
      <c r="D1388" s="566">
        <v>7147.52</v>
      </c>
      <c r="E1388" s="567"/>
    </row>
    <row r="1389" spans="1:5" ht="29.25">
      <c r="A1389" s="397" t="s">
        <v>18079</v>
      </c>
      <c r="B1389" s="402" t="s">
        <v>18080</v>
      </c>
      <c r="C1389" s="397" t="s">
        <v>15369</v>
      </c>
      <c r="D1389" s="566">
        <v>8016.31</v>
      </c>
      <c r="E1389" s="567"/>
    </row>
    <row r="1390" spans="1:5" ht="29.25">
      <c r="A1390" s="397" t="s">
        <v>18081</v>
      </c>
      <c r="B1390" s="390" t="s">
        <v>18082</v>
      </c>
      <c r="C1390" s="397" t="s">
        <v>15369</v>
      </c>
      <c r="D1390" s="566">
        <v>15804.5</v>
      </c>
      <c r="E1390" s="567"/>
    </row>
    <row r="1391" spans="1:5">
      <c r="A1391" s="398" t="s">
        <v>18083</v>
      </c>
      <c r="B1391" s="392" t="s">
        <v>18084</v>
      </c>
      <c r="C1391" s="398" t="s">
        <v>15369</v>
      </c>
      <c r="D1391" s="568">
        <v>5725.03</v>
      </c>
      <c r="E1391" s="569"/>
    </row>
    <row r="1392" spans="1:5" ht="14.25">
      <c r="A1392" s="399"/>
      <c r="B1392" s="395" t="s">
        <v>18085</v>
      </c>
      <c r="C1392" s="399"/>
      <c r="D1392" s="600"/>
      <c r="E1392" s="601"/>
    </row>
    <row r="1393" spans="1:5" ht="29.25">
      <c r="A1393" s="389" t="s">
        <v>18086</v>
      </c>
      <c r="B1393" s="390" t="s">
        <v>18087</v>
      </c>
      <c r="C1393" s="397" t="s">
        <v>15369</v>
      </c>
      <c r="D1393" s="564">
        <v>341.5</v>
      </c>
      <c r="E1393" s="565"/>
    </row>
    <row r="1394" spans="1:5" ht="19.5">
      <c r="A1394" s="390" t="s">
        <v>18088</v>
      </c>
      <c r="B1394" s="390" t="s">
        <v>18089</v>
      </c>
      <c r="C1394" s="400" t="s">
        <v>15369</v>
      </c>
      <c r="D1394" s="562">
        <v>942.25</v>
      </c>
      <c r="E1394" s="563"/>
    </row>
    <row r="1395" spans="1:5" ht="19.5">
      <c r="A1395" s="389" t="s">
        <v>18090</v>
      </c>
      <c r="B1395" s="390" t="s">
        <v>18091</v>
      </c>
      <c r="C1395" s="397" t="s">
        <v>15369</v>
      </c>
      <c r="D1395" s="566">
        <v>2640</v>
      </c>
      <c r="E1395" s="567"/>
    </row>
    <row r="1396" spans="1:5" ht="19.5">
      <c r="A1396" s="400" t="s">
        <v>18092</v>
      </c>
      <c r="B1396" s="390" t="s">
        <v>18093</v>
      </c>
      <c r="C1396" s="400" t="s">
        <v>15369</v>
      </c>
      <c r="D1396" s="576">
        <v>3486.27</v>
      </c>
      <c r="E1396" s="577"/>
    </row>
    <row r="1397" spans="1:5" ht="19.5">
      <c r="A1397" s="397" t="s">
        <v>18094</v>
      </c>
      <c r="B1397" s="390" t="s">
        <v>18095</v>
      </c>
      <c r="C1397" s="397" t="s">
        <v>15369</v>
      </c>
      <c r="D1397" s="566">
        <v>3944.88</v>
      </c>
      <c r="E1397" s="567"/>
    </row>
    <row r="1398" spans="1:5" ht="29.25">
      <c r="A1398" s="397" t="s">
        <v>18096</v>
      </c>
      <c r="B1398" s="390" t="s">
        <v>18097</v>
      </c>
      <c r="C1398" s="397" t="s">
        <v>15369</v>
      </c>
      <c r="D1398" s="566">
        <v>7830.34</v>
      </c>
      <c r="E1398" s="567"/>
    </row>
    <row r="1399" spans="1:5" ht="39">
      <c r="A1399" s="397" t="s">
        <v>18098</v>
      </c>
      <c r="B1399" s="402" t="s">
        <v>18099</v>
      </c>
      <c r="C1399" s="397" t="s">
        <v>15521</v>
      </c>
      <c r="D1399" s="564">
        <v>731.06</v>
      </c>
      <c r="E1399" s="565"/>
    </row>
    <row r="1400" spans="1:5" ht="39">
      <c r="A1400" s="397" t="s">
        <v>18100</v>
      </c>
      <c r="B1400" s="390" t="s">
        <v>18101</v>
      </c>
      <c r="C1400" s="397" t="s">
        <v>15521</v>
      </c>
      <c r="D1400" s="564">
        <v>453.77</v>
      </c>
      <c r="E1400" s="565"/>
    </row>
    <row r="1401" spans="1:5" ht="39">
      <c r="A1401" s="397" t="s">
        <v>18102</v>
      </c>
      <c r="B1401" s="402" t="s">
        <v>18103</v>
      </c>
      <c r="C1401" s="397" t="s">
        <v>15521</v>
      </c>
      <c r="D1401" s="564">
        <v>408.56</v>
      </c>
      <c r="E1401" s="565"/>
    </row>
    <row r="1402" spans="1:5" ht="19.5">
      <c r="A1402" s="397" t="s">
        <v>18104</v>
      </c>
      <c r="B1402" s="390" t="s">
        <v>18105</v>
      </c>
      <c r="C1402" s="397" t="s">
        <v>15369</v>
      </c>
      <c r="D1402" s="566">
        <v>5127</v>
      </c>
      <c r="E1402" s="567"/>
    </row>
    <row r="1403" spans="1:5" ht="19.5">
      <c r="A1403" s="397" t="s">
        <v>18106</v>
      </c>
      <c r="B1403" s="390" t="s">
        <v>18107</v>
      </c>
      <c r="C1403" s="397" t="s">
        <v>15369</v>
      </c>
      <c r="D1403" s="566">
        <v>7097</v>
      </c>
      <c r="E1403" s="567"/>
    </row>
    <row r="1404" spans="1:5" ht="19.5">
      <c r="A1404" s="397" t="s">
        <v>18108</v>
      </c>
      <c r="B1404" s="390" t="s">
        <v>18109</v>
      </c>
      <c r="C1404" s="397" t="s">
        <v>15369</v>
      </c>
      <c r="D1404" s="566">
        <v>7526.19</v>
      </c>
      <c r="E1404" s="567"/>
    </row>
    <row r="1405" spans="1:5" ht="39">
      <c r="A1405" s="397" t="s">
        <v>18110</v>
      </c>
      <c r="B1405" s="390" t="s">
        <v>18111</v>
      </c>
      <c r="C1405" s="397" t="s">
        <v>15521</v>
      </c>
      <c r="D1405" s="564">
        <v>8.67</v>
      </c>
      <c r="E1405" s="565"/>
    </row>
    <row r="1406" spans="1:5" ht="29.25">
      <c r="A1406" s="397" t="s">
        <v>18112</v>
      </c>
      <c r="B1406" s="390" t="s">
        <v>18113</v>
      </c>
      <c r="C1406" s="397" t="s">
        <v>15521</v>
      </c>
      <c r="D1406" s="564">
        <v>2.98</v>
      </c>
      <c r="E1406" s="565"/>
    </row>
    <row r="1407" spans="1:5">
      <c r="A1407" s="398" t="s">
        <v>18114</v>
      </c>
      <c r="B1407" s="392" t="s">
        <v>18115</v>
      </c>
      <c r="C1407" s="398" t="s">
        <v>15369</v>
      </c>
      <c r="D1407" s="568">
        <v>22737</v>
      </c>
      <c r="E1407" s="569"/>
    </row>
    <row r="1408" spans="1:5" ht="14.25">
      <c r="A1408" s="401"/>
      <c r="B1408" s="395" t="s">
        <v>18116</v>
      </c>
      <c r="C1408" s="401"/>
      <c r="D1408" s="596"/>
      <c r="E1408" s="597"/>
    </row>
    <row r="1409" spans="1:5" ht="19.5">
      <c r="A1409" s="389" t="s">
        <v>18117</v>
      </c>
      <c r="B1409" s="390" t="s">
        <v>18118</v>
      </c>
      <c r="C1409" s="397" t="s">
        <v>15369</v>
      </c>
      <c r="D1409" s="570">
        <v>30031</v>
      </c>
      <c r="E1409" s="571"/>
    </row>
    <row r="1410" spans="1:5" ht="19.5">
      <c r="A1410" s="389" t="s">
        <v>18119</v>
      </c>
      <c r="B1410" s="390" t="s">
        <v>18120</v>
      </c>
      <c r="C1410" s="397" t="s">
        <v>15369</v>
      </c>
      <c r="D1410" s="570">
        <v>6984.29</v>
      </c>
      <c r="E1410" s="571"/>
    </row>
    <row r="1411" spans="1:5" ht="19.5">
      <c r="A1411" s="389" t="s">
        <v>18121</v>
      </c>
      <c r="B1411" s="390" t="s">
        <v>18122</v>
      </c>
      <c r="C1411" s="397" t="s">
        <v>15369</v>
      </c>
      <c r="D1411" s="570">
        <v>23100</v>
      </c>
      <c r="E1411" s="571"/>
    </row>
    <row r="1412" spans="1:5" ht="19.5">
      <c r="A1412" s="389" t="s">
        <v>18123</v>
      </c>
      <c r="B1412" s="390" t="s">
        <v>18124</v>
      </c>
      <c r="C1412" s="397" t="s">
        <v>15369</v>
      </c>
      <c r="D1412" s="570">
        <v>32033.57</v>
      </c>
      <c r="E1412" s="571"/>
    </row>
    <row r="1413" spans="1:5" ht="19.5">
      <c r="A1413" s="389" t="s">
        <v>18125</v>
      </c>
      <c r="B1413" s="390" t="s">
        <v>18126</v>
      </c>
      <c r="C1413" s="397" t="s">
        <v>15369</v>
      </c>
      <c r="D1413" s="570">
        <v>29841.56</v>
      </c>
      <c r="E1413" s="571"/>
    </row>
    <row r="1414" spans="1:5" ht="19.5">
      <c r="A1414" s="361" t="s">
        <v>18104</v>
      </c>
      <c r="B1414" s="359" t="s">
        <v>18105</v>
      </c>
      <c r="C1414" s="362" t="s">
        <v>15369</v>
      </c>
      <c r="D1414" s="586">
        <v>5127</v>
      </c>
      <c r="E1414" s="587"/>
    </row>
    <row r="1415" spans="1:5" ht="19.5">
      <c r="A1415" s="361" t="s">
        <v>18106</v>
      </c>
      <c r="B1415" s="359" t="s">
        <v>18107</v>
      </c>
      <c r="C1415" s="362" t="s">
        <v>15369</v>
      </c>
      <c r="D1415" s="586">
        <v>7097</v>
      </c>
      <c r="E1415" s="587"/>
    </row>
    <row r="1416" spans="1:5" ht="19.5">
      <c r="A1416" s="361" t="s">
        <v>18108</v>
      </c>
      <c r="B1416" s="359" t="s">
        <v>18109</v>
      </c>
      <c r="C1416" s="362" t="s">
        <v>15369</v>
      </c>
      <c r="D1416" s="586">
        <v>7526.19</v>
      </c>
      <c r="E1416" s="587"/>
    </row>
    <row r="1417" spans="1:5" ht="39">
      <c r="A1417" s="361" t="s">
        <v>18110</v>
      </c>
      <c r="B1417" s="359" t="s">
        <v>18111</v>
      </c>
      <c r="C1417" s="362" t="s">
        <v>15521</v>
      </c>
      <c r="D1417" s="580">
        <v>8.67</v>
      </c>
      <c r="E1417" s="581"/>
    </row>
    <row r="1418" spans="1:5" ht="29.25">
      <c r="A1418" s="361" t="s">
        <v>18112</v>
      </c>
      <c r="B1418" s="359" t="s">
        <v>18113</v>
      </c>
      <c r="C1418" s="362" t="s">
        <v>15521</v>
      </c>
      <c r="D1418" s="580">
        <v>2.98</v>
      </c>
      <c r="E1418" s="581"/>
    </row>
    <row r="1419" spans="1:5" ht="19.5">
      <c r="A1419" s="359" t="s">
        <v>18114</v>
      </c>
      <c r="B1419" s="359" t="s">
        <v>18127</v>
      </c>
      <c r="C1419" s="360" t="s">
        <v>15369</v>
      </c>
      <c r="D1419" s="590">
        <v>22737</v>
      </c>
      <c r="E1419" s="591"/>
    </row>
    <row r="1420" spans="1:5" ht="19.5">
      <c r="A1420" s="361" t="s">
        <v>18117</v>
      </c>
      <c r="B1420" s="359" t="s">
        <v>18118</v>
      </c>
      <c r="C1420" s="362" t="s">
        <v>15369</v>
      </c>
      <c r="D1420" s="586">
        <v>30031</v>
      </c>
      <c r="E1420" s="587"/>
    </row>
    <row r="1421" spans="1:5" ht="19.5">
      <c r="A1421" s="361" t="s">
        <v>18119</v>
      </c>
      <c r="B1421" s="359" t="s">
        <v>18120</v>
      </c>
      <c r="C1421" s="362" t="s">
        <v>15369</v>
      </c>
      <c r="D1421" s="586">
        <v>6984.29</v>
      </c>
      <c r="E1421" s="587"/>
    </row>
    <row r="1422" spans="1:5" ht="19.5">
      <c r="A1422" s="361" t="s">
        <v>18121</v>
      </c>
      <c r="B1422" s="359" t="s">
        <v>18122</v>
      </c>
      <c r="C1422" s="362" t="s">
        <v>15369</v>
      </c>
      <c r="D1422" s="586">
        <v>23100</v>
      </c>
      <c r="E1422" s="587"/>
    </row>
    <row r="1423" spans="1:5" ht="19.5">
      <c r="A1423" s="361" t="s">
        <v>18123</v>
      </c>
      <c r="B1423" s="359" t="s">
        <v>18124</v>
      </c>
      <c r="C1423" s="362" t="s">
        <v>15369</v>
      </c>
      <c r="D1423" s="586">
        <v>32033.57</v>
      </c>
      <c r="E1423" s="587"/>
    </row>
    <row r="1424" spans="1:5" ht="19.5">
      <c r="A1424" s="361" t="s">
        <v>18125</v>
      </c>
      <c r="B1424" s="359" t="s">
        <v>18126</v>
      </c>
      <c r="C1424" s="362" t="s">
        <v>15369</v>
      </c>
      <c r="D1424" s="586">
        <v>29841.56</v>
      </c>
      <c r="E1424" s="587"/>
    </row>
    <row r="1425" spans="1:5" ht="19.5">
      <c r="A1425" s="361" t="s">
        <v>18128</v>
      </c>
      <c r="B1425" s="359" t="s">
        <v>18129</v>
      </c>
      <c r="C1425" s="362" t="s">
        <v>15369</v>
      </c>
      <c r="D1425" s="586">
        <v>39270</v>
      </c>
      <c r="E1425" s="587"/>
    </row>
    <row r="1426" spans="1:5" ht="19.5">
      <c r="A1426" s="361" t="s">
        <v>18130</v>
      </c>
      <c r="B1426" s="359" t="s">
        <v>18131</v>
      </c>
      <c r="C1426" s="362" t="s">
        <v>15369</v>
      </c>
      <c r="D1426" s="586">
        <v>7955</v>
      </c>
      <c r="E1426" s="587"/>
    </row>
    <row r="1427" spans="1:5" ht="19.5">
      <c r="A1427" s="361" t="s">
        <v>18132</v>
      </c>
      <c r="B1427" s="359" t="s">
        <v>18133</v>
      </c>
      <c r="C1427" s="362" t="s">
        <v>15369</v>
      </c>
      <c r="D1427" s="586">
        <v>7955</v>
      </c>
      <c r="E1427" s="587"/>
    </row>
    <row r="1428" spans="1:5">
      <c r="A1428" s="363" t="s">
        <v>18134</v>
      </c>
      <c r="B1428" s="363" t="s">
        <v>18135</v>
      </c>
      <c r="C1428" s="364" t="s">
        <v>15369</v>
      </c>
      <c r="D1428" s="588">
        <v>7099.53</v>
      </c>
      <c r="E1428" s="589"/>
    </row>
    <row r="1429" spans="1:5" ht="12.75">
      <c r="A1429" s="375"/>
      <c r="B1429" s="366" t="s">
        <v>18136</v>
      </c>
      <c r="C1429" s="375"/>
      <c r="D1429" s="610"/>
      <c r="E1429" s="611"/>
    </row>
    <row r="1430" spans="1:5" ht="39">
      <c r="A1430" s="361" t="s">
        <v>18137</v>
      </c>
      <c r="B1430" s="359" t="s">
        <v>18138</v>
      </c>
      <c r="C1430" s="362" t="s">
        <v>15369</v>
      </c>
      <c r="D1430" s="614">
        <v>18613.38</v>
      </c>
      <c r="E1430" s="615"/>
    </row>
    <row r="1431" spans="1:5" ht="19.5">
      <c r="A1431" s="360" t="s">
        <v>18139</v>
      </c>
      <c r="B1431" s="367" t="s">
        <v>18140</v>
      </c>
      <c r="C1431" s="360" t="s">
        <v>15369</v>
      </c>
      <c r="D1431" s="590">
        <v>67438.41</v>
      </c>
      <c r="E1431" s="591"/>
    </row>
    <row r="1432" spans="1:5" ht="19.5">
      <c r="A1432" s="362" t="s">
        <v>18141</v>
      </c>
      <c r="B1432" s="359" t="s">
        <v>18142</v>
      </c>
      <c r="C1432" s="362" t="s">
        <v>15369</v>
      </c>
      <c r="D1432" s="586">
        <v>70000</v>
      </c>
      <c r="E1432" s="587"/>
    </row>
    <row r="1433" spans="1:5" ht="39">
      <c r="A1433" s="362" t="s">
        <v>18143</v>
      </c>
      <c r="B1433" s="359" t="s">
        <v>18144</v>
      </c>
      <c r="C1433" s="362" t="s">
        <v>15521</v>
      </c>
      <c r="D1433" s="580">
        <v>3.88</v>
      </c>
      <c r="E1433" s="581"/>
    </row>
    <row r="1434" spans="1:5" ht="29.25">
      <c r="A1434" s="362" t="s">
        <v>18145</v>
      </c>
      <c r="B1434" s="359" t="s">
        <v>18146</v>
      </c>
      <c r="C1434" s="362" t="s">
        <v>15521</v>
      </c>
      <c r="D1434" s="580">
        <v>0.61</v>
      </c>
      <c r="E1434" s="581"/>
    </row>
    <row r="1435" spans="1:5" ht="39">
      <c r="A1435" s="362" t="s">
        <v>18147</v>
      </c>
      <c r="B1435" s="359" t="s">
        <v>18148</v>
      </c>
      <c r="C1435" s="362" t="s">
        <v>15521</v>
      </c>
      <c r="D1435" s="580">
        <v>19.350000000000001</v>
      </c>
      <c r="E1435" s="581"/>
    </row>
    <row r="1436" spans="1:5" ht="39">
      <c r="A1436" s="362" t="s">
        <v>18149</v>
      </c>
      <c r="B1436" s="359" t="s">
        <v>18150</v>
      </c>
      <c r="C1436" s="362" t="s">
        <v>15521</v>
      </c>
      <c r="D1436" s="580">
        <v>10.79</v>
      </c>
      <c r="E1436" s="581"/>
    </row>
    <row r="1437" spans="1:5" ht="19.5">
      <c r="A1437" s="360" t="s">
        <v>18151</v>
      </c>
      <c r="B1437" s="359" t="s">
        <v>18152</v>
      </c>
      <c r="C1437" s="360" t="s">
        <v>15369</v>
      </c>
      <c r="D1437" s="590">
        <v>3300</v>
      </c>
      <c r="E1437" s="591"/>
    </row>
    <row r="1438" spans="1:5" ht="19.5">
      <c r="A1438" s="360" t="s">
        <v>18153</v>
      </c>
      <c r="B1438" s="359" t="s">
        <v>18154</v>
      </c>
      <c r="C1438" s="360" t="s">
        <v>15369</v>
      </c>
      <c r="D1438" s="578">
        <v>607.41</v>
      </c>
      <c r="E1438" s="579"/>
    </row>
    <row r="1439" spans="1:5" ht="19.5">
      <c r="A1439" s="360" t="s">
        <v>18155</v>
      </c>
      <c r="B1439" s="359" t="s">
        <v>18156</v>
      </c>
      <c r="C1439" s="360" t="s">
        <v>15369</v>
      </c>
      <c r="D1439" s="590">
        <v>2500</v>
      </c>
      <c r="E1439" s="591"/>
    </row>
    <row r="1440" spans="1:5" ht="19.5">
      <c r="A1440" s="360" t="s">
        <v>18157</v>
      </c>
      <c r="B1440" s="359" t="s">
        <v>18158</v>
      </c>
      <c r="C1440" s="360" t="s">
        <v>15369</v>
      </c>
      <c r="D1440" s="578">
        <v>992.67</v>
      </c>
      <c r="E1440" s="579"/>
    </row>
    <row r="1441" spans="1:5" ht="19.5">
      <c r="A1441" s="362" t="s">
        <v>18159</v>
      </c>
      <c r="B1441" s="359" t="s">
        <v>18160</v>
      </c>
      <c r="C1441" s="362" t="s">
        <v>15369</v>
      </c>
      <c r="D1441" s="580">
        <v>617.30999999999995</v>
      </c>
      <c r="E1441" s="581"/>
    </row>
    <row r="1442" spans="1:5" ht="19.5">
      <c r="A1442" s="360" t="s">
        <v>18161</v>
      </c>
      <c r="B1442" s="359" t="s">
        <v>18162</v>
      </c>
      <c r="C1442" s="360" t="s">
        <v>15369</v>
      </c>
      <c r="D1442" s="590">
        <v>3485</v>
      </c>
      <c r="E1442" s="591"/>
    </row>
    <row r="1443" spans="1:5" ht="19.5">
      <c r="A1443" s="361" t="s">
        <v>18163</v>
      </c>
      <c r="B1443" s="359" t="s">
        <v>18164</v>
      </c>
      <c r="C1443" s="362" t="s">
        <v>15369</v>
      </c>
      <c r="D1443" s="586">
        <v>1725.93</v>
      </c>
      <c r="E1443" s="587"/>
    </row>
    <row r="1444" spans="1:5" ht="19.5">
      <c r="A1444" s="361" t="s">
        <v>18165</v>
      </c>
      <c r="B1444" s="359" t="s">
        <v>18166</v>
      </c>
      <c r="C1444" s="362" t="s">
        <v>15369</v>
      </c>
      <c r="D1444" s="586">
        <v>1420.2</v>
      </c>
      <c r="E1444" s="587"/>
    </row>
    <row r="1445" spans="1:5" ht="29.25">
      <c r="A1445" s="359" t="s">
        <v>18167</v>
      </c>
      <c r="B1445" s="367" t="s">
        <v>18168</v>
      </c>
      <c r="C1445" s="360" t="s">
        <v>15369</v>
      </c>
      <c r="D1445" s="590">
        <v>3699.6</v>
      </c>
      <c r="E1445" s="591"/>
    </row>
    <row r="1446" spans="1:5" ht="19.5">
      <c r="A1446" s="360" t="s">
        <v>18169</v>
      </c>
      <c r="B1446" s="359" t="s">
        <v>18170</v>
      </c>
      <c r="C1446" s="360" t="s">
        <v>15369</v>
      </c>
      <c r="D1446" s="590">
        <v>15015.5</v>
      </c>
      <c r="E1446" s="591"/>
    </row>
    <row r="1447" spans="1:5" ht="19.5">
      <c r="A1447" s="360" t="s">
        <v>18171</v>
      </c>
      <c r="B1447" s="359" t="s">
        <v>18172</v>
      </c>
      <c r="C1447" s="360" t="s">
        <v>15369</v>
      </c>
      <c r="D1447" s="590">
        <v>1082.51</v>
      </c>
      <c r="E1447" s="591"/>
    </row>
    <row r="1448" spans="1:5" ht="19.5">
      <c r="A1448" s="360" t="s">
        <v>18173</v>
      </c>
      <c r="B1448" s="359" t="s">
        <v>18174</v>
      </c>
      <c r="C1448" s="360" t="s">
        <v>15369</v>
      </c>
      <c r="D1448" s="590">
        <v>11305</v>
      </c>
      <c r="E1448" s="591"/>
    </row>
    <row r="1449" spans="1:5" ht="19.5">
      <c r="A1449" s="360" t="s">
        <v>18175</v>
      </c>
      <c r="B1449" s="359" t="s">
        <v>18176</v>
      </c>
      <c r="C1449" s="360" t="s">
        <v>15369</v>
      </c>
      <c r="D1449" s="590">
        <v>19635</v>
      </c>
      <c r="E1449" s="591"/>
    </row>
    <row r="1450" spans="1:5" ht="29.25">
      <c r="A1450" s="360" t="s">
        <v>18177</v>
      </c>
      <c r="B1450" s="367" t="s">
        <v>18178</v>
      </c>
      <c r="C1450" s="360" t="s">
        <v>15369</v>
      </c>
      <c r="D1450" s="590">
        <v>5791</v>
      </c>
      <c r="E1450" s="591"/>
    </row>
    <row r="1451" spans="1:5" ht="29.25">
      <c r="A1451" s="360" t="s">
        <v>18179</v>
      </c>
      <c r="B1451" s="367" t="s">
        <v>18180</v>
      </c>
      <c r="C1451" s="360" t="s">
        <v>15369</v>
      </c>
      <c r="D1451" s="590">
        <v>8375</v>
      </c>
      <c r="E1451" s="591"/>
    </row>
    <row r="1452" spans="1:5" ht="19.5">
      <c r="A1452" s="362" t="s">
        <v>18181</v>
      </c>
      <c r="B1452" s="359" t="s">
        <v>18182</v>
      </c>
      <c r="C1452" s="362" t="s">
        <v>15369</v>
      </c>
      <c r="D1452" s="586">
        <v>35000</v>
      </c>
      <c r="E1452" s="587"/>
    </row>
    <row r="1453" spans="1:5" ht="19.5">
      <c r="A1453" s="362" t="s">
        <v>18183</v>
      </c>
      <c r="B1453" s="359" t="s">
        <v>18184</v>
      </c>
      <c r="C1453" s="362" t="s">
        <v>15369</v>
      </c>
      <c r="D1453" s="586">
        <v>1341.81</v>
      </c>
      <c r="E1453" s="587"/>
    </row>
    <row r="1454" spans="1:5" ht="29.25">
      <c r="A1454" s="362" t="s">
        <v>18185</v>
      </c>
      <c r="B1454" s="359" t="s">
        <v>18186</v>
      </c>
      <c r="C1454" s="362" t="s">
        <v>15369</v>
      </c>
      <c r="D1454" s="586">
        <v>2237.52</v>
      </c>
      <c r="E1454" s="587"/>
    </row>
    <row r="1455" spans="1:5" ht="19.5">
      <c r="A1455" s="362" t="s">
        <v>18187</v>
      </c>
      <c r="B1455" s="359" t="s">
        <v>18188</v>
      </c>
      <c r="C1455" s="362" t="s">
        <v>15369</v>
      </c>
      <c r="D1455" s="586">
        <v>2165.0100000000002</v>
      </c>
      <c r="E1455" s="587"/>
    </row>
    <row r="1456" spans="1:5" ht="19.5">
      <c r="A1456" s="362" t="s">
        <v>18189</v>
      </c>
      <c r="B1456" s="367" t="s">
        <v>18190</v>
      </c>
      <c r="C1456" s="362" t="s">
        <v>15369</v>
      </c>
      <c r="D1456" s="586">
        <v>1525.04</v>
      </c>
      <c r="E1456" s="587"/>
    </row>
    <row r="1457" spans="1:5" ht="19.5">
      <c r="A1457" s="362" t="s">
        <v>18191</v>
      </c>
      <c r="B1457" s="359" t="s">
        <v>18192</v>
      </c>
      <c r="C1457" s="362" t="s">
        <v>15369</v>
      </c>
      <c r="D1457" s="586">
        <v>2011.5</v>
      </c>
      <c r="E1457" s="587"/>
    </row>
    <row r="1458" spans="1:5" ht="19.5">
      <c r="A1458" s="362" t="s">
        <v>18193</v>
      </c>
      <c r="B1458" s="359" t="s">
        <v>18194</v>
      </c>
      <c r="C1458" s="362" t="s">
        <v>15369</v>
      </c>
      <c r="D1458" s="586">
        <v>5407</v>
      </c>
      <c r="E1458" s="587"/>
    </row>
    <row r="1459" spans="1:5" ht="19.5">
      <c r="A1459" s="362" t="s">
        <v>18195</v>
      </c>
      <c r="B1459" s="367" t="s">
        <v>18196</v>
      </c>
      <c r="C1459" s="362" t="s">
        <v>15369</v>
      </c>
      <c r="D1459" s="586">
        <v>7159.79</v>
      </c>
      <c r="E1459" s="587"/>
    </row>
    <row r="1460" spans="1:5" ht="29.25">
      <c r="A1460" s="362" t="s">
        <v>18197</v>
      </c>
      <c r="B1460" s="367" t="s">
        <v>18198</v>
      </c>
      <c r="C1460" s="362" t="s">
        <v>15369</v>
      </c>
      <c r="D1460" s="586">
        <v>8029.46</v>
      </c>
      <c r="E1460" s="587"/>
    </row>
    <row r="1461" spans="1:5" ht="19.5">
      <c r="A1461" s="362" t="s">
        <v>18199</v>
      </c>
      <c r="B1461" s="359" t="s">
        <v>18200</v>
      </c>
      <c r="C1461" s="362" t="s">
        <v>15369</v>
      </c>
      <c r="D1461" s="586">
        <v>15819.42</v>
      </c>
      <c r="E1461" s="587"/>
    </row>
    <row r="1462" spans="1:5" ht="19.5">
      <c r="A1462" s="361" t="s">
        <v>18201</v>
      </c>
      <c r="B1462" s="359" t="s">
        <v>18202</v>
      </c>
      <c r="C1462" s="362" t="s">
        <v>15369</v>
      </c>
      <c r="D1462" s="586">
        <v>5731.17</v>
      </c>
      <c r="E1462" s="587"/>
    </row>
    <row r="1463" spans="1:5" ht="19.5">
      <c r="A1463" s="359" t="s">
        <v>18203</v>
      </c>
      <c r="B1463" s="359" t="s">
        <v>18204</v>
      </c>
      <c r="C1463" s="360" t="s">
        <v>15369</v>
      </c>
      <c r="D1463" s="578">
        <v>341.5</v>
      </c>
      <c r="E1463" s="579"/>
    </row>
    <row r="1464" spans="1:5" ht="19.5">
      <c r="A1464" s="360" t="s">
        <v>18205</v>
      </c>
      <c r="B1464" s="359" t="s">
        <v>18206</v>
      </c>
      <c r="C1464" s="360" t="s">
        <v>15369</v>
      </c>
      <c r="D1464" s="578">
        <v>942.25</v>
      </c>
      <c r="E1464" s="579"/>
    </row>
    <row r="1465" spans="1:5" ht="19.5">
      <c r="A1465" s="360" t="s">
        <v>18207</v>
      </c>
      <c r="B1465" s="359" t="s">
        <v>18208</v>
      </c>
      <c r="C1465" s="360" t="s">
        <v>15369</v>
      </c>
      <c r="D1465" s="590">
        <v>2640</v>
      </c>
      <c r="E1465" s="591"/>
    </row>
    <row r="1466" spans="1:5" ht="19.5">
      <c r="A1466" s="362" t="s">
        <v>18209</v>
      </c>
      <c r="B1466" s="359" t="s">
        <v>18210</v>
      </c>
      <c r="C1466" s="362" t="s">
        <v>15369</v>
      </c>
      <c r="D1466" s="586">
        <v>3486.27</v>
      </c>
      <c r="E1466" s="587"/>
    </row>
    <row r="1467" spans="1:5" ht="19.5">
      <c r="A1467" s="360" t="s">
        <v>18211</v>
      </c>
      <c r="B1467" s="359" t="s">
        <v>18212</v>
      </c>
      <c r="C1467" s="360" t="s">
        <v>15369</v>
      </c>
      <c r="D1467" s="590">
        <v>3944.88</v>
      </c>
      <c r="E1467" s="591"/>
    </row>
    <row r="1468" spans="1:5" ht="29.25">
      <c r="A1468" s="362" t="s">
        <v>18213</v>
      </c>
      <c r="B1468" s="359" t="s">
        <v>18214</v>
      </c>
      <c r="C1468" s="362" t="s">
        <v>15369</v>
      </c>
      <c r="D1468" s="586">
        <v>7830.34</v>
      </c>
      <c r="E1468" s="587"/>
    </row>
    <row r="1469" spans="1:5" ht="48.75">
      <c r="A1469" s="362" t="s">
        <v>18215</v>
      </c>
      <c r="B1469" s="367" t="s">
        <v>18216</v>
      </c>
      <c r="C1469" s="362" t="s">
        <v>15521</v>
      </c>
      <c r="D1469" s="580">
        <v>329.9</v>
      </c>
      <c r="E1469" s="581"/>
    </row>
    <row r="1470" spans="1:5" ht="39">
      <c r="A1470" s="362" t="s">
        <v>18217</v>
      </c>
      <c r="B1470" s="359" t="s">
        <v>18218</v>
      </c>
      <c r="C1470" s="362" t="s">
        <v>15521</v>
      </c>
      <c r="D1470" s="580">
        <v>395.06</v>
      </c>
      <c r="E1470" s="581"/>
    </row>
    <row r="1471" spans="1:5" ht="48.75">
      <c r="A1471" s="362" t="s">
        <v>18219</v>
      </c>
      <c r="B1471" s="359" t="s">
        <v>18220</v>
      </c>
      <c r="C1471" s="362" t="s">
        <v>15521</v>
      </c>
      <c r="D1471" s="580">
        <v>239.39</v>
      </c>
      <c r="E1471" s="581"/>
    </row>
    <row r="1472" spans="1:5" ht="29.25">
      <c r="A1472" s="362" t="s">
        <v>18221</v>
      </c>
      <c r="B1472" s="367" t="s">
        <v>18222</v>
      </c>
      <c r="C1472" s="362" t="s">
        <v>15521</v>
      </c>
      <c r="D1472" s="580">
        <v>25.44</v>
      </c>
      <c r="E1472" s="581"/>
    </row>
    <row r="1473" spans="1:5" ht="29.25">
      <c r="A1473" s="362" t="s">
        <v>18223</v>
      </c>
      <c r="B1473" s="367" t="s">
        <v>18224</v>
      </c>
      <c r="C1473" s="362" t="s">
        <v>15521</v>
      </c>
      <c r="D1473" s="580">
        <v>12.03</v>
      </c>
      <c r="E1473" s="581"/>
    </row>
    <row r="1474" spans="1:5" ht="19.5">
      <c r="A1474" s="364" t="s">
        <v>18225</v>
      </c>
      <c r="B1474" s="406" t="s">
        <v>18226</v>
      </c>
      <c r="C1474" s="364" t="s">
        <v>15521</v>
      </c>
      <c r="D1474" s="606">
        <v>6.96</v>
      </c>
      <c r="E1474" s="607"/>
    </row>
    <row r="1475" spans="1:5" ht="12.75">
      <c r="A1475" s="374"/>
      <c r="B1475" s="366" t="s">
        <v>18227</v>
      </c>
      <c r="C1475" s="374"/>
      <c r="D1475" s="608"/>
      <c r="E1475" s="609"/>
    </row>
    <row r="1476" spans="1:5" ht="19.5">
      <c r="A1476" s="361" t="s">
        <v>18228</v>
      </c>
      <c r="B1476" s="359" t="s">
        <v>18229</v>
      </c>
      <c r="C1476" s="369" t="s">
        <v>15521</v>
      </c>
      <c r="D1476" s="580">
        <v>333.22</v>
      </c>
      <c r="E1476" s="581"/>
    </row>
    <row r="1477" spans="1:5" ht="19.5">
      <c r="A1477" s="361" t="s">
        <v>18230</v>
      </c>
      <c r="B1477" s="359" t="s">
        <v>18231</v>
      </c>
      <c r="C1477" s="369" t="s">
        <v>15521</v>
      </c>
      <c r="D1477" s="580">
        <v>349.03</v>
      </c>
      <c r="E1477" s="581"/>
    </row>
    <row r="1478" spans="1:5" ht="48.75">
      <c r="A1478" s="361" t="s">
        <v>18232</v>
      </c>
      <c r="B1478" s="367" t="s">
        <v>18233</v>
      </c>
      <c r="C1478" s="369" t="s">
        <v>15521</v>
      </c>
      <c r="D1478" s="580">
        <v>335.66</v>
      </c>
      <c r="E1478" s="581"/>
    </row>
    <row r="1479" spans="1:5" ht="39">
      <c r="A1479" s="362" t="s">
        <v>18234</v>
      </c>
      <c r="B1479" s="359" t="s">
        <v>18235</v>
      </c>
      <c r="C1479" s="362" t="s">
        <v>15521</v>
      </c>
      <c r="D1479" s="580">
        <v>400.82</v>
      </c>
      <c r="E1479" s="581"/>
    </row>
    <row r="1480" spans="1:5" ht="48.75">
      <c r="A1480" s="362" t="s">
        <v>18236</v>
      </c>
      <c r="B1480" s="359" t="s">
        <v>18237</v>
      </c>
      <c r="C1480" s="362" t="s">
        <v>15521</v>
      </c>
      <c r="D1480" s="580">
        <v>245.15</v>
      </c>
      <c r="E1480" s="581"/>
    </row>
    <row r="1481" spans="1:5" ht="29.25">
      <c r="A1481" s="362" t="s">
        <v>18238</v>
      </c>
      <c r="B1481" s="367" t="s">
        <v>18239</v>
      </c>
      <c r="C1481" s="362" t="s">
        <v>15521</v>
      </c>
      <c r="D1481" s="580">
        <v>25.44</v>
      </c>
      <c r="E1481" s="581"/>
    </row>
    <row r="1482" spans="1:5" ht="29.25">
      <c r="A1482" s="362" t="s">
        <v>18240</v>
      </c>
      <c r="B1482" s="367" t="s">
        <v>18241</v>
      </c>
      <c r="C1482" s="362" t="s">
        <v>15521</v>
      </c>
      <c r="D1482" s="580">
        <v>12.03</v>
      </c>
      <c r="E1482" s="581"/>
    </row>
    <row r="1483" spans="1:5" ht="29.25">
      <c r="A1483" s="362" t="s">
        <v>18242</v>
      </c>
      <c r="B1483" s="367" t="s">
        <v>18243</v>
      </c>
      <c r="C1483" s="362" t="s">
        <v>15521</v>
      </c>
      <c r="D1483" s="580">
        <v>6.96</v>
      </c>
      <c r="E1483" s="581"/>
    </row>
    <row r="1484" spans="1:5" ht="19.5">
      <c r="A1484" s="362" t="s">
        <v>18244</v>
      </c>
      <c r="B1484" s="359" t="s">
        <v>18245</v>
      </c>
      <c r="C1484" s="362" t="s">
        <v>15521</v>
      </c>
      <c r="D1484" s="580">
        <v>333.22</v>
      </c>
      <c r="E1484" s="581"/>
    </row>
    <row r="1485" spans="1:5" ht="19.5">
      <c r="A1485" s="362" t="s">
        <v>18246</v>
      </c>
      <c r="B1485" s="359" t="s">
        <v>18247</v>
      </c>
      <c r="C1485" s="362" t="s">
        <v>15521</v>
      </c>
      <c r="D1485" s="580">
        <v>349.03</v>
      </c>
      <c r="E1485" s="581"/>
    </row>
    <row r="1486" spans="1:5" ht="19.5">
      <c r="A1486" s="362" t="s">
        <v>18248</v>
      </c>
      <c r="B1486" s="359" t="s">
        <v>18249</v>
      </c>
      <c r="C1486" s="362" t="s">
        <v>15521</v>
      </c>
      <c r="D1486" s="580">
        <v>14.94</v>
      </c>
      <c r="E1486" s="581"/>
    </row>
    <row r="1487" spans="1:5" ht="19.5">
      <c r="A1487" s="362" t="s">
        <v>18250</v>
      </c>
      <c r="B1487" s="359" t="s">
        <v>18251</v>
      </c>
      <c r="C1487" s="362" t="s">
        <v>15521</v>
      </c>
      <c r="D1487" s="580">
        <v>20.16</v>
      </c>
      <c r="E1487" s="581"/>
    </row>
    <row r="1488" spans="1:5" ht="19.5">
      <c r="A1488" s="362" t="s">
        <v>18252</v>
      </c>
      <c r="B1488" s="359" t="s">
        <v>18253</v>
      </c>
      <c r="C1488" s="362" t="s">
        <v>15521</v>
      </c>
      <c r="D1488" s="580">
        <v>27.97</v>
      </c>
      <c r="E1488" s="581"/>
    </row>
    <row r="1489" spans="1:5">
      <c r="A1489" s="362" t="s">
        <v>18254</v>
      </c>
      <c r="B1489" s="359" t="s">
        <v>18255</v>
      </c>
      <c r="C1489" s="362" t="s">
        <v>18256</v>
      </c>
      <c r="D1489" s="580">
        <v>0.15</v>
      </c>
      <c r="E1489" s="581"/>
    </row>
    <row r="1490" spans="1:5" ht="29.25">
      <c r="A1490" s="362" t="s">
        <v>18257</v>
      </c>
      <c r="B1490" s="359" t="s">
        <v>18258</v>
      </c>
      <c r="C1490" s="362" t="s">
        <v>15521</v>
      </c>
      <c r="D1490" s="580">
        <v>96.38</v>
      </c>
      <c r="E1490" s="581"/>
    </row>
    <row r="1491" spans="1:5" ht="29.25">
      <c r="A1491" s="362" t="s">
        <v>18259</v>
      </c>
      <c r="B1491" s="359" t="s">
        <v>18260</v>
      </c>
      <c r="C1491" s="362" t="s">
        <v>15521</v>
      </c>
      <c r="D1491" s="580">
        <v>40.049999999999997</v>
      </c>
      <c r="E1491" s="581"/>
    </row>
    <row r="1492" spans="1:5" ht="19.5">
      <c r="A1492" s="361" t="s">
        <v>18261</v>
      </c>
      <c r="B1492" s="359" t="s">
        <v>18262</v>
      </c>
      <c r="C1492" s="362" t="s">
        <v>15521</v>
      </c>
      <c r="D1492" s="580">
        <v>7.51</v>
      </c>
      <c r="E1492" s="581"/>
    </row>
    <row r="1493" spans="1:5" ht="29.25">
      <c r="A1493" s="361" t="s">
        <v>18263</v>
      </c>
      <c r="B1493" s="359" t="s">
        <v>18264</v>
      </c>
      <c r="C1493" s="362" t="s">
        <v>15521</v>
      </c>
      <c r="D1493" s="580">
        <v>104.5</v>
      </c>
      <c r="E1493" s="581"/>
    </row>
    <row r="1494" spans="1:5" ht="29.25">
      <c r="A1494" s="361" t="s">
        <v>18265</v>
      </c>
      <c r="B1494" s="359" t="s">
        <v>18266</v>
      </c>
      <c r="C1494" s="362" t="s">
        <v>15521</v>
      </c>
      <c r="D1494" s="580">
        <v>44.11</v>
      </c>
      <c r="E1494" s="581"/>
    </row>
    <row r="1495" spans="1:5" ht="19.5">
      <c r="A1495" s="360" t="s">
        <v>18267</v>
      </c>
      <c r="B1495" s="359" t="s">
        <v>18268</v>
      </c>
      <c r="C1495" s="360" t="s">
        <v>15521</v>
      </c>
      <c r="D1495" s="578">
        <v>11.57</v>
      </c>
      <c r="E1495" s="579"/>
    </row>
    <row r="1496" spans="1:5" ht="29.25">
      <c r="A1496" s="362" t="s">
        <v>18269</v>
      </c>
      <c r="B1496" s="359" t="s">
        <v>18270</v>
      </c>
      <c r="C1496" s="362" t="s">
        <v>15521</v>
      </c>
      <c r="D1496" s="580">
        <v>193.18</v>
      </c>
      <c r="E1496" s="581"/>
    </row>
    <row r="1497" spans="1:5" ht="29.25">
      <c r="A1497" s="362" t="s">
        <v>18271</v>
      </c>
      <c r="B1497" s="359" t="s">
        <v>18272</v>
      </c>
      <c r="C1497" s="362" t="s">
        <v>15521</v>
      </c>
      <c r="D1497" s="580">
        <v>56.13</v>
      </c>
      <c r="E1497" s="581"/>
    </row>
    <row r="1498" spans="1:5" ht="29.25">
      <c r="A1498" s="362" t="s">
        <v>18273</v>
      </c>
      <c r="B1498" s="359" t="s">
        <v>18274</v>
      </c>
      <c r="C1498" s="362" t="s">
        <v>15521</v>
      </c>
      <c r="D1498" s="580">
        <v>42.68</v>
      </c>
      <c r="E1498" s="581"/>
    </row>
    <row r="1499" spans="1:5" ht="29.25">
      <c r="A1499" s="362" t="s">
        <v>18275</v>
      </c>
      <c r="B1499" s="359" t="s">
        <v>18276</v>
      </c>
      <c r="C1499" s="362" t="s">
        <v>15521</v>
      </c>
      <c r="D1499" s="580">
        <v>232.81</v>
      </c>
      <c r="E1499" s="581"/>
    </row>
    <row r="1500" spans="1:5" ht="29.25">
      <c r="A1500" s="362" t="s">
        <v>18277</v>
      </c>
      <c r="B1500" s="359" t="s">
        <v>18278</v>
      </c>
      <c r="C1500" s="362" t="s">
        <v>15521</v>
      </c>
      <c r="D1500" s="580">
        <v>43.07</v>
      </c>
      <c r="E1500" s="581"/>
    </row>
    <row r="1501" spans="1:5" ht="19.5">
      <c r="A1501" s="360" t="s">
        <v>18279</v>
      </c>
      <c r="B1501" s="359" t="s">
        <v>18280</v>
      </c>
      <c r="C1501" s="360" t="s">
        <v>15521</v>
      </c>
      <c r="D1501" s="578">
        <v>22.94</v>
      </c>
      <c r="E1501" s="579"/>
    </row>
    <row r="1502" spans="1:5" ht="29.25">
      <c r="A1502" s="362" t="s">
        <v>18281</v>
      </c>
      <c r="B1502" s="359" t="s">
        <v>18282</v>
      </c>
      <c r="C1502" s="362" t="s">
        <v>15521</v>
      </c>
      <c r="D1502" s="580">
        <v>1.74</v>
      </c>
      <c r="E1502" s="581"/>
    </row>
    <row r="1503" spans="1:5" ht="29.25">
      <c r="A1503" s="360" t="s">
        <v>18283</v>
      </c>
      <c r="B1503" s="359" t="s">
        <v>18284</v>
      </c>
      <c r="C1503" s="360" t="s">
        <v>15521</v>
      </c>
      <c r="D1503" s="578">
        <v>1.1599999999999999</v>
      </c>
      <c r="E1503" s="579"/>
    </row>
    <row r="1504" spans="1:5" ht="29.25">
      <c r="A1504" s="362" t="s">
        <v>18285</v>
      </c>
      <c r="B1504" s="359" t="s">
        <v>18286</v>
      </c>
      <c r="C1504" s="362" t="s">
        <v>15521</v>
      </c>
      <c r="D1504" s="580">
        <v>7.03</v>
      </c>
      <c r="E1504" s="581"/>
    </row>
    <row r="1505" spans="1:5" ht="29.25">
      <c r="A1505" s="362" t="s">
        <v>18287</v>
      </c>
      <c r="B1505" s="359" t="s">
        <v>18288</v>
      </c>
      <c r="C1505" s="362" t="s">
        <v>15521</v>
      </c>
      <c r="D1505" s="580">
        <v>0.37</v>
      </c>
      <c r="E1505" s="581"/>
    </row>
    <row r="1506" spans="1:5" ht="29.25">
      <c r="A1506" s="362" t="s">
        <v>18289</v>
      </c>
      <c r="B1506" s="359" t="s">
        <v>18290</v>
      </c>
      <c r="C1506" s="362" t="s">
        <v>15521</v>
      </c>
      <c r="D1506" s="580">
        <v>98.05</v>
      </c>
      <c r="E1506" s="581"/>
    </row>
    <row r="1507" spans="1:5" ht="29.25">
      <c r="A1507" s="361" t="s">
        <v>18291</v>
      </c>
      <c r="B1507" s="359" t="s">
        <v>18292</v>
      </c>
      <c r="C1507" s="362" t="s">
        <v>15521</v>
      </c>
      <c r="D1507" s="580">
        <v>40.43</v>
      </c>
      <c r="E1507" s="581"/>
    </row>
    <row r="1508" spans="1:5" ht="19.5">
      <c r="A1508" s="359" t="s">
        <v>18293</v>
      </c>
      <c r="B1508" s="359" t="s">
        <v>18294</v>
      </c>
      <c r="C1508" s="360" t="s">
        <v>15521</v>
      </c>
      <c r="D1508" s="578">
        <v>4.5</v>
      </c>
      <c r="E1508" s="579"/>
    </row>
    <row r="1509" spans="1:5" ht="29.25">
      <c r="A1509" s="361" t="s">
        <v>18295</v>
      </c>
      <c r="B1509" s="359" t="s">
        <v>18296</v>
      </c>
      <c r="C1509" s="362" t="s">
        <v>15521</v>
      </c>
      <c r="D1509" s="580">
        <v>199.15</v>
      </c>
      <c r="E1509" s="581"/>
    </row>
    <row r="1510" spans="1:5" ht="19.5">
      <c r="A1510" s="359" t="s">
        <v>18297</v>
      </c>
      <c r="B1510" s="359" t="s">
        <v>18298</v>
      </c>
      <c r="C1510" s="360" t="s">
        <v>15521</v>
      </c>
      <c r="D1510" s="578">
        <v>4.8899999999999997</v>
      </c>
      <c r="E1510" s="579"/>
    </row>
    <row r="1511" spans="1:5">
      <c r="A1511" s="360" t="s">
        <v>18299</v>
      </c>
      <c r="B1511" s="359" t="s">
        <v>18300</v>
      </c>
      <c r="C1511" s="360" t="s">
        <v>15521</v>
      </c>
      <c r="D1511" s="578">
        <v>19.850000000000001</v>
      </c>
      <c r="E1511" s="579"/>
    </row>
    <row r="1512" spans="1:5" ht="19.5">
      <c r="A1512" s="362" t="s">
        <v>18301</v>
      </c>
      <c r="B1512" s="359" t="s">
        <v>18302</v>
      </c>
      <c r="C1512" s="362" t="s">
        <v>15521</v>
      </c>
      <c r="D1512" s="580">
        <v>14.94</v>
      </c>
      <c r="E1512" s="581"/>
    </row>
    <row r="1513" spans="1:5" ht="19.5">
      <c r="A1513" s="362" t="s">
        <v>18303</v>
      </c>
      <c r="B1513" s="359" t="s">
        <v>18304</v>
      </c>
      <c r="C1513" s="362" t="s">
        <v>15521</v>
      </c>
      <c r="D1513" s="580">
        <v>20.16</v>
      </c>
      <c r="E1513" s="581"/>
    </row>
    <row r="1514" spans="1:5" ht="19.5">
      <c r="A1514" s="362" t="s">
        <v>18305</v>
      </c>
      <c r="B1514" s="359" t="s">
        <v>18306</v>
      </c>
      <c r="C1514" s="362" t="s">
        <v>15521</v>
      </c>
      <c r="D1514" s="580">
        <v>27.97</v>
      </c>
      <c r="E1514" s="581"/>
    </row>
    <row r="1515" spans="1:5">
      <c r="A1515" s="362" t="s">
        <v>18307</v>
      </c>
      <c r="B1515" s="359" t="s">
        <v>18308</v>
      </c>
      <c r="C1515" s="362" t="s">
        <v>18256</v>
      </c>
      <c r="D1515" s="580">
        <v>0.15</v>
      </c>
      <c r="E1515" s="581"/>
    </row>
    <row r="1516" spans="1:5" ht="29.25">
      <c r="A1516" s="362" t="s">
        <v>18309</v>
      </c>
      <c r="B1516" s="359" t="s">
        <v>18310</v>
      </c>
      <c r="C1516" s="362" t="s">
        <v>15521</v>
      </c>
      <c r="D1516" s="580">
        <v>96.38</v>
      </c>
      <c r="E1516" s="581"/>
    </row>
    <row r="1517" spans="1:5" ht="29.25">
      <c r="A1517" s="362" t="s">
        <v>18311</v>
      </c>
      <c r="B1517" s="359" t="s">
        <v>18312</v>
      </c>
      <c r="C1517" s="362" t="s">
        <v>15521</v>
      </c>
      <c r="D1517" s="580">
        <v>40.049999999999997</v>
      </c>
      <c r="E1517" s="581"/>
    </row>
    <row r="1518" spans="1:5" ht="19.5">
      <c r="A1518" s="360" t="s">
        <v>18313</v>
      </c>
      <c r="B1518" s="359" t="s">
        <v>18314</v>
      </c>
      <c r="C1518" s="360" t="s">
        <v>15521</v>
      </c>
      <c r="D1518" s="578">
        <v>7.51</v>
      </c>
      <c r="E1518" s="579"/>
    </row>
    <row r="1519" spans="1:5" ht="29.25">
      <c r="A1519" s="362" t="s">
        <v>18315</v>
      </c>
      <c r="B1519" s="359" t="s">
        <v>18316</v>
      </c>
      <c r="C1519" s="362" t="s">
        <v>15521</v>
      </c>
      <c r="D1519" s="580">
        <v>104.5</v>
      </c>
      <c r="E1519" s="581"/>
    </row>
    <row r="1520" spans="1:5" ht="29.25">
      <c r="A1520" s="362" t="s">
        <v>18317</v>
      </c>
      <c r="B1520" s="359" t="s">
        <v>18318</v>
      </c>
      <c r="C1520" s="362" t="s">
        <v>15521</v>
      </c>
      <c r="D1520" s="580">
        <v>44.11</v>
      </c>
      <c r="E1520" s="581"/>
    </row>
    <row r="1521" spans="1:5" ht="19.5">
      <c r="A1521" s="360" t="s">
        <v>18319</v>
      </c>
      <c r="B1521" s="359" t="s">
        <v>18320</v>
      </c>
      <c r="C1521" s="360" t="s">
        <v>15521</v>
      </c>
      <c r="D1521" s="578">
        <v>11.57</v>
      </c>
      <c r="E1521" s="579"/>
    </row>
    <row r="1522" spans="1:5" ht="29.25">
      <c r="A1522" s="362" t="s">
        <v>18321</v>
      </c>
      <c r="B1522" s="359" t="s">
        <v>18322</v>
      </c>
      <c r="C1522" s="362" t="s">
        <v>15521</v>
      </c>
      <c r="D1522" s="580">
        <v>193.18</v>
      </c>
      <c r="E1522" s="581"/>
    </row>
    <row r="1523" spans="1:5" ht="29.25">
      <c r="A1523" s="362" t="s">
        <v>18323</v>
      </c>
      <c r="B1523" s="359" t="s">
        <v>18272</v>
      </c>
      <c r="C1523" s="362" t="s">
        <v>15521</v>
      </c>
      <c r="D1523" s="580">
        <v>56.13</v>
      </c>
      <c r="E1523" s="581"/>
    </row>
    <row r="1524" spans="1:5" ht="29.25">
      <c r="A1524" s="362" t="s">
        <v>18324</v>
      </c>
      <c r="B1524" s="359" t="s">
        <v>18274</v>
      </c>
      <c r="C1524" s="362" t="s">
        <v>15521</v>
      </c>
      <c r="D1524" s="580">
        <v>42.68</v>
      </c>
      <c r="E1524" s="581"/>
    </row>
    <row r="1525" spans="1:5" ht="19.5">
      <c r="A1525" s="364" t="s">
        <v>18325</v>
      </c>
      <c r="B1525" s="363" t="s">
        <v>18326</v>
      </c>
      <c r="C1525" s="364" t="s">
        <v>15521</v>
      </c>
      <c r="D1525" s="606">
        <v>232.81</v>
      </c>
      <c r="E1525" s="607"/>
    </row>
    <row r="1526" spans="1:5" ht="12.75">
      <c r="A1526" s="365"/>
      <c r="B1526" s="366" t="s">
        <v>18327</v>
      </c>
      <c r="C1526" s="365"/>
      <c r="D1526" s="584"/>
      <c r="E1526" s="585"/>
    </row>
    <row r="1527" spans="1:5" ht="19.5">
      <c r="A1527" s="361" t="s">
        <v>18328</v>
      </c>
      <c r="B1527" s="359" t="s">
        <v>18329</v>
      </c>
      <c r="C1527" s="362" t="s">
        <v>15521</v>
      </c>
      <c r="D1527" s="580">
        <v>43.07</v>
      </c>
      <c r="E1527" s="581"/>
    </row>
    <row r="1528" spans="1:5" ht="19.5">
      <c r="A1528" s="359" t="s">
        <v>18330</v>
      </c>
      <c r="B1528" s="359" t="s">
        <v>18280</v>
      </c>
      <c r="C1528" s="360" t="s">
        <v>15521</v>
      </c>
      <c r="D1528" s="578">
        <v>22.94</v>
      </c>
      <c r="E1528" s="579"/>
    </row>
    <row r="1529" spans="1:5" ht="29.25">
      <c r="A1529" s="361" t="s">
        <v>18331</v>
      </c>
      <c r="B1529" s="359" t="s">
        <v>18332</v>
      </c>
      <c r="C1529" s="362" t="s">
        <v>15521</v>
      </c>
      <c r="D1529" s="580">
        <v>1.74</v>
      </c>
      <c r="E1529" s="581"/>
    </row>
    <row r="1530" spans="1:5" ht="19.5">
      <c r="A1530" s="360" t="s">
        <v>18333</v>
      </c>
      <c r="B1530" s="359" t="s">
        <v>18334</v>
      </c>
      <c r="C1530" s="360" t="s">
        <v>15521</v>
      </c>
      <c r="D1530" s="578">
        <v>1.1599999999999999</v>
      </c>
      <c r="E1530" s="579"/>
    </row>
    <row r="1531" spans="1:5" ht="29.25">
      <c r="A1531" s="362" t="s">
        <v>18335</v>
      </c>
      <c r="B1531" s="359" t="s">
        <v>18336</v>
      </c>
      <c r="C1531" s="362" t="s">
        <v>15521</v>
      </c>
      <c r="D1531" s="580">
        <v>7.03</v>
      </c>
      <c r="E1531" s="581"/>
    </row>
    <row r="1532" spans="1:5" ht="19.5">
      <c r="A1532" s="360" t="s">
        <v>18337</v>
      </c>
      <c r="B1532" s="359" t="s">
        <v>18338</v>
      </c>
      <c r="C1532" s="360" t="s">
        <v>15521</v>
      </c>
      <c r="D1532" s="578">
        <v>0.37</v>
      </c>
      <c r="E1532" s="579"/>
    </row>
    <row r="1533" spans="1:5" ht="29.25">
      <c r="A1533" s="362" t="s">
        <v>18339</v>
      </c>
      <c r="B1533" s="359" t="s">
        <v>18340</v>
      </c>
      <c r="C1533" s="362" t="s">
        <v>15521</v>
      </c>
      <c r="D1533" s="580">
        <v>98.05</v>
      </c>
      <c r="E1533" s="581"/>
    </row>
    <row r="1534" spans="1:5" ht="29.25">
      <c r="A1534" s="362" t="s">
        <v>18341</v>
      </c>
      <c r="B1534" s="359" t="s">
        <v>18342</v>
      </c>
      <c r="C1534" s="362" t="s">
        <v>15521</v>
      </c>
      <c r="D1534" s="580">
        <v>40.43</v>
      </c>
      <c r="E1534" s="581"/>
    </row>
    <row r="1535" spans="1:5" ht="19.5">
      <c r="A1535" s="360" t="s">
        <v>18343</v>
      </c>
      <c r="B1535" s="359" t="s">
        <v>18344</v>
      </c>
      <c r="C1535" s="360" t="s">
        <v>15521</v>
      </c>
      <c r="D1535" s="578">
        <v>4.5</v>
      </c>
      <c r="E1535" s="579"/>
    </row>
    <row r="1536" spans="1:5" ht="29.25">
      <c r="A1536" s="362" t="s">
        <v>18345</v>
      </c>
      <c r="B1536" s="359" t="s">
        <v>18346</v>
      </c>
      <c r="C1536" s="362" t="s">
        <v>15521</v>
      </c>
      <c r="D1536" s="580">
        <v>199.15</v>
      </c>
      <c r="E1536" s="581"/>
    </row>
    <row r="1537" spans="1:5" ht="19.5">
      <c r="A1537" s="360" t="s">
        <v>18347</v>
      </c>
      <c r="B1537" s="359" t="s">
        <v>18348</v>
      </c>
      <c r="C1537" s="360" t="s">
        <v>15521</v>
      </c>
      <c r="D1537" s="578">
        <v>4.8899999999999997</v>
      </c>
      <c r="E1537" s="579"/>
    </row>
    <row r="1538" spans="1:5">
      <c r="A1538" s="360" t="s">
        <v>18349</v>
      </c>
      <c r="B1538" s="359" t="s">
        <v>18350</v>
      </c>
      <c r="C1538" s="360" t="s">
        <v>15521</v>
      </c>
      <c r="D1538" s="578">
        <v>19.850000000000001</v>
      </c>
      <c r="E1538" s="579"/>
    </row>
    <row r="1539" spans="1:5">
      <c r="A1539" s="360" t="s">
        <v>18351</v>
      </c>
      <c r="B1539" s="359" t="s">
        <v>18352</v>
      </c>
      <c r="C1539" s="360" t="s">
        <v>15521</v>
      </c>
      <c r="D1539" s="578">
        <v>166.35</v>
      </c>
      <c r="E1539" s="579"/>
    </row>
    <row r="1540" spans="1:5" ht="19.5">
      <c r="A1540" s="362" t="s">
        <v>18353</v>
      </c>
      <c r="B1540" s="359" t="s">
        <v>18354</v>
      </c>
      <c r="C1540" s="362" t="s">
        <v>15521</v>
      </c>
      <c r="D1540" s="580">
        <v>370.6</v>
      </c>
      <c r="E1540" s="581"/>
    </row>
    <row r="1541" spans="1:5" ht="19.5">
      <c r="A1541" s="362" t="s">
        <v>18355</v>
      </c>
      <c r="B1541" s="359" t="s">
        <v>18356</v>
      </c>
      <c r="C1541" s="362" t="s">
        <v>15521</v>
      </c>
      <c r="D1541" s="580">
        <v>231.42</v>
      </c>
      <c r="E1541" s="581"/>
    </row>
    <row r="1542" spans="1:5">
      <c r="A1542" s="360" t="s">
        <v>18357</v>
      </c>
      <c r="B1542" s="359" t="s">
        <v>18358</v>
      </c>
      <c r="C1542" s="360" t="s">
        <v>15521</v>
      </c>
      <c r="D1542" s="578">
        <v>168.87</v>
      </c>
      <c r="E1542" s="579"/>
    </row>
    <row r="1543" spans="1:5">
      <c r="A1543" s="362" t="s">
        <v>18359</v>
      </c>
      <c r="B1543" s="359" t="s">
        <v>18360</v>
      </c>
      <c r="C1543" s="362" t="s">
        <v>15521</v>
      </c>
      <c r="D1543" s="580">
        <v>372.11</v>
      </c>
      <c r="E1543" s="581"/>
    </row>
    <row r="1544" spans="1:5" ht="19.5">
      <c r="A1544" s="362" t="s">
        <v>18361</v>
      </c>
      <c r="B1544" s="359" t="s">
        <v>18362</v>
      </c>
      <c r="C1544" s="362" t="s">
        <v>15521</v>
      </c>
      <c r="D1544" s="580">
        <v>232.93</v>
      </c>
      <c r="E1544" s="581"/>
    </row>
    <row r="1545" spans="1:5" ht="29.25">
      <c r="A1545" s="360" t="s">
        <v>18363</v>
      </c>
      <c r="B1545" s="359" t="s">
        <v>18364</v>
      </c>
      <c r="C1545" s="360" t="s">
        <v>15521</v>
      </c>
      <c r="D1545" s="578">
        <v>0.17</v>
      </c>
      <c r="E1545" s="579"/>
    </row>
    <row r="1546" spans="1:5" ht="29.25">
      <c r="A1546" s="361" t="s">
        <v>18365</v>
      </c>
      <c r="B1546" s="359" t="s">
        <v>18366</v>
      </c>
      <c r="C1546" s="362" t="s">
        <v>15521</v>
      </c>
      <c r="D1546" s="580">
        <v>3.85</v>
      </c>
      <c r="E1546" s="581"/>
    </row>
    <row r="1547" spans="1:5" ht="29.25">
      <c r="A1547" s="361" t="s">
        <v>18367</v>
      </c>
      <c r="B1547" s="359" t="s">
        <v>18368</v>
      </c>
      <c r="C1547" s="362" t="s">
        <v>15521</v>
      </c>
      <c r="D1547" s="580">
        <v>1.6</v>
      </c>
      <c r="E1547" s="581"/>
    </row>
    <row r="1548" spans="1:5" ht="29.25">
      <c r="A1548" s="362" t="s">
        <v>18369</v>
      </c>
      <c r="B1548" s="359" t="s">
        <v>18370</v>
      </c>
      <c r="C1548" s="362" t="s">
        <v>15521</v>
      </c>
      <c r="D1548" s="580">
        <v>0.27</v>
      </c>
      <c r="E1548" s="581"/>
    </row>
    <row r="1549" spans="1:5" ht="29.25">
      <c r="A1549" s="362" t="s">
        <v>18371</v>
      </c>
      <c r="B1549" s="367" t="s">
        <v>18372</v>
      </c>
      <c r="C1549" s="362" t="s">
        <v>15521</v>
      </c>
      <c r="D1549" s="580">
        <v>3.62</v>
      </c>
      <c r="E1549" s="581"/>
    </row>
    <row r="1550" spans="1:5" ht="29.25">
      <c r="A1550" s="362" t="s">
        <v>18373</v>
      </c>
      <c r="B1550" s="367" t="s">
        <v>18374</v>
      </c>
      <c r="C1550" s="362" t="s">
        <v>15521</v>
      </c>
      <c r="D1550" s="580">
        <v>1.23</v>
      </c>
      <c r="E1550" s="581"/>
    </row>
    <row r="1551" spans="1:5" ht="19.5">
      <c r="A1551" s="362" t="s">
        <v>18375</v>
      </c>
      <c r="B1551" s="359" t="s">
        <v>18376</v>
      </c>
      <c r="C1551" s="362" t="s">
        <v>15396</v>
      </c>
      <c r="D1551" s="580">
        <v>17.97</v>
      </c>
      <c r="E1551" s="581"/>
    </row>
    <row r="1552" spans="1:5" ht="29.25">
      <c r="A1552" s="362" t="s">
        <v>18377</v>
      </c>
      <c r="B1552" s="359" t="s">
        <v>18378</v>
      </c>
      <c r="C1552" s="362" t="s">
        <v>15521</v>
      </c>
      <c r="D1552" s="580">
        <v>128.97999999999999</v>
      </c>
      <c r="E1552" s="581"/>
    </row>
    <row r="1553" spans="1:5" ht="19.5">
      <c r="A1553" s="362" t="s">
        <v>18379</v>
      </c>
      <c r="B1553" s="359" t="s">
        <v>18380</v>
      </c>
      <c r="C1553" s="362" t="s">
        <v>15521</v>
      </c>
      <c r="D1553" s="580">
        <v>1.97</v>
      </c>
      <c r="E1553" s="581"/>
    </row>
    <row r="1554" spans="1:5" ht="19.5">
      <c r="A1554" s="362" t="s">
        <v>18381</v>
      </c>
      <c r="B1554" s="359" t="s">
        <v>18382</v>
      </c>
      <c r="C1554" s="362" t="s">
        <v>15521</v>
      </c>
      <c r="D1554" s="580">
        <v>0.73</v>
      </c>
      <c r="E1554" s="581"/>
    </row>
    <row r="1555" spans="1:5" ht="19.5">
      <c r="A1555" s="362" t="s">
        <v>18383</v>
      </c>
      <c r="B1555" s="359" t="s">
        <v>18384</v>
      </c>
      <c r="C1555" s="362" t="s">
        <v>15521</v>
      </c>
      <c r="D1555" s="580">
        <v>9.56</v>
      </c>
      <c r="E1555" s="581"/>
    </row>
    <row r="1556" spans="1:5">
      <c r="A1556" s="362" t="s">
        <v>18385</v>
      </c>
      <c r="B1556" s="359" t="s">
        <v>18386</v>
      </c>
      <c r="C1556" s="362" t="s">
        <v>15521</v>
      </c>
      <c r="D1556" s="580">
        <v>24.1</v>
      </c>
      <c r="E1556" s="581"/>
    </row>
    <row r="1557" spans="1:5" ht="19.5">
      <c r="A1557" s="362" t="s">
        <v>18387</v>
      </c>
      <c r="B1557" s="359" t="s">
        <v>18388</v>
      </c>
      <c r="C1557" s="362" t="s">
        <v>15521</v>
      </c>
      <c r="D1557" s="580">
        <v>0.45</v>
      </c>
      <c r="E1557" s="581"/>
    </row>
    <row r="1558" spans="1:5" ht="19.5">
      <c r="A1558" s="360" t="s">
        <v>18389</v>
      </c>
      <c r="B1558" s="359" t="s">
        <v>18390</v>
      </c>
      <c r="C1558" s="360" t="s">
        <v>15521</v>
      </c>
      <c r="D1558" s="578">
        <v>0.17</v>
      </c>
      <c r="E1558" s="579"/>
    </row>
    <row r="1559" spans="1:5" ht="29.25">
      <c r="A1559" s="362" t="s">
        <v>18391</v>
      </c>
      <c r="B1559" s="359" t="s">
        <v>18392</v>
      </c>
      <c r="C1559" s="362" t="s">
        <v>15521</v>
      </c>
      <c r="D1559" s="580">
        <v>3.85</v>
      </c>
      <c r="E1559" s="581"/>
    </row>
    <row r="1560" spans="1:5" ht="29.25">
      <c r="A1560" s="362" t="s">
        <v>18393</v>
      </c>
      <c r="B1560" s="359" t="s">
        <v>18394</v>
      </c>
      <c r="C1560" s="362" t="s">
        <v>15521</v>
      </c>
      <c r="D1560" s="580">
        <v>1.6</v>
      </c>
      <c r="E1560" s="581"/>
    </row>
    <row r="1561" spans="1:5" ht="29.25">
      <c r="A1561" s="362" t="s">
        <v>18395</v>
      </c>
      <c r="B1561" s="359" t="s">
        <v>18396</v>
      </c>
      <c r="C1561" s="362" t="s">
        <v>15521</v>
      </c>
      <c r="D1561" s="580">
        <v>0.27</v>
      </c>
      <c r="E1561" s="581"/>
    </row>
    <row r="1562" spans="1:5">
      <c r="A1562" s="364" t="s">
        <v>18397</v>
      </c>
      <c r="B1562" s="363" t="s">
        <v>18398</v>
      </c>
      <c r="C1562" s="364" t="s">
        <v>15521</v>
      </c>
      <c r="D1562" s="606">
        <v>3.62</v>
      </c>
      <c r="E1562" s="607"/>
    </row>
    <row r="1563" spans="1:5" ht="12.75">
      <c r="A1563" s="365"/>
      <c r="B1563" s="366" t="s">
        <v>18399</v>
      </c>
      <c r="C1563" s="365"/>
      <c r="D1563" s="584"/>
      <c r="E1563" s="585"/>
    </row>
    <row r="1564" spans="1:5" ht="29.25">
      <c r="A1564" s="361" t="s">
        <v>18400</v>
      </c>
      <c r="B1564" s="367" t="s">
        <v>18401</v>
      </c>
      <c r="C1564" s="362" t="s">
        <v>15521</v>
      </c>
      <c r="D1564" s="580">
        <v>1.23</v>
      </c>
      <c r="E1564" s="581"/>
    </row>
    <row r="1565" spans="1:5" ht="19.5">
      <c r="A1565" s="361" t="s">
        <v>18402</v>
      </c>
      <c r="B1565" s="359" t="s">
        <v>18403</v>
      </c>
      <c r="C1565" s="362" t="s">
        <v>15396</v>
      </c>
      <c r="D1565" s="580">
        <v>17.97</v>
      </c>
      <c r="E1565" s="581"/>
    </row>
    <row r="1566" spans="1:5" ht="29.25">
      <c r="A1566" s="359" t="s">
        <v>18404</v>
      </c>
      <c r="B1566" s="359" t="s">
        <v>18405</v>
      </c>
      <c r="C1566" s="360" t="s">
        <v>15521</v>
      </c>
      <c r="D1566" s="578">
        <v>144.30000000000001</v>
      </c>
      <c r="E1566" s="579"/>
    </row>
    <row r="1567" spans="1:5" ht="19.5">
      <c r="A1567" s="362" t="s">
        <v>18406</v>
      </c>
      <c r="B1567" s="359" t="s">
        <v>18407</v>
      </c>
      <c r="C1567" s="369" t="s">
        <v>15521</v>
      </c>
      <c r="D1567" s="580">
        <v>1.97</v>
      </c>
      <c r="E1567" s="581"/>
    </row>
    <row r="1568" spans="1:5" ht="19.5">
      <c r="A1568" s="362" t="s">
        <v>18408</v>
      </c>
      <c r="B1568" s="359" t="s">
        <v>18409</v>
      </c>
      <c r="C1568" s="369" t="s">
        <v>15521</v>
      </c>
      <c r="D1568" s="580">
        <v>0.73</v>
      </c>
      <c r="E1568" s="581"/>
    </row>
    <row r="1569" spans="1:5" ht="19.5">
      <c r="A1569" s="362" t="s">
        <v>18410</v>
      </c>
      <c r="B1569" s="359" t="s">
        <v>18411</v>
      </c>
      <c r="C1569" s="369" t="s">
        <v>15521</v>
      </c>
      <c r="D1569" s="580">
        <v>9.56</v>
      </c>
      <c r="E1569" s="581"/>
    </row>
    <row r="1570" spans="1:5">
      <c r="A1570" s="362" t="s">
        <v>18412</v>
      </c>
      <c r="B1570" s="359" t="s">
        <v>18413</v>
      </c>
      <c r="C1570" s="369" t="s">
        <v>15521</v>
      </c>
      <c r="D1570" s="580">
        <v>24.1</v>
      </c>
      <c r="E1570" s="581"/>
    </row>
    <row r="1571" spans="1:5" ht="19.5">
      <c r="A1571" s="362" t="s">
        <v>18414</v>
      </c>
      <c r="B1571" s="359" t="s">
        <v>18415</v>
      </c>
      <c r="C1571" s="369" t="s">
        <v>15521</v>
      </c>
      <c r="D1571" s="580">
        <v>0.45</v>
      </c>
      <c r="E1571" s="581"/>
    </row>
    <row r="1572" spans="1:5" ht="39">
      <c r="A1572" s="361" t="s">
        <v>18416</v>
      </c>
      <c r="B1572" s="359" t="s">
        <v>18417</v>
      </c>
      <c r="C1572" s="369" t="s">
        <v>15369</v>
      </c>
      <c r="D1572" s="580">
        <v>208.51</v>
      </c>
      <c r="E1572" s="581"/>
    </row>
    <row r="1573" spans="1:5" ht="29.25">
      <c r="A1573" s="361" t="s">
        <v>18418</v>
      </c>
      <c r="B1573" s="359" t="s">
        <v>18419</v>
      </c>
      <c r="C1573" s="369" t="s">
        <v>15369</v>
      </c>
      <c r="D1573" s="580">
        <v>492.31</v>
      </c>
      <c r="E1573" s="581"/>
    </row>
    <row r="1574" spans="1:5" ht="29.25">
      <c r="A1574" s="361" t="s">
        <v>18420</v>
      </c>
      <c r="B1574" s="359" t="s">
        <v>18421</v>
      </c>
      <c r="C1574" s="369" t="s">
        <v>15369</v>
      </c>
      <c r="D1574" s="580">
        <v>56.54</v>
      </c>
      <c r="E1574" s="581"/>
    </row>
    <row r="1575" spans="1:5" ht="39">
      <c r="A1575" s="361" t="s">
        <v>18422</v>
      </c>
      <c r="B1575" s="359" t="s">
        <v>18423</v>
      </c>
      <c r="C1575" s="369" t="s">
        <v>15369</v>
      </c>
      <c r="D1575" s="580">
        <v>69.84</v>
      </c>
      <c r="E1575" s="581"/>
    </row>
    <row r="1576" spans="1:5" ht="29.25">
      <c r="A1576" s="361" t="s">
        <v>18424</v>
      </c>
      <c r="B1576" s="359" t="s">
        <v>18425</v>
      </c>
      <c r="C1576" s="369" t="s">
        <v>15369</v>
      </c>
      <c r="D1576" s="580">
        <v>94.5</v>
      </c>
      <c r="E1576" s="581"/>
    </row>
    <row r="1577" spans="1:5" ht="48.75">
      <c r="A1577" s="361" t="s">
        <v>18426</v>
      </c>
      <c r="B1577" s="359" t="s">
        <v>18427</v>
      </c>
      <c r="C1577" s="369" t="s">
        <v>15369</v>
      </c>
      <c r="D1577" s="586">
        <v>1013.74</v>
      </c>
      <c r="E1577" s="587"/>
    </row>
    <row r="1578" spans="1:5" ht="19.5">
      <c r="A1578" s="363" t="s">
        <v>18428</v>
      </c>
      <c r="B1578" s="363" t="s">
        <v>18429</v>
      </c>
      <c r="C1578" s="382" t="s">
        <v>15369</v>
      </c>
      <c r="D1578" s="606">
        <v>492.31</v>
      </c>
      <c r="E1578" s="607"/>
    </row>
    <row r="1579" spans="1:5" ht="29.25">
      <c r="A1579" s="374"/>
      <c r="B1579" s="366" t="s">
        <v>18430</v>
      </c>
      <c r="C1579" s="374"/>
      <c r="D1579" s="608"/>
      <c r="E1579" s="609"/>
    </row>
    <row r="1580" spans="1:5" ht="39">
      <c r="A1580" s="361" t="s">
        <v>18431</v>
      </c>
      <c r="B1580" s="359" t="s">
        <v>18432</v>
      </c>
      <c r="C1580" s="362" t="s">
        <v>15369</v>
      </c>
      <c r="D1580" s="612">
        <v>244.84</v>
      </c>
      <c r="E1580" s="613"/>
    </row>
    <row r="1581" spans="1:5" ht="39">
      <c r="A1581" s="380" t="s">
        <v>18433</v>
      </c>
      <c r="B1581" s="359" t="s">
        <v>18434</v>
      </c>
      <c r="C1581" s="369" t="s">
        <v>15369</v>
      </c>
      <c r="D1581" s="580">
        <v>221.35</v>
      </c>
      <c r="E1581" s="581"/>
    </row>
    <row r="1582" spans="1:5" ht="39">
      <c r="A1582" s="380" t="s">
        <v>18435</v>
      </c>
      <c r="B1582" s="359" t="s">
        <v>18436</v>
      </c>
      <c r="C1582" s="369" t="s">
        <v>15369</v>
      </c>
      <c r="D1582" s="580">
        <v>300.76</v>
      </c>
      <c r="E1582" s="581"/>
    </row>
    <row r="1583" spans="1:5" ht="29.25">
      <c r="A1583" s="380" t="s">
        <v>18437</v>
      </c>
      <c r="B1583" s="359" t="s">
        <v>18438</v>
      </c>
      <c r="C1583" s="369" t="s">
        <v>15369</v>
      </c>
      <c r="D1583" s="580">
        <v>54.02</v>
      </c>
      <c r="E1583" s="581"/>
    </row>
    <row r="1584" spans="1:5" ht="29.25">
      <c r="A1584" s="380" t="s">
        <v>18439</v>
      </c>
      <c r="B1584" s="359" t="s">
        <v>18440</v>
      </c>
      <c r="C1584" s="369" t="s">
        <v>15369</v>
      </c>
      <c r="D1584" s="580">
        <v>116.02</v>
      </c>
      <c r="E1584" s="581"/>
    </row>
    <row r="1585" spans="1:5" ht="39">
      <c r="A1585" s="380" t="s">
        <v>18441</v>
      </c>
      <c r="B1585" s="359" t="s">
        <v>18442</v>
      </c>
      <c r="C1585" s="369" t="s">
        <v>15369</v>
      </c>
      <c r="D1585" s="580">
        <v>227.99</v>
      </c>
      <c r="E1585" s="581"/>
    </row>
    <row r="1586" spans="1:5" ht="29.25">
      <c r="A1586" s="380" t="s">
        <v>18443</v>
      </c>
      <c r="B1586" s="359" t="s">
        <v>18444</v>
      </c>
      <c r="C1586" s="369" t="s">
        <v>15369</v>
      </c>
      <c r="D1586" s="580">
        <v>705.38</v>
      </c>
      <c r="E1586" s="581"/>
    </row>
    <row r="1587" spans="1:5" ht="29.25">
      <c r="A1587" s="380" t="s">
        <v>18445</v>
      </c>
      <c r="B1587" s="359" t="s">
        <v>18446</v>
      </c>
      <c r="C1587" s="369" t="s">
        <v>15369</v>
      </c>
      <c r="D1587" s="586">
        <v>1303.1600000000001</v>
      </c>
      <c r="E1587" s="587"/>
    </row>
    <row r="1588" spans="1:5" ht="39">
      <c r="A1588" s="380" t="s">
        <v>18447</v>
      </c>
      <c r="B1588" s="359" t="s">
        <v>18448</v>
      </c>
      <c r="C1588" s="369" t="s">
        <v>15369</v>
      </c>
      <c r="D1588" s="580">
        <v>934.92</v>
      </c>
      <c r="E1588" s="581"/>
    </row>
    <row r="1589" spans="1:5" ht="19.5">
      <c r="A1589" s="380" t="s">
        <v>18449</v>
      </c>
      <c r="B1589" s="359" t="s">
        <v>18450</v>
      </c>
      <c r="C1589" s="369" t="s">
        <v>15369</v>
      </c>
      <c r="D1589" s="580">
        <v>118.46</v>
      </c>
      <c r="E1589" s="581"/>
    </row>
    <row r="1590" spans="1:5" ht="19.5">
      <c r="A1590" s="381" t="s">
        <v>18451</v>
      </c>
      <c r="B1590" s="363" t="s">
        <v>18452</v>
      </c>
      <c r="C1590" s="382" t="s">
        <v>15369</v>
      </c>
      <c r="D1590" s="606">
        <v>6.79</v>
      </c>
      <c r="E1590" s="607"/>
    </row>
    <row r="1591" spans="1:5" ht="12.75">
      <c r="A1591" s="375"/>
      <c r="B1591" s="366" t="s">
        <v>18453</v>
      </c>
      <c r="C1591" s="375"/>
      <c r="D1591" s="610"/>
      <c r="E1591" s="611"/>
    </row>
    <row r="1592" spans="1:5" ht="19.5">
      <c r="A1592" s="361" t="s">
        <v>18454</v>
      </c>
      <c r="B1592" s="359" t="s">
        <v>18455</v>
      </c>
      <c r="C1592" s="369" t="s">
        <v>15369</v>
      </c>
      <c r="D1592" s="580">
        <v>63.5</v>
      </c>
      <c r="E1592" s="581"/>
    </row>
    <row r="1593" spans="1:5" ht="19.5">
      <c r="A1593" s="361" t="s">
        <v>18456</v>
      </c>
      <c r="B1593" s="359" t="s">
        <v>18457</v>
      </c>
      <c r="C1593" s="369" t="s">
        <v>15369</v>
      </c>
      <c r="D1593" s="580">
        <v>34.17</v>
      </c>
      <c r="E1593" s="581"/>
    </row>
    <row r="1594" spans="1:5" ht="19.5">
      <c r="A1594" s="361" t="s">
        <v>18458</v>
      </c>
      <c r="B1594" s="359" t="s">
        <v>18459</v>
      </c>
      <c r="C1594" s="369" t="s">
        <v>15369</v>
      </c>
      <c r="D1594" s="580">
        <v>123.92</v>
      </c>
      <c r="E1594" s="581"/>
    </row>
    <row r="1595" spans="1:5" ht="19.5">
      <c r="A1595" s="359" t="s">
        <v>18460</v>
      </c>
      <c r="B1595" s="359" t="s">
        <v>18461</v>
      </c>
      <c r="C1595" s="368" t="s">
        <v>15369</v>
      </c>
      <c r="D1595" s="578">
        <v>23.39</v>
      </c>
      <c r="E1595" s="579"/>
    </row>
    <row r="1596" spans="1:5" ht="19.5">
      <c r="A1596" s="361" t="s">
        <v>18462</v>
      </c>
      <c r="B1596" s="359" t="s">
        <v>18463</v>
      </c>
      <c r="C1596" s="369" t="s">
        <v>15369</v>
      </c>
      <c r="D1596" s="580">
        <v>617.63</v>
      </c>
      <c r="E1596" s="581"/>
    </row>
    <row r="1597" spans="1:5" ht="39">
      <c r="A1597" s="380" t="s">
        <v>18464</v>
      </c>
      <c r="B1597" s="359" t="s">
        <v>18465</v>
      </c>
      <c r="C1597" s="362" t="s">
        <v>15369</v>
      </c>
      <c r="D1597" s="580">
        <v>645.89</v>
      </c>
      <c r="E1597" s="581"/>
    </row>
    <row r="1598" spans="1:5" ht="29.25">
      <c r="A1598" s="380" t="s">
        <v>18466</v>
      </c>
      <c r="B1598" s="359" t="s">
        <v>18467</v>
      </c>
      <c r="C1598" s="362" t="s">
        <v>15369</v>
      </c>
      <c r="D1598" s="580">
        <v>250.21</v>
      </c>
      <c r="E1598" s="581"/>
    </row>
    <row r="1599" spans="1:5" ht="19.5">
      <c r="A1599" s="380" t="s">
        <v>18468</v>
      </c>
      <c r="B1599" s="359" t="s">
        <v>18469</v>
      </c>
      <c r="C1599" s="362" t="s">
        <v>15369</v>
      </c>
      <c r="D1599" s="580">
        <v>119.21</v>
      </c>
      <c r="E1599" s="581"/>
    </row>
    <row r="1600" spans="1:5" ht="19.5">
      <c r="A1600" s="380" t="s">
        <v>18470</v>
      </c>
      <c r="B1600" s="359" t="s">
        <v>18471</v>
      </c>
      <c r="C1600" s="362" t="s">
        <v>15369</v>
      </c>
      <c r="D1600" s="580">
        <v>100.54</v>
      </c>
      <c r="E1600" s="581"/>
    </row>
    <row r="1601" spans="1:5" ht="19.5">
      <c r="A1601" s="380" t="s">
        <v>18472</v>
      </c>
      <c r="B1601" s="359" t="s">
        <v>18473</v>
      </c>
      <c r="C1601" s="362" t="s">
        <v>15369</v>
      </c>
      <c r="D1601" s="580">
        <v>44.52</v>
      </c>
      <c r="E1601" s="581"/>
    </row>
    <row r="1602" spans="1:5" ht="19.5">
      <c r="A1602" s="380" t="s">
        <v>18474</v>
      </c>
      <c r="B1602" s="359" t="s">
        <v>18475</v>
      </c>
      <c r="C1602" s="362" t="s">
        <v>15369</v>
      </c>
      <c r="D1602" s="580">
        <v>296.25</v>
      </c>
      <c r="E1602" s="581"/>
    </row>
    <row r="1603" spans="1:5" ht="29.25">
      <c r="A1603" s="380" t="s">
        <v>18476</v>
      </c>
      <c r="B1603" s="359" t="s">
        <v>18477</v>
      </c>
      <c r="C1603" s="362" t="s">
        <v>15369</v>
      </c>
      <c r="D1603" s="580">
        <v>143.53</v>
      </c>
      <c r="E1603" s="581"/>
    </row>
    <row r="1604" spans="1:5">
      <c r="A1604" s="379" t="s">
        <v>18478</v>
      </c>
      <c r="B1604" s="359" t="s">
        <v>18479</v>
      </c>
      <c r="C1604" s="360" t="s">
        <v>15369</v>
      </c>
      <c r="D1604" s="578">
        <v>215.53</v>
      </c>
      <c r="E1604" s="579"/>
    </row>
    <row r="1605" spans="1:5">
      <c r="A1605" s="380" t="s">
        <v>18480</v>
      </c>
      <c r="B1605" s="359" t="s">
        <v>18481</v>
      </c>
      <c r="C1605" s="362" t="s">
        <v>15369</v>
      </c>
      <c r="D1605" s="580">
        <v>175.14</v>
      </c>
      <c r="E1605" s="581"/>
    </row>
    <row r="1606" spans="1:5">
      <c r="A1606" s="379" t="s">
        <v>18482</v>
      </c>
      <c r="B1606" s="359" t="s">
        <v>18483</v>
      </c>
      <c r="C1606" s="360" t="s">
        <v>15369</v>
      </c>
      <c r="D1606" s="578">
        <v>23.39</v>
      </c>
      <c r="E1606" s="579"/>
    </row>
    <row r="1607" spans="1:5" ht="19.5">
      <c r="A1607" s="379" t="s">
        <v>18484</v>
      </c>
      <c r="B1607" s="359" t="s">
        <v>18485</v>
      </c>
      <c r="C1607" s="360" t="s">
        <v>15369</v>
      </c>
      <c r="D1607" s="578">
        <v>79.44</v>
      </c>
      <c r="E1607" s="579"/>
    </row>
    <row r="1608" spans="1:5" ht="39">
      <c r="A1608" s="380" t="s">
        <v>18486</v>
      </c>
      <c r="B1608" s="359" t="s">
        <v>18487</v>
      </c>
      <c r="C1608" s="362" t="s">
        <v>15369</v>
      </c>
      <c r="D1608" s="580">
        <v>129.91999999999999</v>
      </c>
      <c r="E1608" s="581"/>
    </row>
    <row r="1609" spans="1:5" ht="39">
      <c r="A1609" s="380" t="s">
        <v>18488</v>
      </c>
      <c r="B1609" s="359" t="s">
        <v>18489</v>
      </c>
      <c r="C1609" s="362" t="s">
        <v>15369</v>
      </c>
      <c r="D1609" s="580">
        <v>140.85</v>
      </c>
      <c r="E1609" s="581"/>
    </row>
    <row r="1610" spans="1:5" ht="29.25">
      <c r="A1610" s="380" t="s">
        <v>18490</v>
      </c>
      <c r="B1610" s="359" t="s">
        <v>18491</v>
      </c>
      <c r="C1610" s="362" t="s">
        <v>15369</v>
      </c>
      <c r="D1610" s="580">
        <v>165.4</v>
      </c>
      <c r="E1610" s="581"/>
    </row>
    <row r="1611" spans="1:5" ht="39">
      <c r="A1611" s="361" t="s">
        <v>18492</v>
      </c>
      <c r="B1611" s="359" t="s">
        <v>18493</v>
      </c>
      <c r="C1611" s="362" t="s">
        <v>15369</v>
      </c>
      <c r="D1611" s="580">
        <v>774.22</v>
      </c>
      <c r="E1611" s="581"/>
    </row>
    <row r="1612" spans="1:5" ht="19.5">
      <c r="A1612" s="359" t="s">
        <v>18494</v>
      </c>
      <c r="B1612" s="359" t="s">
        <v>18495</v>
      </c>
      <c r="C1612" s="360" t="s">
        <v>15369</v>
      </c>
      <c r="D1612" s="578">
        <v>308</v>
      </c>
      <c r="E1612" s="579"/>
    </row>
    <row r="1613" spans="1:5" ht="39">
      <c r="A1613" s="380" t="s">
        <v>18496</v>
      </c>
      <c r="B1613" s="359" t="s">
        <v>18497</v>
      </c>
      <c r="C1613" s="369" t="s">
        <v>15369</v>
      </c>
      <c r="D1613" s="580">
        <v>208.51</v>
      </c>
      <c r="E1613" s="581"/>
    </row>
    <row r="1614" spans="1:5" ht="29.25">
      <c r="A1614" s="380" t="s">
        <v>18498</v>
      </c>
      <c r="B1614" s="359" t="s">
        <v>18499</v>
      </c>
      <c r="C1614" s="369" t="s">
        <v>15369</v>
      </c>
      <c r="D1614" s="580">
        <v>492.31</v>
      </c>
      <c r="E1614" s="581"/>
    </row>
    <row r="1615" spans="1:5" ht="29.25">
      <c r="A1615" s="380" t="s">
        <v>18500</v>
      </c>
      <c r="B1615" s="359" t="s">
        <v>18501</v>
      </c>
      <c r="C1615" s="369" t="s">
        <v>15369</v>
      </c>
      <c r="D1615" s="580">
        <v>56.54</v>
      </c>
      <c r="E1615" s="581"/>
    </row>
    <row r="1616" spans="1:5" ht="29.25">
      <c r="A1616" s="380" t="s">
        <v>18502</v>
      </c>
      <c r="B1616" s="359" t="s">
        <v>18503</v>
      </c>
      <c r="C1616" s="369" t="s">
        <v>15369</v>
      </c>
      <c r="D1616" s="580">
        <v>69.84</v>
      </c>
      <c r="E1616" s="581"/>
    </row>
    <row r="1617" spans="1:5" ht="29.25">
      <c r="A1617" s="380" t="s">
        <v>18504</v>
      </c>
      <c r="B1617" s="359" t="s">
        <v>18505</v>
      </c>
      <c r="C1617" s="369" t="s">
        <v>15369</v>
      </c>
      <c r="D1617" s="580">
        <v>94.5</v>
      </c>
      <c r="E1617" s="581"/>
    </row>
    <row r="1618" spans="1:5" ht="39">
      <c r="A1618" s="380" t="s">
        <v>18506</v>
      </c>
      <c r="B1618" s="359" t="s">
        <v>18507</v>
      </c>
      <c r="C1618" s="369" t="s">
        <v>15369</v>
      </c>
      <c r="D1618" s="586">
        <v>1013.74</v>
      </c>
      <c r="E1618" s="587"/>
    </row>
    <row r="1619" spans="1:5" ht="39">
      <c r="A1619" s="380" t="s">
        <v>18508</v>
      </c>
      <c r="B1619" s="359" t="s">
        <v>18509</v>
      </c>
      <c r="C1619" s="369" t="s">
        <v>15369</v>
      </c>
      <c r="D1619" s="580">
        <v>492.31</v>
      </c>
      <c r="E1619" s="581"/>
    </row>
    <row r="1620" spans="1:5" ht="29.25">
      <c r="A1620" s="380" t="s">
        <v>18510</v>
      </c>
      <c r="B1620" s="359" t="s">
        <v>18511</v>
      </c>
      <c r="C1620" s="369" t="s">
        <v>15369</v>
      </c>
      <c r="D1620" s="580">
        <v>244.84</v>
      </c>
      <c r="E1620" s="581"/>
    </row>
    <row r="1621" spans="1:5" ht="29.25">
      <c r="A1621" s="381" t="s">
        <v>18512</v>
      </c>
      <c r="B1621" s="363" t="s">
        <v>18513</v>
      </c>
      <c r="C1621" s="382" t="s">
        <v>15369</v>
      </c>
      <c r="D1621" s="606">
        <v>221.35</v>
      </c>
      <c r="E1621" s="607"/>
    </row>
    <row r="1622" spans="1:5" ht="12.75">
      <c r="A1622" s="374"/>
      <c r="B1622" s="366" t="s">
        <v>18514</v>
      </c>
      <c r="C1622" s="374"/>
      <c r="D1622" s="608"/>
      <c r="E1622" s="609"/>
    </row>
    <row r="1623" spans="1:5" ht="29.25">
      <c r="A1623" s="361" t="s">
        <v>18515</v>
      </c>
      <c r="B1623" s="359" t="s">
        <v>18516</v>
      </c>
      <c r="C1623" s="369" t="s">
        <v>15369</v>
      </c>
      <c r="D1623" s="580">
        <v>300.76</v>
      </c>
      <c r="E1623" s="581"/>
    </row>
    <row r="1624" spans="1:5" ht="29.25">
      <c r="A1624" s="361" t="s">
        <v>18517</v>
      </c>
      <c r="B1624" s="359" t="s">
        <v>18518</v>
      </c>
      <c r="C1624" s="369" t="s">
        <v>15369</v>
      </c>
      <c r="D1624" s="580">
        <v>54.02</v>
      </c>
      <c r="E1624" s="581"/>
    </row>
    <row r="1625" spans="1:5" ht="29.25">
      <c r="A1625" s="361" t="s">
        <v>18519</v>
      </c>
      <c r="B1625" s="359" t="s">
        <v>18520</v>
      </c>
      <c r="C1625" s="369" t="s">
        <v>15369</v>
      </c>
      <c r="D1625" s="580">
        <v>116.02</v>
      </c>
      <c r="E1625" s="581"/>
    </row>
    <row r="1626" spans="1:5" ht="39">
      <c r="A1626" s="380" t="s">
        <v>18521</v>
      </c>
      <c r="B1626" s="359" t="s">
        <v>18522</v>
      </c>
      <c r="C1626" s="369" t="s">
        <v>15369</v>
      </c>
      <c r="D1626" s="580">
        <v>227.99</v>
      </c>
      <c r="E1626" s="581"/>
    </row>
    <row r="1627" spans="1:5" ht="29.25">
      <c r="A1627" s="380" t="s">
        <v>18523</v>
      </c>
      <c r="B1627" s="359" t="s">
        <v>18524</v>
      </c>
      <c r="C1627" s="369" t="s">
        <v>15369</v>
      </c>
      <c r="D1627" s="580">
        <v>705.38</v>
      </c>
      <c r="E1627" s="581"/>
    </row>
    <row r="1628" spans="1:5" ht="29.25">
      <c r="A1628" s="380" t="s">
        <v>18525</v>
      </c>
      <c r="B1628" s="359" t="s">
        <v>18526</v>
      </c>
      <c r="C1628" s="369" t="s">
        <v>15369</v>
      </c>
      <c r="D1628" s="586">
        <v>1303.1600000000001</v>
      </c>
      <c r="E1628" s="587"/>
    </row>
    <row r="1629" spans="1:5" ht="39">
      <c r="A1629" s="380" t="s">
        <v>18527</v>
      </c>
      <c r="B1629" s="359" t="s">
        <v>18528</v>
      </c>
      <c r="C1629" s="369" t="s">
        <v>15369</v>
      </c>
      <c r="D1629" s="580">
        <v>934.92</v>
      </c>
      <c r="E1629" s="581"/>
    </row>
    <row r="1630" spans="1:5" ht="19.5">
      <c r="A1630" s="380" t="s">
        <v>18529</v>
      </c>
      <c r="B1630" s="359" t="s">
        <v>18530</v>
      </c>
      <c r="C1630" s="369" t="s">
        <v>15369</v>
      </c>
      <c r="D1630" s="580">
        <v>118.46</v>
      </c>
      <c r="E1630" s="581"/>
    </row>
    <row r="1631" spans="1:5" ht="19.5">
      <c r="A1631" s="380" t="s">
        <v>18531</v>
      </c>
      <c r="B1631" s="359" t="s">
        <v>18532</v>
      </c>
      <c r="C1631" s="369" t="s">
        <v>15369</v>
      </c>
      <c r="D1631" s="580">
        <v>6.79</v>
      </c>
      <c r="E1631" s="581"/>
    </row>
    <row r="1632" spans="1:5" ht="19.5">
      <c r="A1632" s="380" t="s">
        <v>18533</v>
      </c>
      <c r="B1632" s="359" t="s">
        <v>18534</v>
      </c>
      <c r="C1632" s="369" t="s">
        <v>15369</v>
      </c>
      <c r="D1632" s="580">
        <v>63.5</v>
      </c>
      <c r="E1632" s="581"/>
    </row>
    <row r="1633" spans="1:5" ht="19.5">
      <c r="A1633" s="380" t="s">
        <v>18535</v>
      </c>
      <c r="B1633" s="359" t="s">
        <v>18536</v>
      </c>
      <c r="C1633" s="369" t="s">
        <v>15369</v>
      </c>
      <c r="D1633" s="580">
        <v>34.17</v>
      </c>
      <c r="E1633" s="581"/>
    </row>
    <row r="1634" spans="1:5" ht="19.5">
      <c r="A1634" s="379" t="s">
        <v>18537</v>
      </c>
      <c r="B1634" s="359" t="s">
        <v>18538</v>
      </c>
      <c r="C1634" s="368" t="s">
        <v>15369</v>
      </c>
      <c r="D1634" s="578">
        <v>125.85</v>
      </c>
      <c r="E1634" s="579"/>
    </row>
    <row r="1635" spans="1:5" ht="19.5">
      <c r="A1635" s="379" t="s">
        <v>18539</v>
      </c>
      <c r="B1635" s="359" t="s">
        <v>18540</v>
      </c>
      <c r="C1635" s="368" t="s">
        <v>15369</v>
      </c>
      <c r="D1635" s="578">
        <v>25.81</v>
      </c>
      <c r="E1635" s="579"/>
    </row>
    <row r="1636" spans="1:5" ht="19.5">
      <c r="A1636" s="380" t="s">
        <v>18541</v>
      </c>
      <c r="B1636" s="359" t="s">
        <v>18542</v>
      </c>
      <c r="C1636" s="369" t="s">
        <v>15369</v>
      </c>
      <c r="D1636" s="580">
        <v>617.63</v>
      </c>
      <c r="E1636" s="581"/>
    </row>
    <row r="1637" spans="1:5" ht="39">
      <c r="A1637" s="380" t="s">
        <v>18543</v>
      </c>
      <c r="B1637" s="359" t="s">
        <v>18544</v>
      </c>
      <c r="C1637" s="369" t="s">
        <v>15369</v>
      </c>
      <c r="D1637" s="580">
        <v>645.89</v>
      </c>
      <c r="E1637" s="581"/>
    </row>
    <row r="1638" spans="1:5" ht="19.5">
      <c r="A1638" s="379" t="s">
        <v>18545</v>
      </c>
      <c r="B1638" s="359" t="s">
        <v>18546</v>
      </c>
      <c r="C1638" s="368" t="s">
        <v>15369</v>
      </c>
      <c r="D1638" s="578">
        <v>250.21</v>
      </c>
      <c r="E1638" s="579"/>
    </row>
    <row r="1639" spans="1:5" ht="19.5">
      <c r="A1639" s="380" t="s">
        <v>18547</v>
      </c>
      <c r="B1639" s="359" t="s">
        <v>18548</v>
      </c>
      <c r="C1639" s="369" t="s">
        <v>15369</v>
      </c>
      <c r="D1639" s="580">
        <v>119.21</v>
      </c>
      <c r="E1639" s="581"/>
    </row>
    <row r="1640" spans="1:5" ht="19.5">
      <c r="A1640" s="361" t="s">
        <v>18549</v>
      </c>
      <c r="B1640" s="359" t="s">
        <v>18550</v>
      </c>
      <c r="C1640" s="369" t="s">
        <v>15369</v>
      </c>
      <c r="D1640" s="580">
        <v>100.54</v>
      </c>
      <c r="E1640" s="581"/>
    </row>
    <row r="1641" spans="1:5" ht="19.5">
      <c r="A1641" s="361" t="s">
        <v>18551</v>
      </c>
      <c r="B1641" s="359" t="s">
        <v>18552</v>
      </c>
      <c r="C1641" s="369" t="s">
        <v>15369</v>
      </c>
      <c r="D1641" s="580">
        <v>44.52</v>
      </c>
      <c r="E1641" s="581"/>
    </row>
    <row r="1642" spans="1:5" ht="19.5">
      <c r="A1642" s="361" t="s">
        <v>18553</v>
      </c>
      <c r="B1642" s="359" t="s">
        <v>18554</v>
      </c>
      <c r="C1642" s="369" t="s">
        <v>15369</v>
      </c>
      <c r="D1642" s="580">
        <v>296.25</v>
      </c>
      <c r="E1642" s="581"/>
    </row>
    <row r="1643" spans="1:5" ht="29.25">
      <c r="A1643" s="380" t="s">
        <v>18555</v>
      </c>
      <c r="B1643" s="359" t="s">
        <v>18556</v>
      </c>
      <c r="C1643" s="369" t="s">
        <v>15369</v>
      </c>
      <c r="D1643" s="580">
        <v>143.53</v>
      </c>
      <c r="E1643" s="581"/>
    </row>
    <row r="1644" spans="1:5" ht="19.5">
      <c r="A1644" s="379" t="s">
        <v>18557</v>
      </c>
      <c r="B1644" s="359" t="s">
        <v>18558</v>
      </c>
      <c r="C1644" s="368" t="s">
        <v>15369</v>
      </c>
      <c r="D1644" s="578">
        <v>215.53</v>
      </c>
      <c r="E1644" s="579"/>
    </row>
    <row r="1645" spans="1:5" ht="19.5">
      <c r="A1645" s="379" t="s">
        <v>18559</v>
      </c>
      <c r="B1645" s="359" t="s">
        <v>18560</v>
      </c>
      <c r="C1645" s="368" t="s">
        <v>15369</v>
      </c>
      <c r="D1645" s="578">
        <v>175.14</v>
      </c>
      <c r="E1645" s="579"/>
    </row>
    <row r="1646" spans="1:5" ht="19.5">
      <c r="A1646" s="379" t="s">
        <v>18561</v>
      </c>
      <c r="B1646" s="359" t="s">
        <v>18562</v>
      </c>
      <c r="C1646" s="368" t="s">
        <v>15369</v>
      </c>
      <c r="D1646" s="578">
        <v>25.81</v>
      </c>
      <c r="E1646" s="579"/>
    </row>
    <row r="1647" spans="1:5" ht="19.5">
      <c r="A1647" s="379" t="s">
        <v>18563</v>
      </c>
      <c r="B1647" s="359" t="s">
        <v>18564</v>
      </c>
      <c r="C1647" s="368" t="s">
        <v>15369</v>
      </c>
      <c r="D1647" s="578">
        <v>79.44</v>
      </c>
      <c r="E1647" s="579"/>
    </row>
    <row r="1648" spans="1:5" ht="29.25">
      <c r="A1648" s="380" t="s">
        <v>18565</v>
      </c>
      <c r="B1648" s="359" t="s">
        <v>18566</v>
      </c>
      <c r="C1648" s="369" t="s">
        <v>15369</v>
      </c>
      <c r="D1648" s="580">
        <v>129.91999999999999</v>
      </c>
      <c r="E1648" s="581"/>
    </row>
    <row r="1649" spans="1:5" ht="29.25">
      <c r="A1649" s="380" t="s">
        <v>18567</v>
      </c>
      <c r="B1649" s="359" t="s">
        <v>18568</v>
      </c>
      <c r="C1649" s="369" t="s">
        <v>15369</v>
      </c>
      <c r="D1649" s="580">
        <v>140.85</v>
      </c>
      <c r="E1649" s="581"/>
    </row>
    <row r="1650" spans="1:5" ht="29.25">
      <c r="A1650" s="380" t="s">
        <v>18569</v>
      </c>
      <c r="B1650" s="359" t="s">
        <v>18570</v>
      </c>
      <c r="C1650" s="369" t="s">
        <v>15369</v>
      </c>
      <c r="D1650" s="580">
        <v>165.4</v>
      </c>
      <c r="E1650" s="581"/>
    </row>
    <row r="1651" spans="1:5" ht="39">
      <c r="A1651" s="380" t="s">
        <v>18571</v>
      </c>
      <c r="B1651" s="359" t="s">
        <v>18572</v>
      </c>
      <c r="C1651" s="369" t="s">
        <v>15369</v>
      </c>
      <c r="D1651" s="580">
        <v>774.22</v>
      </c>
      <c r="E1651" s="581"/>
    </row>
    <row r="1652" spans="1:5" ht="19.5">
      <c r="A1652" s="380" t="s">
        <v>18573</v>
      </c>
      <c r="B1652" s="359" t="s">
        <v>18574</v>
      </c>
      <c r="C1652" s="369" t="s">
        <v>15369</v>
      </c>
      <c r="D1652" s="580">
        <v>308</v>
      </c>
      <c r="E1652" s="581"/>
    </row>
    <row r="1653" spans="1:5" ht="19.5">
      <c r="A1653" s="380" t="s">
        <v>18575</v>
      </c>
      <c r="B1653" s="359" t="s">
        <v>18576</v>
      </c>
      <c r="C1653" s="369" t="s">
        <v>15489</v>
      </c>
      <c r="D1653" s="580">
        <v>319.54000000000002</v>
      </c>
      <c r="E1653" s="581"/>
    </row>
    <row r="1654" spans="1:5" ht="19.5">
      <c r="A1654" s="379" t="s">
        <v>18577</v>
      </c>
      <c r="B1654" s="359" t="s">
        <v>18578</v>
      </c>
      <c r="C1654" s="368" t="s">
        <v>15489</v>
      </c>
      <c r="D1654" s="578">
        <v>353.72</v>
      </c>
      <c r="E1654" s="579"/>
    </row>
    <row r="1655" spans="1:5" ht="19.5">
      <c r="A1655" s="379" t="s">
        <v>18579</v>
      </c>
      <c r="B1655" s="359" t="s">
        <v>18580</v>
      </c>
      <c r="C1655" s="368" t="s">
        <v>15489</v>
      </c>
      <c r="D1655" s="578">
        <v>450</v>
      </c>
      <c r="E1655" s="579"/>
    </row>
    <row r="1656" spans="1:5" ht="19.5">
      <c r="A1656" s="379" t="s">
        <v>18581</v>
      </c>
      <c r="B1656" s="359" t="s">
        <v>18582</v>
      </c>
      <c r="C1656" s="368" t="s">
        <v>15489</v>
      </c>
      <c r="D1656" s="578">
        <v>366.5</v>
      </c>
      <c r="E1656" s="579"/>
    </row>
    <row r="1657" spans="1:5" ht="19.5">
      <c r="A1657" s="379" t="s">
        <v>18583</v>
      </c>
      <c r="B1657" s="359" t="s">
        <v>18584</v>
      </c>
      <c r="C1657" s="368" t="s">
        <v>15489</v>
      </c>
      <c r="D1657" s="578">
        <v>357.5</v>
      </c>
      <c r="E1657" s="579"/>
    </row>
    <row r="1658" spans="1:5" ht="19.5">
      <c r="A1658" s="379" t="s">
        <v>18585</v>
      </c>
      <c r="B1658" s="359" t="s">
        <v>18586</v>
      </c>
      <c r="C1658" s="368" t="s">
        <v>15489</v>
      </c>
      <c r="D1658" s="578">
        <v>149.57</v>
      </c>
      <c r="E1658" s="579"/>
    </row>
    <row r="1659" spans="1:5" ht="19.5">
      <c r="A1659" s="379" t="s">
        <v>18587</v>
      </c>
      <c r="B1659" s="359" t="s">
        <v>18588</v>
      </c>
      <c r="C1659" s="368" t="s">
        <v>15489</v>
      </c>
      <c r="D1659" s="578">
        <v>139.57</v>
      </c>
      <c r="E1659" s="579"/>
    </row>
    <row r="1660" spans="1:5" ht="19.5">
      <c r="A1660" s="379" t="s">
        <v>18589</v>
      </c>
      <c r="B1660" s="359" t="s">
        <v>18590</v>
      </c>
      <c r="C1660" s="368" t="s">
        <v>15489</v>
      </c>
      <c r="D1660" s="578">
        <v>159.57</v>
      </c>
      <c r="E1660" s="579"/>
    </row>
    <row r="1661" spans="1:5" ht="19.5">
      <c r="A1661" s="359" t="s">
        <v>18591</v>
      </c>
      <c r="B1661" s="359" t="s">
        <v>18592</v>
      </c>
      <c r="C1661" s="368" t="s">
        <v>15489</v>
      </c>
      <c r="D1661" s="578">
        <v>185.47</v>
      </c>
      <c r="E1661" s="579"/>
    </row>
    <row r="1662" spans="1:5" ht="19.5">
      <c r="A1662" s="361" t="s">
        <v>18593</v>
      </c>
      <c r="B1662" s="359" t="s">
        <v>18594</v>
      </c>
      <c r="C1662" s="369" t="s">
        <v>15489</v>
      </c>
      <c r="D1662" s="580">
        <v>108.48</v>
      </c>
      <c r="E1662" s="581"/>
    </row>
    <row r="1663" spans="1:5" ht="19.5">
      <c r="A1663" s="361" t="s">
        <v>18595</v>
      </c>
      <c r="B1663" s="359" t="s">
        <v>18596</v>
      </c>
      <c r="C1663" s="369" t="s">
        <v>15489</v>
      </c>
      <c r="D1663" s="580">
        <v>483</v>
      </c>
      <c r="E1663" s="581"/>
    </row>
    <row r="1664" spans="1:5" ht="19.5">
      <c r="A1664" s="361" t="s">
        <v>18597</v>
      </c>
      <c r="B1664" s="359" t="s">
        <v>18598</v>
      </c>
      <c r="C1664" s="369" t="s">
        <v>15369</v>
      </c>
      <c r="D1664" s="586">
        <v>3439</v>
      </c>
      <c r="E1664" s="587"/>
    </row>
    <row r="1665" spans="1:5" ht="19.5">
      <c r="A1665" s="380" t="s">
        <v>18599</v>
      </c>
      <c r="B1665" s="359" t="s">
        <v>18600</v>
      </c>
      <c r="C1665" s="369" t="s">
        <v>15489</v>
      </c>
      <c r="D1665" s="580">
        <v>260.77</v>
      </c>
      <c r="E1665" s="581"/>
    </row>
    <row r="1666" spans="1:5" ht="19.5">
      <c r="A1666" s="380" t="s">
        <v>18601</v>
      </c>
      <c r="B1666" s="359" t="s">
        <v>18602</v>
      </c>
      <c r="C1666" s="369" t="s">
        <v>15489</v>
      </c>
      <c r="D1666" s="580">
        <v>433.37</v>
      </c>
      <c r="E1666" s="581"/>
    </row>
    <row r="1667" spans="1:5" ht="19.5">
      <c r="A1667" s="380" t="s">
        <v>18603</v>
      </c>
      <c r="B1667" s="359" t="s">
        <v>18604</v>
      </c>
      <c r="C1667" s="369" t="s">
        <v>15489</v>
      </c>
      <c r="D1667" s="580">
        <v>580.21</v>
      </c>
      <c r="E1667" s="581"/>
    </row>
    <row r="1668" spans="1:5" ht="19.5">
      <c r="A1668" s="380" t="s">
        <v>18605</v>
      </c>
      <c r="B1668" s="359" t="s">
        <v>18606</v>
      </c>
      <c r="C1668" s="369" t="s">
        <v>15489</v>
      </c>
      <c r="D1668" s="580">
        <v>723.52</v>
      </c>
      <c r="E1668" s="581"/>
    </row>
    <row r="1669" spans="1:5" ht="39">
      <c r="A1669" s="380" t="s">
        <v>18607</v>
      </c>
      <c r="B1669" s="367" t="s">
        <v>18608</v>
      </c>
      <c r="C1669" s="369" t="s">
        <v>15489</v>
      </c>
      <c r="D1669" s="580">
        <v>86.34</v>
      </c>
      <c r="E1669" s="581"/>
    </row>
    <row r="1670" spans="1:5" ht="19.5">
      <c r="A1670" s="380" t="s">
        <v>18609</v>
      </c>
      <c r="B1670" s="359" t="s">
        <v>18610</v>
      </c>
      <c r="C1670" s="369" t="s">
        <v>15489</v>
      </c>
      <c r="D1670" s="580">
        <v>327.63</v>
      </c>
      <c r="E1670" s="581"/>
    </row>
    <row r="1671" spans="1:5" ht="19.5">
      <c r="A1671" s="379" t="s">
        <v>18611</v>
      </c>
      <c r="B1671" s="359" t="s">
        <v>18612</v>
      </c>
      <c r="C1671" s="368" t="s">
        <v>15489</v>
      </c>
      <c r="D1671" s="578">
        <v>357.77</v>
      </c>
      <c r="E1671" s="579"/>
    </row>
    <row r="1672" spans="1:5" ht="19.5">
      <c r="A1672" s="379" t="s">
        <v>18613</v>
      </c>
      <c r="B1672" s="359" t="s">
        <v>18614</v>
      </c>
      <c r="C1672" s="368" t="s">
        <v>15489</v>
      </c>
      <c r="D1672" s="578">
        <v>450</v>
      </c>
      <c r="E1672" s="579"/>
    </row>
    <row r="1673" spans="1:5" ht="19.5">
      <c r="A1673" s="379" t="s">
        <v>18615</v>
      </c>
      <c r="B1673" s="359" t="s">
        <v>18616</v>
      </c>
      <c r="C1673" s="368" t="s">
        <v>15489</v>
      </c>
      <c r="D1673" s="578">
        <v>366.5</v>
      </c>
      <c r="E1673" s="579"/>
    </row>
    <row r="1674" spans="1:5" ht="19.5">
      <c r="A1674" s="379" t="s">
        <v>18617</v>
      </c>
      <c r="B1674" s="359" t="s">
        <v>18618</v>
      </c>
      <c r="C1674" s="368" t="s">
        <v>15489</v>
      </c>
      <c r="D1674" s="578">
        <v>357.5</v>
      </c>
      <c r="E1674" s="579"/>
    </row>
    <row r="1675" spans="1:5" ht="19.5">
      <c r="A1675" s="379" t="s">
        <v>18619</v>
      </c>
      <c r="B1675" s="359" t="s">
        <v>18620</v>
      </c>
      <c r="C1675" s="368" t="s">
        <v>15489</v>
      </c>
      <c r="D1675" s="578">
        <v>151.59</v>
      </c>
      <c r="E1675" s="579"/>
    </row>
    <row r="1676" spans="1:5" ht="19.5">
      <c r="A1676" s="379" t="s">
        <v>18621</v>
      </c>
      <c r="B1676" s="359" t="s">
        <v>18622</v>
      </c>
      <c r="C1676" s="368" t="s">
        <v>15489</v>
      </c>
      <c r="D1676" s="578">
        <v>141.59</v>
      </c>
      <c r="E1676" s="579"/>
    </row>
    <row r="1677" spans="1:5" ht="19.5">
      <c r="A1677" s="379" t="s">
        <v>18623</v>
      </c>
      <c r="B1677" s="359" t="s">
        <v>18624</v>
      </c>
      <c r="C1677" s="368" t="s">
        <v>15489</v>
      </c>
      <c r="D1677" s="578">
        <v>161.59</v>
      </c>
      <c r="E1677" s="579"/>
    </row>
    <row r="1678" spans="1:5" ht="19.5">
      <c r="A1678" s="379" t="s">
        <v>18625</v>
      </c>
      <c r="B1678" s="359" t="s">
        <v>18626</v>
      </c>
      <c r="C1678" s="368" t="s">
        <v>15489</v>
      </c>
      <c r="D1678" s="578">
        <v>187.9</v>
      </c>
      <c r="E1678" s="579"/>
    </row>
    <row r="1679" spans="1:5" ht="19.5">
      <c r="A1679" s="380" t="s">
        <v>18627</v>
      </c>
      <c r="B1679" s="359" t="s">
        <v>18628</v>
      </c>
      <c r="C1679" s="369" t="s">
        <v>15489</v>
      </c>
      <c r="D1679" s="580">
        <v>108.48</v>
      </c>
      <c r="E1679" s="581"/>
    </row>
    <row r="1680" spans="1:5" ht="19.5">
      <c r="A1680" s="379" t="s">
        <v>18629</v>
      </c>
      <c r="B1680" s="359" t="s">
        <v>18630</v>
      </c>
      <c r="C1680" s="368" t="s">
        <v>15489</v>
      </c>
      <c r="D1680" s="578">
        <v>494.35</v>
      </c>
      <c r="E1680" s="579"/>
    </row>
    <row r="1681" spans="1:5" ht="19.5">
      <c r="A1681" s="380" t="s">
        <v>18631</v>
      </c>
      <c r="B1681" s="359" t="s">
        <v>18632</v>
      </c>
      <c r="C1681" s="369" t="s">
        <v>15369</v>
      </c>
      <c r="D1681" s="586">
        <v>3439</v>
      </c>
      <c r="E1681" s="587"/>
    </row>
    <row r="1682" spans="1:5" ht="19.5">
      <c r="A1682" s="380" t="s">
        <v>18633</v>
      </c>
      <c r="B1682" s="359" t="s">
        <v>18634</v>
      </c>
      <c r="C1682" s="369" t="s">
        <v>15489</v>
      </c>
      <c r="D1682" s="580">
        <v>260.77</v>
      </c>
      <c r="E1682" s="581"/>
    </row>
    <row r="1683" spans="1:5" ht="19.5">
      <c r="A1683" s="380" t="s">
        <v>18635</v>
      </c>
      <c r="B1683" s="359" t="s">
        <v>18636</v>
      </c>
      <c r="C1683" s="369" t="s">
        <v>15489</v>
      </c>
      <c r="D1683" s="580">
        <v>433.37</v>
      </c>
      <c r="E1683" s="581"/>
    </row>
    <row r="1684" spans="1:5" ht="19.5">
      <c r="A1684" s="380" t="s">
        <v>18637</v>
      </c>
      <c r="B1684" s="359" t="s">
        <v>18638</v>
      </c>
      <c r="C1684" s="369" t="s">
        <v>15489</v>
      </c>
      <c r="D1684" s="580">
        <v>580.21</v>
      </c>
      <c r="E1684" s="581"/>
    </row>
    <row r="1685" spans="1:5" ht="19.5">
      <c r="A1685" s="380" t="s">
        <v>18639</v>
      </c>
      <c r="B1685" s="359" t="s">
        <v>18640</v>
      </c>
      <c r="C1685" s="369" t="s">
        <v>15489</v>
      </c>
      <c r="D1685" s="580">
        <v>723.52</v>
      </c>
      <c r="E1685" s="581"/>
    </row>
    <row r="1686" spans="1:5" ht="39">
      <c r="A1686" s="380" t="s">
        <v>18641</v>
      </c>
      <c r="B1686" s="367" t="s">
        <v>18642</v>
      </c>
      <c r="C1686" s="369" t="s">
        <v>15489</v>
      </c>
      <c r="D1686" s="580">
        <v>89.59</v>
      </c>
      <c r="E1686" s="581"/>
    </row>
    <row r="1687" spans="1:5" ht="19.5">
      <c r="A1687" s="381" t="s">
        <v>18643</v>
      </c>
      <c r="B1687" s="363" t="s">
        <v>18644</v>
      </c>
      <c r="C1687" s="382" t="s">
        <v>15369</v>
      </c>
      <c r="D1687" s="588">
        <v>1375.06</v>
      </c>
      <c r="E1687" s="589"/>
    </row>
    <row r="1688" spans="1:5" ht="14.25">
      <c r="A1688" s="401"/>
      <c r="B1688" s="395" t="s">
        <v>18645</v>
      </c>
      <c r="C1688" s="401"/>
      <c r="D1688" s="401"/>
    </row>
    <row r="1689" spans="1:5" ht="19.5">
      <c r="A1689" s="390" t="s">
        <v>18646</v>
      </c>
      <c r="B1689" s="390" t="s">
        <v>18647</v>
      </c>
      <c r="C1689" s="400" t="s">
        <v>15369</v>
      </c>
      <c r="D1689" s="405">
        <v>1463.22</v>
      </c>
    </row>
    <row r="1690" spans="1:5" ht="19.5">
      <c r="A1690" s="407" t="s">
        <v>18648</v>
      </c>
      <c r="B1690" s="390" t="s">
        <v>18649</v>
      </c>
      <c r="C1690" s="391" t="s">
        <v>15369</v>
      </c>
      <c r="D1690" s="566">
        <v>1417</v>
      </c>
      <c r="E1690" s="567"/>
    </row>
    <row r="1691" spans="1:5" ht="19.5">
      <c r="A1691" s="407" t="s">
        <v>18650</v>
      </c>
      <c r="B1691" s="390" t="s">
        <v>18651</v>
      </c>
      <c r="C1691" s="391" t="s">
        <v>15369</v>
      </c>
      <c r="D1691" s="566">
        <v>1505.16</v>
      </c>
      <c r="E1691" s="567"/>
    </row>
    <row r="1692" spans="1:5" ht="19.5">
      <c r="A1692" s="408" t="s">
        <v>18652</v>
      </c>
      <c r="B1692" s="390" t="s">
        <v>18653</v>
      </c>
      <c r="C1692" s="396" t="s">
        <v>15369</v>
      </c>
      <c r="D1692" s="562">
        <v>0.09</v>
      </c>
      <c r="E1692" s="563"/>
    </row>
    <row r="1693" spans="1:5" ht="19.5">
      <c r="A1693" s="408" t="s">
        <v>18654</v>
      </c>
      <c r="B1693" s="390" t="s">
        <v>18655</v>
      </c>
      <c r="C1693" s="396" t="s">
        <v>15369</v>
      </c>
      <c r="D1693" s="562">
        <v>13.49</v>
      </c>
      <c r="E1693" s="563"/>
    </row>
    <row r="1694" spans="1:5" ht="19.5">
      <c r="A1694" s="408" t="s">
        <v>18656</v>
      </c>
      <c r="B1694" s="390" t="s">
        <v>18657</v>
      </c>
      <c r="C1694" s="396" t="s">
        <v>15369</v>
      </c>
      <c r="D1694" s="562">
        <v>28.57</v>
      </c>
      <c r="E1694" s="563"/>
    </row>
    <row r="1695" spans="1:5" ht="19.5">
      <c r="A1695" s="407" t="s">
        <v>18658</v>
      </c>
      <c r="B1695" s="390" t="s">
        <v>18659</v>
      </c>
      <c r="C1695" s="391" t="s">
        <v>15489</v>
      </c>
      <c r="D1695" s="564">
        <v>497.09</v>
      </c>
      <c r="E1695" s="565"/>
    </row>
    <row r="1696" spans="1:5" ht="19.5">
      <c r="A1696" s="407" t="s">
        <v>18660</v>
      </c>
      <c r="B1696" s="390" t="s">
        <v>18661</v>
      </c>
      <c r="C1696" s="391" t="s">
        <v>15489</v>
      </c>
      <c r="D1696" s="566">
        <v>1572.54</v>
      </c>
      <c r="E1696" s="567"/>
    </row>
    <row r="1697" spans="1:5" ht="19.5">
      <c r="A1697" s="407" t="s">
        <v>18662</v>
      </c>
      <c r="B1697" s="390" t="s">
        <v>18663</v>
      </c>
      <c r="C1697" s="391" t="s">
        <v>15369</v>
      </c>
      <c r="D1697" s="564">
        <v>23.39</v>
      </c>
      <c r="E1697" s="565"/>
    </row>
    <row r="1698" spans="1:5" ht="19.5">
      <c r="A1698" s="407" t="s">
        <v>18664</v>
      </c>
      <c r="B1698" s="390" t="s">
        <v>18665</v>
      </c>
      <c r="C1698" s="391" t="s">
        <v>15369</v>
      </c>
      <c r="D1698" s="564">
        <v>46.78</v>
      </c>
      <c r="E1698" s="565"/>
    </row>
    <row r="1699" spans="1:5" ht="19.5">
      <c r="A1699" s="407" t="s">
        <v>18666</v>
      </c>
      <c r="B1699" s="390" t="s">
        <v>18667</v>
      </c>
      <c r="C1699" s="391" t="s">
        <v>15369</v>
      </c>
      <c r="D1699" s="564">
        <v>127.52</v>
      </c>
      <c r="E1699" s="565"/>
    </row>
    <row r="1700" spans="1:5" ht="19.5">
      <c r="A1700" s="408" t="s">
        <v>18668</v>
      </c>
      <c r="B1700" s="390" t="s">
        <v>18669</v>
      </c>
      <c r="C1700" s="396" t="s">
        <v>15369</v>
      </c>
      <c r="D1700" s="562">
        <v>57</v>
      </c>
      <c r="E1700" s="563"/>
    </row>
    <row r="1701" spans="1:5" ht="19.5">
      <c r="A1701" s="408" t="s">
        <v>18670</v>
      </c>
      <c r="B1701" s="390" t="s">
        <v>18671</v>
      </c>
      <c r="C1701" s="396" t="s">
        <v>15369</v>
      </c>
      <c r="D1701" s="562">
        <v>3.03</v>
      </c>
      <c r="E1701" s="563"/>
    </row>
    <row r="1702" spans="1:5" ht="19.5">
      <c r="A1702" s="408" t="s">
        <v>18672</v>
      </c>
      <c r="B1702" s="390" t="s">
        <v>18673</v>
      </c>
      <c r="C1702" s="396" t="s">
        <v>15369</v>
      </c>
      <c r="D1702" s="562">
        <v>0.17</v>
      </c>
      <c r="E1702" s="563"/>
    </row>
    <row r="1703" spans="1:5" ht="19.5">
      <c r="A1703" s="407" t="s">
        <v>18674</v>
      </c>
      <c r="B1703" s="390" t="s">
        <v>18675</v>
      </c>
      <c r="C1703" s="391" t="s">
        <v>18676</v>
      </c>
      <c r="D1703" s="564">
        <v>10.23</v>
      </c>
      <c r="E1703" s="565"/>
    </row>
    <row r="1704" spans="1:5" ht="19.5">
      <c r="A1704" s="407" t="s">
        <v>18677</v>
      </c>
      <c r="B1704" s="402" t="s">
        <v>18678</v>
      </c>
      <c r="C1704" s="391" t="s">
        <v>15369</v>
      </c>
      <c r="D1704" s="564">
        <v>1.75</v>
      </c>
      <c r="E1704" s="565"/>
    </row>
    <row r="1705" spans="1:5" ht="19.5">
      <c r="A1705" s="407" t="s">
        <v>18679</v>
      </c>
      <c r="B1705" s="390" t="s">
        <v>18680</v>
      </c>
      <c r="C1705" s="391" t="s">
        <v>15369</v>
      </c>
      <c r="D1705" s="564">
        <v>95.61</v>
      </c>
      <c r="E1705" s="565"/>
    </row>
    <row r="1706" spans="1:5" ht="19.5">
      <c r="A1706" s="408" t="s">
        <v>18681</v>
      </c>
      <c r="B1706" s="390" t="s">
        <v>18682</v>
      </c>
      <c r="C1706" s="396" t="s">
        <v>15369</v>
      </c>
      <c r="D1706" s="562">
        <v>0.09</v>
      </c>
      <c r="E1706" s="563"/>
    </row>
    <row r="1707" spans="1:5" ht="19.5">
      <c r="A1707" s="408" t="s">
        <v>18683</v>
      </c>
      <c r="B1707" s="390" t="s">
        <v>18684</v>
      </c>
      <c r="C1707" s="396" t="s">
        <v>15369</v>
      </c>
      <c r="D1707" s="562">
        <v>13.49</v>
      </c>
      <c r="E1707" s="563"/>
    </row>
    <row r="1708" spans="1:5" ht="19.5">
      <c r="A1708" s="408" t="s">
        <v>18685</v>
      </c>
      <c r="B1708" s="390" t="s">
        <v>18686</v>
      </c>
      <c r="C1708" s="396" t="s">
        <v>15369</v>
      </c>
      <c r="D1708" s="562">
        <v>28.57</v>
      </c>
      <c r="E1708" s="563"/>
    </row>
    <row r="1709" spans="1:5" ht="19.5">
      <c r="A1709" s="408" t="s">
        <v>18687</v>
      </c>
      <c r="B1709" s="390" t="s">
        <v>18688</v>
      </c>
      <c r="C1709" s="396" t="s">
        <v>15489</v>
      </c>
      <c r="D1709" s="562">
        <v>524.36</v>
      </c>
      <c r="E1709" s="563"/>
    </row>
    <row r="1710" spans="1:5" ht="19.5">
      <c r="A1710" s="407" t="s">
        <v>18689</v>
      </c>
      <c r="B1710" s="390" t="s">
        <v>18690</v>
      </c>
      <c r="C1710" s="391" t="s">
        <v>15489</v>
      </c>
      <c r="D1710" s="566">
        <v>1587.21</v>
      </c>
      <c r="E1710" s="567"/>
    </row>
    <row r="1711" spans="1:5" ht="19.5">
      <c r="A1711" s="408" t="s">
        <v>18691</v>
      </c>
      <c r="B1711" s="390" t="s">
        <v>18692</v>
      </c>
      <c r="C1711" s="396" t="s">
        <v>15369</v>
      </c>
      <c r="D1711" s="562">
        <v>25.81</v>
      </c>
      <c r="E1711" s="563"/>
    </row>
    <row r="1712" spans="1:5" ht="19.5">
      <c r="A1712" s="408" t="s">
        <v>18693</v>
      </c>
      <c r="B1712" s="390" t="s">
        <v>18694</v>
      </c>
      <c r="C1712" s="396" t="s">
        <v>15369</v>
      </c>
      <c r="D1712" s="562">
        <v>51.62</v>
      </c>
      <c r="E1712" s="563"/>
    </row>
    <row r="1713" spans="1:5" ht="19.5">
      <c r="A1713" s="408" t="s">
        <v>18695</v>
      </c>
      <c r="B1713" s="390" t="s">
        <v>18696</v>
      </c>
      <c r="C1713" s="396" t="s">
        <v>15369</v>
      </c>
      <c r="D1713" s="562">
        <v>127.52</v>
      </c>
      <c r="E1713" s="563"/>
    </row>
    <row r="1714" spans="1:5" ht="19.5">
      <c r="A1714" s="408" t="s">
        <v>18697</v>
      </c>
      <c r="B1714" s="390" t="s">
        <v>18698</v>
      </c>
      <c r="C1714" s="396" t="s">
        <v>15369</v>
      </c>
      <c r="D1714" s="562">
        <v>57</v>
      </c>
      <c r="E1714" s="563"/>
    </row>
    <row r="1715" spans="1:5" ht="19.5">
      <c r="A1715" s="408" t="s">
        <v>18699</v>
      </c>
      <c r="B1715" s="390" t="s">
        <v>18700</v>
      </c>
      <c r="C1715" s="396" t="s">
        <v>15369</v>
      </c>
      <c r="D1715" s="562">
        <v>3.03</v>
      </c>
      <c r="E1715" s="563"/>
    </row>
    <row r="1716" spans="1:5" ht="19.5">
      <c r="A1716" s="408" t="s">
        <v>18701</v>
      </c>
      <c r="B1716" s="390" t="s">
        <v>18702</v>
      </c>
      <c r="C1716" s="396" t="s">
        <v>15369</v>
      </c>
      <c r="D1716" s="562">
        <v>0.17</v>
      </c>
      <c r="E1716" s="563"/>
    </row>
    <row r="1717" spans="1:5" ht="19.5">
      <c r="A1717" s="407" t="s">
        <v>18703</v>
      </c>
      <c r="B1717" s="390" t="s">
        <v>18704</v>
      </c>
      <c r="C1717" s="391" t="s">
        <v>18676</v>
      </c>
      <c r="D1717" s="564">
        <v>10.23</v>
      </c>
      <c r="E1717" s="565"/>
    </row>
    <row r="1718" spans="1:5" ht="19.5">
      <c r="A1718" s="407" t="s">
        <v>18705</v>
      </c>
      <c r="B1718" s="402" t="s">
        <v>18706</v>
      </c>
      <c r="C1718" s="391" t="s">
        <v>15369</v>
      </c>
      <c r="D1718" s="564">
        <v>1.75</v>
      </c>
      <c r="E1718" s="565"/>
    </row>
    <row r="1719" spans="1:5" ht="19.5">
      <c r="A1719" s="407" t="s">
        <v>18707</v>
      </c>
      <c r="B1719" s="390" t="s">
        <v>18708</v>
      </c>
      <c r="C1719" s="391" t="s">
        <v>15369</v>
      </c>
      <c r="D1719" s="564">
        <v>97.54</v>
      </c>
      <c r="E1719" s="565"/>
    </row>
    <row r="1720" spans="1:5" ht="19.5">
      <c r="A1720" s="389" t="s">
        <v>18709</v>
      </c>
      <c r="B1720" s="390" t="s">
        <v>18710</v>
      </c>
      <c r="C1720" s="397" t="s">
        <v>15396</v>
      </c>
      <c r="D1720" s="564">
        <v>76.63</v>
      </c>
      <c r="E1720" s="565"/>
    </row>
    <row r="1721" spans="1:5" ht="19.5">
      <c r="A1721" s="390" t="s">
        <v>18711</v>
      </c>
      <c r="B1721" s="390" t="s">
        <v>18712</v>
      </c>
      <c r="C1721" s="400" t="s">
        <v>18676</v>
      </c>
      <c r="D1721" s="562">
        <v>26.96</v>
      </c>
      <c r="E1721" s="563"/>
    </row>
    <row r="1722" spans="1:5" ht="19.5">
      <c r="A1722" s="389" t="s">
        <v>18713</v>
      </c>
      <c r="B1722" s="390" t="s">
        <v>18714</v>
      </c>
      <c r="C1722" s="397" t="s">
        <v>18676</v>
      </c>
      <c r="D1722" s="564">
        <v>22.12</v>
      </c>
      <c r="E1722" s="565"/>
    </row>
    <row r="1723" spans="1:5" ht="19.5">
      <c r="A1723" s="389" t="s">
        <v>18715</v>
      </c>
      <c r="B1723" s="390" t="s">
        <v>18716</v>
      </c>
      <c r="C1723" s="397" t="s">
        <v>18676</v>
      </c>
      <c r="D1723" s="564">
        <v>20.190000000000001</v>
      </c>
      <c r="E1723" s="565"/>
    </row>
    <row r="1724" spans="1:5" ht="19.5">
      <c r="A1724" s="389" t="s">
        <v>18717</v>
      </c>
      <c r="B1724" s="390" t="s">
        <v>18718</v>
      </c>
      <c r="C1724" s="397" t="s">
        <v>15396</v>
      </c>
      <c r="D1724" s="564">
        <v>14.44</v>
      </c>
      <c r="E1724" s="565"/>
    </row>
    <row r="1725" spans="1:5" ht="19.5">
      <c r="A1725" s="389" t="s">
        <v>18719</v>
      </c>
      <c r="B1725" s="390" t="s">
        <v>18720</v>
      </c>
      <c r="C1725" s="397" t="s">
        <v>15396</v>
      </c>
      <c r="D1725" s="564">
        <v>37.78</v>
      </c>
      <c r="E1725" s="565"/>
    </row>
    <row r="1726" spans="1:5" ht="19.5">
      <c r="A1726" s="389" t="s">
        <v>18721</v>
      </c>
      <c r="B1726" s="390" t="s">
        <v>18722</v>
      </c>
      <c r="C1726" s="397" t="s">
        <v>15396</v>
      </c>
      <c r="D1726" s="564">
        <v>20.010000000000002</v>
      </c>
      <c r="E1726" s="565"/>
    </row>
    <row r="1727" spans="1:5">
      <c r="A1727" s="390" t="s">
        <v>18723</v>
      </c>
      <c r="B1727" s="390" t="s">
        <v>18724</v>
      </c>
      <c r="C1727" s="400" t="s">
        <v>15369</v>
      </c>
      <c r="D1727" s="576">
        <v>1419.25</v>
      </c>
      <c r="E1727" s="577"/>
    </row>
    <row r="1728" spans="1:5" ht="29.25">
      <c r="A1728" s="389" t="s">
        <v>18725</v>
      </c>
      <c r="B1728" s="390" t="s">
        <v>18726</v>
      </c>
      <c r="C1728" s="397" t="s">
        <v>15396</v>
      </c>
      <c r="D1728" s="564">
        <v>143.13</v>
      </c>
      <c r="E1728" s="565"/>
    </row>
    <row r="1729" spans="1:5" ht="29.25">
      <c r="A1729" s="389" t="s">
        <v>18727</v>
      </c>
      <c r="B1729" s="390" t="s">
        <v>18728</v>
      </c>
      <c r="C1729" s="397" t="s">
        <v>15396</v>
      </c>
      <c r="D1729" s="564">
        <v>110.43</v>
      </c>
      <c r="E1729" s="565"/>
    </row>
    <row r="1730" spans="1:5" ht="29.25">
      <c r="A1730" s="389" t="s">
        <v>18729</v>
      </c>
      <c r="B1730" s="390" t="s">
        <v>18730</v>
      </c>
      <c r="C1730" s="397" t="s">
        <v>15396</v>
      </c>
      <c r="D1730" s="564">
        <v>171.08</v>
      </c>
      <c r="E1730" s="565"/>
    </row>
    <row r="1731" spans="1:5" ht="29.25">
      <c r="A1731" s="389" t="s">
        <v>18731</v>
      </c>
      <c r="B1731" s="390" t="s">
        <v>18732</v>
      </c>
      <c r="C1731" s="397" t="s">
        <v>15396</v>
      </c>
      <c r="D1731" s="564">
        <v>122.73</v>
      </c>
      <c r="E1731" s="565"/>
    </row>
    <row r="1732" spans="1:5" ht="39">
      <c r="A1732" s="407" t="s">
        <v>18733</v>
      </c>
      <c r="B1732" s="390" t="s">
        <v>18734</v>
      </c>
      <c r="C1732" s="391" t="s">
        <v>15369</v>
      </c>
      <c r="D1732" s="564">
        <v>919.02</v>
      </c>
      <c r="E1732" s="565"/>
    </row>
    <row r="1733" spans="1:5" ht="39">
      <c r="A1733" s="407" t="s">
        <v>18735</v>
      </c>
      <c r="B1733" s="390" t="s">
        <v>18736</v>
      </c>
      <c r="C1733" s="391" t="s">
        <v>15369</v>
      </c>
      <c r="D1733" s="566">
        <v>1046.52</v>
      </c>
      <c r="E1733" s="567"/>
    </row>
    <row r="1734" spans="1:5" ht="19.5">
      <c r="A1734" s="408" t="s">
        <v>18737</v>
      </c>
      <c r="B1734" s="390" t="s">
        <v>18738</v>
      </c>
      <c r="C1734" s="396" t="s">
        <v>15369</v>
      </c>
      <c r="D1734" s="562">
        <v>690.05</v>
      </c>
      <c r="E1734" s="563"/>
    </row>
    <row r="1735" spans="1:5" ht="19.5">
      <c r="A1735" s="408" t="s">
        <v>18739</v>
      </c>
      <c r="B1735" s="390" t="s">
        <v>18740</v>
      </c>
      <c r="C1735" s="396" t="s">
        <v>15369</v>
      </c>
      <c r="D1735" s="576">
        <v>1790.52</v>
      </c>
      <c r="E1735" s="577"/>
    </row>
    <row r="1736" spans="1:5" ht="19.5">
      <c r="A1736" s="408" t="s">
        <v>18741</v>
      </c>
      <c r="B1736" s="390" t="s">
        <v>18742</v>
      </c>
      <c r="C1736" s="396" t="s">
        <v>15369</v>
      </c>
      <c r="D1736" s="576">
        <v>3452.4</v>
      </c>
      <c r="E1736" s="577"/>
    </row>
    <row r="1737" spans="1:5" ht="19.5">
      <c r="A1737" s="407" t="s">
        <v>18743</v>
      </c>
      <c r="B1737" s="390" t="s">
        <v>18744</v>
      </c>
      <c r="C1737" s="391" t="s">
        <v>15489</v>
      </c>
      <c r="D1737" s="564">
        <v>84.4</v>
      </c>
      <c r="E1737" s="565"/>
    </row>
    <row r="1738" spans="1:5" ht="29.25">
      <c r="A1738" s="407" t="s">
        <v>18745</v>
      </c>
      <c r="B1738" s="402" t="s">
        <v>18746</v>
      </c>
      <c r="C1738" s="391" t="s">
        <v>15489</v>
      </c>
      <c r="D1738" s="564">
        <v>73.489999999999995</v>
      </c>
      <c r="E1738" s="565"/>
    </row>
    <row r="1739" spans="1:5" ht="19.5">
      <c r="A1739" s="407" t="s">
        <v>18747</v>
      </c>
      <c r="B1739" s="390" t="s">
        <v>18748</v>
      </c>
      <c r="C1739" s="391" t="s">
        <v>15489</v>
      </c>
      <c r="D1739" s="564">
        <v>8.7100000000000009</v>
      </c>
      <c r="E1739" s="565"/>
    </row>
    <row r="1740" spans="1:5" ht="19.5">
      <c r="A1740" s="407" t="s">
        <v>18749</v>
      </c>
      <c r="B1740" s="390" t="s">
        <v>18750</v>
      </c>
      <c r="C1740" s="397" t="s">
        <v>15489</v>
      </c>
      <c r="D1740" s="564">
        <v>21.25</v>
      </c>
      <c r="E1740" s="565"/>
    </row>
    <row r="1741" spans="1:5" ht="19.5">
      <c r="A1741" s="407" t="s">
        <v>18751</v>
      </c>
      <c r="B1741" s="390" t="s">
        <v>18752</v>
      </c>
      <c r="C1741" s="397" t="s">
        <v>15489</v>
      </c>
      <c r="D1741" s="564">
        <v>29.36</v>
      </c>
      <c r="E1741" s="565"/>
    </row>
    <row r="1742" spans="1:5" ht="19.5">
      <c r="A1742" s="407" t="s">
        <v>18753</v>
      </c>
      <c r="B1742" s="390" t="s">
        <v>18754</v>
      </c>
      <c r="C1742" s="397" t="s">
        <v>15489</v>
      </c>
      <c r="D1742" s="564">
        <v>36.340000000000003</v>
      </c>
      <c r="E1742" s="565"/>
    </row>
    <row r="1743" spans="1:5" ht="19.5">
      <c r="A1743" s="407" t="s">
        <v>18755</v>
      </c>
      <c r="B1743" s="390" t="s">
        <v>18756</v>
      </c>
      <c r="C1743" s="397" t="s">
        <v>15489</v>
      </c>
      <c r="D1743" s="564">
        <v>40.58</v>
      </c>
      <c r="E1743" s="565"/>
    </row>
    <row r="1744" spans="1:5" ht="19.5">
      <c r="A1744" s="407" t="s">
        <v>18757</v>
      </c>
      <c r="B1744" s="390" t="s">
        <v>18758</v>
      </c>
      <c r="C1744" s="397" t="s">
        <v>15489</v>
      </c>
      <c r="D1744" s="564">
        <v>41.79</v>
      </c>
      <c r="E1744" s="565"/>
    </row>
    <row r="1745" spans="1:5" ht="19.5">
      <c r="A1745" s="407" t="s">
        <v>18759</v>
      </c>
      <c r="B1745" s="390" t="s">
        <v>18760</v>
      </c>
      <c r="C1745" s="397" t="s">
        <v>15489</v>
      </c>
      <c r="D1745" s="564">
        <v>62.43</v>
      </c>
      <c r="E1745" s="565"/>
    </row>
    <row r="1746" spans="1:5" ht="19.5">
      <c r="A1746" s="407" t="s">
        <v>18761</v>
      </c>
      <c r="B1746" s="390" t="s">
        <v>18762</v>
      </c>
      <c r="C1746" s="397" t="s">
        <v>15489</v>
      </c>
      <c r="D1746" s="564">
        <v>117.82</v>
      </c>
      <c r="E1746" s="565"/>
    </row>
    <row r="1747" spans="1:5" ht="19.5">
      <c r="A1747" s="407" t="s">
        <v>18763</v>
      </c>
      <c r="B1747" s="390" t="s">
        <v>18764</v>
      </c>
      <c r="C1747" s="397" t="s">
        <v>15489</v>
      </c>
      <c r="D1747" s="564">
        <v>9.52</v>
      </c>
      <c r="E1747" s="565"/>
    </row>
    <row r="1748" spans="1:5" ht="19.5">
      <c r="A1748" s="407" t="s">
        <v>18765</v>
      </c>
      <c r="B1748" s="390" t="s">
        <v>18766</v>
      </c>
      <c r="C1748" s="397" t="s">
        <v>15489</v>
      </c>
      <c r="D1748" s="564">
        <v>7.26</v>
      </c>
      <c r="E1748" s="565"/>
    </row>
    <row r="1749" spans="1:5" ht="19.5">
      <c r="A1749" s="407" t="s">
        <v>18767</v>
      </c>
      <c r="B1749" s="390" t="s">
        <v>18768</v>
      </c>
      <c r="C1749" s="397" t="s">
        <v>15489</v>
      </c>
      <c r="D1749" s="564">
        <v>15.66</v>
      </c>
      <c r="E1749" s="565"/>
    </row>
    <row r="1750" spans="1:5" ht="19.5">
      <c r="A1750" s="407" t="s">
        <v>18769</v>
      </c>
      <c r="B1750" s="390" t="s">
        <v>18770</v>
      </c>
      <c r="C1750" s="397" t="s">
        <v>15489</v>
      </c>
      <c r="D1750" s="564">
        <v>50.11</v>
      </c>
      <c r="E1750" s="565"/>
    </row>
    <row r="1751" spans="1:5" ht="19.5">
      <c r="A1751" s="407" t="s">
        <v>18771</v>
      </c>
      <c r="B1751" s="390" t="s">
        <v>18772</v>
      </c>
      <c r="C1751" s="397" t="s">
        <v>15489</v>
      </c>
      <c r="D1751" s="564">
        <v>12.94</v>
      </c>
      <c r="E1751" s="565"/>
    </row>
    <row r="1752" spans="1:5">
      <c r="A1752" s="408" t="s">
        <v>18773</v>
      </c>
      <c r="B1752" s="390" t="s">
        <v>18774</v>
      </c>
      <c r="C1752" s="400" t="s">
        <v>15489</v>
      </c>
      <c r="D1752" s="562">
        <v>0.63</v>
      </c>
      <c r="E1752" s="563"/>
    </row>
    <row r="1753" spans="1:5" ht="19.5">
      <c r="A1753" s="407" t="s">
        <v>18775</v>
      </c>
      <c r="B1753" s="390" t="s">
        <v>18776</v>
      </c>
      <c r="C1753" s="397" t="s">
        <v>15489</v>
      </c>
      <c r="D1753" s="564">
        <v>84.4</v>
      </c>
      <c r="E1753" s="565"/>
    </row>
    <row r="1754" spans="1:5" ht="29.25">
      <c r="A1754" s="407" t="s">
        <v>18777</v>
      </c>
      <c r="B1754" s="402" t="s">
        <v>18778</v>
      </c>
      <c r="C1754" s="397" t="s">
        <v>15489</v>
      </c>
      <c r="D1754" s="564">
        <v>73.489999999999995</v>
      </c>
      <c r="E1754" s="565"/>
    </row>
    <row r="1755" spans="1:5" ht="19.5">
      <c r="A1755" s="407" t="s">
        <v>18779</v>
      </c>
      <c r="B1755" s="390" t="s">
        <v>18780</v>
      </c>
      <c r="C1755" s="397" t="s">
        <v>15489</v>
      </c>
      <c r="D1755" s="564">
        <v>8.77</v>
      </c>
      <c r="E1755" s="565"/>
    </row>
    <row r="1756" spans="1:5" ht="19.5">
      <c r="A1756" s="407" t="s">
        <v>18781</v>
      </c>
      <c r="B1756" s="390" t="s">
        <v>18782</v>
      </c>
      <c r="C1756" s="397" t="s">
        <v>15489</v>
      </c>
      <c r="D1756" s="564">
        <v>21.25</v>
      </c>
      <c r="E1756" s="565"/>
    </row>
    <row r="1757" spans="1:5" ht="19.5">
      <c r="A1757" s="407" t="s">
        <v>18783</v>
      </c>
      <c r="B1757" s="390" t="s">
        <v>18784</v>
      </c>
      <c r="C1757" s="397" t="s">
        <v>15489</v>
      </c>
      <c r="D1757" s="564">
        <v>29.42</v>
      </c>
      <c r="E1757" s="565"/>
    </row>
    <row r="1758" spans="1:5" ht="19.5">
      <c r="A1758" s="407" t="s">
        <v>18785</v>
      </c>
      <c r="B1758" s="390" t="s">
        <v>18786</v>
      </c>
      <c r="C1758" s="397" t="s">
        <v>15489</v>
      </c>
      <c r="D1758" s="564">
        <v>36.4</v>
      </c>
      <c r="E1758" s="565"/>
    </row>
    <row r="1759" spans="1:5">
      <c r="A1759" s="409" t="s">
        <v>18787</v>
      </c>
      <c r="B1759" s="392" t="s">
        <v>18788</v>
      </c>
      <c r="C1759" s="398" t="s">
        <v>15489</v>
      </c>
      <c r="D1759" s="594">
        <v>40.700000000000003</v>
      </c>
      <c r="E1759" s="595"/>
    </row>
    <row r="1760" spans="1:5" ht="14.25">
      <c r="A1760" s="403"/>
      <c r="B1760" s="395" t="s">
        <v>18789</v>
      </c>
      <c r="C1760" s="403"/>
      <c r="D1760" s="604"/>
      <c r="E1760" s="605"/>
    </row>
    <row r="1761" spans="1:5" ht="19.5">
      <c r="A1761" s="389" t="s">
        <v>18790</v>
      </c>
      <c r="B1761" s="390" t="s">
        <v>18791</v>
      </c>
      <c r="C1761" s="397" t="s">
        <v>15489</v>
      </c>
      <c r="D1761" s="602">
        <v>41.91</v>
      </c>
      <c r="E1761" s="603"/>
    </row>
    <row r="1762" spans="1:5" ht="19.5">
      <c r="A1762" s="407" t="s">
        <v>18792</v>
      </c>
      <c r="B1762" s="390" t="s">
        <v>18793</v>
      </c>
      <c r="C1762" s="391" t="s">
        <v>15489</v>
      </c>
      <c r="D1762" s="564">
        <v>62.55</v>
      </c>
      <c r="E1762" s="565"/>
    </row>
    <row r="1763" spans="1:5" ht="19.5">
      <c r="A1763" s="407" t="s">
        <v>18794</v>
      </c>
      <c r="B1763" s="390" t="s">
        <v>18795</v>
      </c>
      <c r="C1763" s="391" t="s">
        <v>15489</v>
      </c>
      <c r="D1763" s="564">
        <v>117.94</v>
      </c>
      <c r="E1763" s="565"/>
    </row>
    <row r="1764" spans="1:5" ht="19.5">
      <c r="A1764" s="407" t="s">
        <v>18796</v>
      </c>
      <c r="B1764" s="390" t="s">
        <v>18797</v>
      </c>
      <c r="C1764" s="391" t="s">
        <v>15489</v>
      </c>
      <c r="D1764" s="564">
        <v>9.58</v>
      </c>
      <c r="E1764" s="565"/>
    </row>
    <row r="1765" spans="1:5" ht="19.5">
      <c r="A1765" s="407" t="s">
        <v>18798</v>
      </c>
      <c r="B1765" s="390" t="s">
        <v>18799</v>
      </c>
      <c r="C1765" s="391" t="s">
        <v>15489</v>
      </c>
      <c r="D1765" s="564">
        <v>7.26</v>
      </c>
      <c r="E1765" s="565"/>
    </row>
    <row r="1766" spans="1:5" ht="19.5">
      <c r="A1766" s="407" t="s">
        <v>18800</v>
      </c>
      <c r="B1766" s="390" t="s">
        <v>18801</v>
      </c>
      <c r="C1766" s="391" t="s">
        <v>15489</v>
      </c>
      <c r="D1766" s="564">
        <v>15.72</v>
      </c>
      <c r="E1766" s="565"/>
    </row>
    <row r="1767" spans="1:5" ht="19.5">
      <c r="A1767" s="407" t="s">
        <v>18802</v>
      </c>
      <c r="B1767" s="390" t="s">
        <v>18803</v>
      </c>
      <c r="C1767" s="391" t="s">
        <v>15489</v>
      </c>
      <c r="D1767" s="564">
        <v>50.23</v>
      </c>
      <c r="E1767" s="565"/>
    </row>
    <row r="1768" spans="1:5" ht="19.5">
      <c r="A1768" s="407" t="s">
        <v>18804</v>
      </c>
      <c r="B1768" s="390" t="s">
        <v>18805</v>
      </c>
      <c r="C1768" s="391" t="s">
        <v>15489</v>
      </c>
      <c r="D1768" s="564">
        <v>12.94</v>
      </c>
      <c r="E1768" s="565"/>
    </row>
    <row r="1769" spans="1:5" ht="19.5">
      <c r="A1769" s="408" t="s">
        <v>18806</v>
      </c>
      <c r="B1769" s="390" t="s">
        <v>18807</v>
      </c>
      <c r="C1769" s="396" t="s">
        <v>15489</v>
      </c>
      <c r="D1769" s="562">
        <v>0.69</v>
      </c>
      <c r="E1769" s="563"/>
    </row>
    <row r="1770" spans="1:5" ht="19.5">
      <c r="A1770" s="407" t="s">
        <v>18808</v>
      </c>
      <c r="B1770" s="390" t="s">
        <v>18809</v>
      </c>
      <c r="C1770" s="391" t="s">
        <v>15787</v>
      </c>
      <c r="D1770" s="566">
        <v>1780.25</v>
      </c>
      <c r="E1770" s="567"/>
    </row>
    <row r="1771" spans="1:5" ht="78">
      <c r="A1771" s="407" t="s">
        <v>18810</v>
      </c>
      <c r="B1771" s="390" t="s">
        <v>18811</v>
      </c>
      <c r="C1771" s="391" t="s">
        <v>15489</v>
      </c>
      <c r="D1771" s="566">
        <v>1762.5</v>
      </c>
      <c r="E1771" s="567"/>
    </row>
    <row r="1772" spans="1:5" ht="19.5">
      <c r="A1772" s="407" t="s">
        <v>18812</v>
      </c>
      <c r="B1772" s="390" t="s">
        <v>18813</v>
      </c>
      <c r="C1772" s="391" t="s">
        <v>15787</v>
      </c>
      <c r="D1772" s="564">
        <v>503.47</v>
      </c>
      <c r="E1772" s="565"/>
    </row>
    <row r="1773" spans="1:5" ht="19.5">
      <c r="A1773" s="407" t="s">
        <v>18814</v>
      </c>
      <c r="B1773" s="390" t="s">
        <v>18815</v>
      </c>
      <c r="C1773" s="391" t="s">
        <v>15787</v>
      </c>
      <c r="D1773" s="564">
        <v>438.44</v>
      </c>
      <c r="E1773" s="565"/>
    </row>
    <row r="1774" spans="1:5" ht="19.5">
      <c r="A1774" s="407" t="s">
        <v>18816</v>
      </c>
      <c r="B1774" s="390" t="s">
        <v>18817</v>
      </c>
      <c r="C1774" s="391" t="s">
        <v>15787</v>
      </c>
      <c r="D1774" s="564">
        <v>521.78</v>
      </c>
      <c r="E1774" s="565"/>
    </row>
    <row r="1775" spans="1:5" ht="19.5">
      <c r="A1775" s="407" t="s">
        <v>18818</v>
      </c>
      <c r="B1775" s="390" t="s">
        <v>18819</v>
      </c>
      <c r="C1775" s="391" t="s">
        <v>15787</v>
      </c>
      <c r="D1775" s="564">
        <v>523.61</v>
      </c>
      <c r="E1775" s="565"/>
    </row>
    <row r="1776" spans="1:5" ht="19.5">
      <c r="A1776" s="408" t="s">
        <v>18820</v>
      </c>
      <c r="B1776" s="390" t="s">
        <v>18821</v>
      </c>
      <c r="C1776" s="396" t="s">
        <v>15787</v>
      </c>
      <c r="D1776" s="562">
        <v>474.34</v>
      </c>
      <c r="E1776" s="563"/>
    </row>
    <row r="1777" spans="1:5" ht="19.5">
      <c r="A1777" s="407" t="s">
        <v>18822</v>
      </c>
      <c r="B1777" s="390" t="s">
        <v>18823</v>
      </c>
      <c r="C1777" s="391" t="s">
        <v>15787</v>
      </c>
      <c r="D1777" s="564">
        <v>483.38</v>
      </c>
      <c r="E1777" s="565"/>
    </row>
    <row r="1778" spans="1:5" ht="19.5">
      <c r="A1778" s="389" t="s">
        <v>18824</v>
      </c>
      <c r="B1778" s="390" t="s">
        <v>18825</v>
      </c>
      <c r="C1778" s="391" t="s">
        <v>15787</v>
      </c>
      <c r="D1778" s="564">
        <v>501.6</v>
      </c>
      <c r="E1778" s="565"/>
    </row>
    <row r="1779" spans="1:5" ht="19.5">
      <c r="A1779" s="390" t="s">
        <v>18826</v>
      </c>
      <c r="B1779" s="390" t="s">
        <v>18827</v>
      </c>
      <c r="C1779" s="396" t="s">
        <v>15787</v>
      </c>
      <c r="D1779" s="562">
        <v>540.08000000000004</v>
      </c>
      <c r="E1779" s="563"/>
    </row>
    <row r="1780" spans="1:5" ht="19.5">
      <c r="A1780" s="407" t="s">
        <v>18828</v>
      </c>
      <c r="B1780" s="390" t="s">
        <v>18829</v>
      </c>
      <c r="C1780" s="391" t="s">
        <v>15787</v>
      </c>
      <c r="D1780" s="566">
        <v>1809.88</v>
      </c>
      <c r="E1780" s="567"/>
    </row>
    <row r="1781" spans="1:5" ht="78">
      <c r="A1781" s="407" t="s">
        <v>18830</v>
      </c>
      <c r="B1781" s="390" t="s">
        <v>18831</v>
      </c>
      <c r="C1781" s="391" t="s">
        <v>15489</v>
      </c>
      <c r="D1781" s="566">
        <v>1859.35</v>
      </c>
      <c r="E1781" s="567"/>
    </row>
    <row r="1782" spans="1:5" ht="19.5">
      <c r="A1782" s="407" t="s">
        <v>18832</v>
      </c>
      <c r="B1782" s="390" t="s">
        <v>18833</v>
      </c>
      <c r="C1782" s="391" t="s">
        <v>15787</v>
      </c>
      <c r="D1782" s="564">
        <v>507.75</v>
      </c>
      <c r="E1782" s="565"/>
    </row>
    <row r="1783" spans="1:5" ht="19.5">
      <c r="A1783" s="407" t="s">
        <v>18834</v>
      </c>
      <c r="B1783" s="390" t="s">
        <v>18835</v>
      </c>
      <c r="C1783" s="391" t="s">
        <v>15787</v>
      </c>
      <c r="D1783" s="564">
        <v>442.72</v>
      </c>
      <c r="E1783" s="565"/>
    </row>
    <row r="1784" spans="1:5" ht="19.5">
      <c r="A1784" s="407" t="s">
        <v>18836</v>
      </c>
      <c r="B1784" s="390" t="s">
        <v>18837</v>
      </c>
      <c r="C1784" s="391" t="s">
        <v>15787</v>
      </c>
      <c r="D1784" s="564">
        <v>526.05999999999995</v>
      </c>
      <c r="E1784" s="565"/>
    </row>
    <row r="1785" spans="1:5" ht="19.5">
      <c r="A1785" s="407" t="s">
        <v>18838</v>
      </c>
      <c r="B1785" s="390" t="s">
        <v>18839</v>
      </c>
      <c r="C1785" s="391" t="s">
        <v>15787</v>
      </c>
      <c r="D1785" s="564">
        <v>527.89</v>
      </c>
      <c r="E1785" s="565"/>
    </row>
    <row r="1786" spans="1:5" ht="19.5">
      <c r="A1786" s="408" t="s">
        <v>18840</v>
      </c>
      <c r="B1786" s="390" t="s">
        <v>18841</v>
      </c>
      <c r="C1786" s="396" t="s">
        <v>15787</v>
      </c>
      <c r="D1786" s="562">
        <v>478.62</v>
      </c>
      <c r="E1786" s="563"/>
    </row>
    <row r="1787" spans="1:5" ht="19.5">
      <c r="A1787" s="407" t="s">
        <v>18842</v>
      </c>
      <c r="B1787" s="390" t="s">
        <v>18843</v>
      </c>
      <c r="C1787" s="391" t="s">
        <v>15787</v>
      </c>
      <c r="D1787" s="564">
        <v>487.66</v>
      </c>
      <c r="E1787" s="565"/>
    </row>
    <row r="1788" spans="1:5" ht="19.5">
      <c r="A1788" s="408" t="s">
        <v>18844</v>
      </c>
      <c r="B1788" s="390" t="s">
        <v>18845</v>
      </c>
      <c r="C1788" s="396" t="s">
        <v>15787</v>
      </c>
      <c r="D1788" s="562">
        <v>505.88</v>
      </c>
      <c r="E1788" s="563"/>
    </row>
    <row r="1789" spans="1:5" ht="19.5">
      <c r="A1789" s="408" t="s">
        <v>18846</v>
      </c>
      <c r="B1789" s="390" t="s">
        <v>18847</v>
      </c>
      <c r="C1789" s="396" t="s">
        <v>15787</v>
      </c>
      <c r="D1789" s="562">
        <v>544.36</v>
      </c>
      <c r="E1789" s="563"/>
    </row>
    <row r="1790" spans="1:5" ht="58.5">
      <c r="A1790" s="407" t="s">
        <v>18848</v>
      </c>
      <c r="B1790" s="390" t="s">
        <v>18849</v>
      </c>
      <c r="C1790" s="391" t="s">
        <v>15489</v>
      </c>
      <c r="D1790" s="564">
        <v>146.74</v>
      </c>
      <c r="E1790" s="565"/>
    </row>
    <row r="1791" spans="1:5" ht="19.5">
      <c r="A1791" s="389" t="s">
        <v>18850</v>
      </c>
      <c r="B1791" s="390" t="s">
        <v>18851</v>
      </c>
      <c r="C1791" s="397" t="s">
        <v>15489</v>
      </c>
      <c r="D1791" s="602">
        <v>799.52</v>
      </c>
      <c r="E1791" s="603"/>
    </row>
    <row r="1792" spans="1:5" ht="19.5">
      <c r="A1792" s="408" t="s">
        <v>18852</v>
      </c>
      <c r="B1792" s="390" t="s">
        <v>18853</v>
      </c>
      <c r="C1792" s="400" t="s">
        <v>15489</v>
      </c>
      <c r="D1792" s="562">
        <v>456.78</v>
      </c>
      <c r="E1792" s="563"/>
    </row>
    <row r="1793" spans="1:5" ht="58.5">
      <c r="A1793" s="407" t="s">
        <v>18854</v>
      </c>
      <c r="B1793" s="390" t="s">
        <v>18855</v>
      </c>
      <c r="C1793" s="397" t="s">
        <v>15489</v>
      </c>
      <c r="D1793" s="564">
        <v>153.88</v>
      </c>
      <c r="E1793" s="565"/>
    </row>
    <row r="1794" spans="1:5" ht="19.5">
      <c r="A1794" s="407" t="s">
        <v>18856</v>
      </c>
      <c r="B1794" s="390" t="s">
        <v>18857</v>
      </c>
      <c r="C1794" s="397" t="s">
        <v>15489</v>
      </c>
      <c r="D1794" s="564">
        <v>799.52</v>
      </c>
      <c r="E1794" s="565"/>
    </row>
    <row r="1795" spans="1:5" ht="19.5">
      <c r="A1795" s="407" t="s">
        <v>18858</v>
      </c>
      <c r="B1795" s="390" t="s">
        <v>18859</v>
      </c>
      <c r="C1795" s="397" t="s">
        <v>15489</v>
      </c>
      <c r="D1795" s="564">
        <v>472.8</v>
      </c>
      <c r="E1795" s="565"/>
    </row>
    <row r="1796" spans="1:5" ht="19.5">
      <c r="A1796" s="408" t="s">
        <v>18860</v>
      </c>
      <c r="B1796" s="390" t="s">
        <v>18861</v>
      </c>
      <c r="C1796" s="400" t="s">
        <v>15489</v>
      </c>
      <c r="D1796" s="562">
        <v>548.11</v>
      </c>
      <c r="E1796" s="563"/>
    </row>
    <row r="1797" spans="1:5" ht="29.25">
      <c r="A1797" s="407" t="s">
        <v>18862</v>
      </c>
      <c r="B1797" s="390" t="s">
        <v>18863</v>
      </c>
      <c r="C1797" s="397" t="s">
        <v>15489</v>
      </c>
      <c r="D1797" s="564">
        <v>94.73</v>
      </c>
      <c r="E1797" s="565"/>
    </row>
    <row r="1798" spans="1:5" ht="29.25">
      <c r="A1798" s="407" t="s">
        <v>18864</v>
      </c>
      <c r="B1798" s="390" t="s">
        <v>18865</v>
      </c>
      <c r="C1798" s="397" t="s">
        <v>15489</v>
      </c>
      <c r="D1798" s="564">
        <v>147.35</v>
      </c>
      <c r="E1798" s="565"/>
    </row>
    <row r="1799" spans="1:5" ht="29.25">
      <c r="A1799" s="407" t="s">
        <v>18866</v>
      </c>
      <c r="B1799" s="402" t="s">
        <v>18867</v>
      </c>
      <c r="C1799" s="397" t="s">
        <v>15489</v>
      </c>
      <c r="D1799" s="564">
        <v>128.69</v>
      </c>
      <c r="E1799" s="565"/>
    </row>
    <row r="1800" spans="1:5" ht="29.25">
      <c r="A1800" s="407" t="s">
        <v>18868</v>
      </c>
      <c r="B1800" s="390" t="s">
        <v>18869</v>
      </c>
      <c r="C1800" s="397" t="s">
        <v>15489</v>
      </c>
      <c r="D1800" s="564">
        <v>163.68</v>
      </c>
      <c r="E1800" s="565"/>
    </row>
    <row r="1801" spans="1:5" ht="29.25">
      <c r="A1801" s="407" t="s">
        <v>18870</v>
      </c>
      <c r="B1801" s="390" t="s">
        <v>18871</v>
      </c>
      <c r="C1801" s="397" t="s">
        <v>15489</v>
      </c>
      <c r="D1801" s="564">
        <v>171</v>
      </c>
      <c r="E1801" s="565"/>
    </row>
    <row r="1802" spans="1:5" ht="29.25">
      <c r="A1802" s="407" t="s">
        <v>18872</v>
      </c>
      <c r="B1802" s="390" t="s">
        <v>18873</v>
      </c>
      <c r="C1802" s="397" t="s">
        <v>15489</v>
      </c>
      <c r="D1802" s="564">
        <v>215.77</v>
      </c>
      <c r="E1802" s="565"/>
    </row>
    <row r="1803" spans="1:5" ht="29.25">
      <c r="A1803" s="407" t="s">
        <v>18874</v>
      </c>
      <c r="B1803" s="402" t="s">
        <v>18875</v>
      </c>
      <c r="C1803" s="410" t="s">
        <v>15489</v>
      </c>
      <c r="D1803" s="564">
        <v>200.87</v>
      </c>
      <c r="E1803" s="565"/>
    </row>
    <row r="1804" spans="1:5" ht="29.25">
      <c r="A1804" s="408" t="s">
        <v>18876</v>
      </c>
      <c r="B1804" s="402" t="s">
        <v>18877</v>
      </c>
      <c r="C1804" s="411" t="s">
        <v>15369</v>
      </c>
      <c r="D1804" s="562">
        <v>49.93</v>
      </c>
      <c r="E1804" s="563"/>
    </row>
    <row r="1805" spans="1:5" ht="29.25">
      <c r="A1805" s="408" t="s">
        <v>18878</v>
      </c>
      <c r="B1805" s="402" t="s">
        <v>18879</v>
      </c>
      <c r="C1805" s="411" t="s">
        <v>15369</v>
      </c>
      <c r="D1805" s="562">
        <v>46.92</v>
      </c>
      <c r="E1805" s="563"/>
    </row>
    <row r="1806" spans="1:5" ht="29.25">
      <c r="A1806" s="408" t="s">
        <v>18880</v>
      </c>
      <c r="B1806" s="390" t="s">
        <v>18881</v>
      </c>
      <c r="C1806" s="411" t="s">
        <v>15489</v>
      </c>
      <c r="D1806" s="562">
        <v>855.93</v>
      </c>
      <c r="E1806" s="563"/>
    </row>
    <row r="1807" spans="1:5" ht="19.5">
      <c r="A1807" s="407" t="s">
        <v>18882</v>
      </c>
      <c r="B1807" s="390" t="s">
        <v>18883</v>
      </c>
      <c r="C1807" s="410" t="s">
        <v>15489</v>
      </c>
      <c r="D1807" s="564">
        <v>954.22</v>
      </c>
      <c r="E1807" s="565"/>
    </row>
    <row r="1808" spans="1:5" ht="19.5">
      <c r="A1808" s="408" t="s">
        <v>18884</v>
      </c>
      <c r="B1808" s="390" t="s">
        <v>18885</v>
      </c>
      <c r="C1808" s="411" t="s">
        <v>15396</v>
      </c>
      <c r="D1808" s="576">
        <v>8399.43</v>
      </c>
      <c r="E1808" s="577"/>
    </row>
    <row r="1809" spans="1:5" ht="19.5">
      <c r="A1809" s="408" t="s">
        <v>18886</v>
      </c>
      <c r="B1809" s="390" t="s">
        <v>18887</v>
      </c>
      <c r="C1809" s="411" t="s">
        <v>15396</v>
      </c>
      <c r="D1809" s="576">
        <v>10919.3</v>
      </c>
      <c r="E1809" s="577"/>
    </row>
    <row r="1810" spans="1:5" ht="19.5">
      <c r="A1810" s="408" t="s">
        <v>18888</v>
      </c>
      <c r="B1810" s="390" t="s">
        <v>18889</v>
      </c>
      <c r="C1810" s="411" t="s">
        <v>15396</v>
      </c>
      <c r="D1810" s="576">
        <v>11339.34</v>
      </c>
      <c r="E1810" s="577"/>
    </row>
    <row r="1811" spans="1:5" ht="39">
      <c r="A1811" s="407" t="s">
        <v>18890</v>
      </c>
      <c r="B1811" s="390" t="s">
        <v>18891</v>
      </c>
      <c r="C1811" s="410" t="s">
        <v>15396</v>
      </c>
      <c r="D1811" s="566">
        <v>17034.8</v>
      </c>
      <c r="E1811" s="567"/>
    </row>
    <row r="1812" spans="1:5" ht="39">
      <c r="A1812" s="407" t="s">
        <v>18892</v>
      </c>
      <c r="B1812" s="390" t="s">
        <v>18893</v>
      </c>
      <c r="C1812" s="410" t="s">
        <v>15396</v>
      </c>
      <c r="D1812" s="566">
        <v>19590.12</v>
      </c>
      <c r="E1812" s="567"/>
    </row>
    <row r="1813" spans="1:5" ht="39">
      <c r="A1813" s="407" t="s">
        <v>18894</v>
      </c>
      <c r="B1813" s="390" t="s">
        <v>18895</v>
      </c>
      <c r="C1813" s="410" t="s">
        <v>15396</v>
      </c>
      <c r="D1813" s="566">
        <v>20867.669999999998</v>
      </c>
      <c r="E1813" s="567"/>
    </row>
    <row r="1814" spans="1:5" ht="29.25">
      <c r="A1814" s="409" t="s">
        <v>18896</v>
      </c>
      <c r="B1814" s="392" t="s">
        <v>18897</v>
      </c>
      <c r="C1814" s="412" t="s">
        <v>15396</v>
      </c>
      <c r="D1814" s="568">
        <v>22145.29</v>
      </c>
      <c r="E1814" s="569"/>
    </row>
    <row r="1815" spans="1:5" ht="14.25">
      <c r="A1815" s="399"/>
      <c r="B1815" s="395" t="s">
        <v>18898</v>
      </c>
      <c r="C1815" s="399"/>
      <c r="D1815" s="600"/>
      <c r="E1815" s="601"/>
    </row>
    <row r="1816" spans="1:5" ht="29.25">
      <c r="A1816" s="389" t="s">
        <v>18899</v>
      </c>
      <c r="B1816" s="390" t="s">
        <v>18900</v>
      </c>
      <c r="C1816" s="397" t="s">
        <v>15396</v>
      </c>
      <c r="D1816" s="570">
        <v>40154.720000000001</v>
      </c>
      <c r="E1816" s="571"/>
    </row>
    <row r="1817" spans="1:5" ht="29.25">
      <c r="A1817" s="389" t="s">
        <v>18901</v>
      </c>
      <c r="B1817" s="390" t="s">
        <v>18902</v>
      </c>
      <c r="C1817" s="397" t="s">
        <v>15396</v>
      </c>
      <c r="D1817" s="570">
        <v>44170.2</v>
      </c>
      <c r="E1817" s="571"/>
    </row>
    <row r="1818" spans="1:5" ht="29.25">
      <c r="A1818" s="407" t="s">
        <v>18903</v>
      </c>
      <c r="B1818" s="390" t="s">
        <v>18904</v>
      </c>
      <c r="C1818" s="397" t="s">
        <v>15396</v>
      </c>
      <c r="D1818" s="566">
        <v>48185.67</v>
      </c>
      <c r="E1818" s="567"/>
    </row>
    <row r="1819" spans="1:5" ht="29.25">
      <c r="A1819" s="407" t="s">
        <v>18905</v>
      </c>
      <c r="B1819" s="390" t="s">
        <v>18906</v>
      </c>
      <c r="C1819" s="397" t="s">
        <v>15396</v>
      </c>
      <c r="D1819" s="566">
        <v>56216.57</v>
      </c>
      <c r="E1819" s="567"/>
    </row>
    <row r="1820" spans="1:5" ht="39">
      <c r="A1820" s="407" t="s">
        <v>18907</v>
      </c>
      <c r="B1820" s="390" t="s">
        <v>18908</v>
      </c>
      <c r="C1820" s="397" t="s">
        <v>15396</v>
      </c>
      <c r="D1820" s="566">
        <v>43119.23</v>
      </c>
      <c r="E1820" s="567"/>
    </row>
    <row r="1821" spans="1:5" ht="39">
      <c r="A1821" s="407" t="s">
        <v>18909</v>
      </c>
      <c r="B1821" s="390" t="s">
        <v>18910</v>
      </c>
      <c r="C1821" s="397" t="s">
        <v>15396</v>
      </c>
      <c r="D1821" s="566">
        <v>47431.14</v>
      </c>
      <c r="E1821" s="567"/>
    </row>
    <row r="1822" spans="1:5" ht="39">
      <c r="A1822" s="407" t="s">
        <v>18911</v>
      </c>
      <c r="B1822" s="390" t="s">
        <v>18912</v>
      </c>
      <c r="C1822" s="397" t="s">
        <v>15396</v>
      </c>
      <c r="D1822" s="566">
        <v>51743.040000000001</v>
      </c>
      <c r="E1822" s="567"/>
    </row>
    <row r="1823" spans="1:5" ht="39">
      <c r="A1823" s="407" t="s">
        <v>18913</v>
      </c>
      <c r="B1823" s="390" t="s">
        <v>18914</v>
      </c>
      <c r="C1823" s="397" t="s">
        <v>15396</v>
      </c>
      <c r="D1823" s="566">
        <v>60366.91</v>
      </c>
      <c r="E1823" s="567"/>
    </row>
    <row r="1824" spans="1:5" ht="29.25">
      <c r="A1824" s="407" t="s">
        <v>18915</v>
      </c>
      <c r="B1824" s="390" t="s">
        <v>18916</v>
      </c>
      <c r="C1824" s="397" t="s">
        <v>15489</v>
      </c>
      <c r="D1824" s="564">
        <v>726.62</v>
      </c>
      <c r="E1824" s="565"/>
    </row>
    <row r="1825" spans="1:5" ht="39">
      <c r="A1825" s="407" t="s">
        <v>18917</v>
      </c>
      <c r="B1825" s="390" t="s">
        <v>18918</v>
      </c>
      <c r="C1825" s="397" t="s">
        <v>15489</v>
      </c>
      <c r="D1825" s="564">
        <v>277.52999999999997</v>
      </c>
      <c r="E1825" s="565"/>
    </row>
    <row r="1826" spans="1:5" ht="19.5">
      <c r="A1826" s="407" t="s">
        <v>18919</v>
      </c>
      <c r="B1826" s="390" t="s">
        <v>18920</v>
      </c>
      <c r="C1826" s="397" t="s">
        <v>15489</v>
      </c>
      <c r="D1826" s="564">
        <v>552.23</v>
      </c>
      <c r="E1826" s="565"/>
    </row>
    <row r="1827" spans="1:5" ht="19.5">
      <c r="A1827" s="389" t="s">
        <v>18921</v>
      </c>
      <c r="B1827" s="390" t="s">
        <v>18922</v>
      </c>
      <c r="C1827" s="397" t="s">
        <v>15489</v>
      </c>
      <c r="D1827" s="404">
        <v>97.53</v>
      </c>
    </row>
    <row r="1828" spans="1:5" ht="29.25">
      <c r="A1828" s="390" t="s">
        <v>18923</v>
      </c>
      <c r="B1828" s="390" t="s">
        <v>18924</v>
      </c>
      <c r="C1828" s="400" t="s">
        <v>15489</v>
      </c>
      <c r="D1828" s="413">
        <v>150.41</v>
      </c>
    </row>
    <row r="1829" spans="1:5" ht="29.25">
      <c r="A1829" s="389" t="s">
        <v>18925</v>
      </c>
      <c r="B1829" s="402" t="s">
        <v>18926</v>
      </c>
      <c r="C1829" s="397" t="s">
        <v>15489</v>
      </c>
      <c r="D1829" s="404">
        <v>132.30000000000001</v>
      </c>
    </row>
    <row r="1830" spans="1:5" ht="29.25">
      <c r="A1830" s="389" t="s">
        <v>18927</v>
      </c>
      <c r="B1830" s="390" t="s">
        <v>18928</v>
      </c>
      <c r="C1830" s="397" t="s">
        <v>15489</v>
      </c>
      <c r="D1830" s="404">
        <v>167.25</v>
      </c>
    </row>
    <row r="1831" spans="1:5" ht="39">
      <c r="A1831" s="407" t="s">
        <v>18929</v>
      </c>
      <c r="B1831" s="402" t="s">
        <v>18930</v>
      </c>
      <c r="C1831" s="410" t="s">
        <v>15489</v>
      </c>
      <c r="D1831" s="564">
        <v>176.34</v>
      </c>
      <c r="E1831" s="565"/>
    </row>
    <row r="1832" spans="1:5" ht="29.25">
      <c r="A1832" s="408" t="s">
        <v>18931</v>
      </c>
      <c r="B1832" s="390" t="s">
        <v>18932</v>
      </c>
      <c r="C1832" s="411" t="s">
        <v>15489</v>
      </c>
      <c r="D1832" s="562">
        <v>219.31</v>
      </c>
      <c r="E1832" s="563"/>
    </row>
    <row r="1833" spans="1:5" ht="29.25">
      <c r="A1833" s="407" t="s">
        <v>18933</v>
      </c>
      <c r="B1833" s="402" t="s">
        <v>18934</v>
      </c>
      <c r="C1833" s="410" t="s">
        <v>15489</v>
      </c>
      <c r="D1833" s="564">
        <v>207.81</v>
      </c>
      <c r="E1833" s="565"/>
    </row>
    <row r="1834" spans="1:5" ht="29.25">
      <c r="A1834" s="408" t="s">
        <v>18935</v>
      </c>
      <c r="B1834" s="402" t="s">
        <v>18936</v>
      </c>
      <c r="C1834" s="411" t="s">
        <v>15369</v>
      </c>
      <c r="D1834" s="562">
        <v>49.93</v>
      </c>
      <c r="E1834" s="563"/>
    </row>
    <row r="1835" spans="1:5" ht="29.25">
      <c r="A1835" s="408" t="s">
        <v>18937</v>
      </c>
      <c r="B1835" s="402" t="s">
        <v>18938</v>
      </c>
      <c r="C1835" s="411" t="s">
        <v>15369</v>
      </c>
      <c r="D1835" s="562">
        <v>46.92</v>
      </c>
      <c r="E1835" s="563"/>
    </row>
    <row r="1836" spans="1:5" ht="19.5">
      <c r="A1836" s="408" t="s">
        <v>18939</v>
      </c>
      <c r="B1836" s="390" t="s">
        <v>18940</v>
      </c>
      <c r="C1836" s="411" t="s">
        <v>15489</v>
      </c>
      <c r="D1836" s="562">
        <v>888.93</v>
      </c>
      <c r="E1836" s="563"/>
    </row>
    <row r="1837" spans="1:5" ht="19.5">
      <c r="A1837" s="407" t="s">
        <v>18941</v>
      </c>
      <c r="B1837" s="390" t="s">
        <v>18942</v>
      </c>
      <c r="C1837" s="410" t="s">
        <v>15489</v>
      </c>
      <c r="D1837" s="564">
        <v>988.77</v>
      </c>
      <c r="E1837" s="565"/>
    </row>
    <row r="1838" spans="1:5" ht="19.5">
      <c r="A1838" s="408" t="s">
        <v>18943</v>
      </c>
      <c r="B1838" s="390" t="s">
        <v>18944</v>
      </c>
      <c r="C1838" s="411" t="s">
        <v>15396</v>
      </c>
      <c r="D1838" s="576">
        <v>8961.33</v>
      </c>
      <c r="E1838" s="577"/>
    </row>
    <row r="1839" spans="1:5" ht="19.5">
      <c r="A1839" s="408" t="s">
        <v>18945</v>
      </c>
      <c r="B1839" s="390" t="s">
        <v>18946</v>
      </c>
      <c r="C1839" s="411" t="s">
        <v>15396</v>
      </c>
      <c r="D1839" s="576">
        <v>11649.75</v>
      </c>
      <c r="E1839" s="577"/>
    </row>
    <row r="1840" spans="1:5" ht="19.5">
      <c r="A1840" s="408" t="s">
        <v>18947</v>
      </c>
      <c r="B1840" s="390" t="s">
        <v>18948</v>
      </c>
      <c r="C1840" s="411" t="s">
        <v>15396</v>
      </c>
      <c r="D1840" s="576">
        <v>12097.86</v>
      </c>
      <c r="E1840" s="577"/>
    </row>
    <row r="1841" spans="1:5" ht="29.25">
      <c r="A1841" s="407" t="s">
        <v>18949</v>
      </c>
      <c r="B1841" s="390" t="s">
        <v>18950</v>
      </c>
      <c r="C1841" s="410" t="s">
        <v>15396</v>
      </c>
      <c r="D1841" s="566">
        <v>18208.7</v>
      </c>
      <c r="E1841" s="567"/>
    </row>
    <row r="1842" spans="1:5" ht="29.25">
      <c r="A1842" s="407" t="s">
        <v>18951</v>
      </c>
      <c r="B1842" s="390" t="s">
        <v>18952</v>
      </c>
      <c r="C1842" s="410" t="s">
        <v>15396</v>
      </c>
      <c r="D1842" s="566">
        <v>20940.05</v>
      </c>
      <c r="E1842" s="567"/>
    </row>
    <row r="1843" spans="1:5" ht="19.5">
      <c r="A1843" s="409" t="s">
        <v>18953</v>
      </c>
      <c r="B1843" s="392" t="s">
        <v>18954</v>
      </c>
      <c r="C1843" s="412" t="s">
        <v>15396</v>
      </c>
      <c r="D1843" s="568">
        <v>22305.68</v>
      </c>
      <c r="E1843" s="569"/>
    </row>
    <row r="1844" spans="1:5" ht="19.5">
      <c r="A1844" s="401"/>
      <c r="B1844" s="395" t="s">
        <v>18955</v>
      </c>
      <c r="C1844" s="401"/>
      <c r="D1844" s="596"/>
      <c r="E1844" s="597"/>
    </row>
    <row r="1845" spans="1:5" ht="29.25">
      <c r="A1845" s="389" t="s">
        <v>18956</v>
      </c>
      <c r="B1845" s="390" t="s">
        <v>18957</v>
      </c>
      <c r="C1845" s="397" t="s">
        <v>15396</v>
      </c>
      <c r="D1845" s="598">
        <v>23671.29</v>
      </c>
      <c r="E1845" s="599"/>
    </row>
    <row r="1846" spans="1:5" ht="29.25">
      <c r="A1846" s="407" t="s">
        <v>18958</v>
      </c>
      <c r="B1846" s="390" t="s">
        <v>18959</v>
      </c>
      <c r="C1846" s="397" t="s">
        <v>15396</v>
      </c>
      <c r="D1846" s="566">
        <v>43756.17</v>
      </c>
      <c r="E1846" s="567"/>
    </row>
    <row r="1847" spans="1:5" ht="29.25">
      <c r="A1847" s="407" t="s">
        <v>18960</v>
      </c>
      <c r="B1847" s="390" t="s">
        <v>18961</v>
      </c>
      <c r="C1847" s="397" t="s">
        <v>15396</v>
      </c>
      <c r="D1847" s="566">
        <v>48131.75</v>
      </c>
      <c r="E1847" s="567"/>
    </row>
    <row r="1848" spans="1:5" ht="29.25">
      <c r="A1848" s="407" t="s">
        <v>18962</v>
      </c>
      <c r="B1848" s="390" t="s">
        <v>18963</v>
      </c>
      <c r="C1848" s="397" t="s">
        <v>15396</v>
      </c>
      <c r="D1848" s="566">
        <v>52507.4</v>
      </c>
      <c r="E1848" s="567"/>
    </row>
    <row r="1849" spans="1:5" ht="29.25">
      <c r="A1849" s="407" t="s">
        <v>18964</v>
      </c>
      <c r="B1849" s="390" t="s">
        <v>18965</v>
      </c>
      <c r="C1849" s="397" t="s">
        <v>15396</v>
      </c>
      <c r="D1849" s="566">
        <v>61258.68</v>
      </c>
      <c r="E1849" s="567"/>
    </row>
    <row r="1850" spans="1:5" ht="39">
      <c r="A1850" s="407" t="s">
        <v>18966</v>
      </c>
      <c r="B1850" s="390" t="s">
        <v>18967</v>
      </c>
      <c r="C1850" s="397" t="s">
        <v>15396</v>
      </c>
      <c r="D1850" s="566">
        <v>46391.98</v>
      </c>
      <c r="E1850" s="567"/>
    </row>
    <row r="1851" spans="1:5" ht="39">
      <c r="A1851" s="407" t="s">
        <v>18968</v>
      </c>
      <c r="B1851" s="390" t="s">
        <v>18969</v>
      </c>
      <c r="C1851" s="397" t="s">
        <v>15396</v>
      </c>
      <c r="D1851" s="566">
        <v>51031.17</v>
      </c>
      <c r="E1851" s="567"/>
    </row>
    <row r="1852" spans="1:5" ht="39">
      <c r="A1852" s="407" t="s">
        <v>18970</v>
      </c>
      <c r="B1852" s="390" t="s">
        <v>18971</v>
      </c>
      <c r="C1852" s="397" t="s">
        <v>15396</v>
      </c>
      <c r="D1852" s="566">
        <v>55670.34</v>
      </c>
      <c r="E1852" s="567"/>
    </row>
    <row r="1853" spans="1:5" ht="39">
      <c r="A1853" s="407" t="s">
        <v>18972</v>
      </c>
      <c r="B1853" s="390" t="s">
        <v>18973</v>
      </c>
      <c r="C1853" s="397" t="s">
        <v>15396</v>
      </c>
      <c r="D1853" s="566">
        <v>64948.75</v>
      </c>
      <c r="E1853" s="567"/>
    </row>
    <row r="1854" spans="1:5" ht="29.25">
      <c r="A1854" s="407" t="s">
        <v>18974</v>
      </c>
      <c r="B1854" s="390" t="s">
        <v>18975</v>
      </c>
      <c r="C1854" s="397" t="s">
        <v>15489</v>
      </c>
      <c r="D1854" s="564">
        <v>739.93</v>
      </c>
      <c r="E1854" s="565"/>
    </row>
    <row r="1855" spans="1:5" ht="19.5">
      <c r="A1855" s="409" t="s">
        <v>18976</v>
      </c>
      <c r="B1855" s="392" t="s">
        <v>18977</v>
      </c>
      <c r="C1855" s="398" t="s">
        <v>15489</v>
      </c>
      <c r="D1855" s="594">
        <v>292.57</v>
      </c>
      <c r="E1855" s="595"/>
    </row>
    <row r="1856" spans="1:5" ht="19.5">
      <c r="A1856" s="401"/>
      <c r="B1856" s="395" t="s">
        <v>18978</v>
      </c>
      <c r="C1856" s="401"/>
      <c r="D1856" s="401"/>
    </row>
    <row r="1857" spans="1:5" ht="19.5">
      <c r="A1857" s="389" t="s">
        <v>18979</v>
      </c>
      <c r="B1857" s="390" t="s">
        <v>18980</v>
      </c>
      <c r="C1857" s="397" t="s">
        <v>15787</v>
      </c>
      <c r="D1857" s="404">
        <v>319.27</v>
      </c>
    </row>
    <row r="1858" spans="1:5" ht="19.5">
      <c r="A1858" s="389" t="s">
        <v>18981</v>
      </c>
      <c r="B1858" s="390" t="s">
        <v>18982</v>
      </c>
      <c r="C1858" s="397" t="s">
        <v>15787</v>
      </c>
      <c r="D1858" s="404">
        <v>345</v>
      </c>
    </row>
    <row r="1859" spans="1:5" ht="19.5">
      <c r="A1859" s="389" t="s">
        <v>18983</v>
      </c>
      <c r="B1859" s="390" t="s">
        <v>18984</v>
      </c>
      <c r="C1859" s="397" t="s">
        <v>15787</v>
      </c>
      <c r="D1859" s="404">
        <v>350</v>
      </c>
    </row>
    <row r="1860" spans="1:5" ht="19.5">
      <c r="A1860" s="389" t="s">
        <v>18985</v>
      </c>
      <c r="B1860" s="390" t="s">
        <v>18986</v>
      </c>
      <c r="C1860" s="397" t="s">
        <v>15787</v>
      </c>
      <c r="D1860" s="404">
        <v>430</v>
      </c>
    </row>
    <row r="1861" spans="1:5" ht="19.5">
      <c r="A1861" s="407" t="s">
        <v>18987</v>
      </c>
      <c r="B1861" s="390" t="s">
        <v>18988</v>
      </c>
      <c r="C1861" s="397" t="s">
        <v>15787</v>
      </c>
      <c r="D1861" s="564">
        <v>313.70999999999998</v>
      </c>
      <c r="E1861" s="565"/>
    </row>
    <row r="1862" spans="1:5" ht="19.5">
      <c r="A1862" s="407" t="s">
        <v>18989</v>
      </c>
      <c r="B1862" s="390" t="s">
        <v>18990</v>
      </c>
      <c r="C1862" s="397" t="s">
        <v>15787</v>
      </c>
      <c r="D1862" s="564">
        <v>436</v>
      </c>
      <c r="E1862" s="565"/>
    </row>
    <row r="1863" spans="1:5" ht="19.5">
      <c r="A1863" s="407" t="s">
        <v>18991</v>
      </c>
      <c r="B1863" s="390" t="s">
        <v>18992</v>
      </c>
      <c r="C1863" s="397" t="s">
        <v>15787</v>
      </c>
      <c r="D1863" s="564">
        <v>359.72</v>
      </c>
      <c r="E1863" s="565"/>
    </row>
    <row r="1864" spans="1:5" ht="19.5">
      <c r="A1864" s="407" t="s">
        <v>18993</v>
      </c>
      <c r="B1864" s="390" t="s">
        <v>18994</v>
      </c>
      <c r="C1864" s="397" t="s">
        <v>15787</v>
      </c>
      <c r="D1864" s="564">
        <v>459.46</v>
      </c>
      <c r="E1864" s="565"/>
    </row>
    <row r="1865" spans="1:5" ht="19.5">
      <c r="A1865" s="407" t="s">
        <v>18995</v>
      </c>
      <c r="B1865" s="390" t="s">
        <v>18996</v>
      </c>
      <c r="C1865" s="397" t="s">
        <v>15787</v>
      </c>
      <c r="D1865" s="564">
        <v>479</v>
      </c>
      <c r="E1865" s="565"/>
    </row>
    <row r="1866" spans="1:5" ht="19.5">
      <c r="A1866" s="407" t="s">
        <v>18997</v>
      </c>
      <c r="B1866" s="390" t="s">
        <v>18998</v>
      </c>
      <c r="C1866" s="397" t="s">
        <v>15787</v>
      </c>
      <c r="D1866" s="564">
        <v>366.89</v>
      </c>
      <c r="E1866" s="565"/>
    </row>
    <row r="1867" spans="1:5" ht="19.5">
      <c r="A1867" s="407" t="s">
        <v>18999</v>
      </c>
      <c r="B1867" s="390" t="s">
        <v>19000</v>
      </c>
      <c r="C1867" s="397" t="s">
        <v>15787</v>
      </c>
      <c r="D1867" s="564">
        <v>359.72</v>
      </c>
      <c r="E1867" s="565"/>
    </row>
    <row r="1868" spans="1:5" ht="19.5">
      <c r="A1868" s="407" t="s">
        <v>19001</v>
      </c>
      <c r="B1868" s="390" t="s">
        <v>19002</v>
      </c>
      <c r="C1868" s="397" t="s">
        <v>15787</v>
      </c>
      <c r="D1868" s="564">
        <v>590.69000000000005</v>
      </c>
      <c r="E1868" s="565"/>
    </row>
    <row r="1869" spans="1:5">
      <c r="A1869" s="408" t="s">
        <v>19003</v>
      </c>
      <c r="B1869" s="390" t="s">
        <v>19004</v>
      </c>
      <c r="C1869" s="400" t="s">
        <v>15787</v>
      </c>
      <c r="D1869" s="562">
        <v>40</v>
      </c>
      <c r="E1869" s="563"/>
    </row>
    <row r="1870" spans="1:5">
      <c r="A1870" s="407" t="s">
        <v>19005</v>
      </c>
      <c r="B1870" s="390" t="s">
        <v>19006</v>
      </c>
      <c r="C1870" s="397" t="s">
        <v>15787</v>
      </c>
      <c r="D1870" s="564">
        <v>319.27</v>
      </c>
      <c r="E1870" s="565"/>
    </row>
    <row r="1871" spans="1:5">
      <c r="A1871" s="407" t="s">
        <v>19007</v>
      </c>
      <c r="B1871" s="390" t="s">
        <v>19008</v>
      </c>
      <c r="C1871" s="397" t="s">
        <v>15787</v>
      </c>
      <c r="D1871" s="564">
        <v>345</v>
      </c>
      <c r="E1871" s="565"/>
    </row>
    <row r="1872" spans="1:5">
      <c r="A1872" s="407" t="s">
        <v>19009</v>
      </c>
      <c r="B1872" s="390" t="s">
        <v>19010</v>
      </c>
      <c r="C1872" s="397" t="s">
        <v>15787</v>
      </c>
      <c r="D1872" s="564">
        <v>350</v>
      </c>
      <c r="E1872" s="565"/>
    </row>
    <row r="1873" spans="1:5">
      <c r="A1873" s="407" t="s">
        <v>19011</v>
      </c>
      <c r="B1873" s="390" t="s">
        <v>19012</v>
      </c>
      <c r="C1873" s="397" t="s">
        <v>15787</v>
      </c>
      <c r="D1873" s="564">
        <v>430</v>
      </c>
      <c r="E1873" s="565"/>
    </row>
    <row r="1874" spans="1:5">
      <c r="A1874" s="407" t="s">
        <v>19013</v>
      </c>
      <c r="B1874" s="390" t="s">
        <v>19014</v>
      </c>
      <c r="C1874" s="397" t="s">
        <v>15787</v>
      </c>
      <c r="D1874" s="564">
        <v>313.70999999999998</v>
      </c>
      <c r="E1874" s="565"/>
    </row>
    <row r="1875" spans="1:5">
      <c r="A1875" s="407" t="s">
        <v>19015</v>
      </c>
      <c r="B1875" s="390" t="s">
        <v>19016</v>
      </c>
      <c r="C1875" s="397" t="s">
        <v>15787</v>
      </c>
      <c r="D1875" s="564">
        <v>436</v>
      </c>
      <c r="E1875" s="565"/>
    </row>
    <row r="1876" spans="1:5">
      <c r="A1876" s="407" t="s">
        <v>19017</v>
      </c>
      <c r="B1876" s="390" t="s">
        <v>19018</v>
      </c>
      <c r="C1876" s="397" t="s">
        <v>15787</v>
      </c>
      <c r="D1876" s="564">
        <v>359.72</v>
      </c>
      <c r="E1876" s="565"/>
    </row>
    <row r="1877" spans="1:5">
      <c r="A1877" s="407" t="s">
        <v>19019</v>
      </c>
      <c r="B1877" s="390" t="s">
        <v>19020</v>
      </c>
      <c r="C1877" s="397" t="s">
        <v>15787</v>
      </c>
      <c r="D1877" s="564">
        <v>459.46</v>
      </c>
      <c r="E1877" s="565"/>
    </row>
    <row r="1878" spans="1:5">
      <c r="A1878" s="407" t="s">
        <v>19021</v>
      </c>
      <c r="B1878" s="390" t="s">
        <v>19022</v>
      </c>
      <c r="C1878" s="397" t="s">
        <v>15787</v>
      </c>
      <c r="D1878" s="564">
        <v>479</v>
      </c>
      <c r="E1878" s="565"/>
    </row>
    <row r="1879" spans="1:5" ht="19.5">
      <c r="A1879" s="407" t="s">
        <v>19023</v>
      </c>
      <c r="B1879" s="390" t="s">
        <v>19024</v>
      </c>
      <c r="C1879" s="397" t="s">
        <v>15787</v>
      </c>
      <c r="D1879" s="564">
        <v>366.89</v>
      </c>
      <c r="E1879" s="565"/>
    </row>
    <row r="1880" spans="1:5" ht="19.5">
      <c r="A1880" s="407" t="s">
        <v>19025</v>
      </c>
      <c r="B1880" s="390" t="s">
        <v>19026</v>
      </c>
      <c r="C1880" s="397" t="s">
        <v>15787</v>
      </c>
      <c r="D1880" s="564">
        <v>359.72</v>
      </c>
      <c r="E1880" s="565"/>
    </row>
    <row r="1881" spans="1:5" ht="19.5">
      <c r="A1881" s="407" t="s">
        <v>19027</v>
      </c>
      <c r="B1881" s="390" t="s">
        <v>19028</v>
      </c>
      <c r="C1881" s="397" t="s">
        <v>15787</v>
      </c>
      <c r="D1881" s="564">
        <v>590.69000000000005</v>
      </c>
      <c r="E1881" s="565"/>
    </row>
    <row r="1882" spans="1:5">
      <c r="A1882" s="390" t="s">
        <v>19029</v>
      </c>
      <c r="B1882" s="390" t="s">
        <v>19030</v>
      </c>
      <c r="C1882" s="400" t="s">
        <v>15787</v>
      </c>
      <c r="D1882" s="413">
        <v>40</v>
      </c>
    </row>
    <row r="1883" spans="1:5" ht="29.25">
      <c r="A1883" s="389" t="s">
        <v>19031</v>
      </c>
      <c r="B1883" s="402" t="s">
        <v>19032</v>
      </c>
      <c r="C1883" s="397" t="s">
        <v>15489</v>
      </c>
      <c r="D1883" s="404">
        <v>65.47</v>
      </c>
    </row>
    <row r="1884" spans="1:5" ht="19.5">
      <c r="A1884" s="389" t="s">
        <v>19033</v>
      </c>
      <c r="B1884" s="390" t="s">
        <v>19034</v>
      </c>
      <c r="C1884" s="397" t="s">
        <v>18676</v>
      </c>
      <c r="D1884" s="404">
        <v>23.21</v>
      </c>
    </row>
    <row r="1885" spans="1:5">
      <c r="A1885" s="408" t="s">
        <v>19035</v>
      </c>
      <c r="B1885" s="390" t="s">
        <v>19036</v>
      </c>
      <c r="C1885" s="400" t="s">
        <v>18676</v>
      </c>
      <c r="D1885" s="562">
        <v>164.64</v>
      </c>
      <c r="E1885" s="563"/>
    </row>
    <row r="1886" spans="1:5" ht="29.25">
      <c r="A1886" s="407" t="s">
        <v>19037</v>
      </c>
      <c r="B1886" s="390" t="s">
        <v>19038</v>
      </c>
      <c r="C1886" s="397" t="s">
        <v>15489</v>
      </c>
      <c r="D1886" s="566">
        <v>1440.7</v>
      </c>
      <c r="E1886" s="567"/>
    </row>
    <row r="1887" spans="1:5" ht="29.25">
      <c r="A1887" s="407" t="s">
        <v>19039</v>
      </c>
      <c r="B1887" s="390" t="s">
        <v>19040</v>
      </c>
      <c r="C1887" s="397" t="s">
        <v>15489</v>
      </c>
      <c r="D1887" s="564">
        <v>206.66</v>
      </c>
      <c r="E1887" s="565"/>
    </row>
    <row r="1888" spans="1:5">
      <c r="A1888" s="407" t="s">
        <v>19041</v>
      </c>
      <c r="B1888" s="390" t="s">
        <v>19042</v>
      </c>
      <c r="C1888" s="397" t="s">
        <v>15489</v>
      </c>
      <c r="D1888" s="564">
        <v>80.61</v>
      </c>
      <c r="E1888" s="565"/>
    </row>
    <row r="1889" spans="1:5" ht="29.25">
      <c r="A1889" s="407" t="s">
        <v>19043</v>
      </c>
      <c r="B1889" s="402" t="s">
        <v>19044</v>
      </c>
      <c r="C1889" s="397" t="s">
        <v>15489</v>
      </c>
      <c r="D1889" s="564">
        <v>67.099999999999994</v>
      </c>
      <c r="E1889" s="565"/>
    </row>
    <row r="1890" spans="1:5" ht="19.5">
      <c r="A1890" s="407" t="s">
        <v>19045</v>
      </c>
      <c r="B1890" s="390" t="s">
        <v>19046</v>
      </c>
      <c r="C1890" s="397" t="s">
        <v>18676</v>
      </c>
      <c r="D1890" s="564">
        <v>25.14</v>
      </c>
      <c r="E1890" s="565"/>
    </row>
    <row r="1891" spans="1:5">
      <c r="A1891" s="408" t="s">
        <v>19047</v>
      </c>
      <c r="B1891" s="390" t="s">
        <v>19048</v>
      </c>
      <c r="C1891" s="400" t="s">
        <v>18676</v>
      </c>
      <c r="D1891" s="562">
        <v>166.78</v>
      </c>
      <c r="E1891" s="563"/>
    </row>
    <row r="1892" spans="1:5" ht="29.25">
      <c r="A1892" s="407" t="s">
        <v>19049</v>
      </c>
      <c r="B1892" s="390" t="s">
        <v>19050</v>
      </c>
      <c r="C1892" s="397" t="s">
        <v>15489</v>
      </c>
      <c r="D1892" s="566">
        <v>1453.34</v>
      </c>
      <c r="E1892" s="567"/>
    </row>
    <row r="1893" spans="1:5" ht="29.25">
      <c r="A1893" s="407" t="s">
        <v>19051</v>
      </c>
      <c r="B1893" s="390" t="s">
        <v>19052</v>
      </c>
      <c r="C1893" s="397" t="s">
        <v>15489</v>
      </c>
      <c r="D1893" s="564">
        <v>208.65</v>
      </c>
      <c r="E1893" s="565"/>
    </row>
    <row r="1894" spans="1:5">
      <c r="A1894" s="408" t="s">
        <v>19053</v>
      </c>
      <c r="B1894" s="390" t="s">
        <v>19054</v>
      </c>
      <c r="C1894" s="400" t="s">
        <v>15489</v>
      </c>
      <c r="D1894" s="562">
        <v>81.84</v>
      </c>
      <c r="E1894" s="563"/>
    </row>
    <row r="1895" spans="1:5" ht="29.25">
      <c r="A1895" s="407" t="s">
        <v>19055</v>
      </c>
      <c r="B1895" s="390" t="s">
        <v>19056</v>
      </c>
      <c r="C1895" s="397" t="s">
        <v>15369</v>
      </c>
      <c r="D1895" s="564">
        <v>22.06</v>
      </c>
      <c r="E1895" s="565"/>
    </row>
    <row r="1896" spans="1:5" ht="29.25">
      <c r="A1896" s="407" t="s">
        <v>19057</v>
      </c>
      <c r="B1896" s="390" t="s">
        <v>19058</v>
      </c>
      <c r="C1896" s="397" t="s">
        <v>15369</v>
      </c>
      <c r="D1896" s="564">
        <v>22.57</v>
      </c>
      <c r="E1896" s="565"/>
    </row>
    <row r="1897" spans="1:5">
      <c r="A1897" s="408" t="s">
        <v>19059</v>
      </c>
      <c r="B1897" s="390" t="s">
        <v>19060</v>
      </c>
      <c r="C1897" s="400" t="s">
        <v>15787</v>
      </c>
      <c r="D1897" s="576">
        <v>4615.74</v>
      </c>
      <c r="E1897" s="577"/>
    </row>
    <row r="1898" spans="1:5" ht="29.25">
      <c r="A1898" s="407" t="s">
        <v>19061</v>
      </c>
      <c r="B1898" s="390" t="s">
        <v>19062</v>
      </c>
      <c r="C1898" s="397" t="s">
        <v>18676</v>
      </c>
      <c r="D1898" s="564">
        <v>84.69</v>
      </c>
      <c r="E1898" s="565"/>
    </row>
    <row r="1899" spans="1:5">
      <c r="A1899" s="408" t="s">
        <v>19063</v>
      </c>
      <c r="B1899" s="390" t="s">
        <v>19064</v>
      </c>
      <c r="C1899" s="400" t="s">
        <v>15787</v>
      </c>
      <c r="D1899" s="576">
        <v>4288.01</v>
      </c>
      <c r="E1899" s="577"/>
    </row>
    <row r="1900" spans="1:5" ht="19.5">
      <c r="A1900" s="407" t="s">
        <v>19065</v>
      </c>
      <c r="B1900" s="390" t="s">
        <v>19066</v>
      </c>
      <c r="C1900" s="397" t="s">
        <v>19067</v>
      </c>
      <c r="D1900" s="564">
        <v>242.24</v>
      </c>
      <c r="E1900" s="565"/>
    </row>
    <row r="1901" spans="1:5" ht="29.25">
      <c r="A1901" s="389" t="s">
        <v>19068</v>
      </c>
      <c r="B1901" s="390" t="s">
        <v>19069</v>
      </c>
      <c r="C1901" s="391" t="s">
        <v>19067</v>
      </c>
      <c r="D1901" s="404">
        <v>140.54</v>
      </c>
    </row>
    <row r="1902" spans="1:5" ht="29.25">
      <c r="A1902" s="389" t="s">
        <v>19070</v>
      </c>
      <c r="B1902" s="390" t="s">
        <v>19071</v>
      </c>
      <c r="C1902" s="391" t="s">
        <v>19067</v>
      </c>
      <c r="D1902" s="404">
        <v>87.3</v>
      </c>
    </row>
    <row r="1903" spans="1:5" ht="29.25">
      <c r="A1903" s="389" t="s">
        <v>19072</v>
      </c>
      <c r="B1903" s="390" t="s">
        <v>19073</v>
      </c>
      <c r="C1903" s="391" t="s">
        <v>19067</v>
      </c>
      <c r="D1903" s="404">
        <v>62.94</v>
      </c>
    </row>
    <row r="1904" spans="1:5">
      <c r="A1904" s="359" t="s">
        <v>19059</v>
      </c>
      <c r="B1904" s="359" t="s">
        <v>19060</v>
      </c>
      <c r="C1904" s="360" t="s">
        <v>15787</v>
      </c>
      <c r="D1904" s="590">
        <v>4615.74</v>
      </c>
      <c r="E1904" s="591"/>
    </row>
    <row r="1905" spans="1:5" ht="29.25">
      <c r="A1905" s="361" t="s">
        <v>19061</v>
      </c>
      <c r="B1905" s="359" t="s">
        <v>19062</v>
      </c>
      <c r="C1905" s="362" t="s">
        <v>18676</v>
      </c>
      <c r="D1905" s="580">
        <v>84.69</v>
      </c>
      <c r="E1905" s="581"/>
    </row>
    <row r="1906" spans="1:5">
      <c r="A1906" s="359" t="s">
        <v>19063</v>
      </c>
      <c r="B1906" s="359" t="s">
        <v>19064</v>
      </c>
      <c r="C1906" s="360" t="s">
        <v>15787</v>
      </c>
      <c r="D1906" s="590">
        <v>4288.01</v>
      </c>
      <c r="E1906" s="591"/>
    </row>
    <row r="1907" spans="1:5" ht="19.5">
      <c r="A1907" s="361" t="s">
        <v>19065</v>
      </c>
      <c r="B1907" s="359" t="s">
        <v>19066</v>
      </c>
      <c r="C1907" s="362" t="s">
        <v>19067</v>
      </c>
      <c r="D1907" s="580">
        <v>242.24</v>
      </c>
      <c r="E1907" s="581"/>
    </row>
    <row r="1908" spans="1:5" ht="19.5">
      <c r="A1908" s="361" t="s">
        <v>19068</v>
      </c>
      <c r="B1908" s="359" t="s">
        <v>19069</v>
      </c>
      <c r="C1908" s="362" t="s">
        <v>19067</v>
      </c>
      <c r="D1908" s="580">
        <v>140.54</v>
      </c>
      <c r="E1908" s="581"/>
    </row>
    <row r="1909" spans="1:5" ht="19.5">
      <c r="A1909" s="361" t="s">
        <v>19070</v>
      </c>
      <c r="B1909" s="359" t="s">
        <v>19071</v>
      </c>
      <c r="C1909" s="362" t="s">
        <v>19067</v>
      </c>
      <c r="D1909" s="580">
        <v>87.3</v>
      </c>
      <c r="E1909" s="581"/>
    </row>
    <row r="1910" spans="1:5" ht="19.5">
      <c r="A1910" s="361" t="s">
        <v>19072</v>
      </c>
      <c r="B1910" s="359" t="s">
        <v>19073</v>
      </c>
      <c r="C1910" s="362" t="s">
        <v>19067</v>
      </c>
      <c r="D1910" s="580">
        <v>62.94</v>
      </c>
      <c r="E1910" s="581"/>
    </row>
    <row r="1911" spans="1:5" ht="29.25">
      <c r="A1911" s="361" t="s">
        <v>19074</v>
      </c>
      <c r="B1911" s="367" t="s">
        <v>19075</v>
      </c>
      <c r="C1911" s="362" t="s">
        <v>15396</v>
      </c>
      <c r="D1911" s="580">
        <v>232.47</v>
      </c>
      <c r="E1911" s="581"/>
    </row>
    <row r="1912" spans="1:5" ht="19.5">
      <c r="A1912" s="361" t="s">
        <v>19076</v>
      </c>
      <c r="B1912" s="359" t="s">
        <v>19077</v>
      </c>
      <c r="C1912" s="362" t="s">
        <v>15489</v>
      </c>
      <c r="D1912" s="580">
        <v>8.93</v>
      </c>
      <c r="E1912" s="581"/>
    </row>
    <row r="1913" spans="1:5">
      <c r="A1913" s="359" t="s">
        <v>19078</v>
      </c>
      <c r="B1913" s="359" t="s">
        <v>19079</v>
      </c>
      <c r="C1913" s="360" t="s">
        <v>15787</v>
      </c>
      <c r="D1913" s="590">
        <v>4652.24</v>
      </c>
      <c r="E1913" s="591"/>
    </row>
    <row r="1914" spans="1:5" ht="29.25">
      <c r="A1914" s="361" t="s">
        <v>19080</v>
      </c>
      <c r="B1914" s="359" t="s">
        <v>19081</v>
      </c>
      <c r="C1914" s="362" t="s">
        <v>18676</v>
      </c>
      <c r="D1914" s="580">
        <v>86.14</v>
      </c>
      <c r="E1914" s="581"/>
    </row>
    <row r="1915" spans="1:5">
      <c r="A1915" s="359" t="s">
        <v>19082</v>
      </c>
      <c r="B1915" s="359" t="s">
        <v>19083</v>
      </c>
      <c r="C1915" s="360" t="s">
        <v>15787</v>
      </c>
      <c r="D1915" s="590">
        <v>4290.59</v>
      </c>
      <c r="E1915" s="591"/>
    </row>
    <row r="1916" spans="1:5" ht="19.5">
      <c r="A1916" s="361" t="s">
        <v>19084</v>
      </c>
      <c r="B1916" s="359" t="s">
        <v>19085</v>
      </c>
      <c r="C1916" s="362" t="s">
        <v>19067</v>
      </c>
      <c r="D1916" s="580">
        <v>257.32</v>
      </c>
      <c r="E1916" s="581"/>
    </row>
    <row r="1917" spans="1:5" ht="19.5">
      <c r="A1917" s="361" t="s">
        <v>19086</v>
      </c>
      <c r="B1917" s="359" t="s">
        <v>19087</v>
      </c>
      <c r="C1917" s="362" t="s">
        <v>19067</v>
      </c>
      <c r="D1917" s="580">
        <v>148.08000000000001</v>
      </c>
      <c r="E1917" s="581"/>
    </row>
    <row r="1918" spans="1:5" ht="19.5">
      <c r="A1918" s="361" t="s">
        <v>19088</v>
      </c>
      <c r="B1918" s="359" t="s">
        <v>19089</v>
      </c>
      <c r="C1918" s="362" t="s">
        <v>19067</v>
      </c>
      <c r="D1918" s="580">
        <v>91.07</v>
      </c>
      <c r="E1918" s="581"/>
    </row>
    <row r="1919" spans="1:5" ht="19.5">
      <c r="A1919" s="361" t="s">
        <v>19090</v>
      </c>
      <c r="B1919" s="359" t="s">
        <v>19091</v>
      </c>
      <c r="C1919" s="362" t="s">
        <v>19067</v>
      </c>
      <c r="D1919" s="580">
        <v>64.16</v>
      </c>
      <c r="E1919" s="581"/>
    </row>
    <row r="1920" spans="1:5" ht="29.25">
      <c r="A1920" s="361" t="s">
        <v>19092</v>
      </c>
      <c r="B1920" s="367" t="s">
        <v>19093</v>
      </c>
      <c r="C1920" s="362" t="s">
        <v>15396</v>
      </c>
      <c r="D1920" s="580">
        <v>234.44</v>
      </c>
      <c r="E1920" s="581"/>
    </row>
    <row r="1921" spans="1:5" ht="19.5">
      <c r="A1921" s="361" t="s">
        <v>19094</v>
      </c>
      <c r="B1921" s="359" t="s">
        <v>19095</v>
      </c>
      <c r="C1921" s="362" t="s">
        <v>15489</v>
      </c>
      <c r="D1921" s="580">
        <v>9.18</v>
      </c>
      <c r="E1921" s="581"/>
    </row>
    <row r="1922" spans="1:5" ht="19.5">
      <c r="A1922" s="361" t="s">
        <v>19096</v>
      </c>
      <c r="B1922" s="359" t="s">
        <v>19097</v>
      </c>
      <c r="C1922" s="362" t="s">
        <v>15787</v>
      </c>
      <c r="D1922" s="592">
        <v>69.47</v>
      </c>
      <c r="E1922" s="593"/>
    </row>
    <row r="1923" spans="1:5" ht="19.5">
      <c r="A1923" s="379" t="s">
        <v>19098</v>
      </c>
      <c r="B1923" s="359" t="s">
        <v>19099</v>
      </c>
      <c r="C1923" s="376" t="s">
        <v>15489</v>
      </c>
      <c r="D1923" s="383">
        <v>10.35</v>
      </c>
    </row>
    <row r="1924" spans="1:5" ht="19.5">
      <c r="A1924" s="380" t="s">
        <v>19100</v>
      </c>
      <c r="B1924" s="359" t="s">
        <v>19101</v>
      </c>
      <c r="C1924" s="377" t="s">
        <v>15787</v>
      </c>
      <c r="D1924" s="384">
        <v>2909.1</v>
      </c>
    </row>
    <row r="1925" spans="1:5" ht="29.25">
      <c r="A1925" s="380" t="s">
        <v>19102</v>
      </c>
      <c r="B1925" s="359" t="s">
        <v>19103</v>
      </c>
      <c r="C1925" s="377" t="s">
        <v>15787</v>
      </c>
      <c r="D1925" s="384">
        <v>11142.17</v>
      </c>
    </row>
    <row r="1926" spans="1:5" ht="19.5">
      <c r="A1926" s="380" t="s">
        <v>19104</v>
      </c>
      <c r="B1926" s="359" t="s">
        <v>19105</v>
      </c>
      <c r="C1926" s="377" t="s">
        <v>18676</v>
      </c>
      <c r="D1926" s="372">
        <v>5.78</v>
      </c>
    </row>
    <row r="1927" spans="1:5" ht="19.5">
      <c r="A1927" s="380" t="s">
        <v>19106</v>
      </c>
      <c r="B1927" s="359" t="s">
        <v>19107</v>
      </c>
      <c r="C1927" s="377" t="s">
        <v>15787</v>
      </c>
      <c r="D1927" s="372">
        <v>70.28</v>
      </c>
    </row>
    <row r="1928" spans="1:5" ht="19.5">
      <c r="A1928" s="379" t="s">
        <v>19108</v>
      </c>
      <c r="B1928" s="359" t="s">
        <v>19109</v>
      </c>
      <c r="C1928" s="376" t="s">
        <v>15489</v>
      </c>
      <c r="D1928" s="578">
        <v>10.76</v>
      </c>
      <c r="E1928" s="579"/>
    </row>
    <row r="1929" spans="1:5" ht="19.5">
      <c r="A1929" s="380" t="s">
        <v>19110</v>
      </c>
      <c r="B1929" s="359" t="s">
        <v>19111</v>
      </c>
      <c r="C1929" s="377" t="s">
        <v>15787</v>
      </c>
      <c r="D1929" s="586">
        <v>2937.22</v>
      </c>
      <c r="E1929" s="587"/>
    </row>
    <row r="1930" spans="1:5" ht="19.5">
      <c r="A1930" s="379" t="s">
        <v>19112</v>
      </c>
      <c r="B1930" s="359" t="s">
        <v>19113</v>
      </c>
      <c r="C1930" s="376" t="s">
        <v>15787</v>
      </c>
      <c r="D1930" s="590">
        <v>11175.55</v>
      </c>
      <c r="E1930" s="591"/>
    </row>
    <row r="1931" spans="1:5" ht="19.5">
      <c r="A1931" s="379" t="s">
        <v>19114</v>
      </c>
      <c r="B1931" s="359" t="s">
        <v>19115</v>
      </c>
      <c r="C1931" s="376" t="s">
        <v>18676</v>
      </c>
      <c r="D1931" s="578">
        <v>5.78</v>
      </c>
      <c r="E1931" s="579"/>
    </row>
    <row r="1932" spans="1:5" ht="58.5">
      <c r="A1932" s="380" t="s">
        <v>19116</v>
      </c>
      <c r="B1932" s="359" t="s">
        <v>19117</v>
      </c>
      <c r="C1932" s="377" t="s">
        <v>15489</v>
      </c>
      <c r="D1932" s="586">
        <v>1219.76</v>
      </c>
      <c r="E1932" s="587"/>
    </row>
    <row r="1933" spans="1:5" ht="58.5">
      <c r="A1933" s="380" t="s">
        <v>19118</v>
      </c>
      <c r="B1933" s="359" t="s">
        <v>19119</v>
      </c>
      <c r="C1933" s="377" t="s">
        <v>15489</v>
      </c>
      <c r="D1933" s="586">
        <v>1336.31</v>
      </c>
      <c r="E1933" s="587"/>
    </row>
    <row r="1934" spans="1:5" ht="58.5">
      <c r="A1934" s="380" t="s">
        <v>19120</v>
      </c>
      <c r="B1934" s="359" t="s">
        <v>19121</v>
      </c>
      <c r="C1934" s="362" t="s">
        <v>15489</v>
      </c>
      <c r="D1934" s="586">
        <v>2126.91</v>
      </c>
      <c r="E1934" s="587"/>
    </row>
    <row r="1935" spans="1:5" ht="58.5">
      <c r="A1935" s="380" t="s">
        <v>19122</v>
      </c>
      <c r="B1935" s="359" t="s">
        <v>19123</v>
      </c>
      <c r="C1935" s="362" t="s">
        <v>15489</v>
      </c>
      <c r="D1935" s="586">
        <v>1219.96</v>
      </c>
      <c r="E1935" s="587"/>
    </row>
    <row r="1936" spans="1:5" ht="58.5">
      <c r="A1936" s="380" t="s">
        <v>19124</v>
      </c>
      <c r="B1936" s="359" t="s">
        <v>19125</v>
      </c>
      <c r="C1936" s="362" t="s">
        <v>15489</v>
      </c>
      <c r="D1936" s="586">
        <v>1336.51</v>
      </c>
      <c r="E1936" s="587"/>
    </row>
    <row r="1937" spans="1:5" ht="58.5">
      <c r="A1937" s="380" t="s">
        <v>19126</v>
      </c>
      <c r="B1937" s="359" t="s">
        <v>19127</v>
      </c>
      <c r="C1937" s="362" t="s">
        <v>15489</v>
      </c>
      <c r="D1937" s="586">
        <v>2127.11</v>
      </c>
      <c r="E1937" s="587"/>
    </row>
    <row r="1938" spans="1:5" ht="19.5">
      <c r="A1938" s="379" t="s">
        <v>19128</v>
      </c>
      <c r="B1938" s="359" t="s">
        <v>19129</v>
      </c>
      <c r="C1938" s="360" t="s">
        <v>15396</v>
      </c>
      <c r="D1938" s="578">
        <v>62.52</v>
      </c>
      <c r="E1938" s="579"/>
    </row>
    <row r="1939" spans="1:5" ht="48.75">
      <c r="A1939" s="381" t="s">
        <v>19130</v>
      </c>
      <c r="B1939" s="363" t="s">
        <v>19131</v>
      </c>
      <c r="C1939" s="364" t="s">
        <v>15489</v>
      </c>
      <c r="D1939" s="588">
        <v>1063.56</v>
      </c>
      <c r="E1939" s="589"/>
    </row>
    <row r="1940" spans="1:5" ht="12.75">
      <c r="A1940" s="365"/>
      <c r="B1940" s="366" t="s">
        <v>19132</v>
      </c>
      <c r="C1940" s="365"/>
      <c r="D1940" s="584"/>
      <c r="E1940" s="585"/>
    </row>
    <row r="1941" spans="1:5" ht="19.5">
      <c r="A1941" s="361" t="s">
        <v>19133</v>
      </c>
      <c r="B1941" s="359" t="s">
        <v>19134</v>
      </c>
      <c r="C1941" s="362" t="s">
        <v>15396</v>
      </c>
      <c r="D1941" s="580">
        <v>64.92</v>
      </c>
      <c r="E1941" s="581"/>
    </row>
    <row r="1942" spans="1:5" ht="58.5">
      <c r="A1942" s="361" t="s">
        <v>19135</v>
      </c>
      <c r="B1942" s="359" t="s">
        <v>19136</v>
      </c>
      <c r="C1942" s="362" t="s">
        <v>15489</v>
      </c>
      <c r="D1942" s="586">
        <v>1108.5</v>
      </c>
      <c r="E1942" s="587"/>
    </row>
    <row r="1943" spans="1:5" ht="29.25">
      <c r="A1943" s="380" t="s">
        <v>19137</v>
      </c>
      <c r="B1943" s="359" t="s">
        <v>19138</v>
      </c>
      <c r="C1943" s="362" t="s">
        <v>15489</v>
      </c>
      <c r="D1943" s="580">
        <v>209.94</v>
      </c>
      <c r="E1943" s="581"/>
    </row>
    <row r="1944" spans="1:5" ht="29.25">
      <c r="A1944" s="380" t="s">
        <v>19139</v>
      </c>
      <c r="B1944" s="359" t="s">
        <v>19140</v>
      </c>
      <c r="C1944" s="362" t="s">
        <v>15489</v>
      </c>
      <c r="D1944" s="580">
        <v>215.23</v>
      </c>
      <c r="E1944" s="581"/>
    </row>
    <row r="1945" spans="1:5">
      <c r="A1945" s="359" t="s">
        <v>19141</v>
      </c>
      <c r="B1945" s="359" t="s">
        <v>19142</v>
      </c>
      <c r="C1945" s="360" t="s">
        <v>18676</v>
      </c>
      <c r="D1945" s="578">
        <v>14.44</v>
      </c>
      <c r="E1945" s="579"/>
    </row>
    <row r="1946" spans="1:5">
      <c r="A1946" s="359" t="s">
        <v>19143</v>
      </c>
      <c r="B1946" s="359" t="s">
        <v>19144</v>
      </c>
      <c r="C1946" s="360" t="s">
        <v>15396</v>
      </c>
      <c r="D1946" s="578">
        <v>5.97</v>
      </c>
      <c r="E1946" s="579"/>
    </row>
    <row r="1947" spans="1:5" ht="19.5">
      <c r="A1947" s="361" t="s">
        <v>19145</v>
      </c>
      <c r="B1947" s="359" t="s">
        <v>19146</v>
      </c>
      <c r="C1947" s="362" t="s">
        <v>15369</v>
      </c>
      <c r="D1947" s="580">
        <v>11.65</v>
      </c>
      <c r="E1947" s="581"/>
    </row>
    <row r="1948" spans="1:5" ht="19.5">
      <c r="A1948" s="359" t="s">
        <v>19147</v>
      </c>
      <c r="B1948" s="359" t="s">
        <v>19148</v>
      </c>
      <c r="C1948" s="360" t="s">
        <v>15369</v>
      </c>
      <c r="D1948" s="578">
        <v>7.43</v>
      </c>
      <c r="E1948" s="579"/>
    </row>
    <row r="1949" spans="1:5">
      <c r="A1949" s="359" t="s">
        <v>19149</v>
      </c>
      <c r="B1949" s="359" t="s">
        <v>19150</v>
      </c>
      <c r="C1949" s="360" t="s">
        <v>18676</v>
      </c>
      <c r="D1949" s="578">
        <v>14.44</v>
      </c>
      <c r="E1949" s="579"/>
    </row>
    <row r="1950" spans="1:5">
      <c r="A1950" s="359" t="s">
        <v>19151</v>
      </c>
      <c r="B1950" s="359" t="s">
        <v>19152</v>
      </c>
      <c r="C1950" s="360" t="s">
        <v>15396</v>
      </c>
      <c r="D1950" s="578">
        <v>5.97</v>
      </c>
      <c r="E1950" s="579"/>
    </row>
    <row r="1951" spans="1:5">
      <c r="A1951" s="361" t="s">
        <v>19153</v>
      </c>
      <c r="B1951" s="359" t="s">
        <v>19154</v>
      </c>
      <c r="C1951" s="362" t="s">
        <v>15369</v>
      </c>
      <c r="D1951" s="580">
        <v>12.1</v>
      </c>
      <c r="E1951" s="581"/>
    </row>
    <row r="1952" spans="1:5" ht="19.5">
      <c r="A1952" s="414" t="s">
        <v>19155</v>
      </c>
      <c r="B1952" s="390" t="s">
        <v>19156</v>
      </c>
      <c r="C1952" s="400" t="s">
        <v>15369</v>
      </c>
      <c r="D1952" s="582">
        <v>7.43</v>
      </c>
      <c r="E1952" s="583"/>
    </row>
    <row r="1953" spans="1:5">
      <c r="A1953" s="389" t="s">
        <v>19157</v>
      </c>
      <c r="B1953" s="390" t="s">
        <v>19158</v>
      </c>
      <c r="C1953" s="397" t="s">
        <v>15369</v>
      </c>
      <c r="D1953" s="566">
        <v>1535</v>
      </c>
      <c r="E1953" s="567"/>
    </row>
    <row r="1954" spans="1:5" ht="19.5">
      <c r="A1954" s="389" t="s">
        <v>19159</v>
      </c>
      <c r="B1954" s="390" t="s">
        <v>19160</v>
      </c>
      <c r="C1954" s="397" t="s">
        <v>15369</v>
      </c>
      <c r="D1954" s="564">
        <v>417.9</v>
      </c>
      <c r="E1954" s="565"/>
    </row>
    <row r="1955" spans="1:5" ht="29.25">
      <c r="A1955" s="389" t="s">
        <v>19161</v>
      </c>
      <c r="B1955" s="390" t="s">
        <v>19162</v>
      </c>
      <c r="C1955" s="397" t="s">
        <v>15489</v>
      </c>
      <c r="D1955" s="566">
        <v>1043.1099999999999</v>
      </c>
      <c r="E1955" s="567"/>
    </row>
    <row r="1956" spans="1:5">
      <c r="A1956" s="390" t="s">
        <v>19163</v>
      </c>
      <c r="B1956" s="390" t="s">
        <v>19164</v>
      </c>
      <c r="C1956" s="400" t="s">
        <v>18676</v>
      </c>
      <c r="D1956" s="562">
        <v>27.16</v>
      </c>
      <c r="E1956" s="563"/>
    </row>
    <row r="1957" spans="1:5" ht="29.25">
      <c r="A1957" s="389" t="s">
        <v>19165</v>
      </c>
      <c r="B1957" s="390" t="s">
        <v>19166</v>
      </c>
      <c r="C1957" s="397" t="s">
        <v>19167</v>
      </c>
      <c r="D1957" s="564">
        <v>956.61</v>
      </c>
      <c r="E1957" s="565"/>
    </row>
    <row r="1958" spans="1:5" ht="29.25">
      <c r="A1958" s="390" t="s">
        <v>19168</v>
      </c>
      <c r="B1958" s="402" t="s">
        <v>19169</v>
      </c>
      <c r="C1958" s="400" t="s">
        <v>15369</v>
      </c>
      <c r="D1958" s="576">
        <v>5555.12</v>
      </c>
      <c r="E1958" s="577"/>
    </row>
    <row r="1959" spans="1:5" ht="19.5">
      <c r="A1959" s="389" t="s">
        <v>19170</v>
      </c>
      <c r="B1959" s="390" t="s">
        <v>19171</v>
      </c>
      <c r="C1959" s="397" t="s">
        <v>15369</v>
      </c>
      <c r="D1959" s="564">
        <v>221.18</v>
      </c>
      <c r="E1959" s="565"/>
    </row>
    <row r="1960" spans="1:5" ht="19.5">
      <c r="A1960" s="389" t="s">
        <v>19172</v>
      </c>
      <c r="B1960" s="390" t="s">
        <v>19173</v>
      </c>
      <c r="C1960" s="397" t="s">
        <v>15369</v>
      </c>
      <c r="D1960" s="564">
        <v>40</v>
      </c>
      <c r="E1960" s="565"/>
    </row>
    <row r="1961" spans="1:5" ht="19.5">
      <c r="A1961" s="389" t="s">
        <v>19174</v>
      </c>
      <c r="B1961" s="390" t="s">
        <v>19175</v>
      </c>
      <c r="C1961" s="397" t="s">
        <v>15369</v>
      </c>
      <c r="D1961" s="564">
        <v>49.6</v>
      </c>
      <c r="E1961" s="565"/>
    </row>
    <row r="1962" spans="1:5" ht="19.5">
      <c r="A1962" s="389" t="s">
        <v>19176</v>
      </c>
      <c r="B1962" s="390" t="s">
        <v>19177</v>
      </c>
      <c r="C1962" s="397" t="s">
        <v>15369</v>
      </c>
      <c r="D1962" s="564">
        <v>99.5</v>
      </c>
      <c r="E1962" s="565"/>
    </row>
    <row r="1963" spans="1:5">
      <c r="A1963" s="390" t="s">
        <v>19178</v>
      </c>
      <c r="B1963" s="390" t="s">
        <v>19179</v>
      </c>
      <c r="C1963" s="400" t="s">
        <v>15369</v>
      </c>
      <c r="D1963" s="576">
        <v>1535</v>
      </c>
      <c r="E1963" s="577"/>
    </row>
    <row r="1964" spans="1:5">
      <c r="A1964" s="389" t="s">
        <v>19180</v>
      </c>
      <c r="B1964" s="390" t="s">
        <v>19181</v>
      </c>
      <c r="C1964" s="397" t="s">
        <v>15369</v>
      </c>
      <c r="D1964" s="564">
        <v>417.9</v>
      </c>
      <c r="E1964" s="565"/>
    </row>
    <row r="1965" spans="1:5" ht="29.25">
      <c r="A1965" s="389" t="s">
        <v>19182</v>
      </c>
      <c r="B1965" s="390" t="s">
        <v>19183</v>
      </c>
      <c r="C1965" s="397" t="s">
        <v>15489</v>
      </c>
      <c r="D1965" s="566">
        <v>1062.99</v>
      </c>
      <c r="E1965" s="567"/>
    </row>
    <row r="1966" spans="1:5">
      <c r="A1966" s="390" t="s">
        <v>19184</v>
      </c>
      <c r="B1966" s="390" t="s">
        <v>19185</v>
      </c>
      <c r="C1966" s="400" t="s">
        <v>18676</v>
      </c>
      <c r="D1966" s="562">
        <v>27.16</v>
      </c>
      <c r="E1966" s="563"/>
    </row>
    <row r="1967" spans="1:5" ht="29.25">
      <c r="A1967" s="389" t="s">
        <v>19186</v>
      </c>
      <c r="B1967" s="390" t="s">
        <v>19187</v>
      </c>
      <c r="C1967" s="397" t="s">
        <v>19167</v>
      </c>
      <c r="D1967" s="564">
        <v>987.34</v>
      </c>
      <c r="E1967" s="565"/>
    </row>
    <row r="1968" spans="1:5" ht="29.25">
      <c r="A1968" s="389" t="s">
        <v>19188</v>
      </c>
      <c r="B1968" s="402" t="s">
        <v>19189</v>
      </c>
      <c r="C1968" s="391" t="s">
        <v>15369</v>
      </c>
      <c r="D1968" s="566">
        <v>5759.1</v>
      </c>
      <c r="E1968" s="567"/>
    </row>
    <row r="1969" spans="1:6" ht="19.5">
      <c r="A1969" s="389" t="s">
        <v>19190</v>
      </c>
      <c r="B1969" s="390" t="s">
        <v>19191</v>
      </c>
      <c r="C1969" s="391" t="s">
        <v>15369</v>
      </c>
      <c r="D1969" s="564">
        <v>221.45</v>
      </c>
      <c r="E1969" s="565"/>
    </row>
    <row r="1970" spans="1:6" ht="19.5">
      <c r="A1970" s="389" t="s">
        <v>19192</v>
      </c>
      <c r="B1970" s="390" t="s">
        <v>19193</v>
      </c>
      <c r="C1970" s="391" t="s">
        <v>15369</v>
      </c>
      <c r="D1970" s="564">
        <v>40</v>
      </c>
      <c r="E1970" s="565"/>
    </row>
    <row r="1971" spans="1:6" ht="19.5">
      <c r="A1971" s="415" t="s">
        <v>19194</v>
      </c>
      <c r="B1971" s="390" t="s">
        <v>19195</v>
      </c>
      <c r="C1971" s="397" t="s">
        <v>15369</v>
      </c>
      <c r="D1971" s="564">
        <v>49.6</v>
      </c>
      <c r="E1971" s="565"/>
      <c r="F1971" s="276"/>
    </row>
    <row r="1972" spans="1:6" ht="29.25">
      <c r="A1972" s="415" t="s">
        <v>19196</v>
      </c>
      <c r="B1972" s="402" t="s">
        <v>19197</v>
      </c>
      <c r="C1972" s="397" t="s">
        <v>15369</v>
      </c>
      <c r="D1972" s="564">
        <v>99.5</v>
      </c>
      <c r="E1972" s="565"/>
      <c r="F1972" s="276"/>
    </row>
    <row r="1973" spans="1:6" ht="14.25">
      <c r="A1973" s="572"/>
      <c r="B1973" s="573"/>
      <c r="C1973" s="573"/>
      <c r="D1973" s="573"/>
      <c r="E1973" s="574"/>
      <c r="F1973" s="276"/>
    </row>
    <row r="1974" spans="1:6">
      <c r="A1974" s="575" t="s">
        <v>19198</v>
      </c>
      <c r="B1974" s="575"/>
      <c r="C1974" s="575"/>
      <c r="D1974" s="575"/>
      <c r="E1974" s="575"/>
      <c r="F1974" s="575"/>
    </row>
    <row r="1975" spans="1:6" ht="19.5">
      <c r="A1975" s="389" t="s">
        <v>19199</v>
      </c>
      <c r="B1975" s="390" t="s">
        <v>19200</v>
      </c>
      <c r="C1975" s="397" t="s">
        <v>15369</v>
      </c>
      <c r="D1975" s="570">
        <v>3500</v>
      </c>
      <c r="E1975" s="571"/>
      <c r="F1975" s="276"/>
    </row>
    <row r="1976" spans="1:6" ht="19.5">
      <c r="A1976" s="389" t="s">
        <v>19201</v>
      </c>
      <c r="B1976" s="390" t="s">
        <v>19202</v>
      </c>
      <c r="C1976" s="397" t="s">
        <v>15369</v>
      </c>
      <c r="D1976" s="570">
        <v>4500</v>
      </c>
      <c r="E1976" s="571"/>
      <c r="F1976" s="276"/>
    </row>
    <row r="1977" spans="1:6" ht="19.5">
      <c r="A1977" s="389" t="s">
        <v>19203</v>
      </c>
      <c r="B1977" s="390" t="s">
        <v>19204</v>
      </c>
      <c r="C1977" s="397" t="s">
        <v>15369</v>
      </c>
      <c r="D1977" s="570">
        <v>23579.47</v>
      </c>
      <c r="E1977" s="571"/>
      <c r="F1977" s="276"/>
    </row>
    <row r="1978" spans="1:6" ht="19.5">
      <c r="A1978" s="389" t="s">
        <v>19205</v>
      </c>
      <c r="B1978" s="390" t="s">
        <v>19206</v>
      </c>
      <c r="C1978" s="397" t="s">
        <v>15369</v>
      </c>
      <c r="D1978" s="570">
        <v>3500</v>
      </c>
      <c r="E1978" s="571"/>
      <c r="F1978" s="276"/>
    </row>
    <row r="1979" spans="1:6" ht="19.5">
      <c r="A1979" s="389" t="s">
        <v>19207</v>
      </c>
      <c r="B1979" s="390" t="s">
        <v>19208</v>
      </c>
      <c r="C1979" s="397" t="s">
        <v>15369</v>
      </c>
      <c r="D1979" s="570">
        <v>4500</v>
      </c>
      <c r="E1979" s="571"/>
      <c r="F1979" s="276"/>
    </row>
    <row r="1980" spans="1:6" ht="14.25">
      <c r="A1980" s="389" t="s">
        <v>19209</v>
      </c>
      <c r="B1980" s="390" t="s">
        <v>19210</v>
      </c>
      <c r="C1980" s="397" t="s">
        <v>15369</v>
      </c>
      <c r="D1980" s="570">
        <v>23601.45</v>
      </c>
      <c r="E1980" s="571"/>
      <c r="F1980" s="276"/>
    </row>
    <row r="1981" spans="1:6" ht="29.25">
      <c r="A1981" s="407" t="s">
        <v>19211</v>
      </c>
      <c r="B1981" s="390" t="s">
        <v>19212</v>
      </c>
      <c r="C1981" s="397" t="s">
        <v>15489</v>
      </c>
      <c r="D1981" s="564">
        <v>252</v>
      </c>
      <c r="E1981" s="565"/>
    </row>
    <row r="1982" spans="1:6" ht="19.5">
      <c r="A1982" s="408" t="s">
        <v>19213</v>
      </c>
      <c r="B1982" s="390" t="s">
        <v>19214</v>
      </c>
      <c r="C1982" s="400" t="s">
        <v>15489</v>
      </c>
      <c r="D1982" s="562">
        <v>96</v>
      </c>
      <c r="E1982" s="563"/>
    </row>
    <row r="1983" spans="1:6">
      <c r="A1983" s="407" t="s">
        <v>19215</v>
      </c>
      <c r="B1983" s="390" t="s">
        <v>19216</v>
      </c>
      <c r="C1983" s="397" t="s">
        <v>15489</v>
      </c>
      <c r="D1983" s="564">
        <v>73.28</v>
      </c>
      <c r="E1983" s="565"/>
    </row>
    <row r="1984" spans="1:6" ht="29.25">
      <c r="A1984" s="407" t="s">
        <v>19217</v>
      </c>
      <c r="B1984" s="390" t="s">
        <v>19218</v>
      </c>
      <c r="C1984" s="410" t="s">
        <v>15489</v>
      </c>
      <c r="D1984" s="564">
        <v>180</v>
      </c>
      <c r="E1984" s="565"/>
    </row>
    <row r="1985" spans="1:5" ht="19.5">
      <c r="A1985" s="407" t="s">
        <v>19219</v>
      </c>
      <c r="B1985" s="390" t="s">
        <v>19220</v>
      </c>
      <c r="C1985" s="410" t="s">
        <v>15489</v>
      </c>
      <c r="D1985" s="564">
        <v>42.92</v>
      </c>
      <c r="E1985" s="565"/>
    </row>
    <row r="1986" spans="1:5" ht="19.5">
      <c r="A1986" s="407" t="s">
        <v>19221</v>
      </c>
      <c r="B1986" s="390" t="s">
        <v>19222</v>
      </c>
      <c r="C1986" s="410" t="s">
        <v>15489</v>
      </c>
      <c r="D1986" s="564">
        <v>36.36</v>
      </c>
      <c r="E1986" s="565"/>
    </row>
    <row r="1987" spans="1:5" ht="19.5">
      <c r="A1987" s="407" t="s">
        <v>19223</v>
      </c>
      <c r="B1987" s="390" t="s">
        <v>19224</v>
      </c>
      <c r="C1987" s="410" t="s">
        <v>15489</v>
      </c>
      <c r="D1987" s="564">
        <v>93.24</v>
      </c>
      <c r="E1987" s="565"/>
    </row>
    <row r="1988" spans="1:5" ht="19.5">
      <c r="A1988" s="407" t="s">
        <v>19225</v>
      </c>
      <c r="B1988" s="390" t="s">
        <v>19226</v>
      </c>
      <c r="C1988" s="410" t="s">
        <v>15489</v>
      </c>
      <c r="D1988" s="564">
        <v>60.17</v>
      </c>
      <c r="E1988" s="565"/>
    </row>
    <row r="1989" spans="1:5" ht="19.5">
      <c r="A1989" s="407" t="s">
        <v>19227</v>
      </c>
      <c r="B1989" s="390" t="s">
        <v>19228</v>
      </c>
      <c r="C1989" s="410" t="s">
        <v>15489</v>
      </c>
      <c r="D1989" s="564">
        <v>46.07</v>
      </c>
      <c r="E1989" s="565"/>
    </row>
    <row r="1990" spans="1:5" ht="19.5">
      <c r="A1990" s="407" t="s">
        <v>19229</v>
      </c>
      <c r="B1990" s="390" t="s">
        <v>19230</v>
      </c>
      <c r="C1990" s="410" t="s">
        <v>15489</v>
      </c>
      <c r="D1990" s="564">
        <v>144.86000000000001</v>
      </c>
      <c r="E1990" s="565"/>
    </row>
    <row r="1991" spans="1:5" ht="19.5">
      <c r="A1991" s="407" t="s">
        <v>19231</v>
      </c>
      <c r="B1991" s="390" t="s">
        <v>19232</v>
      </c>
      <c r="C1991" s="410" t="s">
        <v>15489</v>
      </c>
      <c r="D1991" s="564">
        <v>91.18</v>
      </c>
      <c r="E1991" s="565"/>
    </row>
    <row r="1992" spans="1:5" ht="19.5">
      <c r="A1992" s="407" t="s">
        <v>19233</v>
      </c>
      <c r="B1992" s="390" t="s">
        <v>19234</v>
      </c>
      <c r="C1992" s="410" t="s">
        <v>15489</v>
      </c>
      <c r="D1992" s="564">
        <v>73.17</v>
      </c>
      <c r="E1992" s="565"/>
    </row>
    <row r="1993" spans="1:5" ht="19.5">
      <c r="A1993" s="408" t="s">
        <v>19235</v>
      </c>
      <c r="B1993" s="390" t="s">
        <v>19236</v>
      </c>
      <c r="C1993" s="411" t="s">
        <v>15489</v>
      </c>
      <c r="D1993" s="562">
        <v>84.65</v>
      </c>
      <c r="E1993" s="563"/>
    </row>
    <row r="1994" spans="1:5" ht="19.5">
      <c r="A1994" s="408" t="s">
        <v>19237</v>
      </c>
      <c r="B1994" s="390" t="s">
        <v>19238</v>
      </c>
      <c r="C1994" s="411" t="s">
        <v>15489</v>
      </c>
      <c r="D1994" s="562">
        <v>9.23</v>
      </c>
      <c r="E1994" s="563"/>
    </row>
    <row r="1995" spans="1:5" ht="19.5">
      <c r="A1995" s="408" t="s">
        <v>19239</v>
      </c>
      <c r="B1995" s="390" t="s">
        <v>19240</v>
      </c>
      <c r="C1995" s="411" t="s">
        <v>15489</v>
      </c>
      <c r="D1995" s="562">
        <v>18.059999999999999</v>
      </c>
      <c r="E1995" s="563"/>
    </row>
    <row r="1996" spans="1:5" ht="19.5">
      <c r="A1996" s="408" t="s">
        <v>19241</v>
      </c>
      <c r="B1996" s="390" t="s">
        <v>19242</v>
      </c>
      <c r="C1996" s="411" t="s">
        <v>15369</v>
      </c>
      <c r="D1996" s="562">
        <v>5.64</v>
      </c>
      <c r="E1996" s="563"/>
    </row>
    <row r="1997" spans="1:5" ht="19.5">
      <c r="A1997" s="408" t="s">
        <v>19243</v>
      </c>
      <c r="B1997" s="390" t="s">
        <v>19244</v>
      </c>
      <c r="C1997" s="411" t="s">
        <v>15369</v>
      </c>
      <c r="D1997" s="562">
        <v>11.44</v>
      </c>
      <c r="E1997" s="563"/>
    </row>
    <row r="1998" spans="1:5" ht="19.5">
      <c r="A1998" s="408" t="s">
        <v>19245</v>
      </c>
      <c r="B1998" s="390" t="s">
        <v>19246</v>
      </c>
      <c r="C1998" s="411" t="s">
        <v>15369</v>
      </c>
      <c r="D1998" s="562">
        <v>20.329999999999998</v>
      </c>
      <c r="E1998" s="563"/>
    </row>
    <row r="1999" spans="1:5" ht="19.5">
      <c r="A1999" s="408" t="s">
        <v>19247</v>
      </c>
      <c r="B1999" s="390" t="s">
        <v>19248</v>
      </c>
      <c r="C1999" s="411" t="s">
        <v>15369</v>
      </c>
      <c r="D1999" s="562">
        <v>11.5</v>
      </c>
      <c r="E1999" s="563"/>
    </row>
    <row r="2000" spans="1:5" ht="19.5">
      <c r="A2000" s="408" t="s">
        <v>19249</v>
      </c>
      <c r="B2000" s="390" t="s">
        <v>19250</v>
      </c>
      <c r="C2000" s="411" t="s">
        <v>15369</v>
      </c>
      <c r="D2000" s="562">
        <v>12.9</v>
      </c>
      <c r="E2000" s="563"/>
    </row>
    <row r="2001" spans="1:5" ht="19.5">
      <c r="A2001" s="408" t="s">
        <v>19251</v>
      </c>
      <c r="B2001" s="390" t="s">
        <v>19252</v>
      </c>
      <c r="C2001" s="411" t="s">
        <v>15369</v>
      </c>
      <c r="D2001" s="562">
        <v>40</v>
      </c>
      <c r="E2001" s="563"/>
    </row>
    <row r="2002" spans="1:5" ht="19.5">
      <c r="A2002" s="408" t="s">
        <v>19253</v>
      </c>
      <c r="B2002" s="390" t="s">
        <v>19254</v>
      </c>
      <c r="C2002" s="411" t="s">
        <v>15369</v>
      </c>
      <c r="D2002" s="562">
        <v>45</v>
      </c>
      <c r="E2002" s="563"/>
    </row>
    <row r="2003" spans="1:5" ht="19.5">
      <c r="A2003" s="408" t="s">
        <v>19255</v>
      </c>
      <c r="B2003" s="390" t="s">
        <v>19256</v>
      </c>
      <c r="C2003" s="411" t="s">
        <v>15369</v>
      </c>
      <c r="D2003" s="562">
        <v>110.74</v>
      </c>
      <c r="E2003" s="563"/>
    </row>
    <row r="2004" spans="1:5" ht="19.5">
      <c r="A2004" s="408" t="s">
        <v>19257</v>
      </c>
      <c r="B2004" s="390" t="s">
        <v>19258</v>
      </c>
      <c r="C2004" s="411" t="s">
        <v>15489</v>
      </c>
      <c r="D2004" s="562">
        <v>361.66</v>
      </c>
      <c r="E2004" s="563"/>
    </row>
    <row r="2005" spans="1:5" ht="19.5">
      <c r="A2005" s="408" t="s">
        <v>19259</v>
      </c>
      <c r="B2005" s="390" t="s">
        <v>19260</v>
      </c>
      <c r="C2005" s="411" t="s">
        <v>15489</v>
      </c>
      <c r="D2005" s="562">
        <v>361.66</v>
      </c>
      <c r="E2005" s="563"/>
    </row>
    <row r="2006" spans="1:5" ht="19.5">
      <c r="A2006" s="408" t="s">
        <v>19261</v>
      </c>
      <c r="B2006" s="390" t="s">
        <v>19262</v>
      </c>
      <c r="C2006" s="411" t="s">
        <v>15489</v>
      </c>
      <c r="D2006" s="562">
        <v>361.66</v>
      </c>
      <c r="E2006" s="563"/>
    </row>
    <row r="2007" spans="1:5" ht="19.5">
      <c r="A2007" s="408" t="s">
        <v>19263</v>
      </c>
      <c r="B2007" s="390" t="s">
        <v>19264</v>
      </c>
      <c r="C2007" s="411" t="s">
        <v>15489</v>
      </c>
      <c r="D2007" s="562">
        <v>341.4</v>
      </c>
      <c r="E2007" s="563"/>
    </row>
    <row r="2008" spans="1:5" ht="29.25">
      <c r="A2008" s="408" t="s">
        <v>19265</v>
      </c>
      <c r="B2008" s="402" t="s">
        <v>19266</v>
      </c>
      <c r="C2008" s="411" t="s">
        <v>15489</v>
      </c>
      <c r="D2008" s="562">
        <v>341.4</v>
      </c>
      <c r="E2008" s="563"/>
    </row>
    <row r="2009" spans="1:5" ht="29.25">
      <c r="A2009" s="408" t="s">
        <v>19267</v>
      </c>
      <c r="B2009" s="390" t="s">
        <v>19268</v>
      </c>
      <c r="C2009" s="411" t="s">
        <v>15489</v>
      </c>
      <c r="D2009" s="562">
        <v>341.4</v>
      </c>
      <c r="E2009" s="563"/>
    </row>
    <row r="2010" spans="1:5" ht="19.5">
      <c r="A2010" s="408" t="s">
        <v>19269</v>
      </c>
      <c r="B2010" s="390" t="s">
        <v>19270</v>
      </c>
      <c r="C2010" s="411" t="s">
        <v>15489</v>
      </c>
      <c r="D2010" s="562">
        <v>341.4</v>
      </c>
      <c r="E2010" s="563"/>
    </row>
    <row r="2011" spans="1:5" ht="29.25">
      <c r="A2011" s="408" t="s">
        <v>19271</v>
      </c>
      <c r="B2011" s="402" t="s">
        <v>19272</v>
      </c>
      <c r="C2011" s="411" t="s">
        <v>15489</v>
      </c>
      <c r="D2011" s="562">
        <v>341.4</v>
      </c>
      <c r="E2011" s="563"/>
    </row>
    <row r="2012" spans="1:5" ht="29.25">
      <c r="A2012" s="408" t="s">
        <v>19273</v>
      </c>
      <c r="B2012" s="390" t="s">
        <v>19274</v>
      </c>
      <c r="C2012" s="411" t="s">
        <v>15489</v>
      </c>
      <c r="D2012" s="562">
        <v>341.4</v>
      </c>
      <c r="E2012" s="563"/>
    </row>
    <row r="2013" spans="1:5" ht="19.5">
      <c r="A2013" s="408" t="s">
        <v>19275</v>
      </c>
      <c r="B2013" s="390" t="s">
        <v>19276</v>
      </c>
      <c r="C2013" s="411" t="s">
        <v>15489</v>
      </c>
      <c r="D2013" s="562">
        <v>341.4</v>
      </c>
      <c r="E2013" s="563"/>
    </row>
    <row r="2014" spans="1:5" ht="29.25">
      <c r="A2014" s="408" t="s">
        <v>19277</v>
      </c>
      <c r="B2014" s="402" t="s">
        <v>19278</v>
      </c>
      <c r="C2014" s="411" t="s">
        <v>15489</v>
      </c>
      <c r="D2014" s="562">
        <v>341.4</v>
      </c>
      <c r="E2014" s="563"/>
    </row>
    <row r="2015" spans="1:5" ht="19.5">
      <c r="A2015" s="408" t="s">
        <v>19279</v>
      </c>
      <c r="B2015" s="390" t="s">
        <v>19280</v>
      </c>
      <c r="C2015" s="411" t="s">
        <v>15489</v>
      </c>
      <c r="D2015" s="562">
        <v>341.4</v>
      </c>
      <c r="E2015" s="563"/>
    </row>
    <row r="2016" spans="1:5" ht="29.25">
      <c r="A2016" s="408" t="s">
        <v>19281</v>
      </c>
      <c r="B2016" s="402" t="s">
        <v>19282</v>
      </c>
      <c r="C2016" s="400" t="s">
        <v>15489</v>
      </c>
      <c r="D2016" s="413">
        <v>264</v>
      </c>
    </row>
    <row r="2017" spans="1:4" ht="19.5">
      <c r="A2017" s="408" t="s">
        <v>19283</v>
      </c>
      <c r="B2017" s="390" t="s">
        <v>19284</v>
      </c>
      <c r="C2017" s="400" t="s">
        <v>15489</v>
      </c>
      <c r="D2017" s="413">
        <v>252</v>
      </c>
    </row>
    <row r="2018" spans="1:4" ht="19.5">
      <c r="A2018" s="408" t="s">
        <v>19285</v>
      </c>
      <c r="B2018" s="390" t="s">
        <v>19286</v>
      </c>
      <c r="C2018" s="400" t="s">
        <v>15489</v>
      </c>
      <c r="D2018" s="413">
        <v>96</v>
      </c>
    </row>
    <row r="2019" spans="1:4" ht="19.5">
      <c r="A2019" s="407" t="s">
        <v>19287</v>
      </c>
      <c r="B2019" s="390" t="s">
        <v>19288</v>
      </c>
      <c r="C2019" s="410" t="s">
        <v>15489</v>
      </c>
      <c r="D2019" s="404">
        <v>75.430000000000007</v>
      </c>
    </row>
    <row r="2020" spans="1:4" ht="29.25">
      <c r="A2020" s="408" t="s">
        <v>19289</v>
      </c>
      <c r="B2020" s="390" t="s">
        <v>19290</v>
      </c>
      <c r="C2020" s="411" t="s">
        <v>15489</v>
      </c>
      <c r="D2020" s="413">
        <v>180</v>
      </c>
    </row>
    <row r="2021" spans="1:4" ht="19.5">
      <c r="A2021" s="407" t="s">
        <v>19291</v>
      </c>
      <c r="B2021" s="390" t="s">
        <v>19292</v>
      </c>
      <c r="C2021" s="410" t="s">
        <v>15489</v>
      </c>
      <c r="D2021" s="404">
        <v>43.72</v>
      </c>
    </row>
    <row r="2022" spans="1:4" ht="19.5">
      <c r="A2022" s="407" t="s">
        <v>19293</v>
      </c>
      <c r="B2022" s="390" t="s">
        <v>19294</v>
      </c>
      <c r="C2022" s="410" t="s">
        <v>15489</v>
      </c>
      <c r="D2022" s="404">
        <v>36.880000000000003</v>
      </c>
    </row>
    <row r="2023" spans="1:4" ht="19.5">
      <c r="A2023" s="407" t="s">
        <v>19295</v>
      </c>
      <c r="B2023" s="390" t="s">
        <v>19296</v>
      </c>
      <c r="C2023" s="410" t="s">
        <v>15489</v>
      </c>
      <c r="D2023" s="404">
        <v>94.26</v>
      </c>
    </row>
    <row r="2024" spans="1:4" ht="19.5">
      <c r="A2024" s="407" t="s">
        <v>19297</v>
      </c>
      <c r="B2024" s="390" t="s">
        <v>19298</v>
      </c>
      <c r="C2024" s="410" t="s">
        <v>15489</v>
      </c>
      <c r="D2024" s="404">
        <v>60.58</v>
      </c>
    </row>
    <row r="2025" spans="1:4" ht="19.5">
      <c r="A2025" s="407" t="s">
        <v>19299</v>
      </c>
      <c r="B2025" s="390" t="s">
        <v>19300</v>
      </c>
      <c r="C2025" s="410" t="s">
        <v>15489</v>
      </c>
      <c r="D2025" s="404">
        <v>46.23</v>
      </c>
    </row>
    <row r="2026" spans="1:4" ht="19.5">
      <c r="A2026" s="407" t="s">
        <v>19301</v>
      </c>
      <c r="B2026" s="390" t="s">
        <v>19302</v>
      </c>
      <c r="C2026" s="410" t="s">
        <v>15489</v>
      </c>
      <c r="D2026" s="404">
        <v>147.01</v>
      </c>
    </row>
    <row r="2027" spans="1:4" ht="19.5">
      <c r="A2027" s="407" t="s">
        <v>19303</v>
      </c>
      <c r="B2027" s="390" t="s">
        <v>19304</v>
      </c>
      <c r="C2027" s="410" t="s">
        <v>15489</v>
      </c>
      <c r="D2027" s="404">
        <v>92.28</v>
      </c>
    </row>
    <row r="2028" spans="1:4" ht="19.5">
      <c r="A2028" s="407" t="s">
        <v>19305</v>
      </c>
      <c r="B2028" s="390" t="s">
        <v>19306</v>
      </c>
      <c r="C2028" s="410" t="s">
        <v>15489</v>
      </c>
      <c r="D2028" s="404">
        <v>73.56</v>
      </c>
    </row>
    <row r="2029" spans="1:4" ht="19.5">
      <c r="A2029" s="408" t="s">
        <v>19307</v>
      </c>
      <c r="B2029" s="390" t="s">
        <v>19308</v>
      </c>
      <c r="C2029" s="411" t="s">
        <v>15489</v>
      </c>
      <c r="D2029" s="413">
        <v>86.77</v>
      </c>
    </row>
    <row r="2030" spans="1:4" ht="19.5">
      <c r="A2030" s="408" t="s">
        <v>19309</v>
      </c>
      <c r="B2030" s="390" t="s">
        <v>19310</v>
      </c>
      <c r="C2030" s="411" t="s">
        <v>15489</v>
      </c>
      <c r="D2030" s="413">
        <v>9.8699999999999992</v>
      </c>
    </row>
    <row r="2031" spans="1:4" ht="19.5">
      <c r="A2031" s="408" t="s">
        <v>19311</v>
      </c>
      <c r="B2031" s="390" t="s">
        <v>19312</v>
      </c>
      <c r="C2031" s="411" t="s">
        <v>15489</v>
      </c>
      <c r="D2031" s="413">
        <v>18.25</v>
      </c>
    </row>
    <row r="2032" spans="1:4" ht="19.5">
      <c r="A2032" s="408" t="s">
        <v>19313</v>
      </c>
      <c r="B2032" s="390" t="s">
        <v>19314</v>
      </c>
      <c r="C2032" s="411" t="s">
        <v>15369</v>
      </c>
      <c r="D2032" s="413">
        <v>5.81</v>
      </c>
    </row>
    <row r="2033" spans="1:5" ht="19.5">
      <c r="A2033" s="408" t="s">
        <v>19315</v>
      </c>
      <c r="B2033" s="390" t="s">
        <v>19316</v>
      </c>
      <c r="C2033" s="411" t="s">
        <v>15369</v>
      </c>
      <c r="D2033" s="413">
        <v>11.71</v>
      </c>
    </row>
    <row r="2034" spans="1:5" ht="19.5">
      <c r="A2034" s="408" t="s">
        <v>19317</v>
      </c>
      <c r="B2034" s="390" t="s">
        <v>19318</v>
      </c>
      <c r="C2034" s="411" t="s">
        <v>15369</v>
      </c>
      <c r="D2034" s="413">
        <v>20.89</v>
      </c>
    </row>
    <row r="2035" spans="1:5" ht="19.5">
      <c r="A2035" s="408" t="s">
        <v>19319</v>
      </c>
      <c r="B2035" s="390" t="s">
        <v>19320</v>
      </c>
      <c r="C2035" s="411" t="s">
        <v>15369</v>
      </c>
      <c r="D2035" s="413">
        <v>11.5</v>
      </c>
    </row>
    <row r="2036" spans="1:5" ht="19.5">
      <c r="A2036" s="408" t="s">
        <v>19321</v>
      </c>
      <c r="B2036" s="390" t="s">
        <v>19322</v>
      </c>
      <c r="C2036" s="411" t="s">
        <v>15369</v>
      </c>
      <c r="D2036" s="413">
        <v>12.9</v>
      </c>
    </row>
    <row r="2037" spans="1:5" ht="19.5">
      <c r="A2037" s="408" t="s">
        <v>19323</v>
      </c>
      <c r="B2037" s="390" t="s">
        <v>19324</v>
      </c>
      <c r="C2037" s="396" t="s">
        <v>15369</v>
      </c>
      <c r="D2037" s="562">
        <v>40</v>
      </c>
      <c r="E2037" s="563"/>
    </row>
    <row r="2038" spans="1:5" ht="19.5">
      <c r="A2038" s="408" t="s">
        <v>19325</v>
      </c>
      <c r="B2038" s="390" t="s">
        <v>19326</v>
      </c>
      <c r="C2038" s="396" t="s">
        <v>15369</v>
      </c>
      <c r="D2038" s="562">
        <v>45</v>
      </c>
      <c r="E2038" s="563"/>
    </row>
    <row r="2039" spans="1:5" ht="19.5">
      <c r="A2039" s="408" t="s">
        <v>19327</v>
      </c>
      <c r="B2039" s="390" t="s">
        <v>19328</v>
      </c>
      <c r="C2039" s="396" t="s">
        <v>15369</v>
      </c>
      <c r="D2039" s="562">
        <v>110.74</v>
      </c>
      <c r="E2039" s="563"/>
    </row>
    <row r="2040" spans="1:5" ht="29.25">
      <c r="A2040" s="408" t="s">
        <v>19329</v>
      </c>
      <c r="B2040" s="402" t="s">
        <v>19330</v>
      </c>
      <c r="C2040" s="396" t="s">
        <v>15489</v>
      </c>
      <c r="D2040" s="562">
        <v>361.66</v>
      </c>
      <c r="E2040" s="563"/>
    </row>
    <row r="2041" spans="1:5" ht="29.25">
      <c r="A2041" s="408" t="s">
        <v>19331</v>
      </c>
      <c r="B2041" s="402" t="s">
        <v>19332</v>
      </c>
      <c r="C2041" s="396" t="s">
        <v>15489</v>
      </c>
      <c r="D2041" s="562">
        <v>361.66</v>
      </c>
      <c r="E2041" s="563"/>
    </row>
    <row r="2042" spans="1:5" ht="29.25">
      <c r="A2042" s="408" t="s">
        <v>19333</v>
      </c>
      <c r="B2042" s="402" t="s">
        <v>19334</v>
      </c>
      <c r="C2042" s="396" t="s">
        <v>15489</v>
      </c>
      <c r="D2042" s="562">
        <v>361.66</v>
      </c>
      <c r="E2042" s="563"/>
    </row>
    <row r="2043" spans="1:5" ht="29.25">
      <c r="A2043" s="408" t="s">
        <v>19335</v>
      </c>
      <c r="B2043" s="402" t="s">
        <v>19336</v>
      </c>
      <c r="C2043" s="396" t="s">
        <v>15489</v>
      </c>
      <c r="D2043" s="562">
        <v>341.4</v>
      </c>
      <c r="E2043" s="563"/>
    </row>
    <row r="2044" spans="1:5" ht="29.25">
      <c r="A2044" s="408" t="s">
        <v>19337</v>
      </c>
      <c r="B2044" s="402" t="s">
        <v>19338</v>
      </c>
      <c r="C2044" s="396" t="s">
        <v>15489</v>
      </c>
      <c r="D2044" s="562">
        <v>341.4</v>
      </c>
      <c r="E2044" s="563"/>
    </row>
    <row r="2045" spans="1:5" ht="19.5">
      <c r="A2045" s="408" t="s">
        <v>19339</v>
      </c>
      <c r="B2045" s="390" t="s">
        <v>19340</v>
      </c>
      <c r="C2045" s="396" t="s">
        <v>15489</v>
      </c>
      <c r="D2045" s="562">
        <v>341.4</v>
      </c>
      <c r="E2045" s="563"/>
    </row>
    <row r="2046" spans="1:5" ht="29.25">
      <c r="A2046" s="408" t="s">
        <v>19341</v>
      </c>
      <c r="B2046" s="402" t="s">
        <v>19342</v>
      </c>
      <c r="C2046" s="396" t="s">
        <v>15489</v>
      </c>
      <c r="D2046" s="562">
        <v>341.4</v>
      </c>
      <c r="E2046" s="563"/>
    </row>
    <row r="2047" spans="1:5" ht="29.25">
      <c r="A2047" s="408" t="s">
        <v>19343</v>
      </c>
      <c r="B2047" s="402" t="s">
        <v>19344</v>
      </c>
      <c r="C2047" s="396" t="s">
        <v>15489</v>
      </c>
      <c r="D2047" s="562">
        <v>341.4</v>
      </c>
      <c r="E2047" s="563"/>
    </row>
    <row r="2048" spans="1:5" ht="19.5">
      <c r="A2048" s="408" t="s">
        <v>19345</v>
      </c>
      <c r="B2048" s="390" t="s">
        <v>19346</v>
      </c>
      <c r="C2048" s="396" t="s">
        <v>15489</v>
      </c>
      <c r="D2048" s="562">
        <v>341.4</v>
      </c>
      <c r="E2048" s="563"/>
    </row>
    <row r="2049" spans="1:5" ht="29.25">
      <c r="A2049" s="408" t="s">
        <v>19347</v>
      </c>
      <c r="B2049" s="402" t="s">
        <v>19348</v>
      </c>
      <c r="C2049" s="396" t="s">
        <v>15489</v>
      </c>
      <c r="D2049" s="562">
        <v>341.4</v>
      </c>
      <c r="E2049" s="563"/>
    </row>
    <row r="2050" spans="1:5" ht="29.25">
      <c r="A2050" s="408" t="s">
        <v>19349</v>
      </c>
      <c r="B2050" s="402" t="s">
        <v>19350</v>
      </c>
      <c r="C2050" s="396" t="s">
        <v>15489</v>
      </c>
      <c r="D2050" s="562">
        <v>341.4</v>
      </c>
      <c r="E2050" s="563"/>
    </row>
    <row r="2051" spans="1:5" ht="19.5">
      <c r="A2051" s="408" t="s">
        <v>19351</v>
      </c>
      <c r="B2051" s="390" t="s">
        <v>19352</v>
      </c>
      <c r="C2051" s="396" t="s">
        <v>15489</v>
      </c>
      <c r="D2051" s="562">
        <v>341.4</v>
      </c>
      <c r="E2051" s="563"/>
    </row>
    <row r="2052" spans="1:5" ht="19.5">
      <c r="A2052" s="409" t="s">
        <v>19353</v>
      </c>
      <c r="B2052" s="392" t="s">
        <v>19354</v>
      </c>
      <c r="C2052" s="393" t="s">
        <v>15369</v>
      </c>
      <c r="D2052" s="568">
        <v>3361.06</v>
      </c>
      <c r="E2052" s="569"/>
    </row>
    <row r="2053" spans="1:5" ht="14.25">
      <c r="A2053" s="399"/>
      <c r="B2053" s="395" t="s">
        <v>19355</v>
      </c>
      <c r="C2053" s="399"/>
      <c r="D2053" s="399"/>
    </row>
    <row r="2054" spans="1:5" ht="29.25">
      <c r="A2054" s="389" t="s">
        <v>19356</v>
      </c>
      <c r="B2054" s="390" t="s">
        <v>19357</v>
      </c>
      <c r="C2054" s="397" t="s">
        <v>15369</v>
      </c>
      <c r="D2054" s="416">
        <v>3864.39</v>
      </c>
    </row>
    <row r="2055" spans="1:5" ht="29.25">
      <c r="A2055" s="407" t="s">
        <v>19358</v>
      </c>
      <c r="B2055" s="390" t="s">
        <v>19359</v>
      </c>
      <c r="C2055" s="397" t="s">
        <v>19167</v>
      </c>
      <c r="D2055" s="566">
        <v>1123.8</v>
      </c>
      <c r="E2055" s="567"/>
    </row>
    <row r="2056" spans="1:5" ht="29.25">
      <c r="A2056" s="407" t="s">
        <v>19360</v>
      </c>
      <c r="B2056" s="390" t="s">
        <v>19361</v>
      </c>
      <c r="C2056" s="397" t="s">
        <v>15369</v>
      </c>
      <c r="D2056" s="566">
        <v>3370.2</v>
      </c>
      <c r="E2056" s="567"/>
    </row>
    <row r="2057" spans="1:5" ht="29.25">
      <c r="A2057" s="407" t="s">
        <v>19362</v>
      </c>
      <c r="B2057" s="390" t="s">
        <v>19363</v>
      </c>
      <c r="C2057" s="397" t="s">
        <v>15369</v>
      </c>
      <c r="D2057" s="566">
        <v>3873.53</v>
      </c>
      <c r="E2057" s="567"/>
    </row>
    <row r="2058" spans="1:5" ht="29.25">
      <c r="A2058" s="407" t="s">
        <v>19364</v>
      </c>
      <c r="B2058" s="390" t="s">
        <v>19365</v>
      </c>
      <c r="C2058" s="397" t="s">
        <v>19167</v>
      </c>
      <c r="D2058" s="566">
        <v>1165.3599999999999</v>
      </c>
      <c r="E2058" s="567"/>
    </row>
    <row r="2059" spans="1:5">
      <c r="A2059" s="407" t="s">
        <v>19366</v>
      </c>
      <c r="B2059" s="390" t="s">
        <v>19367</v>
      </c>
      <c r="C2059" s="397" t="s">
        <v>15369</v>
      </c>
      <c r="D2059" s="564">
        <v>90.54</v>
      </c>
      <c r="E2059" s="565"/>
    </row>
    <row r="2060" spans="1:5">
      <c r="A2060" s="407" t="s">
        <v>19368</v>
      </c>
      <c r="B2060" s="390" t="s">
        <v>19369</v>
      </c>
      <c r="C2060" s="397" t="s">
        <v>15369</v>
      </c>
      <c r="D2060" s="564">
        <v>192.72</v>
      </c>
      <c r="E2060" s="565"/>
    </row>
    <row r="2061" spans="1:5" ht="19.5">
      <c r="A2061" s="408" t="s">
        <v>19370</v>
      </c>
      <c r="B2061" s="390" t="s">
        <v>19371</v>
      </c>
      <c r="C2061" s="400" t="s">
        <v>15536</v>
      </c>
      <c r="D2061" s="562">
        <v>57.5</v>
      </c>
      <c r="E2061" s="563"/>
    </row>
    <row r="2062" spans="1:5">
      <c r="A2062" s="408" t="s">
        <v>19372</v>
      </c>
      <c r="B2062" s="390" t="s">
        <v>19373</v>
      </c>
      <c r="C2062" s="400" t="s">
        <v>15369</v>
      </c>
      <c r="D2062" s="562">
        <v>90.54</v>
      </c>
      <c r="E2062" s="563"/>
    </row>
    <row r="2063" spans="1:5">
      <c r="A2063" s="407" t="s">
        <v>19374</v>
      </c>
      <c r="B2063" s="390" t="s">
        <v>19375</v>
      </c>
      <c r="C2063" s="397" t="s">
        <v>15369</v>
      </c>
      <c r="D2063" s="564">
        <v>192.72</v>
      </c>
      <c r="E2063" s="565"/>
    </row>
    <row r="2064" spans="1:5" ht="19.5">
      <c r="A2064" s="408" t="s">
        <v>19376</v>
      </c>
      <c r="B2064" s="390" t="s">
        <v>19377</v>
      </c>
      <c r="C2064" s="400" t="s">
        <v>15536</v>
      </c>
      <c r="D2064" s="562">
        <v>57.5</v>
      </c>
      <c r="E2064" s="563"/>
    </row>
    <row r="2065" spans="1:5" ht="48.75">
      <c r="A2065" s="408" t="s">
        <v>19380</v>
      </c>
      <c r="B2065" s="390" t="s">
        <v>19383</v>
      </c>
      <c r="C2065" s="400" t="s">
        <v>880</v>
      </c>
      <c r="D2065" s="562">
        <v>187.25</v>
      </c>
      <c r="E2065" s="563"/>
    </row>
    <row r="2066" spans="1:5">
      <c r="A2066" s="305"/>
      <c r="B2066" s="306"/>
      <c r="C2066" s="305"/>
      <c r="D2066" s="305"/>
    </row>
    <row r="2067" spans="1:5">
      <c r="A2067" s="305"/>
      <c r="B2067" s="306"/>
      <c r="C2067" s="305"/>
      <c r="D2067" s="305"/>
    </row>
    <row r="2068" spans="1:5">
      <c r="A2068" s="305"/>
      <c r="B2068" s="306"/>
      <c r="C2068" s="305"/>
      <c r="D2068" s="305"/>
    </row>
    <row r="2069" spans="1:5">
      <c r="A2069" s="305"/>
      <c r="B2069" s="306"/>
      <c r="C2069" s="305"/>
      <c r="D2069" s="305"/>
    </row>
    <row r="2070" spans="1:5">
      <c r="A2070" s="305"/>
      <c r="B2070" s="306"/>
      <c r="C2070" s="305"/>
      <c r="D2070" s="305"/>
    </row>
    <row r="2071" spans="1:5">
      <c r="A2071" s="305"/>
      <c r="B2071" s="306"/>
      <c r="C2071" s="305"/>
      <c r="D2071" s="305"/>
    </row>
    <row r="2072" spans="1:5">
      <c r="A2072" s="305"/>
      <c r="B2072" s="306"/>
      <c r="C2072" s="305"/>
      <c r="D2072" s="305"/>
    </row>
    <row r="2073" spans="1:5">
      <c r="A2073" s="305"/>
      <c r="B2073" s="306"/>
      <c r="C2073" s="305"/>
      <c r="D2073" s="305"/>
    </row>
    <row r="2074" spans="1:5">
      <c r="A2074" s="305"/>
      <c r="B2074" s="306"/>
      <c r="C2074" s="305"/>
      <c r="D2074" s="305"/>
    </row>
    <row r="2075" spans="1:5">
      <c r="A2075" s="305"/>
      <c r="B2075" s="306"/>
      <c r="C2075" s="305"/>
      <c r="D2075" s="305"/>
    </row>
    <row r="2076" spans="1:5">
      <c r="A2076" s="305"/>
      <c r="B2076" s="306"/>
      <c r="C2076" s="305"/>
      <c r="D2076" s="305"/>
    </row>
    <row r="2077" spans="1:5">
      <c r="A2077" s="305"/>
      <c r="B2077" s="306"/>
      <c r="C2077" s="305"/>
      <c r="D2077" s="305"/>
    </row>
    <row r="2078" spans="1:5">
      <c r="A2078" s="305"/>
      <c r="B2078" s="306"/>
      <c r="C2078" s="305"/>
      <c r="D2078" s="305"/>
    </row>
    <row r="2079" spans="1:5">
      <c r="A2079" s="305"/>
      <c r="B2079" s="306"/>
      <c r="C2079" s="305"/>
      <c r="D2079" s="305"/>
    </row>
    <row r="2080" spans="1:5">
      <c r="A2080" s="305"/>
      <c r="B2080" s="306"/>
      <c r="C2080" s="305"/>
      <c r="D2080" s="305"/>
    </row>
    <row r="2081" spans="1:4">
      <c r="A2081" s="305"/>
      <c r="B2081" s="306"/>
      <c r="C2081" s="305"/>
      <c r="D2081" s="305"/>
    </row>
    <row r="2082" spans="1:4">
      <c r="A2082" s="305"/>
      <c r="B2082" s="306"/>
      <c r="C2082" s="305"/>
      <c r="D2082" s="305"/>
    </row>
    <row r="2083" spans="1:4">
      <c r="A2083" s="305"/>
      <c r="B2083" s="306"/>
      <c r="C2083" s="305"/>
      <c r="D2083" s="305"/>
    </row>
    <row r="2084" spans="1:4">
      <c r="A2084" s="305"/>
      <c r="B2084" s="306"/>
      <c r="C2084" s="305"/>
      <c r="D2084" s="305"/>
    </row>
    <row r="2085" spans="1:4">
      <c r="A2085" s="305"/>
      <c r="B2085" s="306"/>
      <c r="C2085" s="305"/>
      <c r="D2085" s="305"/>
    </row>
    <row r="2086" spans="1:4">
      <c r="A2086" s="305"/>
      <c r="B2086" s="306"/>
      <c r="C2086" s="305"/>
      <c r="D2086" s="305"/>
    </row>
    <row r="2087" spans="1:4">
      <c r="A2087" s="305"/>
      <c r="B2087" s="306"/>
      <c r="C2087" s="305"/>
      <c r="D2087" s="305"/>
    </row>
    <row r="2088" spans="1:4">
      <c r="A2088" s="305"/>
      <c r="B2088" s="306"/>
      <c r="C2088" s="305"/>
      <c r="D2088" s="305"/>
    </row>
    <row r="2089" spans="1:4">
      <c r="A2089" s="305"/>
      <c r="B2089" s="306"/>
      <c r="C2089" s="305"/>
      <c r="D2089" s="305"/>
    </row>
    <row r="2090" spans="1:4">
      <c r="A2090" s="305"/>
      <c r="B2090" s="306"/>
      <c r="C2090" s="305"/>
      <c r="D2090" s="305"/>
    </row>
    <row r="2091" spans="1:4">
      <c r="A2091" s="305"/>
      <c r="B2091" s="306"/>
      <c r="C2091" s="305"/>
      <c r="D2091" s="305"/>
    </row>
    <row r="2092" spans="1:4">
      <c r="A2092" s="305"/>
      <c r="B2092" s="306"/>
      <c r="C2092" s="305"/>
      <c r="D2092" s="305"/>
    </row>
    <row r="2093" spans="1:4">
      <c r="A2093" s="305"/>
      <c r="B2093" s="306"/>
      <c r="C2093" s="305"/>
      <c r="D2093" s="305"/>
    </row>
    <row r="2094" spans="1:4">
      <c r="A2094" s="305"/>
      <c r="B2094" s="306"/>
      <c r="C2094" s="305"/>
      <c r="D2094" s="305"/>
    </row>
    <row r="2095" spans="1:4">
      <c r="A2095" s="305"/>
      <c r="B2095" s="306"/>
      <c r="C2095" s="305"/>
      <c r="D2095" s="305"/>
    </row>
    <row r="2096" spans="1:4">
      <c r="A2096" s="304"/>
      <c r="B2096" s="304"/>
      <c r="C2096" s="304"/>
      <c r="D2096" s="304"/>
    </row>
    <row r="2097" spans="1:4">
      <c r="A2097" s="305"/>
      <c r="B2097" s="306"/>
      <c r="C2097" s="305"/>
      <c r="D2097" s="305"/>
    </row>
    <row r="2098" spans="1:4">
      <c r="A2098" s="305"/>
      <c r="B2098" s="306"/>
      <c r="C2098" s="305"/>
      <c r="D2098" s="305"/>
    </row>
    <row r="2099" spans="1:4">
      <c r="A2099" s="305"/>
      <c r="B2099" s="306"/>
      <c r="C2099" s="305"/>
      <c r="D2099" s="305"/>
    </row>
    <row r="2100" spans="1:4">
      <c r="A2100" s="304"/>
      <c r="B2100" s="304"/>
      <c r="C2100" s="304"/>
      <c r="D2100" s="304"/>
    </row>
    <row r="2101" spans="1:4">
      <c r="A2101" s="305"/>
      <c r="B2101" s="306"/>
      <c r="C2101" s="305"/>
      <c r="D2101" s="305"/>
    </row>
    <row r="2102" spans="1:4">
      <c r="A2102" s="305"/>
      <c r="B2102" s="306"/>
      <c r="C2102" s="305"/>
      <c r="D2102" s="305"/>
    </row>
    <row r="2103" spans="1:4">
      <c r="A2103" s="305"/>
      <c r="B2103" s="306"/>
      <c r="C2103" s="305"/>
      <c r="D2103" s="305"/>
    </row>
    <row r="2104" spans="1:4">
      <c r="A2104" s="304"/>
      <c r="B2104" s="304"/>
      <c r="C2104" s="304"/>
      <c r="D2104" s="304"/>
    </row>
    <row r="2105" spans="1:4">
      <c r="A2105" s="304"/>
      <c r="B2105" s="304"/>
      <c r="C2105" s="304"/>
      <c r="D2105" s="304"/>
    </row>
    <row r="2106" spans="1:4">
      <c r="A2106" s="305"/>
      <c r="B2106" s="306"/>
      <c r="C2106" s="305"/>
      <c r="D2106" s="305"/>
    </row>
    <row r="2107" spans="1:4">
      <c r="A2107" s="305"/>
      <c r="B2107" s="306"/>
      <c r="C2107" s="305"/>
      <c r="D2107" s="305"/>
    </row>
    <row r="2108" spans="1:4">
      <c r="A2108" s="305"/>
      <c r="B2108" s="306"/>
      <c r="C2108" s="305"/>
      <c r="D2108" s="305"/>
    </row>
    <row r="2109" spans="1:4">
      <c r="A2109" s="305"/>
      <c r="B2109" s="306"/>
      <c r="C2109" s="305"/>
      <c r="D2109" s="305"/>
    </row>
    <row r="2110" spans="1:4">
      <c r="A2110" s="305"/>
      <c r="B2110" s="306"/>
      <c r="C2110" s="305"/>
      <c r="D2110" s="305"/>
    </row>
    <row r="2111" spans="1:4">
      <c r="A2111" s="305"/>
      <c r="B2111" s="306"/>
      <c r="C2111" s="305"/>
      <c r="D2111" s="305"/>
    </row>
    <row r="2112" spans="1:4">
      <c r="A2112" s="305"/>
      <c r="B2112" s="306"/>
      <c r="C2112" s="305"/>
      <c r="D2112" s="305"/>
    </row>
    <row r="2113" spans="1:4">
      <c r="A2113" s="305"/>
      <c r="B2113" s="306"/>
      <c r="C2113" s="305"/>
      <c r="D2113" s="305"/>
    </row>
    <row r="2114" spans="1:4">
      <c r="A2114" s="305"/>
      <c r="B2114" s="306"/>
      <c r="C2114" s="305"/>
      <c r="D2114" s="305"/>
    </row>
    <row r="2115" spans="1:4">
      <c r="A2115" s="305"/>
      <c r="B2115" s="306"/>
      <c r="C2115" s="305"/>
      <c r="D2115" s="305"/>
    </row>
    <row r="2116" spans="1:4">
      <c r="A2116" s="304"/>
      <c r="B2116" s="304"/>
      <c r="C2116" s="304"/>
      <c r="D2116" s="304"/>
    </row>
    <row r="2117" spans="1:4">
      <c r="A2117" s="305"/>
      <c r="B2117" s="306"/>
      <c r="C2117" s="305"/>
      <c r="D2117" s="305"/>
    </row>
    <row r="2118" spans="1:4">
      <c r="A2118" s="304"/>
      <c r="B2118" s="304"/>
      <c r="C2118" s="304"/>
      <c r="D2118" s="304"/>
    </row>
    <row r="2119" spans="1:4">
      <c r="A2119" s="305"/>
      <c r="B2119" s="306"/>
      <c r="C2119" s="305"/>
      <c r="D2119" s="305"/>
    </row>
    <row r="2120" spans="1:4">
      <c r="A2120" s="304"/>
      <c r="B2120" s="304"/>
      <c r="C2120" s="304"/>
      <c r="D2120" s="304"/>
    </row>
    <row r="2121" spans="1:4">
      <c r="A2121" s="305"/>
      <c r="B2121" s="306"/>
      <c r="C2121" s="305"/>
      <c r="D2121" s="305"/>
    </row>
    <row r="2122" spans="1:4">
      <c r="A2122" s="305"/>
      <c r="B2122" s="306"/>
      <c r="C2122" s="305"/>
      <c r="D2122" s="305"/>
    </row>
    <row r="2123" spans="1:4">
      <c r="A2123" s="305"/>
      <c r="B2123" s="306"/>
      <c r="C2123" s="305"/>
      <c r="D2123" s="305"/>
    </row>
    <row r="2124" spans="1:4">
      <c r="A2124" s="305"/>
      <c r="B2124" s="306"/>
      <c r="C2124" s="305"/>
      <c r="D2124" s="305"/>
    </row>
    <row r="2125" spans="1:4">
      <c r="A2125" s="304"/>
      <c r="B2125" s="304"/>
      <c r="C2125" s="304"/>
      <c r="D2125" s="304"/>
    </row>
    <row r="2126" spans="1:4">
      <c r="A2126" s="305"/>
      <c r="B2126" s="306"/>
      <c r="C2126" s="305"/>
      <c r="D2126" s="305"/>
    </row>
    <row r="2127" spans="1:4">
      <c r="A2127" s="304"/>
      <c r="B2127" s="304"/>
      <c r="C2127" s="304"/>
      <c r="D2127" s="304"/>
    </row>
    <row r="2128" spans="1:4">
      <c r="A2128" s="304"/>
      <c r="B2128" s="304"/>
      <c r="C2128" s="304"/>
      <c r="D2128" s="304"/>
    </row>
    <row r="2129" spans="1:4">
      <c r="A2129" s="305"/>
      <c r="B2129" s="306"/>
      <c r="C2129" s="305"/>
      <c r="D2129" s="305"/>
    </row>
    <row r="2130" spans="1:4">
      <c r="A2130" s="305"/>
      <c r="B2130" s="306"/>
      <c r="C2130" s="305"/>
      <c r="D2130" s="305"/>
    </row>
    <row r="2131" spans="1:4">
      <c r="A2131" s="304"/>
      <c r="B2131" s="304"/>
      <c r="C2131" s="304"/>
      <c r="D2131" s="304"/>
    </row>
    <row r="2132" spans="1:4">
      <c r="A2132" s="304"/>
      <c r="B2132" s="304"/>
      <c r="C2132" s="304"/>
      <c r="D2132" s="304"/>
    </row>
    <row r="2133" spans="1:4">
      <c r="A2133" s="305"/>
      <c r="B2133" s="306"/>
      <c r="C2133" s="305"/>
      <c r="D2133" s="305"/>
    </row>
    <row r="2134" spans="1:4">
      <c r="A2134" s="305"/>
      <c r="B2134" s="306"/>
      <c r="C2134" s="305"/>
      <c r="D2134" s="305"/>
    </row>
    <row r="2135" spans="1:4">
      <c r="A2135" s="305"/>
      <c r="B2135" s="306"/>
      <c r="C2135" s="305"/>
      <c r="D2135" s="305"/>
    </row>
    <row r="2136" spans="1:4">
      <c r="A2136" s="305"/>
      <c r="B2136" s="306"/>
      <c r="C2136" s="305"/>
      <c r="D2136" s="305"/>
    </row>
    <row r="2137" spans="1:4">
      <c r="A2137" s="305"/>
      <c r="B2137" s="306"/>
      <c r="C2137" s="305"/>
      <c r="D2137" s="305"/>
    </row>
    <row r="2138" spans="1:4">
      <c r="A2138" s="305"/>
      <c r="B2138" s="306"/>
      <c r="C2138" s="305"/>
      <c r="D2138" s="305"/>
    </row>
    <row r="2139" spans="1:4">
      <c r="A2139" s="305"/>
      <c r="B2139" s="306"/>
      <c r="C2139" s="305"/>
      <c r="D2139" s="305"/>
    </row>
    <row r="2140" spans="1:4">
      <c r="A2140" s="305"/>
      <c r="B2140" s="306"/>
      <c r="C2140" s="305"/>
      <c r="D2140" s="305"/>
    </row>
    <row r="2141" spans="1:4">
      <c r="A2141" s="305"/>
      <c r="B2141" s="306"/>
      <c r="C2141" s="305"/>
      <c r="D2141" s="305"/>
    </row>
    <row r="2142" spans="1:4">
      <c r="A2142" s="305"/>
      <c r="B2142" s="306"/>
      <c r="C2142" s="305"/>
      <c r="D2142" s="305"/>
    </row>
    <row r="2143" spans="1:4">
      <c r="A2143" s="305"/>
      <c r="B2143" s="306"/>
      <c r="C2143" s="305"/>
      <c r="D2143" s="305"/>
    </row>
    <row r="2144" spans="1:4">
      <c r="A2144" s="305"/>
      <c r="B2144" s="306"/>
      <c r="C2144" s="305"/>
      <c r="D2144" s="305"/>
    </row>
    <row r="2145" spans="1:4">
      <c r="A2145" s="305"/>
      <c r="B2145" s="306"/>
      <c r="C2145" s="305"/>
      <c r="D2145" s="305"/>
    </row>
    <row r="2146" spans="1:4">
      <c r="A2146" s="305"/>
      <c r="B2146" s="306"/>
      <c r="C2146" s="305"/>
      <c r="D2146" s="305"/>
    </row>
    <row r="2147" spans="1:4">
      <c r="A2147" s="304"/>
      <c r="B2147" s="304"/>
      <c r="C2147" s="304"/>
      <c r="D2147" s="304"/>
    </row>
    <row r="2148" spans="1:4">
      <c r="A2148" s="304"/>
      <c r="B2148" s="304"/>
      <c r="C2148" s="304"/>
      <c r="D2148" s="304"/>
    </row>
    <row r="2149" spans="1:4">
      <c r="A2149" s="304"/>
      <c r="B2149" s="304"/>
      <c r="C2149" s="304"/>
      <c r="D2149" s="304"/>
    </row>
    <row r="2150" spans="1:4">
      <c r="A2150" s="304"/>
      <c r="B2150" s="304"/>
      <c r="C2150" s="304"/>
      <c r="D2150" s="304"/>
    </row>
    <row r="2151" spans="1:4">
      <c r="A2151" s="305"/>
      <c r="B2151" s="306"/>
      <c r="C2151" s="305"/>
      <c r="D2151" s="305"/>
    </row>
    <row r="2152" spans="1:4">
      <c r="A2152" s="305"/>
      <c r="B2152" s="306"/>
      <c r="C2152" s="305"/>
      <c r="D2152" s="305"/>
    </row>
    <row r="2153" spans="1:4">
      <c r="A2153" s="305"/>
      <c r="B2153" s="306"/>
      <c r="C2153" s="305"/>
      <c r="D2153" s="305"/>
    </row>
    <row r="2154" spans="1:4">
      <c r="A2154" s="305"/>
      <c r="B2154" s="306"/>
      <c r="C2154" s="305"/>
      <c r="D2154" s="305"/>
    </row>
    <row r="2155" spans="1:4">
      <c r="A2155" s="305"/>
      <c r="B2155" s="306"/>
      <c r="C2155" s="305"/>
      <c r="D2155" s="305"/>
    </row>
    <row r="2156" spans="1:4">
      <c r="A2156" s="305"/>
      <c r="B2156" s="306"/>
      <c r="C2156" s="305"/>
      <c r="D2156" s="305"/>
    </row>
    <row r="2157" spans="1:4">
      <c r="A2157" s="305"/>
      <c r="B2157" s="306"/>
      <c r="C2157" s="305"/>
      <c r="D2157" s="305"/>
    </row>
    <row r="2158" spans="1:4">
      <c r="A2158" s="305"/>
      <c r="B2158" s="306"/>
      <c r="C2158" s="305"/>
      <c r="D2158" s="305"/>
    </row>
    <row r="2159" spans="1:4">
      <c r="A2159" s="305"/>
      <c r="B2159" s="306"/>
      <c r="C2159" s="305"/>
      <c r="D2159" s="305"/>
    </row>
    <row r="2160" spans="1:4">
      <c r="A2160" s="305"/>
      <c r="B2160" s="306"/>
      <c r="C2160" s="305"/>
      <c r="D2160" s="305"/>
    </row>
    <row r="2161" spans="1:4">
      <c r="A2161" s="305"/>
      <c r="B2161" s="306"/>
      <c r="C2161" s="305"/>
      <c r="D2161" s="305"/>
    </row>
    <row r="2162" spans="1:4">
      <c r="A2162" s="305"/>
      <c r="B2162" s="306"/>
      <c r="C2162" s="305"/>
      <c r="D2162" s="305"/>
    </row>
    <row r="2163" spans="1:4">
      <c r="A2163" s="304"/>
      <c r="B2163" s="304"/>
      <c r="C2163" s="304"/>
      <c r="D2163" s="304"/>
    </row>
    <row r="2164" spans="1:4">
      <c r="A2164" s="305"/>
      <c r="B2164" s="306"/>
      <c r="C2164" s="305"/>
      <c r="D2164" s="305"/>
    </row>
    <row r="2165" spans="1:4">
      <c r="A2165" s="304"/>
      <c r="B2165" s="304"/>
      <c r="C2165" s="304"/>
      <c r="D2165" s="304"/>
    </row>
    <row r="2166" spans="1:4">
      <c r="A2166" s="305"/>
      <c r="B2166" s="306"/>
      <c r="C2166" s="305"/>
      <c r="D2166" s="305"/>
    </row>
    <row r="2167" spans="1:4">
      <c r="A2167" s="304"/>
      <c r="B2167" s="304"/>
      <c r="C2167" s="304"/>
      <c r="D2167" s="304"/>
    </row>
    <row r="2168" spans="1:4">
      <c r="A2168" s="305"/>
      <c r="B2168" s="306"/>
      <c r="C2168" s="305"/>
      <c r="D2168" s="305"/>
    </row>
    <row r="2169" spans="1:4">
      <c r="A2169" s="305"/>
      <c r="B2169" s="306"/>
      <c r="C2169" s="305"/>
      <c r="D2169" s="305"/>
    </row>
    <row r="2170" spans="1:4">
      <c r="A2170" s="305"/>
      <c r="B2170" s="306"/>
      <c r="C2170" s="305"/>
      <c r="D2170" s="305"/>
    </row>
    <row r="2171" spans="1:4">
      <c r="A2171" s="304"/>
      <c r="B2171" s="304"/>
      <c r="C2171" s="304"/>
      <c r="D2171" s="304"/>
    </row>
    <row r="2172" spans="1:4">
      <c r="A2172" s="305"/>
      <c r="B2172" s="306"/>
      <c r="C2172" s="305"/>
      <c r="D2172" s="305"/>
    </row>
    <row r="2173" spans="1:4">
      <c r="A2173" s="305"/>
      <c r="B2173" s="306"/>
      <c r="C2173" s="305"/>
      <c r="D2173" s="305"/>
    </row>
    <row r="2174" spans="1:4">
      <c r="A2174" s="305"/>
      <c r="B2174" s="306"/>
      <c r="C2174" s="305"/>
      <c r="D2174" s="305"/>
    </row>
    <row r="2175" spans="1:4">
      <c r="A2175" s="305"/>
      <c r="B2175" s="306"/>
      <c r="C2175" s="305"/>
      <c r="D2175" s="305"/>
    </row>
    <row r="2176" spans="1:4">
      <c r="A2176" s="304"/>
      <c r="B2176" s="304"/>
      <c r="C2176" s="304"/>
      <c r="D2176" s="304"/>
    </row>
    <row r="2177" spans="1:4">
      <c r="A2177" s="305"/>
      <c r="B2177" s="306"/>
      <c r="C2177" s="305"/>
      <c r="D2177" s="305"/>
    </row>
    <row r="2178" spans="1:4">
      <c r="A2178" s="304"/>
      <c r="B2178" s="304"/>
      <c r="C2178" s="304"/>
      <c r="D2178" s="304"/>
    </row>
    <row r="2179" spans="1:4">
      <c r="A2179" s="305"/>
      <c r="B2179" s="306"/>
      <c r="C2179" s="305"/>
      <c r="D2179" s="305"/>
    </row>
    <row r="2180" spans="1:4">
      <c r="A2180" s="304"/>
      <c r="B2180" s="304"/>
      <c r="C2180" s="304"/>
      <c r="D2180" s="304"/>
    </row>
    <row r="2181" spans="1:4">
      <c r="A2181" s="305"/>
      <c r="B2181" s="306"/>
      <c r="C2181" s="305"/>
      <c r="D2181" s="305"/>
    </row>
    <row r="2182" spans="1:4">
      <c r="A2182" s="305"/>
      <c r="B2182" s="306"/>
      <c r="C2182" s="305"/>
      <c r="D2182" s="305"/>
    </row>
    <row r="2183" spans="1:4">
      <c r="A2183" s="304"/>
      <c r="B2183" s="304"/>
      <c r="C2183" s="304"/>
      <c r="D2183" s="304"/>
    </row>
    <row r="2184" spans="1:4">
      <c r="A2184" s="305"/>
      <c r="B2184" s="306"/>
      <c r="C2184" s="305"/>
      <c r="D2184" s="305"/>
    </row>
    <row r="2185" spans="1:4">
      <c r="A2185" s="305"/>
      <c r="B2185" s="306"/>
      <c r="C2185" s="305"/>
      <c r="D2185" s="305"/>
    </row>
    <row r="2186" spans="1:4">
      <c r="A2186" s="304"/>
      <c r="B2186" s="304"/>
      <c r="C2186" s="304"/>
      <c r="D2186" s="304"/>
    </row>
    <row r="2187" spans="1:4">
      <c r="A2187" s="305"/>
      <c r="B2187" s="306"/>
      <c r="C2187" s="305"/>
      <c r="D2187" s="305"/>
    </row>
    <row r="2188" spans="1:4">
      <c r="A2188" s="304"/>
      <c r="B2188" s="304"/>
      <c r="C2188" s="304"/>
      <c r="D2188" s="304"/>
    </row>
    <row r="2189" spans="1:4">
      <c r="A2189" s="305"/>
      <c r="B2189" s="306"/>
      <c r="C2189" s="305"/>
      <c r="D2189" s="305"/>
    </row>
    <row r="2190" spans="1:4">
      <c r="A2190" s="305"/>
      <c r="B2190" s="306"/>
      <c r="C2190" s="305"/>
      <c r="D2190" s="305"/>
    </row>
    <row r="2191" spans="1:4">
      <c r="A2191" s="305"/>
      <c r="B2191" s="306"/>
      <c r="C2191" s="305"/>
      <c r="D2191" s="305"/>
    </row>
    <row r="2192" spans="1:4">
      <c r="A2192" s="304"/>
      <c r="B2192" s="304"/>
      <c r="C2192" s="304"/>
      <c r="D2192" s="304"/>
    </row>
    <row r="2193" spans="1:4">
      <c r="A2193" s="305"/>
      <c r="B2193" s="306"/>
      <c r="C2193" s="305"/>
      <c r="D2193" s="305"/>
    </row>
    <row r="2194" spans="1:4">
      <c r="A2194" s="305"/>
      <c r="B2194" s="306"/>
      <c r="C2194" s="305"/>
      <c r="D2194" s="305"/>
    </row>
    <row r="2195" spans="1:4">
      <c r="A2195" s="305"/>
      <c r="B2195" s="306"/>
      <c r="C2195" s="305"/>
      <c r="D2195" s="305"/>
    </row>
    <row r="2196" spans="1:4">
      <c r="A2196" s="304"/>
      <c r="B2196" s="304"/>
      <c r="C2196" s="304"/>
      <c r="D2196" s="304"/>
    </row>
    <row r="2197" spans="1:4">
      <c r="A2197" s="305"/>
      <c r="B2197" s="306"/>
      <c r="C2197" s="305"/>
      <c r="D2197" s="305"/>
    </row>
    <row r="2198" spans="1:4">
      <c r="A2198" s="305"/>
      <c r="B2198" s="306"/>
      <c r="C2198" s="305"/>
      <c r="D2198" s="305"/>
    </row>
    <row r="2199" spans="1:4">
      <c r="A2199" s="304"/>
      <c r="B2199" s="304"/>
      <c r="C2199" s="304"/>
      <c r="D2199" s="304"/>
    </row>
    <row r="2200" spans="1:4">
      <c r="A2200" s="304"/>
      <c r="B2200" s="304"/>
      <c r="C2200" s="304"/>
      <c r="D2200" s="304"/>
    </row>
    <row r="2201" spans="1:4">
      <c r="A2201" s="305"/>
      <c r="B2201" s="306"/>
      <c r="C2201" s="305"/>
      <c r="D2201" s="305"/>
    </row>
    <row r="2202" spans="1:4">
      <c r="A2202" s="305"/>
      <c r="B2202" s="306"/>
      <c r="C2202" s="305"/>
      <c r="D2202" s="305"/>
    </row>
    <row r="2203" spans="1:4">
      <c r="A2203" s="305"/>
      <c r="B2203" s="306"/>
      <c r="C2203" s="305"/>
      <c r="D2203" s="305"/>
    </row>
    <row r="2204" spans="1:4">
      <c r="A2204" s="305"/>
      <c r="B2204" s="306"/>
      <c r="C2204" s="305"/>
      <c r="D2204" s="305"/>
    </row>
    <row r="2205" spans="1:4">
      <c r="A2205" s="305"/>
      <c r="B2205" s="306"/>
      <c r="C2205" s="305"/>
      <c r="D2205" s="305"/>
    </row>
    <row r="2206" spans="1:4">
      <c r="A2206" s="305"/>
      <c r="B2206" s="306"/>
      <c r="C2206" s="305"/>
      <c r="D2206" s="305"/>
    </row>
    <row r="2207" spans="1:4">
      <c r="A2207" s="305"/>
      <c r="B2207" s="306"/>
      <c r="C2207" s="305"/>
      <c r="D2207" s="305"/>
    </row>
    <row r="2208" spans="1:4">
      <c r="A2208" s="305"/>
      <c r="B2208" s="306"/>
      <c r="C2208" s="305"/>
      <c r="D2208" s="305"/>
    </row>
    <row r="2209" spans="1:4">
      <c r="A2209" s="305"/>
      <c r="B2209" s="306"/>
      <c r="C2209" s="305"/>
      <c r="D2209" s="305"/>
    </row>
    <row r="2210" spans="1:4">
      <c r="A2210" s="305"/>
      <c r="B2210" s="306"/>
      <c r="C2210" s="305"/>
      <c r="D2210" s="305"/>
    </row>
    <row r="2211" spans="1:4">
      <c r="A2211" s="305"/>
      <c r="B2211" s="306"/>
      <c r="C2211" s="305"/>
      <c r="D2211" s="305"/>
    </row>
    <row r="2212" spans="1:4">
      <c r="A2212" s="305"/>
      <c r="B2212" s="306"/>
      <c r="C2212" s="305"/>
      <c r="D2212" s="305"/>
    </row>
    <row r="2213" spans="1:4">
      <c r="A2213" s="305"/>
      <c r="B2213" s="306"/>
      <c r="C2213" s="305"/>
      <c r="D2213" s="305"/>
    </row>
    <row r="2214" spans="1:4">
      <c r="A2214" s="305"/>
      <c r="B2214" s="306"/>
      <c r="C2214" s="305"/>
      <c r="D2214" s="305"/>
    </row>
    <row r="2215" spans="1:4">
      <c r="A2215" s="305"/>
      <c r="B2215" s="306"/>
      <c r="C2215" s="305"/>
      <c r="D2215" s="305"/>
    </row>
    <row r="2216" spans="1:4">
      <c r="A2216" s="305"/>
      <c r="B2216" s="306"/>
      <c r="C2216" s="305"/>
      <c r="D2216" s="305"/>
    </row>
    <row r="2217" spans="1:4">
      <c r="A2217" s="305"/>
      <c r="B2217" s="306"/>
      <c r="C2217" s="305"/>
      <c r="D2217" s="305"/>
    </row>
    <row r="2218" spans="1:4">
      <c r="A2218" s="305"/>
      <c r="B2218" s="306"/>
      <c r="C2218" s="305"/>
      <c r="D2218" s="305"/>
    </row>
    <row r="2219" spans="1:4">
      <c r="A2219" s="305"/>
      <c r="B2219" s="306"/>
      <c r="C2219" s="305"/>
      <c r="D2219" s="305"/>
    </row>
    <row r="2220" spans="1:4">
      <c r="A2220" s="305"/>
      <c r="B2220" s="306"/>
      <c r="C2220" s="305"/>
      <c r="D2220" s="305"/>
    </row>
    <row r="2221" spans="1:4">
      <c r="A2221" s="305"/>
      <c r="B2221" s="306"/>
      <c r="C2221" s="305"/>
      <c r="D2221" s="305"/>
    </row>
    <row r="2222" spans="1:4">
      <c r="A2222" s="305"/>
      <c r="B2222" s="306"/>
      <c r="C2222" s="305"/>
      <c r="D2222" s="305"/>
    </row>
    <row r="2223" spans="1:4">
      <c r="A2223" s="305"/>
      <c r="B2223" s="306"/>
      <c r="C2223" s="305"/>
      <c r="D2223" s="305"/>
    </row>
    <row r="2224" spans="1:4">
      <c r="A2224" s="305"/>
      <c r="B2224" s="306"/>
      <c r="C2224" s="305"/>
      <c r="D2224" s="305"/>
    </row>
    <row r="2225" spans="1:4">
      <c r="A2225" s="305"/>
      <c r="B2225" s="306"/>
      <c r="C2225" s="305"/>
      <c r="D2225" s="305"/>
    </row>
    <row r="2226" spans="1:4">
      <c r="A2226" s="305"/>
      <c r="B2226" s="306"/>
      <c r="C2226" s="305"/>
      <c r="D2226" s="305"/>
    </row>
    <row r="2227" spans="1:4">
      <c r="A2227" s="305"/>
      <c r="B2227" s="306"/>
      <c r="C2227" s="305"/>
      <c r="D2227" s="305"/>
    </row>
    <row r="2228" spans="1:4">
      <c r="A2228" s="304"/>
      <c r="B2228" s="304"/>
      <c r="C2228" s="304"/>
      <c r="D2228" s="304"/>
    </row>
    <row r="2229" spans="1:4">
      <c r="A2229" s="305"/>
      <c r="B2229" s="306"/>
      <c r="C2229" s="305"/>
      <c r="D2229" s="305"/>
    </row>
    <row r="2230" spans="1:4">
      <c r="A2230" s="305"/>
      <c r="B2230" s="306"/>
      <c r="C2230" s="305"/>
      <c r="D2230" s="305"/>
    </row>
    <row r="2231" spans="1:4">
      <c r="A2231" s="305"/>
      <c r="B2231" s="306"/>
      <c r="C2231" s="305"/>
      <c r="D2231" s="305"/>
    </row>
    <row r="2232" spans="1:4">
      <c r="A2232" s="305"/>
      <c r="B2232" s="306"/>
      <c r="C2232" s="305"/>
      <c r="D2232" s="305"/>
    </row>
    <row r="2233" spans="1:4">
      <c r="A2233" s="305"/>
      <c r="B2233" s="306"/>
      <c r="C2233" s="305"/>
      <c r="D2233" s="305"/>
    </row>
    <row r="2234" spans="1:4">
      <c r="A2234" s="305"/>
      <c r="B2234" s="306"/>
      <c r="C2234" s="305"/>
      <c r="D2234" s="305"/>
    </row>
    <row r="2235" spans="1:4">
      <c r="A2235" s="305"/>
      <c r="B2235" s="306"/>
      <c r="C2235" s="305"/>
      <c r="D2235" s="305"/>
    </row>
    <row r="2236" spans="1:4">
      <c r="A2236" s="305"/>
      <c r="B2236" s="306"/>
      <c r="C2236" s="305"/>
      <c r="D2236" s="305"/>
    </row>
    <row r="2237" spans="1:4">
      <c r="A2237" s="304"/>
      <c r="B2237" s="304"/>
      <c r="C2237" s="304"/>
      <c r="D2237" s="304"/>
    </row>
    <row r="2238" spans="1:4">
      <c r="A2238" s="304"/>
      <c r="B2238" s="304"/>
      <c r="C2238" s="304"/>
      <c r="D2238" s="304"/>
    </row>
    <row r="2239" spans="1:4">
      <c r="A2239" s="305"/>
      <c r="B2239" s="306"/>
      <c r="C2239" s="305"/>
      <c r="D2239" s="305"/>
    </row>
    <row r="2240" spans="1:4">
      <c r="A2240" s="304"/>
      <c r="B2240" s="304"/>
      <c r="C2240" s="304"/>
      <c r="D2240" s="304"/>
    </row>
    <row r="2241" spans="1:4">
      <c r="A2241" s="305"/>
      <c r="B2241" s="306"/>
      <c r="C2241" s="305"/>
      <c r="D2241" s="305"/>
    </row>
    <row r="2242" spans="1:4">
      <c r="A2242" s="305"/>
      <c r="B2242" s="306"/>
      <c r="C2242" s="305"/>
      <c r="D2242" s="305"/>
    </row>
    <row r="2243" spans="1:4">
      <c r="A2243" s="305"/>
      <c r="B2243" s="306"/>
      <c r="C2243" s="305"/>
      <c r="D2243" s="305"/>
    </row>
    <row r="2244" spans="1:4">
      <c r="A2244" s="305"/>
      <c r="B2244" s="306"/>
      <c r="C2244" s="305"/>
      <c r="D2244" s="305"/>
    </row>
    <row r="2245" spans="1:4">
      <c r="A2245" s="305"/>
      <c r="B2245" s="306"/>
      <c r="C2245" s="305"/>
      <c r="D2245" s="305"/>
    </row>
    <row r="2246" spans="1:4">
      <c r="A2246" s="305"/>
      <c r="B2246" s="306"/>
      <c r="C2246" s="305"/>
      <c r="D2246" s="305"/>
    </row>
    <row r="2247" spans="1:4">
      <c r="A2247" s="305"/>
      <c r="B2247" s="306"/>
      <c r="C2247" s="305"/>
      <c r="D2247" s="305"/>
    </row>
    <row r="2248" spans="1:4">
      <c r="A2248" s="305"/>
      <c r="B2248" s="306"/>
      <c r="C2248" s="305"/>
      <c r="D2248" s="305"/>
    </row>
    <row r="2249" spans="1:4">
      <c r="A2249" s="305"/>
      <c r="B2249" s="306"/>
      <c r="C2249" s="305"/>
      <c r="D2249" s="305"/>
    </row>
    <row r="2250" spans="1:4">
      <c r="A2250" s="305"/>
      <c r="B2250" s="306"/>
      <c r="C2250" s="305"/>
      <c r="D2250" s="305"/>
    </row>
    <row r="2251" spans="1:4">
      <c r="A2251" s="304"/>
      <c r="B2251" s="304"/>
      <c r="C2251" s="304"/>
      <c r="D2251" s="304"/>
    </row>
    <row r="2252" spans="1:4">
      <c r="A2252" s="305"/>
      <c r="B2252" s="306"/>
      <c r="C2252" s="305"/>
      <c r="D2252" s="305"/>
    </row>
    <row r="2253" spans="1:4">
      <c r="A2253" s="305"/>
      <c r="B2253" s="306"/>
      <c r="C2253" s="305"/>
      <c r="D2253" s="305"/>
    </row>
    <row r="2254" spans="1:4">
      <c r="A2254" s="305"/>
      <c r="B2254" s="306"/>
      <c r="C2254" s="305"/>
      <c r="D2254" s="305"/>
    </row>
    <row r="2255" spans="1:4">
      <c r="A2255" s="305"/>
      <c r="B2255" s="306"/>
      <c r="C2255" s="305"/>
      <c r="D2255" s="305"/>
    </row>
    <row r="2256" spans="1:4">
      <c r="A2256" s="304"/>
      <c r="B2256" s="304"/>
      <c r="C2256" s="304"/>
      <c r="D2256" s="304"/>
    </row>
    <row r="2257" spans="1:4">
      <c r="A2257" s="305"/>
      <c r="B2257" s="306"/>
      <c r="C2257" s="305"/>
      <c r="D2257" s="305"/>
    </row>
    <row r="2258" spans="1:4">
      <c r="A2258" s="305"/>
      <c r="B2258" s="306"/>
      <c r="C2258" s="305"/>
      <c r="D2258" s="305"/>
    </row>
    <row r="2259" spans="1:4">
      <c r="A2259" s="305"/>
      <c r="B2259" s="306"/>
      <c r="C2259" s="305"/>
      <c r="D2259" s="305"/>
    </row>
    <row r="2260" spans="1:4">
      <c r="A2260" s="305"/>
      <c r="B2260" s="306"/>
      <c r="C2260" s="305"/>
      <c r="D2260" s="305"/>
    </row>
    <row r="2261" spans="1:4">
      <c r="A2261" s="305"/>
      <c r="B2261" s="306"/>
      <c r="C2261" s="305"/>
      <c r="D2261" s="305"/>
    </row>
    <row r="2262" spans="1:4">
      <c r="A2262" s="304"/>
      <c r="B2262" s="304"/>
      <c r="C2262" s="304"/>
      <c r="D2262" s="304"/>
    </row>
    <row r="2263" spans="1:4">
      <c r="A2263" s="304"/>
      <c r="B2263" s="304"/>
      <c r="C2263" s="304"/>
      <c r="D2263" s="304"/>
    </row>
    <row r="2264" spans="1:4">
      <c r="A2264" s="305"/>
      <c r="B2264" s="306"/>
      <c r="C2264" s="305"/>
      <c r="D2264" s="305"/>
    </row>
    <row r="2265" spans="1:4">
      <c r="A2265" s="304"/>
      <c r="B2265" s="304"/>
      <c r="C2265" s="304"/>
      <c r="D2265" s="304"/>
    </row>
    <row r="2266" spans="1:4">
      <c r="A2266" s="305"/>
      <c r="B2266" s="306"/>
      <c r="C2266" s="305"/>
      <c r="D2266" s="305"/>
    </row>
    <row r="2267" spans="1:4">
      <c r="A2267" s="305"/>
      <c r="B2267" s="306"/>
      <c r="C2267" s="305"/>
      <c r="D2267" s="305"/>
    </row>
    <row r="2268" spans="1:4">
      <c r="A2268" s="304"/>
      <c r="B2268" s="304"/>
      <c r="C2268" s="304"/>
      <c r="D2268" s="304"/>
    </row>
    <row r="2269" spans="1:4">
      <c r="A2269" s="305"/>
      <c r="B2269" s="306"/>
      <c r="C2269" s="305"/>
      <c r="D2269" s="305"/>
    </row>
    <row r="2270" spans="1:4">
      <c r="A2270" s="305"/>
      <c r="B2270" s="306"/>
      <c r="C2270" s="305"/>
      <c r="D2270" s="305"/>
    </row>
    <row r="2271" spans="1:4">
      <c r="A2271" s="305"/>
      <c r="B2271" s="306"/>
      <c r="C2271" s="305"/>
      <c r="D2271" s="305"/>
    </row>
    <row r="2272" spans="1:4">
      <c r="A2272" s="304"/>
      <c r="B2272" s="304"/>
      <c r="C2272" s="304"/>
      <c r="D2272" s="304"/>
    </row>
    <row r="2273" spans="1:4">
      <c r="A2273" s="305"/>
      <c r="B2273" s="306"/>
      <c r="C2273" s="305"/>
      <c r="D2273" s="305"/>
    </row>
    <row r="2274" spans="1:4">
      <c r="A2274" s="304"/>
      <c r="B2274" s="304"/>
      <c r="C2274" s="304"/>
      <c r="D2274" s="304"/>
    </row>
    <row r="2275" spans="1:4">
      <c r="A2275" s="305"/>
      <c r="B2275" s="306"/>
      <c r="C2275" s="305"/>
      <c r="D2275" s="305"/>
    </row>
    <row r="2276" spans="1:4">
      <c r="A2276" s="305"/>
      <c r="B2276" s="306"/>
      <c r="C2276" s="305"/>
      <c r="D2276" s="305"/>
    </row>
    <row r="2277" spans="1:4">
      <c r="A2277" s="305"/>
      <c r="B2277" s="306"/>
      <c r="C2277" s="305"/>
      <c r="D2277" s="305"/>
    </row>
    <row r="2278" spans="1:4">
      <c r="A2278" s="305"/>
      <c r="B2278" s="306"/>
      <c r="C2278" s="305"/>
      <c r="D2278" s="305"/>
    </row>
    <row r="2279" spans="1:4">
      <c r="A2279" s="305"/>
      <c r="B2279" s="306"/>
      <c r="C2279" s="305"/>
      <c r="D2279" s="305"/>
    </row>
    <row r="2280" spans="1:4">
      <c r="A2280" s="305"/>
      <c r="B2280" s="306"/>
      <c r="C2280" s="305"/>
      <c r="D2280" s="305"/>
    </row>
    <row r="2281" spans="1:4">
      <c r="A2281" s="304"/>
      <c r="B2281" s="304"/>
      <c r="C2281" s="304"/>
      <c r="D2281" s="304"/>
    </row>
    <row r="2282" spans="1:4">
      <c r="A2282" s="304"/>
      <c r="B2282" s="304"/>
      <c r="C2282" s="304"/>
      <c r="D2282" s="304"/>
    </row>
    <row r="2283" spans="1:4">
      <c r="A2283" s="305"/>
      <c r="B2283" s="306"/>
      <c r="C2283" s="305"/>
      <c r="D2283" s="305"/>
    </row>
    <row r="2284" spans="1:4">
      <c r="A2284" s="305"/>
      <c r="B2284" s="306"/>
      <c r="C2284" s="305"/>
      <c r="D2284" s="305"/>
    </row>
    <row r="2285" spans="1:4">
      <c r="A2285" s="305"/>
      <c r="B2285" s="306"/>
      <c r="C2285" s="305"/>
      <c r="D2285" s="305"/>
    </row>
    <row r="2286" spans="1:4">
      <c r="A2286" s="305"/>
      <c r="B2286" s="306"/>
      <c r="C2286" s="305"/>
      <c r="D2286" s="305"/>
    </row>
    <row r="2287" spans="1:4">
      <c r="A2287" s="305"/>
      <c r="B2287" s="306"/>
      <c r="C2287" s="305"/>
      <c r="D2287" s="305"/>
    </row>
    <row r="2288" spans="1:4">
      <c r="A2288" s="305"/>
      <c r="B2288" s="306"/>
      <c r="C2288" s="305"/>
      <c r="D2288" s="305"/>
    </row>
    <row r="2289" spans="1:4">
      <c r="A2289" s="305"/>
      <c r="B2289" s="306"/>
      <c r="C2289" s="305"/>
      <c r="D2289" s="305"/>
    </row>
    <row r="2290" spans="1:4">
      <c r="A2290" s="305"/>
      <c r="B2290" s="306"/>
      <c r="C2290" s="305"/>
      <c r="D2290" s="305"/>
    </row>
    <row r="2291" spans="1:4">
      <c r="A2291" s="305"/>
      <c r="B2291" s="306"/>
      <c r="C2291" s="305"/>
      <c r="D2291" s="305"/>
    </row>
    <row r="2292" spans="1:4">
      <c r="A2292" s="305"/>
      <c r="B2292" s="306"/>
      <c r="C2292" s="305"/>
      <c r="D2292" s="305"/>
    </row>
    <row r="2293" spans="1:4">
      <c r="A2293" s="305"/>
      <c r="B2293" s="306"/>
      <c r="C2293" s="305"/>
      <c r="D2293" s="305"/>
    </row>
    <row r="2294" spans="1:4">
      <c r="A2294" s="305"/>
      <c r="B2294" s="306"/>
      <c r="C2294" s="305"/>
      <c r="D2294" s="305"/>
    </row>
    <row r="2295" spans="1:4">
      <c r="A2295" s="305"/>
      <c r="B2295" s="306"/>
      <c r="C2295" s="305"/>
      <c r="D2295" s="305"/>
    </row>
    <row r="2296" spans="1:4">
      <c r="A2296" s="305"/>
      <c r="B2296" s="306"/>
      <c r="C2296" s="305"/>
      <c r="D2296" s="305"/>
    </row>
    <row r="2297" spans="1:4">
      <c r="A2297" s="305"/>
      <c r="B2297" s="306"/>
      <c r="C2297" s="305"/>
      <c r="D2297" s="305"/>
    </row>
    <row r="2298" spans="1:4">
      <c r="A2298" s="305"/>
      <c r="B2298" s="306"/>
      <c r="C2298" s="305"/>
      <c r="D2298" s="305"/>
    </row>
    <row r="2299" spans="1:4">
      <c r="A2299" s="305"/>
      <c r="B2299" s="306"/>
      <c r="C2299" s="305"/>
      <c r="D2299" s="305"/>
    </row>
    <row r="2300" spans="1:4">
      <c r="A2300" s="305"/>
      <c r="B2300" s="306"/>
      <c r="C2300" s="305"/>
      <c r="D2300" s="305"/>
    </row>
    <row r="2301" spans="1:4">
      <c r="A2301" s="305"/>
      <c r="B2301" s="306"/>
      <c r="C2301" s="305"/>
      <c r="D2301" s="305"/>
    </row>
    <row r="2302" spans="1:4">
      <c r="A2302" s="304"/>
      <c r="B2302" s="304"/>
      <c r="C2302" s="304"/>
      <c r="D2302" s="304"/>
    </row>
    <row r="2303" spans="1:4">
      <c r="A2303" s="304"/>
      <c r="B2303" s="304"/>
      <c r="C2303" s="304"/>
      <c r="D2303" s="304"/>
    </row>
    <row r="2304" spans="1:4">
      <c r="A2304" s="305"/>
      <c r="B2304" s="306"/>
      <c r="C2304" s="305"/>
      <c r="D2304" s="305"/>
    </row>
    <row r="2305" spans="1:4">
      <c r="A2305" s="304"/>
      <c r="B2305" s="304"/>
      <c r="C2305" s="304"/>
      <c r="D2305" s="304"/>
    </row>
    <row r="2306" spans="1:4">
      <c r="A2306" s="305"/>
      <c r="B2306" s="306"/>
      <c r="C2306" s="305"/>
      <c r="D2306" s="305"/>
    </row>
    <row r="2307" spans="1:4">
      <c r="A2307" s="305"/>
      <c r="B2307" s="306"/>
      <c r="C2307" s="305"/>
      <c r="D2307" s="305"/>
    </row>
    <row r="2308" spans="1:4">
      <c r="A2308" s="305"/>
      <c r="B2308" s="306"/>
      <c r="C2308" s="305"/>
      <c r="D2308" s="305"/>
    </row>
    <row r="2309" spans="1:4">
      <c r="A2309" s="305"/>
      <c r="B2309" s="306"/>
      <c r="C2309" s="305"/>
      <c r="D2309" s="305"/>
    </row>
    <row r="2310" spans="1:4">
      <c r="A2310" s="305"/>
      <c r="B2310" s="306"/>
      <c r="C2310" s="305"/>
      <c r="D2310" s="305"/>
    </row>
    <row r="2311" spans="1:4">
      <c r="A2311" s="305"/>
      <c r="B2311" s="306"/>
      <c r="C2311" s="305"/>
      <c r="D2311" s="305"/>
    </row>
    <row r="2312" spans="1:4">
      <c r="A2312" s="305"/>
      <c r="B2312" s="306"/>
      <c r="C2312" s="305"/>
      <c r="D2312" s="305"/>
    </row>
    <row r="2313" spans="1:4">
      <c r="A2313" s="305"/>
      <c r="B2313" s="306"/>
      <c r="C2313" s="305"/>
      <c r="D2313" s="305"/>
    </row>
    <row r="2314" spans="1:4">
      <c r="A2314" s="305"/>
      <c r="B2314" s="306"/>
      <c r="C2314" s="305"/>
      <c r="D2314" s="305"/>
    </row>
    <row r="2315" spans="1:4">
      <c r="A2315" s="305"/>
      <c r="B2315" s="306"/>
      <c r="C2315" s="305"/>
      <c r="D2315" s="305"/>
    </row>
    <row r="2316" spans="1:4">
      <c r="A2316" s="305"/>
      <c r="B2316" s="306"/>
      <c r="C2316" s="305"/>
      <c r="D2316" s="305"/>
    </row>
    <row r="2317" spans="1:4">
      <c r="A2317" s="304"/>
      <c r="B2317" s="304"/>
      <c r="C2317" s="304"/>
      <c r="D2317" s="304"/>
    </row>
    <row r="2318" spans="1:4">
      <c r="A2318" s="305"/>
      <c r="B2318" s="306"/>
      <c r="C2318" s="305"/>
      <c r="D2318" s="305"/>
    </row>
    <row r="2319" spans="1:4">
      <c r="A2319" s="304"/>
      <c r="B2319" s="304"/>
      <c r="C2319" s="304"/>
      <c r="D2319" s="304"/>
    </row>
    <row r="2320" spans="1:4">
      <c r="A2320" s="304"/>
      <c r="B2320" s="304"/>
      <c r="C2320" s="304"/>
      <c r="D2320" s="304"/>
    </row>
    <row r="2321" spans="1:4">
      <c r="A2321" s="304"/>
      <c r="B2321" s="304"/>
      <c r="C2321" s="304"/>
      <c r="D2321" s="304"/>
    </row>
    <row r="2322" spans="1:4">
      <c r="A2322" s="305"/>
      <c r="B2322" s="306"/>
      <c r="C2322" s="305"/>
      <c r="D2322" s="305"/>
    </row>
    <row r="2323" spans="1:4">
      <c r="A2323" s="305"/>
      <c r="B2323" s="306"/>
      <c r="C2323" s="305"/>
      <c r="D2323" s="305"/>
    </row>
    <row r="2324" spans="1:4">
      <c r="A2324" s="305"/>
      <c r="B2324" s="306"/>
      <c r="C2324" s="305"/>
      <c r="D2324" s="305"/>
    </row>
    <row r="2325" spans="1:4">
      <c r="A2325" s="305"/>
      <c r="B2325" s="306"/>
      <c r="C2325" s="305"/>
      <c r="D2325" s="305"/>
    </row>
    <row r="2326" spans="1:4">
      <c r="A2326" s="305"/>
      <c r="B2326" s="306"/>
      <c r="C2326" s="305"/>
      <c r="D2326" s="305"/>
    </row>
    <row r="2327" spans="1:4">
      <c r="A2327" s="305"/>
      <c r="B2327" s="306"/>
      <c r="C2327" s="305"/>
      <c r="D2327" s="305"/>
    </row>
    <row r="2328" spans="1:4">
      <c r="A2328" s="305"/>
      <c r="B2328" s="306"/>
      <c r="C2328" s="305"/>
      <c r="D2328" s="305"/>
    </row>
    <row r="2329" spans="1:4">
      <c r="A2329" s="305"/>
      <c r="B2329" s="306"/>
      <c r="C2329" s="305"/>
      <c r="D2329" s="305"/>
    </row>
    <row r="2330" spans="1:4">
      <c r="A2330" s="304"/>
      <c r="B2330" s="304"/>
      <c r="C2330" s="304"/>
      <c r="D2330" s="304"/>
    </row>
    <row r="2331" spans="1:4">
      <c r="A2331" s="305"/>
      <c r="B2331" s="306"/>
      <c r="C2331" s="305"/>
      <c r="D2331" s="305"/>
    </row>
    <row r="2332" spans="1:4">
      <c r="A2332" s="304"/>
      <c r="B2332" s="304"/>
      <c r="C2332" s="304"/>
      <c r="D2332" s="304"/>
    </row>
    <row r="2333" spans="1:4">
      <c r="A2333" s="305"/>
      <c r="B2333" s="306"/>
      <c r="C2333" s="305"/>
      <c r="D2333" s="305"/>
    </row>
    <row r="2334" spans="1:4">
      <c r="A2334" s="305"/>
      <c r="B2334" s="306"/>
      <c r="C2334" s="305"/>
      <c r="D2334" s="305"/>
    </row>
    <row r="2335" spans="1:4">
      <c r="A2335" s="305"/>
      <c r="B2335" s="306"/>
      <c r="C2335" s="305"/>
      <c r="D2335" s="305"/>
    </row>
    <row r="2336" spans="1:4">
      <c r="A2336" s="305"/>
      <c r="B2336" s="306"/>
      <c r="C2336" s="305"/>
      <c r="D2336" s="305"/>
    </row>
    <row r="2337" spans="1:4">
      <c r="A2337" s="305"/>
      <c r="B2337" s="306"/>
      <c r="C2337" s="305"/>
      <c r="D2337" s="305"/>
    </row>
    <row r="2338" spans="1:4">
      <c r="A2338" s="305"/>
      <c r="B2338" s="306"/>
      <c r="C2338" s="305"/>
      <c r="D2338" s="305"/>
    </row>
    <row r="2339" spans="1:4">
      <c r="A2339" s="304"/>
      <c r="B2339" s="304"/>
      <c r="C2339" s="304"/>
      <c r="D2339" s="304"/>
    </row>
    <row r="2340" spans="1:4">
      <c r="A2340" s="305"/>
      <c r="B2340" s="306"/>
      <c r="C2340" s="305"/>
      <c r="D2340" s="305"/>
    </row>
    <row r="2341" spans="1:4">
      <c r="A2341" s="305"/>
      <c r="B2341" s="306"/>
      <c r="C2341" s="305"/>
      <c r="D2341" s="305"/>
    </row>
    <row r="2342" spans="1:4">
      <c r="A2342" s="305"/>
      <c r="B2342" s="306"/>
      <c r="C2342" s="305"/>
      <c r="D2342" s="305"/>
    </row>
    <row r="2343" spans="1:4">
      <c r="A2343" s="305"/>
      <c r="B2343" s="306"/>
      <c r="C2343" s="305"/>
      <c r="D2343" s="305"/>
    </row>
    <row r="2344" spans="1:4">
      <c r="A2344" s="305"/>
      <c r="B2344" s="306"/>
      <c r="C2344" s="305"/>
      <c r="D2344" s="305"/>
    </row>
    <row r="2345" spans="1:4">
      <c r="A2345" s="304"/>
      <c r="B2345" s="304"/>
      <c r="C2345" s="304"/>
      <c r="D2345" s="304"/>
    </row>
    <row r="2346" spans="1:4">
      <c r="A2346" s="305"/>
      <c r="B2346" s="306"/>
      <c r="C2346" s="305"/>
      <c r="D2346" s="305"/>
    </row>
    <row r="2347" spans="1:4">
      <c r="A2347" s="304"/>
      <c r="B2347" s="304"/>
      <c r="C2347" s="304"/>
      <c r="D2347" s="304"/>
    </row>
    <row r="2348" spans="1:4">
      <c r="A2348" s="305"/>
      <c r="B2348" s="306"/>
      <c r="C2348" s="305"/>
      <c r="D2348" s="305"/>
    </row>
    <row r="2349" spans="1:4">
      <c r="A2349" s="305"/>
      <c r="B2349" s="306"/>
      <c r="C2349" s="305"/>
      <c r="D2349" s="305"/>
    </row>
    <row r="2350" spans="1:4">
      <c r="A2350" s="305"/>
      <c r="B2350" s="306"/>
      <c r="C2350" s="305"/>
      <c r="D2350" s="305"/>
    </row>
    <row r="2351" spans="1:4">
      <c r="A2351" s="304"/>
      <c r="B2351" s="304"/>
      <c r="C2351" s="304"/>
      <c r="D2351" s="304"/>
    </row>
    <row r="2352" spans="1:4">
      <c r="A2352" s="304"/>
      <c r="B2352" s="304"/>
      <c r="C2352" s="304"/>
      <c r="D2352" s="304"/>
    </row>
    <row r="2353" spans="1:4">
      <c r="A2353" s="305"/>
      <c r="B2353" s="306"/>
      <c r="C2353" s="305"/>
      <c r="D2353" s="305"/>
    </row>
    <row r="2354" spans="1:4">
      <c r="A2354" s="305"/>
      <c r="B2354" s="306"/>
      <c r="C2354" s="305"/>
      <c r="D2354" s="305"/>
    </row>
    <row r="2355" spans="1:4">
      <c r="A2355" s="305"/>
      <c r="B2355" s="306"/>
      <c r="C2355" s="305"/>
      <c r="D2355" s="305"/>
    </row>
    <row r="2356" spans="1:4">
      <c r="A2356" s="305"/>
      <c r="B2356" s="306"/>
      <c r="C2356" s="305"/>
      <c r="D2356" s="305"/>
    </row>
    <row r="2357" spans="1:4">
      <c r="A2357" s="305"/>
      <c r="B2357" s="306"/>
      <c r="C2357" s="305"/>
      <c r="D2357" s="305"/>
    </row>
    <row r="2358" spans="1:4">
      <c r="A2358" s="305"/>
      <c r="B2358" s="306"/>
      <c r="C2358" s="305"/>
      <c r="D2358" s="305"/>
    </row>
    <row r="2359" spans="1:4">
      <c r="A2359" s="305"/>
      <c r="B2359" s="306"/>
      <c r="C2359" s="305"/>
      <c r="D2359" s="305"/>
    </row>
    <row r="2360" spans="1:4">
      <c r="A2360" s="305"/>
      <c r="B2360" s="306"/>
      <c r="C2360" s="305"/>
      <c r="D2360" s="305"/>
    </row>
    <row r="2361" spans="1:4">
      <c r="A2361" s="305"/>
      <c r="B2361" s="306"/>
      <c r="C2361" s="305"/>
      <c r="D2361" s="305"/>
    </row>
    <row r="2362" spans="1:4">
      <c r="A2362" s="305"/>
      <c r="B2362" s="306"/>
      <c r="C2362" s="305"/>
      <c r="D2362" s="305"/>
    </row>
    <row r="2363" spans="1:4">
      <c r="A2363" s="305"/>
      <c r="B2363" s="306"/>
      <c r="C2363" s="305"/>
      <c r="D2363" s="305"/>
    </row>
    <row r="2364" spans="1:4">
      <c r="A2364" s="305"/>
      <c r="B2364" s="306"/>
      <c r="C2364" s="305"/>
      <c r="D2364" s="305"/>
    </row>
    <row r="2365" spans="1:4">
      <c r="A2365" s="305"/>
      <c r="B2365" s="306"/>
      <c r="C2365" s="305"/>
      <c r="D2365" s="305"/>
    </row>
    <row r="2366" spans="1:4">
      <c r="A2366" s="305"/>
      <c r="B2366" s="306"/>
      <c r="C2366" s="305"/>
      <c r="D2366" s="305"/>
    </row>
    <row r="2367" spans="1:4">
      <c r="A2367" s="305"/>
      <c r="B2367" s="306"/>
      <c r="C2367" s="305"/>
      <c r="D2367" s="305"/>
    </row>
    <row r="2368" spans="1:4">
      <c r="A2368" s="305"/>
      <c r="B2368" s="306"/>
      <c r="C2368" s="305"/>
      <c r="D2368" s="305"/>
    </row>
    <row r="2369" spans="1:4">
      <c r="A2369" s="304"/>
      <c r="B2369" s="304"/>
      <c r="C2369" s="304"/>
      <c r="D2369" s="304"/>
    </row>
    <row r="2370" spans="1:4">
      <c r="A2370" s="304"/>
      <c r="B2370" s="304"/>
      <c r="C2370" s="304"/>
      <c r="D2370" s="304"/>
    </row>
    <row r="2371" spans="1:4">
      <c r="A2371" s="305"/>
      <c r="B2371" s="306"/>
      <c r="C2371" s="305"/>
      <c r="D2371" s="305"/>
    </row>
    <row r="2372" spans="1:4">
      <c r="A2372" s="305"/>
      <c r="B2372" s="306"/>
      <c r="C2372" s="305"/>
      <c r="D2372" s="305"/>
    </row>
    <row r="2373" spans="1:4">
      <c r="A2373" s="304"/>
      <c r="B2373" s="304"/>
      <c r="C2373" s="304"/>
      <c r="D2373" s="304"/>
    </row>
    <row r="2374" spans="1:4">
      <c r="A2374" s="305"/>
      <c r="B2374" s="306"/>
      <c r="C2374" s="305"/>
      <c r="D2374" s="305"/>
    </row>
    <row r="2375" spans="1:4">
      <c r="A2375" s="305"/>
      <c r="B2375" s="306"/>
      <c r="C2375" s="305"/>
      <c r="D2375" s="305"/>
    </row>
    <row r="2376" spans="1:4">
      <c r="A2376" s="305"/>
      <c r="B2376" s="306"/>
      <c r="C2376" s="305"/>
      <c r="D2376" s="305"/>
    </row>
    <row r="2377" spans="1:4">
      <c r="A2377" s="305"/>
      <c r="B2377" s="306"/>
      <c r="C2377" s="305"/>
      <c r="D2377" s="305"/>
    </row>
    <row r="2378" spans="1:4">
      <c r="A2378" s="305"/>
      <c r="B2378" s="306"/>
      <c r="C2378" s="305"/>
      <c r="D2378" s="305"/>
    </row>
    <row r="2379" spans="1:4">
      <c r="A2379" s="305"/>
      <c r="B2379" s="306"/>
      <c r="C2379" s="305"/>
      <c r="D2379" s="305"/>
    </row>
    <row r="2380" spans="1:4">
      <c r="A2380" s="305"/>
      <c r="B2380" s="306"/>
      <c r="C2380" s="305"/>
      <c r="D2380" s="305"/>
    </row>
    <row r="2381" spans="1:4">
      <c r="A2381" s="305"/>
      <c r="B2381" s="306"/>
      <c r="C2381" s="305"/>
      <c r="D2381" s="305"/>
    </row>
    <row r="2382" spans="1:4">
      <c r="A2382" s="304"/>
      <c r="B2382" s="304"/>
      <c r="C2382" s="304"/>
      <c r="D2382" s="304"/>
    </row>
    <row r="2383" spans="1:4">
      <c r="A2383" s="304"/>
      <c r="B2383" s="304"/>
      <c r="C2383" s="304"/>
      <c r="D2383" s="304"/>
    </row>
    <row r="2384" spans="1:4">
      <c r="A2384" s="305"/>
      <c r="B2384" s="306"/>
      <c r="C2384" s="305"/>
      <c r="D2384" s="305"/>
    </row>
    <row r="2385" spans="1:4">
      <c r="A2385" s="305"/>
      <c r="B2385" s="306"/>
      <c r="C2385" s="305"/>
      <c r="D2385" s="305"/>
    </row>
    <row r="2386" spans="1:4">
      <c r="A2386" s="305"/>
      <c r="B2386" s="306"/>
      <c r="C2386" s="305"/>
      <c r="D2386" s="305"/>
    </row>
    <row r="2387" spans="1:4">
      <c r="A2387" s="304"/>
      <c r="B2387" s="304"/>
      <c r="C2387" s="304"/>
      <c r="D2387" s="304"/>
    </row>
    <row r="2388" spans="1:4">
      <c r="A2388" s="304"/>
      <c r="B2388" s="304"/>
      <c r="C2388" s="304"/>
      <c r="D2388" s="304"/>
    </row>
    <row r="2389" spans="1:4">
      <c r="A2389" s="305"/>
      <c r="B2389" s="306"/>
      <c r="C2389" s="305"/>
      <c r="D2389" s="305"/>
    </row>
    <row r="2390" spans="1:4">
      <c r="A2390" s="305"/>
      <c r="B2390" s="306"/>
      <c r="C2390" s="305"/>
      <c r="D2390" s="305"/>
    </row>
    <row r="2391" spans="1:4">
      <c r="A2391" s="305"/>
      <c r="B2391" s="306"/>
      <c r="C2391" s="305"/>
      <c r="D2391" s="305"/>
    </row>
    <row r="2392" spans="1:4">
      <c r="A2392" s="305"/>
      <c r="B2392" s="306"/>
      <c r="C2392" s="305"/>
      <c r="D2392" s="305"/>
    </row>
    <row r="2393" spans="1:4">
      <c r="A2393" s="305"/>
      <c r="B2393" s="306"/>
      <c r="C2393" s="305"/>
      <c r="D2393" s="305"/>
    </row>
    <row r="2394" spans="1:4">
      <c r="A2394" s="305"/>
      <c r="B2394" s="306"/>
      <c r="C2394" s="305"/>
      <c r="D2394" s="305"/>
    </row>
    <row r="2395" spans="1:4">
      <c r="A2395" s="305"/>
      <c r="B2395" s="306"/>
      <c r="C2395" s="305"/>
      <c r="D2395" s="305"/>
    </row>
    <row r="2396" spans="1:4">
      <c r="A2396" s="305"/>
      <c r="B2396" s="306"/>
      <c r="C2396" s="305"/>
      <c r="D2396" s="305"/>
    </row>
    <row r="2397" spans="1:4">
      <c r="A2397" s="304"/>
      <c r="B2397" s="304"/>
      <c r="C2397" s="304"/>
      <c r="D2397" s="304"/>
    </row>
    <row r="2398" spans="1:4">
      <c r="A2398" s="305"/>
      <c r="B2398" s="306"/>
      <c r="C2398" s="305"/>
      <c r="D2398" s="305"/>
    </row>
    <row r="2399" spans="1:4">
      <c r="A2399" s="305"/>
      <c r="B2399" s="306"/>
      <c r="C2399" s="305"/>
      <c r="D2399" s="305"/>
    </row>
    <row r="2400" spans="1:4">
      <c r="A2400" s="305"/>
      <c r="B2400" s="306"/>
      <c r="C2400" s="305"/>
      <c r="D2400" s="305"/>
    </row>
    <row r="2401" spans="1:4">
      <c r="A2401" s="305"/>
      <c r="B2401" s="306"/>
      <c r="C2401" s="305"/>
      <c r="D2401" s="305"/>
    </row>
    <row r="2402" spans="1:4">
      <c r="A2402" s="305"/>
      <c r="B2402" s="306"/>
      <c r="C2402" s="305"/>
      <c r="D2402" s="305"/>
    </row>
    <row r="2403" spans="1:4">
      <c r="A2403" s="305"/>
      <c r="B2403" s="306"/>
      <c r="C2403" s="305"/>
      <c r="D2403" s="305"/>
    </row>
    <row r="2404" spans="1:4">
      <c r="A2404" s="305"/>
      <c r="B2404" s="306"/>
      <c r="C2404" s="305"/>
      <c r="D2404" s="305"/>
    </row>
    <row r="2405" spans="1:4">
      <c r="A2405" s="305"/>
      <c r="B2405" s="306"/>
      <c r="C2405" s="305"/>
      <c r="D2405" s="305"/>
    </row>
    <row r="2406" spans="1:4">
      <c r="A2406" s="305"/>
      <c r="B2406" s="306"/>
      <c r="C2406" s="305"/>
      <c r="D2406" s="305"/>
    </row>
    <row r="2407" spans="1:4">
      <c r="A2407" s="305"/>
      <c r="B2407" s="306"/>
      <c r="C2407" s="305"/>
      <c r="D2407" s="305"/>
    </row>
    <row r="2408" spans="1:4">
      <c r="A2408" s="305"/>
      <c r="B2408" s="306"/>
      <c r="C2408" s="305"/>
      <c r="D2408" s="305"/>
    </row>
    <row r="2409" spans="1:4">
      <c r="A2409" s="305"/>
      <c r="B2409" s="306"/>
      <c r="C2409" s="305"/>
      <c r="D2409" s="305"/>
    </row>
    <row r="2410" spans="1:4">
      <c r="A2410" s="305"/>
      <c r="B2410" s="306"/>
      <c r="C2410" s="305"/>
      <c r="D2410" s="305"/>
    </row>
    <row r="2411" spans="1:4">
      <c r="A2411" s="305"/>
      <c r="B2411" s="306"/>
      <c r="C2411" s="305"/>
      <c r="D2411" s="305"/>
    </row>
    <row r="2412" spans="1:4">
      <c r="A2412" s="305"/>
      <c r="B2412" s="306"/>
      <c r="C2412" s="305"/>
      <c r="D2412" s="305"/>
    </row>
    <row r="2413" spans="1:4">
      <c r="A2413" s="305"/>
      <c r="B2413" s="306"/>
      <c r="C2413" s="305"/>
      <c r="D2413" s="305"/>
    </row>
    <row r="2414" spans="1:4">
      <c r="A2414" s="305"/>
      <c r="B2414" s="306"/>
      <c r="C2414" s="305"/>
      <c r="D2414" s="305"/>
    </row>
    <row r="2415" spans="1:4">
      <c r="A2415" s="305"/>
      <c r="B2415" s="306"/>
      <c r="C2415" s="305"/>
      <c r="D2415" s="305"/>
    </row>
    <row r="2416" spans="1:4">
      <c r="A2416" s="305"/>
      <c r="B2416" s="306"/>
      <c r="C2416" s="305"/>
      <c r="D2416" s="305"/>
    </row>
    <row r="2417" spans="1:4">
      <c r="A2417" s="304"/>
      <c r="B2417" s="304"/>
      <c r="C2417" s="304"/>
      <c r="D2417" s="304"/>
    </row>
    <row r="2418" spans="1:4">
      <c r="A2418" s="305"/>
      <c r="B2418" s="306"/>
      <c r="C2418" s="305"/>
      <c r="D2418" s="305"/>
    </row>
    <row r="2419" spans="1:4">
      <c r="A2419" s="305"/>
      <c r="B2419" s="306"/>
      <c r="C2419" s="305"/>
      <c r="D2419" s="305"/>
    </row>
    <row r="2420" spans="1:4">
      <c r="A2420" s="304"/>
      <c r="B2420" s="304"/>
      <c r="C2420" s="304"/>
      <c r="D2420" s="304"/>
    </row>
    <row r="2421" spans="1:4">
      <c r="A2421" s="304"/>
      <c r="B2421" s="304"/>
      <c r="C2421" s="304"/>
      <c r="D2421" s="304"/>
    </row>
    <row r="2422" spans="1:4">
      <c r="A2422" s="305"/>
      <c r="B2422" s="306"/>
      <c r="C2422" s="305"/>
      <c r="D2422" s="305"/>
    </row>
    <row r="2423" spans="1:4">
      <c r="A2423" s="305"/>
      <c r="B2423" s="306"/>
      <c r="C2423" s="305"/>
      <c r="D2423" s="305"/>
    </row>
    <row r="2424" spans="1:4">
      <c r="A2424" s="305"/>
      <c r="B2424" s="306"/>
      <c r="C2424" s="305"/>
      <c r="D2424" s="305"/>
    </row>
    <row r="2425" spans="1:4">
      <c r="A2425" s="305"/>
      <c r="B2425" s="306"/>
      <c r="C2425" s="305"/>
      <c r="D2425" s="305"/>
    </row>
    <row r="2426" spans="1:4">
      <c r="A2426" s="305"/>
      <c r="B2426" s="306"/>
      <c r="C2426" s="305"/>
      <c r="D2426" s="305"/>
    </row>
    <row r="2427" spans="1:4">
      <c r="A2427" s="305"/>
      <c r="B2427" s="306"/>
      <c r="C2427" s="305"/>
      <c r="D2427" s="305"/>
    </row>
    <row r="2428" spans="1:4">
      <c r="A2428" s="305"/>
      <c r="B2428" s="306"/>
      <c r="C2428" s="305"/>
      <c r="D2428" s="305"/>
    </row>
    <row r="2429" spans="1:4">
      <c r="A2429" s="305"/>
      <c r="B2429" s="306"/>
      <c r="C2429" s="305"/>
      <c r="D2429" s="305"/>
    </row>
    <row r="2430" spans="1:4">
      <c r="A2430" s="305"/>
      <c r="B2430" s="306"/>
      <c r="C2430" s="305"/>
      <c r="D2430" s="305"/>
    </row>
    <row r="2431" spans="1:4">
      <c r="A2431" s="305"/>
      <c r="B2431" s="306"/>
      <c r="C2431" s="305"/>
      <c r="D2431" s="305"/>
    </row>
    <row r="2432" spans="1:4">
      <c r="A2432" s="304"/>
      <c r="B2432" s="304"/>
      <c r="C2432" s="304"/>
      <c r="D2432" s="304"/>
    </row>
    <row r="2433" spans="1:4">
      <c r="A2433" s="305"/>
      <c r="B2433" s="306"/>
      <c r="C2433" s="305"/>
      <c r="D2433" s="305"/>
    </row>
    <row r="2434" spans="1:4">
      <c r="A2434" s="305"/>
      <c r="B2434" s="306"/>
      <c r="C2434" s="305"/>
      <c r="D2434" s="305"/>
    </row>
    <row r="2435" spans="1:4">
      <c r="A2435" s="304"/>
      <c r="B2435" s="304"/>
      <c r="C2435" s="304"/>
      <c r="D2435" s="304"/>
    </row>
    <row r="2436" spans="1:4">
      <c r="A2436" s="305"/>
      <c r="B2436" s="306"/>
      <c r="C2436" s="305"/>
      <c r="D2436" s="305"/>
    </row>
    <row r="2437" spans="1:4">
      <c r="A2437" s="304"/>
      <c r="B2437" s="304"/>
      <c r="C2437" s="304"/>
      <c r="D2437" s="304"/>
    </row>
    <row r="2438" spans="1:4">
      <c r="A2438" s="304"/>
      <c r="B2438" s="304"/>
      <c r="C2438" s="304"/>
      <c r="D2438" s="304"/>
    </row>
    <row r="2439" spans="1:4">
      <c r="A2439" s="305"/>
      <c r="B2439" s="306"/>
      <c r="C2439" s="305"/>
      <c r="D2439" s="305"/>
    </row>
    <row r="2440" spans="1:4">
      <c r="A2440" s="305"/>
      <c r="B2440" s="306"/>
      <c r="C2440" s="305"/>
      <c r="D2440" s="305"/>
    </row>
    <row r="2441" spans="1:4">
      <c r="A2441" s="305"/>
      <c r="B2441" s="306"/>
      <c r="C2441" s="305"/>
      <c r="D2441" s="305"/>
    </row>
    <row r="2442" spans="1:4">
      <c r="A2442" s="305"/>
      <c r="B2442" s="306"/>
      <c r="C2442" s="305"/>
      <c r="D2442" s="305"/>
    </row>
    <row r="2443" spans="1:4">
      <c r="A2443" s="305"/>
      <c r="B2443" s="306"/>
      <c r="C2443" s="305"/>
      <c r="D2443" s="305"/>
    </row>
    <row r="2444" spans="1:4">
      <c r="A2444" s="305"/>
      <c r="B2444" s="306"/>
      <c r="C2444" s="305"/>
      <c r="D2444" s="305"/>
    </row>
    <row r="2445" spans="1:4">
      <c r="A2445" s="304"/>
      <c r="B2445" s="304"/>
      <c r="C2445" s="304"/>
      <c r="D2445" s="304"/>
    </row>
    <row r="2446" spans="1:4">
      <c r="A2446" s="304"/>
      <c r="B2446" s="304"/>
      <c r="C2446" s="304"/>
      <c r="D2446" s="304"/>
    </row>
    <row r="2447" spans="1:4">
      <c r="A2447" s="305"/>
      <c r="B2447" s="306"/>
      <c r="C2447" s="305"/>
      <c r="D2447" s="305"/>
    </row>
    <row r="2448" spans="1:4">
      <c r="A2448" s="304"/>
      <c r="B2448" s="304"/>
      <c r="C2448" s="304"/>
      <c r="D2448" s="304"/>
    </row>
    <row r="2449" spans="1:4">
      <c r="A2449" s="304"/>
      <c r="B2449" s="304"/>
      <c r="C2449" s="304"/>
      <c r="D2449" s="304"/>
    </row>
    <row r="2450" spans="1:4">
      <c r="A2450" s="305"/>
      <c r="B2450" s="306"/>
      <c r="C2450" s="305"/>
      <c r="D2450" s="305"/>
    </row>
    <row r="2451" spans="1:4">
      <c r="A2451" s="305"/>
      <c r="B2451" s="306"/>
      <c r="C2451" s="305"/>
      <c r="D2451" s="305"/>
    </row>
    <row r="2452" spans="1:4">
      <c r="A2452" s="305"/>
      <c r="B2452" s="306"/>
      <c r="C2452" s="305"/>
      <c r="D2452" s="305"/>
    </row>
    <row r="2453" spans="1:4">
      <c r="A2453" s="305"/>
      <c r="B2453" s="306"/>
      <c r="C2453" s="305"/>
      <c r="D2453" s="305"/>
    </row>
    <row r="2454" spans="1:4">
      <c r="A2454" s="305"/>
      <c r="B2454" s="306"/>
      <c r="C2454" s="305"/>
      <c r="D2454" s="305"/>
    </row>
    <row r="2455" spans="1:4">
      <c r="A2455" s="305"/>
      <c r="B2455" s="306"/>
      <c r="C2455" s="305"/>
      <c r="D2455" s="305"/>
    </row>
    <row r="2456" spans="1:4">
      <c r="A2456" s="305"/>
      <c r="B2456" s="306"/>
      <c r="C2456" s="305"/>
      <c r="D2456" s="305"/>
    </row>
    <row r="2457" spans="1:4">
      <c r="A2457" s="305"/>
      <c r="B2457" s="306"/>
      <c r="C2457" s="305"/>
      <c r="D2457" s="305"/>
    </row>
    <row r="2458" spans="1:4">
      <c r="A2458" s="305"/>
      <c r="B2458" s="306"/>
      <c r="C2458" s="305"/>
      <c r="D2458" s="305"/>
    </row>
    <row r="2459" spans="1:4">
      <c r="A2459" s="304"/>
      <c r="B2459" s="304"/>
      <c r="C2459" s="304"/>
      <c r="D2459" s="304"/>
    </row>
    <row r="2460" spans="1:4">
      <c r="A2460" s="304"/>
      <c r="B2460" s="304"/>
      <c r="C2460" s="304"/>
      <c r="D2460" s="304"/>
    </row>
    <row r="2461" spans="1:4">
      <c r="A2461" s="305"/>
      <c r="B2461" s="306"/>
      <c r="C2461" s="305"/>
      <c r="D2461" s="305"/>
    </row>
    <row r="2462" spans="1:4">
      <c r="A2462" s="305"/>
      <c r="B2462" s="306"/>
      <c r="C2462" s="305"/>
      <c r="D2462" s="305"/>
    </row>
    <row r="2463" spans="1:4">
      <c r="A2463" s="305"/>
      <c r="B2463" s="306"/>
      <c r="C2463" s="305"/>
      <c r="D2463" s="305"/>
    </row>
    <row r="2464" spans="1:4">
      <c r="A2464" s="305"/>
      <c r="B2464" s="306"/>
      <c r="C2464" s="305"/>
      <c r="D2464" s="305"/>
    </row>
    <row r="2465" spans="1:4">
      <c r="A2465" s="305"/>
      <c r="B2465" s="306"/>
      <c r="C2465" s="305"/>
      <c r="D2465" s="305"/>
    </row>
    <row r="2466" spans="1:4">
      <c r="A2466" s="304"/>
      <c r="B2466" s="304"/>
      <c r="C2466" s="304"/>
      <c r="D2466" s="304"/>
    </row>
    <row r="2467" spans="1:4">
      <c r="A2467" s="304"/>
      <c r="B2467" s="304"/>
      <c r="C2467" s="304"/>
      <c r="D2467" s="304"/>
    </row>
    <row r="2468" spans="1:4">
      <c r="A2468" s="305"/>
      <c r="B2468" s="306"/>
      <c r="C2468" s="305"/>
      <c r="D2468" s="305"/>
    </row>
    <row r="2469" spans="1:4">
      <c r="A2469" s="305"/>
      <c r="B2469" s="306"/>
      <c r="C2469" s="305"/>
      <c r="D2469" s="305"/>
    </row>
    <row r="2470" spans="1:4">
      <c r="A2470" s="305"/>
      <c r="B2470" s="306"/>
      <c r="C2470" s="305"/>
      <c r="D2470" s="305"/>
    </row>
    <row r="2471" spans="1:4">
      <c r="A2471" s="304"/>
      <c r="B2471" s="304"/>
      <c r="C2471" s="304"/>
      <c r="D2471" s="304"/>
    </row>
    <row r="2472" spans="1:4">
      <c r="A2472" s="304"/>
      <c r="B2472" s="304"/>
      <c r="C2472" s="304"/>
      <c r="D2472" s="304"/>
    </row>
    <row r="2473" spans="1:4">
      <c r="A2473" s="305"/>
      <c r="B2473" s="306"/>
      <c r="C2473" s="305"/>
      <c r="D2473" s="305"/>
    </row>
    <row r="2474" spans="1:4">
      <c r="A2474" s="304"/>
      <c r="B2474" s="304"/>
      <c r="C2474" s="304"/>
      <c r="D2474" s="304"/>
    </row>
    <row r="2475" spans="1:4">
      <c r="A2475" s="305"/>
      <c r="B2475" s="306"/>
      <c r="C2475" s="305"/>
      <c r="D2475" s="305"/>
    </row>
    <row r="2476" spans="1:4">
      <c r="A2476" s="304"/>
      <c r="B2476" s="304"/>
      <c r="C2476" s="304"/>
      <c r="D2476" s="304"/>
    </row>
    <row r="2477" spans="1:4">
      <c r="A2477" s="304"/>
      <c r="B2477" s="304"/>
      <c r="C2477" s="304"/>
      <c r="D2477" s="304"/>
    </row>
    <row r="2478" spans="1:4">
      <c r="A2478" s="305"/>
      <c r="B2478" s="306"/>
      <c r="C2478" s="305"/>
      <c r="D2478" s="305"/>
    </row>
    <row r="2479" spans="1:4">
      <c r="A2479" s="304"/>
      <c r="B2479" s="304"/>
      <c r="C2479" s="304"/>
      <c r="D2479" s="304"/>
    </row>
    <row r="2480" spans="1:4">
      <c r="A2480" s="304"/>
      <c r="B2480" s="304"/>
      <c r="C2480" s="304"/>
      <c r="D2480" s="304"/>
    </row>
    <row r="2481" spans="1:4">
      <c r="A2481" s="304"/>
      <c r="B2481" s="304"/>
      <c r="C2481" s="304"/>
      <c r="D2481" s="304"/>
    </row>
    <row r="2482" spans="1:4">
      <c r="A2482" s="304"/>
      <c r="B2482" s="304"/>
      <c r="C2482" s="304"/>
      <c r="D2482" s="304"/>
    </row>
    <row r="2483" spans="1:4">
      <c r="A2483" s="305"/>
      <c r="B2483" s="306"/>
      <c r="C2483" s="305"/>
      <c r="D2483" s="305"/>
    </row>
    <row r="2484" spans="1:4">
      <c r="A2484" s="305"/>
      <c r="B2484" s="306"/>
      <c r="C2484" s="305"/>
      <c r="D2484" s="305"/>
    </row>
    <row r="2485" spans="1:4">
      <c r="A2485" s="305"/>
      <c r="B2485" s="306"/>
      <c r="C2485" s="305"/>
      <c r="D2485" s="305"/>
    </row>
    <row r="2486" spans="1:4">
      <c r="A2486" s="305"/>
      <c r="B2486" s="306"/>
      <c r="C2486" s="305"/>
      <c r="D2486" s="305"/>
    </row>
    <row r="2487" spans="1:4">
      <c r="A2487" s="304"/>
      <c r="B2487" s="304"/>
      <c r="C2487" s="304"/>
      <c r="D2487" s="304"/>
    </row>
    <row r="2488" spans="1:4">
      <c r="A2488" s="305"/>
      <c r="B2488" s="306"/>
      <c r="C2488" s="305"/>
      <c r="D2488" s="305"/>
    </row>
    <row r="2489" spans="1:4">
      <c r="A2489" s="305"/>
      <c r="B2489" s="306"/>
      <c r="C2489" s="305"/>
      <c r="D2489" s="305"/>
    </row>
    <row r="2490" spans="1:4">
      <c r="A2490" s="305"/>
      <c r="B2490" s="306"/>
      <c r="C2490" s="305"/>
      <c r="D2490" s="305"/>
    </row>
    <row r="2491" spans="1:4">
      <c r="A2491" s="305"/>
      <c r="B2491" s="306"/>
      <c r="C2491" s="305"/>
      <c r="D2491" s="305"/>
    </row>
    <row r="2492" spans="1:4">
      <c r="A2492" s="305"/>
      <c r="B2492" s="306"/>
      <c r="C2492" s="305"/>
      <c r="D2492" s="305"/>
    </row>
    <row r="2493" spans="1:4">
      <c r="A2493" s="305"/>
      <c r="B2493" s="306"/>
      <c r="C2493" s="305"/>
      <c r="D2493" s="305"/>
    </row>
    <row r="2494" spans="1:4">
      <c r="A2494" s="305"/>
      <c r="B2494" s="306"/>
      <c r="C2494" s="305"/>
      <c r="D2494" s="305"/>
    </row>
    <row r="2495" spans="1:4">
      <c r="A2495" s="305"/>
      <c r="B2495" s="306"/>
      <c r="C2495" s="305"/>
      <c r="D2495" s="305"/>
    </row>
    <row r="2496" spans="1:4">
      <c r="A2496" s="305"/>
      <c r="B2496" s="306"/>
      <c r="C2496" s="305"/>
      <c r="D2496" s="305"/>
    </row>
    <row r="2497" spans="1:4">
      <c r="A2497" s="304"/>
      <c r="B2497" s="304"/>
      <c r="C2497" s="304"/>
      <c r="D2497" s="304"/>
    </row>
    <row r="2498" spans="1:4">
      <c r="A2498" s="305"/>
      <c r="B2498" s="306"/>
      <c r="C2498" s="305"/>
      <c r="D2498" s="305"/>
    </row>
    <row r="2499" spans="1:4">
      <c r="A2499" s="305"/>
      <c r="B2499" s="306"/>
      <c r="C2499" s="305"/>
      <c r="D2499" s="305"/>
    </row>
    <row r="2500" spans="1:4">
      <c r="A2500" s="304"/>
      <c r="B2500" s="304"/>
      <c r="C2500" s="304"/>
      <c r="D2500" s="304"/>
    </row>
    <row r="2501" spans="1:4">
      <c r="A2501" s="305"/>
      <c r="B2501" s="306"/>
      <c r="C2501" s="305"/>
      <c r="D2501" s="305"/>
    </row>
    <row r="2502" spans="1:4">
      <c r="A2502" s="305"/>
      <c r="B2502" s="306"/>
      <c r="C2502" s="305"/>
      <c r="D2502" s="305"/>
    </row>
    <row r="2503" spans="1:4">
      <c r="A2503" s="304"/>
      <c r="B2503" s="304"/>
      <c r="C2503" s="304"/>
      <c r="D2503" s="304"/>
    </row>
    <row r="2504" spans="1:4">
      <c r="A2504" s="305"/>
      <c r="B2504" s="306"/>
      <c r="C2504" s="305"/>
      <c r="D2504" s="305"/>
    </row>
    <row r="2505" spans="1:4">
      <c r="A2505" s="305"/>
      <c r="B2505" s="306"/>
      <c r="C2505" s="305"/>
      <c r="D2505" s="305"/>
    </row>
    <row r="2506" spans="1:4">
      <c r="A2506" s="305"/>
      <c r="B2506" s="306"/>
      <c r="C2506" s="305"/>
      <c r="D2506" s="305"/>
    </row>
    <row r="2507" spans="1:4">
      <c r="A2507" s="304"/>
      <c r="B2507" s="304"/>
      <c r="C2507" s="304"/>
      <c r="D2507" s="304"/>
    </row>
    <row r="2508" spans="1:4">
      <c r="A2508" s="305"/>
      <c r="B2508" s="306"/>
      <c r="C2508" s="305"/>
      <c r="D2508" s="305"/>
    </row>
    <row r="2509" spans="1:4">
      <c r="A2509" s="305"/>
      <c r="B2509" s="306"/>
      <c r="C2509" s="305"/>
      <c r="D2509" s="305"/>
    </row>
    <row r="2510" spans="1:4">
      <c r="A2510" s="305"/>
      <c r="B2510" s="306"/>
      <c r="C2510" s="305"/>
      <c r="D2510" s="305"/>
    </row>
    <row r="2511" spans="1:4">
      <c r="A2511" s="305"/>
      <c r="B2511" s="306"/>
      <c r="C2511" s="305"/>
      <c r="D2511" s="305"/>
    </row>
    <row r="2512" spans="1:4">
      <c r="A2512" s="305"/>
      <c r="B2512" s="306"/>
      <c r="C2512" s="305"/>
      <c r="D2512" s="305"/>
    </row>
    <row r="2513" spans="1:4">
      <c r="A2513" s="305"/>
      <c r="B2513" s="306"/>
      <c r="C2513" s="305"/>
      <c r="D2513" s="305"/>
    </row>
    <row r="2514" spans="1:4">
      <c r="A2514" s="305"/>
      <c r="B2514" s="306"/>
      <c r="C2514" s="305"/>
      <c r="D2514" s="305"/>
    </row>
    <row r="2515" spans="1:4">
      <c r="A2515" s="304"/>
      <c r="B2515" s="304"/>
      <c r="C2515" s="304"/>
      <c r="D2515" s="304"/>
    </row>
    <row r="2516" spans="1:4">
      <c r="A2516" s="305"/>
      <c r="B2516" s="306"/>
      <c r="C2516" s="305"/>
      <c r="D2516" s="305"/>
    </row>
    <row r="2517" spans="1:4">
      <c r="A2517" s="304"/>
      <c r="B2517" s="304"/>
      <c r="C2517" s="304"/>
      <c r="D2517" s="304"/>
    </row>
    <row r="2518" spans="1:4">
      <c r="A2518" s="305"/>
      <c r="B2518" s="306"/>
      <c r="C2518" s="305"/>
      <c r="D2518" s="305"/>
    </row>
    <row r="2519" spans="1:4">
      <c r="A2519" s="305"/>
      <c r="B2519" s="306"/>
      <c r="C2519" s="305"/>
      <c r="D2519" s="305"/>
    </row>
    <row r="2520" spans="1:4">
      <c r="A2520" s="305"/>
      <c r="B2520" s="306"/>
      <c r="C2520" s="305"/>
      <c r="D2520" s="305"/>
    </row>
    <row r="2521" spans="1:4">
      <c r="A2521" s="305"/>
      <c r="B2521" s="306"/>
      <c r="C2521" s="305"/>
      <c r="D2521" s="305"/>
    </row>
    <row r="2522" spans="1:4">
      <c r="A2522" s="305"/>
      <c r="B2522" s="306"/>
      <c r="C2522" s="305"/>
      <c r="D2522" s="305"/>
    </row>
    <row r="2523" spans="1:4">
      <c r="A2523" s="305"/>
      <c r="B2523" s="306"/>
      <c r="C2523" s="305"/>
      <c r="D2523" s="305"/>
    </row>
    <row r="2524" spans="1:4">
      <c r="A2524" s="304"/>
      <c r="B2524" s="304"/>
      <c r="C2524" s="304"/>
      <c r="D2524" s="304"/>
    </row>
    <row r="2525" spans="1:4">
      <c r="A2525" s="305"/>
      <c r="B2525" s="306"/>
      <c r="C2525" s="305"/>
      <c r="D2525" s="305"/>
    </row>
    <row r="2526" spans="1:4">
      <c r="A2526" s="305"/>
      <c r="B2526" s="306"/>
      <c r="C2526" s="305"/>
      <c r="D2526" s="305"/>
    </row>
    <row r="2527" spans="1:4">
      <c r="A2527" s="305"/>
      <c r="B2527" s="306"/>
      <c r="C2527" s="305"/>
      <c r="D2527" s="305"/>
    </row>
    <row r="2528" spans="1:4">
      <c r="A2528" s="305"/>
      <c r="B2528" s="306"/>
      <c r="C2528" s="305"/>
      <c r="D2528" s="305"/>
    </row>
    <row r="2529" spans="1:4">
      <c r="A2529" s="304"/>
      <c r="B2529" s="304"/>
      <c r="C2529" s="304"/>
      <c r="D2529" s="304"/>
    </row>
    <row r="2530" spans="1:4">
      <c r="A2530" s="305"/>
      <c r="B2530" s="306"/>
      <c r="C2530" s="305"/>
      <c r="D2530" s="305"/>
    </row>
    <row r="2531" spans="1:4">
      <c r="A2531" s="304"/>
      <c r="B2531" s="304"/>
      <c r="C2531" s="304"/>
      <c r="D2531" s="304"/>
    </row>
    <row r="2532" spans="1:4">
      <c r="A2532" s="305"/>
      <c r="B2532" s="306"/>
      <c r="C2532" s="305"/>
      <c r="D2532" s="305"/>
    </row>
    <row r="2533" spans="1:4">
      <c r="A2533" s="304"/>
      <c r="B2533" s="304"/>
      <c r="C2533" s="304"/>
      <c r="D2533" s="304"/>
    </row>
    <row r="2534" spans="1:4">
      <c r="A2534" s="305"/>
      <c r="B2534" s="306"/>
      <c r="C2534" s="305"/>
      <c r="D2534" s="305"/>
    </row>
    <row r="2535" spans="1:4">
      <c r="A2535" s="304"/>
      <c r="B2535" s="304"/>
      <c r="C2535" s="304"/>
      <c r="D2535" s="304"/>
    </row>
    <row r="2536" spans="1:4">
      <c r="A2536" s="305"/>
      <c r="B2536" s="306"/>
      <c r="C2536" s="305"/>
      <c r="D2536" s="305"/>
    </row>
    <row r="2537" spans="1:4">
      <c r="A2537" s="305"/>
      <c r="B2537" s="306"/>
      <c r="C2537" s="305"/>
      <c r="D2537" s="305"/>
    </row>
    <row r="2538" spans="1:4">
      <c r="A2538" s="305"/>
      <c r="B2538" s="306"/>
      <c r="C2538" s="305"/>
      <c r="D2538" s="305"/>
    </row>
    <row r="2539" spans="1:4">
      <c r="A2539" s="305"/>
      <c r="B2539" s="306"/>
      <c r="C2539" s="305"/>
      <c r="D2539" s="305"/>
    </row>
    <row r="2540" spans="1:4">
      <c r="A2540" s="304"/>
      <c r="B2540" s="304"/>
      <c r="C2540" s="304"/>
      <c r="D2540" s="304"/>
    </row>
    <row r="2541" spans="1:4">
      <c r="A2541" s="304"/>
      <c r="B2541" s="304"/>
      <c r="C2541" s="304"/>
      <c r="D2541" s="304"/>
    </row>
    <row r="2542" spans="1:4">
      <c r="A2542" s="305"/>
      <c r="B2542" s="306"/>
      <c r="C2542" s="305"/>
      <c r="D2542" s="305"/>
    </row>
    <row r="2543" spans="1:4">
      <c r="A2543" s="305"/>
      <c r="B2543" s="306"/>
      <c r="C2543" s="305"/>
      <c r="D2543" s="305"/>
    </row>
    <row r="2544" spans="1:4">
      <c r="A2544" s="304"/>
      <c r="B2544" s="304"/>
      <c r="C2544" s="304"/>
      <c r="D2544" s="304"/>
    </row>
    <row r="2545" spans="1:4">
      <c r="A2545" s="305"/>
      <c r="B2545" s="306"/>
      <c r="C2545" s="305"/>
      <c r="D2545" s="305"/>
    </row>
    <row r="2546" spans="1:4">
      <c r="A2546" s="305"/>
      <c r="B2546" s="306"/>
      <c r="C2546" s="305"/>
      <c r="D2546" s="305"/>
    </row>
    <row r="2547" spans="1:4">
      <c r="A2547" s="304"/>
      <c r="B2547" s="304"/>
      <c r="C2547" s="304"/>
      <c r="D2547" s="304"/>
    </row>
    <row r="2548" spans="1:4">
      <c r="A2548" s="305"/>
      <c r="B2548" s="306"/>
      <c r="C2548" s="305"/>
      <c r="D2548" s="305"/>
    </row>
    <row r="2549" spans="1:4">
      <c r="A2549" s="304"/>
      <c r="B2549" s="304"/>
      <c r="C2549" s="304"/>
      <c r="D2549" s="304"/>
    </row>
    <row r="2550" spans="1:4">
      <c r="A2550" s="305"/>
      <c r="B2550" s="306"/>
      <c r="C2550" s="305"/>
      <c r="D2550" s="305"/>
    </row>
    <row r="2551" spans="1:4">
      <c r="A2551" s="304"/>
      <c r="B2551" s="304"/>
      <c r="C2551" s="304"/>
      <c r="D2551" s="304"/>
    </row>
    <row r="2552" spans="1:4">
      <c r="A2552" s="305"/>
      <c r="B2552" s="306"/>
      <c r="C2552" s="305"/>
      <c r="D2552" s="305"/>
    </row>
    <row r="2553" spans="1:4">
      <c r="A2553" s="304"/>
      <c r="B2553" s="304"/>
      <c r="C2553" s="304"/>
      <c r="D2553" s="304"/>
    </row>
    <row r="2554" spans="1:4">
      <c r="A2554" s="305"/>
      <c r="B2554" s="306"/>
      <c r="C2554" s="305"/>
      <c r="D2554" s="305"/>
    </row>
    <row r="2555" spans="1:4">
      <c r="A2555" s="305"/>
      <c r="B2555" s="306"/>
      <c r="C2555" s="305"/>
      <c r="D2555" s="305"/>
    </row>
    <row r="2556" spans="1:4">
      <c r="A2556" s="305"/>
      <c r="B2556" s="306"/>
      <c r="C2556" s="305"/>
      <c r="D2556" s="305"/>
    </row>
    <row r="2557" spans="1:4">
      <c r="A2557" s="304"/>
      <c r="B2557" s="304"/>
      <c r="C2557" s="304"/>
      <c r="D2557" s="304"/>
    </row>
    <row r="2558" spans="1:4">
      <c r="A2558" s="304"/>
      <c r="B2558" s="304"/>
      <c r="C2558" s="304"/>
      <c r="D2558" s="304"/>
    </row>
    <row r="2559" spans="1:4">
      <c r="A2559" s="305"/>
      <c r="B2559" s="306"/>
      <c r="C2559" s="305"/>
      <c r="D2559" s="305"/>
    </row>
    <row r="2560" spans="1:4">
      <c r="A2560" s="305"/>
      <c r="B2560" s="306"/>
      <c r="C2560" s="305"/>
      <c r="D2560" s="305"/>
    </row>
    <row r="2561" spans="1:4">
      <c r="A2561" s="304"/>
      <c r="B2561" s="304"/>
      <c r="C2561" s="304"/>
      <c r="D2561" s="304"/>
    </row>
    <row r="2562" spans="1:4">
      <c r="A2562" s="304"/>
      <c r="B2562" s="304"/>
      <c r="C2562" s="304"/>
      <c r="D2562" s="304"/>
    </row>
    <row r="2563" spans="1:4">
      <c r="A2563" s="305"/>
      <c r="B2563" s="306"/>
      <c r="C2563" s="305"/>
      <c r="D2563" s="305"/>
    </row>
    <row r="2564" spans="1:4">
      <c r="A2564" s="305"/>
      <c r="B2564" s="306"/>
      <c r="C2564" s="305"/>
      <c r="D2564" s="305"/>
    </row>
    <row r="2565" spans="1:4">
      <c r="A2565" s="304"/>
      <c r="B2565" s="304"/>
      <c r="C2565" s="304"/>
      <c r="D2565" s="304"/>
    </row>
    <row r="2566" spans="1:4">
      <c r="A2566" s="304"/>
      <c r="B2566" s="304"/>
      <c r="C2566" s="304"/>
      <c r="D2566" s="304"/>
    </row>
    <row r="2567" spans="1:4">
      <c r="A2567" s="304"/>
      <c r="B2567" s="304"/>
      <c r="C2567" s="304"/>
      <c r="D2567" s="304"/>
    </row>
    <row r="2568" spans="1:4">
      <c r="A2568" s="304"/>
      <c r="B2568" s="304"/>
      <c r="C2568" s="304"/>
      <c r="D2568" s="304"/>
    </row>
    <row r="2569" spans="1:4">
      <c r="A2569" s="305"/>
      <c r="B2569" s="306"/>
      <c r="C2569" s="305"/>
      <c r="D2569" s="305"/>
    </row>
    <row r="2570" spans="1:4">
      <c r="A2570" s="305"/>
      <c r="B2570" s="306"/>
      <c r="C2570" s="305"/>
      <c r="D2570" s="305"/>
    </row>
    <row r="2571" spans="1:4">
      <c r="A2571" s="305"/>
      <c r="B2571" s="306"/>
      <c r="C2571" s="305"/>
      <c r="D2571" s="305"/>
    </row>
    <row r="2572" spans="1:4">
      <c r="A2572" s="305"/>
      <c r="B2572" s="306"/>
      <c r="C2572" s="305"/>
      <c r="D2572" s="305"/>
    </row>
    <row r="2573" spans="1:4">
      <c r="A2573" s="305"/>
      <c r="B2573" s="306"/>
      <c r="C2573" s="305"/>
      <c r="D2573" s="305"/>
    </row>
    <row r="2574" spans="1:4">
      <c r="A2574" s="305"/>
      <c r="B2574" s="306"/>
      <c r="C2574" s="305"/>
      <c r="D2574" s="305"/>
    </row>
    <row r="2575" spans="1:4">
      <c r="A2575" s="305"/>
      <c r="B2575" s="306"/>
      <c r="C2575" s="305"/>
      <c r="D2575" s="305"/>
    </row>
    <row r="2576" spans="1:4">
      <c r="A2576" s="305"/>
      <c r="B2576" s="306"/>
      <c r="C2576" s="305"/>
      <c r="D2576" s="305"/>
    </row>
    <row r="2577" spans="1:4">
      <c r="A2577" s="304"/>
      <c r="B2577" s="304"/>
      <c r="C2577" s="304"/>
      <c r="D2577" s="304"/>
    </row>
    <row r="2578" spans="1:4">
      <c r="A2578" s="305"/>
      <c r="B2578" s="306"/>
      <c r="C2578" s="305"/>
      <c r="D2578" s="305"/>
    </row>
    <row r="2579" spans="1:4">
      <c r="A2579" s="305"/>
      <c r="B2579" s="306"/>
      <c r="C2579" s="305"/>
      <c r="D2579" s="305"/>
    </row>
    <row r="2580" spans="1:4">
      <c r="A2580" s="305"/>
      <c r="B2580" s="306"/>
      <c r="C2580" s="305"/>
      <c r="D2580" s="305"/>
    </row>
    <row r="2581" spans="1:4">
      <c r="A2581" s="305"/>
      <c r="B2581" s="306"/>
      <c r="C2581" s="305"/>
      <c r="D2581" s="305"/>
    </row>
    <row r="2582" spans="1:4">
      <c r="A2582" s="305"/>
      <c r="B2582" s="306"/>
      <c r="C2582" s="305"/>
      <c r="D2582" s="305"/>
    </row>
    <row r="2583" spans="1:4">
      <c r="A2583" s="305"/>
      <c r="B2583" s="306"/>
      <c r="C2583" s="305"/>
      <c r="D2583" s="305"/>
    </row>
    <row r="2584" spans="1:4">
      <c r="A2584" s="305"/>
      <c r="B2584" s="306"/>
      <c r="C2584" s="305"/>
      <c r="D2584" s="305"/>
    </row>
    <row r="2585" spans="1:4">
      <c r="A2585" s="305"/>
      <c r="B2585" s="306"/>
      <c r="C2585" s="305"/>
      <c r="D2585" s="305"/>
    </row>
    <row r="2586" spans="1:4">
      <c r="A2586" s="305"/>
      <c r="B2586" s="306"/>
      <c r="C2586" s="305"/>
      <c r="D2586" s="305"/>
    </row>
    <row r="2587" spans="1:4">
      <c r="A2587" s="305"/>
      <c r="B2587" s="306"/>
      <c r="C2587" s="305"/>
      <c r="D2587" s="305"/>
    </row>
    <row r="2588" spans="1:4">
      <c r="A2588" s="305"/>
      <c r="B2588" s="306"/>
      <c r="C2588" s="305"/>
      <c r="D2588" s="305"/>
    </row>
    <row r="2589" spans="1:4">
      <c r="A2589" s="305"/>
      <c r="B2589" s="306"/>
      <c r="C2589" s="305"/>
      <c r="D2589" s="305"/>
    </row>
    <row r="2590" spans="1:4">
      <c r="A2590" s="305"/>
      <c r="B2590" s="306"/>
      <c r="C2590" s="305"/>
      <c r="D2590" s="305"/>
    </row>
    <row r="2591" spans="1:4">
      <c r="A2591" s="304"/>
      <c r="B2591" s="304"/>
      <c r="C2591" s="304"/>
      <c r="D2591" s="304"/>
    </row>
    <row r="2592" spans="1:4">
      <c r="A2592" s="305"/>
      <c r="B2592" s="306"/>
      <c r="C2592" s="305"/>
      <c r="D2592" s="305"/>
    </row>
    <row r="2593" spans="1:4">
      <c r="A2593" s="305"/>
      <c r="B2593" s="306"/>
      <c r="C2593" s="305"/>
      <c r="D2593" s="305"/>
    </row>
    <row r="2594" spans="1:4">
      <c r="A2594" s="305"/>
      <c r="B2594" s="306"/>
      <c r="C2594" s="305"/>
      <c r="D2594" s="305"/>
    </row>
    <row r="2595" spans="1:4">
      <c r="A2595" s="305"/>
      <c r="B2595" s="306"/>
      <c r="C2595" s="305"/>
      <c r="D2595" s="305"/>
    </row>
    <row r="2596" spans="1:4">
      <c r="A2596" s="305"/>
      <c r="B2596" s="306"/>
      <c r="C2596" s="305"/>
      <c r="D2596" s="305"/>
    </row>
    <row r="2597" spans="1:4">
      <c r="A2597" s="305"/>
      <c r="B2597" s="306"/>
      <c r="C2597" s="305"/>
      <c r="D2597" s="305"/>
    </row>
    <row r="2598" spans="1:4">
      <c r="A2598" s="305"/>
      <c r="B2598" s="306"/>
      <c r="C2598" s="305"/>
      <c r="D2598" s="305"/>
    </row>
    <row r="2599" spans="1:4">
      <c r="A2599" s="305"/>
      <c r="B2599" s="306"/>
      <c r="C2599" s="305"/>
      <c r="D2599" s="305"/>
    </row>
    <row r="2600" spans="1:4">
      <c r="A2600" s="305"/>
      <c r="B2600" s="306"/>
      <c r="C2600" s="305"/>
      <c r="D2600" s="305"/>
    </row>
    <row r="2601" spans="1:4">
      <c r="A2601" s="305"/>
      <c r="B2601" s="306"/>
      <c r="C2601" s="305"/>
      <c r="D2601" s="305"/>
    </row>
    <row r="2602" spans="1:4">
      <c r="A2602" s="304"/>
      <c r="B2602" s="304"/>
      <c r="C2602" s="304"/>
      <c r="D2602" s="304"/>
    </row>
    <row r="2603" spans="1:4">
      <c r="A2603" s="305"/>
      <c r="B2603" s="306"/>
      <c r="C2603" s="305"/>
      <c r="D2603" s="305"/>
    </row>
    <row r="2604" spans="1:4">
      <c r="A2604" s="305"/>
      <c r="B2604" s="306"/>
      <c r="C2604" s="305"/>
      <c r="D2604" s="305"/>
    </row>
    <row r="2605" spans="1:4">
      <c r="A2605" s="305"/>
      <c r="B2605" s="306"/>
      <c r="C2605" s="305"/>
      <c r="D2605" s="305"/>
    </row>
    <row r="2606" spans="1:4">
      <c r="A2606" s="305"/>
      <c r="B2606" s="306"/>
      <c r="C2606" s="305"/>
      <c r="D2606" s="305"/>
    </row>
    <row r="2607" spans="1:4">
      <c r="A2607" s="305"/>
      <c r="B2607" s="306"/>
      <c r="C2607" s="305"/>
      <c r="D2607" s="305"/>
    </row>
    <row r="2608" spans="1:4">
      <c r="A2608" s="305"/>
      <c r="B2608" s="306"/>
      <c r="C2608" s="305"/>
      <c r="D2608" s="305"/>
    </row>
    <row r="2609" spans="1:4">
      <c r="A2609" s="305"/>
      <c r="B2609" s="306"/>
      <c r="C2609" s="305"/>
      <c r="D2609" s="305"/>
    </row>
    <row r="2610" spans="1:4">
      <c r="A2610" s="305"/>
      <c r="B2610" s="306"/>
      <c r="C2610" s="305"/>
      <c r="D2610" s="305"/>
    </row>
    <row r="2611" spans="1:4">
      <c r="A2611" s="305"/>
      <c r="B2611" s="306"/>
      <c r="C2611" s="305"/>
      <c r="D2611" s="305"/>
    </row>
    <row r="2612" spans="1:4">
      <c r="A2612" s="305"/>
      <c r="B2612" s="306"/>
      <c r="C2612" s="305"/>
      <c r="D2612" s="305"/>
    </row>
    <row r="2613" spans="1:4">
      <c r="A2613" s="305"/>
      <c r="B2613" s="306"/>
      <c r="C2613" s="305"/>
      <c r="D2613" s="305"/>
    </row>
    <row r="2614" spans="1:4">
      <c r="A2614" s="305"/>
      <c r="B2614" s="306"/>
      <c r="C2614" s="305"/>
      <c r="D2614" s="305"/>
    </row>
    <row r="2615" spans="1:4">
      <c r="A2615" s="305"/>
      <c r="B2615" s="306"/>
      <c r="C2615" s="305"/>
      <c r="D2615" s="305"/>
    </row>
    <row r="2616" spans="1:4">
      <c r="A2616" s="305"/>
      <c r="B2616" s="306"/>
      <c r="C2616" s="305"/>
      <c r="D2616" s="305"/>
    </row>
    <row r="2617" spans="1:4">
      <c r="A2617" s="305"/>
      <c r="B2617" s="306"/>
      <c r="C2617" s="305"/>
      <c r="D2617" s="305"/>
    </row>
    <row r="2618" spans="1:4">
      <c r="A2618" s="305"/>
      <c r="B2618" s="306"/>
      <c r="C2618" s="305"/>
      <c r="D2618" s="305"/>
    </row>
    <row r="2619" spans="1:4">
      <c r="A2619" s="305"/>
      <c r="B2619" s="306"/>
      <c r="C2619" s="305"/>
      <c r="D2619" s="305"/>
    </row>
    <row r="2620" spans="1:4">
      <c r="A2620" s="305"/>
      <c r="B2620" s="306"/>
      <c r="C2620" s="305"/>
      <c r="D2620" s="305"/>
    </row>
    <row r="2621" spans="1:4">
      <c r="A2621" s="305"/>
      <c r="B2621" s="306"/>
      <c r="C2621" s="305"/>
      <c r="D2621" s="305"/>
    </row>
    <row r="2622" spans="1:4">
      <c r="A2622" s="304"/>
      <c r="B2622" s="304"/>
      <c r="C2622" s="304"/>
      <c r="D2622" s="304"/>
    </row>
    <row r="2623" spans="1:4">
      <c r="A2623" s="305"/>
      <c r="B2623" s="306"/>
      <c r="C2623" s="305"/>
      <c r="D2623" s="305"/>
    </row>
    <row r="2624" spans="1:4">
      <c r="A2624" s="305"/>
      <c r="B2624" s="306"/>
      <c r="C2624" s="305"/>
      <c r="D2624" s="305"/>
    </row>
    <row r="2625" spans="1:4">
      <c r="A2625" s="305"/>
      <c r="B2625" s="306"/>
      <c r="C2625" s="305"/>
      <c r="D2625" s="305"/>
    </row>
    <row r="2626" spans="1:4">
      <c r="A2626" s="305"/>
      <c r="B2626" s="306"/>
      <c r="C2626" s="305"/>
      <c r="D2626" s="305"/>
    </row>
    <row r="2627" spans="1:4">
      <c r="A2627" s="305"/>
      <c r="B2627" s="306"/>
      <c r="C2627" s="305"/>
      <c r="D2627" s="305"/>
    </row>
    <row r="2628" spans="1:4">
      <c r="A2628" s="305"/>
      <c r="B2628" s="306"/>
      <c r="C2628" s="305"/>
      <c r="D2628" s="305"/>
    </row>
    <row r="2629" spans="1:4">
      <c r="A2629" s="305"/>
      <c r="B2629" s="306"/>
      <c r="C2629" s="305"/>
      <c r="D2629" s="305"/>
    </row>
    <row r="2630" spans="1:4">
      <c r="A2630" s="304"/>
      <c r="B2630" s="304"/>
      <c r="C2630" s="304"/>
      <c r="D2630" s="304"/>
    </row>
    <row r="2631" spans="1:4">
      <c r="A2631" s="305"/>
      <c r="B2631" s="306"/>
      <c r="C2631" s="305"/>
      <c r="D2631" s="305"/>
    </row>
    <row r="2632" spans="1:4">
      <c r="A2632" s="305"/>
      <c r="B2632" s="306"/>
      <c r="C2632" s="305"/>
      <c r="D2632" s="305"/>
    </row>
    <row r="2633" spans="1:4">
      <c r="A2633" s="305"/>
      <c r="B2633" s="306"/>
      <c r="C2633" s="305"/>
      <c r="D2633" s="305"/>
    </row>
    <row r="2634" spans="1:4">
      <c r="A2634" s="305"/>
      <c r="B2634" s="306"/>
      <c r="C2634" s="305"/>
      <c r="D2634" s="305"/>
    </row>
    <row r="2635" spans="1:4">
      <c r="A2635" s="305"/>
      <c r="B2635" s="306"/>
      <c r="C2635" s="305"/>
      <c r="D2635" s="305"/>
    </row>
    <row r="2636" spans="1:4">
      <c r="A2636" s="305"/>
      <c r="B2636" s="306"/>
      <c r="C2636" s="305"/>
      <c r="D2636" s="305"/>
    </row>
    <row r="2637" spans="1:4">
      <c r="A2637" s="305"/>
      <c r="B2637" s="306"/>
      <c r="C2637" s="305"/>
      <c r="D2637" s="305"/>
    </row>
    <row r="2638" spans="1:4">
      <c r="A2638" s="305"/>
      <c r="B2638" s="306"/>
      <c r="C2638" s="305"/>
      <c r="D2638" s="305"/>
    </row>
    <row r="2639" spans="1:4">
      <c r="A2639" s="304"/>
      <c r="B2639" s="304"/>
      <c r="C2639" s="304"/>
      <c r="D2639" s="304"/>
    </row>
    <row r="2640" spans="1:4">
      <c r="A2640" s="305"/>
      <c r="B2640" s="306"/>
      <c r="C2640" s="305"/>
      <c r="D2640" s="305"/>
    </row>
    <row r="2641" spans="1:4">
      <c r="A2641" s="305"/>
      <c r="B2641" s="306"/>
      <c r="C2641" s="305"/>
      <c r="D2641" s="305"/>
    </row>
    <row r="2642" spans="1:4">
      <c r="A2642" s="305"/>
      <c r="B2642" s="306"/>
      <c r="C2642" s="305"/>
      <c r="D2642" s="305"/>
    </row>
    <row r="2643" spans="1:4">
      <c r="A2643" s="305"/>
      <c r="B2643" s="306"/>
      <c r="C2643" s="305"/>
      <c r="D2643" s="305"/>
    </row>
    <row r="2644" spans="1:4">
      <c r="A2644" s="305"/>
      <c r="B2644" s="306"/>
      <c r="C2644" s="305"/>
      <c r="D2644" s="305"/>
    </row>
    <row r="2645" spans="1:4">
      <c r="A2645" s="305"/>
      <c r="B2645" s="306"/>
      <c r="C2645" s="305"/>
      <c r="D2645" s="305"/>
    </row>
    <row r="2646" spans="1:4">
      <c r="A2646" s="305"/>
      <c r="B2646" s="306"/>
      <c r="C2646" s="305"/>
      <c r="D2646" s="305"/>
    </row>
    <row r="2647" spans="1:4">
      <c r="A2647" s="304"/>
      <c r="B2647" s="304"/>
      <c r="C2647" s="304"/>
      <c r="D2647" s="304"/>
    </row>
    <row r="2648" spans="1:4">
      <c r="A2648" s="304"/>
      <c r="B2648" s="304"/>
      <c r="C2648" s="304"/>
      <c r="D2648" s="304"/>
    </row>
    <row r="2649" spans="1:4">
      <c r="A2649" s="305"/>
      <c r="B2649" s="306"/>
      <c r="C2649" s="305"/>
      <c r="D2649" s="305"/>
    </row>
    <row r="2650" spans="1:4">
      <c r="A2650" s="305"/>
      <c r="B2650" s="306"/>
      <c r="C2650" s="305"/>
      <c r="D2650" s="305"/>
    </row>
    <row r="2651" spans="1:4">
      <c r="A2651" s="305"/>
      <c r="B2651" s="306"/>
      <c r="C2651" s="305"/>
      <c r="D2651" s="305"/>
    </row>
    <row r="2652" spans="1:4">
      <c r="A2652" s="305"/>
      <c r="B2652" s="306"/>
      <c r="C2652" s="305"/>
      <c r="D2652" s="305"/>
    </row>
    <row r="2653" spans="1:4">
      <c r="A2653" s="305"/>
      <c r="B2653" s="306"/>
      <c r="C2653" s="305"/>
      <c r="D2653" s="305"/>
    </row>
    <row r="2654" spans="1:4">
      <c r="A2654" s="305"/>
      <c r="B2654" s="306"/>
      <c r="C2654" s="305"/>
      <c r="D2654" s="305"/>
    </row>
    <row r="2655" spans="1:4">
      <c r="A2655" s="304"/>
      <c r="B2655" s="304"/>
      <c r="C2655" s="304"/>
      <c r="D2655" s="304"/>
    </row>
    <row r="2656" spans="1:4">
      <c r="A2656" s="305"/>
      <c r="B2656" s="306"/>
      <c r="C2656" s="305"/>
      <c r="D2656" s="305"/>
    </row>
    <row r="2657" spans="1:4">
      <c r="A2657" s="305"/>
      <c r="B2657" s="306"/>
      <c r="C2657" s="305"/>
      <c r="D2657" s="305"/>
    </row>
    <row r="2658" spans="1:4">
      <c r="A2658" s="305"/>
      <c r="B2658" s="306"/>
      <c r="C2658" s="305"/>
      <c r="D2658" s="305"/>
    </row>
    <row r="2659" spans="1:4">
      <c r="A2659" s="305"/>
      <c r="B2659" s="306"/>
      <c r="C2659" s="305"/>
      <c r="D2659" s="305"/>
    </row>
    <row r="2660" spans="1:4">
      <c r="A2660" s="305"/>
      <c r="B2660" s="306"/>
      <c r="C2660" s="305"/>
      <c r="D2660" s="305"/>
    </row>
    <row r="2661" spans="1:4">
      <c r="A2661" s="304"/>
      <c r="B2661" s="304"/>
      <c r="C2661" s="304"/>
      <c r="D2661" s="304"/>
    </row>
    <row r="2662" spans="1:4">
      <c r="A2662" s="305"/>
      <c r="B2662" s="306"/>
      <c r="C2662" s="305"/>
      <c r="D2662" s="305"/>
    </row>
    <row r="2663" spans="1:4">
      <c r="A2663" s="305"/>
      <c r="B2663" s="306"/>
      <c r="C2663" s="305"/>
      <c r="D2663" s="305"/>
    </row>
    <row r="2664" spans="1:4">
      <c r="A2664" s="305"/>
      <c r="B2664" s="306"/>
      <c r="C2664" s="305"/>
      <c r="D2664" s="305"/>
    </row>
    <row r="2665" spans="1:4">
      <c r="A2665" s="305"/>
      <c r="B2665" s="306"/>
      <c r="C2665" s="305"/>
      <c r="D2665" s="305"/>
    </row>
    <row r="2666" spans="1:4">
      <c r="A2666" s="305"/>
      <c r="B2666" s="306"/>
      <c r="C2666" s="305"/>
      <c r="D2666" s="305"/>
    </row>
    <row r="2667" spans="1:4">
      <c r="A2667" s="305"/>
      <c r="B2667" s="306"/>
      <c r="C2667" s="305"/>
      <c r="D2667" s="305"/>
    </row>
    <row r="2668" spans="1:4">
      <c r="A2668" s="304"/>
      <c r="B2668" s="304"/>
      <c r="C2668" s="304"/>
      <c r="D2668" s="304"/>
    </row>
    <row r="2669" spans="1:4">
      <c r="A2669" s="304"/>
      <c r="B2669" s="304"/>
      <c r="C2669" s="304"/>
      <c r="D2669" s="304"/>
    </row>
    <row r="2670" spans="1:4">
      <c r="A2670" s="304"/>
      <c r="B2670" s="304"/>
      <c r="C2670" s="304"/>
      <c r="D2670" s="304"/>
    </row>
    <row r="2671" spans="1:4">
      <c r="A2671" s="305"/>
      <c r="B2671" s="306"/>
      <c r="C2671" s="305"/>
      <c r="D2671" s="305"/>
    </row>
    <row r="2672" spans="1:4">
      <c r="A2672" s="304"/>
      <c r="B2672" s="304"/>
      <c r="C2672" s="304"/>
      <c r="D2672" s="304"/>
    </row>
    <row r="2673" spans="1:4">
      <c r="A2673" s="304"/>
      <c r="B2673" s="304"/>
      <c r="C2673" s="304"/>
      <c r="D2673" s="304"/>
    </row>
    <row r="2674" spans="1:4">
      <c r="A2674" s="305"/>
      <c r="B2674" s="306"/>
      <c r="C2674" s="305"/>
      <c r="D2674" s="305"/>
    </row>
    <row r="2675" spans="1:4">
      <c r="A2675" s="305"/>
      <c r="B2675" s="306"/>
      <c r="C2675" s="305"/>
      <c r="D2675" s="305"/>
    </row>
    <row r="2676" spans="1:4">
      <c r="A2676" s="305"/>
      <c r="B2676" s="306"/>
      <c r="C2676" s="305"/>
      <c r="D2676" s="305"/>
    </row>
    <row r="2677" spans="1:4">
      <c r="A2677" s="305"/>
      <c r="B2677" s="306"/>
      <c r="C2677" s="305"/>
      <c r="D2677" s="305"/>
    </row>
    <row r="2678" spans="1:4">
      <c r="A2678" s="305"/>
      <c r="B2678" s="306"/>
      <c r="C2678" s="305"/>
      <c r="D2678" s="305"/>
    </row>
    <row r="2679" spans="1:4">
      <c r="A2679" s="304"/>
      <c r="B2679" s="304"/>
      <c r="C2679" s="304"/>
      <c r="D2679" s="304"/>
    </row>
    <row r="2680" spans="1:4">
      <c r="A2680" s="305"/>
      <c r="B2680" s="306"/>
      <c r="C2680" s="305"/>
      <c r="D2680" s="305"/>
    </row>
    <row r="2681" spans="1:4">
      <c r="A2681" s="305"/>
      <c r="B2681" s="306"/>
      <c r="C2681" s="305"/>
      <c r="D2681" s="305"/>
    </row>
    <row r="2682" spans="1:4">
      <c r="A2682" s="305"/>
      <c r="B2682" s="306"/>
      <c r="C2682" s="305"/>
      <c r="D2682" s="305"/>
    </row>
    <row r="2683" spans="1:4">
      <c r="A2683" s="305"/>
      <c r="B2683" s="306"/>
      <c r="C2683" s="305"/>
      <c r="D2683" s="305"/>
    </row>
    <row r="2684" spans="1:4">
      <c r="A2684" s="305"/>
      <c r="B2684" s="306"/>
      <c r="C2684" s="305"/>
      <c r="D2684" s="305"/>
    </row>
    <row r="2685" spans="1:4">
      <c r="A2685" s="305"/>
      <c r="B2685" s="306"/>
      <c r="C2685" s="305"/>
      <c r="D2685" s="305"/>
    </row>
    <row r="2686" spans="1:4">
      <c r="A2686" s="305"/>
      <c r="B2686" s="306"/>
      <c r="C2686" s="305"/>
      <c r="D2686" s="305"/>
    </row>
    <row r="2687" spans="1:4">
      <c r="A2687" s="304"/>
      <c r="B2687" s="304"/>
      <c r="C2687" s="304"/>
      <c r="D2687" s="304"/>
    </row>
    <row r="2688" spans="1:4">
      <c r="A2688" s="305"/>
      <c r="B2688" s="306"/>
      <c r="C2688" s="305"/>
      <c r="D2688" s="305"/>
    </row>
    <row r="2689" spans="1:4">
      <c r="A2689" s="304"/>
      <c r="B2689" s="304"/>
      <c r="C2689" s="304"/>
      <c r="D2689" s="304"/>
    </row>
    <row r="2690" spans="1:4">
      <c r="A2690" s="305"/>
      <c r="B2690" s="306"/>
      <c r="C2690" s="305"/>
      <c r="D2690" s="305"/>
    </row>
    <row r="2691" spans="1:4">
      <c r="A2691" s="305"/>
      <c r="B2691" s="306"/>
      <c r="C2691" s="305"/>
      <c r="D2691" s="305"/>
    </row>
    <row r="2692" spans="1:4">
      <c r="A2692" s="304"/>
      <c r="B2692" s="304"/>
      <c r="C2692" s="304"/>
      <c r="D2692" s="304"/>
    </row>
    <row r="2693" spans="1:4">
      <c r="A2693" s="305"/>
      <c r="B2693" s="306"/>
      <c r="C2693" s="305"/>
      <c r="D2693" s="305"/>
    </row>
    <row r="2694" spans="1:4">
      <c r="A2694" s="305"/>
      <c r="B2694" s="306"/>
      <c r="C2694" s="305"/>
      <c r="D2694" s="305"/>
    </row>
    <row r="2695" spans="1:4">
      <c r="A2695" s="305"/>
      <c r="B2695" s="306"/>
      <c r="C2695" s="305"/>
      <c r="D2695" s="305"/>
    </row>
    <row r="2696" spans="1:4">
      <c r="A2696" s="305"/>
      <c r="B2696" s="306"/>
      <c r="C2696" s="305"/>
      <c r="D2696" s="305"/>
    </row>
    <row r="2697" spans="1:4">
      <c r="A2697" s="305"/>
      <c r="B2697" s="306"/>
      <c r="C2697" s="305"/>
      <c r="D2697" s="305"/>
    </row>
    <row r="2698" spans="1:4">
      <c r="A2698" s="304"/>
      <c r="B2698" s="304"/>
      <c r="C2698" s="304"/>
      <c r="D2698" s="304"/>
    </row>
    <row r="2699" spans="1:4">
      <c r="A2699" s="305"/>
      <c r="B2699" s="306"/>
      <c r="C2699" s="305"/>
      <c r="D2699" s="305"/>
    </row>
    <row r="2700" spans="1:4">
      <c r="A2700" s="305"/>
      <c r="B2700" s="306"/>
      <c r="C2700" s="305"/>
      <c r="D2700" s="305"/>
    </row>
    <row r="2701" spans="1:4">
      <c r="A2701" s="305"/>
      <c r="B2701" s="306"/>
      <c r="C2701" s="305"/>
      <c r="D2701" s="305"/>
    </row>
    <row r="2702" spans="1:4">
      <c r="A2702" s="305"/>
      <c r="B2702" s="306"/>
      <c r="C2702" s="305"/>
      <c r="D2702" s="305"/>
    </row>
    <row r="2703" spans="1:4">
      <c r="A2703" s="305"/>
      <c r="B2703" s="306"/>
      <c r="C2703" s="305"/>
      <c r="D2703" s="305"/>
    </row>
    <row r="2704" spans="1:4">
      <c r="A2704" s="305"/>
      <c r="B2704" s="306"/>
      <c r="C2704" s="305"/>
      <c r="D2704" s="305"/>
    </row>
    <row r="2705" spans="1:4">
      <c r="A2705" s="305"/>
      <c r="B2705" s="306"/>
      <c r="C2705" s="305"/>
      <c r="D2705" s="305"/>
    </row>
    <row r="2706" spans="1:4">
      <c r="A2706" s="305"/>
      <c r="B2706" s="306"/>
      <c r="C2706" s="305"/>
      <c r="D2706" s="305"/>
    </row>
    <row r="2707" spans="1:4">
      <c r="A2707" s="305"/>
      <c r="B2707" s="306"/>
      <c r="C2707" s="305"/>
      <c r="D2707" s="305"/>
    </row>
    <row r="2708" spans="1:4">
      <c r="A2708" s="305"/>
      <c r="B2708" s="306"/>
      <c r="C2708" s="305"/>
      <c r="D2708" s="305"/>
    </row>
    <row r="2709" spans="1:4">
      <c r="A2709" s="305"/>
      <c r="B2709" s="306"/>
      <c r="C2709" s="305"/>
      <c r="D2709" s="305"/>
    </row>
    <row r="2710" spans="1:4">
      <c r="A2710" s="305"/>
      <c r="B2710" s="306"/>
      <c r="C2710" s="305"/>
      <c r="D2710" s="305"/>
    </row>
    <row r="2711" spans="1:4">
      <c r="A2711" s="305"/>
      <c r="B2711" s="306"/>
      <c r="C2711" s="305"/>
      <c r="D2711" s="305"/>
    </row>
    <row r="2712" spans="1:4">
      <c r="A2712" s="305"/>
      <c r="B2712" s="306"/>
      <c r="C2712" s="305"/>
      <c r="D2712" s="305"/>
    </row>
    <row r="2713" spans="1:4">
      <c r="A2713" s="305"/>
      <c r="B2713" s="306"/>
      <c r="C2713" s="305"/>
      <c r="D2713" s="305"/>
    </row>
    <row r="2714" spans="1:4">
      <c r="A2714" s="305"/>
      <c r="B2714" s="306"/>
      <c r="C2714" s="305"/>
      <c r="D2714" s="305"/>
    </row>
    <row r="2715" spans="1:4">
      <c r="A2715" s="305"/>
      <c r="B2715" s="306"/>
      <c r="C2715" s="305"/>
      <c r="D2715" s="305"/>
    </row>
    <row r="2716" spans="1:4" ht="51.6" customHeight="1">
      <c r="A2716" s="305"/>
      <c r="B2716" s="306"/>
      <c r="C2716" s="305"/>
      <c r="D2716" s="305"/>
    </row>
    <row r="2717" spans="1:4">
      <c r="A2717" s="305"/>
      <c r="B2717" s="306"/>
      <c r="C2717" s="305"/>
      <c r="D2717" s="305"/>
    </row>
    <row r="2718" spans="1:4">
      <c r="A2718" s="305"/>
      <c r="B2718" s="306"/>
      <c r="C2718" s="305"/>
      <c r="D2718" s="305"/>
    </row>
    <row r="2719" spans="1:4">
      <c r="A2719" s="305"/>
      <c r="B2719" s="306"/>
      <c r="C2719" s="305"/>
      <c r="D2719" s="305"/>
    </row>
    <row r="2720" spans="1:4">
      <c r="A2720" s="305"/>
      <c r="B2720" s="306"/>
      <c r="C2720" s="305"/>
      <c r="D2720" s="305"/>
    </row>
    <row r="2721" spans="1:4">
      <c r="A2721" s="305"/>
      <c r="B2721" s="306"/>
      <c r="C2721" s="305"/>
      <c r="D2721" s="305"/>
    </row>
    <row r="2722" spans="1:4">
      <c r="A2722" s="305"/>
      <c r="B2722" s="306"/>
      <c r="C2722" s="305"/>
      <c r="D2722" s="305"/>
    </row>
    <row r="2723" spans="1:4">
      <c r="A2723" s="305"/>
      <c r="B2723" s="306"/>
      <c r="C2723" s="305"/>
      <c r="D2723" s="305"/>
    </row>
    <row r="2724" spans="1:4">
      <c r="A2724" s="305"/>
      <c r="B2724" s="306"/>
      <c r="C2724" s="305"/>
      <c r="D2724" s="305"/>
    </row>
    <row r="2725" spans="1:4">
      <c r="A2725" s="305"/>
      <c r="B2725" s="306"/>
      <c r="C2725" s="305"/>
      <c r="D2725" s="305"/>
    </row>
    <row r="2726" spans="1:4">
      <c r="A2726" s="304"/>
      <c r="B2726" s="304"/>
      <c r="C2726" s="304"/>
      <c r="D2726" s="304"/>
    </row>
    <row r="2727" spans="1:4">
      <c r="A2727" s="305"/>
      <c r="B2727" s="306"/>
      <c r="C2727" s="305"/>
      <c r="D2727" s="305"/>
    </row>
    <row r="2728" spans="1:4">
      <c r="A2728" s="305"/>
      <c r="B2728" s="306"/>
      <c r="C2728" s="305"/>
      <c r="D2728" s="305"/>
    </row>
    <row r="2729" spans="1:4">
      <c r="A2729" s="305"/>
      <c r="B2729" s="306"/>
      <c r="C2729" s="305"/>
      <c r="D2729" s="305"/>
    </row>
    <row r="2730" spans="1:4">
      <c r="A2730" s="305"/>
      <c r="B2730" s="306"/>
      <c r="C2730" s="305"/>
      <c r="D2730" s="305"/>
    </row>
    <row r="2731" spans="1:4">
      <c r="A2731" s="305"/>
      <c r="B2731" s="306"/>
      <c r="C2731" s="305"/>
      <c r="D2731" s="305"/>
    </row>
    <row r="2732" spans="1:4">
      <c r="A2732" s="305"/>
      <c r="B2732" s="306"/>
      <c r="C2732" s="305"/>
      <c r="D2732" s="305"/>
    </row>
    <row r="2733" spans="1:4">
      <c r="A2733" s="305"/>
      <c r="B2733" s="306"/>
      <c r="C2733" s="305"/>
      <c r="D2733" s="305"/>
    </row>
    <row r="2734" spans="1:4">
      <c r="A2734" s="304"/>
      <c r="B2734" s="304"/>
      <c r="C2734" s="304"/>
      <c r="D2734" s="304"/>
    </row>
    <row r="2735" spans="1:4">
      <c r="A2735" s="305"/>
      <c r="B2735" s="306"/>
      <c r="C2735" s="305"/>
      <c r="D2735" s="305"/>
    </row>
    <row r="2736" spans="1:4">
      <c r="A2736" s="305"/>
      <c r="B2736" s="306"/>
      <c r="C2736" s="305"/>
      <c r="D2736" s="305"/>
    </row>
    <row r="2737" spans="1:4">
      <c r="A2737" s="304"/>
      <c r="B2737" s="304"/>
      <c r="C2737" s="304"/>
      <c r="D2737" s="304"/>
    </row>
    <row r="2738" spans="1:4">
      <c r="A2738" s="304"/>
      <c r="B2738" s="304"/>
      <c r="C2738" s="304"/>
      <c r="D2738" s="304"/>
    </row>
    <row r="2739" spans="1:4">
      <c r="A2739" s="305"/>
      <c r="B2739" s="306"/>
      <c r="C2739" s="305"/>
      <c r="D2739" s="305"/>
    </row>
    <row r="2740" spans="1:4">
      <c r="A2740" s="305"/>
      <c r="B2740" s="306"/>
      <c r="C2740" s="305"/>
      <c r="D2740" s="305"/>
    </row>
    <row r="2741" spans="1:4">
      <c r="A2741" s="305"/>
      <c r="B2741" s="306"/>
      <c r="C2741" s="305"/>
      <c r="D2741" s="305"/>
    </row>
    <row r="2742" spans="1:4">
      <c r="A2742" s="305"/>
      <c r="B2742" s="306"/>
      <c r="C2742" s="305"/>
      <c r="D2742" s="305"/>
    </row>
    <row r="2743" spans="1:4">
      <c r="A2743" s="305"/>
      <c r="B2743" s="306"/>
      <c r="C2743" s="305"/>
      <c r="D2743" s="305"/>
    </row>
    <row r="2744" spans="1:4">
      <c r="A2744" s="305"/>
      <c r="B2744" s="306"/>
      <c r="C2744" s="305"/>
      <c r="D2744" s="305"/>
    </row>
    <row r="2745" spans="1:4">
      <c r="A2745" s="305"/>
      <c r="B2745" s="306"/>
      <c r="C2745" s="305"/>
      <c r="D2745" s="305"/>
    </row>
    <row r="2746" spans="1:4">
      <c r="A2746" s="304"/>
      <c r="B2746" s="304"/>
      <c r="C2746" s="304"/>
      <c r="D2746" s="304"/>
    </row>
    <row r="2747" spans="1:4">
      <c r="A2747" s="305"/>
      <c r="B2747" s="306"/>
      <c r="C2747" s="305"/>
      <c r="D2747" s="305"/>
    </row>
    <row r="2748" spans="1:4">
      <c r="A2748" s="305"/>
      <c r="B2748" s="306"/>
      <c r="C2748" s="305"/>
      <c r="D2748" s="305"/>
    </row>
    <row r="2749" spans="1:4">
      <c r="A2749" s="305"/>
      <c r="B2749" s="306"/>
      <c r="C2749" s="305"/>
      <c r="D2749" s="305"/>
    </row>
    <row r="2750" spans="1:4">
      <c r="A2750" s="305"/>
      <c r="B2750" s="306"/>
      <c r="C2750" s="305"/>
      <c r="D2750" s="305"/>
    </row>
    <row r="2751" spans="1:4">
      <c r="A2751" s="305"/>
      <c r="B2751" s="306"/>
      <c r="C2751" s="305"/>
      <c r="D2751" s="305"/>
    </row>
    <row r="2752" spans="1:4">
      <c r="A2752" s="304"/>
      <c r="B2752" s="304"/>
      <c r="C2752" s="304"/>
      <c r="D2752" s="304"/>
    </row>
    <row r="2753" spans="1:4">
      <c r="A2753" s="305"/>
      <c r="B2753" s="306"/>
      <c r="C2753" s="305"/>
      <c r="D2753" s="305"/>
    </row>
    <row r="2754" spans="1:4">
      <c r="A2754" s="305"/>
      <c r="B2754" s="306"/>
      <c r="C2754" s="305"/>
      <c r="D2754" s="305"/>
    </row>
    <row r="2755" spans="1:4">
      <c r="A2755" s="304"/>
      <c r="B2755" s="304"/>
      <c r="C2755" s="304"/>
      <c r="D2755" s="304"/>
    </row>
    <row r="2756" spans="1:4">
      <c r="A2756" s="305"/>
      <c r="B2756" s="306"/>
      <c r="C2756" s="305"/>
      <c r="D2756" s="305"/>
    </row>
    <row r="2757" spans="1:4">
      <c r="A2757" s="304"/>
      <c r="B2757" s="304"/>
      <c r="C2757" s="304"/>
      <c r="D2757" s="304"/>
    </row>
    <row r="2758" spans="1:4">
      <c r="A2758" s="305"/>
      <c r="B2758" s="306"/>
      <c r="C2758" s="305"/>
      <c r="D2758" s="305"/>
    </row>
    <row r="2759" spans="1:4">
      <c r="A2759" s="305"/>
      <c r="B2759" s="306"/>
      <c r="C2759" s="305"/>
      <c r="D2759" s="305"/>
    </row>
    <row r="2760" spans="1:4">
      <c r="A2760" s="305"/>
      <c r="B2760" s="306"/>
      <c r="C2760" s="305"/>
      <c r="D2760" s="305"/>
    </row>
    <row r="2761" spans="1:4">
      <c r="A2761" s="304"/>
      <c r="B2761" s="304"/>
      <c r="C2761" s="304"/>
      <c r="D2761" s="304"/>
    </row>
    <row r="2762" spans="1:4">
      <c r="A2762" s="305"/>
      <c r="B2762" s="306"/>
      <c r="C2762" s="305"/>
      <c r="D2762" s="305"/>
    </row>
    <row r="2763" spans="1:4">
      <c r="A2763" s="305"/>
      <c r="B2763" s="306"/>
      <c r="C2763" s="305"/>
      <c r="D2763" s="305"/>
    </row>
    <row r="2764" spans="1:4">
      <c r="A2764" s="305"/>
      <c r="B2764" s="306"/>
      <c r="C2764" s="305"/>
      <c r="D2764" s="305"/>
    </row>
    <row r="2765" spans="1:4">
      <c r="A2765" s="305"/>
      <c r="B2765" s="306"/>
      <c r="C2765" s="305"/>
      <c r="D2765" s="305"/>
    </row>
    <row r="2766" spans="1:4">
      <c r="A2766" s="305"/>
      <c r="B2766" s="306"/>
      <c r="C2766" s="305"/>
      <c r="D2766" s="305"/>
    </row>
    <row r="2767" spans="1:4">
      <c r="A2767" s="305"/>
      <c r="B2767" s="306"/>
      <c r="C2767" s="305"/>
      <c r="D2767" s="305"/>
    </row>
    <row r="2768" spans="1:4">
      <c r="A2768" s="305"/>
      <c r="B2768" s="306"/>
      <c r="C2768" s="305"/>
      <c r="D2768" s="305"/>
    </row>
    <row r="2769" spans="1:4">
      <c r="A2769" s="305"/>
      <c r="B2769" s="306"/>
      <c r="C2769" s="305"/>
      <c r="D2769" s="305"/>
    </row>
    <row r="2770" spans="1:4">
      <c r="A2770" s="305"/>
      <c r="B2770" s="306"/>
      <c r="C2770" s="305"/>
      <c r="D2770" s="305"/>
    </row>
    <row r="2771" spans="1:4">
      <c r="A2771" s="305"/>
      <c r="B2771" s="306"/>
      <c r="C2771" s="305"/>
      <c r="D2771" s="305"/>
    </row>
    <row r="2772" spans="1:4">
      <c r="A2772" s="305"/>
      <c r="B2772" s="306"/>
      <c r="C2772" s="305"/>
      <c r="D2772" s="305"/>
    </row>
    <row r="2773" spans="1:4">
      <c r="A2773" s="305"/>
      <c r="B2773" s="306"/>
      <c r="C2773" s="305"/>
      <c r="D2773" s="305"/>
    </row>
    <row r="2774" spans="1:4">
      <c r="A2774" s="305"/>
      <c r="B2774" s="306"/>
      <c r="C2774" s="305"/>
      <c r="D2774" s="305"/>
    </row>
    <row r="2775" spans="1:4">
      <c r="A2775" s="305"/>
      <c r="B2775" s="306"/>
      <c r="C2775" s="305"/>
      <c r="D2775" s="305"/>
    </row>
    <row r="2776" spans="1:4">
      <c r="A2776" s="304"/>
      <c r="B2776" s="304"/>
      <c r="C2776" s="304"/>
      <c r="D2776" s="304"/>
    </row>
    <row r="2777" spans="1:4">
      <c r="A2777" s="305"/>
      <c r="B2777" s="306"/>
      <c r="C2777" s="305"/>
      <c r="D2777" s="305"/>
    </row>
    <row r="2778" spans="1:4">
      <c r="A2778" s="305"/>
      <c r="B2778" s="306"/>
      <c r="C2778" s="305"/>
      <c r="D2778" s="305"/>
    </row>
    <row r="2779" spans="1:4">
      <c r="A2779" s="305"/>
      <c r="B2779" s="306"/>
      <c r="C2779" s="305"/>
      <c r="D2779" s="305"/>
    </row>
    <row r="2780" spans="1:4">
      <c r="A2780" s="305"/>
      <c r="B2780" s="306"/>
      <c r="C2780" s="305"/>
      <c r="D2780" s="305"/>
    </row>
    <row r="2781" spans="1:4">
      <c r="A2781" s="305"/>
      <c r="B2781" s="306"/>
      <c r="C2781" s="305"/>
      <c r="D2781" s="305"/>
    </row>
    <row r="2782" spans="1:4">
      <c r="A2782" s="305"/>
      <c r="B2782" s="306"/>
      <c r="C2782" s="305"/>
      <c r="D2782" s="305"/>
    </row>
    <row r="2783" spans="1:4">
      <c r="A2783" s="305"/>
      <c r="B2783" s="306"/>
      <c r="C2783" s="305"/>
      <c r="D2783" s="305"/>
    </row>
    <row r="2784" spans="1:4">
      <c r="A2784" s="305"/>
      <c r="B2784" s="306"/>
      <c r="C2784" s="305"/>
      <c r="D2784" s="305"/>
    </row>
    <row r="2785" spans="1:4">
      <c r="A2785" s="305"/>
      <c r="B2785" s="306"/>
      <c r="C2785" s="305"/>
      <c r="D2785" s="305"/>
    </row>
    <row r="2786" spans="1:4">
      <c r="A2786" s="305"/>
      <c r="B2786" s="306"/>
      <c r="C2786" s="305"/>
      <c r="D2786" s="305"/>
    </row>
    <row r="2787" spans="1:4">
      <c r="A2787" s="305"/>
      <c r="B2787" s="306"/>
      <c r="C2787" s="305"/>
      <c r="D2787" s="305"/>
    </row>
    <row r="2788" spans="1:4">
      <c r="A2788" s="305"/>
      <c r="B2788" s="306"/>
      <c r="C2788" s="305"/>
      <c r="D2788" s="305"/>
    </row>
    <row r="2789" spans="1:4">
      <c r="A2789" s="305"/>
      <c r="B2789" s="306"/>
      <c r="C2789" s="305"/>
      <c r="D2789" s="305"/>
    </row>
    <row r="2790" spans="1:4">
      <c r="A2790" s="304"/>
      <c r="B2790" s="304"/>
      <c r="C2790" s="304"/>
      <c r="D2790" s="304"/>
    </row>
    <row r="2791" spans="1:4">
      <c r="A2791" s="305"/>
      <c r="B2791" s="306"/>
      <c r="C2791" s="305"/>
      <c r="D2791" s="305"/>
    </row>
    <row r="2792" spans="1:4">
      <c r="A2792" s="305"/>
      <c r="B2792" s="306"/>
      <c r="C2792" s="305"/>
      <c r="D2792" s="305"/>
    </row>
    <row r="2793" spans="1:4">
      <c r="A2793" s="305"/>
      <c r="B2793" s="306"/>
      <c r="C2793" s="305"/>
      <c r="D2793" s="305"/>
    </row>
    <row r="2794" spans="1:4">
      <c r="A2794" s="305"/>
      <c r="B2794" s="306"/>
      <c r="C2794" s="305"/>
      <c r="D2794" s="305"/>
    </row>
    <row r="2795" spans="1:4">
      <c r="A2795" s="305"/>
      <c r="B2795" s="306"/>
      <c r="C2795" s="305"/>
      <c r="D2795" s="305"/>
    </row>
    <row r="2796" spans="1:4">
      <c r="A2796" s="305"/>
      <c r="B2796" s="306"/>
      <c r="C2796" s="305"/>
      <c r="D2796" s="305"/>
    </row>
    <row r="2797" spans="1:4">
      <c r="A2797" s="305"/>
      <c r="B2797" s="306"/>
      <c r="C2797" s="305"/>
      <c r="D2797" s="305"/>
    </row>
    <row r="2798" spans="1:4">
      <c r="A2798" s="305"/>
      <c r="B2798" s="306"/>
      <c r="C2798" s="305"/>
      <c r="D2798" s="305"/>
    </row>
    <row r="2799" spans="1:4">
      <c r="A2799" s="305"/>
      <c r="B2799" s="306"/>
      <c r="C2799" s="305"/>
      <c r="D2799" s="305"/>
    </row>
    <row r="2800" spans="1:4">
      <c r="A2800" s="304"/>
      <c r="B2800" s="304"/>
      <c r="C2800" s="304"/>
      <c r="D2800" s="304"/>
    </row>
    <row r="2801" spans="1:4">
      <c r="A2801" s="305"/>
      <c r="B2801" s="306"/>
      <c r="C2801" s="305"/>
      <c r="D2801" s="305"/>
    </row>
    <row r="2802" spans="1:4">
      <c r="A2802" s="305"/>
      <c r="B2802" s="306"/>
      <c r="C2802" s="305"/>
      <c r="D2802" s="305"/>
    </row>
    <row r="2803" spans="1:4">
      <c r="A2803" s="304"/>
      <c r="B2803" s="304"/>
      <c r="C2803" s="304"/>
      <c r="D2803" s="304"/>
    </row>
    <row r="2804" spans="1:4">
      <c r="A2804" s="305"/>
      <c r="B2804" s="306"/>
      <c r="C2804" s="305"/>
      <c r="D2804" s="305"/>
    </row>
    <row r="2805" spans="1:4">
      <c r="A2805" s="305"/>
      <c r="B2805" s="306"/>
      <c r="C2805" s="305"/>
      <c r="D2805" s="305"/>
    </row>
    <row r="2806" spans="1:4">
      <c r="A2806" s="305"/>
      <c r="B2806" s="306"/>
      <c r="C2806" s="305"/>
      <c r="D2806" s="305"/>
    </row>
    <row r="2807" spans="1:4">
      <c r="A2807" s="305"/>
      <c r="B2807" s="306"/>
      <c r="C2807" s="305"/>
      <c r="D2807" s="305"/>
    </row>
    <row r="2808" spans="1:4">
      <c r="A2808" s="305"/>
      <c r="B2808" s="306"/>
      <c r="C2808" s="305"/>
      <c r="D2808" s="305"/>
    </row>
    <row r="2809" spans="1:4">
      <c r="A2809" s="305"/>
      <c r="B2809" s="306"/>
      <c r="C2809" s="305"/>
      <c r="D2809" s="305"/>
    </row>
    <row r="2810" spans="1:4">
      <c r="A2810" s="305"/>
      <c r="B2810" s="306"/>
      <c r="C2810" s="305"/>
      <c r="D2810" s="305"/>
    </row>
    <row r="2811" spans="1:4">
      <c r="A2811" s="305"/>
      <c r="B2811" s="306"/>
      <c r="C2811" s="305"/>
      <c r="D2811" s="305"/>
    </row>
    <row r="2812" spans="1:4">
      <c r="A2812" s="304"/>
      <c r="B2812" s="304"/>
      <c r="C2812" s="304"/>
      <c r="D2812" s="304"/>
    </row>
    <row r="2813" spans="1:4">
      <c r="A2813" s="305"/>
      <c r="B2813" s="306"/>
      <c r="C2813" s="305"/>
      <c r="D2813" s="305"/>
    </row>
    <row r="2814" spans="1:4">
      <c r="A2814" s="305"/>
      <c r="B2814" s="306"/>
      <c r="C2814" s="305"/>
      <c r="D2814" s="305"/>
    </row>
    <row r="2815" spans="1:4">
      <c r="A2815" s="304"/>
      <c r="B2815" s="304"/>
      <c r="C2815" s="304"/>
      <c r="D2815" s="304"/>
    </row>
    <row r="2816" spans="1:4">
      <c r="A2816" s="305"/>
      <c r="B2816" s="306"/>
      <c r="C2816" s="305"/>
      <c r="D2816" s="305"/>
    </row>
    <row r="2817" spans="1:4">
      <c r="A2817" s="305"/>
      <c r="B2817" s="306"/>
      <c r="C2817" s="305"/>
      <c r="D2817" s="305"/>
    </row>
    <row r="2818" spans="1:4">
      <c r="A2818" s="305"/>
      <c r="B2818" s="306"/>
      <c r="C2818" s="305"/>
      <c r="D2818" s="305"/>
    </row>
    <row r="2819" spans="1:4">
      <c r="A2819" s="305"/>
      <c r="B2819" s="306"/>
      <c r="C2819" s="305"/>
      <c r="D2819" s="305"/>
    </row>
    <row r="2820" spans="1:4">
      <c r="A2820" s="305"/>
      <c r="B2820" s="306"/>
      <c r="C2820" s="305"/>
      <c r="D2820" s="305"/>
    </row>
    <row r="2821" spans="1:4">
      <c r="A2821" s="305"/>
      <c r="B2821" s="306"/>
      <c r="C2821" s="305"/>
      <c r="D2821" s="305"/>
    </row>
    <row r="2822" spans="1:4">
      <c r="A2822" s="305"/>
      <c r="B2822" s="306"/>
      <c r="C2822" s="305"/>
      <c r="D2822" s="305"/>
    </row>
    <row r="2823" spans="1:4">
      <c r="A2823" s="305"/>
      <c r="B2823" s="306"/>
      <c r="C2823" s="305"/>
      <c r="D2823" s="305"/>
    </row>
    <row r="2824" spans="1:4">
      <c r="A2824" s="304"/>
      <c r="B2824" s="304"/>
      <c r="C2824" s="304"/>
      <c r="D2824" s="304"/>
    </row>
    <row r="2825" spans="1:4">
      <c r="A2825" s="305"/>
      <c r="B2825" s="306"/>
      <c r="C2825" s="305"/>
      <c r="D2825" s="305"/>
    </row>
    <row r="2826" spans="1:4">
      <c r="A2826" s="304"/>
      <c r="B2826" s="304"/>
      <c r="C2826" s="304"/>
      <c r="D2826" s="304"/>
    </row>
    <row r="2827" spans="1:4">
      <c r="A2827" s="304"/>
      <c r="B2827" s="304"/>
      <c r="C2827" s="304"/>
      <c r="D2827" s="304"/>
    </row>
    <row r="2828" spans="1:4">
      <c r="A2828" s="305"/>
      <c r="B2828" s="306"/>
      <c r="C2828" s="305"/>
      <c r="D2828" s="305"/>
    </row>
    <row r="2829" spans="1:4">
      <c r="A2829" s="305"/>
      <c r="B2829" s="306"/>
      <c r="C2829" s="305"/>
      <c r="D2829" s="305"/>
    </row>
    <row r="2830" spans="1:4">
      <c r="A2830" s="305"/>
      <c r="B2830" s="306"/>
      <c r="C2830" s="305"/>
      <c r="D2830" s="305"/>
    </row>
    <row r="2831" spans="1:4">
      <c r="A2831" s="305"/>
      <c r="B2831" s="306"/>
      <c r="C2831" s="305"/>
      <c r="D2831" s="305"/>
    </row>
    <row r="2832" spans="1:4">
      <c r="A2832" s="305"/>
      <c r="B2832" s="306"/>
      <c r="C2832" s="305"/>
      <c r="D2832" s="305"/>
    </row>
    <row r="2833" spans="1:4">
      <c r="A2833" s="305"/>
      <c r="B2833" s="306"/>
      <c r="C2833" s="305"/>
      <c r="D2833" s="305"/>
    </row>
    <row r="2834" spans="1:4">
      <c r="A2834" s="305"/>
      <c r="B2834" s="306"/>
      <c r="C2834" s="305"/>
      <c r="D2834" s="305"/>
    </row>
    <row r="2835" spans="1:4">
      <c r="A2835" s="305"/>
      <c r="B2835" s="306"/>
      <c r="C2835" s="305"/>
      <c r="D2835" s="305"/>
    </row>
    <row r="2836" spans="1:4">
      <c r="A2836" s="305"/>
      <c r="B2836" s="306"/>
      <c r="C2836" s="305"/>
      <c r="D2836" s="305"/>
    </row>
    <row r="2837" spans="1:4">
      <c r="A2837" s="305"/>
      <c r="B2837" s="306"/>
      <c r="C2837" s="305"/>
      <c r="D2837" s="305"/>
    </row>
    <row r="2838" spans="1:4">
      <c r="A2838" s="305"/>
      <c r="B2838" s="306"/>
      <c r="C2838" s="305"/>
      <c r="D2838" s="305"/>
    </row>
    <row r="2839" spans="1:4">
      <c r="A2839" s="305"/>
      <c r="B2839" s="306"/>
      <c r="C2839" s="305"/>
      <c r="D2839" s="305"/>
    </row>
    <row r="2840" spans="1:4">
      <c r="A2840" s="305"/>
      <c r="B2840" s="306"/>
      <c r="C2840" s="305"/>
      <c r="D2840" s="305"/>
    </row>
    <row r="2841" spans="1:4">
      <c r="A2841" s="304"/>
      <c r="B2841" s="304"/>
      <c r="C2841" s="304"/>
      <c r="D2841" s="304"/>
    </row>
    <row r="2842" spans="1:4">
      <c r="A2842" s="304"/>
      <c r="B2842" s="304"/>
      <c r="C2842" s="304"/>
      <c r="D2842" s="304"/>
    </row>
    <row r="2843" spans="1:4">
      <c r="A2843" s="305"/>
      <c r="B2843" s="306"/>
      <c r="C2843" s="305"/>
      <c r="D2843" s="305"/>
    </row>
    <row r="2844" spans="1:4">
      <c r="A2844" s="305"/>
      <c r="B2844" s="306"/>
      <c r="C2844" s="305"/>
      <c r="D2844" s="305"/>
    </row>
    <row r="2845" spans="1:4">
      <c r="A2845" s="305"/>
      <c r="B2845" s="306"/>
      <c r="C2845" s="305"/>
      <c r="D2845" s="305"/>
    </row>
    <row r="2846" spans="1:4">
      <c r="A2846" s="304"/>
      <c r="B2846" s="304"/>
      <c r="C2846" s="304"/>
      <c r="D2846" s="304"/>
    </row>
    <row r="2847" spans="1:4">
      <c r="A2847" s="305"/>
      <c r="B2847" s="306"/>
      <c r="C2847" s="305"/>
      <c r="D2847" s="305"/>
    </row>
    <row r="2848" spans="1:4">
      <c r="A2848" s="305"/>
      <c r="B2848" s="306"/>
      <c r="C2848" s="305"/>
      <c r="D2848" s="305"/>
    </row>
    <row r="2849" spans="1:4">
      <c r="A2849" s="305"/>
      <c r="B2849" s="306"/>
      <c r="C2849" s="305"/>
      <c r="D2849" s="305"/>
    </row>
    <row r="2850" spans="1:4">
      <c r="A2850" s="305"/>
      <c r="B2850" s="306"/>
      <c r="C2850" s="305"/>
      <c r="D2850" s="305"/>
    </row>
    <row r="2851" spans="1:4">
      <c r="A2851" s="305"/>
      <c r="B2851" s="306"/>
      <c r="C2851" s="305"/>
      <c r="D2851" s="305"/>
    </row>
    <row r="2852" spans="1:4">
      <c r="A2852" s="305"/>
      <c r="B2852" s="306"/>
      <c r="C2852" s="305"/>
      <c r="D2852" s="305"/>
    </row>
    <row r="2853" spans="1:4">
      <c r="A2853" s="305"/>
      <c r="B2853" s="306"/>
      <c r="C2853" s="305"/>
      <c r="D2853" s="305"/>
    </row>
    <row r="2854" spans="1:4">
      <c r="A2854" s="305"/>
      <c r="B2854" s="306"/>
      <c r="C2854" s="305"/>
      <c r="D2854" s="305"/>
    </row>
    <row r="2855" spans="1:4">
      <c r="A2855" s="305"/>
      <c r="B2855" s="306"/>
      <c r="C2855" s="305"/>
      <c r="D2855" s="305"/>
    </row>
    <row r="2856" spans="1:4">
      <c r="A2856" s="305"/>
      <c r="B2856" s="306"/>
      <c r="C2856" s="305"/>
      <c r="D2856" s="305"/>
    </row>
    <row r="2857" spans="1:4">
      <c r="A2857" s="305"/>
      <c r="B2857" s="306"/>
      <c r="C2857" s="305"/>
      <c r="D2857" s="305"/>
    </row>
    <row r="2858" spans="1:4">
      <c r="A2858" s="305"/>
      <c r="B2858" s="306"/>
      <c r="C2858" s="305"/>
      <c r="D2858" s="305"/>
    </row>
    <row r="2859" spans="1:4">
      <c r="A2859" s="305"/>
      <c r="B2859" s="306"/>
      <c r="C2859" s="305"/>
      <c r="D2859" s="305"/>
    </row>
    <row r="2860" spans="1:4">
      <c r="A2860" s="305"/>
      <c r="B2860" s="306"/>
      <c r="C2860" s="305"/>
      <c r="D2860" s="305"/>
    </row>
    <row r="2861" spans="1:4">
      <c r="A2861" s="305"/>
      <c r="B2861" s="306"/>
      <c r="C2861" s="305"/>
      <c r="D2861" s="305"/>
    </row>
    <row r="2862" spans="1:4">
      <c r="A2862" s="304"/>
      <c r="B2862" s="304"/>
      <c r="C2862" s="304"/>
      <c r="D2862" s="304"/>
    </row>
    <row r="2863" spans="1:4">
      <c r="A2863" s="305"/>
      <c r="B2863" s="306"/>
      <c r="C2863" s="305"/>
      <c r="D2863" s="305"/>
    </row>
    <row r="2864" spans="1:4">
      <c r="A2864" s="304"/>
      <c r="B2864" s="304"/>
      <c r="C2864" s="304"/>
      <c r="D2864" s="304"/>
    </row>
    <row r="2865" spans="1:4">
      <c r="A2865" s="305"/>
      <c r="B2865" s="306"/>
      <c r="C2865" s="305"/>
      <c r="D2865" s="305"/>
    </row>
    <row r="2866" spans="1:4">
      <c r="A2866" s="305"/>
      <c r="B2866" s="306"/>
      <c r="C2866" s="305"/>
      <c r="D2866" s="305"/>
    </row>
    <row r="2867" spans="1:4">
      <c r="A2867" s="305"/>
      <c r="B2867" s="306"/>
      <c r="C2867" s="305"/>
      <c r="D2867" s="305"/>
    </row>
    <row r="2868" spans="1:4">
      <c r="A2868" s="305"/>
      <c r="B2868" s="306"/>
      <c r="C2868" s="305"/>
      <c r="D2868" s="305"/>
    </row>
    <row r="2869" spans="1:4">
      <c r="A2869" s="305"/>
      <c r="B2869" s="306"/>
      <c r="C2869" s="305"/>
      <c r="D2869" s="305"/>
    </row>
    <row r="2870" spans="1:4">
      <c r="A2870" s="305"/>
      <c r="B2870" s="306"/>
      <c r="C2870" s="305"/>
      <c r="D2870" s="305"/>
    </row>
    <row r="2871" spans="1:4">
      <c r="A2871" s="305"/>
      <c r="B2871" s="306"/>
      <c r="C2871" s="305"/>
      <c r="D2871" s="305"/>
    </row>
    <row r="2872" spans="1:4">
      <c r="A2872" s="305"/>
      <c r="B2872" s="306"/>
      <c r="C2872" s="305"/>
      <c r="D2872" s="305"/>
    </row>
    <row r="2873" spans="1:4">
      <c r="A2873" s="304"/>
      <c r="B2873" s="304"/>
      <c r="C2873" s="304"/>
      <c r="D2873" s="304"/>
    </row>
    <row r="2874" spans="1:4">
      <c r="A2874" s="304"/>
      <c r="B2874" s="304"/>
      <c r="C2874" s="304"/>
      <c r="D2874" s="304"/>
    </row>
    <row r="2875" spans="1:4">
      <c r="A2875" s="305"/>
      <c r="B2875" s="306"/>
      <c r="C2875" s="305"/>
      <c r="D2875" s="305"/>
    </row>
    <row r="2876" spans="1:4">
      <c r="A2876" s="305"/>
      <c r="B2876" s="306"/>
      <c r="C2876" s="305"/>
      <c r="D2876" s="305"/>
    </row>
    <row r="2877" spans="1:4">
      <c r="A2877" s="305"/>
      <c r="B2877" s="306"/>
      <c r="C2877" s="305"/>
      <c r="D2877" s="305"/>
    </row>
    <row r="2878" spans="1:4">
      <c r="A2878" s="305"/>
      <c r="B2878" s="306"/>
      <c r="C2878" s="305"/>
      <c r="D2878" s="305"/>
    </row>
    <row r="2879" spans="1:4">
      <c r="A2879" s="304"/>
      <c r="B2879" s="304"/>
      <c r="C2879" s="304"/>
      <c r="D2879" s="304"/>
    </row>
    <row r="2880" spans="1:4">
      <c r="A2880" s="305"/>
      <c r="B2880" s="306"/>
      <c r="C2880" s="305"/>
      <c r="D2880" s="305"/>
    </row>
    <row r="2881" spans="1:4">
      <c r="A2881" s="305"/>
      <c r="B2881" s="306"/>
      <c r="C2881" s="305"/>
      <c r="D2881" s="305"/>
    </row>
    <row r="2882" spans="1:4">
      <c r="A2882" s="305"/>
      <c r="B2882" s="306"/>
      <c r="C2882" s="305"/>
      <c r="D2882" s="305"/>
    </row>
    <row r="2883" spans="1:4">
      <c r="A2883" s="305"/>
      <c r="B2883" s="306"/>
      <c r="C2883" s="305"/>
      <c r="D2883" s="305"/>
    </row>
    <row r="2884" spans="1:4">
      <c r="A2884" s="305"/>
      <c r="B2884" s="306"/>
      <c r="C2884" s="305"/>
      <c r="D2884" s="305"/>
    </row>
    <row r="2885" spans="1:4">
      <c r="A2885" s="305"/>
      <c r="B2885" s="306"/>
      <c r="C2885" s="305"/>
      <c r="D2885" s="305"/>
    </row>
    <row r="2886" spans="1:4">
      <c r="A2886" s="305"/>
      <c r="B2886" s="306"/>
      <c r="C2886" s="305"/>
      <c r="D2886" s="305"/>
    </row>
    <row r="2887" spans="1:4">
      <c r="A2887" s="304"/>
      <c r="B2887" s="304"/>
      <c r="C2887" s="304"/>
      <c r="D2887" s="304"/>
    </row>
    <row r="2888" spans="1:4">
      <c r="A2888" s="305"/>
      <c r="B2888" s="306"/>
      <c r="C2888" s="305"/>
      <c r="D2888" s="305"/>
    </row>
    <row r="2889" spans="1:4">
      <c r="A2889" s="305"/>
      <c r="B2889" s="306"/>
      <c r="C2889" s="305"/>
      <c r="D2889" s="305"/>
    </row>
    <row r="2890" spans="1:4">
      <c r="A2890" s="305"/>
      <c r="B2890" s="306"/>
      <c r="C2890" s="305"/>
      <c r="D2890" s="305"/>
    </row>
    <row r="2891" spans="1:4">
      <c r="A2891" s="304"/>
      <c r="B2891" s="304"/>
      <c r="C2891" s="304"/>
      <c r="D2891" s="304"/>
    </row>
    <row r="2892" spans="1:4">
      <c r="A2892" s="305"/>
      <c r="B2892" s="306"/>
      <c r="C2892" s="305"/>
      <c r="D2892" s="305"/>
    </row>
    <row r="2893" spans="1:4">
      <c r="A2893" s="305"/>
      <c r="B2893" s="306"/>
      <c r="C2893" s="305"/>
      <c r="D2893" s="305"/>
    </row>
    <row r="2894" spans="1:4">
      <c r="A2894" s="305"/>
      <c r="B2894" s="306"/>
      <c r="C2894" s="305"/>
      <c r="D2894" s="305"/>
    </row>
    <row r="2895" spans="1:4">
      <c r="A2895" s="305"/>
      <c r="B2895" s="306"/>
      <c r="C2895" s="305"/>
      <c r="D2895" s="305"/>
    </row>
    <row r="2896" spans="1:4">
      <c r="A2896" s="305"/>
      <c r="B2896" s="306"/>
      <c r="C2896" s="305"/>
      <c r="D2896" s="305"/>
    </row>
    <row r="2897" spans="1:4">
      <c r="A2897" s="305"/>
      <c r="B2897" s="306"/>
      <c r="C2897" s="305"/>
      <c r="D2897" s="305"/>
    </row>
    <row r="2898" spans="1:4">
      <c r="A2898" s="305"/>
      <c r="B2898" s="306"/>
      <c r="C2898" s="305"/>
      <c r="D2898" s="305"/>
    </row>
    <row r="2899" spans="1:4">
      <c r="A2899" s="305"/>
      <c r="B2899" s="306"/>
      <c r="C2899" s="305"/>
      <c r="D2899" s="305"/>
    </row>
    <row r="2900" spans="1:4">
      <c r="A2900" s="305"/>
      <c r="B2900" s="306"/>
      <c r="C2900" s="305"/>
      <c r="D2900" s="305"/>
    </row>
    <row r="2901" spans="1:4">
      <c r="A2901" s="304"/>
      <c r="B2901" s="304"/>
      <c r="C2901" s="304"/>
      <c r="D2901" s="304"/>
    </row>
    <row r="2902" spans="1:4">
      <c r="A2902" s="305"/>
      <c r="B2902" s="306"/>
      <c r="C2902" s="305"/>
      <c r="D2902" s="305"/>
    </row>
    <row r="2903" spans="1:4">
      <c r="A2903" s="304"/>
      <c r="B2903" s="304"/>
      <c r="C2903" s="304"/>
      <c r="D2903" s="304"/>
    </row>
    <row r="2904" spans="1:4">
      <c r="A2904" s="305"/>
      <c r="B2904" s="306"/>
      <c r="C2904" s="305"/>
      <c r="D2904" s="305"/>
    </row>
    <row r="2905" spans="1:4">
      <c r="A2905" s="305"/>
      <c r="B2905" s="306"/>
      <c r="C2905" s="305"/>
      <c r="D2905" s="305"/>
    </row>
    <row r="2906" spans="1:4">
      <c r="A2906" s="305"/>
      <c r="B2906" s="306"/>
      <c r="C2906" s="305"/>
      <c r="D2906" s="305"/>
    </row>
    <row r="2907" spans="1:4">
      <c r="A2907" s="304"/>
      <c r="B2907" s="304"/>
      <c r="C2907" s="304"/>
      <c r="D2907" s="304"/>
    </row>
    <row r="2908" spans="1:4">
      <c r="A2908" s="304"/>
      <c r="B2908" s="304"/>
      <c r="C2908" s="304"/>
      <c r="D2908" s="304"/>
    </row>
    <row r="2909" spans="1:4">
      <c r="A2909" s="305"/>
      <c r="B2909" s="306"/>
      <c r="C2909" s="305"/>
      <c r="D2909" s="305"/>
    </row>
    <row r="2910" spans="1:4">
      <c r="A2910" s="304"/>
      <c r="B2910" s="304"/>
      <c r="C2910" s="304"/>
      <c r="D2910" s="304"/>
    </row>
    <row r="2911" spans="1:4">
      <c r="A2911" s="305"/>
      <c r="B2911" s="306"/>
      <c r="C2911" s="305"/>
      <c r="D2911" s="305"/>
    </row>
    <row r="2912" spans="1:4">
      <c r="A2912" s="305"/>
      <c r="B2912" s="306"/>
      <c r="C2912" s="305"/>
      <c r="D2912" s="305"/>
    </row>
    <row r="2913" spans="1:4">
      <c r="A2913" s="305"/>
      <c r="B2913" s="306"/>
      <c r="C2913" s="305"/>
      <c r="D2913" s="305"/>
    </row>
    <row r="2914" spans="1:4">
      <c r="A2914" s="304"/>
      <c r="B2914" s="304"/>
      <c r="C2914" s="304"/>
      <c r="D2914" s="304"/>
    </row>
    <row r="2915" spans="1:4">
      <c r="A2915" s="305"/>
      <c r="B2915" s="306"/>
      <c r="C2915" s="305"/>
      <c r="D2915" s="305"/>
    </row>
    <row r="2916" spans="1:4">
      <c r="A2916" s="305"/>
      <c r="B2916" s="306"/>
      <c r="C2916" s="305"/>
      <c r="D2916" s="305"/>
    </row>
    <row r="2917" spans="1:4">
      <c r="A2917" s="305"/>
      <c r="B2917" s="306"/>
      <c r="C2917" s="305"/>
      <c r="D2917" s="305"/>
    </row>
    <row r="2918" spans="1:4">
      <c r="A2918" s="305"/>
      <c r="B2918" s="306"/>
      <c r="C2918" s="305"/>
      <c r="D2918" s="305"/>
    </row>
    <row r="2919" spans="1:4">
      <c r="A2919" s="304"/>
      <c r="B2919" s="304"/>
      <c r="C2919" s="304"/>
      <c r="D2919" s="304"/>
    </row>
    <row r="2920" spans="1:4">
      <c r="A2920" s="304"/>
      <c r="B2920" s="304"/>
      <c r="C2920" s="304"/>
      <c r="D2920" s="304"/>
    </row>
    <row r="2921" spans="1:4">
      <c r="A2921" s="305"/>
      <c r="B2921" s="306"/>
      <c r="C2921" s="305"/>
      <c r="D2921" s="305"/>
    </row>
    <row r="2922" spans="1:4">
      <c r="A2922" s="305"/>
      <c r="B2922" s="306"/>
      <c r="C2922" s="305"/>
      <c r="D2922" s="305"/>
    </row>
    <row r="2923" spans="1:4">
      <c r="A2923" s="304"/>
      <c r="B2923" s="304"/>
      <c r="C2923" s="304"/>
      <c r="D2923" s="304"/>
    </row>
    <row r="2924" spans="1:4">
      <c r="A2924" s="305"/>
      <c r="B2924" s="306"/>
      <c r="C2924" s="305"/>
      <c r="D2924" s="305"/>
    </row>
    <row r="2925" spans="1:4">
      <c r="A2925" s="305"/>
      <c r="B2925" s="306"/>
      <c r="C2925" s="305"/>
      <c r="D2925" s="305"/>
    </row>
    <row r="2926" spans="1:4">
      <c r="A2926" s="305"/>
      <c r="B2926" s="306"/>
      <c r="C2926" s="305"/>
      <c r="D2926" s="305"/>
    </row>
    <row r="2927" spans="1:4">
      <c r="A2927" s="305"/>
      <c r="B2927" s="306"/>
      <c r="C2927" s="305"/>
      <c r="D2927" s="305"/>
    </row>
    <row r="2928" spans="1:4">
      <c r="A2928" s="305"/>
      <c r="B2928" s="306"/>
      <c r="C2928" s="305"/>
      <c r="D2928" s="305"/>
    </row>
    <row r="2929" spans="1:4">
      <c r="A2929" s="305"/>
      <c r="B2929" s="306"/>
      <c r="C2929" s="305"/>
      <c r="D2929" s="305"/>
    </row>
    <row r="2930" spans="1:4">
      <c r="A2930" s="304"/>
      <c r="B2930" s="304"/>
      <c r="C2930" s="304"/>
      <c r="D2930" s="304"/>
    </row>
    <row r="2931" spans="1:4">
      <c r="A2931" s="305"/>
      <c r="B2931" s="306"/>
      <c r="C2931" s="305"/>
      <c r="D2931" s="305"/>
    </row>
    <row r="2932" spans="1:4">
      <c r="A2932" s="305"/>
      <c r="B2932" s="306"/>
      <c r="C2932" s="305"/>
      <c r="D2932" s="305"/>
    </row>
    <row r="2933" spans="1:4">
      <c r="A2933" s="305"/>
      <c r="B2933" s="306"/>
      <c r="C2933" s="305"/>
      <c r="D2933" s="305"/>
    </row>
    <row r="2934" spans="1:4">
      <c r="A2934" s="304"/>
      <c r="B2934" s="304"/>
      <c r="C2934" s="304"/>
      <c r="D2934" s="304"/>
    </row>
    <row r="2935" spans="1:4">
      <c r="A2935" s="304"/>
      <c r="B2935" s="304"/>
      <c r="C2935" s="304"/>
      <c r="D2935" s="304"/>
    </row>
    <row r="2936" spans="1:4">
      <c r="A2936" s="305"/>
      <c r="B2936" s="306"/>
      <c r="C2936" s="305"/>
      <c r="D2936" s="305"/>
    </row>
    <row r="2937" spans="1:4">
      <c r="A2937" s="305"/>
      <c r="B2937" s="306"/>
      <c r="C2937" s="305"/>
      <c r="D2937" s="305"/>
    </row>
    <row r="2938" spans="1:4">
      <c r="A2938" s="305"/>
      <c r="B2938" s="306"/>
      <c r="C2938" s="305"/>
      <c r="D2938" s="305"/>
    </row>
    <row r="2939" spans="1:4">
      <c r="A2939" s="305"/>
      <c r="B2939" s="306"/>
      <c r="C2939" s="305"/>
      <c r="D2939" s="305"/>
    </row>
    <row r="2940" spans="1:4">
      <c r="A2940" s="304"/>
      <c r="B2940" s="304"/>
      <c r="C2940" s="304"/>
      <c r="D2940" s="304"/>
    </row>
    <row r="2941" spans="1:4">
      <c r="A2941" s="305"/>
      <c r="B2941" s="306"/>
      <c r="C2941" s="305"/>
      <c r="D2941" s="305"/>
    </row>
    <row r="2942" spans="1:4">
      <c r="A2942" s="305"/>
      <c r="B2942" s="306"/>
      <c r="C2942" s="305"/>
      <c r="D2942" s="305"/>
    </row>
    <row r="2943" spans="1:4">
      <c r="A2943" s="305"/>
      <c r="B2943" s="306"/>
      <c r="C2943" s="305"/>
      <c r="D2943" s="305"/>
    </row>
    <row r="2944" spans="1:4">
      <c r="A2944" s="304"/>
      <c r="B2944" s="304"/>
      <c r="C2944" s="304"/>
      <c r="D2944" s="304"/>
    </row>
    <row r="2945" spans="1:4">
      <c r="A2945" s="304"/>
      <c r="B2945" s="304"/>
      <c r="C2945" s="304"/>
      <c r="D2945" s="304"/>
    </row>
    <row r="2946" spans="1:4">
      <c r="A2946" s="305"/>
      <c r="B2946" s="306"/>
      <c r="C2946" s="305"/>
      <c r="D2946" s="305"/>
    </row>
    <row r="2947" spans="1:4">
      <c r="A2947" s="305"/>
      <c r="B2947" s="306"/>
      <c r="C2947" s="305"/>
      <c r="D2947" s="305"/>
    </row>
    <row r="2948" spans="1:4">
      <c r="A2948" s="305"/>
      <c r="B2948" s="306"/>
      <c r="C2948" s="305"/>
      <c r="D2948" s="305"/>
    </row>
    <row r="2949" spans="1:4">
      <c r="A2949" s="305"/>
      <c r="B2949" s="306"/>
      <c r="C2949" s="305"/>
      <c r="D2949" s="305"/>
    </row>
    <row r="2950" spans="1:4">
      <c r="A2950" s="305"/>
      <c r="B2950" s="306"/>
      <c r="C2950" s="305"/>
      <c r="D2950" s="305"/>
    </row>
    <row r="2951" spans="1:4">
      <c r="A2951" s="305"/>
      <c r="B2951" s="306"/>
      <c r="C2951" s="305"/>
      <c r="D2951" s="305"/>
    </row>
    <row r="2952" spans="1:4">
      <c r="A2952" s="305"/>
      <c r="B2952" s="306"/>
      <c r="C2952" s="305"/>
      <c r="D2952" s="305"/>
    </row>
    <row r="2953" spans="1:4">
      <c r="A2953" s="305"/>
      <c r="B2953" s="306"/>
      <c r="C2953" s="305"/>
      <c r="D2953" s="305"/>
    </row>
    <row r="2954" spans="1:4">
      <c r="A2954" s="305"/>
      <c r="B2954" s="306"/>
      <c r="C2954" s="305"/>
      <c r="D2954" s="305"/>
    </row>
    <row r="2955" spans="1:4">
      <c r="A2955" s="305"/>
      <c r="B2955" s="306"/>
      <c r="C2955" s="305"/>
      <c r="D2955" s="305"/>
    </row>
    <row r="2956" spans="1:4">
      <c r="A2956" s="305"/>
      <c r="B2956" s="306"/>
      <c r="C2956" s="305"/>
      <c r="D2956" s="305"/>
    </row>
    <row r="2957" spans="1:4">
      <c r="A2957" s="305"/>
      <c r="B2957" s="306"/>
      <c r="C2957" s="305"/>
      <c r="D2957" s="305"/>
    </row>
    <row r="2958" spans="1:4">
      <c r="A2958" s="305"/>
      <c r="B2958" s="306"/>
      <c r="C2958" s="305"/>
      <c r="D2958" s="305"/>
    </row>
    <row r="2959" spans="1:4">
      <c r="A2959" s="305"/>
      <c r="B2959" s="306"/>
      <c r="C2959" s="305"/>
      <c r="D2959" s="305"/>
    </row>
    <row r="2960" spans="1:4">
      <c r="A2960" s="305"/>
      <c r="B2960" s="306"/>
      <c r="C2960" s="305"/>
      <c r="D2960" s="305"/>
    </row>
    <row r="2961" spans="1:4">
      <c r="A2961" s="305"/>
      <c r="B2961" s="306"/>
      <c r="C2961" s="305"/>
      <c r="D2961" s="305"/>
    </row>
    <row r="2962" spans="1:4">
      <c r="A2962" s="304"/>
      <c r="B2962" s="304"/>
      <c r="C2962" s="304"/>
      <c r="D2962" s="304"/>
    </row>
    <row r="2963" spans="1:4">
      <c r="A2963" s="305"/>
      <c r="B2963" s="306"/>
      <c r="C2963" s="305"/>
      <c r="D2963" s="305"/>
    </row>
    <row r="2964" spans="1:4">
      <c r="A2964" s="305"/>
      <c r="B2964" s="306"/>
      <c r="C2964" s="305"/>
      <c r="D2964" s="305"/>
    </row>
    <row r="2965" spans="1:4">
      <c r="A2965" s="305"/>
      <c r="B2965" s="306"/>
      <c r="C2965" s="305"/>
      <c r="D2965" s="305"/>
    </row>
    <row r="2966" spans="1:4">
      <c r="A2966" s="305"/>
      <c r="B2966" s="306"/>
      <c r="C2966" s="305"/>
      <c r="D2966" s="305"/>
    </row>
    <row r="2967" spans="1:4">
      <c r="A2967" s="305"/>
      <c r="B2967" s="306"/>
      <c r="C2967" s="305"/>
      <c r="D2967" s="305"/>
    </row>
    <row r="2968" spans="1:4">
      <c r="A2968" s="305"/>
      <c r="B2968" s="306"/>
      <c r="C2968" s="305"/>
      <c r="D2968" s="305"/>
    </row>
    <row r="2969" spans="1:4">
      <c r="A2969" s="305"/>
      <c r="B2969" s="306"/>
      <c r="C2969" s="305"/>
      <c r="D2969" s="305"/>
    </row>
    <row r="2970" spans="1:4">
      <c r="A2970" s="304"/>
      <c r="B2970" s="304"/>
      <c r="C2970" s="304"/>
      <c r="D2970" s="304"/>
    </row>
    <row r="2971" spans="1:4">
      <c r="A2971" s="305"/>
      <c r="B2971" s="306"/>
      <c r="C2971" s="305"/>
      <c r="D2971" s="305"/>
    </row>
    <row r="2972" spans="1:4">
      <c r="A2972" s="304"/>
      <c r="B2972" s="304"/>
      <c r="C2972" s="304"/>
      <c r="D2972" s="304"/>
    </row>
    <row r="2973" spans="1:4">
      <c r="A2973" s="305"/>
      <c r="B2973" s="306"/>
      <c r="C2973" s="305"/>
      <c r="D2973" s="305"/>
    </row>
    <row r="2974" spans="1:4">
      <c r="A2974" s="305"/>
      <c r="B2974" s="306"/>
      <c r="C2974" s="305"/>
      <c r="D2974" s="305"/>
    </row>
    <row r="2975" spans="1:4">
      <c r="A2975" s="305"/>
      <c r="B2975" s="306"/>
      <c r="C2975" s="305"/>
      <c r="D2975" s="305"/>
    </row>
    <row r="2976" spans="1:4">
      <c r="A2976" s="305"/>
      <c r="B2976" s="306"/>
      <c r="C2976" s="305"/>
      <c r="D2976" s="305"/>
    </row>
    <row r="2977" spans="1:4">
      <c r="A2977" s="305"/>
      <c r="B2977" s="306"/>
      <c r="C2977" s="305"/>
      <c r="D2977" s="305"/>
    </row>
    <row r="2978" spans="1:4">
      <c r="A2978" s="305"/>
      <c r="B2978" s="306"/>
      <c r="C2978" s="305"/>
      <c r="D2978" s="305"/>
    </row>
    <row r="2979" spans="1:4">
      <c r="A2979" s="305"/>
      <c r="B2979" s="306"/>
      <c r="C2979" s="305"/>
      <c r="D2979" s="305"/>
    </row>
    <row r="2980" spans="1:4">
      <c r="A2980" s="305"/>
      <c r="B2980" s="306"/>
      <c r="C2980" s="305"/>
      <c r="D2980" s="305"/>
    </row>
    <row r="2981" spans="1:4">
      <c r="A2981" s="305"/>
      <c r="B2981" s="306"/>
      <c r="C2981" s="305"/>
      <c r="D2981" s="305"/>
    </row>
    <row r="2982" spans="1:4">
      <c r="A2982" s="305"/>
      <c r="B2982" s="306"/>
      <c r="C2982" s="305"/>
      <c r="D2982" s="305"/>
    </row>
    <row r="2983" spans="1:4">
      <c r="A2983" s="305"/>
      <c r="B2983" s="306"/>
      <c r="C2983" s="305"/>
      <c r="D2983" s="305"/>
    </row>
    <row r="2984" spans="1:4">
      <c r="A2984" s="305"/>
      <c r="B2984" s="306"/>
      <c r="C2984" s="305"/>
      <c r="D2984" s="305"/>
    </row>
    <row r="2985" spans="1:4">
      <c r="A2985" s="305"/>
      <c r="B2985" s="306"/>
      <c r="C2985" s="305"/>
      <c r="D2985" s="305"/>
    </row>
    <row r="2986" spans="1:4">
      <c r="A2986" s="305"/>
      <c r="B2986" s="306"/>
      <c r="C2986" s="305"/>
      <c r="D2986" s="305"/>
    </row>
    <row r="2987" spans="1:4">
      <c r="A2987" s="305"/>
      <c r="B2987" s="306"/>
      <c r="C2987" s="305"/>
      <c r="D2987" s="305"/>
    </row>
    <row r="2988" spans="1:4">
      <c r="A2988" s="305"/>
      <c r="B2988" s="306"/>
      <c r="C2988" s="305"/>
      <c r="D2988" s="305"/>
    </row>
    <row r="2989" spans="1:4">
      <c r="A2989" s="305"/>
      <c r="B2989" s="306"/>
      <c r="C2989" s="305"/>
      <c r="D2989" s="305"/>
    </row>
    <row r="2990" spans="1:4">
      <c r="A2990" s="305"/>
      <c r="B2990" s="306"/>
      <c r="C2990" s="305"/>
      <c r="D2990" s="305"/>
    </row>
    <row r="2991" spans="1:4">
      <c r="A2991" s="304"/>
      <c r="B2991" s="304"/>
      <c r="C2991" s="304"/>
      <c r="D2991" s="304"/>
    </row>
    <row r="2992" spans="1:4">
      <c r="A2992" s="305"/>
      <c r="B2992" s="306"/>
      <c r="C2992" s="305"/>
      <c r="D2992" s="305"/>
    </row>
    <row r="2993" spans="1:4">
      <c r="A2993" s="305"/>
      <c r="B2993" s="306"/>
      <c r="C2993" s="305"/>
      <c r="D2993" s="305"/>
    </row>
    <row r="2994" spans="1:4">
      <c r="A2994" s="305"/>
      <c r="B2994" s="306"/>
      <c r="C2994" s="305"/>
      <c r="D2994" s="305"/>
    </row>
    <row r="2995" spans="1:4">
      <c r="A2995" s="305"/>
      <c r="B2995" s="306"/>
      <c r="C2995" s="305"/>
      <c r="D2995" s="305"/>
    </row>
    <row r="2996" spans="1:4">
      <c r="A2996" s="305"/>
      <c r="B2996" s="306"/>
      <c r="C2996" s="305"/>
      <c r="D2996" s="305"/>
    </row>
    <row r="2997" spans="1:4">
      <c r="A2997" s="305"/>
      <c r="B2997" s="306"/>
      <c r="C2997" s="305"/>
      <c r="D2997" s="305"/>
    </row>
    <row r="2998" spans="1:4">
      <c r="A2998" s="305"/>
      <c r="B2998" s="306"/>
      <c r="C2998" s="305"/>
      <c r="D2998" s="305"/>
    </row>
    <row r="2999" spans="1:4">
      <c r="A2999" s="305"/>
      <c r="B2999" s="306"/>
      <c r="C2999" s="305"/>
      <c r="D2999" s="305"/>
    </row>
    <row r="3000" spans="1:4">
      <c r="A3000" s="305"/>
      <c r="B3000" s="306"/>
      <c r="C3000" s="305"/>
      <c r="D3000" s="305"/>
    </row>
    <row r="3001" spans="1:4">
      <c r="A3001" s="305"/>
      <c r="B3001" s="306"/>
      <c r="C3001" s="305"/>
      <c r="D3001" s="305"/>
    </row>
    <row r="3002" spans="1:4">
      <c r="A3002" s="305"/>
      <c r="B3002" s="306"/>
      <c r="C3002" s="305"/>
      <c r="D3002" s="305"/>
    </row>
    <row r="3003" spans="1:4">
      <c r="A3003" s="305"/>
      <c r="B3003" s="306"/>
      <c r="C3003" s="305"/>
      <c r="D3003" s="305"/>
    </row>
    <row r="3004" spans="1:4">
      <c r="A3004" s="305"/>
      <c r="B3004" s="306"/>
      <c r="C3004" s="305"/>
      <c r="D3004" s="305"/>
    </row>
    <row r="3005" spans="1:4">
      <c r="A3005" s="305"/>
      <c r="B3005" s="306"/>
      <c r="C3005" s="305"/>
      <c r="D3005" s="305"/>
    </row>
    <row r="3006" spans="1:4">
      <c r="A3006" s="305"/>
      <c r="B3006" s="306"/>
      <c r="C3006" s="305"/>
      <c r="D3006" s="305"/>
    </row>
    <row r="3007" spans="1:4">
      <c r="A3007" s="305"/>
      <c r="B3007" s="306"/>
      <c r="C3007" s="305"/>
      <c r="D3007" s="305"/>
    </row>
    <row r="3008" spans="1:4">
      <c r="A3008" s="305"/>
      <c r="B3008" s="306"/>
      <c r="C3008" s="305"/>
      <c r="D3008" s="305"/>
    </row>
    <row r="3009" spans="1:4">
      <c r="A3009" s="305"/>
      <c r="B3009" s="306"/>
      <c r="C3009" s="305"/>
      <c r="D3009" s="305"/>
    </row>
    <row r="3010" spans="1:4">
      <c r="A3010" s="305"/>
      <c r="B3010" s="306"/>
      <c r="C3010" s="305"/>
      <c r="D3010" s="305"/>
    </row>
    <row r="3011" spans="1:4">
      <c r="A3011" s="305"/>
      <c r="B3011" s="306"/>
      <c r="C3011" s="305"/>
      <c r="D3011" s="305"/>
    </row>
    <row r="3012" spans="1:4">
      <c r="A3012" s="305"/>
      <c r="B3012" s="306"/>
      <c r="C3012" s="305"/>
      <c r="D3012" s="305"/>
    </row>
    <row r="3013" spans="1:4">
      <c r="A3013" s="305"/>
      <c r="B3013" s="306"/>
      <c r="C3013" s="305"/>
      <c r="D3013" s="305"/>
    </row>
    <row r="3014" spans="1:4">
      <c r="A3014" s="304"/>
      <c r="B3014" s="304"/>
      <c r="C3014" s="304"/>
      <c r="D3014" s="304"/>
    </row>
    <row r="3015" spans="1:4">
      <c r="A3015" s="305"/>
      <c r="B3015" s="306"/>
      <c r="C3015" s="305"/>
      <c r="D3015" s="305"/>
    </row>
    <row r="3016" spans="1:4">
      <c r="A3016" s="305"/>
      <c r="B3016" s="306"/>
      <c r="C3016" s="305"/>
      <c r="D3016" s="305"/>
    </row>
    <row r="3017" spans="1:4">
      <c r="A3017" s="305"/>
      <c r="B3017" s="306"/>
      <c r="C3017" s="305"/>
      <c r="D3017" s="305"/>
    </row>
    <row r="3018" spans="1:4">
      <c r="A3018" s="305"/>
      <c r="B3018" s="306"/>
      <c r="C3018" s="305"/>
      <c r="D3018" s="305"/>
    </row>
    <row r="3019" spans="1:4">
      <c r="A3019" s="304"/>
      <c r="B3019" s="304"/>
      <c r="C3019" s="304"/>
      <c r="D3019" s="304"/>
    </row>
    <row r="3020" spans="1:4">
      <c r="A3020" s="305"/>
      <c r="B3020" s="306"/>
      <c r="C3020" s="305"/>
      <c r="D3020" s="305"/>
    </row>
    <row r="3021" spans="1:4">
      <c r="A3021" s="305"/>
      <c r="B3021" s="306"/>
      <c r="C3021" s="305"/>
      <c r="D3021" s="305"/>
    </row>
    <row r="3022" spans="1:4">
      <c r="A3022" s="305"/>
      <c r="B3022" s="306"/>
      <c r="C3022" s="305"/>
      <c r="D3022" s="305"/>
    </row>
    <row r="3023" spans="1:4">
      <c r="A3023" s="305"/>
      <c r="B3023" s="306"/>
      <c r="C3023" s="305"/>
      <c r="D3023" s="305"/>
    </row>
    <row r="3024" spans="1:4">
      <c r="A3024" s="305"/>
      <c r="B3024" s="306"/>
      <c r="C3024" s="305"/>
      <c r="D3024" s="305"/>
    </row>
    <row r="3025" spans="1:4">
      <c r="A3025" s="305"/>
      <c r="B3025" s="306"/>
      <c r="C3025" s="305"/>
      <c r="D3025" s="305"/>
    </row>
    <row r="3026" spans="1:4">
      <c r="A3026" s="305"/>
      <c r="B3026" s="306"/>
      <c r="C3026" s="305"/>
      <c r="D3026" s="305"/>
    </row>
    <row r="3027" spans="1:4">
      <c r="A3027" s="305"/>
      <c r="B3027" s="306"/>
      <c r="C3027" s="305"/>
      <c r="D3027" s="305"/>
    </row>
    <row r="3028" spans="1:4">
      <c r="A3028" s="305"/>
      <c r="B3028" s="306"/>
      <c r="C3028" s="305"/>
      <c r="D3028" s="305"/>
    </row>
    <row r="3029" spans="1:4">
      <c r="A3029" s="305"/>
      <c r="B3029" s="306"/>
      <c r="C3029" s="305"/>
      <c r="D3029" s="305"/>
    </row>
    <row r="3030" spans="1:4">
      <c r="A3030" s="305"/>
      <c r="B3030" s="306"/>
      <c r="C3030" s="305"/>
      <c r="D3030" s="305"/>
    </row>
    <row r="3031" spans="1:4">
      <c r="A3031" s="305"/>
      <c r="B3031" s="306"/>
      <c r="C3031" s="305"/>
      <c r="D3031" s="305"/>
    </row>
    <row r="3032" spans="1:4">
      <c r="A3032" s="304"/>
      <c r="B3032" s="304"/>
      <c r="C3032" s="304"/>
      <c r="D3032" s="304"/>
    </row>
    <row r="3033" spans="1:4">
      <c r="A3033" s="305"/>
      <c r="B3033" s="306"/>
      <c r="C3033" s="305"/>
      <c r="D3033" s="305"/>
    </row>
    <row r="3034" spans="1:4">
      <c r="A3034" s="305"/>
      <c r="B3034" s="306"/>
      <c r="C3034" s="305"/>
      <c r="D3034" s="305"/>
    </row>
    <row r="3035" spans="1:4">
      <c r="A3035" s="305"/>
      <c r="B3035" s="306"/>
      <c r="C3035" s="305"/>
      <c r="D3035" s="305"/>
    </row>
    <row r="3036" spans="1:4">
      <c r="A3036" s="305"/>
      <c r="B3036" s="306"/>
      <c r="C3036" s="305"/>
      <c r="D3036" s="305"/>
    </row>
    <row r="3037" spans="1:4">
      <c r="A3037" s="305"/>
      <c r="B3037" s="306"/>
      <c r="C3037" s="305"/>
      <c r="D3037" s="305"/>
    </row>
    <row r="3038" spans="1:4">
      <c r="A3038" s="305"/>
      <c r="B3038" s="306"/>
      <c r="C3038" s="305"/>
      <c r="D3038" s="305"/>
    </row>
    <row r="3039" spans="1:4">
      <c r="A3039" s="305"/>
      <c r="B3039" s="306"/>
      <c r="C3039" s="305"/>
      <c r="D3039" s="305"/>
    </row>
    <row r="3040" spans="1:4">
      <c r="A3040" s="305"/>
      <c r="B3040" s="306"/>
      <c r="C3040" s="305"/>
      <c r="D3040" s="305"/>
    </row>
    <row r="3041" spans="1:4">
      <c r="A3041" s="304"/>
      <c r="B3041" s="304"/>
      <c r="C3041" s="304"/>
      <c r="D3041" s="304"/>
    </row>
    <row r="3042" spans="1:4">
      <c r="A3042" s="305"/>
      <c r="B3042" s="306"/>
      <c r="C3042" s="305"/>
      <c r="D3042" s="305"/>
    </row>
    <row r="3043" spans="1:4">
      <c r="A3043" s="305"/>
      <c r="B3043" s="306"/>
      <c r="C3043" s="305"/>
      <c r="D3043" s="305"/>
    </row>
    <row r="3044" spans="1:4">
      <c r="A3044" s="305"/>
      <c r="B3044" s="306"/>
      <c r="C3044" s="305"/>
      <c r="D3044" s="305"/>
    </row>
    <row r="3045" spans="1:4">
      <c r="A3045" s="305"/>
      <c r="B3045" s="306"/>
      <c r="C3045" s="305"/>
      <c r="D3045" s="305"/>
    </row>
    <row r="3046" spans="1:4">
      <c r="A3046" s="304"/>
      <c r="B3046" s="304"/>
      <c r="C3046" s="304"/>
      <c r="D3046" s="304"/>
    </row>
    <row r="3047" spans="1:4">
      <c r="A3047" s="304"/>
      <c r="B3047" s="304"/>
      <c r="C3047" s="304"/>
      <c r="D3047" s="304"/>
    </row>
    <row r="3048" spans="1:4">
      <c r="A3048" s="305"/>
      <c r="B3048" s="306"/>
      <c r="C3048" s="305"/>
      <c r="D3048" s="305"/>
    </row>
    <row r="3049" spans="1:4">
      <c r="A3049" s="305"/>
      <c r="B3049" s="306"/>
      <c r="C3049" s="305"/>
      <c r="D3049" s="305"/>
    </row>
    <row r="3050" spans="1:4">
      <c r="A3050" s="305"/>
      <c r="B3050" s="306"/>
      <c r="C3050" s="305"/>
      <c r="D3050" s="305"/>
    </row>
    <row r="3051" spans="1:4">
      <c r="A3051" s="304"/>
      <c r="B3051" s="304"/>
      <c r="C3051" s="304"/>
      <c r="D3051" s="304"/>
    </row>
    <row r="3052" spans="1:4">
      <c r="A3052" s="305"/>
      <c r="B3052" s="306"/>
      <c r="C3052" s="305"/>
      <c r="D3052" s="305"/>
    </row>
    <row r="3053" spans="1:4">
      <c r="A3053" s="305"/>
      <c r="B3053" s="306"/>
      <c r="C3053" s="305"/>
      <c r="D3053" s="305"/>
    </row>
    <row r="3054" spans="1:4">
      <c r="A3054" s="305"/>
      <c r="B3054" s="306"/>
      <c r="C3054" s="305"/>
      <c r="D3054" s="305"/>
    </row>
    <row r="3055" spans="1:4">
      <c r="A3055" s="305"/>
      <c r="B3055" s="306"/>
      <c r="C3055" s="305"/>
      <c r="D3055" s="305"/>
    </row>
    <row r="3056" spans="1:4">
      <c r="A3056" s="305"/>
      <c r="B3056" s="306"/>
      <c r="C3056" s="305"/>
      <c r="D3056" s="305"/>
    </row>
    <row r="3057" spans="1:4">
      <c r="A3057" s="305"/>
      <c r="B3057" s="306"/>
      <c r="C3057" s="305"/>
      <c r="D3057" s="305"/>
    </row>
    <row r="3058" spans="1:4">
      <c r="A3058" s="305"/>
      <c r="B3058" s="306"/>
      <c r="C3058" s="305"/>
      <c r="D3058" s="305"/>
    </row>
    <row r="3059" spans="1:4">
      <c r="A3059" s="305"/>
      <c r="B3059" s="306"/>
      <c r="C3059" s="305"/>
      <c r="D3059" s="305"/>
    </row>
    <row r="3060" spans="1:4">
      <c r="A3060" s="305"/>
      <c r="B3060" s="306"/>
      <c r="C3060" s="305"/>
      <c r="D3060" s="305"/>
    </row>
    <row r="3061" spans="1:4">
      <c r="A3061" s="305"/>
      <c r="B3061" s="306"/>
      <c r="C3061" s="305"/>
      <c r="D3061" s="305"/>
    </row>
    <row r="3062" spans="1:4">
      <c r="A3062" s="305"/>
      <c r="B3062" s="306"/>
      <c r="C3062" s="305"/>
      <c r="D3062" s="305"/>
    </row>
    <row r="3063" spans="1:4">
      <c r="A3063" s="305"/>
      <c r="B3063" s="306"/>
      <c r="C3063" s="305"/>
      <c r="D3063" s="305"/>
    </row>
    <row r="3064" spans="1:4">
      <c r="A3064" s="305"/>
      <c r="B3064" s="306"/>
      <c r="C3064" s="305"/>
      <c r="D3064" s="305"/>
    </row>
    <row r="3065" spans="1:4">
      <c r="A3065" s="305"/>
      <c r="B3065" s="306"/>
      <c r="C3065" s="305"/>
      <c r="D3065" s="305"/>
    </row>
    <row r="3066" spans="1:4">
      <c r="A3066" s="305"/>
      <c r="B3066" s="306"/>
      <c r="C3066" s="305"/>
      <c r="D3066" s="305"/>
    </row>
    <row r="3067" spans="1:4">
      <c r="A3067" s="305"/>
      <c r="B3067" s="306"/>
      <c r="C3067" s="305"/>
      <c r="D3067" s="305"/>
    </row>
    <row r="3068" spans="1:4">
      <c r="A3068" s="304"/>
      <c r="B3068" s="304"/>
      <c r="C3068" s="304"/>
      <c r="D3068" s="304"/>
    </row>
    <row r="3069" spans="1:4">
      <c r="A3069" s="305"/>
      <c r="B3069" s="306"/>
      <c r="C3069" s="305"/>
      <c r="D3069" s="305"/>
    </row>
    <row r="3070" spans="1:4">
      <c r="A3070" s="305"/>
      <c r="B3070" s="306"/>
      <c r="C3070" s="305"/>
      <c r="D3070" s="305"/>
    </row>
    <row r="3071" spans="1:4">
      <c r="A3071" s="304"/>
      <c r="B3071" s="304"/>
      <c r="C3071" s="304"/>
      <c r="D3071" s="304"/>
    </row>
    <row r="3072" spans="1:4">
      <c r="A3072" s="304"/>
      <c r="B3072" s="304"/>
      <c r="C3072" s="304"/>
      <c r="D3072" s="304"/>
    </row>
    <row r="3073" spans="1:4">
      <c r="A3073" s="305"/>
      <c r="B3073" s="306"/>
      <c r="C3073" s="305"/>
      <c r="D3073" s="305"/>
    </row>
    <row r="3074" spans="1:4">
      <c r="A3074" s="305"/>
      <c r="B3074" s="306"/>
      <c r="C3074" s="305"/>
      <c r="D3074" s="305"/>
    </row>
    <row r="3075" spans="1:4">
      <c r="A3075" s="305"/>
      <c r="B3075" s="306"/>
      <c r="C3075" s="305"/>
      <c r="D3075" s="305"/>
    </row>
    <row r="3076" spans="1:4">
      <c r="A3076" s="304"/>
      <c r="B3076" s="304"/>
      <c r="C3076" s="304"/>
      <c r="D3076" s="304"/>
    </row>
    <row r="3077" spans="1:4">
      <c r="A3077" s="305"/>
      <c r="B3077" s="306"/>
      <c r="C3077" s="305"/>
      <c r="D3077" s="305"/>
    </row>
    <row r="3078" spans="1:4">
      <c r="A3078" s="305"/>
      <c r="B3078" s="306"/>
      <c r="C3078" s="305"/>
      <c r="D3078" s="305"/>
    </row>
    <row r="3079" spans="1:4">
      <c r="A3079" s="304"/>
      <c r="B3079" s="304"/>
      <c r="C3079" s="304"/>
      <c r="D3079" s="304"/>
    </row>
    <row r="3080" spans="1:4">
      <c r="A3080" s="305"/>
      <c r="B3080" s="306"/>
      <c r="C3080" s="305"/>
      <c r="D3080" s="305"/>
    </row>
    <row r="3081" spans="1:4">
      <c r="A3081" s="305"/>
      <c r="B3081" s="306"/>
      <c r="C3081" s="305"/>
      <c r="D3081" s="305"/>
    </row>
    <row r="3082" spans="1:4">
      <c r="A3082" s="305"/>
      <c r="B3082" s="306"/>
      <c r="C3082" s="305"/>
      <c r="D3082" s="305"/>
    </row>
    <row r="3083" spans="1:4">
      <c r="A3083" s="305"/>
      <c r="B3083" s="306"/>
      <c r="C3083" s="305"/>
      <c r="D3083" s="305"/>
    </row>
    <row r="3084" spans="1:4">
      <c r="A3084" s="305"/>
      <c r="B3084" s="306"/>
      <c r="C3084" s="305"/>
      <c r="D3084" s="305"/>
    </row>
    <row r="3085" spans="1:4">
      <c r="A3085" s="305"/>
      <c r="B3085" s="306"/>
      <c r="C3085" s="305"/>
      <c r="D3085" s="305"/>
    </row>
    <row r="3086" spans="1:4">
      <c r="A3086" s="305"/>
      <c r="B3086" s="306"/>
      <c r="C3086" s="305"/>
      <c r="D3086" s="305"/>
    </row>
    <row r="3087" spans="1:4">
      <c r="A3087" s="305"/>
      <c r="B3087" s="306"/>
      <c r="C3087" s="305"/>
      <c r="D3087" s="305"/>
    </row>
    <row r="3088" spans="1:4">
      <c r="A3088" s="305"/>
      <c r="B3088" s="306"/>
      <c r="C3088" s="305"/>
      <c r="D3088" s="305"/>
    </row>
    <row r="3089" spans="1:4">
      <c r="A3089" s="305"/>
      <c r="B3089" s="306"/>
      <c r="C3089" s="305"/>
      <c r="D3089" s="305"/>
    </row>
    <row r="3090" spans="1:4">
      <c r="A3090" s="305"/>
      <c r="B3090" s="306"/>
      <c r="C3090" s="305"/>
      <c r="D3090" s="305"/>
    </row>
    <row r="3091" spans="1:4">
      <c r="A3091" s="305"/>
      <c r="B3091" s="306"/>
      <c r="C3091" s="305"/>
      <c r="D3091" s="305"/>
    </row>
    <row r="3092" spans="1:4">
      <c r="A3092" s="305"/>
      <c r="B3092" s="306"/>
      <c r="C3092" s="305"/>
      <c r="D3092" s="305"/>
    </row>
    <row r="3093" spans="1:4">
      <c r="A3093" s="305"/>
      <c r="B3093" s="306"/>
      <c r="C3093" s="305"/>
      <c r="D3093" s="305"/>
    </row>
    <row r="3094" spans="1:4">
      <c r="A3094" s="305"/>
      <c r="B3094" s="306"/>
      <c r="C3094" s="305"/>
      <c r="D3094" s="305"/>
    </row>
    <row r="3095" spans="1:4">
      <c r="A3095" s="305"/>
      <c r="B3095" s="306"/>
      <c r="C3095" s="305"/>
      <c r="D3095" s="305"/>
    </row>
    <row r="3096" spans="1:4">
      <c r="A3096" s="305"/>
      <c r="B3096" s="306"/>
      <c r="C3096" s="305"/>
      <c r="D3096" s="305"/>
    </row>
    <row r="3097" spans="1:4">
      <c r="A3097" s="305"/>
      <c r="B3097" s="306"/>
      <c r="C3097" s="305"/>
      <c r="D3097" s="305"/>
    </row>
    <row r="3098" spans="1:4">
      <c r="A3098" s="305"/>
      <c r="B3098" s="306"/>
      <c r="C3098" s="305"/>
      <c r="D3098" s="305"/>
    </row>
    <row r="3099" spans="1:4">
      <c r="A3099" s="305"/>
      <c r="B3099" s="306"/>
      <c r="C3099" s="305"/>
      <c r="D3099" s="305"/>
    </row>
    <row r="3100" spans="1:4">
      <c r="A3100" s="305"/>
      <c r="B3100" s="306"/>
      <c r="C3100" s="305"/>
      <c r="D3100" s="305"/>
    </row>
    <row r="3101" spans="1:4">
      <c r="A3101" s="305"/>
      <c r="B3101" s="306"/>
      <c r="C3101" s="305"/>
      <c r="D3101" s="305"/>
    </row>
    <row r="3102" spans="1:4">
      <c r="A3102" s="305"/>
      <c r="B3102" s="306"/>
      <c r="C3102" s="305"/>
      <c r="D3102" s="305"/>
    </row>
    <row r="3103" spans="1:4">
      <c r="A3103" s="305"/>
      <c r="B3103" s="306"/>
      <c r="C3103" s="305"/>
      <c r="D3103" s="305"/>
    </row>
    <row r="3104" spans="1:4">
      <c r="A3104" s="305"/>
      <c r="B3104" s="306"/>
      <c r="C3104" s="305"/>
      <c r="D3104" s="305"/>
    </row>
    <row r="3105" spans="1:4">
      <c r="A3105" s="305"/>
      <c r="B3105" s="306"/>
      <c r="C3105" s="305"/>
      <c r="D3105" s="305"/>
    </row>
    <row r="3106" spans="1:4">
      <c r="A3106" s="305"/>
      <c r="B3106" s="306"/>
      <c r="C3106" s="305"/>
      <c r="D3106" s="305"/>
    </row>
    <row r="3107" spans="1:4">
      <c r="A3107" s="305"/>
      <c r="B3107" s="306"/>
      <c r="C3107" s="305"/>
      <c r="D3107" s="305"/>
    </row>
    <row r="3108" spans="1:4">
      <c r="A3108" s="305"/>
      <c r="B3108" s="306"/>
      <c r="C3108" s="305"/>
      <c r="D3108" s="305"/>
    </row>
    <row r="3109" spans="1:4">
      <c r="A3109" s="305"/>
      <c r="B3109" s="306"/>
      <c r="C3109" s="305"/>
      <c r="D3109" s="305"/>
    </row>
    <row r="3110" spans="1:4">
      <c r="A3110" s="305"/>
      <c r="B3110" s="306"/>
      <c r="C3110" s="305"/>
      <c r="D3110" s="305"/>
    </row>
    <row r="3111" spans="1:4">
      <c r="A3111" s="305"/>
      <c r="B3111" s="306"/>
      <c r="C3111" s="305"/>
      <c r="D3111" s="305"/>
    </row>
    <row r="3112" spans="1:4">
      <c r="A3112" s="305"/>
      <c r="B3112" s="306"/>
      <c r="C3112" s="305"/>
      <c r="D3112" s="305"/>
    </row>
    <row r="3113" spans="1:4">
      <c r="A3113" s="305"/>
      <c r="B3113" s="306"/>
      <c r="C3113" s="305"/>
      <c r="D3113" s="305"/>
    </row>
    <row r="3114" spans="1:4">
      <c r="A3114" s="305"/>
      <c r="B3114" s="306"/>
      <c r="C3114" s="305"/>
      <c r="D3114" s="305"/>
    </row>
    <row r="3115" spans="1:4">
      <c r="A3115" s="305"/>
      <c r="B3115" s="306"/>
      <c r="C3115" s="305"/>
      <c r="D3115" s="305"/>
    </row>
    <row r="3116" spans="1:4">
      <c r="A3116" s="305"/>
      <c r="B3116" s="306"/>
      <c r="C3116" s="305"/>
      <c r="D3116" s="305"/>
    </row>
    <row r="3117" spans="1:4">
      <c r="A3117" s="305"/>
      <c r="B3117" s="306"/>
      <c r="C3117" s="305"/>
      <c r="D3117" s="305"/>
    </row>
    <row r="3118" spans="1:4">
      <c r="A3118" s="305"/>
      <c r="B3118" s="306"/>
      <c r="C3118" s="305"/>
      <c r="D3118" s="305"/>
    </row>
    <row r="3119" spans="1:4">
      <c r="A3119" s="304"/>
      <c r="B3119" s="304"/>
      <c r="C3119" s="304"/>
      <c r="D3119" s="304"/>
    </row>
    <row r="3120" spans="1:4">
      <c r="A3120" s="304"/>
      <c r="B3120" s="304"/>
      <c r="C3120" s="304"/>
      <c r="D3120" s="304"/>
    </row>
    <row r="3121" spans="1:4">
      <c r="A3121" s="305"/>
      <c r="B3121" s="306"/>
      <c r="C3121" s="305"/>
      <c r="D3121" s="305"/>
    </row>
    <row r="3122" spans="1:4">
      <c r="A3122" s="305"/>
      <c r="B3122" s="306"/>
      <c r="C3122" s="305"/>
      <c r="D3122" s="305"/>
    </row>
    <row r="3123" spans="1:4">
      <c r="A3123" s="305"/>
      <c r="B3123" s="306"/>
      <c r="C3123" s="305"/>
      <c r="D3123" s="305"/>
    </row>
    <row r="3124" spans="1:4">
      <c r="A3124" s="305"/>
      <c r="B3124" s="306"/>
      <c r="C3124" s="305"/>
      <c r="D3124" s="305"/>
    </row>
    <row r="3125" spans="1:4">
      <c r="A3125" s="304"/>
      <c r="B3125" s="304"/>
      <c r="C3125" s="304"/>
      <c r="D3125" s="304"/>
    </row>
    <row r="3126" spans="1:4">
      <c r="A3126" s="304"/>
      <c r="B3126" s="304"/>
      <c r="C3126" s="304"/>
      <c r="D3126" s="304"/>
    </row>
    <row r="3127" spans="1:4">
      <c r="A3127" s="304"/>
      <c r="B3127" s="304"/>
      <c r="C3127" s="304"/>
      <c r="D3127" s="304"/>
    </row>
    <row r="3128" spans="1:4">
      <c r="A3128" s="304"/>
      <c r="B3128" s="304"/>
      <c r="C3128" s="304"/>
      <c r="D3128" s="304"/>
    </row>
    <row r="3129" spans="1:4">
      <c r="A3129" s="305"/>
      <c r="B3129" s="306"/>
      <c r="C3129" s="305"/>
      <c r="D3129" s="305"/>
    </row>
    <row r="3130" spans="1:4">
      <c r="A3130" s="305"/>
      <c r="B3130" s="306"/>
      <c r="C3130" s="305"/>
      <c r="D3130" s="305"/>
    </row>
    <row r="3131" spans="1:4">
      <c r="A3131" s="304"/>
      <c r="B3131" s="304"/>
      <c r="C3131" s="304"/>
      <c r="D3131" s="304"/>
    </row>
    <row r="3132" spans="1:4">
      <c r="A3132" s="304"/>
      <c r="B3132" s="304"/>
      <c r="C3132" s="304"/>
      <c r="D3132" s="304"/>
    </row>
    <row r="3133" spans="1:4">
      <c r="A3133" s="305"/>
      <c r="B3133" s="306"/>
      <c r="C3133" s="305"/>
      <c r="D3133" s="305"/>
    </row>
    <row r="3134" spans="1:4">
      <c r="A3134" s="305"/>
      <c r="B3134" s="306"/>
      <c r="C3134" s="305"/>
      <c r="D3134" s="305"/>
    </row>
    <row r="3135" spans="1:4">
      <c r="A3135" s="305"/>
      <c r="B3135" s="306"/>
      <c r="C3135" s="305"/>
      <c r="D3135" s="305"/>
    </row>
    <row r="3136" spans="1:4">
      <c r="A3136" s="305"/>
      <c r="B3136" s="306"/>
      <c r="C3136" s="305"/>
      <c r="D3136" s="305"/>
    </row>
    <row r="3137" spans="1:4">
      <c r="A3137" s="305"/>
      <c r="B3137" s="306"/>
      <c r="C3137" s="305"/>
      <c r="D3137" s="305"/>
    </row>
    <row r="3138" spans="1:4">
      <c r="A3138" s="305"/>
      <c r="B3138" s="306"/>
      <c r="C3138" s="305"/>
      <c r="D3138" s="305"/>
    </row>
    <row r="3139" spans="1:4">
      <c r="A3139" s="304"/>
      <c r="B3139" s="304"/>
      <c r="C3139" s="304"/>
      <c r="D3139" s="304"/>
    </row>
    <row r="3140" spans="1:4">
      <c r="A3140" s="305"/>
      <c r="B3140" s="306"/>
      <c r="C3140" s="305"/>
      <c r="D3140" s="305"/>
    </row>
    <row r="3141" spans="1:4">
      <c r="A3141" s="305"/>
      <c r="B3141" s="306"/>
      <c r="C3141" s="305"/>
      <c r="D3141" s="305"/>
    </row>
    <row r="3142" spans="1:4">
      <c r="A3142" s="305"/>
      <c r="B3142" s="306"/>
      <c r="C3142" s="305"/>
      <c r="D3142" s="305"/>
    </row>
    <row r="3143" spans="1:4">
      <c r="A3143" s="305"/>
      <c r="B3143" s="306"/>
      <c r="C3143" s="305"/>
      <c r="D3143" s="305"/>
    </row>
    <row r="3144" spans="1:4">
      <c r="A3144" s="305"/>
      <c r="B3144" s="306"/>
      <c r="C3144" s="305"/>
      <c r="D3144" s="305"/>
    </row>
    <row r="3145" spans="1:4">
      <c r="A3145" s="305"/>
      <c r="B3145" s="306"/>
      <c r="C3145" s="305"/>
      <c r="D3145" s="305"/>
    </row>
    <row r="3146" spans="1:4">
      <c r="A3146" s="305"/>
      <c r="B3146" s="306"/>
      <c r="C3146" s="305"/>
      <c r="D3146" s="305"/>
    </row>
    <row r="3147" spans="1:4">
      <c r="A3147" s="305"/>
      <c r="B3147" s="306"/>
      <c r="C3147" s="305"/>
      <c r="D3147" s="305"/>
    </row>
    <row r="3148" spans="1:4">
      <c r="A3148" s="305"/>
      <c r="B3148" s="306"/>
      <c r="C3148" s="305"/>
      <c r="D3148" s="305"/>
    </row>
    <row r="3149" spans="1:4">
      <c r="A3149" s="305"/>
      <c r="B3149" s="306"/>
      <c r="C3149" s="305"/>
      <c r="D3149" s="305"/>
    </row>
    <row r="3150" spans="1:4">
      <c r="A3150" s="305"/>
      <c r="B3150" s="306"/>
      <c r="C3150" s="305"/>
      <c r="D3150" s="305"/>
    </row>
    <row r="3151" spans="1:4">
      <c r="A3151" s="305"/>
      <c r="B3151" s="306"/>
      <c r="C3151" s="305"/>
      <c r="D3151" s="305"/>
    </row>
    <row r="3152" spans="1:4">
      <c r="A3152" s="305"/>
      <c r="B3152" s="306"/>
      <c r="C3152" s="305"/>
      <c r="D3152" s="305"/>
    </row>
    <row r="3153" spans="1:4">
      <c r="A3153" s="305"/>
      <c r="B3153" s="306"/>
      <c r="C3153" s="305"/>
      <c r="D3153" s="305"/>
    </row>
    <row r="3154" spans="1:4">
      <c r="A3154" s="305"/>
      <c r="B3154" s="306"/>
      <c r="C3154" s="305"/>
      <c r="D3154" s="305"/>
    </row>
    <row r="3155" spans="1:4">
      <c r="A3155" s="305"/>
      <c r="B3155" s="306"/>
      <c r="C3155" s="305"/>
      <c r="D3155" s="305"/>
    </row>
    <row r="3156" spans="1:4">
      <c r="A3156" s="304"/>
      <c r="B3156" s="304"/>
      <c r="C3156" s="304"/>
      <c r="D3156" s="304"/>
    </row>
    <row r="3157" spans="1:4">
      <c r="A3157" s="305"/>
      <c r="B3157" s="306"/>
      <c r="C3157" s="305"/>
      <c r="D3157" s="305"/>
    </row>
    <row r="3158" spans="1:4">
      <c r="A3158" s="305"/>
      <c r="B3158" s="306"/>
      <c r="C3158" s="305"/>
      <c r="D3158" s="305"/>
    </row>
    <row r="3159" spans="1:4">
      <c r="A3159" s="305"/>
      <c r="B3159" s="306"/>
      <c r="C3159" s="305"/>
      <c r="D3159" s="305"/>
    </row>
    <row r="3160" spans="1:4">
      <c r="A3160" s="305"/>
      <c r="B3160" s="306"/>
      <c r="C3160" s="305"/>
      <c r="D3160" s="305"/>
    </row>
    <row r="3161" spans="1:4">
      <c r="A3161" s="305"/>
      <c r="B3161" s="306"/>
      <c r="C3161" s="305"/>
      <c r="D3161" s="305"/>
    </row>
    <row r="3162" spans="1:4">
      <c r="A3162" s="305"/>
      <c r="B3162" s="306"/>
      <c r="C3162" s="305"/>
      <c r="D3162" s="305"/>
    </row>
    <row r="3163" spans="1:4">
      <c r="A3163" s="305"/>
      <c r="B3163" s="306"/>
      <c r="C3163" s="305"/>
      <c r="D3163" s="305"/>
    </row>
    <row r="3164" spans="1:4">
      <c r="A3164" s="305"/>
      <c r="B3164" s="306"/>
      <c r="C3164" s="305"/>
      <c r="D3164" s="305"/>
    </row>
    <row r="3165" spans="1:4">
      <c r="A3165" s="305"/>
      <c r="B3165" s="306"/>
      <c r="C3165" s="305"/>
      <c r="D3165" s="305"/>
    </row>
    <row r="3166" spans="1:4">
      <c r="A3166" s="305"/>
      <c r="B3166" s="306"/>
      <c r="C3166" s="305"/>
      <c r="D3166" s="305"/>
    </row>
    <row r="3167" spans="1:4">
      <c r="A3167" s="305"/>
      <c r="B3167" s="306"/>
      <c r="C3167" s="305"/>
      <c r="D3167" s="305"/>
    </row>
    <row r="3168" spans="1:4">
      <c r="A3168" s="305"/>
      <c r="B3168" s="306"/>
      <c r="C3168" s="305"/>
      <c r="D3168" s="305"/>
    </row>
    <row r="3169" spans="1:4">
      <c r="A3169" s="305"/>
      <c r="B3169" s="306"/>
      <c r="C3169" s="305"/>
      <c r="D3169" s="305"/>
    </row>
    <row r="3170" spans="1:4">
      <c r="A3170" s="305"/>
      <c r="B3170" s="306"/>
      <c r="C3170" s="305"/>
      <c r="D3170" s="305"/>
    </row>
    <row r="3171" spans="1:4">
      <c r="A3171" s="305"/>
      <c r="B3171" s="306"/>
      <c r="C3171" s="305"/>
      <c r="D3171" s="305"/>
    </row>
    <row r="3172" spans="1:4">
      <c r="A3172" s="304"/>
      <c r="B3172" s="304"/>
      <c r="C3172" s="304"/>
      <c r="D3172" s="304"/>
    </row>
    <row r="3173" spans="1:4">
      <c r="A3173" s="305"/>
      <c r="B3173" s="306"/>
      <c r="C3173" s="305"/>
      <c r="D3173" s="305"/>
    </row>
    <row r="3174" spans="1:4">
      <c r="A3174" s="305"/>
      <c r="B3174" s="306"/>
      <c r="C3174" s="305"/>
      <c r="D3174" s="305"/>
    </row>
    <row r="3175" spans="1:4">
      <c r="A3175" s="305"/>
      <c r="B3175" s="306"/>
      <c r="C3175" s="305"/>
      <c r="D3175" s="305"/>
    </row>
    <row r="3176" spans="1:4">
      <c r="A3176" s="304"/>
      <c r="B3176" s="304"/>
      <c r="C3176" s="304"/>
      <c r="D3176" s="304"/>
    </row>
    <row r="3177" spans="1:4">
      <c r="A3177" s="305"/>
      <c r="B3177" s="306"/>
      <c r="C3177" s="305"/>
      <c r="D3177" s="305"/>
    </row>
    <row r="3178" spans="1:4">
      <c r="A3178" s="305"/>
      <c r="B3178" s="306"/>
      <c r="C3178" s="305"/>
      <c r="D3178" s="305"/>
    </row>
    <row r="3179" spans="1:4">
      <c r="A3179" s="305"/>
      <c r="B3179" s="306"/>
      <c r="C3179" s="305"/>
      <c r="D3179" s="305"/>
    </row>
    <row r="3180" spans="1:4">
      <c r="A3180" s="305"/>
      <c r="B3180" s="306"/>
      <c r="C3180" s="305"/>
      <c r="D3180" s="305"/>
    </row>
    <row r="3181" spans="1:4">
      <c r="A3181" s="305"/>
      <c r="B3181" s="306"/>
      <c r="C3181" s="305"/>
      <c r="D3181" s="305"/>
    </row>
    <row r="3182" spans="1:4">
      <c r="A3182" s="305"/>
      <c r="B3182" s="306"/>
      <c r="C3182" s="305"/>
      <c r="D3182" s="305"/>
    </row>
    <row r="3183" spans="1:4">
      <c r="A3183" s="304"/>
      <c r="B3183" s="304"/>
      <c r="C3183" s="304"/>
      <c r="D3183" s="304"/>
    </row>
    <row r="3184" spans="1:4">
      <c r="A3184" s="305"/>
      <c r="B3184" s="306"/>
      <c r="C3184" s="305"/>
      <c r="D3184" s="305"/>
    </row>
    <row r="3185" spans="1:4">
      <c r="A3185" s="304"/>
      <c r="B3185" s="304"/>
      <c r="C3185" s="304"/>
      <c r="D3185" s="304"/>
    </row>
    <row r="3186" spans="1:4">
      <c r="A3186" s="305"/>
      <c r="B3186" s="306"/>
      <c r="C3186" s="305"/>
      <c r="D3186" s="305"/>
    </row>
    <row r="3187" spans="1:4">
      <c r="A3187" s="305"/>
      <c r="B3187" s="306"/>
      <c r="C3187" s="305"/>
      <c r="D3187" s="305"/>
    </row>
    <row r="3188" spans="1:4">
      <c r="A3188" s="305"/>
      <c r="B3188" s="306"/>
      <c r="C3188" s="305"/>
      <c r="D3188" s="305"/>
    </row>
    <row r="3189" spans="1:4">
      <c r="A3189" s="305"/>
      <c r="B3189" s="306"/>
      <c r="C3189" s="305"/>
      <c r="D3189" s="305"/>
    </row>
    <row r="3190" spans="1:4">
      <c r="A3190" s="304"/>
      <c r="B3190" s="304"/>
      <c r="C3190" s="304"/>
      <c r="D3190" s="304"/>
    </row>
    <row r="3191" spans="1:4">
      <c r="A3191" s="305"/>
      <c r="B3191" s="306"/>
      <c r="C3191" s="305"/>
      <c r="D3191" s="305"/>
    </row>
    <row r="3192" spans="1:4">
      <c r="A3192" s="305"/>
      <c r="B3192" s="306"/>
      <c r="C3192" s="305"/>
      <c r="D3192" s="305"/>
    </row>
    <row r="3193" spans="1:4">
      <c r="A3193" s="305"/>
      <c r="B3193" s="306"/>
      <c r="C3193" s="305"/>
      <c r="D3193" s="305"/>
    </row>
    <row r="3194" spans="1:4">
      <c r="A3194" s="304"/>
      <c r="B3194" s="304"/>
      <c r="C3194" s="304"/>
      <c r="D3194" s="304"/>
    </row>
    <row r="3195" spans="1:4">
      <c r="A3195" s="305"/>
      <c r="B3195" s="306"/>
      <c r="C3195" s="305"/>
      <c r="D3195" s="305"/>
    </row>
    <row r="3196" spans="1:4">
      <c r="A3196" s="305"/>
      <c r="B3196" s="306"/>
      <c r="C3196" s="305"/>
      <c r="D3196" s="305"/>
    </row>
    <row r="3197" spans="1:4">
      <c r="A3197" s="305"/>
      <c r="B3197" s="306"/>
      <c r="C3197" s="305"/>
      <c r="D3197" s="305"/>
    </row>
    <row r="3198" spans="1:4">
      <c r="A3198" s="305"/>
      <c r="B3198" s="306"/>
      <c r="C3198" s="305"/>
      <c r="D3198" s="305"/>
    </row>
    <row r="3199" spans="1:4">
      <c r="A3199" s="305"/>
      <c r="B3199" s="306"/>
      <c r="C3199" s="305"/>
      <c r="D3199" s="305"/>
    </row>
    <row r="3200" spans="1:4">
      <c r="A3200" s="305"/>
      <c r="B3200" s="306"/>
      <c r="C3200" s="305"/>
      <c r="D3200" s="305"/>
    </row>
    <row r="3201" spans="1:4">
      <c r="A3201" s="305"/>
      <c r="B3201" s="306"/>
      <c r="C3201" s="305"/>
      <c r="D3201" s="305"/>
    </row>
    <row r="3202" spans="1:4">
      <c r="A3202" s="305"/>
      <c r="B3202" s="306"/>
      <c r="C3202" s="305"/>
      <c r="D3202" s="305"/>
    </row>
    <row r="3203" spans="1:4">
      <c r="A3203" s="305"/>
      <c r="B3203" s="306"/>
      <c r="C3203" s="305"/>
      <c r="D3203" s="305"/>
    </row>
    <row r="3204" spans="1:4">
      <c r="A3204" s="305"/>
      <c r="B3204" s="306"/>
      <c r="C3204" s="305"/>
      <c r="D3204" s="305"/>
    </row>
    <row r="3205" spans="1:4">
      <c r="A3205" s="305"/>
      <c r="B3205" s="306"/>
      <c r="C3205" s="305"/>
      <c r="D3205" s="305"/>
    </row>
    <row r="3206" spans="1:4">
      <c r="A3206" s="304"/>
      <c r="B3206" s="304"/>
      <c r="C3206" s="304"/>
      <c r="D3206" s="304"/>
    </row>
    <row r="3207" spans="1:4">
      <c r="A3207" s="305"/>
      <c r="B3207" s="306"/>
      <c r="C3207" s="305"/>
      <c r="D3207" s="305"/>
    </row>
    <row r="3208" spans="1:4">
      <c r="A3208" s="305"/>
      <c r="B3208" s="306"/>
      <c r="C3208" s="305"/>
      <c r="D3208" s="305"/>
    </row>
    <row r="3209" spans="1:4">
      <c r="A3209" s="305"/>
      <c r="B3209" s="306"/>
      <c r="C3209" s="305"/>
      <c r="D3209" s="305"/>
    </row>
    <row r="3210" spans="1:4">
      <c r="A3210" s="305"/>
      <c r="B3210" s="306"/>
      <c r="C3210" s="305"/>
      <c r="D3210" s="305"/>
    </row>
    <row r="3211" spans="1:4">
      <c r="A3211" s="305"/>
      <c r="B3211" s="306"/>
      <c r="C3211" s="305"/>
      <c r="D3211" s="305"/>
    </row>
    <row r="3212" spans="1:4">
      <c r="A3212" s="305"/>
      <c r="B3212" s="306"/>
      <c r="C3212" s="305"/>
      <c r="D3212" s="305"/>
    </row>
    <row r="3213" spans="1:4">
      <c r="A3213" s="305"/>
      <c r="B3213" s="306"/>
      <c r="C3213" s="305"/>
      <c r="D3213" s="305"/>
    </row>
    <row r="3214" spans="1:4">
      <c r="A3214" s="305"/>
      <c r="B3214" s="306"/>
      <c r="C3214" s="305"/>
      <c r="D3214" s="305"/>
    </row>
    <row r="3215" spans="1:4">
      <c r="A3215" s="305"/>
      <c r="B3215" s="306"/>
      <c r="C3215" s="305"/>
      <c r="D3215" s="305"/>
    </row>
    <row r="3216" spans="1:4">
      <c r="A3216" s="304"/>
      <c r="B3216" s="304"/>
      <c r="C3216" s="304"/>
      <c r="D3216" s="304"/>
    </row>
    <row r="3217" spans="1:4">
      <c r="A3217" s="305"/>
      <c r="B3217" s="306"/>
      <c r="C3217" s="305"/>
      <c r="D3217" s="305"/>
    </row>
    <row r="3218" spans="1:4">
      <c r="A3218" s="305"/>
      <c r="B3218" s="306"/>
      <c r="C3218" s="305"/>
      <c r="D3218" s="305"/>
    </row>
    <row r="3219" spans="1:4">
      <c r="A3219" s="305"/>
      <c r="B3219" s="306"/>
      <c r="C3219" s="305"/>
      <c r="D3219" s="305"/>
    </row>
    <row r="3220" spans="1:4">
      <c r="A3220" s="305"/>
      <c r="B3220" s="306"/>
      <c r="C3220" s="305"/>
      <c r="D3220" s="305"/>
    </row>
    <row r="3221" spans="1:4">
      <c r="A3221" s="305"/>
      <c r="B3221" s="306"/>
      <c r="C3221" s="305"/>
      <c r="D3221" s="305"/>
    </row>
    <row r="3222" spans="1:4">
      <c r="A3222" s="305"/>
      <c r="B3222" s="306"/>
      <c r="C3222" s="305"/>
      <c r="D3222" s="305"/>
    </row>
    <row r="3223" spans="1:4">
      <c r="A3223" s="305"/>
      <c r="B3223" s="306"/>
      <c r="C3223" s="305"/>
      <c r="D3223" s="305"/>
    </row>
    <row r="3224" spans="1:4">
      <c r="A3224" s="305"/>
      <c r="B3224" s="306"/>
      <c r="C3224" s="305"/>
      <c r="D3224" s="305"/>
    </row>
    <row r="3225" spans="1:4">
      <c r="A3225" s="305"/>
      <c r="B3225" s="306"/>
      <c r="C3225" s="305"/>
      <c r="D3225" s="305"/>
    </row>
    <row r="3226" spans="1:4">
      <c r="A3226" s="305"/>
      <c r="B3226" s="306"/>
      <c r="C3226" s="305"/>
      <c r="D3226" s="305"/>
    </row>
    <row r="3227" spans="1:4">
      <c r="A3227" s="305"/>
      <c r="B3227" s="306"/>
      <c r="C3227" s="305"/>
      <c r="D3227" s="305"/>
    </row>
    <row r="3228" spans="1:4">
      <c r="A3228" s="305"/>
      <c r="B3228" s="306"/>
      <c r="C3228" s="305"/>
      <c r="D3228" s="305"/>
    </row>
    <row r="3229" spans="1:4">
      <c r="A3229" s="305"/>
      <c r="B3229" s="306"/>
      <c r="C3229" s="305"/>
      <c r="D3229" s="305"/>
    </row>
    <row r="3230" spans="1:4">
      <c r="A3230" s="305"/>
      <c r="B3230" s="306"/>
      <c r="C3230" s="305"/>
      <c r="D3230" s="305"/>
    </row>
    <row r="3231" spans="1:4">
      <c r="A3231" s="305"/>
      <c r="B3231" s="306"/>
      <c r="C3231" s="305"/>
      <c r="D3231" s="305"/>
    </row>
    <row r="3232" spans="1:4">
      <c r="A3232" s="305"/>
      <c r="B3232" s="306"/>
      <c r="C3232" s="305"/>
      <c r="D3232" s="305"/>
    </row>
    <row r="3233" spans="1:4">
      <c r="A3233" s="304"/>
      <c r="B3233" s="304"/>
      <c r="C3233" s="304"/>
      <c r="D3233" s="304"/>
    </row>
    <row r="3234" spans="1:4">
      <c r="A3234" s="305"/>
      <c r="B3234" s="306"/>
      <c r="C3234" s="305"/>
      <c r="D3234" s="305"/>
    </row>
    <row r="3235" spans="1:4">
      <c r="A3235" s="305"/>
      <c r="B3235" s="306"/>
      <c r="C3235" s="305"/>
      <c r="D3235" s="305"/>
    </row>
    <row r="3236" spans="1:4">
      <c r="A3236" s="305"/>
      <c r="B3236" s="306"/>
      <c r="C3236" s="305"/>
      <c r="D3236" s="305"/>
    </row>
    <row r="3237" spans="1:4">
      <c r="A3237" s="304"/>
      <c r="B3237" s="304"/>
      <c r="C3237" s="304"/>
      <c r="D3237" s="304"/>
    </row>
    <row r="3238" spans="1:4">
      <c r="A3238" s="305"/>
      <c r="B3238" s="306"/>
      <c r="C3238" s="305"/>
      <c r="D3238" s="305"/>
    </row>
    <row r="3239" spans="1:4">
      <c r="A3239" s="305"/>
      <c r="B3239" s="306"/>
      <c r="C3239" s="305"/>
      <c r="D3239" s="305"/>
    </row>
    <row r="3240" spans="1:4">
      <c r="A3240" s="305"/>
      <c r="B3240" s="306"/>
      <c r="C3240" s="305"/>
      <c r="D3240" s="305"/>
    </row>
    <row r="3241" spans="1:4">
      <c r="A3241" s="305"/>
      <c r="B3241" s="306"/>
      <c r="C3241" s="305"/>
      <c r="D3241" s="305"/>
    </row>
    <row r="3242" spans="1:4">
      <c r="A3242" s="305"/>
      <c r="B3242" s="306"/>
      <c r="C3242" s="305"/>
      <c r="D3242" s="305"/>
    </row>
    <row r="3243" spans="1:4">
      <c r="A3243" s="304"/>
      <c r="B3243" s="304"/>
      <c r="C3243" s="304"/>
      <c r="D3243" s="304"/>
    </row>
    <row r="3244" spans="1:4">
      <c r="A3244" s="305"/>
      <c r="B3244" s="306"/>
      <c r="C3244" s="305"/>
      <c r="D3244" s="305"/>
    </row>
    <row r="3245" spans="1:4">
      <c r="A3245" s="305"/>
      <c r="B3245" s="306"/>
      <c r="C3245" s="305"/>
      <c r="D3245" s="305"/>
    </row>
    <row r="3246" spans="1:4">
      <c r="A3246" s="305"/>
      <c r="B3246" s="306"/>
      <c r="C3246" s="305"/>
      <c r="D3246" s="305"/>
    </row>
    <row r="3247" spans="1:4">
      <c r="A3247" s="305"/>
      <c r="B3247" s="306"/>
      <c r="C3247" s="305"/>
      <c r="D3247" s="305"/>
    </row>
    <row r="3248" spans="1:4">
      <c r="A3248" s="305"/>
      <c r="B3248" s="306"/>
      <c r="C3248" s="305"/>
      <c r="D3248" s="305"/>
    </row>
    <row r="3249" spans="1:4">
      <c r="A3249" s="305"/>
      <c r="B3249" s="306"/>
      <c r="C3249" s="305"/>
      <c r="D3249" s="305"/>
    </row>
    <row r="3250" spans="1:4">
      <c r="A3250" s="305"/>
      <c r="B3250" s="306"/>
      <c r="C3250" s="305"/>
      <c r="D3250" s="305"/>
    </row>
    <row r="3251" spans="1:4">
      <c r="A3251" s="305"/>
      <c r="B3251" s="306"/>
      <c r="C3251" s="305"/>
      <c r="D3251" s="305"/>
    </row>
    <row r="3252" spans="1:4">
      <c r="A3252" s="305"/>
      <c r="B3252" s="306"/>
      <c r="C3252" s="305"/>
      <c r="D3252" s="305"/>
    </row>
    <row r="3253" spans="1:4">
      <c r="A3253" s="305"/>
      <c r="B3253" s="306"/>
      <c r="C3253" s="305"/>
      <c r="D3253" s="305"/>
    </row>
    <row r="3254" spans="1:4">
      <c r="A3254" s="304"/>
      <c r="B3254" s="304"/>
      <c r="C3254" s="304"/>
      <c r="D3254" s="304"/>
    </row>
    <row r="3255" spans="1:4">
      <c r="A3255" s="305"/>
      <c r="B3255" s="306"/>
      <c r="C3255" s="305"/>
      <c r="D3255" s="305"/>
    </row>
    <row r="3256" spans="1:4">
      <c r="A3256" s="305"/>
      <c r="B3256" s="306"/>
      <c r="C3256" s="305"/>
      <c r="D3256" s="305"/>
    </row>
    <row r="3257" spans="1:4">
      <c r="A3257" s="305"/>
      <c r="B3257" s="306"/>
      <c r="C3257" s="305"/>
      <c r="D3257" s="305"/>
    </row>
    <row r="3258" spans="1:4">
      <c r="A3258" s="305"/>
      <c r="B3258" s="306"/>
      <c r="C3258" s="305"/>
      <c r="D3258" s="305"/>
    </row>
    <row r="3259" spans="1:4">
      <c r="A3259" s="305"/>
      <c r="B3259" s="306"/>
      <c r="C3259" s="305"/>
      <c r="D3259" s="305"/>
    </row>
    <row r="3260" spans="1:4">
      <c r="A3260" s="305"/>
      <c r="B3260" s="306"/>
      <c r="C3260" s="305"/>
      <c r="D3260" s="305"/>
    </row>
    <row r="3261" spans="1:4">
      <c r="A3261" s="305"/>
      <c r="B3261" s="306"/>
      <c r="C3261" s="305"/>
      <c r="D3261" s="305"/>
    </row>
    <row r="3262" spans="1:4">
      <c r="A3262" s="304"/>
      <c r="B3262" s="304"/>
      <c r="C3262" s="304"/>
      <c r="D3262" s="304"/>
    </row>
    <row r="3263" spans="1:4">
      <c r="A3263" s="304"/>
      <c r="B3263" s="304"/>
      <c r="C3263" s="304"/>
      <c r="D3263" s="304"/>
    </row>
    <row r="3264" spans="1:4">
      <c r="A3264" s="305"/>
      <c r="B3264" s="306"/>
      <c r="C3264" s="305"/>
      <c r="D3264" s="305"/>
    </row>
    <row r="3265" spans="1:4">
      <c r="A3265" s="305"/>
      <c r="B3265" s="306"/>
      <c r="C3265" s="305"/>
      <c r="D3265" s="305"/>
    </row>
    <row r="3266" spans="1:4">
      <c r="A3266" s="304"/>
      <c r="B3266" s="304"/>
      <c r="C3266" s="304"/>
      <c r="D3266" s="304"/>
    </row>
    <row r="3267" spans="1:4">
      <c r="A3267" s="305"/>
      <c r="B3267" s="306"/>
      <c r="C3267" s="305"/>
      <c r="D3267" s="305"/>
    </row>
    <row r="3268" spans="1:4">
      <c r="A3268" s="305"/>
      <c r="B3268" s="306"/>
      <c r="C3268" s="305"/>
      <c r="D3268" s="305"/>
    </row>
    <row r="3269" spans="1:4">
      <c r="A3269" s="305"/>
      <c r="B3269" s="306"/>
      <c r="C3269" s="305"/>
      <c r="D3269" s="305"/>
    </row>
    <row r="3270" spans="1:4">
      <c r="A3270" s="305"/>
      <c r="B3270" s="306"/>
      <c r="C3270" s="305"/>
      <c r="D3270" s="305"/>
    </row>
    <row r="3271" spans="1:4">
      <c r="A3271" s="304"/>
      <c r="B3271" s="304"/>
      <c r="C3271" s="304"/>
      <c r="D3271" s="304"/>
    </row>
    <row r="3272" spans="1:4">
      <c r="A3272" s="305"/>
      <c r="B3272" s="306"/>
      <c r="C3272" s="305"/>
      <c r="D3272" s="305"/>
    </row>
    <row r="3273" spans="1:4">
      <c r="A3273" s="305"/>
      <c r="B3273" s="306"/>
      <c r="C3273" s="305"/>
      <c r="D3273" s="305"/>
    </row>
    <row r="3274" spans="1:4">
      <c r="A3274" s="305"/>
      <c r="B3274" s="306"/>
      <c r="C3274" s="305"/>
      <c r="D3274" s="305"/>
    </row>
    <row r="3275" spans="1:4">
      <c r="A3275" s="305"/>
      <c r="B3275" s="306"/>
      <c r="C3275" s="305"/>
      <c r="D3275" s="305"/>
    </row>
    <row r="3276" spans="1:4">
      <c r="A3276" s="304"/>
      <c r="B3276" s="304"/>
      <c r="C3276" s="304"/>
      <c r="D3276" s="304"/>
    </row>
    <row r="3277" spans="1:4">
      <c r="A3277" s="305"/>
      <c r="B3277" s="306"/>
      <c r="C3277" s="305"/>
      <c r="D3277" s="305"/>
    </row>
    <row r="3278" spans="1:4">
      <c r="A3278" s="304"/>
      <c r="B3278" s="304"/>
      <c r="C3278" s="304"/>
      <c r="D3278" s="304"/>
    </row>
    <row r="3279" spans="1:4">
      <c r="A3279" s="305"/>
      <c r="B3279" s="306"/>
      <c r="C3279" s="305"/>
      <c r="D3279" s="305"/>
    </row>
    <row r="3280" spans="1:4">
      <c r="A3280" s="305"/>
      <c r="B3280" s="306"/>
      <c r="C3280" s="305"/>
      <c r="D3280" s="305"/>
    </row>
    <row r="3281" spans="1:4">
      <c r="A3281" s="305"/>
      <c r="B3281" s="306"/>
      <c r="C3281" s="305"/>
      <c r="D3281" s="305"/>
    </row>
    <row r="3282" spans="1:4">
      <c r="A3282" s="305"/>
      <c r="B3282" s="306"/>
      <c r="C3282" s="305"/>
      <c r="D3282" s="305"/>
    </row>
    <row r="3283" spans="1:4">
      <c r="A3283" s="305"/>
      <c r="B3283" s="306"/>
      <c r="C3283" s="305"/>
      <c r="D3283" s="305"/>
    </row>
    <row r="3284" spans="1:4">
      <c r="A3284" s="305"/>
      <c r="B3284" s="306"/>
      <c r="C3284" s="305"/>
      <c r="D3284" s="305"/>
    </row>
    <row r="3285" spans="1:4">
      <c r="A3285" s="305"/>
      <c r="B3285" s="306"/>
      <c r="C3285" s="305"/>
      <c r="D3285" s="305"/>
    </row>
    <row r="3286" spans="1:4">
      <c r="A3286" s="305"/>
      <c r="B3286" s="306"/>
      <c r="C3286" s="305"/>
      <c r="D3286" s="305"/>
    </row>
    <row r="3287" spans="1:4">
      <c r="A3287" s="305"/>
      <c r="B3287" s="306"/>
      <c r="C3287" s="305"/>
      <c r="D3287" s="305"/>
    </row>
    <row r="3288" spans="1:4">
      <c r="A3288" s="304"/>
      <c r="B3288" s="304"/>
      <c r="C3288" s="304"/>
      <c r="D3288" s="304"/>
    </row>
    <row r="3289" spans="1:4">
      <c r="A3289" s="305"/>
      <c r="B3289" s="306"/>
      <c r="C3289" s="305"/>
      <c r="D3289" s="305"/>
    </row>
    <row r="3290" spans="1:4">
      <c r="A3290" s="305"/>
      <c r="B3290" s="306"/>
      <c r="C3290" s="305"/>
      <c r="D3290" s="305"/>
    </row>
    <row r="3291" spans="1:4">
      <c r="A3291" s="305"/>
      <c r="B3291" s="306"/>
      <c r="C3291" s="305"/>
      <c r="D3291" s="305"/>
    </row>
    <row r="3292" spans="1:4">
      <c r="A3292" s="305"/>
      <c r="B3292" s="306"/>
      <c r="C3292" s="305"/>
      <c r="D3292" s="305"/>
    </row>
    <row r="3293" spans="1:4">
      <c r="A3293" s="305"/>
      <c r="B3293" s="306"/>
      <c r="C3293" s="305"/>
      <c r="D3293" s="305"/>
    </row>
    <row r="3294" spans="1:4">
      <c r="A3294" s="305"/>
      <c r="B3294" s="306"/>
      <c r="C3294" s="305"/>
      <c r="D3294" s="305"/>
    </row>
    <row r="3295" spans="1:4">
      <c r="A3295" s="305"/>
      <c r="B3295" s="306"/>
      <c r="C3295" s="305"/>
      <c r="D3295" s="305"/>
    </row>
    <row r="3296" spans="1:4">
      <c r="A3296" s="305"/>
      <c r="B3296" s="306"/>
      <c r="C3296" s="305"/>
      <c r="D3296" s="305"/>
    </row>
    <row r="3297" spans="1:4">
      <c r="A3297" s="305"/>
      <c r="B3297" s="306"/>
      <c r="C3297" s="305"/>
      <c r="D3297" s="305"/>
    </row>
    <row r="3298" spans="1:4">
      <c r="A3298" s="305"/>
      <c r="B3298" s="306"/>
      <c r="C3298" s="305"/>
      <c r="D3298" s="305"/>
    </row>
    <row r="3299" spans="1:4">
      <c r="A3299" s="305"/>
      <c r="B3299" s="306"/>
      <c r="C3299" s="305"/>
      <c r="D3299" s="305"/>
    </row>
    <row r="3300" spans="1:4">
      <c r="A3300" s="305"/>
      <c r="B3300" s="306"/>
      <c r="C3300" s="305"/>
      <c r="D3300" s="305"/>
    </row>
    <row r="3301" spans="1:4">
      <c r="A3301" s="305"/>
      <c r="B3301" s="306"/>
      <c r="C3301" s="305"/>
      <c r="D3301" s="305"/>
    </row>
    <row r="3302" spans="1:4">
      <c r="A3302" s="305"/>
      <c r="B3302" s="306"/>
      <c r="C3302" s="305"/>
      <c r="D3302" s="305"/>
    </row>
    <row r="3303" spans="1:4">
      <c r="A3303" s="305"/>
      <c r="B3303" s="306"/>
      <c r="C3303" s="305"/>
      <c r="D3303" s="305"/>
    </row>
    <row r="3304" spans="1:4">
      <c r="A3304" s="304"/>
      <c r="B3304" s="304"/>
      <c r="C3304" s="304"/>
      <c r="D3304" s="304"/>
    </row>
    <row r="3305" spans="1:4">
      <c r="A3305" s="305"/>
      <c r="B3305" s="306"/>
      <c r="C3305" s="305"/>
      <c r="D3305" s="305"/>
    </row>
    <row r="3306" spans="1:4">
      <c r="A3306" s="305"/>
      <c r="B3306" s="306"/>
      <c r="C3306" s="305"/>
      <c r="D3306" s="305"/>
    </row>
    <row r="3307" spans="1:4">
      <c r="A3307" s="305"/>
      <c r="B3307" s="306"/>
      <c r="C3307" s="305"/>
      <c r="D3307" s="305"/>
    </row>
    <row r="3308" spans="1:4">
      <c r="A3308" s="305"/>
      <c r="B3308" s="306"/>
      <c r="C3308" s="305"/>
      <c r="D3308" s="305"/>
    </row>
    <row r="3309" spans="1:4">
      <c r="A3309" s="305"/>
      <c r="B3309" s="306"/>
      <c r="C3309" s="305"/>
      <c r="D3309" s="305"/>
    </row>
    <row r="3310" spans="1:4">
      <c r="A3310" s="305"/>
      <c r="B3310" s="306"/>
      <c r="C3310" s="305"/>
      <c r="D3310" s="305"/>
    </row>
    <row r="3311" spans="1:4">
      <c r="A3311" s="305"/>
      <c r="B3311" s="306"/>
      <c r="C3311" s="305"/>
      <c r="D3311" s="305"/>
    </row>
    <row r="3312" spans="1:4">
      <c r="A3312" s="305"/>
      <c r="B3312" s="306"/>
      <c r="C3312" s="305"/>
      <c r="D3312" s="305"/>
    </row>
    <row r="3313" spans="1:4">
      <c r="A3313" s="305"/>
      <c r="B3313" s="306"/>
      <c r="C3313" s="305"/>
      <c r="D3313" s="305"/>
    </row>
    <row r="3314" spans="1:4">
      <c r="A3314" s="305"/>
      <c r="B3314" s="306"/>
      <c r="C3314" s="305"/>
      <c r="D3314" s="305"/>
    </row>
    <row r="3315" spans="1:4">
      <c r="A3315" s="305"/>
      <c r="B3315" s="306"/>
      <c r="C3315" s="305"/>
      <c r="D3315" s="305"/>
    </row>
    <row r="3316" spans="1:4">
      <c r="A3316" s="305"/>
      <c r="B3316" s="306"/>
      <c r="C3316" s="305"/>
      <c r="D3316" s="305"/>
    </row>
    <row r="3317" spans="1:4">
      <c r="A3317" s="305"/>
      <c r="B3317" s="306"/>
      <c r="C3317" s="305"/>
      <c r="D3317" s="305"/>
    </row>
    <row r="3318" spans="1:4">
      <c r="A3318" s="305"/>
      <c r="B3318" s="306"/>
      <c r="C3318" s="305"/>
      <c r="D3318" s="305"/>
    </row>
    <row r="3319" spans="1:4">
      <c r="A3319" s="305"/>
      <c r="B3319" s="306"/>
      <c r="C3319" s="305"/>
      <c r="D3319" s="305"/>
    </row>
    <row r="3320" spans="1:4">
      <c r="A3320" s="305"/>
      <c r="B3320" s="306"/>
      <c r="C3320" s="305"/>
      <c r="D3320" s="305"/>
    </row>
    <row r="3321" spans="1:4">
      <c r="A3321" s="305"/>
      <c r="B3321" s="306"/>
      <c r="C3321" s="305"/>
      <c r="D3321" s="305"/>
    </row>
    <row r="3322" spans="1:4">
      <c r="A3322" s="305"/>
      <c r="B3322" s="306"/>
      <c r="C3322" s="305"/>
      <c r="D3322" s="305"/>
    </row>
    <row r="3323" spans="1:4">
      <c r="A3323" s="305"/>
      <c r="B3323" s="306"/>
      <c r="C3323" s="305"/>
      <c r="D3323" s="305"/>
    </row>
    <row r="3324" spans="1:4">
      <c r="A3324" s="305"/>
      <c r="B3324" s="306"/>
      <c r="C3324" s="305"/>
      <c r="D3324" s="305"/>
    </row>
    <row r="3325" spans="1:4">
      <c r="A3325" s="305"/>
      <c r="B3325" s="306"/>
      <c r="C3325" s="305"/>
      <c r="D3325" s="305"/>
    </row>
    <row r="3326" spans="1:4">
      <c r="A3326" s="304"/>
      <c r="B3326" s="304"/>
      <c r="C3326" s="304"/>
      <c r="D3326" s="304"/>
    </row>
    <row r="3327" spans="1:4">
      <c r="A3327" s="305"/>
      <c r="B3327" s="306"/>
      <c r="C3327" s="305"/>
      <c r="D3327" s="305"/>
    </row>
    <row r="3328" spans="1:4">
      <c r="A3328" s="305"/>
      <c r="B3328" s="306"/>
      <c r="C3328" s="305"/>
      <c r="D3328" s="305"/>
    </row>
    <row r="3329" spans="1:4">
      <c r="A3329" s="305"/>
      <c r="B3329" s="306"/>
      <c r="C3329" s="305"/>
      <c r="D3329" s="305"/>
    </row>
    <row r="3330" spans="1:4">
      <c r="A3330" s="305"/>
      <c r="B3330" s="306"/>
      <c r="C3330" s="305"/>
      <c r="D3330" s="305"/>
    </row>
    <row r="3331" spans="1:4">
      <c r="A3331" s="305"/>
      <c r="B3331" s="306"/>
      <c r="C3331" s="305"/>
      <c r="D3331" s="305"/>
    </row>
    <row r="3332" spans="1:4">
      <c r="A3332" s="304"/>
      <c r="B3332" s="304"/>
      <c r="C3332" s="304"/>
      <c r="D3332" s="304"/>
    </row>
    <row r="3333" spans="1:4">
      <c r="A3333" s="305"/>
      <c r="B3333" s="306"/>
      <c r="C3333" s="305"/>
      <c r="D3333" s="305"/>
    </row>
    <row r="3334" spans="1:4">
      <c r="A3334" s="305"/>
      <c r="B3334" s="306"/>
      <c r="C3334" s="305"/>
      <c r="D3334" s="305"/>
    </row>
    <row r="3335" spans="1:4">
      <c r="A3335" s="304"/>
      <c r="B3335" s="304"/>
      <c r="C3335" s="304"/>
      <c r="D3335" s="304"/>
    </row>
    <row r="3336" spans="1:4">
      <c r="A3336" s="305"/>
      <c r="B3336" s="306"/>
      <c r="C3336" s="305"/>
      <c r="D3336" s="305"/>
    </row>
    <row r="3337" spans="1:4">
      <c r="A3337" s="305"/>
      <c r="B3337" s="306"/>
      <c r="C3337" s="305"/>
      <c r="D3337" s="305"/>
    </row>
    <row r="3338" spans="1:4">
      <c r="A3338" s="305"/>
      <c r="B3338" s="306"/>
      <c r="C3338" s="305"/>
      <c r="D3338" s="305"/>
    </row>
    <row r="3339" spans="1:4">
      <c r="A3339" s="304"/>
      <c r="B3339" s="304"/>
      <c r="C3339" s="304"/>
      <c r="D3339" s="304"/>
    </row>
    <row r="3340" spans="1:4">
      <c r="A3340" s="305"/>
      <c r="B3340" s="306"/>
      <c r="C3340" s="305"/>
      <c r="D3340" s="305"/>
    </row>
    <row r="3341" spans="1:4">
      <c r="A3341" s="304"/>
      <c r="B3341" s="304"/>
      <c r="C3341" s="304"/>
      <c r="D3341" s="304"/>
    </row>
    <row r="3342" spans="1:4">
      <c r="A3342" s="304"/>
      <c r="B3342" s="304"/>
      <c r="C3342" s="304"/>
      <c r="D3342" s="304"/>
    </row>
    <row r="3343" spans="1:4">
      <c r="A3343" s="305"/>
      <c r="B3343" s="306"/>
      <c r="C3343" s="305"/>
      <c r="D3343" s="305"/>
    </row>
    <row r="3344" spans="1:4">
      <c r="A3344" s="305"/>
      <c r="B3344" s="306"/>
      <c r="C3344" s="305"/>
      <c r="D3344" s="305"/>
    </row>
    <row r="3345" spans="1:4">
      <c r="A3345" s="305"/>
      <c r="B3345" s="306"/>
      <c r="C3345" s="305"/>
      <c r="D3345" s="305"/>
    </row>
    <row r="3346" spans="1:4">
      <c r="A3346" s="305"/>
      <c r="B3346" s="306"/>
      <c r="C3346" s="305"/>
      <c r="D3346" s="305"/>
    </row>
    <row r="3347" spans="1:4">
      <c r="A3347" s="305"/>
      <c r="B3347" s="306"/>
      <c r="C3347" s="305"/>
      <c r="D3347" s="305"/>
    </row>
    <row r="3348" spans="1:4">
      <c r="A3348" s="305"/>
      <c r="B3348" s="306"/>
      <c r="C3348" s="305"/>
      <c r="D3348" s="305"/>
    </row>
    <row r="3349" spans="1:4">
      <c r="A3349" s="305"/>
      <c r="B3349" s="306"/>
      <c r="C3349" s="305"/>
      <c r="D3349" s="305"/>
    </row>
    <row r="3350" spans="1:4">
      <c r="A3350" s="305"/>
      <c r="B3350" s="306"/>
      <c r="C3350" s="305"/>
      <c r="D3350" s="305"/>
    </row>
    <row r="3351" spans="1:4">
      <c r="A3351" s="305"/>
      <c r="B3351" s="306"/>
      <c r="C3351" s="305"/>
      <c r="D3351" s="305"/>
    </row>
    <row r="3352" spans="1:4">
      <c r="A3352" s="305"/>
      <c r="B3352" s="306"/>
      <c r="C3352" s="305"/>
      <c r="D3352" s="305"/>
    </row>
    <row r="3353" spans="1:4">
      <c r="A3353" s="305"/>
      <c r="B3353" s="306"/>
      <c r="C3353" s="305"/>
      <c r="D3353" s="305"/>
    </row>
    <row r="3354" spans="1:4">
      <c r="A3354" s="304"/>
      <c r="B3354" s="304"/>
      <c r="C3354" s="304"/>
      <c r="D3354" s="304"/>
    </row>
    <row r="3355" spans="1:4">
      <c r="A3355" s="305"/>
      <c r="B3355" s="306"/>
      <c r="C3355" s="305"/>
      <c r="D3355" s="305"/>
    </row>
    <row r="3356" spans="1:4">
      <c r="A3356" s="305"/>
      <c r="B3356" s="306"/>
      <c r="C3356" s="305"/>
      <c r="D3356" s="305"/>
    </row>
    <row r="3357" spans="1:4">
      <c r="A3357" s="305"/>
      <c r="B3357" s="306"/>
      <c r="C3357" s="305"/>
      <c r="D3357" s="305"/>
    </row>
    <row r="3358" spans="1:4">
      <c r="A3358" s="305"/>
      <c r="B3358" s="306"/>
      <c r="C3358" s="305"/>
      <c r="D3358" s="305"/>
    </row>
    <row r="3359" spans="1:4">
      <c r="A3359" s="305"/>
      <c r="B3359" s="306"/>
      <c r="C3359" s="305"/>
      <c r="D3359" s="305"/>
    </row>
    <row r="3360" spans="1:4">
      <c r="A3360" s="305"/>
      <c r="B3360" s="306"/>
      <c r="C3360" s="305"/>
      <c r="D3360" s="305"/>
    </row>
    <row r="3361" spans="1:4">
      <c r="A3361" s="305"/>
      <c r="B3361" s="306"/>
      <c r="C3361" s="305"/>
      <c r="D3361" s="305"/>
    </row>
    <row r="3362" spans="1:4">
      <c r="A3362" s="305"/>
      <c r="B3362" s="306"/>
      <c r="C3362" s="305"/>
      <c r="D3362" s="305"/>
    </row>
    <row r="3363" spans="1:4">
      <c r="A3363" s="305"/>
      <c r="B3363" s="306"/>
      <c r="C3363" s="305"/>
      <c r="D3363" s="305"/>
    </row>
    <row r="3364" spans="1:4">
      <c r="A3364" s="305"/>
      <c r="B3364" s="306"/>
      <c r="C3364" s="305"/>
      <c r="D3364" s="305"/>
    </row>
    <row r="3365" spans="1:4">
      <c r="A3365" s="305"/>
      <c r="B3365" s="306"/>
      <c r="C3365" s="305"/>
      <c r="D3365" s="305"/>
    </row>
    <row r="3366" spans="1:4">
      <c r="A3366" s="305"/>
      <c r="B3366" s="306"/>
      <c r="C3366" s="305"/>
      <c r="D3366" s="305"/>
    </row>
    <row r="3367" spans="1:4">
      <c r="A3367" s="305"/>
      <c r="B3367" s="306"/>
      <c r="C3367" s="305"/>
      <c r="D3367" s="305"/>
    </row>
    <row r="3368" spans="1:4">
      <c r="A3368" s="305"/>
      <c r="B3368" s="306"/>
      <c r="C3368" s="305"/>
      <c r="D3368" s="305"/>
    </row>
    <row r="3369" spans="1:4">
      <c r="A3369" s="305"/>
      <c r="B3369" s="306"/>
      <c r="C3369" s="305"/>
      <c r="D3369" s="305"/>
    </row>
    <row r="3370" spans="1:4">
      <c r="A3370" s="305"/>
      <c r="B3370" s="306"/>
      <c r="C3370" s="305"/>
      <c r="D3370" s="305"/>
    </row>
    <row r="3371" spans="1:4">
      <c r="A3371" s="305"/>
      <c r="B3371" s="306"/>
      <c r="C3371" s="305"/>
      <c r="D3371" s="305"/>
    </row>
    <row r="3372" spans="1:4">
      <c r="A3372" s="305"/>
      <c r="B3372" s="306"/>
      <c r="C3372" s="305"/>
      <c r="D3372" s="305"/>
    </row>
    <row r="3373" spans="1:4">
      <c r="A3373" s="305"/>
      <c r="B3373" s="306"/>
      <c r="C3373" s="305"/>
      <c r="D3373" s="305"/>
    </row>
    <row r="3374" spans="1:4">
      <c r="A3374" s="305"/>
      <c r="B3374" s="306"/>
      <c r="C3374" s="305"/>
      <c r="D3374" s="305"/>
    </row>
    <row r="3375" spans="1:4">
      <c r="A3375" s="305"/>
      <c r="B3375" s="306"/>
      <c r="C3375" s="305"/>
      <c r="D3375" s="305"/>
    </row>
    <row r="3376" spans="1:4">
      <c r="A3376" s="305"/>
      <c r="B3376" s="306"/>
      <c r="C3376" s="305"/>
      <c r="D3376" s="305"/>
    </row>
    <row r="3377" spans="1:4">
      <c r="A3377" s="304"/>
      <c r="B3377" s="304"/>
      <c r="C3377" s="304"/>
      <c r="D3377" s="304"/>
    </row>
    <row r="3378" spans="1:4">
      <c r="A3378" s="305"/>
      <c r="B3378" s="306"/>
      <c r="C3378" s="305"/>
      <c r="D3378" s="305"/>
    </row>
    <row r="3379" spans="1:4">
      <c r="A3379" s="305"/>
      <c r="B3379" s="306"/>
      <c r="C3379" s="305"/>
      <c r="D3379" s="305"/>
    </row>
    <row r="3380" spans="1:4">
      <c r="A3380" s="305"/>
      <c r="B3380" s="306"/>
      <c r="C3380" s="305"/>
      <c r="D3380" s="305"/>
    </row>
    <row r="3381" spans="1:4">
      <c r="A3381" s="305"/>
      <c r="B3381" s="306"/>
      <c r="C3381" s="305"/>
      <c r="D3381" s="305"/>
    </row>
    <row r="3382" spans="1:4">
      <c r="A3382" s="305"/>
      <c r="B3382" s="306"/>
      <c r="C3382" s="305"/>
      <c r="D3382" s="305"/>
    </row>
    <row r="3383" spans="1:4">
      <c r="A3383" s="304"/>
      <c r="B3383" s="304"/>
      <c r="C3383" s="304"/>
      <c r="D3383" s="304"/>
    </row>
    <row r="3384" spans="1:4">
      <c r="A3384" s="305"/>
      <c r="B3384" s="306"/>
      <c r="C3384" s="305"/>
      <c r="D3384" s="305"/>
    </row>
    <row r="3385" spans="1:4">
      <c r="A3385" s="305"/>
      <c r="B3385" s="306"/>
      <c r="C3385" s="305"/>
      <c r="D3385" s="305"/>
    </row>
    <row r="3386" spans="1:4">
      <c r="A3386" s="305"/>
      <c r="B3386" s="306"/>
      <c r="C3386" s="305"/>
      <c r="D3386" s="305"/>
    </row>
    <row r="3387" spans="1:4">
      <c r="A3387" s="305"/>
      <c r="B3387" s="306"/>
      <c r="C3387" s="305"/>
      <c r="D3387" s="305"/>
    </row>
    <row r="3388" spans="1:4">
      <c r="A3388" s="305"/>
      <c r="B3388" s="306"/>
      <c r="C3388" s="305"/>
      <c r="D3388" s="305"/>
    </row>
    <row r="3389" spans="1:4">
      <c r="A3389" s="305"/>
      <c r="B3389" s="306"/>
      <c r="C3389" s="305"/>
      <c r="D3389" s="305"/>
    </row>
    <row r="3390" spans="1:4">
      <c r="A3390" s="304"/>
      <c r="B3390" s="304"/>
      <c r="C3390" s="304"/>
      <c r="D3390" s="304"/>
    </row>
    <row r="3391" spans="1:4">
      <c r="A3391" s="305"/>
      <c r="B3391" s="306"/>
      <c r="C3391" s="305"/>
      <c r="D3391" s="305"/>
    </row>
    <row r="3392" spans="1:4">
      <c r="A3392" s="305"/>
      <c r="B3392" s="306"/>
      <c r="C3392" s="305"/>
      <c r="D3392" s="305"/>
    </row>
    <row r="3393" spans="1:4">
      <c r="A3393" s="305"/>
      <c r="B3393" s="306"/>
      <c r="C3393" s="305"/>
      <c r="D3393" s="305"/>
    </row>
    <row r="3394" spans="1:4">
      <c r="A3394" s="305"/>
      <c r="B3394" s="306"/>
      <c r="C3394" s="305"/>
      <c r="D3394" s="305"/>
    </row>
    <row r="3395" spans="1:4">
      <c r="A3395" s="304"/>
      <c r="B3395" s="304"/>
      <c r="C3395" s="304"/>
      <c r="D3395" s="304"/>
    </row>
    <row r="3396" spans="1:4">
      <c r="A3396" s="305"/>
      <c r="B3396" s="306"/>
      <c r="C3396" s="305"/>
      <c r="D3396" s="305"/>
    </row>
    <row r="3397" spans="1:4">
      <c r="A3397" s="305"/>
      <c r="B3397" s="306"/>
      <c r="C3397" s="305"/>
      <c r="D3397" s="305"/>
    </row>
    <row r="3398" spans="1:4">
      <c r="A3398" s="305"/>
      <c r="B3398" s="306"/>
      <c r="C3398" s="305"/>
      <c r="D3398" s="305"/>
    </row>
    <row r="3399" spans="1:4">
      <c r="A3399" s="305"/>
      <c r="B3399" s="306"/>
      <c r="C3399" s="305"/>
      <c r="D3399" s="305"/>
    </row>
    <row r="3400" spans="1:4">
      <c r="A3400" s="304"/>
      <c r="B3400" s="304"/>
      <c r="C3400" s="304"/>
      <c r="D3400" s="304"/>
    </row>
    <row r="3401" spans="1:4">
      <c r="A3401" s="305"/>
      <c r="B3401" s="306"/>
      <c r="C3401" s="305"/>
      <c r="D3401" s="305"/>
    </row>
    <row r="3402" spans="1:4">
      <c r="A3402" s="305"/>
      <c r="B3402" s="306"/>
      <c r="C3402" s="305"/>
      <c r="D3402" s="305"/>
    </row>
    <row r="3403" spans="1:4">
      <c r="A3403" s="304"/>
      <c r="B3403" s="304"/>
      <c r="C3403" s="304"/>
      <c r="D3403" s="304"/>
    </row>
    <row r="3404" spans="1:4">
      <c r="A3404" s="305"/>
      <c r="B3404" s="306"/>
      <c r="C3404" s="305"/>
      <c r="D3404" s="305"/>
    </row>
    <row r="3405" spans="1:4">
      <c r="A3405" s="305"/>
      <c r="B3405" s="306"/>
      <c r="C3405" s="305"/>
      <c r="D3405" s="305"/>
    </row>
    <row r="3406" spans="1:4">
      <c r="A3406" s="305"/>
      <c r="B3406" s="306"/>
      <c r="C3406" s="305"/>
      <c r="D3406" s="305"/>
    </row>
    <row r="3407" spans="1:4">
      <c r="A3407" s="305"/>
      <c r="B3407" s="306"/>
      <c r="C3407" s="305"/>
      <c r="D3407" s="305"/>
    </row>
    <row r="3408" spans="1:4">
      <c r="A3408" s="304"/>
      <c r="B3408" s="304"/>
      <c r="C3408" s="304"/>
      <c r="D3408" s="304"/>
    </row>
    <row r="3409" spans="1:4">
      <c r="A3409" s="305"/>
      <c r="B3409" s="306"/>
      <c r="C3409" s="305"/>
      <c r="D3409" s="305"/>
    </row>
    <row r="3410" spans="1:4">
      <c r="A3410" s="304"/>
      <c r="B3410" s="304"/>
      <c r="C3410" s="304"/>
      <c r="D3410" s="304"/>
    </row>
    <row r="3411" spans="1:4">
      <c r="A3411" s="305"/>
      <c r="B3411" s="306"/>
      <c r="C3411" s="305"/>
      <c r="D3411" s="305"/>
    </row>
    <row r="3412" spans="1:4">
      <c r="A3412" s="304"/>
      <c r="B3412" s="304"/>
      <c r="C3412" s="304"/>
      <c r="D3412" s="304"/>
    </row>
    <row r="3413" spans="1:4">
      <c r="A3413" s="305"/>
      <c r="B3413" s="306"/>
      <c r="C3413" s="305"/>
      <c r="D3413" s="305"/>
    </row>
    <row r="3414" spans="1:4">
      <c r="A3414" s="305"/>
      <c r="B3414" s="306"/>
      <c r="C3414" s="305"/>
      <c r="D3414" s="305"/>
    </row>
    <row r="3415" spans="1:4">
      <c r="A3415" s="305"/>
      <c r="B3415" s="306"/>
      <c r="C3415" s="305"/>
      <c r="D3415" s="305"/>
    </row>
    <row r="3416" spans="1:4">
      <c r="A3416" s="305"/>
      <c r="B3416" s="306"/>
      <c r="C3416" s="305"/>
      <c r="D3416" s="305"/>
    </row>
    <row r="3417" spans="1:4">
      <c r="A3417" s="305"/>
      <c r="B3417" s="306"/>
      <c r="C3417" s="305"/>
      <c r="D3417" s="305"/>
    </row>
    <row r="3418" spans="1:4">
      <c r="A3418" s="305"/>
      <c r="B3418" s="306"/>
      <c r="C3418" s="305"/>
      <c r="D3418" s="305"/>
    </row>
    <row r="3419" spans="1:4">
      <c r="A3419" s="305"/>
      <c r="B3419" s="306"/>
      <c r="C3419" s="305"/>
      <c r="D3419" s="305"/>
    </row>
    <row r="3420" spans="1:4">
      <c r="A3420" s="305"/>
      <c r="B3420" s="306"/>
      <c r="C3420" s="305"/>
      <c r="D3420" s="305"/>
    </row>
    <row r="3421" spans="1:4">
      <c r="A3421" s="305"/>
      <c r="B3421" s="306"/>
      <c r="C3421" s="305"/>
      <c r="D3421" s="305"/>
    </row>
    <row r="3422" spans="1:4">
      <c r="A3422" s="305"/>
      <c r="B3422" s="306"/>
      <c r="C3422" s="305"/>
      <c r="D3422" s="305"/>
    </row>
    <row r="3423" spans="1:4">
      <c r="A3423" s="305"/>
      <c r="B3423" s="306"/>
      <c r="C3423" s="305"/>
      <c r="D3423" s="305"/>
    </row>
    <row r="3424" spans="1:4">
      <c r="A3424" s="305"/>
      <c r="B3424" s="306"/>
      <c r="C3424" s="305"/>
      <c r="D3424" s="305"/>
    </row>
    <row r="3425" spans="1:4">
      <c r="A3425" s="305"/>
      <c r="B3425" s="306"/>
      <c r="C3425" s="305"/>
      <c r="D3425" s="305"/>
    </row>
    <row r="3426" spans="1:4">
      <c r="A3426" s="305"/>
      <c r="B3426" s="306"/>
      <c r="C3426" s="305"/>
      <c r="D3426" s="305"/>
    </row>
    <row r="3427" spans="1:4">
      <c r="A3427" s="305"/>
      <c r="B3427" s="306"/>
      <c r="C3427" s="305"/>
      <c r="D3427" s="305"/>
    </row>
    <row r="3428" spans="1:4">
      <c r="A3428" s="304"/>
      <c r="B3428" s="304"/>
      <c r="C3428" s="304"/>
      <c r="D3428" s="304"/>
    </row>
    <row r="3429" spans="1:4">
      <c r="A3429" s="305"/>
      <c r="B3429" s="306"/>
      <c r="C3429" s="305"/>
      <c r="D3429" s="305"/>
    </row>
    <row r="3430" spans="1:4">
      <c r="A3430" s="305"/>
      <c r="B3430" s="306"/>
      <c r="C3430" s="305"/>
      <c r="D3430" s="305"/>
    </row>
    <row r="3431" spans="1:4">
      <c r="A3431" s="305"/>
      <c r="B3431" s="306"/>
      <c r="C3431" s="305"/>
      <c r="D3431" s="305"/>
    </row>
    <row r="3432" spans="1:4">
      <c r="A3432" s="305"/>
      <c r="B3432" s="306"/>
      <c r="C3432" s="305"/>
      <c r="D3432" s="305"/>
    </row>
    <row r="3433" spans="1:4">
      <c r="A3433" s="304"/>
      <c r="B3433" s="304"/>
      <c r="C3433" s="304"/>
      <c r="D3433" s="304"/>
    </row>
    <row r="3434" spans="1:4">
      <c r="A3434" s="304"/>
      <c r="B3434" s="304"/>
      <c r="C3434" s="304"/>
      <c r="D3434" s="304"/>
    </row>
    <row r="3435" spans="1:4">
      <c r="A3435" s="305"/>
      <c r="B3435" s="306"/>
      <c r="C3435" s="305"/>
      <c r="D3435" s="305"/>
    </row>
    <row r="3436" spans="1:4">
      <c r="A3436" s="305"/>
      <c r="B3436" s="306"/>
      <c r="C3436" s="305"/>
      <c r="D3436" s="305"/>
    </row>
    <row r="3437" spans="1:4">
      <c r="A3437" s="305"/>
      <c r="B3437" s="306"/>
      <c r="C3437" s="305"/>
      <c r="D3437" s="305"/>
    </row>
    <row r="3438" spans="1:4">
      <c r="A3438" s="305"/>
      <c r="B3438" s="306"/>
      <c r="C3438" s="305"/>
      <c r="D3438" s="305"/>
    </row>
    <row r="3439" spans="1:4">
      <c r="A3439" s="305"/>
      <c r="B3439" s="306"/>
      <c r="C3439" s="305"/>
      <c r="D3439" s="305"/>
    </row>
    <row r="3440" spans="1:4">
      <c r="A3440" s="305"/>
      <c r="B3440" s="306"/>
      <c r="C3440" s="305"/>
      <c r="D3440" s="305"/>
    </row>
    <row r="3441" spans="1:4">
      <c r="A3441" s="305"/>
      <c r="B3441" s="306"/>
      <c r="C3441" s="305"/>
      <c r="D3441" s="305"/>
    </row>
    <row r="3442" spans="1:4">
      <c r="A3442" s="305"/>
      <c r="B3442" s="306"/>
      <c r="C3442" s="305"/>
      <c r="D3442" s="305"/>
    </row>
    <row r="3443" spans="1:4">
      <c r="A3443" s="305"/>
      <c r="B3443" s="306"/>
      <c r="C3443" s="305"/>
      <c r="D3443" s="305"/>
    </row>
    <row r="3444" spans="1:4">
      <c r="A3444" s="305"/>
      <c r="B3444" s="306"/>
      <c r="C3444" s="305"/>
      <c r="D3444" s="305"/>
    </row>
    <row r="3445" spans="1:4">
      <c r="A3445" s="305"/>
      <c r="B3445" s="306"/>
      <c r="C3445" s="305"/>
      <c r="D3445" s="305"/>
    </row>
    <row r="3446" spans="1:4">
      <c r="A3446" s="305"/>
      <c r="B3446" s="306"/>
      <c r="C3446" s="305"/>
      <c r="D3446" s="305"/>
    </row>
    <row r="3447" spans="1:4">
      <c r="A3447" s="305"/>
      <c r="B3447" s="306"/>
      <c r="C3447" s="305"/>
      <c r="D3447" s="305"/>
    </row>
    <row r="3448" spans="1:4">
      <c r="A3448" s="305"/>
      <c r="B3448" s="306"/>
      <c r="C3448" s="305"/>
      <c r="D3448" s="305"/>
    </row>
    <row r="3449" spans="1:4">
      <c r="A3449" s="305"/>
      <c r="B3449" s="306"/>
      <c r="C3449" s="305"/>
      <c r="D3449" s="305"/>
    </row>
    <row r="3450" spans="1:4">
      <c r="A3450" s="305"/>
      <c r="B3450" s="306"/>
      <c r="C3450" s="305"/>
      <c r="D3450" s="305"/>
    </row>
    <row r="3451" spans="1:4">
      <c r="A3451" s="305"/>
      <c r="B3451" s="306"/>
      <c r="C3451" s="305"/>
      <c r="D3451" s="305"/>
    </row>
    <row r="3452" spans="1:4">
      <c r="A3452" s="305"/>
      <c r="B3452" s="306"/>
      <c r="C3452" s="305"/>
      <c r="D3452" s="305"/>
    </row>
    <row r="3453" spans="1:4">
      <c r="A3453" s="305"/>
      <c r="B3453" s="306"/>
      <c r="C3453" s="305"/>
      <c r="D3453" s="305"/>
    </row>
    <row r="3454" spans="1:4">
      <c r="A3454" s="305"/>
      <c r="B3454" s="306"/>
      <c r="C3454" s="305"/>
      <c r="D3454" s="305"/>
    </row>
    <row r="3455" spans="1:4">
      <c r="A3455" s="305"/>
      <c r="B3455" s="306"/>
      <c r="C3455" s="305"/>
      <c r="D3455" s="305"/>
    </row>
    <row r="3456" spans="1:4">
      <c r="A3456" s="305"/>
      <c r="B3456" s="306"/>
      <c r="C3456" s="305"/>
      <c r="D3456" s="305"/>
    </row>
    <row r="3457" spans="1:4">
      <c r="A3457" s="305"/>
      <c r="B3457" s="306"/>
      <c r="C3457" s="305"/>
      <c r="D3457" s="305"/>
    </row>
    <row r="3458" spans="1:4">
      <c r="A3458" s="305"/>
      <c r="B3458" s="306"/>
      <c r="C3458" s="305"/>
      <c r="D3458" s="305"/>
    </row>
    <row r="3459" spans="1:4">
      <c r="A3459" s="305"/>
      <c r="B3459" s="306"/>
      <c r="C3459" s="305"/>
      <c r="D3459" s="305"/>
    </row>
    <row r="3460" spans="1:4">
      <c r="A3460" s="305"/>
      <c r="B3460" s="306"/>
      <c r="C3460" s="305"/>
      <c r="D3460" s="305"/>
    </row>
    <row r="3461" spans="1:4">
      <c r="A3461" s="305"/>
      <c r="B3461" s="306"/>
      <c r="C3461" s="305"/>
      <c r="D3461" s="305"/>
    </row>
    <row r="3462" spans="1:4">
      <c r="A3462" s="305"/>
      <c r="B3462" s="306"/>
      <c r="C3462" s="305"/>
      <c r="D3462" s="305"/>
    </row>
    <row r="3463" spans="1:4">
      <c r="A3463" s="305"/>
      <c r="B3463" s="306"/>
      <c r="C3463" s="305"/>
      <c r="D3463" s="305"/>
    </row>
    <row r="3464" spans="1:4">
      <c r="A3464" s="305"/>
      <c r="B3464" s="306"/>
      <c r="C3464" s="305"/>
      <c r="D3464" s="305"/>
    </row>
    <row r="3465" spans="1:4">
      <c r="A3465" s="305"/>
      <c r="B3465" s="306"/>
      <c r="C3465" s="305"/>
      <c r="D3465" s="305"/>
    </row>
    <row r="3466" spans="1:4">
      <c r="A3466" s="304"/>
      <c r="B3466" s="304"/>
      <c r="C3466" s="304"/>
      <c r="D3466" s="304"/>
    </row>
    <row r="3467" spans="1:4">
      <c r="A3467" s="305"/>
      <c r="B3467" s="306"/>
      <c r="C3467" s="305"/>
      <c r="D3467" s="305"/>
    </row>
    <row r="3468" spans="1:4">
      <c r="A3468" s="304"/>
      <c r="B3468" s="304"/>
      <c r="C3468" s="304"/>
      <c r="D3468" s="304"/>
    </row>
    <row r="3469" spans="1:4">
      <c r="A3469" s="304"/>
      <c r="B3469" s="304"/>
      <c r="C3469" s="304"/>
      <c r="D3469" s="304"/>
    </row>
    <row r="3470" spans="1:4">
      <c r="A3470" s="305"/>
      <c r="B3470" s="306"/>
      <c r="C3470" s="305"/>
      <c r="D3470" s="305"/>
    </row>
    <row r="3471" spans="1:4">
      <c r="A3471" s="305"/>
      <c r="B3471" s="306"/>
      <c r="C3471" s="305"/>
      <c r="D3471" s="305"/>
    </row>
    <row r="3472" spans="1:4">
      <c r="A3472" s="305"/>
      <c r="B3472" s="306"/>
      <c r="C3472" s="305"/>
      <c r="D3472" s="305"/>
    </row>
    <row r="3473" spans="1:4">
      <c r="A3473" s="305"/>
      <c r="B3473" s="306"/>
      <c r="C3473" s="305"/>
      <c r="D3473" s="305"/>
    </row>
    <row r="3474" spans="1:4">
      <c r="A3474" s="304"/>
      <c r="B3474" s="304"/>
      <c r="C3474" s="304"/>
      <c r="D3474" s="304"/>
    </row>
    <row r="3475" spans="1:4">
      <c r="A3475" s="305"/>
      <c r="B3475" s="306"/>
      <c r="C3475" s="305"/>
      <c r="D3475" s="305"/>
    </row>
    <row r="3476" spans="1:4">
      <c r="A3476" s="305"/>
      <c r="B3476" s="306"/>
      <c r="C3476" s="305"/>
      <c r="D3476" s="305"/>
    </row>
    <row r="3477" spans="1:4">
      <c r="A3477" s="305"/>
      <c r="B3477" s="306"/>
      <c r="C3477" s="305"/>
      <c r="D3477" s="305"/>
    </row>
    <row r="3478" spans="1:4">
      <c r="A3478" s="305"/>
      <c r="B3478" s="306"/>
      <c r="C3478" s="305"/>
      <c r="D3478" s="305"/>
    </row>
    <row r="3479" spans="1:4">
      <c r="A3479" s="305"/>
      <c r="B3479" s="306"/>
      <c r="C3479" s="305"/>
      <c r="D3479" s="305"/>
    </row>
    <row r="3480" spans="1:4">
      <c r="A3480" s="305"/>
      <c r="B3480" s="306"/>
      <c r="C3480" s="305"/>
      <c r="D3480" s="305"/>
    </row>
    <row r="3481" spans="1:4">
      <c r="A3481" s="305"/>
      <c r="B3481" s="306"/>
      <c r="C3481" s="305"/>
      <c r="D3481" s="305"/>
    </row>
    <row r="3482" spans="1:4">
      <c r="A3482" s="305"/>
      <c r="B3482" s="306"/>
      <c r="C3482" s="305"/>
      <c r="D3482" s="305"/>
    </row>
    <row r="3483" spans="1:4">
      <c r="A3483" s="304"/>
      <c r="B3483" s="304"/>
      <c r="C3483" s="304"/>
      <c r="D3483" s="304"/>
    </row>
    <row r="3484" spans="1:4">
      <c r="A3484" s="305"/>
      <c r="B3484" s="306"/>
      <c r="C3484" s="305"/>
      <c r="D3484" s="305"/>
    </row>
    <row r="3485" spans="1:4">
      <c r="A3485" s="305"/>
      <c r="B3485" s="306"/>
      <c r="C3485" s="305"/>
      <c r="D3485" s="305"/>
    </row>
    <row r="3486" spans="1:4">
      <c r="A3486" s="304"/>
      <c r="B3486" s="304"/>
      <c r="C3486" s="304"/>
      <c r="D3486" s="304"/>
    </row>
    <row r="3487" spans="1:4">
      <c r="A3487" s="305"/>
      <c r="B3487" s="306"/>
      <c r="C3487" s="305"/>
      <c r="D3487" s="305"/>
    </row>
    <row r="3488" spans="1:4">
      <c r="A3488" s="305"/>
      <c r="B3488" s="306"/>
      <c r="C3488" s="305"/>
      <c r="D3488" s="305"/>
    </row>
    <row r="3489" spans="1:4">
      <c r="A3489" s="305"/>
      <c r="B3489" s="306"/>
      <c r="C3489" s="305"/>
      <c r="D3489" s="305"/>
    </row>
    <row r="3490" spans="1:4">
      <c r="A3490" s="304"/>
      <c r="B3490" s="304"/>
      <c r="C3490" s="304"/>
      <c r="D3490" s="304"/>
    </row>
    <row r="3491" spans="1:4">
      <c r="A3491" s="305"/>
      <c r="B3491" s="306"/>
      <c r="C3491" s="305"/>
      <c r="D3491" s="305"/>
    </row>
    <row r="3492" spans="1:4">
      <c r="A3492" s="305"/>
      <c r="B3492" s="306"/>
      <c r="C3492" s="305"/>
      <c r="D3492" s="305"/>
    </row>
    <row r="3493" spans="1:4">
      <c r="A3493" s="305"/>
      <c r="B3493" s="306"/>
      <c r="C3493" s="305"/>
      <c r="D3493" s="305"/>
    </row>
    <row r="3494" spans="1:4">
      <c r="A3494" s="305"/>
      <c r="B3494" s="306"/>
      <c r="C3494" s="305"/>
      <c r="D3494" s="305"/>
    </row>
    <row r="3495" spans="1:4">
      <c r="A3495" s="305"/>
      <c r="B3495" s="306"/>
      <c r="C3495" s="305"/>
      <c r="D3495" s="305"/>
    </row>
    <row r="3496" spans="1:4">
      <c r="A3496" s="305"/>
      <c r="B3496" s="306"/>
      <c r="C3496" s="305"/>
      <c r="D3496" s="305"/>
    </row>
    <row r="3497" spans="1:4">
      <c r="A3497" s="305"/>
      <c r="B3497" s="306"/>
      <c r="C3497" s="305"/>
      <c r="D3497" s="305"/>
    </row>
    <row r="3498" spans="1:4">
      <c r="A3498" s="305"/>
      <c r="B3498" s="306"/>
      <c r="C3498" s="305"/>
      <c r="D3498" s="305"/>
    </row>
    <row r="3499" spans="1:4">
      <c r="A3499" s="305"/>
      <c r="B3499" s="306"/>
      <c r="C3499" s="305"/>
      <c r="D3499" s="305"/>
    </row>
    <row r="3500" spans="1:4">
      <c r="A3500" s="305"/>
      <c r="B3500" s="306"/>
      <c r="C3500" s="305"/>
      <c r="D3500" s="305"/>
    </row>
    <row r="3501" spans="1:4">
      <c r="A3501" s="305"/>
      <c r="B3501" s="306"/>
      <c r="C3501" s="305"/>
      <c r="D3501" s="305"/>
    </row>
    <row r="3502" spans="1:4">
      <c r="A3502" s="305"/>
      <c r="B3502" s="306"/>
      <c r="C3502" s="305"/>
      <c r="D3502" s="305"/>
    </row>
    <row r="3503" spans="1:4">
      <c r="A3503" s="305"/>
      <c r="B3503" s="306"/>
      <c r="C3503" s="305"/>
      <c r="D3503" s="305"/>
    </row>
    <row r="3504" spans="1:4">
      <c r="A3504" s="305"/>
      <c r="B3504" s="306"/>
      <c r="C3504" s="305"/>
      <c r="D3504" s="305"/>
    </row>
    <row r="3505" spans="1:4">
      <c r="A3505" s="304"/>
      <c r="B3505" s="304"/>
      <c r="C3505" s="304"/>
      <c r="D3505" s="304"/>
    </row>
    <row r="3506" spans="1:4">
      <c r="A3506" s="305"/>
      <c r="B3506" s="306"/>
      <c r="C3506" s="305"/>
      <c r="D3506" s="305"/>
    </row>
    <row r="3507" spans="1:4">
      <c r="A3507" s="305"/>
      <c r="B3507" s="306"/>
      <c r="C3507" s="305"/>
      <c r="D3507" s="305"/>
    </row>
    <row r="3508" spans="1:4">
      <c r="A3508" s="305"/>
      <c r="B3508" s="306"/>
      <c r="C3508" s="305"/>
      <c r="D3508" s="305"/>
    </row>
    <row r="3509" spans="1:4">
      <c r="A3509" s="305"/>
      <c r="B3509" s="306"/>
      <c r="C3509" s="305"/>
      <c r="D3509" s="305"/>
    </row>
    <row r="3510" spans="1:4">
      <c r="A3510" s="305"/>
      <c r="B3510" s="306"/>
      <c r="C3510" s="305"/>
      <c r="D3510" s="305"/>
    </row>
    <row r="3511" spans="1:4">
      <c r="A3511" s="304"/>
      <c r="B3511" s="304"/>
      <c r="C3511" s="304"/>
      <c r="D3511" s="304"/>
    </row>
    <row r="3512" spans="1:4">
      <c r="A3512" s="305"/>
      <c r="B3512" s="306"/>
      <c r="C3512" s="305"/>
      <c r="D3512" s="305"/>
    </row>
    <row r="3513" spans="1:4">
      <c r="A3513" s="305"/>
      <c r="B3513" s="306"/>
      <c r="C3513" s="305"/>
      <c r="D3513" s="305"/>
    </row>
    <row r="3514" spans="1:4">
      <c r="A3514" s="305"/>
      <c r="B3514" s="306"/>
      <c r="C3514" s="305"/>
      <c r="D3514" s="305"/>
    </row>
    <row r="3515" spans="1:4">
      <c r="A3515" s="305"/>
      <c r="B3515" s="306"/>
      <c r="C3515" s="305"/>
      <c r="D3515" s="305"/>
    </row>
    <row r="3516" spans="1:4">
      <c r="A3516" s="305"/>
      <c r="B3516" s="306"/>
      <c r="C3516" s="305"/>
      <c r="D3516" s="305"/>
    </row>
    <row r="3517" spans="1:4">
      <c r="A3517" s="304"/>
      <c r="B3517" s="304"/>
      <c r="C3517" s="304"/>
      <c r="D3517" s="304"/>
    </row>
    <row r="3518" spans="1:4">
      <c r="A3518" s="305"/>
      <c r="B3518" s="306"/>
      <c r="C3518" s="305"/>
      <c r="D3518" s="305"/>
    </row>
    <row r="3519" spans="1:4">
      <c r="A3519" s="305"/>
      <c r="B3519" s="306"/>
      <c r="C3519" s="305"/>
      <c r="D3519" s="305"/>
    </row>
    <row r="3520" spans="1:4">
      <c r="A3520" s="305"/>
      <c r="B3520" s="306"/>
      <c r="C3520" s="305"/>
      <c r="D3520" s="305"/>
    </row>
    <row r="3521" spans="1:4">
      <c r="A3521" s="305"/>
      <c r="B3521" s="306"/>
      <c r="C3521" s="305"/>
      <c r="D3521" s="305"/>
    </row>
    <row r="3522" spans="1:4">
      <c r="A3522" s="305"/>
      <c r="B3522" s="306"/>
      <c r="C3522" s="305"/>
      <c r="D3522" s="305"/>
    </row>
    <row r="3523" spans="1:4">
      <c r="A3523" s="305"/>
      <c r="B3523" s="306"/>
      <c r="C3523" s="305"/>
      <c r="D3523" s="305"/>
    </row>
    <row r="3524" spans="1:4">
      <c r="A3524" s="305"/>
      <c r="B3524" s="306"/>
      <c r="C3524" s="305"/>
      <c r="D3524" s="305"/>
    </row>
    <row r="3525" spans="1:4">
      <c r="A3525" s="305"/>
      <c r="B3525" s="306"/>
      <c r="C3525" s="305"/>
      <c r="D3525" s="305"/>
    </row>
    <row r="3526" spans="1:4">
      <c r="A3526" s="305"/>
      <c r="B3526" s="306"/>
      <c r="C3526" s="305"/>
      <c r="D3526" s="305"/>
    </row>
    <row r="3527" spans="1:4">
      <c r="A3527" s="305"/>
      <c r="B3527" s="306"/>
      <c r="C3527" s="305"/>
      <c r="D3527" s="305"/>
    </row>
    <row r="3528" spans="1:4">
      <c r="A3528" s="304"/>
      <c r="B3528" s="304"/>
      <c r="C3528" s="304"/>
      <c r="D3528" s="304"/>
    </row>
    <row r="3529" spans="1:4">
      <c r="A3529" s="305"/>
      <c r="B3529" s="306"/>
      <c r="C3529" s="305"/>
      <c r="D3529" s="305"/>
    </row>
    <row r="3530" spans="1:4">
      <c r="A3530" s="305"/>
      <c r="B3530" s="306"/>
      <c r="C3530" s="305"/>
      <c r="D3530" s="305"/>
    </row>
    <row r="3531" spans="1:4">
      <c r="A3531" s="304"/>
      <c r="B3531" s="304"/>
      <c r="C3531" s="304"/>
      <c r="D3531" s="304"/>
    </row>
    <row r="3532" spans="1:4">
      <c r="A3532" s="305"/>
      <c r="B3532" s="306"/>
      <c r="C3532" s="305"/>
      <c r="D3532" s="305"/>
    </row>
    <row r="3533" spans="1:4">
      <c r="A3533" s="305"/>
      <c r="B3533" s="306"/>
      <c r="C3533" s="305"/>
      <c r="D3533" s="305"/>
    </row>
    <row r="3534" spans="1:4">
      <c r="A3534" s="305"/>
      <c r="B3534" s="306"/>
      <c r="C3534" s="305"/>
      <c r="D3534" s="305"/>
    </row>
    <row r="3535" spans="1:4">
      <c r="A3535" s="305"/>
      <c r="B3535" s="306"/>
      <c r="C3535" s="305"/>
      <c r="D3535" s="305"/>
    </row>
    <row r="3536" spans="1:4">
      <c r="A3536" s="304"/>
      <c r="B3536" s="304"/>
      <c r="C3536" s="304"/>
      <c r="D3536" s="304"/>
    </row>
    <row r="3537" spans="1:4">
      <c r="A3537" s="305"/>
      <c r="B3537" s="306"/>
      <c r="C3537" s="305"/>
      <c r="D3537" s="305"/>
    </row>
    <row r="3538" spans="1:4">
      <c r="A3538" s="305"/>
      <c r="B3538" s="306"/>
      <c r="C3538" s="305"/>
      <c r="D3538" s="305"/>
    </row>
    <row r="3539" spans="1:4">
      <c r="A3539" s="305"/>
      <c r="B3539" s="306"/>
      <c r="C3539" s="305"/>
      <c r="D3539" s="305"/>
    </row>
    <row r="3540" spans="1:4">
      <c r="A3540" s="305"/>
      <c r="B3540" s="306"/>
      <c r="C3540" s="305"/>
      <c r="D3540" s="305"/>
    </row>
    <row r="3541" spans="1:4">
      <c r="A3541" s="305"/>
      <c r="B3541" s="306"/>
      <c r="C3541" s="305"/>
      <c r="D3541" s="305"/>
    </row>
    <row r="3542" spans="1:4">
      <c r="A3542" s="305"/>
      <c r="B3542" s="306"/>
      <c r="C3542" s="305"/>
      <c r="D3542" s="305"/>
    </row>
    <row r="3543" spans="1:4">
      <c r="A3543" s="305"/>
      <c r="B3543" s="306"/>
      <c r="C3543" s="305"/>
      <c r="D3543" s="305"/>
    </row>
    <row r="3544" spans="1:4">
      <c r="A3544" s="305"/>
      <c r="B3544" s="306"/>
      <c r="C3544" s="305"/>
      <c r="D3544" s="305"/>
    </row>
    <row r="3545" spans="1:4">
      <c r="A3545" s="305"/>
      <c r="B3545" s="306"/>
      <c r="C3545" s="305"/>
      <c r="D3545" s="305"/>
    </row>
    <row r="3546" spans="1:4">
      <c r="A3546" s="305"/>
      <c r="B3546" s="306"/>
      <c r="C3546" s="305"/>
      <c r="D3546" s="305"/>
    </row>
    <row r="3547" spans="1:4">
      <c r="A3547" s="305"/>
      <c r="B3547" s="306"/>
      <c r="C3547" s="305"/>
      <c r="D3547" s="305"/>
    </row>
    <row r="3548" spans="1:4">
      <c r="A3548" s="305"/>
      <c r="B3548" s="306"/>
      <c r="C3548" s="305"/>
      <c r="D3548" s="305"/>
    </row>
    <row r="3549" spans="1:4">
      <c r="A3549" s="305"/>
      <c r="B3549" s="306"/>
      <c r="C3549" s="305"/>
      <c r="D3549" s="305"/>
    </row>
    <row r="3550" spans="1:4">
      <c r="A3550" s="305"/>
      <c r="B3550" s="306"/>
      <c r="C3550" s="305"/>
      <c r="D3550" s="305"/>
    </row>
    <row r="3551" spans="1:4">
      <c r="A3551" s="305"/>
      <c r="B3551" s="306"/>
      <c r="C3551" s="305"/>
      <c r="D3551" s="305"/>
    </row>
    <row r="3552" spans="1:4">
      <c r="A3552" s="305"/>
      <c r="B3552" s="306"/>
      <c r="C3552" s="305"/>
      <c r="D3552" s="305"/>
    </row>
    <row r="3553" spans="1:4">
      <c r="A3553" s="304"/>
      <c r="B3553" s="304"/>
      <c r="C3553" s="304"/>
      <c r="D3553" s="304"/>
    </row>
    <row r="3554" spans="1:4">
      <c r="A3554" s="305"/>
      <c r="B3554" s="306"/>
      <c r="C3554" s="305"/>
      <c r="D3554" s="305"/>
    </row>
    <row r="3555" spans="1:4">
      <c r="A3555" s="305"/>
      <c r="B3555" s="306"/>
      <c r="C3555" s="305"/>
      <c r="D3555" s="305"/>
    </row>
    <row r="3556" spans="1:4">
      <c r="A3556" s="305"/>
      <c r="B3556" s="306"/>
      <c r="C3556" s="305"/>
      <c r="D3556" s="305"/>
    </row>
    <row r="3557" spans="1:4">
      <c r="A3557" s="305"/>
      <c r="B3557" s="306"/>
      <c r="C3557" s="305"/>
      <c r="D3557" s="305"/>
    </row>
    <row r="3558" spans="1:4">
      <c r="A3558" s="305"/>
      <c r="B3558" s="306"/>
      <c r="C3558" s="305"/>
      <c r="D3558" s="305"/>
    </row>
    <row r="3559" spans="1:4">
      <c r="A3559" s="305"/>
      <c r="B3559" s="306"/>
      <c r="C3559" s="305"/>
      <c r="D3559" s="305"/>
    </row>
    <row r="3560" spans="1:4">
      <c r="A3560" s="304"/>
      <c r="B3560" s="304"/>
      <c r="C3560" s="304"/>
      <c r="D3560" s="304"/>
    </row>
    <row r="3561" spans="1:4">
      <c r="A3561" s="305"/>
      <c r="B3561" s="306"/>
      <c r="C3561" s="305"/>
      <c r="D3561" s="305"/>
    </row>
    <row r="3562" spans="1:4">
      <c r="A3562" s="304"/>
      <c r="B3562" s="304"/>
      <c r="C3562" s="304"/>
      <c r="D3562" s="304"/>
    </row>
    <row r="3563" spans="1:4">
      <c r="A3563" s="305"/>
      <c r="B3563" s="306"/>
      <c r="C3563" s="305"/>
      <c r="D3563" s="305"/>
    </row>
    <row r="3564" spans="1:4">
      <c r="A3564" s="305"/>
      <c r="B3564" s="306"/>
      <c r="C3564" s="305"/>
      <c r="D3564" s="305"/>
    </row>
    <row r="3565" spans="1:4">
      <c r="A3565" s="305"/>
      <c r="B3565" s="306"/>
      <c r="C3565" s="305"/>
      <c r="D3565" s="305"/>
    </row>
    <row r="3566" spans="1:4">
      <c r="A3566" s="305"/>
      <c r="B3566" s="306"/>
      <c r="C3566" s="305"/>
      <c r="D3566" s="305"/>
    </row>
    <row r="3567" spans="1:4">
      <c r="A3567" s="305"/>
      <c r="B3567" s="306"/>
      <c r="C3567" s="305"/>
      <c r="D3567" s="305"/>
    </row>
    <row r="3568" spans="1:4">
      <c r="A3568" s="305"/>
      <c r="B3568" s="306"/>
      <c r="C3568" s="305"/>
      <c r="D3568" s="305"/>
    </row>
    <row r="3569" spans="1:4">
      <c r="A3569" s="305"/>
      <c r="B3569" s="306"/>
      <c r="C3569" s="305"/>
      <c r="D3569" s="305"/>
    </row>
    <row r="3570" spans="1:4">
      <c r="A3570" s="305"/>
      <c r="B3570" s="306"/>
      <c r="C3570" s="305"/>
      <c r="D3570" s="305"/>
    </row>
    <row r="3571" spans="1:4">
      <c r="A3571" s="305"/>
      <c r="B3571" s="306"/>
      <c r="C3571" s="305"/>
      <c r="D3571" s="305"/>
    </row>
    <row r="3572" spans="1:4">
      <c r="A3572" s="305"/>
      <c r="B3572" s="306"/>
      <c r="C3572" s="305"/>
      <c r="D3572" s="305"/>
    </row>
    <row r="3573" spans="1:4">
      <c r="A3573" s="305"/>
      <c r="B3573" s="306"/>
      <c r="C3573" s="305"/>
      <c r="D3573" s="305"/>
    </row>
    <row r="3574" spans="1:4">
      <c r="A3574" s="305"/>
      <c r="B3574" s="306"/>
      <c r="C3574" s="305"/>
      <c r="D3574" s="305"/>
    </row>
    <row r="3575" spans="1:4">
      <c r="A3575" s="305"/>
      <c r="B3575" s="306"/>
      <c r="C3575" s="305"/>
      <c r="D3575" s="305"/>
    </row>
    <row r="3576" spans="1:4">
      <c r="A3576" s="305"/>
      <c r="B3576" s="306"/>
      <c r="C3576" s="305"/>
      <c r="D3576" s="305"/>
    </row>
    <row r="3577" spans="1:4">
      <c r="A3577" s="305"/>
      <c r="B3577" s="306"/>
      <c r="C3577" s="305"/>
      <c r="D3577" s="305"/>
    </row>
    <row r="3578" spans="1:4">
      <c r="A3578" s="304"/>
      <c r="B3578" s="304"/>
      <c r="C3578" s="304"/>
      <c r="D3578" s="304"/>
    </row>
    <row r="3579" spans="1:4">
      <c r="A3579" s="305"/>
      <c r="B3579" s="306"/>
      <c r="C3579" s="305"/>
      <c r="D3579" s="305"/>
    </row>
    <row r="3580" spans="1:4">
      <c r="A3580" s="305"/>
      <c r="B3580" s="306"/>
      <c r="C3580" s="305"/>
      <c r="D3580" s="305"/>
    </row>
    <row r="3581" spans="1:4">
      <c r="A3581" s="305"/>
      <c r="B3581" s="306"/>
      <c r="C3581" s="305"/>
      <c r="D3581" s="305"/>
    </row>
    <row r="3582" spans="1:4">
      <c r="A3582" s="305"/>
      <c r="B3582" s="306"/>
      <c r="C3582" s="305"/>
      <c r="D3582" s="305"/>
    </row>
    <row r="3583" spans="1:4">
      <c r="A3583" s="305"/>
      <c r="B3583" s="306"/>
      <c r="C3583" s="305"/>
      <c r="D3583" s="305"/>
    </row>
    <row r="3584" spans="1:4">
      <c r="A3584" s="305"/>
      <c r="B3584" s="306"/>
      <c r="C3584" s="305"/>
      <c r="D3584" s="305"/>
    </row>
    <row r="3585" spans="1:4">
      <c r="A3585" s="305"/>
      <c r="B3585" s="306"/>
      <c r="C3585" s="305"/>
      <c r="D3585" s="305"/>
    </row>
    <row r="3586" spans="1:4">
      <c r="A3586" s="304"/>
      <c r="B3586" s="304"/>
      <c r="C3586" s="304"/>
      <c r="D3586" s="304"/>
    </row>
    <row r="3587" spans="1:4">
      <c r="A3587" s="305"/>
      <c r="B3587" s="306"/>
      <c r="C3587" s="305"/>
      <c r="D3587" s="305"/>
    </row>
    <row r="3588" spans="1:4">
      <c r="A3588" s="305"/>
      <c r="B3588" s="306"/>
      <c r="C3588" s="305"/>
      <c r="D3588" s="305"/>
    </row>
    <row r="3589" spans="1:4">
      <c r="A3589" s="305"/>
      <c r="B3589" s="306"/>
      <c r="C3589" s="305"/>
      <c r="D3589" s="305"/>
    </row>
    <row r="3590" spans="1:4">
      <c r="A3590" s="305"/>
      <c r="B3590" s="306"/>
      <c r="C3590" s="305"/>
      <c r="D3590" s="305"/>
    </row>
    <row r="3591" spans="1:4">
      <c r="A3591" s="305"/>
      <c r="B3591" s="306"/>
      <c r="C3591" s="305"/>
      <c r="D3591" s="305"/>
    </row>
    <row r="3592" spans="1:4">
      <c r="A3592" s="305"/>
      <c r="B3592" s="306"/>
      <c r="C3592" s="305"/>
      <c r="D3592" s="305"/>
    </row>
    <row r="3593" spans="1:4">
      <c r="A3593" s="305"/>
      <c r="B3593" s="306"/>
      <c r="C3593" s="305"/>
      <c r="D3593" s="305"/>
    </row>
    <row r="3594" spans="1:4">
      <c r="A3594" s="305"/>
      <c r="B3594" s="306"/>
      <c r="C3594" s="305"/>
      <c r="D3594" s="305"/>
    </row>
    <row r="3595" spans="1:4">
      <c r="A3595" s="305"/>
      <c r="B3595" s="306"/>
      <c r="C3595" s="305"/>
      <c r="D3595" s="305"/>
    </row>
    <row r="3596" spans="1:4">
      <c r="A3596" s="305"/>
      <c r="B3596" s="306"/>
      <c r="C3596" s="305"/>
      <c r="D3596" s="305"/>
    </row>
    <row r="3597" spans="1:4">
      <c r="A3597" s="304"/>
      <c r="B3597" s="304"/>
      <c r="C3597" s="304"/>
      <c r="D3597" s="304"/>
    </row>
    <row r="3598" spans="1:4">
      <c r="A3598" s="305"/>
      <c r="B3598" s="306"/>
      <c r="C3598" s="305"/>
      <c r="D3598" s="305"/>
    </row>
    <row r="3599" spans="1:4">
      <c r="A3599" s="305"/>
      <c r="B3599" s="306"/>
      <c r="C3599" s="305"/>
      <c r="D3599" s="305"/>
    </row>
    <row r="3600" spans="1:4">
      <c r="A3600" s="305"/>
      <c r="B3600" s="306"/>
      <c r="C3600" s="305"/>
      <c r="D3600" s="305"/>
    </row>
    <row r="3601" spans="1:4">
      <c r="A3601" s="305"/>
      <c r="B3601" s="306"/>
      <c r="C3601" s="305"/>
      <c r="D3601" s="305"/>
    </row>
    <row r="3602" spans="1:4">
      <c r="A3602" s="305"/>
      <c r="B3602" s="306"/>
      <c r="C3602" s="305"/>
      <c r="D3602" s="305"/>
    </row>
    <row r="3603" spans="1:4">
      <c r="A3603" s="305"/>
      <c r="B3603" s="306"/>
      <c r="C3603" s="305"/>
      <c r="D3603" s="305"/>
    </row>
    <row r="3604" spans="1:4">
      <c r="A3604" s="305"/>
      <c r="B3604" s="306"/>
      <c r="C3604" s="305"/>
      <c r="D3604" s="305"/>
    </row>
    <row r="3605" spans="1:4">
      <c r="A3605" s="305"/>
      <c r="B3605" s="306"/>
      <c r="C3605" s="305"/>
      <c r="D3605" s="305"/>
    </row>
    <row r="3606" spans="1:4">
      <c r="A3606" s="305"/>
      <c r="B3606" s="306"/>
      <c r="C3606" s="305"/>
      <c r="D3606" s="305"/>
    </row>
    <row r="3607" spans="1:4">
      <c r="A3607" s="305"/>
      <c r="B3607" s="306"/>
      <c r="C3607" s="305"/>
      <c r="D3607" s="305"/>
    </row>
    <row r="3608" spans="1:4">
      <c r="A3608" s="305"/>
      <c r="B3608" s="306"/>
      <c r="C3608" s="305"/>
      <c r="D3608" s="305"/>
    </row>
    <row r="3609" spans="1:4">
      <c r="A3609" s="305"/>
      <c r="B3609" s="306"/>
      <c r="C3609" s="305"/>
      <c r="D3609" s="305"/>
    </row>
    <row r="3610" spans="1:4">
      <c r="A3610" s="305"/>
      <c r="B3610" s="306"/>
      <c r="C3610" s="305"/>
      <c r="D3610" s="305"/>
    </row>
    <row r="3611" spans="1:4">
      <c r="A3611" s="305"/>
      <c r="B3611" s="306"/>
      <c r="C3611" s="305"/>
      <c r="D3611" s="305"/>
    </row>
    <row r="3612" spans="1:4">
      <c r="A3612" s="305"/>
      <c r="B3612" s="306"/>
      <c r="C3612" s="305"/>
      <c r="D3612" s="305"/>
    </row>
    <row r="3613" spans="1:4">
      <c r="A3613" s="305"/>
      <c r="B3613" s="306"/>
      <c r="C3613" s="305"/>
      <c r="D3613" s="305"/>
    </row>
    <row r="3614" spans="1:4">
      <c r="A3614" s="305"/>
      <c r="B3614" s="306"/>
      <c r="C3614" s="305"/>
      <c r="D3614" s="305"/>
    </row>
    <row r="3615" spans="1:4">
      <c r="A3615" s="305"/>
      <c r="B3615" s="306"/>
      <c r="C3615" s="305"/>
      <c r="D3615" s="305"/>
    </row>
    <row r="3616" spans="1:4">
      <c r="A3616" s="305"/>
      <c r="B3616" s="306"/>
      <c r="C3616" s="305"/>
      <c r="D3616" s="305"/>
    </row>
    <row r="3617" spans="1:4">
      <c r="A3617" s="305"/>
      <c r="B3617" s="306"/>
      <c r="C3617" s="305"/>
      <c r="D3617" s="305"/>
    </row>
    <row r="3618" spans="1:4">
      <c r="A3618" s="305"/>
      <c r="B3618" s="306"/>
      <c r="C3618" s="305"/>
      <c r="D3618" s="305"/>
    </row>
    <row r="3619" spans="1:4">
      <c r="A3619" s="305"/>
      <c r="B3619" s="306"/>
      <c r="C3619" s="305"/>
      <c r="D3619" s="305"/>
    </row>
    <row r="3620" spans="1:4">
      <c r="A3620" s="305"/>
      <c r="B3620" s="306"/>
      <c r="C3620" s="305"/>
      <c r="D3620" s="305"/>
    </row>
    <row r="3621" spans="1:4">
      <c r="A3621" s="305"/>
      <c r="B3621" s="306"/>
      <c r="C3621" s="305"/>
      <c r="D3621" s="305"/>
    </row>
    <row r="3622" spans="1:4">
      <c r="A3622" s="305"/>
      <c r="B3622" s="306"/>
      <c r="C3622" s="305"/>
      <c r="D3622" s="305"/>
    </row>
    <row r="3623" spans="1:4">
      <c r="A3623" s="305"/>
      <c r="B3623" s="306"/>
      <c r="C3623" s="305"/>
      <c r="D3623" s="305"/>
    </row>
    <row r="3624" spans="1:4">
      <c r="A3624" s="304"/>
      <c r="B3624" s="304"/>
      <c r="C3624" s="304"/>
      <c r="D3624" s="304"/>
    </row>
    <row r="3625" spans="1:4">
      <c r="A3625" s="305"/>
      <c r="B3625" s="306"/>
      <c r="C3625" s="305"/>
      <c r="D3625" s="305"/>
    </row>
    <row r="3626" spans="1:4">
      <c r="A3626" s="304"/>
      <c r="B3626" s="304"/>
      <c r="C3626" s="304"/>
      <c r="D3626" s="304"/>
    </row>
    <row r="3627" spans="1:4">
      <c r="A3627" s="305"/>
      <c r="B3627" s="306"/>
      <c r="C3627" s="305"/>
      <c r="D3627" s="305"/>
    </row>
    <row r="3628" spans="1:4">
      <c r="A3628" s="305"/>
      <c r="B3628" s="306"/>
      <c r="C3628" s="305"/>
      <c r="D3628" s="305"/>
    </row>
    <row r="3629" spans="1:4">
      <c r="A3629" s="305"/>
      <c r="B3629" s="306"/>
      <c r="C3629" s="305"/>
      <c r="D3629" s="305"/>
    </row>
    <row r="3630" spans="1:4">
      <c r="A3630" s="305"/>
      <c r="B3630" s="306"/>
      <c r="C3630" s="305"/>
      <c r="D3630" s="305"/>
    </row>
    <row r="3631" spans="1:4">
      <c r="A3631" s="305"/>
      <c r="B3631" s="306"/>
      <c r="C3631" s="305"/>
      <c r="D3631" s="305"/>
    </row>
    <row r="3632" spans="1:4">
      <c r="A3632" s="305"/>
      <c r="B3632" s="306"/>
      <c r="C3632" s="305"/>
      <c r="D3632" s="305"/>
    </row>
    <row r="3633" spans="1:4">
      <c r="A3633" s="304"/>
      <c r="B3633" s="304"/>
      <c r="C3633" s="304"/>
      <c r="D3633" s="304"/>
    </row>
    <row r="3634" spans="1:4">
      <c r="A3634" s="305"/>
      <c r="B3634" s="306"/>
      <c r="C3634" s="305"/>
      <c r="D3634" s="305"/>
    </row>
    <row r="3635" spans="1:4">
      <c r="A3635" s="305"/>
      <c r="B3635" s="306"/>
      <c r="C3635" s="305"/>
      <c r="D3635" s="305"/>
    </row>
    <row r="3636" spans="1:4">
      <c r="A3636" s="305"/>
      <c r="B3636" s="306"/>
      <c r="C3636" s="305"/>
      <c r="D3636" s="305"/>
    </row>
    <row r="3637" spans="1:4">
      <c r="A3637" s="305"/>
      <c r="B3637" s="306"/>
      <c r="C3637" s="305"/>
      <c r="D3637" s="305"/>
    </row>
    <row r="3638" spans="1:4">
      <c r="A3638" s="305"/>
      <c r="B3638" s="306"/>
      <c r="C3638" s="305"/>
      <c r="D3638" s="305"/>
    </row>
    <row r="3639" spans="1:4">
      <c r="A3639" s="304"/>
      <c r="B3639" s="304"/>
      <c r="C3639" s="304"/>
      <c r="D3639" s="304"/>
    </row>
    <row r="3640" spans="1:4">
      <c r="A3640" s="305"/>
      <c r="B3640" s="306"/>
      <c r="C3640" s="305"/>
      <c r="D3640" s="305"/>
    </row>
    <row r="3641" spans="1:4">
      <c r="A3641" s="305"/>
      <c r="B3641" s="306"/>
      <c r="C3641" s="305"/>
      <c r="D3641" s="305"/>
    </row>
    <row r="3642" spans="1:4">
      <c r="A3642" s="305"/>
      <c r="B3642" s="306"/>
      <c r="C3642" s="305"/>
      <c r="D3642" s="305"/>
    </row>
    <row r="3643" spans="1:4">
      <c r="A3643" s="305"/>
      <c r="B3643" s="306"/>
      <c r="C3643" s="305"/>
      <c r="D3643" s="305"/>
    </row>
    <row r="3644" spans="1:4">
      <c r="A3644" s="305"/>
      <c r="B3644" s="306"/>
      <c r="C3644" s="305"/>
      <c r="D3644" s="305"/>
    </row>
    <row r="3645" spans="1:4">
      <c r="A3645" s="305"/>
      <c r="B3645" s="306"/>
      <c r="C3645" s="305"/>
      <c r="D3645" s="305"/>
    </row>
    <row r="3646" spans="1:4">
      <c r="A3646" s="305"/>
      <c r="B3646" s="306"/>
      <c r="C3646" s="305"/>
      <c r="D3646" s="305"/>
    </row>
    <row r="3647" spans="1:4">
      <c r="A3647" s="305"/>
      <c r="B3647" s="306"/>
      <c r="C3647" s="305"/>
      <c r="D3647" s="305"/>
    </row>
    <row r="3648" spans="1:4">
      <c r="A3648" s="305"/>
      <c r="B3648" s="306"/>
      <c r="C3648" s="305"/>
      <c r="D3648" s="305"/>
    </row>
    <row r="3649" spans="1:4">
      <c r="A3649" s="304"/>
      <c r="B3649" s="304"/>
      <c r="C3649" s="304"/>
      <c r="D3649" s="304"/>
    </row>
    <row r="3650" spans="1:4">
      <c r="A3650" s="305"/>
      <c r="B3650" s="306"/>
      <c r="C3650" s="305"/>
      <c r="D3650" s="305"/>
    </row>
    <row r="3651" spans="1:4">
      <c r="A3651" s="305"/>
      <c r="B3651" s="306"/>
      <c r="C3651" s="305"/>
      <c r="D3651" s="305"/>
    </row>
    <row r="3652" spans="1:4">
      <c r="A3652" s="305"/>
      <c r="B3652" s="306"/>
      <c r="C3652" s="305"/>
      <c r="D3652" s="305"/>
    </row>
    <row r="3653" spans="1:4">
      <c r="A3653" s="305"/>
      <c r="B3653" s="306"/>
      <c r="C3653" s="305"/>
      <c r="D3653" s="305"/>
    </row>
    <row r="3654" spans="1:4">
      <c r="A3654" s="305"/>
      <c r="B3654" s="306"/>
      <c r="C3654" s="305"/>
      <c r="D3654" s="305"/>
    </row>
    <row r="3655" spans="1:4">
      <c r="A3655" s="305"/>
      <c r="B3655" s="306"/>
      <c r="C3655" s="305"/>
      <c r="D3655" s="305"/>
    </row>
    <row r="3656" spans="1:4">
      <c r="A3656" s="305"/>
      <c r="B3656" s="306"/>
      <c r="C3656" s="305"/>
      <c r="D3656" s="305"/>
    </row>
    <row r="3657" spans="1:4">
      <c r="A3657" s="304"/>
      <c r="B3657" s="304"/>
      <c r="C3657" s="304"/>
      <c r="D3657" s="304"/>
    </row>
    <row r="3658" spans="1:4">
      <c r="A3658" s="305"/>
      <c r="B3658" s="306"/>
      <c r="C3658" s="305"/>
      <c r="D3658" s="305"/>
    </row>
    <row r="3659" spans="1:4">
      <c r="A3659" s="305"/>
      <c r="B3659" s="306"/>
      <c r="C3659" s="305"/>
      <c r="D3659" s="305"/>
    </row>
    <row r="3660" spans="1:4">
      <c r="A3660" s="305"/>
      <c r="B3660" s="306"/>
      <c r="C3660" s="305"/>
      <c r="D3660" s="305"/>
    </row>
    <row r="3661" spans="1:4">
      <c r="A3661" s="305"/>
      <c r="B3661" s="306"/>
      <c r="C3661" s="305"/>
      <c r="D3661" s="305"/>
    </row>
    <row r="3662" spans="1:4">
      <c r="A3662" s="305"/>
      <c r="B3662" s="306"/>
      <c r="C3662" s="305"/>
      <c r="D3662" s="305"/>
    </row>
    <row r="3663" spans="1:4">
      <c r="A3663" s="305"/>
      <c r="B3663" s="306"/>
      <c r="C3663" s="305"/>
      <c r="D3663" s="305"/>
    </row>
    <row r="3664" spans="1:4">
      <c r="A3664" s="305"/>
      <c r="B3664" s="306"/>
      <c r="C3664" s="305"/>
      <c r="D3664" s="305"/>
    </row>
    <row r="3665" spans="1:4">
      <c r="A3665" s="305"/>
      <c r="B3665" s="306"/>
      <c r="C3665" s="305"/>
      <c r="D3665" s="305"/>
    </row>
    <row r="3666" spans="1:4">
      <c r="A3666" s="305"/>
      <c r="B3666" s="306"/>
      <c r="C3666" s="305"/>
      <c r="D3666" s="305"/>
    </row>
    <row r="3667" spans="1:4">
      <c r="A3667" s="305"/>
      <c r="B3667" s="306"/>
      <c r="C3667" s="305"/>
      <c r="D3667" s="305"/>
    </row>
    <row r="3668" spans="1:4">
      <c r="A3668" s="305"/>
      <c r="B3668" s="306"/>
      <c r="C3668" s="305"/>
      <c r="D3668" s="305"/>
    </row>
    <row r="3669" spans="1:4">
      <c r="A3669" s="305"/>
      <c r="B3669" s="306"/>
      <c r="C3669" s="305"/>
      <c r="D3669" s="305"/>
    </row>
    <row r="3670" spans="1:4">
      <c r="A3670" s="305"/>
      <c r="B3670" s="306"/>
      <c r="C3670" s="305"/>
      <c r="D3670" s="305"/>
    </row>
    <row r="3671" spans="1:4">
      <c r="A3671" s="305"/>
      <c r="B3671" s="306"/>
      <c r="C3671" s="305"/>
      <c r="D3671" s="305"/>
    </row>
    <row r="3672" spans="1:4">
      <c r="A3672" s="305"/>
      <c r="B3672" s="306"/>
      <c r="C3672" s="305"/>
      <c r="D3672" s="305"/>
    </row>
    <row r="3673" spans="1:4">
      <c r="A3673" s="305"/>
      <c r="B3673" s="306"/>
      <c r="C3673" s="305"/>
      <c r="D3673" s="305"/>
    </row>
    <row r="3674" spans="1:4">
      <c r="A3674" s="305"/>
      <c r="B3674" s="306"/>
      <c r="C3674" s="305"/>
      <c r="D3674" s="305"/>
    </row>
    <row r="3675" spans="1:4">
      <c r="A3675" s="305"/>
      <c r="B3675" s="306"/>
      <c r="C3675" s="305"/>
      <c r="D3675" s="305"/>
    </row>
    <row r="3676" spans="1:4">
      <c r="A3676" s="305"/>
      <c r="B3676" s="306"/>
      <c r="C3676" s="305"/>
      <c r="D3676" s="305"/>
    </row>
    <row r="3677" spans="1:4">
      <c r="A3677" s="305"/>
      <c r="B3677" s="306"/>
      <c r="C3677" s="305"/>
      <c r="D3677" s="305"/>
    </row>
    <row r="3678" spans="1:4">
      <c r="A3678" s="305"/>
      <c r="B3678" s="306"/>
      <c r="C3678" s="305"/>
      <c r="D3678" s="305"/>
    </row>
    <row r="3679" spans="1:4">
      <c r="A3679" s="305"/>
      <c r="B3679" s="306"/>
      <c r="C3679" s="305"/>
      <c r="D3679" s="305"/>
    </row>
    <row r="3680" spans="1:4">
      <c r="A3680" s="304"/>
      <c r="B3680" s="304"/>
      <c r="C3680" s="304"/>
      <c r="D3680" s="304"/>
    </row>
    <row r="3681" spans="1:4">
      <c r="A3681" s="305"/>
      <c r="B3681" s="306"/>
      <c r="C3681" s="305"/>
      <c r="D3681" s="305"/>
    </row>
    <row r="3682" spans="1:4">
      <c r="A3682" s="305"/>
      <c r="B3682" s="306"/>
      <c r="C3682" s="305"/>
      <c r="D3682" s="305"/>
    </row>
    <row r="3683" spans="1:4">
      <c r="A3683" s="305"/>
      <c r="B3683" s="306"/>
      <c r="C3683" s="305"/>
      <c r="D3683" s="305"/>
    </row>
    <row r="3684" spans="1:4">
      <c r="A3684" s="305"/>
      <c r="B3684" s="306"/>
      <c r="C3684" s="305"/>
      <c r="D3684" s="305"/>
    </row>
    <row r="3685" spans="1:4">
      <c r="A3685" s="305"/>
      <c r="B3685" s="306"/>
      <c r="C3685" s="305"/>
      <c r="D3685" s="305"/>
    </row>
    <row r="3686" spans="1:4">
      <c r="A3686" s="305"/>
      <c r="B3686" s="306"/>
      <c r="C3686" s="305"/>
      <c r="D3686" s="305"/>
    </row>
    <row r="3687" spans="1:4">
      <c r="A3687" s="305"/>
      <c r="B3687" s="306"/>
      <c r="C3687" s="305"/>
      <c r="D3687" s="305"/>
    </row>
    <row r="3688" spans="1:4">
      <c r="A3688" s="305"/>
      <c r="B3688" s="306"/>
      <c r="C3688" s="305"/>
      <c r="D3688" s="305"/>
    </row>
    <row r="3689" spans="1:4">
      <c r="A3689" s="305"/>
      <c r="B3689" s="306"/>
      <c r="C3689" s="305"/>
      <c r="D3689" s="305"/>
    </row>
    <row r="3690" spans="1:4">
      <c r="A3690" s="305"/>
      <c r="B3690" s="306"/>
      <c r="C3690" s="305"/>
      <c r="D3690" s="305"/>
    </row>
    <row r="3691" spans="1:4">
      <c r="A3691" s="305"/>
      <c r="B3691" s="306"/>
      <c r="C3691" s="305"/>
      <c r="D3691" s="305"/>
    </row>
    <row r="3692" spans="1:4">
      <c r="A3692" s="305"/>
      <c r="B3692" s="306"/>
      <c r="C3692" s="305"/>
      <c r="D3692" s="305"/>
    </row>
    <row r="3693" spans="1:4">
      <c r="A3693" s="305"/>
      <c r="B3693" s="306"/>
      <c r="C3693" s="305"/>
      <c r="D3693" s="305"/>
    </row>
    <row r="3694" spans="1:4">
      <c r="A3694" s="304"/>
      <c r="B3694" s="304"/>
      <c r="C3694" s="304"/>
      <c r="D3694" s="304"/>
    </row>
    <row r="3695" spans="1:4">
      <c r="A3695" s="305"/>
      <c r="B3695" s="306"/>
      <c r="C3695" s="305"/>
      <c r="D3695" s="305"/>
    </row>
    <row r="3696" spans="1:4">
      <c r="A3696" s="305"/>
      <c r="B3696" s="306"/>
      <c r="C3696" s="305"/>
      <c r="D3696" s="305"/>
    </row>
    <row r="3697" spans="1:4">
      <c r="A3697" s="305"/>
      <c r="B3697" s="306"/>
      <c r="C3697" s="305"/>
      <c r="D3697" s="305"/>
    </row>
    <row r="3698" spans="1:4">
      <c r="A3698" s="305"/>
      <c r="B3698" s="306"/>
      <c r="C3698" s="305"/>
      <c r="D3698" s="305"/>
    </row>
    <row r="3699" spans="1:4">
      <c r="A3699" s="305"/>
      <c r="B3699" s="306"/>
      <c r="C3699" s="305"/>
      <c r="D3699" s="305"/>
    </row>
    <row r="3700" spans="1:4">
      <c r="A3700" s="305"/>
      <c r="B3700" s="306"/>
      <c r="C3700" s="305"/>
      <c r="D3700" s="305"/>
    </row>
    <row r="3701" spans="1:4">
      <c r="A3701" s="305"/>
      <c r="B3701" s="306"/>
      <c r="C3701" s="305"/>
      <c r="D3701" s="305"/>
    </row>
    <row r="3702" spans="1:4">
      <c r="A3702" s="305"/>
      <c r="B3702" s="306"/>
      <c r="C3702" s="305"/>
      <c r="D3702" s="305"/>
    </row>
    <row r="3703" spans="1:4">
      <c r="A3703" s="305"/>
      <c r="B3703" s="306"/>
      <c r="C3703" s="305"/>
      <c r="D3703" s="305"/>
    </row>
    <row r="3704" spans="1:4">
      <c r="A3704" s="305"/>
      <c r="B3704" s="306"/>
      <c r="C3704" s="305"/>
      <c r="D3704" s="305"/>
    </row>
    <row r="3705" spans="1:4">
      <c r="A3705" s="305"/>
      <c r="B3705" s="306"/>
      <c r="C3705" s="305"/>
      <c r="D3705" s="305"/>
    </row>
    <row r="3706" spans="1:4">
      <c r="A3706" s="305"/>
      <c r="B3706" s="306"/>
      <c r="C3706" s="305"/>
      <c r="D3706" s="305"/>
    </row>
    <row r="3707" spans="1:4">
      <c r="A3707" s="305"/>
      <c r="B3707" s="306"/>
      <c r="C3707" s="305"/>
      <c r="D3707" s="305"/>
    </row>
    <row r="3708" spans="1:4">
      <c r="A3708" s="305"/>
      <c r="B3708" s="306"/>
      <c r="C3708" s="305"/>
      <c r="D3708" s="305"/>
    </row>
    <row r="3709" spans="1:4">
      <c r="A3709" s="305"/>
      <c r="B3709" s="306"/>
      <c r="C3709" s="305"/>
      <c r="D3709" s="305"/>
    </row>
    <row r="3710" spans="1:4">
      <c r="A3710" s="305"/>
      <c r="B3710" s="306"/>
      <c r="C3710" s="305"/>
      <c r="D3710" s="305"/>
    </row>
    <row r="3711" spans="1:4">
      <c r="A3711" s="304"/>
      <c r="B3711" s="304"/>
      <c r="C3711" s="304"/>
      <c r="D3711" s="304"/>
    </row>
    <row r="3712" spans="1:4">
      <c r="A3712" s="305"/>
      <c r="B3712" s="306"/>
      <c r="C3712" s="305"/>
      <c r="D3712" s="305"/>
    </row>
    <row r="3713" spans="1:4">
      <c r="A3713" s="305"/>
      <c r="B3713" s="306"/>
      <c r="C3713" s="305"/>
      <c r="D3713" s="305"/>
    </row>
    <row r="3714" spans="1:4">
      <c r="A3714" s="305"/>
      <c r="B3714" s="306"/>
      <c r="C3714" s="305"/>
      <c r="D3714" s="305"/>
    </row>
    <row r="3715" spans="1:4">
      <c r="A3715" s="305"/>
      <c r="B3715" s="306"/>
      <c r="C3715" s="305"/>
      <c r="D3715" s="305"/>
    </row>
    <row r="3716" spans="1:4">
      <c r="A3716" s="305"/>
      <c r="B3716" s="306"/>
      <c r="C3716" s="305"/>
      <c r="D3716" s="305"/>
    </row>
    <row r="3717" spans="1:4">
      <c r="A3717" s="305"/>
      <c r="B3717" s="306"/>
      <c r="C3717" s="305"/>
      <c r="D3717" s="305"/>
    </row>
    <row r="3718" spans="1:4">
      <c r="A3718" s="305"/>
      <c r="B3718" s="306"/>
      <c r="C3718" s="305"/>
      <c r="D3718" s="305"/>
    </row>
    <row r="3719" spans="1:4">
      <c r="A3719" s="305"/>
      <c r="B3719" s="306"/>
      <c r="C3719" s="305"/>
      <c r="D3719" s="305"/>
    </row>
    <row r="3720" spans="1:4">
      <c r="A3720" s="305"/>
      <c r="B3720" s="306"/>
      <c r="C3720" s="305"/>
      <c r="D3720" s="305"/>
    </row>
    <row r="3721" spans="1:4">
      <c r="A3721" s="305"/>
      <c r="B3721" s="306"/>
      <c r="C3721" s="305"/>
      <c r="D3721" s="305"/>
    </row>
    <row r="3722" spans="1:4">
      <c r="A3722" s="305"/>
      <c r="B3722" s="306"/>
      <c r="C3722" s="305"/>
      <c r="D3722" s="305"/>
    </row>
    <row r="3723" spans="1:4">
      <c r="A3723" s="305"/>
      <c r="B3723" s="306"/>
      <c r="C3723" s="305"/>
      <c r="D3723" s="305"/>
    </row>
    <row r="3724" spans="1:4">
      <c r="A3724" s="305"/>
      <c r="B3724" s="306"/>
      <c r="C3724" s="305"/>
      <c r="D3724" s="305"/>
    </row>
    <row r="3725" spans="1:4">
      <c r="A3725" s="305"/>
      <c r="B3725" s="306"/>
      <c r="C3725" s="305"/>
      <c r="D3725" s="305"/>
    </row>
    <row r="3726" spans="1:4">
      <c r="A3726" s="305"/>
      <c r="B3726" s="306"/>
      <c r="C3726" s="305"/>
      <c r="D3726" s="305"/>
    </row>
    <row r="3727" spans="1:4">
      <c r="A3727" s="305"/>
      <c r="B3727" s="306"/>
      <c r="C3727" s="305"/>
      <c r="D3727" s="305"/>
    </row>
    <row r="3728" spans="1:4">
      <c r="A3728" s="305"/>
      <c r="B3728" s="306"/>
      <c r="C3728" s="305"/>
      <c r="D3728" s="305"/>
    </row>
    <row r="3729" spans="1:4">
      <c r="A3729" s="305"/>
      <c r="B3729" s="306"/>
      <c r="C3729" s="305"/>
      <c r="D3729" s="305"/>
    </row>
    <row r="3730" spans="1:4">
      <c r="A3730" s="305"/>
      <c r="B3730" s="306"/>
      <c r="C3730" s="305"/>
      <c r="D3730" s="305"/>
    </row>
    <row r="3731" spans="1:4">
      <c r="A3731" s="305"/>
      <c r="B3731" s="306"/>
      <c r="C3731" s="305"/>
      <c r="D3731" s="305"/>
    </row>
    <row r="3732" spans="1:4">
      <c r="A3732" s="304"/>
      <c r="B3732" s="304"/>
      <c r="C3732" s="304"/>
      <c r="D3732" s="304"/>
    </row>
    <row r="3733" spans="1:4">
      <c r="A3733" s="305"/>
      <c r="B3733" s="306"/>
      <c r="C3733" s="305"/>
      <c r="D3733" s="305"/>
    </row>
    <row r="3734" spans="1:4">
      <c r="A3734" s="305"/>
      <c r="B3734" s="306"/>
      <c r="C3734" s="305"/>
      <c r="D3734" s="305"/>
    </row>
    <row r="3735" spans="1:4">
      <c r="A3735" s="305"/>
      <c r="B3735" s="306"/>
      <c r="C3735" s="305"/>
      <c r="D3735" s="305"/>
    </row>
    <row r="3736" spans="1:4">
      <c r="A3736" s="305"/>
      <c r="B3736" s="306"/>
      <c r="C3736" s="305"/>
      <c r="D3736" s="305"/>
    </row>
    <row r="3737" spans="1:4">
      <c r="A3737" s="305"/>
      <c r="B3737" s="306"/>
      <c r="C3737" s="305"/>
      <c r="D3737" s="305"/>
    </row>
    <row r="3738" spans="1:4">
      <c r="A3738" s="305"/>
      <c r="B3738" s="306"/>
      <c r="C3738" s="305"/>
      <c r="D3738" s="305"/>
    </row>
    <row r="3739" spans="1:4">
      <c r="A3739" s="305"/>
      <c r="B3739" s="306"/>
      <c r="C3739" s="305"/>
      <c r="D3739" s="305"/>
    </row>
    <row r="3740" spans="1:4">
      <c r="A3740" s="305"/>
      <c r="B3740" s="306"/>
      <c r="C3740" s="305"/>
      <c r="D3740" s="305"/>
    </row>
    <row r="3741" spans="1:4">
      <c r="A3741" s="305"/>
      <c r="B3741" s="306"/>
      <c r="C3741" s="305"/>
      <c r="D3741" s="305"/>
    </row>
    <row r="3742" spans="1:4">
      <c r="A3742" s="305"/>
      <c r="B3742" s="306"/>
      <c r="C3742" s="305"/>
      <c r="D3742" s="305"/>
    </row>
    <row r="3743" spans="1:4">
      <c r="A3743" s="305"/>
      <c r="B3743" s="306"/>
      <c r="C3743" s="305"/>
      <c r="D3743" s="305"/>
    </row>
    <row r="3744" spans="1:4">
      <c r="A3744" s="304"/>
      <c r="B3744" s="304"/>
      <c r="C3744" s="304"/>
      <c r="D3744" s="304"/>
    </row>
    <row r="3745" spans="1:4">
      <c r="A3745" s="305"/>
      <c r="B3745" s="306"/>
      <c r="C3745" s="305"/>
      <c r="D3745" s="305"/>
    </row>
    <row r="3746" spans="1:4">
      <c r="A3746" s="305"/>
      <c r="B3746" s="306"/>
      <c r="C3746" s="305"/>
      <c r="D3746" s="305"/>
    </row>
    <row r="3747" spans="1:4">
      <c r="A3747" s="304"/>
      <c r="B3747" s="304"/>
      <c r="C3747" s="304"/>
      <c r="D3747" s="304"/>
    </row>
    <row r="3748" spans="1:4">
      <c r="A3748" s="305"/>
      <c r="B3748" s="306"/>
      <c r="C3748" s="305"/>
      <c r="D3748" s="305"/>
    </row>
    <row r="3749" spans="1:4">
      <c r="A3749" s="305"/>
      <c r="B3749" s="306"/>
      <c r="C3749" s="305"/>
      <c r="D3749" s="305"/>
    </row>
    <row r="3750" spans="1:4">
      <c r="A3750" s="305"/>
      <c r="B3750" s="306"/>
      <c r="C3750" s="305"/>
      <c r="D3750" s="305"/>
    </row>
    <row r="3751" spans="1:4">
      <c r="A3751" s="305"/>
      <c r="B3751" s="306"/>
      <c r="C3751" s="305"/>
      <c r="D3751" s="305"/>
    </row>
    <row r="3752" spans="1:4">
      <c r="A3752" s="305"/>
      <c r="B3752" s="306"/>
      <c r="C3752" s="305"/>
      <c r="D3752" s="305"/>
    </row>
    <row r="3753" spans="1:4">
      <c r="A3753" s="305"/>
      <c r="B3753" s="306"/>
      <c r="C3753" s="305"/>
      <c r="D3753" s="305"/>
    </row>
    <row r="3754" spans="1:4">
      <c r="A3754" s="305"/>
      <c r="B3754" s="306"/>
      <c r="C3754" s="305"/>
      <c r="D3754" s="305"/>
    </row>
    <row r="3755" spans="1:4">
      <c r="A3755" s="305"/>
      <c r="B3755" s="306"/>
      <c r="C3755" s="305"/>
      <c r="D3755" s="305"/>
    </row>
    <row r="3756" spans="1:4">
      <c r="A3756" s="305"/>
      <c r="B3756" s="306"/>
      <c r="C3756" s="305"/>
      <c r="D3756" s="305"/>
    </row>
    <row r="3757" spans="1:4">
      <c r="A3757" s="305"/>
      <c r="B3757" s="306"/>
      <c r="C3757" s="305"/>
      <c r="D3757" s="305"/>
    </row>
    <row r="3758" spans="1:4">
      <c r="A3758" s="305"/>
      <c r="B3758" s="306"/>
      <c r="C3758" s="305"/>
      <c r="D3758" s="305"/>
    </row>
    <row r="3759" spans="1:4">
      <c r="A3759" s="305"/>
      <c r="B3759" s="306"/>
      <c r="C3759" s="305"/>
      <c r="D3759" s="305"/>
    </row>
    <row r="3760" spans="1:4">
      <c r="A3760" s="305"/>
      <c r="B3760" s="306"/>
      <c r="C3760" s="305"/>
      <c r="D3760" s="305"/>
    </row>
    <row r="3761" spans="1:4">
      <c r="A3761" s="305"/>
      <c r="B3761" s="306"/>
      <c r="C3761" s="305"/>
      <c r="D3761" s="305"/>
    </row>
    <row r="3762" spans="1:4">
      <c r="A3762" s="305"/>
      <c r="B3762" s="306"/>
      <c r="C3762" s="305"/>
      <c r="D3762" s="305"/>
    </row>
    <row r="3763" spans="1:4">
      <c r="A3763" s="304"/>
      <c r="B3763" s="304"/>
      <c r="C3763" s="304"/>
      <c r="D3763" s="304"/>
    </row>
    <row r="3764" spans="1:4">
      <c r="A3764" s="305"/>
      <c r="B3764" s="306"/>
      <c r="C3764" s="305"/>
      <c r="D3764" s="305"/>
    </row>
    <row r="3765" spans="1:4">
      <c r="A3765" s="305"/>
      <c r="B3765" s="306"/>
      <c r="C3765" s="305"/>
      <c r="D3765" s="305"/>
    </row>
    <row r="3766" spans="1:4">
      <c r="A3766" s="305"/>
      <c r="B3766" s="306"/>
      <c r="C3766" s="305"/>
      <c r="D3766" s="305"/>
    </row>
    <row r="3767" spans="1:4">
      <c r="A3767" s="305"/>
      <c r="B3767" s="306"/>
      <c r="C3767" s="305"/>
      <c r="D3767" s="305"/>
    </row>
    <row r="3768" spans="1:4">
      <c r="A3768" s="305"/>
      <c r="B3768" s="306"/>
      <c r="C3768" s="305"/>
      <c r="D3768" s="305"/>
    </row>
    <row r="3769" spans="1:4">
      <c r="A3769" s="305"/>
      <c r="B3769" s="306"/>
      <c r="C3769" s="305"/>
      <c r="D3769" s="305"/>
    </row>
    <row r="3770" spans="1:4">
      <c r="A3770" s="304"/>
      <c r="B3770" s="304"/>
      <c r="C3770" s="304"/>
      <c r="D3770" s="304"/>
    </row>
    <row r="3771" spans="1:4">
      <c r="A3771" s="305"/>
      <c r="B3771" s="306"/>
      <c r="C3771" s="305"/>
      <c r="D3771" s="305"/>
    </row>
    <row r="3772" spans="1:4">
      <c r="A3772" s="305"/>
      <c r="B3772" s="306"/>
      <c r="C3772" s="305"/>
      <c r="D3772" s="305"/>
    </row>
    <row r="3773" spans="1:4">
      <c r="A3773" s="305"/>
      <c r="B3773" s="306"/>
      <c r="C3773" s="305"/>
      <c r="D3773" s="305"/>
    </row>
    <row r="3774" spans="1:4">
      <c r="A3774" s="305"/>
      <c r="B3774" s="306"/>
      <c r="C3774" s="305"/>
      <c r="D3774" s="305"/>
    </row>
    <row r="3775" spans="1:4">
      <c r="A3775" s="305"/>
      <c r="B3775" s="306"/>
      <c r="C3775" s="305"/>
      <c r="D3775" s="305"/>
    </row>
    <row r="3776" spans="1:4">
      <c r="A3776" s="305"/>
      <c r="B3776" s="306"/>
      <c r="C3776" s="305"/>
      <c r="D3776" s="305"/>
    </row>
    <row r="3777" spans="1:4">
      <c r="A3777" s="305"/>
      <c r="B3777" s="306"/>
      <c r="C3777" s="305"/>
      <c r="D3777" s="305"/>
    </row>
    <row r="3778" spans="1:4">
      <c r="A3778" s="305"/>
      <c r="B3778" s="306"/>
      <c r="C3778" s="305"/>
      <c r="D3778" s="305"/>
    </row>
    <row r="3779" spans="1:4">
      <c r="A3779" s="305"/>
      <c r="B3779" s="306"/>
      <c r="C3779" s="305"/>
      <c r="D3779" s="305"/>
    </row>
    <row r="3780" spans="1:4">
      <c r="A3780" s="305"/>
      <c r="B3780" s="306"/>
      <c r="C3780" s="305"/>
      <c r="D3780" s="305"/>
    </row>
    <row r="3781" spans="1:4">
      <c r="A3781" s="305"/>
      <c r="B3781" s="306"/>
      <c r="C3781" s="305"/>
      <c r="D3781" s="305"/>
    </row>
    <row r="3782" spans="1:4">
      <c r="A3782" s="304"/>
      <c r="B3782" s="304"/>
      <c r="C3782" s="304"/>
      <c r="D3782" s="304"/>
    </row>
    <row r="3783" spans="1:4">
      <c r="A3783" s="305"/>
      <c r="B3783" s="306"/>
      <c r="C3783" s="305"/>
      <c r="D3783" s="305"/>
    </row>
    <row r="3784" spans="1:4">
      <c r="A3784" s="305"/>
      <c r="B3784" s="306"/>
      <c r="C3784" s="305"/>
      <c r="D3784" s="305"/>
    </row>
    <row r="3785" spans="1:4">
      <c r="A3785" s="305"/>
      <c r="B3785" s="306"/>
      <c r="C3785" s="305"/>
      <c r="D3785" s="305"/>
    </row>
    <row r="3786" spans="1:4">
      <c r="A3786" s="305"/>
      <c r="B3786" s="306"/>
      <c r="C3786" s="305"/>
      <c r="D3786" s="305"/>
    </row>
    <row r="3787" spans="1:4">
      <c r="A3787" s="305"/>
      <c r="B3787" s="306"/>
      <c r="C3787" s="305"/>
      <c r="D3787" s="305"/>
    </row>
    <row r="3788" spans="1:4">
      <c r="A3788" s="305"/>
      <c r="B3788" s="306"/>
      <c r="C3788" s="305"/>
      <c r="D3788" s="305"/>
    </row>
    <row r="3789" spans="1:4">
      <c r="A3789" s="305"/>
      <c r="B3789" s="306"/>
      <c r="C3789" s="305"/>
      <c r="D3789" s="305"/>
    </row>
    <row r="3790" spans="1:4">
      <c r="A3790" s="305"/>
      <c r="B3790" s="306"/>
      <c r="C3790" s="305"/>
      <c r="D3790" s="305"/>
    </row>
    <row r="3791" spans="1:4">
      <c r="A3791" s="305"/>
      <c r="B3791" s="306"/>
      <c r="C3791" s="305"/>
      <c r="D3791" s="305"/>
    </row>
    <row r="3792" spans="1:4">
      <c r="A3792" s="305"/>
      <c r="B3792" s="306"/>
      <c r="C3792" s="305"/>
      <c r="D3792" s="305"/>
    </row>
    <row r="3793" spans="1:4">
      <c r="A3793" s="304"/>
      <c r="B3793" s="304"/>
      <c r="C3793" s="304"/>
      <c r="D3793" s="304"/>
    </row>
    <row r="3794" spans="1:4">
      <c r="A3794" s="305"/>
      <c r="B3794" s="306"/>
      <c r="C3794" s="305"/>
      <c r="D3794" s="305"/>
    </row>
    <row r="3795" spans="1:4">
      <c r="A3795" s="305"/>
      <c r="B3795" s="306"/>
      <c r="C3795" s="305"/>
      <c r="D3795" s="305"/>
    </row>
    <row r="3796" spans="1:4">
      <c r="A3796" s="305"/>
      <c r="B3796" s="306"/>
      <c r="C3796" s="305"/>
      <c r="D3796" s="305"/>
    </row>
    <row r="3797" spans="1:4">
      <c r="A3797" s="305"/>
      <c r="B3797" s="306"/>
      <c r="C3797" s="305"/>
      <c r="D3797" s="305"/>
    </row>
    <row r="3798" spans="1:4">
      <c r="A3798" s="305"/>
      <c r="B3798" s="306"/>
      <c r="C3798" s="305"/>
      <c r="D3798" s="305"/>
    </row>
    <row r="3799" spans="1:4">
      <c r="A3799" s="305"/>
      <c r="B3799" s="306"/>
      <c r="C3799" s="305"/>
      <c r="D3799" s="305"/>
    </row>
    <row r="3800" spans="1:4">
      <c r="A3800" s="304"/>
      <c r="B3800" s="304"/>
      <c r="C3800" s="304"/>
      <c r="D3800" s="304"/>
    </row>
    <row r="3801" spans="1:4">
      <c r="A3801" s="305"/>
      <c r="B3801" s="306"/>
      <c r="C3801" s="305"/>
      <c r="D3801" s="305"/>
    </row>
    <row r="3802" spans="1:4">
      <c r="A3802" s="305"/>
      <c r="B3802" s="306"/>
      <c r="C3802" s="305"/>
      <c r="D3802" s="305"/>
    </row>
    <row r="3803" spans="1:4">
      <c r="A3803" s="305"/>
      <c r="B3803" s="306"/>
      <c r="C3803" s="305"/>
      <c r="D3803" s="305"/>
    </row>
    <row r="3804" spans="1:4">
      <c r="A3804" s="305"/>
      <c r="B3804" s="306"/>
      <c r="C3804" s="305"/>
      <c r="D3804" s="305"/>
    </row>
    <row r="3805" spans="1:4">
      <c r="A3805" s="305"/>
      <c r="B3805" s="306"/>
      <c r="C3805" s="305"/>
      <c r="D3805" s="305"/>
    </row>
    <row r="3806" spans="1:4">
      <c r="A3806" s="305"/>
      <c r="B3806" s="306"/>
      <c r="C3806" s="305"/>
      <c r="D3806" s="305"/>
    </row>
    <row r="3807" spans="1:4">
      <c r="A3807" s="304"/>
      <c r="B3807" s="304"/>
      <c r="C3807" s="304"/>
      <c r="D3807" s="304"/>
    </row>
    <row r="3808" spans="1:4">
      <c r="A3808" s="305"/>
      <c r="B3808" s="306"/>
      <c r="C3808" s="305"/>
      <c r="D3808" s="305"/>
    </row>
    <row r="3809" spans="1:4">
      <c r="A3809" s="305"/>
      <c r="B3809" s="306"/>
      <c r="C3809" s="305"/>
      <c r="D3809" s="305"/>
    </row>
    <row r="3810" spans="1:4">
      <c r="A3810" s="305"/>
      <c r="B3810" s="306"/>
      <c r="C3810" s="305"/>
      <c r="D3810" s="305"/>
    </row>
    <row r="3811" spans="1:4">
      <c r="A3811" s="305"/>
      <c r="B3811" s="306"/>
      <c r="C3811" s="305"/>
      <c r="D3811" s="305"/>
    </row>
    <row r="3812" spans="1:4">
      <c r="A3812" s="305"/>
      <c r="B3812" s="306"/>
      <c r="C3812" s="305"/>
      <c r="D3812" s="305"/>
    </row>
    <row r="3813" spans="1:4">
      <c r="A3813" s="304"/>
      <c r="B3813" s="304"/>
      <c r="C3813" s="304"/>
      <c r="D3813" s="304"/>
    </row>
    <row r="3814" spans="1:4">
      <c r="A3814" s="305"/>
      <c r="B3814" s="306"/>
      <c r="C3814" s="305"/>
      <c r="D3814" s="305"/>
    </row>
    <row r="3815" spans="1:4">
      <c r="A3815" s="305"/>
      <c r="B3815" s="306"/>
      <c r="C3815" s="305"/>
      <c r="D3815" s="305"/>
    </row>
    <row r="3816" spans="1:4">
      <c r="A3816" s="305"/>
      <c r="B3816" s="306"/>
      <c r="C3816" s="305"/>
      <c r="D3816" s="305"/>
    </row>
    <row r="3817" spans="1:4">
      <c r="A3817" s="305"/>
      <c r="B3817" s="306"/>
      <c r="C3817" s="305"/>
      <c r="D3817" s="305"/>
    </row>
    <row r="3818" spans="1:4">
      <c r="A3818" s="305"/>
      <c r="B3818" s="306"/>
      <c r="C3818" s="305"/>
      <c r="D3818" s="305"/>
    </row>
    <row r="3819" spans="1:4">
      <c r="A3819" s="305"/>
      <c r="B3819" s="306"/>
      <c r="C3819" s="305"/>
      <c r="D3819" s="305"/>
    </row>
    <row r="3820" spans="1:4">
      <c r="A3820" s="305"/>
      <c r="B3820" s="306"/>
      <c r="C3820" s="305"/>
      <c r="D3820" s="305"/>
    </row>
    <row r="3821" spans="1:4">
      <c r="A3821" s="305"/>
      <c r="B3821" s="306"/>
      <c r="C3821" s="305"/>
      <c r="D3821" s="305"/>
    </row>
    <row r="3822" spans="1:4">
      <c r="A3822" s="305"/>
      <c r="B3822" s="306"/>
      <c r="C3822" s="305"/>
      <c r="D3822" s="305"/>
    </row>
    <row r="3823" spans="1:4">
      <c r="A3823" s="305"/>
      <c r="B3823" s="306"/>
      <c r="C3823" s="305"/>
      <c r="D3823" s="305"/>
    </row>
    <row r="3824" spans="1:4">
      <c r="A3824" s="305"/>
      <c r="B3824" s="306"/>
      <c r="C3824" s="305"/>
      <c r="D3824" s="305"/>
    </row>
    <row r="3825" spans="1:4">
      <c r="A3825" s="305"/>
      <c r="B3825" s="306"/>
      <c r="C3825" s="305"/>
      <c r="D3825" s="305"/>
    </row>
    <row r="3826" spans="1:4">
      <c r="A3826" s="305"/>
      <c r="B3826" s="306"/>
      <c r="C3826" s="305"/>
      <c r="D3826" s="305"/>
    </row>
    <row r="3827" spans="1:4">
      <c r="A3827" s="305"/>
      <c r="B3827" s="306"/>
      <c r="C3827" s="305"/>
      <c r="D3827" s="305"/>
    </row>
    <row r="3828" spans="1:4">
      <c r="A3828" s="305"/>
      <c r="B3828" s="306"/>
      <c r="C3828" s="305"/>
      <c r="D3828" s="305"/>
    </row>
    <row r="3829" spans="1:4">
      <c r="A3829" s="304"/>
      <c r="B3829" s="304"/>
      <c r="C3829" s="304"/>
      <c r="D3829" s="304"/>
    </row>
    <row r="3830" spans="1:4">
      <c r="A3830" s="305"/>
      <c r="B3830" s="306"/>
      <c r="C3830" s="305"/>
      <c r="D3830" s="305"/>
    </row>
    <row r="3831" spans="1:4">
      <c r="A3831" s="305"/>
      <c r="B3831" s="306"/>
      <c r="C3831" s="305"/>
      <c r="D3831" s="305"/>
    </row>
    <row r="3832" spans="1:4">
      <c r="A3832" s="305"/>
      <c r="B3832" s="306"/>
      <c r="C3832" s="305"/>
      <c r="D3832" s="305"/>
    </row>
    <row r="3833" spans="1:4">
      <c r="A3833" s="305"/>
      <c r="B3833" s="306"/>
      <c r="C3833" s="305"/>
      <c r="D3833" s="305"/>
    </row>
    <row r="3834" spans="1:4">
      <c r="A3834" s="305"/>
      <c r="B3834" s="306"/>
      <c r="C3834" s="305"/>
      <c r="D3834" s="305"/>
    </row>
    <row r="3835" spans="1:4">
      <c r="A3835" s="304"/>
      <c r="B3835" s="304"/>
      <c r="C3835" s="304"/>
      <c r="D3835" s="304"/>
    </row>
    <row r="3836" spans="1:4">
      <c r="A3836" s="305"/>
      <c r="B3836" s="306"/>
      <c r="C3836" s="305"/>
      <c r="D3836" s="305"/>
    </row>
    <row r="3837" spans="1:4">
      <c r="A3837" s="305"/>
      <c r="B3837" s="306"/>
      <c r="C3837" s="305"/>
      <c r="D3837" s="305"/>
    </row>
    <row r="3838" spans="1:4">
      <c r="A3838" s="305"/>
      <c r="B3838" s="306"/>
      <c r="C3838" s="305"/>
      <c r="D3838" s="305"/>
    </row>
    <row r="3839" spans="1:4">
      <c r="A3839" s="305"/>
      <c r="B3839" s="306"/>
      <c r="C3839" s="305"/>
      <c r="D3839" s="305"/>
    </row>
    <row r="3840" spans="1:4">
      <c r="A3840" s="305"/>
      <c r="B3840" s="306"/>
      <c r="C3840" s="305"/>
      <c r="D3840" s="305"/>
    </row>
    <row r="3841" spans="1:4">
      <c r="A3841" s="305"/>
      <c r="B3841" s="306"/>
      <c r="C3841" s="305"/>
      <c r="D3841" s="305"/>
    </row>
    <row r="3842" spans="1:4">
      <c r="A3842" s="305"/>
      <c r="B3842" s="306"/>
      <c r="C3842" s="305"/>
      <c r="D3842" s="305"/>
    </row>
    <row r="3843" spans="1:4">
      <c r="A3843" s="305"/>
      <c r="B3843" s="306"/>
      <c r="C3843" s="305"/>
      <c r="D3843" s="305"/>
    </row>
    <row r="3844" spans="1:4">
      <c r="A3844" s="305"/>
      <c r="B3844" s="306"/>
      <c r="C3844" s="305"/>
      <c r="D3844" s="305"/>
    </row>
    <row r="3845" spans="1:4">
      <c r="A3845" s="305"/>
      <c r="B3845" s="306"/>
      <c r="C3845" s="305"/>
      <c r="D3845" s="305"/>
    </row>
    <row r="3846" spans="1:4">
      <c r="A3846" s="304"/>
      <c r="B3846" s="304"/>
      <c r="C3846" s="304"/>
      <c r="D3846" s="304"/>
    </row>
    <row r="3847" spans="1:4">
      <c r="A3847" s="304"/>
      <c r="B3847" s="304"/>
      <c r="C3847" s="304"/>
      <c r="D3847" s="304"/>
    </row>
    <row r="3848" spans="1:4">
      <c r="A3848" s="305"/>
      <c r="B3848" s="306"/>
      <c r="C3848" s="305"/>
      <c r="D3848" s="305"/>
    </row>
    <row r="3849" spans="1:4">
      <c r="A3849" s="305"/>
      <c r="B3849" s="306"/>
      <c r="C3849" s="305"/>
      <c r="D3849" s="305"/>
    </row>
    <row r="3850" spans="1:4">
      <c r="A3850" s="305"/>
      <c r="B3850" s="306"/>
      <c r="C3850" s="305"/>
      <c r="D3850" s="305"/>
    </row>
    <row r="3851" spans="1:4">
      <c r="A3851" s="305"/>
      <c r="B3851" s="306"/>
      <c r="C3851" s="305"/>
      <c r="D3851" s="305"/>
    </row>
    <row r="3852" spans="1:4">
      <c r="A3852" s="305"/>
      <c r="B3852" s="306"/>
      <c r="C3852" s="305"/>
      <c r="D3852" s="305"/>
    </row>
    <row r="3853" spans="1:4">
      <c r="A3853" s="305"/>
      <c r="B3853" s="306"/>
      <c r="C3853" s="305"/>
      <c r="D3853" s="305"/>
    </row>
    <row r="3854" spans="1:4">
      <c r="A3854" s="305"/>
      <c r="B3854" s="306"/>
      <c r="C3854" s="305"/>
      <c r="D3854" s="305"/>
    </row>
    <row r="3855" spans="1:4">
      <c r="A3855" s="305"/>
      <c r="B3855" s="306"/>
      <c r="C3855" s="305"/>
      <c r="D3855" s="305"/>
    </row>
    <row r="3856" spans="1:4">
      <c r="A3856" s="305"/>
      <c r="B3856" s="306"/>
      <c r="C3856" s="305"/>
      <c r="D3856" s="305"/>
    </row>
    <row r="3857" spans="1:4">
      <c r="A3857" s="305"/>
      <c r="B3857" s="306"/>
      <c r="C3857" s="305"/>
      <c r="D3857" s="305"/>
    </row>
    <row r="3858" spans="1:4">
      <c r="A3858" s="305"/>
      <c r="B3858" s="306"/>
      <c r="C3858" s="305"/>
      <c r="D3858" s="305"/>
    </row>
    <row r="3859" spans="1:4">
      <c r="A3859" s="305"/>
      <c r="B3859" s="306"/>
      <c r="C3859" s="305"/>
      <c r="D3859" s="305"/>
    </row>
    <row r="3860" spans="1:4">
      <c r="A3860" s="305"/>
      <c r="B3860" s="306"/>
      <c r="C3860" s="305"/>
      <c r="D3860" s="305"/>
    </row>
    <row r="3861" spans="1:4">
      <c r="A3861" s="305"/>
      <c r="B3861" s="306"/>
      <c r="C3861" s="305"/>
      <c r="D3861" s="305"/>
    </row>
    <row r="3862" spans="1:4">
      <c r="A3862" s="304"/>
      <c r="B3862" s="304"/>
      <c r="C3862" s="304"/>
      <c r="D3862" s="304"/>
    </row>
    <row r="3863" spans="1:4">
      <c r="A3863" s="305"/>
      <c r="B3863" s="306"/>
      <c r="C3863" s="305"/>
      <c r="D3863" s="305"/>
    </row>
    <row r="3864" spans="1:4">
      <c r="A3864" s="305"/>
      <c r="B3864" s="306"/>
      <c r="C3864" s="305"/>
      <c r="D3864" s="305"/>
    </row>
    <row r="3865" spans="1:4">
      <c r="A3865" s="305"/>
      <c r="B3865" s="306"/>
      <c r="C3865" s="305"/>
      <c r="D3865" s="305"/>
    </row>
    <row r="3866" spans="1:4">
      <c r="A3866" s="305"/>
      <c r="B3866" s="306"/>
      <c r="C3866" s="305"/>
      <c r="D3866" s="305"/>
    </row>
    <row r="3867" spans="1:4">
      <c r="A3867" s="305"/>
      <c r="B3867" s="306"/>
      <c r="C3867" s="305"/>
      <c r="D3867" s="305"/>
    </row>
    <row r="3868" spans="1:4">
      <c r="A3868" s="304"/>
      <c r="B3868" s="304"/>
      <c r="C3868" s="304"/>
      <c r="D3868" s="304"/>
    </row>
    <row r="3869" spans="1:4">
      <c r="A3869" s="305"/>
      <c r="B3869" s="306"/>
      <c r="C3869" s="305"/>
      <c r="D3869" s="305"/>
    </row>
    <row r="3870" spans="1:4">
      <c r="A3870" s="305"/>
      <c r="B3870" s="306"/>
      <c r="C3870" s="305"/>
      <c r="D3870" s="305"/>
    </row>
    <row r="3871" spans="1:4">
      <c r="A3871" s="305"/>
      <c r="B3871" s="306"/>
      <c r="C3871" s="305"/>
      <c r="D3871" s="305"/>
    </row>
    <row r="3872" spans="1:4">
      <c r="A3872" s="305"/>
      <c r="B3872" s="306"/>
      <c r="C3872" s="305"/>
      <c r="D3872" s="305"/>
    </row>
    <row r="3873" spans="1:4">
      <c r="A3873" s="305"/>
      <c r="B3873" s="306"/>
      <c r="C3873" s="305"/>
      <c r="D3873" s="305"/>
    </row>
    <row r="3874" spans="1:4">
      <c r="A3874" s="305"/>
      <c r="B3874" s="306"/>
      <c r="C3874" s="305"/>
      <c r="D3874" s="305"/>
    </row>
    <row r="3875" spans="1:4">
      <c r="A3875" s="305"/>
      <c r="B3875" s="306"/>
      <c r="C3875" s="305"/>
      <c r="D3875" s="305"/>
    </row>
    <row r="3876" spans="1:4">
      <c r="A3876" s="305"/>
      <c r="B3876" s="306"/>
      <c r="C3876" s="305"/>
      <c r="D3876" s="305"/>
    </row>
    <row r="3877" spans="1:4">
      <c r="A3877" s="305"/>
      <c r="B3877" s="306"/>
      <c r="C3877" s="305"/>
      <c r="D3877" s="305"/>
    </row>
    <row r="3878" spans="1:4">
      <c r="A3878" s="305"/>
      <c r="B3878" s="306"/>
      <c r="C3878" s="305"/>
      <c r="D3878" s="305"/>
    </row>
    <row r="3879" spans="1:4">
      <c r="A3879" s="305"/>
      <c r="B3879" s="306"/>
      <c r="C3879" s="305"/>
      <c r="D3879" s="305"/>
    </row>
    <row r="3880" spans="1:4">
      <c r="A3880" s="305"/>
      <c r="B3880" s="306"/>
      <c r="C3880" s="305"/>
      <c r="D3880" s="305"/>
    </row>
    <row r="3881" spans="1:4">
      <c r="A3881" s="305"/>
      <c r="B3881" s="306"/>
      <c r="C3881" s="305"/>
      <c r="D3881" s="305"/>
    </row>
    <row r="3882" spans="1:4">
      <c r="A3882" s="305"/>
      <c r="B3882" s="306"/>
      <c r="C3882" s="305"/>
      <c r="D3882" s="305"/>
    </row>
    <row r="3883" spans="1:4">
      <c r="A3883" s="305"/>
      <c r="B3883" s="306"/>
      <c r="C3883" s="305"/>
      <c r="D3883" s="305"/>
    </row>
    <row r="3884" spans="1:4">
      <c r="A3884" s="305"/>
      <c r="B3884" s="306"/>
      <c r="C3884" s="305"/>
      <c r="D3884" s="305"/>
    </row>
    <row r="3885" spans="1:4">
      <c r="A3885" s="305"/>
      <c r="B3885" s="306"/>
      <c r="C3885" s="305"/>
      <c r="D3885" s="305"/>
    </row>
    <row r="3886" spans="1:4">
      <c r="A3886" s="305"/>
      <c r="B3886" s="306"/>
      <c r="C3886" s="305"/>
      <c r="D3886" s="305"/>
    </row>
    <row r="3887" spans="1:4">
      <c r="A3887" s="305"/>
      <c r="B3887" s="306"/>
      <c r="C3887" s="305"/>
      <c r="D3887" s="305"/>
    </row>
    <row r="3888" spans="1:4">
      <c r="A3888" s="305"/>
      <c r="B3888" s="306"/>
      <c r="C3888" s="305"/>
      <c r="D3888" s="305"/>
    </row>
    <row r="3889" spans="1:4">
      <c r="A3889" s="305"/>
      <c r="B3889" s="306"/>
      <c r="C3889" s="305"/>
      <c r="D3889" s="305"/>
    </row>
    <row r="3890" spans="1:4">
      <c r="A3890" s="305"/>
      <c r="B3890" s="306"/>
      <c r="C3890" s="305"/>
      <c r="D3890" s="305"/>
    </row>
    <row r="3891" spans="1:4">
      <c r="A3891" s="305"/>
      <c r="B3891" s="306"/>
      <c r="C3891" s="305"/>
      <c r="D3891" s="305"/>
    </row>
    <row r="3892" spans="1:4">
      <c r="A3892" s="305"/>
      <c r="B3892" s="306"/>
      <c r="C3892" s="305"/>
      <c r="D3892" s="305"/>
    </row>
    <row r="3893" spans="1:4">
      <c r="A3893" s="305"/>
      <c r="B3893" s="306"/>
      <c r="C3893" s="305"/>
      <c r="D3893" s="305"/>
    </row>
    <row r="3894" spans="1:4">
      <c r="A3894" s="305"/>
      <c r="B3894" s="306"/>
      <c r="C3894" s="305"/>
      <c r="D3894" s="305"/>
    </row>
    <row r="3895" spans="1:4">
      <c r="A3895" s="304"/>
      <c r="B3895" s="304"/>
      <c r="C3895" s="304"/>
      <c r="D3895" s="304"/>
    </row>
    <row r="3896" spans="1:4">
      <c r="A3896" s="305"/>
      <c r="B3896" s="306"/>
      <c r="C3896" s="305"/>
      <c r="D3896" s="305"/>
    </row>
    <row r="3897" spans="1:4">
      <c r="A3897" s="305"/>
      <c r="B3897" s="306"/>
      <c r="C3897" s="305"/>
      <c r="D3897" s="305"/>
    </row>
    <row r="3898" spans="1:4">
      <c r="A3898" s="305"/>
      <c r="B3898" s="306"/>
      <c r="C3898" s="305"/>
      <c r="D3898" s="305"/>
    </row>
    <row r="3899" spans="1:4">
      <c r="A3899" s="305"/>
      <c r="B3899" s="306"/>
      <c r="C3899" s="305"/>
      <c r="D3899" s="305"/>
    </row>
    <row r="3900" spans="1:4">
      <c r="A3900" s="305"/>
      <c r="B3900" s="306"/>
      <c r="C3900" s="305"/>
      <c r="D3900" s="305"/>
    </row>
    <row r="3901" spans="1:4">
      <c r="A3901" s="305"/>
      <c r="B3901" s="306"/>
      <c r="C3901" s="305"/>
      <c r="D3901" s="305"/>
    </row>
    <row r="3902" spans="1:4">
      <c r="A3902" s="305"/>
      <c r="B3902" s="306"/>
      <c r="C3902" s="305"/>
      <c r="D3902" s="305"/>
    </row>
    <row r="3903" spans="1:4">
      <c r="A3903" s="305"/>
      <c r="B3903" s="306"/>
      <c r="C3903" s="305"/>
      <c r="D3903" s="305"/>
    </row>
    <row r="3904" spans="1:4">
      <c r="A3904" s="305"/>
      <c r="B3904" s="306"/>
      <c r="C3904" s="305"/>
      <c r="D3904" s="305"/>
    </row>
    <row r="3905" spans="1:4">
      <c r="A3905" s="305"/>
      <c r="B3905" s="306"/>
      <c r="C3905" s="305"/>
      <c r="D3905" s="305"/>
    </row>
    <row r="3906" spans="1:4">
      <c r="A3906" s="305"/>
      <c r="B3906" s="306"/>
      <c r="C3906" s="305"/>
      <c r="D3906" s="305"/>
    </row>
    <row r="3907" spans="1:4">
      <c r="A3907" s="304"/>
      <c r="B3907" s="304"/>
      <c r="C3907" s="304"/>
      <c r="D3907" s="304"/>
    </row>
    <row r="3908" spans="1:4">
      <c r="A3908" s="305"/>
      <c r="B3908" s="306"/>
      <c r="C3908" s="305"/>
      <c r="D3908" s="305"/>
    </row>
    <row r="3909" spans="1:4">
      <c r="A3909" s="305"/>
      <c r="B3909" s="306"/>
      <c r="C3909" s="305"/>
      <c r="D3909" s="305"/>
    </row>
    <row r="3910" spans="1:4">
      <c r="A3910" s="304"/>
      <c r="B3910" s="304"/>
      <c r="C3910" s="304"/>
      <c r="D3910" s="304"/>
    </row>
    <row r="3911" spans="1:4">
      <c r="A3911" s="305"/>
      <c r="B3911" s="306"/>
      <c r="C3911" s="305"/>
      <c r="D3911" s="305"/>
    </row>
    <row r="3912" spans="1:4">
      <c r="A3912" s="305"/>
      <c r="B3912" s="306"/>
      <c r="C3912" s="305"/>
      <c r="D3912" s="305"/>
    </row>
    <row r="3913" spans="1:4">
      <c r="A3913" s="305"/>
      <c r="B3913" s="306"/>
      <c r="C3913" s="305"/>
      <c r="D3913" s="305"/>
    </row>
    <row r="3914" spans="1:4">
      <c r="A3914" s="305"/>
      <c r="B3914" s="306"/>
      <c r="C3914" s="305"/>
      <c r="D3914" s="305"/>
    </row>
    <row r="3915" spans="1:4">
      <c r="A3915" s="305"/>
      <c r="B3915" s="306"/>
      <c r="C3915" s="305"/>
      <c r="D3915" s="305"/>
    </row>
    <row r="3916" spans="1:4">
      <c r="A3916" s="305"/>
      <c r="B3916" s="306"/>
      <c r="C3916" s="305"/>
      <c r="D3916" s="305"/>
    </row>
    <row r="3917" spans="1:4">
      <c r="A3917" s="305"/>
      <c r="B3917" s="306"/>
      <c r="C3917" s="305"/>
      <c r="D3917" s="305"/>
    </row>
    <row r="3918" spans="1:4">
      <c r="A3918" s="305"/>
      <c r="B3918" s="306"/>
      <c r="C3918" s="305"/>
      <c r="D3918" s="305"/>
    </row>
    <row r="3919" spans="1:4">
      <c r="A3919" s="305"/>
      <c r="B3919" s="306"/>
      <c r="C3919" s="305"/>
      <c r="D3919" s="305"/>
    </row>
    <row r="3920" spans="1:4">
      <c r="A3920" s="304"/>
      <c r="B3920" s="304"/>
      <c r="C3920" s="304"/>
      <c r="D3920" s="304"/>
    </row>
    <row r="3921" spans="1:4">
      <c r="A3921" s="305"/>
      <c r="B3921" s="306"/>
      <c r="C3921" s="305"/>
      <c r="D3921" s="305"/>
    </row>
    <row r="3922" spans="1:4">
      <c r="A3922" s="305"/>
      <c r="B3922" s="306"/>
      <c r="C3922" s="305"/>
      <c r="D3922" s="305"/>
    </row>
    <row r="3923" spans="1:4">
      <c r="A3923" s="304"/>
      <c r="B3923" s="304"/>
      <c r="C3923" s="304"/>
      <c r="D3923" s="304"/>
    </row>
    <row r="3924" spans="1:4">
      <c r="A3924" s="305"/>
      <c r="B3924" s="306"/>
      <c r="C3924" s="305"/>
      <c r="D3924" s="305"/>
    </row>
    <row r="3925" spans="1:4">
      <c r="A3925" s="304"/>
      <c r="B3925" s="304"/>
      <c r="C3925" s="304"/>
      <c r="D3925" s="304"/>
    </row>
    <row r="3926" spans="1:4">
      <c r="A3926" s="305"/>
      <c r="B3926" s="306"/>
      <c r="C3926" s="305"/>
      <c r="D3926" s="305"/>
    </row>
    <row r="3927" spans="1:4">
      <c r="A3927" s="304"/>
      <c r="B3927" s="304"/>
      <c r="C3927" s="304"/>
      <c r="D3927" s="304"/>
    </row>
    <row r="3928" spans="1:4">
      <c r="A3928" s="304"/>
      <c r="B3928" s="304"/>
      <c r="C3928" s="304"/>
      <c r="D3928" s="304"/>
    </row>
    <row r="3929" spans="1:4">
      <c r="A3929" s="305"/>
      <c r="B3929" s="306"/>
      <c r="C3929" s="305"/>
      <c r="D3929" s="305"/>
    </row>
    <row r="3930" spans="1:4">
      <c r="A3930" s="304"/>
      <c r="B3930" s="304"/>
      <c r="C3930" s="304"/>
      <c r="D3930" s="304"/>
    </row>
    <row r="3931" spans="1:4">
      <c r="A3931" s="305"/>
      <c r="B3931" s="306"/>
      <c r="C3931" s="305"/>
      <c r="D3931" s="305"/>
    </row>
    <row r="3932" spans="1:4">
      <c r="A3932" s="305"/>
      <c r="B3932" s="306"/>
      <c r="C3932" s="305"/>
      <c r="D3932" s="305"/>
    </row>
    <row r="3933" spans="1:4">
      <c r="A3933" s="304"/>
      <c r="B3933" s="304"/>
      <c r="C3933" s="304"/>
      <c r="D3933" s="304"/>
    </row>
    <row r="3934" spans="1:4">
      <c r="A3934" s="304"/>
      <c r="B3934" s="304"/>
      <c r="C3934" s="304"/>
      <c r="D3934" s="304"/>
    </row>
    <row r="3935" spans="1:4">
      <c r="A3935" s="305"/>
      <c r="B3935" s="306"/>
      <c r="C3935" s="305"/>
      <c r="D3935" s="305"/>
    </row>
    <row r="3936" spans="1:4">
      <c r="A3936" s="305"/>
      <c r="B3936" s="306"/>
      <c r="C3936" s="305"/>
      <c r="D3936" s="305"/>
    </row>
    <row r="3937" spans="1:4">
      <c r="A3937" s="305"/>
      <c r="B3937" s="306"/>
      <c r="C3937" s="305"/>
      <c r="D3937" s="305"/>
    </row>
    <row r="3938" spans="1:4">
      <c r="A3938" s="305"/>
      <c r="B3938" s="306"/>
      <c r="C3938" s="305"/>
      <c r="D3938" s="305"/>
    </row>
    <row r="3939" spans="1:4">
      <c r="A3939" s="305"/>
      <c r="B3939" s="306"/>
      <c r="C3939" s="305"/>
      <c r="D3939" s="305"/>
    </row>
    <row r="3940" spans="1:4">
      <c r="A3940" s="305"/>
      <c r="B3940" s="306"/>
      <c r="C3940" s="305"/>
      <c r="D3940" s="305"/>
    </row>
    <row r="3941" spans="1:4">
      <c r="A3941" s="305"/>
      <c r="B3941" s="306"/>
      <c r="C3941" s="305"/>
      <c r="D3941" s="305"/>
    </row>
    <row r="3942" spans="1:4">
      <c r="A3942" s="305"/>
      <c r="B3942" s="306"/>
      <c r="C3942" s="305"/>
      <c r="D3942" s="305"/>
    </row>
    <row r="3943" spans="1:4">
      <c r="A3943" s="305"/>
      <c r="B3943" s="306"/>
      <c r="C3943" s="305"/>
      <c r="D3943" s="305"/>
    </row>
    <row r="3944" spans="1:4">
      <c r="A3944" s="305"/>
      <c r="B3944" s="306"/>
      <c r="C3944" s="305"/>
      <c r="D3944" s="305"/>
    </row>
    <row r="3945" spans="1:4">
      <c r="A3945" s="304"/>
      <c r="B3945" s="304"/>
      <c r="C3945" s="304"/>
      <c r="D3945" s="304"/>
    </row>
    <row r="3946" spans="1:4">
      <c r="A3946" s="304"/>
      <c r="B3946" s="304"/>
      <c r="C3946" s="304"/>
      <c r="D3946" s="304"/>
    </row>
    <row r="3947" spans="1:4">
      <c r="A3947" s="305"/>
      <c r="B3947" s="306"/>
      <c r="C3947" s="305"/>
      <c r="D3947" s="305"/>
    </row>
    <row r="3948" spans="1:4">
      <c r="A3948" s="305"/>
      <c r="B3948" s="306"/>
      <c r="C3948" s="305"/>
      <c r="D3948" s="305"/>
    </row>
    <row r="3949" spans="1:4">
      <c r="A3949" s="305"/>
      <c r="B3949" s="306"/>
      <c r="C3949" s="305"/>
      <c r="D3949" s="305"/>
    </row>
    <row r="3950" spans="1:4">
      <c r="A3950" s="305"/>
      <c r="B3950" s="306"/>
      <c r="C3950" s="305"/>
      <c r="D3950" s="305"/>
    </row>
    <row r="3951" spans="1:4">
      <c r="A3951" s="304"/>
      <c r="B3951" s="304"/>
      <c r="C3951" s="304"/>
      <c r="D3951" s="304"/>
    </row>
    <row r="3952" spans="1:4">
      <c r="A3952" s="304"/>
      <c r="B3952" s="304"/>
      <c r="C3952" s="304"/>
      <c r="D3952" s="304"/>
    </row>
    <row r="3953" spans="1:4">
      <c r="A3953" s="304"/>
      <c r="B3953" s="304"/>
      <c r="C3953" s="304"/>
      <c r="D3953" s="304"/>
    </row>
    <row r="3954" spans="1:4">
      <c r="A3954" s="305"/>
      <c r="B3954" s="306"/>
      <c r="C3954" s="305"/>
      <c r="D3954" s="305"/>
    </row>
    <row r="3955" spans="1:4">
      <c r="A3955" s="305"/>
      <c r="B3955" s="306"/>
      <c r="C3955" s="305"/>
      <c r="D3955" s="305"/>
    </row>
    <row r="3956" spans="1:4">
      <c r="A3956" s="305"/>
      <c r="B3956" s="306"/>
      <c r="C3956" s="305"/>
      <c r="D3956" s="305"/>
    </row>
    <row r="3957" spans="1:4">
      <c r="A3957" s="305"/>
      <c r="B3957" s="306"/>
      <c r="C3957" s="305"/>
      <c r="D3957" s="305"/>
    </row>
    <row r="3958" spans="1:4">
      <c r="A3958" s="305"/>
      <c r="B3958" s="306"/>
      <c r="C3958" s="305"/>
      <c r="D3958" s="305"/>
    </row>
    <row r="3959" spans="1:4">
      <c r="A3959" s="305"/>
      <c r="B3959" s="306"/>
      <c r="C3959" s="305"/>
      <c r="D3959" s="305"/>
    </row>
    <row r="3960" spans="1:4">
      <c r="A3960" s="305"/>
      <c r="B3960" s="306"/>
      <c r="C3960" s="305"/>
      <c r="D3960" s="305"/>
    </row>
    <row r="3961" spans="1:4">
      <c r="A3961" s="304"/>
      <c r="B3961" s="304"/>
      <c r="C3961" s="304"/>
      <c r="D3961" s="304"/>
    </row>
    <row r="3962" spans="1:4">
      <c r="A3962" s="305"/>
      <c r="B3962" s="306"/>
      <c r="C3962" s="305"/>
      <c r="D3962" s="305"/>
    </row>
    <row r="3963" spans="1:4">
      <c r="A3963" s="305"/>
      <c r="B3963" s="306"/>
      <c r="C3963" s="305"/>
      <c r="D3963" s="305"/>
    </row>
    <row r="3964" spans="1:4">
      <c r="A3964" s="305"/>
      <c r="B3964" s="306"/>
      <c r="C3964" s="305"/>
      <c r="D3964" s="305"/>
    </row>
    <row r="3965" spans="1:4">
      <c r="A3965" s="305"/>
      <c r="B3965" s="306"/>
      <c r="C3965" s="305"/>
      <c r="D3965" s="305"/>
    </row>
    <row r="3966" spans="1:4">
      <c r="A3966" s="304"/>
      <c r="B3966" s="304"/>
      <c r="C3966" s="304"/>
      <c r="D3966" s="304"/>
    </row>
    <row r="3967" spans="1:4">
      <c r="A3967" s="304"/>
      <c r="B3967" s="304"/>
      <c r="C3967" s="304"/>
      <c r="D3967" s="304"/>
    </row>
    <row r="3968" spans="1:4">
      <c r="A3968" s="305"/>
      <c r="B3968" s="306"/>
      <c r="C3968" s="305"/>
      <c r="D3968" s="305"/>
    </row>
    <row r="3969" spans="1:4">
      <c r="A3969" s="305"/>
      <c r="B3969" s="306"/>
      <c r="C3969" s="305"/>
      <c r="D3969" s="305"/>
    </row>
    <row r="3970" spans="1:4">
      <c r="A3970" s="305"/>
      <c r="B3970" s="306"/>
      <c r="C3970" s="305"/>
      <c r="D3970" s="305"/>
    </row>
    <row r="3971" spans="1:4">
      <c r="A3971" s="304"/>
      <c r="B3971" s="304"/>
      <c r="C3971" s="304"/>
      <c r="D3971" s="304"/>
    </row>
    <row r="3972" spans="1:4">
      <c r="A3972" s="304"/>
      <c r="B3972" s="304"/>
      <c r="C3972" s="304"/>
      <c r="D3972" s="304"/>
    </row>
    <row r="3973" spans="1:4">
      <c r="A3973" s="305"/>
      <c r="B3973" s="306"/>
      <c r="C3973" s="305"/>
      <c r="D3973" s="305"/>
    </row>
    <row r="3974" spans="1:4">
      <c r="A3974" s="305"/>
      <c r="B3974" s="306"/>
      <c r="C3974" s="305"/>
      <c r="D3974" s="305"/>
    </row>
    <row r="3975" spans="1:4">
      <c r="A3975" s="305"/>
      <c r="B3975" s="306"/>
      <c r="C3975" s="305"/>
      <c r="D3975" s="305"/>
    </row>
    <row r="3976" spans="1:4">
      <c r="A3976" s="304"/>
      <c r="B3976" s="304"/>
      <c r="C3976" s="304"/>
      <c r="D3976" s="304"/>
    </row>
    <row r="3977" spans="1:4">
      <c r="A3977" s="304"/>
      <c r="B3977" s="304"/>
      <c r="C3977" s="304"/>
      <c r="D3977" s="304"/>
    </row>
    <row r="3978" spans="1:4">
      <c r="A3978" s="304"/>
      <c r="B3978" s="304"/>
      <c r="C3978" s="304"/>
      <c r="D3978" s="304"/>
    </row>
    <row r="3979" spans="1:4">
      <c r="A3979" s="304"/>
      <c r="B3979" s="304"/>
      <c r="C3979" s="304"/>
      <c r="D3979" s="304"/>
    </row>
    <row r="3980" spans="1:4">
      <c r="A3980" s="305"/>
      <c r="B3980" s="306"/>
      <c r="C3980" s="305"/>
      <c r="D3980" s="305"/>
    </row>
    <row r="3981" spans="1:4">
      <c r="A3981" s="305"/>
      <c r="B3981" s="306"/>
      <c r="C3981" s="305"/>
      <c r="D3981" s="305"/>
    </row>
    <row r="3982" spans="1:4">
      <c r="A3982" s="305"/>
      <c r="B3982" s="306"/>
      <c r="C3982" s="305"/>
      <c r="D3982" s="305"/>
    </row>
    <row r="3983" spans="1:4">
      <c r="A3983" s="305"/>
      <c r="B3983" s="306"/>
      <c r="C3983" s="305"/>
      <c r="D3983" s="305"/>
    </row>
    <row r="3984" spans="1:4">
      <c r="A3984" s="304"/>
      <c r="B3984" s="304"/>
      <c r="C3984" s="304"/>
      <c r="D3984" s="304"/>
    </row>
    <row r="3985" spans="1:4">
      <c r="A3985" s="305"/>
      <c r="B3985" s="306"/>
      <c r="C3985" s="305"/>
      <c r="D3985" s="305"/>
    </row>
    <row r="3986" spans="1:4">
      <c r="A3986" s="305"/>
      <c r="B3986" s="306"/>
      <c r="C3986" s="305"/>
      <c r="D3986" s="305"/>
    </row>
    <row r="3987" spans="1:4">
      <c r="A3987" s="305"/>
      <c r="B3987" s="306"/>
      <c r="C3987" s="305"/>
      <c r="D3987" s="305"/>
    </row>
    <row r="3988" spans="1:4">
      <c r="A3988" s="305"/>
      <c r="B3988" s="306"/>
      <c r="C3988" s="305"/>
      <c r="D3988" s="305"/>
    </row>
    <row r="3989" spans="1:4">
      <c r="A3989" s="304"/>
      <c r="B3989" s="304"/>
      <c r="C3989" s="304"/>
      <c r="D3989" s="304"/>
    </row>
    <row r="3990" spans="1:4">
      <c r="A3990" s="305"/>
      <c r="B3990" s="306"/>
      <c r="C3990" s="305"/>
      <c r="D3990" s="305"/>
    </row>
    <row r="3991" spans="1:4">
      <c r="A3991" s="305"/>
      <c r="B3991" s="306"/>
      <c r="C3991" s="305"/>
      <c r="D3991" s="305"/>
    </row>
    <row r="3992" spans="1:4">
      <c r="A3992" s="304"/>
      <c r="B3992" s="304"/>
      <c r="C3992" s="304"/>
      <c r="D3992" s="304"/>
    </row>
    <row r="3993" spans="1:4">
      <c r="A3993" s="305"/>
      <c r="B3993" s="306"/>
      <c r="C3993" s="305"/>
      <c r="D3993" s="305"/>
    </row>
    <row r="3994" spans="1:4">
      <c r="A3994" s="305"/>
      <c r="B3994" s="306"/>
      <c r="C3994" s="305"/>
      <c r="D3994" s="305"/>
    </row>
    <row r="3995" spans="1:4">
      <c r="A3995" s="304"/>
      <c r="B3995" s="304"/>
      <c r="C3995" s="304"/>
      <c r="D3995" s="304"/>
    </row>
    <row r="3996" spans="1:4">
      <c r="A3996" s="305"/>
      <c r="B3996" s="306"/>
      <c r="C3996" s="305"/>
      <c r="D3996" s="305"/>
    </row>
    <row r="3997" spans="1:4">
      <c r="A3997" s="304"/>
      <c r="B3997" s="304"/>
      <c r="C3997" s="304"/>
      <c r="D3997" s="304"/>
    </row>
    <row r="3998" spans="1:4">
      <c r="A3998" s="305"/>
      <c r="B3998" s="306"/>
      <c r="C3998" s="305"/>
      <c r="D3998" s="305"/>
    </row>
    <row r="3999" spans="1:4">
      <c r="A3999" s="305"/>
      <c r="B3999" s="306"/>
      <c r="C3999" s="305"/>
      <c r="D3999" s="305"/>
    </row>
    <row r="4000" spans="1:4">
      <c r="A4000" s="304"/>
      <c r="B4000" s="304"/>
      <c r="C4000" s="304"/>
      <c r="D4000" s="304"/>
    </row>
    <row r="4001" spans="1:4">
      <c r="A4001" s="305"/>
      <c r="B4001" s="306"/>
      <c r="C4001" s="305"/>
      <c r="D4001" s="305"/>
    </row>
    <row r="4002" spans="1:4">
      <c r="A4002" s="305"/>
      <c r="B4002" s="306"/>
      <c r="C4002" s="305"/>
      <c r="D4002" s="305"/>
    </row>
    <row r="4003" spans="1:4">
      <c r="A4003" s="304"/>
      <c r="B4003" s="304"/>
      <c r="C4003" s="304"/>
      <c r="D4003" s="304"/>
    </row>
    <row r="4004" spans="1:4">
      <c r="A4004" s="305"/>
      <c r="B4004" s="306"/>
      <c r="C4004" s="305"/>
      <c r="D4004" s="305"/>
    </row>
    <row r="4005" spans="1:4">
      <c r="A4005" s="305"/>
      <c r="B4005" s="306"/>
      <c r="C4005" s="305"/>
      <c r="D4005" s="305"/>
    </row>
    <row r="4006" spans="1:4">
      <c r="A4006" s="305"/>
      <c r="B4006" s="306"/>
      <c r="C4006" s="305"/>
      <c r="D4006" s="305"/>
    </row>
    <row r="4007" spans="1:4">
      <c r="A4007" s="305"/>
      <c r="B4007" s="306"/>
      <c r="C4007" s="305"/>
      <c r="D4007" s="305"/>
    </row>
    <row r="4008" spans="1:4">
      <c r="A4008" s="305"/>
      <c r="B4008" s="306"/>
      <c r="C4008" s="305"/>
      <c r="D4008" s="305"/>
    </row>
    <row r="4009" spans="1:4">
      <c r="A4009" s="304"/>
      <c r="B4009" s="304"/>
      <c r="C4009" s="304"/>
      <c r="D4009" s="304"/>
    </row>
    <row r="4010" spans="1:4">
      <c r="A4010" s="305"/>
      <c r="B4010" s="306"/>
      <c r="C4010" s="305"/>
      <c r="D4010" s="305"/>
    </row>
    <row r="4011" spans="1:4">
      <c r="A4011" s="305"/>
      <c r="B4011" s="306"/>
      <c r="C4011" s="305"/>
      <c r="D4011" s="305"/>
    </row>
    <row r="4012" spans="1:4">
      <c r="A4012" s="305"/>
      <c r="B4012" s="306"/>
      <c r="C4012" s="305"/>
      <c r="D4012" s="305"/>
    </row>
    <row r="4013" spans="1:4">
      <c r="A4013" s="304"/>
      <c r="B4013" s="304"/>
      <c r="C4013" s="304"/>
      <c r="D4013" s="304"/>
    </row>
    <row r="4014" spans="1:4">
      <c r="A4014" s="304"/>
      <c r="B4014" s="304"/>
      <c r="C4014" s="304"/>
      <c r="D4014" s="304"/>
    </row>
    <row r="4015" spans="1:4">
      <c r="A4015" s="305"/>
      <c r="B4015" s="306"/>
      <c r="C4015" s="305"/>
      <c r="D4015" s="305"/>
    </row>
    <row r="4016" spans="1:4">
      <c r="A4016" s="304"/>
      <c r="B4016" s="304"/>
      <c r="C4016" s="304"/>
      <c r="D4016" s="304"/>
    </row>
    <row r="4017" spans="1:4">
      <c r="A4017" s="304"/>
      <c r="B4017" s="304"/>
      <c r="C4017" s="304"/>
      <c r="D4017" s="304"/>
    </row>
    <row r="4018" spans="1:4">
      <c r="A4018" s="305"/>
      <c r="B4018" s="306"/>
      <c r="C4018" s="305"/>
      <c r="D4018" s="305"/>
    </row>
    <row r="4019" spans="1:4">
      <c r="A4019" s="305"/>
      <c r="B4019" s="306"/>
      <c r="C4019" s="305"/>
      <c r="D4019" s="305"/>
    </row>
    <row r="4020" spans="1:4">
      <c r="A4020" s="304"/>
      <c r="B4020" s="304"/>
      <c r="C4020" s="304"/>
      <c r="D4020" s="304"/>
    </row>
    <row r="4021" spans="1:4">
      <c r="A4021" s="305"/>
      <c r="B4021" s="306"/>
      <c r="C4021" s="305"/>
      <c r="D4021" s="305"/>
    </row>
    <row r="4022" spans="1:4">
      <c r="A4022" s="304"/>
      <c r="B4022" s="304"/>
      <c r="C4022" s="304"/>
      <c r="D4022" s="304"/>
    </row>
    <row r="4023" spans="1:4">
      <c r="A4023" s="305"/>
      <c r="B4023" s="306"/>
      <c r="C4023" s="305"/>
      <c r="D4023" s="305"/>
    </row>
    <row r="4024" spans="1:4">
      <c r="A4024" s="305"/>
      <c r="B4024" s="306"/>
      <c r="C4024" s="305"/>
      <c r="D4024" s="305"/>
    </row>
    <row r="4025" spans="1:4">
      <c r="A4025" s="304"/>
      <c r="B4025" s="304"/>
      <c r="C4025" s="304"/>
      <c r="D4025" s="304"/>
    </row>
    <row r="4026" spans="1:4">
      <c r="A4026" s="305"/>
      <c r="B4026" s="306"/>
      <c r="C4026" s="305"/>
      <c r="D4026" s="305"/>
    </row>
    <row r="4027" spans="1:4">
      <c r="A4027" s="305"/>
      <c r="B4027" s="306"/>
      <c r="C4027" s="305"/>
      <c r="D4027" s="305"/>
    </row>
    <row r="4028" spans="1:4">
      <c r="A4028" s="305"/>
      <c r="B4028" s="306"/>
      <c r="C4028" s="305"/>
      <c r="D4028" s="305"/>
    </row>
    <row r="4029" spans="1:4">
      <c r="A4029" s="305"/>
      <c r="B4029" s="306"/>
      <c r="C4029" s="305"/>
      <c r="D4029" s="305"/>
    </row>
    <row r="4030" spans="1:4">
      <c r="A4030" s="305"/>
      <c r="B4030" s="306"/>
      <c r="C4030" s="305"/>
      <c r="D4030" s="305"/>
    </row>
    <row r="4031" spans="1:4">
      <c r="A4031" s="304"/>
      <c r="B4031" s="304"/>
      <c r="C4031" s="304"/>
      <c r="D4031" s="304"/>
    </row>
    <row r="4032" spans="1:4">
      <c r="A4032" s="305"/>
      <c r="B4032" s="306"/>
      <c r="C4032" s="305"/>
      <c r="D4032" s="305"/>
    </row>
    <row r="4033" spans="1:4">
      <c r="A4033" s="305"/>
      <c r="B4033" s="306"/>
      <c r="C4033" s="305"/>
      <c r="D4033" s="305"/>
    </row>
    <row r="4034" spans="1:4">
      <c r="A4034" s="305"/>
      <c r="B4034" s="306"/>
      <c r="C4034" s="305"/>
      <c r="D4034" s="305"/>
    </row>
    <row r="4035" spans="1:4">
      <c r="A4035" s="304"/>
      <c r="B4035" s="304"/>
      <c r="C4035" s="304"/>
      <c r="D4035" s="304"/>
    </row>
    <row r="4036" spans="1:4">
      <c r="A4036" s="304"/>
      <c r="B4036" s="304"/>
      <c r="C4036" s="304"/>
      <c r="D4036" s="304"/>
    </row>
    <row r="4037" spans="1:4">
      <c r="A4037" s="305"/>
      <c r="B4037" s="306"/>
      <c r="C4037" s="305"/>
      <c r="D4037" s="305"/>
    </row>
    <row r="4038" spans="1:4">
      <c r="A4038" s="305"/>
      <c r="B4038" s="306"/>
      <c r="C4038" s="305"/>
      <c r="D4038" s="305"/>
    </row>
    <row r="4039" spans="1:4">
      <c r="A4039" s="305"/>
      <c r="B4039" s="306"/>
      <c r="C4039" s="305"/>
      <c r="D4039" s="305"/>
    </row>
    <row r="4040" spans="1:4">
      <c r="A4040" s="305"/>
      <c r="B4040" s="306"/>
      <c r="C4040" s="305"/>
      <c r="D4040" s="305"/>
    </row>
    <row r="4041" spans="1:4">
      <c r="A4041" s="305"/>
      <c r="B4041" s="306"/>
      <c r="C4041" s="305"/>
      <c r="D4041" s="305"/>
    </row>
    <row r="4042" spans="1:4">
      <c r="A4042" s="305"/>
      <c r="B4042" s="306"/>
      <c r="C4042" s="305"/>
      <c r="D4042" s="305"/>
    </row>
    <row r="4043" spans="1:4">
      <c r="A4043" s="304"/>
      <c r="B4043" s="304"/>
      <c r="C4043" s="304"/>
      <c r="D4043" s="304"/>
    </row>
    <row r="4044" spans="1:4">
      <c r="A4044" s="305"/>
      <c r="B4044" s="306"/>
      <c r="C4044" s="305"/>
      <c r="D4044" s="305"/>
    </row>
    <row r="4045" spans="1:4">
      <c r="A4045" s="305"/>
      <c r="B4045" s="306"/>
      <c r="C4045" s="305"/>
      <c r="D4045" s="305"/>
    </row>
    <row r="4046" spans="1:4">
      <c r="A4046" s="305"/>
      <c r="B4046" s="306"/>
      <c r="C4046" s="305"/>
      <c r="D4046" s="305"/>
    </row>
    <row r="4047" spans="1:4">
      <c r="A4047" s="304"/>
      <c r="B4047" s="304"/>
      <c r="C4047" s="304"/>
      <c r="D4047" s="304"/>
    </row>
    <row r="4048" spans="1:4">
      <c r="A4048" s="305"/>
      <c r="B4048" s="306"/>
      <c r="C4048" s="305"/>
      <c r="D4048" s="305"/>
    </row>
    <row r="4049" spans="1:4">
      <c r="A4049" s="304"/>
      <c r="B4049" s="304"/>
      <c r="C4049" s="304"/>
      <c r="D4049" s="304"/>
    </row>
    <row r="4050" spans="1:4">
      <c r="A4050" s="304"/>
      <c r="B4050" s="304"/>
      <c r="C4050" s="304"/>
      <c r="D4050" s="304"/>
    </row>
    <row r="4051" spans="1:4">
      <c r="A4051" s="305"/>
      <c r="B4051" s="306"/>
      <c r="C4051" s="305"/>
      <c r="D4051" s="305"/>
    </row>
    <row r="4052" spans="1:4">
      <c r="A4052" s="304"/>
      <c r="B4052" s="304"/>
      <c r="C4052" s="304"/>
      <c r="D4052" s="304"/>
    </row>
    <row r="4053" spans="1:4">
      <c r="A4053" s="304"/>
      <c r="B4053" s="304"/>
      <c r="C4053" s="304"/>
      <c r="D4053" s="304"/>
    </row>
    <row r="4054" spans="1:4">
      <c r="A4054" s="304"/>
      <c r="B4054" s="304"/>
      <c r="C4054" s="304"/>
      <c r="D4054" s="304"/>
    </row>
    <row r="4055" spans="1:4">
      <c r="A4055" s="304"/>
      <c r="B4055" s="304"/>
      <c r="C4055" s="304"/>
      <c r="D4055" s="304"/>
    </row>
    <row r="4056" spans="1:4">
      <c r="A4056" s="305"/>
      <c r="B4056" s="306"/>
      <c r="C4056" s="305"/>
      <c r="D4056" s="305"/>
    </row>
    <row r="4057" spans="1:4">
      <c r="A4057" s="305"/>
      <c r="B4057" s="306"/>
      <c r="C4057" s="305"/>
      <c r="D4057" s="305"/>
    </row>
    <row r="4058" spans="1:4">
      <c r="A4058" s="305"/>
      <c r="B4058" s="306"/>
      <c r="C4058" s="305"/>
      <c r="D4058" s="305"/>
    </row>
    <row r="4059" spans="1:4">
      <c r="A4059" s="305"/>
      <c r="B4059" s="306"/>
      <c r="C4059" s="305"/>
      <c r="D4059" s="305"/>
    </row>
    <row r="4060" spans="1:4">
      <c r="A4060" s="305"/>
      <c r="B4060" s="306"/>
      <c r="C4060" s="305"/>
      <c r="D4060" s="305"/>
    </row>
    <row r="4061" spans="1:4">
      <c r="A4061" s="305"/>
      <c r="B4061" s="306"/>
      <c r="C4061" s="305"/>
      <c r="D4061" s="305"/>
    </row>
    <row r="4062" spans="1:4">
      <c r="A4062" s="305"/>
      <c r="B4062" s="306"/>
      <c r="C4062" s="305"/>
      <c r="D4062" s="305"/>
    </row>
    <row r="4063" spans="1:4">
      <c r="A4063" s="305"/>
      <c r="B4063" s="306"/>
      <c r="C4063" s="305"/>
      <c r="D4063" s="305"/>
    </row>
    <row r="4064" spans="1:4">
      <c r="A4064" s="305"/>
      <c r="B4064" s="306"/>
      <c r="C4064" s="305"/>
      <c r="D4064" s="305"/>
    </row>
    <row r="4065" spans="1:4">
      <c r="A4065" s="305"/>
      <c r="B4065" s="306"/>
      <c r="C4065" s="305"/>
      <c r="D4065" s="305"/>
    </row>
    <row r="4066" spans="1:4">
      <c r="A4066" s="305"/>
      <c r="B4066" s="306"/>
      <c r="C4066" s="305"/>
      <c r="D4066" s="305"/>
    </row>
    <row r="4067" spans="1:4">
      <c r="A4067" s="305"/>
      <c r="B4067" s="306"/>
      <c r="C4067" s="305"/>
      <c r="D4067" s="305"/>
    </row>
    <row r="4068" spans="1:4">
      <c r="A4068" s="304"/>
      <c r="B4068" s="304"/>
      <c r="C4068" s="304"/>
      <c r="D4068" s="304"/>
    </row>
    <row r="4069" spans="1:4">
      <c r="A4069" s="305"/>
      <c r="B4069" s="306"/>
      <c r="C4069" s="305"/>
      <c r="D4069" s="305"/>
    </row>
    <row r="4070" spans="1:4">
      <c r="A4070" s="305"/>
      <c r="B4070" s="306"/>
      <c r="C4070" s="305"/>
      <c r="D4070" s="305"/>
    </row>
    <row r="4071" spans="1:4">
      <c r="A4071" s="305"/>
      <c r="B4071" s="306"/>
      <c r="C4071" s="305"/>
      <c r="D4071" s="305"/>
    </row>
    <row r="4072" spans="1:4">
      <c r="A4072" s="305"/>
      <c r="B4072" s="306"/>
      <c r="C4072" s="305"/>
      <c r="D4072" s="305"/>
    </row>
    <row r="4073" spans="1:4">
      <c r="A4073" s="305"/>
      <c r="B4073" s="306"/>
      <c r="C4073" s="305"/>
      <c r="D4073" s="305"/>
    </row>
    <row r="4074" spans="1:4">
      <c r="A4074" s="305"/>
      <c r="B4074" s="306"/>
      <c r="C4074" s="305"/>
      <c r="D4074" s="305"/>
    </row>
    <row r="4075" spans="1:4">
      <c r="A4075" s="305"/>
      <c r="B4075" s="306"/>
      <c r="C4075" s="305"/>
      <c r="D4075" s="305"/>
    </row>
    <row r="4076" spans="1:4">
      <c r="A4076" s="305"/>
      <c r="B4076" s="306"/>
      <c r="C4076" s="305"/>
      <c r="D4076" s="305"/>
    </row>
    <row r="4077" spans="1:4">
      <c r="A4077" s="305"/>
      <c r="B4077" s="306"/>
      <c r="C4077" s="305"/>
      <c r="D4077" s="305"/>
    </row>
    <row r="4078" spans="1:4">
      <c r="A4078" s="305"/>
      <c r="B4078" s="306"/>
      <c r="C4078" s="305"/>
      <c r="D4078" s="305"/>
    </row>
    <row r="4079" spans="1:4">
      <c r="A4079" s="305"/>
      <c r="B4079" s="306"/>
      <c r="C4079" s="305"/>
      <c r="D4079" s="305"/>
    </row>
    <row r="4080" spans="1:4">
      <c r="A4080" s="305"/>
      <c r="B4080" s="306"/>
      <c r="C4080" s="305"/>
      <c r="D4080" s="305"/>
    </row>
    <row r="4081" spans="1:4">
      <c r="A4081" s="305"/>
      <c r="B4081" s="306"/>
      <c r="C4081" s="305"/>
      <c r="D4081" s="305"/>
    </row>
    <row r="4082" spans="1:4">
      <c r="A4082" s="305"/>
      <c r="B4082" s="306"/>
      <c r="C4082" s="305"/>
      <c r="D4082" s="305"/>
    </row>
    <row r="4083" spans="1:4">
      <c r="A4083" s="304"/>
      <c r="B4083" s="304"/>
      <c r="C4083" s="304"/>
      <c r="D4083" s="304"/>
    </row>
    <row r="4084" spans="1:4">
      <c r="A4084" s="305"/>
      <c r="B4084" s="306"/>
      <c r="C4084" s="305"/>
      <c r="D4084" s="305"/>
    </row>
    <row r="4085" spans="1:4">
      <c r="A4085" s="305"/>
      <c r="B4085" s="306"/>
      <c r="C4085" s="305"/>
      <c r="D4085" s="305"/>
    </row>
    <row r="4086" spans="1:4">
      <c r="A4086" s="305"/>
      <c r="B4086" s="306"/>
      <c r="C4086" s="305"/>
      <c r="D4086" s="305"/>
    </row>
    <row r="4087" spans="1:4">
      <c r="A4087" s="305"/>
      <c r="B4087" s="306"/>
      <c r="C4087" s="305"/>
      <c r="D4087" s="305"/>
    </row>
    <row r="4088" spans="1:4">
      <c r="A4088" s="305"/>
      <c r="B4088" s="306"/>
      <c r="C4088" s="305"/>
      <c r="D4088" s="305"/>
    </row>
    <row r="4089" spans="1:4">
      <c r="A4089" s="304"/>
      <c r="B4089" s="304"/>
      <c r="C4089" s="304"/>
      <c r="D4089" s="304"/>
    </row>
    <row r="4090" spans="1:4">
      <c r="A4090" s="304"/>
      <c r="B4090" s="304"/>
      <c r="C4090" s="304"/>
      <c r="D4090" s="304"/>
    </row>
    <row r="4091" spans="1:4">
      <c r="A4091" s="305"/>
      <c r="B4091" s="306"/>
      <c r="C4091" s="305"/>
      <c r="D4091" s="305"/>
    </row>
    <row r="4092" spans="1:4">
      <c r="A4092" s="305"/>
      <c r="B4092" s="306"/>
      <c r="C4092" s="305"/>
      <c r="D4092" s="305"/>
    </row>
    <row r="4093" spans="1:4">
      <c r="A4093" s="305"/>
      <c r="B4093" s="306"/>
      <c r="C4093" s="305"/>
      <c r="D4093" s="305"/>
    </row>
    <row r="4094" spans="1:4">
      <c r="A4094" s="305"/>
      <c r="B4094" s="306"/>
      <c r="C4094" s="305"/>
      <c r="D4094" s="305"/>
    </row>
    <row r="4095" spans="1:4">
      <c r="A4095" s="305"/>
      <c r="B4095" s="306"/>
      <c r="C4095" s="305"/>
      <c r="D4095" s="305"/>
    </row>
    <row r="4096" spans="1:4">
      <c r="A4096" s="305"/>
      <c r="B4096" s="306"/>
      <c r="C4096" s="305"/>
      <c r="D4096" s="305"/>
    </row>
    <row r="4097" spans="1:4">
      <c r="A4097" s="305"/>
      <c r="B4097" s="306"/>
      <c r="C4097" s="305"/>
      <c r="D4097" s="305"/>
    </row>
    <row r="4098" spans="1:4">
      <c r="A4098" s="305"/>
      <c r="B4098" s="306"/>
      <c r="C4098" s="305"/>
      <c r="D4098" s="305"/>
    </row>
    <row r="4099" spans="1:4">
      <c r="A4099" s="305"/>
      <c r="B4099" s="306"/>
      <c r="C4099" s="305"/>
      <c r="D4099" s="305"/>
    </row>
    <row r="4100" spans="1:4">
      <c r="A4100" s="305"/>
      <c r="B4100" s="306"/>
      <c r="C4100" s="305"/>
      <c r="D4100" s="305"/>
    </row>
    <row r="4101" spans="1:4">
      <c r="A4101" s="305"/>
      <c r="B4101" s="306"/>
      <c r="C4101" s="305"/>
      <c r="D4101" s="305"/>
    </row>
    <row r="4102" spans="1:4">
      <c r="A4102" s="305"/>
      <c r="B4102" s="306"/>
      <c r="C4102" s="305"/>
      <c r="D4102" s="305"/>
    </row>
    <row r="4103" spans="1:4">
      <c r="A4103" s="305"/>
      <c r="B4103" s="306"/>
      <c r="C4103" s="305"/>
      <c r="D4103" s="305"/>
    </row>
    <row r="4104" spans="1:4">
      <c r="A4104" s="305"/>
      <c r="B4104" s="306"/>
      <c r="C4104" s="305"/>
      <c r="D4104" s="305"/>
    </row>
    <row r="4105" spans="1:4">
      <c r="A4105" s="304"/>
      <c r="B4105" s="304"/>
      <c r="C4105" s="304"/>
      <c r="D4105" s="304"/>
    </row>
    <row r="4106" spans="1:4">
      <c r="A4106" s="305"/>
      <c r="B4106" s="306"/>
      <c r="C4106" s="305"/>
      <c r="D4106" s="305"/>
    </row>
    <row r="4107" spans="1:4">
      <c r="A4107" s="305"/>
      <c r="B4107" s="306"/>
      <c r="C4107" s="305"/>
      <c r="D4107" s="305"/>
    </row>
    <row r="4108" spans="1:4">
      <c r="A4108" s="304"/>
      <c r="B4108" s="304"/>
      <c r="C4108" s="304"/>
      <c r="D4108" s="304"/>
    </row>
    <row r="4109" spans="1:4">
      <c r="A4109" s="305"/>
      <c r="B4109" s="306"/>
      <c r="C4109" s="305"/>
      <c r="D4109" s="305"/>
    </row>
    <row r="4110" spans="1:4">
      <c r="A4110" s="305"/>
      <c r="B4110" s="306"/>
      <c r="C4110" s="305"/>
      <c r="D4110" s="305"/>
    </row>
    <row r="4111" spans="1:4">
      <c r="A4111" s="305"/>
      <c r="B4111" s="306"/>
      <c r="C4111" s="305"/>
      <c r="D4111" s="305"/>
    </row>
    <row r="4112" spans="1:4">
      <c r="A4112" s="304"/>
      <c r="B4112" s="304"/>
      <c r="C4112" s="304"/>
      <c r="D4112" s="304"/>
    </row>
    <row r="4113" spans="1:4">
      <c r="A4113" s="305"/>
      <c r="B4113" s="306"/>
      <c r="C4113" s="305"/>
      <c r="D4113" s="305"/>
    </row>
    <row r="4114" spans="1:4">
      <c r="A4114" s="305"/>
      <c r="B4114" s="306"/>
      <c r="C4114" s="305"/>
      <c r="D4114" s="305"/>
    </row>
    <row r="4115" spans="1:4">
      <c r="A4115" s="305"/>
      <c r="B4115" s="306"/>
      <c r="C4115" s="305"/>
      <c r="D4115" s="305"/>
    </row>
    <row r="4116" spans="1:4">
      <c r="A4116" s="304"/>
      <c r="B4116" s="304"/>
      <c r="C4116" s="304"/>
      <c r="D4116" s="304"/>
    </row>
    <row r="4117" spans="1:4">
      <c r="A4117" s="304"/>
      <c r="B4117" s="304"/>
      <c r="C4117" s="304"/>
      <c r="D4117" s="304"/>
    </row>
    <row r="4118" spans="1:4">
      <c r="A4118" s="305"/>
      <c r="B4118" s="306"/>
      <c r="C4118" s="305"/>
      <c r="D4118" s="305"/>
    </row>
    <row r="4119" spans="1:4">
      <c r="A4119" s="305"/>
      <c r="B4119" s="306"/>
      <c r="C4119" s="305"/>
      <c r="D4119" s="305"/>
    </row>
    <row r="4120" spans="1:4">
      <c r="A4120" s="305"/>
      <c r="B4120" s="306"/>
      <c r="C4120" s="305"/>
      <c r="D4120" s="305"/>
    </row>
    <row r="4121" spans="1:4">
      <c r="A4121" s="305"/>
      <c r="B4121" s="306"/>
      <c r="C4121" s="305"/>
      <c r="D4121" s="305"/>
    </row>
    <row r="4122" spans="1:4">
      <c r="A4122" s="305"/>
      <c r="B4122" s="306"/>
      <c r="C4122" s="305"/>
      <c r="D4122" s="305"/>
    </row>
    <row r="4123" spans="1:4">
      <c r="A4123" s="305"/>
      <c r="B4123" s="306"/>
      <c r="C4123" s="305"/>
      <c r="D4123" s="305"/>
    </row>
    <row r="4124" spans="1:4">
      <c r="A4124" s="305"/>
      <c r="B4124" s="306"/>
      <c r="C4124" s="305"/>
      <c r="D4124" s="305"/>
    </row>
    <row r="4125" spans="1:4">
      <c r="A4125" s="305"/>
      <c r="B4125" s="306"/>
      <c r="C4125" s="305"/>
      <c r="D4125" s="305"/>
    </row>
    <row r="4126" spans="1:4">
      <c r="A4126" s="305"/>
      <c r="B4126" s="306"/>
      <c r="C4126" s="305"/>
      <c r="D4126" s="305"/>
    </row>
    <row r="4127" spans="1:4">
      <c r="A4127" s="305"/>
      <c r="B4127" s="306"/>
      <c r="C4127" s="305"/>
      <c r="D4127" s="305"/>
    </row>
    <row r="4128" spans="1:4">
      <c r="A4128" s="305"/>
      <c r="B4128" s="306"/>
      <c r="C4128" s="305"/>
      <c r="D4128" s="305"/>
    </row>
    <row r="4129" spans="1:4">
      <c r="A4129" s="305"/>
      <c r="B4129" s="306"/>
      <c r="C4129" s="305"/>
      <c r="D4129" s="305"/>
    </row>
    <row r="4130" spans="1:4">
      <c r="A4130" s="305"/>
      <c r="B4130" s="306"/>
      <c r="C4130" s="305"/>
      <c r="D4130" s="305"/>
    </row>
    <row r="4131" spans="1:4">
      <c r="A4131" s="305"/>
      <c r="B4131" s="306"/>
      <c r="C4131" s="305"/>
      <c r="D4131" s="305"/>
    </row>
    <row r="4132" spans="1:4">
      <c r="A4132" s="305"/>
      <c r="B4132" s="306"/>
      <c r="C4132" s="305"/>
      <c r="D4132" s="305"/>
    </row>
    <row r="4133" spans="1:4">
      <c r="A4133" s="304"/>
      <c r="B4133" s="304"/>
      <c r="C4133" s="304"/>
      <c r="D4133" s="304"/>
    </row>
    <row r="4134" spans="1:4">
      <c r="A4134" s="305"/>
      <c r="B4134" s="306"/>
      <c r="C4134" s="305"/>
      <c r="D4134" s="305"/>
    </row>
    <row r="4135" spans="1:4">
      <c r="A4135" s="305"/>
      <c r="B4135" s="306"/>
      <c r="C4135" s="305"/>
      <c r="D4135" s="305"/>
    </row>
    <row r="4136" spans="1:4">
      <c r="A4136" s="305"/>
      <c r="B4136" s="306"/>
      <c r="C4136" s="305"/>
      <c r="D4136" s="305"/>
    </row>
    <row r="4137" spans="1:4">
      <c r="A4137" s="305"/>
      <c r="B4137" s="306"/>
      <c r="C4137" s="305"/>
      <c r="D4137" s="305"/>
    </row>
    <row r="4138" spans="1:4">
      <c r="A4138" s="305"/>
      <c r="B4138" s="306"/>
      <c r="C4138" s="305"/>
      <c r="D4138" s="305"/>
    </row>
    <row r="4139" spans="1:4">
      <c r="A4139" s="305"/>
      <c r="B4139" s="306"/>
      <c r="C4139" s="305"/>
      <c r="D4139" s="305"/>
    </row>
    <row r="4140" spans="1:4">
      <c r="A4140" s="305"/>
      <c r="B4140" s="306"/>
      <c r="C4140" s="305"/>
      <c r="D4140" s="305"/>
    </row>
    <row r="4141" spans="1:4">
      <c r="A4141" s="305"/>
      <c r="B4141" s="306"/>
      <c r="C4141" s="305"/>
      <c r="D4141" s="305"/>
    </row>
    <row r="4142" spans="1:4">
      <c r="A4142" s="305"/>
      <c r="B4142" s="306"/>
      <c r="C4142" s="305"/>
      <c r="D4142" s="305"/>
    </row>
    <row r="4143" spans="1:4">
      <c r="A4143" s="304"/>
      <c r="B4143" s="304"/>
      <c r="C4143" s="304"/>
      <c r="D4143" s="304"/>
    </row>
    <row r="4144" spans="1:4">
      <c r="A4144" s="305"/>
      <c r="B4144" s="306"/>
      <c r="C4144" s="305"/>
      <c r="D4144" s="305"/>
    </row>
    <row r="4145" spans="1:4">
      <c r="A4145" s="305"/>
      <c r="B4145" s="306"/>
      <c r="C4145" s="305"/>
      <c r="D4145" s="305"/>
    </row>
    <row r="4146" spans="1:4">
      <c r="A4146" s="305"/>
      <c r="B4146" s="306"/>
      <c r="C4146" s="305"/>
      <c r="D4146" s="305"/>
    </row>
    <row r="4147" spans="1:4">
      <c r="A4147" s="305"/>
      <c r="B4147" s="306"/>
      <c r="C4147" s="305"/>
      <c r="D4147" s="305"/>
    </row>
    <row r="4148" spans="1:4">
      <c r="A4148" s="305"/>
      <c r="B4148" s="306"/>
      <c r="C4148" s="305"/>
      <c r="D4148" s="305"/>
    </row>
    <row r="4149" spans="1:4">
      <c r="A4149" s="305"/>
      <c r="B4149" s="306"/>
      <c r="C4149" s="305"/>
      <c r="D4149" s="305"/>
    </row>
    <row r="4150" spans="1:4">
      <c r="A4150" s="305"/>
      <c r="B4150" s="306"/>
      <c r="C4150" s="305"/>
      <c r="D4150" s="305"/>
    </row>
    <row r="4151" spans="1:4">
      <c r="A4151" s="305"/>
      <c r="B4151" s="306"/>
      <c r="C4151" s="305"/>
      <c r="D4151" s="305"/>
    </row>
    <row r="4152" spans="1:4">
      <c r="A4152" s="305"/>
      <c r="B4152" s="306"/>
      <c r="C4152" s="305"/>
      <c r="D4152" s="305"/>
    </row>
    <row r="4153" spans="1:4">
      <c r="A4153" s="305"/>
      <c r="B4153" s="306"/>
      <c r="C4153" s="305"/>
      <c r="D4153" s="305"/>
    </row>
    <row r="4154" spans="1:4">
      <c r="A4154" s="305"/>
      <c r="B4154" s="306"/>
      <c r="C4154" s="305"/>
      <c r="D4154" s="305"/>
    </row>
    <row r="4155" spans="1:4">
      <c r="A4155" s="305"/>
      <c r="B4155" s="306"/>
      <c r="C4155" s="305"/>
      <c r="D4155" s="305"/>
    </row>
    <row r="4156" spans="1:4">
      <c r="A4156" s="305"/>
      <c r="B4156" s="306"/>
      <c r="C4156" s="305"/>
      <c r="D4156" s="305"/>
    </row>
    <row r="4157" spans="1:4">
      <c r="A4157" s="305"/>
      <c r="B4157" s="306"/>
      <c r="C4157" s="305"/>
      <c r="D4157" s="305"/>
    </row>
    <row r="4158" spans="1:4">
      <c r="A4158" s="305"/>
      <c r="B4158" s="306"/>
      <c r="C4158" s="305"/>
      <c r="D4158" s="305"/>
    </row>
    <row r="4159" spans="1:4">
      <c r="A4159" s="305"/>
      <c r="B4159" s="306"/>
      <c r="C4159" s="305"/>
      <c r="D4159" s="305"/>
    </row>
    <row r="4160" spans="1:4">
      <c r="A4160" s="305"/>
      <c r="B4160" s="306"/>
      <c r="C4160" s="305"/>
      <c r="D4160" s="305"/>
    </row>
    <row r="4161" spans="1:4">
      <c r="A4161" s="305"/>
      <c r="B4161" s="306"/>
      <c r="C4161" s="305"/>
      <c r="D4161" s="305"/>
    </row>
    <row r="4162" spans="1:4">
      <c r="A4162" s="305"/>
      <c r="B4162" s="306"/>
      <c r="C4162" s="305"/>
      <c r="D4162" s="305"/>
    </row>
    <row r="4163" spans="1:4">
      <c r="A4163" s="305"/>
      <c r="B4163" s="306"/>
      <c r="C4163" s="305"/>
      <c r="D4163" s="305"/>
    </row>
    <row r="4164" spans="1:4">
      <c r="A4164" s="305"/>
      <c r="B4164" s="306"/>
      <c r="C4164" s="305"/>
      <c r="D4164" s="305"/>
    </row>
    <row r="4165" spans="1:4">
      <c r="A4165" s="305"/>
      <c r="B4165" s="306"/>
      <c r="C4165" s="305"/>
      <c r="D4165" s="305"/>
    </row>
    <row r="4166" spans="1:4">
      <c r="A4166" s="305"/>
      <c r="B4166" s="306"/>
      <c r="C4166" s="305"/>
      <c r="D4166" s="305"/>
    </row>
    <row r="4167" spans="1:4">
      <c r="A4167" s="305"/>
      <c r="B4167" s="306"/>
      <c r="C4167" s="305"/>
      <c r="D4167" s="305"/>
    </row>
    <row r="4168" spans="1:4">
      <c r="A4168" s="305"/>
      <c r="B4168" s="306"/>
      <c r="C4168" s="305"/>
      <c r="D4168" s="305"/>
    </row>
    <row r="4169" spans="1:4">
      <c r="A4169" s="305"/>
      <c r="B4169" s="306"/>
      <c r="C4169" s="305"/>
      <c r="D4169" s="305"/>
    </row>
    <row r="4170" spans="1:4">
      <c r="A4170" s="305"/>
      <c r="B4170" s="306"/>
      <c r="C4170" s="305"/>
      <c r="D4170" s="305"/>
    </row>
    <row r="4171" spans="1:4">
      <c r="A4171" s="304"/>
      <c r="B4171" s="304"/>
      <c r="C4171" s="304"/>
      <c r="D4171" s="304"/>
    </row>
    <row r="4172" spans="1:4">
      <c r="A4172" s="304"/>
      <c r="B4172" s="304"/>
      <c r="C4172" s="304"/>
      <c r="D4172" s="304"/>
    </row>
    <row r="4173" spans="1:4">
      <c r="A4173" s="304"/>
      <c r="B4173" s="304"/>
      <c r="C4173" s="304"/>
      <c r="D4173" s="304"/>
    </row>
    <row r="4174" spans="1:4">
      <c r="A4174" s="305"/>
      <c r="B4174" s="306"/>
      <c r="C4174" s="305"/>
      <c r="D4174" s="305"/>
    </row>
    <row r="4175" spans="1:4">
      <c r="A4175" s="305"/>
      <c r="B4175" s="306"/>
      <c r="C4175" s="305"/>
      <c r="D4175" s="305"/>
    </row>
    <row r="4176" spans="1:4">
      <c r="A4176" s="305"/>
      <c r="B4176" s="306"/>
      <c r="C4176" s="305"/>
      <c r="D4176" s="305"/>
    </row>
    <row r="4177" spans="1:4">
      <c r="A4177" s="305"/>
      <c r="B4177" s="306"/>
      <c r="C4177" s="305"/>
      <c r="D4177" s="305"/>
    </row>
    <row r="4178" spans="1:4">
      <c r="A4178" s="305"/>
      <c r="B4178" s="306"/>
      <c r="C4178" s="305"/>
      <c r="D4178" s="305"/>
    </row>
    <row r="4179" spans="1:4">
      <c r="A4179" s="305"/>
      <c r="B4179" s="306"/>
      <c r="C4179" s="305"/>
      <c r="D4179" s="305"/>
    </row>
    <row r="4180" spans="1:4">
      <c r="A4180" s="305"/>
      <c r="B4180" s="306"/>
      <c r="C4180" s="305"/>
      <c r="D4180" s="305"/>
    </row>
    <row r="4181" spans="1:4">
      <c r="A4181" s="305"/>
      <c r="B4181" s="306"/>
      <c r="C4181" s="305"/>
      <c r="D4181" s="305"/>
    </row>
    <row r="4182" spans="1:4">
      <c r="A4182" s="305"/>
      <c r="B4182" s="306"/>
      <c r="C4182" s="305"/>
      <c r="D4182" s="305"/>
    </row>
    <row r="4183" spans="1:4">
      <c r="A4183" s="305"/>
      <c r="B4183" s="306"/>
      <c r="C4183" s="305"/>
      <c r="D4183" s="305"/>
    </row>
    <row r="4184" spans="1:4">
      <c r="A4184" s="305"/>
      <c r="B4184" s="306"/>
      <c r="C4184" s="305"/>
      <c r="D4184" s="305"/>
    </row>
    <row r="4185" spans="1:4">
      <c r="A4185" s="305"/>
      <c r="B4185" s="306"/>
      <c r="C4185" s="305"/>
      <c r="D4185" s="305"/>
    </row>
    <row r="4186" spans="1:4">
      <c r="A4186" s="305"/>
      <c r="B4186" s="306"/>
      <c r="C4186" s="305"/>
      <c r="D4186" s="305"/>
    </row>
    <row r="4187" spans="1:4">
      <c r="A4187" s="305"/>
      <c r="B4187" s="306"/>
      <c r="C4187" s="305"/>
      <c r="D4187" s="305"/>
    </row>
    <row r="4188" spans="1:4">
      <c r="A4188" s="305"/>
      <c r="B4188" s="306"/>
      <c r="C4188" s="305"/>
      <c r="D4188" s="305"/>
    </row>
    <row r="4189" spans="1:4">
      <c r="A4189" s="305"/>
      <c r="B4189" s="306"/>
      <c r="C4189" s="305"/>
      <c r="D4189" s="305"/>
    </row>
    <row r="4190" spans="1:4">
      <c r="A4190" s="305"/>
      <c r="B4190" s="306"/>
      <c r="C4190" s="305"/>
      <c r="D4190" s="305"/>
    </row>
    <row r="4191" spans="1:4">
      <c r="A4191" s="305"/>
      <c r="B4191" s="306"/>
      <c r="C4191" s="305"/>
      <c r="D4191" s="305"/>
    </row>
    <row r="4192" spans="1:4">
      <c r="A4192" s="305"/>
      <c r="B4192" s="306"/>
      <c r="C4192" s="305"/>
      <c r="D4192" s="305"/>
    </row>
    <row r="4193" spans="1:4">
      <c r="A4193" s="305"/>
      <c r="B4193" s="306"/>
      <c r="C4193" s="305"/>
      <c r="D4193" s="305"/>
    </row>
    <row r="4194" spans="1:4">
      <c r="A4194" s="305"/>
      <c r="B4194" s="306"/>
      <c r="C4194" s="305"/>
      <c r="D4194" s="305"/>
    </row>
    <row r="4195" spans="1:4">
      <c r="A4195" s="305"/>
      <c r="B4195" s="306"/>
      <c r="C4195" s="305"/>
      <c r="D4195" s="305"/>
    </row>
    <row r="4196" spans="1:4">
      <c r="A4196" s="305"/>
      <c r="B4196" s="306"/>
      <c r="C4196" s="305"/>
      <c r="D4196" s="305"/>
    </row>
    <row r="4197" spans="1:4">
      <c r="A4197" s="305"/>
      <c r="B4197" s="306"/>
      <c r="C4197" s="305"/>
      <c r="D4197" s="305"/>
    </row>
    <row r="4198" spans="1:4">
      <c r="A4198" s="305"/>
      <c r="B4198" s="306"/>
      <c r="C4198" s="305"/>
      <c r="D4198" s="305"/>
    </row>
    <row r="4199" spans="1:4">
      <c r="A4199" s="305"/>
      <c r="B4199" s="306"/>
      <c r="C4199" s="305"/>
      <c r="D4199" s="305"/>
    </row>
    <row r="4200" spans="1:4">
      <c r="A4200" s="305"/>
      <c r="B4200" s="306"/>
      <c r="C4200" s="305"/>
      <c r="D4200" s="305"/>
    </row>
    <row r="4201" spans="1:4">
      <c r="A4201" s="305"/>
      <c r="B4201" s="306"/>
      <c r="C4201" s="305"/>
      <c r="D4201" s="305"/>
    </row>
    <row r="4202" spans="1:4">
      <c r="A4202" s="305"/>
      <c r="B4202" s="306"/>
      <c r="C4202" s="305"/>
      <c r="D4202" s="305"/>
    </row>
    <row r="4203" spans="1:4">
      <c r="A4203" s="305"/>
      <c r="B4203" s="306"/>
      <c r="C4203" s="305"/>
      <c r="D4203" s="305"/>
    </row>
    <row r="4204" spans="1:4">
      <c r="A4204" s="305"/>
      <c r="B4204" s="306"/>
      <c r="C4204" s="305"/>
      <c r="D4204" s="305"/>
    </row>
    <row r="4205" spans="1:4">
      <c r="A4205" s="305"/>
      <c r="B4205" s="306"/>
      <c r="C4205" s="305"/>
      <c r="D4205" s="305"/>
    </row>
    <row r="4206" spans="1:4">
      <c r="A4206" s="305"/>
      <c r="B4206" s="306"/>
      <c r="C4206" s="305"/>
      <c r="D4206" s="305"/>
    </row>
    <row r="4207" spans="1:4">
      <c r="A4207" s="305"/>
      <c r="B4207" s="306"/>
      <c r="C4207" s="305"/>
      <c r="D4207" s="305"/>
    </row>
    <row r="4208" spans="1:4">
      <c r="A4208" s="305"/>
      <c r="B4208" s="306"/>
      <c r="C4208" s="305"/>
      <c r="D4208" s="305"/>
    </row>
    <row r="4209" spans="1:4">
      <c r="A4209" s="305"/>
      <c r="B4209" s="306"/>
      <c r="C4209" s="305"/>
      <c r="D4209" s="305"/>
    </row>
    <row r="4210" spans="1:4">
      <c r="A4210" s="305"/>
      <c r="B4210" s="306"/>
      <c r="C4210" s="305"/>
      <c r="D4210" s="305"/>
    </row>
    <row r="4211" spans="1:4">
      <c r="A4211" s="305"/>
      <c r="B4211" s="306"/>
      <c r="C4211" s="305"/>
      <c r="D4211" s="305"/>
    </row>
    <row r="4212" spans="1:4">
      <c r="A4212" s="305"/>
      <c r="B4212" s="306"/>
      <c r="C4212" s="305"/>
      <c r="D4212" s="305"/>
    </row>
    <row r="4213" spans="1:4">
      <c r="A4213" s="305"/>
      <c r="B4213" s="306"/>
      <c r="C4213" s="305"/>
      <c r="D4213" s="305"/>
    </row>
    <row r="4214" spans="1:4">
      <c r="A4214" s="305"/>
      <c r="B4214" s="306"/>
      <c r="C4214" s="305"/>
      <c r="D4214" s="305"/>
    </row>
    <row r="4215" spans="1:4">
      <c r="A4215" s="305"/>
      <c r="B4215" s="306"/>
      <c r="C4215" s="305"/>
      <c r="D4215" s="305"/>
    </row>
    <row r="4216" spans="1:4">
      <c r="A4216" s="305"/>
      <c r="B4216" s="306"/>
      <c r="C4216" s="305"/>
      <c r="D4216" s="305"/>
    </row>
    <row r="4217" spans="1:4">
      <c r="A4217" s="304"/>
      <c r="B4217" s="304"/>
      <c r="C4217" s="304"/>
      <c r="D4217" s="304"/>
    </row>
    <row r="4218" spans="1:4">
      <c r="A4218" s="305"/>
      <c r="B4218" s="306"/>
      <c r="C4218" s="305"/>
      <c r="D4218" s="305"/>
    </row>
    <row r="4219" spans="1:4">
      <c r="A4219" s="305"/>
      <c r="B4219" s="306"/>
      <c r="C4219" s="305"/>
      <c r="D4219" s="305"/>
    </row>
    <row r="4220" spans="1:4">
      <c r="A4220" s="305"/>
      <c r="B4220" s="306"/>
      <c r="C4220" s="305"/>
      <c r="D4220" s="305"/>
    </row>
    <row r="4221" spans="1:4">
      <c r="A4221" s="305"/>
      <c r="B4221" s="306"/>
      <c r="C4221" s="305"/>
      <c r="D4221" s="305"/>
    </row>
    <row r="4222" spans="1:4">
      <c r="A4222" s="305"/>
      <c r="B4222" s="306"/>
      <c r="C4222" s="305"/>
      <c r="D4222" s="305"/>
    </row>
    <row r="4223" spans="1:4">
      <c r="A4223" s="305"/>
      <c r="B4223" s="306"/>
      <c r="C4223" s="305"/>
      <c r="D4223" s="305"/>
    </row>
    <row r="4224" spans="1:4">
      <c r="A4224" s="305"/>
      <c r="B4224" s="306"/>
      <c r="C4224" s="305"/>
      <c r="D4224" s="305"/>
    </row>
    <row r="4225" spans="1:4">
      <c r="A4225" s="305"/>
      <c r="B4225" s="306"/>
      <c r="C4225" s="305"/>
      <c r="D4225" s="305"/>
    </row>
    <row r="4226" spans="1:4">
      <c r="A4226" s="305"/>
      <c r="B4226" s="306"/>
      <c r="C4226" s="305"/>
      <c r="D4226" s="305"/>
    </row>
    <row r="4227" spans="1:4">
      <c r="A4227" s="305"/>
      <c r="B4227" s="306"/>
      <c r="C4227" s="305"/>
      <c r="D4227" s="305"/>
    </row>
    <row r="4228" spans="1:4">
      <c r="A4228" s="305"/>
      <c r="B4228" s="306"/>
      <c r="C4228" s="305"/>
      <c r="D4228" s="305"/>
    </row>
    <row r="4229" spans="1:4">
      <c r="A4229" s="305"/>
      <c r="B4229" s="306"/>
      <c r="C4229" s="305"/>
      <c r="D4229" s="305"/>
    </row>
    <row r="4230" spans="1:4">
      <c r="A4230" s="305"/>
      <c r="B4230" s="306"/>
      <c r="C4230" s="305"/>
      <c r="D4230" s="305"/>
    </row>
    <row r="4231" spans="1:4">
      <c r="A4231" s="304"/>
      <c r="B4231" s="304"/>
      <c r="C4231" s="304"/>
      <c r="D4231" s="304"/>
    </row>
    <row r="4232" spans="1:4">
      <c r="A4232" s="304"/>
      <c r="B4232" s="304"/>
      <c r="C4232" s="304"/>
      <c r="D4232" s="304"/>
    </row>
    <row r="4233" spans="1:4">
      <c r="A4233" s="305"/>
      <c r="B4233" s="306"/>
      <c r="C4233" s="305"/>
      <c r="D4233" s="305"/>
    </row>
    <row r="4234" spans="1:4">
      <c r="A4234" s="305"/>
      <c r="B4234" s="306"/>
      <c r="C4234" s="305"/>
      <c r="D4234" s="305"/>
    </row>
    <row r="4235" spans="1:4">
      <c r="A4235" s="305"/>
      <c r="B4235" s="306"/>
      <c r="C4235" s="305"/>
      <c r="D4235" s="305"/>
    </row>
    <row r="4236" spans="1:4">
      <c r="A4236" s="305"/>
      <c r="B4236" s="306"/>
      <c r="C4236" s="305"/>
      <c r="D4236" s="305"/>
    </row>
    <row r="4237" spans="1:4">
      <c r="A4237" s="305"/>
      <c r="B4237" s="306"/>
      <c r="C4237" s="305"/>
      <c r="D4237" s="305"/>
    </row>
    <row r="4238" spans="1:4">
      <c r="A4238" s="305"/>
      <c r="B4238" s="306"/>
      <c r="C4238" s="305"/>
      <c r="D4238" s="305"/>
    </row>
    <row r="4239" spans="1:4">
      <c r="A4239" s="305"/>
      <c r="B4239" s="306"/>
      <c r="C4239" s="305"/>
      <c r="D4239" s="305"/>
    </row>
    <row r="4240" spans="1:4">
      <c r="A4240" s="305"/>
      <c r="B4240" s="306"/>
      <c r="C4240" s="305"/>
      <c r="D4240" s="305"/>
    </row>
    <row r="4241" spans="1:4">
      <c r="A4241" s="305"/>
      <c r="B4241" s="306"/>
      <c r="C4241" s="305"/>
      <c r="D4241" s="305"/>
    </row>
    <row r="4242" spans="1:4">
      <c r="A4242" s="305"/>
      <c r="B4242" s="306"/>
      <c r="C4242" s="305"/>
      <c r="D4242" s="305"/>
    </row>
    <row r="4243" spans="1:4">
      <c r="A4243" s="305"/>
      <c r="B4243" s="306"/>
      <c r="C4243" s="305"/>
      <c r="D4243" s="305"/>
    </row>
    <row r="4244" spans="1:4">
      <c r="A4244" s="305"/>
      <c r="B4244" s="306"/>
      <c r="C4244" s="305"/>
      <c r="D4244" s="305"/>
    </row>
    <row r="4245" spans="1:4">
      <c r="A4245" s="304"/>
      <c r="B4245" s="304"/>
      <c r="C4245" s="304"/>
      <c r="D4245" s="304"/>
    </row>
    <row r="4246" spans="1:4">
      <c r="A4246" s="305"/>
      <c r="B4246" s="306"/>
      <c r="C4246" s="305"/>
      <c r="D4246" s="305"/>
    </row>
    <row r="4247" spans="1:4">
      <c r="A4247" s="305"/>
      <c r="B4247" s="306"/>
      <c r="C4247" s="305"/>
      <c r="D4247" s="305"/>
    </row>
    <row r="4248" spans="1:4">
      <c r="A4248" s="305"/>
      <c r="B4248" s="306"/>
      <c r="C4248" s="305"/>
      <c r="D4248" s="305"/>
    </row>
    <row r="4249" spans="1:4">
      <c r="A4249" s="305"/>
      <c r="B4249" s="306"/>
      <c r="C4249" s="305"/>
      <c r="D4249" s="305"/>
    </row>
    <row r="4250" spans="1:4">
      <c r="A4250" s="305"/>
      <c r="B4250" s="306"/>
      <c r="C4250" s="305"/>
      <c r="D4250" s="305"/>
    </row>
    <row r="4251" spans="1:4">
      <c r="A4251" s="305"/>
      <c r="B4251" s="306"/>
      <c r="C4251" s="305"/>
      <c r="D4251" s="305"/>
    </row>
    <row r="4252" spans="1:4">
      <c r="A4252" s="305"/>
      <c r="B4252" s="306"/>
      <c r="C4252" s="305"/>
      <c r="D4252" s="305"/>
    </row>
    <row r="4253" spans="1:4">
      <c r="A4253" s="305"/>
      <c r="B4253" s="306"/>
      <c r="C4253" s="305"/>
      <c r="D4253" s="305"/>
    </row>
    <row r="4254" spans="1:4">
      <c r="A4254" s="305"/>
      <c r="B4254" s="306"/>
      <c r="C4254" s="305"/>
      <c r="D4254" s="305"/>
    </row>
    <row r="4255" spans="1:4">
      <c r="A4255" s="305"/>
      <c r="B4255" s="306"/>
      <c r="C4255" s="305"/>
      <c r="D4255" s="305"/>
    </row>
    <row r="4256" spans="1:4">
      <c r="A4256" s="305"/>
      <c r="B4256" s="306"/>
      <c r="C4256" s="305"/>
      <c r="D4256" s="305"/>
    </row>
    <row r="4257" spans="1:4">
      <c r="A4257" s="305"/>
      <c r="B4257" s="306"/>
      <c r="C4257" s="305"/>
      <c r="D4257" s="305"/>
    </row>
    <row r="4258" spans="1:4">
      <c r="A4258" s="305"/>
      <c r="B4258" s="306"/>
      <c r="C4258" s="305"/>
      <c r="D4258" s="305"/>
    </row>
    <row r="4259" spans="1:4">
      <c r="A4259" s="305"/>
      <c r="B4259" s="306"/>
      <c r="C4259" s="305"/>
      <c r="D4259" s="305"/>
    </row>
    <row r="4260" spans="1:4">
      <c r="A4260" s="305"/>
      <c r="B4260" s="306"/>
      <c r="C4260" s="305"/>
      <c r="D4260" s="305"/>
    </row>
    <row r="4261" spans="1:4">
      <c r="A4261" s="305"/>
      <c r="B4261" s="306"/>
      <c r="C4261" s="305"/>
      <c r="D4261" s="305"/>
    </row>
    <row r="4262" spans="1:4">
      <c r="A4262" s="305"/>
      <c r="B4262" s="306"/>
      <c r="C4262" s="305"/>
      <c r="D4262" s="305"/>
    </row>
    <row r="4263" spans="1:4">
      <c r="A4263" s="305"/>
      <c r="B4263" s="306"/>
      <c r="C4263" s="305"/>
      <c r="D4263" s="305"/>
    </row>
    <row r="4264" spans="1:4">
      <c r="A4264" s="305"/>
      <c r="B4264" s="306"/>
      <c r="C4264" s="305"/>
      <c r="D4264" s="305"/>
    </row>
    <row r="4265" spans="1:4">
      <c r="A4265" s="305"/>
      <c r="B4265" s="306"/>
      <c r="C4265" s="305"/>
      <c r="D4265" s="305"/>
    </row>
    <row r="4266" spans="1:4">
      <c r="A4266" s="305"/>
      <c r="B4266" s="306"/>
      <c r="C4266" s="305"/>
      <c r="D4266" s="305"/>
    </row>
    <row r="4267" spans="1:4">
      <c r="A4267" s="305"/>
      <c r="B4267" s="306"/>
      <c r="C4267" s="305"/>
      <c r="D4267" s="305"/>
    </row>
    <row r="4268" spans="1:4">
      <c r="A4268" s="304"/>
      <c r="B4268" s="304"/>
      <c r="C4268" s="304"/>
      <c r="D4268" s="304"/>
    </row>
    <row r="4269" spans="1:4">
      <c r="A4269" s="305"/>
      <c r="B4269" s="306"/>
      <c r="C4269" s="305"/>
      <c r="D4269" s="305"/>
    </row>
    <row r="4270" spans="1:4">
      <c r="A4270" s="305"/>
      <c r="B4270" s="306"/>
      <c r="C4270" s="305"/>
      <c r="D4270" s="305"/>
    </row>
    <row r="4271" spans="1:4">
      <c r="A4271" s="305"/>
      <c r="B4271" s="306"/>
      <c r="C4271" s="305"/>
      <c r="D4271" s="305"/>
    </row>
    <row r="4272" spans="1:4">
      <c r="A4272" s="305"/>
      <c r="B4272" s="306"/>
      <c r="C4272" s="305"/>
      <c r="D4272" s="305"/>
    </row>
    <row r="4273" spans="1:4">
      <c r="A4273" s="305"/>
      <c r="B4273" s="306"/>
      <c r="C4273" s="305"/>
      <c r="D4273" s="305"/>
    </row>
    <row r="4274" spans="1:4">
      <c r="A4274" s="305"/>
      <c r="B4274" s="306"/>
      <c r="C4274" s="305"/>
      <c r="D4274" s="305"/>
    </row>
    <row r="4275" spans="1:4">
      <c r="A4275" s="305"/>
      <c r="B4275" s="306"/>
      <c r="C4275" s="305"/>
      <c r="D4275" s="305"/>
    </row>
    <row r="4276" spans="1:4">
      <c r="A4276" s="305"/>
      <c r="B4276" s="306"/>
      <c r="C4276" s="305"/>
      <c r="D4276" s="305"/>
    </row>
    <row r="4277" spans="1:4">
      <c r="A4277" s="305"/>
      <c r="B4277" s="306"/>
      <c r="C4277" s="305"/>
      <c r="D4277" s="305"/>
    </row>
    <row r="4278" spans="1:4">
      <c r="A4278" s="305"/>
      <c r="B4278" s="306"/>
      <c r="C4278" s="305"/>
      <c r="D4278" s="305"/>
    </row>
    <row r="4279" spans="1:4">
      <c r="A4279" s="304"/>
      <c r="B4279" s="304"/>
      <c r="C4279" s="304"/>
      <c r="D4279" s="304"/>
    </row>
    <row r="4280" spans="1:4">
      <c r="A4280" s="305"/>
      <c r="B4280" s="306"/>
      <c r="C4280" s="305"/>
      <c r="D4280" s="305"/>
    </row>
    <row r="4281" spans="1:4">
      <c r="A4281" s="305"/>
      <c r="B4281" s="306"/>
      <c r="C4281" s="305"/>
      <c r="D4281" s="305"/>
    </row>
    <row r="4282" spans="1:4">
      <c r="A4282" s="305"/>
      <c r="B4282" s="306"/>
      <c r="C4282" s="305"/>
      <c r="D4282" s="305"/>
    </row>
    <row r="4283" spans="1:4">
      <c r="A4283" s="305"/>
      <c r="B4283" s="306"/>
      <c r="C4283" s="305"/>
      <c r="D4283" s="305"/>
    </row>
    <row r="4284" spans="1:4">
      <c r="A4284" s="305"/>
      <c r="B4284" s="306"/>
      <c r="C4284" s="305"/>
      <c r="D4284" s="305"/>
    </row>
    <row r="4285" spans="1:4">
      <c r="A4285" s="305"/>
      <c r="B4285" s="306"/>
      <c r="C4285" s="305"/>
      <c r="D4285" s="305"/>
    </row>
    <row r="4286" spans="1:4">
      <c r="A4286" s="305"/>
      <c r="B4286" s="306"/>
      <c r="C4286" s="305"/>
      <c r="D4286" s="305"/>
    </row>
    <row r="4287" spans="1:4">
      <c r="A4287" s="305"/>
      <c r="B4287" s="306"/>
      <c r="C4287" s="305"/>
      <c r="D4287" s="305"/>
    </row>
    <row r="4288" spans="1:4">
      <c r="A4288" s="304"/>
      <c r="B4288" s="304"/>
      <c r="C4288" s="304"/>
      <c r="D4288" s="304"/>
    </row>
    <row r="4289" spans="1:4">
      <c r="A4289" s="305"/>
      <c r="B4289" s="306"/>
      <c r="C4289" s="305"/>
      <c r="D4289" s="305"/>
    </row>
    <row r="4290" spans="1:4">
      <c r="A4290" s="305"/>
      <c r="B4290" s="306"/>
      <c r="C4290" s="305"/>
      <c r="D4290" s="305"/>
    </row>
    <row r="4291" spans="1:4">
      <c r="A4291" s="305"/>
      <c r="B4291" s="306"/>
      <c r="C4291" s="305"/>
      <c r="D4291" s="305"/>
    </row>
    <row r="4292" spans="1:4">
      <c r="A4292" s="305"/>
      <c r="B4292" s="306"/>
      <c r="C4292" s="305"/>
      <c r="D4292" s="305"/>
    </row>
    <row r="4293" spans="1:4">
      <c r="A4293" s="304"/>
      <c r="B4293" s="304"/>
      <c r="C4293" s="304"/>
      <c r="D4293" s="304"/>
    </row>
    <row r="4294" spans="1:4">
      <c r="A4294" s="305"/>
      <c r="B4294" s="306"/>
      <c r="C4294" s="305"/>
      <c r="D4294" s="305"/>
    </row>
    <row r="4295" spans="1:4">
      <c r="A4295" s="305"/>
      <c r="B4295" s="306"/>
      <c r="C4295" s="305"/>
      <c r="D4295" s="305"/>
    </row>
    <row r="4296" spans="1:4">
      <c r="A4296" s="305"/>
      <c r="B4296" s="306"/>
      <c r="C4296" s="305"/>
      <c r="D4296" s="305"/>
    </row>
    <row r="4297" spans="1:4">
      <c r="A4297" s="305"/>
      <c r="B4297" s="306"/>
      <c r="C4297" s="305"/>
      <c r="D4297" s="305"/>
    </row>
    <row r="4298" spans="1:4">
      <c r="A4298" s="305"/>
      <c r="B4298" s="306"/>
      <c r="C4298" s="305"/>
      <c r="D4298" s="305"/>
    </row>
    <row r="4299" spans="1:4">
      <c r="A4299" s="305"/>
      <c r="B4299" s="306"/>
      <c r="C4299" s="305"/>
      <c r="D4299" s="305"/>
    </row>
    <row r="4300" spans="1:4">
      <c r="A4300" s="304"/>
      <c r="B4300" s="304"/>
      <c r="C4300" s="304"/>
      <c r="D4300" s="304"/>
    </row>
    <row r="4301" spans="1:4">
      <c r="A4301" s="305"/>
      <c r="B4301" s="306"/>
      <c r="C4301" s="305"/>
      <c r="D4301" s="305"/>
    </row>
    <row r="4302" spans="1:4">
      <c r="A4302" s="305"/>
      <c r="B4302" s="306"/>
      <c r="C4302" s="305"/>
      <c r="D4302" s="305"/>
    </row>
    <row r="4303" spans="1:4">
      <c r="A4303" s="305"/>
      <c r="B4303" s="306"/>
      <c r="C4303" s="305"/>
      <c r="D4303" s="305"/>
    </row>
    <row r="4304" spans="1:4">
      <c r="A4304" s="305"/>
      <c r="B4304" s="306"/>
      <c r="C4304" s="305"/>
      <c r="D4304" s="305"/>
    </row>
    <row r="4305" spans="1:4">
      <c r="A4305" s="305"/>
      <c r="B4305" s="306"/>
      <c r="C4305" s="305"/>
      <c r="D4305" s="305"/>
    </row>
    <row r="4306" spans="1:4">
      <c r="A4306" s="305"/>
      <c r="B4306" s="306"/>
      <c r="C4306" s="305"/>
      <c r="D4306" s="305"/>
    </row>
    <row r="4307" spans="1:4">
      <c r="A4307" s="305"/>
      <c r="B4307" s="306"/>
      <c r="C4307" s="305"/>
      <c r="D4307" s="305"/>
    </row>
    <row r="4308" spans="1:4">
      <c r="A4308" s="305"/>
      <c r="B4308" s="306"/>
      <c r="C4308" s="305"/>
      <c r="D4308" s="305"/>
    </row>
    <row r="4309" spans="1:4">
      <c r="A4309" s="305"/>
      <c r="B4309" s="306"/>
      <c r="C4309" s="305"/>
      <c r="D4309" s="305"/>
    </row>
    <row r="4310" spans="1:4">
      <c r="A4310" s="305"/>
      <c r="B4310" s="306"/>
      <c r="C4310" s="305"/>
      <c r="D4310" s="305"/>
    </row>
    <row r="4311" spans="1:4">
      <c r="A4311" s="305"/>
      <c r="B4311" s="306"/>
      <c r="C4311" s="305"/>
      <c r="D4311" s="305"/>
    </row>
    <row r="4312" spans="1:4">
      <c r="A4312" s="305"/>
      <c r="B4312" s="306"/>
      <c r="C4312" s="305"/>
      <c r="D4312" s="305"/>
    </row>
    <row r="4313" spans="1:4">
      <c r="A4313" s="305"/>
      <c r="B4313" s="306"/>
      <c r="C4313" s="305"/>
      <c r="D4313" s="305"/>
    </row>
    <row r="4314" spans="1:4">
      <c r="A4314" s="305"/>
      <c r="B4314" s="306"/>
      <c r="C4314" s="305"/>
      <c r="D4314" s="305"/>
    </row>
    <row r="4315" spans="1:4">
      <c r="A4315" s="305"/>
      <c r="B4315" s="306"/>
      <c r="C4315" s="305"/>
      <c r="D4315" s="305"/>
    </row>
    <row r="4316" spans="1:4">
      <c r="A4316" s="305"/>
      <c r="B4316" s="306"/>
      <c r="C4316" s="305"/>
      <c r="D4316" s="305"/>
    </row>
    <row r="4317" spans="1:4">
      <c r="A4317" s="305"/>
      <c r="B4317" s="306"/>
      <c r="C4317" s="305"/>
      <c r="D4317" s="305"/>
    </row>
    <row r="4318" spans="1:4">
      <c r="A4318" s="305"/>
      <c r="B4318" s="306"/>
      <c r="C4318" s="305"/>
      <c r="D4318" s="305"/>
    </row>
    <row r="4319" spans="1:4">
      <c r="A4319" s="305"/>
      <c r="B4319" s="306"/>
      <c r="C4319" s="305"/>
      <c r="D4319" s="305"/>
    </row>
    <row r="4320" spans="1:4">
      <c r="A4320" s="305"/>
      <c r="B4320" s="306"/>
      <c r="C4320" s="305"/>
      <c r="D4320" s="305"/>
    </row>
    <row r="4321" spans="1:4">
      <c r="A4321" s="305"/>
      <c r="B4321" s="306"/>
      <c r="C4321" s="305"/>
      <c r="D4321" s="305"/>
    </row>
    <row r="4322" spans="1:4">
      <c r="A4322" s="305"/>
      <c r="B4322" s="306"/>
      <c r="C4322" s="305"/>
      <c r="D4322" s="305"/>
    </row>
    <row r="4323" spans="1:4">
      <c r="A4323" s="305"/>
      <c r="B4323" s="306"/>
      <c r="C4323" s="305"/>
      <c r="D4323" s="305"/>
    </row>
    <row r="4324" spans="1:4">
      <c r="A4324" s="305"/>
      <c r="B4324" s="306"/>
      <c r="C4324" s="305"/>
      <c r="D4324" s="305"/>
    </row>
    <row r="4325" spans="1:4">
      <c r="A4325" s="305"/>
      <c r="B4325" s="306"/>
      <c r="C4325" s="305"/>
      <c r="D4325" s="305"/>
    </row>
    <row r="4326" spans="1:4">
      <c r="A4326" s="305"/>
      <c r="B4326" s="306"/>
      <c r="C4326" s="305"/>
      <c r="D4326" s="305"/>
    </row>
    <row r="4327" spans="1:4">
      <c r="A4327" s="305"/>
      <c r="B4327" s="306"/>
      <c r="C4327" s="305"/>
      <c r="D4327" s="305"/>
    </row>
    <row r="4328" spans="1:4">
      <c r="A4328" s="305"/>
      <c r="B4328" s="306"/>
      <c r="C4328" s="305"/>
      <c r="D4328" s="305"/>
    </row>
    <row r="4329" spans="1:4">
      <c r="A4329" s="305"/>
      <c r="B4329" s="306"/>
      <c r="C4329" s="305"/>
      <c r="D4329" s="305"/>
    </row>
    <row r="4330" spans="1:4">
      <c r="A4330" s="305"/>
      <c r="B4330" s="306"/>
      <c r="C4330" s="305"/>
      <c r="D4330" s="305"/>
    </row>
    <row r="4331" spans="1:4">
      <c r="A4331" s="305"/>
      <c r="B4331" s="306"/>
      <c r="C4331" s="305"/>
      <c r="D4331" s="305"/>
    </row>
    <row r="4332" spans="1:4">
      <c r="A4332" s="305"/>
      <c r="B4332" s="306"/>
      <c r="C4332" s="305"/>
      <c r="D4332" s="305"/>
    </row>
    <row r="4333" spans="1:4">
      <c r="A4333" s="305"/>
      <c r="B4333" s="306"/>
      <c r="C4333" s="305"/>
      <c r="D4333" s="305"/>
    </row>
    <row r="4334" spans="1:4">
      <c r="A4334" s="304"/>
      <c r="B4334" s="304"/>
      <c r="C4334" s="304"/>
      <c r="D4334" s="304"/>
    </row>
    <row r="4335" spans="1:4">
      <c r="A4335" s="304"/>
      <c r="B4335" s="304"/>
      <c r="C4335" s="304"/>
      <c r="D4335" s="304"/>
    </row>
    <row r="4336" spans="1:4">
      <c r="A4336" s="305"/>
      <c r="B4336" s="306"/>
      <c r="C4336" s="305"/>
      <c r="D4336" s="305"/>
    </row>
    <row r="4337" spans="1:4">
      <c r="A4337" s="305"/>
      <c r="B4337" s="306"/>
      <c r="C4337" s="305"/>
      <c r="D4337" s="305"/>
    </row>
    <row r="4338" spans="1:4">
      <c r="A4338" s="305"/>
      <c r="B4338" s="306"/>
      <c r="C4338" s="305"/>
      <c r="D4338" s="305"/>
    </row>
    <row r="4339" spans="1:4">
      <c r="A4339" s="305"/>
      <c r="B4339" s="306"/>
      <c r="C4339" s="305"/>
      <c r="D4339" s="305"/>
    </row>
    <row r="4340" spans="1:4">
      <c r="A4340" s="305"/>
      <c r="B4340" s="306"/>
      <c r="C4340" s="305"/>
      <c r="D4340" s="305"/>
    </row>
    <row r="4341" spans="1:4">
      <c r="A4341" s="305"/>
      <c r="B4341" s="306"/>
      <c r="C4341" s="305"/>
      <c r="D4341" s="305"/>
    </row>
    <row r="4342" spans="1:4">
      <c r="A4342" s="305"/>
      <c r="B4342" s="306"/>
      <c r="C4342" s="305"/>
      <c r="D4342" s="305"/>
    </row>
    <row r="4343" spans="1:4">
      <c r="A4343" s="305"/>
      <c r="B4343" s="306"/>
      <c r="C4343" s="305"/>
      <c r="D4343" s="305"/>
    </row>
    <row r="4344" spans="1:4">
      <c r="A4344" s="305"/>
      <c r="B4344" s="306"/>
      <c r="C4344" s="305"/>
      <c r="D4344" s="305"/>
    </row>
    <row r="4345" spans="1:4">
      <c r="A4345" s="305"/>
      <c r="B4345" s="306"/>
      <c r="C4345" s="305"/>
      <c r="D4345" s="305"/>
    </row>
    <row r="4346" spans="1:4">
      <c r="A4346" s="305"/>
      <c r="B4346" s="306"/>
      <c r="C4346" s="305"/>
      <c r="D4346" s="305"/>
    </row>
    <row r="4347" spans="1:4">
      <c r="A4347" s="305"/>
      <c r="B4347" s="306"/>
      <c r="C4347" s="305"/>
      <c r="D4347" s="305"/>
    </row>
    <row r="4348" spans="1:4">
      <c r="A4348" s="305"/>
      <c r="B4348" s="306"/>
      <c r="C4348" s="305"/>
      <c r="D4348" s="305"/>
    </row>
    <row r="4349" spans="1:4">
      <c r="A4349" s="305"/>
      <c r="B4349" s="306"/>
      <c r="C4349" s="305"/>
      <c r="D4349" s="305"/>
    </row>
    <row r="4350" spans="1:4">
      <c r="A4350" s="305"/>
      <c r="B4350" s="306"/>
      <c r="C4350" s="305"/>
      <c r="D4350" s="305"/>
    </row>
    <row r="4351" spans="1:4">
      <c r="A4351" s="305"/>
      <c r="B4351" s="306"/>
      <c r="C4351" s="305"/>
      <c r="D4351" s="305"/>
    </row>
    <row r="4352" spans="1:4">
      <c r="A4352" s="305"/>
      <c r="B4352" s="306"/>
      <c r="C4352" s="305"/>
      <c r="D4352" s="305"/>
    </row>
    <row r="4353" spans="1:4">
      <c r="A4353" s="305"/>
      <c r="B4353" s="306"/>
      <c r="C4353" s="305"/>
      <c r="D4353" s="305"/>
    </row>
    <row r="4354" spans="1:4">
      <c r="A4354" s="305"/>
      <c r="B4354" s="306"/>
      <c r="C4354" s="305"/>
      <c r="D4354" s="305"/>
    </row>
    <row r="4355" spans="1:4">
      <c r="A4355" s="305"/>
      <c r="B4355" s="306"/>
      <c r="C4355" s="305"/>
      <c r="D4355" s="305"/>
    </row>
    <row r="4356" spans="1:4">
      <c r="A4356" s="305"/>
      <c r="B4356" s="306"/>
      <c r="C4356" s="305"/>
      <c r="D4356" s="305"/>
    </row>
    <row r="4357" spans="1:4">
      <c r="A4357" s="305"/>
      <c r="B4357" s="306"/>
      <c r="C4357" s="305"/>
      <c r="D4357" s="305"/>
    </row>
    <row r="4358" spans="1:4">
      <c r="A4358" s="304"/>
      <c r="B4358" s="304"/>
      <c r="C4358" s="304"/>
      <c r="D4358" s="304"/>
    </row>
    <row r="4359" spans="1:4">
      <c r="A4359" s="304"/>
      <c r="B4359" s="304"/>
      <c r="C4359" s="304"/>
      <c r="D4359" s="304"/>
    </row>
    <row r="4360" spans="1:4">
      <c r="A4360" s="305"/>
      <c r="B4360" s="306"/>
      <c r="C4360" s="305"/>
      <c r="D4360" s="305"/>
    </row>
    <row r="4361" spans="1:4">
      <c r="A4361" s="305"/>
      <c r="B4361" s="306"/>
      <c r="C4361" s="305"/>
      <c r="D4361" s="305"/>
    </row>
    <row r="4362" spans="1:4">
      <c r="A4362" s="305"/>
      <c r="B4362" s="306"/>
      <c r="C4362" s="305"/>
      <c r="D4362" s="305"/>
    </row>
    <row r="4363" spans="1:4">
      <c r="A4363" s="305"/>
      <c r="B4363" s="306"/>
      <c r="C4363" s="305"/>
      <c r="D4363" s="305"/>
    </row>
    <row r="4364" spans="1:4">
      <c r="A4364" s="305"/>
      <c r="B4364" s="306"/>
      <c r="C4364" s="305"/>
      <c r="D4364" s="305"/>
    </row>
    <row r="4365" spans="1:4">
      <c r="A4365" s="305"/>
      <c r="B4365" s="306"/>
      <c r="C4365" s="305"/>
      <c r="D4365" s="305"/>
    </row>
    <row r="4366" spans="1:4">
      <c r="A4366" s="305"/>
      <c r="B4366" s="306"/>
      <c r="C4366" s="305"/>
      <c r="D4366" s="305"/>
    </row>
    <row r="4367" spans="1:4">
      <c r="A4367" s="305"/>
      <c r="B4367" s="306"/>
      <c r="C4367" s="305"/>
      <c r="D4367" s="305"/>
    </row>
    <row r="4368" spans="1:4">
      <c r="A4368" s="305"/>
      <c r="B4368" s="306"/>
      <c r="C4368" s="305"/>
      <c r="D4368" s="305"/>
    </row>
    <row r="4369" spans="1:4">
      <c r="A4369" s="305"/>
      <c r="B4369" s="306"/>
      <c r="C4369" s="305"/>
      <c r="D4369" s="305"/>
    </row>
    <row r="4370" spans="1:4">
      <c r="A4370" s="305"/>
      <c r="B4370" s="306"/>
      <c r="C4370" s="305"/>
      <c r="D4370" s="305"/>
    </row>
    <row r="4371" spans="1:4">
      <c r="A4371" s="305"/>
      <c r="B4371" s="306"/>
      <c r="C4371" s="305"/>
      <c r="D4371" s="305"/>
    </row>
    <row r="4372" spans="1:4">
      <c r="A4372" s="305"/>
      <c r="B4372" s="306"/>
      <c r="C4372" s="305"/>
      <c r="D4372" s="305"/>
    </row>
    <row r="4373" spans="1:4">
      <c r="A4373" s="305"/>
      <c r="B4373" s="306"/>
      <c r="C4373" s="305"/>
      <c r="D4373" s="305"/>
    </row>
    <row r="4374" spans="1:4">
      <c r="A4374" s="305"/>
      <c r="B4374" s="306"/>
      <c r="C4374" s="305"/>
      <c r="D4374" s="305"/>
    </row>
    <row r="4375" spans="1:4">
      <c r="A4375" s="305"/>
      <c r="B4375" s="306"/>
      <c r="C4375" s="305"/>
      <c r="D4375" s="305"/>
    </row>
    <row r="4376" spans="1:4">
      <c r="A4376" s="305"/>
      <c r="B4376" s="306"/>
      <c r="C4376" s="305"/>
      <c r="D4376" s="305"/>
    </row>
    <row r="4377" spans="1:4">
      <c r="A4377" s="305"/>
      <c r="B4377" s="306"/>
      <c r="C4377" s="305"/>
      <c r="D4377" s="305"/>
    </row>
    <row r="4378" spans="1:4">
      <c r="A4378" s="305"/>
      <c r="B4378" s="306"/>
      <c r="C4378" s="305"/>
      <c r="D4378" s="305"/>
    </row>
    <row r="4379" spans="1:4">
      <c r="A4379" s="305"/>
      <c r="B4379" s="306"/>
      <c r="C4379" s="305"/>
      <c r="D4379" s="305"/>
    </row>
    <row r="4380" spans="1:4">
      <c r="A4380" s="305"/>
      <c r="B4380" s="306"/>
      <c r="C4380" s="305"/>
      <c r="D4380" s="305"/>
    </row>
    <row r="4381" spans="1:4">
      <c r="A4381" s="305"/>
      <c r="B4381" s="306"/>
      <c r="C4381" s="305"/>
      <c r="D4381" s="305"/>
    </row>
    <row r="4382" spans="1:4">
      <c r="A4382" s="304"/>
      <c r="B4382" s="304"/>
      <c r="C4382" s="304"/>
      <c r="D4382" s="304"/>
    </row>
    <row r="4383" spans="1:4">
      <c r="A4383" s="304"/>
      <c r="B4383" s="304"/>
      <c r="C4383" s="304"/>
      <c r="D4383" s="304"/>
    </row>
    <row r="4384" spans="1:4">
      <c r="A4384" s="305"/>
      <c r="B4384" s="306"/>
      <c r="C4384" s="305"/>
      <c r="D4384" s="305"/>
    </row>
    <row r="4385" spans="1:4">
      <c r="A4385" s="305"/>
      <c r="B4385" s="306"/>
      <c r="C4385" s="305"/>
      <c r="D4385" s="305"/>
    </row>
    <row r="4386" spans="1:4">
      <c r="A4386" s="305"/>
      <c r="B4386" s="306"/>
      <c r="C4386" s="305"/>
      <c r="D4386" s="305"/>
    </row>
    <row r="4387" spans="1:4">
      <c r="A4387" s="305"/>
      <c r="B4387" s="306"/>
      <c r="C4387" s="305"/>
      <c r="D4387" s="305"/>
    </row>
    <row r="4388" spans="1:4">
      <c r="A4388" s="305"/>
      <c r="B4388" s="306"/>
      <c r="C4388" s="305"/>
      <c r="D4388" s="305"/>
    </row>
    <row r="4389" spans="1:4">
      <c r="A4389" s="305"/>
      <c r="B4389" s="306"/>
      <c r="C4389" s="305"/>
      <c r="D4389" s="305"/>
    </row>
    <row r="4390" spans="1:4">
      <c r="A4390" s="305"/>
      <c r="B4390" s="306"/>
      <c r="C4390" s="305"/>
      <c r="D4390" s="305"/>
    </row>
    <row r="4391" spans="1:4">
      <c r="A4391" s="305"/>
      <c r="B4391" s="306"/>
      <c r="C4391" s="305"/>
      <c r="D4391" s="305"/>
    </row>
    <row r="4392" spans="1:4">
      <c r="A4392" s="305"/>
      <c r="B4392" s="306"/>
      <c r="C4392" s="305"/>
      <c r="D4392" s="305"/>
    </row>
    <row r="4393" spans="1:4">
      <c r="A4393" s="305"/>
      <c r="B4393" s="306"/>
      <c r="C4393" s="305"/>
      <c r="D4393" s="305"/>
    </row>
    <row r="4394" spans="1:4">
      <c r="A4394" s="305"/>
      <c r="B4394" s="306"/>
      <c r="C4394" s="305"/>
      <c r="D4394" s="305"/>
    </row>
    <row r="4395" spans="1:4">
      <c r="A4395" s="305"/>
      <c r="B4395" s="306"/>
      <c r="C4395" s="305"/>
      <c r="D4395" s="305"/>
    </row>
    <row r="4396" spans="1:4">
      <c r="A4396" s="305"/>
      <c r="B4396" s="306"/>
      <c r="C4396" s="305"/>
      <c r="D4396" s="305"/>
    </row>
    <row r="4397" spans="1:4">
      <c r="A4397" s="305"/>
      <c r="B4397" s="306"/>
      <c r="C4397" s="305"/>
      <c r="D4397" s="305"/>
    </row>
    <row r="4398" spans="1:4">
      <c r="A4398" s="304"/>
      <c r="B4398" s="304"/>
      <c r="C4398" s="304"/>
      <c r="D4398" s="304"/>
    </row>
    <row r="4399" spans="1:4">
      <c r="A4399" s="305"/>
      <c r="B4399" s="306"/>
      <c r="C4399" s="305"/>
      <c r="D4399" s="305"/>
    </row>
    <row r="4400" spans="1:4">
      <c r="A4400" s="305"/>
      <c r="B4400" s="306"/>
      <c r="C4400" s="305"/>
      <c r="D4400" s="305"/>
    </row>
    <row r="4401" spans="1:4">
      <c r="A4401" s="305"/>
      <c r="B4401" s="306"/>
      <c r="C4401" s="305"/>
      <c r="D4401" s="305"/>
    </row>
    <row r="4402" spans="1:4">
      <c r="A4402" s="305"/>
      <c r="B4402" s="306"/>
      <c r="C4402" s="305"/>
      <c r="D4402" s="305"/>
    </row>
    <row r="4403" spans="1:4">
      <c r="A4403" s="305"/>
      <c r="B4403" s="306"/>
      <c r="C4403" s="305"/>
      <c r="D4403" s="305"/>
    </row>
    <row r="4404" spans="1:4">
      <c r="A4404" s="305"/>
      <c r="B4404" s="306"/>
      <c r="C4404" s="305"/>
      <c r="D4404" s="305"/>
    </row>
    <row r="4405" spans="1:4">
      <c r="A4405" s="305"/>
      <c r="B4405" s="306"/>
      <c r="C4405" s="305"/>
      <c r="D4405" s="305"/>
    </row>
    <row r="4406" spans="1:4">
      <c r="A4406" s="305"/>
      <c r="B4406" s="306"/>
      <c r="C4406" s="305"/>
      <c r="D4406" s="305"/>
    </row>
    <row r="4407" spans="1:4">
      <c r="A4407" s="305"/>
      <c r="B4407" s="306"/>
      <c r="C4407" s="305"/>
      <c r="D4407" s="305"/>
    </row>
    <row r="4408" spans="1:4">
      <c r="A4408" s="305"/>
      <c r="B4408" s="306"/>
      <c r="C4408" s="305"/>
      <c r="D4408" s="305"/>
    </row>
    <row r="4409" spans="1:4">
      <c r="A4409" s="304"/>
      <c r="B4409" s="304"/>
      <c r="C4409" s="304"/>
      <c r="D4409" s="304"/>
    </row>
    <row r="4410" spans="1:4">
      <c r="A4410" s="304"/>
      <c r="B4410" s="304"/>
      <c r="C4410" s="304"/>
      <c r="D4410" s="304"/>
    </row>
    <row r="4411" spans="1:4">
      <c r="A4411" s="305"/>
      <c r="B4411" s="306"/>
      <c r="C4411" s="305"/>
      <c r="D4411" s="305"/>
    </row>
    <row r="4412" spans="1:4">
      <c r="A4412" s="305"/>
      <c r="B4412" s="306"/>
      <c r="C4412" s="305"/>
      <c r="D4412" s="305"/>
    </row>
    <row r="4413" spans="1:4">
      <c r="A4413" s="305"/>
      <c r="B4413" s="306"/>
      <c r="C4413" s="305"/>
      <c r="D4413" s="305"/>
    </row>
    <row r="4414" spans="1:4">
      <c r="A4414" s="305"/>
      <c r="B4414" s="306"/>
      <c r="C4414" s="305"/>
      <c r="D4414" s="305"/>
    </row>
    <row r="4415" spans="1:4">
      <c r="A4415" s="305"/>
      <c r="B4415" s="306"/>
      <c r="C4415" s="305"/>
      <c r="D4415" s="305"/>
    </row>
    <row r="4416" spans="1:4">
      <c r="A4416" s="305"/>
      <c r="B4416" s="306"/>
      <c r="C4416" s="305"/>
      <c r="D4416" s="305"/>
    </row>
    <row r="4417" spans="1:4">
      <c r="A4417" s="305"/>
      <c r="B4417" s="306"/>
      <c r="C4417" s="305"/>
      <c r="D4417" s="305"/>
    </row>
    <row r="4418" spans="1:4">
      <c r="A4418" s="305"/>
      <c r="B4418" s="306"/>
      <c r="C4418" s="305"/>
      <c r="D4418" s="305"/>
    </row>
    <row r="4419" spans="1:4">
      <c r="A4419" s="305"/>
      <c r="B4419" s="306"/>
      <c r="C4419" s="305"/>
      <c r="D4419" s="305"/>
    </row>
    <row r="4420" spans="1:4">
      <c r="A4420" s="305"/>
      <c r="B4420" s="306"/>
      <c r="C4420" s="305"/>
      <c r="D4420" s="305"/>
    </row>
    <row r="4421" spans="1:4">
      <c r="A4421" s="304"/>
      <c r="B4421" s="304"/>
      <c r="C4421" s="304"/>
      <c r="D4421" s="304"/>
    </row>
    <row r="4422" spans="1:4">
      <c r="A4422" s="304"/>
      <c r="B4422" s="304"/>
      <c r="C4422" s="304"/>
      <c r="D4422" s="304"/>
    </row>
    <row r="4423" spans="1:4">
      <c r="A4423" s="304"/>
      <c r="B4423" s="304"/>
      <c r="C4423" s="304"/>
      <c r="D4423" s="304"/>
    </row>
    <row r="4424" spans="1:4">
      <c r="A4424" s="304"/>
      <c r="B4424" s="304"/>
      <c r="C4424" s="304"/>
      <c r="D4424" s="304"/>
    </row>
    <row r="4425" spans="1:4">
      <c r="A4425" s="305"/>
      <c r="B4425" s="306"/>
      <c r="C4425" s="305"/>
      <c r="D4425" s="305"/>
    </row>
    <row r="4426" spans="1:4">
      <c r="A4426" s="305"/>
      <c r="B4426" s="306"/>
      <c r="C4426" s="305"/>
      <c r="D4426" s="305"/>
    </row>
    <row r="4427" spans="1:4">
      <c r="A4427" s="305"/>
      <c r="B4427" s="306"/>
      <c r="C4427" s="305"/>
      <c r="D4427" s="305"/>
    </row>
    <row r="4428" spans="1:4">
      <c r="A4428" s="304"/>
      <c r="B4428" s="304"/>
      <c r="C4428" s="304"/>
      <c r="D4428" s="304"/>
    </row>
    <row r="4429" spans="1:4">
      <c r="A4429" s="305"/>
      <c r="B4429" s="306"/>
      <c r="C4429" s="305"/>
      <c r="D4429" s="305"/>
    </row>
    <row r="4430" spans="1:4">
      <c r="A4430" s="305"/>
      <c r="B4430" s="306"/>
      <c r="C4430" s="305"/>
      <c r="D4430" s="305"/>
    </row>
    <row r="4431" spans="1:4">
      <c r="A4431" s="305"/>
      <c r="B4431" s="306"/>
      <c r="C4431" s="305"/>
      <c r="D4431" s="305"/>
    </row>
    <row r="4432" spans="1:4">
      <c r="A4432" s="305"/>
      <c r="B4432" s="306"/>
      <c r="C4432" s="305"/>
      <c r="D4432" s="305"/>
    </row>
    <row r="4433" spans="1:4">
      <c r="A4433" s="304"/>
      <c r="B4433" s="304"/>
      <c r="C4433" s="304"/>
      <c r="D4433" s="304"/>
    </row>
    <row r="4434" spans="1:4">
      <c r="A4434" s="305"/>
      <c r="B4434" s="306"/>
      <c r="C4434" s="305"/>
      <c r="D4434" s="305"/>
    </row>
    <row r="4435" spans="1:4">
      <c r="A4435" s="305"/>
      <c r="B4435" s="306"/>
      <c r="C4435" s="305"/>
      <c r="D4435" s="305"/>
    </row>
    <row r="4436" spans="1:4">
      <c r="A4436" s="305"/>
      <c r="B4436" s="306"/>
      <c r="C4436" s="305"/>
      <c r="D4436" s="305"/>
    </row>
    <row r="4437" spans="1:4">
      <c r="A4437" s="305"/>
      <c r="B4437" s="306"/>
      <c r="C4437" s="305"/>
      <c r="D4437" s="305"/>
    </row>
    <row r="4438" spans="1:4">
      <c r="A4438" s="305"/>
      <c r="B4438" s="306"/>
      <c r="C4438" s="305"/>
      <c r="D4438" s="305"/>
    </row>
    <row r="4439" spans="1:4">
      <c r="A4439" s="305"/>
      <c r="B4439" s="306"/>
      <c r="C4439" s="305"/>
      <c r="D4439" s="305"/>
    </row>
    <row r="4440" spans="1:4">
      <c r="A4440" s="305"/>
      <c r="B4440" s="306"/>
      <c r="C4440" s="305"/>
      <c r="D4440" s="305"/>
    </row>
    <row r="4441" spans="1:4">
      <c r="A4441" s="305"/>
      <c r="B4441" s="306"/>
      <c r="C4441" s="305"/>
      <c r="D4441" s="305"/>
    </row>
    <row r="4442" spans="1:4">
      <c r="A4442" s="305"/>
      <c r="B4442" s="306"/>
      <c r="C4442" s="305"/>
      <c r="D4442" s="305"/>
    </row>
    <row r="4443" spans="1:4">
      <c r="A4443" s="305"/>
      <c r="B4443" s="306"/>
      <c r="C4443" s="305"/>
      <c r="D4443" s="305"/>
    </row>
    <row r="4444" spans="1:4">
      <c r="A4444" s="305"/>
      <c r="B4444" s="306"/>
      <c r="C4444" s="305"/>
      <c r="D4444" s="305"/>
    </row>
    <row r="4445" spans="1:4">
      <c r="A4445" s="305"/>
      <c r="B4445" s="306"/>
      <c r="C4445" s="305"/>
      <c r="D4445" s="305"/>
    </row>
    <row r="4446" spans="1:4">
      <c r="A4446" s="305"/>
      <c r="B4446" s="306"/>
      <c r="C4446" s="305"/>
      <c r="D4446" s="305"/>
    </row>
    <row r="4447" spans="1:4">
      <c r="A4447" s="305"/>
      <c r="B4447" s="306"/>
      <c r="C4447" s="305"/>
      <c r="D4447" s="305"/>
    </row>
    <row r="4448" spans="1:4">
      <c r="A4448" s="305"/>
      <c r="B4448" s="306"/>
      <c r="C4448" s="305"/>
      <c r="D4448" s="305"/>
    </row>
    <row r="4449" spans="1:4">
      <c r="A4449" s="305"/>
      <c r="B4449" s="306"/>
      <c r="C4449" s="305"/>
      <c r="D4449" s="305"/>
    </row>
    <row r="4450" spans="1:4">
      <c r="A4450" s="305"/>
      <c r="B4450" s="306"/>
      <c r="C4450" s="305"/>
      <c r="D4450" s="305"/>
    </row>
    <row r="4451" spans="1:4">
      <c r="A4451" s="305"/>
      <c r="B4451" s="306"/>
      <c r="C4451" s="305"/>
      <c r="D4451" s="305"/>
    </row>
    <row r="4452" spans="1:4">
      <c r="A4452" s="304"/>
      <c r="B4452" s="304"/>
      <c r="C4452" s="304"/>
      <c r="D4452" s="304"/>
    </row>
    <row r="4453" spans="1:4">
      <c r="A4453" s="305"/>
      <c r="B4453" s="306"/>
      <c r="C4453" s="305"/>
      <c r="D4453" s="305"/>
    </row>
    <row r="4454" spans="1:4">
      <c r="A4454" s="305"/>
      <c r="B4454" s="306"/>
      <c r="C4454" s="305"/>
      <c r="D4454" s="305"/>
    </row>
    <row r="4455" spans="1:4">
      <c r="A4455" s="305"/>
      <c r="B4455" s="306"/>
      <c r="C4455" s="305"/>
      <c r="D4455" s="305"/>
    </row>
    <row r="4456" spans="1:4">
      <c r="A4456" s="305"/>
      <c r="B4456" s="306"/>
      <c r="C4456" s="305"/>
      <c r="D4456" s="305"/>
    </row>
    <row r="4457" spans="1:4">
      <c r="A4457" s="305"/>
      <c r="B4457" s="306"/>
      <c r="C4457" s="305"/>
      <c r="D4457" s="305"/>
    </row>
    <row r="4458" spans="1:4">
      <c r="A4458" s="305"/>
      <c r="B4458" s="306"/>
      <c r="C4458" s="305"/>
      <c r="D4458" s="305"/>
    </row>
    <row r="4459" spans="1:4">
      <c r="A4459" s="304"/>
      <c r="B4459" s="304"/>
      <c r="C4459" s="304"/>
      <c r="D4459" s="304"/>
    </row>
    <row r="4460" spans="1:4">
      <c r="A4460" s="305"/>
      <c r="B4460" s="306"/>
      <c r="C4460" s="305"/>
      <c r="D4460" s="305"/>
    </row>
    <row r="4461" spans="1:4">
      <c r="A4461" s="305"/>
      <c r="B4461" s="306"/>
      <c r="C4461" s="305"/>
      <c r="D4461" s="305"/>
    </row>
    <row r="4462" spans="1:4">
      <c r="A4462" s="305"/>
      <c r="B4462" s="306"/>
      <c r="C4462" s="305"/>
      <c r="D4462" s="305"/>
    </row>
    <row r="4463" spans="1:4">
      <c r="A4463" s="305"/>
      <c r="B4463" s="306"/>
      <c r="C4463" s="305"/>
      <c r="D4463" s="305"/>
    </row>
    <row r="4464" spans="1:4">
      <c r="A4464" s="305"/>
      <c r="B4464" s="306"/>
      <c r="C4464" s="305"/>
      <c r="D4464" s="305"/>
    </row>
    <row r="4465" spans="1:4">
      <c r="A4465" s="305"/>
      <c r="B4465" s="306"/>
      <c r="C4465" s="305"/>
      <c r="D4465" s="305"/>
    </row>
    <row r="4466" spans="1:4">
      <c r="A4466" s="305"/>
      <c r="B4466" s="306"/>
      <c r="C4466" s="305"/>
      <c r="D4466" s="305"/>
    </row>
    <row r="4467" spans="1:4">
      <c r="A4467" s="305"/>
      <c r="B4467" s="306"/>
      <c r="C4467" s="305"/>
      <c r="D4467" s="305"/>
    </row>
    <row r="4468" spans="1:4">
      <c r="A4468" s="305"/>
      <c r="B4468" s="306"/>
      <c r="C4468" s="305"/>
      <c r="D4468" s="305"/>
    </row>
    <row r="4469" spans="1:4">
      <c r="A4469" s="305"/>
      <c r="B4469" s="306"/>
      <c r="C4469" s="305"/>
      <c r="D4469" s="305"/>
    </row>
    <row r="4470" spans="1:4">
      <c r="A4470" s="305"/>
      <c r="B4470" s="306"/>
      <c r="C4470" s="305"/>
      <c r="D4470" s="305"/>
    </row>
    <row r="4471" spans="1:4">
      <c r="A4471" s="305"/>
      <c r="B4471" s="306"/>
      <c r="C4471" s="305"/>
      <c r="D4471" s="305"/>
    </row>
    <row r="4472" spans="1:4">
      <c r="A4472" s="305"/>
      <c r="B4472" s="306"/>
      <c r="C4472" s="305"/>
      <c r="D4472" s="305"/>
    </row>
    <row r="4473" spans="1:4">
      <c r="A4473" s="305"/>
      <c r="B4473" s="306"/>
      <c r="C4473" s="305"/>
      <c r="D4473" s="305"/>
    </row>
    <row r="4474" spans="1:4">
      <c r="A4474" s="305"/>
      <c r="B4474" s="306"/>
      <c r="C4474" s="305"/>
      <c r="D4474" s="305"/>
    </row>
    <row r="4475" spans="1:4">
      <c r="A4475" s="304"/>
      <c r="B4475" s="304"/>
      <c r="C4475" s="304"/>
      <c r="D4475" s="304"/>
    </row>
    <row r="4476" spans="1:4">
      <c r="A4476" s="305"/>
      <c r="B4476" s="306"/>
      <c r="C4476" s="305"/>
      <c r="D4476" s="305"/>
    </row>
    <row r="4477" spans="1:4">
      <c r="A4477" s="305"/>
      <c r="B4477" s="306"/>
      <c r="C4477" s="305"/>
      <c r="D4477" s="305"/>
    </row>
    <row r="4478" spans="1:4">
      <c r="A4478" s="305"/>
      <c r="B4478" s="306"/>
      <c r="C4478" s="305"/>
      <c r="D4478" s="305"/>
    </row>
    <row r="4479" spans="1:4">
      <c r="A4479" s="305"/>
      <c r="B4479" s="306"/>
      <c r="C4479" s="305"/>
      <c r="D4479" s="305"/>
    </row>
    <row r="4480" spans="1:4">
      <c r="A4480" s="305"/>
      <c r="B4480" s="306"/>
      <c r="C4480" s="305"/>
      <c r="D4480" s="305"/>
    </row>
    <row r="4481" spans="1:4">
      <c r="A4481" s="305"/>
      <c r="B4481" s="306"/>
      <c r="C4481" s="305"/>
      <c r="D4481" s="305"/>
    </row>
    <row r="4482" spans="1:4">
      <c r="A4482" s="305"/>
      <c r="B4482" s="306"/>
      <c r="C4482" s="305"/>
      <c r="D4482" s="305"/>
    </row>
    <row r="4483" spans="1:4">
      <c r="A4483" s="305"/>
      <c r="B4483" s="306"/>
      <c r="C4483" s="305"/>
      <c r="D4483" s="305"/>
    </row>
    <row r="4484" spans="1:4">
      <c r="A4484" s="304"/>
      <c r="B4484" s="304"/>
      <c r="C4484" s="304"/>
      <c r="D4484" s="304"/>
    </row>
    <row r="4485" spans="1:4">
      <c r="A4485" s="305"/>
      <c r="B4485" s="306"/>
      <c r="C4485" s="305"/>
      <c r="D4485" s="305"/>
    </row>
    <row r="4486" spans="1:4">
      <c r="A4486" s="305"/>
      <c r="B4486" s="306"/>
      <c r="C4486" s="305"/>
      <c r="D4486" s="305"/>
    </row>
    <row r="4487" spans="1:4">
      <c r="A4487" s="304"/>
      <c r="B4487" s="304"/>
      <c r="C4487" s="304"/>
      <c r="D4487" s="304"/>
    </row>
    <row r="4488" spans="1:4">
      <c r="A4488" s="305"/>
      <c r="B4488" s="306"/>
      <c r="C4488" s="305"/>
      <c r="D4488" s="305"/>
    </row>
    <row r="4489" spans="1:4">
      <c r="A4489" s="305"/>
      <c r="B4489" s="306"/>
      <c r="C4489" s="305"/>
      <c r="D4489" s="305"/>
    </row>
    <row r="4490" spans="1:4">
      <c r="A4490" s="305"/>
      <c r="B4490" s="306"/>
      <c r="C4490" s="305"/>
      <c r="D4490" s="305"/>
    </row>
    <row r="4491" spans="1:4">
      <c r="A4491" s="305"/>
      <c r="B4491" s="306"/>
      <c r="C4491" s="305"/>
      <c r="D4491" s="305"/>
    </row>
    <row r="4492" spans="1:4">
      <c r="A4492" s="305"/>
      <c r="B4492" s="306"/>
      <c r="C4492" s="305"/>
      <c r="D4492" s="305"/>
    </row>
    <row r="4493" spans="1:4">
      <c r="A4493" s="305"/>
      <c r="B4493" s="306"/>
      <c r="C4493" s="305"/>
      <c r="D4493" s="305"/>
    </row>
    <row r="4494" spans="1:4">
      <c r="A4494" s="305"/>
      <c r="B4494" s="306"/>
      <c r="C4494" s="305"/>
      <c r="D4494" s="305"/>
    </row>
    <row r="4495" spans="1:4">
      <c r="A4495" s="305"/>
      <c r="B4495" s="306"/>
      <c r="C4495" s="305"/>
      <c r="D4495" s="305"/>
    </row>
    <row r="4496" spans="1:4">
      <c r="A4496" s="305"/>
      <c r="B4496" s="306"/>
      <c r="C4496" s="305"/>
      <c r="D4496" s="305"/>
    </row>
    <row r="4497" spans="1:4">
      <c r="A4497" s="305"/>
      <c r="B4497" s="306"/>
      <c r="C4497" s="305"/>
      <c r="D4497" s="305"/>
    </row>
    <row r="4498" spans="1:4">
      <c r="A4498" s="304"/>
      <c r="B4498" s="304"/>
      <c r="C4498" s="304"/>
      <c r="D4498" s="304"/>
    </row>
    <row r="4499" spans="1:4">
      <c r="A4499" s="305"/>
      <c r="B4499" s="306"/>
      <c r="C4499" s="305"/>
      <c r="D4499" s="305"/>
    </row>
    <row r="4500" spans="1:4">
      <c r="A4500" s="305"/>
      <c r="B4500" s="306"/>
      <c r="C4500" s="305"/>
      <c r="D4500" s="305"/>
    </row>
    <row r="4501" spans="1:4">
      <c r="A4501" s="305"/>
      <c r="B4501" s="306"/>
      <c r="C4501" s="305"/>
      <c r="D4501" s="305"/>
    </row>
    <row r="4502" spans="1:4">
      <c r="A4502" s="304"/>
      <c r="B4502" s="304"/>
      <c r="C4502" s="304"/>
      <c r="D4502" s="304"/>
    </row>
    <row r="4503" spans="1:4">
      <c r="A4503" s="305"/>
      <c r="B4503" s="306"/>
      <c r="C4503" s="305"/>
      <c r="D4503" s="305"/>
    </row>
    <row r="4504" spans="1:4">
      <c r="A4504" s="304"/>
      <c r="B4504" s="304"/>
      <c r="C4504" s="304"/>
      <c r="D4504" s="304"/>
    </row>
    <row r="4505" spans="1:4">
      <c r="A4505" s="305"/>
      <c r="B4505" s="306"/>
      <c r="C4505" s="305"/>
      <c r="D4505" s="305"/>
    </row>
    <row r="4506" spans="1:4">
      <c r="A4506" s="305"/>
      <c r="B4506" s="306"/>
      <c r="C4506" s="305"/>
      <c r="D4506" s="305"/>
    </row>
    <row r="4507" spans="1:4">
      <c r="A4507" s="304"/>
      <c r="B4507" s="304"/>
      <c r="C4507" s="304"/>
      <c r="D4507" s="304"/>
    </row>
    <row r="4508" spans="1:4">
      <c r="A4508" s="305"/>
      <c r="B4508" s="306"/>
      <c r="C4508" s="305"/>
      <c r="D4508" s="305"/>
    </row>
    <row r="4509" spans="1:4">
      <c r="A4509" s="305"/>
      <c r="B4509" s="306"/>
      <c r="C4509" s="305"/>
      <c r="D4509" s="305"/>
    </row>
    <row r="4510" spans="1:4">
      <c r="A4510" s="305"/>
      <c r="B4510" s="306"/>
      <c r="C4510" s="305"/>
      <c r="D4510" s="305"/>
    </row>
    <row r="4511" spans="1:4">
      <c r="A4511" s="305"/>
      <c r="B4511" s="306"/>
      <c r="C4511" s="305"/>
      <c r="D4511" s="305"/>
    </row>
    <row r="4512" spans="1:4">
      <c r="A4512" s="305"/>
      <c r="B4512" s="306"/>
      <c r="C4512" s="305"/>
      <c r="D4512" s="305"/>
    </row>
    <row r="4513" spans="1:4">
      <c r="A4513" s="304"/>
      <c r="B4513" s="304"/>
      <c r="C4513" s="304"/>
      <c r="D4513" s="304"/>
    </row>
    <row r="4514" spans="1:4">
      <c r="A4514" s="305"/>
      <c r="B4514" s="306"/>
      <c r="C4514" s="305"/>
      <c r="D4514" s="305"/>
    </row>
    <row r="4515" spans="1:4">
      <c r="A4515" s="304"/>
      <c r="B4515" s="304"/>
      <c r="C4515" s="304"/>
      <c r="D4515" s="304"/>
    </row>
    <row r="4516" spans="1:4">
      <c r="A4516" s="304"/>
      <c r="B4516" s="304"/>
      <c r="C4516" s="304"/>
      <c r="D4516" s="304"/>
    </row>
    <row r="4517" spans="1:4">
      <c r="A4517" s="305"/>
      <c r="B4517" s="306"/>
      <c r="C4517" s="305"/>
      <c r="D4517" s="305"/>
    </row>
    <row r="4518" spans="1:4">
      <c r="A4518" s="304"/>
      <c r="B4518" s="304"/>
      <c r="C4518" s="304"/>
      <c r="D4518" s="304"/>
    </row>
    <row r="4519" spans="1:4">
      <c r="A4519" s="304"/>
      <c r="B4519" s="304"/>
      <c r="C4519" s="304"/>
      <c r="D4519" s="304"/>
    </row>
    <row r="4520" spans="1:4">
      <c r="A4520" s="304"/>
      <c r="B4520" s="304"/>
      <c r="C4520" s="304"/>
      <c r="D4520" s="304"/>
    </row>
    <row r="4521" spans="1:4">
      <c r="A4521" s="304"/>
      <c r="B4521" s="304"/>
      <c r="C4521" s="304"/>
      <c r="D4521" s="304"/>
    </row>
    <row r="4522" spans="1:4">
      <c r="A4522" s="304"/>
      <c r="B4522" s="304"/>
      <c r="C4522" s="304"/>
      <c r="D4522" s="304"/>
    </row>
    <row r="4523" spans="1:4">
      <c r="A4523" s="305"/>
      <c r="B4523" s="306"/>
      <c r="C4523" s="305"/>
      <c r="D4523" s="305"/>
    </row>
    <row r="4524" spans="1:4">
      <c r="A4524" s="305"/>
      <c r="B4524" s="306"/>
      <c r="C4524" s="305"/>
      <c r="D4524" s="305"/>
    </row>
    <row r="4525" spans="1:4">
      <c r="A4525" s="305"/>
      <c r="B4525" s="306"/>
      <c r="C4525" s="305"/>
      <c r="D4525" s="305"/>
    </row>
    <row r="4526" spans="1:4">
      <c r="A4526" s="305"/>
      <c r="B4526" s="306"/>
      <c r="C4526" s="305"/>
      <c r="D4526" s="305"/>
    </row>
    <row r="4527" spans="1:4">
      <c r="A4527" s="305"/>
      <c r="B4527" s="306"/>
      <c r="C4527" s="305"/>
      <c r="D4527" s="305"/>
    </row>
    <row r="4528" spans="1:4">
      <c r="A4528" s="304"/>
      <c r="B4528" s="304"/>
      <c r="C4528" s="304"/>
      <c r="D4528" s="304"/>
    </row>
    <row r="4529" spans="1:4">
      <c r="A4529" s="305"/>
      <c r="B4529" s="306"/>
      <c r="C4529" s="305"/>
      <c r="D4529" s="305"/>
    </row>
    <row r="4530" spans="1:4">
      <c r="A4530" s="305"/>
      <c r="B4530" s="306"/>
      <c r="C4530" s="305"/>
      <c r="D4530" s="305"/>
    </row>
    <row r="4531" spans="1:4">
      <c r="A4531" s="305"/>
      <c r="B4531" s="306"/>
      <c r="C4531" s="305"/>
      <c r="D4531" s="305"/>
    </row>
    <row r="4532" spans="1:4">
      <c r="A4532" s="305"/>
      <c r="B4532" s="306"/>
      <c r="C4532" s="305"/>
      <c r="D4532" s="305"/>
    </row>
    <row r="4533" spans="1:4">
      <c r="A4533" s="305"/>
      <c r="B4533" s="306"/>
      <c r="C4533" s="305"/>
      <c r="D4533" s="305"/>
    </row>
    <row r="4534" spans="1:4">
      <c r="A4534" s="305"/>
      <c r="B4534" s="306"/>
      <c r="C4534" s="305"/>
      <c r="D4534" s="305"/>
    </row>
    <row r="4535" spans="1:4">
      <c r="A4535" s="305"/>
      <c r="B4535" s="306"/>
      <c r="C4535" s="305"/>
      <c r="D4535" s="305"/>
    </row>
    <row r="4536" spans="1:4">
      <c r="A4536" s="305"/>
      <c r="B4536" s="306"/>
      <c r="C4536" s="305"/>
      <c r="D4536" s="305"/>
    </row>
    <row r="4537" spans="1:4">
      <c r="A4537" s="305"/>
      <c r="B4537" s="306"/>
      <c r="C4537" s="305"/>
      <c r="D4537" s="305"/>
    </row>
    <row r="4538" spans="1:4">
      <c r="A4538" s="305"/>
      <c r="B4538" s="306"/>
      <c r="C4538" s="305"/>
      <c r="D4538" s="305"/>
    </row>
    <row r="4539" spans="1:4">
      <c r="A4539" s="305"/>
      <c r="B4539" s="306"/>
      <c r="C4539" s="305"/>
      <c r="D4539" s="305"/>
    </row>
    <row r="4540" spans="1:4">
      <c r="A4540" s="305"/>
      <c r="B4540" s="306"/>
      <c r="C4540" s="305"/>
      <c r="D4540" s="305"/>
    </row>
    <row r="4541" spans="1:4">
      <c r="A4541" s="305"/>
      <c r="B4541" s="306"/>
      <c r="C4541" s="305"/>
      <c r="D4541" s="305"/>
    </row>
    <row r="4542" spans="1:4">
      <c r="A4542" s="305"/>
      <c r="B4542" s="306"/>
      <c r="C4542" s="305"/>
      <c r="D4542" s="305"/>
    </row>
    <row r="4543" spans="1:4">
      <c r="A4543" s="305"/>
      <c r="B4543" s="306"/>
      <c r="C4543" s="305"/>
      <c r="D4543" s="305"/>
    </row>
    <row r="4544" spans="1:4">
      <c r="A4544" s="305"/>
      <c r="B4544" s="306"/>
      <c r="C4544" s="305"/>
      <c r="D4544" s="305"/>
    </row>
    <row r="4545" spans="1:4">
      <c r="A4545" s="305"/>
      <c r="B4545" s="306"/>
      <c r="C4545" s="305"/>
      <c r="D4545" s="305"/>
    </row>
    <row r="4546" spans="1:4">
      <c r="A4546" s="305"/>
      <c r="B4546" s="306"/>
      <c r="C4546" s="305"/>
      <c r="D4546" s="305"/>
    </row>
    <row r="4547" spans="1:4">
      <c r="A4547" s="305"/>
      <c r="B4547" s="306"/>
      <c r="C4547" s="305"/>
      <c r="D4547" s="305"/>
    </row>
    <row r="4548" spans="1:4">
      <c r="A4548" s="305"/>
      <c r="B4548" s="306"/>
      <c r="C4548" s="305"/>
      <c r="D4548" s="305"/>
    </row>
    <row r="4549" spans="1:4">
      <c r="A4549" s="305"/>
      <c r="B4549" s="306"/>
      <c r="C4549" s="305"/>
      <c r="D4549" s="305"/>
    </row>
    <row r="4550" spans="1:4">
      <c r="A4550" s="305"/>
      <c r="B4550" s="306"/>
      <c r="C4550" s="305"/>
      <c r="D4550" s="305"/>
    </row>
    <row r="4551" spans="1:4">
      <c r="A4551" s="305"/>
      <c r="B4551" s="306"/>
      <c r="C4551" s="305"/>
      <c r="D4551" s="305"/>
    </row>
    <row r="4552" spans="1:4">
      <c r="A4552" s="305"/>
      <c r="B4552" s="306"/>
      <c r="C4552" s="305"/>
      <c r="D4552" s="305"/>
    </row>
    <row r="4553" spans="1:4">
      <c r="A4553" s="305"/>
      <c r="B4553" s="306"/>
      <c r="C4553" s="305"/>
      <c r="D4553" s="305"/>
    </row>
    <row r="4554" spans="1:4">
      <c r="A4554" s="304"/>
      <c r="B4554" s="304"/>
      <c r="C4554" s="304"/>
      <c r="D4554" s="304"/>
    </row>
    <row r="4555" spans="1:4">
      <c r="A4555" s="305"/>
      <c r="B4555" s="306"/>
      <c r="C4555" s="305"/>
      <c r="D4555" s="305"/>
    </row>
    <row r="4556" spans="1:4">
      <c r="A4556" s="305"/>
      <c r="B4556" s="306"/>
      <c r="C4556" s="305"/>
      <c r="D4556" s="305"/>
    </row>
    <row r="4557" spans="1:4">
      <c r="A4557" s="304"/>
      <c r="B4557" s="304"/>
      <c r="C4557" s="304"/>
      <c r="D4557" s="304"/>
    </row>
    <row r="4558" spans="1:4">
      <c r="A4558" s="304"/>
      <c r="B4558" s="304"/>
      <c r="C4558" s="304"/>
      <c r="D4558" s="304"/>
    </row>
    <row r="4559" spans="1:4">
      <c r="A4559" s="305"/>
      <c r="B4559" s="306"/>
      <c r="C4559" s="305"/>
      <c r="D4559" s="305"/>
    </row>
    <row r="4560" spans="1:4">
      <c r="A4560" s="305"/>
      <c r="B4560" s="306"/>
      <c r="C4560" s="305"/>
      <c r="D4560" s="305"/>
    </row>
    <row r="4561" spans="1:4">
      <c r="A4561" s="305"/>
      <c r="B4561" s="306"/>
      <c r="C4561" s="305"/>
      <c r="D4561" s="305"/>
    </row>
    <row r="4562" spans="1:4">
      <c r="A4562" s="305"/>
      <c r="B4562" s="306"/>
      <c r="C4562" s="305"/>
      <c r="D4562" s="305"/>
    </row>
    <row r="4563" spans="1:4">
      <c r="A4563" s="305"/>
      <c r="B4563" s="306"/>
      <c r="C4563" s="305"/>
      <c r="D4563" s="305"/>
    </row>
    <row r="4564" spans="1:4">
      <c r="A4564" s="305"/>
      <c r="B4564" s="306"/>
      <c r="C4564" s="305"/>
      <c r="D4564" s="305"/>
    </row>
    <row r="4565" spans="1:4">
      <c r="A4565" s="305"/>
      <c r="B4565" s="306"/>
      <c r="C4565" s="305"/>
      <c r="D4565" s="305"/>
    </row>
    <row r="4566" spans="1:4">
      <c r="A4566" s="305"/>
      <c r="B4566" s="306"/>
      <c r="C4566" s="305"/>
      <c r="D4566" s="305"/>
    </row>
    <row r="4567" spans="1:4">
      <c r="A4567" s="305"/>
      <c r="B4567" s="306"/>
      <c r="C4567" s="305"/>
      <c r="D4567" s="305"/>
    </row>
    <row r="4568" spans="1:4">
      <c r="A4568" s="305"/>
      <c r="B4568" s="306"/>
      <c r="C4568" s="305"/>
      <c r="D4568" s="305"/>
    </row>
    <row r="4569" spans="1:4">
      <c r="A4569" s="305"/>
      <c r="B4569" s="306"/>
      <c r="C4569" s="305"/>
      <c r="D4569" s="305"/>
    </row>
    <row r="4570" spans="1:4">
      <c r="A4570" s="305"/>
      <c r="B4570" s="306"/>
      <c r="C4570" s="305"/>
      <c r="D4570" s="305"/>
    </row>
    <row r="4571" spans="1:4">
      <c r="A4571" s="305"/>
      <c r="B4571" s="306"/>
      <c r="C4571" s="305"/>
      <c r="D4571" s="305"/>
    </row>
    <row r="4572" spans="1:4">
      <c r="A4572" s="305"/>
      <c r="B4572" s="306"/>
      <c r="C4572" s="305"/>
      <c r="D4572" s="305"/>
    </row>
    <row r="4573" spans="1:4">
      <c r="A4573" s="305"/>
      <c r="B4573" s="306"/>
      <c r="C4573" s="305"/>
      <c r="D4573" s="305"/>
    </row>
    <row r="4574" spans="1:4">
      <c r="A4574" s="305"/>
      <c r="B4574" s="306"/>
      <c r="C4574" s="305"/>
      <c r="D4574" s="305"/>
    </row>
    <row r="4575" spans="1:4">
      <c r="A4575" s="305"/>
      <c r="B4575" s="306"/>
      <c r="C4575" s="305"/>
      <c r="D4575" s="305"/>
    </row>
    <row r="4576" spans="1:4">
      <c r="A4576" s="305"/>
      <c r="B4576" s="306"/>
      <c r="C4576" s="305"/>
      <c r="D4576" s="305"/>
    </row>
    <row r="4577" spans="1:4">
      <c r="A4577" s="305"/>
      <c r="B4577" s="306"/>
      <c r="C4577" s="305"/>
      <c r="D4577" s="305"/>
    </row>
    <row r="4578" spans="1:4">
      <c r="A4578" s="305"/>
      <c r="B4578" s="306"/>
      <c r="C4578" s="305"/>
      <c r="D4578" s="305"/>
    </row>
    <row r="4579" spans="1:4">
      <c r="A4579" s="305"/>
      <c r="B4579" s="306"/>
      <c r="C4579" s="305"/>
      <c r="D4579" s="305"/>
    </row>
    <row r="4580" spans="1:4">
      <c r="A4580" s="305"/>
      <c r="B4580" s="306"/>
      <c r="C4580" s="305"/>
      <c r="D4580" s="305"/>
    </row>
    <row r="4581" spans="1:4">
      <c r="A4581" s="305"/>
      <c r="B4581" s="306"/>
      <c r="C4581" s="305"/>
      <c r="D4581" s="305"/>
    </row>
    <row r="4582" spans="1:4">
      <c r="A4582" s="305"/>
      <c r="B4582" s="306"/>
      <c r="C4582" s="305"/>
      <c r="D4582" s="305"/>
    </row>
    <row r="4583" spans="1:4">
      <c r="A4583" s="305"/>
      <c r="B4583" s="306"/>
      <c r="C4583" s="305"/>
      <c r="D4583" s="305"/>
    </row>
    <row r="4584" spans="1:4">
      <c r="A4584" s="305"/>
      <c r="B4584" s="306"/>
      <c r="C4584" s="305"/>
      <c r="D4584" s="305"/>
    </row>
    <row r="4585" spans="1:4">
      <c r="A4585" s="305"/>
      <c r="B4585" s="306"/>
      <c r="C4585" s="305"/>
      <c r="D4585" s="305"/>
    </row>
    <row r="4586" spans="1:4">
      <c r="A4586" s="305"/>
      <c r="B4586" s="306"/>
      <c r="C4586" s="305"/>
      <c r="D4586" s="305"/>
    </row>
    <row r="4587" spans="1:4">
      <c r="A4587" s="305"/>
      <c r="B4587" s="306"/>
      <c r="C4587" s="305"/>
      <c r="D4587" s="305"/>
    </row>
    <row r="4588" spans="1:4">
      <c r="A4588" s="304"/>
      <c r="B4588" s="304"/>
      <c r="C4588" s="304"/>
      <c r="D4588" s="304"/>
    </row>
    <row r="4589" spans="1:4">
      <c r="A4589" s="305"/>
      <c r="B4589" s="306"/>
      <c r="C4589" s="305"/>
      <c r="D4589" s="305"/>
    </row>
    <row r="4590" spans="1:4">
      <c r="A4590" s="305"/>
      <c r="B4590" s="306"/>
      <c r="C4590" s="305"/>
      <c r="D4590" s="305"/>
    </row>
    <row r="4591" spans="1:4">
      <c r="A4591" s="305"/>
      <c r="B4591" s="306"/>
      <c r="C4591" s="305"/>
      <c r="D4591" s="305"/>
    </row>
    <row r="4592" spans="1:4">
      <c r="A4592" s="305"/>
      <c r="B4592" s="306"/>
      <c r="C4592" s="305"/>
      <c r="D4592" s="305"/>
    </row>
    <row r="4593" spans="1:4">
      <c r="A4593" s="304"/>
      <c r="B4593" s="304"/>
      <c r="C4593" s="304"/>
      <c r="D4593" s="304"/>
    </row>
    <row r="4594" spans="1:4">
      <c r="A4594" s="305"/>
      <c r="B4594" s="306"/>
      <c r="C4594" s="305"/>
      <c r="D4594" s="305"/>
    </row>
    <row r="4595" spans="1:4">
      <c r="A4595" s="305"/>
      <c r="B4595" s="306"/>
      <c r="C4595" s="305"/>
      <c r="D4595" s="305"/>
    </row>
    <row r="4596" spans="1:4">
      <c r="A4596" s="305"/>
      <c r="B4596" s="306"/>
      <c r="C4596" s="305"/>
      <c r="D4596" s="305"/>
    </row>
    <row r="4597" spans="1:4">
      <c r="A4597" s="305"/>
      <c r="B4597" s="306"/>
      <c r="C4597" s="305"/>
      <c r="D4597" s="305"/>
    </row>
    <row r="4598" spans="1:4">
      <c r="A4598" s="305"/>
      <c r="B4598" s="306"/>
      <c r="C4598" s="305"/>
      <c r="D4598" s="305"/>
    </row>
    <row r="4599" spans="1:4">
      <c r="A4599" s="305"/>
      <c r="B4599" s="306"/>
      <c r="C4599" s="305"/>
      <c r="D4599" s="305"/>
    </row>
    <row r="4600" spans="1:4">
      <c r="A4600" s="305"/>
      <c r="B4600" s="306"/>
      <c r="C4600" s="305"/>
      <c r="D4600" s="305"/>
    </row>
    <row r="4601" spans="1:4">
      <c r="A4601" s="305"/>
      <c r="B4601" s="306"/>
      <c r="C4601" s="305"/>
      <c r="D4601" s="305"/>
    </row>
    <row r="4602" spans="1:4">
      <c r="A4602" s="305"/>
      <c r="B4602" s="306"/>
      <c r="C4602" s="305"/>
      <c r="D4602" s="305"/>
    </row>
    <row r="4603" spans="1:4">
      <c r="A4603" s="305"/>
      <c r="B4603" s="306"/>
      <c r="C4603" s="305"/>
      <c r="D4603" s="305"/>
    </row>
    <row r="4604" spans="1:4">
      <c r="A4604" s="305"/>
      <c r="B4604" s="306"/>
      <c r="C4604" s="305"/>
      <c r="D4604" s="305"/>
    </row>
    <row r="4605" spans="1:4">
      <c r="A4605" s="305"/>
      <c r="B4605" s="306"/>
      <c r="C4605" s="305"/>
      <c r="D4605" s="305"/>
    </row>
    <row r="4606" spans="1:4">
      <c r="A4606" s="305"/>
      <c r="B4606" s="306"/>
      <c r="C4606" s="305"/>
      <c r="D4606" s="305"/>
    </row>
    <row r="4607" spans="1:4">
      <c r="A4607" s="305"/>
      <c r="B4607" s="306"/>
      <c r="C4607" s="305"/>
      <c r="D4607" s="305"/>
    </row>
    <row r="4608" spans="1:4">
      <c r="A4608" s="305"/>
      <c r="B4608" s="306"/>
      <c r="C4608" s="305"/>
      <c r="D4608" s="305"/>
    </row>
    <row r="4609" spans="1:4">
      <c r="A4609" s="305"/>
      <c r="B4609" s="306"/>
      <c r="C4609" s="305"/>
      <c r="D4609" s="305"/>
    </row>
    <row r="4610" spans="1:4">
      <c r="A4610" s="305"/>
      <c r="B4610" s="306"/>
      <c r="C4610" s="305"/>
      <c r="D4610" s="305"/>
    </row>
    <row r="4611" spans="1:4">
      <c r="A4611" s="305"/>
      <c r="B4611" s="306"/>
      <c r="C4611" s="305"/>
      <c r="D4611" s="305"/>
    </row>
    <row r="4612" spans="1:4">
      <c r="A4612" s="305"/>
      <c r="B4612" s="306"/>
      <c r="C4612" s="305"/>
      <c r="D4612" s="305"/>
    </row>
    <row r="4613" spans="1:4">
      <c r="A4613" s="305"/>
      <c r="B4613" s="306"/>
      <c r="C4613" s="305"/>
      <c r="D4613" s="305"/>
    </row>
    <row r="4614" spans="1:4">
      <c r="A4614" s="305"/>
      <c r="B4614" s="306"/>
      <c r="C4614" s="305"/>
      <c r="D4614" s="305"/>
    </row>
    <row r="4615" spans="1:4">
      <c r="A4615" s="304"/>
      <c r="B4615" s="304"/>
      <c r="C4615" s="304"/>
      <c r="D4615" s="304"/>
    </row>
    <row r="4616" spans="1:4">
      <c r="A4616" s="305"/>
      <c r="B4616" s="306"/>
      <c r="C4616" s="305"/>
      <c r="D4616" s="305"/>
    </row>
    <row r="4617" spans="1:4">
      <c r="A4617" s="305"/>
      <c r="B4617" s="306"/>
      <c r="C4617" s="305"/>
      <c r="D4617" s="305"/>
    </row>
    <row r="4618" spans="1:4">
      <c r="A4618" s="305"/>
      <c r="B4618" s="306"/>
      <c r="C4618" s="305"/>
      <c r="D4618" s="305"/>
    </row>
    <row r="4619" spans="1:4">
      <c r="A4619" s="305"/>
      <c r="B4619" s="306"/>
      <c r="C4619" s="305"/>
      <c r="D4619" s="305"/>
    </row>
    <row r="4620" spans="1:4">
      <c r="A4620" s="304"/>
      <c r="B4620" s="304"/>
      <c r="C4620" s="304"/>
      <c r="D4620" s="304"/>
    </row>
    <row r="4621" spans="1:4">
      <c r="A4621" s="305"/>
      <c r="B4621" s="306"/>
      <c r="C4621" s="305"/>
      <c r="D4621" s="305"/>
    </row>
    <row r="4622" spans="1:4">
      <c r="A4622" s="305"/>
      <c r="B4622" s="306"/>
      <c r="C4622" s="305"/>
      <c r="D4622" s="305"/>
    </row>
    <row r="4623" spans="1:4">
      <c r="A4623" s="304"/>
      <c r="B4623" s="304"/>
      <c r="C4623" s="304"/>
      <c r="D4623" s="304"/>
    </row>
    <row r="4624" spans="1:4">
      <c r="A4624" s="305"/>
      <c r="B4624" s="306"/>
      <c r="C4624" s="305"/>
      <c r="D4624" s="305"/>
    </row>
    <row r="4625" spans="1:4">
      <c r="A4625" s="305"/>
      <c r="B4625" s="306"/>
      <c r="C4625" s="305"/>
      <c r="D4625" s="305"/>
    </row>
    <row r="4626" spans="1:4">
      <c r="A4626" s="305"/>
      <c r="B4626" s="306"/>
      <c r="C4626" s="305"/>
      <c r="D4626" s="305"/>
    </row>
    <row r="4627" spans="1:4">
      <c r="A4627" s="305"/>
      <c r="B4627" s="306"/>
      <c r="C4627" s="305"/>
      <c r="D4627" s="305"/>
    </row>
    <row r="4628" spans="1:4">
      <c r="A4628" s="305"/>
      <c r="B4628" s="306"/>
      <c r="C4628" s="305"/>
      <c r="D4628" s="305"/>
    </row>
    <row r="4629" spans="1:4">
      <c r="A4629" s="305"/>
      <c r="B4629" s="306"/>
      <c r="C4629" s="305"/>
      <c r="D4629" s="305"/>
    </row>
    <row r="4630" spans="1:4">
      <c r="A4630" s="305"/>
      <c r="B4630" s="306"/>
      <c r="C4630" s="305"/>
      <c r="D4630" s="305"/>
    </row>
    <row r="4631" spans="1:4">
      <c r="A4631" s="304"/>
      <c r="B4631" s="304"/>
      <c r="C4631" s="304"/>
      <c r="D4631" s="304"/>
    </row>
    <row r="4632" spans="1:4">
      <c r="A4632" s="305"/>
      <c r="B4632" s="306"/>
      <c r="C4632" s="305"/>
      <c r="D4632" s="305"/>
    </row>
    <row r="4633" spans="1:4">
      <c r="A4633" s="304"/>
      <c r="B4633" s="304"/>
      <c r="C4633" s="304"/>
      <c r="D4633" s="304"/>
    </row>
    <row r="4634" spans="1:4">
      <c r="A4634" s="305"/>
      <c r="B4634" s="306"/>
      <c r="C4634" s="305"/>
      <c r="D4634" s="305"/>
    </row>
    <row r="4635" spans="1:4">
      <c r="A4635" s="304"/>
      <c r="B4635" s="304"/>
      <c r="C4635" s="304"/>
      <c r="D4635" s="304"/>
    </row>
    <row r="4636" spans="1:4">
      <c r="A4636" s="305"/>
      <c r="B4636" s="306"/>
      <c r="C4636" s="305"/>
      <c r="D4636" s="305"/>
    </row>
    <row r="4637" spans="1:4">
      <c r="A4637" s="305"/>
      <c r="B4637" s="306"/>
      <c r="C4637" s="305"/>
      <c r="D4637" s="305"/>
    </row>
    <row r="4638" spans="1:4">
      <c r="A4638" s="305"/>
      <c r="B4638" s="306"/>
      <c r="C4638" s="305"/>
      <c r="D4638" s="305"/>
    </row>
    <row r="4639" spans="1:4">
      <c r="A4639" s="304"/>
      <c r="B4639" s="304"/>
      <c r="C4639" s="304"/>
      <c r="D4639" s="304"/>
    </row>
    <row r="4640" spans="1:4">
      <c r="A4640" s="305"/>
      <c r="B4640" s="306"/>
      <c r="C4640" s="305"/>
      <c r="D4640" s="305"/>
    </row>
    <row r="4641" spans="1:4">
      <c r="A4641" s="305"/>
      <c r="B4641" s="306"/>
      <c r="C4641" s="305"/>
      <c r="D4641" s="305"/>
    </row>
    <row r="4642" spans="1:4">
      <c r="A4642" s="305"/>
      <c r="B4642" s="306"/>
      <c r="C4642" s="305"/>
      <c r="D4642" s="305"/>
    </row>
    <row r="4643" spans="1:4">
      <c r="A4643" s="305"/>
      <c r="B4643" s="306"/>
      <c r="C4643" s="305"/>
      <c r="D4643" s="305"/>
    </row>
    <row r="4644" spans="1:4">
      <c r="A4644" s="305"/>
      <c r="B4644" s="306"/>
      <c r="C4644" s="305"/>
      <c r="D4644" s="305"/>
    </row>
    <row r="4645" spans="1:4">
      <c r="A4645" s="305"/>
      <c r="B4645" s="306"/>
      <c r="C4645" s="305"/>
      <c r="D4645" s="305"/>
    </row>
    <row r="4646" spans="1:4">
      <c r="A4646" s="305"/>
      <c r="B4646" s="306"/>
      <c r="C4646" s="305"/>
      <c r="D4646" s="305"/>
    </row>
    <row r="4647" spans="1:4">
      <c r="A4647" s="305"/>
      <c r="B4647" s="306"/>
      <c r="C4647" s="305"/>
      <c r="D4647" s="305"/>
    </row>
    <row r="4648" spans="1:4">
      <c r="A4648" s="304"/>
      <c r="B4648" s="304"/>
      <c r="C4648" s="304"/>
      <c r="D4648" s="304"/>
    </row>
    <row r="4649" spans="1:4">
      <c r="A4649" s="304"/>
      <c r="B4649" s="304"/>
      <c r="C4649" s="304"/>
      <c r="D4649" s="304"/>
    </row>
    <row r="4650" spans="1:4">
      <c r="A4650" s="305"/>
      <c r="B4650" s="306"/>
      <c r="C4650" s="305"/>
      <c r="D4650" s="305"/>
    </row>
    <row r="4651" spans="1:4">
      <c r="A4651" s="305"/>
      <c r="B4651" s="306"/>
      <c r="C4651" s="305"/>
      <c r="D4651" s="305"/>
    </row>
    <row r="4652" spans="1:4">
      <c r="A4652" s="305"/>
      <c r="B4652" s="306"/>
      <c r="C4652" s="305"/>
      <c r="D4652" s="305"/>
    </row>
    <row r="4653" spans="1:4">
      <c r="A4653" s="305"/>
      <c r="B4653" s="306"/>
      <c r="C4653" s="305"/>
      <c r="D4653" s="305"/>
    </row>
    <row r="4654" spans="1:4">
      <c r="A4654" s="305"/>
      <c r="B4654" s="306"/>
      <c r="C4654" s="305"/>
      <c r="D4654" s="305"/>
    </row>
    <row r="4655" spans="1:4">
      <c r="A4655" s="305"/>
      <c r="B4655" s="306"/>
      <c r="C4655" s="305"/>
      <c r="D4655" s="305"/>
    </row>
    <row r="4656" spans="1:4">
      <c r="A4656" s="305"/>
      <c r="B4656" s="306"/>
      <c r="C4656" s="305"/>
      <c r="D4656" s="305"/>
    </row>
    <row r="4657" spans="1:4">
      <c r="A4657" s="305"/>
      <c r="B4657" s="306"/>
      <c r="C4657" s="305"/>
      <c r="D4657" s="305"/>
    </row>
    <row r="4658" spans="1:4">
      <c r="A4658" s="305"/>
      <c r="B4658" s="306"/>
      <c r="C4658" s="305"/>
      <c r="D4658" s="305"/>
    </row>
    <row r="4659" spans="1:4">
      <c r="A4659" s="305"/>
      <c r="B4659" s="306"/>
      <c r="C4659" s="305"/>
      <c r="D4659" s="305"/>
    </row>
    <row r="4660" spans="1:4">
      <c r="A4660" s="305"/>
      <c r="B4660" s="306"/>
      <c r="C4660" s="305"/>
      <c r="D4660" s="305"/>
    </row>
    <row r="4661" spans="1:4">
      <c r="A4661" s="305"/>
      <c r="B4661" s="306"/>
      <c r="C4661" s="305"/>
      <c r="D4661" s="305"/>
    </row>
    <row r="4662" spans="1:4">
      <c r="A4662" s="304"/>
      <c r="B4662" s="304"/>
      <c r="C4662" s="304"/>
      <c r="D4662" s="304"/>
    </row>
    <row r="4663" spans="1:4">
      <c r="A4663" s="305"/>
      <c r="B4663" s="306"/>
      <c r="C4663" s="305"/>
      <c r="D4663" s="305"/>
    </row>
    <row r="4664" spans="1:4">
      <c r="A4664" s="305"/>
      <c r="B4664" s="306"/>
      <c r="C4664" s="305"/>
      <c r="D4664" s="305"/>
    </row>
    <row r="4665" spans="1:4">
      <c r="A4665" s="304"/>
      <c r="B4665" s="304"/>
      <c r="C4665" s="304"/>
      <c r="D4665" s="304"/>
    </row>
    <row r="4666" spans="1:4">
      <c r="A4666" s="305"/>
      <c r="B4666" s="306"/>
      <c r="C4666" s="305"/>
      <c r="D4666" s="305"/>
    </row>
    <row r="4667" spans="1:4">
      <c r="A4667" s="305"/>
      <c r="B4667" s="306"/>
      <c r="C4667" s="305"/>
      <c r="D4667" s="305"/>
    </row>
    <row r="4668" spans="1:4">
      <c r="A4668" s="305"/>
      <c r="B4668" s="306"/>
      <c r="C4668" s="305"/>
      <c r="D4668" s="305"/>
    </row>
    <row r="4669" spans="1:4">
      <c r="A4669" s="305"/>
      <c r="B4669" s="306"/>
      <c r="C4669" s="305"/>
      <c r="D4669" s="305"/>
    </row>
    <row r="4670" spans="1:4">
      <c r="A4670" s="305"/>
      <c r="B4670" s="306"/>
      <c r="C4670" s="305"/>
      <c r="D4670" s="305"/>
    </row>
    <row r="4671" spans="1:4">
      <c r="A4671" s="305"/>
      <c r="B4671" s="306"/>
      <c r="C4671" s="305"/>
      <c r="D4671" s="305"/>
    </row>
    <row r="4672" spans="1:4">
      <c r="A4672" s="305"/>
      <c r="B4672" s="306"/>
      <c r="C4672" s="305"/>
      <c r="D4672" s="305"/>
    </row>
    <row r="4673" spans="1:4">
      <c r="A4673" s="305"/>
      <c r="B4673" s="306"/>
      <c r="C4673" s="305"/>
      <c r="D4673" s="305"/>
    </row>
    <row r="4674" spans="1:4">
      <c r="A4674" s="304"/>
      <c r="B4674" s="304"/>
      <c r="C4674" s="304"/>
      <c r="D4674" s="304"/>
    </row>
    <row r="4675" spans="1:4">
      <c r="A4675" s="305"/>
      <c r="B4675" s="306"/>
      <c r="C4675" s="305"/>
      <c r="D4675" s="305"/>
    </row>
    <row r="4676" spans="1:4">
      <c r="A4676" s="305"/>
      <c r="B4676" s="306"/>
      <c r="C4676" s="305"/>
      <c r="D4676" s="305"/>
    </row>
    <row r="4677" spans="1:4">
      <c r="A4677" s="304"/>
      <c r="B4677" s="304"/>
      <c r="C4677" s="304"/>
      <c r="D4677" s="304"/>
    </row>
    <row r="4678" spans="1:4">
      <c r="A4678" s="305"/>
      <c r="B4678" s="306"/>
      <c r="C4678" s="305"/>
      <c r="D4678" s="305"/>
    </row>
    <row r="4679" spans="1:4">
      <c r="A4679" s="305"/>
      <c r="B4679" s="306"/>
      <c r="C4679" s="305"/>
      <c r="D4679" s="305"/>
    </row>
    <row r="4680" spans="1:4">
      <c r="A4680" s="305"/>
      <c r="B4680" s="306"/>
      <c r="C4680" s="305"/>
      <c r="D4680" s="305"/>
    </row>
    <row r="4681" spans="1:4">
      <c r="A4681" s="305"/>
      <c r="B4681" s="306"/>
      <c r="C4681" s="305"/>
      <c r="D4681" s="305"/>
    </row>
    <row r="4682" spans="1:4">
      <c r="A4682" s="305"/>
      <c r="B4682" s="306"/>
      <c r="C4682" s="305"/>
      <c r="D4682" s="305"/>
    </row>
    <row r="4683" spans="1:4">
      <c r="A4683" s="305"/>
      <c r="B4683" s="306"/>
      <c r="C4683" s="305"/>
      <c r="D4683" s="305"/>
    </row>
    <row r="4684" spans="1:4">
      <c r="A4684" s="305"/>
      <c r="B4684" s="306"/>
      <c r="C4684" s="305"/>
      <c r="D4684" s="305"/>
    </row>
    <row r="4685" spans="1:4">
      <c r="A4685" s="305"/>
      <c r="B4685" s="306"/>
      <c r="C4685" s="305"/>
      <c r="D4685" s="305"/>
    </row>
    <row r="4686" spans="1:4">
      <c r="A4686" s="305"/>
      <c r="B4686" s="306"/>
      <c r="C4686" s="305"/>
      <c r="D4686" s="305"/>
    </row>
    <row r="4687" spans="1:4">
      <c r="A4687" s="305"/>
      <c r="B4687" s="306"/>
      <c r="C4687" s="305"/>
      <c r="D4687" s="305"/>
    </row>
    <row r="4688" spans="1:4">
      <c r="A4688" s="305"/>
      <c r="B4688" s="306"/>
      <c r="C4688" s="305"/>
      <c r="D4688" s="305"/>
    </row>
    <row r="4689" spans="1:4">
      <c r="A4689" s="305"/>
      <c r="B4689" s="306"/>
      <c r="C4689" s="305"/>
      <c r="D4689" s="305"/>
    </row>
    <row r="4690" spans="1:4">
      <c r="A4690" s="305"/>
      <c r="B4690" s="306"/>
      <c r="C4690" s="305"/>
      <c r="D4690" s="305"/>
    </row>
    <row r="4691" spans="1:4">
      <c r="A4691" s="305"/>
      <c r="B4691" s="306"/>
      <c r="C4691" s="305"/>
      <c r="D4691" s="305"/>
    </row>
    <row r="4692" spans="1:4">
      <c r="A4692" s="305"/>
      <c r="B4692" s="306"/>
      <c r="C4692" s="305"/>
      <c r="D4692" s="305"/>
    </row>
    <row r="4693" spans="1:4">
      <c r="A4693" s="305"/>
      <c r="B4693" s="306"/>
      <c r="C4693" s="305"/>
      <c r="D4693" s="305"/>
    </row>
    <row r="4694" spans="1:4">
      <c r="A4694" s="305"/>
      <c r="B4694" s="306"/>
      <c r="C4694" s="305"/>
      <c r="D4694" s="305"/>
    </row>
    <row r="4695" spans="1:4">
      <c r="A4695" s="305"/>
      <c r="B4695" s="306"/>
      <c r="C4695" s="305"/>
      <c r="D4695" s="305"/>
    </row>
    <row r="4696" spans="1:4">
      <c r="A4696" s="305"/>
      <c r="B4696" s="306"/>
      <c r="C4696" s="305"/>
      <c r="D4696" s="305"/>
    </row>
    <row r="4697" spans="1:4">
      <c r="A4697" s="305"/>
      <c r="B4697" s="306"/>
      <c r="C4697" s="305"/>
      <c r="D4697" s="305"/>
    </row>
    <row r="4698" spans="1:4">
      <c r="A4698" s="305"/>
      <c r="B4698" s="306"/>
      <c r="C4698" s="305"/>
      <c r="D4698" s="305"/>
    </row>
    <row r="4699" spans="1:4">
      <c r="A4699" s="304"/>
      <c r="B4699" s="304"/>
      <c r="C4699" s="304"/>
      <c r="D4699" s="304"/>
    </row>
    <row r="4700" spans="1:4">
      <c r="A4700" s="305"/>
      <c r="B4700" s="306"/>
      <c r="C4700" s="305"/>
      <c r="D4700" s="305"/>
    </row>
    <row r="4701" spans="1:4">
      <c r="A4701" s="305"/>
      <c r="B4701" s="306"/>
      <c r="C4701" s="305"/>
      <c r="D4701" s="305"/>
    </row>
    <row r="4702" spans="1:4">
      <c r="A4702" s="305"/>
      <c r="B4702" s="306"/>
      <c r="C4702" s="305"/>
      <c r="D4702" s="305"/>
    </row>
    <row r="4703" spans="1:4">
      <c r="A4703" s="305"/>
      <c r="B4703" s="306"/>
      <c r="C4703" s="305"/>
      <c r="D4703" s="305"/>
    </row>
    <row r="4704" spans="1:4">
      <c r="A4704" s="305"/>
      <c r="B4704" s="306"/>
      <c r="C4704" s="305"/>
      <c r="D4704" s="305"/>
    </row>
    <row r="4705" spans="1:4">
      <c r="A4705" s="305"/>
      <c r="B4705" s="306"/>
      <c r="C4705" s="305"/>
      <c r="D4705" s="305"/>
    </row>
    <row r="4706" spans="1:4">
      <c r="A4706" s="305"/>
      <c r="B4706" s="306"/>
      <c r="C4706" s="305"/>
      <c r="D4706" s="305"/>
    </row>
    <row r="4707" spans="1:4">
      <c r="A4707" s="305"/>
      <c r="B4707" s="306"/>
      <c r="C4707" s="305"/>
      <c r="D4707" s="305"/>
    </row>
    <row r="4708" spans="1:4">
      <c r="A4708" s="305"/>
      <c r="B4708" s="306"/>
      <c r="C4708" s="305"/>
      <c r="D4708" s="305"/>
    </row>
    <row r="4709" spans="1:4">
      <c r="A4709" s="305"/>
      <c r="B4709" s="306"/>
      <c r="C4709" s="305"/>
      <c r="D4709" s="305"/>
    </row>
    <row r="4710" spans="1:4">
      <c r="A4710" s="304"/>
      <c r="B4710" s="304"/>
      <c r="C4710" s="304"/>
      <c r="D4710" s="304"/>
    </row>
    <row r="4711" spans="1:4">
      <c r="A4711" s="305"/>
      <c r="B4711" s="306"/>
      <c r="C4711" s="305"/>
      <c r="D4711" s="305"/>
    </row>
    <row r="4712" spans="1:4">
      <c r="A4712" s="305"/>
      <c r="B4712" s="306"/>
      <c r="C4712" s="305"/>
      <c r="D4712" s="305"/>
    </row>
    <row r="4713" spans="1:4">
      <c r="A4713" s="305"/>
      <c r="B4713" s="306"/>
      <c r="C4713" s="305"/>
      <c r="D4713" s="305"/>
    </row>
    <row r="4714" spans="1:4">
      <c r="A4714" s="305"/>
      <c r="B4714" s="306"/>
      <c r="C4714" s="305"/>
      <c r="D4714" s="305"/>
    </row>
    <row r="4715" spans="1:4">
      <c r="A4715" s="305"/>
      <c r="B4715" s="306"/>
      <c r="C4715" s="305"/>
      <c r="D4715" s="305"/>
    </row>
    <row r="4716" spans="1:4">
      <c r="A4716" s="305"/>
      <c r="B4716" s="306"/>
      <c r="C4716" s="305"/>
      <c r="D4716" s="305"/>
    </row>
    <row r="4717" spans="1:4">
      <c r="A4717" s="305"/>
      <c r="B4717" s="306"/>
      <c r="C4717" s="305"/>
      <c r="D4717" s="305"/>
    </row>
    <row r="4718" spans="1:4">
      <c r="A4718" s="305"/>
      <c r="B4718" s="306"/>
      <c r="C4718" s="305"/>
      <c r="D4718" s="305"/>
    </row>
    <row r="4719" spans="1:4">
      <c r="A4719" s="304"/>
      <c r="B4719" s="304"/>
      <c r="C4719" s="304"/>
      <c r="D4719" s="304"/>
    </row>
    <row r="4720" spans="1:4">
      <c r="A4720" s="305"/>
      <c r="B4720" s="306"/>
      <c r="C4720" s="305"/>
      <c r="D4720" s="305"/>
    </row>
    <row r="4721" spans="1:4">
      <c r="A4721" s="304"/>
      <c r="B4721" s="304"/>
      <c r="C4721" s="304"/>
      <c r="D4721" s="304"/>
    </row>
    <row r="4722" spans="1:4">
      <c r="A4722" s="305"/>
      <c r="B4722" s="306"/>
      <c r="C4722" s="305"/>
      <c r="D4722" s="305"/>
    </row>
    <row r="4723" spans="1:4">
      <c r="A4723" s="305"/>
      <c r="B4723" s="306"/>
      <c r="C4723" s="305"/>
      <c r="D4723" s="305"/>
    </row>
    <row r="4724" spans="1:4">
      <c r="A4724" s="305"/>
      <c r="B4724" s="306"/>
      <c r="C4724" s="305"/>
      <c r="D4724" s="305"/>
    </row>
    <row r="4725" spans="1:4">
      <c r="A4725" s="305"/>
      <c r="B4725" s="306"/>
      <c r="C4725" s="305"/>
      <c r="D4725" s="305"/>
    </row>
    <row r="4726" spans="1:4">
      <c r="A4726" s="305"/>
      <c r="B4726" s="306"/>
      <c r="C4726" s="305"/>
      <c r="D4726" s="305"/>
    </row>
    <row r="4727" spans="1:4">
      <c r="A4727" s="305"/>
      <c r="B4727" s="306"/>
      <c r="C4727" s="305"/>
      <c r="D4727" s="305"/>
    </row>
    <row r="4728" spans="1:4">
      <c r="A4728" s="305"/>
      <c r="B4728" s="306"/>
      <c r="C4728" s="305"/>
      <c r="D4728" s="305"/>
    </row>
    <row r="4729" spans="1:4">
      <c r="A4729" s="305"/>
      <c r="B4729" s="306"/>
      <c r="C4729" s="305"/>
      <c r="D4729" s="305"/>
    </row>
    <row r="4730" spans="1:4">
      <c r="A4730" s="305"/>
      <c r="B4730" s="306"/>
      <c r="C4730" s="305"/>
      <c r="D4730" s="305"/>
    </row>
    <row r="4731" spans="1:4">
      <c r="A4731" s="305"/>
      <c r="B4731" s="306"/>
      <c r="C4731" s="305"/>
      <c r="D4731" s="305"/>
    </row>
    <row r="4732" spans="1:4">
      <c r="A4732" s="304"/>
      <c r="B4732" s="304"/>
      <c r="C4732" s="304"/>
      <c r="D4732" s="304"/>
    </row>
    <row r="4733" spans="1:4">
      <c r="A4733" s="305"/>
      <c r="B4733" s="306"/>
      <c r="C4733" s="305"/>
      <c r="D4733" s="305"/>
    </row>
    <row r="4734" spans="1:4">
      <c r="A4734" s="305"/>
      <c r="B4734" s="306"/>
      <c r="C4734" s="305"/>
      <c r="D4734" s="305"/>
    </row>
    <row r="4735" spans="1:4">
      <c r="A4735" s="305"/>
      <c r="B4735" s="306"/>
      <c r="C4735" s="305"/>
      <c r="D4735" s="305"/>
    </row>
    <row r="4736" spans="1:4">
      <c r="A4736" s="305"/>
      <c r="B4736" s="306"/>
      <c r="C4736" s="305"/>
      <c r="D4736" s="305"/>
    </row>
    <row r="4737" spans="1:4">
      <c r="A4737" s="305"/>
      <c r="B4737" s="306"/>
      <c r="C4737" s="305"/>
      <c r="D4737" s="305"/>
    </row>
    <row r="4738" spans="1:4">
      <c r="A4738" s="305"/>
      <c r="B4738" s="306"/>
      <c r="C4738" s="305"/>
      <c r="D4738" s="305"/>
    </row>
    <row r="4739" spans="1:4">
      <c r="A4739" s="305"/>
      <c r="B4739" s="306"/>
      <c r="C4739" s="305"/>
      <c r="D4739" s="305"/>
    </row>
    <row r="4740" spans="1:4">
      <c r="A4740" s="305"/>
      <c r="B4740" s="306"/>
      <c r="C4740" s="305"/>
      <c r="D4740" s="305"/>
    </row>
    <row r="4741" spans="1:4">
      <c r="A4741" s="305"/>
      <c r="B4741" s="306"/>
      <c r="C4741" s="305"/>
      <c r="D4741" s="305"/>
    </row>
    <row r="4742" spans="1:4">
      <c r="A4742" s="305"/>
      <c r="B4742" s="306"/>
      <c r="C4742" s="305"/>
      <c r="D4742" s="305"/>
    </row>
    <row r="4743" spans="1:4">
      <c r="A4743" s="305"/>
      <c r="B4743" s="306"/>
      <c r="C4743" s="305"/>
      <c r="D4743" s="305"/>
    </row>
    <row r="4744" spans="1:4">
      <c r="A4744" s="305"/>
      <c r="B4744" s="306"/>
      <c r="C4744" s="305"/>
      <c r="D4744" s="305"/>
    </row>
    <row r="4745" spans="1:4">
      <c r="A4745" s="305"/>
      <c r="B4745" s="306"/>
      <c r="C4745" s="305"/>
      <c r="D4745" s="305"/>
    </row>
    <row r="4746" spans="1:4">
      <c r="A4746" s="305"/>
      <c r="B4746" s="306"/>
      <c r="C4746" s="305"/>
      <c r="D4746" s="305"/>
    </row>
    <row r="4747" spans="1:4">
      <c r="A4747" s="305"/>
      <c r="B4747" s="306"/>
      <c r="C4747" s="305"/>
      <c r="D4747" s="305"/>
    </row>
    <row r="4748" spans="1:4">
      <c r="A4748" s="304"/>
      <c r="B4748" s="304"/>
      <c r="C4748" s="304"/>
      <c r="D4748" s="304"/>
    </row>
    <row r="4749" spans="1:4">
      <c r="A4749" s="305"/>
      <c r="B4749" s="306"/>
      <c r="C4749" s="305"/>
      <c r="D4749" s="305"/>
    </row>
    <row r="4750" spans="1:4">
      <c r="A4750" s="305"/>
      <c r="B4750" s="306"/>
      <c r="C4750" s="305"/>
      <c r="D4750" s="305"/>
    </row>
    <row r="4751" spans="1:4">
      <c r="A4751" s="305"/>
      <c r="B4751" s="306"/>
      <c r="C4751" s="305"/>
      <c r="D4751" s="305"/>
    </row>
    <row r="4752" spans="1:4">
      <c r="A4752" s="305"/>
      <c r="B4752" s="306"/>
      <c r="C4752" s="305"/>
      <c r="D4752" s="305"/>
    </row>
    <row r="4753" spans="1:4">
      <c r="A4753" s="305"/>
      <c r="B4753" s="306"/>
      <c r="C4753" s="305"/>
      <c r="D4753" s="305"/>
    </row>
    <row r="4754" spans="1:4">
      <c r="A4754" s="304"/>
      <c r="B4754" s="304"/>
      <c r="C4754" s="304"/>
      <c r="D4754" s="304"/>
    </row>
    <row r="4755" spans="1:4">
      <c r="A4755" s="305"/>
      <c r="B4755" s="306"/>
      <c r="C4755" s="305"/>
      <c r="D4755" s="305"/>
    </row>
    <row r="4756" spans="1:4">
      <c r="A4756" s="305"/>
      <c r="B4756" s="306"/>
      <c r="C4756" s="305"/>
      <c r="D4756" s="305"/>
    </row>
    <row r="4757" spans="1:4">
      <c r="A4757" s="305"/>
      <c r="B4757" s="306"/>
      <c r="C4757" s="305"/>
      <c r="D4757" s="305"/>
    </row>
    <row r="4758" spans="1:4">
      <c r="A4758" s="304"/>
      <c r="B4758" s="304"/>
      <c r="C4758" s="304"/>
      <c r="D4758" s="304"/>
    </row>
    <row r="4759" spans="1:4">
      <c r="A4759" s="305"/>
      <c r="B4759" s="306"/>
      <c r="C4759" s="305"/>
      <c r="D4759" s="305"/>
    </row>
    <row r="4760" spans="1:4">
      <c r="A4760" s="305"/>
      <c r="B4760" s="306"/>
      <c r="C4760" s="305"/>
      <c r="D4760" s="305"/>
    </row>
    <row r="4761" spans="1:4">
      <c r="A4761" s="305"/>
      <c r="B4761" s="306"/>
      <c r="C4761" s="305"/>
      <c r="D4761" s="305"/>
    </row>
    <row r="4762" spans="1:4">
      <c r="A4762" s="305"/>
      <c r="B4762" s="306"/>
      <c r="C4762" s="305"/>
      <c r="D4762" s="305"/>
    </row>
    <row r="4763" spans="1:4">
      <c r="A4763" s="304"/>
      <c r="B4763" s="304"/>
      <c r="C4763" s="304"/>
      <c r="D4763" s="304"/>
    </row>
    <row r="4764" spans="1:4">
      <c r="A4764" s="305"/>
      <c r="B4764" s="306"/>
      <c r="C4764" s="305"/>
      <c r="D4764" s="305"/>
    </row>
    <row r="4765" spans="1:4">
      <c r="A4765" s="304"/>
      <c r="B4765" s="304"/>
      <c r="C4765" s="304"/>
      <c r="D4765" s="304"/>
    </row>
    <row r="4766" spans="1:4">
      <c r="A4766" s="305"/>
      <c r="B4766" s="306"/>
      <c r="C4766" s="305"/>
      <c r="D4766" s="305"/>
    </row>
    <row r="4767" spans="1:4">
      <c r="A4767" s="305"/>
      <c r="B4767" s="306"/>
      <c r="C4767" s="305"/>
      <c r="D4767" s="305"/>
    </row>
    <row r="4768" spans="1:4">
      <c r="A4768" s="305"/>
      <c r="B4768" s="306"/>
      <c r="C4768" s="305"/>
      <c r="D4768" s="305"/>
    </row>
    <row r="4769" spans="1:4">
      <c r="A4769" s="305"/>
      <c r="B4769" s="306"/>
      <c r="C4769" s="305"/>
      <c r="D4769" s="305"/>
    </row>
    <row r="4770" spans="1:4">
      <c r="A4770" s="305"/>
      <c r="B4770" s="306"/>
      <c r="C4770" s="305"/>
      <c r="D4770" s="305"/>
    </row>
    <row r="4771" spans="1:4">
      <c r="A4771" s="305"/>
      <c r="B4771" s="306"/>
      <c r="C4771" s="305"/>
      <c r="D4771" s="305"/>
    </row>
    <row r="4772" spans="1:4">
      <c r="A4772" s="305"/>
      <c r="B4772" s="306"/>
      <c r="C4772" s="305"/>
      <c r="D4772" s="305"/>
    </row>
    <row r="4773" spans="1:4">
      <c r="A4773" s="304"/>
      <c r="B4773" s="304"/>
      <c r="C4773" s="304"/>
      <c r="D4773" s="304"/>
    </row>
    <row r="4774" spans="1:4">
      <c r="A4774" s="305"/>
      <c r="B4774" s="306"/>
      <c r="C4774" s="305"/>
      <c r="D4774" s="305"/>
    </row>
    <row r="4775" spans="1:4">
      <c r="A4775" s="304"/>
      <c r="B4775" s="304"/>
      <c r="C4775" s="304"/>
      <c r="D4775" s="304"/>
    </row>
    <row r="4776" spans="1:4">
      <c r="A4776" s="305"/>
      <c r="B4776" s="306"/>
      <c r="C4776" s="305"/>
      <c r="D4776" s="305"/>
    </row>
    <row r="4777" spans="1:4">
      <c r="A4777" s="305"/>
      <c r="B4777" s="306"/>
      <c r="C4777" s="305"/>
      <c r="D4777" s="305"/>
    </row>
    <row r="4778" spans="1:4">
      <c r="A4778" s="304"/>
      <c r="B4778" s="304"/>
      <c r="C4778" s="304"/>
      <c r="D4778" s="304"/>
    </row>
    <row r="4779" spans="1:4">
      <c r="A4779" s="305"/>
      <c r="B4779" s="306"/>
      <c r="C4779" s="305"/>
      <c r="D4779" s="305"/>
    </row>
    <row r="4780" spans="1:4">
      <c r="A4780" s="305"/>
      <c r="B4780" s="306"/>
      <c r="C4780" s="305"/>
      <c r="D4780" s="305"/>
    </row>
    <row r="4781" spans="1:4">
      <c r="A4781" s="304"/>
      <c r="B4781" s="304"/>
      <c r="C4781" s="304"/>
      <c r="D4781" s="304"/>
    </row>
    <row r="4782" spans="1:4">
      <c r="A4782" s="305"/>
      <c r="B4782" s="306"/>
      <c r="C4782" s="305"/>
      <c r="D4782" s="305"/>
    </row>
    <row r="4783" spans="1:4">
      <c r="A4783" s="304"/>
      <c r="B4783" s="304"/>
      <c r="C4783" s="304"/>
      <c r="D4783" s="304"/>
    </row>
    <row r="4784" spans="1:4">
      <c r="A4784" s="305"/>
      <c r="B4784" s="306"/>
      <c r="C4784" s="305"/>
      <c r="D4784" s="305"/>
    </row>
    <row r="4785" spans="1:4">
      <c r="A4785" s="304"/>
      <c r="B4785" s="304"/>
      <c r="C4785" s="304"/>
      <c r="D4785" s="304"/>
    </row>
    <row r="4786" spans="1:4">
      <c r="A4786" s="305"/>
      <c r="B4786" s="306"/>
      <c r="C4786" s="305"/>
      <c r="D4786" s="305"/>
    </row>
    <row r="4787" spans="1:4">
      <c r="A4787" s="305"/>
      <c r="B4787" s="306"/>
      <c r="C4787" s="305"/>
      <c r="D4787" s="305"/>
    </row>
    <row r="4788" spans="1:4">
      <c r="A4788" s="305"/>
      <c r="B4788" s="306"/>
      <c r="C4788" s="305"/>
      <c r="D4788" s="305"/>
    </row>
    <row r="4789" spans="1:4">
      <c r="A4789" s="305"/>
      <c r="B4789" s="306"/>
      <c r="C4789" s="305"/>
      <c r="D4789" s="305"/>
    </row>
    <row r="4790" spans="1:4">
      <c r="A4790" s="305"/>
      <c r="B4790" s="306"/>
      <c r="C4790" s="305"/>
      <c r="D4790" s="305"/>
    </row>
    <row r="4791" spans="1:4">
      <c r="A4791" s="305"/>
      <c r="B4791" s="306"/>
      <c r="C4791" s="305"/>
      <c r="D4791" s="305"/>
    </row>
    <row r="4792" spans="1:4">
      <c r="A4792" s="304"/>
      <c r="B4792" s="304"/>
      <c r="C4792" s="304"/>
      <c r="D4792" s="304"/>
    </row>
    <row r="4793" spans="1:4">
      <c r="A4793" s="305"/>
      <c r="B4793" s="306"/>
      <c r="C4793" s="305"/>
      <c r="D4793" s="305"/>
    </row>
    <row r="4794" spans="1:4">
      <c r="A4794" s="305"/>
      <c r="B4794" s="306"/>
      <c r="C4794" s="305"/>
      <c r="D4794" s="305"/>
    </row>
    <row r="4795" spans="1:4">
      <c r="A4795" s="305"/>
      <c r="B4795" s="306"/>
      <c r="C4795" s="305"/>
      <c r="D4795" s="305"/>
    </row>
    <row r="4796" spans="1:4">
      <c r="A4796" s="305"/>
      <c r="B4796" s="306"/>
      <c r="C4796" s="305"/>
      <c r="D4796" s="305"/>
    </row>
    <row r="4797" spans="1:4">
      <c r="A4797" s="304"/>
      <c r="B4797" s="304"/>
      <c r="C4797" s="304"/>
      <c r="D4797" s="304"/>
    </row>
    <row r="4798" spans="1:4">
      <c r="A4798" s="304"/>
      <c r="B4798" s="304"/>
      <c r="C4798" s="304"/>
      <c r="D4798" s="304"/>
    </row>
    <row r="4799" spans="1:4">
      <c r="A4799" s="305"/>
      <c r="B4799" s="306"/>
      <c r="C4799" s="305"/>
      <c r="D4799" s="305"/>
    </row>
    <row r="4800" spans="1:4">
      <c r="A4800" s="305"/>
      <c r="B4800" s="306"/>
      <c r="C4800" s="305"/>
      <c r="D4800" s="305"/>
    </row>
    <row r="4801" spans="1:4">
      <c r="A4801" s="305"/>
      <c r="B4801" s="306"/>
      <c r="C4801" s="305"/>
      <c r="D4801" s="305"/>
    </row>
    <row r="4802" spans="1:4">
      <c r="A4802" s="304"/>
      <c r="B4802" s="304"/>
      <c r="C4802" s="304"/>
      <c r="D4802" s="304"/>
    </row>
    <row r="4803" spans="1:4">
      <c r="A4803" s="304"/>
      <c r="B4803" s="304"/>
      <c r="C4803" s="304"/>
      <c r="D4803" s="304"/>
    </row>
    <row r="4804" spans="1:4">
      <c r="A4804" s="305"/>
      <c r="B4804" s="306"/>
      <c r="C4804" s="305"/>
      <c r="D4804" s="305"/>
    </row>
    <row r="4805" spans="1:4">
      <c r="A4805" s="304"/>
      <c r="B4805" s="304"/>
      <c r="C4805" s="304"/>
      <c r="D4805" s="304"/>
    </row>
    <row r="4806" spans="1:4">
      <c r="A4806" s="305"/>
      <c r="B4806" s="306"/>
      <c r="C4806" s="305"/>
      <c r="D4806" s="305"/>
    </row>
    <row r="4807" spans="1:4">
      <c r="A4807" s="305"/>
      <c r="B4807" s="306"/>
      <c r="C4807" s="305"/>
      <c r="D4807" s="305"/>
    </row>
    <row r="4808" spans="1:4">
      <c r="A4808" s="305"/>
      <c r="B4808" s="306"/>
      <c r="C4808" s="305"/>
      <c r="D4808" s="305"/>
    </row>
    <row r="4809" spans="1:4">
      <c r="A4809" s="305"/>
      <c r="B4809" s="306"/>
      <c r="C4809" s="305"/>
      <c r="D4809" s="305"/>
    </row>
    <row r="4810" spans="1:4">
      <c r="A4810" s="305"/>
      <c r="B4810" s="306"/>
      <c r="C4810" s="305"/>
      <c r="D4810" s="305"/>
    </row>
    <row r="4811" spans="1:4">
      <c r="A4811" s="305"/>
      <c r="B4811" s="306"/>
      <c r="C4811" s="305"/>
      <c r="D4811" s="305"/>
    </row>
    <row r="4812" spans="1:4">
      <c r="A4812" s="305"/>
      <c r="B4812" s="306"/>
      <c r="C4812" s="305"/>
      <c r="D4812" s="305"/>
    </row>
    <row r="4813" spans="1:4">
      <c r="A4813" s="305"/>
      <c r="B4813" s="306"/>
      <c r="C4813" s="305"/>
      <c r="D4813" s="305"/>
    </row>
    <row r="4814" spans="1:4">
      <c r="A4814" s="304"/>
      <c r="B4814" s="304"/>
      <c r="C4814" s="304"/>
      <c r="D4814" s="304"/>
    </row>
    <row r="4815" spans="1:4">
      <c r="A4815" s="304"/>
      <c r="B4815" s="304"/>
      <c r="C4815" s="304"/>
      <c r="D4815" s="304"/>
    </row>
    <row r="4816" spans="1:4">
      <c r="A4816" s="305"/>
      <c r="B4816" s="306"/>
      <c r="C4816" s="305"/>
      <c r="D4816" s="305"/>
    </row>
    <row r="4817" spans="1:4">
      <c r="A4817" s="305"/>
      <c r="B4817" s="306"/>
      <c r="C4817" s="305"/>
      <c r="D4817" s="305"/>
    </row>
    <row r="4818" spans="1:4">
      <c r="A4818" s="305"/>
      <c r="B4818" s="306"/>
      <c r="C4818" s="305"/>
      <c r="D4818" s="305"/>
    </row>
    <row r="4819" spans="1:4">
      <c r="A4819" s="305"/>
      <c r="B4819" s="306"/>
      <c r="C4819" s="305"/>
      <c r="D4819" s="305"/>
    </row>
    <row r="4820" spans="1:4">
      <c r="A4820" s="305"/>
      <c r="B4820" s="306"/>
      <c r="C4820" s="305"/>
      <c r="D4820" s="305"/>
    </row>
    <row r="4821" spans="1:4">
      <c r="A4821" s="305"/>
      <c r="B4821" s="306"/>
      <c r="C4821" s="305"/>
      <c r="D4821" s="305"/>
    </row>
    <row r="4822" spans="1:4">
      <c r="A4822" s="305"/>
      <c r="B4822" s="306"/>
      <c r="C4822" s="305"/>
      <c r="D4822" s="305"/>
    </row>
    <row r="4823" spans="1:4">
      <c r="A4823" s="305"/>
      <c r="B4823" s="306"/>
      <c r="C4823" s="305"/>
      <c r="D4823" s="305"/>
    </row>
    <row r="4824" spans="1:4">
      <c r="A4824" s="304"/>
      <c r="B4824" s="304"/>
      <c r="C4824" s="304"/>
      <c r="D4824" s="304"/>
    </row>
    <row r="4825" spans="1:4">
      <c r="A4825" s="304"/>
      <c r="B4825" s="304"/>
      <c r="C4825" s="304"/>
      <c r="D4825" s="304"/>
    </row>
    <row r="4826" spans="1:4">
      <c r="A4826" s="304"/>
      <c r="B4826" s="304"/>
      <c r="C4826" s="304"/>
      <c r="D4826" s="304"/>
    </row>
    <row r="4827" spans="1:4">
      <c r="A4827" s="304"/>
      <c r="B4827" s="304"/>
      <c r="C4827" s="304"/>
      <c r="D4827" s="304"/>
    </row>
    <row r="4828" spans="1:4">
      <c r="A4828" s="305"/>
      <c r="B4828" s="306"/>
      <c r="C4828" s="305"/>
      <c r="D4828" s="305"/>
    </row>
    <row r="4829" spans="1:4">
      <c r="A4829" s="305"/>
      <c r="B4829" s="306"/>
      <c r="C4829" s="305"/>
      <c r="D4829" s="305"/>
    </row>
    <row r="4830" spans="1:4">
      <c r="A4830" s="305"/>
      <c r="B4830" s="306"/>
      <c r="C4830" s="305"/>
      <c r="D4830" s="305"/>
    </row>
    <row r="4831" spans="1:4">
      <c r="A4831" s="305"/>
      <c r="B4831" s="306"/>
      <c r="C4831" s="305"/>
      <c r="D4831" s="305"/>
    </row>
    <row r="4832" spans="1:4">
      <c r="A4832" s="305"/>
      <c r="B4832" s="306"/>
      <c r="C4832" s="305"/>
      <c r="D4832" s="305"/>
    </row>
    <row r="4833" spans="1:4">
      <c r="A4833" s="305"/>
      <c r="B4833" s="306"/>
      <c r="C4833" s="305"/>
      <c r="D4833" s="305"/>
    </row>
    <row r="4834" spans="1:4">
      <c r="A4834" s="305"/>
      <c r="B4834" s="306"/>
      <c r="C4834" s="305"/>
      <c r="D4834" s="305"/>
    </row>
    <row r="4835" spans="1:4">
      <c r="A4835" s="305"/>
      <c r="B4835" s="306"/>
      <c r="C4835" s="305"/>
      <c r="D4835" s="305"/>
    </row>
    <row r="4836" spans="1:4">
      <c r="A4836" s="305"/>
      <c r="B4836" s="306"/>
      <c r="C4836" s="305"/>
      <c r="D4836" s="305"/>
    </row>
    <row r="4837" spans="1:4">
      <c r="A4837" s="305"/>
      <c r="B4837" s="306"/>
      <c r="C4837" s="305"/>
      <c r="D4837" s="305"/>
    </row>
    <row r="4838" spans="1:4">
      <c r="A4838" s="305"/>
      <c r="B4838" s="306"/>
      <c r="C4838" s="305"/>
      <c r="D4838" s="305"/>
    </row>
    <row r="4839" spans="1:4">
      <c r="A4839" s="305"/>
      <c r="B4839" s="306"/>
      <c r="C4839" s="305"/>
      <c r="D4839" s="305"/>
    </row>
    <row r="4840" spans="1:4">
      <c r="A4840" s="305"/>
      <c r="B4840" s="306"/>
      <c r="C4840" s="305"/>
      <c r="D4840" s="305"/>
    </row>
    <row r="4841" spans="1:4">
      <c r="A4841" s="305"/>
      <c r="B4841" s="306"/>
      <c r="C4841" s="305"/>
      <c r="D4841" s="305"/>
    </row>
    <row r="4842" spans="1:4">
      <c r="A4842" s="305"/>
      <c r="B4842" s="306"/>
      <c r="C4842" s="305"/>
      <c r="D4842" s="305"/>
    </row>
    <row r="4843" spans="1:4">
      <c r="A4843" s="305"/>
      <c r="B4843" s="306"/>
      <c r="C4843" s="305"/>
      <c r="D4843" s="305"/>
    </row>
    <row r="4844" spans="1:4">
      <c r="A4844" s="305"/>
      <c r="B4844" s="306"/>
      <c r="C4844" s="305"/>
      <c r="D4844" s="305"/>
    </row>
    <row r="4845" spans="1:4">
      <c r="A4845" s="305"/>
      <c r="B4845" s="306"/>
      <c r="C4845" s="305"/>
      <c r="D4845" s="305"/>
    </row>
    <row r="4846" spans="1:4">
      <c r="A4846" s="305"/>
      <c r="B4846" s="306"/>
      <c r="C4846" s="305"/>
      <c r="D4846" s="305"/>
    </row>
    <row r="4847" spans="1:4">
      <c r="A4847" s="305"/>
      <c r="B4847" s="306"/>
      <c r="C4847" s="305"/>
      <c r="D4847" s="305"/>
    </row>
    <row r="4848" spans="1:4">
      <c r="A4848" s="305"/>
      <c r="B4848" s="306"/>
      <c r="C4848" s="305"/>
      <c r="D4848" s="305"/>
    </row>
    <row r="4849" spans="1:4">
      <c r="A4849" s="305"/>
      <c r="B4849" s="306"/>
      <c r="C4849" s="305"/>
      <c r="D4849" s="305"/>
    </row>
    <row r="4850" spans="1:4">
      <c r="A4850" s="305"/>
      <c r="B4850" s="306"/>
      <c r="C4850" s="305"/>
      <c r="D4850" s="305"/>
    </row>
    <row r="4851" spans="1:4">
      <c r="A4851" s="305"/>
      <c r="B4851" s="306"/>
      <c r="C4851" s="305"/>
      <c r="D4851" s="305"/>
    </row>
    <row r="4852" spans="1:4">
      <c r="A4852" s="305"/>
      <c r="B4852" s="306"/>
      <c r="C4852" s="305"/>
      <c r="D4852" s="305"/>
    </row>
    <row r="4853" spans="1:4">
      <c r="A4853" s="305"/>
      <c r="B4853" s="306"/>
      <c r="C4853" s="305"/>
      <c r="D4853" s="305"/>
    </row>
    <row r="4854" spans="1:4">
      <c r="A4854" s="305"/>
      <c r="B4854" s="306"/>
      <c r="C4854" s="305"/>
      <c r="D4854" s="305"/>
    </row>
    <row r="4855" spans="1:4">
      <c r="A4855" s="305"/>
      <c r="B4855" s="306"/>
      <c r="C4855" s="305"/>
      <c r="D4855" s="305"/>
    </row>
    <row r="4856" spans="1:4">
      <c r="A4856" s="305"/>
      <c r="B4856" s="306"/>
      <c r="C4856" s="305"/>
      <c r="D4856" s="305"/>
    </row>
    <row r="4857" spans="1:4">
      <c r="A4857" s="305"/>
      <c r="B4857" s="306"/>
      <c r="C4857" s="305"/>
      <c r="D4857" s="305"/>
    </row>
    <row r="4858" spans="1:4">
      <c r="A4858" s="305"/>
      <c r="B4858" s="306"/>
      <c r="C4858" s="305"/>
      <c r="D4858" s="305"/>
    </row>
    <row r="4859" spans="1:4">
      <c r="A4859" s="305"/>
      <c r="B4859" s="306"/>
      <c r="C4859" s="305"/>
      <c r="D4859" s="305"/>
    </row>
    <row r="4860" spans="1:4">
      <c r="A4860" s="305"/>
      <c r="B4860" s="306"/>
      <c r="C4860" s="305"/>
      <c r="D4860" s="305"/>
    </row>
    <row r="4861" spans="1:4">
      <c r="A4861" s="305"/>
      <c r="B4861" s="306"/>
      <c r="C4861" s="305"/>
      <c r="D4861" s="305"/>
    </row>
    <row r="4862" spans="1:4">
      <c r="A4862" s="305"/>
      <c r="B4862" s="306"/>
      <c r="C4862" s="305"/>
      <c r="D4862" s="305"/>
    </row>
    <row r="4863" spans="1:4">
      <c r="A4863" s="305"/>
      <c r="B4863" s="306"/>
      <c r="C4863" s="305"/>
      <c r="D4863" s="305"/>
    </row>
    <row r="4864" spans="1:4">
      <c r="A4864" s="305"/>
      <c r="B4864" s="306"/>
      <c r="C4864" s="305"/>
      <c r="D4864" s="305"/>
    </row>
    <row r="4865" spans="1:4">
      <c r="A4865" s="305"/>
      <c r="B4865" s="306"/>
      <c r="C4865" s="305"/>
      <c r="D4865" s="305"/>
    </row>
    <row r="4866" spans="1:4">
      <c r="A4866" s="305"/>
      <c r="B4866" s="306"/>
      <c r="C4866" s="305"/>
      <c r="D4866" s="305"/>
    </row>
    <row r="4867" spans="1:4">
      <c r="A4867" s="305"/>
      <c r="B4867" s="306"/>
      <c r="C4867" s="305"/>
      <c r="D4867" s="305"/>
    </row>
    <row r="4868" spans="1:4">
      <c r="A4868" s="305"/>
      <c r="B4868" s="306"/>
      <c r="C4868" s="305"/>
      <c r="D4868" s="305"/>
    </row>
    <row r="4869" spans="1:4">
      <c r="A4869" s="305"/>
      <c r="B4869" s="306"/>
      <c r="C4869" s="305"/>
      <c r="D4869" s="305"/>
    </row>
    <row r="4870" spans="1:4">
      <c r="A4870" s="305"/>
      <c r="B4870" s="306"/>
      <c r="C4870" s="305"/>
      <c r="D4870" s="305"/>
    </row>
    <row r="4871" spans="1:4">
      <c r="A4871" s="305"/>
      <c r="B4871" s="306"/>
      <c r="C4871" s="305"/>
      <c r="D4871" s="305"/>
    </row>
    <row r="4872" spans="1:4">
      <c r="A4872" s="305"/>
      <c r="B4872" s="306"/>
      <c r="C4872" s="305"/>
      <c r="D4872" s="305"/>
    </row>
    <row r="4873" spans="1:4">
      <c r="A4873" s="305"/>
      <c r="B4873" s="306"/>
      <c r="C4873" s="305"/>
      <c r="D4873" s="305"/>
    </row>
    <row r="4874" spans="1:4">
      <c r="A4874" s="305"/>
      <c r="B4874" s="306"/>
      <c r="C4874" s="305"/>
      <c r="D4874" s="305"/>
    </row>
    <row r="4875" spans="1:4">
      <c r="A4875" s="305"/>
      <c r="B4875" s="306"/>
      <c r="C4875" s="305"/>
      <c r="D4875" s="305"/>
    </row>
    <row r="4876" spans="1:4">
      <c r="A4876" s="305"/>
      <c r="B4876" s="306"/>
      <c r="C4876" s="305"/>
      <c r="D4876" s="305"/>
    </row>
    <row r="4877" spans="1:4">
      <c r="A4877" s="305"/>
      <c r="B4877" s="306"/>
      <c r="C4877" s="305"/>
      <c r="D4877" s="305"/>
    </row>
    <row r="4878" spans="1:4">
      <c r="A4878" s="305"/>
      <c r="B4878" s="306"/>
      <c r="C4878" s="305"/>
      <c r="D4878" s="305"/>
    </row>
    <row r="4879" spans="1:4">
      <c r="A4879" s="305"/>
      <c r="B4879" s="306"/>
      <c r="C4879" s="305"/>
      <c r="D4879" s="305"/>
    </row>
    <row r="4880" spans="1:4">
      <c r="A4880" s="305"/>
      <c r="B4880" s="306"/>
      <c r="C4880" s="305"/>
      <c r="D4880" s="305"/>
    </row>
    <row r="4881" spans="1:4">
      <c r="A4881" s="305"/>
      <c r="B4881" s="306"/>
      <c r="C4881" s="305"/>
      <c r="D4881" s="305"/>
    </row>
    <row r="4882" spans="1:4">
      <c r="A4882" s="305"/>
      <c r="B4882" s="306"/>
      <c r="C4882" s="305"/>
      <c r="D4882" s="305"/>
    </row>
    <row r="4883" spans="1:4">
      <c r="A4883" s="305"/>
      <c r="B4883" s="306"/>
      <c r="C4883" s="305"/>
      <c r="D4883" s="305"/>
    </row>
    <row r="4884" spans="1:4">
      <c r="A4884" s="305"/>
      <c r="B4884" s="306"/>
      <c r="C4884" s="305"/>
      <c r="D4884" s="305"/>
    </row>
    <row r="4885" spans="1:4">
      <c r="A4885" s="305"/>
      <c r="B4885" s="306"/>
      <c r="C4885" s="305"/>
      <c r="D4885" s="305"/>
    </row>
    <row r="4886" spans="1:4">
      <c r="A4886" s="305"/>
      <c r="B4886" s="306"/>
      <c r="C4886" s="305"/>
      <c r="D4886" s="305"/>
    </row>
    <row r="4887" spans="1:4">
      <c r="A4887" s="305"/>
      <c r="B4887" s="306"/>
      <c r="C4887" s="305"/>
      <c r="D4887" s="305"/>
    </row>
    <row r="4888" spans="1:4">
      <c r="A4888" s="305"/>
      <c r="B4888" s="306"/>
      <c r="C4888" s="305"/>
      <c r="D4888" s="305"/>
    </row>
    <row r="4889" spans="1:4">
      <c r="A4889" s="305"/>
      <c r="B4889" s="306"/>
      <c r="C4889" s="305"/>
      <c r="D4889" s="305"/>
    </row>
    <row r="4890" spans="1:4">
      <c r="A4890" s="305"/>
      <c r="B4890" s="306"/>
      <c r="C4890" s="305"/>
      <c r="D4890" s="305"/>
    </row>
    <row r="4891" spans="1:4">
      <c r="A4891" s="305"/>
      <c r="B4891" s="306"/>
      <c r="C4891" s="305"/>
      <c r="D4891" s="305"/>
    </row>
    <row r="4892" spans="1:4">
      <c r="A4892" s="305"/>
      <c r="B4892" s="306"/>
      <c r="C4892" s="305"/>
      <c r="D4892" s="305"/>
    </row>
    <row r="4893" spans="1:4">
      <c r="A4893" s="305"/>
      <c r="B4893" s="306"/>
      <c r="C4893" s="305"/>
      <c r="D4893" s="305"/>
    </row>
    <row r="4894" spans="1:4">
      <c r="A4894" s="305"/>
      <c r="B4894" s="306"/>
      <c r="C4894" s="305"/>
      <c r="D4894" s="305"/>
    </row>
    <row r="4895" spans="1:4">
      <c r="A4895" s="305"/>
      <c r="B4895" s="306"/>
      <c r="C4895" s="305"/>
      <c r="D4895" s="305"/>
    </row>
    <row r="4896" spans="1:4">
      <c r="A4896" s="304"/>
      <c r="B4896" s="304"/>
      <c r="C4896" s="304"/>
      <c r="D4896" s="304"/>
    </row>
    <row r="4897" spans="1:4">
      <c r="A4897" s="305"/>
      <c r="B4897" s="306"/>
      <c r="C4897" s="305"/>
      <c r="D4897" s="305"/>
    </row>
    <row r="4898" spans="1:4">
      <c r="A4898" s="305"/>
      <c r="B4898" s="306"/>
      <c r="C4898" s="305"/>
      <c r="D4898" s="305"/>
    </row>
    <row r="4899" spans="1:4">
      <c r="A4899" s="305"/>
      <c r="B4899" s="306"/>
      <c r="C4899" s="305"/>
      <c r="D4899" s="305"/>
    </row>
    <row r="4900" spans="1:4">
      <c r="A4900" s="305"/>
      <c r="B4900" s="306"/>
      <c r="C4900" s="305"/>
      <c r="D4900" s="305"/>
    </row>
    <row r="4901" spans="1:4">
      <c r="A4901" s="305"/>
      <c r="B4901" s="306"/>
      <c r="C4901" s="305"/>
      <c r="D4901" s="305"/>
    </row>
    <row r="4902" spans="1:4">
      <c r="A4902" s="305"/>
      <c r="B4902" s="306"/>
      <c r="C4902" s="305"/>
      <c r="D4902" s="305"/>
    </row>
    <row r="4903" spans="1:4">
      <c r="A4903" s="305"/>
      <c r="B4903" s="306"/>
      <c r="C4903" s="305"/>
      <c r="D4903" s="305"/>
    </row>
    <row r="4904" spans="1:4">
      <c r="A4904" s="305"/>
      <c r="B4904" s="306"/>
      <c r="C4904" s="305"/>
      <c r="D4904" s="305"/>
    </row>
    <row r="4905" spans="1:4">
      <c r="A4905" s="305"/>
      <c r="B4905" s="306"/>
      <c r="C4905" s="305"/>
      <c r="D4905" s="305"/>
    </row>
    <row r="4906" spans="1:4">
      <c r="A4906" s="305"/>
      <c r="B4906" s="306"/>
      <c r="C4906" s="305"/>
      <c r="D4906" s="305"/>
    </row>
    <row r="4907" spans="1:4">
      <c r="A4907" s="305"/>
      <c r="B4907" s="306"/>
      <c r="C4907" s="305"/>
      <c r="D4907" s="305"/>
    </row>
    <row r="4908" spans="1:4">
      <c r="A4908" s="305"/>
      <c r="B4908" s="306"/>
      <c r="C4908" s="305"/>
      <c r="D4908" s="305"/>
    </row>
    <row r="4909" spans="1:4">
      <c r="A4909" s="305"/>
      <c r="B4909" s="306"/>
      <c r="C4909" s="305"/>
      <c r="D4909" s="305"/>
    </row>
    <row r="4910" spans="1:4">
      <c r="A4910" s="304"/>
      <c r="B4910" s="304"/>
      <c r="C4910" s="304"/>
      <c r="D4910" s="304"/>
    </row>
    <row r="4911" spans="1:4">
      <c r="A4911" s="305"/>
      <c r="B4911" s="306"/>
      <c r="C4911" s="305"/>
      <c r="D4911" s="305"/>
    </row>
    <row r="4912" spans="1:4">
      <c r="A4912" s="305"/>
      <c r="B4912" s="306"/>
      <c r="C4912" s="305"/>
      <c r="D4912" s="305"/>
    </row>
    <row r="4913" spans="1:4">
      <c r="A4913" s="305"/>
      <c r="B4913" s="306"/>
      <c r="C4913" s="305"/>
      <c r="D4913" s="305"/>
    </row>
    <row r="4914" spans="1:4">
      <c r="A4914" s="305"/>
      <c r="B4914" s="306"/>
      <c r="C4914" s="305"/>
      <c r="D4914" s="305"/>
    </row>
    <row r="4915" spans="1:4">
      <c r="A4915" s="304"/>
      <c r="B4915" s="304"/>
      <c r="C4915" s="304"/>
      <c r="D4915" s="304"/>
    </row>
    <row r="4916" spans="1:4">
      <c r="A4916" s="305"/>
      <c r="B4916" s="306"/>
      <c r="C4916" s="305"/>
      <c r="D4916" s="305"/>
    </row>
    <row r="4917" spans="1:4">
      <c r="A4917" s="305"/>
      <c r="B4917" s="306"/>
      <c r="C4917" s="305"/>
      <c r="D4917" s="305"/>
    </row>
    <row r="4918" spans="1:4">
      <c r="A4918" s="305"/>
      <c r="B4918" s="306"/>
      <c r="C4918" s="305"/>
      <c r="D4918" s="305"/>
    </row>
    <row r="4919" spans="1:4">
      <c r="A4919" s="305"/>
      <c r="B4919" s="306"/>
      <c r="C4919" s="305"/>
      <c r="D4919" s="305"/>
    </row>
    <row r="4920" spans="1:4">
      <c r="A4920" s="305"/>
      <c r="B4920" s="306"/>
      <c r="C4920" s="305"/>
      <c r="D4920" s="305"/>
    </row>
    <row r="4921" spans="1:4">
      <c r="A4921" s="305"/>
      <c r="B4921" s="306"/>
      <c r="C4921" s="305"/>
      <c r="D4921" s="305"/>
    </row>
    <row r="4922" spans="1:4">
      <c r="A4922" s="304"/>
      <c r="B4922" s="304"/>
      <c r="C4922" s="304"/>
      <c r="D4922" s="304"/>
    </row>
    <row r="4923" spans="1:4">
      <c r="A4923" s="304"/>
      <c r="B4923" s="304"/>
      <c r="C4923" s="304"/>
      <c r="D4923" s="304"/>
    </row>
    <row r="4924" spans="1:4">
      <c r="A4924" s="305"/>
      <c r="B4924" s="306"/>
      <c r="C4924" s="305"/>
      <c r="D4924" s="305"/>
    </row>
    <row r="4925" spans="1:4">
      <c r="A4925" s="305"/>
      <c r="B4925" s="306"/>
      <c r="C4925" s="305"/>
      <c r="D4925" s="305"/>
    </row>
    <row r="4926" spans="1:4">
      <c r="A4926" s="305"/>
      <c r="B4926" s="306"/>
      <c r="C4926" s="305"/>
      <c r="D4926" s="305"/>
    </row>
    <row r="4927" spans="1:4">
      <c r="A4927" s="305"/>
      <c r="B4927" s="306"/>
      <c r="C4927" s="305"/>
      <c r="D4927" s="305"/>
    </row>
    <row r="4928" spans="1:4">
      <c r="A4928" s="305"/>
      <c r="B4928" s="306"/>
      <c r="C4928" s="305"/>
      <c r="D4928" s="305"/>
    </row>
    <row r="4929" spans="1:4">
      <c r="A4929" s="305"/>
      <c r="B4929" s="306"/>
      <c r="C4929" s="305"/>
      <c r="D4929" s="305"/>
    </row>
    <row r="4930" spans="1:4">
      <c r="A4930" s="305"/>
      <c r="B4930" s="306"/>
      <c r="C4930" s="305"/>
      <c r="D4930" s="305"/>
    </row>
    <row r="4931" spans="1:4">
      <c r="A4931" s="305"/>
      <c r="B4931" s="306"/>
      <c r="C4931" s="305"/>
      <c r="D4931" s="305"/>
    </row>
    <row r="4932" spans="1:4">
      <c r="A4932" s="305"/>
      <c r="B4932" s="306"/>
      <c r="C4932" s="305"/>
      <c r="D4932" s="305"/>
    </row>
    <row r="4933" spans="1:4">
      <c r="A4933" s="305"/>
      <c r="B4933" s="306"/>
      <c r="C4933" s="305"/>
      <c r="D4933" s="305"/>
    </row>
    <row r="4934" spans="1:4">
      <c r="A4934" s="305"/>
      <c r="B4934" s="306"/>
      <c r="C4934" s="305"/>
      <c r="D4934" s="305"/>
    </row>
    <row r="4935" spans="1:4">
      <c r="A4935" s="305"/>
      <c r="B4935" s="306"/>
      <c r="C4935" s="305"/>
      <c r="D4935" s="305"/>
    </row>
    <row r="4936" spans="1:4">
      <c r="A4936" s="305"/>
      <c r="B4936" s="306"/>
      <c r="C4936" s="305"/>
      <c r="D4936" s="305"/>
    </row>
    <row r="4937" spans="1:4">
      <c r="A4937" s="305"/>
      <c r="B4937" s="306"/>
      <c r="C4937" s="305"/>
      <c r="D4937" s="305"/>
    </row>
    <row r="4938" spans="1:4">
      <c r="A4938" s="305"/>
      <c r="B4938" s="306"/>
      <c r="C4938" s="305"/>
      <c r="D4938" s="305"/>
    </row>
    <row r="4939" spans="1:4">
      <c r="A4939" s="305"/>
      <c r="B4939" s="306"/>
      <c r="C4939" s="305"/>
      <c r="D4939" s="305"/>
    </row>
    <row r="4940" spans="1:4">
      <c r="A4940" s="305"/>
      <c r="B4940" s="306"/>
      <c r="C4940" s="305"/>
      <c r="D4940" s="305"/>
    </row>
    <row r="4941" spans="1:4">
      <c r="A4941" s="305"/>
      <c r="B4941" s="306"/>
      <c r="C4941" s="305"/>
      <c r="D4941" s="305"/>
    </row>
    <row r="4942" spans="1:4">
      <c r="A4942" s="305"/>
      <c r="B4942" s="306"/>
      <c r="C4942" s="305"/>
      <c r="D4942" s="305"/>
    </row>
    <row r="4943" spans="1:4">
      <c r="A4943" s="305"/>
      <c r="B4943" s="306"/>
      <c r="C4943" s="305"/>
      <c r="D4943" s="305"/>
    </row>
    <row r="4944" spans="1:4">
      <c r="A4944" s="305"/>
      <c r="B4944" s="306"/>
      <c r="C4944" s="305"/>
      <c r="D4944" s="305"/>
    </row>
    <row r="4945" spans="1:4">
      <c r="A4945" s="305"/>
      <c r="B4945" s="306"/>
      <c r="C4945" s="305"/>
      <c r="D4945" s="305"/>
    </row>
    <row r="4946" spans="1:4">
      <c r="A4946" s="305"/>
      <c r="B4946" s="306"/>
      <c r="C4946" s="305"/>
      <c r="D4946" s="305"/>
    </row>
    <row r="4947" spans="1:4">
      <c r="A4947" s="305"/>
      <c r="B4947" s="306"/>
      <c r="C4947" s="305"/>
      <c r="D4947" s="305"/>
    </row>
    <row r="4948" spans="1:4">
      <c r="A4948" s="305"/>
      <c r="B4948" s="306"/>
      <c r="C4948" s="305"/>
      <c r="D4948" s="305"/>
    </row>
    <row r="4949" spans="1:4">
      <c r="A4949" s="305"/>
      <c r="B4949" s="306"/>
      <c r="C4949" s="305"/>
      <c r="D4949" s="305"/>
    </row>
    <row r="4950" spans="1:4">
      <c r="A4950" s="305"/>
      <c r="B4950" s="306"/>
      <c r="C4950" s="305"/>
      <c r="D4950" s="305"/>
    </row>
    <row r="4951" spans="1:4">
      <c r="A4951" s="304"/>
      <c r="B4951" s="304"/>
      <c r="C4951" s="304"/>
      <c r="D4951" s="304"/>
    </row>
    <row r="4952" spans="1:4">
      <c r="A4952" s="305"/>
      <c r="B4952" s="306"/>
      <c r="C4952" s="305"/>
      <c r="D4952" s="305"/>
    </row>
    <row r="4953" spans="1:4">
      <c r="A4953" s="305"/>
      <c r="B4953" s="306"/>
      <c r="C4953" s="305"/>
      <c r="D4953" s="305"/>
    </row>
    <row r="4954" spans="1:4">
      <c r="A4954" s="305"/>
      <c r="B4954" s="306"/>
      <c r="C4954" s="305"/>
      <c r="D4954" s="305"/>
    </row>
    <row r="4955" spans="1:4">
      <c r="A4955" s="305"/>
      <c r="B4955" s="306"/>
      <c r="C4955" s="305"/>
      <c r="D4955" s="305"/>
    </row>
    <row r="4956" spans="1:4">
      <c r="A4956" s="305"/>
      <c r="B4956" s="306"/>
      <c r="C4956" s="305"/>
      <c r="D4956" s="305"/>
    </row>
    <row r="4957" spans="1:4">
      <c r="A4957" s="305"/>
      <c r="B4957" s="306"/>
      <c r="C4957" s="305"/>
      <c r="D4957" s="305"/>
    </row>
    <row r="4958" spans="1:4">
      <c r="A4958" s="305"/>
      <c r="B4958" s="306"/>
      <c r="C4958" s="305"/>
      <c r="D4958" s="305"/>
    </row>
    <row r="4959" spans="1:4">
      <c r="A4959" s="305"/>
      <c r="B4959" s="306"/>
      <c r="C4959" s="305"/>
      <c r="D4959" s="305"/>
    </row>
    <row r="4960" spans="1:4">
      <c r="A4960" s="304"/>
      <c r="B4960" s="304"/>
      <c r="C4960" s="304"/>
      <c r="D4960" s="304"/>
    </row>
    <row r="4961" spans="1:4">
      <c r="A4961" s="304"/>
      <c r="B4961" s="304"/>
      <c r="C4961" s="304"/>
      <c r="D4961" s="304"/>
    </row>
    <row r="4962" spans="1:4">
      <c r="A4962" s="305"/>
      <c r="B4962" s="306"/>
      <c r="C4962" s="305"/>
      <c r="D4962" s="305"/>
    </row>
    <row r="4963" spans="1:4">
      <c r="A4963" s="305"/>
      <c r="B4963" s="306"/>
      <c r="C4963" s="305"/>
      <c r="D4963" s="305"/>
    </row>
    <row r="4964" spans="1:4">
      <c r="A4964" s="305"/>
      <c r="B4964" s="306"/>
      <c r="C4964" s="305"/>
      <c r="D4964" s="305"/>
    </row>
    <row r="4965" spans="1:4">
      <c r="A4965" s="305"/>
      <c r="B4965" s="306"/>
      <c r="C4965" s="305"/>
      <c r="D4965" s="305"/>
    </row>
    <row r="4966" spans="1:4">
      <c r="A4966" s="305"/>
      <c r="B4966" s="306"/>
      <c r="C4966" s="305"/>
      <c r="D4966" s="305"/>
    </row>
    <row r="4967" spans="1:4">
      <c r="A4967" s="305"/>
      <c r="B4967" s="306"/>
      <c r="C4967" s="305"/>
      <c r="D4967" s="305"/>
    </row>
    <row r="4968" spans="1:4">
      <c r="A4968" s="305"/>
      <c r="B4968" s="306"/>
      <c r="C4968" s="305"/>
      <c r="D4968" s="305"/>
    </row>
    <row r="4969" spans="1:4">
      <c r="A4969" s="305"/>
      <c r="B4969" s="306"/>
      <c r="C4969" s="305"/>
      <c r="D4969" s="305"/>
    </row>
    <row r="4970" spans="1:4">
      <c r="A4970" s="305"/>
      <c r="B4970" s="306"/>
      <c r="C4970" s="305"/>
      <c r="D4970" s="305"/>
    </row>
    <row r="4971" spans="1:4">
      <c r="A4971" s="305"/>
      <c r="B4971" s="306"/>
      <c r="C4971" s="305"/>
      <c r="D4971" s="305"/>
    </row>
    <row r="4972" spans="1:4">
      <c r="A4972" s="305"/>
      <c r="B4972" s="306"/>
      <c r="C4972" s="305"/>
      <c r="D4972" s="305"/>
    </row>
    <row r="4973" spans="1:4">
      <c r="A4973" s="305"/>
      <c r="B4973" s="306"/>
      <c r="C4973" s="305"/>
      <c r="D4973" s="305"/>
    </row>
    <row r="4974" spans="1:4">
      <c r="A4974" s="305"/>
      <c r="B4974" s="306"/>
      <c r="C4974" s="305"/>
      <c r="D4974" s="305"/>
    </row>
    <row r="4975" spans="1:4">
      <c r="A4975" s="305"/>
      <c r="B4975" s="306"/>
      <c r="C4975" s="305"/>
      <c r="D4975" s="305"/>
    </row>
    <row r="4976" spans="1:4">
      <c r="A4976" s="305"/>
      <c r="B4976" s="306"/>
      <c r="C4976" s="305"/>
      <c r="D4976" s="305"/>
    </row>
    <row r="4977" spans="1:4">
      <c r="A4977" s="304"/>
      <c r="B4977" s="304"/>
      <c r="C4977" s="304"/>
      <c r="D4977" s="304"/>
    </row>
    <row r="4978" spans="1:4">
      <c r="A4978" s="305"/>
      <c r="B4978" s="306"/>
      <c r="C4978" s="305"/>
      <c r="D4978" s="305"/>
    </row>
    <row r="4979" spans="1:4">
      <c r="A4979" s="304"/>
      <c r="B4979" s="304"/>
      <c r="C4979" s="304"/>
      <c r="D4979" s="304"/>
    </row>
    <row r="4980" spans="1:4">
      <c r="A4980" s="305"/>
      <c r="B4980" s="306"/>
      <c r="C4980" s="305"/>
      <c r="D4980" s="305"/>
    </row>
    <row r="4981" spans="1:4">
      <c r="A4981" s="304"/>
      <c r="B4981" s="304"/>
      <c r="C4981" s="304"/>
      <c r="D4981" s="304"/>
    </row>
    <row r="4982" spans="1:4">
      <c r="A4982" s="304"/>
      <c r="B4982" s="304"/>
      <c r="C4982" s="304"/>
      <c r="D4982" s="304"/>
    </row>
    <row r="4983" spans="1:4">
      <c r="A4983" s="305"/>
      <c r="B4983" s="306"/>
      <c r="C4983" s="305"/>
      <c r="D4983" s="305"/>
    </row>
    <row r="4984" spans="1:4">
      <c r="A4984" s="305"/>
      <c r="B4984" s="306"/>
      <c r="C4984" s="305"/>
      <c r="D4984" s="305"/>
    </row>
    <row r="4985" spans="1:4">
      <c r="A4985" s="305"/>
      <c r="B4985" s="306"/>
      <c r="C4985" s="305"/>
      <c r="D4985" s="305"/>
    </row>
    <row r="4986" spans="1:4">
      <c r="A4986" s="305"/>
      <c r="B4986" s="306"/>
      <c r="C4986" s="305"/>
      <c r="D4986" s="305"/>
    </row>
    <row r="4987" spans="1:4">
      <c r="A4987" s="305"/>
      <c r="B4987" s="306"/>
      <c r="C4987" s="305"/>
      <c r="D4987" s="305"/>
    </row>
    <row r="4988" spans="1:4">
      <c r="A4988" s="305"/>
      <c r="B4988" s="306"/>
      <c r="C4988" s="305"/>
      <c r="D4988" s="305"/>
    </row>
    <row r="4989" spans="1:4">
      <c r="A4989" s="305"/>
      <c r="B4989" s="306"/>
      <c r="C4989" s="305"/>
      <c r="D4989" s="305"/>
    </row>
    <row r="4990" spans="1:4">
      <c r="A4990" s="305"/>
      <c r="B4990" s="306"/>
      <c r="C4990" s="305"/>
      <c r="D4990" s="305"/>
    </row>
    <row r="4991" spans="1:4">
      <c r="A4991" s="305"/>
      <c r="B4991" s="306"/>
      <c r="C4991" s="305"/>
      <c r="D4991" s="305"/>
    </row>
    <row r="4992" spans="1:4">
      <c r="A4992" s="305"/>
      <c r="B4992" s="306"/>
      <c r="C4992" s="305"/>
      <c r="D4992" s="305"/>
    </row>
    <row r="4993" spans="1:4">
      <c r="A4993" s="305"/>
      <c r="B4993" s="306"/>
      <c r="C4993" s="305"/>
      <c r="D4993" s="305"/>
    </row>
    <row r="4994" spans="1:4">
      <c r="A4994" s="305"/>
      <c r="B4994" s="306"/>
      <c r="C4994" s="305"/>
      <c r="D4994" s="305"/>
    </row>
    <row r="4995" spans="1:4">
      <c r="A4995" s="304"/>
      <c r="B4995" s="304"/>
      <c r="C4995" s="304"/>
      <c r="D4995" s="304"/>
    </row>
    <row r="4996" spans="1:4">
      <c r="A4996" s="305"/>
      <c r="B4996" s="306"/>
      <c r="C4996" s="305"/>
      <c r="D4996" s="305"/>
    </row>
    <row r="4997" spans="1:4">
      <c r="A4997" s="304"/>
      <c r="B4997" s="304"/>
      <c r="C4997" s="304"/>
      <c r="D4997" s="304"/>
    </row>
    <row r="4998" spans="1:4">
      <c r="A4998" s="305"/>
      <c r="B4998" s="306"/>
      <c r="C4998" s="305"/>
      <c r="D4998" s="305"/>
    </row>
    <row r="4999" spans="1:4">
      <c r="A4999" s="305"/>
      <c r="B4999" s="306"/>
      <c r="C4999" s="305"/>
      <c r="D4999" s="305"/>
    </row>
    <row r="5000" spans="1:4">
      <c r="A5000" s="305"/>
      <c r="B5000" s="306"/>
      <c r="C5000" s="305"/>
      <c r="D5000" s="305"/>
    </row>
    <row r="5001" spans="1:4">
      <c r="A5001" s="305"/>
      <c r="B5001" s="306"/>
      <c r="C5001" s="305"/>
      <c r="D5001" s="305"/>
    </row>
    <row r="5002" spans="1:4">
      <c r="A5002" s="305"/>
      <c r="B5002" s="306"/>
      <c r="C5002" s="305"/>
      <c r="D5002" s="305"/>
    </row>
    <row r="5003" spans="1:4">
      <c r="A5003" s="304"/>
      <c r="B5003" s="304"/>
      <c r="C5003" s="304"/>
      <c r="D5003" s="304"/>
    </row>
    <row r="5004" spans="1:4">
      <c r="A5004" s="304"/>
      <c r="B5004" s="304"/>
      <c r="C5004" s="304"/>
      <c r="D5004" s="304"/>
    </row>
    <row r="5005" spans="1:4">
      <c r="A5005" s="305"/>
      <c r="B5005" s="306"/>
      <c r="C5005" s="305"/>
      <c r="D5005" s="305"/>
    </row>
    <row r="5006" spans="1:4">
      <c r="A5006" s="305"/>
      <c r="B5006" s="306"/>
      <c r="C5006" s="305"/>
      <c r="D5006" s="305"/>
    </row>
    <row r="5007" spans="1:4">
      <c r="A5007" s="304"/>
      <c r="B5007" s="304"/>
      <c r="C5007" s="304"/>
      <c r="D5007" s="304"/>
    </row>
    <row r="5008" spans="1:4">
      <c r="A5008" s="305"/>
      <c r="B5008" s="306"/>
      <c r="C5008" s="305"/>
      <c r="D5008" s="305"/>
    </row>
    <row r="5009" spans="1:4">
      <c r="A5009" s="305"/>
      <c r="B5009" s="306"/>
      <c r="C5009" s="305"/>
      <c r="D5009" s="305"/>
    </row>
    <row r="5010" spans="1:4">
      <c r="A5010" s="305"/>
      <c r="B5010" s="306"/>
      <c r="C5010" s="305"/>
      <c r="D5010" s="305"/>
    </row>
    <row r="5011" spans="1:4">
      <c r="A5011" s="305"/>
      <c r="B5011" s="306"/>
      <c r="C5011" s="305"/>
      <c r="D5011" s="305"/>
    </row>
    <row r="5012" spans="1:4">
      <c r="A5012" s="305"/>
      <c r="B5012" s="306"/>
      <c r="C5012" s="305"/>
      <c r="D5012" s="305"/>
    </row>
    <row r="5013" spans="1:4">
      <c r="A5013" s="304"/>
      <c r="B5013" s="304"/>
      <c r="C5013" s="304"/>
      <c r="D5013" s="304"/>
    </row>
    <row r="5014" spans="1:4">
      <c r="A5014" s="305"/>
      <c r="B5014" s="306"/>
      <c r="C5014" s="305"/>
      <c r="D5014" s="305"/>
    </row>
    <row r="5015" spans="1:4">
      <c r="A5015" s="305"/>
      <c r="B5015" s="306"/>
      <c r="C5015" s="305"/>
      <c r="D5015" s="305"/>
    </row>
    <row r="5016" spans="1:4">
      <c r="A5016" s="305"/>
      <c r="B5016" s="306"/>
      <c r="C5016" s="305"/>
      <c r="D5016" s="305"/>
    </row>
    <row r="5017" spans="1:4">
      <c r="A5017" s="305"/>
      <c r="B5017" s="306"/>
      <c r="C5017" s="305"/>
      <c r="D5017" s="305"/>
    </row>
    <row r="5018" spans="1:4">
      <c r="A5018" s="305"/>
      <c r="B5018" s="306"/>
      <c r="C5018" s="305"/>
      <c r="D5018" s="305"/>
    </row>
    <row r="5019" spans="1:4">
      <c r="A5019" s="305"/>
      <c r="B5019" s="306"/>
      <c r="C5019" s="305"/>
      <c r="D5019" s="305"/>
    </row>
    <row r="5020" spans="1:4">
      <c r="A5020" s="305"/>
      <c r="B5020" s="306"/>
      <c r="C5020" s="305"/>
      <c r="D5020" s="305"/>
    </row>
    <row r="5021" spans="1:4">
      <c r="A5021" s="305"/>
      <c r="B5021" s="306"/>
      <c r="C5021" s="305"/>
      <c r="D5021" s="305"/>
    </row>
    <row r="5022" spans="1:4">
      <c r="A5022" s="305"/>
      <c r="B5022" s="306"/>
      <c r="C5022" s="305"/>
      <c r="D5022" s="305"/>
    </row>
    <row r="5023" spans="1:4">
      <c r="A5023" s="305"/>
      <c r="B5023" s="306"/>
      <c r="C5023" s="305"/>
      <c r="D5023" s="305"/>
    </row>
    <row r="5024" spans="1:4">
      <c r="A5024" s="304"/>
      <c r="B5024" s="304"/>
      <c r="C5024" s="304"/>
      <c r="D5024" s="304"/>
    </row>
    <row r="5025" spans="1:4">
      <c r="A5025" s="304"/>
      <c r="B5025" s="304"/>
      <c r="C5025" s="304"/>
      <c r="D5025" s="304"/>
    </row>
    <row r="5026" spans="1:4">
      <c r="A5026" s="305"/>
      <c r="B5026" s="306"/>
      <c r="C5026" s="305"/>
      <c r="D5026" s="305"/>
    </row>
    <row r="5027" spans="1:4">
      <c r="A5027" s="305"/>
      <c r="B5027" s="306"/>
      <c r="C5027" s="305"/>
      <c r="D5027" s="305"/>
    </row>
    <row r="5028" spans="1:4">
      <c r="A5028" s="305"/>
      <c r="B5028" s="306"/>
      <c r="C5028" s="305"/>
      <c r="D5028" s="305"/>
    </row>
    <row r="5029" spans="1:4">
      <c r="A5029" s="305"/>
      <c r="B5029" s="306"/>
      <c r="C5029" s="305"/>
      <c r="D5029" s="305"/>
    </row>
    <row r="5030" spans="1:4">
      <c r="A5030" s="304"/>
      <c r="B5030" s="304"/>
      <c r="C5030" s="304"/>
      <c r="D5030" s="304"/>
    </row>
    <row r="5031" spans="1:4">
      <c r="A5031" s="305"/>
      <c r="B5031" s="306"/>
      <c r="C5031" s="305"/>
      <c r="D5031" s="305"/>
    </row>
    <row r="5032" spans="1:4">
      <c r="A5032" s="305"/>
      <c r="B5032" s="306"/>
      <c r="C5032" s="305"/>
      <c r="D5032" s="305"/>
    </row>
    <row r="5033" spans="1:4">
      <c r="A5033" s="305"/>
      <c r="B5033" s="306"/>
      <c r="C5033" s="305"/>
      <c r="D5033" s="305"/>
    </row>
    <row r="5034" spans="1:4">
      <c r="A5034" s="305"/>
      <c r="B5034" s="306"/>
      <c r="C5034" s="305"/>
      <c r="D5034" s="305"/>
    </row>
    <row r="5035" spans="1:4">
      <c r="A5035" s="305"/>
      <c r="B5035" s="306"/>
      <c r="C5035" s="305"/>
      <c r="D5035" s="305"/>
    </row>
    <row r="5036" spans="1:4">
      <c r="A5036" s="305"/>
      <c r="B5036" s="306"/>
      <c r="C5036" s="305"/>
      <c r="D5036" s="305"/>
    </row>
    <row r="5037" spans="1:4">
      <c r="A5037" s="305"/>
      <c r="B5037" s="306"/>
      <c r="C5037" s="305"/>
      <c r="D5037" s="305"/>
    </row>
    <row r="5038" spans="1:4">
      <c r="A5038" s="305"/>
      <c r="B5038" s="306"/>
      <c r="C5038" s="305"/>
      <c r="D5038" s="305"/>
    </row>
    <row r="5039" spans="1:4">
      <c r="A5039" s="305"/>
      <c r="B5039" s="306"/>
      <c r="C5039" s="305"/>
      <c r="D5039" s="305"/>
    </row>
    <row r="5040" spans="1:4">
      <c r="A5040" s="305"/>
      <c r="B5040" s="306"/>
      <c r="C5040" s="305"/>
      <c r="D5040" s="305"/>
    </row>
    <row r="5041" spans="1:4">
      <c r="A5041" s="304"/>
      <c r="B5041" s="304"/>
      <c r="C5041" s="304"/>
      <c r="D5041" s="304"/>
    </row>
    <row r="5042" spans="1:4">
      <c r="A5042" s="305"/>
      <c r="B5042" s="306"/>
      <c r="C5042" s="305"/>
      <c r="D5042" s="305"/>
    </row>
    <row r="5043" spans="1:4">
      <c r="A5043" s="305"/>
      <c r="B5043" s="306"/>
      <c r="C5043" s="305"/>
      <c r="D5043" s="305"/>
    </row>
    <row r="5044" spans="1:4">
      <c r="A5044" s="305"/>
      <c r="B5044" s="306"/>
      <c r="C5044" s="305"/>
      <c r="D5044" s="305"/>
    </row>
    <row r="5045" spans="1:4">
      <c r="A5045" s="305"/>
      <c r="B5045" s="306"/>
      <c r="C5045" s="305"/>
      <c r="D5045" s="305"/>
    </row>
    <row r="5046" spans="1:4">
      <c r="A5046" s="305"/>
      <c r="B5046" s="306"/>
      <c r="C5046" s="305"/>
      <c r="D5046" s="305"/>
    </row>
    <row r="5047" spans="1:4">
      <c r="A5047" s="305"/>
      <c r="B5047" s="306"/>
      <c r="C5047" s="305"/>
      <c r="D5047" s="305"/>
    </row>
    <row r="5048" spans="1:4">
      <c r="A5048" s="305"/>
      <c r="B5048" s="306"/>
      <c r="C5048" s="305"/>
      <c r="D5048" s="305"/>
    </row>
    <row r="5049" spans="1:4">
      <c r="A5049" s="305"/>
      <c r="B5049" s="306"/>
      <c r="C5049" s="305"/>
      <c r="D5049" s="305"/>
    </row>
    <row r="5050" spans="1:4">
      <c r="A5050" s="305"/>
      <c r="B5050" s="306"/>
      <c r="C5050" s="305"/>
      <c r="D5050" s="305"/>
    </row>
    <row r="5051" spans="1:4">
      <c r="A5051" s="305"/>
      <c r="B5051" s="306"/>
      <c r="C5051" s="305"/>
      <c r="D5051" s="305"/>
    </row>
    <row r="5052" spans="1:4">
      <c r="A5052" s="305"/>
      <c r="B5052" s="306"/>
      <c r="C5052" s="305"/>
      <c r="D5052" s="305"/>
    </row>
    <row r="5053" spans="1:4">
      <c r="A5053" s="304"/>
      <c r="B5053" s="304"/>
      <c r="C5053" s="304"/>
      <c r="D5053" s="304"/>
    </row>
    <row r="5054" spans="1:4">
      <c r="A5054" s="305"/>
      <c r="B5054" s="306"/>
      <c r="C5054" s="305"/>
      <c r="D5054" s="305"/>
    </row>
    <row r="5055" spans="1:4">
      <c r="A5055" s="304"/>
      <c r="B5055" s="304"/>
      <c r="C5055" s="304"/>
      <c r="D5055" s="304"/>
    </row>
    <row r="5056" spans="1:4">
      <c r="A5056" s="304"/>
      <c r="B5056" s="304"/>
      <c r="C5056" s="304"/>
      <c r="D5056" s="304"/>
    </row>
    <row r="5057" spans="1:4">
      <c r="A5057" s="305"/>
      <c r="B5057" s="306"/>
      <c r="C5057" s="305"/>
      <c r="D5057" s="305"/>
    </row>
    <row r="5058" spans="1:4">
      <c r="A5058" s="305"/>
      <c r="B5058" s="306"/>
      <c r="C5058" s="305"/>
      <c r="D5058" s="305"/>
    </row>
    <row r="5059" spans="1:4">
      <c r="A5059" s="305"/>
      <c r="B5059" s="306"/>
      <c r="C5059" s="305"/>
      <c r="D5059" s="305"/>
    </row>
    <row r="5060" spans="1:4">
      <c r="A5060" s="305"/>
      <c r="B5060" s="306"/>
      <c r="C5060" s="305"/>
      <c r="D5060" s="305"/>
    </row>
    <row r="5061" spans="1:4">
      <c r="A5061" s="305"/>
      <c r="B5061" s="306"/>
      <c r="C5061" s="305"/>
      <c r="D5061" s="305"/>
    </row>
    <row r="5062" spans="1:4">
      <c r="A5062" s="304"/>
      <c r="B5062" s="304"/>
      <c r="C5062" s="304"/>
      <c r="D5062" s="304"/>
    </row>
    <row r="5063" spans="1:4">
      <c r="A5063" s="304"/>
      <c r="B5063" s="304"/>
      <c r="C5063" s="304"/>
      <c r="D5063" s="304"/>
    </row>
    <row r="5064" spans="1:4">
      <c r="A5064" s="305"/>
      <c r="B5064" s="306"/>
      <c r="C5064" s="305"/>
      <c r="D5064" s="305"/>
    </row>
    <row r="5065" spans="1:4">
      <c r="A5065" s="305"/>
      <c r="B5065" s="306"/>
      <c r="C5065" s="305"/>
      <c r="D5065" s="305"/>
    </row>
    <row r="5066" spans="1:4">
      <c r="A5066" s="305"/>
      <c r="B5066" s="306"/>
      <c r="C5066" s="305"/>
      <c r="D5066" s="305"/>
    </row>
    <row r="5067" spans="1:4">
      <c r="A5067" s="305"/>
      <c r="B5067" s="306"/>
      <c r="C5067" s="305"/>
      <c r="D5067" s="305"/>
    </row>
    <row r="5068" spans="1:4">
      <c r="A5068" s="305"/>
      <c r="B5068" s="306"/>
      <c r="C5068" s="305"/>
      <c r="D5068" s="305"/>
    </row>
    <row r="5069" spans="1:4">
      <c r="A5069" s="305"/>
      <c r="B5069" s="306"/>
      <c r="C5069" s="305"/>
      <c r="D5069" s="305"/>
    </row>
    <row r="5070" spans="1:4">
      <c r="A5070" s="305"/>
      <c r="B5070" s="306"/>
      <c r="C5070" s="305"/>
      <c r="D5070" s="305"/>
    </row>
    <row r="5071" spans="1:4">
      <c r="A5071" s="304"/>
      <c r="B5071" s="304"/>
      <c r="C5071" s="304"/>
      <c r="D5071" s="304"/>
    </row>
    <row r="5072" spans="1:4">
      <c r="A5072" s="305"/>
      <c r="B5072" s="306"/>
      <c r="C5072" s="305"/>
      <c r="D5072" s="305"/>
    </row>
    <row r="5073" spans="1:4">
      <c r="A5073" s="305"/>
      <c r="B5073" s="306"/>
      <c r="C5073" s="305"/>
      <c r="D5073" s="305"/>
    </row>
    <row r="5074" spans="1:4">
      <c r="A5074" s="305"/>
      <c r="B5074" s="306"/>
      <c r="C5074" s="305"/>
      <c r="D5074" s="305"/>
    </row>
    <row r="5075" spans="1:4">
      <c r="A5075" s="305"/>
      <c r="B5075" s="306"/>
      <c r="C5075" s="305"/>
      <c r="D5075" s="305"/>
    </row>
    <row r="5076" spans="1:4">
      <c r="A5076" s="305"/>
      <c r="B5076" s="306"/>
      <c r="C5076" s="305"/>
      <c r="D5076" s="305"/>
    </row>
    <row r="5077" spans="1:4">
      <c r="A5077" s="304"/>
      <c r="B5077" s="304"/>
      <c r="C5077" s="304"/>
      <c r="D5077" s="304"/>
    </row>
    <row r="5078" spans="1:4">
      <c r="A5078" s="305"/>
      <c r="B5078" s="306"/>
      <c r="C5078" s="305"/>
      <c r="D5078" s="305"/>
    </row>
    <row r="5079" spans="1:4">
      <c r="A5079" s="305"/>
      <c r="B5079" s="306"/>
      <c r="C5079" s="305"/>
      <c r="D5079" s="305"/>
    </row>
    <row r="5080" spans="1:4">
      <c r="A5080" s="305"/>
      <c r="B5080" s="306"/>
      <c r="C5080" s="305"/>
      <c r="D5080" s="305"/>
    </row>
    <row r="5081" spans="1:4">
      <c r="A5081" s="304"/>
      <c r="B5081" s="304"/>
      <c r="C5081" s="304"/>
      <c r="D5081" s="304"/>
    </row>
    <row r="5082" spans="1:4">
      <c r="A5082" s="305"/>
      <c r="B5082" s="306"/>
      <c r="C5082" s="305"/>
      <c r="D5082" s="305"/>
    </row>
    <row r="5083" spans="1:4">
      <c r="A5083" s="305"/>
      <c r="B5083" s="306"/>
      <c r="C5083" s="305"/>
      <c r="D5083" s="305"/>
    </row>
    <row r="5084" spans="1:4">
      <c r="A5084" s="305"/>
      <c r="B5084" s="306"/>
      <c r="C5084" s="305"/>
      <c r="D5084" s="305"/>
    </row>
    <row r="5085" spans="1:4">
      <c r="A5085" s="304"/>
      <c r="B5085" s="304"/>
      <c r="C5085" s="304"/>
      <c r="D5085" s="304"/>
    </row>
    <row r="5086" spans="1:4">
      <c r="A5086" s="305"/>
      <c r="B5086" s="306"/>
      <c r="C5086" s="305"/>
      <c r="D5086" s="305"/>
    </row>
    <row r="5087" spans="1:4">
      <c r="A5087" s="304"/>
      <c r="B5087" s="304"/>
      <c r="C5087" s="304"/>
      <c r="D5087" s="304"/>
    </row>
    <row r="5088" spans="1:4">
      <c r="A5088" s="304"/>
      <c r="B5088" s="304"/>
      <c r="C5088" s="304"/>
      <c r="D5088" s="304"/>
    </row>
    <row r="5089" spans="1:4">
      <c r="A5089" s="305"/>
      <c r="B5089" s="306"/>
      <c r="C5089" s="305"/>
      <c r="D5089" s="305"/>
    </row>
    <row r="5090" spans="1:4">
      <c r="A5090" s="305"/>
      <c r="B5090" s="306"/>
      <c r="C5090" s="305"/>
      <c r="D5090" s="305"/>
    </row>
    <row r="5091" spans="1:4">
      <c r="A5091" s="304"/>
      <c r="B5091" s="304"/>
      <c r="C5091" s="304"/>
      <c r="D5091" s="304"/>
    </row>
    <row r="5092" spans="1:4">
      <c r="A5092" s="304"/>
      <c r="B5092" s="304"/>
      <c r="C5092" s="304"/>
      <c r="D5092" s="304"/>
    </row>
    <row r="5093" spans="1:4">
      <c r="A5093" s="305"/>
      <c r="B5093" s="306"/>
      <c r="C5093" s="305"/>
      <c r="D5093" s="305"/>
    </row>
    <row r="5094" spans="1:4">
      <c r="A5094" s="305"/>
      <c r="B5094" s="306"/>
      <c r="C5094" s="305"/>
      <c r="D5094" s="305"/>
    </row>
    <row r="5095" spans="1:4">
      <c r="A5095" s="305"/>
      <c r="B5095" s="306"/>
      <c r="C5095" s="305"/>
      <c r="D5095" s="305"/>
    </row>
    <row r="5096" spans="1:4">
      <c r="A5096" s="304"/>
      <c r="B5096" s="304"/>
      <c r="C5096" s="304"/>
      <c r="D5096" s="304"/>
    </row>
    <row r="5097" spans="1:4">
      <c r="A5097" s="304"/>
      <c r="B5097" s="304"/>
      <c r="C5097" s="304"/>
      <c r="D5097" s="304"/>
    </row>
    <row r="5098" spans="1:4">
      <c r="A5098" s="304"/>
      <c r="B5098" s="304"/>
      <c r="C5098" s="304"/>
      <c r="D5098" s="304"/>
    </row>
    <row r="5099" spans="1:4">
      <c r="A5099" s="304"/>
      <c r="B5099" s="304"/>
      <c r="C5099" s="304"/>
      <c r="D5099" s="304"/>
    </row>
    <row r="5100" spans="1:4">
      <c r="A5100" s="305"/>
      <c r="B5100" s="306"/>
      <c r="C5100" s="305"/>
      <c r="D5100" s="305"/>
    </row>
    <row r="5101" spans="1:4">
      <c r="A5101" s="305"/>
      <c r="B5101" s="306"/>
      <c r="C5101" s="305"/>
      <c r="D5101" s="305"/>
    </row>
    <row r="5102" spans="1:4">
      <c r="A5102" s="304"/>
      <c r="B5102" s="304"/>
      <c r="C5102" s="304"/>
      <c r="D5102" s="304"/>
    </row>
    <row r="5103" spans="1:4">
      <c r="A5103" s="304"/>
      <c r="B5103" s="304"/>
      <c r="C5103" s="304"/>
      <c r="D5103" s="304"/>
    </row>
    <row r="5104" spans="1:4">
      <c r="A5104" s="305"/>
      <c r="B5104" s="306"/>
      <c r="C5104" s="305"/>
      <c r="D5104" s="305"/>
    </row>
    <row r="5105" spans="1:4">
      <c r="A5105" s="305"/>
      <c r="B5105" s="306"/>
      <c r="C5105" s="305"/>
      <c r="D5105" s="305"/>
    </row>
    <row r="5106" spans="1:4">
      <c r="A5106" s="305"/>
      <c r="B5106" s="306"/>
      <c r="C5106" s="305"/>
      <c r="D5106" s="305"/>
    </row>
    <row r="5107" spans="1:4">
      <c r="A5107" s="305"/>
      <c r="B5107" s="306"/>
      <c r="C5107" s="305"/>
      <c r="D5107" s="305"/>
    </row>
    <row r="5108" spans="1:4">
      <c r="A5108" s="304"/>
      <c r="B5108" s="304"/>
      <c r="C5108" s="304"/>
      <c r="D5108" s="304"/>
    </row>
    <row r="5109" spans="1:4">
      <c r="A5109" s="305"/>
      <c r="B5109" s="306"/>
      <c r="C5109" s="305"/>
      <c r="D5109" s="305"/>
    </row>
    <row r="5110" spans="1:4">
      <c r="A5110" s="305"/>
      <c r="B5110" s="306"/>
      <c r="C5110" s="305"/>
      <c r="D5110" s="305"/>
    </row>
    <row r="5111" spans="1:4">
      <c r="A5111" s="305"/>
      <c r="B5111" s="306"/>
      <c r="C5111" s="305"/>
      <c r="D5111" s="305"/>
    </row>
    <row r="5112" spans="1:4">
      <c r="A5112" s="304"/>
      <c r="B5112" s="304"/>
      <c r="C5112" s="304"/>
      <c r="D5112" s="304"/>
    </row>
    <row r="5113" spans="1:4">
      <c r="A5113" s="305"/>
      <c r="B5113" s="306"/>
      <c r="C5113" s="305"/>
      <c r="D5113" s="305"/>
    </row>
    <row r="5114" spans="1:4">
      <c r="A5114" s="305"/>
      <c r="B5114" s="306"/>
      <c r="C5114" s="305"/>
      <c r="D5114" s="305"/>
    </row>
    <row r="5115" spans="1:4">
      <c r="A5115" s="305"/>
      <c r="B5115" s="306"/>
      <c r="C5115" s="305"/>
      <c r="D5115" s="305"/>
    </row>
    <row r="5116" spans="1:4">
      <c r="A5116" s="305"/>
      <c r="B5116" s="306"/>
      <c r="C5116" s="305"/>
      <c r="D5116" s="305"/>
    </row>
    <row r="5117" spans="1:4">
      <c r="A5117" s="305"/>
      <c r="B5117" s="306"/>
      <c r="C5117" s="305"/>
      <c r="D5117" s="305"/>
    </row>
    <row r="5118" spans="1:4">
      <c r="A5118" s="305"/>
      <c r="B5118" s="306"/>
      <c r="C5118" s="305"/>
      <c r="D5118" s="305"/>
    </row>
    <row r="5119" spans="1:4">
      <c r="A5119" s="305"/>
      <c r="B5119" s="306"/>
      <c r="C5119" s="305"/>
      <c r="D5119" s="305"/>
    </row>
    <row r="5120" spans="1:4">
      <c r="A5120" s="305"/>
      <c r="B5120" s="306"/>
      <c r="C5120" s="305"/>
      <c r="D5120" s="305"/>
    </row>
    <row r="5121" spans="1:4">
      <c r="A5121" s="305"/>
      <c r="B5121" s="306"/>
      <c r="C5121" s="305"/>
      <c r="D5121" s="305"/>
    </row>
    <row r="5122" spans="1:4">
      <c r="A5122" s="305"/>
      <c r="B5122" s="306"/>
      <c r="C5122" s="305"/>
      <c r="D5122" s="305"/>
    </row>
    <row r="5123" spans="1:4">
      <c r="A5123" s="304"/>
      <c r="B5123" s="304"/>
      <c r="C5123" s="304"/>
      <c r="D5123" s="304"/>
    </row>
    <row r="5124" spans="1:4">
      <c r="A5124" s="304"/>
      <c r="B5124" s="304"/>
      <c r="C5124" s="304"/>
      <c r="D5124" s="304"/>
    </row>
    <row r="5125" spans="1:4">
      <c r="A5125" s="305"/>
      <c r="B5125" s="306"/>
      <c r="C5125" s="305"/>
      <c r="D5125" s="305"/>
    </row>
    <row r="5126" spans="1:4">
      <c r="A5126" s="305"/>
      <c r="B5126" s="306"/>
      <c r="C5126" s="305"/>
      <c r="D5126" s="305"/>
    </row>
    <row r="5127" spans="1:4">
      <c r="A5127" s="304"/>
      <c r="B5127" s="304"/>
      <c r="C5127" s="304"/>
      <c r="D5127" s="304"/>
    </row>
    <row r="5128" spans="1:4">
      <c r="A5128" s="305"/>
      <c r="B5128" s="306"/>
      <c r="C5128" s="305"/>
      <c r="D5128" s="305"/>
    </row>
    <row r="5129" spans="1:4">
      <c r="A5129" s="305"/>
      <c r="B5129" s="306"/>
      <c r="C5129" s="305"/>
      <c r="D5129" s="305"/>
    </row>
    <row r="5130" spans="1:4">
      <c r="A5130" s="305"/>
      <c r="B5130" s="306"/>
      <c r="C5130" s="305"/>
      <c r="D5130" s="305"/>
    </row>
    <row r="5131" spans="1:4">
      <c r="A5131" s="305"/>
      <c r="B5131" s="306"/>
      <c r="C5131" s="305"/>
      <c r="D5131" s="305"/>
    </row>
    <row r="5132" spans="1:4">
      <c r="A5132" s="305"/>
      <c r="B5132" s="306"/>
      <c r="C5132" s="305"/>
      <c r="D5132" s="305"/>
    </row>
    <row r="5133" spans="1:4">
      <c r="A5133" s="304"/>
      <c r="B5133" s="304"/>
      <c r="C5133" s="304"/>
      <c r="D5133" s="304"/>
    </row>
    <row r="5134" spans="1:4">
      <c r="A5134" s="305"/>
      <c r="B5134" s="306"/>
      <c r="C5134" s="305"/>
      <c r="D5134" s="305"/>
    </row>
    <row r="5135" spans="1:4">
      <c r="A5135" s="305"/>
      <c r="B5135" s="306"/>
      <c r="C5135" s="305"/>
      <c r="D5135" s="305"/>
    </row>
    <row r="5136" spans="1:4">
      <c r="A5136" s="305"/>
      <c r="B5136" s="306"/>
      <c r="C5136" s="305"/>
      <c r="D5136" s="305"/>
    </row>
    <row r="5137" spans="1:4">
      <c r="A5137" s="304"/>
      <c r="B5137" s="304"/>
      <c r="C5137" s="304"/>
      <c r="D5137" s="304"/>
    </row>
    <row r="5138" spans="1:4">
      <c r="A5138" s="304"/>
      <c r="B5138" s="304"/>
      <c r="C5138" s="304"/>
      <c r="D5138" s="304"/>
    </row>
    <row r="5139" spans="1:4">
      <c r="A5139" s="305"/>
      <c r="B5139" s="306"/>
      <c r="C5139" s="305"/>
      <c r="D5139" s="305"/>
    </row>
    <row r="5140" spans="1:4">
      <c r="A5140" s="305"/>
      <c r="B5140" s="306"/>
      <c r="C5140" s="305"/>
      <c r="D5140" s="305"/>
    </row>
    <row r="5141" spans="1:4">
      <c r="A5141" s="305"/>
      <c r="B5141" s="306"/>
      <c r="C5141" s="305"/>
      <c r="D5141" s="305"/>
    </row>
    <row r="5142" spans="1:4">
      <c r="A5142" s="305"/>
      <c r="B5142" s="306"/>
      <c r="C5142" s="305"/>
      <c r="D5142" s="305"/>
    </row>
    <row r="5143" spans="1:4">
      <c r="A5143" s="305"/>
      <c r="B5143" s="306"/>
      <c r="C5143" s="305"/>
      <c r="D5143" s="305"/>
    </row>
    <row r="5144" spans="1:4">
      <c r="A5144" s="305"/>
      <c r="B5144" s="306"/>
      <c r="C5144" s="305"/>
      <c r="D5144" s="305"/>
    </row>
    <row r="5145" spans="1:4">
      <c r="A5145" s="305"/>
      <c r="B5145" s="306"/>
      <c r="C5145" s="305"/>
      <c r="D5145" s="305"/>
    </row>
    <row r="5146" spans="1:4">
      <c r="A5146" s="305"/>
      <c r="B5146" s="306"/>
      <c r="C5146" s="305"/>
      <c r="D5146" s="305"/>
    </row>
    <row r="5147" spans="1:4">
      <c r="A5147" s="305"/>
      <c r="B5147" s="306"/>
      <c r="C5147" s="305"/>
      <c r="D5147" s="305"/>
    </row>
    <row r="5148" spans="1:4">
      <c r="A5148" s="305"/>
      <c r="B5148" s="306"/>
      <c r="C5148" s="305"/>
      <c r="D5148" s="305"/>
    </row>
    <row r="5149" spans="1:4">
      <c r="A5149" s="305"/>
      <c r="B5149" s="306"/>
      <c r="C5149" s="305"/>
      <c r="D5149" s="305"/>
    </row>
    <row r="5150" spans="1:4">
      <c r="A5150" s="305"/>
      <c r="B5150" s="306"/>
      <c r="C5150" s="305"/>
      <c r="D5150" s="305"/>
    </row>
    <row r="5151" spans="1:4">
      <c r="A5151" s="305"/>
      <c r="B5151" s="306"/>
      <c r="C5151" s="305"/>
      <c r="D5151" s="305"/>
    </row>
    <row r="5152" spans="1:4">
      <c r="A5152" s="305"/>
      <c r="B5152" s="306"/>
      <c r="C5152" s="305"/>
      <c r="D5152" s="305"/>
    </row>
    <row r="5153" spans="1:4">
      <c r="A5153" s="304"/>
      <c r="B5153" s="304"/>
      <c r="C5153" s="304"/>
      <c r="D5153" s="304"/>
    </row>
    <row r="5154" spans="1:4">
      <c r="A5154" s="305"/>
      <c r="B5154" s="306"/>
      <c r="C5154" s="305"/>
      <c r="D5154" s="305"/>
    </row>
    <row r="5155" spans="1:4">
      <c r="A5155" s="305"/>
      <c r="B5155" s="306"/>
      <c r="C5155" s="305"/>
      <c r="D5155" s="305"/>
    </row>
    <row r="5156" spans="1:4">
      <c r="A5156" s="305"/>
      <c r="B5156" s="306"/>
      <c r="C5156" s="305"/>
      <c r="D5156" s="305"/>
    </row>
    <row r="5157" spans="1:4">
      <c r="A5157" s="305"/>
      <c r="B5157" s="306"/>
      <c r="C5157" s="305"/>
      <c r="D5157" s="305"/>
    </row>
    <row r="5158" spans="1:4">
      <c r="A5158" s="305"/>
      <c r="B5158" s="306"/>
      <c r="C5158" s="305"/>
      <c r="D5158" s="305"/>
    </row>
    <row r="5159" spans="1:4">
      <c r="A5159" s="305"/>
      <c r="B5159" s="306"/>
      <c r="C5159" s="305"/>
      <c r="D5159" s="305"/>
    </row>
    <row r="5160" spans="1:4">
      <c r="A5160" s="305"/>
      <c r="B5160" s="306"/>
      <c r="C5160" s="305"/>
      <c r="D5160" s="305"/>
    </row>
    <row r="5161" spans="1:4">
      <c r="A5161" s="305"/>
      <c r="B5161" s="306"/>
      <c r="C5161" s="305"/>
      <c r="D5161" s="305"/>
    </row>
    <row r="5162" spans="1:4">
      <c r="A5162" s="305"/>
      <c r="B5162" s="306"/>
      <c r="C5162" s="305"/>
      <c r="D5162" s="305"/>
    </row>
    <row r="5163" spans="1:4">
      <c r="A5163" s="305"/>
      <c r="B5163" s="306"/>
      <c r="C5163" s="305"/>
      <c r="D5163" s="305"/>
    </row>
    <row r="5164" spans="1:4">
      <c r="A5164" s="305"/>
      <c r="B5164" s="306"/>
      <c r="C5164" s="305"/>
      <c r="D5164" s="305"/>
    </row>
    <row r="5165" spans="1:4">
      <c r="A5165" s="305"/>
      <c r="B5165" s="306"/>
      <c r="C5165" s="305"/>
      <c r="D5165" s="305"/>
    </row>
    <row r="5166" spans="1:4">
      <c r="A5166" s="305"/>
      <c r="B5166" s="306"/>
      <c r="C5166" s="305"/>
      <c r="D5166" s="305"/>
    </row>
    <row r="5167" spans="1:4">
      <c r="A5167" s="305"/>
      <c r="B5167" s="306"/>
      <c r="C5167" s="305"/>
      <c r="D5167" s="305"/>
    </row>
    <row r="5168" spans="1:4">
      <c r="A5168" s="305"/>
      <c r="B5168" s="306"/>
      <c r="C5168" s="305"/>
      <c r="D5168" s="305"/>
    </row>
    <row r="5169" spans="1:4">
      <c r="A5169" s="305"/>
      <c r="B5169" s="306"/>
      <c r="C5169" s="305"/>
      <c r="D5169" s="305"/>
    </row>
    <row r="5170" spans="1:4">
      <c r="A5170" s="305"/>
      <c r="B5170" s="306"/>
      <c r="C5170" s="305"/>
      <c r="D5170" s="305"/>
    </row>
    <row r="5171" spans="1:4">
      <c r="A5171" s="305"/>
      <c r="B5171" s="306"/>
      <c r="C5171" s="305"/>
      <c r="D5171" s="305"/>
    </row>
    <row r="5172" spans="1:4">
      <c r="A5172" s="305"/>
      <c r="B5172" s="306"/>
      <c r="C5172" s="305"/>
      <c r="D5172" s="305"/>
    </row>
    <row r="5173" spans="1:4">
      <c r="A5173" s="305"/>
      <c r="B5173" s="306"/>
      <c r="C5173" s="305"/>
      <c r="D5173" s="305"/>
    </row>
    <row r="5174" spans="1:4">
      <c r="A5174" s="305"/>
      <c r="B5174" s="306"/>
      <c r="C5174" s="305"/>
      <c r="D5174" s="305"/>
    </row>
    <row r="5175" spans="1:4">
      <c r="A5175" s="305"/>
      <c r="B5175" s="306"/>
      <c r="C5175" s="305"/>
      <c r="D5175" s="305"/>
    </row>
    <row r="5176" spans="1:4">
      <c r="A5176" s="305"/>
      <c r="B5176" s="306"/>
      <c r="C5176" s="305"/>
      <c r="D5176" s="305"/>
    </row>
    <row r="5177" spans="1:4">
      <c r="A5177" s="305"/>
      <c r="B5177" s="306"/>
      <c r="C5177" s="305"/>
      <c r="D5177" s="305"/>
    </row>
    <row r="5178" spans="1:4">
      <c r="A5178" s="305"/>
      <c r="B5178" s="306"/>
      <c r="C5178" s="305"/>
      <c r="D5178" s="305"/>
    </row>
    <row r="5179" spans="1:4">
      <c r="A5179" s="305"/>
      <c r="B5179" s="306"/>
      <c r="C5179" s="305"/>
      <c r="D5179" s="305"/>
    </row>
    <row r="5180" spans="1:4">
      <c r="A5180" s="305"/>
      <c r="B5180" s="306"/>
      <c r="C5180" s="305"/>
      <c r="D5180" s="305"/>
    </row>
    <row r="5181" spans="1:4">
      <c r="A5181" s="305"/>
      <c r="B5181" s="306"/>
      <c r="C5181" s="305"/>
      <c r="D5181" s="305"/>
    </row>
    <row r="5182" spans="1:4">
      <c r="A5182" s="305"/>
      <c r="B5182" s="306"/>
      <c r="C5182" s="305"/>
      <c r="D5182" s="305"/>
    </row>
    <row r="5183" spans="1:4">
      <c r="A5183" s="305"/>
      <c r="B5183" s="306"/>
      <c r="C5183" s="305"/>
      <c r="D5183" s="305"/>
    </row>
    <row r="5184" spans="1:4">
      <c r="A5184" s="305"/>
      <c r="B5184" s="306"/>
      <c r="C5184" s="305"/>
      <c r="D5184" s="305"/>
    </row>
    <row r="5185" spans="1:4">
      <c r="A5185" s="305"/>
      <c r="B5185" s="306"/>
      <c r="C5185" s="305"/>
      <c r="D5185" s="305"/>
    </row>
    <row r="5186" spans="1:4">
      <c r="A5186" s="305"/>
      <c r="B5186" s="306"/>
      <c r="C5186" s="305"/>
      <c r="D5186" s="305"/>
    </row>
    <row r="5187" spans="1:4">
      <c r="A5187" s="305"/>
      <c r="B5187" s="306"/>
      <c r="C5187" s="305"/>
      <c r="D5187" s="305"/>
    </row>
    <row r="5188" spans="1:4">
      <c r="A5188" s="305"/>
      <c r="B5188" s="306"/>
      <c r="C5188" s="305"/>
      <c r="D5188" s="305"/>
    </row>
    <row r="5189" spans="1:4">
      <c r="A5189" s="305"/>
      <c r="B5189" s="306"/>
      <c r="C5189" s="305"/>
      <c r="D5189" s="305"/>
    </row>
    <row r="5190" spans="1:4">
      <c r="A5190" s="305"/>
      <c r="B5190" s="306"/>
      <c r="C5190" s="305"/>
      <c r="D5190" s="305"/>
    </row>
    <row r="5191" spans="1:4">
      <c r="A5191" s="305"/>
      <c r="B5191" s="306"/>
      <c r="C5191" s="305"/>
      <c r="D5191" s="305"/>
    </row>
    <row r="5192" spans="1:4">
      <c r="A5192" s="305"/>
      <c r="B5192" s="306"/>
      <c r="C5192" s="305"/>
      <c r="D5192" s="305"/>
    </row>
    <row r="5193" spans="1:4">
      <c r="A5193" s="305"/>
      <c r="B5193" s="306"/>
      <c r="C5193" s="305"/>
      <c r="D5193" s="305"/>
    </row>
    <row r="5194" spans="1:4">
      <c r="A5194" s="305"/>
      <c r="B5194" s="306"/>
      <c r="C5194" s="305"/>
      <c r="D5194" s="305"/>
    </row>
    <row r="5195" spans="1:4">
      <c r="A5195" s="305"/>
      <c r="B5195" s="306"/>
      <c r="C5195" s="305"/>
      <c r="D5195" s="305"/>
    </row>
    <row r="5196" spans="1:4">
      <c r="A5196" s="305"/>
      <c r="B5196" s="306"/>
      <c r="C5196" s="305"/>
      <c r="D5196" s="305"/>
    </row>
    <row r="5197" spans="1:4">
      <c r="A5197" s="305"/>
      <c r="B5197" s="306"/>
      <c r="C5197" s="305"/>
      <c r="D5197" s="305"/>
    </row>
    <row r="5198" spans="1:4">
      <c r="A5198" s="305"/>
      <c r="B5198" s="306"/>
      <c r="C5198" s="305"/>
      <c r="D5198" s="305"/>
    </row>
    <row r="5199" spans="1:4">
      <c r="A5199" s="305"/>
      <c r="B5199" s="306"/>
      <c r="C5199" s="305"/>
      <c r="D5199" s="305"/>
    </row>
    <row r="5200" spans="1:4">
      <c r="A5200" s="305"/>
      <c r="B5200" s="306"/>
      <c r="C5200" s="305"/>
      <c r="D5200" s="305"/>
    </row>
    <row r="5201" spans="1:4">
      <c r="A5201" s="305"/>
      <c r="B5201" s="306"/>
      <c r="C5201" s="305"/>
      <c r="D5201" s="305"/>
    </row>
    <row r="5202" spans="1:4">
      <c r="A5202" s="305"/>
      <c r="B5202" s="306"/>
      <c r="C5202" s="305"/>
      <c r="D5202" s="305"/>
    </row>
    <row r="5203" spans="1:4">
      <c r="A5203" s="305"/>
      <c r="B5203" s="306"/>
      <c r="C5203" s="305"/>
      <c r="D5203" s="305"/>
    </row>
    <row r="5204" spans="1:4">
      <c r="A5204" s="305"/>
      <c r="B5204" s="306"/>
      <c r="C5204" s="305"/>
      <c r="D5204" s="305"/>
    </row>
    <row r="5205" spans="1:4">
      <c r="A5205" s="305"/>
      <c r="B5205" s="306"/>
      <c r="C5205" s="305"/>
      <c r="D5205" s="305"/>
    </row>
    <row r="5206" spans="1:4">
      <c r="A5206" s="305"/>
      <c r="B5206" s="306"/>
      <c r="C5206" s="305"/>
      <c r="D5206" s="305"/>
    </row>
    <row r="5207" spans="1:4">
      <c r="A5207" s="305"/>
      <c r="B5207" s="306"/>
      <c r="C5207" s="305"/>
      <c r="D5207" s="305"/>
    </row>
    <row r="5208" spans="1:4">
      <c r="A5208" s="305"/>
      <c r="B5208" s="306"/>
      <c r="C5208" s="305"/>
      <c r="D5208" s="305"/>
    </row>
    <row r="5209" spans="1:4">
      <c r="A5209" s="305"/>
      <c r="B5209" s="306"/>
      <c r="C5209" s="305"/>
      <c r="D5209" s="305"/>
    </row>
    <row r="5210" spans="1:4">
      <c r="A5210" s="305"/>
      <c r="B5210" s="306"/>
      <c r="C5210" s="305"/>
      <c r="D5210" s="305"/>
    </row>
    <row r="5211" spans="1:4">
      <c r="A5211" s="305"/>
      <c r="B5211" s="306"/>
      <c r="C5211" s="305"/>
      <c r="D5211" s="305"/>
    </row>
    <row r="5212" spans="1:4">
      <c r="A5212" s="305"/>
      <c r="B5212" s="306"/>
      <c r="C5212" s="305"/>
      <c r="D5212" s="305"/>
    </row>
    <row r="5213" spans="1:4">
      <c r="A5213" s="304"/>
      <c r="B5213" s="304"/>
      <c r="C5213" s="304"/>
      <c r="D5213" s="304"/>
    </row>
    <row r="5214" spans="1:4">
      <c r="A5214" s="305"/>
      <c r="B5214" s="306"/>
      <c r="C5214" s="305"/>
      <c r="D5214" s="305"/>
    </row>
    <row r="5215" spans="1:4">
      <c r="A5215" s="305"/>
      <c r="B5215" s="306"/>
      <c r="C5215" s="305"/>
      <c r="D5215" s="305"/>
    </row>
    <row r="5216" spans="1:4">
      <c r="A5216" s="304"/>
      <c r="B5216" s="304"/>
      <c r="C5216" s="304"/>
      <c r="D5216" s="304"/>
    </row>
    <row r="5217" spans="1:4">
      <c r="A5217" s="305"/>
      <c r="B5217" s="306"/>
      <c r="C5217" s="305"/>
      <c r="D5217" s="305"/>
    </row>
    <row r="5218" spans="1:4">
      <c r="A5218" s="305"/>
      <c r="B5218" s="306"/>
      <c r="C5218" s="305"/>
      <c r="D5218" s="305"/>
    </row>
    <row r="5219" spans="1:4">
      <c r="A5219" s="305"/>
      <c r="B5219" s="306"/>
      <c r="C5219" s="305"/>
      <c r="D5219" s="305"/>
    </row>
    <row r="5220" spans="1:4">
      <c r="A5220" s="305"/>
      <c r="B5220" s="306"/>
      <c r="C5220" s="305"/>
      <c r="D5220" s="305"/>
    </row>
    <row r="5221" spans="1:4">
      <c r="A5221" s="305"/>
      <c r="B5221" s="306"/>
      <c r="C5221" s="305"/>
      <c r="D5221" s="305"/>
    </row>
    <row r="5222" spans="1:4">
      <c r="A5222" s="305"/>
      <c r="B5222" s="306"/>
      <c r="C5222" s="305"/>
      <c r="D5222" s="305"/>
    </row>
    <row r="5223" spans="1:4">
      <c r="A5223" s="305"/>
      <c r="B5223" s="306"/>
      <c r="C5223" s="305"/>
      <c r="D5223" s="305"/>
    </row>
    <row r="5224" spans="1:4">
      <c r="A5224" s="305"/>
      <c r="B5224" s="306"/>
      <c r="C5224" s="305"/>
      <c r="D5224" s="305"/>
    </row>
    <row r="5225" spans="1:4">
      <c r="A5225" s="305"/>
      <c r="B5225" s="306"/>
      <c r="C5225" s="305"/>
      <c r="D5225" s="305"/>
    </row>
    <row r="5226" spans="1:4">
      <c r="A5226" s="305"/>
      <c r="B5226" s="306"/>
      <c r="C5226" s="305"/>
      <c r="D5226" s="305"/>
    </row>
    <row r="5227" spans="1:4">
      <c r="A5227" s="305"/>
      <c r="B5227" s="306"/>
      <c r="C5227" s="305"/>
      <c r="D5227" s="305"/>
    </row>
    <row r="5228" spans="1:4">
      <c r="A5228" s="305"/>
      <c r="B5228" s="306"/>
      <c r="C5228" s="305"/>
      <c r="D5228" s="305"/>
    </row>
    <row r="5229" spans="1:4">
      <c r="A5229" s="304"/>
      <c r="B5229" s="304"/>
      <c r="C5229" s="304"/>
      <c r="D5229" s="304"/>
    </row>
    <row r="5230" spans="1:4">
      <c r="A5230" s="305"/>
      <c r="B5230" s="306"/>
      <c r="C5230" s="305"/>
      <c r="D5230" s="305"/>
    </row>
    <row r="5231" spans="1:4">
      <c r="A5231" s="305"/>
      <c r="B5231" s="306"/>
      <c r="C5231" s="305"/>
      <c r="D5231" s="305"/>
    </row>
    <row r="5232" spans="1:4">
      <c r="A5232" s="305"/>
      <c r="B5232" s="306"/>
      <c r="C5232" s="305"/>
      <c r="D5232" s="305"/>
    </row>
    <row r="5233" spans="1:4">
      <c r="A5233" s="305"/>
      <c r="B5233" s="306"/>
      <c r="C5233" s="305"/>
      <c r="D5233" s="305"/>
    </row>
    <row r="5234" spans="1:4">
      <c r="A5234" s="305"/>
      <c r="B5234" s="306"/>
      <c r="C5234" s="305"/>
      <c r="D5234" s="305"/>
    </row>
    <row r="5235" spans="1:4">
      <c r="A5235" s="305"/>
      <c r="B5235" s="306"/>
      <c r="C5235" s="305"/>
      <c r="D5235" s="305"/>
    </row>
    <row r="5236" spans="1:4">
      <c r="A5236" s="305"/>
      <c r="B5236" s="306"/>
      <c r="C5236" s="305"/>
      <c r="D5236" s="305"/>
    </row>
    <row r="5237" spans="1:4">
      <c r="A5237" s="305"/>
      <c r="B5237" s="306"/>
      <c r="C5237" s="305"/>
      <c r="D5237" s="305"/>
    </row>
    <row r="5238" spans="1:4">
      <c r="A5238" s="305"/>
      <c r="B5238" s="306"/>
      <c r="C5238" s="305"/>
      <c r="D5238" s="305"/>
    </row>
    <row r="5239" spans="1:4">
      <c r="A5239" s="304"/>
      <c r="B5239" s="304"/>
      <c r="C5239" s="304"/>
      <c r="D5239" s="304"/>
    </row>
    <row r="5240" spans="1:4">
      <c r="A5240" s="304"/>
      <c r="B5240" s="304"/>
      <c r="C5240" s="304"/>
      <c r="D5240" s="304"/>
    </row>
    <row r="5241" spans="1:4">
      <c r="A5241" s="305"/>
      <c r="B5241" s="306"/>
      <c r="C5241" s="305"/>
      <c r="D5241" s="305"/>
    </row>
    <row r="5242" spans="1:4">
      <c r="A5242" s="305"/>
      <c r="B5242" s="306"/>
      <c r="C5242" s="305"/>
      <c r="D5242" s="305"/>
    </row>
    <row r="5243" spans="1:4">
      <c r="A5243" s="305"/>
      <c r="B5243" s="306"/>
      <c r="C5243" s="305"/>
      <c r="D5243" s="305"/>
    </row>
    <row r="5244" spans="1:4">
      <c r="A5244" s="305"/>
      <c r="B5244" s="306"/>
      <c r="C5244" s="305"/>
      <c r="D5244" s="305"/>
    </row>
    <row r="5245" spans="1:4">
      <c r="A5245" s="304"/>
      <c r="B5245" s="304"/>
      <c r="C5245" s="304"/>
      <c r="D5245" s="304"/>
    </row>
    <row r="5246" spans="1:4">
      <c r="A5246" s="305"/>
      <c r="B5246" s="306"/>
      <c r="C5246" s="305"/>
      <c r="D5246" s="305"/>
    </row>
    <row r="5247" spans="1:4">
      <c r="A5247" s="305"/>
      <c r="B5247" s="306"/>
      <c r="C5247" s="305"/>
      <c r="D5247" s="305"/>
    </row>
    <row r="5248" spans="1:4">
      <c r="A5248" s="305"/>
      <c r="B5248" s="306"/>
      <c r="C5248" s="305"/>
      <c r="D5248" s="305"/>
    </row>
    <row r="5249" spans="1:4">
      <c r="A5249" s="305"/>
      <c r="B5249" s="306"/>
      <c r="C5249" s="305"/>
      <c r="D5249" s="305"/>
    </row>
    <row r="5250" spans="1:4">
      <c r="A5250" s="305"/>
      <c r="B5250" s="306"/>
      <c r="C5250" s="305"/>
      <c r="D5250" s="305"/>
    </row>
    <row r="5251" spans="1:4">
      <c r="A5251" s="305"/>
      <c r="B5251" s="306"/>
      <c r="C5251" s="305"/>
      <c r="D5251" s="305"/>
    </row>
    <row r="5252" spans="1:4">
      <c r="A5252" s="305"/>
      <c r="B5252" s="306"/>
      <c r="C5252" s="305"/>
      <c r="D5252" s="305"/>
    </row>
    <row r="5253" spans="1:4">
      <c r="A5253" s="305"/>
      <c r="B5253" s="306"/>
      <c r="C5253" s="305"/>
      <c r="D5253" s="305"/>
    </row>
    <row r="5254" spans="1:4">
      <c r="A5254" s="305"/>
      <c r="B5254" s="306"/>
      <c r="C5254" s="305"/>
      <c r="D5254" s="305"/>
    </row>
    <row r="5255" spans="1:4">
      <c r="A5255" s="305"/>
      <c r="B5255" s="306"/>
      <c r="C5255" s="305"/>
      <c r="D5255" s="305"/>
    </row>
    <row r="5256" spans="1:4">
      <c r="A5256" s="305"/>
      <c r="B5256" s="306"/>
      <c r="C5256" s="305"/>
      <c r="D5256" s="305"/>
    </row>
    <row r="5257" spans="1:4">
      <c r="A5257" s="305"/>
      <c r="B5257" s="306"/>
      <c r="C5257" s="305"/>
      <c r="D5257" s="305"/>
    </row>
    <row r="5258" spans="1:4">
      <c r="A5258" s="305"/>
      <c r="B5258" s="306"/>
      <c r="C5258" s="305"/>
      <c r="D5258" s="305"/>
    </row>
    <row r="5259" spans="1:4">
      <c r="A5259" s="305"/>
      <c r="B5259" s="306"/>
      <c r="C5259" s="305"/>
      <c r="D5259" s="305"/>
    </row>
    <row r="5260" spans="1:4">
      <c r="A5260" s="305"/>
      <c r="B5260" s="306"/>
      <c r="C5260" s="305"/>
      <c r="D5260" s="305"/>
    </row>
    <row r="5261" spans="1:4">
      <c r="A5261" s="305"/>
      <c r="B5261" s="306"/>
      <c r="C5261" s="305"/>
      <c r="D5261" s="305"/>
    </row>
    <row r="5262" spans="1:4">
      <c r="A5262" s="305"/>
      <c r="B5262" s="306"/>
      <c r="C5262" s="305"/>
      <c r="D5262" s="305"/>
    </row>
    <row r="5263" spans="1:4">
      <c r="A5263" s="305"/>
      <c r="B5263" s="306"/>
      <c r="C5263" s="305"/>
      <c r="D5263" s="305"/>
    </row>
    <row r="5264" spans="1:4">
      <c r="A5264" s="305"/>
      <c r="B5264" s="306"/>
      <c r="C5264" s="305"/>
      <c r="D5264" s="305"/>
    </row>
    <row r="5265" spans="1:4">
      <c r="A5265" s="305"/>
      <c r="B5265" s="306"/>
      <c r="C5265" s="305"/>
      <c r="D5265" s="305"/>
    </row>
    <row r="5266" spans="1:4">
      <c r="A5266" s="305"/>
      <c r="B5266" s="306"/>
      <c r="C5266" s="305"/>
      <c r="D5266" s="305"/>
    </row>
    <row r="5267" spans="1:4">
      <c r="A5267" s="304"/>
      <c r="B5267" s="304"/>
      <c r="C5267" s="304"/>
      <c r="D5267" s="304"/>
    </row>
    <row r="5268" spans="1:4">
      <c r="A5268" s="305"/>
      <c r="B5268" s="306"/>
      <c r="C5268" s="305"/>
      <c r="D5268" s="305"/>
    </row>
    <row r="5269" spans="1:4">
      <c r="A5269" s="305"/>
      <c r="B5269" s="306"/>
      <c r="C5269" s="305"/>
      <c r="D5269" s="305"/>
    </row>
    <row r="5270" spans="1:4">
      <c r="A5270" s="305"/>
      <c r="B5270" s="306"/>
      <c r="C5270" s="305"/>
      <c r="D5270" s="305"/>
    </row>
    <row r="5271" spans="1:4">
      <c r="A5271" s="305"/>
      <c r="B5271" s="306"/>
      <c r="C5271" s="305"/>
      <c r="D5271" s="305"/>
    </row>
    <row r="5272" spans="1:4">
      <c r="A5272" s="305"/>
      <c r="B5272" s="306"/>
      <c r="C5272" s="305"/>
      <c r="D5272" s="305"/>
    </row>
    <row r="5273" spans="1:4">
      <c r="A5273" s="305"/>
      <c r="B5273" s="306"/>
      <c r="C5273" s="305"/>
      <c r="D5273" s="305"/>
    </row>
    <row r="5274" spans="1:4">
      <c r="A5274" s="305"/>
      <c r="B5274" s="306"/>
      <c r="C5274" s="305"/>
      <c r="D5274" s="305"/>
    </row>
    <row r="5275" spans="1:4">
      <c r="A5275" s="305"/>
      <c r="B5275" s="306"/>
      <c r="C5275" s="305"/>
      <c r="D5275" s="305"/>
    </row>
    <row r="5276" spans="1:4">
      <c r="A5276" s="305"/>
      <c r="B5276" s="306"/>
      <c r="C5276" s="305"/>
      <c r="D5276" s="305"/>
    </row>
    <row r="5277" spans="1:4">
      <c r="A5277" s="304"/>
      <c r="B5277" s="304"/>
      <c r="C5277" s="304"/>
      <c r="D5277" s="304"/>
    </row>
    <row r="5278" spans="1:4">
      <c r="A5278" s="305"/>
      <c r="B5278" s="306"/>
      <c r="C5278" s="305"/>
      <c r="D5278" s="305"/>
    </row>
    <row r="5279" spans="1:4">
      <c r="A5279" s="305"/>
      <c r="B5279" s="306"/>
      <c r="C5279" s="305"/>
      <c r="D5279" s="305"/>
    </row>
    <row r="5280" spans="1:4">
      <c r="A5280" s="305"/>
      <c r="B5280" s="306"/>
      <c r="C5280" s="305"/>
      <c r="D5280" s="305"/>
    </row>
    <row r="5281" spans="1:4">
      <c r="A5281" s="305"/>
      <c r="B5281" s="306"/>
      <c r="C5281" s="305"/>
      <c r="D5281" s="305"/>
    </row>
    <row r="5282" spans="1:4">
      <c r="A5282" s="305"/>
      <c r="B5282" s="306"/>
      <c r="C5282" s="305"/>
      <c r="D5282" s="305"/>
    </row>
    <row r="5283" spans="1:4">
      <c r="A5283" s="305"/>
      <c r="B5283" s="306"/>
      <c r="C5283" s="305"/>
      <c r="D5283" s="305"/>
    </row>
    <row r="5284" spans="1:4">
      <c r="A5284" s="305"/>
      <c r="B5284" s="306"/>
      <c r="C5284" s="305"/>
      <c r="D5284" s="305"/>
    </row>
    <row r="5285" spans="1:4">
      <c r="A5285" s="305"/>
      <c r="B5285" s="306"/>
      <c r="C5285" s="305"/>
      <c r="D5285" s="305"/>
    </row>
    <row r="5286" spans="1:4">
      <c r="A5286" s="305"/>
      <c r="B5286" s="306"/>
      <c r="C5286" s="305"/>
      <c r="D5286" s="305"/>
    </row>
    <row r="5287" spans="1:4">
      <c r="A5287" s="304"/>
      <c r="B5287" s="304"/>
      <c r="C5287" s="304"/>
      <c r="D5287" s="304"/>
    </row>
    <row r="5288" spans="1:4">
      <c r="A5288" s="305"/>
      <c r="B5288" s="306"/>
      <c r="C5288" s="305"/>
      <c r="D5288" s="305"/>
    </row>
    <row r="5289" spans="1:4">
      <c r="A5289" s="305"/>
      <c r="B5289" s="306"/>
      <c r="C5289" s="305"/>
      <c r="D5289" s="305"/>
    </row>
    <row r="5290" spans="1:4">
      <c r="A5290" s="305"/>
      <c r="B5290" s="306"/>
      <c r="C5290" s="305"/>
      <c r="D5290" s="305"/>
    </row>
    <row r="5291" spans="1:4">
      <c r="A5291" s="305"/>
      <c r="B5291" s="306"/>
      <c r="C5291" s="305"/>
      <c r="D5291" s="305"/>
    </row>
    <row r="5292" spans="1:4">
      <c r="A5292" s="305"/>
      <c r="B5292" s="306"/>
      <c r="C5292" s="305"/>
      <c r="D5292" s="305"/>
    </row>
    <row r="5293" spans="1:4">
      <c r="A5293" s="305"/>
      <c r="B5293" s="306"/>
      <c r="C5293" s="305"/>
      <c r="D5293" s="305"/>
    </row>
    <row r="5294" spans="1:4">
      <c r="A5294" s="305"/>
      <c r="B5294" s="306"/>
      <c r="C5294" s="305"/>
      <c r="D5294" s="305"/>
    </row>
    <row r="5295" spans="1:4">
      <c r="A5295" s="305"/>
      <c r="B5295" s="306"/>
      <c r="C5295" s="305"/>
      <c r="D5295" s="305"/>
    </row>
    <row r="5296" spans="1:4">
      <c r="A5296" s="305"/>
      <c r="B5296" s="306"/>
      <c r="C5296" s="305"/>
      <c r="D5296" s="305"/>
    </row>
    <row r="5297" spans="1:4">
      <c r="A5297" s="304"/>
      <c r="B5297" s="304"/>
      <c r="C5297" s="304"/>
      <c r="D5297" s="304"/>
    </row>
    <row r="5298" spans="1:4">
      <c r="A5298" s="305"/>
      <c r="B5298" s="306"/>
      <c r="C5298" s="305"/>
      <c r="D5298" s="305"/>
    </row>
    <row r="5299" spans="1:4">
      <c r="A5299" s="305"/>
      <c r="B5299" s="306"/>
      <c r="C5299" s="305"/>
      <c r="D5299" s="305"/>
    </row>
    <row r="5300" spans="1:4">
      <c r="A5300" s="305"/>
      <c r="B5300" s="306"/>
      <c r="C5300" s="305"/>
      <c r="D5300" s="305"/>
    </row>
    <row r="5301" spans="1:4">
      <c r="A5301" s="305"/>
      <c r="B5301" s="306"/>
      <c r="C5301" s="305"/>
      <c r="D5301" s="305"/>
    </row>
    <row r="5302" spans="1:4">
      <c r="A5302" s="305"/>
      <c r="B5302" s="306"/>
      <c r="C5302" s="305"/>
      <c r="D5302" s="305"/>
    </row>
    <row r="5303" spans="1:4">
      <c r="A5303" s="305"/>
      <c r="B5303" s="306"/>
      <c r="C5303" s="305"/>
      <c r="D5303" s="305"/>
    </row>
    <row r="5304" spans="1:4">
      <c r="A5304" s="304"/>
      <c r="B5304" s="304"/>
      <c r="C5304" s="304"/>
      <c r="D5304" s="304"/>
    </row>
    <row r="5305" spans="1:4">
      <c r="A5305" s="305"/>
      <c r="B5305" s="306"/>
      <c r="C5305" s="305"/>
      <c r="D5305" s="305"/>
    </row>
    <row r="5306" spans="1:4">
      <c r="A5306" s="305"/>
      <c r="B5306" s="306"/>
      <c r="C5306" s="305"/>
      <c r="D5306" s="305"/>
    </row>
    <row r="5307" spans="1:4">
      <c r="A5307" s="305"/>
      <c r="B5307" s="306"/>
      <c r="C5307" s="305"/>
      <c r="D5307" s="305"/>
    </row>
    <row r="5308" spans="1:4">
      <c r="A5308" s="305"/>
      <c r="B5308" s="306"/>
      <c r="C5308" s="305"/>
      <c r="D5308" s="305"/>
    </row>
    <row r="5309" spans="1:4">
      <c r="A5309" s="305"/>
      <c r="B5309" s="306"/>
      <c r="C5309" s="305"/>
      <c r="D5309" s="305"/>
    </row>
    <row r="5310" spans="1:4">
      <c r="A5310" s="305"/>
      <c r="B5310" s="306"/>
      <c r="C5310" s="305"/>
      <c r="D5310" s="305"/>
    </row>
    <row r="5311" spans="1:4">
      <c r="A5311" s="304"/>
      <c r="B5311" s="304"/>
      <c r="C5311" s="304"/>
      <c r="D5311" s="304"/>
    </row>
    <row r="5312" spans="1:4">
      <c r="A5312" s="305"/>
      <c r="B5312" s="306"/>
      <c r="C5312" s="305"/>
      <c r="D5312" s="305"/>
    </row>
    <row r="5313" spans="1:4">
      <c r="A5313" s="305"/>
      <c r="B5313" s="306"/>
      <c r="C5313" s="305"/>
      <c r="D5313" s="305"/>
    </row>
    <row r="5314" spans="1:4">
      <c r="A5314" s="305"/>
      <c r="B5314" s="306"/>
      <c r="C5314" s="305"/>
      <c r="D5314" s="305"/>
    </row>
    <row r="5315" spans="1:4">
      <c r="A5315" s="305"/>
      <c r="B5315" s="306"/>
      <c r="C5315" s="305"/>
      <c r="D5315" s="305"/>
    </row>
    <row r="5316" spans="1:4">
      <c r="A5316" s="305"/>
      <c r="B5316" s="306"/>
      <c r="C5316" s="305"/>
      <c r="D5316" s="305"/>
    </row>
    <row r="5317" spans="1:4">
      <c r="A5317" s="305"/>
      <c r="B5317" s="306"/>
      <c r="C5317" s="305"/>
      <c r="D5317" s="305"/>
    </row>
    <row r="5318" spans="1:4">
      <c r="A5318" s="305"/>
      <c r="B5318" s="306"/>
      <c r="C5318" s="305"/>
      <c r="D5318" s="305"/>
    </row>
    <row r="5319" spans="1:4">
      <c r="A5319" s="305"/>
      <c r="B5319" s="306"/>
      <c r="C5319" s="305"/>
      <c r="D5319" s="305"/>
    </row>
    <row r="5320" spans="1:4">
      <c r="A5320" s="305"/>
      <c r="B5320" s="306"/>
      <c r="C5320" s="305"/>
      <c r="D5320" s="305"/>
    </row>
    <row r="5321" spans="1:4">
      <c r="A5321" s="305"/>
      <c r="B5321" s="306"/>
      <c r="C5321" s="305"/>
      <c r="D5321" s="305"/>
    </row>
    <row r="5322" spans="1:4">
      <c r="A5322" s="305"/>
      <c r="B5322" s="306"/>
      <c r="C5322" s="305"/>
      <c r="D5322" s="305"/>
    </row>
    <row r="5323" spans="1:4">
      <c r="A5323" s="304"/>
      <c r="B5323" s="304"/>
      <c r="C5323" s="304"/>
      <c r="D5323" s="304"/>
    </row>
    <row r="5324" spans="1:4">
      <c r="A5324" s="305"/>
      <c r="B5324" s="306"/>
      <c r="C5324" s="305"/>
      <c r="D5324" s="305"/>
    </row>
    <row r="5325" spans="1:4">
      <c r="A5325" s="305"/>
      <c r="B5325" s="306"/>
      <c r="C5325" s="305"/>
      <c r="D5325" s="305"/>
    </row>
    <row r="5326" spans="1:4">
      <c r="A5326" s="305"/>
      <c r="B5326" s="306"/>
      <c r="C5326" s="305"/>
      <c r="D5326" s="305"/>
    </row>
    <row r="5327" spans="1:4">
      <c r="A5327" s="305"/>
      <c r="B5327" s="306"/>
      <c r="C5327" s="305"/>
      <c r="D5327" s="305"/>
    </row>
    <row r="5328" spans="1:4">
      <c r="A5328" s="305"/>
      <c r="B5328" s="306"/>
      <c r="C5328" s="305"/>
      <c r="D5328" s="305"/>
    </row>
    <row r="5329" spans="1:4">
      <c r="A5329" s="305"/>
      <c r="B5329" s="306"/>
      <c r="C5329" s="305"/>
      <c r="D5329" s="305"/>
    </row>
    <row r="5330" spans="1:4">
      <c r="A5330" s="305"/>
      <c r="B5330" s="306"/>
      <c r="C5330" s="305"/>
      <c r="D5330" s="305"/>
    </row>
    <row r="5331" spans="1:4">
      <c r="A5331" s="305"/>
      <c r="B5331" s="306"/>
      <c r="C5331" s="305"/>
      <c r="D5331" s="305"/>
    </row>
    <row r="5332" spans="1:4">
      <c r="A5332" s="305"/>
      <c r="B5332" s="306"/>
      <c r="C5332" s="305"/>
      <c r="D5332" s="305"/>
    </row>
    <row r="5333" spans="1:4">
      <c r="A5333" s="304"/>
      <c r="B5333" s="304"/>
      <c r="C5333" s="304"/>
      <c r="D5333" s="304"/>
    </row>
    <row r="5334" spans="1:4">
      <c r="A5334" s="305"/>
      <c r="B5334" s="306"/>
      <c r="C5334" s="305"/>
      <c r="D5334" s="305"/>
    </row>
    <row r="5335" spans="1:4">
      <c r="A5335" s="305"/>
      <c r="B5335" s="306"/>
      <c r="C5335" s="305"/>
      <c r="D5335" s="305"/>
    </row>
    <row r="5336" spans="1:4">
      <c r="A5336" s="305"/>
      <c r="B5336" s="306"/>
      <c r="C5336" s="305"/>
      <c r="D5336" s="305"/>
    </row>
    <row r="5337" spans="1:4">
      <c r="A5337" s="305"/>
      <c r="B5337" s="306"/>
      <c r="C5337" s="305"/>
      <c r="D5337" s="305"/>
    </row>
    <row r="5338" spans="1:4">
      <c r="A5338" s="305"/>
      <c r="B5338" s="306"/>
      <c r="C5338" s="305"/>
      <c r="D5338" s="305"/>
    </row>
    <row r="5339" spans="1:4">
      <c r="A5339" s="305"/>
      <c r="B5339" s="306"/>
      <c r="C5339" s="305"/>
      <c r="D5339" s="305"/>
    </row>
    <row r="5340" spans="1:4">
      <c r="A5340" s="305"/>
      <c r="B5340" s="306"/>
      <c r="C5340" s="305"/>
      <c r="D5340" s="305"/>
    </row>
    <row r="5341" spans="1:4">
      <c r="A5341" s="305"/>
      <c r="B5341" s="306"/>
      <c r="C5341" s="305"/>
      <c r="D5341" s="305"/>
    </row>
    <row r="5342" spans="1:4">
      <c r="A5342" s="305"/>
      <c r="B5342" s="306"/>
      <c r="C5342" s="305"/>
      <c r="D5342" s="305"/>
    </row>
    <row r="5343" spans="1:4">
      <c r="A5343" s="304"/>
      <c r="B5343" s="304"/>
      <c r="C5343" s="304"/>
      <c r="D5343" s="304"/>
    </row>
    <row r="5344" spans="1:4">
      <c r="A5344" s="305"/>
      <c r="B5344" s="306"/>
      <c r="C5344" s="305"/>
      <c r="D5344" s="305"/>
    </row>
    <row r="5345" spans="1:4">
      <c r="A5345" s="305"/>
      <c r="B5345" s="306"/>
      <c r="C5345" s="305"/>
      <c r="D5345" s="305"/>
    </row>
    <row r="5346" spans="1:4">
      <c r="A5346" s="305"/>
      <c r="B5346" s="306"/>
      <c r="C5346" s="305"/>
      <c r="D5346" s="305"/>
    </row>
    <row r="5347" spans="1:4">
      <c r="A5347" s="305"/>
      <c r="B5347" s="306"/>
      <c r="C5347" s="305"/>
      <c r="D5347" s="305"/>
    </row>
    <row r="5348" spans="1:4">
      <c r="A5348" s="305"/>
      <c r="B5348" s="306"/>
      <c r="C5348" s="305"/>
      <c r="D5348" s="305"/>
    </row>
    <row r="5349" spans="1:4">
      <c r="A5349" s="305"/>
      <c r="B5349" s="306"/>
      <c r="C5349" s="305"/>
      <c r="D5349" s="305"/>
    </row>
    <row r="5350" spans="1:4">
      <c r="A5350" s="305"/>
      <c r="B5350" s="306"/>
      <c r="C5350" s="305"/>
      <c r="D5350" s="305"/>
    </row>
    <row r="5351" spans="1:4">
      <c r="A5351" s="305"/>
      <c r="B5351" s="306"/>
      <c r="C5351" s="305"/>
      <c r="D5351" s="305"/>
    </row>
    <row r="5352" spans="1:4">
      <c r="A5352" s="305"/>
      <c r="B5352" s="306"/>
      <c r="C5352" s="305"/>
      <c r="D5352" s="305"/>
    </row>
    <row r="5353" spans="1:4">
      <c r="A5353" s="304"/>
      <c r="B5353" s="304"/>
      <c r="C5353" s="304"/>
      <c r="D5353" s="304"/>
    </row>
    <row r="5354" spans="1:4">
      <c r="A5354" s="305"/>
      <c r="B5354" s="306"/>
      <c r="C5354" s="305"/>
      <c r="D5354" s="305"/>
    </row>
    <row r="5355" spans="1:4">
      <c r="A5355" s="305"/>
      <c r="B5355" s="306"/>
      <c r="C5355" s="305"/>
      <c r="D5355" s="305"/>
    </row>
    <row r="5356" spans="1:4">
      <c r="A5356" s="305"/>
      <c r="B5356" s="306"/>
      <c r="C5356" s="305"/>
      <c r="D5356" s="305"/>
    </row>
    <row r="5357" spans="1:4">
      <c r="A5357" s="305"/>
      <c r="B5357" s="306"/>
      <c r="C5357" s="305"/>
      <c r="D5357" s="305"/>
    </row>
    <row r="5358" spans="1:4">
      <c r="A5358" s="305"/>
      <c r="B5358" s="306"/>
      <c r="C5358" s="305"/>
      <c r="D5358" s="305"/>
    </row>
    <row r="5359" spans="1:4">
      <c r="A5359" s="305"/>
      <c r="B5359" s="306"/>
      <c r="C5359" s="305"/>
      <c r="D5359" s="305"/>
    </row>
    <row r="5360" spans="1:4">
      <c r="A5360" s="305"/>
      <c r="B5360" s="306"/>
      <c r="C5360" s="305"/>
      <c r="D5360" s="305"/>
    </row>
    <row r="5361" spans="1:4">
      <c r="A5361" s="305"/>
      <c r="B5361" s="306"/>
      <c r="C5361" s="305"/>
      <c r="D5361" s="305"/>
    </row>
    <row r="5362" spans="1:4">
      <c r="A5362" s="305"/>
      <c r="B5362" s="306"/>
      <c r="C5362" s="305"/>
      <c r="D5362" s="305"/>
    </row>
    <row r="5363" spans="1:4">
      <c r="A5363" s="305"/>
      <c r="B5363" s="306"/>
      <c r="C5363" s="305"/>
      <c r="D5363" s="305"/>
    </row>
    <row r="5364" spans="1:4">
      <c r="A5364" s="305"/>
      <c r="B5364" s="306"/>
      <c r="C5364" s="305"/>
      <c r="D5364" s="305"/>
    </row>
    <row r="5365" spans="1:4">
      <c r="A5365" s="304"/>
      <c r="B5365" s="304"/>
      <c r="C5365" s="304"/>
      <c r="D5365" s="304"/>
    </row>
    <row r="5366" spans="1:4">
      <c r="A5366" s="305"/>
      <c r="B5366" s="306"/>
      <c r="C5366" s="305"/>
      <c r="D5366" s="305"/>
    </row>
    <row r="5367" spans="1:4">
      <c r="A5367" s="305"/>
      <c r="B5367" s="306"/>
      <c r="C5367" s="305"/>
      <c r="D5367" s="305"/>
    </row>
    <row r="5368" spans="1:4">
      <c r="A5368" s="305"/>
      <c r="B5368" s="306"/>
      <c r="C5368" s="305"/>
      <c r="D5368" s="305"/>
    </row>
    <row r="5369" spans="1:4">
      <c r="A5369" s="305"/>
      <c r="B5369" s="306"/>
      <c r="C5369" s="305"/>
      <c r="D5369" s="305"/>
    </row>
    <row r="5370" spans="1:4">
      <c r="A5370" s="305"/>
      <c r="B5370" s="306"/>
      <c r="C5370" s="305"/>
      <c r="D5370" s="305"/>
    </row>
    <row r="5371" spans="1:4">
      <c r="A5371" s="305"/>
      <c r="B5371" s="306"/>
      <c r="C5371" s="305"/>
      <c r="D5371" s="305"/>
    </row>
    <row r="5372" spans="1:4">
      <c r="A5372" s="305"/>
      <c r="B5372" s="306"/>
      <c r="C5372" s="305"/>
      <c r="D5372" s="305"/>
    </row>
    <row r="5373" spans="1:4">
      <c r="A5373" s="305"/>
      <c r="B5373" s="306"/>
      <c r="C5373" s="305"/>
      <c r="D5373" s="305"/>
    </row>
    <row r="5374" spans="1:4">
      <c r="A5374" s="305"/>
      <c r="B5374" s="306"/>
      <c r="C5374" s="305"/>
      <c r="D5374" s="305"/>
    </row>
    <row r="5375" spans="1:4">
      <c r="A5375" s="305"/>
      <c r="B5375" s="306"/>
      <c r="C5375" s="305"/>
      <c r="D5375" s="305"/>
    </row>
    <row r="5376" spans="1:4">
      <c r="A5376" s="305"/>
      <c r="B5376" s="306"/>
      <c r="C5376" s="305"/>
      <c r="D5376" s="305"/>
    </row>
    <row r="5377" spans="1:4">
      <c r="A5377" s="305"/>
      <c r="B5377" s="306"/>
      <c r="C5377" s="305"/>
      <c r="D5377" s="305"/>
    </row>
    <row r="5378" spans="1:4">
      <c r="A5378" s="305"/>
      <c r="B5378" s="306"/>
      <c r="C5378" s="305"/>
      <c r="D5378" s="305"/>
    </row>
    <row r="5379" spans="1:4">
      <c r="A5379" s="305"/>
      <c r="B5379" s="306"/>
      <c r="C5379" s="305"/>
      <c r="D5379" s="305"/>
    </row>
    <row r="5380" spans="1:4">
      <c r="A5380" s="305"/>
      <c r="B5380" s="306"/>
      <c r="C5380" s="305"/>
      <c r="D5380" s="305"/>
    </row>
    <row r="5381" spans="1:4">
      <c r="A5381" s="304"/>
      <c r="B5381" s="304"/>
      <c r="C5381" s="304"/>
      <c r="D5381" s="304"/>
    </row>
    <row r="5382" spans="1:4">
      <c r="A5382" s="305"/>
      <c r="B5382" s="306"/>
      <c r="C5382" s="305"/>
      <c r="D5382" s="305"/>
    </row>
    <row r="5383" spans="1:4">
      <c r="A5383" s="305"/>
      <c r="B5383" s="306"/>
      <c r="C5383" s="305"/>
      <c r="D5383" s="305"/>
    </row>
    <row r="5384" spans="1:4">
      <c r="A5384" s="305"/>
      <c r="B5384" s="306"/>
      <c r="C5384" s="305"/>
      <c r="D5384" s="305"/>
    </row>
    <row r="5385" spans="1:4">
      <c r="A5385" s="305"/>
      <c r="B5385" s="306"/>
      <c r="C5385" s="305"/>
      <c r="D5385" s="305"/>
    </row>
    <row r="5386" spans="1:4">
      <c r="A5386" s="305"/>
      <c r="B5386" s="306"/>
      <c r="C5386" s="305"/>
      <c r="D5386" s="305"/>
    </row>
    <row r="5387" spans="1:4">
      <c r="A5387" s="305"/>
      <c r="B5387" s="306"/>
      <c r="C5387" s="305"/>
      <c r="D5387" s="305"/>
    </row>
    <row r="5388" spans="1:4">
      <c r="A5388" s="305"/>
      <c r="B5388" s="306"/>
      <c r="C5388" s="305"/>
      <c r="D5388" s="305"/>
    </row>
    <row r="5389" spans="1:4">
      <c r="A5389" s="305"/>
      <c r="B5389" s="306"/>
      <c r="C5389" s="305"/>
      <c r="D5389" s="305"/>
    </row>
    <row r="5390" spans="1:4">
      <c r="A5390" s="305"/>
      <c r="B5390" s="306"/>
      <c r="C5390" s="305"/>
      <c r="D5390" s="305"/>
    </row>
    <row r="5391" spans="1:4">
      <c r="A5391" s="305"/>
      <c r="B5391" s="306"/>
      <c r="C5391" s="305"/>
      <c r="D5391" s="305"/>
    </row>
    <row r="5392" spans="1:4">
      <c r="A5392" s="305"/>
      <c r="B5392" s="306"/>
      <c r="C5392" s="305"/>
      <c r="D5392" s="305"/>
    </row>
    <row r="5393" spans="1:4">
      <c r="A5393" s="305"/>
      <c r="B5393" s="306"/>
      <c r="C5393" s="305"/>
      <c r="D5393" s="305"/>
    </row>
    <row r="5394" spans="1:4">
      <c r="A5394" s="305"/>
      <c r="B5394" s="306"/>
      <c r="C5394" s="305"/>
      <c r="D5394" s="305"/>
    </row>
    <row r="5395" spans="1:4">
      <c r="A5395" s="305"/>
      <c r="B5395" s="306"/>
      <c r="C5395" s="305"/>
      <c r="D5395" s="305"/>
    </row>
    <row r="5396" spans="1:4">
      <c r="A5396" s="305"/>
      <c r="B5396" s="306"/>
      <c r="C5396" s="305"/>
      <c r="D5396" s="305"/>
    </row>
    <row r="5397" spans="1:4">
      <c r="A5397" s="305"/>
      <c r="B5397" s="306"/>
      <c r="C5397" s="305"/>
      <c r="D5397" s="305"/>
    </row>
    <row r="5398" spans="1:4">
      <c r="A5398" s="305"/>
      <c r="B5398" s="306"/>
      <c r="C5398" s="305"/>
      <c r="D5398" s="305"/>
    </row>
    <row r="5399" spans="1:4">
      <c r="A5399" s="305"/>
      <c r="B5399" s="306"/>
      <c r="C5399" s="305"/>
      <c r="D5399" s="305"/>
    </row>
    <row r="5400" spans="1:4">
      <c r="A5400" s="305"/>
      <c r="B5400" s="306"/>
      <c r="C5400" s="305"/>
      <c r="D5400" s="305"/>
    </row>
    <row r="5401" spans="1:4">
      <c r="A5401" s="305"/>
      <c r="B5401" s="306"/>
      <c r="C5401" s="305"/>
      <c r="D5401" s="305"/>
    </row>
    <row r="5402" spans="1:4">
      <c r="A5402" s="305"/>
      <c r="B5402" s="306"/>
      <c r="C5402" s="305"/>
      <c r="D5402" s="305"/>
    </row>
    <row r="5403" spans="1:4">
      <c r="A5403" s="305"/>
      <c r="B5403" s="306"/>
      <c r="C5403" s="305"/>
      <c r="D5403" s="305"/>
    </row>
    <row r="5404" spans="1:4">
      <c r="A5404" s="304"/>
      <c r="B5404" s="304"/>
      <c r="C5404" s="304"/>
      <c r="D5404" s="304"/>
    </row>
    <row r="5405" spans="1:4">
      <c r="A5405" s="305"/>
      <c r="B5405" s="306"/>
      <c r="C5405" s="305"/>
      <c r="D5405" s="305"/>
    </row>
    <row r="5406" spans="1:4">
      <c r="A5406" s="304"/>
      <c r="B5406" s="304"/>
      <c r="C5406" s="304"/>
      <c r="D5406" s="304"/>
    </row>
    <row r="5407" spans="1:4">
      <c r="A5407" s="305"/>
      <c r="B5407" s="306"/>
      <c r="C5407" s="305"/>
      <c r="D5407" s="305"/>
    </row>
    <row r="5408" spans="1:4">
      <c r="A5408" s="304"/>
      <c r="B5408" s="304"/>
      <c r="C5408" s="304"/>
      <c r="D5408" s="304"/>
    </row>
    <row r="5409" spans="1:4">
      <c r="A5409" s="305"/>
      <c r="B5409" s="306"/>
      <c r="C5409" s="305"/>
      <c r="D5409" s="305"/>
    </row>
    <row r="5410" spans="1:4">
      <c r="A5410" s="305"/>
      <c r="B5410" s="306"/>
      <c r="C5410" s="305"/>
      <c r="D5410" s="305"/>
    </row>
    <row r="5411" spans="1:4">
      <c r="A5411" s="305"/>
      <c r="B5411" s="306"/>
      <c r="C5411" s="305"/>
      <c r="D5411" s="305"/>
    </row>
    <row r="5412" spans="1:4">
      <c r="A5412" s="305"/>
      <c r="B5412" s="306"/>
      <c r="C5412" s="305"/>
      <c r="D5412" s="305"/>
    </row>
    <row r="5413" spans="1:4">
      <c r="A5413" s="305"/>
      <c r="B5413" s="306"/>
      <c r="C5413" s="305"/>
      <c r="D5413" s="305"/>
    </row>
    <row r="5414" spans="1:4">
      <c r="A5414" s="305"/>
      <c r="B5414" s="306"/>
      <c r="C5414" s="305"/>
      <c r="D5414" s="305"/>
    </row>
    <row r="5415" spans="1:4">
      <c r="A5415" s="305"/>
      <c r="B5415" s="306"/>
      <c r="C5415" s="305"/>
      <c r="D5415" s="305"/>
    </row>
    <row r="5416" spans="1:4">
      <c r="A5416" s="304"/>
      <c r="B5416" s="304"/>
      <c r="C5416" s="304"/>
      <c r="D5416" s="304"/>
    </row>
    <row r="5417" spans="1:4">
      <c r="A5417" s="305"/>
      <c r="B5417" s="306"/>
      <c r="C5417" s="305"/>
      <c r="D5417" s="305"/>
    </row>
    <row r="5418" spans="1:4">
      <c r="A5418" s="305"/>
      <c r="B5418" s="306"/>
      <c r="C5418" s="305"/>
      <c r="D5418" s="305"/>
    </row>
    <row r="5419" spans="1:4">
      <c r="A5419" s="305"/>
      <c r="B5419" s="306"/>
      <c r="C5419" s="305"/>
      <c r="D5419" s="305"/>
    </row>
    <row r="5420" spans="1:4">
      <c r="A5420" s="305"/>
      <c r="B5420" s="306"/>
      <c r="C5420" s="305"/>
      <c r="D5420" s="305"/>
    </row>
    <row r="5421" spans="1:4">
      <c r="A5421" s="304"/>
      <c r="B5421" s="304"/>
      <c r="C5421" s="304"/>
      <c r="D5421" s="304"/>
    </row>
    <row r="5422" spans="1:4">
      <c r="A5422" s="305"/>
      <c r="B5422" s="306"/>
      <c r="C5422" s="305"/>
      <c r="D5422" s="305"/>
    </row>
    <row r="5423" spans="1:4">
      <c r="A5423" s="304"/>
      <c r="B5423" s="304"/>
      <c r="C5423" s="304"/>
      <c r="D5423" s="304"/>
    </row>
    <row r="5424" spans="1:4">
      <c r="A5424" s="304"/>
      <c r="B5424" s="304"/>
      <c r="C5424" s="304"/>
      <c r="D5424" s="304"/>
    </row>
    <row r="5425" spans="1:4">
      <c r="A5425" s="305"/>
      <c r="B5425" s="306"/>
      <c r="C5425" s="305"/>
      <c r="D5425" s="305"/>
    </row>
    <row r="5426" spans="1:4">
      <c r="A5426" s="305"/>
      <c r="B5426" s="306"/>
      <c r="C5426" s="305"/>
      <c r="D5426" s="305"/>
    </row>
    <row r="5427" spans="1:4">
      <c r="A5427" s="304"/>
      <c r="B5427" s="304"/>
      <c r="C5427" s="304"/>
      <c r="D5427" s="304"/>
    </row>
    <row r="5428" spans="1:4">
      <c r="A5428" s="304"/>
      <c r="B5428" s="304"/>
      <c r="C5428" s="304"/>
      <c r="D5428" s="304"/>
    </row>
    <row r="5429" spans="1:4">
      <c r="A5429" s="305"/>
      <c r="B5429" s="306"/>
      <c r="C5429" s="305"/>
      <c r="D5429" s="305"/>
    </row>
    <row r="5430" spans="1:4">
      <c r="A5430" s="305"/>
      <c r="B5430" s="306"/>
      <c r="C5430" s="305"/>
      <c r="D5430" s="305"/>
    </row>
    <row r="5431" spans="1:4">
      <c r="A5431" s="305"/>
      <c r="B5431" s="306"/>
      <c r="C5431" s="305"/>
      <c r="D5431" s="305"/>
    </row>
    <row r="5432" spans="1:4">
      <c r="A5432" s="305"/>
      <c r="B5432" s="306"/>
      <c r="C5432" s="305"/>
      <c r="D5432" s="305"/>
    </row>
    <row r="5433" spans="1:4">
      <c r="A5433" s="305"/>
      <c r="B5433" s="306"/>
      <c r="C5433" s="305"/>
      <c r="D5433" s="305"/>
    </row>
    <row r="5434" spans="1:4">
      <c r="A5434" s="305"/>
      <c r="B5434" s="306"/>
      <c r="C5434" s="305"/>
      <c r="D5434" s="305"/>
    </row>
    <row r="5435" spans="1:4">
      <c r="A5435" s="305"/>
      <c r="B5435" s="306"/>
      <c r="C5435" s="305"/>
      <c r="D5435" s="305"/>
    </row>
    <row r="5436" spans="1:4">
      <c r="A5436" s="304"/>
      <c r="B5436" s="304"/>
      <c r="C5436" s="304"/>
      <c r="D5436" s="304"/>
    </row>
    <row r="5437" spans="1:4">
      <c r="A5437" s="304"/>
      <c r="B5437" s="304"/>
      <c r="C5437" s="304"/>
      <c r="D5437" s="304"/>
    </row>
    <row r="5438" spans="1:4">
      <c r="A5438" s="305"/>
      <c r="B5438" s="306"/>
      <c r="C5438" s="305"/>
      <c r="D5438" s="305"/>
    </row>
    <row r="5439" spans="1:4">
      <c r="A5439" s="305"/>
      <c r="B5439" s="306"/>
      <c r="C5439" s="305"/>
      <c r="D5439" s="305"/>
    </row>
    <row r="5440" spans="1:4">
      <c r="A5440" s="305"/>
      <c r="B5440" s="306"/>
      <c r="C5440" s="305"/>
      <c r="D5440" s="305"/>
    </row>
    <row r="5441" spans="1:4">
      <c r="A5441" s="304"/>
      <c r="B5441" s="304"/>
      <c r="C5441" s="304"/>
      <c r="D5441" s="304"/>
    </row>
    <row r="5442" spans="1:4">
      <c r="A5442" s="304"/>
      <c r="B5442" s="304"/>
      <c r="C5442" s="304"/>
      <c r="D5442" s="304"/>
    </row>
    <row r="5443" spans="1:4">
      <c r="A5443" s="305"/>
      <c r="B5443" s="306"/>
      <c r="C5443" s="305"/>
      <c r="D5443" s="305"/>
    </row>
    <row r="5444" spans="1:4">
      <c r="A5444" s="305"/>
      <c r="B5444" s="306"/>
      <c r="C5444" s="305"/>
      <c r="D5444" s="305"/>
    </row>
    <row r="5445" spans="1:4">
      <c r="A5445" s="304"/>
      <c r="B5445" s="304"/>
      <c r="C5445" s="304"/>
      <c r="D5445" s="304"/>
    </row>
    <row r="5446" spans="1:4">
      <c r="A5446" s="304"/>
      <c r="B5446" s="304"/>
      <c r="C5446" s="304"/>
      <c r="D5446" s="304"/>
    </row>
    <row r="5447" spans="1:4">
      <c r="A5447" s="304"/>
      <c r="B5447" s="304"/>
      <c r="C5447" s="304"/>
      <c r="D5447" s="304"/>
    </row>
    <row r="5448" spans="1:4">
      <c r="A5448" s="305"/>
      <c r="B5448" s="306"/>
      <c r="C5448" s="305"/>
      <c r="D5448" s="305"/>
    </row>
    <row r="5449" spans="1:4">
      <c r="A5449" s="305"/>
      <c r="B5449" s="306"/>
      <c r="C5449" s="305"/>
      <c r="D5449" s="305"/>
    </row>
    <row r="5450" spans="1:4">
      <c r="A5450" s="304"/>
      <c r="B5450" s="304"/>
      <c r="C5450" s="304"/>
      <c r="D5450" s="304"/>
    </row>
    <row r="5451" spans="1:4">
      <c r="A5451" s="304"/>
      <c r="B5451" s="304"/>
      <c r="C5451" s="304"/>
      <c r="D5451" s="304"/>
    </row>
    <row r="5452" spans="1:4">
      <c r="A5452" s="305"/>
      <c r="B5452" s="306"/>
      <c r="C5452" s="305"/>
      <c r="D5452" s="305"/>
    </row>
    <row r="5453" spans="1:4">
      <c r="A5453" s="305"/>
      <c r="B5453" s="306"/>
      <c r="C5453" s="305"/>
      <c r="D5453" s="305"/>
    </row>
    <row r="5454" spans="1:4">
      <c r="A5454" s="305"/>
      <c r="B5454" s="306"/>
      <c r="C5454" s="305"/>
      <c r="D5454" s="305"/>
    </row>
    <row r="5455" spans="1:4">
      <c r="A5455" s="305"/>
      <c r="B5455" s="306"/>
      <c r="C5455" s="305"/>
      <c r="D5455" s="305"/>
    </row>
    <row r="5456" spans="1:4">
      <c r="A5456" s="305"/>
      <c r="B5456" s="306"/>
      <c r="C5456" s="305"/>
      <c r="D5456" s="305"/>
    </row>
    <row r="5457" spans="1:4">
      <c r="A5457" s="305"/>
      <c r="B5457" s="306"/>
      <c r="C5457" s="305"/>
      <c r="D5457" s="305"/>
    </row>
    <row r="5458" spans="1:4">
      <c r="A5458" s="304"/>
      <c r="B5458" s="304"/>
      <c r="C5458" s="304"/>
      <c r="D5458" s="304"/>
    </row>
    <row r="5459" spans="1:4">
      <c r="A5459" s="304"/>
      <c r="B5459" s="304"/>
      <c r="C5459" s="304"/>
      <c r="D5459" s="304"/>
    </row>
    <row r="5460" spans="1:4">
      <c r="A5460" s="305"/>
      <c r="B5460" s="306"/>
      <c r="C5460" s="305"/>
      <c r="D5460" s="305"/>
    </row>
    <row r="5461" spans="1:4">
      <c r="A5461" s="305"/>
      <c r="B5461" s="306"/>
      <c r="C5461" s="305"/>
      <c r="D5461" s="305"/>
    </row>
    <row r="5462" spans="1:4">
      <c r="A5462" s="305"/>
      <c r="B5462" s="306"/>
      <c r="C5462" s="305"/>
      <c r="D5462" s="305"/>
    </row>
    <row r="5463" spans="1:4">
      <c r="A5463" s="305"/>
      <c r="B5463" s="306"/>
      <c r="C5463" s="305"/>
      <c r="D5463" s="305"/>
    </row>
    <row r="5464" spans="1:4">
      <c r="A5464" s="305"/>
      <c r="B5464" s="306"/>
      <c r="C5464" s="305"/>
      <c r="D5464" s="305"/>
    </row>
    <row r="5465" spans="1:4">
      <c r="A5465" s="305"/>
      <c r="B5465" s="306"/>
      <c r="C5465" s="305"/>
      <c r="D5465" s="305"/>
    </row>
    <row r="5466" spans="1:4">
      <c r="A5466" s="304"/>
      <c r="B5466" s="304"/>
      <c r="C5466" s="304"/>
      <c r="D5466" s="304"/>
    </row>
    <row r="5467" spans="1:4">
      <c r="A5467" s="305"/>
      <c r="B5467" s="306"/>
      <c r="C5467" s="305"/>
      <c r="D5467" s="305"/>
    </row>
    <row r="5468" spans="1:4">
      <c r="A5468" s="305"/>
      <c r="B5468" s="306"/>
      <c r="C5468" s="305"/>
      <c r="D5468" s="305"/>
    </row>
    <row r="5469" spans="1:4">
      <c r="A5469" s="305"/>
      <c r="B5469" s="306"/>
      <c r="C5469" s="305"/>
      <c r="D5469" s="305"/>
    </row>
    <row r="5470" spans="1:4">
      <c r="A5470" s="305"/>
      <c r="B5470" s="306"/>
      <c r="C5470" s="305"/>
      <c r="D5470" s="305"/>
    </row>
    <row r="5471" spans="1:4">
      <c r="A5471" s="305"/>
      <c r="B5471" s="306"/>
      <c r="C5471" s="305"/>
      <c r="D5471" s="305"/>
    </row>
    <row r="5472" spans="1:4">
      <c r="A5472" s="305"/>
      <c r="B5472" s="306"/>
      <c r="C5472" s="305"/>
      <c r="D5472" s="305"/>
    </row>
    <row r="5473" spans="1:4">
      <c r="A5473" s="305"/>
      <c r="B5473" s="306"/>
      <c r="C5473" s="305"/>
      <c r="D5473" s="305"/>
    </row>
    <row r="5474" spans="1:4">
      <c r="A5474" s="305"/>
      <c r="B5474" s="306"/>
      <c r="C5474" s="305"/>
      <c r="D5474" s="305"/>
    </row>
    <row r="5475" spans="1:4">
      <c r="A5475" s="305"/>
      <c r="B5475" s="306"/>
      <c r="C5475" s="305"/>
      <c r="D5475" s="305"/>
    </row>
    <row r="5476" spans="1:4">
      <c r="A5476" s="305"/>
      <c r="B5476" s="306"/>
      <c r="C5476" s="305"/>
      <c r="D5476" s="305"/>
    </row>
    <row r="5477" spans="1:4">
      <c r="A5477" s="305"/>
      <c r="B5477" s="306"/>
      <c r="C5477" s="305"/>
      <c r="D5477" s="305"/>
    </row>
    <row r="5478" spans="1:4">
      <c r="A5478" s="305"/>
      <c r="B5478" s="306"/>
      <c r="C5478" s="305"/>
      <c r="D5478" s="305"/>
    </row>
    <row r="5479" spans="1:4">
      <c r="A5479" s="305"/>
      <c r="B5479" s="306"/>
      <c r="C5479" s="305"/>
      <c r="D5479" s="305"/>
    </row>
    <row r="5480" spans="1:4">
      <c r="A5480" s="305"/>
      <c r="B5480" s="306"/>
      <c r="C5480" s="305"/>
      <c r="D5480" s="305"/>
    </row>
    <row r="5481" spans="1:4">
      <c r="A5481" s="305"/>
      <c r="B5481" s="306"/>
      <c r="C5481" s="305"/>
      <c r="D5481" s="305"/>
    </row>
    <row r="5482" spans="1:4">
      <c r="A5482" s="305"/>
      <c r="B5482" s="306"/>
      <c r="C5482" s="305"/>
      <c r="D5482" s="305"/>
    </row>
    <row r="5483" spans="1:4">
      <c r="A5483" s="305"/>
      <c r="B5483" s="306"/>
      <c r="C5483" s="305"/>
      <c r="D5483" s="305"/>
    </row>
    <row r="5484" spans="1:4">
      <c r="A5484" s="305"/>
      <c r="B5484" s="306"/>
      <c r="C5484" s="305"/>
      <c r="D5484" s="305"/>
    </row>
    <row r="5485" spans="1:4">
      <c r="A5485" s="305"/>
      <c r="B5485" s="306"/>
      <c r="C5485" s="305"/>
      <c r="D5485" s="305"/>
    </row>
    <row r="5486" spans="1:4">
      <c r="A5486" s="305"/>
      <c r="B5486" s="306"/>
      <c r="C5486" s="305"/>
      <c r="D5486" s="305"/>
    </row>
    <row r="5487" spans="1:4">
      <c r="A5487" s="305"/>
      <c r="B5487" s="306"/>
      <c r="C5487" s="305"/>
      <c r="D5487" s="305"/>
    </row>
    <row r="5488" spans="1:4">
      <c r="A5488" s="305"/>
      <c r="B5488" s="306"/>
      <c r="C5488" s="305"/>
      <c r="D5488" s="305"/>
    </row>
    <row r="5489" spans="1:4">
      <c r="A5489" s="305"/>
      <c r="B5489" s="306"/>
      <c r="C5489" s="305"/>
      <c r="D5489" s="305"/>
    </row>
    <row r="5490" spans="1:4">
      <c r="A5490" s="305"/>
      <c r="B5490" s="306"/>
      <c r="C5490" s="305"/>
      <c r="D5490" s="305"/>
    </row>
    <row r="5491" spans="1:4">
      <c r="A5491" s="305"/>
      <c r="B5491" s="306"/>
      <c r="C5491" s="305"/>
      <c r="D5491" s="305"/>
    </row>
    <row r="5492" spans="1:4">
      <c r="A5492" s="305"/>
      <c r="B5492" s="306"/>
      <c r="C5492" s="305"/>
      <c r="D5492" s="305"/>
    </row>
    <row r="5493" spans="1:4">
      <c r="A5493" s="305"/>
      <c r="B5493" s="306"/>
      <c r="C5493" s="305"/>
      <c r="D5493" s="305"/>
    </row>
    <row r="5494" spans="1:4">
      <c r="A5494" s="304"/>
      <c r="B5494" s="304"/>
      <c r="C5494" s="304"/>
      <c r="D5494" s="304"/>
    </row>
    <row r="5495" spans="1:4">
      <c r="A5495" s="305"/>
      <c r="B5495" s="306"/>
      <c r="C5495" s="305"/>
      <c r="D5495" s="305"/>
    </row>
    <row r="5496" spans="1:4">
      <c r="A5496" s="305"/>
      <c r="B5496" s="306"/>
      <c r="C5496" s="305"/>
      <c r="D5496" s="305"/>
    </row>
    <row r="5497" spans="1:4">
      <c r="A5497" s="305"/>
      <c r="B5497" s="306"/>
      <c r="C5497" s="305"/>
      <c r="D5497" s="305"/>
    </row>
    <row r="5498" spans="1:4">
      <c r="A5498" s="305"/>
      <c r="B5498" s="306"/>
      <c r="C5498" s="305"/>
      <c r="D5498" s="305"/>
    </row>
    <row r="5499" spans="1:4">
      <c r="A5499" s="305"/>
      <c r="B5499" s="306"/>
      <c r="C5499" s="305"/>
      <c r="D5499" s="305"/>
    </row>
    <row r="5500" spans="1:4">
      <c r="A5500" s="305"/>
      <c r="B5500" s="306"/>
      <c r="C5500" s="305"/>
      <c r="D5500" s="305"/>
    </row>
    <row r="5501" spans="1:4">
      <c r="A5501" s="305"/>
      <c r="B5501" s="306"/>
      <c r="C5501" s="305"/>
      <c r="D5501" s="305"/>
    </row>
    <row r="5502" spans="1:4">
      <c r="A5502" s="305"/>
      <c r="B5502" s="306"/>
      <c r="C5502" s="305"/>
      <c r="D5502" s="305"/>
    </row>
    <row r="5503" spans="1:4">
      <c r="A5503" s="305"/>
      <c r="B5503" s="306"/>
      <c r="C5503" s="305"/>
      <c r="D5503" s="305"/>
    </row>
    <row r="5504" spans="1:4">
      <c r="A5504" s="305"/>
      <c r="B5504" s="306"/>
      <c r="C5504" s="305"/>
      <c r="D5504" s="305"/>
    </row>
    <row r="5505" spans="1:4">
      <c r="A5505" s="304"/>
      <c r="B5505" s="304"/>
      <c r="C5505" s="304"/>
      <c r="D5505" s="304"/>
    </row>
    <row r="5506" spans="1:4">
      <c r="A5506" s="305"/>
      <c r="B5506" s="306"/>
      <c r="C5506" s="305"/>
      <c r="D5506" s="305"/>
    </row>
    <row r="5507" spans="1:4">
      <c r="A5507" s="305"/>
      <c r="B5507" s="306"/>
      <c r="C5507" s="305"/>
      <c r="D5507" s="305"/>
    </row>
    <row r="5508" spans="1:4">
      <c r="A5508" s="305"/>
      <c r="B5508" s="306"/>
      <c r="C5508" s="305"/>
      <c r="D5508" s="305"/>
    </row>
    <row r="5509" spans="1:4">
      <c r="A5509" s="305"/>
      <c r="B5509" s="306"/>
      <c r="C5509" s="305"/>
      <c r="D5509" s="305"/>
    </row>
    <row r="5510" spans="1:4">
      <c r="A5510" s="305"/>
      <c r="B5510" s="306"/>
      <c r="C5510" s="305"/>
      <c r="D5510" s="305"/>
    </row>
    <row r="5511" spans="1:4">
      <c r="A5511" s="305"/>
      <c r="B5511" s="306"/>
      <c r="C5511" s="305"/>
      <c r="D5511" s="305"/>
    </row>
    <row r="5512" spans="1:4">
      <c r="A5512" s="305"/>
      <c r="B5512" s="306"/>
      <c r="C5512" s="305"/>
      <c r="D5512" s="305"/>
    </row>
    <row r="5513" spans="1:4">
      <c r="A5513" s="305"/>
      <c r="B5513" s="306"/>
      <c r="C5513" s="305"/>
      <c r="D5513" s="305"/>
    </row>
    <row r="5514" spans="1:4">
      <c r="A5514" s="305"/>
      <c r="B5514" s="306"/>
      <c r="C5514" s="305"/>
      <c r="D5514" s="305"/>
    </row>
    <row r="5515" spans="1:4">
      <c r="A5515" s="305"/>
      <c r="B5515" s="306"/>
      <c r="C5515" s="305"/>
      <c r="D5515" s="305"/>
    </row>
    <row r="5516" spans="1:4">
      <c r="A5516" s="305"/>
      <c r="B5516" s="306"/>
      <c r="C5516" s="305"/>
      <c r="D5516" s="305"/>
    </row>
    <row r="5517" spans="1:4">
      <c r="A5517" s="304"/>
      <c r="B5517" s="304"/>
      <c r="C5517" s="304"/>
      <c r="D5517" s="304"/>
    </row>
    <row r="5518" spans="1:4">
      <c r="A5518" s="305"/>
      <c r="B5518" s="306"/>
      <c r="C5518" s="305"/>
      <c r="D5518" s="305"/>
    </row>
    <row r="5519" spans="1:4">
      <c r="A5519" s="305"/>
      <c r="B5519" s="306"/>
      <c r="C5519" s="305"/>
      <c r="D5519" s="305"/>
    </row>
    <row r="5520" spans="1:4">
      <c r="A5520" s="304"/>
      <c r="B5520" s="304"/>
      <c r="C5520" s="304"/>
      <c r="D5520" s="304"/>
    </row>
    <row r="5521" spans="1:4">
      <c r="A5521" s="305"/>
      <c r="B5521" s="306"/>
      <c r="C5521" s="305"/>
      <c r="D5521" s="305"/>
    </row>
    <row r="5522" spans="1:4">
      <c r="A5522" s="305"/>
      <c r="B5522" s="306"/>
      <c r="C5522" s="305"/>
      <c r="D5522" s="305"/>
    </row>
    <row r="5523" spans="1:4">
      <c r="A5523" s="304"/>
      <c r="B5523" s="304"/>
      <c r="C5523" s="304"/>
      <c r="D5523" s="304"/>
    </row>
    <row r="5524" spans="1:4">
      <c r="A5524" s="305"/>
      <c r="B5524" s="306"/>
      <c r="C5524" s="305"/>
      <c r="D5524" s="305"/>
    </row>
    <row r="5525" spans="1:4">
      <c r="A5525" s="305"/>
      <c r="B5525" s="306"/>
      <c r="C5525" s="305"/>
      <c r="D5525" s="305"/>
    </row>
    <row r="5526" spans="1:4">
      <c r="A5526" s="304"/>
      <c r="B5526" s="304"/>
      <c r="C5526" s="304"/>
      <c r="D5526" s="304"/>
    </row>
    <row r="5527" spans="1:4">
      <c r="A5527" s="305"/>
      <c r="B5527" s="306"/>
      <c r="C5527" s="305"/>
      <c r="D5527" s="305"/>
    </row>
    <row r="5528" spans="1:4">
      <c r="A5528" s="305"/>
      <c r="B5528" s="306"/>
      <c r="C5528" s="305"/>
      <c r="D5528" s="305"/>
    </row>
    <row r="5529" spans="1:4">
      <c r="A5529" s="305"/>
      <c r="B5529" s="306"/>
      <c r="C5529" s="305"/>
      <c r="D5529" s="305"/>
    </row>
    <row r="5530" spans="1:4">
      <c r="A5530" s="305"/>
      <c r="B5530" s="306"/>
      <c r="C5530" s="305"/>
      <c r="D5530" s="305"/>
    </row>
    <row r="5531" spans="1:4">
      <c r="A5531" s="305"/>
      <c r="B5531" s="306"/>
      <c r="C5531" s="305"/>
      <c r="D5531" s="305"/>
    </row>
    <row r="5532" spans="1:4">
      <c r="A5532" s="305"/>
      <c r="B5532" s="306"/>
      <c r="C5532" s="305"/>
      <c r="D5532" s="305"/>
    </row>
    <row r="5533" spans="1:4">
      <c r="A5533" s="305"/>
      <c r="B5533" s="306"/>
      <c r="C5533" s="305"/>
      <c r="D5533" s="305"/>
    </row>
    <row r="5534" spans="1:4">
      <c r="A5534" s="305"/>
      <c r="B5534" s="306"/>
      <c r="C5534" s="305"/>
      <c r="D5534" s="305"/>
    </row>
    <row r="5535" spans="1:4">
      <c r="A5535" s="305"/>
      <c r="B5535" s="306"/>
      <c r="C5535" s="305"/>
      <c r="D5535" s="305"/>
    </row>
    <row r="5536" spans="1:4">
      <c r="A5536" s="305"/>
      <c r="B5536" s="306"/>
      <c r="C5536" s="305"/>
      <c r="D5536" s="305"/>
    </row>
    <row r="5537" spans="1:4">
      <c r="A5537" s="305"/>
      <c r="B5537" s="306"/>
      <c r="C5537" s="305"/>
      <c r="D5537" s="305"/>
    </row>
    <row r="5538" spans="1:4">
      <c r="A5538" s="305"/>
      <c r="B5538" s="306"/>
      <c r="C5538" s="305"/>
      <c r="D5538" s="305"/>
    </row>
    <row r="5539" spans="1:4">
      <c r="A5539" s="305"/>
      <c r="B5539" s="306"/>
      <c r="C5539" s="305"/>
      <c r="D5539" s="305"/>
    </row>
    <row r="5540" spans="1:4">
      <c r="A5540" s="305"/>
      <c r="B5540" s="306"/>
      <c r="C5540" s="305"/>
      <c r="D5540" s="305"/>
    </row>
    <row r="5541" spans="1:4">
      <c r="A5541" s="305"/>
      <c r="B5541" s="306"/>
      <c r="C5541" s="305"/>
      <c r="D5541" s="305"/>
    </row>
    <row r="5542" spans="1:4">
      <c r="A5542" s="305"/>
      <c r="B5542" s="306"/>
      <c r="C5542" s="305"/>
      <c r="D5542" s="305"/>
    </row>
    <row r="5543" spans="1:4">
      <c r="A5543" s="304"/>
      <c r="B5543" s="304"/>
      <c r="C5543" s="304"/>
      <c r="D5543" s="304"/>
    </row>
    <row r="5544" spans="1:4">
      <c r="A5544" s="305"/>
      <c r="B5544" s="306"/>
      <c r="C5544" s="305"/>
      <c r="D5544" s="305"/>
    </row>
    <row r="5545" spans="1:4">
      <c r="A5545" s="305"/>
      <c r="B5545" s="306"/>
      <c r="C5545" s="305"/>
      <c r="D5545" s="305"/>
    </row>
    <row r="5546" spans="1:4">
      <c r="A5546" s="305"/>
      <c r="B5546" s="306"/>
      <c r="C5546" s="305"/>
      <c r="D5546" s="305"/>
    </row>
    <row r="5547" spans="1:4">
      <c r="A5547" s="305"/>
      <c r="B5547" s="306"/>
      <c r="C5547" s="305"/>
      <c r="D5547" s="305"/>
    </row>
    <row r="5548" spans="1:4">
      <c r="A5548" s="304"/>
      <c r="B5548" s="304"/>
      <c r="C5548" s="304"/>
      <c r="D5548" s="304"/>
    </row>
    <row r="5549" spans="1:4">
      <c r="A5549" s="305"/>
      <c r="B5549" s="306"/>
      <c r="C5549" s="305"/>
      <c r="D5549" s="305"/>
    </row>
    <row r="5550" spans="1:4">
      <c r="A5550" s="305"/>
      <c r="B5550" s="306"/>
      <c r="C5550" s="305"/>
      <c r="D5550" s="305"/>
    </row>
    <row r="5551" spans="1:4">
      <c r="A5551" s="305"/>
      <c r="B5551" s="306"/>
      <c r="C5551" s="305"/>
      <c r="D5551" s="305"/>
    </row>
    <row r="5552" spans="1:4">
      <c r="A5552" s="305"/>
      <c r="B5552" s="306"/>
      <c r="C5552" s="305"/>
      <c r="D5552" s="305"/>
    </row>
    <row r="5553" spans="1:4">
      <c r="A5553" s="305"/>
      <c r="B5553" s="306"/>
      <c r="C5553" s="305"/>
      <c r="D5553" s="305"/>
    </row>
    <row r="5554" spans="1:4">
      <c r="A5554" s="305"/>
      <c r="B5554" s="306"/>
      <c r="C5554" s="305"/>
      <c r="D5554" s="305"/>
    </row>
    <row r="5555" spans="1:4">
      <c r="A5555" s="305"/>
      <c r="B5555" s="306"/>
      <c r="C5555" s="305"/>
      <c r="D5555" s="305"/>
    </row>
    <row r="5556" spans="1:4">
      <c r="A5556" s="305"/>
      <c r="B5556" s="306"/>
      <c r="C5556" s="305"/>
      <c r="D5556" s="305"/>
    </row>
    <row r="5557" spans="1:4">
      <c r="A5557" s="305"/>
      <c r="B5557" s="306"/>
      <c r="C5557" s="305"/>
      <c r="D5557" s="305"/>
    </row>
    <row r="5558" spans="1:4">
      <c r="A5558" s="305"/>
      <c r="B5558" s="306"/>
      <c r="C5558" s="305"/>
      <c r="D5558" s="305"/>
    </row>
    <row r="5559" spans="1:4">
      <c r="A5559" s="305"/>
      <c r="B5559" s="306"/>
      <c r="C5559" s="305"/>
      <c r="D5559" s="305"/>
    </row>
    <row r="5560" spans="1:4">
      <c r="A5560" s="305"/>
      <c r="B5560" s="306"/>
      <c r="C5560" s="305"/>
      <c r="D5560" s="305"/>
    </row>
    <row r="5561" spans="1:4">
      <c r="A5561" s="304"/>
      <c r="B5561" s="304"/>
      <c r="C5561" s="304"/>
      <c r="D5561" s="304"/>
    </row>
    <row r="5562" spans="1:4">
      <c r="A5562" s="305"/>
      <c r="B5562" s="306"/>
      <c r="C5562" s="305"/>
      <c r="D5562" s="305"/>
    </row>
    <row r="5563" spans="1:4">
      <c r="A5563" s="305"/>
      <c r="B5563" s="306"/>
      <c r="C5563" s="305"/>
      <c r="D5563" s="305"/>
    </row>
    <row r="5564" spans="1:4">
      <c r="A5564" s="305"/>
      <c r="B5564" s="306"/>
      <c r="C5564" s="305"/>
      <c r="D5564" s="305"/>
    </row>
    <row r="5565" spans="1:4">
      <c r="A5565" s="305"/>
      <c r="B5565" s="306"/>
      <c r="C5565" s="305"/>
      <c r="D5565" s="305"/>
    </row>
    <row r="5566" spans="1:4">
      <c r="A5566" s="305"/>
      <c r="B5566" s="306"/>
      <c r="C5566" s="305"/>
      <c r="D5566" s="305"/>
    </row>
    <row r="5567" spans="1:4">
      <c r="A5567" s="305"/>
      <c r="B5567" s="306"/>
      <c r="C5567" s="305"/>
      <c r="D5567" s="305"/>
    </row>
    <row r="5568" spans="1:4">
      <c r="A5568" s="304"/>
      <c r="B5568" s="304"/>
      <c r="C5568" s="304"/>
      <c r="D5568" s="304"/>
    </row>
    <row r="5569" spans="1:4">
      <c r="A5569" s="304"/>
      <c r="B5569" s="304"/>
      <c r="C5569" s="304"/>
      <c r="D5569" s="304"/>
    </row>
    <row r="5570" spans="1:4">
      <c r="A5570" s="305"/>
      <c r="B5570" s="306"/>
      <c r="C5570" s="305"/>
      <c r="D5570" s="305"/>
    </row>
    <row r="5571" spans="1:4">
      <c r="A5571" s="305"/>
      <c r="B5571" s="306"/>
      <c r="C5571" s="305"/>
      <c r="D5571" s="305"/>
    </row>
    <row r="5572" spans="1:4">
      <c r="A5572" s="305"/>
      <c r="B5572" s="306"/>
      <c r="C5572" s="305"/>
      <c r="D5572" s="305"/>
    </row>
    <row r="5573" spans="1:4">
      <c r="A5573" s="305"/>
      <c r="B5573" s="306"/>
      <c r="C5573" s="305"/>
      <c r="D5573" s="305"/>
    </row>
    <row r="5574" spans="1:4">
      <c r="A5574" s="305"/>
      <c r="B5574" s="306"/>
      <c r="C5574" s="305"/>
      <c r="D5574" s="305"/>
    </row>
    <row r="5575" spans="1:4">
      <c r="A5575" s="305"/>
      <c r="B5575" s="306"/>
      <c r="C5575" s="305"/>
      <c r="D5575" s="305"/>
    </row>
    <row r="5576" spans="1:4">
      <c r="A5576" s="305"/>
      <c r="B5576" s="306"/>
      <c r="C5576" s="305"/>
      <c r="D5576" s="305"/>
    </row>
    <row r="5577" spans="1:4">
      <c r="A5577" s="305"/>
      <c r="B5577" s="306"/>
      <c r="C5577" s="305"/>
      <c r="D5577" s="305"/>
    </row>
    <row r="5578" spans="1:4">
      <c r="A5578" s="305"/>
      <c r="B5578" s="306"/>
      <c r="C5578" s="305"/>
      <c r="D5578" s="305"/>
    </row>
    <row r="5579" spans="1:4">
      <c r="A5579" s="305"/>
      <c r="B5579" s="306"/>
      <c r="C5579" s="305"/>
      <c r="D5579" s="305"/>
    </row>
    <row r="5580" spans="1:4">
      <c r="A5580" s="305"/>
      <c r="B5580" s="306"/>
      <c r="C5580" s="305"/>
      <c r="D5580" s="305"/>
    </row>
    <row r="5581" spans="1:4">
      <c r="A5581" s="305"/>
      <c r="B5581" s="306"/>
      <c r="C5581" s="305"/>
      <c r="D5581" s="305"/>
    </row>
    <row r="5582" spans="1:4">
      <c r="A5582" s="305"/>
      <c r="B5582" s="306"/>
      <c r="C5582" s="305"/>
      <c r="D5582" s="305"/>
    </row>
    <row r="5583" spans="1:4">
      <c r="A5583" s="305"/>
      <c r="B5583" s="306"/>
      <c r="C5583" s="305"/>
      <c r="D5583" s="305"/>
    </row>
    <row r="5584" spans="1:4">
      <c r="A5584" s="305"/>
      <c r="B5584" s="306"/>
      <c r="C5584" s="305"/>
      <c r="D5584" s="305"/>
    </row>
    <row r="5585" spans="1:4">
      <c r="A5585" s="305"/>
      <c r="B5585" s="306"/>
      <c r="C5585" s="305"/>
      <c r="D5585" s="305"/>
    </row>
    <row r="5586" spans="1:4">
      <c r="A5586" s="305"/>
      <c r="B5586" s="306"/>
      <c r="C5586" s="305"/>
      <c r="D5586" s="305"/>
    </row>
    <row r="5587" spans="1:4">
      <c r="A5587" s="305"/>
      <c r="B5587" s="306"/>
      <c r="C5587" s="305"/>
      <c r="D5587" s="305"/>
    </row>
    <row r="5588" spans="1:4">
      <c r="A5588" s="305"/>
      <c r="B5588" s="306"/>
      <c r="C5588" s="305"/>
      <c r="D5588" s="305"/>
    </row>
    <row r="5589" spans="1:4">
      <c r="A5589" s="305"/>
      <c r="B5589" s="306"/>
      <c r="C5589" s="305"/>
      <c r="D5589" s="305"/>
    </row>
    <row r="5590" spans="1:4">
      <c r="A5590" s="305"/>
      <c r="B5590" s="306"/>
      <c r="C5590" s="305"/>
      <c r="D5590" s="305"/>
    </row>
    <row r="5591" spans="1:4">
      <c r="A5591" s="305"/>
      <c r="B5591" s="306"/>
      <c r="C5591" s="305"/>
      <c r="D5591" s="305"/>
    </row>
    <row r="5592" spans="1:4">
      <c r="A5592" s="305"/>
      <c r="B5592" s="306"/>
      <c r="C5592" s="305"/>
      <c r="D5592" s="305"/>
    </row>
    <row r="5593" spans="1:4">
      <c r="A5593" s="304"/>
      <c r="B5593" s="304"/>
      <c r="C5593" s="304"/>
      <c r="D5593" s="304"/>
    </row>
    <row r="5594" spans="1:4">
      <c r="A5594" s="305"/>
      <c r="B5594" s="306"/>
      <c r="C5594" s="305"/>
      <c r="D5594" s="305"/>
    </row>
    <row r="5595" spans="1:4">
      <c r="A5595" s="305"/>
      <c r="B5595" s="306"/>
      <c r="C5595" s="305"/>
      <c r="D5595" s="305"/>
    </row>
    <row r="5596" spans="1:4">
      <c r="A5596" s="305"/>
      <c r="B5596" s="306"/>
      <c r="C5596" s="305"/>
      <c r="D5596" s="305"/>
    </row>
    <row r="5597" spans="1:4">
      <c r="A5597" s="305"/>
      <c r="B5597" s="306"/>
      <c r="C5597" s="305"/>
      <c r="D5597" s="305"/>
    </row>
    <row r="5598" spans="1:4">
      <c r="A5598" s="305"/>
      <c r="B5598" s="306"/>
      <c r="C5598" s="305"/>
      <c r="D5598" s="305"/>
    </row>
    <row r="5599" spans="1:4">
      <c r="A5599" s="305"/>
      <c r="B5599" s="306"/>
      <c r="C5599" s="305"/>
      <c r="D5599" s="305"/>
    </row>
    <row r="5600" spans="1:4">
      <c r="A5600" s="305"/>
      <c r="B5600" s="306"/>
      <c r="C5600" s="305"/>
      <c r="D5600" s="305"/>
    </row>
    <row r="5601" spans="1:4">
      <c r="A5601" s="305"/>
      <c r="B5601" s="306"/>
      <c r="C5601" s="305"/>
      <c r="D5601" s="305"/>
    </row>
    <row r="5602" spans="1:4">
      <c r="A5602" s="305"/>
      <c r="B5602" s="306"/>
      <c r="C5602" s="305"/>
      <c r="D5602" s="305"/>
    </row>
    <row r="5603" spans="1:4">
      <c r="A5603" s="304"/>
      <c r="B5603" s="304"/>
      <c r="C5603" s="304"/>
      <c r="D5603" s="304"/>
    </row>
    <row r="5604" spans="1:4">
      <c r="A5604" s="305"/>
      <c r="B5604" s="306"/>
      <c r="C5604" s="305"/>
      <c r="D5604" s="305"/>
    </row>
    <row r="5605" spans="1:4">
      <c r="A5605" s="305"/>
      <c r="B5605" s="306"/>
      <c r="C5605" s="305"/>
      <c r="D5605" s="305"/>
    </row>
    <row r="5606" spans="1:4">
      <c r="A5606" s="305"/>
      <c r="B5606" s="306"/>
      <c r="C5606" s="305"/>
      <c r="D5606" s="305"/>
    </row>
    <row r="5607" spans="1:4">
      <c r="A5607" s="305"/>
      <c r="B5607" s="306"/>
      <c r="C5607" s="305"/>
      <c r="D5607" s="305"/>
    </row>
    <row r="5608" spans="1:4">
      <c r="A5608" s="305"/>
      <c r="B5608" s="306"/>
      <c r="C5608" s="305"/>
      <c r="D5608" s="305"/>
    </row>
    <row r="5609" spans="1:4">
      <c r="A5609" s="305"/>
      <c r="B5609" s="306"/>
      <c r="C5609" s="305"/>
      <c r="D5609" s="305"/>
    </row>
    <row r="5610" spans="1:4">
      <c r="A5610" s="305"/>
      <c r="B5610" s="306"/>
      <c r="C5610" s="305"/>
      <c r="D5610" s="305"/>
    </row>
    <row r="5611" spans="1:4">
      <c r="A5611" s="305"/>
      <c r="B5611" s="306"/>
      <c r="C5611" s="305"/>
      <c r="D5611" s="305"/>
    </row>
    <row r="5612" spans="1:4">
      <c r="A5612" s="305"/>
      <c r="B5612" s="306"/>
      <c r="C5612" s="305"/>
      <c r="D5612" s="305"/>
    </row>
    <row r="5613" spans="1:4">
      <c r="A5613" s="305"/>
      <c r="B5613" s="306"/>
      <c r="C5613" s="305"/>
      <c r="D5613" s="305"/>
    </row>
    <row r="5614" spans="1:4">
      <c r="A5614" s="305"/>
      <c r="B5614" s="306"/>
      <c r="C5614" s="305"/>
      <c r="D5614" s="305"/>
    </row>
    <row r="5615" spans="1:4">
      <c r="A5615" s="305"/>
      <c r="B5615" s="306"/>
      <c r="C5615" s="305"/>
      <c r="D5615" s="305"/>
    </row>
    <row r="5616" spans="1:4">
      <c r="A5616" s="305"/>
      <c r="B5616" s="306"/>
      <c r="C5616" s="305"/>
      <c r="D5616" s="305"/>
    </row>
    <row r="5617" spans="1:4">
      <c r="A5617" s="305"/>
      <c r="B5617" s="306"/>
      <c r="C5617" s="305"/>
      <c r="D5617" s="305"/>
    </row>
    <row r="5618" spans="1:4">
      <c r="A5618" s="305"/>
      <c r="B5618" s="306"/>
      <c r="C5618" s="305"/>
      <c r="D5618" s="305"/>
    </row>
    <row r="5619" spans="1:4">
      <c r="A5619" s="305"/>
      <c r="B5619" s="306"/>
      <c r="C5619" s="305"/>
      <c r="D5619" s="305"/>
    </row>
    <row r="5620" spans="1:4">
      <c r="A5620" s="305"/>
      <c r="B5620" s="306"/>
      <c r="C5620" s="305"/>
      <c r="D5620" s="305"/>
    </row>
    <row r="5621" spans="1:4">
      <c r="A5621" s="304"/>
      <c r="B5621" s="304"/>
      <c r="C5621" s="304"/>
      <c r="D5621" s="304"/>
    </row>
    <row r="5622" spans="1:4">
      <c r="A5622" s="305"/>
      <c r="B5622" s="306"/>
      <c r="C5622" s="305"/>
      <c r="D5622" s="305"/>
    </row>
    <row r="5623" spans="1:4">
      <c r="A5623" s="305"/>
      <c r="B5623" s="306"/>
      <c r="C5623" s="305"/>
      <c r="D5623" s="305"/>
    </row>
    <row r="5624" spans="1:4">
      <c r="A5624" s="304"/>
      <c r="B5624" s="304"/>
      <c r="C5624" s="304"/>
      <c r="D5624" s="304"/>
    </row>
    <row r="5625" spans="1:4">
      <c r="A5625" s="304"/>
      <c r="B5625" s="304"/>
      <c r="C5625" s="304"/>
      <c r="D5625" s="304"/>
    </row>
    <row r="5626" spans="1:4">
      <c r="A5626" s="305"/>
      <c r="B5626" s="306"/>
      <c r="C5626" s="305"/>
      <c r="D5626" s="305"/>
    </row>
    <row r="5627" spans="1:4">
      <c r="A5627" s="305"/>
      <c r="B5627" s="306"/>
      <c r="C5627" s="305"/>
      <c r="D5627" s="305"/>
    </row>
    <row r="5628" spans="1:4">
      <c r="A5628" s="305"/>
      <c r="B5628" s="306"/>
      <c r="C5628" s="305"/>
      <c r="D5628" s="305"/>
    </row>
    <row r="5629" spans="1:4">
      <c r="A5629" s="305"/>
      <c r="B5629" s="306"/>
      <c r="C5629" s="305"/>
      <c r="D5629" s="305"/>
    </row>
    <row r="5630" spans="1:4">
      <c r="A5630" s="305"/>
      <c r="B5630" s="306"/>
      <c r="C5630" s="305"/>
      <c r="D5630" s="305"/>
    </row>
    <row r="5631" spans="1:4">
      <c r="A5631" s="305"/>
      <c r="B5631" s="306"/>
      <c r="C5631" s="305"/>
      <c r="D5631" s="305"/>
    </row>
    <row r="5632" spans="1:4">
      <c r="A5632" s="305"/>
      <c r="B5632" s="306"/>
      <c r="C5632" s="305"/>
      <c r="D5632" s="305"/>
    </row>
    <row r="5633" spans="1:4">
      <c r="A5633" s="305"/>
      <c r="B5633" s="306"/>
      <c r="C5633" s="305"/>
      <c r="D5633" s="305"/>
    </row>
    <row r="5634" spans="1:4">
      <c r="A5634" s="304"/>
      <c r="B5634" s="304"/>
      <c r="C5634" s="304"/>
      <c r="D5634" s="304"/>
    </row>
    <row r="5635" spans="1:4">
      <c r="A5635" s="305"/>
      <c r="B5635" s="306"/>
      <c r="C5635" s="305"/>
      <c r="D5635" s="305"/>
    </row>
    <row r="5636" spans="1:4">
      <c r="A5636" s="304"/>
      <c r="B5636" s="304"/>
      <c r="C5636" s="304"/>
      <c r="D5636" s="304"/>
    </row>
    <row r="5637" spans="1:4">
      <c r="A5637" s="305"/>
      <c r="B5637" s="306"/>
      <c r="C5637" s="305"/>
      <c r="D5637" s="305"/>
    </row>
    <row r="5638" spans="1:4">
      <c r="A5638" s="304"/>
      <c r="B5638" s="304"/>
      <c r="C5638" s="304"/>
      <c r="D5638" s="304"/>
    </row>
    <row r="5639" spans="1:4">
      <c r="A5639" s="305"/>
      <c r="B5639" s="306"/>
      <c r="C5639" s="305"/>
      <c r="D5639" s="305"/>
    </row>
    <row r="5640" spans="1:4">
      <c r="A5640" s="305"/>
      <c r="B5640" s="306"/>
      <c r="C5640" s="305"/>
      <c r="D5640" s="305"/>
    </row>
    <row r="5641" spans="1:4">
      <c r="A5641" s="305"/>
      <c r="B5641" s="306"/>
      <c r="C5641" s="305"/>
      <c r="D5641" s="305"/>
    </row>
    <row r="5642" spans="1:4">
      <c r="A5642" s="305"/>
      <c r="B5642" s="306"/>
      <c r="C5642" s="305"/>
      <c r="D5642" s="305"/>
    </row>
    <row r="5643" spans="1:4">
      <c r="A5643" s="304"/>
      <c r="B5643" s="304"/>
      <c r="C5643" s="304"/>
      <c r="D5643" s="304"/>
    </row>
    <row r="5644" spans="1:4">
      <c r="A5644" s="305"/>
      <c r="B5644" s="306"/>
      <c r="C5644" s="305"/>
      <c r="D5644" s="305"/>
    </row>
    <row r="5645" spans="1:4">
      <c r="A5645" s="305"/>
      <c r="B5645" s="306"/>
      <c r="C5645" s="305"/>
      <c r="D5645" s="305"/>
    </row>
    <row r="5646" spans="1:4">
      <c r="A5646" s="305"/>
      <c r="B5646" s="306"/>
      <c r="C5646" s="305"/>
      <c r="D5646" s="305"/>
    </row>
    <row r="5647" spans="1:4">
      <c r="A5647" s="305"/>
      <c r="B5647" s="306"/>
      <c r="C5647" s="305"/>
      <c r="D5647" s="305"/>
    </row>
    <row r="5648" spans="1:4">
      <c r="A5648" s="305"/>
      <c r="B5648" s="306"/>
      <c r="C5648" s="305"/>
      <c r="D5648" s="305"/>
    </row>
    <row r="5649" spans="1:4">
      <c r="A5649" s="305"/>
      <c r="B5649" s="306"/>
      <c r="C5649" s="305"/>
      <c r="D5649" s="305"/>
    </row>
    <row r="5650" spans="1:4">
      <c r="A5650" s="305"/>
      <c r="B5650" s="306"/>
      <c r="C5650" s="305"/>
      <c r="D5650" s="305"/>
    </row>
    <row r="5651" spans="1:4">
      <c r="A5651" s="305"/>
      <c r="B5651" s="306"/>
      <c r="C5651" s="305"/>
      <c r="D5651" s="305"/>
    </row>
    <row r="5652" spans="1:4">
      <c r="A5652" s="305"/>
      <c r="B5652" s="306"/>
      <c r="C5652" s="305"/>
      <c r="D5652" s="305"/>
    </row>
    <row r="5653" spans="1:4">
      <c r="A5653" s="304"/>
      <c r="B5653" s="304"/>
      <c r="C5653" s="304"/>
      <c r="D5653" s="304"/>
    </row>
    <row r="5654" spans="1:4">
      <c r="A5654" s="305"/>
      <c r="B5654" s="306"/>
      <c r="C5654" s="305"/>
      <c r="D5654" s="305"/>
    </row>
    <row r="5655" spans="1:4">
      <c r="A5655" s="305"/>
      <c r="B5655" s="306"/>
      <c r="C5655" s="305"/>
      <c r="D5655" s="305"/>
    </row>
    <row r="5656" spans="1:4">
      <c r="A5656" s="305"/>
      <c r="B5656" s="306"/>
      <c r="C5656" s="305"/>
      <c r="D5656" s="305"/>
    </row>
    <row r="5657" spans="1:4">
      <c r="A5657" s="305"/>
      <c r="B5657" s="306"/>
      <c r="C5657" s="305"/>
      <c r="D5657" s="305"/>
    </row>
    <row r="5658" spans="1:4">
      <c r="A5658" s="305"/>
      <c r="B5658" s="306"/>
      <c r="C5658" s="305"/>
      <c r="D5658" s="305"/>
    </row>
    <row r="5659" spans="1:4">
      <c r="A5659" s="304"/>
      <c r="B5659" s="304"/>
      <c r="C5659" s="304"/>
      <c r="D5659" s="304"/>
    </row>
    <row r="5660" spans="1:4">
      <c r="A5660" s="304"/>
      <c r="B5660" s="304"/>
      <c r="C5660" s="304"/>
      <c r="D5660" s="304"/>
    </row>
    <row r="5661" spans="1:4">
      <c r="A5661" s="305"/>
      <c r="B5661" s="306"/>
      <c r="C5661" s="305"/>
      <c r="D5661" s="305"/>
    </row>
    <row r="5662" spans="1:4">
      <c r="A5662" s="305"/>
      <c r="B5662" s="306"/>
      <c r="C5662" s="305"/>
      <c r="D5662" s="305"/>
    </row>
    <row r="5663" spans="1:4">
      <c r="A5663" s="305"/>
      <c r="B5663" s="306"/>
      <c r="C5663" s="305"/>
      <c r="D5663" s="305"/>
    </row>
    <row r="5664" spans="1:4">
      <c r="A5664" s="305"/>
      <c r="B5664" s="306"/>
      <c r="C5664" s="305"/>
      <c r="D5664" s="305"/>
    </row>
    <row r="5665" spans="1:4">
      <c r="A5665" s="305"/>
      <c r="B5665" s="306"/>
      <c r="C5665" s="305"/>
      <c r="D5665" s="305"/>
    </row>
    <row r="5666" spans="1:4">
      <c r="A5666" s="305"/>
      <c r="B5666" s="306"/>
      <c r="C5666" s="305"/>
      <c r="D5666" s="305"/>
    </row>
    <row r="5667" spans="1:4">
      <c r="A5667" s="305"/>
      <c r="B5667" s="306"/>
      <c r="C5667" s="305"/>
      <c r="D5667" s="305"/>
    </row>
    <row r="5668" spans="1:4">
      <c r="A5668" s="305"/>
      <c r="B5668" s="306"/>
      <c r="C5668" s="305"/>
      <c r="D5668" s="305"/>
    </row>
    <row r="5669" spans="1:4">
      <c r="A5669" s="305"/>
      <c r="B5669" s="306"/>
      <c r="C5669" s="305"/>
      <c r="D5669" s="305"/>
    </row>
    <row r="5670" spans="1:4">
      <c r="A5670" s="305"/>
      <c r="B5670" s="306"/>
      <c r="C5670" s="305"/>
      <c r="D5670" s="305"/>
    </row>
    <row r="5671" spans="1:4">
      <c r="A5671" s="305"/>
      <c r="B5671" s="306"/>
      <c r="C5671" s="305"/>
      <c r="D5671" s="305"/>
    </row>
    <row r="5672" spans="1:4">
      <c r="A5672" s="305"/>
      <c r="B5672" s="306"/>
      <c r="C5672" s="305"/>
      <c r="D5672" s="305"/>
    </row>
    <row r="5673" spans="1:4">
      <c r="A5673" s="305"/>
      <c r="B5673" s="306"/>
      <c r="C5673" s="305"/>
      <c r="D5673" s="305"/>
    </row>
    <row r="5674" spans="1:4">
      <c r="A5674" s="305"/>
      <c r="B5674" s="306"/>
      <c r="C5674" s="305"/>
      <c r="D5674" s="305"/>
    </row>
    <row r="5675" spans="1:4">
      <c r="A5675" s="305"/>
      <c r="B5675" s="306"/>
      <c r="C5675" s="305"/>
      <c r="D5675" s="305"/>
    </row>
    <row r="5676" spans="1:4">
      <c r="A5676" s="304"/>
      <c r="B5676" s="304"/>
      <c r="C5676" s="304"/>
      <c r="D5676" s="304"/>
    </row>
    <row r="5677" spans="1:4">
      <c r="A5677" s="305"/>
      <c r="B5677" s="306"/>
      <c r="C5677" s="305"/>
      <c r="D5677" s="305"/>
    </row>
    <row r="5678" spans="1:4">
      <c r="A5678" s="305"/>
      <c r="B5678" s="306"/>
      <c r="C5678" s="305"/>
      <c r="D5678" s="305"/>
    </row>
    <row r="5679" spans="1:4">
      <c r="A5679" s="305"/>
      <c r="B5679" s="306"/>
      <c r="C5679" s="305"/>
      <c r="D5679" s="305"/>
    </row>
    <row r="5680" spans="1:4">
      <c r="A5680" s="305"/>
      <c r="B5680" s="306"/>
      <c r="C5680" s="305"/>
      <c r="D5680" s="305"/>
    </row>
    <row r="5681" spans="1:4">
      <c r="A5681" s="305"/>
      <c r="B5681" s="306"/>
      <c r="C5681" s="305"/>
      <c r="D5681" s="305"/>
    </row>
    <row r="5682" spans="1:4">
      <c r="A5682" s="304"/>
      <c r="B5682" s="304"/>
      <c r="C5682" s="304"/>
      <c r="D5682" s="304"/>
    </row>
    <row r="5683" spans="1:4">
      <c r="A5683" s="305"/>
      <c r="B5683" s="306"/>
      <c r="C5683" s="305"/>
      <c r="D5683" s="305"/>
    </row>
    <row r="5684" spans="1:4">
      <c r="A5684" s="305"/>
      <c r="B5684" s="306"/>
      <c r="C5684" s="305"/>
      <c r="D5684" s="305"/>
    </row>
    <row r="5685" spans="1:4">
      <c r="A5685" s="305"/>
      <c r="B5685" s="306"/>
      <c r="C5685" s="305"/>
      <c r="D5685" s="305"/>
    </row>
    <row r="5686" spans="1:4">
      <c r="A5686" s="305"/>
      <c r="B5686" s="306"/>
      <c r="C5686" s="305"/>
      <c r="D5686" s="305"/>
    </row>
    <row r="5687" spans="1:4">
      <c r="A5687" s="305"/>
      <c r="B5687" s="306"/>
      <c r="C5687" s="305"/>
      <c r="D5687" s="305"/>
    </row>
    <row r="5688" spans="1:4">
      <c r="A5688" s="305"/>
      <c r="B5688" s="306"/>
      <c r="C5688" s="305"/>
      <c r="D5688" s="305"/>
    </row>
    <row r="5689" spans="1:4">
      <c r="A5689" s="305"/>
      <c r="B5689" s="306"/>
      <c r="C5689" s="305"/>
      <c r="D5689" s="305"/>
    </row>
    <row r="5690" spans="1:4">
      <c r="A5690" s="305"/>
      <c r="B5690" s="306"/>
      <c r="C5690" s="305"/>
      <c r="D5690" s="305"/>
    </row>
    <row r="5691" spans="1:4">
      <c r="A5691" s="305"/>
      <c r="B5691" s="306"/>
      <c r="C5691" s="305"/>
      <c r="D5691" s="305"/>
    </row>
    <row r="5692" spans="1:4">
      <c r="A5692" s="305"/>
      <c r="B5692" s="306"/>
      <c r="C5692" s="305"/>
      <c r="D5692" s="305"/>
    </row>
    <row r="5693" spans="1:4">
      <c r="A5693" s="305"/>
      <c r="B5693" s="306"/>
      <c r="C5693" s="305"/>
      <c r="D5693" s="305"/>
    </row>
    <row r="5694" spans="1:4">
      <c r="A5694" s="305"/>
      <c r="B5694" s="306"/>
      <c r="C5694" s="305"/>
      <c r="D5694" s="305"/>
    </row>
    <row r="5695" spans="1:4">
      <c r="A5695" s="304"/>
      <c r="B5695" s="304"/>
      <c r="C5695" s="304"/>
      <c r="D5695" s="304"/>
    </row>
    <row r="5696" spans="1:4">
      <c r="A5696" s="304"/>
      <c r="B5696" s="304"/>
      <c r="C5696" s="304"/>
      <c r="D5696" s="304"/>
    </row>
    <row r="5697" spans="1:4">
      <c r="A5697" s="305"/>
      <c r="B5697" s="306"/>
      <c r="C5697" s="305"/>
      <c r="D5697" s="305"/>
    </row>
    <row r="5698" spans="1:4">
      <c r="A5698" s="305"/>
      <c r="B5698" s="306"/>
      <c r="C5698" s="305"/>
      <c r="D5698" s="305"/>
    </row>
    <row r="5699" spans="1:4">
      <c r="A5699" s="305"/>
      <c r="B5699" s="306"/>
      <c r="C5699" s="305"/>
      <c r="D5699" s="305"/>
    </row>
    <row r="5700" spans="1:4">
      <c r="A5700" s="304"/>
      <c r="B5700" s="304"/>
      <c r="C5700" s="304"/>
      <c r="D5700" s="304"/>
    </row>
    <row r="5701" spans="1:4">
      <c r="A5701" s="304"/>
      <c r="B5701" s="304"/>
      <c r="C5701" s="304"/>
      <c r="D5701" s="304"/>
    </row>
    <row r="5702" spans="1:4">
      <c r="A5702" s="305"/>
      <c r="B5702" s="306"/>
      <c r="C5702" s="305"/>
      <c r="D5702" s="305"/>
    </row>
    <row r="5703" spans="1:4">
      <c r="A5703" s="305"/>
      <c r="B5703" s="306"/>
      <c r="C5703" s="305"/>
      <c r="D5703" s="305"/>
    </row>
    <row r="5704" spans="1:4">
      <c r="A5704" s="305"/>
      <c r="B5704" s="306"/>
      <c r="C5704" s="305"/>
      <c r="D5704" s="305"/>
    </row>
    <row r="5705" spans="1:4">
      <c r="A5705" s="304"/>
      <c r="B5705" s="304"/>
      <c r="C5705" s="304"/>
      <c r="D5705" s="304"/>
    </row>
    <row r="5706" spans="1:4">
      <c r="A5706" s="304"/>
      <c r="B5706" s="304"/>
      <c r="C5706" s="304"/>
      <c r="D5706" s="304"/>
    </row>
    <row r="5707" spans="1:4">
      <c r="A5707" s="304"/>
      <c r="B5707" s="304"/>
      <c r="C5707" s="304"/>
      <c r="D5707" s="304"/>
    </row>
    <row r="5708" spans="1:4">
      <c r="A5708" s="304"/>
      <c r="B5708" s="304"/>
      <c r="C5708" s="304"/>
      <c r="D5708" s="304"/>
    </row>
    <row r="5709" spans="1:4">
      <c r="A5709" s="304"/>
      <c r="B5709" s="304"/>
      <c r="C5709" s="304"/>
      <c r="D5709" s="304"/>
    </row>
    <row r="5710" spans="1:4">
      <c r="A5710" s="305"/>
      <c r="B5710" s="306"/>
      <c r="C5710" s="305"/>
      <c r="D5710" s="305"/>
    </row>
    <row r="5711" spans="1:4">
      <c r="A5711" s="305"/>
      <c r="B5711" s="306"/>
      <c r="C5711" s="305"/>
      <c r="D5711" s="305"/>
    </row>
    <row r="5712" spans="1:4">
      <c r="A5712" s="305"/>
      <c r="B5712" s="306"/>
      <c r="C5712" s="305"/>
      <c r="D5712" s="305"/>
    </row>
    <row r="5713" spans="1:4">
      <c r="A5713" s="305"/>
      <c r="B5713" s="306"/>
      <c r="C5713" s="305"/>
      <c r="D5713" s="305"/>
    </row>
    <row r="5714" spans="1:4">
      <c r="A5714" s="305"/>
      <c r="B5714" s="306"/>
      <c r="C5714" s="305"/>
      <c r="D5714" s="305"/>
    </row>
    <row r="5715" spans="1:4">
      <c r="A5715" s="305"/>
      <c r="B5715" s="306"/>
      <c r="C5715" s="305"/>
      <c r="D5715" s="305"/>
    </row>
    <row r="5716" spans="1:4">
      <c r="A5716" s="305"/>
      <c r="B5716" s="306"/>
      <c r="C5716" s="305"/>
      <c r="D5716" s="305"/>
    </row>
    <row r="5717" spans="1:4">
      <c r="A5717" s="305"/>
      <c r="B5717" s="306"/>
      <c r="C5717" s="305"/>
      <c r="D5717" s="305"/>
    </row>
    <row r="5718" spans="1:4">
      <c r="A5718" s="305"/>
      <c r="B5718" s="306"/>
      <c r="C5718" s="305"/>
      <c r="D5718" s="305"/>
    </row>
    <row r="5719" spans="1:4">
      <c r="A5719" s="305"/>
      <c r="B5719" s="306"/>
      <c r="C5719" s="305"/>
      <c r="D5719" s="305"/>
    </row>
    <row r="5720" spans="1:4">
      <c r="A5720" s="305"/>
      <c r="B5720" s="306"/>
      <c r="C5720" s="305"/>
      <c r="D5720" s="305"/>
    </row>
    <row r="5721" spans="1:4">
      <c r="A5721" s="305"/>
      <c r="B5721" s="306"/>
      <c r="C5721" s="305"/>
      <c r="D5721" s="305"/>
    </row>
    <row r="5722" spans="1:4">
      <c r="A5722" s="305"/>
      <c r="B5722" s="306"/>
      <c r="C5722" s="305"/>
      <c r="D5722" s="305"/>
    </row>
    <row r="5723" spans="1:4">
      <c r="A5723" s="305"/>
      <c r="B5723" s="306"/>
      <c r="C5723" s="305"/>
      <c r="D5723" s="305"/>
    </row>
    <row r="5724" spans="1:4">
      <c r="A5724" s="305"/>
      <c r="B5724" s="306"/>
      <c r="C5724" s="305"/>
      <c r="D5724" s="305"/>
    </row>
    <row r="5725" spans="1:4">
      <c r="A5725" s="305"/>
      <c r="B5725" s="306"/>
      <c r="C5725" s="305"/>
      <c r="D5725" s="305"/>
    </row>
    <row r="5726" spans="1:4">
      <c r="A5726" s="305"/>
      <c r="B5726" s="306"/>
      <c r="C5726" s="305"/>
      <c r="D5726" s="305"/>
    </row>
    <row r="5727" spans="1:4">
      <c r="A5727" s="305"/>
      <c r="B5727" s="306"/>
      <c r="C5727" s="305"/>
      <c r="D5727" s="305"/>
    </row>
    <row r="5728" spans="1:4">
      <c r="A5728" s="305"/>
      <c r="B5728" s="306"/>
      <c r="C5728" s="305"/>
      <c r="D5728" s="305"/>
    </row>
    <row r="5729" spans="1:4">
      <c r="A5729" s="305"/>
      <c r="B5729" s="306"/>
      <c r="C5729" s="305"/>
      <c r="D5729" s="305"/>
    </row>
    <row r="5730" spans="1:4">
      <c r="A5730" s="305"/>
      <c r="B5730" s="306"/>
      <c r="C5730" s="305"/>
      <c r="D5730" s="305"/>
    </row>
    <row r="5731" spans="1:4">
      <c r="A5731" s="304"/>
      <c r="B5731" s="304"/>
      <c r="C5731" s="304"/>
      <c r="D5731" s="304"/>
    </row>
    <row r="5732" spans="1:4">
      <c r="A5732" s="305"/>
      <c r="B5732" s="306"/>
      <c r="C5732" s="305"/>
      <c r="D5732" s="305"/>
    </row>
    <row r="5733" spans="1:4">
      <c r="A5733" s="305"/>
      <c r="B5733" s="306"/>
      <c r="C5733" s="305"/>
      <c r="D5733" s="305"/>
    </row>
    <row r="5734" spans="1:4">
      <c r="A5734" s="305"/>
      <c r="B5734" s="306"/>
      <c r="C5734" s="305"/>
      <c r="D5734" s="305"/>
    </row>
    <row r="5735" spans="1:4">
      <c r="A5735" s="305"/>
      <c r="B5735" s="306"/>
      <c r="C5735" s="305"/>
      <c r="D5735" s="305"/>
    </row>
    <row r="5736" spans="1:4">
      <c r="A5736" s="304"/>
      <c r="B5736" s="304"/>
      <c r="C5736" s="304"/>
      <c r="D5736" s="304"/>
    </row>
    <row r="5737" spans="1:4">
      <c r="A5737" s="305"/>
      <c r="B5737" s="306"/>
      <c r="C5737" s="305"/>
      <c r="D5737" s="305"/>
    </row>
    <row r="5738" spans="1:4">
      <c r="A5738" s="305"/>
      <c r="B5738" s="306"/>
      <c r="C5738" s="305"/>
      <c r="D5738" s="305"/>
    </row>
    <row r="5739" spans="1:4">
      <c r="A5739" s="304"/>
      <c r="B5739" s="304"/>
      <c r="C5739" s="304"/>
      <c r="D5739" s="304"/>
    </row>
    <row r="5740" spans="1:4">
      <c r="A5740" s="304"/>
      <c r="B5740" s="304"/>
      <c r="C5740" s="304"/>
      <c r="D5740" s="304"/>
    </row>
    <row r="5741" spans="1:4">
      <c r="A5741" s="305"/>
      <c r="B5741" s="306"/>
      <c r="C5741" s="305"/>
      <c r="D5741" s="305"/>
    </row>
    <row r="5742" spans="1:4">
      <c r="A5742" s="305"/>
      <c r="B5742" s="306"/>
      <c r="C5742" s="305"/>
      <c r="D5742" s="305"/>
    </row>
    <row r="5743" spans="1:4">
      <c r="A5743" s="305"/>
      <c r="B5743" s="306"/>
      <c r="C5743" s="305"/>
      <c r="D5743" s="305"/>
    </row>
    <row r="5744" spans="1:4">
      <c r="A5744" s="305"/>
      <c r="B5744" s="306"/>
      <c r="C5744" s="305"/>
      <c r="D5744" s="305"/>
    </row>
    <row r="5745" spans="1:4">
      <c r="A5745" s="305"/>
      <c r="B5745" s="306"/>
      <c r="C5745" s="305"/>
      <c r="D5745" s="305"/>
    </row>
    <row r="5746" spans="1:4">
      <c r="A5746" s="305"/>
      <c r="B5746" s="306"/>
      <c r="C5746" s="305"/>
      <c r="D5746" s="305"/>
    </row>
    <row r="5747" spans="1:4">
      <c r="A5747" s="305"/>
      <c r="B5747" s="306"/>
      <c r="C5747" s="305"/>
      <c r="D5747" s="305"/>
    </row>
    <row r="5748" spans="1:4">
      <c r="A5748" s="305"/>
      <c r="B5748" s="306"/>
      <c r="C5748" s="305"/>
      <c r="D5748" s="305"/>
    </row>
    <row r="5749" spans="1:4">
      <c r="A5749" s="305"/>
      <c r="B5749" s="306"/>
      <c r="C5749" s="305"/>
      <c r="D5749" s="305"/>
    </row>
    <row r="5750" spans="1:4">
      <c r="A5750" s="305"/>
      <c r="B5750" s="306"/>
      <c r="C5750" s="305"/>
      <c r="D5750" s="305"/>
    </row>
    <row r="5751" spans="1:4">
      <c r="A5751" s="305"/>
      <c r="B5751" s="306"/>
      <c r="C5751" s="305"/>
      <c r="D5751" s="305"/>
    </row>
    <row r="5752" spans="1:4">
      <c r="A5752" s="305"/>
      <c r="B5752" s="306"/>
      <c r="C5752" s="305"/>
      <c r="D5752" s="305"/>
    </row>
    <row r="5753" spans="1:4">
      <c r="A5753" s="305"/>
      <c r="B5753" s="306"/>
      <c r="C5753" s="305"/>
      <c r="D5753" s="305"/>
    </row>
    <row r="5754" spans="1:4">
      <c r="A5754" s="305"/>
      <c r="B5754" s="306"/>
      <c r="C5754" s="305"/>
      <c r="D5754" s="305"/>
    </row>
  </sheetData>
  <autoFilter ref="A2:D5747" xr:uid="{00000000-0009-0000-0000-000009000000}"/>
  <mergeCells count="1976">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7"/>
  <dimension ref="A1:E16"/>
  <sheetViews>
    <sheetView workbookViewId="0">
      <selection activeCell="A9" sqref="A9"/>
    </sheetView>
  </sheetViews>
  <sheetFormatPr defaultColWidth="0" defaultRowHeight="14.25"/>
  <cols>
    <col min="1" max="1" width="12" style="145" bestFit="1" customWidth="1"/>
    <col min="2" max="2" width="9" hidden="1" customWidth="1"/>
    <col min="3" max="5" width="0" hidden="1" customWidth="1"/>
    <col min="6" max="16384" width="9" hidden="1"/>
  </cols>
  <sheetData>
    <row r="1" spans="1:1">
      <c r="A1" s="146" t="s">
        <v>591</v>
      </c>
    </row>
    <row r="2" spans="1:1">
      <c r="A2" s="147" t="s">
        <v>758</v>
      </c>
    </row>
    <row r="3" spans="1:1">
      <c r="A3" s="147" t="s">
        <v>798</v>
      </c>
    </row>
    <row r="5" spans="1:1">
      <c r="A5" s="146" t="s">
        <v>806</v>
      </c>
    </row>
    <row r="6" spans="1:1">
      <c r="A6" s="147" t="s">
        <v>585</v>
      </c>
    </row>
    <row r="7" spans="1:1">
      <c r="A7" s="147" t="s">
        <v>587</v>
      </c>
    </row>
    <row r="8" spans="1:1">
      <c r="A8" s="147" t="s">
        <v>600</v>
      </c>
    </row>
    <row r="9" spans="1:1">
      <c r="A9" s="147" t="s">
        <v>1145</v>
      </c>
    </row>
    <row r="10" spans="1:1">
      <c r="A10" s="147" t="s">
        <v>18</v>
      </c>
    </row>
    <row r="11" spans="1:1">
      <c r="A11" s="147" t="s">
        <v>588</v>
      </c>
    </row>
    <row r="12" spans="1:1">
      <c r="A12" s="147" t="s">
        <v>599</v>
      </c>
    </row>
    <row r="13" spans="1:1">
      <c r="A13" s="147" t="s">
        <v>737</v>
      </c>
    </row>
    <row r="14" spans="1:1">
      <c r="A14" s="147" t="s">
        <v>7489</v>
      </c>
    </row>
    <row r="15" spans="1:1">
      <c r="A15" s="147" t="s">
        <v>586</v>
      </c>
    </row>
    <row r="16" spans="1:1">
      <c r="A16" s="147" t="s">
        <v>19417</v>
      </c>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567</v>
      </c>
    </row>
    <row r="2" spans="1:13">
      <c r="A2" s="3"/>
    </row>
    <row r="3" spans="1:13" ht="12.75" customHeight="1">
      <c r="A3" s="632" t="s">
        <v>568</v>
      </c>
      <c r="B3" s="632" t="s">
        <v>569</v>
      </c>
      <c r="C3" s="632"/>
    </row>
    <row r="4" spans="1:13">
      <c r="A4" s="632"/>
      <c r="B4" s="4" t="s">
        <v>570</v>
      </c>
      <c r="C4" s="4" t="s">
        <v>571</v>
      </c>
      <c r="E4" s="5"/>
    </row>
    <row r="5" spans="1:13">
      <c r="A5" s="6" t="s">
        <v>572</v>
      </c>
      <c r="B5" s="7">
        <v>20.34</v>
      </c>
      <c r="C5" s="7">
        <v>25</v>
      </c>
    </row>
    <row r="6" spans="1:13">
      <c r="A6" s="6" t="s">
        <v>545</v>
      </c>
      <c r="B6" s="7">
        <v>11.1</v>
      </c>
      <c r="C6" s="7">
        <v>16.8</v>
      </c>
    </row>
    <row r="7" spans="1:13">
      <c r="A7" s="6" t="s">
        <v>573</v>
      </c>
      <c r="B7" s="7">
        <v>22.8</v>
      </c>
      <c r="C7" s="7">
        <v>30.95</v>
      </c>
    </row>
    <row r="8" spans="1:13">
      <c r="A8" s="6" t="s">
        <v>566</v>
      </c>
      <c r="B8" s="7">
        <v>20.76</v>
      </c>
      <c r="C8" s="7">
        <v>26.44</v>
      </c>
    </row>
    <row r="9" spans="1:13">
      <c r="A9" s="8" t="s">
        <v>574</v>
      </c>
      <c r="B9" s="7">
        <v>19.600000000000001</v>
      </c>
      <c r="C9" s="7">
        <v>24.23</v>
      </c>
    </row>
    <row r="10" spans="1:13">
      <c r="A10" s="632" t="s">
        <v>575</v>
      </c>
      <c r="B10" s="633" t="s">
        <v>12</v>
      </c>
      <c r="C10" s="633"/>
    </row>
    <row r="11" spans="1:13">
      <c r="A11" s="632"/>
      <c r="B11" s="4" t="s">
        <v>570</v>
      </c>
      <c r="C11" s="4" t="s">
        <v>571</v>
      </c>
    </row>
    <row r="12" spans="1:13">
      <c r="A12" s="6" t="str">
        <f>BDI!$B$13</f>
        <v>Edificações</v>
      </c>
      <c r="B12" s="7">
        <f>LOOKUP(A12,A5:A9,B5:B9)</f>
        <v>20.34</v>
      </c>
      <c r="C12" s="7">
        <f>LOOKUP(A12,A5:A9,C5:C9)</f>
        <v>25</v>
      </c>
    </row>
    <row r="14" spans="1:13">
      <c r="A14" s="632" t="s">
        <v>576</v>
      </c>
      <c r="B14" s="632"/>
      <c r="M14" s="9"/>
    </row>
    <row r="15" spans="1:13">
      <c r="A15" s="10" t="s">
        <v>592</v>
      </c>
      <c r="B15" s="15">
        <f>ROUND((((1+(BDI!$C$17+BDI!$C$18+BDI!$C$19)/100)*(1+(BDI!$C$20/100))*(1+(BDI!$C$22/100)))/(1-((BDI!$C$28/100)*BDI!$C$29+BDI!$C$31+BDI!$C$32+4.5)/100)-1),4)*100</f>
        <v>34.46</v>
      </c>
      <c r="M15" s="9"/>
    </row>
    <row r="16" spans="1:13">
      <c r="A16" s="11" t="s">
        <v>543</v>
      </c>
      <c r="B16" s="15">
        <f>ROUND((((1+(BDI!$C$17+BDI!$C$18+BDI!$C$19)/100)*(1+(BDI!$C$20/100))*(1+(BDI!$C$22/100)))/(1-((BDI!$C$28/100)*BDI!$C$29+BDI!$C$31+BDI!$C$32)/100)-1),4)*100</f>
        <v>27.839999999999996</v>
      </c>
    </row>
    <row r="17" spans="1:2">
      <c r="A17" s="631" t="str">
        <f>IF(B16&lt;B12,"Não Atende o Limite Inferior",IF(B16&gt;C12,"Não Atende o Limite Superior","Atende"))</f>
        <v>Não Atende o Limite Superior</v>
      </c>
      <c r="B17" s="631"/>
    </row>
  </sheetData>
  <mergeCells count="6">
    <mergeCell ref="A17:B17"/>
    <mergeCell ref="A3:A4"/>
    <mergeCell ref="B3:C3"/>
    <mergeCell ref="A10:A11"/>
    <mergeCell ref="B10:C10"/>
    <mergeCell ref="A14:B14"/>
  </mergeCells>
  <conditionalFormatting sqref="A17">
    <cfRule type="cellIs" dxfId="191"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7" tint="-0.499984740745262"/>
  </sheetPr>
  <dimension ref="A1:IW60"/>
  <sheetViews>
    <sheetView topLeftCell="A4" workbookViewId="0">
      <selection activeCell="F31" sqref="F31"/>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637" t="s">
        <v>539</v>
      </c>
      <c r="B1" s="637"/>
      <c r="C1" s="637"/>
      <c r="D1" s="637"/>
      <c r="E1" s="29"/>
      <c r="F1" s="29"/>
      <c r="H1" s="31"/>
    </row>
    <row r="2" spans="1:8" s="33" customFormat="1" ht="12.75">
      <c r="A2" s="32"/>
      <c r="B2" s="32"/>
      <c r="C2" s="32"/>
      <c r="D2" s="32"/>
      <c r="E2" s="32"/>
      <c r="F2" s="32"/>
      <c r="H2" s="34"/>
    </row>
    <row r="3" spans="1:8" s="36" customFormat="1" ht="12.75" customHeight="1">
      <c r="A3" s="35" t="s">
        <v>540</v>
      </c>
      <c r="B3" s="638" t="s">
        <v>822</v>
      </c>
      <c r="C3" s="638"/>
      <c r="D3" s="638"/>
      <c r="E3" s="32"/>
    </row>
    <row r="4" spans="1:8" s="36" customFormat="1" ht="12.75" customHeight="1">
      <c r="A4" s="35" t="s">
        <v>541</v>
      </c>
      <c r="B4" s="639" t="s">
        <v>20658</v>
      </c>
      <c r="C4" s="639"/>
      <c r="D4" s="639"/>
      <c r="E4" s="32"/>
    </row>
    <row r="5" spans="1:8" s="36" customFormat="1" ht="12.75">
      <c r="A5" s="35" t="s">
        <v>769</v>
      </c>
      <c r="B5" s="640" t="s">
        <v>20659</v>
      </c>
      <c r="C5" s="640"/>
      <c r="D5" s="640"/>
      <c r="E5" s="32"/>
    </row>
    <row r="6" spans="1:8" s="36" customFormat="1" ht="12.75">
      <c r="A6" s="37"/>
      <c r="B6" s="38"/>
      <c r="C6" s="39"/>
      <c r="D6" s="40"/>
      <c r="E6" s="32"/>
    </row>
    <row r="7" spans="1:8">
      <c r="A7" s="635" t="s">
        <v>542</v>
      </c>
      <c r="B7" s="635"/>
      <c r="C7" s="635"/>
      <c r="D7" s="635"/>
    </row>
    <row r="8" spans="1:8" s="42" customFormat="1" ht="8.1" customHeight="1">
      <c r="B8" s="43"/>
      <c r="C8" s="44"/>
      <c r="D8" s="45"/>
    </row>
    <row r="9" spans="1:8">
      <c r="B9" s="46" t="s">
        <v>543</v>
      </c>
      <c r="C9" s="44"/>
      <c r="D9" s="45"/>
    </row>
    <row r="10" spans="1:8" ht="8.1" customHeight="1">
      <c r="C10" s="44"/>
      <c r="D10" s="45"/>
    </row>
    <row r="11" spans="1:8" hidden="1">
      <c r="A11" s="635" t="s">
        <v>544</v>
      </c>
      <c r="B11" s="635"/>
      <c r="C11" s="635"/>
      <c r="D11" s="635"/>
    </row>
    <row r="12" spans="1:8" s="42" customFormat="1" ht="6" hidden="1">
      <c r="C12" s="47"/>
      <c r="D12" s="43"/>
    </row>
    <row r="13" spans="1:8" hidden="1">
      <c r="B13" s="46" t="s">
        <v>572</v>
      </c>
      <c r="C13" s="47"/>
      <c r="D13" s="43"/>
    </row>
    <row r="14" spans="1:8" ht="8.1" hidden="1" customHeight="1">
      <c r="B14" s="48"/>
      <c r="D14" s="48"/>
      <c r="E14" s="48"/>
      <c r="F14" s="48"/>
    </row>
    <row r="15" spans="1:8">
      <c r="A15" s="635" t="s">
        <v>546</v>
      </c>
      <c r="B15" s="635"/>
      <c r="C15" s="635"/>
      <c r="D15" s="635"/>
    </row>
    <row r="16" spans="1:8" s="42" customFormat="1" ht="6">
      <c r="C16" s="47"/>
      <c r="D16" s="47"/>
    </row>
    <row r="17" spans="1:6">
      <c r="A17" s="49"/>
      <c r="B17" s="50" t="s">
        <v>547</v>
      </c>
      <c r="C17" s="51">
        <v>5.99</v>
      </c>
      <c r="D17" s="52" t="s">
        <v>548</v>
      </c>
      <c r="F17" s="53"/>
    </row>
    <row r="18" spans="1:6">
      <c r="A18" s="49"/>
      <c r="B18" s="50" t="s">
        <v>549</v>
      </c>
      <c r="C18" s="51">
        <v>0.25</v>
      </c>
      <c r="D18" s="52" t="s">
        <v>548</v>
      </c>
      <c r="F18" s="53"/>
    </row>
    <row r="19" spans="1:6">
      <c r="A19" s="49"/>
      <c r="B19" s="50" t="s">
        <v>550</v>
      </c>
      <c r="C19" s="51">
        <v>0.25</v>
      </c>
      <c r="D19" s="52" t="s">
        <v>548</v>
      </c>
      <c r="F19" s="53"/>
    </row>
    <row r="20" spans="1:6">
      <c r="A20" s="49"/>
      <c r="B20" s="50" t="s">
        <v>551</v>
      </c>
      <c r="C20" s="51">
        <v>0.61</v>
      </c>
      <c r="D20" s="52" t="s">
        <v>548</v>
      </c>
      <c r="F20" s="53"/>
    </row>
    <row r="21" spans="1:6" ht="8.1" customHeight="1">
      <c r="B21" s="54"/>
      <c r="C21" s="55"/>
      <c r="D21" s="56"/>
      <c r="F21" s="53"/>
    </row>
    <row r="22" spans="1:6">
      <c r="A22" s="49"/>
      <c r="B22" s="50" t="s">
        <v>552</v>
      </c>
      <c r="C22" s="51">
        <v>9</v>
      </c>
      <c r="D22" s="52" t="s">
        <v>548</v>
      </c>
      <c r="F22" s="53"/>
    </row>
    <row r="23" spans="1:6" ht="8.1" customHeight="1">
      <c r="D23" s="48"/>
    </row>
    <row r="24" spans="1:6" ht="12.75" customHeight="1">
      <c r="A24" s="635" t="s">
        <v>553</v>
      </c>
      <c r="B24" s="635"/>
      <c r="C24" s="635"/>
      <c r="D24" s="635"/>
    </row>
    <row r="25" spans="1:6" ht="8.1" customHeight="1">
      <c r="A25" s="45"/>
      <c r="B25" s="45"/>
      <c r="C25" s="45"/>
      <c r="D25" s="45"/>
    </row>
    <row r="26" spans="1:6" ht="12.75" customHeight="1">
      <c r="A26" s="45"/>
      <c r="B26" s="57" t="s">
        <v>554</v>
      </c>
      <c r="C26" s="58">
        <f>C29+C31+C32+C33</f>
        <v>8.65</v>
      </c>
      <c r="D26" s="59" t="s">
        <v>548</v>
      </c>
    </row>
    <row r="27" spans="1:6" ht="12.75" customHeight="1">
      <c r="A27" s="45"/>
      <c r="B27" s="45"/>
      <c r="C27" s="45"/>
      <c r="D27" s="45"/>
    </row>
    <row r="28" spans="1:6" ht="13.5" customHeight="1">
      <c r="A28" s="45"/>
      <c r="B28" s="60" t="s">
        <v>555</v>
      </c>
      <c r="C28" s="51">
        <v>100</v>
      </c>
      <c r="D28" s="59" t="s">
        <v>548</v>
      </c>
    </row>
    <row r="29" spans="1:6" ht="12.75" customHeight="1">
      <c r="A29" s="45"/>
      <c r="B29" s="60" t="s">
        <v>556</v>
      </c>
      <c r="C29" s="51">
        <v>5</v>
      </c>
      <c r="D29" s="59" t="s">
        <v>548</v>
      </c>
    </row>
    <row r="30" spans="1:6" s="42" customFormat="1" ht="8.1" customHeight="1">
      <c r="C30" s="61"/>
      <c r="D30" s="47"/>
    </row>
    <row r="31" spans="1:6">
      <c r="B31" s="60" t="s">
        <v>557</v>
      </c>
      <c r="C31" s="62">
        <v>3</v>
      </c>
      <c r="D31" s="63" t="s">
        <v>548</v>
      </c>
      <c r="F31" s="53"/>
    </row>
    <row r="32" spans="1:6" ht="12.75" customHeight="1">
      <c r="B32" s="60" t="s">
        <v>558</v>
      </c>
      <c r="C32" s="62">
        <v>0.65</v>
      </c>
      <c r="D32" s="63" t="s">
        <v>548</v>
      </c>
    </row>
    <row r="33" spans="1:6" ht="12.75" customHeight="1">
      <c r="B33" s="60" t="s">
        <v>559</v>
      </c>
      <c r="C33" s="62">
        <f>IF(B9="Com Desoneração",4.5,0)</f>
        <v>0</v>
      </c>
      <c r="D33" s="52" t="s">
        <v>548</v>
      </c>
    </row>
    <row r="34" spans="1:6" ht="8.1" customHeight="1">
      <c r="D34" s="48"/>
    </row>
    <row r="35" spans="1:6">
      <c r="A35" s="635" t="s">
        <v>560</v>
      </c>
      <c r="B35" s="635"/>
      <c r="C35" s="635"/>
      <c r="D35" s="635"/>
    </row>
    <row r="36" spans="1:6" s="42" customFormat="1" ht="6">
      <c r="C36" s="47"/>
      <c r="D36" s="43"/>
    </row>
    <row r="37" spans="1:6" ht="12.75" customHeight="1">
      <c r="B37" s="48" t="s">
        <v>561</v>
      </c>
      <c r="C37" s="636">
        <f>ROUND((((1+($C$17+$C$18+$C$19)/100)*(1+($C$20/100))*(1+($C$22/100)))/(1-$C$26/100)-1),4)</f>
        <v>0.27839999999999998</v>
      </c>
      <c r="D37" s="636"/>
      <c r="E37" s="634" t="str">
        <f>Auxiliar!$A$17</f>
        <v>Não Atende o Limite Superior</v>
      </c>
      <c r="F37" s="64"/>
    </row>
    <row r="38" spans="1:6" ht="12.75" customHeight="1">
      <c r="B38" s="48" t="s">
        <v>562</v>
      </c>
      <c r="C38" s="636"/>
      <c r="D38" s="636"/>
      <c r="E38" s="634"/>
      <c r="F38" s="65"/>
    </row>
    <row r="39" spans="1:6">
      <c r="C39" s="66"/>
    </row>
    <row r="40" spans="1:6">
      <c r="A40" s="67" t="s">
        <v>563</v>
      </c>
    </row>
    <row r="41" spans="1:6">
      <c r="A41" s="67" t="str">
        <f>CONCATENATE("do ISS para ",B13," é de ",C28," %",", com a respectiva alíquota de ",C29,"  %")</f>
        <v>do ISS para Edificações é de 100 %, com a respectiva alíquota de 5  %</v>
      </c>
    </row>
    <row r="42" spans="1:6">
      <c r="A42" s="67"/>
    </row>
    <row r="43" spans="1:6">
      <c r="A43" s="24" t="s">
        <v>564</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565</v>
      </c>
      <c r="C45" s="69"/>
      <c r="D45" s="69"/>
    </row>
    <row r="46" spans="1:6">
      <c r="A46" s="173"/>
      <c r="B46" s="173"/>
      <c r="C46" s="174"/>
      <c r="D46" s="173"/>
    </row>
    <row r="47" spans="1:6">
      <c r="A47" s="173"/>
      <c r="B47" s="173"/>
      <c r="C47" s="174"/>
      <c r="D47" s="173"/>
    </row>
    <row r="48" spans="1:6">
      <c r="A48" s="173"/>
      <c r="B48" s="173"/>
      <c r="C48" s="174"/>
      <c r="D48" s="173"/>
    </row>
    <row r="49" spans="1:4">
      <c r="A49" s="175"/>
      <c r="B49" s="176"/>
      <c r="C49" s="174"/>
      <c r="D49" s="173"/>
    </row>
    <row r="50" spans="1:4">
      <c r="A50" s="175"/>
      <c r="B50" s="177"/>
      <c r="C50" s="174"/>
      <c r="D50" s="173"/>
    </row>
    <row r="51" spans="1:4">
      <c r="A51" s="173"/>
      <c r="B51" s="173"/>
      <c r="C51" s="174"/>
      <c r="D51" s="173"/>
    </row>
    <row r="52" spans="1:4">
      <c r="A52" s="173"/>
      <c r="B52" s="173"/>
      <c r="C52" s="174"/>
      <c r="D52" s="173"/>
    </row>
    <row r="53" spans="1:4">
      <c r="A53" s="173"/>
      <c r="B53" s="173"/>
      <c r="C53" s="173"/>
      <c r="D53" s="173"/>
    </row>
    <row r="54" spans="1:4">
      <c r="A54" s="173"/>
      <c r="B54" s="173"/>
      <c r="C54" s="174"/>
      <c r="D54" s="173"/>
    </row>
    <row r="55" spans="1:4">
      <c r="A55" s="173"/>
      <c r="B55" s="176"/>
      <c r="C55" s="174"/>
      <c r="D55" s="173"/>
    </row>
    <row r="56" spans="1:4">
      <c r="A56" s="175"/>
      <c r="B56" s="177"/>
      <c r="C56" s="174"/>
      <c r="D56" s="173"/>
    </row>
    <row r="57" spans="1:4">
      <c r="A57" s="175"/>
      <c r="B57" s="177"/>
      <c r="C57" s="174"/>
      <c r="D57" s="173"/>
    </row>
    <row r="58" spans="1:4">
      <c r="A58" s="173"/>
      <c r="B58" s="173"/>
      <c r="C58" s="174"/>
      <c r="D58" s="173"/>
    </row>
    <row r="59" spans="1:4">
      <c r="A59" s="173"/>
      <c r="B59" s="173"/>
      <c r="C59" s="174"/>
      <c r="D59" s="173"/>
    </row>
    <row r="60" spans="1:4">
      <c r="A60" s="173"/>
      <c r="B60" s="173"/>
      <c r="C60" s="174"/>
      <c r="D60" s="173"/>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90" priority="4" stopIfTrue="1" operator="equal">
      <formula>"Atende"</formula>
    </cfRule>
  </conditionalFormatting>
  <conditionalFormatting sqref="E37">
    <cfRule type="cellIs" dxfId="189" priority="1" stopIfTrue="1" operator="equal">
      <formula>"Atende"</formula>
    </cfRule>
  </conditionalFormatting>
  <dataValidations count="4">
    <dataValidation type="list" allowBlank="1" showErrorMessage="1" sqref="B9" xr:uid="{00000000-0002-0000-0C00-000000000000}">
      <formula1>"Com Desoneração,Sem Desoneração"</formula1>
    </dataValidation>
    <dataValidation type="list" allowBlank="1" showErrorMessage="1" sqref="B13" xr:uid="{00000000-0002-0000-0C00-000001000000}">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xr:uid="{00000000-0002-0000-0C00-000002000000}">
      <formula1>0</formula1>
      <formula2>100</formula2>
    </dataValidation>
    <dataValidation type="decimal" allowBlank="1" showErrorMessage="1" errorTitle="Atenção" error="O valor deve estar entre 2%  e  5%" sqref="C29" xr:uid="{00000000-0002-0000-0C00-000003000000}">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0">
    <tabColor theme="4" tint="-0.249977111117893"/>
    <pageSetUpPr fitToPage="1"/>
  </sheetPr>
  <dimension ref="A1:AE69"/>
  <sheetViews>
    <sheetView showGridLines="0" tabSelected="1" view="pageBreakPreview" zoomScale="90" zoomScaleNormal="90" zoomScaleSheetLayoutView="90" zoomScalePageLayoutView="70" workbookViewId="0">
      <selection activeCell="F72" sqref="F72"/>
    </sheetView>
  </sheetViews>
  <sheetFormatPr defaultColWidth="9" defaultRowHeight="18.75" customHeight="1"/>
  <cols>
    <col min="1" max="1" width="22.5" style="257" customWidth="1"/>
    <col min="2" max="2" width="9.875" style="118" customWidth="1"/>
    <col min="3" max="3" width="9.875" style="114" customWidth="1"/>
    <col min="4" max="4" width="13.875" style="114" bestFit="1" customWidth="1"/>
    <col min="5" max="5" width="57.625" style="113" customWidth="1"/>
    <col min="6" max="6" width="11.75" style="114" customWidth="1"/>
    <col min="7" max="7" width="12.625" style="120" bestFit="1" customWidth="1"/>
    <col min="8" max="8" width="12.5" style="115" customWidth="1"/>
    <col min="9" max="9" width="16.25" style="115" bestFit="1" customWidth="1"/>
    <col min="10" max="10" width="16.75" style="95" customWidth="1"/>
    <col min="11" max="11" width="2.375" style="72" customWidth="1"/>
    <col min="12" max="12" width="9.875" style="86" customWidth="1"/>
    <col min="13" max="13" width="13.5" style="73" customWidth="1"/>
    <col min="14" max="14" width="8.875" style="74" bestFit="1" customWidth="1"/>
    <col min="15" max="15" width="11.75" style="73" customWidth="1"/>
    <col min="16" max="16" width="12.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653" t="s">
        <v>768</v>
      </c>
      <c r="C1" s="654"/>
      <c r="D1" s="654"/>
      <c r="E1" s="654"/>
      <c r="F1" s="654"/>
      <c r="G1" s="654"/>
      <c r="H1" s="654"/>
      <c r="I1" s="654"/>
      <c r="J1" s="655"/>
      <c r="L1" s="647"/>
      <c r="M1" s="648"/>
      <c r="N1" s="648"/>
      <c r="O1" s="649"/>
      <c r="Q1" s="658" t="s">
        <v>738</v>
      </c>
      <c r="R1" s="657" t="s">
        <v>741</v>
      </c>
      <c r="S1" s="168" t="s">
        <v>581</v>
      </c>
      <c r="T1" s="22"/>
      <c r="U1" s="169" t="s">
        <v>763</v>
      </c>
      <c r="V1" s="168" t="s">
        <v>764</v>
      </c>
      <c r="W1" s="168" t="s">
        <v>765</v>
      </c>
      <c r="X1" s="22"/>
      <c r="Y1" s="644" t="s">
        <v>811</v>
      </c>
      <c r="Z1" s="169" t="s">
        <v>812</v>
      </c>
      <c r="AA1" s="169" t="s">
        <v>813</v>
      </c>
      <c r="AB1" s="169" t="s">
        <v>814</v>
      </c>
      <c r="AC1" s="169" t="s">
        <v>815</v>
      </c>
      <c r="AD1" s="169" t="s">
        <v>816</v>
      </c>
      <c r="AE1" s="169" t="s">
        <v>581</v>
      </c>
    </row>
    <row r="2" spans="1:31" s="22" customFormat="1" ht="34.5" customHeight="1" thickBot="1">
      <c r="A2" s="258"/>
      <c r="B2" s="267" t="str">
        <f>BDI!$A$4</f>
        <v>OBRA:</v>
      </c>
      <c r="C2" s="659" t="s">
        <v>20834</v>
      </c>
      <c r="D2" s="660"/>
      <c r="E2" s="660"/>
      <c r="F2" s="660"/>
      <c r="G2" s="660"/>
      <c r="H2" s="661"/>
      <c r="I2" s="164" t="s">
        <v>13</v>
      </c>
      <c r="J2" s="522">
        <v>0.3659</v>
      </c>
      <c r="K2" s="75"/>
      <c r="L2" s="650"/>
      <c r="M2" s="651"/>
      <c r="N2" s="651"/>
      <c r="O2" s="652"/>
      <c r="P2" s="75"/>
      <c r="Q2" s="658"/>
      <c r="R2" s="657"/>
      <c r="S2" s="87">
        <f>SUBTOTAL(9,J5:J59)</f>
        <v>385475.04000000004</v>
      </c>
      <c r="U2" s="91">
        <v>453850</v>
      </c>
      <c r="V2" s="89" t="e">
        <f>#REF!</f>
        <v>#REF!</v>
      </c>
      <c r="W2" s="91" t="e">
        <f>U2-V2</f>
        <v>#REF!</v>
      </c>
      <c r="Y2" s="644"/>
      <c r="Z2" s="88">
        <f>LARGE(M:M,AC2)</f>
        <v>16.63</v>
      </c>
      <c r="AA2" s="88" t="s">
        <v>798</v>
      </c>
      <c r="AB2" s="170">
        <v>0.5</v>
      </c>
      <c r="AC2" s="88">
        <f>ROUND(COUNTIF(L3:L59,"&gt;0")*SUM($AB2:$AB$4),0)</f>
        <v>45</v>
      </c>
      <c r="AD2" s="171">
        <f>SUMIF(O:O,AA2,M:M)</f>
        <v>9102.0000000000018</v>
      </c>
      <c r="AE2" s="171">
        <f>AD2+AE3</f>
        <v>256969.83000000002</v>
      </c>
    </row>
    <row r="3" spans="1:31" s="22" customFormat="1" ht="34.5" customHeight="1">
      <c r="A3" s="258"/>
      <c r="B3" s="267" t="str">
        <f>BDI!$A$5</f>
        <v>ENDEREÇO:</v>
      </c>
      <c r="C3" s="656" t="s">
        <v>20824</v>
      </c>
      <c r="D3" s="656"/>
      <c r="E3" s="656"/>
      <c r="F3" s="277" t="s">
        <v>770</v>
      </c>
      <c r="G3" s="662" t="str">
        <f>UPPER(BDI!$B$9)</f>
        <v>SEM DESONERAÇÃO</v>
      </c>
      <c r="H3" s="663"/>
      <c r="I3" s="161" t="s">
        <v>577</v>
      </c>
      <c r="J3" s="518" t="s">
        <v>31584</v>
      </c>
      <c r="K3" s="96"/>
      <c r="L3" s="645" t="s">
        <v>818</v>
      </c>
      <c r="M3" s="646"/>
      <c r="N3" s="646"/>
      <c r="O3" s="646"/>
      <c r="P3" s="96"/>
      <c r="Q3" s="91" t="s">
        <v>739</v>
      </c>
      <c r="R3" s="90">
        <v>6.2300000000000001E-2</v>
      </c>
      <c r="S3" s="91">
        <f>S2*R3</f>
        <v>24015.094992000002</v>
      </c>
      <c r="U3" s="92">
        <v>5000</v>
      </c>
      <c r="V3" s="93" t="e">
        <f>IF(V2&lt;U2,V2*0.01,U3+ABS(W2))</f>
        <v>#REF!</v>
      </c>
      <c r="W3" s="94" t="s">
        <v>766</v>
      </c>
      <c r="Y3" s="644"/>
      <c r="Z3" s="88">
        <f>LARGE(M:M,AC3)</f>
        <v>1157.72</v>
      </c>
      <c r="AA3" s="88" t="s">
        <v>817</v>
      </c>
      <c r="AB3" s="170">
        <v>0.3</v>
      </c>
      <c r="AC3" s="88">
        <f>ROUND(COUNTIF(L4:L59,"&gt;0")*SUM($AB3:$AB$4),0)</f>
        <v>23</v>
      </c>
      <c r="AD3" s="171">
        <f>SUMIF(O:O,AA3,M:M)</f>
        <v>24308.42</v>
      </c>
      <c r="AE3" s="171">
        <f>AD3+AE4</f>
        <v>247867.83000000002</v>
      </c>
    </row>
    <row r="4" spans="1:31" s="22" customFormat="1" ht="18.75" customHeight="1">
      <c r="A4" s="258" t="s">
        <v>578</v>
      </c>
      <c r="B4" s="76" t="s">
        <v>579</v>
      </c>
      <c r="C4" s="76" t="s">
        <v>580</v>
      </c>
      <c r="D4" s="76" t="s">
        <v>14</v>
      </c>
      <c r="E4" s="77" t="s">
        <v>590</v>
      </c>
      <c r="F4" s="76" t="s">
        <v>15</v>
      </c>
      <c r="G4" s="78" t="s">
        <v>815</v>
      </c>
      <c r="H4" s="79" t="s">
        <v>736</v>
      </c>
      <c r="I4" s="80" t="s">
        <v>809</v>
      </c>
      <c r="J4" s="121" t="s">
        <v>581</v>
      </c>
      <c r="K4" s="81"/>
      <c r="L4" s="82" t="s">
        <v>815</v>
      </c>
      <c r="M4" s="83" t="s">
        <v>582</v>
      </c>
      <c r="N4" s="84" t="s">
        <v>583</v>
      </c>
      <c r="O4" s="83" t="s">
        <v>799</v>
      </c>
      <c r="P4" s="81"/>
      <c r="Q4" s="88" t="s">
        <v>740</v>
      </c>
      <c r="R4" s="90" t="e">
        <f>S4/S2</f>
        <v>#VALUE!</v>
      </c>
      <c r="S4" s="89" t="str">
        <f>IFERROR(INDEX($J:$J,MATCH("ADMINISTRAÇÃO LOCAL",$E:$E,0)+1),"SEM ADM LOCAL")</f>
        <v>SEM ADM LOCAL</v>
      </c>
      <c r="Y4" s="644"/>
      <c r="Z4" s="88">
        <f>LARGE(M:M,AC4)</f>
        <v>4334.22</v>
      </c>
      <c r="AA4" s="88" t="s">
        <v>810</v>
      </c>
      <c r="AB4" s="170">
        <v>0.2</v>
      </c>
      <c r="AC4" s="88">
        <f>ROUND(COUNTIF(L5:L59,"&gt;0")*SUM($AB$4:$AB4),0)</f>
        <v>9</v>
      </c>
      <c r="AD4" s="171">
        <f>SUMIF(O:O,AA4,M:M)</f>
        <v>223559.41000000003</v>
      </c>
      <c r="AE4" s="171">
        <f>AD4</f>
        <v>223559.41000000003</v>
      </c>
    </row>
    <row r="5" spans="1:31" ht="30" customHeight="1">
      <c r="A5" s="257" t="str">
        <f t="shared" ref="A5:A11" si="0">CONCATENATE(C5,D5)</f>
        <v/>
      </c>
      <c r="B5" s="118">
        <v>1</v>
      </c>
      <c r="C5" s="148"/>
      <c r="D5" s="148"/>
      <c r="E5" s="149" t="s">
        <v>584</v>
      </c>
      <c r="F5" s="150"/>
      <c r="G5" s="151"/>
      <c r="H5" s="152"/>
      <c r="I5" s="108"/>
      <c r="J5" s="218">
        <f>SUM(J6:J8)</f>
        <v>23848.429999999997</v>
      </c>
      <c r="K5" s="154"/>
      <c r="L5" s="155"/>
      <c r="M5" s="156"/>
      <c r="N5" s="157"/>
      <c r="O5" s="156"/>
      <c r="P5" s="154"/>
    </row>
    <row r="6" spans="1:31" ht="27" customHeight="1">
      <c r="A6" s="257" t="str">
        <f t="shared" si="0"/>
        <v>DER20305</v>
      </c>
      <c r="B6" s="118" t="s">
        <v>757</v>
      </c>
      <c r="C6" s="148" t="s">
        <v>600</v>
      </c>
      <c r="D6" s="148">
        <v>20305</v>
      </c>
      <c r="E6" s="149" t="str">
        <f>IFERROR(PROPER(
IF($C6="DER",INDEX(CDER!$B:$B,MATCH($D6,CDER!$A:$A,0)),
IF($C6="CDER-R",INDEX('DER-R'!B:B,MATCH($D6,'DER-R'!A:A,0)),
IF($C6="SICRO",INDEX(SICRO!B:B,MATCH($D6,SICRO!A:A,0)),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50" t="str">
        <f>IFERROR(LOWER(
IF($C6="DER",INDEX(CDER!$C:$C,MATCH($D6,CDER!$A:$A,0)),
IF($C6="CDER-R",INDEX('DER-R'!C:C,MATCH($D6,'DER-R'!A:A,0)),
IF($C6="SICRO",INDEX(SICRO!C:C,MATCH($D6,SICRO!A:A,0)),
IF($C6="SINAPI",INDEX(CSINAPI!$C:$C,MATCH($D6,CSINAPI!$A:$A,0)),
IF($C6="CESAN",INDEX(CCESAN!$C:$C,MATCH($D6,CCESAN!$A:$A,0)),
IF($C6="SCORIO",INDEX(CSCORIO!$C:$C,MATCH($D6,CSCORIO!$A:$A,0)),
IF($C6="MERC",INDEX(MERCADO!$D:$D,MATCH($D6,MERCADO!$A:$A,0)),
IF($C6="COMP",INDEX(COMPOSICAO!$H:$H,MATCH($D6,COMPOSICAO!$A:$A,0)),
""))))))))),"")</f>
        <v>m2</v>
      </c>
      <c r="G6" s="151">
        <f>VLOOKUP(B6,'MEMÓRIA DE CÁLCULO'!A:J,10,0)</f>
        <v>8</v>
      </c>
      <c r="H6" s="219">
        <f>IFERROR(
IF($C6="DER",INDEX(CDER!$D:$D,MATCH($D6,CDER!$A:$A,0)),
IF($C6="CDER-R",INDEX('DER-R'!D:D,MATCH($D6,'DER-R'!A:A,0)),
IF($C6="SICRO",INDEX(SICRO!D:D,MATCH($D6,SICRO!A:A,0)),
IF($C6="SINAPI",INDEX(CSINAPI!$D:$D,MATCH($D6,CSINAPI!$A:$A,0)),
IF($C6="CESAN",INDEX(CCESAN!$D:$D,MATCH($D6,CCESAN!$A:$A,0)),
IF($C6="SCORIO",INDEX(CSCORIO!$D:$D,MATCH($D6,CSCORIO!$A:$A,0)),
IF($C6="MERC",INDEX(MERCADO!$E:$E,MATCH($D6,MERCADO!$A:$A,0)),
IF($C6="COMP",INDEX(COMPOSICAO!$I:$I,MATCH($D6,COMPOSICAO!$A:$A,0)),
0)))))))),0)</f>
        <v>241.93</v>
      </c>
      <c r="I6" s="220">
        <f>IFERROR(ROUND(H6*(1+$J$2),2),"")</f>
        <v>330.45</v>
      </c>
      <c r="J6" s="218">
        <f>IFERROR(ROUND($I6*$G6,2),"")</f>
        <v>2643.6</v>
      </c>
      <c r="K6" s="154"/>
      <c r="L6" s="155">
        <f>IF((COUNTIF($A$5:$A6,$A6))&gt;1,0,SUMIF(A:A,$A6,G:G))</f>
        <v>8</v>
      </c>
      <c r="M6" s="156">
        <f>ROUND(L6*I6,2)</f>
        <v>2643.6</v>
      </c>
      <c r="N6" s="157">
        <f>M6/$J$59</f>
        <v>2.0574094758508882E-2</v>
      </c>
      <c r="O6" s="156" t="str">
        <f>VLOOKUP(M6,$Z$2:$AA$4,2,1)</f>
        <v>B</v>
      </c>
      <c r="P6" s="154"/>
      <c r="Q6" s="331">
        <f>J6/$J$5</f>
        <v>0.11085006434385829</v>
      </c>
    </row>
    <row r="7" spans="1:31" ht="29.25" customHeight="1">
      <c r="A7" s="257" t="str">
        <f t="shared" si="0"/>
        <v>SINAPI98459</v>
      </c>
      <c r="B7" s="118" t="s">
        <v>821</v>
      </c>
      <c r="C7" s="148" t="s">
        <v>586</v>
      </c>
      <c r="D7" s="148">
        <v>98459</v>
      </c>
      <c r="E7" s="149" t="str">
        <f>IFERROR(PROPER(
IF($C7="DER",INDEX(CDER!$B:$B,MATCH($D7,CDER!$A:$A,0)),
IF($C7="CDER-R",INDEX('DER-R'!B:B,MATCH($D7,'DER-R'!A:A,0)),
IF($C7="SICRO",INDEX(SICRO!B:B,MATCH($D7,SICRO!A:A,0)),
IF($C7="SINAPI",INDEX(CSINAPI!$B:$B,MATCH($D7,CSINAPI!$A:$A,0)),
IF($C7="CESAN",INDEX(CCESAN!$B:$B,MATCH($D7,CCESAN!$A:$A,0)),
IF($C7="SCORIO",INDEX(CSCORIO!$B:$B,MATCH($D7,CSCORIO!$A:$A,0)),
IF($C7="MERC",INDEX(MERCADO!$B:$B,MATCH($D7,MERCADO!$A:$A,0)),
IF($C7="COMP",INDEX(COMPOSICAO!$B:$B,MATCH($D7,COMPOSICAO!$A:$A,0)),
""))))))))),"*Verificar código*")</f>
        <v>Tapume Com Telha Metálica. Af_03/2024</v>
      </c>
      <c r="F7" s="150" t="str">
        <f>IFERROR(LOWER(
IF($C7="DER",INDEX(CDER!$C:$C,MATCH($D7,CDER!$A:$A,0)),
IF($C7="CDER-R",INDEX('DER-R'!C:C,MATCH($D7,'DER-R'!A:A,0)),
IF($C7="SICRO",INDEX(SICRO!C:C,MATCH($D7,SICRO!A:A,0)),
IF($C7="SINAPI",INDEX(CSINAPI!$C:$C,MATCH($D7,CSINAPI!$A:$A,0)),
IF($C7="CESAN",INDEX(CCESAN!$C:$C,MATCH($D7,CCESAN!$A:$A,0)),
IF($C7="SCORIO",INDEX(CSCORIO!$C:$C,MATCH($D7,CSCORIO!$A:$A,0)),
IF($C7="MERC",INDEX(MERCADO!$D:$D,MATCH($D7,MERCADO!$A:$A,0)),
IF($C7="COMP",INDEX(COMPOSICAO!$H:$H,MATCH($D7,COMPOSICAO!$A:$A,0)),
""))))))))),"")</f>
        <v>m2</v>
      </c>
      <c r="G7" s="151">
        <f>VLOOKUP(B7,'MEMÓRIA DE CÁLCULO'!A:J,10,0)</f>
        <v>167.86</v>
      </c>
      <c r="H7" s="219">
        <f>IFERROR(
IF($C7="DER",INDEX(CDER!$D:$D,MATCH($D7,CDER!$A:$A,0)),
IF($C7="CDER-R",INDEX('DER-R'!D:D,MATCH($D7,'DER-R'!A:A,0)),
IF($C7="SICRO",INDEX(SICRO!D:D,MATCH($D7,SICRO!A:A,0)),
IF($C7="SINAPI",INDEX(CSINAPI!$D:$D,MATCH($D7,CSINAPI!$A:$A,0)),
IF($C7="CESAN",INDEX(CCESAN!$D:$D,MATCH($D7,CCESAN!$A:$A,0)),
IF($C7="SCORIO",INDEX(CSCORIO!$D:$D,MATCH($D7,CSCORIO!$A:$A,0)),
IF($C7="MERC",INDEX(MERCADO!$E:$E,MATCH($D7,MERCADO!$A:$A,0)),
IF($C7="COMP",INDEX(COMPOSICAO!$I:$I,MATCH($D7,COMPOSICAO!$A:$A,0)),
0)))))))),0)</f>
        <v>85.71</v>
      </c>
      <c r="I7" s="219">
        <f>IFERROR(ROUND(H7*(1+$J$2),2),"")</f>
        <v>117.07</v>
      </c>
      <c r="J7" s="218">
        <f>IFERROR(ROUND($I7*$G7,2),"")</f>
        <v>19651.37</v>
      </c>
      <c r="K7" s="154"/>
      <c r="L7" s="155">
        <f>IF((COUNTIF($A$5:$A7,$A7))&gt;1,0,SUMIF(A:A,$A7,G:G))</f>
        <v>167.86</v>
      </c>
      <c r="M7" s="156">
        <f>ROUND(L7*I7,2)</f>
        <v>19651.37</v>
      </c>
      <c r="N7" s="157">
        <f>M7/$J$59</f>
        <v>0.15293885176067432</v>
      </c>
      <c r="O7" s="156" t="str">
        <f>VLOOKUP(M7,$Z$2:$AA$4,2,1)</f>
        <v>A</v>
      </c>
      <c r="P7" s="154"/>
      <c r="Q7" s="458">
        <f>J7/$J$5</f>
        <v>0.82401105649302708</v>
      </c>
    </row>
    <row r="8" spans="1:31" s="429" customFormat="1" ht="28.5" customHeight="1">
      <c r="A8" s="417" t="str">
        <f t="shared" ref="A8" si="1">CONCATENATE(C8,D8)</f>
        <v>DER10402</v>
      </c>
      <c r="B8" s="498" t="s">
        <v>986</v>
      </c>
      <c r="C8" s="418" t="s">
        <v>600</v>
      </c>
      <c r="D8" s="418">
        <v>10402</v>
      </c>
      <c r="E8" s="419" t="str">
        <f>IFERROR(PROPER(
IF($C8="DER",INDEX(CDER!$B:$B,MATCH($D8,CDER!$A:$A,0)),
IF($C8="CDER-R",INDEX('DER-R'!B:B,MATCH($D8,'DER-R'!A:A,0)),
IF($C8="SICRO",INDEX(SICRO!B:B,MATCH($D8,SICRO!A:A,0)),
IF($C8="SINAPI",INDEX(CSINAPI!$B:$B,MATCH($D8,CSINAPI!$A:$A,0)),
IF($C8="CESAN",INDEX(CCESAN!$B:$B,MATCH($D8,CCESAN!$A:$A,0)),
IF($C8="SCORIO",INDEX(CSCORIO!$B:$B,MATCH($D8,CSCORIO!$A:$A,0)),
IF($C8="MERC",INDEX(MERCADO!$B:$B,MATCH($D8,MERCADO!$A:$A,0)),
IF($C8="COMP",INDEX(COMPOSICAO!$B:$B,MATCH($D8,COMPOSICAO!$A:$A,0)),
""))))))))),"*Verificar código*")</f>
        <v>Raspagem Superficial E Limpeza Manual Do Terreno, Realizado Com O Uso De Ferramentas Manuais</v>
      </c>
      <c r="F8" s="420" t="str">
        <f>IFERROR(LOWER(
IF($C8="DER",INDEX(CDER!$C:$C,MATCH($D8,CDER!$A:$A,0)),
IF($C8="CDER-R",INDEX('DER-R'!C:C,MATCH($D8,'DER-R'!A:A,0)),
IF($C8="SICRO",INDEX(SICRO!C:C,MATCH($D8,SICRO!A:A,0)),
IF($C8="SINAPI",INDEX(CSINAPI!$C:$C,MATCH($D8,CSINAPI!$A:$A,0)),
IF($C8="CESAN",INDEX(CCESAN!$C:$C,MATCH($D8,CCESAN!$A:$A,0)),
IF($C8="SCORIO",INDEX(CSCORIO!$C:$C,MATCH($D8,CSCORIO!$A:$A,0)),
IF($C8="MERC",INDEX(MERCADO!$D:$D,MATCH($D8,MERCADO!$A:$A,0)),
IF($C8="COMP",INDEX(COMPOSICAO!$H:$H,MATCH($D8,COMPOSICAO!$A:$A,0)),
""))))))))),"")</f>
        <v>m2</v>
      </c>
      <c r="G8" s="421">
        <f>VLOOKUP(B8,'MEMÓRIA DE CÁLCULO'!A:J,10,0)</f>
        <v>231.17</v>
      </c>
      <c r="H8" s="422">
        <f>IFERROR(
IF($C8="DER",INDEX(CDER!$D:$D,MATCH($D8,CDER!$A:$A,0)),
IF($C8="CDER-R",INDEX('DER-R'!D:D,MATCH($D8,'DER-R'!A:A,0)),
IF($C8="SICRO",INDEX(SICRO!D:D,MATCH($D8,SICRO!A:A,0)),
IF($C8="SINAPI",INDEX(CSINAPI!$D:$D,MATCH($D8,CSINAPI!$A:$A,0)),
IF($C8="CESAN",INDEX(CCESAN!$D:$D,MATCH($D8,CCESAN!$A:$A,0)),
IF($C8="SCORIO",INDEX(CSCORIO!$D:$D,MATCH($D8,CSCORIO!$A:$A,0)),
IF($C8="MERC",INDEX(MERCADO!$E:$E,MATCH($D8,MERCADO!$A:$A,0)),
IF($C8="COMP",INDEX(COMPOSICAO!$I:$I,MATCH($D8,COMPOSICAO!$A:$A,0)),
0)))))))),0)</f>
        <v>4.92</v>
      </c>
      <c r="I8" s="422">
        <f>IFERROR(ROUND(H8*(1+$J$2),2),"")</f>
        <v>6.72</v>
      </c>
      <c r="J8" s="423">
        <f>IFERROR(ROUND($I8*$G8,2),"")</f>
        <v>1553.46</v>
      </c>
      <c r="K8" s="424"/>
      <c r="L8" s="425">
        <f>IF((COUNTIF($A$5:$A8,$A8))&gt;1,0,SUMIF(A:A,$A8,G:G))</f>
        <v>231.17</v>
      </c>
      <c r="M8" s="426">
        <f>ROUND(L8*I8,2)</f>
        <v>1553.46</v>
      </c>
      <c r="N8" s="427">
        <f>M8/$J$59</f>
        <v>1.2089965669372526E-2</v>
      </c>
      <c r="O8" s="426" t="str">
        <f>VLOOKUP(M8,$Z$2:$AA$4,2,1)</f>
        <v>B</v>
      </c>
      <c r="P8" s="424"/>
      <c r="Q8" s="428">
        <f>J8/$J$5</f>
        <v>6.5138879163114727E-2</v>
      </c>
    </row>
    <row r="9" spans="1:31" ht="30" customHeight="1">
      <c r="A9" s="257" t="str">
        <f t="shared" si="0"/>
        <v/>
      </c>
      <c r="B9" s="118">
        <v>2</v>
      </c>
      <c r="C9" s="148"/>
      <c r="D9" s="148"/>
      <c r="E9" s="149" t="s">
        <v>7491</v>
      </c>
      <c r="F9" s="150"/>
      <c r="G9" s="151"/>
      <c r="H9" s="152"/>
      <c r="I9" s="108"/>
      <c r="J9" s="218">
        <f>SUM(J10:J12)</f>
        <v>20366.34</v>
      </c>
      <c r="K9" s="154"/>
      <c r="L9" s="155"/>
      <c r="M9" s="156"/>
      <c r="N9" s="157"/>
      <c r="O9" s="156"/>
      <c r="P9" s="154"/>
    </row>
    <row r="10" spans="1:31" ht="37.5" customHeight="1">
      <c r="A10" s="257" t="str">
        <f t="shared" si="0"/>
        <v>DER30101</v>
      </c>
      <c r="B10" s="118" t="s">
        <v>836</v>
      </c>
      <c r="C10" s="148" t="s">
        <v>600</v>
      </c>
      <c r="D10" s="148">
        <v>30101</v>
      </c>
      <c r="E10" s="149" t="str">
        <f>IFERROR(PROPER(
IF($C10="DER",INDEX(CDER!$B:$B,MATCH($D10,CDER!$A:$A,0)),
IF($C10="CDER-R",INDEX('DER-R'!B:B,MATCH($D10,'DER-R'!A:A,0)),
IF($C10="SICRO",INDEX(SICRO!B:B,MATCH($D10,SICRO!A:A,0)),
IF($C10="SINAPI",INDEX(CSINAPI!$B:$B,MATCH($D10,CSINAPI!$A:$A,0)),
IF($C10="CESAN",INDEX(CCESAN!$B:$B,MATCH($D10,CCESAN!$A:$A,0)),
IF($C10="SCORIO",INDEX(CSCORIO!$B:$B,MATCH($D10,CSCORIO!$A:$A,0)),
IF($C10="MERC",INDEX(MERCADO!$B:$B,MATCH($D10,MERCADO!$A:$A,0)),
IF($C10="COMP",INDEX(COMPOSICAO!$B:$B,MATCH($D10,COMPOSICAO!$A:$A,0)),
""))))))))),"*Verificar código*")</f>
        <v>Escavação Manual Em Material De 1A. Categoria, Até 1.50 M De Profundidade</v>
      </c>
      <c r="F10" s="150" t="str">
        <f>IFERROR(LOWER(
IF($C10="DER",INDEX(CDER!$C:$C,MATCH($D10,CDER!$A:$A,0)),
IF($C10="CDER-R",INDEX('DER-R'!C:C,MATCH($D10,'DER-R'!A:A,0)),
IF($C10="SICRO",INDEX(SICRO!C:C,MATCH($D10,SICRO!A:A,0)),
IF($C10="SINAPI",INDEX(CSINAPI!$C:$C,MATCH($D10,CSINAPI!$A:$A,0)),
IF($C10="CESAN",INDEX(CCESAN!$C:$C,MATCH($D10,CCESAN!$A:$A,0)),
IF($C10="SCORIO",INDEX(CSCORIO!$C:$C,MATCH($D10,CSCORIO!$A:$A,0)),
IF($C10="MERC",INDEX(MERCADO!$D:$D,MATCH($D10,MERCADO!$A:$A,0)),
IF($C10="COMP",INDEX(COMPOSICAO!$H:$H,MATCH($D10,COMPOSICAO!$A:$A,0)),
""))))))))),"")</f>
        <v>m3</v>
      </c>
      <c r="G10" s="151">
        <f>VLOOKUP(B10,'MEMÓRIA DE CÁLCULO'!A:J,10,0)</f>
        <v>6.1752500000000001</v>
      </c>
      <c r="H10" s="219">
        <f>IFERROR(
IF($C10="DER",INDEX(CDER!$D:$D,MATCH($D10,CDER!$A:$A,0)),
IF($C10="CDER-R",INDEX('DER-R'!D:D,MATCH($D10,'DER-R'!A:A,0)),
IF($C10="SICRO",INDEX(SICRO!D:D,MATCH($D10,SICRO!A:A,0)),
IF($C10="SINAPI",INDEX(CSINAPI!$D:$D,MATCH($D10,CSINAPI!$A:$A,0)),
IF($C10="CESAN",INDEX(CCESAN!$D:$D,MATCH($D10,CCESAN!$A:$A,0)),
IF($C10="SCORIO",INDEX(CSCORIO!$D:$D,MATCH($D10,CSCORIO!$A:$A,0)),
IF($C10="MERC",INDEX(MERCADO!$E:$E,MATCH($D10,MERCADO!$A:$A,0)),
IF($C10="COMP",INDEX(COMPOSICAO!$I:$I,MATCH($D10,COMPOSICAO!$A:$A,0)),
0)))))))),0)</f>
        <v>63.96</v>
      </c>
      <c r="I10" s="220">
        <f>IFERROR(ROUND(H10*(1+$J$2),2),"")</f>
        <v>87.36</v>
      </c>
      <c r="J10" s="218">
        <f>IFERROR(ROUND($I10*$G10,2),"")</f>
        <v>539.47</v>
      </c>
      <c r="K10" s="154"/>
      <c r="L10" s="155">
        <f>IF((COUNTIF($A$5:$A10,$A10))&gt;1,0,SUMIF(A:A,$A10,G:G))</f>
        <v>6.1752500000000001</v>
      </c>
      <c r="M10" s="156">
        <f>ROUND(L10*I10,2)</f>
        <v>539.47</v>
      </c>
      <c r="N10" s="157">
        <f>M10/$J$59</f>
        <v>4.198481956185802E-3</v>
      </c>
      <c r="O10" s="156" t="str">
        <f>VLOOKUP(M10,$Z$2:$AA$4,2,1)</f>
        <v>C</v>
      </c>
      <c r="P10" s="154"/>
    </row>
    <row r="11" spans="1:31" s="257" customFormat="1" ht="33.75" customHeight="1">
      <c r="A11" s="257" t="str">
        <f t="shared" si="0"/>
        <v>SINAPI93382</v>
      </c>
      <c r="B11" s="118" t="s">
        <v>837</v>
      </c>
      <c r="C11" s="448" t="s">
        <v>586</v>
      </c>
      <c r="D11" s="448">
        <v>93382</v>
      </c>
      <c r="E11" s="450" t="str">
        <f>IFERROR(PROPER(
IF($C11="DER",INDEX(CDER!$B:$B,MATCH($D11,CDER!$A:$A,0)),
IF($C11="CDER-R",INDEX('DER-R'!B:B,MATCH($D11,'DER-R'!A:A,0)),
IF($C11="SICRO",INDEX(SICRO!B:B,MATCH($D11,SICRO!A:A,0)),
IF($C11="SINAPI",INDEX(CSINAPI!$B:$B,MATCH($D11,CSINAPI!$A:$A,0)),
IF($C11="CESAN",INDEX(CCESAN!$B:$B,MATCH($D11,CCESAN!$A:$A,0)),
IF($C11="SCORIO",INDEX(CSCORIO!$B:$B,MATCH($D11,CSCORIO!$A:$A,0)),
IF($C11="MERC",INDEX(MERCADO!$B:$B,MATCH($D11,MERCADO!$A:$A,0)),
IF($C11="COMP",INDEX(COMPOSICAO!$B:$B,MATCH($D11,COMPOSICAO!$A:$A,0)),
""))))))))),"*Verificar código*")</f>
        <v>Reaterro Manual De Valas, Com Compactador De Solos De Percussão. Af_08/2023</v>
      </c>
      <c r="F11" s="451" t="str">
        <f>IFERROR(LOWER(
IF($C11="DER",INDEX(CDER!$C:$C,MATCH($D11,CDER!$A:$A,0)),
IF($C11="CDER-R",INDEX('DER-R'!C:C,MATCH($D11,'DER-R'!A:A,0)),
IF($C11="SICRO",INDEX(SICRO!C:C,MATCH($D11,SICRO!A:A,0)),
IF($C11="SINAPI",INDEX(CSINAPI!$C:$C,MATCH($D11,CSINAPI!$A:$A,0)),
IF($C11="CESAN",INDEX(CCESAN!$C:$C,MATCH($D11,CCESAN!$A:$A,0)),
IF($C11="SCORIO",INDEX(CSCORIO!$C:$C,MATCH($D11,CSCORIO!$A:$A,0)),
IF($C11="MERC",INDEX(MERCADO!$D:$D,MATCH($D11,MERCADO!$A:$A,0)),
IF($C11="COMP",INDEX(COMPOSICAO!$H:$H,MATCH($D11,COMPOSICAO!$A:$A,0)),
""))))))))),"")</f>
        <v>m3</v>
      </c>
      <c r="G11" s="151">
        <f>VLOOKUP(B11,'MEMÓRIA DE CÁLCULO'!A:J,10,0)</f>
        <v>2.1074999999999999</v>
      </c>
      <c r="H11" s="219">
        <f>IFERROR(
IF($C11="DER",INDEX(CDER!$D:$D,MATCH($D11,CDER!$A:$A,0)),
IF($C11="CDER-R",INDEX('DER-R'!D:D,MATCH($D11,'DER-R'!A:A,0)),
IF($C11="SICRO",INDEX(SICRO!D:D,MATCH($D11,SICRO!A:A,0)),
IF($C11="SINAPI",INDEX(CSINAPI!$D:$D,MATCH($D11,CSINAPI!$A:$A,0)),
IF($C11="CESAN",INDEX(CCESAN!$D:$D,MATCH($D11,CCESAN!$A:$A,0)),
IF($C11="SCORIO",INDEX(CSCORIO!$D:$D,MATCH($D11,CSCORIO!$A:$A,0)),
IF($C11="MERC",INDEX(MERCADO!$E:$E,MATCH($D11,MERCADO!$A:$A,0)),
IF($C11="COMP",INDEX(COMPOSICAO!$I:$I,MATCH($D11,COMPOSICAO!$A:$A,0)),
0)))))))),0)</f>
        <v>30.2</v>
      </c>
      <c r="I11" s="452">
        <f>IFERROR(ROUND(H11*(1+$J$2),2),"")</f>
        <v>41.25</v>
      </c>
      <c r="J11" s="453">
        <f>IFERROR(ROUND($I11*$G11,2),"")</f>
        <v>86.93</v>
      </c>
      <c r="K11" s="454"/>
      <c r="L11" s="455">
        <f>IF((COUNTIF($A$5:$A47,$A11))&gt;1,0,SUMIF(A:A,$A11,G:G))</f>
        <v>2.1074999999999999</v>
      </c>
      <c r="M11" s="456">
        <f>ROUND(L11*I11,2)</f>
        <v>86.93</v>
      </c>
      <c r="N11" s="457">
        <f>M11/$J$59</f>
        <v>6.7654185858570786E-4</v>
      </c>
      <c r="O11" s="456" t="str">
        <f>VLOOKUP(M11,$Z$2:$AA$4,2,1)</f>
        <v>C</v>
      </c>
      <c r="P11" s="454"/>
    </row>
    <row r="12" spans="1:31" s="257" customFormat="1" ht="39.75" customHeight="1">
      <c r="A12" s="257" t="str">
        <f t="shared" ref="A12" si="2">CONCATENATE(C12,D12)</f>
        <v>DER30208</v>
      </c>
      <c r="B12" s="118" t="s">
        <v>838</v>
      </c>
      <c r="C12" s="448" t="s">
        <v>600</v>
      </c>
      <c r="D12" s="448">
        <v>30208</v>
      </c>
      <c r="E12" s="450" t="str">
        <f>IFERROR(PROPER(
IF($C12="DER",INDEX(CDER!$B:$B,MATCH($D12,CDER!$A:$A,0)),
IF($C12="CDER-R",INDEX('DER-R'!B:B,MATCH($D12,'DER-R'!A:A,0)),
IF($C12="SICRO",INDEX(SICRO!B:B,MATCH($D12,SICRO!A:A,0)),
IF($C12="SINAPI",INDEX(CSINAPI!$B:$B,MATCH($D12,CSINAPI!$A:$A,0)),
IF($C12="CESAN",INDEX(CCESAN!$B:$B,MATCH($D12,CCESAN!$A:$A,0)),
IF($C12="SCORIO",INDEX(CSCORIO!$B:$B,MATCH($D12,CSCORIO!$A:$A,0)),
IF($C12="MERC",INDEX(MERCADO!$B:$B,MATCH($D12,MERCADO!$A:$A,0)),
IF($C12="COMP",INDEX(COMPOSICAO!$B:$B,MATCH($D12,COMPOSICAO!$A:$A,0)),
""))))))))),"*Verificar código*")</f>
        <v>Aterro Manual Para Regularização Do Terreno Em Argila, Inclusive Adensamento Manual E Fornecimento Do Material (Máximo De 100M3)</v>
      </c>
      <c r="F12" s="451" t="str">
        <f>IFERROR(LOWER(
IF($C12="DER",INDEX(CDER!$C:$C,MATCH($D12,CDER!$A:$A,0)),
IF($C12="CDER-R",INDEX('DER-R'!C:C,MATCH($D12,'DER-R'!A:A,0)),
IF($C12="SICRO",INDEX(SICRO!C:C,MATCH($D12,SICRO!A:A,0)),
IF($C12="SINAPI",INDEX(CSINAPI!$C:$C,MATCH($D12,CSINAPI!$A:$A,0)),
IF($C12="CESAN",INDEX(CCESAN!$C:$C,MATCH($D12,CCESAN!$A:$A,0)),
IF($C12="SCORIO",INDEX(CSCORIO!$C:$C,MATCH($D12,CSCORIO!$A:$A,0)),
IF($C12="MERC",INDEX(MERCADO!$D:$D,MATCH($D12,MERCADO!$A:$A,0)),
IF($C12="COMP",INDEX(COMPOSICAO!$H:$H,MATCH($D12,COMPOSICAO!$A:$A,0)),
""))))))))),"")</f>
        <v>m3</v>
      </c>
      <c r="G12" s="151">
        <f>VLOOKUP(B12,'MEMÓRIA DE CÁLCULO'!A:J,10,0)</f>
        <v>72.600000000000009</v>
      </c>
      <c r="H12" s="219">
        <f>IFERROR(
IF($C12="DER",INDEX(CDER!$D:$D,MATCH($D12,CDER!$A:$A,0)),
IF($C12="CDER-R",INDEX('DER-R'!D:D,MATCH($D12,'DER-R'!A:A,0)),
IF($C12="SICRO",INDEX(SICRO!D:D,MATCH($D12,SICRO!A:A,0)),
IF($C12="SINAPI",INDEX(CSINAPI!$D:$D,MATCH($D12,CSINAPI!$A:$A,0)),
IF($C12="CESAN",INDEX(CCESAN!$D:$D,MATCH($D12,CCESAN!$A:$A,0)),
IF($C12="SCORIO",INDEX(CSCORIO!$D:$D,MATCH($D12,CSCORIO!$A:$A,0)),
IF($C12="MERC",INDEX(MERCADO!$E:$E,MATCH($D12,MERCADO!$A:$A,0)),
IF($C12="COMP",INDEX(COMPOSICAO!$I:$I,MATCH($D12,COMPOSICAO!$A:$A,0)),
0)))))))),0)</f>
        <v>199.06</v>
      </c>
      <c r="I12" s="452">
        <f>IFERROR(ROUND(H12*(1+$J$2),2),"")</f>
        <v>271.89999999999998</v>
      </c>
      <c r="J12" s="453">
        <f>IFERROR(ROUND($I12*$G12,2),"")</f>
        <v>19739.939999999999</v>
      </c>
      <c r="K12" s="454"/>
      <c r="L12" s="455">
        <f>IF((COUNTIF($A$5:$A48,$A12))&gt;1,0,SUMIF(A:A,$A12,G:G))</f>
        <v>72.600000000000009</v>
      </c>
      <c r="M12" s="456">
        <f>ROUND(L12*I12,2)</f>
        <v>19739.939999999999</v>
      </c>
      <c r="N12" s="457">
        <f>M12/$J$59</f>
        <v>0.15362815709157202</v>
      </c>
      <c r="O12" s="456" t="str">
        <f>VLOOKUP(M12,$Z$2:$AA$4,2,1)</f>
        <v>A</v>
      </c>
      <c r="P12" s="454"/>
    </row>
    <row r="13" spans="1:31" ht="30" customHeight="1">
      <c r="B13" s="118">
        <v>3</v>
      </c>
      <c r="C13" s="148"/>
      <c r="D13" s="148"/>
      <c r="E13" s="149" t="s">
        <v>20839</v>
      </c>
      <c r="F13" s="150"/>
      <c r="G13" s="151">
        <f>VLOOKUP(B13,'MEMÓRIA DE CÁLCULO'!A:J,10,0)</f>
        <v>0</v>
      </c>
      <c r="H13" s="219"/>
      <c r="I13" s="220"/>
      <c r="J13" s="218">
        <f>SUM(J14:J20,)</f>
        <v>28125.409999999996</v>
      </c>
      <c r="K13" s="154"/>
      <c r="L13" s="155"/>
      <c r="M13" s="156"/>
      <c r="N13" s="157"/>
      <c r="O13" s="156"/>
      <c r="P13" s="154"/>
    </row>
    <row r="14" spans="1:31" ht="62.25" customHeight="1">
      <c r="A14" s="257" t="str">
        <f t="shared" ref="A14" si="3">CONCATENATE(C14,D14)</f>
        <v>DER200101</v>
      </c>
      <c r="B14" s="118" t="s">
        <v>834</v>
      </c>
      <c r="C14" s="148" t="s">
        <v>600</v>
      </c>
      <c r="D14" s="448">
        <v>200101</v>
      </c>
      <c r="E14" s="149" t="str">
        <f>IFERROR(PROPER(
IF($C14="DER",INDEX(CDER!$B:$B,MATCH($D14,CDER!$A:$A,0)),
IF($C14="CDER-R",INDEX('DER-R'!B:B,MATCH($D14,'DER-R'!A:A,0)),
IF($C14="SICRO",INDEX(SICRO!B:B,MATCH($D14,SICRO!A:A,0)),
IF($C14="SINAPI",INDEX(CSINAPI!$B:$B,MATCH($D14,CSINAPI!$A:$A,0)),
IF($C14="CESAN",INDEX(CCESAN!$B:$B,MATCH($D14,CCESAN!$A:$A,0)),
IF($C14="SCORIO",INDEX(CSCORIO!$B:$B,MATCH($D14,CSCORIO!$A:$A,0)),
IF($C14="MERC",INDEX(MERCADO!$B:$B,MATCH($D14,MERCADO!$A:$A,0)),
IF($C14="COMP",INDEX(COMPOSICAO!$B:$B,MATCH($D14,COMPOSICAO!$A:$A,0)),
""))))))))),"*Verificar código*")</f>
        <v>Alambrado Com Tela Losangular De Arame Galvanizado, Fio Nº 12, Malha De 2" (50 Mm), Revestida Em Pvc, Fixada Em Estrutura Metálica Composta Por Tubos De Ferro Galvanizado, Montantes Verticais Ø 2.1/2" E Travessas Horizontais Ø 1", Incluindo Portão Metálico Tipo Padrão, Pintura Com Duas Demãos De Tinta Esmalte Sintético E Uma Demão De Fundo Anti-Corrosivo</v>
      </c>
      <c r="F14" s="150" t="str">
        <f>IFERROR(LOWER(
IF($C14="DER",INDEX(CDER!$C:$C,MATCH($D14,CDER!$A:$A,0)),
IF($C14="CDER-R",INDEX('DER-R'!C:C,MATCH($D14,'DER-R'!A:A,0)),
IF($C14="SICRO",INDEX(SICRO!C:C,MATCH($D14,SICRO!A:A,0)),
IF($C14="SINAPI",INDEX(CSINAPI!$C:$C,MATCH($D14,CSINAPI!$A:$A,0)),
IF($C14="CESAN",INDEX(CCESAN!$C:$C,MATCH($D14,CCESAN!$A:$A,0)),
IF($C14="SCORIO",INDEX(CSCORIO!$C:$C,MATCH($D14,CSCORIO!$A:$A,0)),
IF($C14="MERC",INDEX(MERCADO!$D:$D,MATCH($D14,MERCADO!$A:$A,0)),
IF($C14="COMP",INDEX(COMPOSICAO!$H:$H,MATCH($D14,COMPOSICAO!$A:$A,0)),
""))))))))),"")</f>
        <v>m2</v>
      </c>
      <c r="G14" s="151">
        <f>VLOOKUP(B14,'MEMÓRIA DE CÁLCULO'!A:J,10,0)</f>
        <v>81.72</v>
      </c>
      <c r="H14" s="449">
        <f>IFERROR(
IF($C14="DER",INDEX(CDER!$D:$D,MATCH($D14,CDER!$A:$A,0)),
IF($C14="CDER-R",INDEX('DER-R'!D:D,MATCH($D14,'DER-R'!A:A,0)),
IF($C14="SICRO",INDEX(SICRO!D:D,MATCH($D14,SICRO!A:A,0)),
IF($C14="SINAPI",INDEX(CSINAPI!$D:$D,MATCH($D14,CSINAPI!$A:$A,0)),
IF($C14="CESAN",INDEX(CCESAN!$D:$D,MATCH($D14,CCESAN!$A:$A,0)),
IF($C14="SCORIO",INDEX(CSCORIO!$D:$D,MATCH($D14,CSCORIO!$A:$A,0)),
IF($C14="MERC",INDEX(MERCADO!$E:$E,MATCH($D14,MERCADO!$A:$A,0)),
IF($C14="COMP",INDEX(COMPOSICAO!$I:$I,MATCH($D14,COMPOSICAO!$A:$A,0)),
0)))))))),0)</f>
        <v>162.85</v>
      </c>
      <c r="I14" s="220">
        <f t="shared" ref="I14" si="4">IFERROR(ROUND(H14*(1+$J$2),2),"")</f>
        <v>222.44</v>
      </c>
      <c r="J14" s="218">
        <f t="shared" ref="J14:J20" si="5">IFERROR(ROUND($I14*$G14,2),"")</f>
        <v>18177.8</v>
      </c>
      <c r="K14" s="154"/>
      <c r="L14" s="155">
        <f>IF((COUNTIF($A$5:$A14,$A14))&gt;1,0,SUMIF(A:A,$A14,G:G))</f>
        <v>81.72</v>
      </c>
      <c r="M14" s="156">
        <f t="shared" ref="M14" si="6">ROUND(L14*I14,2)</f>
        <v>18177.8</v>
      </c>
      <c r="N14" s="157">
        <f t="shared" ref="N14:N20" si="7">M14/$J$59</f>
        <v>0.14147063841020682</v>
      </c>
      <c r="O14" s="156" t="str">
        <f t="shared" ref="O14" si="8">VLOOKUP(M14,$Z$2:$AA$4,2,1)</f>
        <v>A</v>
      </c>
      <c r="P14" s="154"/>
    </row>
    <row r="15" spans="1:31" ht="45" customHeight="1">
      <c r="A15" s="257" t="str">
        <f t="shared" ref="A15" si="9">CONCATENATE(C15,D15)</f>
        <v>DER200202</v>
      </c>
      <c r="B15" s="118" t="s">
        <v>844</v>
      </c>
      <c r="C15" s="148" t="s">
        <v>600</v>
      </c>
      <c r="D15" s="448">
        <v>200202</v>
      </c>
      <c r="E15" s="149" t="str">
        <f>IFERROR(PROPER(
IF($C15="DER",INDEX(CDER!$B:$B,MATCH($D15,CDER!$A:$A,0)),
IF($C15="CDER-R",INDEX('DER-R'!B:B,MATCH($D15,'DER-R'!A:A,0)),
IF($C15="SICRO",INDEX(SICRO!B:B,MATCH($D15,SICRO!A:A,0)),
IF($C15="SINAPI",INDEX(CSINAPI!$B:$B,MATCH($D15,CSINAPI!$A:$A,0)),
IF($C15="CESAN",INDEX(CCESAN!$B:$B,MATCH($D15,CCESAN!$A:$A,0)),
IF($C15="SCORIO",INDEX(CSCORIO!$B:$B,MATCH($D15,CSCORIO!$A:$A,0)),
IF($C15="MERC",INDEX(MERCADO!$B:$B,MATCH($D15,MERCADO!$A:$A,0)),
IF($C15="COMP",INDEX(COMPOSICAO!$B:$B,MATCH($D15,COMPOSICAO!$A:$A,0)),
""))))))))),"*Verificar código*")</f>
        <v>Assentamento De Meio-Fio Pré-Moldado De Concreto Com Dimensões De 15 X 12 X 30 X 100 Cm, Rejuntado Com Argamassa De Cimento E Areia No Traço 1:3</v>
      </c>
      <c r="F15" s="150" t="str">
        <f>IFERROR(LOWER(
IF($C15="DER",INDEX(CDER!$C:$C,MATCH($D15,CDER!$A:$A,0)),
IF($C15="CDER-R",INDEX('DER-R'!C:C,MATCH($D15,'DER-R'!A:A,0)),
IF($C15="SICRO",INDEX(SICRO!C:C,MATCH($D15,SICRO!A:A,0)),
IF($C15="SINAPI",INDEX(CSINAPI!$C:$C,MATCH($D15,CSINAPI!$A:$A,0)),
IF($C15="CESAN",INDEX(CCESAN!$C:$C,MATCH($D15,CCESAN!$A:$A,0)),
IF($C15="SCORIO",INDEX(CSCORIO!$C:$C,MATCH($D15,CSCORIO!$A:$A,0)),
IF($C15="MERC",INDEX(MERCADO!$D:$D,MATCH($D15,MERCADO!$A:$A,0)),
IF($C15="COMP",INDEX(COMPOSICAO!$H:$H,MATCH($D15,COMPOSICAO!$A:$A,0)),
""))))))))),"")</f>
        <v>m</v>
      </c>
      <c r="G15" s="151">
        <f>VLOOKUP(B15,'MEMÓRIA DE CÁLCULO'!A:J,10,0)</f>
        <v>77.3</v>
      </c>
      <c r="H15" s="449">
        <f>IFERROR(
IF($C15="DER",INDEX(CDER!$D:$D,MATCH($D15,CDER!$A:$A,0)),
IF($C15="CDER-R",INDEX('DER-R'!D:D,MATCH($D15,'DER-R'!A:A,0)),
IF($C15="SICRO",INDEX(SICRO!D:D,MATCH($D15,SICRO!A:A,0)),
IF($C15="SINAPI",INDEX(CSINAPI!$D:$D,MATCH($D15,CSINAPI!$A:$A,0)),
IF($C15="CESAN",INDEX(CCESAN!$D:$D,MATCH($D15,CCESAN!$A:$A,0)),
IF($C15="SCORIO",INDEX(CSCORIO!$D:$D,MATCH($D15,CSCORIO!$A:$A,0)),
IF($C15="MERC",INDEX(MERCADO!$E:$E,MATCH($D15,MERCADO!$A:$A,0)),
IF($C15="COMP",INDEX(COMPOSICAO!$I:$I,MATCH($D15,COMPOSICAO!$A:$A,0)),
0)))))))),0)</f>
        <v>73.349999999999994</v>
      </c>
      <c r="I15" s="220">
        <f t="shared" ref="I15" si="10">IFERROR(ROUND(H15*(1+$J$2),2),"")</f>
        <v>100.19</v>
      </c>
      <c r="J15" s="218">
        <f t="shared" si="5"/>
        <v>7744.69</v>
      </c>
      <c r="K15" s="154"/>
      <c r="L15" s="155">
        <f>IF((COUNTIF($A$5:$A15,$A15))&gt;1,0,SUMIF(A:A,$A15,G:G))</f>
        <v>77.3</v>
      </c>
      <c r="M15" s="156">
        <f t="shared" ref="M15" si="11">ROUND(L15*I15,2)</f>
        <v>7744.69</v>
      </c>
      <c r="N15" s="157">
        <f t="shared" si="7"/>
        <v>6.0273863646268779E-2</v>
      </c>
      <c r="O15" s="156" t="str">
        <f t="shared" ref="O15" si="12">VLOOKUP(M15,$Z$2:$AA$4,2,1)</f>
        <v>A</v>
      </c>
      <c r="P15" s="154"/>
    </row>
    <row r="16" spans="1:31" ht="62.25" customHeight="1">
      <c r="A16" s="257" t="str">
        <f t="shared" ref="A16" si="13">CONCATENATE(C16,D16)</f>
        <v>SINAPI105098</v>
      </c>
      <c r="B16" s="118" t="s">
        <v>845</v>
      </c>
      <c r="C16" s="148" t="s">
        <v>586</v>
      </c>
      <c r="D16" s="448">
        <v>105098</v>
      </c>
      <c r="E16" s="149" t="str">
        <f>IFERROR(PROPER(
IF($C16="DER",INDEX(CDER!$B:$B,MATCH($D16,CDER!$A:$A,0)),
IF($C16="CDER-R",INDEX('DER-R'!B:B,MATCH($D16,'DER-R'!A:A,0)),
IF($C16="SICRO",INDEX(SICRO!B:B,MATCH($D16,SICRO!A:A,0)),
IF($C16="SINAPI",INDEX(CSINAPI!$B:$B,MATCH($D16,CSINAPI!$A:$A,0)),
IF($C16="CESAN",INDEX(CCESAN!$B:$B,MATCH($D16,CCESAN!$A:$A,0)),
IF($C16="SCORIO",INDEX(CSCORIO!$B:$B,MATCH($D16,CSCORIO!$A:$A,0)),
IF($C16="MERC",INDEX(MERCADO!$B:$B,MATCH($D16,MERCADO!$A:$A,0)),
IF($C16="COMP",INDEX(COMPOSICAO!$B:$B,MATCH($D16,COMPOSICAO!$A:$A,0)),
""))))))))),"*Verificar código*")</f>
        <v>Pilar De Madeira Roliça, Eucalipto Ou Equivalente Da Região, Fixado Com Vergalhão, Diâmetro De 16 A 20 Cm, Apoio Articulado, Comprimento De 6 M. Af_03/2024</v>
      </c>
      <c r="F16" s="150" t="str">
        <f>IFERROR(LOWER(
IF($C16="DER",INDEX(CDER!$C:$C,MATCH($D16,CDER!$A:$A,0)),
IF($C16="CDER-R",INDEX('DER-R'!C:C,MATCH($D16,'DER-R'!A:A,0)),
IF($C16="SICRO",INDEX(SICRO!C:C,MATCH($D16,SICRO!A:A,0)),
IF($C16="SINAPI",INDEX(CSINAPI!$C:$C,MATCH($D16,CSINAPI!$A:$A,0)),
IF($C16="CESAN",INDEX(CCESAN!$C:$C,MATCH($D16,CCESAN!$A:$A,0)),
IF($C16="SCORIO",INDEX(CSCORIO!$C:$C,MATCH($D16,CSCORIO!$A:$A,0)),
IF($C16="MERC",INDEX(MERCADO!$D:$D,MATCH($D16,MERCADO!$A:$A,0)),
IF($C16="COMP",INDEX(COMPOSICAO!$H:$H,MATCH($D16,COMPOSICAO!$A:$A,0)),
""))))))))),"")</f>
        <v>m</v>
      </c>
      <c r="G16" s="151">
        <f>VLOOKUP(B16,'MEMÓRIA DE CÁLCULO'!A:J,10,0)</f>
        <v>9</v>
      </c>
      <c r="H16" s="449">
        <f>IFERROR(
IF($C16="DER",INDEX(CDER!$D:$D,MATCH($D16,CDER!$A:$A,0)),
IF($C16="CDER-R",INDEX('DER-R'!D:D,MATCH($D16,'DER-R'!A:A,0)),
IF($C16="SICRO",INDEX(SICRO!D:D,MATCH($D16,SICRO!A:A,0)),
IF($C16="SINAPI",INDEX(CSINAPI!$D:$D,MATCH($D16,CSINAPI!$A:$A,0)),
IF($C16="CESAN",INDEX(CCESAN!$D:$D,MATCH($D16,CCESAN!$A:$A,0)),
IF($C16="SCORIO",INDEX(CSCORIO!$D:$D,MATCH($D16,CSCORIO!$A:$A,0)),
IF($C16="MERC",INDEX(MERCADO!$E:$E,MATCH($D16,MERCADO!$A:$A,0)),
IF($C16="COMP",INDEX(COMPOSICAO!$I:$I,MATCH($D16,COMPOSICAO!$A:$A,0)),
0)))))))),0)</f>
        <v>89.84</v>
      </c>
      <c r="I16" s="220">
        <f t="shared" ref="I16" si="14">IFERROR(ROUND(H16*(1+$J$2),2),"")</f>
        <v>122.71</v>
      </c>
      <c r="J16" s="218">
        <f t="shared" si="5"/>
        <v>1104.3900000000001</v>
      </c>
      <c r="K16" s="154"/>
      <c r="L16" s="155">
        <f>IF((COUNTIF($A$5:$A16,$A16))&gt;1,0,SUMIF(A:A,$A16,G:G))</f>
        <v>9</v>
      </c>
      <c r="M16" s="156">
        <f t="shared" ref="M16" si="15">ROUND(L16*I16,2)</f>
        <v>1104.3900000000001</v>
      </c>
      <c r="N16" s="157">
        <f t="shared" si="7"/>
        <v>8.5950312113593687E-3</v>
      </c>
      <c r="O16" s="156" t="str">
        <f t="shared" ref="O16" si="16">VLOOKUP(M16,$Z$2:$AA$4,2,1)</f>
        <v>C</v>
      </c>
      <c r="P16" s="154"/>
    </row>
    <row r="17" spans="1:16" ht="50.25" customHeight="1">
      <c r="A17" s="257" t="str">
        <f t="shared" ref="A17" si="17">CONCATENATE(C17,D17)</f>
        <v>SINAPI105100</v>
      </c>
      <c r="B17" s="118" t="s">
        <v>846</v>
      </c>
      <c r="C17" s="148" t="s">
        <v>586</v>
      </c>
      <c r="D17" s="448">
        <v>105100</v>
      </c>
      <c r="E17" s="149" t="str">
        <f>IFERROR(PROPER(
IF($C17="DER",INDEX(CDER!$B:$B,MATCH($D17,CDER!$A:$A,0)),
IF($C17="CDER-R",INDEX('DER-R'!B:B,MATCH($D17,'DER-R'!A:A,0)),
IF($C17="SICRO",INDEX(SICRO!B:B,MATCH($D17,SICRO!A:A,0)),
IF($C17="SINAPI",INDEX(CSINAPI!$B:$B,MATCH($D17,CSINAPI!$A:$A,0)),
IF($C17="CESAN",INDEX(CCESAN!$B:$B,MATCH($D17,CCESAN!$A:$A,0)),
IF($C17="SCORIO",INDEX(CSCORIO!$B:$B,MATCH($D17,CSCORIO!$A:$A,0)),
IF($C17="MERC",INDEX(MERCADO!$B:$B,MATCH($D17,MERCADO!$A:$A,0)),
IF($C17="COMP",INDEX(COMPOSICAO!$B:$B,MATCH($D17,COMPOSICAO!$A:$A,0)),
""))))))))),"*Verificar código*")</f>
        <v>Viga De Madeira Roliça, Eucalipto Ou Equivalente Da Região, Diâmetro De 16 A 20 Cm. Af_03/2024</v>
      </c>
      <c r="F17" s="150" t="str">
        <f>IFERROR(LOWER(
IF($C17="DER",INDEX(CDER!$C:$C,MATCH($D17,CDER!$A:$A,0)),
IF($C17="CDER-R",INDEX('DER-R'!C:C,MATCH($D17,'DER-R'!A:A,0)),
IF($C17="SICRO",INDEX(SICRO!C:C,MATCH($D17,SICRO!A:A,0)),
IF($C17="SINAPI",INDEX(CSINAPI!$C:$C,MATCH($D17,CSINAPI!$A:$A,0)),
IF($C17="CESAN",INDEX(CCESAN!$C:$C,MATCH($D17,CCESAN!$A:$A,0)),
IF($C17="SCORIO",INDEX(CSCORIO!$C:$C,MATCH($D17,CSCORIO!$A:$A,0)),
IF($C17="MERC",INDEX(MERCADO!$D:$D,MATCH($D17,MERCADO!$A:$A,0)),
IF($C17="COMP",INDEX(COMPOSICAO!$H:$H,MATCH($D17,COMPOSICAO!$A:$A,0)),
""))))))))),"")</f>
        <v>m</v>
      </c>
      <c r="G17" s="151">
        <f>VLOOKUP(B17,'MEMÓRIA DE CÁLCULO'!A:J,10,0)</f>
        <v>2.9</v>
      </c>
      <c r="H17" s="449">
        <f>IFERROR(
IF($C17="DER",INDEX(CDER!$D:$D,MATCH($D17,CDER!$A:$A,0)),
IF($C17="CDER-R",INDEX('DER-R'!D:D,MATCH($D17,'DER-R'!A:A,0)),
IF($C17="SICRO",INDEX(SICRO!D:D,MATCH($D17,SICRO!A:A,0)),
IF($C17="SINAPI",INDEX(CSINAPI!$D:$D,MATCH($D17,CSINAPI!$A:$A,0)),
IF($C17="CESAN",INDEX(CCESAN!$D:$D,MATCH($D17,CCESAN!$A:$A,0)),
IF($C17="SCORIO",INDEX(CSCORIO!$D:$D,MATCH($D17,CSCORIO!$A:$A,0)),
IF($C17="MERC",INDEX(MERCADO!$E:$E,MATCH($D17,MERCADO!$A:$A,0)),
IF($C17="COMP",INDEX(COMPOSICAO!$I:$I,MATCH($D17,COMPOSICAO!$A:$A,0)),
0)))))))),0)</f>
        <v>118.33</v>
      </c>
      <c r="I17" s="220">
        <f t="shared" ref="I17" si="18">IFERROR(ROUND(H17*(1+$J$2),2),"")</f>
        <v>161.63</v>
      </c>
      <c r="J17" s="218">
        <f t="shared" si="5"/>
        <v>468.73</v>
      </c>
      <c r="K17" s="154"/>
      <c r="L17" s="155">
        <f>IF((COUNTIF($A$5:$A17,$A17))&gt;1,0,SUMIF(A:A,$A17,G:G))</f>
        <v>2.9</v>
      </c>
      <c r="M17" s="156">
        <f t="shared" ref="M17" si="19">ROUND(L17*I17,2)</f>
        <v>468.73</v>
      </c>
      <c r="N17" s="157">
        <f t="shared" si="7"/>
        <v>3.6479404736555715E-3</v>
      </c>
      <c r="O17" s="156" t="str">
        <f t="shared" ref="O17" si="20">VLOOKUP(M17,$Z$2:$AA$4,2,1)</f>
        <v>C</v>
      </c>
      <c r="P17" s="154"/>
    </row>
    <row r="18" spans="1:16" ht="32.25" customHeight="1">
      <c r="A18" s="257" t="str">
        <f t="shared" ref="A18" si="21">CONCATENATE(C18,D18)</f>
        <v>COMP5</v>
      </c>
      <c r="B18" s="118" t="s">
        <v>847</v>
      </c>
      <c r="C18" s="148" t="s">
        <v>587</v>
      </c>
      <c r="D18" s="448">
        <v>5</v>
      </c>
      <c r="E18" s="149" t="str">
        <f>IFERROR(PROPER(
IF($C18="DER",INDEX(CDER!$B:$B,MATCH($D18,CDER!$A:$A,0)),
IF($C18="CDER-R",INDEX('DER-R'!B:B,MATCH($D18,'DER-R'!A:A,0)),
IF($C18="SICRO",INDEX(SICRO!B:B,MATCH($D18,SICRO!A:A,0)),
IF($C18="SINAPI",INDEX(CSINAPI!$B:$B,MATCH($D18,CSINAPI!$A:$A,0)),
IF($C18="CESAN",INDEX(CCESAN!$B:$B,MATCH($D18,CCESAN!$A:$A,0)),
IF($C18="SCORIO",INDEX(CSCORIO!$B:$B,MATCH($D18,CSCORIO!$A:$A,0)),
IF($C18="MERC",INDEX(MERCADO!$B:$B,MATCH($D18,MERCADO!$A:$A,0)),
IF($C18="COMP",INDEX(COMPOSICAO!$B:$B,MATCH($D18,COMPOSICAO!$A:$A,0)),
""))))))))),"*Verificar código*")</f>
        <v>Corrente De Elo 12,50 Mm - 1/2'', Fornecimento E Instalação.</v>
      </c>
      <c r="F18" s="150" t="str">
        <f>IFERROR(LOWER(
IF($C18="DER",INDEX(CDER!$C:$C,MATCH($D18,CDER!$A:$A,0)),
IF($C18="CDER-R",INDEX('DER-R'!C:C,MATCH($D18,'DER-R'!A:A,0)),
IF($C18="SICRO",INDEX(SICRO!C:C,MATCH($D18,SICRO!A:A,0)),
IF($C18="SINAPI",INDEX(CSINAPI!$C:$C,MATCH($D18,CSINAPI!$A:$A,0)),
IF($C18="CESAN",INDEX(CCESAN!$C:$C,MATCH($D18,CCESAN!$A:$A,0)),
IF($C18="SCORIO",INDEX(CSCORIO!$C:$C,MATCH($D18,CSCORIO!$A:$A,0)),
IF($C18="MERC",INDEX(MERCADO!$D:$D,MATCH($D18,MERCADO!$A:$A,0)),
IF($C18="COMP",INDEX(COMPOSICAO!$H:$H,MATCH($D18,COMPOSICAO!$A:$A,0)),
""))))))))),"")</f>
        <v>m</v>
      </c>
      <c r="G18" s="151">
        <f>VLOOKUP(B18,'MEMÓRIA DE CÁLCULO'!A:J,10,0)</f>
        <v>1.5</v>
      </c>
      <c r="H18" s="449">
        <f>IFERROR(
IF($C18="DER",INDEX(CDER!$D:$D,MATCH($D18,CDER!$A:$A,0)),
IF($C18="CDER-R",INDEX('DER-R'!D:D,MATCH($D18,'DER-R'!A:A,0)),
IF($C18="SICRO",INDEX(SICRO!D:D,MATCH($D18,SICRO!A:A,0)),
IF($C18="SINAPI",INDEX(CSINAPI!$D:$D,MATCH($D18,CSINAPI!$A:$A,0)),
IF($C18="CESAN",INDEX(CCESAN!$D:$D,MATCH($D18,CCESAN!$A:$A,0)),
IF($C18="SCORIO",INDEX(CSCORIO!$D:$D,MATCH($D18,CSCORIO!$A:$A,0)),
IF($C18="MERC",INDEX(MERCADO!$E:$E,MATCH($D18,MERCADO!$A:$A,0)),
IF($C18="COMP",INDEX(COMPOSICAO!$I:$I,MATCH($D18,COMPOSICAO!$A:$A,0)),
0)))))))),0)</f>
        <v>92.61</v>
      </c>
      <c r="I18" s="220">
        <f t="shared" ref="I18" si="22">IFERROR(ROUND(H18*(1+$J$2),2),"")</f>
        <v>126.5</v>
      </c>
      <c r="J18" s="218">
        <f t="shared" si="5"/>
        <v>189.75</v>
      </c>
      <c r="K18" s="154"/>
      <c r="L18" s="155">
        <f>IF((COUNTIF($A$5:$A18,$A18))&gt;1,0,SUMIF(A:A,$A18,G:G))</f>
        <v>1.5</v>
      </c>
      <c r="M18" s="156">
        <f t="shared" ref="M18" si="23">ROUND(L18*I18,2)</f>
        <v>189.75</v>
      </c>
      <c r="N18" s="157">
        <f t="shared" si="7"/>
        <v>1.4767493117064079E-3</v>
      </c>
      <c r="O18" s="156" t="str">
        <f t="shared" ref="O18" si="24">VLOOKUP(M18,$Z$2:$AA$4,2,1)</f>
        <v>C</v>
      </c>
      <c r="P18" s="154"/>
    </row>
    <row r="19" spans="1:16" ht="43.5" customHeight="1">
      <c r="A19" s="257" t="str">
        <f t="shared" ref="A19" si="25">CONCATENATE(C19,D19)</f>
        <v>SINAPI105088</v>
      </c>
      <c r="B19" s="118" t="s">
        <v>20863</v>
      </c>
      <c r="C19" s="148" t="s">
        <v>586</v>
      </c>
      <c r="D19" s="448">
        <v>105088</v>
      </c>
      <c r="E19" s="149" t="str">
        <f>IFERROR(PROPER(
IF($C19="DER",INDEX(CDER!$B:$B,MATCH($D19,CDER!$A:$A,0)),
IF($C19="CDER-R",INDEX('DER-R'!B:B,MATCH($D19,'DER-R'!A:A,0)),
IF($C19="SICRO",INDEX(SICRO!B:B,MATCH($D19,SICRO!A:A,0)),
IF($C19="SINAPI",INDEX(CSINAPI!$B:$B,MATCH($D19,CSINAPI!$A:$A,0)),
IF($C19="CESAN",INDEX(CCESAN!$B:$B,MATCH($D19,CCESAN!$A:$A,0)),
IF($C19="SCORIO",INDEX(CSCORIO!$B:$B,MATCH($D19,CSCORIO!$A:$A,0)),
IF($C19="MERC",INDEX(MERCADO!$B:$B,MATCH($D19,MERCADO!$A:$A,0)),
IF($C19="COMP",INDEX(COMPOSICAO!$B:$B,MATCH($D19,COMPOSICAO!$A:$A,0)),
""))))))))),"*Verificar código*")</f>
        <v>Viga De Madeira Serrada, Maçaranduba Ou Equivalente Da Região, Não Aparelhada, Seção Retangular 6 X 40 Cm. Af_03/2024</v>
      </c>
      <c r="F19" s="150" t="str">
        <f>IFERROR(LOWER(
IF($C19="DER",INDEX(CDER!$C:$C,MATCH($D19,CDER!$A:$A,0)),
IF($C19="CDER-R",INDEX('DER-R'!C:C,MATCH($D19,'DER-R'!A:A,0)),
IF($C19="SICRO",INDEX(SICRO!C:C,MATCH($D19,SICRO!A:A,0)),
IF($C19="SINAPI",INDEX(CSINAPI!$C:$C,MATCH($D19,CSINAPI!$A:$A,0)),
IF($C19="CESAN",INDEX(CCESAN!$C:$C,MATCH($D19,CCESAN!$A:$A,0)),
IF($C19="SCORIO",INDEX(CSCORIO!$C:$C,MATCH($D19,CSCORIO!$A:$A,0)),
IF($C19="MERC",INDEX(MERCADO!$D:$D,MATCH($D19,MERCADO!$A:$A,0)),
IF($C19="COMP",INDEX(COMPOSICAO!$H:$H,MATCH($D19,COMPOSICAO!$A:$A,0)),
""))))))))),"")</f>
        <v>m</v>
      </c>
      <c r="G19" s="151">
        <f>VLOOKUP(B19,'MEMÓRIA DE CÁLCULO'!A:J,10,0)</f>
        <v>2</v>
      </c>
      <c r="H19" s="449">
        <f>IFERROR(
IF($C19="DER",INDEX(CDER!$D:$D,MATCH($D19,CDER!$A:$A,0)),
IF($C19="CDER-R",INDEX('DER-R'!D:D,MATCH($D19,'DER-R'!A:A,0)),
IF($C19="SICRO",INDEX(SICRO!D:D,MATCH($D19,SICRO!A:A,0)),
IF($C19="SINAPI",INDEX(CSINAPI!$D:$D,MATCH($D19,CSINAPI!$A:$A,0)),
IF($C19="CESAN",INDEX(CCESAN!$D:$D,MATCH($D19,CCESAN!$A:$A,0)),
IF($C19="SCORIO",INDEX(CSCORIO!$D:$D,MATCH($D19,CSCORIO!$A:$A,0)),
IF($C19="MERC",INDEX(MERCADO!$E:$E,MATCH($D19,MERCADO!$A:$A,0)),
IF($C19="COMP",INDEX(COMPOSICAO!$I:$I,MATCH($D19,COMPOSICAO!$A:$A,0)),
0)))))))),0)</f>
        <v>156.13</v>
      </c>
      <c r="I19" s="220">
        <f t="shared" ref="I19" si="26">IFERROR(ROUND(H19*(1+$J$2),2),"")</f>
        <v>213.26</v>
      </c>
      <c r="J19" s="218">
        <f t="shared" si="5"/>
        <v>426.52</v>
      </c>
      <c r="K19" s="154"/>
      <c r="L19" s="155">
        <f>IF((COUNTIF($A$5:$A19,$A19))&gt;1,0,SUMIF(A:A,$A19,G:G))</f>
        <v>2</v>
      </c>
      <c r="M19" s="156">
        <f t="shared" ref="M19" si="27">ROUND(L19*I19,2)</f>
        <v>426.52</v>
      </c>
      <c r="N19" s="157">
        <f t="shared" si="7"/>
        <v>3.3194367137234105E-3</v>
      </c>
      <c r="O19" s="156" t="str">
        <f t="shared" ref="O19" si="28">VLOOKUP(M19,$Z$2:$AA$4,2,1)</f>
        <v>C</v>
      </c>
      <c r="P19" s="154"/>
    </row>
    <row r="20" spans="1:16" ht="39" customHeight="1">
      <c r="A20" s="257" t="str">
        <f t="shared" ref="A20" si="29">CONCATENATE(C20,D20)</f>
        <v>SINAPI102193</v>
      </c>
      <c r="B20" s="118" t="s">
        <v>20865</v>
      </c>
      <c r="C20" s="148" t="s">
        <v>586</v>
      </c>
      <c r="D20" s="448">
        <v>102193</v>
      </c>
      <c r="E20" s="149" t="str">
        <f>IFERROR(PROPER(
IF($C20="DER",INDEX(CDER!$B:$B,MATCH($D20,CDER!$A:$A,0)),
IF($C20="CDER-R",INDEX('DER-R'!B:B,MATCH($D20,'DER-R'!A:A,0)),
IF($C20="SICRO",INDEX(SICRO!B:B,MATCH($D20,SICRO!A:A,0)),
IF($C20="SINAPI",INDEX(CSINAPI!$B:$B,MATCH($D20,CSINAPI!$A:$A,0)),
IF($C20="CESAN",INDEX(CCESAN!$B:$B,MATCH($D20,CCESAN!$A:$A,0)),
IF($C20="SCORIO",INDEX(CSCORIO!$B:$B,MATCH($D20,CSCORIO!$A:$A,0)),
IF($C20="MERC",INDEX(MERCADO!$B:$B,MATCH($D20,MERCADO!$A:$A,0)),
IF($C20="COMP",INDEX(COMPOSICAO!$B:$B,MATCH($D20,COMPOSICAO!$A:$A,0)),
""))))))))),"*Verificar código*")</f>
        <v>Lixamento De Madeira Para Aplicação De Fundo Ou Pintura. Af_01/2021</v>
      </c>
      <c r="F20" s="150" t="str">
        <f>IFERROR(LOWER(
IF($C20="DER",INDEX(CDER!$C:$C,MATCH($D20,CDER!$A:$A,0)),
IF($C20="CDER-R",INDEX('DER-R'!C:C,MATCH($D20,'DER-R'!A:A,0)),
IF($C20="SICRO",INDEX(SICRO!C:C,MATCH($D20,SICRO!A:A,0)),
IF($C20="SINAPI",INDEX(CSINAPI!$C:$C,MATCH($D20,CSINAPI!$A:$A,0)),
IF($C20="CESAN",INDEX(CCESAN!$C:$C,MATCH($D20,CCESAN!$A:$A,0)),
IF($C20="SCORIO",INDEX(CSCORIO!$C:$C,MATCH($D20,CSCORIO!$A:$A,0)),
IF($C20="MERC",INDEX(MERCADO!$D:$D,MATCH($D20,MERCADO!$A:$A,0)),
IF($C20="COMP",INDEX(COMPOSICAO!$H:$H,MATCH($D20,COMPOSICAO!$A:$A,0)),
""))))))))),"")</f>
        <v>m2</v>
      </c>
      <c r="G20" s="151">
        <f>VLOOKUP(B20,'MEMÓRIA DE CÁLCULO'!A:J,10,0)</f>
        <v>4.3499999999999996</v>
      </c>
      <c r="H20" s="449">
        <f>IFERROR(
IF($C20="DER",INDEX(CDER!$D:$D,MATCH($D20,CDER!$A:$A,0)),
IF($C20="CDER-R",INDEX('DER-R'!D:D,MATCH($D20,'DER-R'!A:A,0)),
IF($C20="SICRO",INDEX(SICRO!D:D,MATCH($D20,SICRO!A:A,0)),
IF($C20="SINAPI",INDEX(CSINAPI!$D:$D,MATCH($D20,CSINAPI!$A:$A,0)),
IF($C20="CESAN",INDEX(CCESAN!$D:$D,MATCH($D20,CCESAN!$A:$A,0)),
IF($C20="SCORIO",INDEX(CSCORIO!$D:$D,MATCH($D20,CSCORIO!$A:$A,0)),
IF($C20="MERC",INDEX(MERCADO!$E:$E,MATCH($D20,MERCADO!$A:$A,0)),
IF($C20="COMP",INDEX(COMPOSICAO!$I:$I,MATCH($D20,COMPOSICAO!$A:$A,0)),
0)))))))),0)</f>
        <v>2.2799999999999998</v>
      </c>
      <c r="I20" s="220">
        <f t="shared" ref="I20" si="30">IFERROR(ROUND(H20*(1+$J$2),2),"")</f>
        <v>3.11</v>
      </c>
      <c r="J20" s="218">
        <f t="shared" si="5"/>
        <v>13.53</v>
      </c>
      <c r="K20" s="154"/>
      <c r="L20" s="155">
        <f>IF((COUNTIF($A$5:$A20,$A20))&gt;1,0,SUMIF(A:A,$A20,G:G))</f>
        <v>4.3499999999999996</v>
      </c>
      <c r="M20" s="156">
        <f t="shared" ref="M20" si="31">ROUND(L20*I20,2)</f>
        <v>13.53</v>
      </c>
      <c r="N20" s="157">
        <f t="shared" si="7"/>
        <v>1.0529864657384822E-4</v>
      </c>
      <c r="O20" s="156" t="e">
        <f t="shared" ref="O20" si="32">VLOOKUP(M20,$Z$2:$AA$4,2,1)</f>
        <v>#N/A</v>
      </c>
      <c r="P20" s="154"/>
    </row>
    <row r="21" spans="1:16" ht="30" customHeight="1">
      <c r="B21" s="118">
        <v>4</v>
      </c>
      <c r="C21" s="148"/>
      <c r="D21" s="148"/>
      <c r="E21" s="149" t="s">
        <v>7490</v>
      </c>
      <c r="F21" s="150"/>
      <c r="G21" s="151">
        <f>VLOOKUP(B21,'MEMÓRIA DE CÁLCULO'!A:J,10,0)</f>
        <v>0</v>
      </c>
      <c r="H21" s="219"/>
      <c r="I21" s="220"/>
      <c r="J21" s="218">
        <f>SUM(J22:J37)</f>
        <v>14626.649999999998</v>
      </c>
      <c r="K21" s="154"/>
      <c r="L21" s="155"/>
      <c r="M21" s="156"/>
      <c r="N21" s="157"/>
      <c r="O21" s="156"/>
      <c r="P21" s="154"/>
    </row>
    <row r="22" spans="1:16" ht="42" customHeight="1">
      <c r="B22" s="118" t="s">
        <v>833</v>
      </c>
      <c r="C22" s="148" t="s">
        <v>600</v>
      </c>
      <c r="D22" s="148">
        <v>40324</v>
      </c>
      <c r="E22" s="149" t="str">
        <f>IFERROR(PROPER(
IF($C22="DER",INDEX(CDER!$B:$B,MATCH($D22,CDER!$A:$A,0)),
IF($C22="CDER-R",INDEX('DER-R'!B:B,MATCH($D22,'DER-R'!A:A,0)),
IF($C22="SICRO",INDEX(SICRO!B:B,MATCH($D22,SICRO!A:A,0)),
IF($C22="SINAPI",INDEX(CSINAPI!$B:$B,MATCH($D22,CSINAPI!$A:$A,0)),
IF($C22="ISINAPI",INDEX(ISINAPI!$B:$B,MATCH($D22,ISINAPI!$A:$A,0)),
IF($C22="CESAN",INDEX(CCESAN!$B:$B,MATCH($D22,CCESAN!$A:$A,0)),
IF($C22="SCORIO",INDEX(CSCORIO!$B:$B,MATCH($D22,CSCORIO!$A:$A,0)),
IF($C22="MERC",INDEX(MERCADO!$B:$B,MATCH($D22,MERCADO!$A:$A,0)),
IF($C22="COMP",INDEX(COMPOSICAO!$B:$B,MATCH($D22,COMPOSICAO!$A:$A,0)),
"")))))))))),"*Verificar código*")</f>
        <v>Fornecimento, Preparo E Aplicação De Concreto Fck=25 Mpa (Brita 1 E 2) - (5% De Perdas Já Incluído No Custo)</v>
      </c>
      <c r="F22" s="150" t="str">
        <f>IFERROR(LOWER(
IF($C22="DER",INDEX(CDER!$C:$C,MATCH($D22,CDER!$A:$A,0)),
IF($C22="CDER-R",INDEX('DER-R'!C:C,MATCH($D22,'DER-R'!A:A,0)),
IF($C22="SICRO",INDEX(SICRO!C:C,MATCH($D22,SICRO!A:A,0)),
IF($C22="SINAPI",INDEX(CSINAPI!$C:$C,MATCH($D22,CSINAPI!$A:$A,0)),
IF($C22="ISINAPI",INDEX(ISINAPI!$C:$C,MATCH($D22,ISINAPI!$A:$A,0)),
IF($C22="CESAN",INDEX(CCESAN!$C:$C,MATCH($D22,CCESAN!$A:$A,0)),
IF($C22="SCORIO",INDEX(CSCORIO!$C:$C,MATCH($D22,CSCORIO!$A:$A,0)),
IF($C22="MERC",INDEX(MERCADO!$D:$D,MATCH($D22,MERCADO!$A:$A,0)),
IF($C22="COMP",INDEX(COMPOSICAO!$H:$H,MATCH($D22,COMPOSICAO!$A:$A,0)),
"")))))))))),"")</f>
        <v>m3</v>
      </c>
      <c r="G22" s="151">
        <f>VLOOKUP(B22,'MEMÓRIA DE CÁLCULO'!A:J,10,0)</f>
        <v>1.58</v>
      </c>
      <c r="H22" s="219">
        <f>IFERROR(
IF($C22="DER",INDEX(CDER!$D:$D,MATCH($D22,CDER!$A:$A,0)),
IF($C22="CDER-R",INDEX('DER-R'!D:D,MATCH($D22,'DER-R'!A:A,0)),
IF($C22="SICRO",INDEX(SICRO!D:D,MATCH($D22,SICRO!A:A,0)),
IF($C22="SINAPI",INDEX(CSINAPI!$D:$D,MATCH($D22,CSINAPI!$A:$A,0)),
IF($C22="ISINAPI",INDEX(ISINAPI!$E:$E,MATCH($D22,ISINAPI!$A:$A,0)),
IF($C22="CESAN",INDEX(CCESAN!$D:$D,MATCH($D22,CCESAN!$A:$A,0)),
IF($C22="SCORIO",INDEX(CSCORIO!$D:$D,MATCH($D22,CSCORIO!$A:$A,0)),
IF($C22="MERC",INDEX(MERCADO!$E:$E,MATCH($D22,MERCADO!$A:$A,0)),
IF($C22="COMP",INDEX(COMPOSICAO!$I:$I,MATCH($D22,COMPOSICAO!$A:$A,0)),
0))))))))),0)</f>
        <v>909.57</v>
      </c>
      <c r="I22" s="220">
        <f t="shared" ref="I22:I39" si="33">IFERROR(ROUND(H22*(1+$J$2),2),"")</f>
        <v>1242.3800000000001</v>
      </c>
      <c r="J22" s="218">
        <f t="shared" ref="J22:J43" si="34">IFERROR(ROUND($I22*$G22,2),"")</f>
        <v>1962.96</v>
      </c>
      <c r="K22" s="154"/>
      <c r="L22" s="155">
        <f t="shared" ref="L22:L39" si="35">G22</f>
        <v>1.58</v>
      </c>
      <c r="M22" s="156">
        <f t="shared" ref="M22:M39" si="36">ROUND(L22*I22,2)</f>
        <v>1962.96</v>
      </c>
      <c r="N22" s="157">
        <f t="shared" ref="N22:N37" si="37">M22/$J$59</f>
        <v>1.5276942444833784E-2</v>
      </c>
      <c r="O22" s="156" t="str">
        <f t="shared" ref="O22:O39" si="38">VLOOKUP(M22,$Z$2:$AA$4,2,1)</f>
        <v>B</v>
      </c>
      <c r="P22" s="329" t="e">
        <f>J22/#REF!</f>
        <v>#REF!</v>
      </c>
    </row>
    <row r="23" spans="1:16" ht="42" customHeight="1">
      <c r="B23" s="118" t="s">
        <v>835</v>
      </c>
      <c r="C23" s="148" t="s">
        <v>587</v>
      </c>
      <c r="D23" s="148">
        <v>1</v>
      </c>
      <c r="E23" s="149" t="str">
        <f>IFERROR(PROPER(
IF($C23="DER",INDEX(CDER!$B:$B,MATCH($D23,CDER!$A:$A,0)),
IF($C23="CDER-R",INDEX('DER-R'!B:B,MATCH($D23,'DER-R'!A:A,0)),
IF($C23="SICRO",INDEX(SICRO!B:B,MATCH($D23,SICRO!A:A,0)),
IF($C23="SINAPI",INDEX(CSINAPI!$B:$B,MATCH($D23,CSINAPI!$A:$A,0)),
IF($C23="ISINAPI",INDEX(ISINAPI!$B:$B,MATCH($D23,ISINAPI!$A:$A,0)),
IF($C23="CESAN",INDEX(CCESAN!$B:$B,MATCH($D23,CCESAN!$A:$A,0)),
IF($C23="SCORIO",INDEX(CSCORIO!$B:$B,MATCH($D23,CSCORIO!$A:$A,0)),
IF($C23="MERC",INDEX(MERCADO!$B:$B,MATCH($D23,MERCADO!$A:$A,0)),
IF($C23="COMP",INDEX(COMPOSICAO!$B:$B,MATCH($D23,COMPOSICAO!$A:$A,0)),
"")))))))))),"*Verificar código*")</f>
        <v>Lixeira Cilindrica Em Tela Belinox Com Suporte De Tubos Galvanizados, Inclusive Pintura, Fornecimento E Instalação</v>
      </c>
      <c r="F23" s="150" t="str">
        <f>IFERROR(LOWER(
IF($C23="DER",INDEX(CDER!$C:$C,MATCH($D23,CDER!$A:$A,0)),
IF($C23="CDER-R",INDEX('DER-R'!C:C,MATCH($D23,'DER-R'!A:A,0)),
IF($C23="SICRO",INDEX(SICRO!C:C,MATCH($D23,SICRO!A:A,0)),
IF($C23="SINAPI",INDEX(CSINAPI!$C:$C,MATCH($D23,CSINAPI!$A:$A,0)),
IF($C23="ISINAPI",INDEX(ISINAPI!$C:$C,MATCH($D23,ISINAPI!$A:$A,0)),
IF($C23="CESAN",INDEX(CCESAN!$C:$C,MATCH($D23,CCESAN!$A:$A,0)),
IF($C23="SCORIO",INDEX(CSCORIO!$C:$C,MATCH($D23,CSCORIO!$A:$A,0)),
IF($C23="MERC",INDEX(MERCADO!$D:$D,MATCH($D23,MERCADO!$A:$A,0)),
IF($C23="COMP",INDEX(COMPOSICAO!$H:$H,MATCH($D23,COMPOSICAO!$A:$A,0)),
"")))))))))),"")</f>
        <v>und</v>
      </c>
      <c r="G23" s="151">
        <f>VLOOKUP(B23,'MEMÓRIA DE CÁLCULO'!A:J,10,0)</f>
        <v>2</v>
      </c>
      <c r="H23" s="219">
        <f>IFERROR(
IF($C23="DER",INDEX(CDER!$D:$D,MATCH($D23,CDER!$A:$A,0)),
IF($C23="CDER-R",INDEX('DER-R'!D:D,MATCH($D23,'DER-R'!A:A,0)),
IF($C23="SICRO",INDEX(SICRO!D:D,MATCH($D23,SICRO!A:A,0)),
IF($C23="SINAPI",INDEX(CSINAPI!$D:$D,MATCH($D23,CSINAPI!$A:$A,0)),
IF($C23="ISINAPI",INDEX(ISINAPI!$E:$E,MATCH($D23,ISINAPI!$A:$A,0)),
IF($C23="CESAN",INDEX(CCESAN!$D:$D,MATCH($D23,CCESAN!$A:$A,0)),
IF($C23="SCORIO",INDEX(CSCORIO!$D:$D,MATCH($D23,CSCORIO!$A:$A,0)),
IF($C23="MERC",INDEX(MERCADO!$E:$E,MATCH($D23,MERCADO!$A:$A,0)),
IF($C23="COMP",INDEX(COMPOSICAO!$I:$I,MATCH($D23,COMPOSICAO!$A:$A,0)),
0))))))))),0)</f>
        <v>652.18000000000006</v>
      </c>
      <c r="I23" s="220">
        <f t="shared" ref="I23" si="39">IFERROR(ROUND(H23*(1+$J$2),2),"")</f>
        <v>890.81</v>
      </c>
      <c r="J23" s="218">
        <f t="shared" si="34"/>
        <v>1781.62</v>
      </c>
      <c r="K23" s="154"/>
      <c r="L23" s="155">
        <f t="shared" ref="L23" si="40">G23</f>
        <v>2</v>
      </c>
      <c r="M23" s="156">
        <f t="shared" ref="M23" si="41">ROUND(L23*I23,2)</f>
        <v>1781.62</v>
      </c>
      <c r="N23" s="157">
        <f t="shared" si="37"/>
        <v>1.3865644841751623E-2</v>
      </c>
      <c r="O23" s="156" t="str">
        <f t="shared" ref="O23" si="42">VLOOKUP(M23,$Z$2:$AA$4,2,1)</f>
        <v>B</v>
      </c>
      <c r="P23" s="329" t="e">
        <f>J23/#REF!</f>
        <v>#REF!</v>
      </c>
    </row>
    <row r="24" spans="1:16" ht="42" customHeight="1">
      <c r="B24" s="118" t="s">
        <v>848</v>
      </c>
      <c r="C24" s="148" t="s">
        <v>587</v>
      </c>
      <c r="D24" s="148">
        <v>2</v>
      </c>
      <c r="E24" s="149" t="str">
        <f>IFERROR(PROPER(
IF($C24="DER",INDEX(CDER!$B:$B,MATCH($D24,CDER!$A:$A,0)),
IF($C24="CDER-R",INDEX('DER-R'!B:B,MATCH($D24,'DER-R'!A:A,0)),
IF($C24="SICRO",INDEX(SICRO!B:B,MATCH($D24,SICRO!A:A,0)),
IF($C24="SINAPI",INDEX(CSINAPI!$B:$B,MATCH($D24,CSINAPI!$A:$A,0)),
IF($C24="ISINAPI",INDEX(ISINAPI!$B:$B,MATCH($D24,ISINAPI!$A:$A,0)),
IF($C24="CESAN",INDEX(CCESAN!$B:$B,MATCH($D24,CCESAN!$A:$A,0)),
IF($C24="SCORIO",INDEX(CSCORIO!$B:$B,MATCH($D24,CSCORIO!$A:$A,0)),
IF($C24="MERC",INDEX(MERCADO!$B:$B,MATCH($D24,MERCADO!$A:$A,0)),
IF($C24="COMP",INDEX(COMPOSICAO!$B:$B,MATCH($D24,COMPOSICAO!$A:$A,0)),
"")))))))))),"*Verificar código*")</f>
        <v>Pedestal De Concreto Para Placa De Inauguração, Inclusive Escavação E Chumbamento</v>
      </c>
      <c r="F24" s="150" t="str">
        <f>IFERROR(LOWER(
IF($C24="DER",INDEX(CDER!$C:$C,MATCH($D24,CDER!$A:$A,0)),
IF($C24="CDER-R",INDEX('DER-R'!C:C,MATCH($D24,'DER-R'!A:A,0)),
IF($C24="SICRO",INDEX(SICRO!C:C,MATCH($D24,SICRO!A:A,0)),
IF($C24="SINAPI",INDEX(CSINAPI!$C:$C,MATCH($D24,CSINAPI!$A:$A,0)),
IF($C24="ISINAPI",INDEX(ISINAPI!$C:$C,MATCH($D24,ISINAPI!$A:$A,0)),
IF($C24="CESAN",INDEX(CCESAN!$C:$C,MATCH($D24,CCESAN!$A:$A,0)),
IF($C24="SCORIO",INDEX(CSCORIO!$C:$C,MATCH($D24,CSCORIO!$A:$A,0)),
IF($C24="MERC",INDEX(MERCADO!$D:$D,MATCH($D24,MERCADO!$A:$A,0)),
IF($C24="COMP",INDEX(COMPOSICAO!$H:$H,MATCH($D24,COMPOSICAO!$A:$A,0)),
"")))))))))),"")</f>
        <v>und</v>
      </c>
      <c r="G24" s="151">
        <f>VLOOKUP(B24,'MEMÓRIA DE CÁLCULO'!A:J,10,0)</f>
        <v>2</v>
      </c>
      <c r="H24" s="219">
        <f>IFERROR(
IF($C24="DER",INDEX(CDER!$D:$D,MATCH($D24,CDER!$A:$A,0)),
IF($C24="CDER-R",INDEX('DER-R'!D:D,MATCH($D24,'DER-R'!A:A,0)),
IF($C24="SICRO",INDEX(SICRO!D:D,MATCH($D24,SICRO!A:A,0)),
IF($C24="SINAPI",INDEX(CSINAPI!$D:$D,MATCH($D24,CSINAPI!$A:$A,0)),
IF($C24="ISINAPI",INDEX(ISINAPI!$E:$E,MATCH($D24,ISINAPI!$A:$A,0)),
IF($C24="CESAN",INDEX(CCESAN!$D:$D,MATCH($D24,CCESAN!$A:$A,0)),
IF($C24="SCORIO",INDEX(CSCORIO!$D:$D,MATCH($D24,CSCORIO!$A:$A,0)),
IF($C24="MERC",INDEX(MERCADO!$E:$E,MATCH($D24,MERCADO!$A:$A,0)),
IF($C24="COMP",INDEX(COMPOSICAO!$I:$I,MATCH($D24,COMPOSICAO!$A:$A,0)),
0))))))))),0)</f>
        <v>452.29000000000008</v>
      </c>
      <c r="I24" s="220">
        <f t="shared" ref="I24" si="43">IFERROR(ROUND(H24*(1+$J$2),2),"")</f>
        <v>617.78</v>
      </c>
      <c r="J24" s="218">
        <f t="shared" si="34"/>
        <v>1235.56</v>
      </c>
      <c r="K24" s="154"/>
      <c r="L24" s="155">
        <f t="shared" ref="L24" si="44">G24</f>
        <v>2</v>
      </c>
      <c r="M24" s="156">
        <f t="shared" ref="M24" si="45">ROUND(L24*I24,2)</f>
        <v>1235.56</v>
      </c>
      <c r="N24" s="157">
        <f t="shared" si="37"/>
        <v>9.6158755181658465E-3</v>
      </c>
      <c r="O24" s="156" t="str">
        <f t="shared" ref="O24" si="46">VLOOKUP(M24,$Z$2:$AA$4,2,1)</f>
        <v>B</v>
      </c>
      <c r="P24" s="329" t="e">
        <f>J24/#REF!</f>
        <v>#REF!</v>
      </c>
    </row>
    <row r="25" spans="1:16" ht="42" customHeight="1">
      <c r="B25" s="118" t="s">
        <v>850</v>
      </c>
      <c r="C25" s="148" t="s">
        <v>600</v>
      </c>
      <c r="D25" s="148">
        <v>200576</v>
      </c>
      <c r="E25" s="149" t="str">
        <f>IFERROR(PROPER(
IF($C25="DER",INDEX(CDER!$B:$B,MATCH($D25,CDER!$A:$A,0)),
IF($C25="CDER-R",INDEX('DER-R'!B:B,MATCH($D25,'DER-R'!A:A,0)),
IF($C25="SICRO",INDEX(SICRO!B:B,MATCH($D25,SICRO!A:A,0)),
IF($C25="SINAPI",INDEX(CSINAPI!$B:$B,MATCH($D25,CSINAPI!$A:$A,0)),
IF($C25="ISINAPI",INDEX(ISINAPI!$B:$B,MATCH($D25,ISINAPI!$A:$A,0)),
IF($C25="CESAN",INDEX(CCESAN!$B:$B,MATCH($D25,CCESAN!$A:$A,0)),
IF($C25="SCORIO",INDEX(CSCORIO!$B:$B,MATCH($D25,CSCORIO!$A:$A,0)),
IF($C25="MERC",INDEX(MERCADO!$B:$B,MATCH($D25,MERCADO!$A:$A,0)),
IF($C25="COMP",INDEX(COMPOSICAO!$B:$B,MATCH($D25,COMPOSICAO!$A:$A,0)),
"")))))))))),"*Verificar código*")</f>
        <v>Placa Para Inauguração De Obra Em Alumínio Polido E=4Mm, Dimensões 40 X 50 Cm, Gravação Em Baixo Relevo, Inclusive Pintura E Fixação</v>
      </c>
      <c r="F25" s="150" t="str">
        <f>IFERROR(LOWER(
IF($C25="DER",INDEX(CDER!$C:$C,MATCH($D25,CDER!$A:$A,0)),
IF($C25="CDER-R",INDEX('DER-R'!C:C,MATCH($D25,'DER-R'!A:A,0)),
IF($C25="SICRO",INDEX(SICRO!C:C,MATCH($D25,SICRO!A:A,0)),
IF($C25="SINAPI",INDEX(CSINAPI!$C:$C,MATCH($D25,CSINAPI!$A:$A,0)),
IF($C25="ISINAPI",INDEX(ISINAPI!$C:$C,MATCH($D25,ISINAPI!$A:$A,0)),
IF($C25="CESAN",INDEX(CCESAN!$C:$C,MATCH($D25,CCESAN!$A:$A,0)),
IF($C25="SCORIO",INDEX(CSCORIO!$C:$C,MATCH($D25,CSCORIO!$A:$A,0)),
IF($C25="MERC",INDEX(MERCADO!$D:$D,MATCH($D25,MERCADO!$A:$A,0)),
IF($C25="COMP",INDEX(COMPOSICAO!$H:$H,MATCH($D25,COMPOSICAO!$A:$A,0)),
"")))))))))),"")</f>
        <v>und</v>
      </c>
      <c r="G25" s="151">
        <f>VLOOKUP(B25,'MEMÓRIA DE CÁLCULO'!A:J,10,0)</f>
        <v>2</v>
      </c>
      <c r="H25" s="219">
        <f>IFERROR(
IF($C25="DER",INDEX(CDER!$D:$D,MATCH($D25,CDER!$A:$A,0)),
IF($C25="CDER-R",INDEX('DER-R'!D:D,MATCH($D25,'DER-R'!A:A,0)),
IF($C25="SICRO",INDEX(SICRO!D:D,MATCH($D25,SICRO!A:A,0)),
IF($C25="SINAPI",INDEX(CSINAPI!$D:$D,MATCH($D25,CSINAPI!$A:$A,0)),
IF($C25="ISINAPI",INDEX(ISINAPI!$E:$E,MATCH($D25,ISINAPI!$A:$A,0)),
IF($C25="CESAN",INDEX(CCESAN!$D:$D,MATCH($D25,CCESAN!$A:$A,0)),
IF($C25="SCORIO",INDEX(CSCORIO!$D:$D,MATCH($D25,CSCORIO!$A:$A,0)),
IF($C25="MERC",INDEX(MERCADO!$E:$E,MATCH($D25,MERCADO!$A:$A,0)),
IF($C25="COMP",INDEX(COMPOSICAO!$I:$I,MATCH($D25,COMPOSICAO!$A:$A,0)),
0))))))))),0)</f>
        <v>684.73</v>
      </c>
      <c r="I25" s="220">
        <f t="shared" ref="I25" si="47">IFERROR(ROUND(H25*(1+$J$2),2),"")</f>
        <v>935.27</v>
      </c>
      <c r="J25" s="218">
        <f t="shared" si="34"/>
        <v>1870.54</v>
      </c>
      <c r="K25" s="154"/>
      <c r="L25" s="155">
        <f t="shared" ref="L25" si="48">G25</f>
        <v>2</v>
      </c>
      <c r="M25" s="156">
        <f t="shared" ref="M25" si="49">ROUND(L25*I25,2)</f>
        <v>1870.54</v>
      </c>
      <c r="N25" s="157">
        <f t="shared" si="37"/>
        <v>1.4557674084423211E-2</v>
      </c>
      <c r="O25" s="156" t="str">
        <f t="shared" ref="O25" si="50">VLOOKUP(M25,$Z$2:$AA$4,2,1)</f>
        <v>B</v>
      </c>
      <c r="P25" s="329" t="e">
        <f>J25/#REF!</f>
        <v>#REF!</v>
      </c>
    </row>
    <row r="26" spans="1:16" ht="57" customHeight="1">
      <c r="B26" s="118" t="s">
        <v>959</v>
      </c>
      <c r="C26" s="148" t="s">
        <v>600</v>
      </c>
      <c r="D26" s="148">
        <v>200563</v>
      </c>
      <c r="E26" s="419" t="str">
        <f>IFERROR(PROPER(
IF($C26="DER",INDEX(CDER!$B:$B,MATCH($D26,CDER!$A:$A,0)),
IF($C26="CDER-R",INDEX('DER-R'!B:B,MATCH($D26,'DER-R'!A:A,0)),
IF($C26="SICRO",INDEX(SICRO!B:B,MATCH($D26,SICRO!A:A,0)),
IF($C26="SINAPI",INDEX(CSINAPI!$B:$B,MATCH($D26,CSINAPI!$A:$A,0)),
IF($C26="ISINAPI",INDEX(ISINAPI!$B:$B,MATCH($D26,ISINAPI!$A:$A,0)),
IF($C26="CESAN",INDEX(CCESAN!$B:$B,MATCH($D26,CCESAN!$A:$A,0)),
IF($C26="SCORIO",INDEX(CSCORIO!$B:$B,MATCH($D26,CSCORIO!$A:$A,0)),
IF($C26="MERC",INDEX(MERCADO!$B:$B,MATCH($D26,MERCADO!$A:$A,0)),
IF($C26="COMP",INDEX(COMPOSICAO!$B:$B,MATCH($D26,COMPOSICAO!$A:$A,0)),
"")))))))))),"*Verificar código*")</f>
        <v>Banco De Concreto Armado Aparente Com Apoios De Alvenaria Assentada Com Argamassa De Cimento, Cal E Areia, Largura De 0,50M E Espessura De 0,05M</v>
      </c>
      <c r="F26" s="150" t="str">
        <f>IFERROR(LOWER(
IF($C26="DER",INDEX(CDER!$C:$C,MATCH($D26,CDER!$A:$A,0)),
IF($C26="CDER-R",INDEX('DER-R'!C:C,MATCH($D26,'DER-R'!A:A,0)),
IF($C26="SICRO",INDEX(SICRO!C:C,MATCH($D26,SICRO!A:A,0)),
IF($C26="SINAPI",INDEX(CSINAPI!$C:$C,MATCH($D26,CSINAPI!$A:$A,0)),
IF($C26="ISINAPI",INDEX(ISINAPI!$C:$C,MATCH($D26,ISINAPI!$A:$A,0)),
IF($C26="CESAN",INDEX(CCESAN!$C:$C,MATCH($D26,CCESAN!$A:$A,0)),
IF($C26="SCORIO",INDEX(CSCORIO!$C:$C,MATCH($D26,CSCORIO!$A:$A,0)),
IF($C26="MERC",INDEX(MERCADO!$D:$D,MATCH($D26,MERCADO!$A:$A,0)),
IF($C26="COMP",INDEX(COMPOSICAO!$H:$H,MATCH($D26,COMPOSICAO!$A:$A,0)),
"")))))))))),"")</f>
        <v>m</v>
      </c>
      <c r="G26" s="151">
        <f>VLOOKUP(B26,'MEMÓRIA DE CÁLCULO'!A:J,10,0)</f>
        <v>9</v>
      </c>
      <c r="H26" s="219">
        <f>IFERROR(
IF($C26="DER",INDEX(CDER!$D:$D,MATCH($D26,CDER!$A:$A,0)),
IF($C26="CDER-R",INDEX('DER-R'!D:D,MATCH($D26,'DER-R'!A:A,0)),
IF($C26="SICRO",INDEX(SICRO!D:D,MATCH($D26,SICRO!A:A,0)),
IF($C26="SINAPI",INDEX(CSINAPI!$D:$D,MATCH($D26,CSINAPI!$A:$A,0)),
IF($C26="ISINAPI",INDEX(ISINAPI!$E:$E,MATCH($D26,ISINAPI!$A:$A,0)),
IF($C26="CESAN",INDEX(CCESAN!$D:$D,MATCH($D26,CCESAN!$A:$A,0)),
IF($C26="SCORIO",INDEX(CSCORIO!$D:$D,MATCH($D26,CSCORIO!$A:$A,0)),
IF($C26="MERC",INDEX(MERCADO!$E:$E,MATCH($D26,MERCADO!$A:$A,0)),
IF($C26="COMP",INDEX(COMPOSICAO!$I:$I,MATCH($D26,COMPOSICAO!$A:$A,0)),
0))))))))),0)</f>
        <v>175.02</v>
      </c>
      <c r="I26" s="220">
        <f t="shared" ref="I26" si="51">IFERROR(ROUND(H26*(1+$J$2),2),"")</f>
        <v>239.06</v>
      </c>
      <c r="J26" s="218">
        <f t="shared" si="34"/>
        <v>2151.54</v>
      </c>
      <c r="K26" s="154"/>
      <c r="L26" s="155">
        <f t="shared" ref="L26" si="52">G26</f>
        <v>9</v>
      </c>
      <c r="M26" s="156">
        <f t="shared" ref="M26" si="53">ROUND(L26*I26,2)</f>
        <v>2151.54</v>
      </c>
      <c r="N26" s="157">
        <f t="shared" si="37"/>
        <v>1.6744586108610304E-2</v>
      </c>
      <c r="O26" s="156" t="str">
        <f t="shared" ref="O26" si="54">VLOOKUP(M26,$Z$2:$AA$4,2,1)</f>
        <v>B</v>
      </c>
      <c r="P26" s="329" t="e">
        <f>J26/#REF!</f>
        <v>#REF!</v>
      </c>
    </row>
    <row r="27" spans="1:16" ht="57" customHeight="1">
      <c r="B27" s="118" t="s">
        <v>960</v>
      </c>
      <c r="C27" s="148" t="s">
        <v>586</v>
      </c>
      <c r="D27" s="148">
        <v>92843</v>
      </c>
      <c r="E27" s="419" t="str">
        <f>IFERROR(PROPER(
IF($C27="DER",INDEX(CDER!$B:$B,MATCH($D27,CDER!$A:$A,0)),
IF($C27="CDER-R",INDEX('DER-R'!B:B,MATCH($D27,'DER-R'!A:A,0)),
IF($C27="SICRO",INDEX(SICRO!B:B,MATCH($D27,SICRO!A:A,0)),
IF($C27="SINAPI",INDEX(CSINAPI!$B:$B,MATCH($D27,CSINAPI!$A:$A,0)),
IF($C27="ISINAPI",INDEX(ISINAPI!$B:$B,MATCH($D27,ISINAPI!$A:$A,0)),
IF($C27="CESAN",INDEX(CCESAN!$B:$B,MATCH($D27,CCESAN!$A:$A,0)),
IF($C27="SCORIO",INDEX(CSCORIO!$B:$B,MATCH($D27,CSCORIO!$A:$A,0)),
IF($C27="MERC",INDEX(MERCADO!$B:$B,MATCH($D27,MERCADO!$A:$A,0)),
IF($C27="COMP",INDEX(COMPOSICAO!$B:$B,MATCH($D27,COMPOSICAO!$A:$A,0)),
"")))))))))),"*Verificar código*")</f>
        <v>Tubo De Concreto Para Redes Coletoras De Esgoto Sanitário, Diâmetro De 800 Mm, Junta Elástica, Instalado Em Local Com Baixo Nível De Interferências - Fornecimento E Assentamento. Af_03/2024</v>
      </c>
      <c r="F27" s="150" t="str">
        <f>IFERROR(LOWER(
IF($C27="DER",INDEX(CDER!$C:$C,MATCH($D27,CDER!$A:$A,0)),
IF($C27="CDER-R",INDEX('DER-R'!C:C,MATCH($D27,'DER-R'!A:A,0)),
IF($C27="SICRO",INDEX(SICRO!C:C,MATCH($D27,SICRO!A:A,0)),
IF($C27="SINAPI",INDEX(CSINAPI!$C:$C,MATCH($D27,CSINAPI!$A:$A,0)),
IF($C27="ISINAPI",INDEX(ISINAPI!$C:$C,MATCH($D27,ISINAPI!$A:$A,0)),
IF($C27="CESAN",INDEX(CCESAN!$C:$C,MATCH($D27,CCESAN!$A:$A,0)),
IF($C27="SCORIO",INDEX(CSCORIO!$C:$C,MATCH($D27,CSCORIO!$A:$A,0)),
IF($C27="MERC",INDEX(MERCADO!$D:$D,MATCH($D27,MERCADO!$A:$A,0)),
IF($C27="COMP",INDEX(COMPOSICAO!$H:$H,MATCH($D27,COMPOSICAO!$A:$A,0)),
"")))))))))),"")</f>
        <v>m</v>
      </c>
      <c r="G27" s="151">
        <f>VLOOKUP(B27,'MEMÓRIA DE CÁLCULO'!A:J,10,0)</f>
        <v>2</v>
      </c>
      <c r="H27" s="219">
        <f>IFERROR(
IF($C27="DER",INDEX(CDER!$D:$D,MATCH($D27,CDER!$A:$A,0)),
IF($C27="CDER-R",INDEX('DER-R'!D:D,MATCH($D27,'DER-R'!A:A,0)),
IF($C27="SICRO",INDEX(SICRO!D:D,MATCH($D27,SICRO!A:A,0)),
IF($C27="SINAPI",INDEX(CSINAPI!$D:$D,MATCH($D27,CSINAPI!$A:$A,0)),
IF($C27="ISINAPI",INDEX(ISINAPI!$E:$E,MATCH($D27,ISINAPI!$A:$A,0)),
IF($C27="CESAN",INDEX(CCESAN!$D:$D,MATCH($D27,CCESAN!$A:$A,0)),
IF($C27="SCORIO",INDEX(CSCORIO!$D:$D,MATCH($D27,CSCORIO!$A:$A,0)),
IF($C27="MERC",INDEX(MERCADO!$E:$E,MATCH($D27,MERCADO!$A:$A,0)),
IF($C27="COMP",INDEX(COMPOSICAO!$I:$I,MATCH($D27,COMPOSICAO!$A:$A,0)),
0))))))))),0)</f>
        <v>690.41</v>
      </c>
      <c r="I27" s="220">
        <f t="shared" ref="I27" si="55">IFERROR(ROUND(H27*(1+$J$2),2),"")</f>
        <v>943.03</v>
      </c>
      <c r="J27" s="218">
        <f t="shared" si="34"/>
        <v>1886.06</v>
      </c>
      <c r="K27" s="154"/>
      <c r="L27" s="155">
        <f t="shared" ref="L27" si="56">G27</f>
        <v>2</v>
      </c>
      <c r="M27" s="156">
        <f t="shared" ref="M27" si="57">ROUND(L27*I27,2)</f>
        <v>1886.06</v>
      </c>
      <c r="N27" s="157">
        <f t="shared" si="37"/>
        <v>1.4678460115082941E-2</v>
      </c>
      <c r="O27" s="156" t="str">
        <f t="shared" ref="O27" si="58">VLOOKUP(M27,$Z$2:$AA$4,2,1)</f>
        <v>B</v>
      </c>
      <c r="P27" s="329" t="e">
        <f>J27/#REF!</f>
        <v>#REF!</v>
      </c>
    </row>
    <row r="28" spans="1:16" ht="34.5" customHeight="1">
      <c r="B28" s="118" t="s">
        <v>961</v>
      </c>
      <c r="C28" s="148" t="s">
        <v>587</v>
      </c>
      <c r="D28" s="148">
        <v>6</v>
      </c>
      <c r="E28" s="419" t="str">
        <f>IFERROR(PROPER(
IF($C28="DER",INDEX(CDER!$B:$B,MATCH($D28,CDER!$A:$A,0)),
IF($C28="CDER-R",INDEX('DER-R'!B:B,MATCH($D28,'DER-R'!A:A,0)),
IF($C28="SICRO",INDEX(SICRO!B:B,MATCH($D28,SICRO!A:A,0)),
IF($C28="SINAPI",INDEX(CSINAPI!$B:$B,MATCH($D28,CSINAPI!$A:$A,0)),
IF($C28="ISINAPI",INDEX(ISINAPI!$B:$B,MATCH($D28,ISINAPI!$A:$A,0)),
IF($C28="CESAN",INDEX(CCESAN!$B:$B,MATCH($D28,CCESAN!$A:$A,0)),
IF($C28="SCORIO",INDEX(CSCORIO!$B:$B,MATCH($D28,CSCORIO!$A:$A,0)),
IF($C28="MERC",INDEX(MERCADO!$B:$B,MATCH($D28,MERCADO!$A:$A,0)),
IF($C28="COMP",INDEX(COMPOSICAO!$B:$B,MATCH($D28,COMPOSICAO!$A:$A,0)),
"")))))))))),"*Verificar código*")</f>
        <v>Tubo De Pvc Armado E Cheio De Concreto</v>
      </c>
      <c r="F28" s="150" t="str">
        <f>IFERROR(LOWER(
IF($C28="DER",INDEX(CDER!$C:$C,MATCH($D28,CDER!$A:$A,0)),
IF($C28="CDER-R",INDEX('DER-R'!C:C,MATCH($D28,'DER-R'!A:A,0)),
IF($C28="SICRO",INDEX(SICRO!C:C,MATCH($D28,SICRO!A:A,0)),
IF($C28="SINAPI",INDEX(CSINAPI!$C:$C,MATCH($D28,CSINAPI!$A:$A,0)),
IF($C28="ISINAPI",INDEX(ISINAPI!$C:$C,MATCH($D28,ISINAPI!$A:$A,0)),
IF($C28="CESAN",INDEX(CCESAN!$C:$C,MATCH($D28,CCESAN!$A:$A,0)),
IF($C28="SCORIO",INDEX(CSCORIO!$C:$C,MATCH($D28,CSCORIO!$A:$A,0)),
IF($C28="MERC",INDEX(MERCADO!$D:$D,MATCH($D28,MERCADO!$A:$A,0)),
IF($C28="COMP",INDEX(COMPOSICAO!$H:$H,MATCH($D28,COMPOSICAO!$A:$A,0)),
"")))))))))),"")</f>
        <v>m</v>
      </c>
      <c r="G28" s="151">
        <f>VLOOKUP(B28,'MEMÓRIA DE CÁLCULO'!A:J,10,0)</f>
        <v>8.4</v>
      </c>
      <c r="H28" s="219">
        <f>IFERROR(
IF($C28="DER",INDEX(CDER!$D:$D,MATCH($D28,CDER!$A:$A,0)),
IF($C28="CDER-R",INDEX('DER-R'!D:D,MATCH($D28,'DER-R'!A:A,0)),
IF($C28="SICRO",INDEX(SICRO!D:D,MATCH($D28,SICRO!A:A,0)),
IF($C28="SINAPI",INDEX(CSINAPI!$D:$D,MATCH($D28,CSINAPI!$A:$A,0)),
IF($C28="ISINAPI",INDEX(ISINAPI!$E:$E,MATCH($D28,ISINAPI!$A:$A,0)),
IF($C28="CESAN",INDEX(CCESAN!$D:$D,MATCH($D28,CCESAN!$A:$A,0)),
IF($C28="SCORIO",INDEX(CSCORIO!$D:$D,MATCH($D28,CSCORIO!$A:$A,0)),
IF($C28="MERC",INDEX(MERCADO!$E:$E,MATCH($D28,MERCADO!$A:$A,0)),
IF($C28="COMP",INDEX(COMPOSICAO!$I:$I,MATCH($D28,COMPOSICAO!$A:$A,0)),
0))))))))),0)</f>
        <v>50.629999999999995</v>
      </c>
      <c r="I28" s="220">
        <f t="shared" ref="I28" si="59">IFERROR(ROUND(H28*(1+$J$2),2),"")</f>
        <v>69.16</v>
      </c>
      <c r="J28" s="218">
        <f t="shared" si="34"/>
        <v>580.94000000000005</v>
      </c>
      <c r="K28" s="154"/>
      <c r="L28" s="155">
        <f t="shared" ref="L28" si="60">G28</f>
        <v>8.4</v>
      </c>
      <c r="M28" s="156">
        <f t="shared" ref="M28" si="61">ROUND(L28*I28,2)</f>
        <v>580.94000000000005</v>
      </c>
      <c r="N28" s="157">
        <f t="shared" si="37"/>
        <v>4.5212265883674344E-3</v>
      </c>
      <c r="O28" s="156" t="str">
        <f t="shared" ref="O28" si="62">VLOOKUP(M28,$Z$2:$AA$4,2,1)</f>
        <v>C</v>
      </c>
      <c r="P28" s="329" t="e">
        <f>J28/#REF!</f>
        <v>#REF!</v>
      </c>
    </row>
    <row r="29" spans="1:16" ht="57" customHeight="1">
      <c r="B29" s="118" t="s">
        <v>962</v>
      </c>
      <c r="C29" s="148" t="s">
        <v>586</v>
      </c>
      <c r="D29" s="148">
        <v>105042</v>
      </c>
      <c r="E29" s="419" t="str">
        <f>IFERROR(PROPER(
IF($C29="DER",INDEX(CDER!$B:$B,MATCH($D29,CDER!$A:$A,0)),
IF($C29="CDER-R",INDEX('DER-R'!B:B,MATCH($D29,'DER-R'!A:A,0)),
IF($C29="SICRO",INDEX(SICRO!B:B,MATCH($D29,SICRO!A:A,0)),
IF($C29="SINAPI",INDEX(CSINAPI!$B:$B,MATCH($D29,CSINAPI!$A:$A,0)),
IF($C29="ISINAPI",INDEX(ISINAPI!$B:$B,MATCH($D29,ISINAPI!$A:$A,0)),
IF($C29="CESAN",INDEX(CCESAN!$B:$B,MATCH($D29,CCESAN!$A:$A,0)),
IF($C29="SCORIO",INDEX(CSCORIO!$B:$B,MATCH($D29,CSCORIO!$A:$A,0)),
IF($C29="MERC",INDEX(MERCADO!$B:$B,MATCH($D29,MERCADO!$A:$A,0)),
IF($C29="COMP",INDEX(COMPOSICAO!$B:$B,MATCH($D29,COMPOSICAO!$A:$A,0)),
"")))))))))),"*Verificar código*")</f>
        <v>Pilar De Madeira Roliça, Eucalipto Ou Equivalente Da Região, Fixado Com Vergalhão, Diâmetro De 12 A 15 Cm, Apoio Articulado, Comprimento De 3 M. Af_03/2024</v>
      </c>
      <c r="F29" s="150" t="str">
        <f>IFERROR(LOWER(
IF($C29="DER",INDEX(CDER!$C:$C,MATCH($D29,CDER!$A:$A,0)),
IF($C29="CDER-R",INDEX('DER-R'!C:C,MATCH($D29,'DER-R'!A:A,0)),
IF($C29="SICRO",INDEX(SICRO!C:C,MATCH($D29,SICRO!A:A,0)),
IF($C29="SINAPI",INDEX(CSINAPI!$C:$C,MATCH($D29,CSINAPI!$A:$A,0)),
IF($C29="ISINAPI",INDEX(ISINAPI!$C:$C,MATCH($D29,ISINAPI!$A:$A,0)),
IF($C29="CESAN",INDEX(CCESAN!$C:$C,MATCH($D29,CCESAN!$A:$A,0)),
IF($C29="SCORIO",INDEX(CSCORIO!$C:$C,MATCH($D29,CSCORIO!$A:$A,0)),
IF($C29="MERC",INDEX(MERCADO!$D:$D,MATCH($D29,MERCADO!$A:$A,0)),
IF($C29="COMP",INDEX(COMPOSICAO!$H:$H,MATCH($D29,COMPOSICAO!$A:$A,0)),
"")))))))))),"")</f>
        <v>m</v>
      </c>
      <c r="G29" s="151">
        <f>VLOOKUP(B29,'MEMÓRIA DE CÁLCULO'!A:J,10,0)</f>
        <v>6.1</v>
      </c>
      <c r="H29" s="219">
        <f>IFERROR(
IF($C29="DER",INDEX(CDER!$D:$D,MATCH($D29,CDER!$A:$A,0)),
IF($C29="CDER-R",INDEX('DER-R'!D:D,MATCH($D29,'DER-R'!A:A,0)),
IF($C29="SICRO",INDEX(SICRO!D:D,MATCH($D29,SICRO!A:A,0)),
IF($C29="SINAPI",INDEX(CSINAPI!$D:$D,MATCH($D29,CSINAPI!$A:$A,0)),
IF($C29="ISINAPI",INDEX(ISINAPI!$E:$E,MATCH($D29,ISINAPI!$A:$A,0)),
IF($C29="CESAN",INDEX(CCESAN!$D:$D,MATCH($D29,CCESAN!$A:$A,0)),
IF($C29="SCORIO",INDEX(CSCORIO!$D:$D,MATCH($D29,CSCORIO!$A:$A,0)),
IF($C29="MERC",INDEX(MERCADO!$E:$E,MATCH($D29,MERCADO!$A:$A,0)),
IF($C29="COMP",INDEX(COMPOSICAO!$I:$I,MATCH($D29,COMPOSICAO!$A:$A,0)),
0))))))))),0)</f>
        <v>68.77</v>
      </c>
      <c r="I29" s="220">
        <f t="shared" ref="I29" si="63">IFERROR(ROUND(H29*(1+$J$2),2),"")</f>
        <v>93.93</v>
      </c>
      <c r="J29" s="218">
        <f t="shared" si="34"/>
        <v>572.97</v>
      </c>
      <c r="K29" s="154"/>
      <c r="L29" s="155">
        <f t="shared" ref="L29" si="64">G29</f>
        <v>6.1</v>
      </c>
      <c r="M29" s="156">
        <f t="shared" ref="M29" si="65">ROUND(L29*I29,2)</f>
        <v>572.97</v>
      </c>
      <c r="N29" s="157">
        <f t="shared" si="37"/>
        <v>4.4591992259732311E-3</v>
      </c>
      <c r="O29" s="156" t="str">
        <f t="shared" ref="O29" si="66">VLOOKUP(M29,$Z$2:$AA$4,2,1)</f>
        <v>C</v>
      </c>
      <c r="P29" s="329" t="e">
        <f>J29/#REF!</f>
        <v>#REF!</v>
      </c>
    </row>
    <row r="30" spans="1:16" ht="47.25" customHeight="1">
      <c r="B30" s="118" t="s">
        <v>963</v>
      </c>
      <c r="C30" s="148" t="s">
        <v>586</v>
      </c>
      <c r="D30" s="148">
        <v>105099</v>
      </c>
      <c r="E30" s="419" t="str">
        <f>IFERROR(PROPER(
IF($C30="DER",INDEX(CDER!$B:$B,MATCH($D30,CDER!$A:$A,0)),
IF($C30="CDER-R",INDEX('DER-R'!B:B,MATCH($D30,'DER-R'!A:A,0)),
IF($C30="SICRO",INDEX(SICRO!B:B,MATCH($D30,SICRO!A:A,0)),
IF($C30="SINAPI",INDEX(CSINAPI!$B:$B,MATCH($D30,CSINAPI!$A:$A,0)),
IF($C30="ISINAPI",INDEX(ISINAPI!$B:$B,MATCH($D30,ISINAPI!$A:$A,0)),
IF($C30="CESAN",INDEX(CCESAN!$B:$B,MATCH($D30,CCESAN!$A:$A,0)),
IF($C30="SCORIO",INDEX(CSCORIO!$B:$B,MATCH($D30,CSCORIO!$A:$A,0)),
IF($C30="MERC",INDEX(MERCADO!$B:$B,MATCH($D30,MERCADO!$A:$A,0)),
IF($C30="COMP",INDEX(COMPOSICAO!$B:$B,MATCH($D30,COMPOSICAO!$A:$A,0)),
"")))))))))),"*Verificar código*")</f>
        <v>Viga De Madeira Roliça, Eucalipto Ou Equivalente Da Região, Diâmetro De 12 A 15 Cm. Af_03/2024</v>
      </c>
      <c r="F30" s="150" t="str">
        <f>IFERROR(LOWER(
IF($C30="DER",INDEX(CDER!$C:$C,MATCH($D30,CDER!$A:$A,0)),
IF($C30="CDER-R",INDEX('DER-R'!C:C,MATCH($D30,'DER-R'!A:A,0)),
IF($C30="SICRO",INDEX(SICRO!C:C,MATCH($D30,SICRO!A:A,0)),
IF($C30="SINAPI",INDEX(CSINAPI!$C:$C,MATCH($D30,CSINAPI!$A:$A,0)),
IF($C30="ISINAPI",INDEX(ISINAPI!$C:$C,MATCH($D30,ISINAPI!$A:$A,0)),
IF($C30="CESAN",INDEX(CCESAN!$C:$C,MATCH($D30,CCESAN!$A:$A,0)),
IF($C30="SCORIO",INDEX(CSCORIO!$C:$C,MATCH($D30,CSCORIO!$A:$A,0)),
IF($C30="MERC",INDEX(MERCADO!$D:$D,MATCH($D30,MERCADO!$A:$A,0)),
IF($C30="COMP",INDEX(COMPOSICAO!$H:$H,MATCH($D30,COMPOSICAO!$A:$A,0)),
"")))))))))),"")</f>
        <v>m</v>
      </c>
      <c r="G30" s="151">
        <f>VLOOKUP(B30,'MEMÓRIA DE CÁLCULO'!A:J,10,0)</f>
        <v>1.2</v>
      </c>
      <c r="H30" s="219">
        <f>IFERROR(
IF($C30="DER",INDEX(CDER!$D:$D,MATCH($D30,CDER!$A:$A,0)),
IF($C30="CDER-R",INDEX('DER-R'!D:D,MATCH($D30,'DER-R'!A:A,0)),
IF($C30="SICRO",INDEX(SICRO!D:D,MATCH($D30,SICRO!A:A,0)),
IF($C30="SINAPI",INDEX(CSINAPI!$D:$D,MATCH($D30,CSINAPI!$A:$A,0)),
IF($C30="ISINAPI",INDEX(ISINAPI!$E:$E,MATCH($D30,ISINAPI!$A:$A,0)),
IF($C30="CESAN",INDEX(CCESAN!$D:$D,MATCH($D30,CCESAN!$A:$A,0)),
IF($C30="SCORIO",INDEX(CSCORIO!$D:$D,MATCH($D30,CSCORIO!$A:$A,0)),
IF($C30="MERC",INDEX(MERCADO!$E:$E,MATCH($D30,MERCADO!$A:$A,0)),
IF($C30="COMP",INDEX(COMPOSICAO!$I:$I,MATCH($D30,COMPOSICAO!$A:$A,0)),
0))))))))),0)</f>
        <v>82.57</v>
      </c>
      <c r="I30" s="220">
        <f t="shared" ref="I30" si="67">IFERROR(ROUND(H30*(1+$J$2),2),"")</f>
        <v>112.78</v>
      </c>
      <c r="J30" s="218">
        <f t="shared" si="34"/>
        <v>135.34</v>
      </c>
      <c r="K30" s="154"/>
      <c r="L30" s="155">
        <f t="shared" ref="L30" si="68">G30</f>
        <v>1.2</v>
      </c>
      <c r="M30" s="156">
        <f t="shared" ref="M30" si="69">ROUND(L30*I30,2)</f>
        <v>135.34</v>
      </c>
      <c r="N30" s="157">
        <f t="shared" si="37"/>
        <v>1.0532977699412136E-3</v>
      </c>
      <c r="O30" s="156" t="str">
        <f t="shared" ref="O30" si="70">VLOOKUP(M30,$Z$2:$AA$4,2,1)</f>
        <v>C</v>
      </c>
      <c r="P30" s="329" t="e">
        <f>J30/#REF!</f>
        <v>#REF!</v>
      </c>
    </row>
    <row r="31" spans="1:16" ht="35.25" customHeight="1">
      <c r="B31" s="118" t="s">
        <v>964</v>
      </c>
      <c r="C31" s="148" t="s">
        <v>587</v>
      </c>
      <c r="D31" s="148">
        <v>5</v>
      </c>
      <c r="E31" s="419" t="str">
        <f>IFERROR(PROPER(
IF($C31="DER",INDEX(CDER!$B:$B,MATCH($D31,CDER!$A:$A,0)),
IF($C31="CDER-R",INDEX('DER-R'!B:B,MATCH($D31,'DER-R'!A:A,0)),
IF($C31="SICRO",INDEX(SICRO!B:B,MATCH($D31,SICRO!A:A,0)),
IF($C31="SINAPI",INDEX(CSINAPI!$B:$B,MATCH($D31,CSINAPI!$A:$A,0)),
IF($C31="ISINAPI",INDEX(ISINAPI!$B:$B,MATCH($D31,ISINAPI!$A:$A,0)),
IF($C31="CESAN",INDEX(CCESAN!$B:$B,MATCH($D31,CCESAN!$A:$A,0)),
IF($C31="SCORIO",INDEX(CSCORIO!$B:$B,MATCH($D31,CSCORIO!$A:$A,0)),
IF($C31="MERC",INDEX(MERCADO!$B:$B,MATCH($D31,MERCADO!$A:$A,0)),
IF($C31="COMP",INDEX(COMPOSICAO!$B:$B,MATCH($D31,COMPOSICAO!$A:$A,0)),
"")))))))))),"*Verificar código*")</f>
        <v>Corrente De Elo 12,50 Mm - 1/2'', Fornecimento E Instalação.</v>
      </c>
      <c r="F31" s="150" t="str">
        <f>IFERROR(LOWER(
IF($C31="DER",INDEX(CDER!$C:$C,MATCH($D31,CDER!$A:$A,0)),
IF($C31="CDER-R",INDEX('DER-R'!C:C,MATCH($D31,'DER-R'!A:A,0)),
IF($C31="SICRO",INDEX(SICRO!C:C,MATCH($D31,SICRO!A:A,0)),
IF($C31="SINAPI",INDEX(CSINAPI!$C:$C,MATCH($D31,CSINAPI!$A:$A,0)),
IF($C31="ISINAPI",INDEX(ISINAPI!$C:$C,MATCH($D31,ISINAPI!$A:$A,0)),
IF($C31="CESAN",INDEX(CCESAN!$C:$C,MATCH($D31,CCESAN!$A:$A,0)),
IF($C31="SCORIO",INDEX(CSCORIO!$C:$C,MATCH($D31,CSCORIO!$A:$A,0)),
IF($C31="MERC",INDEX(MERCADO!$D:$D,MATCH($D31,MERCADO!$A:$A,0)),
IF($C31="COMP",INDEX(COMPOSICAO!$H:$H,MATCH($D31,COMPOSICAO!$A:$A,0)),
"")))))))))),"")</f>
        <v>m</v>
      </c>
      <c r="G31" s="151">
        <f>VLOOKUP(B31,'MEMÓRIA DE CÁLCULO'!A:J,10,0)</f>
        <v>2.5</v>
      </c>
      <c r="H31" s="219">
        <f>IFERROR(
IF($C31="DER",INDEX(CDER!$D:$D,MATCH($D31,CDER!$A:$A,0)),
IF($C31="CDER-R",INDEX('DER-R'!D:D,MATCH($D31,'DER-R'!A:A,0)),
IF($C31="SICRO",INDEX(SICRO!D:D,MATCH($D31,SICRO!A:A,0)),
IF($C31="SINAPI",INDEX(CSINAPI!$D:$D,MATCH($D31,CSINAPI!$A:$A,0)),
IF($C31="ISINAPI",INDEX(ISINAPI!$E:$E,MATCH($D31,ISINAPI!$A:$A,0)),
IF($C31="CESAN",INDEX(CCESAN!$D:$D,MATCH($D31,CCESAN!$A:$A,0)),
IF($C31="SCORIO",INDEX(CSCORIO!$D:$D,MATCH($D31,CSCORIO!$A:$A,0)),
IF($C31="MERC",INDEX(MERCADO!$E:$E,MATCH($D31,MERCADO!$A:$A,0)),
IF($C31="COMP",INDEX(COMPOSICAO!$I:$I,MATCH($D31,COMPOSICAO!$A:$A,0)),
0))))))))),0)</f>
        <v>92.61</v>
      </c>
      <c r="I31" s="220">
        <f t="shared" ref="I31" si="71">IFERROR(ROUND(H31*(1+$J$2),2),"")</f>
        <v>126.5</v>
      </c>
      <c r="J31" s="218">
        <f t="shared" si="34"/>
        <v>316.25</v>
      </c>
      <c r="K31" s="154"/>
      <c r="L31" s="155">
        <f t="shared" ref="L31" si="72">G31</f>
        <v>2.5</v>
      </c>
      <c r="M31" s="156">
        <f t="shared" ref="M31" si="73">ROUND(L31*I31,2)</f>
        <v>316.25</v>
      </c>
      <c r="N31" s="157">
        <f t="shared" si="37"/>
        <v>2.4612488528440134E-3</v>
      </c>
      <c r="O31" s="156" t="str">
        <f t="shared" ref="O31" si="74">VLOOKUP(M31,$Z$2:$AA$4,2,1)</f>
        <v>C</v>
      </c>
      <c r="P31" s="329" t="e">
        <f>J31/#REF!</f>
        <v>#REF!</v>
      </c>
    </row>
    <row r="32" spans="1:16" ht="57" customHeight="1">
      <c r="B32" s="118" t="s">
        <v>965</v>
      </c>
      <c r="C32" s="148" t="s">
        <v>586</v>
      </c>
      <c r="D32" s="148">
        <v>105087</v>
      </c>
      <c r="E32" s="419" t="str">
        <f>IFERROR(PROPER(
IF($C32="DER",INDEX(CDER!$B:$B,MATCH($D32,CDER!$A:$A,0)),
IF($C32="CDER-R",INDEX('DER-R'!B:B,MATCH($D32,'DER-R'!A:A,0)),
IF($C32="SICRO",INDEX(SICRO!B:B,MATCH($D32,SICRO!A:A,0)),
IF($C32="SINAPI",INDEX(CSINAPI!$B:$B,MATCH($D32,CSINAPI!$A:$A,0)),
IF($C32="ISINAPI",INDEX(ISINAPI!$B:$B,MATCH($D32,ISINAPI!$A:$A,0)),
IF($C32="CESAN",INDEX(CCESAN!$B:$B,MATCH($D32,CCESAN!$A:$A,0)),
IF($C32="SCORIO",INDEX(CSCORIO!$B:$B,MATCH($D32,CSCORIO!$A:$A,0)),
IF($C32="MERC",INDEX(MERCADO!$B:$B,MATCH($D32,MERCADO!$A:$A,0)),
IF($C32="COMP",INDEX(COMPOSICAO!$B:$B,MATCH($D32,COMPOSICAO!$A:$A,0)),
"")))))))))),"*Verificar código*")</f>
        <v>Viga De Madeira Serrada, Maçaranduba Ou Equivalente Da Região, Não Aparelhada, Seção Retangular 6 X 30 Cm. Af_03/2024</v>
      </c>
      <c r="F32" s="150" t="str">
        <f>IFERROR(LOWER(
IF($C32="DER",INDEX(CDER!$C:$C,MATCH($D32,CDER!$A:$A,0)),
IF($C32="CDER-R",INDEX('DER-R'!C:C,MATCH($D32,'DER-R'!A:A,0)),
IF($C32="SICRO",INDEX(SICRO!C:C,MATCH($D32,SICRO!A:A,0)),
IF($C32="SINAPI",INDEX(CSINAPI!$C:$C,MATCH($D32,CSINAPI!$A:$A,0)),
IF($C32="ISINAPI",INDEX(ISINAPI!$C:$C,MATCH($D32,ISINAPI!$A:$A,0)),
IF($C32="CESAN",INDEX(CCESAN!$C:$C,MATCH($D32,CCESAN!$A:$A,0)),
IF($C32="SCORIO",INDEX(CSCORIO!$C:$C,MATCH($D32,CSCORIO!$A:$A,0)),
IF($C32="MERC",INDEX(MERCADO!$D:$D,MATCH($D32,MERCADO!$A:$A,0)),
IF($C32="COMP",INDEX(COMPOSICAO!$H:$H,MATCH($D32,COMPOSICAO!$A:$A,0)),
"")))))))))),"")</f>
        <v>m</v>
      </c>
      <c r="G32" s="151">
        <f>VLOOKUP(B32,'MEMÓRIA DE CÁLCULO'!A:J,10,0)</f>
        <v>5.8</v>
      </c>
      <c r="H32" s="219">
        <f>IFERROR(
IF($C32="DER",INDEX(CDER!$D:$D,MATCH($D32,CDER!$A:$A,0)),
IF($C32="CDER-R",INDEX('DER-R'!D:D,MATCH($D32,'DER-R'!A:A,0)),
IF($C32="SICRO",INDEX(SICRO!D:D,MATCH($D32,SICRO!A:A,0)),
IF($C32="SINAPI",INDEX(CSINAPI!$D:$D,MATCH($D32,CSINAPI!$A:$A,0)),
IF($C32="ISINAPI",INDEX(ISINAPI!$E:$E,MATCH($D32,ISINAPI!$A:$A,0)),
IF($C32="CESAN",INDEX(CCESAN!$D:$D,MATCH($D32,CCESAN!$A:$A,0)),
IF($C32="SCORIO",INDEX(CSCORIO!$D:$D,MATCH($D32,CSCORIO!$A:$A,0)),
IF($C32="MERC",INDEX(MERCADO!$E:$E,MATCH($D32,MERCADO!$A:$A,0)),
IF($C32="COMP",INDEX(COMPOSICAO!$I:$I,MATCH($D32,COMPOSICAO!$A:$A,0)),
0))))))))),0)</f>
        <v>89.14</v>
      </c>
      <c r="I32" s="220">
        <f t="shared" ref="I32" si="75">IFERROR(ROUND(H32*(1+$J$2),2),"")</f>
        <v>121.76</v>
      </c>
      <c r="J32" s="218">
        <f t="shared" si="34"/>
        <v>706.21</v>
      </c>
      <c r="K32" s="154"/>
      <c r="L32" s="155">
        <f t="shared" ref="L32" si="76">G32</f>
        <v>5.8</v>
      </c>
      <c r="M32" s="156">
        <f t="shared" ref="M32" si="77">ROUND(L32*I32,2)</f>
        <v>706.21</v>
      </c>
      <c r="N32" s="157">
        <f t="shared" si="37"/>
        <v>5.4961535252710534E-3</v>
      </c>
      <c r="O32" s="156" t="str">
        <f t="shared" ref="O32" si="78">VLOOKUP(M32,$Z$2:$AA$4,2,1)</f>
        <v>C</v>
      </c>
      <c r="P32" s="329" t="e">
        <f>J32/#REF!</f>
        <v>#REF!</v>
      </c>
    </row>
    <row r="33" spans="1:16" ht="27.75" customHeight="1">
      <c r="B33" s="118" t="s">
        <v>966</v>
      </c>
      <c r="C33" s="148" t="s">
        <v>587</v>
      </c>
      <c r="D33" s="148">
        <v>7</v>
      </c>
      <c r="E33" s="419" t="str">
        <f>IFERROR(PROPER(
IF($C33="DER",INDEX(CDER!$B:$B,MATCH($D33,CDER!$A:$A,0)),
IF($C33="CDER-R",INDEX('DER-R'!B:B,MATCH($D33,'DER-R'!A:A,0)),
IF($C33="SICRO",INDEX(SICRO!B:B,MATCH($D33,SICRO!A:A,0)),
IF($C33="SINAPI",INDEX(CSINAPI!$B:$B,MATCH($D33,CSINAPI!$A:$A,0)),
IF($C33="ISINAPI",INDEX(ISINAPI!$B:$B,MATCH($D33,ISINAPI!$A:$A,0)),
IF($C33="CESAN",INDEX(CCESAN!$B:$B,MATCH($D33,CCESAN!$A:$A,0)),
IF($C33="SCORIO",INDEX(CSCORIO!$B:$B,MATCH($D33,CSCORIO!$A:$A,0)),
IF($C33="MERC",INDEX(MERCADO!$B:$B,MATCH($D33,MERCADO!$A:$A,0)),
IF($C33="COMP",INDEX(COMPOSICAO!$B:$B,MATCH($D33,COMPOSICAO!$A:$A,0)),
"")))))))))),"*Verificar código*")</f>
        <v xml:space="preserve">Pilar Com Mourão Roliço, Madeira Tratada, Fornecimento E Instalação </v>
      </c>
      <c r="F33" s="150" t="str">
        <f>IFERROR(LOWER(
IF($C33="DER",INDEX(CDER!$C:$C,MATCH($D33,CDER!$A:$A,0)),
IF($C33="CDER-R",INDEX('DER-R'!C:C,MATCH($D33,'DER-R'!A:A,0)),
IF($C33="SICRO",INDEX(SICRO!C:C,MATCH($D33,SICRO!A:A,0)),
IF($C33="SINAPI",INDEX(CSINAPI!$C:$C,MATCH($D33,CSINAPI!$A:$A,0)),
IF($C33="ISINAPI",INDEX(ISINAPI!$C:$C,MATCH($D33,ISINAPI!$A:$A,0)),
IF($C33="CESAN",INDEX(CCESAN!$C:$C,MATCH($D33,CCESAN!$A:$A,0)),
IF($C33="SCORIO",INDEX(CSCORIO!$C:$C,MATCH($D33,CSCORIO!$A:$A,0)),
IF($C33="MERC",INDEX(MERCADO!$D:$D,MATCH($D33,MERCADO!$A:$A,0)),
IF($C33="COMP",INDEX(COMPOSICAO!$H:$H,MATCH($D33,COMPOSICAO!$A:$A,0)),
"")))))))))),"")</f>
        <v>m</v>
      </c>
      <c r="G33" s="151">
        <f>VLOOKUP(B33,'MEMÓRIA DE CÁLCULO'!A:J,10,0)</f>
        <v>19.149999999999999</v>
      </c>
      <c r="H33" s="219">
        <f>IFERROR(
IF($C33="DER",INDEX(CDER!$D:$D,MATCH($D33,CDER!$A:$A,0)),
IF($C33="CDER-R",INDEX('DER-R'!D:D,MATCH($D33,'DER-R'!A:A,0)),
IF($C33="SICRO",INDEX(SICRO!D:D,MATCH($D33,SICRO!A:A,0)),
IF($C33="SINAPI",INDEX(CSINAPI!$D:$D,MATCH($D33,CSINAPI!$A:$A,0)),
IF($C33="ISINAPI",INDEX(ISINAPI!$E:$E,MATCH($D33,ISINAPI!$A:$A,0)),
IF($C33="CESAN",INDEX(CCESAN!$D:$D,MATCH($D33,CCESAN!$A:$A,0)),
IF($C33="SCORIO",INDEX(CSCORIO!$D:$D,MATCH($D33,CSCORIO!$A:$A,0)),
IF($C33="MERC",INDEX(MERCADO!$E:$E,MATCH($D33,MERCADO!$A:$A,0)),
IF($C33="COMP",INDEX(COMPOSICAO!$I:$I,MATCH($D33,COMPOSICAO!$A:$A,0)),
0))))))))),0)</f>
        <v>38.94</v>
      </c>
      <c r="I33" s="220">
        <f t="shared" ref="I33" si="79">IFERROR(ROUND(H33*(1+$J$2),2),"")</f>
        <v>53.19</v>
      </c>
      <c r="J33" s="218">
        <f t="shared" si="34"/>
        <v>1018.59</v>
      </c>
      <c r="K33" s="154"/>
      <c r="L33" s="155">
        <f t="shared" ref="L33" si="80">G33</f>
        <v>19.149999999999999</v>
      </c>
      <c r="M33" s="156">
        <f t="shared" ref="M33" si="81">ROUND(L33*I33,2)</f>
        <v>1018.59</v>
      </c>
      <c r="N33" s="157">
        <f t="shared" si="37"/>
        <v>7.9272836965008173E-3</v>
      </c>
      <c r="O33" s="156" t="str">
        <f t="shared" ref="O33" si="82">VLOOKUP(M33,$Z$2:$AA$4,2,1)</f>
        <v>C</v>
      </c>
      <c r="P33" s="329" t="e">
        <f>J33/#REF!</f>
        <v>#REF!</v>
      </c>
    </row>
    <row r="34" spans="1:16" ht="61.5" customHeight="1">
      <c r="B34" s="118" t="s">
        <v>967</v>
      </c>
      <c r="C34" s="148" t="s">
        <v>586</v>
      </c>
      <c r="D34" s="148">
        <v>89512</v>
      </c>
      <c r="E34" s="419" t="str">
        <f>IFERROR(PROPER(
IF($C34="DER",INDEX(CDER!$B:$B,MATCH($D34,CDER!$A:$A,0)),
IF($C34="CDER-R",INDEX('DER-R'!B:B,MATCH($D34,'DER-R'!A:A,0)),
IF($C34="SICRO",INDEX(SICRO!B:B,MATCH($D34,SICRO!A:A,0)),
IF($C34="SINAPI",INDEX(CSINAPI!$B:$B,MATCH($D34,CSINAPI!$A:$A,0)),
IF($C34="ISINAPI",INDEX(ISINAPI!$B:$B,MATCH($D34,ISINAPI!$A:$A,0)),
IF($C34="CESAN",INDEX(CCESAN!$B:$B,MATCH($D34,CCESAN!$A:$A,0)),
IF($C34="SCORIO",INDEX(CSCORIO!$B:$B,MATCH($D34,CSCORIO!$A:$A,0)),
IF($C34="MERC",INDEX(MERCADO!$B:$B,MATCH($D34,MERCADO!$A:$A,0)),
IF($C34="COMP",INDEX(COMPOSICAO!$B:$B,MATCH($D34,COMPOSICAO!$A:$A,0)),
"")))))))))),"*Verificar código*")</f>
        <v>Tubo Pvc, Série R, Água Pluvial, Dn 100 Mm, Fornecido E Instalado Em Ramal De Encaminhamento. Af_06/2022</v>
      </c>
      <c r="F34" s="150" t="str">
        <f>IFERROR(LOWER(
IF($C34="DER",INDEX(CDER!$C:$C,MATCH($D34,CDER!$A:$A,0)),
IF($C34="CDER-R",INDEX('DER-R'!C:C,MATCH($D34,'DER-R'!A:A,0)),
IF($C34="SICRO",INDEX(SICRO!C:C,MATCH($D34,SICRO!A:A,0)),
IF($C34="SINAPI",INDEX(CSINAPI!$C:$C,MATCH($D34,CSINAPI!$A:$A,0)),
IF($C34="ISINAPI",INDEX(ISINAPI!$C:$C,MATCH($D34,ISINAPI!$A:$A,0)),
IF($C34="CESAN",INDEX(CCESAN!$C:$C,MATCH($D34,CCESAN!$A:$A,0)),
IF($C34="SCORIO",INDEX(CSCORIO!$C:$C,MATCH($D34,CSCORIO!$A:$A,0)),
IF($C34="MERC",INDEX(MERCADO!$D:$D,MATCH($D34,MERCADO!$A:$A,0)),
IF($C34="COMP",INDEX(COMPOSICAO!$H:$H,MATCH($D34,COMPOSICAO!$A:$A,0)),
"")))))))))),"")</f>
        <v>m</v>
      </c>
      <c r="G34" s="151">
        <f>VLOOKUP(B34,'MEMÓRIA DE CÁLCULO'!A:J,10,0)</f>
        <v>1.8</v>
      </c>
      <c r="H34" s="219">
        <f>IFERROR(
IF($C34="DER",INDEX(CDER!$D:$D,MATCH($D34,CDER!$A:$A,0)),
IF($C34="CDER-R",INDEX('DER-R'!D:D,MATCH($D34,'DER-R'!A:A,0)),
IF($C34="SICRO",INDEX(SICRO!D:D,MATCH($D34,SICRO!A:A,0)),
IF($C34="SINAPI",INDEX(CSINAPI!$D:$D,MATCH($D34,CSINAPI!$A:$A,0)),
IF($C34="ISINAPI",INDEX(ISINAPI!$E:$E,MATCH($D34,ISINAPI!$A:$A,0)),
IF($C34="CESAN",INDEX(CCESAN!$D:$D,MATCH($D34,CCESAN!$A:$A,0)),
IF($C34="SCORIO",INDEX(CSCORIO!$D:$D,MATCH($D34,CSCORIO!$A:$A,0)),
IF($C34="MERC",INDEX(MERCADO!$E:$E,MATCH($D34,MERCADO!$A:$A,0)),
IF($C34="COMP",INDEX(COMPOSICAO!$I:$I,MATCH($D34,COMPOSICAO!$A:$A,0)),
0))))))))),0)</f>
        <v>56.01</v>
      </c>
      <c r="I34" s="220">
        <f t="shared" ref="I34" si="83">IFERROR(ROUND(H34*(1+$J$2),2),"")</f>
        <v>76.5</v>
      </c>
      <c r="J34" s="218">
        <f t="shared" si="34"/>
        <v>137.69999999999999</v>
      </c>
      <c r="K34" s="154"/>
      <c r="L34" s="155">
        <f t="shared" ref="L34" si="84">G34</f>
        <v>1.8</v>
      </c>
      <c r="M34" s="156">
        <f t="shared" ref="M34" si="85">ROUND(L34*I34,2)</f>
        <v>137.69999999999999</v>
      </c>
      <c r="N34" s="157">
        <f t="shared" si="37"/>
        <v>1.0716647179023577E-3</v>
      </c>
      <c r="O34" s="156" t="str">
        <f t="shared" ref="O34" si="86">VLOOKUP(M34,$Z$2:$AA$4,2,1)</f>
        <v>C</v>
      </c>
      <c r="P34" s="329" t="e">
        <f>J34/#REF!</f>
        <v>#REF!</v>
      </c>
    </row>
    <row r="35" spans="1:16" ht="61.5" customHeight="1">
      <c r="B35" s="118" t="s">
        <v>968</v>
      </c>
      <c r="C35" s="148" t="s">
        <v>586</v>
      </c>
      <c r="D35" s="148">
        <v>89744</v>
      </c>
      <c r="E35" s="419" t="str">
        <f>IFERROR(PROPER(
IF($C35="DER",INDEX(CDER!$B:$B,MATCH($D35,CDER!$A:$A,0)),
IF($C35="CDER-R",INDEX('DER-R'!B:B,MATCH($D35,'DER-R'!A:A,0)),
IF($C35="SICRO",INDEX(SICRO!B:B,MATCH($D35,SICRO!A:A,0)),
IF($C35="SINAPI",INDEX(CSINAPI!$B:$B,MATCH($D35,CSINAPI!$A:$A,0)),
IF($C35="ISINAPI",INDEX(ISINAPI!$B:$B,MATCH($D35,ISINAPI!$A:$A,0)),
IF($C35="CESAN",INDEX(CCESAN!$B:$B,MATCH($D35,CCESAN!$A:$A,0)),
IF($C35="SCORIO",INDEX(CSCORIO!$B:$B,MATCH($D35,CSCORIO!$A:$A,0)),
IF($C35="MERC",INDEX(MERCADO!$B:$B,MATCH($D35,MERCADO!$A:$A,0)),
IF($C35="COMP",INDEX(COMPOSICAO!$B:$B,MATCH($D35,COMPOSICAO!$A:$A,0)),
"")))))))))),"*Verificar código*")</f>
        <v>Joelho 90 Graus, Pvc, Serie Normal, Esgoto Predial, Dn 100 Mm, Junta Elástica, Fornecido E Instalado Em Ramal De Descarga Ou Ramal De Esgoto Sanitário. Af_08/2022</v>
      </c>
      <c r="F35" s="150" t="str">
        <f>IFERROR(LOWER(
IF($C35="DER",INDEX(CDER!$C:$C,MATCH($D35,CDER!$A:$A,0)),
IF($C35="CDER-R",INDEX('DER-R'!C:C,MATCH($D35,'DER-R'!A:A,0)),
IF($C35="SICRO",INDEX(SICRO!C:C,MATCH($D35,SICRO!A:A,0)),
IF($C35="SINAPI",INDEX(CSINAPI!$C:$C,MATCH($D35,CSINAPI!$A:$A,0)),
IF($C35="ISINAPI",INDEX(ISINAPI!$C:$C,MATCH($D35,ISINAPI!$A:$A,0)),
IF($C35="CESAN",INDEX(CCESAN!$C:$C,MATCH($D35,CCESAN!$A:$A,0)),
IF($C35="SCORIO",INDEX(CSCORIO!$C:$C,MATCH($D35,CSCORIO!$A:$A,0)),
IF($C35="MERC",INDEX(MERCADO!$D:$D,MATCH($D35,MERCADO!$A:$A,0)),
IF($C35="COMP",INDEX(COMPOSICAO!$H:$H,MATCH($D35,COMPOSICAO!$A:$A,0)),
"")))))))))),"")</f>
        <v>un</v>
      </c>
      <c r="G35" s="151">
        <f>VLOOKUP(B35,'MEMÓRIA DE CÁLCULO'!A:J,10,0)</f>
        <v>4</v>
      </c>
      <c r="H35" s="219">
        <f>IFERROR(
IF($C35="DER",INDEX(CDER!$D:$D,MATCH($D35,CDER!$A:$A,0)),
IF($C35="CDER-R",INDEX('DER-R'!D:D,MATCH($D35,'DER-R'!A:A,0)),
IF($C35="SICRO",INDEX(SICRO!D:D,MATCH($D35,SICRO!A:A,0)),
IF($C35="SINAPI",INDEX(CSINAPI!$D:$D,MATCH($D35,CSINAPI!$A:$A,0)),
IF($C35="ISINAPI",INDEX(ISINAPI!$E:$E,MATCH($D35,ISINAPI!$A:$A,0)),
IF($C35="CESAN",INDEX(CCESAN!$D:$D,MATCH($D35,CCESAN!$A:$A,0)),
IF($C35="SCORIO",INDEX(CSCORIO!$D:$D,MATCH($D35,CSCORIO!$A:$A,0)),
IF($C35="MERC",INDEX(MERCADO!$E:$E,MATCH($D35,MERCADO!$A:$A,0)),
IF($C35="COMP",INDEX(COMPOSICAO!$I:$I,MATCH($D35,COMPOSICAO!$A:$A,0)),
0))))))))),0)</f>
        <v>33.56</v>
      </c>
      <c r="I35" s="220">
        <f t="shared" ref="I35" si="87">IFERROR(ROUND(H35*(1+$J$2),2),"")</f>
        <v>45.84</v>
      </c>
      <c r="J35" s="218">
        <f t="shared" si="34"/>
        <v>183.36</v>
      </c>
      <c r="K35" s="154"/>
      <c r="L35" s="155">
        <f t="shared" ref="L35" si="88">G35</f>
        <v>4</v>
      </c>
      <c r="M35" s="156">
        <f t="shared" ref="M35" si="89">ROUND(L35*I35,2)</f>
        <v>183.36</v>
      </c>
      <c r="N35" s="157">
        <f t="shared" si="37"/>
        <v>1.4270184653200895E-3</v>
      </c>
      <c r="O35" s="156" t="str">
        <f t="shared" ref="O35" si="90">VLOOKUP(M35,$Z$2:$AA$4,2,1)</f>
        <v>C</v>
      </c>
      <c r="P35" s="329" t="e">
        <f>J35/#REF!</f>
        <v>#REF!</v>
      </c>
    </row>
    <row r="36" spans="1:16" ht="51" customHeight="1">
      <c r="B36" s="118" t="s">
        <v>969</v>
      </c>
      <c r="C36" s="148" t="s">
        <v>586</v>
      </c>
      <c r="D36" s="148">
        <v>104178</v>
      </c>
      <c r="E36" s="419" t="str">
        <f>IFERROR(PROPER(
IF($C36="DER",INDEX(CDER!$B:$B,MATCH($D36,CDER!$A:$A,0)),
IF($C36="CDER-R",INDEX('DER-R'!B:B,MATCH($D36,'DER-R'!A:A,0)),
IF($C36="SICRO",INDEX(SICRO!B:B,MATCH($D36,SICRO!A:A,0)),
IF($C36="SINAPI",INDEX(CSINAPI!$B:$B,MATCH($D36,CSINAPI!$A:$A,0)),
IF($C36="ISINAPI",INDEX(ISINAPI!$B:$B,MATCH($D36,ISINAPI!$A:$A,0)),
IF($C36="CESAN",INDEX(CCESAN!$B:$B,MATCH($D36,CCESAN!$A:$A,0)),
IF($C36="SCORIO",INDEX(CSCORIO!$B:$B,MATCH($D36,CSCORIO!$A:$A,0)),
IF($C36="MERC",INDEX(MERCADO!$B:$B,MATCH($D36,MERCADO!$A:$A,0)),
IF($C36="COMP",INDEX(COMPOSICAO!$B:$B,MATCH($D36,COMPOSICAO!$A:$A,0)),
"")))))))))),"*Verificar código*")</f>
        <v>Cap, Pvc, Serie R, Água Pluvial, Dn 100 Mm, Junta Elástica, Fornecido E Instalado Em Ramal De Encaminhamento. Af_06/2022</v>
      </c>
      <c r="F36" s="150" t="str">
        <f>IFERROR(LOWER(
IF($C36="DER",INDEX(CDER!$C:$C,MATCH($D36,CDER!$A:$A,0)),
IF($C36="CDER-R",INDEX('DER-R'!C:C,MATCH($D36,'DER-R'!A:A,0)),
IF($C36="SICRO",INDEX(SICRO!C:C,MATCH($D36,SICRO!A:A,0)),
IF($C36="SINAPI",INDEX(CSINAPI!$C:$C,MATCH($D36,CSINAPI!$A:$A,0)),
IF($C36="ISINAPI",INDEX(ISINAPI!$C:$C,MATCH($D36,ISINAPI!$A:$A,0)),
IF($C36="CESAN",INDEX(CCESAN!$C:$C,MATCH($D36,CCESAN!$A:$A,0)),
IF($C36="SCORIO",INDEX(CSCORIO!$C:$C,MATCH($D36,CSCORIO!$A:$A,0)),
IF($C36="MERC",INDEX(MERCADO!$D:$D,MATCH($D36,MERCADO!$A:$A,0)),
IF($C36="COMP",INDEX(COMPOSICAO!$H:$H,MATCH($D36,COMPOSICAO!$A:$A,0)),
"")))))))))),"")</f>
        <v>un</v>
      </c>
      <c r="G36" s="151">
        <f>VLOOKUP(B36,'MEMÓRIA DE CÁLCULO'!A:J,10,0)</f>
        <v>2</v>
      </c>
      <c r="H36" s="219">
        <f>IFERROR(
IF($C36="DER",INDEX(CDER!$D:$D,MATCH($D36,CDER!$A:$A,0)),
IF($C36="CDER-R",INDEX('DER-R'!D:D,MATCH($D36,'DER-R'!A:A,0)),
IF($C36="SICRO",INDEX(SICRO!D:D,MATCH($D36,SICRO!A:A,0)),
IF($C36="SINAPI",INDEX(CSINAPI!$D:$D,MATCH($D36,CSINAPI!$A:$A,0)),
IF($C36="ISINAPI",INDEX(ISINAPI!$E:$E,MATCH($D36,ISINAPI!$A:$A,0)),
IF($C36="CESAN",INDEX(CCESAN!$D:$D,MATCH($D36,CCESAN!$A:$A,0)),
IF($C36="SCORIO",INDEX(CSCORIO!$D:$D,MATCH($D36,CSCORIO!$A:$A,0)),
IF($C36="MERC",INDEX(MERCADO!$E:$E,MATCH($D36,MERCADO!$A:$A,0)),
IF($C36="COMP",INDEX(COMPOSICAO!$I:$I,MATCH($D36,COMPOSICAO!$A:$A,0)),
0))))))))),0)</f>
        <v>25.76</v>
      </c>
      <c r="I36" s="220">
        <f t="shared" ref="I36" si="91">IFERROR(ROUND(H36*(1+$J$2),2),"")</f>
        <v>35.19</v>
      </c>
      <c r="J36" s="218">
        <f t="shared" si="34"/>
        <v>70.38</v>
      </c>
      <c r="K36" s="154"/>
      <c r="L36" s="155">
        <f t="shared" ref="L36" si="92">G36</f>
        <v>2</v>
      </c>
      <c r="M36" s="156">
        <f t="shared" ref="M36" si="93">ROUND(L36*I36,2)</f>
        <v>70.38</v>
      </c>
      <c r="N36" s="157">
        <f t="shared" si="37"/>
        <v>5.4773974470564946E-4</v>
      </c>
      <c r="O36" s="156" t="str">
        <f t="shared" ref="O36" si="94">VLOOKUP(M36,$Z$2:$AA$4,2,1)</f>
        <v>C</v>
      </c>
      <c r="P36" s="329" t="e">
        <f>J36/#REF!</f>
        <v>#REF!</v>
      </c>
    </row>
    <row r="37" spans="1:16" ht="27" customHeight="1">
      <c r="B37" s="118" t="s">
        <v>975</v>
      </c>
      <c r="C37" s="148" t="s">
        <v>587</v>
      </c>
      <c r="D37" s="148">
        <v>8</v>
      </c>
      <c r="E37" s="419" t="str">
        <f>IFERROR(PROPER(
IF($C37="DER",INDEX(CDER!$B:$B,MATCH($D37,CDER!$A:$A,0)),
IF($C37="CDER-R",INDEX('DER-R'!B:B,MATCH($D37,'DER-R'!A:A,0)),
IF($C37="SICRO",INDEX(SICRO!B:B,MATCH($D37,SICRO!A:A,0)),
IF($C37="SINAPI",INDEX(CSINAPI!$B:$B,MATCH($D37,CSINAPI!$A:$A,0)),
IF($C37="ISINAPI",INDEX(ISINAPI!$B:$B,MATCH($D37,ISINAPI!$A:$A,0)),
IF($C37="CESAN",INDEX(CCESAN!$B:$B,MATCH($D37,CCESAN!$A:$A,0)),
IF($C37="SCORIO",INDEX(CSCORIO!$B:$B,MATCH($D37,CSCORIO!$A:$A,0)),
IF($C37="MERC",INDEX(MERCADO!$B:$B,MATCH($D37,MERCADO!$A:$A,0)),
IF($C37="COMP",INDEX(COMPOSICAO!$B:$B,MATCH($D37,COMPOSICAO!$A:$A,0)),
"")))))))))),"*Verificar código*")</f>
        <v xml:space="preserve">Barra Roscada Com Porca E Arruela </v>
      </c>
      <c r="F37" s="150" t="str">
        <f>IFERROR(LOWER(
IF($C37="DER",INDEX(CDER!$C:$C,MATCH($D37,CDER!$A:$A,0)),
IF($C37="CDER-R",INDEX('DER-R'!C:C,MATCH($D37,'DER-R'!A:A,0)),
IF($C37="SICRO",INDEX(SICRO!C:C,MATCH($D37,SICRO!A:A,0)),
IF($C37="SINAPI",INDEX(CSINAPI!$C:$C,MATCH($D37,CSINAPI!$A:$A,0)),
IF($C37="ISINAPI",INDEX(ISINAPI!$C:$C,MATCH($D37,ISINAPI!$A:$A,0)),
IF($C37="CESAN",INDEX(CCESAN!$C:$C,MATCH($D37,CCESAN!$A:$A,0)),
IF($C37="SCORIO",INDEX(CSCORIO!$C:$C,MATCH($D37,CSCORIO!$A:$A,0)),
IF($C37="MERC",INDEX(MERCADO!$D:$D,MATCH($D37,MERCADO!$A:$A,0)),
IF($C37="COMP",INDEX(COMPOSICAO!$H:$H,MATCH($D37,COMPOSICAO!$A:$A,0)),
"")))))))))),"")</f>
        <v>m</v>
      </c>
      <c r="G37" s="151">
        <f>VLOOKUP(B37,'MEMÓRIA DE CÁLCULO'!A:J,10,0)</f>
        <v>0.6</v>
      </c>
      <c r="H37" s="219">
        <f>IFERROR(
IF($C37="DER",INDEX(CDER!$D:$D,MATCH($D37,CDER!$A:$A,0)),
IF($C37="CDER-R",INDEX('DER-R'!D:D,MATCH($D37,'DER-R'!A:A,0)),
IF($C37="SICRO",INDEX(SICRO!D:D,MATCH($D37,SICRO!A:A,0)),
IF($C37="SINAPI",INDEX(CSINAPI!$D:$D,MATCH($D37,CSINAPI!$A:$A,0)),
IF($C37="ISINAPI",INDEX(ISINAPI!$E:$E,MATCH($D37,ISINAPI!$A:$A,0)),
IF($C37="CESAN",INDEX(CCESAN!$D:$D,MATCH($D37,CCESAN!$A:$A,0)),
IF($C37="SCORIO",INDEX(CSCORIO!$D:$D,MATCH($D37,CSCORIO!$A:$A,0)),
IF($C37="MERC",INDEX(MERCADO!$E:$E,MATCH($D37,MERCADO!$A:$A,0)),
IF($C37="COMP",INDEX(COMPOSICAO!$I:$I,MATCH($D37,COMPOSICAO!$A:$A,0)),
0))))))))),0)</f>
        <v>20.29</v>
      </c>
      <c r="I37" s="220">
        <f t="shared" ref="I37" si="95">IFERROR(ROUND(H37*(1+$J$2),2),"")</f>
        <v>27.71</v>
      </c>
      <c r="J37" s="218">
        <f t="shared" si="34"/>
        <v>16.63</v>
      </c>
      <c r="K37" s="154"/>
      <c r="L37" s="155">
        <f t="shared" ref="L37" si="96">G37</f>
        <v>0.6</v>
      </c>
      <c r="M37" s="156">
        <f t="shared" ref="M37" si="97">ROUND(L37*I37,2)</f>
        <v>16.63</v>
      </c>
      <c r="N37" s="157">
        <f t="shared" si="37"/>
        <v>1.2942472228552075E-4</v>
      </c>
      <c r="O37" s="156" t="str">
        <f t="shared" ref="O37" si="98">VLOOKUP(M37,$Z$2:$AA$4,2,1)</f>
        <v>C</v>
      </c>
      <c r="P37" s="329" t="e">
        <f>J37/#REF!</f>
        <v>#REF!</v>
      </c>
    </row>
    <row r="38" spans="1:16" ht="30" customHeight="1">
      <c r="B38" s="118">
        <v>5</v>
      </c>
      <c r="C38" s="148"/>
      <c r="D38" s="148"/>
      <c r="E38" s="149" t="s">
        <v>721</v>
      </c>
      <c r="F38" s="150"/>
      <c r="G38" s="151">
        <f>VLOOKUP(B38,'MEMÓRIA DE CÁLCULO'!A:J,10,0)</f>
        <v>0</v>
      </c>
      <c r="H38" s="219"/>
      <c r="I38" s="220"/>
      <c r="J38" s="218">
        <f>SUM(J39:J40)</f>
        <v>1832.17</v>
      </c>
      <c r="K38" s="154"/>
      <c r="L38" s="155"/>
      <c r="M38" s="156"/>
      <c r="N38" s="157"/>
      <c r="O38" s="156"/>
      <c r="P38" s="154"/>
    </row>
    <row r="39" spans="1:16" ht="48" customHeight="1">
      <c r="B39" s="118" t="s">
        <v>849</v>
      </c>
      <c r="C39" s="148" t="s">
        <v>600</v>
      </c>
      <c r="D39" s="148">
        <v>200209</v>
      </c>
      <c r="E39" s="149" t="str">
        <f>IFERROR(PROPER(
IF($C39="DER",INDEX(CDER!$B:$B,MATCH($D39,CDER!$A:$A,0)),
IF($C39="CDER-R",INDEX('DER-R'!B:B,MATCH($D39,'DER-R'!A:A,0)),
IF($C39="SICRO",INDEX(SICRO!B:B,MATCH($D39,SICRO!A:A,0)),
IF($C39="SINAPI",INDEX(CSINAPI!$B:$B,MATCH($D39,CSINAPI!$A:$A,0)),
IF($C39="ISINAPI",INDEX(ISINAPI!$B:$B,MATCH($D39,ISINAPI!$A:$A,0)),
IF($C39="CESAN",INDEX(CCESAN!$B:$B,MATCH($D39,CCESAN!$A:$A,0)),
IF($C39="SCORIO",INDEX(CSCORIO!$B:$B,MATCH($D39,CSCORIO!$A:$A,0)),
IF($C39="MERC",INDEX(MERCADO!$B:$B,MATCH($D39,MERCADO!$A:$A,0)),
IF($C39="COMP",INDEX(COMPOSICAO!$B:$B,MATCH($D39,COMPOSICAO!$A:$A,0)),
"")))))))))),"*Verificar código*")</f>
        <v>Execução De Passeio Cimentado Com Acabamento Camurçado, Em Argamassa Traço 1:3 (Cimento E Areia) Com 1,5 Cm De Espessura, Sobre Lastro De Concreto De 8 Cm, Incluindo Preparo Da Caixa.</v>
      </c>
      <c r="F39" s="150" t="str">
        <f>IFERROR(LOWER(
IF($C39="DER",INDEX(CDER!$C:$C,MATCH($D39,CDER!$A:$A,0)),
IF($C39="CDER-R",INDEX('DER-R'!C:C,MATCH($D39,'DER-R'!A:A,0)),
IF($C39="SICRO",INDEX(SICRO!C:C,MATCH($D39,SICRO!A:A,0)),
IF($C39="SINAPI",INDEX(CSINAPI!$C:$C,MATCH($D39,CSINAPI!$A:$A,0)),
IF($C39="ISINAPI",INDEX(ISINAPI!$C:$C,MATCH($D39,ISINAPI!$A:$A,0)),
IF($C39="CESAN",INDEX(CCESAN!$C:$C,MATCH($D39,CCESAN!$A:$A,0)),
IF($C39="SCORIO",INDEX(CSCORIO!$C:$C,MATCH($D39,CSCORIO!$A:$A,0)),
IF($C39="MERC",INDEX(MERCADO!$D:$D,MATCH($D39,MERCADO!$A:$A,0)),
IF($C39="COMP",INDEX(COMPOSICAO!$H:$H,MATCH($D39,COMPOSICAO!$A:$A,0)),
"")))))))))),"")</f>
        <v>m2</v>
      </c>
      <c r="G39" s="151">
        <f>VLOOKUP(B39,'MEMÓRIA DE CÁLCULO'!A:J,10,0)</f>
        <v>7</v>
      </c>
      <c r="H39" s="219">
        <f>IFERROR(
IF($C39="DER",INDEX(CDER!$D:$D,MATCH($D39,CDER!$A:$A,0)),
IF($C39="CDER-R",INDEX('DER-R'!D:D,MATCH($D39,'DER-R'!A:A,0)),
IF($C39="SICRO",INDEX(SICRO!D:D,MATCH($D39,SICRO!A:A,0)),
IF($C39="SINAPI",INDEX(CSINAPI!$D:$D,MATCH($D39,CSINAPI!$A:$A,0)),
IF($C39="ISINAPI",INDEX(ISINAPI!$E:$E,MATCH($D39,ISINAPI!$A:$A,0)),
IF($C39="CESAN",INDEX(CCESAN!$D:$D,MATCH($D39,CCESAN!$A:$A,0)),
IF($C39="SCORIO",INDEX(CSCORIO!$D:$D,MATCH($D39,CSCORIO!$A:$A,0)),
IF($C39="MERC",INDEX(MERCADO!$E:$E,MATCH($D39,MERCADO!$A:$A,0)),
IF($C39="COMP",INDEX(COMPOSICAO!$I:$I,MATCH($D39,COMPOSICAO!$A:$A,0)),
0))))))))),0)</f>
        <v>170.74</v>
      </c>
      <c r="I39" s="220">
        <f t="shared" si="33"/>
        <v>233.21</v>
      </c>
      <c r="J39" s="218">
        <f t="shared" si="34"/>
        <v>1632.47</v>
      </c>
      <c r="K39" s="154"/>
      <c r="L39" s="155">
        <f t="shared" si="35"/>
        <v>7</v>
      </c>
      <c r="M39" s="156">
        <f t="shared" si="36"/>
        <v>1632.47</v>
      </c>
      <c r="N39" s="157">
        <f>M39/$J$59</f>
        <v>1.2704869295817444E-2</v>
      </c>
      <c r="O39" s="156" t="str">
        <f t="shared" si="38"/>
        <v>B</v>
      </c>
      <c r="P39" s="329" t="e">
        <f>J39/#REF!</f>
        <v>#REF!</v>
      </c>
    </row>
    <row r="40" spans="1:16" ht="30.75" customHeight="1">
      <c r="B40" s="118" t="s">
        <v>936</v>
      </c>
      <c r="C40" s="148" t="s">
        <v>600</v>
      </c>
      <c r="D40" s="148">
        <v>200305</v>
      </c>
      <c r="E40" s="149" t="str">
        <f>IFERROR(PROPER(
IF($C40="DER",INDEX(CDER!$B:$B,MATCH($D40,CDER!$A:$A,0)),
IF($C40="CDER-R",INDEX('DER-R'!B:B,MATCH($D40,'DER-R'!A:A,0)),
IF($C40="SICRO",INDEX(SICRO!B:B,MATCH($D40,SICRO!A:A,0)),
IF($C40="SINAPI",INDEX(CSINAPI!$B:$B,MATCH($D40,CSINAPI!$A:$A,0)),
IF($C40="ISINAPI",INDEX(ISINAPI!$B:$B,MATCH($D40,ISINAPI!$A:$A,0)),
IF($C40="CESAN",INDEX(CCESAN!$B:$B,MATCH($D40,CCESAN!$A:$A,0)),
IF($C40="SCORIO",INDEX(CSCORIO!$B:$B,MATCH($D40,CSCORIO!$A:$A,0)),
IF($C40="MERC",INDEX(MERCADO!$B:$B,MATCH($D40,MERCADO!$A:$A,0)),
IF($C40="COMP",INDEX(COMPOSICAO!$B:$B,MATCH($D40,COMPOSICAO!$A:$A,0)),
"")))))))))),"*Verificar código*")</f>
        <v>Fornecimento E Espalhamento De Areia Média Lavada</v>
      </c>
      <c r="F40" s="150" t="str">
        <f>IFERROR(LOWER(
IF($C40="DER",INDEX(CDER!$C:$C,MATCH($D40,CDER!$A:$A,0)),
IF($C40="CDER-R",INDEX('DER-R'!C:C,MATCH($D40,'DER-R'!A:A,0)),
IF($C40="SICRO",INDEX(SICRO!C:C,MATCH($D40,SICRO!A:A,0)),
IF($C40="SINAPI",INDEX(CSINAPI!$C:$C,MATCH($D40,CSINAPI!$A:$A,0)),
IF($C40="ISINAPI",INDEX(ISINAPI!$C:$C,MATCH($D40,ISINAPI!$A:$A,0)),
IF($C40="CESAN",INDEX(CCESAN!$C:$C,MATCH($D40,CCESAN!$A:$A,0)),
IF($C40="SCORIO",INDEX(CSCORIO!$C:$C,MATCH($D40,CSCORIO!$A:$A,0)),
IF($C40="MERC",INDEX(MERCADO!$D:$D,MATCH($D40,MERCADO!$A:$A,0)),
IF($C40="COMP",INDEX(COMPOSICAO!$H:$H,MATCH($D40,COMPOSICAO!$A:$A,0)),
"")))))))))),"")</f>
        <v>m3</v>
      </c>
      <c r="G40" s="151">
        <f>VLOOKUP(B40,'MEMÓRIA DE CÁLCULO'!A:J,10,0)</f>
        <v>0.6</v>
      </c>
      <c r="H40" s="219">
        <f>IFERROR(
IF($C40="DER",INDEX(CDER!$D:$D,MATCH($D40,CDER!$A:$A,0)),
IF($C40="CDER-R",INDEX('DER-R'!D:D,MATCH($D40,'DER-R'!A:A,0)),
IF($C40="SICRO",INDEX(SICRO!D:D,MATCH($D40,SICRO!A:A,0)),
IF($C40="SINAPI",INDEX(CSINAPI!$D:$D,MATCH($D40,CSINAPI!$A:$A,0)),
IF($C40="ISINAPI",INDEX(ISINAPI!$E:$E,MATCH($D40,ISINAPI!$A:$A,0)),
IF($C40="CESAN",INDEX(CCESAN!$D:$D,MATCH($D40,CCESAN!$A:$A,0)),
IF($C40="SCORIO",INDEX(CSCORIO!$D:$D,MATCH($D40,CSCORIO!$A:$A,0)),
IF($C40="MERC",INDEX(MERCADO!$E:$E,MATCH($D40,MERCADO!$A:$A,0)),
IF($C40="COMP",INDEX(COMPOSICAO!$I:$I,MATCH($D40,COMPOSICAO!$A:$A,0)),
0))))))))),0)</f>
        <v>243.68</v>
      </c>
      <c r="I40" s="220">
        <f t="shared" ref="I40" si="99">IFERROR(ROUND(H40*(1+$J$2),2),"")</f>
        <v>332.84</v>
      </c>
      <c r="J40" s="218">
        <f t="shared" si="34"/>
        <v>199.7</v>
      </c>
      <c r="K40" s="154"/>
      <c r="L40" s="155">
        <f t="shared" ref="L40" si="100">G40</f>
        <v>0.6</v>
      </c>
      <c r="M40" s="156">
        <f t="shared" ref="M40" si="101">ROUND(L40*I40,2)</f>
        <v>199.7</v>
      </c>
      <c r="N40" s="157">
        <f>M40/$J$59</f>
        <v>1.5541862321358086E-3</v>
      </c>
      <c r="O40" s="156" t="str">
        <f t="shared" ref="O40" si="102">VLOOKUP(M40,$Z$2:$AA$4,2,1)</f>
        <v>C</v>
      </c>
      <c r="P40" s="329" t="e">
        <f>J40/#REF!</f>
        <v>#REF!</v>
      </c>
    </row>
    <row r="41" spans="1:16" ht="30" customHeight="1">
      <c r="B41" s="118">
        <v>6</v>
      </c>
      <c r="C41" s="148"/>
      <c r="D41" s="148"/>
      <c r="E41" s="149" t="s">
        <v>594</v>
      </c>
      <c r="F41" s="150"/>
      <c r="G41" s="151">
        <f>VLOOKUP(B41,'MEMÓRIA DE CÁLCULO'!A:J,10,0)</f>
        <v>0</v>
      </c>
      <c r="H41" s="219"/>
      <c r="I41" s="220"/>
      <c r="J41" s="218">
        <f>SUM(J42:J43)</f>
        <v>9711.41</v>
      </c>
      <c r="K41" s="154"/>
      <c r="L41" s="155"/>
      <c r="M41" s="156"/>
      <c r="N41" s="157"/>
      <c r="O41" s="156"/>
      <c r="P41" s="154"/>
    </row>
    <row r="42" spans="1:16" ht="38.25" customHeight="1">
      <c r="B42" s="118" t="s">
        <v>854</v>
      </c>
      <c r="C42" s="148" t="s">
        <v>586</v>
      </c>
      <c r="D42" s="148">
        <v>98510</v>
      </c>
      <c r="E42" s="149" t="str">
        <f>IFERROR(PROPER(
IF($C42="DER",INDEX(CDER!$B:$B,MATCH($D42,CDER!$A:$A,0)),
IF($C42="CDER-R",INDEX('DER-R'!B:B,MATCH($D42,'DER-R'!A:A,0)),
IF($C42="SICRO",INDEX(SICRO!B:B,MATCH($D42,SICRO!A:A,0)),
IF($C42="SINAPI",INDEX(CSINAPI!$B:$B,MATCH($D42,CSINAPI!$A:$A,0)),
IF($C42="ISINAPI",INDEX(ISINAPI!$B:$B,MATCH($D42,ISINAPI!$A:$A,0)),
IF($C42="CESAN",INDEX(CCESAN!$B:$B,MATCH($D42,CCESAN!$A:$A,0)),
IF($C42="SCORIO",INDEX(CSCORIO!$B:$B,MATCH($D42,CSCORIO!$A:$A,0)),
IF($C42="MERC",INDEX(MERCADO!$B:$B,MATCH($D42,MERCADO!$A:$A,0)),
IF($C42="COMP",INDEX(COMPOSICAO!$B:$B,MATCH($D42,COMPOSICAO!$A:$A,0)),
"")))))))))),"*Verificar código*")</f>
        <v>Plantio De Árvore Ornamental Com Altura De Muda Menor Ou Igual A 2,00 M . Af_07/2024</v>
      </c>
      <c r="F42" s="150" t="str">
        <f>IFERROR(LOWER(
IF($C42="DER",INDEX(CDER!$C:$C,MATCH($D42,CDER!$A:$A,0)),
IF($C42="CDER-R",INDEX('DER-R'!C:C,MATCH($D42,'DER-R'!A:A,0)),
IF($C42="SICRO",INDEX(SICRO!C:C,MATCH($D42,SICRO!A:A,0)),
IF($C42="SINAPI",INDEX(CSINAPI!$C:$C,MATCH($D42,CSINAPI!$A:$A,0)),
IF($C42="ISINAPI",INDEX(ISINAPI!$C:$C,MATCH($D42,ISINAPI!$A:$A,0)),
IF($C42="CESAN",INDEX(CCESAN!$C:$C,MATCH($D42,CCESAN!$A:$A,0)),
IF($C42="SCORIO",INDEX(CSCORIO!$C:$C,MATCH($D42,CSCORIO!$A:$A,0)),
IF($C42="MERC",INDEX(MERCADO!$D:$D,MATCH($D42,MERCADO!$A:$A,0)),
IF($C42="COMP",INDEX(COMPOSICAO!$H:$H,MATCH($D42,COMPOSICAO!$A:$A,0)),
"")))))))))),"")</f>
        <v>un</v>
      </c>
      <c r="G42" s="151">
        <f>VLOOKUP(B42,'MEMÓRIA DE CÁLCULO'!A:J,10,0)</f>
        <v>3</v>
      </c>
      <c r="H42" s="219">
        <f>IFERROR(
IF($C42="DER",INDEX(CDER!$D:$D,MATCH($D42,CDER!$A:$A,0)),
IF($C42="CDER-R",INDEX('DER-R'!D:D,MATCH($D42,'DER-R'!A:A,0)),
IF($C42="SICRO",INDEX(SICRO!D:D,MATCH($D42,SICRO!A:A,0)),
IF($C42="SINAPI",INDEX(CSINAPI!$D:$D,MATCH($D42,CSINAPI!$A:$A,0)),
IF($C42="ISINAPI",INDEX(ISINAPI!$E:$E,MATCH($D42,ISINAPI!$A:$A,0)),
IF($C42="CESAN",INDEX(CCESAN!$D:$D,MATCH($D42,CCESAN!$A:$A,0)),
IF($C42="SCORIO",INDEX(CSCORIO!$D:$D,MATCH($D42,CSCORIO!$A:$A,0)),
IF($C42="MERC",INDEX(MERCADO!$E:$E,MATCH($D42,MERCADO!$A:$A,0)),
IF($C42="COMP",INDEX(COMPOSICAO!$I:$I,MATCH($D42,COMPOSICAO!$A:$A,0)),
0))))))))),0)</f>
        <v>296.83</v>
      </c>
      <c r="I42" s="220">
        <f t="shared" ref="I42" si="103">IFERROR(ROUND(H42*(1+$J$2),2),"")</f>
        <v>405.44</v>
      </c>
      <c r="J42" s="218">
        <f t="shared" si="34"/>
        <v>1216.32</v>
      </c>
      <c r="K42" s="154"/>
      <c r="L42" s="155">
        <f t="shared" ref="L42" si="104">G42</f>
        <v>3</v>
      </c>
      <c r="M42" s="156">
        <f t="shared" ref="M42" si="105">ROUND(L42*I42,2)</f>
        <v>1216.32</v>
      </c>
      <c r="N42" s="157">
        <f>M42/$J$59</f>
        <v>9.4661381966521119E-3</v>
      </c>
      <c r="O42" s="156" t="str">
        <f t="shared" ref="O42" si="106">VLOOKUP(M42,$Z$2:$AA$4,2,1)</f>
        <v>B</v>
      </c>
      <c r="P42" s="329" t="e">
        <f>J42/#REF!</f>
        <v>#REF!</v>
      </c>
    </row>
    <row r="43" spans="1:16" ht="40.5" customHeight="1">
      <c r="B43" s="118" t="s">
        <v>855</v>
      </c>
      <c r="C43" s="148" t="s">
        <v>586</v>
      </c>
      <c r="D43" s="148">
        <v>103946</v>
      </c>
      <c r="E43" s="149" t="str">
        <f>IFERROR(PROPER(
IF($C43="DER",INDEX(CDER!$B:$B,MATCH($D43,CDER!$A:$A,0)),
IF($C43="CDER-R",INDEX('DER-R'!B:B,MATCH($D43,'DER-R'!A:A,0)),
IF($C43="SICRO",INDEX(SICRO!B:B,MATCH($D43,SICRO!A:A,0)),
IF($C43="SINAPI",INDEX(CSINAPI!$B:$B,MATCH($D43,CSINAPI!$A:$A,0)),
IF($C43="ISINAPI",INDEX(ISINAPI!$B:$B,MATCH($D43,ISINAPI!$A:$A,0)),
IF($C43="CESAN",INDEX(CCESAN!$B:$B,MATCH($D43,CCESAN!$A:$A,0)),
IF($C43="SCORIO",INDEX(CSCORIO!$B:$B,MATCH($D43,CSCORIO!$A:$A,0)),
IF($C43="MERC",INDEX(MERCADO!$B:$B,MATCH($D43,MERCADO!$A:$A,0)),
IF($C43="COMP",INDEX(COMPOSICAO!$B:$B,MATCH($D43,COMPOSICAO!$A:$A,0)),
"")))))))))),"*Verificar código*")</f>
        <v>Plantio De Grama Esmeralda Ou São Carlos Ou Curitibana, Em Placas. Af_07/2024</v>
      </c>
      <c r="F43" s="150" t="str">
        <f>IFERROR(LOWER(
IF($C43="DER",INDEX(CDER!$C:$C,MATCH($D43,CDER!$A:$A,0)),
IF($C43="CDER-R",INDEX('DER-R'!C:C,MATCH($D43,'DER-R'!A:A,0)),
IF($C43="SICRO",INDEX(SICRO!C:C,MATCH($D43,SICRO!A:A,0)),
IF($C43="SINAPI",INDEX(CSINAPI!$C:$C,MATCH($D43,CSINAPI!$A:$A,0)),
IF($C43="ISINAPI",INDEX(ISINAPI!$C:$C,MATCH($D43,ISINAPI!$A:$A,0)),
IF($C43="CESAN",INDEX(CCESAN!$C:$C,MATCH($D43,CCESAN!$A:$A,0)),
IF($C43="SCORIO",INDEX(CSCORIO!$C:$C,MATCH($D43,CSCORIO!$A:$A,0)),
IF($C43="MERC",INDEX(MERCADO!$D:$D,MATCH($D43,MERCADO!$A:$A,0)),
IF($C43="COMP",INDEX(COMPOSICAO!$H:$H,MATCH($D43,COMPOSICAO!$A:$A,0)),
"")))))))))),"")</f>
        <v>m2</v>
      </c>
      <c r="G43" s="151">
        <f>VLOOKUP(B43,'MEMÓRIA DE CÁLCULO'!A:J,10,0)</f>
        <v>214.09</v>
      </c>
      <c r="H43" s="219">
        <f>IFERROR(
IF($C43="DER",INDEX(CDER!$D:$D,MATCH($D43,CDER!$A:$A,0)),
IF($C43="CDER-R",INDEX('DER-R'!D:D,MATCH($D43,'DER-R'!A:A,0)),
IF($C43="SICRO",INDEX(SICRO!D:D,MATCH($D43,SICRO!A:A,0)),
IF($C43="SINAPI",INDEX(CSINAPI!$D:$D,MATCH($D43,CSINAPI!$A:$A,0)),
IF($C43="ISINAPI",INDEX(ISINAPI!$E:$E,MATCH($D43,ISINAPI!$A:$A,0)),
IF($C43="CESAN",INDEX(CCESAN!$D:$D,MATCH($D43,CCESAN!$A:$A,0)),
IF($C43="SCORIO",INDEX(CSCORIO!$D:$D,MATCH($D43,CSCORIO!$A:$A,0)),
IF($C43="MERC",INDEX(MERCADO!$E:$E,MATCH($D43,MERCADO!$A:$A,0)),
IF($C43="COMP",INDEX(COMPOSICAO!$I:$I,MATCH($D43,COMPOSICAO!$A:$A,0)),
0))))))))),0)</f>
        <v>29.05</v>
      </c>
      <c r="I43" s="220">
        <f t="shared" ref="I43" si="107">IFERROR(ROUND(H43*(1+$J$2),2),"")</f>
        <v>39.68</v>
      </c>
      <c r="J43" s="218">
        <f t="shared" si="34"/>
        <v>8495.09</v>
      </c>
      <c r="K43" s="154"/>
      <c r="L43" s="155">
        <f t="shared" ref="L43" si="108">G43</f>
        <v>214.09</v>
      </c>
      <c r="M43" s="156">
        <f t="shared" ref="M43" si="109">ROUND(L43*I43,2)</f>
        <v>8495.09</v>
      </c>
      <c r="N43" s="157">
        <f>M43/$J$59</f>
        <v>6.6113930489507186E-2</v>
      </c>
      <c r="O43" s="156" t="str">
        <f t="shared" ref="O43" si="110">VLOOKUP(M43,$Z$2:$AA$4,2,1)</f>
        <v>A</v>
      </c>
      <c r="P43" s="329" t="e">
        <f>J43/#REF!</f>
        <v>#REF!</v>
      </c>
    </row>
    <row r="44" spans="1:16" ht="30" customHeight="1">
      <c r="B44" s="118">
        <v>7</v>
      </c>
      <c r="C44" s="148"/>
      <c r="D44" s="148"/>
      <c r="E44" s="149" t="s">
        <v>20662</v>
      </c>
      <c r="F44" s="150"/>
      <c r="G44" s="151">
        <f>VLOOKUP(B44,'MEMÓRIA DE CÁLCULO'!A:J,10,0)</f>
        <v>0</v>
      </c>
      <c r="H44" s="219"/>
      <c r="I44" s="220"/>
      <c r="J44" s="218">
        <f>SUM(J45:J52)</f>
        <v>26715.99</v>
      </c>
      <c r="K44" s="154"/>
      <c r="L44" s="155"/>
      <c r="M44" s="156"/>
      <c r="N44" s="157"/>
      <c r="O44" s="156"/>
      <c r="P44" s="154"/>
    </row>
    <row r="45" spans="1:16" ht="28.5" customHeight="1">
      <c r="A45" s="257" t="str">
        <f>CONCATENATE(C45,D45)</f>
        <v>COMP3</v>
      </c>
      <c r="B45" s="118" t="s">
        <v>862</v>
      </c>
      <c r="C45" s="148" t="s">
        <v>587</v>
      </c>
      <c r="D45" s="148">
        <v>3</v>
      </c>
      <c r="E45" s="149" t="str">
        <f>IFERROR(PROPER(
IF($C45="DER",INDEX(CDER!$B:$B,MATCH($D45,CDER!$A:$A,0)),
IF($C45="CDER-R",INDEX('DER-R'!B:B,MATCH($D45,'DER-R'!A:A,0)),
IF($C45="SICRO",INDEX(SICRO!B:B,MATCH($D45,SICRO!A:A,0)),
IF($C45="SINAPI",INDEX(CSINAPI!$B:$B,MATCH($D45,CSINAPI!$A:$A,0)),
IF($C45="CESAN",INDEX(CCESAN!$B:$B,MATCH($D45,CCESAN!$A:$A,0)),
IF($C45="SCORIO",INDEX(CSCORIO!$B:$B,MATCH($D45,CSCORIO!$A:$A,0)),
IF($C45="MERC",INDEX(MERCADO!$B:$B,MATCH($D45,MERCADO!$A:$A,0)),
IF($C45="COMP",INDEX(COMPOSICAO!$B:$B,MATCH($D45,COMPOSICAO!$A:$A,0)),
""))))))))),"*Verificar código*")</f>
        <v>Poste De Aço Galvanizado Reto Engastado, Com 7 Metro De Altura</v>
      </c>
      <c r="F45" s="150" t="str">
        <f>IFERROR(LOWER(
IF($C45="DER",INDEX(CDER!$C:$C,MATCH($D45,CDER!$A:$A,0)),
IF($C45="CDER-R",INDEX('DER-R'!C:C,MATCH($D45,'DER-R'!A:A,0)),
IF($C45="SICRO",INDEX(SICRO!C:C,MATCH($D45,SICRO!A:A,0)),
IF($C45="SINAPI",INDEX(CSINAPI!$C:$C,MATCH($D45,CSINAPI!$A:$A,0)),
IF($C45="CESAN",INDEX(CCESAN!$C:$C,MATCH($D45,CCESAN!$A:$A,0)),
IF($C45="SCORIO",INDEX(CSCORIO!$C:$C,MATCH($D45,CSCORIO!$A:$A,0)),
IF($C45="MERC",INDEX(MERCADO!$D:$D,MATCH($D45,MERCADO!$A:$A,0)),
IF($C45="COMP",INDEX(COMPOSICAO!$H:$H,MATCH($D45,COMPOSICAO!$A:$A,0)),
""))))))))),"")</f>
        <v>und</v>
      </c>
      <c r="G45" s="151">
        <f>VLOOKUP(B45,'MEMÓRIA DE CÁLCULO'!A:J,10,0)</f>
        <v>4</v>
      </c>
      <c r="H45" s="219">
        <f>IFERROR(
IF($C45="DER",INDEX(CDER!$D:$D,MATCH($D45,CDER!$A:$A,0)),
IF($C45="CDER-R",INDEX('DER-R'!D:D,MATCH($D45,'DER-R'!A:A,0)),
IF($C45="SICRO",INDEX(SICRO!D:D,MATCH($D45,SICRO!A:A,0)),
IF($C45="SINAPI",INDEX(CSINAPI!$D:$D,MATCH($D45,CSINAPI!$A:$A,0)),
IF($C45="CESAN",INDEX(CCESAN!$D:$D,MATCH($D45,CCESAN!$A:$A,0)),
IF($C45="SCORIO",INDEX(CSCORIO!$D:$D,MATCH($D45,CSCORIO!$A:$A,0)),
IF($C45="MERC",INDEX(MERCADO!$E:$E,MATCH($D45,MERCADO!$A:$A,0)),
IF($C45="COMP",INDEX(COMPOSICAO!$I:$I,MATCH($D45,COMPOSICAO!$A:$A,0)),
0)))))))),0)</f>
        <v>2299.81</v>
      </c>
      <c r="I45" s="219">
        <f t="shared" ref="I45:I47" si="111">IFERROR(ROUND(H45*(1+$J$2),2),"")</f>
        <v>3141.31</v>
      </c>
      <c r="J45" s="218">
        <f t="shared" ref="J45:J52" si="112">IFERROR(ROUND($I45*$G45,2),"")</f>
        <v>12565.24</v>
      </c>
      <c r="K45" s="154"/>
      <c r="L45" s="155">
        <f>IF((COUNTIF($A$5:$A45,$A45))&gt;1,0,SUMIF(A:A,$A45,G:G))</f>
        <v>4</v>
      </c>
      <c r="M45" s="156">
        <f t="shared" ref="M45:M47" si="113">ROUND(L45*I45,2)</f>
        <v>12565.24</v>
      </c>
      <c r="N45" s="157">
        <f t="shared" ref="N45:N50" si="114">M45/$J$59</f>
        <v>9.7790300508173E-2</v>
      </c>
      <c r="O45" s="156" t="str">
        <f t="shared" ref="O45:O47" si="115">VLOOKUP(M45,$Z$2:$AA$4,2,1)</f>
        <v>A</v>
      </c>
      <c r="P45" s="154"/>
    </row>
    <row r="46" spans="1:16" ht="28.5" customHeight="1">
      <c r="B46" s="118" t="s">
        <v>863</v>
      </c>
      <c r="C46" s="148" t="s">
        <v>587</v>
      </c>
      <c r="D46" s="148">
        <v>4</v>
      </c>
      <c r="E46" s="149" t="str">
        <f>IFERROR(PROPER(
IF($C46="DER",INDEX(CDER!$B:$B,MATCH($D46,CDER!$A:$A,0)),
IF($C46="CDER-R",INDEX('DER-R'!B:B,MATCH($D46,'DER-R'!A:A,0)),
IF($C46="SICRO",INDEX(SICRO!B:B,MATCH($D46,SICRO!A:A,0)),
IF($C46="SINAPI",INDEX(CSINAPI!$B:$B,MATCH($D46,CSINAPI!$A:$A,0)),
IF($C46="ISINAPI",INDEX(ISINAPI!$B:$B,MATCH($D46,ISINAPI!$A:$A,0)),
IF($C46="CESAN",INDEX(CCESAN!$B:$B,MATCH($D46,CCESAN!$A:$A,0)),
IF($C46="SCORIO",INDEX(CSCORIO!$B:$B,MATCH($D46,CSCORIO!$A:$A,0)),
IF($C46="MERC",INDEX(MERCADO!$B:$B,MATCH($D46,MERCADO!$A:$A,0)),
IF($C46="COMP",INDEX(COMPOSICAO!$B:$B,MATCH($D46,COMPOSICAO!$A:$A,0)),
"")))))))))),"*Verificar código*")</f>
        <v>Refletor De Led 200W Branco Frio</v>
      </c>
      <c r="F46" s="150" t="str">
        <f>IFERROR(LOWER(
IF($C46="DER",INDEX(CDER!$C:$C,MATCH($D46,CDER!$A:$A,0)),
IF($C46="CDER-R",INDEX('DER-R'!C:C,MATCH($D46,'DER-R'!A:A,0)),
IF($C46="SICRO",INDEX(SICRO!C:C,MATCH($D46,SICRO!A:A,0)),
IF($C46="SINAPI",INDEX(CSINAPI!$C:$C,MATCH($D46,CSINAPI!$A:$A,0)),
IF($C46="ISINAPI",INDEX(ISINAPI!$C:$C,MATCH($D46,ISINAPI!$A:$A,0)),
IF($C46="CESAN",INDEX(CCESAN!$C:$C,MATCH($D46,CCESAN!$A:$A,0)),
IF($C46="SCORIO",INDEX(CSCORIO!$C:$C,MATCH($D46,CSCORIO!$A:$A,0)),
IF($C46="MERC",INDEX(MERCADO!$D:$D,MATCH($D46,MERCADO!$A:$A,0)),
IF($C46="COMP",INDEX(COMPOSICAO!$H:$H,MATCH($D46,COMPOSICAO!$A:$A,0)),
"")))))))))),"")</f>
        <v>und</v>
      </c>
      <c r="G46" s="151">
        <f>VLOOKUP(B46,'MEMÓRIA DE CÁLCULO'!A:J,10,0)</f>
        <v>8</v>
      </c>
      <c r="H46" s="219">
        <f>IFERROR(
IF($C46="DER",INDEX(CDER!$D:$D,MATCH($D46,CDER!$A:$A,0)),
IF($C46="CDER-R",INDEX('DER-R'!D:D,MATCH($D46,'DER-R'!A:A,0)),
IF($C46="SICRO",INDEX(SICRO!D:D,MATCH($D46,SICRO!A:A,0)),
IF($C46="SINAPI",INDEX(CSINAPI!$D:$D,MATCH($D46,CSINAPI!$A:$A,0)),
IF($C46="ISINAPI",INDEX(ISINAPI!$E:$E,MATCH($D46,ISINAPI!$A:$A,0)),
IF($C46="CESAN",INDEX(CCESAN!$D:$D,MATCH($D46,CCESAN!$A:$A,0)),
IF($C46="SCORIO",INDEX(CSCORIO!$D:$D,MATCH($D46,CSCORIO!$A:$A,0)),
IF($C46="MERC",INDEX(MERCADO!$E:$E,MATCH($D46,MERCADO!$A:$A,0)),
IF($C46="COMP",INDEX(COMPOSICAO!$I:$I,MATCH($D46,COMPOSICAO!$A:$A,0)),
0))))))))),0)</f>
        <v>90.53</v>
      </c>
      <c r="I46" s="220">
        <f t="shared" si="111"/>
        <v>123.65</v>
      </c>
      <c r="J46" s="218">
        <f t="shared" si="112"/>
        <v>989.2</v>
      </c>
      <c r="K46" s="154"/>
      <c r="L46" s="155">
        <f t="shared" ref="L46:L47" si="116">G46</f>
        <v>8</v>
      </c>
      <c r="M46" s="156">
        <f t="shared" si="113"/>
        <v>989.2</v>
      </c>
      <c r="N46" s="157">
        <f t="shared" si="114"/>
        <v>7.6985529335440259E-3</v>
      </c>
      <c r="O46" s="156" t="str">
        <f t="shared" si="115"/>
        <v>C</v>
      </c>
      <c r="P46" s="329" t="e">
        <f>J46/#REF!</f>
        <v>#REF!</v>
      </c>
    </row>
    <row r="47" spans="1:16" ht="46.5" customHeight="1">
      <c r="B47" s="118" t="s">
        <v>20826</v>
      </c>
      <c r="C47" s="148" t="s">
        <v>600</v>
      </c>
      <c r="D47" s="148">
        <v>150701</v>
      </c>
      <c r="E47" s="149" t="str">
        <f>IFERROR(PROPER(
IF($C47="DER",INDEX(CDER!$B:$B,MATCH($D47,CDER!$A:$A,0)),
IF($C47="CDER-R",INDEX('DER-R'!B:B,MATCH($D47,'DER-R'!A:A,0)),
IF($C47="SICRO",INDEX(SICRO!B:B,MATCH($D47,SICRO!A:A,0)),
IF($C47="SINAPI",INDEX(CSINAPI!$B:$B,MATCH($D47,CSINAPI!$A:$A,0)),
IF($C47="ISINAPI",INDEX(ISINAPI!$B:$B,MATCH($D47,ISINAPI!$A:$A,0)),
IF($C47="CESAN",INDEX(CCESAN!$B:$B,MATCH($D47,CCESAN!$A:$A,0)),
IF($C47="SCORIO",INDEX(CSCORIO!$B:$B,MATCH($D47,CSCORIO!$A:$A,0)),
IF($C47="MERC",INDEX(MERCADO!$B:$B,MATCH($D47,MERCADO!$A:$A,0)),
IF($C47="COMP",INDEX(COMPOSICAO!$B:$B,MATCH($D47,COMPOSICAO!$A:$A,0)),
"")))))))))),"*Verificar código*")</f>
        <v>Envelopamento De Concreto Simples Com Consumo Mínimo De Cimento De 250Kg/M3, Inclusive Escavação Para Profundidade Mínima Do Eletroduto De 50 Cm, De 25 X 25 Cm, Para 1 Eletroduto</v>
      </c>
      <c r="F47" s="150" t="str">
        <f>IFERROR(LOWER(
IF($C47="DER",INDEX(CDER!$C:$C,MATCH($D47,CDER!$A:$A,0)),
IF($C47="CDER-R",INDEX('DER-R'!C:C,MATCH($D47,'DER-R'!A:A,0)),
IF($C47="SICRO",INDEX(SICRO!C:C,MATCH($D47,SICRO!A:A,0)),
IF($C47="SINAPI",INDEX(CSINAPI!$C:$C,MATCH($D47,CSINAPI!$A:$A,0)),
IF($C47="ISINAPI",INDEX(ISINAPI!$C:$C,MATCH($D47,ISINAPI!$A:$A,0)),
IF($C47="CESAN",INDEX(CCESAN!$C:$C,MATCH($D47,CCESAN!$A:$A,0)),
IF($C47="SCORIO",INDEX(CSCORIO!$C:$C,MATCH($D47,CSCORIO!$A:$A,0)),
IF($C47="MERC",INDEX(MERCADO!$D:$D,MATCH($D47,MERCADO!$A:$A,0)),
IF($C47="COMP",INDEX(COMPOSICAO!$H:$H,MATCH($D47,COMPOSICAO!$A:$A,0)),
"")))))))))),"")</f>
        <v>m</v>
      </c>
      <c r="G47" s="151">
        <f>VLOOKUP(B47,'MEMÓRIA DE CÁLCULO'!A:J,10,0)</f>
        <v>49.75</v>
      </c>
      <c r="H47" s="219">
        <f>IFERROR(
IF($C47="DER",INDEX(CDER!$D:$D,MATCH($D47,CDER!$A:$A,0)),
IF($C47="CDER-R",INDEX('DER-R'!D:D,MATCH($D47,'DER-R'!A:A,0)),
IF($C47="SICRO",INDEX(SICRO!D:D,MATCH($D47,SICRO!A:A,0)),
IF($C47="SINAPI",INDEX(CSINAPI!$D:$D,MATCH($D47,CSINAPI!$A:$A,0)),
IF($C47="ISINAPI",INDEX(ISINAPI!$E:$E,MATCH($D47,ISINAPI!$A:$A,0)),
IF($C47="CESAN",INDEX(CCESAN!$D:$D,MATCH($D47,CCESAN!$A:$A,0)),
IF($C47="SCORIO",INDEX(CSCORIO!$D:$D,MATCH($D47,CSCORIO!$A:$A,0)),
IF($C47="MERC",INDEX(MERCADO!$E:$E,MATCH($D47,MERCADO!$A:$A,0)),
IF($C47="COMP",INDEX(COMPOSICAO!$I:$I,MATCH($D47,COMPOSICAO!$A:$A,0)),
0))))))))),0)</f>
        <v>63.78</v>
      </c>
      <c r="I47" s="220">
        <f t="shared" si="111"/>
        <v>87.12</v>
      </c>
      <c r="J47" s="218">
        <f t="shared" si="112"/>
        <v>4334.22</v>
      </c>
      <c r="K47" s="154"/>
      <c r="L47" s="155">
        <f t="shared" si="116"/>
        <v>49.75</v>
      </c>
      <c r="M47" s="156">
        <f t="shared" si="113"/>
        <v>4334.22</v>
      </c>
      <c r="N47" s="157">
        <f t="shared" si="114"/>
        <v>3.373152253904689E-2</v>
      </c>
      <c r="O47" s="156" t="str">
        <f t="shared" si="115"/>
        <v>A</v>
      </c>
      <c r="P47" s="329" t="e">
        <f>J47/#REF!</f>
        <v>#REF!</v>
      </c>
    </row>
    <row r="48" spans="1:16" ht="40.15" customHeight="1">
      <c r="B48" s="118" t="s">
        <v>864</v>
      </c>
      <c r="C48" s="148" t="s">
        <v>600</v>
      </c>
      <c r="D48" s="148">
        <v>151138</v>
      </c>
      <c r="E48" s="149" t="str">
        <f>IFERROR(PROPER(
IF($C48="DER",INDEX(CDER!$B:$B,MATCH($D48,CDER!$A:$A,0)),
IF($C48="CDER-R",INDEX('DER-R'!B:B,MATCH($D48,'DER-R'!A:A,0)),
IF($C48="SICRO",INDEX(SICRO!B:B,MATCH($D48,SICRO!A:A,0)),
IF($C48="SINAPI",INDEX(CSINAPI!$B:$B,MATCH($D48,CSINAPI!$A:$A,0)),
IF($C48="ISINAPI",INDEX(ISINAPI!$B:$B,MATCH($D48,ISINAPI!$A:$A,0)),
IF($C48="CESAN",INDEX(CCESAN!$B:$B,MATCH($D48,CCESAN!$A:$A,0)),
IF($C48="SCORIO",INDEX(CSCORIO!$B:$B,MATCH($D48,CSCORIO!$A:$A,0)),
IF($C48="MERC",INDEX(MERCADO!$B:$B,MATCH($D48,MERCADO!$A:$A,0)),
IF($C48="COMP",INDEX(COMPOSICAO!$B:$B,MATCH($D48,COMPOSICAO!$A:$A,0)),
"")))))))))),"*Verificar código*")</f>
        <v>Eletroduto Pead Parede Simples, Corrugado, Cor Preta, Diâmetro 1.1/4", Referencia Kanaflex, Plastibras Ou Equivalente</v>
      </c>
      <c r="F48" s="150" t="str">
        <f>IFERROR(LOWER(
IF($C48="DER",INDEX(CDER!$C:$C,MATCH($D48,CDER!$A:$A,0)),
IF($C48="CDER-R",INDEX('DER-R'!C:C,MATCH($D48,'DER-R'!A:A,0)),
IF($C48="SICRO",INDEX(SICRO!C:C,MATCH($D48,SICRO!A:A,0)),
IF($C48="SINAPI",INDEX(CSINAPI!$C:$C,MATCH($D48,CSINAPI!$A:$A,0)),
IF($C48="ISINAPI",INDEX(ISINAPI!$C:$C,MATCH($D48,ISINAPI!$A:$A,0)),
IF($C48="CESAN",INDEX(CCESAN!$C:$C,MATCH($D48,CCESAN!$A:$A,0)),
IF($C48="SCORIO",INDEX(CSCORIO!$C:$C,MATCH($D48,CSCORIO!$A:$A,0)),
IF($C48="MERC",INDEX(MERCADO!$D:$D,MATCH($D48,MERCADO!$A:$A,0)),
IF($C48="COMP",INDEX(COMPOSICAO!$H:$H,MATCH($D48,COMPOSICAO!$A:$A,0)),
"")))))))))),"")</f>
        <v>m</v>
      </c>
      <c r="G48" s="151">
        <f>VLOOKUP(B48,'MEMÓRIA DE CÁLCULO'!A:J,10,0)</f>
        <v>49.75</v>
      </c>
      <c r="H48" s="219">
        <f>IFERROR(
IF($C48="DER",INDEX(CDER!$D:$D,MATCH($D48,CDER!$A:$A,0)),
IF($C48="CDER-R",INDEX('DER-R'!D:D,MATCH($D48,'DER-R'!A:A,0)),
IF($C48="SICRO",INDEX(SICRO!D:D,MATCH($D48,SICRO!A:A,0)),
IF($C48="SINAPI",INDEX(CSINAPI!$D:$D,MATCH($D48,CSINAPI!$A:$A,0)),
IF($C48="ISINAPI",INDEX(ISINAPI!$E:$E,MATCH($D48,ISINAPI!$A:$A,0)),
IF($C48="CESAN",INDEX(CCESAN!$D:$D,MATCH($D48,CCESAN!$A:$A,0)),
IF($C48="SCORIO",INDEX(CSCORIO!$D:$D,MATCH($D48,CSCORIO!$A:$A,0)),
IF($C48="MERC",INDEX(MERCADO!$E:$E,MATCH($D48,MERCADO!$A:$A,0)),
IF($C48="COMP",INDEX(COMPOSICAO!$I:$I,MATCH($D48,COMPOSICAO!$A:$A,0)),
0))))))))),0)</f>
        <v>24.68</v>
      </c>
      <c r="I48" s="220">
        <f t="shared" ref="I48" si="117">IFERROR(ROUND(H48*(1+$J$2),2),"")</f>
        <v>33.71</v>
      </c>
      <c r="J48" s="218">
        <f t="shared" si="112"/>
        <v>1677.07</v>
      </c>
      <c r="K48" s="154"/>
      <c r="L48" s="155">
        <f t="shared" ref="L48" si="118">G48</f>
        <v>49.75</v>
      </c>
      <c r="M48" s="156">
        <f t="shared" ref="M48" si="119">ROUND(L48*I48,2)</f>
        <v>1677.07</v>
      </c>
      <c r="N48" s="157">
        <f t="shared" si="114"/>
        <v>1.3051973481862796E-2</v>
      </c>
      <c r="O48" s="156" t="str">
        <f t="shared" ref="O48" si="120">VLOOKUP(M48,$Z$2:$AA$4,2,1)</f>
        <v>B</v>
      </c>
      <c r="P48" s="329" t="e">
        <f>J48/#REF!</f>
        <v>#REF!</v>
      </c>
    </row>
    <row r="49" spans="1:16" ht="40.15" customHeight="1">
      <c r="B49" s="118" t="s">
        <v>865</v>
      </c>
      <c r="C49" s="148" t="s">
        <v>600</v>
      </c>
      <c r="D49" s="148">
        <v>151420</v>
      </c>
      <c r="E49" s="149" t="str">
        <f>IFERROR(PROPER(
IF($C49="DER",INDEX(CDER!$B:$B,MATCH($D49,CDER!$A:$A,0)),
IF($C49="CDER-R",INDEX('DER-R'!B:B,MATCH($D49,'DER-R'!A:A,0)),
IF($C49="SICRO",INDEX(SICRO!B:B,MATCH($D49,SICRO!A:A,0)),
IF($C49="SINAPI",INDEX(CSINAPI!$B:$B,MATCH($D49,CSINAPI!$A:$A,0)),
IF($C49="ISINAPI",INDEX(ISINAPI!$B:$B,MATCH($D49,ISINAPI!$A:$A,0)),
IF($C49="CESAN",INDEX(CCESAN!$B:$B,MATCH($D49,CCESAN!$A:$A,0)),
IF($C49="SCORIO",INDEX(CSCORIO!$B:$B,MATCH($D49,CSCORIO!$A:$A,0)),
IF($C49="MERC",INDEX(MERCADO!$B:$B,MATCH($D49,MERCADO!$A:$A,0)),
IF($C49="COMP",INDEX(COMPOSICAO!$B:$B,MATCH($D49,COMPOSICAO!$A:$A,0)),
"")))))))))),"*Verificar código*")</f>
        <v>Cabo De Cobre Termoplástico (Pvc) Flexível Isolado 0,60/1Kv, Antichama, Hepr 90ºc ? 10,0Mm2</v>
      </c>
      <c r="F49" s="150" t="str">
        <f>IFERROR(LOWER(
IF($C49="DER",INDEX(CDER!$C:$C,MATCH($D49,CDER!$A:$A,0)),
IF($C49="CDER-R",INDEX('DER-R'!C:C,MATCH($D49,'DER-R'!A:A,0)),
IF($C49="SICRO",INDEX(SICRO!C:C,MATCH($D49,SICRO!A:A,0)),
IF($C49="SINAPI",INDEX(CSINAPI!$C:$C,MATCH($D49,CSINAPI!$A:$A,0)),
IF($C49="ISINAPI",INDEX(ISINAPI!$C:$C,MATCH($D49,ISINAPI!$A:$A,0)),
IF($C49="CESAN",INDEX(CCESAN!$C:$C,MATCH($D49,CCESAN!$A:$A,0)),
IF($C49="SCORIO",INDEX(CSCORIO!$C:$C,MATCH($D49,CSCORIO!$A:$A,0)),
IF($C49="MERC",INDEX(MERCADO!$D:$D,MATCH($D49,MERCADO!$A:$A,0)),
IF($C49="COMP",INDEX(COMPOSICAO!$H:$H,MATCH($D49,COMPOSICAO!$A:$A,0)),
"")))))))))),"")</f>
        <v>m</v>
      </c>
      <c r="G49" s="151">
        <f>VLOOKUP(B49,'MEMÓRIA DE CÁLCULO'!A:J,10,0)</f>
        <v>187.5</v>
      </c>
      <c r="H49" s="219">
        <f>IFERROR(
IF($C49="DER",INDEX(CDER!$D:$D,MATCH($D49,CDER!$A:$A,0)),
IF($C49="CDER-R",INDEX('DER-R'!D:D,MATCH($D49,'DER-R'!A:A,0)),
IF($C49="SICRO",INDEX(SICRO!D:D,MATCH($D49,SICRO!A:A,0)),
IF($C49="SINAPI",INDEX(CSINAPI!$D:$D,MATCH($D49,CSINAPI!$A:$A,0)),
IF($C49="ISINAPI",INDEX(ISINAPI!$E:$E,MATCH($D49,ISINAPI!$A:$A,0)),
IF($C49="CESAN",INDEX(CCESAN!$D:$D,MATCH($D49,CCESAN!$A:$A,0)),
IF($C49="SCORIO",INDEX(CSCORIO!$D:$D,MATCH($D49,CSCORIO!$A:$A,0)),
IF($C49="MERC",INDEX(MERCADO!$E:$E,MATCH($D49,MERCADO!$A:$A,0)),
IF($C49="COMP",INDEX(COMPOSICAO!$I:$I,MATCH($D49,COMPOSICAO!$A:$A,0)),
0))))))))),0)</f>
        <v>17.02</v>
      </c>
      <c r="I49" s="220">
        <f t="shared" ref="I49" si="121">IFERROR(ROUND(H49*(1+$J$2),2),"")</f>
        <v>23.25</v>
      </c>
      <c r="J49" s="218">
        <f t="shared" si="112"/>
        <v>4359.38</v>
      </c>
      <c r="K49" s="154"/>
      <c r="L49" s="155">
        <f t="shared" ref="L49" si="122">G49</f>
        <v>187.5</v>
      </c>
      <c r="M49" s="156">
        <f t="shared" ref="M49" si="123">ROUND(L49*I49,2)</f>
        <v>4359.38</v>
      </c>
      <c r="N49" s="157">
        <f t="shared" si="114"/>
        <v>3.3927332882564852E-2</v>
      </c>
      <c r="O49" s="156" t="str">
        <f t="shared" ref="O49" si="124">VLOOKUP(M49,$Z$2:$AA$4,2,1)</f>
        <v>A</v>
      </c>
      <c r="P49" s="329" t="e">
        <f>J49/#REF!</f>
        <v>#REF!</v>
      </c>
    </row>
    <row r="50" spans="1:16" ht="48.75" customHeight="1">
      <c r="B50" s="118" t="s">
        <v>866</v>
      </c>
      <c r="C50" s="148" t="s">
        <v>600</v>
      </c>
      <c r="D50" s="148">
        <v>150615</v>
      </c>
      <c r="E50" s="149" t="str">
        <f>IFERROR(PROPER(
IF($C50="DER",INDEX(CDER!$B:$B,MATCH($D50,CDER!$A:$A,0)),
IF($C50="CDER-R",INDEX('DER-R'!B:B,MATCH($D50,'DER-R'!A:A,0)),
IF($C50="SICRO",INDEX(SICRO!B:B,MATCH($D50,SICRO!A:A,0)),
IF($C50="SINAPI",INDEX(CSINAPI!$B:$B,MATCH($D50,CSINAPI!$A:$A,0)),
IF($C50="ISINAPI",INDEX(ISINAPI!$B:$B,MATCH($D50,ISINAPI!$A:$A,0)),
IF($C50="CESAN",INDEX(CCESAN!$B:$B,MATCH($D50,CCESAN!$A:$A,0)),
IF($C50="SCORIO",INDEX(CSCORIO!$B:$B,MATCH($D50,CSCORIO!$A:$A,0)),
IF($C50="MERC",INDEX(MERCADO!$B:$B,MATCH($D50,MERCADO!$A:$A,0)),
IF($C50="COMP",INDEX(COMPOSICAO!$B:$B,MATCH($D50,COMPOSICAO!$A:$A,0)),
"")))))))))),"*Verificar código*")</f>
        <v>Caixa De Passagem De Alvenaria De Blocos De Concreto 9X19X39Cm, Dimensões De 40X40X50Cm, Com Revestimento Interno Em Chapisco E Reboco, Tampa De Concreto Esp.5Cm E Lastro De Brita 5 Cm</v>
      </c>
      <c r="F50" s="150" t="str">
        <f>IFERROR(LOWER(
IF($C50="DER",INDEX(CDER!$C:$C,MATCH($D50,CDER!$A:$A,0)),
IF($C50="CDER-R",INDEX('DER-R'!C:C,MATCH($D50,'DER-R'!A:A,0)),
IF($C50="SICRO",INDEX(SICRO!C:C,MATCH($D50,SICRO!A:A,0)),
IF($C50="SINAPI",INDEX(CSINAPI!$C:$C,MATCH($D50,CSINAPI!$A:$A,0)),
IF($C50="ISINAPI",INDEX(ISINAPI!$C:$C,MATCH($D50,ISINAPI!$A:$A,0)),
IF($C50="CESAN",INDEX(CCESAN!$C:$C,MATCH($D50,CCESAN!$A:$A,0)),
IF($C50="SCORIO",INDEX(CSCORIO!$C:$C,MATCH($D50,CSCORIO!$A:$A,0)),
IF($C50="MERC",INDEX(MERCADO!$D:$D,MATCH($D50,MERCADO!$A:$A,0)),
IF($C50="COMP",INDEX(COMPOSICAO!$H:$H,MATCH($D50,COMPOSICAO!$A:$A,0)),
"")))))))))),"")</f>
        <v>und</v>
      </c>
      <c r="G50" s="151">
        <f>VLOOKUP(B50,'MEMÓRIA DE CÁLCULO'!A:J,10,0)</f>
        <v>4</v>
      </c>
      <c r="H50" s="219">
        <f>IFERROR(
IF($C50="DER",INDEX(CDER!$D:$D,MATCH($D50,CDER!$A:$A,0)),
IF($C50="CDER-R",INDEX('DER-R'!D:D,MATCH($D50,'DER-R'!A:A,0)),
IF($C50="SICRO",INDEX(SICRO!D:D,MATCH($D50,SICRO!A:A,0)),
IF($C50="SINAPI",INDEX(CSINAPI!$D:$D,MATCH($D50,CSINAPI!$A:$A,0)),
IF($C50="ISINAPI",INDEX(ISINAPI!$E:$E,MATCH($D50,ISINAPI!$A:$A,0)),
IF($C50="CESAN",INDEX(CCESAN!$D:$D,MATCH($D50,CCESAN!$A:$A,0)),
IF($C50="SCORIO",INDEX(CSCORIO!$D:$D,MATCH($D50,CSCORIO!$A:$A,0)),
IF($C50="MERC",INDEX(MERCADO!$E:$E,MATCH($D50,MERCADO!$A:$A,0)),
IF($C50="COMP",INDEX(COMPOSICAO!$I:$I,MATCH($D50,COMPOSICAO!$A:$A,0)),
0))))))))),0)</f>
        <v>211.9</v>
      </c>
      <c r="I50" s="220">
        <f t="shared" ref="I50" si="125">IFERROR(ROUND(H50*(1+$J$2),2),"")</f>
        <v>289.43</v>
      </c>
      <c r="J50" s="218">
        <f t="shared" si="112"/>
        <v>1157.72</v>
      </c>
      <c r="K50" s="154"/>
      <c r="L50" s="155">
        <f t="shared" ref="L50" si="126">G50</f>
        <v>4</v>
      </c>
      <c r="M50" s="156">
        <f t="shared" ref="M50" si="127">ROUND(L50*I50,2)</f>
        <v>1157.72</v>
      </c>
      <c r="N50" s="157">
        <f t="shared" si="114"/>
        <v>9.0100775396508188E-3</v>
      </c>
      <c r="O50" s="156" t="str">
        <f t="shared" ref="O50" si="128">VLOOKUP(M50,$Z$2:$AA$4,2,1)</f>
        <v>B</v>
      </c>
      <c r="P50" s="329" t="e">
        <f>J50/#REF!</f>
        <v>#REF!</v>
      </c>
    </row>
    <row r="51" spans="1:16" ht="34.5" customHeight="1">
      <c r="B51" s="118" t="s">
        <v>867</v>
      </c>
      <c r="C51" s="148" t="s">
        <v>600</v>
      </c>
      <c r="D51" s="148">
        <v>160311</v>
      </c>
      <c r="E51" s="149" t="str">
        <f>IFERROR(PROPER(
IF($C51="DER",INDEX(CDER!$B:$B,MATCH($D51,CDER!$A:$A,0)),
IF($C51="CDER-R",INDEX('DER-R'!B:B,MATCH($D51,'DER-R'!A:A,0)),
IF($C51="SICRO",INDEX(SICRO!B:B,MATCH($D51,SICRO!A:A,0)),
IF($C51="SINAPI",INDEX(CSINAPI!$B:$B,MATCH($D51,CSINAPI!$A:$A,0)),
IF($C51="ISINAPI",INDEX(ISINAPI!$B:$B,MATCH($D51,ISINAPI!$A:$A,0)),
IF($C51="CESAN",INDEX(CCESAN!$B:$B,MATCH($D51,CCESAN!$A:$A,0)),
IF($C51="SCORIO",INDEX(CSCORIO!$B:$B,MATCH($D51,CSCORIO!$A:$A,0)),
IF($C51="MERC",INDEX(MERCADO!$B:$B,MATCH($D51,MERCADO!$A:$A,0)),
IF($C51="COMP",INDEX(COMPOSICAO!$B:$B,MATCH($D51,COMPOSICAO!$A:$A,0)),
"")))))))))),"*Verificar código*")</f>
        <v>Haste De Terra Tipo Copperweld - 5/8" X 2.40M</v>
      </c>
      <c r="F51" s="150" t="str">
        <f>IFERROR(LOWER(
IF($C51="DER",INDEX(CDER!$C:$C,MATCH($D51,CDER!$A:$A,0)),
IF($C51="CDER-R",INDEX('DER-R'!C:C,MATCH($D51,'DER-R'!A:A,0)),
IF($C51="SICRO",INDEX(SICRO!C:C,MATCH($D51,SICRO!A:A,0)),
IF($C51="SINAPI",INDEX(CSINAPI!$C:$C,MATCH($D51,CSINAPI!$A:$A,0)),
IF($C51="ISINAPI",INDEX(ISINAPI!$C:$C,MATCH($D51,ISINAPI!$A:$A,0)),
IF($C51="CESAN",INDEX(CCESAN!$C:$C,MATCH($D51,CCESAN!$A:$A,0)),
IF($C51="SCORIO",INDEX(CSCORIO!$C:$C,MATCH($D51,CSCORIO!$A:$A,0)),
IF($C51="MERC",INDEX(MERCADO!$D:$D,MATCH($D51,MERCADO!$A:$A,0)),
IF($C51="COMP",INDEX(COMPOSICAO!$H:$H,MATCH($D51,COMPOSICAO!$A:$A,0)),
"")))))))))),"")</f>
        <v>und</v>
      </c>
      <c r="G51" s="151">
        <f>VLOOKUP(B51,'MEMÓRIA DE CÁLCULO'!A:J,10,0)</f>
        <v>4</v>
      </c>
      <c r="H51" s="219">
        <f>IFERROR(
IF($C51="DER",INDEX(CDER!$D:$D,MATCH($D51,CDER!$A:$A,0)),
IF($C51="CDER-R",INDEX('DER-R'!D:D,MATCH($D51,'DER-R'!A:A,0)),
IF($C51="SICRO",INDEX(SICRO!D:D,MATCH($D51,SICRO!A:A,0)),
IF($C51="SINAPI",INDEX(CSINAPI!$D:$D,MATCH($D51,CSINAPI!$A:$A,0)),
IF($C51="ISINAPI",INDEX(ISINAPI!$E:$E,MATCH($D51,ISINAPI!$A:$A,0)),
IF($C51="CESAN",INDEX(CCESAN!$D:$D,MATCH($D51,CCESAN!$A:$A,0)),
IF($C51="SCORIO",INDEX(CSCORIO!$D:$D,MATCH($D51,CSCORIO!$A:$A,0)),
IF($C51="MERC",INDEX(MERCADO!$E:$E,MATCH($D51,MERCADO!$A:$A,0)),
IF($C51="COMP",INDEX(COMPOSICAO!$I:$I,MATCH($D51,COMPOSICAO!$A:$A,0)),
0))))))))),0)</f>
        <v>254.86</v>
      </c>
      <c r="I51" s="220">
        <f t="shared" ref="I51" si="129">IFERROR(ROUND(H51*(1+$J$2),2),"")</f>
        <v>348.11</v>
      </c>
      <c r="J51" s="218">
        <f t="shared" si="112"/>
        <v>1392.44</v>
      </c>
      <c r="K51" s="154"/>
      <c r="L51" s="155">
        <f t="shared" ref="L51" si="130">G51</f>
        <v>4</v>
      </c>
      <c r="M51" s="156">
        <f t="shared" ref="M51" si="131">ROUND(L51*I51,2)</f>
        <v>1392.44</v>
      </c>
      <c r="N51" s="157">
        <f t="shared" ref="N51" si="132">M51/$J$59</f>
        <v>1.0836810601277844E-2</v>
      </c>
      <c r="O51" s="156" t="str">
        <f t="shared" ref="O51" si="133">VLOOKUP(M51,$Z$2:$AA$4,2,1)</f>
        <v>B</v>
      </c>
      <c r="P51" s="329" t="e">
        <f>J51/#REF!</f>
        <v>#REF!</v>
      </c>
    </row>
    <row r="52" spans="1:16" ht="48.75" customHeight="1">
      <c r="B52" s="118" t="s">
        <v>868</v>
      </c>
      <c r="C52" s="148" t="s">
        <v>587</v>
      </c>
      <c r="D52" s="148">
        <v>9</v>
      </c>
      <c r="E52" s="149" t="str">
        <f>IFERROR(PROPER(
IF($C52="DER",INDEX(CDER!$B:$B,MATCH($D52,CDER!$A:$A,0)),
IF($C52="CDER-R",INDEX('DER-R'!B:B,MATCH($D52,'DER-R'!A:A,0)),
IF($C52="SICRO",INDEX(SICRO!B:B,MATCH($D52,SICRO!A:A,0)),
IF($C52="SINAPI",INDEX(CSINAPI!$B:$B,MATCH($D52,CSINAPI!$A:$A,0)),
IF($C52="ISINAPI",INDEX(ISINAPI!$B:$B,MATCH($D52,ISINAPI!$A:$A,0)),
IF($C52="CESAN",INDEX(CCESAN!$B:$B,MATCH($D52,CCESAN!$A:$A,0)),
IF($C52="SCORIO",INDEX(CSCORIO!$B:$B,MATCH($D52,CSCORIO!$A:$A,0)),
IF($C52="MERC",INDEX(MERCADO!$B:$B,MATCH($D52,MERCADO!$A:$A,0)),
IF($C52="COMP",INDEX(COMPOSICAO!$B:$B,MATCH($D52,COMPOSICAO!$A:$A,0)),
"")))))))))),"*Verificar código*")</f>
        <v>Conector Grampo Metálico Tipo U, Para Spda, Para Haste De Aterramento Até 5/8'' -
Fornecimento E Instalação</v>
      </c>
      <c r="F52" s="150" t="str">
        <f>IFERROR(LOWER(
IF($C52="DER",INDEX(CDER!$C:$C,MATCH($D52,CDER!$A:$A,0)),
IF($C52="CDER-R",INDEX('DER-R'!C:C,MATCH($D52,'DER-R'!A:A,0)),
IF($C52="SICRO",INDEX(SICRO!C:C,MATCH($D52,SICRO!A:A,0)),
IF($C52="SINAPI",INDEX(CSINAPI!$C:$C,MATCH($D52,CSINAPI!$A:$A,0)),
IF($C52="ISINAPI",INDEX(ISINAPI!$C:$C,MATCH($D52,ISINAPI!$A:$A,0)),
IF($C52="CESAN",INDEX(CCESAN!$C:$C,MATCH($D52,CCESAN!$A:$A,0)),
IF($C52="SCORIO",INDEX(CSCORIO!$C:$C,MATCH($D52,CSCORIO!$A:$A,0)),
IF($C52="MERC",INDEX(MERCADO!$D:$D,MATCH($D52,MERCADO!$A:$A,0)),
IF($C52="COMP",INDEX(COMPOSICAO!$H:$H,MATCH($D52,COMPOSICAO!$A:$A,0)),
"")))))))))),"")</f>
        <v>und</v>
      </c>
      <c r="G52" s="151">
        <f>VLOOKUP(B52,'MEMÓRIA DE CÁLCULO'!A:J,10,0)</f>
        <v>4</v>
      </c>
      <c r="H52" s="219">
        <f>IFERROR(
IF($C52="DER",INDEX(CDER!$D:$D,MATCH($D52,CDER!$A:$A,0)),
IF($C52="CDER-R",INDEX('DER-R'!D:D,MATCH($D52,'DER-R'!A:A,0)),
IF($C52="SICRO",INDEX(SICRO!D:D,MATCH($D52,SICRO!A:A,0)),
IF($C52="SINAPI",INDEX(CSINAPI!$D:$D,MATCH($D52,CSINAPI!$A:$A,0)),
IF($C52="ISINAPI",INDEX(ISINAPI!$E:$E,MATCH($D52,ISINAPI!$A:$A,0)),
IF($C52="CESAN",INDEX(CCESAN!$D:$D,MATCH($D52,CCESAN!$A:$A,0)),
IF($C52="SCORIO",INDEX(CSCORIO!$D:$D,MATCH($D52,CSCORIO!$A:$A,0)),
IF($C52="MERC",INDEX(MERCADO!$E:$E,MATCH($D52,MERCADO!$A:$A,0)),
IF($C52="COMP",INDEX(COMPOSICAO!$I:$I,MATCH($D52,COMPOSICAO!$A:$A,0)),
0))))))))),0)</f>
        <v>44.059999999999995</v>
      </c>
      <c r="I52" s="220">
        <f t="shared" ref="I52" si="134">IFERROR(ROUND(H52*(1+$J$2),2),"")</f>
        <v>60.18</v>
      </c>
      <c r="J52" s="218">
        <f t="shared" si="112"/>
        <v>240.72</v>
      </c>
      <c r="K52" s="154"/>
      <c r="L52" s="155">
        <f t="shared" ref="L52" si="135">G52</f>
        <v>4</v>
      </c>
      <c r="M52" s="156">
        <f t="shared" ref="M52" si="136">ROUND(L52*I52,2)</f>
        <v>240.72</v>
      </c>
      <c r="N52" s="157">
        <f t="shared" ref="N52" si="137">M52/$J$59</f>
        <v>1.8734286920367143E-3</v>
      </c>
      <c r="O52" s="156" t="str">
        <f t="shared" ref="O52" si="138">VLOOKUP(M52,$Z$2:$AA$4,2,1)</f>
        <v>C</v>
      </c>
      <c r="P52" s="329" t="e">
        <f>J52/#REF!</f>
        <v>#REF!</v>
      </c>
    </row>
    <row r="53" spans="1:16" ht="30" customHeight="1">
      <c r="B53" s="118">
        <v>8</v>
      </c>
      <c r="C53" s="148"/>
      <c r="D53" s="148"/>
      <c r="E53" s="149" t="s">
        <v>20854</v>
      </c>
      <c r="F53" s="150"/>
      <c r="G53" s="151">
        <f>VLOOKUP(B53,'MEMÓRIA DE CÁLCULO'!A:J,10,0)</f>
        <v>0</v>
      </c>
      <c r="H53" s="219"/>
      <c r="I53" s="220"/>
      <c r="J53" s="218">
        <f>SUM(J54:J56)</f>
        <v>2846.08</v>
      </c>
      <c r="K53" s="154"/>
      <c r="L53" s="155"/>
      <c r="M53" s="156"/>
      <c r="N53" s="157"/>
      <c r="O53" s="156"/>
      <c r="P53" s="154"/>
    </row>
    <row r="54" spans="1:16" ht="37.5" customHeight="1">
      <c r="B54" s="118" t="s">
        <v>871</v>
      </c>
      <c r="C54" s="148" t="s">
        <v>586</v>
      </c>
      <c r="D54" s="148">
        <v>102491</v>
      </c>
      <c r="E54" s="149" t="str">
        <f>IFERROR(PROPER(
IF($C54="DER",INDEX(CDER!$B:$B,MATCH($D54,CDER!$A:$A,0)),
IF($C54="CDER-R",INDEX('DER-R'!B:B,MATCH($D54,'DER-R'!A:A,0)),
IF($C54="SICRO",INDEX(SICRO!B:B,MATCH($D54,SICRO!A:A,0)),
IF($C54="SINAPI",INDEX(CSINAPI!$B:$B,MATCH($D54,CSINAPI!$A:$A,0)),
IF($C54="ISINAPI",INDEX(ISINAPI!$B:$B,MATCH($D54,ISINAPI!$A:$A,0)),
IF($C54="CESAN",INDEX(CCESAN!$B:$B,MATCH($D54,CCESAN!$A:$A,0)),
IF($C54="SCORIO",INDEX(CSCORIO!$B:$B,MATCH($D54,CSCORIO!$A:$A,0)),
IF($C54="MERC",INDEX(MERCADO!$B:$B,MATCH($D54,MERCADO!$A:$A,0)),
IF($C54="COMP",INDEX(COMPOSICAO!$B:$B,MATCH($D54,COMPOSICAO!$A:$A,0)),
"")))))))))),"*Verificar código*")</f>
        <v>Pintura De Piso Com Tinta Acrílica, Aplicação Manual, 2 Demãos, Incluso Fundo Preparador. Af_05/2021</v>
      </c>
      <c r="F54" s="150" t="str">
        <f>IFERROR(LOWER(
IF($C54="DER",INDEX(CDER!$C:$C,MATCH($D54,CDER!$A:$A,0)),
IF($C54="CDER-R",INDEX('DER-R'!C:C,MATCH($D54,'DER-R'!A:A,0)),
IF($C54="SICRO",INDEX(SICRO!C:C,MATCH($D54,SICRO!A:A,0)),
IF($C54="SINAPI",INDEX(CSINAPI!$C:$C,MATCH($D54,CSINAPI!$A:$A,0)),
IF($C54="ISINAPI",INDEX(ISINAPI!$C:$C,MATCH($D54,ISINAPI!$A:$A,0)),
IF($C54="CESAN",INDEX(CCESAN!$C:$C,MATCH($D54,CCESAN!$A:$A,0)),
IF($C54="SCORIO",INDEX(CSCORIO!$C:$C,MATCH($D54,CSCORIO!$A:$A,0)),
IF($C54="MERC",INDEX(MERCADO!$D:$D,MATCH($D54,MERCADO!$A:$A,0)),
IF($C54="COMP",INDEX(COMPOSICAO!$H:$H,MATCH($D54,COMPOSICAO!$A:$A,0)),
"")))))))))),"")</f>
        <v>m2</v>
      </c>
      <c r="G54" s="151">
        <f>VLOOKUP(B54,'MEMÓRIA DE CÁLCULO'!A:J,10,0)</f>
        <v>65.28</v>
      </c>
      <c r="H54" s="219">
        <f>IFERROR(
IF($C54="DER",INDEX(CDER!$D:$D,MATCH($D54,CDER!$A:$A,0)),
IF($C54="CDER-R",INDEX('DER-R'!D:D,MATCH($D54,'DER-R'!A:A,0)),
IF($C54="SICRO",INDEX(SICRO!D:D,MATCH($D54,SICRO!A:A,0)),
IF($C54="SINAPI",INDEX(CSINAPI!$D:$D,MATCH($D54,CSINAPI!$A:$A,0)),
IF($C54="ISINAPI",INDEX(ISINAPI!$E:$E,MATCH($D54,ISINAPI!$A:$A,0)),
IF($C54="CESAN",INDEX(CCESAN!$D:$D,MATCH($D54,CCESAN!$A:$A,0)),
IF($C54="SCORIO",INDEX(CSCORIO!$D:$D,MATCH($D54,CSCORIO!$A:$A,0)),
IF($C54="MERC",INDEX(MERCADO!$E:$E,MATCH($D54,MERCADO!$A:$A,0)),
IF($C54="COMP",INDEX(COMPOSICAO!$I:$I,MATCH($D54,COMPOSICAO!$A:$A,0)),
0))))))))),0)</f>
        <v>24.08</v>
      </c>
      <c r="I54" s="220">
        <f t="shared" ref="I54:I55" si="139">IFERROR(ROUND(H54*(1+$J$2),2),"")</f>
        <v>32.89</v>
      </c>
      <c r="J54" s="218">
        <f t="shared" ref="J54:J56" si="140">IFERROR(ROUND($I54*$G54,2),"")</f>
        <v>2147.06</v>
      </c>
      <c r="K54" s="154"/>
      <c r="L54" s="155">
        <f t="shared" ref="L54:L55" si="141">G54</f>
        <v>65.28</v>
      </c>
      <c r="M54" s="156">
        <f t="shared" ref="M54:M55" si="142">ROUND(L54*I54,2)</f>
        <v>2147.06</v>
      </c>
      <c r="N54" s="157">
        <f>M54/$J$59</f>
        <v>1.6709720037904403E-2</v>
      </c>
      <c r="O54" s="156" t="str">
        <f t="shared" ref="O54:O55" si="143">VLOOKUP(M54,$Z$2:$AA$4,2,1)</f>
        <v>B</v>
      </c>
      <c r="P54" s="329" t="e">
        <f>J54/#REF!</f>
        <v>#REF!</v>
      </c>
    </row>
    <row r="55" spans="1:16" ht="45" customHeight="1">
      <c r="B55" s="118" t="s">
        <v>873</v>
      </c>
      <c r="C55" s="148" t="s">
        <v>586</v>
      </c>
      <c r="D55" s="148">
        <v>102229</v>
      </c>
      <c r="E55" s="149" t="str">
        <f>IFERROR(PROPER(
IF($C55="DER",INDEX(CDER!$B:$B,MATCH($D55,CDER!$A:$A,0)),
IF($C55="CDER-R",INDEX('DER-R'!B:B,MATCH($D55,'DER-R'!A:A,0)),
IF($C55="SICRO",INDEX(SICRO!B:B,MATCH($D55,SICRO!A:A,0)),
IF($C55="SINAPI",INDEX(CSINAPI!$B:$B,MATCH($D55,CSINAPI!$A:$A,0)),
IF($C55="ISINAPI",INDEX(ISINAPI!$B:$B,MATCH($D55,ISINAPI!$A:$A,0)),
IF($C55="CESAN",INDEX(CCESAN!$B:$B,MATCH($D55,CCESAN!$A:$A,0)),
IF($C55="SCORIO",INDEX(CSCORIO!$B:$B,MATCH($D55,CSCORIO!$A:$A,0)),
IF($C55="MERC",INDEX(MERCADO!$B:$B,MATCH($D55,MERCADO!$A:$A,0)),
IF($C55="COMP",INDEX(COMPOSICAO!$B:$B,MATCH($D55,COMPOSICAO!$A:$A,0)),
"")))))))))),"*Verificar código*")</f>
        <v>Pintura Tinta De Acabamento (Pigmentada) Esmalte Sintético Acetinado Em Madeira, 3 Demãos. Af_01/2021</v>
      </c>
      <c r="F55" s="150" t="str">
        <f>IFERROR(LOWER(
IF($C55="DER",INDEX(CDER!$C:$C,MATCH($D55,CDER!$A:$A,0)),
IF($C55="CDER-R",INDEX('DER-R'!C:C,MATCH($D55,'DER-R'!A:A,0)),
IF($C55="SICRO",INDEX(SICRO!C:C,MATCH($D55,SICRO!A:A,0)),
IF($C55="SINAPI",INDEX(CSINAPI!$C:$C,MATCH($D55,CSINAPI!$A:$A,0)),
IF($C55="ISINAPI",INDEX(ISINAPI!$C:$C,MATCH($D55,ISINAPI!$A:$A,0)),
IF($C55="CESAN",INDEX(CCESAN!$C:$C,MATCH($D55,CCESAN!$A:$A,0)),
IF($C55="SCORIO",INDEX(CSCORIO!$C:$C,MATCH($D55,CSCORIO!$A:$A,0)),
IF($C55="MERC",INDEX(MERCADO!$D:$D,MATCH($D55,MERCADO!$A:$A,0)),
IF($C55="COMP",INDEX(COMPOSICAO!$H:$H,MATCH($D55,COMPOSICAO!$A:$A,0)),
"")))))))))),"")</f>
        <v>m2</v>
      </c>
      <c r="G55" s="151">
        <f>VLOOKUP(B55,'MEMÓRIA DE CÁLCULO'!A:J,10,0)</f>
        <v>9.5399999999999991</v>
      </c>
      <c r="H55" s="219">
        <f>IFERROR(
IF($C55="DER",INDEX(CDER!$D:$D,MATCH($D55,CDER!$A:$A,0)),
IF($C55="CDER-R",INDEX('DER-R'!D:D,MATCH($D55,'DER-R'!A:A,0)),
IF($C55="SICRO",INDEX(SICRO!D:D,MATCH($D55,SICRO!A:A,0)),
IF($C55="SINAPI",INDEX(CSINAPI!$D:$D,MATCH($D55,CSINAPI!$A:$A,0)),
IF($C55="ISINAPI",INDEX(ISINAPI!$E:$E,MATCH($D55,ISINAPI!$A:$A,0)),
IF($C55="CESAN",INDEX(CCESAN!$D:$D,MATCH($D55,CCESAN!$A:$A,0)),
IF($C55="SCORIO",INDEX(CSCORIO!$D:$D,MATCH($D55,CSCORIO!$A:$A,0)),
IF($C55="MERC",INDEX(MERCADO!$E:$E,MATCH($D55,MERCADO!$A:$A,0)),
IF($C55="COMP",INDEX(COMPOSICAO!$I:$I,MATCH($D55,COMPOSICAO!$A:$A,0)),
0))))))))),0)</f>
        <v>26.81</v>
      </c>
      <c r="I55" s="220">
        <f t="shared" si="139"/>
        <v>36.619999999999997</v>
      </c>
      <c r="J55" s="218">
        <f t="shared" si="140"/>
        <v>349.35</v>
      </c>
      <c r="K55" s="154"/>
      <c r="L55" s="155">
        <f t="shared" si="141"/>
        <v>9.5399999999999991</v>
      </c>
      <c r="M55" s="156">
        <f t="shared" si="142"/>
        <v>349.35</v>
      </c>
      <c r="N55" s="157">
        <f>M55/$J$59</f>
        <v>2.7188530806041299E-3</v>
      </c>
      <c r="O55" s="156" t="str">
        <f t="shared" si="143"/>
        <v>C</v>
      </c>
      <c r="P55" s="329" t="e">
        <f>J55/#REF!</f>
        <v>#REF!</v>
      </c>
    </row>
    <row r="56" spans="1:16" ht="35.25" customHeight="1">
      <c r="B56" s="118" t="s">
        <v>882</v>
      </c>
      <c r="C56" s="148" t="s">
        <v>586</v>
      </c>
      <c r="D56" s="148">
        <v>102223</v>
      </c>
      <c r="E56" s="149" t="str">
        <f>IFERROR(PROPER(
IF($C56="DER",INDEX(CDER!$B:$B,MATCH($D56,CDER!$A:$A,0)),
IF($C56="CDER-R",INDEX('DER-R'!B:B,MATCH($D56,'DER-R'!A:A,0)),
IF($C56="SICRO",INDEX(SICRO!B:B,MATCH($D56,SICRO!A:A,0)),
IF($C56="SINAPI",INDEX(CSINAPI!$B:$B,MATCH($D56,CSINAPI!$A:$A,0)),
IF($C56="ISINAPI",INDEX(ISINAPI!$B:$B,MATCH($D56,ISINAPI!$A:$A,0)),
IF($C56="CESAN",INDEX(CCESAN!$B:$B,MATCH($D56,CCESAN!$A:$A,0)),
IF($C56="SCORIO",INDEX(CSCORIO!$B:$B,MATCH($D56,CSCORIO!$A:$A,0)),
IF($C56="MERC",INDEX(MERCADO!$B:$B,MATCH($D56,MERCADO!$A:$A,0)),
IF($C56="COMP",INDEX(COMPOSICAO!$B:$B,MATCH($D56,COMPOSICAO!$A:$A,0)),
"")))))))))),"*Verificar código*")</f>
        <v>Pintura Verniz (Incolor) Alquídico Em Madeira, Uso Interno E Externo, 3 Demãos. Af_01/2021</v>
      </c>
      <c r="F56" s="150" t="str">
        <f>IFERROR(LOWER(
IF($C56="DER",INDEX(CDER!$C:$C,MATCH($D56,CDER!$A:$A,0)),
IF($C56="CDER-R",INDEX('DER-R'!C:C,MATCH($D56,'DER-R'!A:A,0)),
IF($C56="SICRO",INDEX(SICRO!C:C,MATCH($D56,SICRO!A:A,0)),
IF($C56="SINAPI",INDEX(CSINAPI!$C:$C,MATCH($D56,CSINAPI!$A:$A,0)),
IF($C56="ISINAPI",INDEX(ISINAPI!$C:$C,MATCH($D56,ISINAPI!$A:$A,0)),
IF($C56="CESAN",INDEX(CCESAN!$C:$C,MATCH($D56,CCESAN!$A:$A,0)),
IF($C56="SCORIO",INDEX(CSCORIO!$C:$C,MATCH($D56,CSCORIO!$A:$A,0)),
IF($C56="MERC",INDEX(MERCADO!$D:$D,MATCH($D56,MERCADO!$A:$A,0)),
IF($C56="COMP",INDEX(COMPOSICAO!$H:$H,MATCH($D56,COMPOSICAO!$A:$A,0)),
"")))))))))),"")</f>
        <v>m2</v>
      </c>
      <c r="G56" s="151">
        <f>VLOOKUP(B56,'MEMÓRIA DE CÁLCULO'!A:J,10,0)</f>
        <v>7.36</v>
      </c>
      <c r="H56" s="219">
        <f>IFERROR(
IF($C56="DER",INDEX(CDER!$D:$D,MATCH($D56,CDER!$A:$A,0)),
IF($C56="CDER-R",INDEX('DER-R'!D:D,MATCH($D56,'DER-R'!A:A,0)),
IF($C56="SICRO",INDEX(SICRO!D:D,MATCH($D56,SICRO!A:A,0)),
IF($C56="SINAPI",INDEX(CSINAPI!$D:$D,MATCH($D56,CSINAPI!$A:$A,0)),
IF($C56="ISINAPI",INDEX(ISINAPI!$E:$E,MATCH($D56,ISINAPI!$A:$A,0)),
IF($C56="CESAN",INDEX(CCESAN!$D:$D,MATCH($D56,CCESAN!$A:$A,0)),
IF($C56="SCORIO",INDEX(CSCORIO!$D:$D,MATCH($D56,CSCORIO!$A:$A,0)),
IF($C56="MERC",INDEX(MERCADO!$E:$E,MATCH($D56,MERCADO!$A:$A,0)),
IF($C56="COMP",INDEX(COMPOSICAO!$I:$I,MATCH($D56,COMPOSICAO!$A:$A,0)),
0))))))))),0)</f>
        <v>34.78</v>
      </c>
      <c r="I56" s="220">
        <f t="shared" ref="I56" si="144">IFERROR(ROUND(H56*(1+$J$2),2),"")</f>
        <v>47.51</v>
      </c>
      <c r="J56" s="218">
        <f t="shared" si="140"/>
        <v>349.67</v>
      </c>
      <c r="K56" s="154"/>
      <c r="L56" s="155">
        <f t="shared" ref="L56" si="145">G56</f>
        <v>7.36</v>
      </c>
      <c r="M56" s="156">
        <f t="shared" ref="M56" si="146">ROUND(L56*I56,2)</f>
        <v>349.67</v>
      </c>
      <c r="N56" s="157">
        <f>M56/$J$59</f>
        <v>2.7213435142259801E-3</v>
      </c>
      <c r="O56" s="156" t="str">
        <f t="shared" ref="O56" si="147">VLOOKUP(M56,$Z$2:$AA$4,2,1)</f>
        <v>C</v>
      </c>
      <c r="P56" s="329" t="e">
        <f>J56/#REF!</f>
        <v>#REF!</v>
      </c>
    </row>
    <row r="57" spans="1:16" ht="30" customHeight="1">
      <c r="B57" s="118">
        <v>9</v>
      </c>
      <c r="C57" s="148"/>
      <c r="D57" s="148"/>
      <c r="E57" s="149" t="s">
        <v>19384</v>
      </c>
      <c r="F57" s="150"/>
      <c r="G57" s="151">
        <f>VLOOKUP(B57,'MEMÓRIA DE CÁLCULO'!A:J,10,0)</f>
        <v>0</v>
      </c>
      <c r="H57" s="219"/>
      <c r="I57" s="220"/>
      <c r="J57" s="218">
        <f>SUM(J58:J58)</f>
        <v>419.2</v>
      </c>
      <c r="K57" s="154"/>
      <c r="L57" s="155"/>
      <c r="M57" s="156"/>
      <c r="N57" s="157"/>
      <c r="O57" s="156"/>
      <c r="P57" s="154"/>
    </row>
    <row r="58" spans="1:16" s="417" customFormat="1" ht="31.5" customHeight="1">
      <c r="B58" s="118" t="s">
        <v>878</v>
      </c>
      <c r="C58" s="438" t="s">
        <v>600</v>
      </c>
      <c r="D58" s="438">
        <v>200402</v>
      </c>
      <c r="E58" s="439" t="str">
        <f>IFERROR(PROPER(
IF($C58="DER",INDEX(CDER!$B:$B,MATCH($D58,CDER!$A:$A,0)),
IF($C58="CDER-R",INDEX('DER-R'!B:B,MATCH($D58,'DER-R'!A:A,0)),
IF($C58="SICRO",INDEX(SICRO!B:B,MATCH($D58,SICRO!A:A,0)),
IF($C58="SINAPI",INDEX(CSINAPI!$B:$B,MATCH($D58,CSINAPI!$A:$A,0)),
IF($C58="ISINAPI",INDEX(ISINAPI!$B:$B,MATCH($D58,ISINAPI!$A:$A,0)),
IF($C58="CESAN",INDEX(CCESAN!$B:$B,MATCH($D58,CCESAN!$A:$A,0)),
IF($C58="SCORIO",INDEX(CSCORIO!$B:$B,MATCH($D58,CSCORIO!$A:$A,0)),
IF($C58="MERC",INDEX(MERCADO!$B:$B,MATCH($D58,MERCADO!$A:$A,0)),
IF($C58="COMP",INDEX(COMPOSICAO!$B:$B,MATCH($D58,COMPOSICAO!$A:$A,0)),
"")))))))))),"*Verificar código*")</f>
        <v>Limpeza Geral De Obras (Quadras, Praças E Jardins)</v>
      </c>
      <c r="F58" s="440" t="str">
        <f>IFERROR(LOWER(
IF($C58="DER",INDEX(CDER!$C:$C,MATCH($D58,CDER!$A:$A,0)),
IF($C58="CDER-R",INDEX('DER-R'!C:C,MATCH($D58,'DER-R'!A:A,0)),
IF($C58="SICRO",INDEX(SICRO!C:C,MATCH($D58,SICRO!A:A,0)),
IF($C58="SINAPI",INDEX(CSINAPI!$C:$C,MATCH($D58,CSINAPI!$A:$A,0)),
IF($C58="ISINAPI",INDEX(ISINAPI!$C:$C,MATCH($D58,ISINAPI!$A:$A,0)),
IF($C58="CESAN",INDEX(CCESAN!$C:$C,MATCH($D58,CCESAN!$A:$A,0)),
IF($C58="SCORIO",INDEX(CSCORIO!$C:$C,MATCH($D58,CSCORIO!$A:$A,0)),
IF($C58="MERC",INDEX(MERCADO!$D:$D,MATCH($D58,MERCADO!$A:$A,0)),
IF($C58="COMP",INDEX(COMPOSICAO!$H:$H,MATCH($D58,COMPOSICAO!$A:$A,0)),
"")))))))))),"")</f>
        <v>m2</v>
      </c>
      <c r="G58" s="441">
        <f>VLOOKUP(B58,'MEMÓRIA DE CÁLCULO'!A:J,10,0)</f>
        <v>224.17</v>
      </c>
      <c r="H58" s="442">
        <f>IFERROR(
IF($C58="DER",INDEX(CDER!$D:$D,MATCH($D58,CDER!$A:$A,0)),
IF($C58="CDER-R",INDEX('DER-R'!D:D,MATCH($D58,'DER-R'!A:A,0)),
IF($C58="SICRO",INDEX(SICRO!D:D,MATCH($D58,SICRO!A:A,0)),
IF($C58="SINAPI",INDEX(CSINAPI!$D:$D,MATCH($D58,CSINAPI!$A:$A,0)),
IF($C58="ISINAPI",INDEX(ISINAPI!$E:$E,MATCH($D58,ISINAPI!$A:$A,0)),
IF($C58="CESAN",INDEX(CCESAN!$D:$D,MATCH($D58,CCESAN!$A:$A,0)),
IF($C58="SCORIO",INDEX(CSCORIO!$D:$D,MATCH($D58,CSCORIO!$A:$A,0)),
IF($C58="MERC",INDEX(MERCADO!$E:$E,MATCH($D58,MERCADO!$A:$A,0)),
IF($C58="COMP",INDEX(COMPOSICAO!$I:$I,MATCH($D58,COMPOSICAO!$A:$A,0)),
0))))))))),0)</f>
        <v>1.37</v>
      </c>
      <c r="I58" s="442">
        <f t="shared" ref="I58" si="148">IFERROR(ROUND(H58*(1+$J$2),2),"")</f>
        <v>1.87</v>
      </c>
      <c r="J58" s="218">
        <f>IFERROR(ROUND($I58*$G58,2),"")</f>
        <v>419.2</v>
      </c>
      <c r="K58" s="443"/>
      <c r="L58" s="444">
        <f t="shared" ref="L58" si="149">G58</f>
        <v>224.17</v>
      </c>
      <c r="M58" s="445">
        <f t="shared" ref="M58" si="150">ROUND(L58*I58,2)</f>
        <v>419.2</v>
      </c>
      <c r="N58" s="446">
        <f>M58/$J$59</f>
        <v>3.2624680446235901E-3</v>
      </c>
      <c r="O58" s="445" t="str">
        <f t="shared" ref="O58" si="151">VLOOKUP(M58,$Z$2:$AA$4,2,1)</f>
        <v>C</v>
      </c>
      <c r="P58" s="447" t="e">
        <f>J58/#REF!</f>
        <v>#REF!</v>
      </c>
    </row>
    <row r="59" spans="1:16" ht="60" customHeight="1">
      <c r="A59" s="71" t="str">
        <f>CONCATENATE(C59,D59)</f>
        <v/>
      </c>
      <c r="C59" s="148"/>
      <c r="D59" s="148"/>
      <c r="E59" s="494" t="s">
        <v>20818</v>
      </c>
      <c r="F59" s="150" t="str">
        <f>IFERROR(LOWER(
IF($C59="IOPES",INDEX(CDER!$C:$C,MATCH($D59,CDER!$A:$A,0)),
IF($C59="SINAPI",INDEX(CSINAPI!$C:$C,MATCH($D59,CSINAPI!$A:$A,0)),
IF($C59="CESAN",INDEX(CCESAN!$C:$C,MATCH($D59,CCESAN!$A:$A,0)),
IF($C59="SCORIO",INDEX(CSCORIO!$C:$C,MATCH($D59,CSCORIO!$A:$A,0)),
IF($C59="MERC",INDEX(MERCADO!$D:$D,MATCH($D59,MERCADO!$A:$A,0)),
IF($C59="COMP",INDEX(COMPOSICAO!$H:$H,MATCH($D59,COMPOSICAO!$A:$A,0)),
""))))))),"")</f>
        <v/>
      </c>
      <c r="G59" s="151"/>
      <c r="H59" s="152"/>
      <c r="I59" s="149" t="s">
        <v>581</v>
      </c>
      <c r="J59" s="218">
        <f>SUM(J57,J53,J44,J9,J5,J13,J21,J41,J38)</f>
        <v>128491.67999999998</v>
      </c>
      <c r="K59" s="154"/>
      <c r="L59" s="155">
        <f>IF((COUNTIF($A$5:$A59,$A59))&gt;1,0,SUMIF(A:A,$A59,G:G))</f>
        <v>0</v>
      </c>
      <c r="M59" s="156">
        <f>SUM(M5:M58)</f>
        <v>128491.68000000001</v>
      </c>
      <c r="N59" s="157" t="e">
        <f>M59/#REF!</f>
        <v>#REF!</v>
      </c>
      <c r="O59" s="156" t="str">
        <f>VLOOKUP(M59,$Z$2:$AA$4,2,1)</f>
        <v>A</v>
      </c>
      <c r="P59" s="154"/>
    </row>
    <row r="60" spans="1:16" ht="25.15" customHeight="1">
      <c r="B60" s="499"/>
      <c r="C60" s="500"/>
      <c r="D60" s="500"/>
      <c r="E60" s="500"/>
      <c r="F60" s="500"/>
      <c r="G60" s="501"/>
      <c r="H60" s="85"/>
      <c r="I60" s="85"/>
      <c r="J60" s="85"/>
    </row>
    <row r="61" spans="1:16" ht="18.75" customHeight="1" thickBot="1">
      <c r="B61" s="71"/>
      <c r="C61" s="71"/>
      <c r="D61" s="496" t="s">
        <v>7481</v>
      </c>
      <c r="E61" s="495" t="s">
        <v>31585</v>
      </c>
      <c r="F61" s="643"/>
      <c r="G61" s="643"/>
      <c r="H61" s="643"/>
      <c r="I61" s="643"/>
      <c r="J61" s="326"/>
    </row>
    <row r="62" spans="1:16" ht="18.75" customHeight="1">
      <c r="B62" s="71"/>
      <c r="C62" s="71"/>
      <c r="D62" s="71"/>
      <c r="E62" s="327"/>
      <c r="F62" s="641" t="s">
        <v>7482</v>
      </c>
      <c r="G62" s="641"/>
      <c r="H62" s="641"/>
      <c r="I62" s="641"/>
      <c r="J62" s="326"/>
    </row>
    <row r="63" spans="1:16" ht="18.75" customHeight="1">
      <c r="B63" s="71"/>
      <c r="C63" s="71"/>
      <c r="D63" s="71"/>
      <c r="E63" s="328"/>
      <c r="F63" s="642" t="s">
        <v>7483</v>
      </c>
      <c r="G63" s="642"/>
      <c r="H63" s="642"/>
      <c r="I63" s="642"/>
      <c r="J63" s="326"/>
    </row>
    <row r="64" spans="1:16" ht="18.75" customHeight="1">
      <c r="B64" s="71"/>
      <c r="C64" s="71"/>
      <c r="D64" s="71"/>
      <c r="E64" s="327"/>
      <c r="F64" s="323"/>
      <c r="G64" s="324"/>
      <c r="H64" s="325"/>
      <c r="I64" s="325"/>
      <c r="J64" s="326"/>
    </row>
    <row r="65" spans="2:9" ht="18.75" customHeight="1">
      <c r="B65" s="318"/>
      <c r="C65" s="318"/>
      <c r="D65" s="318"/>
      <c r="E65" s="319"/>
      <c r="F65" s="320"/>
      <c r="G65" s="321"/>
      <c r="H65" s="322"/>
      <c r="I65" s="322"/>
    </row>
    <row r="66" spans="2:9" ht="18.75" customHeight="1">
      <c r="B66" s="112"/>
      <c r="C66" s="112"/>
      <c r="D66" s="112"/>
    </row>
    <row r="67" spans="2:9" ht="18.75" customHeight="1">
      <c r="B67" s="112"/>
      <c r="C67" s="112"/>
      <c r="D67" s="112"/>
    </row>
    <row r="68" spans="2:9" ht="18.75" customHeight="1">
      <c r="B68" s="112"/>
      <c r="C68" s="112"/>
      <c r="D68" s="112"/>
    </row>
    <row r="69" spans="2:9" ht="18.75" customHeight="1">
      <c r="B69" s="117"/>
    </row>
  </sheetData>
  <autoFilter ref="B4:O59" xr:uid="{00000000-0009-0000-0000-00000D000000}"/>
  <mergeCells count="12">
    <mergeCell ref="F62:I62"/>
    <mergeCell ref="F63:I63"/>
    <mergeCell ref="F61:I61"/>
    <mergeCell ref="Y1:Y4"/>
    <mergeCell ref="L3:O3"/>
    <mergeCell ref="L1:O2"/>
    <mergeCell ref="B1:J1"/>
    <mergeCell ref="C3:E3"/>
    <mergeCell ref="R1:R2"/>
    <mergeCell ref="Q1:Q2"/>
    <mergeCell ref="C2:H2"/>
    <mergeCell ref="G3:H3"/>
  </mergeCells>
  <phoneticPr fontId="54" type="noConversion"/>
  <conditionalFormatting sqref="E59 L44:O45 B44:J45 C10:F10 B53:J53 L53:O53 H10:J10 L47:O47 C47:J47 B54:B55 B5:J9 L5:O10 L55:O58 B55:J58 B39:B40 B22:J37 L22:O37 H11:H12 B10:B12 B46:B52">
    <cfRule type="expression" dxfId="188" priority="12093">
      <formula>IFERROR($E5,TRUE)</formula>
    </cfRule>
  </conditionalFormatting>
  <conditionalFormatting sqref="N44:N45 N53 N47 N5:N10 N55:N58 N22:N37">
    <cfRule type="expression" dxfId="187" priority="12161">
      <formula>IFERROR($E5,TRUE)</formula>
    </cfRule>
  </conditionalFormatting>
  <conditionalFormatting sqref="F59:J59 B59:D59 L44:O45 B44:J45 C10:F10 B53:J53 L53:O53 H10:J10 L47:O47 C47:J47 B54:B55 B5:J9 L5:O10 L55:O59 B55:J58 B39:B40 B22:J37 L22:O37 H11:H12 B10:B12 B46:B52">
    <cfRule type="expression" dxfId="186" priority="9853">
      <formula>IF(AND($C5="",$D5=""),TRUE,FALSE)</formula>
    </cfRule>
  </conditionalFormatting>
  <conditionalFormatting sqref="R4:S4">
    <cfRule type="cellIs" dxfId="185" priority="19761" operator="lessThan">
      <formula>R$3</formula>
    </cfRule>
    <cfRule type="cellIs" dxfId="184" priority="19762" operator="greaterThan">
      <formula>R$3</formula>
    </cfRule>
  </conditionalFormatting>
  <conditionalFormatting sqref="G44:G45 B44:D45 C10:D10 B53:D53 G53 G47 C47:D47 B54:B55 B5:D9 G55:G59 B55:D59 B39:B40 B22:D37 G22:G37 G5:G12 B10:B12 B46:B52">
    <cfRule type="expression" dxfId="183" priority="11982">
      <formula>IF(OR($C5&lt;&gt;"",$D5&lt;&gt;""),TRUE,FALSE)</formula>
    </cfRule>
  </conditionalFormatting>
  <conditionalFormatting sqref="I44:I45 I53 I47 I5:I10 I55:I59 I22:I37">
    <cfRule type="expression" dxfId="182" priority="9854">
      <formula>IF(OR($C5&lt;&gt;"",$D5&lt;&gt;""),TRUE,FALSE)</formula>
    </cfRule>
  </conditionalFormatting>
  <conditionalFormatting sqref="E59 E10:F10 H44:H45 E44:F45 F6:F7 H53 E53:F53 H47 E47:F47 E5:E7 E9 H6:H8 E8:F8 H55:H58 E55:F58 H22:H37 E22:F37 H10:H12">
    <cfRule type="expression" dxfId="181" priority="9855">
      <formula>IF($E5="*VERIFICAR CÓDIGO*",TRUE,FALSE)</formula>
    </cfRule>
  </conditionalFormatting>
  <conditionalFormatting sqref="F5">
    <cfRule type="expression" dxfId="180" priority="9852">
      <formula>IF($E5="*VERIFICAR CÓDIGO*",TRUE,FALSE)</formula>
    </cfRule>
  </conditionalFormatting>
  <conditionalFormatting sqref="H5">
    <cfRule type="expression" dxfId="179" priority="9851">
      <formula>IF($E5="*VERIFICAR CÓDIGO*",TRUE,FALSE)</formula>
    </cfRule>
  </conditionalFormatting>
  <conditionalFormatting sqref="H5">
    <cfRule type="expression" dxfId="178" priority="9850">
      <formula>IF($E5="*VERIFICAR CÓDIGO*",TRUE,FALSE)</formula>
    </cfRule>
  </conditionalFormatting>
  <conditionalFormatting sqref="O53 O44:O45 O47 O57:O59 O5:O10 O22:O37">
    <cfRule type="cellIs" dxfId="177" priority="9523" operator="equal">
      <formula>"C"</formula>
    </cfRule>
    <cfRule type="cellIs" dxfId="176" priority="9524" operator="equal">
      <formula>"A"</formula>
    </cfRule>
    <cfRule type="cellIs" dxfId="175" priority="9577" operator="equal">
      <formula>"B"</formula>
    </cfRule>
  </conditionalFormatting>
  <conditionalFormatting sqref="H5:H59">
    <cfRule type="expression" dxfId="174" priority="20367">
      <formula>IF((SUMIF(A:A,A5,H:H)/COUNTIF(A:A,A5))&lt;&gt;H5,TRUE,FALSE)</formula>
    </cfRule>
  </conditionalFormatting>
  <conditionalFormatting sqref="B59:D59 F59:J59 L59:O59">
    <cfRule type="expression" dxfId="173" priority="26458">
      <formula>IFERROR($I59,TRUE)</formula>
    </cfRule>
  </conditionalFormatting>
  <conditionalFormatting sqref="N59">
    <cfRule type="expression" dxfId="172" priority="26463">
      <formula>IFERROR($I59,TRUE)</formula>
    </cfRule>
  </conditionalFormatting>
  <conditionalFormatting sqref="F59 H59:I59">
    <cfRule type="expression" dxfId="171" priority="26466">
      <formula>IF($I59="*VERIFICAR CÓDIGO*",TRUE,FALSE)</formula>
    </cfRule>
  </conditionalFormatting>
  <conditionalFormatting sqref="E59">
    <cfRule type="expression" dxfId="170" priority="28102">
      <formula>IF(AND(#REF!="",#REF!=""),TRUE,FALSE)</formula>
    </cfRule>
  </conditionalFormatting>
  <conditionalFormatting sqref="F9">
    <cfRule type="expression" dxfId="169" priority="2886">
      <formula>IF($E9="*VERIFICAR CÓDIGO*",TRUE,FALSE)</formula>
    </cfRule>
  </conditionalFormatting>
  <conditionalFormatting sqref="H9">
    <cfRule type="expression" dxfId="168" priority="2885">
      <formula>IF($E9="*VERIFICAR CÓDIGO*",TRUE,FALSE)</formula>
    </cfRule>
  </conditionalFormatting>
  <conditionalFormatting sqref="H9">
    <cfRule type="expression" dxfId="167" priority="2884">
      <formula>IF($E9="*VERIFICAR CÓDIGO*",TRUE,FALSE)</formula>
    </cfRule>
  </conditionalFormatting>
  <conditionalFormatting sqref="L46:O46 C46:J46">
    <cfRule type="expression" dxfId="166" priority="2823">
      <formula>IFERROR($E46,TRUE)</formula>
    </cfRule>
  </conditionalFormatting>
  <conditionalFormatting sqref="N46">
    <cfRule type="expression" dxfId="165" priority="2824">
      <formula>IFERROR($E46,TRUE)</formula>
    </cfRule>
  </conditionalFormatting>
  <conditionalFormatting sqref="L46:O46 C46:J46">
    <cfRule type="expression" dxfId="164" priority="2819">
      <formula>IF(AND($C46="",$D46=""),TRUE,FALSE)</formula>
    </cfRule>
  </conditionalFormatting>
  <conditionalFormatting sqref="G46 C46:D46">
    <cfRule type="expression" dxfId="163" priority="2822">
      <formula>IF(OR($C46&lt;&gt;"",$D46&lt;&gt;""),TRUE,FALSE)</formula>
    </cfRule>
  </conditionalFormatting>
  <conditionalFormatting sqref="I46">
    <cfRule type="expression" dxfId="162" priority="2820">
      <formula>IF(OR($C46&lt;&gt;"",$D46&lt;&gt;""),TRUE,FALSE)</formula>
    </cfRule>
  </conditionalFormatting>
  <conditionalFormatting sqref="H46 E46:F46">
    <cfRule type="expression" dxfId="161" priority="2821">
      <formula>IF($E46="*VERIFICAR CÓDIGO*",TRUE,FALSE)</formula>
    </cfRule>
  </conditionalFormatting>
  <conditionalFormatting sqref="O46">
    <cfRule type="cellIs" dxfId="160" priority="2816" operator="equal">
      <formula>"C"</formula>
    </cfRule>
    <cfRule type="cellIs" dxfId="159" priority="2817" operator="equal">
      <formula>"A"</formula>
    </cfRule>
    <cfRule type="cellIs" dxfId="158" priority="2818" operator="equal">
      <formula>"B"</formula>
    </cfRule>
  </conditionalFormatting>
  <conditionalFormatting sqref="L11:O12 C11:F12 H11:J12">
    <cfRule type="expression" dxfId="157" priority="2540">
      <formula>IFERROR($E11,TRUE)</formula>
    </cfRule>
  </conditionalFormatting>
  <conditionalFormatting sqref="N11:N12">
    <cfRule type="expression" dxfId="156" priority="2541">
      <formula>IFERROR($E11,TRUE)</formula>
    </cfRule>
  </conditionalFormatting>
  <conditionalFormatting sqref="L11:O12 C11:F12 H11:J12">
    <cfRule type="expression" dxfId="155" priority="2536">
      <formula>IF(AND($C11="",$D11=""),TRUE,FALSE)</formula>
    </cfRule>
  </conditionalFormatting>
  <conditionalFormatting sqref="C11:D12">
    <cfRule type="expression" dxfId="154" priority="2539">
      <formula>IF(OR($C11&lt;&gt;"",$D11&lt;&gt;""),TRUE,FALSE)</formula>
    </cfRule>
  </conditionalFormatting>
  <conditionalFormatting sqref="I11:I12">
    <cfRule type="expression" dxfId="153" priority="2537">
      <formula>IF(OR($C11&lt;&gt;"",$D11&lt;&gt;""),TRUE,FALSE)</formula>
    </cfRule>
  </conditionalFormatting>
  <conditionalFormatting sqref="H11:H12 E11:F12">
    <cfRule type="expression" dxfId="152" priority="2538">
      <formula>IF($E11="*VERIFICAR CÓDIGO*",TRUE,FALSE)</formula>
    </cfRule>
  </conditionalFormatting>
  <conditionalFormatting sqref="O11:O12">
    <cfRule type="cellIs" dxfId="151" priority="2533" operator="equal">
      <formula>"C"</formula>
    </cfRule>
    <cfRule type="cellIs" dxfId="150" priority="2534" operator="equal">
      <formula>"A"</formula>
    </cfRule>
    <cfRule type="cellIs" dxfId="149" priority="2535" operator="equal">
      <formula>"B"</formula>
    </cfRule>
  </conditionalFormatting>
  <conditionalFormatting sqref="L13:O13 B13:J13">
    <cfRule type="expression" dxfId="148" priority="2261">
      <formula>IFERROR($E13,TRUE)</formula>
    </cfRule>
  </conditionalFormatting>
  <conditionalFormatting sqref="N13">
    <cfRule type="expression" dxfId="147" priority="2262">
      <formula>IFERROR($E13,TRUE)</formula>
    </cfRule>
  </conditionalFormatting>
  <conditionalFormatting sqref="L13:O13 B13:J13">
    <cfRule type="expression" dxfId="146" priority="2257">
      <formula>IF(AND($C13="",$D13=""),TRUE,FALSE)</formula>
    </cfRule>
  </conditionalFormatting>
  <conditionalFormatting sqref="G13 B13:D13">
    <cfRule type="expression" dxfId="145" priority="2260">
      <formula>IF(OR($C13&lt;&gt;"",$D13&lt;&gt;""),TRUE,FALSE)</formula>
    </cfRule>
  </conditionalFormatting>
  <conditionalFormatting sqref="I13">
    <cfRule type="expression" dxfId="144" priority="2258">
      <formula>IF(OR($C13&lt;&gt;"",$D13&lt;&gt;""),TRUE,FALSE)</formula>
    </cfRule>
  </conditionalFormatting>
  <conditionalFormatting sqref="H13 E13:F13">
    <cfRule type="expression" dxfId="143" priority="2259">
      <formula>IF($E13="*VERIFICAR CÓDIGO*",TRUE,FALSE)</formula>
    </cfRule>
  </conditionalFormatting>
  <conditionalFormatting sqref="O13">
    <cfRule type="cellIs" dxfId="142" priority="2254" operator="equal">
      <formula>"C"</formula>
    </cfRule>
    <cfRule type="cellIs" dxfId="141" priority="2255" operator="equal">
      <formula>"A"</formula>
    </cfRule>
    <cfRule type="cellIs" dxfId="140" priority="2256" operator="equal">
      <formula>"B"</formula>
    </cfRule>
  </conditionalFormatting>
  <conditionalFormatting sqref="L21:O21 B21:J21">
    <cfRule type="expression" dxfId="139" priority="2033">
      <formula>IFERROR($E21,TRUE)</formula>
    </cfRule>
  </conditionalFormatting>
  <conditionalFormatting sqref="N21">
    <cfRule type="expression" dxfId="138" priority="2034">
      <formula>IFERROR($E21,TRUE)</formula>
    </cfRule>
  </conditionalFormatting>
  <conditionalFormatting sqref="L21:O21 B21:J21">
    <cfRule type="expression" dxfId="137" priority="2029">
      <formula>IF(AND($C21="",$D21=""),TRUE,FALSE)</formula>
    </cfRule>
  </conditionalFormatting>
  <conditionalFormatting sqref="G21 B21:D21">
    <cfRule type="expression" dxfId="136" priority="2032">
      <formula>IF(OR($C21&lt;&gt;"",$D21&lt;&gt;""),TRUE,FALSE)</formula>
    </cfRule>
  </conditionalFormatting>
  <conditionalFormatting sqref="I21">
    <cfRule type="expression" dxfId="135" priority="2030">
      <formula>IF(OR($C21&lt;&gt;"",$D21&lt;&gt;""),TRUE,FALSE)</formula>
    </cfRule>
  </conditionalFormatting>
  <conditionalFormatting sqref="H21 E21:F21">
    <cfRule type="expression" dxfId="134" priority="2031">
      <formula>IF($E21="*VERIFICAR CÓDIGO*",TRUE,FALSE)</formula>
    </cfRule>
  </conditionalFormatting>
  <conditionalFormatting sqref="O21">
    <cfRule type="cellIs" dxfId="133" priority="2026" operator="equal">
      <formula>"C"</formula>
    </cfRule>
    <cfRule type="cellIs" dxfId="132" priority="2027" operator="equal">
      <formula>"A"</formula>
    </cfRule>
    <cfRule type="cellIs" dxfId="131" priority="2028" operator="equal">
      <formula>"B"</formula>
    </cfRule>
  </conditionalFormatting>
  <conditionalFormatting sqref="L54:O54 C54:J54">
    <cfRule type="expression" dxfId="130" priority="1798">
      <formula>IFERROR($E54,TRUE)</formula>
    </cfRule>
  </conditionalFormatting>
  <conditionalFormatting sqref="N54">
    <cfRule type="expression" dxfId="129" priority="1799">
      <formula>IFERROR($E54,TRUE)</formula>
    </cfRule>
  </conditionalFormatting>
  <conditionalFormatting sqref="L54:O54 C54:J54">
    <cfRule type="expression" dxfId="128" priority="1794">
      <formula>IF(AND($C54="",$D54=""),TRUE,FALSE)</formula>
    </cfRule>
  </conditionalFormatting>
  <conditionalFormatting sqref="G54 C54:D54">
    <cfRule type="expression" dxfId="127" priority="1797">
      <formula>IF(OR($C54&lt;&gt;"",$D54&lt;&gt;""),TRUE,FALSE)</formula>
    </cfRule>
  </conditionalFormatting>
  <conditionalFormatting sqref="I54">
    <cfRule type="expression" dxfId="126" priority="1795">
      <formula>IF(OR($C54&lt;&gt;"",$D54&lt;&gt;""),TRUE,FALSE)</formula>
    </cfRule>
  </conditionalFormatting>
  <conditionalFormatting sqref="H54 E54:F54">
    <cfRule type="expression" dxfId="125" priority="1796">
      <formula>IF($E54="*VERIFICAR CÓDIGO*",TRUE,FALSE)</formula>
    </cfRule>
  </conditionalFormatting>
  <conditionalFormatting sqref="O54">
    <cfRule type="cellIs" dxfId="124" priority="1791" operator="equal">
      <formula>"C"</formula>
    </cfRule>
    <cfRule type="cellIs" dxfId="123" priority="1792" operator="equal">
      <formula>"A"</formula>
    </cfRule>
    <cfRule type="cellIs" dxfId="122" priority="1793" operator="equal">
      <formula>"B"</formula>
    </cfRule>
  </conditionalFormatting>
  <conditionalFormatting sqref="L14:O20 B14:C20 E14:J20">
    <cfRule type="expression" dxfId="121" priority="1695">
      <formula>IFERROR($E14,TRUE)</formula>
    </cfRule>
  </conditionalFormatting>
  <conditionalFormatting sqref="N14:N20">
    <cfRule type="expression" dxfId="120" priority="1696">
      <formula>IFERROR($E14,TRUE)</formula>
    </cfRule>
  </conditionalFormatting>
  <conditionalFormatting sqref="L14:O20 B14:C20 E14:J20">
    <cfRule type="expression" dxfId="119" priority="1691">
      <formula>IF(AND($C14="",$D14=""),TRUE,FALSE)</formula>
    </cfRule>
  </conditionalFormatting>
  <conditionalFormatting sqref="G14:G20 B14:C20">
    <cfRule type="expression" dxfId="118" priority="1694">
      <formula>IF(OR($C14&lt;&gt;"",$D14&lt;&gt;""),TRUE,FALSE)</formula>
    </cfRule>
  </conditionalFormatting>
  <conditionalFormatting sqref="I14:I20">
    <cfRule type="expression" dxfId="117" priority="1692">
      <formula>IF(OR($C14&lt;&gt;"",$D14&lt;&gt;""),TRUE,FALSE)</formula>
    </cfRule>
  </conditionalFormatting>
  <conditionalFormatting sqref="H14:H20 E14:F20">
    <cfRule type="expression" dxfId="116" priority="1693">
      <formula>IF($E14="*VERIFICAR CÓDIGO*",TRUE,FALSE)</formula>
    </cfRule>
  </conditionalFormatting>
  <conditionalFormatting sqref="O14:O20">
    <cfRule type="cellIs" dxfId="115" priority="1688" operator="equal">
      <formula>"C"</formula>
    </cfRule>
    <cfRule type="cellIs" dxfId="114" priority="1689" operator="equal">
      <formula>"A"</formula>
    </cfRule>
    <cfRule type="cellIs" dxfId="113" priority="1690" operator="equal">
      <formula>"B"</formula>
    </cfRule>
  </conditionalFormatting>
  <conditionalFormatting sqref="D14:D20">
    <cfRule type="expression" dxfId="112" priority="1687">
      <formula>IFERROR($E14,TRUE)</formula>
    </cfRule>
  </conditionalFormatting>
  <conditionalFormatting sqref="D14:D20">
    <cfRule type="expression" dxfId="111" priority="1685">
      <formula>IF(AND($C14="",$D14=""),TRUE,FALSE)</formula>
    </cfRule>
  </conditionalFormatting>
  <conditionalFormatting sqref="D14:D20">
    <cfRule type="expression" dxfId="110" priority="1686">
      <formula>IF(OR($C14&lt;&gt;"",$D14&lt;&gt;""),TRUE,FALSE)</formula>
    </cfRule>
  </conditionalFormatting>
  <conditionalFormatting sqref="G10:G12">
    <cfRule type="expression" dxfId="109" priority="985">
      <formula>IFERROR($E10,TRUE)</formula>
    </cfRule>
  </conditionalFormatting>
  <conditionalFormatting sqref="G10:G12">
    <cfRule type="expression" dxfId="108" priority="981">
      <formula>IF(AND($C10="",$D10=""),TRUE,FALSE)</formula>
    </cfRule>
  </conditionalFormatting>
  <conditionalFormatting sqref="L48:O52 C48:J52">
    <cfRule type="expression" dxfId="107" priority="824">
      <formula>IFERROR($E48,TRUE)</formula>
    </cfRule>
  </conditionalFormatting>
  <conditionalFormatting sqref="N48:N52">
    <cfRule type="expression" dxfId="106" priority="825">
      <formula>IFERROR($E48,TRUE)</formula>
    </cfRule>
  </conditionalFormatting>
  <conditionalFormatting sqref="L48:O52 C48:J52">
    <cfRule type="expression" dxfId="105" priority="820">
      <formula>IF(AND($C48="",$D48=""),TRUE,FALSE)</formula>
    </cfRule>
  </conditionalFormatting>
  <conditionalFormatting sqref="G48:G52 C48:D52">
    <cfRule type="expression" dxfId="104" priority="823">
      <formula>IF(OR($C48&lt;&gt;"",$D48&lt;&gt;""),TRUE,FALSE)</formula>
    </cfRule>
  </conditionalFormatting>
  <conditionalFormatting sqref="I48:I52">
    <cfRule type="expression" dxfId="103" priority="821">
      <formula>IF(OR($C48&lt;&gt;"",$D48&lt;&gt;""),TRUE,FALSE)</formula>
    </cfRule>
  </conditionalFormatting>
  <conditionalFormatting sqref="H48:H52 E48:F52">
    <cfRule type="expression" dxfId="102" priority="822">
      <formula>IF($E48="*VERIFICAR CÓDIGO*",TRUE,FALSE)</formula>
    </cfRule>
  </conditionalFormatting>
  <conditionalFormatting sqref="O48:O52">
    <cfRule type="cellIs" dxfId="101" priority="817" operator="equal">
      <formula>"C"</formula>
    </cfRule>
    <cfRule type="cellIs" dxfId="100" priority="818" operator="equal">
      <formula>"A"</formula>
    </cfRule>
    <cfRule type="cellIs" dxfId="99" priority="819" operator="equal">
      <formula>"B"</formula>
    </cfRule>
  </conditionalFormatting>
  <conditionalFormatting sqref="O55:O56">
    <cfRule type="cellIs" dxfId="98" priority="749" operator="equal">
      <formula>"C"</formula>
    </cfRule>
    <cfRule type="cellIs" dxfId="97" priority="750" operator="equal">
      <formula>"A"</formula>
    </cfRule>
    <cfRule type="cellIs" dxfId="96" priority="751" operator="equal">
      <formula>"B"</formula>
    </cfRule>
  </conditionalFormatting>
  <conditionalFormatting sqref="D47">
    <cfRule type="expression" dxfId="95" priority="52564">
      <formula>IF((COUNTIF($A$5:$A58,A47))&gt;1,TRUE,FALSE)</formula>
    </cfRule>
  </conditionalFormatting>
  <conditionalFormatting sqref="D46">
    <cfRule type="expression" dxfId="94" priority="53257">
      <formula>IF((COUNTIF($A$5:$A58,A46))&gt;1,TRUE,FALSE)</formula>
    </cfRule>
  </conditionalFormatting>
  <conditionalFormatting sqref="L39:O40 C39:J40">
    <cfRule type="expression" dxfId="93" priority="290">
      <formula>IFERROR($E39,TRUE)</formula>
    </cfRule>
  </conditionalFormatting>
  <conditionalFormatting sqref="N39:N40">
    <cfRule type="expression" dxfId="92" priority="291">
      <formula>IFERROR($E39,TRUE)</formula>
    </cfRule>
  </conditionalFormatting>
  <conditionalFormatting sqref="L39:O40 C39:J40">
    <cfRule type="expression" dxfId="91" priority="286">
      <formula>IF(AND($C39="",$D39=""),TRUE,FALSE)</formula>
    </cfRule>
  </conditionalFormatting>
  <conditionalFormatting sqref="G39:G40 C39:D40">
    <cfRule type="expression" dxfId="90" priority="289">
      <formula>IF(OR($C39&lt;&gt;"",$D39&lt;&gt;""),TRUE,FALSE)</formula>
    </cfRule>
  </conditionalFormatting>
  <conditionalFormatting sqref="I39:I40">
    <cfRule type="expression" dxfId="89" priority="287">
      <formula>IF(OR($C39&lt;&gt;"",$D39&lt;&gt;""),TRUE,FALSE)</formula>
    </cfRule>
  </conditionalFormatting>
  <conditionalFormatting sqref="H39:H40 E39:F40">
    <cfRule type="expression" dxfId="88" priority="288">
      <formula>IF($E39="*VERIFICAR CÓDIGO*",TRUE,FALSE)</formula>
    </cfRule>
  </conditionalFormatting>
  <conditionalFormatting sqref="O39:O40">
    <cfRule type="cellIs" dxfId="87" priority="283" operator="equal">
      <formula>"C"</formula>
    </cfRule>
    <cfRule type="cellIs" dxfId="86" priority="284" operator="equal">
      <formula>"A"</formula>
    </cfRule>
    <cfRule type="cellIs" dxfId="85" priority="285" operator="equal">
      <formula>"B"</formula>
    </cfRule>
  </conditionalFormatting>
  <conditionalFormatting sqref="L38:O38 B38:J38">
    <cfRule type="expression" dxfId="84" priority="265">
      <formula>IFERROR($E38,TRUE)</formula>
    </cfRule>
  </conditionalFormatting>
  <conditionalFormatting sqref="N38">
    <cfRule type="expression" dxfId="83" priority="266">
      <formula>IFERROR($E38,TRUE)</formula>
    </cfRule>
  </conditionalFormatting>
  <conditionalFormatting sqref="L38:O38 B38:J38">
    <cfRule type="expression" dxfId="82" priority="261">
      <formula>IF(AND($C38="",$D38=""),TRUE,FALSE)</formula>
    </cfRule>
  </conditionalFormatting>
  <conditionalFormatting sqref="G38 B38:D38">
    <cfRule type="expression" dxfId="81" priority="264">
      <formula>IF(OR($C38&lt;&gt;"",$D38&lt;&gt;""),TRUE,FALSE)</formula>
    </cfRule>
  </conditionalFormatting>
  <conditionalFormatting sqref="I38">
    <cfRule type="expression" dxfId="80" priority="262">
      <formula>IF(OR($C38&lt;&gt;"",$D38&lt;&gt;""),TRUE,FALSE)</formula>
    </cfRule>
  </conditionalFormatting>
  <conditionalFormatting sqref="H38 E38:F38">
    <cfRule type="expression" dxfId="79" priority="263">
      <formula>IF($E38="*VERIFICAR CÓDIGO*",TRUE,FALSE)</formula>
    </cfRule>
  </conditionalFormatting>
  <conditionalFormatting sqref="O38">
    <cfRule type="cellIs" dxfId="78" priority="258" operator="equal">
      <formula>"C"</formula>
    </cfRule>
    <cfRule type="cellIs" dxfId="77" priority="259" operator="equal">
      <formula>"A"</formula>
    </cfRule>
    <cfRule type="cellIs" dxfId="76" priority="260" operator="equal">
      <formula>"B"</formula>
    </cfRule>
  </conditionalFormatting>
  <conditionalFormatting sqref="L41:O41 B41:J41">
    <cfRule type="expression" dxfId="75" priority="135">
      <formula>IFERROR($E41,TRUE)</formula>
    </cfRule>
  </conditionalFormatting>
  <conditionalFormatting sqref="N41">
    <cfRule type="expression" dxfId="74" priority="136">
      <formula>IFERROR($E41,TRUE)</formula>
    </cfRule>
  </conditionalFormatting>
  <conditionalFormatting sqref="L41:O41 B41:J41">
    <cfRule type="expression" dxfId="73" priority="131">
      <formula>IF(AND($C41="",$D41=""),TRUE,FALSE)</formula>
    </cfRule>
  </conditionalFormatting>
  <conditionalFormatting sqref="G41 B41:D41">
    <cfRule type="expression" dxfId="72" priority="134">
      <formula>IF(OR($C41&lt;&gt;"",$D41&lt;&gt;""),TRUE,FALSE)</formula>
    </cfRule>
  </conditionalFormatting>
  <conditionalFormatting sqref="I41">
    <cfRule type="expression" dxfId="71" priority="132">
      <formula>IF(OR($C41&lt;&gt;"",$D41&lt;&gt;""),TRUE,FALSE)</formula>
    </cfRule>
  </conditionalFormatting>
  <conditionalFormatting sqref="H41 E41:F41">
    <cfRule type="expression" dxfId="70" priority="133">
      <formula>IF($E41="*VERIFICAR CÓDIGO*",TRUE,FALSE)</formula>
    </cfRule>
  </conditionalFormatting>
  <conditionalFormatting sqref="O41">
    <cfRule type="cellIs" dxfId="69" priority="128" operator="equal">
      <formula>"C"</formula>
    </cfRule>
    <cfRule type="cellIs" dxfId="68" priority="129" operator="equal">
      <formula>"A"</formula>
    </cfRule>
    <cfRule type="cellIs" dxfId="67" priority="130" operator="equal">
      <formula>"B"</formula>
    </cfRule>
  </conditionalFormatting>
  <conditionalFormatting sqref="B42:B43">
    <cfRule type="expression" dxfId="66" priority="126">
      <formula>IFERROR($E42,TRUE)</formula>
    </cfRule>
  </conditionalFormatting>
  <conditionalFormatting sqref="B42:B43">
    <cfRule type="expression" dxfId="65" priority="124">
      <formula>IF(AND($C42="",$D42=""),TRUE,FALSE)</formula>
    </cfRule>
  </conditionalFormatting>
  <conditionalFormatting sqref="B42:B43">
    <cfRule type="expression" dxfId="64" priority="125">
      <formula>IF(OR($C42&lt;&gt;"",$D42&lt;&gt;""),TRUE,FALSE)</formula>
    </cfRule>
  </conditionalFormatting>
  <conditionalFormatting sqref="L42:O43 C42:J43">
    <cfRule type="expression" dxfId="63" priority="121">
      <formula>IFERROR($E42,TRUE)</formula>
    </cfRule>
  </conditionalFormatting>
  <conditionalFormatting sqref="N42:N43">
    <cfRule type="expression" dxfId="62" priority="122">
      <formula>IFERROR($E42,TRUE)</formula>
    </cfRule>
  </conditionalFormatting>
  <conditionalFormatting sqref="L42:O43 C42:J43">
    <cfRule type="expression" dxfId="61" priority="117">
      <formula>IF(AND($C42="",$D42=""),TRUE,FALSE)</formula>
    </cfRule>
  </conditionalFormatting>
  <conditionalFormatting sqref="G42:G43 C42:D43">
    <cfRule type="expression" dxfId="60" priority="120">
      <formula>IF(OR($C42&lt;&gt;"",$D42&lt;&gt;""),TRUE,FALSE)</formula>
    </cfRule>
  </conditionalFormatting>
  <conditionalFormatting sqref="I42:I43">
    <cfRule type="expression" dxfId="59" priority="118">
      <formula>IF(OR($C42&lt;&gt;"",$D42&lt;&gt;""),TRUE,FALSE)</formula>
    </cfRule>
  </conditionalFormatting>
  <conditionalFormatting sqref="H42:H43 E42:F43">
    <cfRule type="expression" dxfId="58" priority="119">
      <formula>IF($E42="*VERIFICAR CÓDIGO*",TRUE,FALSE)</formula>
    </cfRule>
  </conditionalFormatting>
  <conditionalFormatting sqref="O42:O43">
    <cfRule type="cellIs" dxfId="57" priority="114" operator="equal">
      <formula>"C"</formula>
    </cfRule>
    <cfRule type="cellIs" dxfId="56" priority="115" operator="equal">
      <formula>"A"</formula>
    </cfRule>
    <cfRule type="cellIs" dxfId="55" priority="116" operator="equal">
      <formula>"B"</formula>
    </cfRule>
  </conditionalFormatting>
  <conditionalFormatting sqref="D48">
    <cfRule type="expression" dxfId="54" priority="54176">
      <formula>IF((COUNTIF($A$5:$A58,A48))&gt;1,TRUE,FALSE)</formula>
    </cfRule>
  </conditionalFormatting>
  <conditionalFormatting sqref="D54">
    <cfRule type="expression" dxfId="53" priority="54248">
      <formula>IF((COUNTIF($A$5:$A58,A54))&gt;1,TRUE,FALSE)</formula>
    </cfRule>
  </conditionalFormatting>
  <conditionalFormatting sqref="D55 D58">
    <cfRule type="expression" dxfId="52" priority="54253">
      <formula>IF((COUNTIF($A$5:$A58,A55))&gt;1,TRUE,FALSE)</formula>
    </cfRule>
  </conditionalFormatting>
  <conditionalFormatting sqref="D56">
    <cfRule type="expression" dxfId="51" priority="54268">
      <formula>IF((COUNTIF($A$5:$A58,A56))&gt;1,TRUE,FALSE)</formula>
    </cfRule>
  </conditionalFormatting>
  <conditionalFormatting sqref="D10">
    <cfRule type="expression" dxfId="50" priority="54485">
      <formula>IF((COUNTIF($A$5:$A58,A10))&gt;1,TRUE,FALSE)</formula>
    </cfRule>
  </conditionalFormatting>
  <conditionalFormatting sqref="D23">
    <cfRule type="expression" dxfId="49" priority="54496">
      <formula>IF((COUNTIF($A$5:$A58,A23))&gt;1,TRUE,FALSE)</formula>
    </cfRule>
  </conditionalFormatting>
  <conditionalFormatting sqref="D10 D5">
    <cfRule type="expression" dxfId="48" priority="54560">
      <formula>IF((COUNTIF($A$5:$A65,A5))&gt;1,TRUE,FALSE)</formula>
    </cfRule>
  </conditionalFormatting>
  <conditionalFormatting sqref="D57 D27:D37">
    <cfRule type="expression" dxfId="47" priority="54564">
      <formula>IF((COUNTIF($A$5:$A59,A27))&gt;1,TRUE,FALSE)</formula>
    </cfRule>
  </conditionalFormatting>
  <conditionalFormatting sqref="D22">
    <cfRule type="expression" dxfId="46" priority="54637">
      <formula>IF((COUNTIF($A$5:$A58,A22))&gt;1,TRUE,FALSE)</formula>
    </cfRule>
  </conditionalFormatting>
  <conditionalFormatting sqref="D6 D11:D12">
    <cfRule type="expression" dxfId="45" priority="54676">
      <formula>IF((COUNTIF($A$5:$A65,A6))&gt;1,TRUE,FALSE)</formula>
    </cfRule>
  </conditionalFormatting>
  <conditionalFormatting sqref="D59">
    <cfRule type="expression" dxfId="44" priority="54678">
      <formula>IF((COUNTIF($A$5:$A129,A59))&gt;1,TRUE,FALSE)</formula>
    </cfRule>
  </conditionalFormatting>
  <conditionalFormatting sqref="D58">
    <cfRule type="expression" dxfId="43" priority="54680">
      <formula>IF((COUNTIF($A$5:$A59,A58))&gt;1,TRUE,FALSE)</formula>
    </cfRule>
  </conditionalFormatting>
  <conditionalFormatting sqref="D45">
    <cfRule type="expression" dxfId="42" priority="54681">
      <formula>IF((COUNTIF($A$5:$A66,A45))&gt;1,TRUE,FALSE)</formula>
    </cfRule>
  </conditionalFormatting>
  <conditionalFormatting sqref="D53">
    <cfRule type="expression" dxfId="41" priority="54683">
      <formula>IF((COUNTIF($A$5:$A81,A53))&gt;1,TRUE,FALSE)</formula>
    </cfRule>
  </conditionalFormatting>
  <conditionalFormatting sqref="D44">
    <cfRule type="expression" dxfId="40" priority="54684">
      <formula>IF((COUNTIF($A$5:$A83,A44))&gt;1,TRUE,FALSE)</formula>
    </cfRule>
  </conditionalFormatting>
  <conditionalFormatting sqref="D41">
    <cfRule type="expression" dxfId="39" priority="54685">
      <formula>IF((COUNTIF($A$5:$A94,A41))&gt;1,TRUE,FALSE)</formula>
    </cfRule>
  </conditionalFormatting>
  <conditionalFormatting sqref="D38">
    <cfRule type="expression" dxfId="38" priority="54686">
      <formula>IF((COUNTIF($A$5:$A86,A38))&gt;1,TRUE,FALSE)</formula>
    </cfRule>
  </conditionalFormatting>
  <conditionalFormatting sqref="D13">
    <cfRule type="expression" dxfId="37" priority="54691">
      <formula>IF((COUNTIF($A$5:$A81,A13))&gt;1,TRUE,FALSE)</formula>
    </cfRule>
  </conditionalFormatting>
  <conditionalFormatting sqref="D21">
    <cfRule type="expression" dxfId="36" priority="54692">
      <formula>IF((COUNTIF($A$5:$A82,A21))&gt;1,TRUE,FALSE)</formula>
    </cfRule>
  </conditionalFormatting>
  <conditionalFormatting sqref="D9">
    <cfRule type="expression" dxfId="35" priority="54693">
      <formula>IF((COUNTIF($A$5:$A74,A9))&gt;1,TRUE,FALSE)</formula>
    </cfRule>
  </conditionalFormatting>
  <conditionalFormatting sqref="D50:D52">
    <cfRule type="expression" dxfId="34" priority="54712">
      <formula>IF((COUNTIF($A$5:$A58,A50))&gt;1,TRUE,FALSE)</formula>
    </cfRule>
  </conditionalFormatting>
  <conditionalFormatting sqref="D24">
    <cfRule type="expression" dxfId="33" priority="54716">
      <formula>IF((COUNTIF($A$5:$A58,A24))&gt;1,TRUE,FALSE)</formula>
    </cfRule>
  </conditionalFormatting>
  <conditionalFormatting sqref="D25:D26">
    <cfRule type="expression" dxfId="32" priority="54727">
      <formula>IF((COUNTIF($A$5:$A58,A25))&gt;1,TRUE,FALSE)</formula>
    </cfRule>
  </conditionalFormatting>
  <conditionalFormatting sqref="D49:D52">
    <cfRule type="expression" dxfId="31" priority="54730">
      <formula>IF((COUNTIF($A$5:$A58,A49))&gt;1,TRUE,FALSE)</formula>
    </cfRule>
  </conditionalFormatting>
  <conditionalFormatting sqref="D42:D43">
    <cfRule type="expression" dxfId="30" priority="54731">
      <formula>IF((COUNTIF($A$5:$A58,A42))&gt;1,TRUE,FALSE)</formula>
    </cfRule>
  </conditionalFormatting>
  <conditionalFormatting sqref="D14:D20">
    <cfRule type="expression" dxfId="29" priority="54732">
      <formula>IF((COUNTIF($A$5:$A63,A14))&gt;1,TRUE,FALSE)</formula>
    </cfRule>
  </conditionalFormatting>
  <conditionalFormatting sqref="D11:D12">
    <cfRule type="expression" dxfId="28" priority="54733">
      <formula>IF((COUNTIF($A$5:$A58,A11))&gt;1,TRUE,FALSE)</formula>
    </cfRule>
  </conditionalFormatting>
  <conditionalFormatting sqref="D39:D40">
    <cfRule type="expression" dxfId="27" priority="54734">
      <formula>IF((COUNTIF($A$5:$A58,A39))&gt;1,TRUE,FALSE)</formula>
    </cfRule>
  </conditionalFormatting>
  <conditionalFormatting sqref="D7:D8">
    <cfRule type="expression" dxfId="26" priority="54735">
      <formula>IF((COUNTIF($A$5:$A65,A7))&gt;1,TRUE,FALSE)</formula>
    </cfRule>
  </conditionalFormatting>
  <dataValidations count="2">
    <dataValidation type="list" errorStyle="warning" allowBlank="1" showInputMessage="1" showErrorMessage="1" error="Selecionar Referencial compatível" sqref="I3:J3 AF1:XFD2 Z1:AE1 U1:W2 Q1:S2" xr:uid="{00000000-0002-0000-0D00-000000000000}">
      <formula1>DADOS</formula1>
    </dataValidation>
    <dataValidation type="list" allowBlank="1" showInputMessage="1" showErrorMessage="1" error="Selecionar Referencial compatível" sqref="C5:C59" xr:uid="{00000000-0002-0000-0D00-000001000000}">
      <formula1>DADOS</formula1>
    </dataValidation>
  </dataValidations>
  <printOptions horizontalCentered="1"/>
  <pageMargins left="0.23622047244094491" right="0.23622047244094491" top="1.7716535433070868" bottom="0.59055118110236227" header="0.31496062992125984" footer="0.31496062992125984"/>
  <pageSetup paperSize="9" scale="56" fitToHeight="0" pageOrder="overThenDown" orientation="portrait" useFirstPageNumber="1" r:id="rId1"/>
  <headerFooter scaleWithDoc="0">
    <oddHeader xml:space="preserve">&amp;C
&amp;G
</oddHeader>
    <oddFooter>&amp;R&amp;"Glacial Indifference,Regular"&amp;8Página &amp;P/&amp;N</oddFooter>
  </headerFooter>
  <rowBreaks count="1" manualBreakCount="1">
    <brk id="31" min="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pageSetUpPr fitToPage="1"/>
  </sheetPr>
  <dimension ref="A1:WPW158"/>
  <sheetViews>
    <sheetView topLeftCell="B89" zoomScaleNormal="100" zoomScaleSheetLayoutView="100" zoomScalePageLayoutView="90" workbookViewId="0">
      <selection activeCell="D57" sqref="D57"/>
    </sheetView>
  </sheetViews>
  <sheetFormatPr defaultColWidth="9" defaultRowHeight="14.25"/>
  <cols>
    <col min="1" max="1" width="9.875" style="118" customWidth="1"/>
    <col min="2" max="2" width="9.875" style="114" customWidth="1"/>
    <col min="3" max="3" width="11.25" style="114" bestFit="1" customWidth="1"/>
    <col min="4" max="4" width="57.625" style="113" customWidth="1"/>
    <col min="5" max="5" width="9.625" style="114" customWidth="1"/>
    <col min="6" max="6" width="9.625" style="120" customWidth="1"/>
    <col min="7" max="7" width="10.75" style="115" customWidth="1"/>
    <col min="8" max="8" width="12.375" style="95" customWidth="1"/>
  </cols>
  <sheetData>
    <row r="1" spans="1:15987" ht="15">
      <c r="A1" s="665" t="s">
        <v>768</v>
      </c>
      <c r="B1" s="665"/>
      <c r="C1" s="665"/>
      <c r="D1" s="665"/>
      <c r="E1" s="665"/>
      <c r="F1" s="665"/>
      <c r="G1" s="665"/>
      <c r="H1" s="665"/>
    </row>
    <row r="2" spans="1:15987">
      <c r="A2" s="161" t="s">
        <v>541</v>
      </c>
      <c r="B2" s="666" t="s">
        <v>1010</v>
      </c>
      <c r="C2" s="667"/>
      <c r="D2" s="667"/>
      <c r="E2" s="162"/>
      <c r="F2" s="163"/>
      <c r="G2" s="164" t="s">
        <v>13</v>
      </c>
      <c r="H2" s="165">
        <v>0.3453</v>
      </c>
    </row>
    <row r="3" spans="1:15987" ht="30.75" customHeight="1">
      <c r="A3" s="161" t="s">
        <v>769</v>
      </c>
      <c r="B3" s="667" t="s">
        <v>1011</v>
      </c>
      <c r="C3" s="667"/>
      <c r="D3" s="667"/>
      <c r="E3" s="162" t="s">
        <v>770</v>
      </c>
      <c r="F3" s="166" t="s">
        <v>774</v>
      </c>
      <c r="G3" s="161" t="s">
        <v>577</v>
      </c>
      <c r="H3" s="167" t="s">
        <v>824</v>
      </c>
    </row>
    <row r="4" spans="1:15987" ht="29.25" customHeight="1">
      <c r="A4" s="76" t="s">
        <v>579</v>
      </c>
      <c r="B4" s="76" t="s">
        <v>580</v>
      </c>
      <c r="C4" s="76" t="s">
        <v>14</v>
      </c>
      <c r="D4" s="77" t="s">
        <v>590</v>
      </c>
      <c r="E4" s="76" t="s">
        <v>15</v>
      </c>
      <c r="F4" s="78" t="s">
        <v>815</v>
      </c>
      <c r="G4" s="80" t="s">
        <v>809</v>
      </c>
      <c r="H4" s="121" t="s">
        <v>581</v>
      </c>
    </row>
    <row r="5" spans="1:15987" s="178" customFormat="1" ht="15">
      <c r="A5" s="118">
        <v>1</v>
      </c>
      <c r="B5" s="148"/>
      <c r="C5" s="148"/>
      <c r="D5" s="149" t="s">
        <v>584</v>
      </c>
      <c r="E5" s="150"/>
      <c r="F5" s="151"/>
      <c r="G5" s="152"/>
      <c r="H5" s="218">
        <f>SUM(H6:H8)</f>
        <v>8080.0300000000007</v>
      </c>
    </row>
    <row r="6" spans="1:15987">
      <c r="A6" s="118" t="s">
        <v>757</v>
      </c>
      <c r="B6" s="148" t="s">
        <v>18</v>
      </c>
      <c r="C6" s="148">
        <v>20305</v>
      </c>
      <c r="D6" s="149" t="s">
        <v>884</v>
      </c>
      <c r="E6" s="150" t="s">
        <v>20</v>
      </c>
      <c r="F6" s="151">
        <v>8</v>
      </c>
      <c r="G6" s="220">
        <v>335.48</v>
      </c>
      <c r="H6" s="218">
        <f>IFERROR(ROUND($G6*$F6,2),"")</f>
        <v>2683.84</v>
      </c>
    </row>
    <row r="7" spans="1:15987" ht="25.5">
      <c r="A7" s="118" t="s">
        <v>821</v>
      </c>
      <c r="B7" s="148" t="s">
        <v>18</v>
      </c>
      <c r="C7" s="148">
        <v>30101</v>
      </c>
      <c r="D7" s="149" t="s">
        <v>825</v>
      </c>
      <c r="E7" s="150" t="s">
        <v>21</v>
      </c>
      <c r="F7" s="151">
        <v>13.43</v>
      </c>
      <c r="G7" s="220">
        <v>57.36</v>
      </c>
      <c r="H7" s="218">
        <f>IFERROR(ROUND($G7*$F7,2),"")</f>
        <v>770.34</v>
      </c>
    </row>
    <row r="8" spans="1:15987" ht="38.25">
      <c r="A8" s="227" t="s">
        <v>986</v>
      </c>
      <c r="B8" s="228" t="s">
        <v>18</v>
      </c>
      <c r="C8" s="228">
        <v>20802</v>
      </c>
      <c r="D8" s="229" t="s">
        <v>944</v>
      </c>
      <c r="E8" s="230" t="s">
        <v>20</v>
      </c>
      <c r="F8" s="231">
        <v>10.89</v>
      </c>
      <c r="G8" s="232">
        <v>424.78</v>
      </c>
      <c r="H8" s="233">
        <f>IFERROR(ROUND($G8*$F8,2),"")</f>
        <v>4625.8500000000004</v>
      </c>
    </row>
    <row r="9" spans="1:15987" s="178" customFormat="1" ht="15">
      <c r="A9" s="154">
        <v>2</v>
      </c>
      <c r="B9" s="237"/>
      <c r="C9" s="237"/>
      <c r="D9" s="238" t="s">
        <v>602</v>
      </c>
      <c r="E9" s="239"/>
      <c r="F9" s="240">
        <v>0</v>
      </c>
      <c r="G9" s="241"/>
      <c r="H9" s="242">
        <f>SUM(H10:H20)</f>
        <v>29445.170000000002</v>
      </c>
      <c r="I9" s="247"/>
      <c r="J9" s="243"/>
      <c r="K9" s="244"/>
      <c r="L9" s="664"/>
      <c r="M9" s="664"/>
      <c r="N9" s="664"/>
      <c r="O9" s="245"/>
      <c r="P9" s="246"/>
      <c r="Q9" s="247"/>
      <c r="R9" s="243"/>
      <c r="S9" s="244"/>
      <c r="T9" s="664"/>
      <c r="U9" s="664"/>
      <c r="V9" s="664"/>
      <c r="W9" s="245"/>
      <c r="X9" s="246"/>
      <c r="Y9" s="247"/>
      <c r="Z9" s="243"/>
      <c r="AA9" s="244"/>
      <c r="AB9" s="664"/>
      <c r="AC9" s="664"/>
      <c r="AD9" s="664"/>
      <c r="AE9" s="245"/>
      <c r="AF9" s="246"/>
      <c r="AG9" s="247"/>
      <c r="AH9" s="243"/>
      <c r="AI9" s="244"/>
      <c r="AJ9" s="664"/>
      <c r="AK9" s="664"/>
      <c r="AL9" s="664"/>
      <c r="AM9" s="245"/>
      <c r="AN9" s="246"/>
      <c r="AO9" s="247"/>
      <c r="AP9" s="243"/>
      <c r="AQ9" s="244"/>
      <c r="AR9" s="664"/>
      <c r="AS9" s="664"/>
      <c r="AT9" s="664"/>
      <c r="AU9" s="245"/>
      <c r="AV9" s="246"/>
      <c r="AW9" s="247"/>
      <c r="AX9" s="243"/>
      <c r="AY9" s="244"/>
      <c r="AZ9" s="664"/>
      <c r="BA9" s="664"/>
      <c r="BB9" s="664"/>
      <c r="BC9" s="245"/>
      <c r="BD9" s="246"/>
      <c r="BE9" s="247"/>
      <c r="BF9" s="243"/>
      <c r="BG9" s="244"/>
      <c r="BH9" s="664"/>
      <c r="BI9" s="664"/>
      <c r="BJ9" s="664"/>
      <c r="BK9" s="245"/>
      <c r="BL9" s="246"/>
      <c r="BM9" s="247"/>
      <c r="BN9" s="243"/>
      <c r="BO9" s="244"/>
      <c r="BP9" s="664"/>
      <c r="BQ9" s="664"/>
      <c r="BR9" s="664"/>
      <c r="BS9" s="245"/>
      <c r="BT9" s="246"/>
      <c r="BU9" s="247"/>
      <c r="BV9" s="243"/>
      <c r="BW9" s="244"/>
      <c r="BX9" s="664"/>
      <c r="BY9" s="664"/>
      <c r="BZ9" s="664"/>
      <c r="CA9" s="245"/>
      <c r="CB9" s="246"/>
      <c r="CC9" s="247"/>
      <c r="CD9" s="243"/>
      <c r="CE9" s="244"/>
      <c r="CF9" s="664"/>
      <c r="CG9" s="664"/>
      <c r="CH9" s="664"/>
      <c r="CI9" s="245"/>
      <c r="CJ9" s="246"/>
      <c r="CK9" s="247"/>
      <c r="CL9" s="243"/>
      <c r="CM9" s="244"/>
      <c r="CN9" s="664"/>
      <c r="CO9" s="664"/>
      <c r="CP9" s="664"/>
      <c r="CQ9" s="245"/>
      <c r="CR9" s="246"/>
      <c r="CS9" s="247"/>
      <c r="CT9" s="243"/>
      <c r="CU9" s="244"/>
      <c r="CV9" s="664"/>
      <c r="CW9" s="664"/>
      <c r="CX9" s="664"/>
      <c r="CY9" s="245"/>
      <c r="CZ9" s="246"/>
      <c r="DA9" s="247"/>
      <c r="DB9" s="243"/>
      <c r="DC9" s="244"/>
      <c r="DD9" s="664"/>
      <c r="DE9" s="664"/>
      <c r="DF9" s="664"/>
      <c r="DG9" s="245"/>
      <c r="DH9" s="246"/>
      <c r="DI9" s="247"/>
      <c r="DJ9" s="243"/>
      <c r="DK9" s="244"/>
      <c r="DL9" s="664"/>
      <c r="DM9" s="664"/>
      <c r="DN9" s="664"/>
      <c r="DO9" s="245"/>
      <c r="DP9" s="246"/>
      <c r="DQ9" s="247"/>
      <c r="DR9" s="243"/>
      <c r="DS9" s="244"/>
      <c r="DT9" s="664"/>
      <c r="DU9" s="664"/>
      <c r="DV9" s="664"/>
      <c r="DW9" s="245"/>
      <c r="DX9" s="246"/>
      <c r="DY9" s="247"/>
      <c r="DZ9" s="243"/>
      <c r="EA9" s="244"/>
      <c r="EB9" s="664"/>
      <c r="EC9" s="664"/>
      <c r="ED9" s="664"/>
      <c r="EE9" s="245"/>
      <c r="EF9" s="246"/>
      <c r="EG9" s="247"/>
      <c r="EH9" s="243"/>
      <c r="EI9" s="244"/>
      <c r="EJ9" s="664"/>
      <c r="EK9" s="664"/>
      <c r="EL9" s="664"/>
      <c r="EM9" s="245"/>
      <c r="EN9" s="246"/>
      <c r="EO9" s="247"/>
      <c r="EP9" s="243"/>
      <c r="EQ9" s="244"/>
      <c r="ER9" s="664"/>
      <c r="ES9" s="664"/>
      <c r="ET9" s="664"/>
      <c r="EU9" s="245"/>
      <c r="EV9" s="246"/>
      <c r="EW9" s="247"/>
      <c r="EX9" s="243"/>
      <c r="EY9" s="244"/>
      <c r="EZ9" s="664"/>
      <c r="FA9" s="664"/>
      <c r="FB9" s="664"/>
      <c r="FC9" s="245"/>
      <c r="FD9" s="246"/>
      <c r="FE9" s="247"/>
      <c r="FF9" s="243"/>
      <c r="FG9" s="244"/>
      <c r="FH9" s="664"/>
      <c r="FI9" s="664"/>
      <c r="FJ9" s="664"/>
      <c r="FK9" s="245"/>
      <c r="FL9" s="246"/>
      <c r="FM9" s="247"/>
      <c r="FN9" s="243"/>
      <c r="FO9" s="244"/>
      <c r="FP9" s="664"/>
      <c r="FQ9" s="664"/>
      <c r="FR9" s="664"/>
      <c r="FS9" s="245"/>
      <c r="FT9" s="246"/>
      <c r="FU9" s="247"/>
      <c r="FV9" s="243"/>
      <c r="FW9" s="244"/>
      <c r="FX9" s="664"/>
      <c r="FY9" s="664"/>
      <c r="FZ9" s="664"/>
      <c r="GA9" s="245"/>
      <c r="GB9" s="246"/>
      <c r="GC9" s="247"/>
      <c r="GD9" s="243"/>
      <c r="GE9" s="244"/>
      <c r="GF9" s="664"/>
      <c r="GG9" s="664"/>
      <c r="GH9" s="664"/>
      <c r="GI9" s="245"/>
      <c r="GJ9" s="246"/>
      <c r="GK9" s="247"/>
      <c r="GL9" s="243"/>
      <c r="GM9" s="244"/>
      <c r="GN9" s="664"/>
      <c r="GO9" s="664"/>
      <c r="GP9" s="664"/>
      <c r="GQ9" s="245"/>
      <c r="GR9" s="246"/>
      <c r="GS9" s="247"/>
      <c r="GT9" s="243"/>
      <c r="GU9" s="244"/>
      <c r="GV9" s="664"/>
      <c r="GW9" s="664"/>
      <c r="GX9" s="664"/>
      <c r="GY9" s="245"/>
      <c r="GZ9" s="246"/>
      <c r="HA9" s="247"/>
      <c r="HB9" s="243"/>
      <c r="HC9" s="244"/>
      <c r="HD9" s="664"/>
      <c r="HE9" s="664"/>
      <c r="HF9" s="664"/>
      <c r="HG9" s="245"/>
      <c r="HH9" s="246"/>
      <c r="HI9" s="247"/>
      <c r="HJ9" s="243"/>
      <c r="HK9" s="244"/>
      <c r="HL9" s="664"/>
      <c r="HM9" s="664"/>
      <c r="HN9" s="664"/>
      <c r="HO9" s="245"/>
      <c r="HP9" s="246"/>
      <c r="HQ9" s="247"/>
      <c r="HR9" s="243"/>
      <c r="HS9" s="244"/>
      <c r="HT9" s="664"/>
      <c r="HU9" s="664"/>
      <c r="HV9" s="664"/>
      <c r="HW9" s="245"/>
      <c r="HX9" s="246"/>
      <c r="HY9" s="247"/>
      <c r="HZ9" s="243"/>
      <c r="IA9" s="244"/>
      <c r="IB9" s="664"/>
      <c r="IC9" s="664"/>
      <c r="ID9" s="664"/>
      <c r="IE9" s="245"/>
      <c r="IF9" s="246"/>
      <c r="IG9" s="247"/>
      <c r="IH9" s="243"/>
      <c r="II9" s="244"/>
      <c r="IJ9" s="664"/>
      <c r="IK9" s="664"/>
      <c r="IL9" s="664"/>
      <c r="IM9" s="245"/>
      <c r="IN9" s="246"/>
      <c r="IO9" s="247"/>
      <c r="IP9" s="243"/>
      <c r="IQ9" s="244"/>
      <c r="IR9" s="664"/>
      <c r="IS9" s="664"/>
      <c r="IT9" s="664"/>
      <c r="IU9" s="245"/>
      <c r="IV9" s="246"/>
      <c r="IW9" s="247"/>
      <c r="IX9" s="243"/>
      <c r="IY9" s="244"/>
      <c r="IZ9" s="664"/>
      <c r="JA9" s="664"/>
      <c r="JB9" s="664"/>
      <c r="JC9" s="245"/>
      <c r="JD9" s="246"/>
      <c r="JE9" s="247"/>
      <c r="JF9" s="243"/>
      <c r="JG9" s="244"/>
      <c r="JH9" s="664"/>
      <c r="JI9" s="664"/>
      <c r="JJ9" s="664"/>
      <c r="JK9" s="245"/>
      <c r="JL9" s="246"/>
      <c r="JM9" s="247"/>
      <c r="JN9" s="243"/>
      <c r="JO9" s="244"/>
      <c r="JP9" s="664"/>
      <c r="JQ9" s="664"/>
      <c r="JR9" s="664"/>
      <c r="JS9" s="245"/>
      <c r="JT9" s="246"/>
      <c r="JU9" s="247"/>
      <c r="JV9" s="243"/>
      <c r="JW9" s="244"/>
      <c r="JX9" s="664"/>
      <c r="JY9" s="664"/>
      <c r="JZ9" s="664"/>
      <c r="KA9" s="245"/>
      <c r="KB9" s="246"/>
      <c r="KC9" s="247"/>
      <c r="KD9" s="243"/>
      <c r="KE9" s="244"/>
      <c r="KF9" s="664"/>
      <c r="KG9" s="664"/>
      <c r="KH9" s="664"/>
      <c r="KI9" s="245"/>
      <c r="KJ9" s="246"/>
      <c r="KK9" s="247"/>
      <c r="KL9" s="243"/>
      <c r="KM9" s="244"/>
      <c r="KN9" s="664"/>
      <c r="KO9" s="664"/>
      <c r="KP9" s="664"/>
      <c r="KQ9" s="245"/>
      <c r="KR9" s="246"/>
      <c r="KS9" s="247"/>
      <c r="KT9" s="243"/>
      <c r="KU9" s="244"/>
      <c r="KV9" s="664"/>
      <c r="KW9" s="664"/>
      <c r="KX9" s="664"/>
      <c r="KY9" s="245"/>
      <c r="KZ9" s="246"/>
      <c r="LA9" s="247"/>
      <c r="LB9" s="243"/>
      <c r="LC9" s="244"/>
      <c r="LD9" s="664"/>
      <c r="LE9" s="664"/>
      <c r="LF9" s="664"/>
      <c r="LG9" s="245"/>
      <c r="LH9" s="246"/>
      <c r="LI9" s="247"/>
      <c r="LJ9" s="243"/>
      <c r="LK9" s="244"/>
      <c r="LL9" s="664"/>
      <c r="LM9" s="664"/>
      <c r="LN9" s="664"/>
      <c r="LO9" s="245"/>
      <c r="LP9" s="246"/>
      <c r="LQ9" s="247"/>
      <c r="LR9" s="243"/>
      <c r="LS9" s="244"/>
      <c r="LT9" s="664"/>
      <c r="LU9" s="664"/>
      <c r="LV9" s="664"/>
      <c r="LW9" s="245"/>
      <c r="LX9" s="246"/>
      <c r="LY9" s="247"/>
      <c r="LZ9" s="243"/>
      <c r="MA9" s="244"/>
      <c r="MB9" s="664"/>
      <c r="MC9" s="664"/>
      <c r="MD9" s="664"/>
      <c r="ME9" s="245"/>
      <c r="MF9" s="246"/>
      <c r="MG9" s="247"/>
      <c r="MH9" s="243"/>
      <c r="MI9" s="244"/>
      <c r="MJ9" s="664"/>
      <c r="MK9" s="664"/>
      <c r="ML9" s="664"/>
      <c r="MM9" s="245"/>
      <c r="MN9" s="246"/>
      <c r="MO9" s="247"/>
      <c r="MP9" s="243"/>
      <c r="MQ9" s="244"/>
      <c r="MR9" s="664"/>
      <c r="MS9" s="664"/>
      <c r="MT9" s="664"/>
      <c r="MU9" s="245"/>
      <c r="MV9" s="246"/>
      <c r="MW9" s="247"/>
      <c r="MX9" s="243"/>
      <c r="MY9" s="244"/>
      <c r="MZ9" s="664"/>
      <c r="NA9" s="664"/>
      <c r="NB9" s="664"/>
      <c r="NC9" s="245"/>
      <c r="ND9" s="246"/>
      <c r="NE9" s="247"/>
      <c r="NF9" s="243"/>
      <c r="NG9" s="244"/>
      <c r="NH9" s="664"/>
      <c r="NI9" s="664"/>
      <c r="NJ9" s="664"/>
      <c r="NK9" s="245"/>
      <c r="NL9" s="246"/>
      <c r="NM9" s="247"/>
      <c r="NN9" s="243"/>
      <c r="NO9" s="244"/>
      <c r="NP9" s="664"/>
      <c r="NQ9" s="664"/>
      <c r="NR9" s="664"/>
      <c r="NS9" s="245"/>
      <c r="NT9" s="246"/>
      <c r="NU9" s="247"/>
      <c r="NV9" s="243"/>
      <c r="NW9" s="244"/>
      <c r="NX9" s="664"/>
      <c r="NY9" s="664"/>
      <c r="NZ9" s="664"/>
      <c r="OA9" s="245"/>
      <c r="OB9" s="246"/>
      <c r="OC9" s="247"/>
      <c r="OD9" s="243"/>
      <c r="OE9" s="244"/>
      <c r="OF9" s="664"/>
      <c r="OG9" s="664"/>
      <c r="OH9" s="664"/>
      <c r="OI9" s="245"/>
      <c r="OJ9" s="246"/>
      <c r="OK9" s="247"/>
      <c r="OL9" s="243"/>
      <c r="OM9" s="244"/>
      <c r="ON9" s="664"/>
      <c r="OO9" s="664"/>
      <c r="OP9" s="664"/>
      <c r="OQ9" s="245"/>
      <c r="OR9" s="246"/>
      <c r="OS9" s="247"/>
      <c r="OT9" s="243"/>
      <c r="OU9" s="244"/>
      <c r="OV9" s="664"/>
      <c r="OW9" s="664"/>
      <c r="OX9" s="664"/>
      <c r="OY9" s="245"/>
      <c r="OZ9" s="246"/>
      <c r="PA9" s="247"/>
      <c r="PB9" s="243"/>
      <c r="PC9" s="244"/>
      <c r="PD9" s="664"/>
      <c r="PE9" s="664"/>
      <c r="PF9" s="664"/>
      <c r="PG9" s="245"/>
      <c r="PH9" s="246"/>
      <c r="PI9" s="247"/>
      <c r="PJ9" s="243"/>
      <c r="PK9" s="244"/>
      <c r="PL9" s="664"/>
      <c r="PM9" s="664"/>
      <c r="PN9" s="664"/>
      <c r="PO9" s="245"/>
      <c r="PP9" s="246"/>
      <c r="PQ9" s="247"/>
      <c r="PR9" s="243"/>
      <c r="PS9" s="244"/>
      <c r="PT9" s="664"/>
      <c r="PU9" s="664"/>
      <c r="PV9" s="664"/>
      <c r="PW9" s="245"/>
      <c r="PX9" s="246"/>
      <c r="PY9" s="247"/>
      <c r="PZ9" s="243"/>
      <c r="QA9" s="244"/>
      <c r="QB9" s="664"/>
      <c r="QC9" s="664"/>
      <c r="QD9" s="664"/>
      <c r="QE9" s="245"/>
      <c r="QF9" s="246"/>
      <c r="QG9" s="247"/>
      <c r="QH9" s="243"/>
      <c r="QI9" s="244"/>
      <c r="QJ9" s="664"/>
      <c r="QK9" s="664"/>
      <c r="QL9" s="664"/>
      <c r="QM9" s="245"/>
      <c r="QN9" s="246"/>
      <c r="QO9" s="247"/>
      <c r="QP9" s="243"/>
      <c r="QQ9" s="244"/>
      <c r="QR9" s="664"/>
      <c r="QS9" s="664"/>
      <c r="QT9" s="664"/>
      <c r="QU9" s="245"/>
      <c r="QV9" s="246"/>
      <c r="QW9" s="247"/>
      <c r="QX9" s="243"/>
      <c r="QY9" s="244"/>
      <c r="QZ9" s="664"/>
      <c r="RA9" s="664"/>
      <c r="RB9" s="664"/>
      <c r="RC9" s="245"/>
      <c r="RD9" s="246"/>
      <c r="RE9" s="247"/>
      <c r="RF9" s="243"/>
      <c r="RG9" s="244"/>
      <c r="RH9" s="664"/>
      <c r="RI9" s="664"/>
      <c r="RJ9" s="664"/>
      <c r="RK9" s="245"/>
      <c r="RL9" s="246"/>
      <c r="RM9" s="247"/>
      <c r="RN9" s="243"/>
      <c r="RO9" s="244"/>
      <c r="RP9" s="664"/>
      <c r="RQ9" s="664"/>
      <c r="RR9" s="664"/>
      <c r="RS9" s="245"/>
      <c r="RT9" s="246"/>
      <c r="RU9" s="247"/>
      <c r="RV9" s="243"/>
      <c r="RW9" s="244"/>
      <c r="RX9" s="664"/>
      <c r="RY9" s="664"/>
      <c r="RZ9" s="664"/>
      <c r="SA9" s="245"/>
      <c r="SB9" s="246"/>
      <c r="SC9" s="247"/>
      <c r="SD9" s="243"/>
      <c r="SE9" s="244"/>
      <c r="SF9" s="664"/>
      <c r="SG9" s="664"/>
      <c r="SH9" s="664"/>
      <c r="SI9" s="245"/>
      <c r="SJ9" s="246"/>
      <c r="SK9" s="247"/>
      <c r="SL9" s="243"/>
      <c r="SM9" s="244"/>
      <c r="SN9" s="664"/>
      <c r="SO9" s="664"/>
      <c r="SP9" s="664"/>
      <c r="SQ9" s="245"/>
      <c r="SR9" s="246"/>
      <c r="SS9" s="247"/>
      <c r="ST9" s="243"/>
      <c r="SU9" s="244"/>
      <c r="SV9" s="664"/>
      <c r="SW9" s="664"/>
      <c r="SX9" s="664"/>
      <c r="SY9" s="245"/>
      <c r="SZ9" s="246"/>
      <c r="TA9" s="247"/>
      <c r="TB9" s="243"/>
      <c r="TC9" s="244"/>
      <c r="TD9" s="664"/>
      <c r="TE9" s="664"/>
      <c r="TF9" s="664"/>
      <c r="TG9" s="245"/>
      <c r="TH9" s="246"/>
      <c r="TI9" s="247"/>
      <c r="TJ9" s="243"/>
      <c r="TK9" s="244"/>
      <c r="TL9" s="664"/>
      <c r="TM9" s="664"/>
      <c r="TN9" s="664"/>
      <c r="TO9" s="245"/>
      <c r="TP9" s="246"/>
      <c r="TQ9" s="247"/>
      <c r="TR9" s="243"/>
      <c r="TS9" s="244"/>
      <c r="TT9" s="664"/>
      <c r="TU9" s="664"/>
      <c r="TV9" s="664"/>
      <c r="TW9" s="245"/>
      <c r="TX9" s="246"/>
      <c r="TY9" s="247"/>
      <c r="TZ9" s="243"/>
      <c r="UA9" s="244"/>
      <c r="UB9" s="664"/>
      <c r="UC9" s="664"/>
      <c r="UD9" s="664"/>
      <c r="UE9" s="245"/>
      <c r="UF9" s="246"/>
      <c r="UG9" s="247"/>
      <c r="UH9" s="243"/>
      <c r="UI9" s="244"/>
      <c r="UJ9" s="664"/>
      <c r="UK9" s="664"/>
      <c r="UL9" s="664"/>
      <c r="UM9" s="245"/>
      <c r="UN9" s="246"/>
      <c r="UO9" s="247"/>
      <c r="UP9" s="243"/>
      <c r="UQ9" s="244"/>
      <c r="UR9" s="664"/>
      <c r="US9" s="664"/>
      <c r="UT9" s="664"/>
      <c r="UU9" s="245"/>
      <c r="UV9" s="246"/>
      <c r="UW9" s="247"/>
      <c r="UX9" s="243"/>
      <c r="UY9" s="244"/>
      <c r="UZ9" s="664"/>
      <c r="VA9" s="664"/>
      <c r="VB9" s="664"/>
      <c r="VC9" s="245"/>
      <c r="VD9" s="246"/>
      <c r="VE9" s="247"/>
      <c r="VF9" s="243"/>
      <c r="VG9" s="244"/>
      <c r="VH9" s="664"/>
      <c r="VI9" s="664"/>
      <c r="VJ9" s="664"/>
      <c r="VK9" s="245"/>
      <c r="VL9" s="246"/>
      <c r="VM9" s="247"/>
      <c r="VN9" s="243"/>
      <c r="VO9" s="244"/>
      <c r="VP9" s="664"/>
      <c r="VQ9" s="664"/>
      <c r="VR9" s="664"/>
      <c r="VS9" s="245"/>
      <c r="VT9" s="246"/>
      <c r="VU9" s="247"/>
      <c r="VV9" s="243"/>
      <c r="VW9" s="244"/>
      <c r="VX9" s="664"/>
      <c r="VY9" s="664"/>
      <c r="VZ9" s="664"/>
      <c r="WA9" s="245"/>
      <c r="WB9" s="246"/>
      <c r="WC9" s="247"/>
      <c r="WD9" s="243"/>
      <c r="WE9" s="244"/>
      <c r="WF9" s="664"/>
      <c r="WG9" s="664"/>
      <c r="WH9" s="664"/>
      <c r="WI9" s="245"/>
      <c r="WJ9" s="246"/>
      <c r="WK9" s="247"/>
      <c r="WL9" s="243"/>
      <c r="WM9" s="244"/>
      <c r="WN9" s="664"/>
      <c r="WO9" s="664"/>
      <c r="WP9" s="664"/>
      <c r="WQ9" s="245"/>
      <c r="WR9" s="246"/>
      <c r="WS9" s="247"/>
      <c r="WT9" s="243"/>
      <c r="WU9" s="244"/>
      <c r="WV9" s="664"/>
      <c r="WW9" s="664"/>
      <c r="WX9" s="664"/>
      <c r="WY9" s="245"/>
      <c r="WZ9" s="246"/>
      <c r="XA9" s="247"/>
      <c r="XB9" s="243"/>
      <c r="XC9" s="244"/>
      <c r="XD9" s="664"/>
      <c r="XE9" s="664"/>
      <c r="XF9" s="664"/>
      <c r="XG9" s="245"/>
      <c r="XH9" s="246"/>
      <c r="XI9" s="247"/>
      <c r="XJ9" s="243"/>
      <c r="XK9" s="244"/>
      <c r="XL9" s="664"/>
      <c r="XM9" s="664"/>
      <c r="XN9" s="664"/>
      <c r="XO9" s="245"/>
      <c r="XP9" s="246"/>
      <c r="XQ9" s="247"/>
      <c r="XR9" s="243"/>
      <c r="XS9" s="244"/>
      <c r="XT9" s="664"/>
      <c r="XU9" s="664"/>
      <c r="XV9" s="664"/>
      <c r="XW9" s="245"/>
      <c r="XX9" s="246"/>
      <c r="XY9" s="247"/>
      <c r="XZ9" s="243"/>
      <c r="YA9" s="244"/>
      <c r="YB9" s="664"/>
      <c r="YC9" s="664"/>
      <c r="YD9" s="664"/>
      <c r="YE9" s="245"/>
      <c r="YF9" s="246"/>
      <c r="YG9" s="247"/>
      <c r="YH9" s="243"/>
      <c r="YI9" s="244"/>
      <c r="YJ9" s="664"/>
      <c r="YK9" s="664"/>
      <c r="YL9" s="664"/>
      <c r="YM9" s="245"/>
      <c r="YN9" s="246"/>
      <c r="YO9" s="247"/>
      <c r="YP9" s="243"/>
      <c r="YQ9" s="244"/>
      <c r="YR9" s="664"/>
      <c r="YS9" s="664"/>
      <c r="YT9" s="664"/>
      <c r="YU9" s="245"/>
      <c r="YV9" s="246"/>
      <c r="YW9" s="247"/>
      <c r="YX9" s="243"/>
      <c r="YY9" s="244"/>
      <c r="YZ9" s="664"/>
      <c r="ZA9" s="664"/>
      <c r="ZB9" s="664"/>
      <c r="ZC9" s="245"/>
      <c r="ZD9" s="246"/>
      <c r="ZE9" s="247"/>
      <c r="ZF9" s="243"/>
      <c r="ZG9" s="244"/>
      <c r="ZH9" s="664"/>
      <c r="ZI9" s="664"/>
      <c r="ZJ9" s="664"/>
      <c r="ZK9" s="245"/>
      <c r="ZL9" s="246"/>
      <c r="ZM9" s="247"/>
      <c r="ZN9" s="243"/>
      <c r="ZO9" s="244"/>
      <c r="ZP9" s="664"/>
      <c r="ZQ9" s="664"/>
      <c r="ZR9" s="664"/>
      <c r="ZS9" s="245"/>
      <c r="ZT9" s="246"/>
      <c r="ZU9" s="247"/>
      <c r="ZV9" s="243"/>
      <c r="ZW9" s="244"/>
      <c r="ZX9" s="664"/>
      <c r="ZY9" s="664"/>
      <c r="ZZ9" s="664"/>
      <c r="AAA9" s="245"/>
      <c r="AAB9" s="246"/>
      <c r="AAC9" s="247"/>
      <c r="AAD9" s="243"/>
      <c r="AAE9" s="244"/>
      <c r="AAF9" s="664"/>
      <c r="AAG9" s="664"/>
      <c r="AAH9" s="664"/>
      <c r="AAI9" s="245"/>
      <c r="AAJ9" s="246"/>
      <c r="AAK9" s="247"/>
      <c r="AAL9" s="243"/>
      <c r="AAM9" s="244"/>
      <c r="AAN9" s="664"/>
      <c r="AAO9" s="664"/>
      <c r="AAP9" s="664"/>
      <c r="AAQ9" s="245"/>
      <c r="AAR9" s="246"/>
      <c r="AAS9" s="247"/>
      <c r="AAT9" s="243"/>
      <c r="AAU9" s="244"/>
      <c r="AAV9" s="664"/>
      <c r="AAW9" s="664"/>
      <c r="AAX9" s="664"/>
      <c r="AAY9" s="245"/>
      <c r="AAZ9" s="246"/>
      <c r="ABA9" s="247"/>
      <c r="ABB9" s="243"/>
      <c r="ABC9" s="244"/>
      <c r="ABD9" s="664"/>
      <c r="ABE9" s="664"/>
      <c r="ABF9" s="664"/>
      <c r="ABG9" s="245"/>
      <c r="ABH9" s="246"/>
      <c r="ABI9" s="247"/>
      <c r="ABJ9" s="243"/>
      <c r="ABK9" s="244"/>
      <c r="ABL9" s="664"/>
      <c r="ABM9" s="664"/>
      <c r="ABN9" s="664"/>
      <c r="ABO9" s="245"/>
      <c r="ABP9" s="246"/>
      <c r="ABQ9" s="247"/>
      <c r="ABR9" s="243"/>
      <c r="ABS9" s="244"/>
      <c r="ABT9" s="664"/>
      <c r="ABU9" s="664"/>
      <c r="ABV9" s="664"/>
      <c r="ABW9" s="245"/>
      <c r="ABX9" s="246"/>
      <c r="ABY9" s="247"/>
      <c r="ABZ9" s="243"/>
      <c r="ACA9" s="244"/>
      <c r="ACB9" s="664"/>
      <c r="ACC9" s="664"/>
      <c r="ACD9" s="664"/>
      <c r="ACE9" s="245"/>
      <c r="ACF9" s="246"/>
      <c r="ACG9" s="247"/>
      <c r="ACH9" s="243"/>
      <c r="ACI9" s="244"/>
      <c r="ACJ9" s="664"/>
      <c r="ACK9" s="664"/>
      <c r="ACL9" s="664"/>
      <c r="ACM9" s="245"/>
      <c r="ACN9" s="246"/>
      <c r="ACO9" s="247"/>
      <c r="ACP9" s="243"/>
      <c r="ACQ9" s="244"/>
      <c r="ACR9" s="664"/>
      <c r="ACS9" s="664"/>
      <c r="ACT9" s="664"/>
      <c r="ACU9" s="245"/>
      <c r="ACV9" s="246"/>
      <c r="ACW9" s="247"/>
      <c r="ACX9" s="243"/>
      <c r="ACY9" s="244"/>
      <c r="ACZ9" s="664"/>
      <c r="ADA9" s="664"/>
      <c r="ADB9" s="664"/>
      <c r="ADC9" s="245"/>
      <c r="ADD9" s="246"/>
      <c r="ADE9" s="247"/>
      <c r="ADF9" s="243"/>
      <c r="ADG9" s="244"/>
      <c r="ADH9" s="664"/>
      <c r="ADI9" s="664"/>
      <c r="ADJ9" s="664"/>
      <c r="ADK9" s="245"/>
      <c r="ADL9" s="246"/>
      <c r="ADM9" s="247"/>
      <c r="ADN9" s="243"/>
      <c r="ADO9" s="244"/>
      <c r="ADP9" s="664"/>
      <c r="ADQ9" s="664"/>
      <c r="ADR9" s="664"/>
      <c r="ADS9" s="245"/>
      <c r="ADT9" s="246"/>
      <c r="ADU9" s="247"/>
      <c r="ADV9" s="243"/>
      <c r="ADW9" s="244"/>
      <c r="ADX9" s="664"/>
      <c r="ADY9" s="664"/>
      <c r="ADZ9" s="664"/>
      <c r="AEA9" s="245"/>
      <c r="AEB9" s="246"/>
      <c r="AEC9" s="247"/>
      <c r="AED9" s="243"/>
      <c r="AEE9" s="244"/>
      <c r="AEF9" s="664"/>
      <c r="AEG9" s="664"/>
      <c r="AEH9" s="664"/>
      <c r="AEI9" s="245"/>
      <c r="AEJ9" s="246"/>
      <c r="AEK9" s="247"/>
      <c r="AEL9" s="243"/>
      <c r="AEM9" s="244"/>
      <c r="AEN9" s="664"/>
      <c r="AEO9" s="664"/>
      <c r="AEP9" s="664"/>
      <c r="AEQ9" s="245"/>
      <c r="AER9" s="246"/>
      <c r="AES9" s="247"/>
      <c r="AET9" s="243"/>
      <c r="AEU9" s="244"/>
      <c r="AEV9" s="664"/>
      <c r="AEW9" s="664"/>
      <c r="AEX9" s="664"/>
      <c r="AEY9" s="245"/>
      <c r="AEZ9" s="246"/>
      <c r="AFA9" s="247"/>
      <c r="AFB9" s="243"/>
      <c r="AFC9" s="244"/>
      <c r="AFD9" s="664"/>
      <c r="AFE9" s="664"/>
      <c r="AFF9" s="664"/>
      <c r="AFG9" s="245"/>
      <c r="AFH9" s="246"/>
      <c r="AFI9" s="247"/>
      <c r="AFJ9" s="243"/>
      <c r="AFK9" s="244"/>
      <c r="AFL9" s="664"/>
      <c r="AFM9" s="664"/>
      <c r="AFN9" s="664"/>
      <c r="AFO9" s="245"/>
      <c r="AFP9" s="246"/>
      <c r="AFQ9" s="247"/>
      <c r="AFR9" s="243"/>
      <c r="AFS9" s="244"/>
      <c r="AFT9" s="664"/>
      <c r="AFU9" s="664"/>
      <c r="AFV9" s="664"/>
      <c r="AFW9" s="245"/>
      <c r="AFX9" s="246"/>
      <c r="AFY9" s="247"/>
      <c r="AFZ9" s="243"/>
      <c r="AGA9" s="244"/>
      <c r="AGB9" s="664"/>
      <c r="AGC9" s="664"/>
      <c r="AGD9" s="664"/>
      <c r="AGE9" s="245"/>
      <c r="AGF9" s="246"/>
      <c r="AGG9" s="247"/>
      <c r="AGH9" s="243"/>
      <c r="AGI9" s="244"/>
      <c r="AGJ9" s="664"/>
      <c r="AGK9" s="664"/>
      <c r="AGL9" s="664"/>
      <c r="AGM9" s="245"/>
      <c r="AGN9" s="246"/>
      <c r="AGO9" s="247"/>
      <c r="AGP9" s="243"/>
      <c r="AGQ9" s="244"/>
      <c r="AGR9" s="664"/>
      <c r="AGS9" s="664"/>
      <c r="AGT9" s="664"/>
      <c r="AGU9" s="245"/>
      <c r="AGV9" s="246"/>
      <c r="AGW9" s="247"/>
      <c r="AGX9" s="243"/>
      <c r="AGY9" s="244"/>
      <c r="AGZ9" s="664"/>
      <c r="AHA9" s="664"/>
      <c r="AHB9" s="664"/>
      <c r="AHC9" s="245"/>
      <c r="AHD9" s="246"/>
      <c r="AHE9" s="247"/>
      <c r="AHF9" s="243"/>
      <c r="AHG9" s="244"/>
      <c r="AHH9" s="664"/>
      <c r="AHI9" s="664"/>
      <c r="AHJ9" s="664"/>
      <c r="AHK9" s="245"/>
      <c r="AHL9" s="246"/>
      <c r="AHM9" s="247"/>
      <c r="AHN9" s="243"/>
      <c r="AHO9" s="244"/>
      <c r="AHP9" s="664"/>
      <c r="AHQ9" s="664"/>
      <c r="AHR9" s="664"/>
      <c r="AHS9" s="245"/>
      <c r="AHT9" s="246"/>
      <c r="AHU9" s="247"/>
      <c r="AHV9" s="243"/>
      <c r="AHW9" s="244"/>
      <c r="AHX9" s="664"/>
      <c r="AHY9" s="664"/>
      <c r="AHZ9" s="664"/>
      <c r="AIA9" s="245"/>
      <c r="AIB9" s="246"/>
      <c r="AIC9" s="247"/>
      <c r="AID9" s="243"/>
      <c r="AIE9" s="244"/>
      <c r="AIF9" s="664"/>
      <c r="AIG9" s="664"/>
      <c r="AIH9" s="664"/>
      <c r="AII9" s="245"/>
      <c r="AIJ9" s="246"/>
      <c r="AIK9" s="247"/>
      <c r="AIL9" s="243"/>
      <c r="AIM9" s="244"/>
      <c r="AIN9" s="664"/>
      <c r="AIO9" s="664"/>
      <c r="AIP9" s="664"/>
      <c r="AIQ9" s="245"/>
      <c r="AIR9" s="246"/>
      <c r="AIS9" s="247"/>
      <c r="AIT9" s="243"/>
      <c r="AIU9" s="244"/>
      <c r="AIV9" s="664"/>
      <c r="AIW9" s="664"/>
      <c r="AIX9" s="664"/>
      <c r="AIY9" s="245"/>
      <c r="AIZ9" s="246"/>
      <c r="AJA9" s="247"/>
      <c r="AJB9" s="243"/>
      <c r="AJC9" s="244"/>
      <c r="AJD9" s="664"/>
      <c r="AJE9" s="664"/>
      <c r="AJF9" s="664"/>
      <c r="AJG9" s="245"/>
      <c r="AJH9" s="246"/>
      <c r="AJI9" s="247"/>
      <c r="AJJ9" s="243"/>
      <c r="AJK9" s="244"/>
      <c r="AJL9" s="664"/>
      <c r="AJM9" s="664"/>
      <c r="AJN9" s="664"/>
      <c r="AJO9" s="245"/>
      <c r="AJP9" s="246"/>
      <c r="AJQ9" s="247"/>
      <c r="AJR9" s="243"/>
      <c r="AJS9" s="244"/>
      <c r="AJT9" s="664"/>
      <c r="AJU9" s="664"/>
      <c r="AJV9" s="664"/>
      <c r="AJW9" s="245"/>
      <c r="AJX9" s="246"/>
      <c r="AJY9" s="247"/>
      <c r="AJZ9" s="243"/>
      <c r="AKA9" s="244"/>
      <c r="AKB9" s="664"/>
      <c r="AKC9" s="664"/>
      <c r="AKD9" s="664"/>
      <c r="AKE9" s="245"/>
      <c r="AKF9" s="246"/>
      <c r="AKG9" s="247"/>
      <c r="AKH9" s="243"/>
      <c r="AKI9" s="244"/>
      <c r="AKJ9" s="664"/>
      <c r="AKK9" s="664"/>
      <c r="AKL9" s="664"/>
      <c r="AKM9" s="245"/>
      <c r="AKN9" s="246"/>
      <c r="AKO9" s="247"/>
      <c r="AKP9" s="243"/>
      <c r="AKQ9" s="244"/>
      <c r="AKR9" s="664"/>
      <c r="AKS9" s="664"/>
      <c r="AKT9" s="664"/>
      <c r="AKU9" s="245"/>
      <c r="AKV9" s="246"/>
      <c r="AKW9" s="247"/>
      <c r="AKX9" s="243"/>
      <c r="AKY9" s="244"/>
      <c r="AKZ9" s="664"/>
      <c r="ALA9" s="664"/>
      <c r="ALB9" s="664"/>
      <c r="ALC9" s="245"/>
      <c r="ALD9" s="246"/>
      <c r="ALE9" s="247"/>
      <c r="ALF9" s="243"/>
      <c r="ALG9" s="244"/>
      <c r="ALH9" s="664"/>
      <c r="ALI9" s="664"/>
      <c r="ALJ9" s="664"/>
      <c r="ALK9" s="245"/>
      <c r="ALL9" s="246"/>
      <c r="ALM9" s="247"/>
      <c r="ALN9" s="243"/>
      <c r="ALO9" s="244"/>
      <c r="ALP9" s="664"/>
      <c r="ALQ9" s="664"/>
      <c r="ALR9" s="664"/>
      <c r="ALS9" s="245"/>
      <c r="ALT9" s="246"/>
      <c r="ALU9" s="247"/>
      <c r="ALV9" s="243"/>
      <c r="ALW9" s="244"/>
      <c r="ALX9" s="664"/>
      <c r="ALY9" s="664"/>
      <c r="ALZ9" s="664"/>
      <c r="AMA9" s="245"/>
      <c r="AMB9" s="246"/>
      <c r="AMC9" s="247"/>
      <c r="AMD9" s="243"/>
      <c r="AME9" s="244"/>
      <c r="AMF9" s="664"/>
      <c r="AMG9" s="664"/>
      <c r="AMH9" s="664"/>
      <c r="AMI9" s="245"/>
      <c r="AMJ9" s="246"/>
      <c r="AMK9" s="247"/>
      <c r="AML9" s="243"/>
      <c r="AMM9" s="244"/>
      <c r="AMN9" s="664"/>
      <c r="AMO9" s="664"/>
      <c r="AMP9" s="664"/>
      <c r="AMQ9" s="245"/>
      <c r="AMR9" s="246"/>
      <c r="AMS9" s="247"/>
      <c r="AMT9" s="243"/>
      <c r="AMU9" s="244"/>
      <c r="AMV9" s="664"/>
      <c r="AMW9" s="664"/>
      <c r="AMX9" s="664"/>
      <c r="AMY9" s="245"/>
      <c r="AMZ9" s="246"/>
      <c r="ANA9" s="247"/>
      <c r="ANB9" s="243"/>
      <c r="ANC9" s="244"/>
      <c r="AND9" s="664"/>
      <c r="ANE9" s="664"/>
      <c r="ANF9" s="664"/>
      <c r="ANG9" s="245"/>
      <c r="ANH9" s="246"/>
      <c r="ANI9" s="247"/>
      <c r="ANJ9" s="243"/>
      <c r="ANK9" s="244"/>
      <c r="ANL9" s="664"/>
      <c r="ANM9" s="664"/>
      <c r="ANN9" s="664"/>
      <c r="ANO9" s="245"/>
      <c r="ANP9" s="246"/>
      <c r="ANQ9" s="247"/>
      <c r="ANR9" s="243"/>
      <c r="ANS9" s="244"/>
      <c r="ANT9" s="664"/>
      <c r="ANU9" s="664"/>
      <c r="ANV9" s="664"/>
      <c r="ANW9" s="245"/>
      <c r="ANX9" s="246"/>
      <c r="ANY9" s="247"/>
      <c r="ANZ9" s="243"/>
      <c r="AOA9" s="244"/>
      <c r="AOB9" s="664"/>
      <c r="AOC9" s="664"/>
      <c r="AOD9" s="664"/>
      <c r="AOE9" s="245"/>
      <c r="AOF9" s="246"/>
      <c r="AOG9" s="247"/>
      <c r="AOH9" s="243"/>
      <c r="AOI9" s="244"/>
      <c r="AOJ9" s="664"/>
      <c r="AOK9" s="664"/>
      <c r="AOL9" s="664"/>
      <c r="AOM9" s="245"/>
      <c r="AON9" s="246"/>
      <c r="AOO9" s="247"/>
      <c r="AOP9" s="243"/>
      <c r="AOQ9" s="244"/>
      <c r="AOR9" s="664"/>
      <c r="AOS9" s="664"/>
      <c r="AOT9" s="664"/>
      <c r="AOU9" s="245"/>
      <c r="AOV9" s="246"/>
      <c r="AOW9" s="247"/>
      <c r="AOX9" s="243"/>
      <c r="AOY9" s="244"/>
      <c r="AOZ9" s="664"/>
      <c r="APA9" s="664"/>
      <c r="APB9" s="664"/>
      <c r="APC9" s="245"/>
      <c r="APD9" s="246"/>
      <c r="APE9" s="247"/>
      <c r="APF9" s="243"/>
      <c r="APG9" s="244"/>
      <c r="APH9" s="664"/>
      <c r="API9" s="664"/>
      <c r="APJ9" s="664"/>
      <c r="APK9" s="245"/>
      <c r="APL9" s="246"/>
      <c r="APM9" s="247"/>
      <c r="APN9" s="243"/>
      <c r="APO9" s="244"/>
      <c r="APP9" s="664"/>
      <c r="APQ9" s="664"/>
      <c r="APR9" s="664"/>
      <c r="APS9" s="245"/>
      <c r="APT9" s="246"/>
      <c r="APU9" s="247"/>
      <c r="APV9" s="243"/>
      <c r="APW9" s="244"/>
      <c r="APX9" s="664"/>
      <c r="APY9" s="664"/>
      <c r="APZ9" s="664"/>
      <c r="AQA9" s="245"/>
      <c r="AQB9" s="246"/>
      <c r="AQC9" s="247"/>
      <c r="AQD9" s="243"/>
      <c r="AQE9" s="244"/>
      <c r="AQF9" s="664"/>
      <c r="AQG9" s="664"/>
      <c r="AQH9" s="664"/>
      <c r="AQI9" s="245"/>
      <c r="AQJ9" s="246"/>
      <c r="AQK9" s="247"/>
      <c r="AQL9" s="243"/>
      <c r="AQM9" s="244"/>
      <c r="AQN9" s="664"/>
      <c r="AQO9" s="664"/>
      <c r="AQP9" s="664"/>
      <c r="AQQ9" s="245"/>
      <c r="AQR9" s="246"/>
      <c r="AQS9" s="247"/>
      <c r="AQT9" s="243"/>
      <c r="AQU9" s="244"/>
      <c r="AQV9" s="664"/>
      <c r="AQW9" s="664"/>
      <c r="AQX9" s="664"/>
      <c r="AQY9" s="245"/>
      <c r="AQZ9" s="246"/>
      <c r="ARA9" s="247"/>
      <c r="ARB9" s="243"/>
      <c r="ARC9" s="244"/>
      <c r="ARD9" s="664"/>
      <c r="ARE9" s="664"/>
      <c r="ARF9" s="664"/>
      <c r="ARG9" s="245"/>
      <c r="ARH9" s="246"/>
      <c r="ARI9" s="247"/>
      <c r="ARJ9" s="243"/>
      <c r="ARK9" s="244"/>
      <c r="ARL9" s="664"/>
      <c r="ARM9" s="664"/>
      <c r="ARN9" s="664"/>
      <c r="ARO9" s="245"/>
      <c r="ARP9" s="246"/>
      <c r="ARQ9" s="247"/>
      <c r="ARR9" s="243"/>
      <c r="ARS9" s="244"/>
      <c r="ART9" s="664"/>
      <c r="ARU9" s="664"/>
      <c r="ARV9" s="664"/>
      <c r="ARW9" s="245"/>
      <c r="ARX9" s="246"/>
      <c r="ARY9" s="247"/>
      <c r="ARZ9" s="243"/>
      <c r="ASA9" s="244"/>
      <c r="ASB9" s="664"/>
      <c r="ASC9" s="664"/>
      <c r="ASD9" s="664"/>
      <c r="ASE9" s="245"/>
      <c r="ASF9" s="246"/>
      <c r="ASG9" s="247"/>
      <c r="ASH9" s="243"/>
      <c r="ASI9" s="244"/>
      <c r="ASJ9" s="664"/>
      <c r="ASK9" s="664"/>
      <c r="ASL9" s="664"/>
      <c r="ASM9" s="245"/>
      <c r="ASN9" s="246"/>
      <c r="ASO9" s="247"/>
      <c r="ASP9" s="243"/>
      <c r="ASQ9" s="244"/>
      <c r="ASR9" s="664"/>
      <c r="ASS9" s="664"/>
      <c r="AST9" s="664"/>
      <c r="ASU9" s="245"/>
      <c r="ASV9" s="246"/>
      <c r="ASW9" s="247"/>
      <c r="ASX9" s="243"/>
      <c r="ASY9" s="244"/>
      <c r="ASZ9" s="664"/>
      <c r="ATA9" s="664"/>
      <c r="ATB9" s="664"/>
      <c r="ATC9" s="245"/>
      <c r="ATD9" s="246"/>
      <c r="ATE9" s="247"/>
      <c r="ATF9" s="243"/>
      <c r="ATG9" s="244"/>
      <c r="ATH9" s="664"/>
      <c r="ATI9" s="664"/>
      <c r="ATJ9" s="664"/>
      <c r="ATK9" s="245"/>
      <c r="ATL9" s="246"/>
      <c r="ATM9" s="247"/>
      <c r="ATN9" s="243"/>
      <c r="ATO9" s="244"/>
      <c r="ATP9" s="664"/>
      <c r="ATQ9" s="664"/>
      <c r="ATR9" s="664"/>
      <c r="ATS9" s="245"/>
      <c r="ATT9" s="246"/>
      <c r="ATU9" s="247"/>
      <c r="ATV9" s="243"/>
      <c r="ATW9" s="244"/>
      <c r="ATX9" s="664"/>
      <c r="ATY9" s="664"/>
      <c r="ATZ9" s="664"/>
      <c r="AUA9" s="245"/>
      <c r="AUB9" s="246"/>
      <c r="AUC9" s="247"/>
      <c r="AUD9" s="243"/>
      <c r="AUE9" s="244"/>
      <c r="AUF9" s="664"/>
      <c r="AUG9" s="664"/>
      <c r="AUH9" s="664"/>
      <c r="AUI9" s="245"/>
      <c r="AUJ9" s="246"/>
      <c r="AUK9" s="247"/>
      <c r="AUL9" s="243"/>
      <c r="AUM9" s="244"/>
      <c r="AUN9" s="664"/>
      <c r="AUO9" s="664"/>
      <c r="AUP9" s="664"/>
      <c r="AUQ9" s="245"/>
      <c r="AUR9" s="246"/>
      <c r="AUS9" s="247"/>
      <c r="AUT9" s="243"/>
      <c r="AUU9" s="244"/>
      <c r="AUV9" s="664"/>
      <c r="AUW9" s="664"/>
      <c r="AUX9" s="664"/>
      <c r="AUY9" s="245"/>
      <c r="AUZ9" s="246"/>
      <c r="AVA9" s="247"/>
      <c r="AVB9" s="243"/>
      <c r="AVC9" s="244"/>
      <c r="AVD9" s="664"/>
      <c r="AVE9" s="664"/>
      <c r="AVF9" s="664"/>
      <c r="AVG9" s="245"/>
      <c r="AVH9" s="246"/>
      <c r="AVI9" s="247"/>
      <c r="AVJ9" s="243"/>
      <c r="AVK9" s="244"/>
      <c r="AVL9" s="664"/>
      <c r="AVM9" s="664"/>
      <c r="AVN9" s="664"/>
      <c r="AVO9" s="245"/>
      <c r="AVP9" s="246"/>
      <c r="AVQ9" s="247"/>
      <c r="AVR9" s="243"/>
      <c r="AVS9" s="244"/>
      <c r="AVT9" s="664"/>
      <c r="AVU9" s="664"/>
      <c r="AVV9" s="664"/>
      <c r="AVW9" s="245"/>
      <c r="AVX9" s="246"/>
      <c r="AVY9" s="247"/>
      <c r="AVZ9" s="243"/>
      <c r="AWA9" s="244"/>
      <c r="AWB9" s="664"/>
      <c r="AWC9" s="664"/>
      <c r="AWD9" s="664"/>
      <c r="AWE9" s="245"/>
      <c r="AWF9" s="246"/>
      <c r="AWG9" s="247"/>
      <c r="AWH9" s="243"/>
      <c r="AWI9" s="244"/>
      <c r="AWJ9" s="664"/>
      <c r="AWK9" s="664"/>
      <c r="AWL9" s="664"/>
      <c r="AWM9" s="245"/>
      <c r="AWN9" s="246"/>
      <c r="AWO9" s="247"/>
      <c r="AWP9" s="243"/>
      <c r="AWQ9" s="244"/>
      <c r="AWR9" s="664"/>
      <c r="AWS9" s="664"/>
      <c r="AWT9" s="664"/>
      <c r="AWU9" s="245"/>
      <c r="AWV9" s="246"/>
      <c r="AWW9" s="247"/>
      <c r="AWX9" s="243"/>
      <c r="AWY9" s="244"/>
      <c r="AWZ9" s="664"/>
      <c r="AXA9" s="664"/>
      <c r="AXB9" s="664"/>
      <c r="AXC9" s="245"/>
      <c r="AXD9" s="246"/>
      <c r="AXE9" s="247"/>
      <c r="AXF9" s="243"/>
      <c r="AXG9" s="244"/>
      <c r="AXH9" s="664"/>
      <c r="AXI9" s="664"/>
      <c r="AXJ9" s="664"/>
      <c r="AXK9" s="245"/>
      <c r="AXL9" s="246"/>
      <c r="AXM9" s="247"/>
      <c r="AXN9" s="243"/>
      <c r="AXO9" s="244"/>
      <c r="AXP9" s="664"/>
      <c r="AXQ9" s="664"/>
      <c r="AXR9" s="664"/>
      <c r="AXS9" s="245"/>
      <c r="AXT9" s="246"/>
      <c r="AXU9" s="247"/>
      <c r="AXV9" s="243"/>
      <c r="AXW9" s="244"/>
      <c r="AXX9" s="664"/>
      <c r="AXY9" s="664"/>
      <c r="AXZ9" s="664"/>
      <c r="AYA9" s="245"/>
      <c r="AYB9" s="246"/>
      <c r="AYC9" s="247"/>
      <c r="AYD9" s="243"/>
      <c r="AYE9" s="244"/>
      <c r="AYF9" s="664"/>
      <c r="AYG9" s="664"/>
      <c r="AYH9" s="664"/>
      <c r="AYI9" s="245"/>
      <c r="AYJ9" s="246"/>
      <c r="AYK9" s="247"/>
      <c r="AYL9" s="243"/>
      <c r="AYM9" s="244"/>
      <c r="AYN9" s="664"/>
      <c r="AYO9" s="664"/>
      <c r="AYP9" s="664"/>
      <c r="AYQ9" s="245"/>
      <c r="AYR9" s="246"/>
      <c r="AYS9" s="247"/>
      <c r="AYT9" s="243"/>
      <c r="AYU9" s="244"/>
      <c r="AYV9" s="664"/>
      <c r="AYW9" s="664"/>
      <c r="AYX9" s="664"/>
      <c r="AYY9" s="245"/>
      <c r="AYZ9" s="246"/>
      <c r="AZA9" s="247"/>
      <c r="AZB9" s="243"/>
      <c r="AZC9" s="244"/>
      <c r="AZD9" s="664"/>
      <c r="AZE9" s="664"/>
      <c r="AZF9" s="664"/>
      <c r="AZG9" s="245"/>
      <c r="AZH9" s="246"/>
      <c r="AZI9" s="247"/>
      <c r="AZJ9" s="243"/>
      <c r="AZK9" s="244"/>
      <c r="AZL9" s="664"/>
      <c r="AZM9" s="664"/>
      <c r="AZN9" s="664"/>
      <c r="AZO9" s="245"/>
      <c r="AZP9" s="246"/>
      <c r="AZQ9" s="247"/>
      <c r="AZR9" s="243"/>
      <c r="AZS9" s="244"/>
      <c r="AZT9" s="664"/>
      <c r="AZU9" s="664"/>
      <c r="AZV9" s="664"/>
      <c r="AZW9" s="245"/>
      <c r="AZX9" s="246"/>
      <c r="AZY9" s="247"/>
      <c r="AZZ9" s="243"/>
      <c r="BAA9" s="244"/>
      <c r="BAB9" s="664"/>
      <c r="BAC9" s="664"/>
      <c r="BAD9" s="664"/>
      <c r="BAE9" s="245"/>
      <c r="BAF9" s="246"/>
      <c r="BAG9" s="247"/>
      <c r="BAH9" s="243"/>
      <c r="BAI9" s="244"/>
      <c r="BAJ9" s="664"/>
      <c r="BAK9" s="664"/>
      <c r="BAL9" s="664"/>
      <c r="BAM9" s="245"/>
      <c r="BAN9" s="246"/>
      <c r="BAO9" s="247"/>
      <c r="BAP9" s="243"/>
      <c r="BAQ9" s="244"/>
      <c r="BAR9" s="664"/>
      <c r="BAS9" s="664"/>
      <c r="BAT9" s="664"/>
      <c r="BAU9" s="245"/>
      <c r="BAV9" s="246"/>
      <c r="BAW9" s="247"/>
      <c r="BAX9" s="243"/>
      <c r="BAY9" s="244"/>
      <c r="BAZ9" s="664"/>
      <c r="BBA9" s="664"/>
      <c r="BBB9" s="664"/>
      <c r="BBC9" s="245"/>
      <c r="BBD9" s="246"/>
      <c r="BBE9" s="247"/>
      <c r="BBF9" s="243"/>
      <c r="BBG9" s="244"/>
      <c r="BBH9" s="664"/>
      <c r="BBI9" s="664"/>
      <c r="BBJ9" s="664"/>
      <c r="BBK9" s="245"/>
      <c r="BBL9" s="246"/>
      <c r="BBM9" s="247"/>
      <c r="BBN9" s="243"/>
      <c r="BBO9" s="244"/>
      <c r="BBP9" s="664"/>
      <c r="BBQ9" s="664"/>
      <c r="BBR9" s="664"/>
      <c r="BBS9" s="245"/>
      <c r="BBT9" s="246"/>
      <c r="BBU9" s="247"/>
      <c r="BBV9" s="243"/>
      <c r="BBW9" s="244"/>
      <c r="BBX9" s="664"/>
      <c r="BBY9" s="664"/>
      <c r="BBZ9" s="664"/>
      <c r="BCA9" s="245"/>
      <c r="BCB9" s="246"/>
      <c r="BCC9" s="247"/>
      <c r="BCD9" s="243"/>
      <c r="BCE9" s="244"/>
      <c r="BCF9" s="664"/>
      <c r="BCG9" s="664"/>
      <c r="BCH9" s="664"/>
      <c r="BCI9" s="245"/>
      <c r="BCJ9" s="246"/>
      <c r="BCK9" s="247"/>
      <c r="BCL9" s="243"/>
      <c r="BCM9" s="244"/>
      <c r="BCN9" s="664"/>
      <c r="BCO9" s="664"/>
      <c r="BCP9" s="664"/>
      <c r="BCQ9" s="245"/>
      <c r="BCR9" s="246"/>
      <c r="BCS9" s="247"/>
      <c r="BCT9" s="243"/>
      <c r="BCU9" s="244"/>
      <c r="BCV9" s="664"/>
      <c r="BCW9" s="664"/>
      <c r="BCX9" s="664"/>
      <c r="BCY9" s="245"/>
      <c r="BCZ9" s="246"/>
      <c r="BDA9" s="247"/>
      <c r="BDB9" s="243"/>
      <c r="BDC9" s="244"/>
      <c r="BDD9" s="664"/>
      <c r="BDE9" s="664"/>
      <c r="BDF9" s="664"/>
      <c r="BDG9" s="245"/>
      <c r="BDH9" s="246"/>
      <c r="BDI9" s="247"/>
      <c r="BDJ9" s="243"/>
      <c r="BDK9" s="244"/>
      <c r="BDL9" s="664"/>
      <c r="BDM9" s="664"/>
      <c r="BDN9" s="664"/>
      <c r="BDO9" s="245"/>
      <c r="BDP9" s="246"/>
      <c r="BDQ9" s="247"/>
      <c r="BDR9" s="243"/>
      <c r="BDS9" s="244"/>
      <c r="BDT9" s="664"/>
      <c r="BDU9" s="664"/>
      <c r="BDV9" s="664"/>
      <c r="BDW9" s="245"/>
      <c r="BDX9" s="246"/>
      <c r="BDY9" s="247"/>
      <c r="BDZ9" s="243"/>
      <c r="BEA9" s="244"/>
      <c r="BEB9" s="664"/>
      <c r="BEC9" s="664"/>
      <c r="BED9" s="664"/>
      <c r="BEE9" s="245"/>
      <c r="BEF9" s="246"/>
      <c r="BEG9" s="247"/>
      <c r="BEH9" s="243"/>
      <c r="BEI9" s="244"/>
      <c r="BEJ9" s="664"/>
      <c r="BEK9" s="664"/>
      <c r="BEL9" s="664"/>
      <c r="BEM9" s="245"/>
      <c r="BEN9" s="246"/>
      <c r="BEO9" s="247"/>
      <c r="BEP9" s="243"/>
      <c r="BEQ9" s="244"/>
      <c r="BER9" s="664"/>
      <c r="BES9" s="664"/>
      <c r="BET9" s="664"/>
      <c r="BEU9" s="245"/>
      <c r="BEV9" s="246"/>
      <c r="BEW9" s="247"/>
      <c r="BEX9" s="243"/>
      <c r="BEY9" s="244"/>
      <c r="BEZ9" s="664"/>
      <c r="BFA9" s="664"/>
      <c r="BFB9" s="664"/>
      <c r="BFC9" s="245"/>
      <c r="BFD9" s="246"/>
      <c r="BFE9" s="247"/>
      <c r="BFF9" s="243"/>
      <c r="BFG9" s="244"/>
      <c r="BFH9" s="664"/>
      <c r="BFI9" s="664"/>
      <c r="BFJ9" s="664"/>
      <c r="BFK9" s="245"/>
      <c r="BFL9" s="246"/>
      <c r="BFM9" s="247"/>
      <c r="BFN9" s="243"/>
      <c r="BFO9" s="244"/>
      <c r="BFP9" s="664"/>
      <c r="BFQ9" s="664"/>
      <c r="BFR9" s="664"/>
      <c r="BFS9" s="245"/>
      <c r="BFT9" s="246"/>
      <c r="BFU9" s="247"/>
      <c r="BFV9" s="243"/>
      <c r="BFW9" s="244"/>
      <c r="BFX9" s="664"/>
      <c r="BFY9" s="664"/>
      <c r="BFZ9" s="664"/>
      <c r="BGA9" s="245"/>
      <c r="BGB9" s="246"/>
      <c r="BGC9" s="247"/>
      <c r="BGD9" s="243"/>
      <c r="BGE9" s="244"/>
      <c r="BGF9" s="664"/>
      <c r="BGG9" s="664"/>
      <c r="BGH9" s="664"/>
      <c r="BGI9" s="245"/>
      <c r="BGJ9" s="246"/>
      <c r="BGK9" s="247"/>
      <c r="BGL9" s="243"/>
      <c r="BGM9" s="244"/>
      <c r="BGN9" s="664"/>
      <c r="BGO9" s="664"/>
      <c r="BGP9" s="664"/>
      <c r="BGQ9" s="245"/>
      <c r="BGR9" s="246"/>
      <c r="BGS9" s="247"/>
      <c r="BGT9" s="243"/>
      <c r="BGU9" s="244"/>
      <c r="BGV9" s="664"/>
      <c r="BGW9" s="664"/>
      <c r="BGX9" s="664"/>
      <c r="BGY9" s="245"/>
      <c r="BGZ9" s="246"/>
      <c r="BHA9" s="247"/>
      <c r="BHB9" s="243"/>
      <c r="BHC9" s="244"/>
      <c r="BHD9" s="664"/>
      <c r="BHE9" s="664"/>
      <c r="BHF9" s="664"/>
      <c r="BHG9" s="245"/>
      <c r="BHH9" s="246"/>
      <c r="BHI9" s="247"/>
      <c r="BHJ9" s="243"/>
      <c r="BHK9" s="244"/>
      <c r="BHL9" s="664"/>
      <c r="BHM9" s="664"/>
      <c r="BHN9" s="664"/>
      <c r="BHO9" s="245"/>
      <c r="BHP9" s="246"/>
      <c r="BHQ9" s="247"/>
      <c r="BHR9" s="243"/>
      <c r="BHS9" s="244"/>
      <c r="BHT9" s="664"/>
      <c r="BHU9" s="664"/>
      <c r="BHV9" s="664"/>
      <c r="BHW9" s="245"/>
      <c r="BHX9" s="246"/>
      <c r="BHY9" s="247"/>
      <c r="BHZ9" s="243"/>
      <c r="BIA9" s="244"/>
      <c r="BIB9" s="664"/>
      <c r="BIC9" s="664"/>
      <c r="BID9" s="664"/>
      <c r="BIE9" s="245"/>
      <c r="BIF9" s="246"/>
      <c r="BIG9" s="247"/>
      <c r="BIH9" s="243"/>
      <c r="BII9" s="244"/>
      <c r="BIJ9" s="664"/>
      <c r="BIK9" s="664"/>
      <c r="BIL9" s="664"/>
      <c r="BIM9" s="245"/>
      <c r="BIN9" s="246"/>
      <c r="BIO9" s="247"/>
      <c r="BIP9" s="243"/>
      <c r="BIQ9" s="244"/>
      <c r="BIR9" s="664"/>
      <c r="BIS9" s="664"/>
      <c r="BIT9" s="664"/>
      <c r="BIU9" s="245"/>
      <c r="BIV9" s="246"/>
      <c r="BIW9" s="247"/>
      <c r="BIX9" s="243"/>
      <c r="BIY9" s="244"/>
      <c r="BIZ9" s="664"/>
      <c r="BJA9" s="664"/>
      <c r="BJB9" s="664"/>
      <c r="BJC9" s="245"/>
      <c r="BJD9" s="246"/>
      <c r="BJE9" s="247"/>
      <c r="BJF9" s="243"/>
      <c r="BJG9" s="244"/>
      <c r="BJH9" s="664"/>
      <c r="BJI9" s="664"/>
      <c r="BJJ9" s="664"/>
      <c r="BJK9" s="245"/>
      <c r="BJL9" s="246"/>
      <c r="BJM9" s="247"/>
      <c r="BJN9" s="243"/>
      <c r="BJO9" s="244"/>
      <c r="BJP9" s="664"/>
      <c r="BJQ9" s="664"/>
      <c r="BJR9" s="664"/>
      <c r="BJS9" s="245"/>
      <c r="BJT9" s="246"/>
      <c r="BJU9" s="247"/>
      <c r="BJV9" s="243"/>
      <c r="BJW9" s="244"/>
      <c r="BJX9" s="664"/>
      <c r="BJY9" s="664"/>
      <c r="BJZ9" s="664"/>
      <c r="BKA9" s="245"/>
      <c r="BKB9" s="246"/>
      <c r="BKC9" s="247"/>
      <c r="BKD9" s="243"/>
      <c r="BKE9" s="244"/>
      <c r="BKF9" s="664"/>
      <c r="BKG9" s="664"/>
      <c r="BKH9" s="664"/>
      <c r="BKI9" s="245"/>
      <c r="BKJ9" s="246"/>
      <c r="BKK9" s="247"/>
      <c r="BKL9" s="243"/>
      <c r="BKM9" s="244"/>
      <c r="BKN9" s="664"/>
      <c r="BKO9" s="664"/>
      <c r="BKP9" s="664"/>
      <c r="BKQ9" s="245"/>
      <c r="BKR9" s="246"/>
      <c r="BKS9" s="247"/>
      <c r="BKT9" s="243"/>
      <c r="BKU9" s="244"/>
      <c r="BKV9" s="664"/>
      <c r="BKW9" s="664"/>
      <c r="BKX9" s="664"/>
      <c r="BKY9" s="245"/>
      <c r="BKZ9" s="246"/>
      <c r="BLA9" s="247"/>
      <c r="BLB9" s="243"/>
      <c r="BLC9" s="244"/>
      <c r="BLD9" s="664"/>
      <c r="BLE9" s="664"/>
      <c r="BLF9" s="664"/>
      <c r="BLG9" s="245"/>
      <c r="BLH9" s="246"/>
      <c r="BLI9" s="247"/>
      <c r="BLJ9" s="243"/>
      <c r="BLK9" s="244"/>
      <c r="BLL9" s="664"/>
      <c r="BLM9" s="664"/>
      <c r="BLN9" s="664"/>
      <c r="BLO9" s="245"/>
      <c r="BLP9" s="246"/>
      <c r="BLQ9" s="247"/>
      <c r="BLR9" s="243"/>
      <c r="BLS9" s="244"/>
      <c r="BLT9" s="664"/>
      <c r="BLU9" s="664"/>
      <c r="BLV9" s="664"/>
      <c r="BLW9" s="245"/>
      <c r="BLX9" s="246"/>
      <c r="BLY9" s="247"/>
      <c r="BLZ9" s="243"/>
      <c r="BMA9" s="244"/>
      <c r="BMB9" s="664"/>
      <c r="BMC9" s="664"/>
      <c r="BMD9" s="664"/>
      <c r="BME9" s="245"/>
      <c r="BMF9" s="246"/>
      <c r="BMG9" s="247"/>
      <c r="BMH9" s="243"/>
      <c r="BMI9" s="244"/>
      <c r="BMJ9" s="664"/>
      <c r="BMK9" s="664"/>
      <c r="BML9" s="664"/>
      <c r="BMM9" s="245"/>
      <c r="BMN9" s="246"/>
      <c r="BMO9" s="247"/>
      <c r="BMP9" s="243"/>
      <c r="BMQ9" s="244"/>
      <c r="BMR9" s="664"/>
      <c r="BMS9" s="664"/>
      <c r="BMT9" s="664"/>
      <c r="BMU9" s="245"/>
      <c r="BMV9" s="246"/>
      <c r="BMW9" s="247"/>
      <c r="BMX9" s="243"/>
      <c r="BMY9" s="244"/>
      <c r="BMZ9" s="664"/>
      <c r="BNA9" s="664"/>
      <c r="BNB9" s="664"/>
      <c r="BNC9" s="245"/>
      <c r="BND9" s="246"/>
      <c r="BNE9" s="247"/>
      <c r="BNF9" s="243"/>
      <c r="BNG9" s="244"/>
      <c r="BNH9" s="664"/>
      <c r="BNI9" s="664"/>
      <c r="BNJ9" s="664"/>
      <c r="BNK9" s="245"/>
      <c r="BNL9" s="246"/>
      <c r="BNM9" s="247"/>
      <c r="BNN9" s="243"/>
      <c r="BNO9" s="244"/>
      <c r="BNP9" s="664"/>
      <c r="BNQ9" s="664"/>
      <c r="BNR9" s="664"/>
      <c r="BNS9" s="245"/>
      <c r="BNT9" s="246"/>
      <c r="BNU9" s="247"/>
      <c r="BNV9" s="243"/>
      <c r="BNW9" s="244"/>
      <c r="BNX9" s="664"/>
      <c r="BNY9" s="664"/>
      <c r="BNZ9" s="664"/>
      <c r="BOA9" s="245"/>
      <c r="BOB9" s="246"/>
      <c r="BOC9" s="247"/>
      <c r="BOD9" s="243"/>
      <c r="BOE9" s="244"/>
      <c r="BOF9" s="664"/>
      <c r="BOG9" s="664"/>
      <c r="BOH9" s="664"/>
      <c r="BOI9" s="245"/>
      <c r="BOJ9" s="246"/>
      <c r="BOK9" s="247"/>
      <c r="BOL9" s="243"/>
      <c r="BOM9" s="244"/>
      <c r="BON9" s="664"/>
      <c r="BOO9" s="664"/>
      <c r="BOP9" s="664"/>
      <c r="BOQ9" s="245"/>
      <c r="BOR9" s="246"/>
      <c r="BOS9" s="247"/>
      <c r="BOT9" s="243"/>
      <c r="BOU9" s="244"/>
      <c r="BOV9" s="664"/>
      <c r="BOW9" s="664"/>
      <c r="BOX9" s="664"/>
      <c r="BOY9" s="245"/>
      <c r="BOZ9" s="246"/>
      <c r="BPA9" s="247"/>
      <c r="BPB9" s="243"/>
      <c r="BPC9" s="244"/>
      <c r="BPD9" s="664"/>
      <c r="BPE9" s="664"/>
      <c r="BPF9" s="664"/>
      <c r="BPG9" s="245"/>
      <c r="BPH9" s="246"/>
      <c r="BPI9" s="247"/>
      <c r="BPJ9" s="243"/>
      <c r="BPK9" s="244"/>
      <c r="BPL9" s="664"/>
      <c r="BPM9" s="664"/>
      <c r="BPN9" s="664"/>
      <c r="BPO9" s="245"/>
      <c r="BPP9" s="246"/>
      <c r="BPQ9" s="247"/>
      <c r="BPR9" s="243"/>
      <c r="BPS9" s="244"/>
      <c r="BPT9" s="664"/>
      <c r="BPU9" s="664"/>
      <c r="BPV9" s="664"/>
      <c r="BPW9" s="245"/>
      <c r="BPX9" s="246"/>
      <c r="BPY9" s="247"/>
      <c r="BPZ9" s="243"/>
      <c r="BQA9" s="244"/>
      <c r="BQB9" s="664"/>
      <c r="BQC9" s="664"/>
      <c r="BQD9" s="664"/>
      <c r="BQE9" s="245"/>
      <c r="BQF9" s="246"/>
      <c r="BQG9" s="247"/>
      <c r="BQH9" s="243"/>
      <c r="BQI9" s="244"/>
      <c r="BQJ9" s="664"/>
      <c r="BQK9" s="664"/>
      <c r="BQL9" s="664"/>
      <c r="BQM9" s="245"/>
      <c r="BQN9" s="246"/>
      <c r="BQO9" s="247"/>
      <c r="BQP9" s="243"/>
      <c r="BQQ9" s="244"/>
      <c r="BQR9" s="664"/>
      <c r="BQS9" s="664"/>
      <c r="BQT9" s="664"/>
      <c r="BQU9" s="245"/>
      <c r="BQV9" s="246"/>
      <c r="BQW9" s="247"/>
      <c r="BQX9" s="243"/>
      <c r="BQY9" s="244"/>
      <c r="BQZ9" s="664"/>
      <c r="BRA9" s="664"/>
      <c r="BRB9" s="664"/>
      <c r="BRC9" s="245"/>
      <c r="BRD9" s="246"/>
      <c r="BRE9" s="247"/>
      <c r="BRF9" s="243"/>
      <c r="BRG9" s="244"/>
      <c r="BRH9" s="664"/>
      <c r="BRI9" s="664"/>
      <c r="BRJ9" s="664"/>
      <c r="BRK9" s="245"/>
      <c r="BRL9" s="246"/>
      <c r="BRM9" s="247"/>
      <c r="BRN9" s="243"/>
      <c r="BRO9" s="244"/>
      <c r="BRP9" s="664"/>
      <c r="BRQ9" s="664"/>
      <c r="BRR9" s="664"/>
      <c r="BRS9" s="245"/>
      <c r="BRT9" s="246"/>
      <c r="BRU9" s="247"/>
      <c r="BRV9" s="243"/>
      <c r="BRW9" s="244"/>
      <c r="BRX9" s="664"/>
      <c r="BRY9" s="664"/>
      <c r="BRZ9" s="664"/>
      <c r="BSA9" s="245"/>
      <c r="BSB9" s="246"/>
      <c r="BSC9" s="247"/>
      <c r="BSD9" s="243"/>
      <c r="BSE9" s="244"/>
      <c r="BSF9" s="664"/>
      <c r="BSG9" s="664"/>
      <c r="BSH9" s="664"/>
      <c r="BSI9" s="245"/>
      <c r="BSJ9" s="246"/>
      <c r="BSK9" s="247"/>
      <c r="BSL9" s="243"/>
      <c r="BSM9" s="244"/>
      <c r="BSN9" s="664"/>
      <c r="BSO9" s="664"/>
      <c r="BSP9" s="664"/>
      <c r="BSQ9" s="245"/>
      <c r="BSR9" s="246"/>
      <c r="BSS9" s="247"/>
      <c r="BST9" s="243"/>
      <c r="BSU9" s="244"/>
      <c r="BSV9" s="664"/>
      <c r="BSW9" s="664"/>
      <c r="BSX9" s="664"/>
      <c r="BSY9" s="245"/>
      <c r="BSZ9" s="246"/>
      <c r="BTA9" s="247"/>
      <c r="BTB9" s="243"/>
      <c r="BTC9" s="244"/>
      <c r="BTD9" s="664"/>
      <c r="BTE9" s="664"/>
      <c r="BTF9" s="664"/>
      <c r="BTG9" s="245"/>
      <c r="BTH9" s="246"/>
      <c r="BTI9" s="247"/>
      <c r="BTJ9" s="243"/>
      <c r="BTK9" s="244"/>
      <c r="BTL9" s="664"/>
      <c r="BTM9" s="664"/>
      <c r="BTN9" s="664"/>
      <c r="BTO9" s="245"/>
      <c r="BTP9" s="246"/>
      <c r="BTQ9" s="247"/>
      <c r="BTR9" s="243"/>
      <c r="BTS9" s="244"/>
      <c r="BTT9" s="664"/>
      <c r="BTU9" s="664"/>
      <c r="BTV9" s="664"/>
      <c r="BTW9" s="245"/>
      <c r="BTX9" s="246"/>
      <c r="BTY9" s="247"/>
      <c r="BTZ9" s="243"/>
      <c r="BUA9" s="244"/>
      <c r="BUB9" s="664"/>
      <c r="BUC9" s="664"/>
      <c r="BUD9" s="664"/>
      <c r="BUE9" s="245"/>
      <c r="BUF9" s="246"/>
      <c r="BUG9" s="247"/>
      <c r="BUH9" s="243"/>
      <c r="BUI9" s="244"/>
      <c r="BUJ9" s="664"/>
      <c r="BUK9" s="664"/>
      <c r="BUL9" s="664"/>
      <c r="BUM9" s="245"/>
      <c r="BUN9" s="246"/>
      <c r="BUO9" s="247"/>
      <c r="BUP9" s="243"/>
      <c r="BUQ9" s="244"/>
      <c r="BUR9" s="664"/>
      <c r="BUS9" s="664"/>
      <c r="BUT9" s="664"/>
      <c r="BUU9" s="245"/>
      <c r="BUV9" s="246"/>
      <c r="BUW9" s="247"/>
      <c r="BUX9" s="243"/>
      <c r="BUY9" s="244"/>
      <c r="BUZ9" s="664"/>
      <c r="BVA9" s="664"/>
      <c r="BVB9" s="664"/>
      <c r="BVC9" s="245"/>
      <c r="BVD9" s="246"/>
      <c r="BVE9" s="247"/>
      <c r="BVF9" s="243"/>
      <c r="BVG9" s="244"/>
      <c r="BVH9" s="664"/>
      <c r="BVI9" s="664"/>
      <c r="BVJ9" s="664"/>
      <c r="BVK9" s="245"/>
      <c r="BVL9" s="246"/>
      <c r="BVM9" s="247"/>
      <c r="BVN9" s="243"/>
      <c r="BVO9" s="244"/>
      <c r="BVP9" s="664"/>
      <c r="BVQ9" s="664"/>
      <c r="BVR9" s="664"/>
      <c r="BVS9" s="245"/>
      <c r="BVT9" s="246"/>
      <c r="BVU9" s="247"/>
      <c r="BVV9" s="243"/>
      <c r="BVW9" s="244"/>
      <c r="BVX9" s="664"/>
      <c r="BVY9" s="664"/>
      <c r="BVZ9" s="664"/>
      <c r="BWA9" s="245"/>
      <c r="BWB9" s="246"/>
      <c r="BWC9" s="247"/>
      <c r="BWD9" s="243"/>
      <c r="BWE9" s="244"/>
      <c r="BWF9" s="664"/>
      <c r="BWG9" s="664"/>
      <c r="BWH9" s="664"/>
      <c r="BWI9" s="245"/>
      <c r="BWJ9" s="246"/>
      <c r="BWK9" s="247"/>
      <c r="BWL9" s="243"/>
      <c r="BWM9" s="244"/>
      <c r="BWN9" s="664"/>
      <c r="BWO9" s="664"/>
      <c r="BWP9" s="664"/>
      <c r="BWQ9" s="245"/>
      <c r="BWR9" s="246"/>
      <c r="BWS9" s="247"/>
      <c r="BWT9" s="243"/>
      <c r="BWU9" s="244"/>
      <c r="BWV9" s="664"/>
      <c r="BWW9" s="664"/>
      <c r="BWX9" s="664"/>
      <c r="BWY9" s="245"/>
      <c r="BWZ9" s="246"/>
      <c r="BXA9" s="247"/>
      <c r="BXB9" s="243"/>
      <c r="BXC9" s="244"/>
      <c r="BXD9" s="664"/>
      <c r="BXE9" s="664"/>
      <c r="BXF9" s="664"/>
      <c r="BXG9" s="245"/>
      <c r="BXH9" s="246"/>
      <c r="BXI9" s="247"/>
      <c r="BXJ9" s="243"/>
      <c r="BXK9" s="244"/>
      <c r="BXL9" s="664"/>
      <c r="BXM9" s="664"/>
      <c r="BXN9" s="664"/>
      <c r="BXO9" s="245"/>
      <c r="BXP9" s="246"/>
      <c r="BXQ9" s="247"/>
      <c r="BXR9" s="243"/>
      <c r="BXS9" s="244"/>
      <c r="BXT9" s="664"/>
      <c r="BXU9" s="664"/>
      <c r="BXV9" s="664"/>
      <c r="BXW9" s="245"/>
      <c r="BXX9" s="246"/>
      <c r="BXY9" s="247"/>
      <c r="BXZ9" s="243"/>
      <c r="BYA9" s="244"/>
      <c r="BYB9" s="664"/>
      <c r="BYC9" s="664"/>
      <c r="BYD9" s="664"/>
      <c r="BYE9" s="245"/>
      <c r="BYF9" s="246"/>
      <c r="BYG9" s="247"/>
      <c r="BYH9" s="243"/>
      <c r="BYI9" s="244"/>
      <c r="BYJ9" s="664"/>
      <c r="BYK9" s="664"/>
      <c r="BYL9" s="664"/>
      <c r="BYM9" s="245"/>
      <c r="BYN9" s="246"/>
      <c r="BYO9" s="247"/>
      <c r="BYP9" s="243"/>
      <c r="BYQ9" s="244"/>
      <c r="BYR9" s="664"/>
      <c r="BYS9" s="664"/>
      <c r="BYT9" s="664"/>
      <c r="BYU9" s="245"/>
      <c r="BYV9" s="246"/>
      <c r="BYW9" s="247"/>
      <c r="BYX9" s="243"/>
      <c r="BYY9" s="244"/>
      <c r="BYZ9" s="664"/>
      <c r="BZA9" s="664"/>
      <c r="BZB9" s="664"/>
      <c r="BZC9" s="245"/>
      <c r="BZD9" s="246"/>
      <c r="BZE9" s="247"/>
      <c r="BZF9" s="243"/>
      <c r="BZG9" s="244"/>
      <c r="BZH9" s="664"/>
      <c r="BZI9" s="664"/>
      <c r="BZJ9" s="664"/>
      <c r="BZK9" s="245"/>
      <c r="BZL9" s="246"/>
      <c r="BZM9" s="247"/>
      <c r="BZN9" s="243"/>
      <c r="BZO9" s="244"/>
      <c r="BZP9" s="664"/>
      <c r="BZQ9" s="664"/>
      <c r="BZR9" s="664"/>
      <c r="BZS9" s="245"/>
      <c r="BZT9" s="246"/>
      <c r="BZU9" s="247"/>
      <c r="BZV9" s="243"/>
      <c r="BZW9" s="244"/>
      <c r="BZX9" s="664"/>
      <c r="BZY9" s="664"/>
      <c r="BZZ9" s="664"/>
      <c r="CAA9" s="245"/>
      <c r="CAB9" s="246"/>
      <c r="CAC9" s="247"/>
      <c r="CAD9" s="243"/>
      <c r="CAE9" s="244"/>
      <c r="CAF9" s="664"/>
      <c r="CAG9" s="664"/>
      <c r="CAH9" s="664"/>
      <c r="CAI9" s="245"/>
      <c r="CAJ9" s="246"/>
      <c r="CAK9" s="247"/>
      <c r="CAL9" s="243"/>
      <c r="CAM9" s="244"/>
      <c r="CAN9" s="664"/>
      <c r="CAO9" s="664"/>
      <c r="CAP9" s="664"/>
      <c r="CAQ9" s="245"/>
      <c r="CAR9" s="246"/>
      <c r="CAS9" s="247"/>
      <c r="CAT9" s="243"/>
      <c r="CAU9" s="244"/>
      <c r="CAV9" s="664"/>
      <c r="CAW9" s="664"/>
      <c r="CAX9" s="664"/>
      <c r="CAY9" s="245"/>
      <c r="CAZ9" s="246"/>
      <c r="CBA9" s="247"/>
      <c r="CBB9" s="243"/>
      <c r="CBC9" s="244"/>
      <c r="CBD9" s="664"/>
      <c r="CBE9" s="664"/>
      <c r="CBF9" s="664"/>
      <c r="CBG9" s="245"/>
      <c r="CBH9" s="246"/>
      <c r="CBI9" s="247"/>
      <c r="CBJ9" s="243"/>
      <c r="CBK9" s="244"/>
      <c r="CBL9" s="664"/>
      <c r="CBM9" s="664"/>
      <c r="CBN9" s="664"/>
      <c r="CBO9" s="245"/>
      <c r="CBP9" s="246"/>
      <c r="CBQ9" s="247"/>
      <c r="CBR9" s="243"/>
      <c r="CBS9" s="244"/>
      <c r="CBT9" s="664"/>
      <c r="CBU9" s="664"/>
      <c r="CBV9" s="664"/>
      <c r="CBW9" s="245"/>
      <c r="CBX9" s="246"/>
      <c r="CBY9" s="247"/>
      <c r="CBZ9" s="243"/>
      <c r="CCA9" s="244"/>
      <c r="CCB9" s="664"/>
      <c r="CCC9" s="664"/>
      <c r="CCD9" s="664"/>
      <c r="CCE9" s="245"/>
      <c r="CCF9" s="246"/>
      <c r="CCG9" s="247"/>
      <c r="CCH9" s="243"/>
      <c r="CCI9" s="244"/>
      <c r="CCJ9" s="664"/>
      <c r="CCK9" s="664"/>
      <c r="CCL9" s="664"/>
      <c r="CCM9" s="245"/>
      <c r="CCN9" s="246"/>
      <c r="CCO9" s="247"/>
      <c r="CCP9" s="243"/>
      <c r="CCQ9" s="244"/>
      <c r="CCR9" s="664"/>
      <c r="CCS9" s="664"/>
      <c r="CCT9" s="664"/>
      <c r="CCU9" s="245"/>
      <c r="CCV9" s="246"/>
      <c r="CCW9" s="247"/>
      <c r="CCX9" s="243"/>
      <c r="CCY9" s="244"/>
      <c r="CCZ9" s="664"/>
      <c r="CDA9" s="664"/>
      <c r="CDB9" s="664"/>
      <c r="CDC9" s="245"/>
      <c r="CDD9" s="246"/>
      <c r="CDE9" s="247"/>
      <c r="CDF9" s="243"/>
      <c r="CDG9" s="244"/>
      <c r="CDH9" s="664"/>
      <c r="CDI9" s="664"/>
      <c r="CDJ9" s="664"/>
      <c r="CDK9" s="245"/>
      <c r="CDL9" s="246"/>
      <c r="CDM9" s="247"/>
      <c r="CDN9" s="243"/>
      <c r="CDO9" s="244"/>
      <c r="CDP9" s="664"/>
      <c r="CDQ9" s="664"/>
      <c r="CDR9" s="664"/>
      <c r="CDS9" s="245"/>
      <c r="CDT9" s="246"/>
      <c r="CDU9" s="247"/>
      <c r="CDV9" s="243"/>
      <c r="CDW9" s="244"/>
      <c r="CDX9" s="664"/>
      <c r="CDY9" s="664"/>
      <c r="CDZ9" s="664"/>
      <c r="CEA9" s="245"/>
      <c r="CEB9" s="246"/>
      <c r="CEC9" s="247"/>
      <c r="CED9" s="243"/>
      <c r="CEE9" s="244"/>
      <c r="CEF9" s="664"/>
      <c r="CEG9" s="664"/>
      <c r="CEH9" s="664"/>
      <c r="CEI9" s="245"/>
      <c r="CEJ9" s="246"/>
      <c r="CEK9" s="247"/>
      <c r="CEL9" s="243"/>
      <c r="CEM9" s="244"/>
      <c r="CEN9" s="664"/>
      <c r="CEO9" s="664"/>
      <c r="CEP9" s="664"/>
      <c r="CEQ9" s="245"/>
      <c r="CER9" s="246"/>
      <c r="CES9" s="247"/>
      <c r="CET9" s="243"/>
      <c r="CEU9" s="244"/>
      <c r="CEV9" s="664"/>
      <c r="CEW9" s="664"/>
      <c r="CEX9" s="664"/>
      <c r="CEY9" s="245"/>
      <c r="CEZ9" s="246"/>
      <c r="CFA9" s="247"/>
      <c r="CFB9" s="243"/>
      <c r="CFC9" s="244"/>
      <c r="CFD9" s="664"/>
      <c r="CFE9" s="664"/>
      <c r="CFF9" s="664"/>
      <c r="CFG9" s="245"/>
      <c r="CFH9" s="246"/>
      <c r="CFI9" s="247"/>
      <c r="CFJ9" s="243"/>
      <c r="CFK9" s="244"/>
      <c r="CFL9" s="664"/>
      <c r="CFM9" s="664"/>
      <c r="CFN9" s="664"/>
      <c r="CFO9" s="245"/>
      <c r="CFP9" s="246"/>
      <c r="CFQ9" s="247"/>
      <c r="CFR9" s="243"/>
      <c r="CFS9" s="244"/>
      <c r="CFT9" s="664"/>
      <c r="CFU9" s="664"/>
      <c r="CFV9" s="664"/>
      <c r="CFW9" s="245"/>
      <c r="CFX9" s="246"/>
      <c r="CFY9" s="247"/>
      <c r="CFZ9" s="243"/>
      <c r="CGA9" s="244"/>
      <c r="CGB9" s="664"/>
      <c r="CGC9" s="664"/>
      <c r="CGD9" s="664"/>
      <c r="CGE9" s="245"/>
      <c r="CGF9" s="246"/>
      <c r="CGG9" s="247"/>
      <c r="CGH9" s="243"/>
      <c r="CGI9" s="244"/>
      <c r="CGJ9" s="664"/>
      <c r="CGK9" s="664"/>
      <c r="CGL9" s="664"/>
      <c r="CGM9" s="245"/>
      <c r="CGN9" s="246"/>
      <c r="CGO9" s="247"/>
      <c r="CGP9" s="243"/>
      <c r="CGQ9" s="244"/>
      <c r="CGR9" s="664"/>
      <c r="CGS9" s="664"/>
      <c r="CGT9" s="664"/>
      <c r="CGU9" s="245"/>
      <c r="CGV9" s="246"/>
      <c r="CGW9" s="247"/>
      <c r="CGX9" s="243"/>
      <c r="CGY9" s="244"/>
      <c r="CGZ9" s="664"/>
      <c r="CHA9" s="664"/>
      <c r="CHB9" s="664"/>
      <c r="CHC9" s="245"/>
      <c r="CHD9" s="246"/>
      <c r="CHE9" s="247"/>
      <c r="CHF9" s="243"/>
      <c r="CHG9" s="244"/>
      <c r="CHH9" s="664"/>
      <c r="CHI9" s="664"/>
      <c r="CHJ9" s="664"/>
      <c r="CHK9" s="245"/>
      <c r="CHL9" s="246"/>
      <c r="CHM9" s="247"/>
      <c r="CHN9" s="243"/>
      <c r="CHO9" s="244"/>
      <c r="CHP9" s="664"/>
      <c r="CHQ9" s="664"/>
      <c r="CHR9" s="664"/>
      <c r="CHS9" s="245"/>
      <c r="CHT9" s="246"/>
      <c r="CHU9" s="247"/>
      <c r="CHV9" s="243"/>
      <c r="CHW9" s="244"/>
      <c r="CHX9" s="664"/>
      <c r="CHY9" s="664"/>
      <c r="CHZ9" s="664"/>
      <c r="CIA9" s="245"/>
      <c r="CIB9" s="246"/>
      <c r="CIC9" s="247"/>
      <c r="CID9" s="243"/>
      <c r="CIE9" s="244"/>
      <c r="CIF9" s="664"/>
      <c r="CIG9" s="664"/>
      <c r="CIH9" s="664"/>
      <c r="CII9" s="245"/>
      <c r="CIJ9" s="246"/>
      <c r="CIK9" s="247"/>
      <c r="CIL9" s="243"/>
      <c r="CIM9" s="244"/>
      <c r="CIN9" s="664"/>
      <c r="CIO9" s="664"/>
      <c r="CIP9" s="664"/>
      <c r="CIQ9" s="245"/>
      <c r="CIR9" s="246"/>
      <c r="CIS9" s="247"/>
      <c r="CIT9" s="243"/>
      <c r="CIU9" s="244"/>
      <c r="CIV9" s="664"/>
      <c r="CIW9" s="664"/>
      <c r="CIX9" s="664"/>
      <c r="CIY9" s="245"/>
      <c r="CIZ9" s="246"/>
      <c r="CJA9" s="247"/>
      <c r="CJB9" s="243"/>
      <c r="CJC9" s="244"/>
      <c r="CJD9" s="664"/>
      <c r="CJE9" s="664"/>
      <c r="CJF9" s="664"/>
      <c r="CJG9" s="245"/>
      <c r="CJH9" s="246"/>
      <c r="CJI9" s="247"/>
      <c r="CJJ9" s="243"/>
      <c r="CJK9" s="244"/>
      <c r="CJL9" s="664"/>
      <c r="CJM9" s="664"/>
      <c r="CJN9" s="664"/>
      <c r="CJO9" s="245"/>
      <c r="CJP9" s="246"/>
      <c r="CJQ9" s="247"/>
      <c r="CJR9" s="243"/>
      <c r="CJS9" s="244"/>
      <c r="CJT9" s="664"/>
      <c r="CJU9" s="664"/>
      <c r="CJV9" s="664"/>
      <c r="CJW9" s="245"/>
      <c r="CJX9" s="246"/>
      <c r="CJY9" s="247"/>
      <c r="CJZ9" s="243"/>
      <c r="CKA9" s="244"/>
      <c r="CKB9" s="664"/>
      <c r="CKC9" s="664"/>
      <c r="CKD9" s="664"/>
      <c r="CKE9" s="245"/>
      <c r="CKF9" s="246"/>
      <c r="CKG9" s="247"/>
      <c r="CKH9" s="243"/>
      <c r="CKI9" s="244"/>
      <c r="CKJ9" s="664"/>
      <c r="CKK9" s="664"/>
      <c r="CKL9" s="664"/>
      <c r="CKM9" s="245"/>
      <c r="CKN9" s="246"/>
      <c r="CKO9" s="247"/>
      <c r="CKP9" s="243"/>
      <c r="CKQ9" s="244"/>
      <c r="CKR9" s="664"/>
      <c r="CKS9" s="664"/>
      <c r="CKT9" s="664"/>
      <c r="CKU9" s="245"/>
      <c r="CKV9" s="246"/>
      <c r="CKW9" s="247"/>
      <c r="CKX9" s="243"/>
      <c r="CKY9" s="244"/>
      <c r="CKZ9" s="664"/>
      <c r="CLA9" s="664"/>
      <c r="CLB9" s="664"/>
      <c r="CLC9" s="245"/>
      <c r="CLD9" s="246"/>
      <c r="CLE9" s="247"/>
      <c r="CLF9" s="243"/>
      <c r="CLG9" s="244"/>
      <c r="CLH9" s="664"/>
      <c r="CLI9" s="664"/>
      <c r="CLJ9" s="664"/>
      <c r="CLK9" s="245"/>
      <c r="CLL9" s="246"/>
      <c r="CLM9" s="247"/>
      <c r="CLN9" s="243"/>
      <c r="CLO9" s="244"/>
      <c r="CLP9" s="664"/>
      <c r="CLQ9" s="664"/>
      <c r="CLR9" s="664"/>
      <c r="CLS9" s="245"/>
      <c r="CLT9" s="246"/>
      <c r="CLU9" s="247"/>
      <c r="CLV9" s="243"/>
      <c r="CLW9" s="244"/>
      <c r="CLX9" s="664"/>
      <c r="CLY9" s="664"/>
      <c r="CLZ9" s="664"/>
      <c r="CMA9" s="245"/>
      <c r="CMB9" s="246"/>
      <c r="CMC9" s="247"/>
      <c r="CMD9" s="243"/>
      <c r="CME9" s="244"/>
      <c r="CMF9" s="664"/>
      <c r="CMG9" s="664"/>
      <c r="CMH9" s="664"/>
      <c r="CMI9" s="245"/>
      <c r="CMJ9" s="246"/>
      <c r="CMK9" s="247"/>
      <c r="CML9" s="243"/>
      <c r="CMM9" s="244"/>
      <c r="CMN9" s="664"/>
      <c r="CMO9" s="664"/>
      <c r="CMP9" s="664"/>
      <c r="CMQ9" s="245"/>
      <c r="CMR9" s="246"/>
      <c r="CMS9" s="247"/>
      <c r="CMT9" s="243"/>
      <c r="CMU9" s="244"/>
      <c r="CMV9" s="664"/>
      <c r="CMW9" s="664"/>
      <c r="CMX9" s="664"/>
      <c r="CMY9" s="245"/>
      <c r="CMZ9" s="246"/>
      <c r="CNA9" s="247"/>
      <c r="CNB9" s="243"/>
      <c r="CNC9" s="244"/>
      <c r="CND9" s="664"/>
      <c r="CNE9" s="664"/>
      <c r="CNF9" s="664"/>
      <c r="CNG9" s="245"/>
      <c r="CNH9" s="246"/>
      <c r="CNI9" s="247"/>
      <c r="CNJ9" s="243"/>
      <c r="CNK9" s="244"/>
      <c r="CNL9" s="664"/>
      <c r="CNM9" s="664"/>
      <c r="CNN9" s="664"/>
      <c r="CNO9" s="245"/>
      <c r="CNP9" s="246"/>
      <c r="CNQ9" s="247"/>
      <c r="CNR9" s="243"/>
      <c r="CNS9" s="244"/>
      <c r="CNT9" s="664"/>
      <c r="CNU9" s="664"/>
      <c r="CNV9" s="664"/>
      <c r="CNW9" s="245"/>
      <c r="CNX9" s="246"/>
      <c r="CNY9" s="247"/>
      <c r="CNZ9" s="243"/>
      <c r="COA9" s="244"/>
      <c r="COB9" s="664"/>
      <c r="COC9" s="664"/>
      <c r="COD9" s="664"/>
      <c r="COE9" s="245"/>
      <c r="COF9" s="246"/>
      <c r="COG9" s="247"/>
      <c r="COH9" s="243"/>
      <c r="COI9" s="244"/>
      <c r="COJ9" s="664"/>
      <c r="COK9" s="664"/>
      <c r="COL9" s="664"/>
      <c r="COM9" s="245"/>
      <c r="CON9" s="246"/>
      <c r="COO9" s="247"/>
      <c r="COP9" s="243"/>
      <c r="COQ9" s="244"/>
      <c r="COR9" s="664"/>
      <c r="COS9" s="664"/>
      <c r="COT9" s="664"/>
      <c r="COU9" s="245"/>
      <c r="COV9" s="246"/>
      <c r="COW9" s="247"/>
      <c r="COX9" s="243"/>
      <c r="COY9" s="244"/>
      <c r="COZ9" s="664"/>
      <c r="CPA9" s="664"/>
      <c r="CPB9" s="664"/>
      <c r="CPC9" s="245"/>
      <c r="CPD9" s="246"/>
      <c r="CPE9" s="247"/>
      <c r="CPF9" s="243"/>
      <c r="CPG9" s="244"/>
      <c r="CPH9" s="664"/>
      <c r="CPI9" s="664"/>
      <c r="CPJ9" s="664"/>
      <c r="CPK9" s="245"/>
      <c r="CPL9" s="246"/>
      <c r="CPM9" s="247"/>
      <c r="CPN9" s="243"/>
      <c r="CPO9" s="244"/>
      <c r="CPP9" s="664"/>
      <c r="CPQ9" s="664"/>
      <c r="CPR9" s="664"/>
      <c r="CPS9" s="245"/>
      <c r="CPT9" s="246"/>
      <c r="CPU9" s="247"/>
      <c r="CPV9" s="243"/>
      <c r="CPW9" s="244"/>
      <c r="CPX9" s="664"/>
      <c r="CPY9" s="664"/>
      <c r="CPZ9" s="664"/>
      <c r="CQA9" s="245"/>
      <c r="CQB9" s="246"/>
      <c r="CQC9" s="247"/>
      <c r="CQD9" s="243"/>
      <c r="CQE9" s="244"/>
      <c r="CQF9" s="664"/>
      <c r="CQG9" s="664"/>
      <c r="CQH9" s="664"/>
      <c r="CQI9" s="245"/>
      <c r="CQJ9" s="246"/>
      <c r="CQK9" s="247"/>
      <c r="CQL9" s="243"/>
      <c r="CQM9" s="244"/>
      <c r="CQN9" s="664"/>
      <c r="CQO9" s="664"/>
      <c r="CQP9" s="664"/>
      <c r="CQQ9" s="245"/>
      <c r="CQR9" s="246"/>
      <c r="CQS9" s="247"/>
      <c r="CQT9" s="243"/>
      <c r="CQU9" s="244"/>
      <c r="CQV9" s="664"/>
      <c r="CQW9" s="664"/>
      <c r="CQX9" s="664"/>
      <c r="CQY9" s="245"/>
      <c r="CQZ9" s="246"/>
      <c r="CRA9" s="247"/>
      <c r="CRB9" s="243"/>
      <c r="CRC9" s="244"/>
      <c r="CRD9" s="664"/>
      <c r="CRE9" s="664"/>
      <c r="CRF9" s="664"/>
      <c r="CRG9" s="245"/>
      <c r="CRH9" s="246"/>
      <c r="CRI9" s="247"/>
      <c r="CRJ9" s="243"/>
      <c r="CRK9" s="244"/>
      <c r="CRL9" s="664"/>
      <c r="CRM9" s="664"/>
      <c r="CRN9" s="664"/>
      <c r="CRO9" s="245"/>
      <c r="CRP9" s="246"/>
      <c r="CRQ9" s="247"/>
      <c r="CRR9" s="243"/>
      <c r="CRS9" s="244"/>
      <c r="CRT9" s="664"/>
      <c r="CRU9" s="664"/>
      <c r="CRV9" s="664"/>
      <c r="CRW9" s="245"/>
      <c r="CRX9" s="246"/>
      <c r="CRY9" s="247"/>
      <c r="CRZ9" s="243"/>
      <c r="CSA9" s="244"/>
      <c r="CSB9" s="664"/>
      <c r="CSC9" s="664"/>
      <c r="CSD9" s="664"/>
      <c r="CSE9" s="245"/>
      <c r="CSF9" s="246"/>
      <c r="CSG9" s="247"/>
      <c r="CSH9" s="243"/>
      <c r="CSI9" s="244"/>
      <c r="CSJ9" s="664"/>
      <c r="CSK9" s="664"/>
      <c r="CSL9" s="664"/>
      <c r="CSM9" s="245"/>
      <c r="CSN9" s="246"/>
      <c r="CSO9" s="247"/>
      <c r="CSP9" s="243"/>
      <c r="CSQ9" s="244"/>
      <c r="CSR9" s="664"/>
      <c r="CSS9" s="664"/>
      <c r="CST9" s="664"/>
      <c r="CSU9" s="245"/>
      <c r="CSV9" s="246"/>
      <c r="CSW9" s="247"/>
      <c r="CSX9" s="243"/>
      <c r="CSY9" s="244"/>
      <c r="CSZ9" s="664"/>
      <c r="CTA9" s="664"/>
      <c r="CTB9" s="664"/>
      <c r="CTC9" s="245"/>
      <c r="CTD9" s="246"/>
      <c r="CTE9" s="247"/>
      <c r="CTF9" s="243"/>
      <c r="CTG9" s="244"/>
      <c r="CTH9" s="664"/>
      <c r="CTI9" s="664"/>
      <c r="CTJ9" s="664"/>
      <c r="CTK9" s="245"/>
      <c r="CTL9" s="246"/>
      <c r="CTM9" s="247"/>
      <c r="CTN9" s="243"/>
      <c r="CTO9" s="244"/>
      <c r="CTP9" s="664"/>
      <c r="CTQ9" s="664"/>
      <c r="CTR9" s="664"/>
      <c r="CTS9" s="245"/>
      <c r="CTT9" s="246"/>
      <c r="CTU9" s="247"/>
      <c r="CTV9" s="243"/>
      <c r="CTW9" s="244"/>
      <c r="CTX9" s="664"/>
      <c r="CTY9" s="664"/>
      <c r="CTZ9" s="664"/>
      <c r="CUA9" s="245"/>
      <c r="CUB9" s="246"/>
      <c r="CUC9" s="247"/>
      <c r="CUD9" s="243"/>
      <c r="CUE9" s="244"/>
      <c r="CUF9" s="664"/>
      <c r="CUG9" s="664"/>
      <c r="CUH9" s="664"/>
      <c r="CUI9" s="245"/>
      <c r="CUJ9" s="246"/>
      <c r="CUK9" s="247"/>
      <c r="CUL9" s="243"/>
      <c r="CUM9" s="244"/>
      <c r="CUN9" s="664"/>
      <c r="CUO9" s="664"/>
      <c r="CUP9" s="664"/>
      <c r="CUQ9" s="245"/>
      <c r="CUR9" s="246"/>
      <c r="CUS9" s="247"/>
      <c r="CUT9" s="243"/>
      <c r="CUU9" s="244"/>
      <c r="CUV9" s="664"/>
      <c r="CUW9" s="664"/>
      <c r="CUX9" s="664"/>
      <c r="CUY9" s="245"/>
      <c r="CUZ9" s="246"/>
      <c r="CVA9" s="247"/>
      <c r="CVB9" s="243"/>
      <c r="CVC9" s="244"/>
      <c r="CVD9" s="664"/>
      <c r="CVE9" s="664"/>
      <c r="CVF9" s="664"/>
      <c r="CVG9" s="245"/>
      <c r="CVH9" s="246"/>
      <c r="CVI9" s="247"/>
      <c r="CVJ9" s="243"/>
      <c r="CVK9" s="244"/>
      <c r="CVL9" s="664"/>
      <c r="CVM9" s="664"/>
      <c r="CVN9" s="664"/>
      <c r="CVO9" s="245"/>
      <c r="CVP9" s="246"/>
      <c r="CVQ9" s="247"/>
      <c r="CVR9" s="243"/>
      <c r="CVS9" s="244"/>
      <c r="CVT9" s="664"/>
      <c r="CVU9" s="664"/>
      <c r="CVV9" s="664"/>
      <c r="CVW9" s="245"/>
      <c r="CVX9" s="246"/>
      <c r="CVY9" s="247"/>
      <c r="CVZ9" s="243"/>
      <c r="CWA9" s="244"/>
      <c r="CWB9" s="664"/>
      <c r="CWC9" s="664"/>
      <c r="CWD9" s="664"/>
      <c r="CWE9" s="245"/>
      <c r="CWF9" s="246"/>
      <c r="CWG9" s="247"/>
      <c r="CWH9" s="243"/>
      <c r="CWI9" s="244"/>
      <c r="CWJ9" s="664"/>
      <c r="CWK9" s="664"/>
      <c r="CWL9" s="664"/>
      <c r="CWM9" s="245"/>
      <c r="CWN9" s="246"/>
      <c r="CWO9" s="247"/>
      <c r="CWP9" s="243"/>
      <c r="CWQ9" s="244"/>
      <c r="CWR9" s="664"/>
      <c r="CWS9" s="664"/>
      <c r="CWT9" s="664"/>
      <c r="CWU9" s="245"/>
      <c r="CWV9" s="246"/>
      <c r="CWW9" s="247"/>
      <c r="CWX9" s="243"/>
      <c r="CWY9" s="244"/>
      <c r="CWZ9" s="664"/>
      <c r="CXA9" s="664"/>
      <c r="CXB9" s="664"/>
      <c r="CXC9" s="245"/>
      <c r="CXD9" s="246"/>
      <c r="CXE9" s="247"/>
      <c r="CXF9" s="243"/>
      <c r="CXG9" s="244"/>
      <c r="CXH9" s="664"/>
      <c r="CXI9" s="664"/>
      <c r="CXJ9" s="664"/>
      <c r="CXK9" s="245"/>
      <c r="CXL9" s="246"/>
      <c r="CXM9" s="247"/>
      <c r="CXN9" s="243"/>
      <c r="CXO9" s="244"/>
      <c r="CXP9" s="664"/>
      <c r="CXQ9" s="664"/>
      <c r="CXR9" s="664"/>
      <c r="CXS9" s="245"/>
      <c r="CXT9" s="246"/>
      <c r="CXU9" s="247"/>
      <c r="CXV9" s="243"/>
      <c r="CXW9" s="244"/>
      <c r="CXX9" s="664"/>
      <c r="CXY9" s="664"/>
      <c r="CXZ9" s="664"/>
      <c r="CYA9" s="245"/>
      <c r="CYB9" s="246"/>
      <c r="CYC9" s="247"/>
      <c r="CYD9" s="243"/>
      <c r="CYE9" s="244"/>
      <c r="CYF9" s="664"/>
      <c r="CYG9" s="664"/>
      <c r="CYH9" s="664"/>
      <c r="CYI9" s="245"/>
      <c r="CYJ9" s="246"/>
      <c r="CYK9" s="247"/>
      <c r="CYL9" s="243"/>
      <c r="CYM9" s="244"/>
      <c r="CYN9" s="664"/>
      <c r="CYO9" s="664"/>
      <c r="CYP9" s="664"/>
      <c r="CYQ9" s="245"/>
      <c r="CYR9" s="246"/>
      <c r="CYS9" s="247"/>
      <c r="CYT9" s="243"/>
      <c r="CYU9" s="244"/>
      <c r="CYV9" s="664"/>
      <c r="CYW9" s="664"/>
      <c r="CYX9" s="664"/>
      <c r="CYY9" s="245"/>
      <c r="CYZ9" s="246"/>
      <c r="CZA9" s="247"/>
      <c r="CZB9" s="243"/>
      <c r="CZC9" s="244"/>
      <c r="CZD9" s="664"/>
      <c r="CZE9" s="664"/>
      <c r="CZF9" s="664"/>
      <c r="CZG9" s="245"/>
      <c r="CZH9" s="246"/>
      <c r="CZI9" s="247"/>
      <c r="CZJ9" s="243"/>
      <c r="CZK9" s="244"/>
      <c r="CZL9" s="664"/>
      <c r="CZM9" s="664"/>
      <c r="CZN9" s="664"/>
      <c r="CZO9" s="245"/>
      <c r="CZP9" s="246"/>
      <c r="CZQ9" s="247"/>
      <c r="CZR9" s="243"/>
      <c r="CZS9" s="244"/>
      <c r="CZT9" s="664"/>
      <c r="CZU9" s="664"/>
      <c r="CZV9" s="664"/>
      <c r="CZW9" s="245"/>
      <c r="CZX9" s="246"/>
      <c r="CZY9" s="247"/>
      <c r="CZZ9" s="243"/>
      <c r="DAA9" s="244"/>
      <c r="DAB9" s="664"/>
      <c r="DAC9" s="664"/>
      <c r="DAD9" s="664"/>
      <c r="DAE9" s="245"/>
      <c r="DAF9" s="246"/>
      <c r="DAG9" s="247"/>
      <c r="DAH9" s="243"/>
      <c r="DAI9" s="244"/>
      <c r="DAJ9" s="664"/>
      <c r="DAK9" s="664"/>
      <c r="DAL9" s="664"/>
      <c r="DAM9" s="245"/>
      <c r="DAN9" s="246"/>
      <c r="DAO9" s="247"/>
      <c r="DAP9" s="243"/>
      <c r="DAQ9" s="244"/>
      <c r="DAR9" s="664"/>
      <c r="DAS9" s="664"/>
      <c r="DAT9" s="664"/>
      <c r="DAU9" s="245"/>
      <c r="DAV9" s="246"/>
      <c r="DAW9" s="247"/>
      <c r="DAX9" s="243"/>
      <c r="DAY9" s="244"/>
      <c r="DAZ9" s="664"/>
      <c r="DBA9" s="664"/>
      <c r="DBB9" s="664"/>
      <c r="DBC9" s="245"/>
      <c r="DBD9" s="246"/>
      <c r="DBE9" s="247"/>
      <c r="DBF9" s="243"/>
      <c r="DBG9" s="244"/>
      <c r="DBH9" s="664"/>
      <c r="DBI9" s="664"/>
      <c r="DBJ9" s="664"/>
      <c r="DBK9" s="245"/>
      <c r="DBL9" s="246"/>
      <c r="DBM9" s="247"/>
      <c r="DBN9" s="243"/>
      <c r="DBO9" s="244"/>
      <c r="DBP9" s="664"/>
      <c r="DBQ9" s="664"/>
      <c r="DBR9" s="664"/>
      <c r="DBS9" s="245"/>
      <c r="DBT9" s="246"/>
      <c r="DBU9" s="247"/>
      <c r="DBV9" s="243"/>
      <c r="DBW9" s="244"/>
      <c r="DBX9" s="664"/>
      <c r="DBY9" s="664"/>
      <c r="DBZ9" s="664"/>
      <c r="DCA9" s="245"/>
      <c r="DCB9" s="246"/>
      <c r="DCC9" s="247"/>
      <c r="DCD9" s="243"/>
      <c r="DCE9" s="244"/>
      <c r="DCF9" s="664"/>
      <c r="DCG9" s="664"/>
      <c r="DCH9" s="664"/>
      <c r="DCI9" s="245"/>
      <c r="DCJ9" s="246"/>
      <c r="DCK9" s="247"/>
      <c r="DCL9" s="243"/>
      <c r="DCM9" s="244"/>
      <c r="DCN9" s="664"/>
      <c r="DCO9" s="664"/>
      <c r="DCP9" s="664"/>
      <c r="DCQ9" s="245"/>
      <c r="DCR9" s="246"/>
      <c r="DCS9" s="247"/>
      <c r="DCT9" s="243"/>
      <c r="DCU9" s="244"/>
      <c r="DCV9" s="664"/>
      <c r="DCW9" s="664"/>
      <c r="DCX9" s="664"/>
      <c r="DCY9" s="245"/>
      <c r="DCZ9" s="246"/>
      <c r="DDA9" s="247"/>
      <c r="DDB9" s="243"/>
      <c r="DDC9" s="244"/>
      <c r="DDD9" s="664"/>
      <c r="DDE9" s="664"/>
      <c r="DDF9" s="664"/>
      <c r="DDG9" s="245"/>
      <c r="DDH9" s="246"/>
      <c r="DDI9" s="247"/>
      <c r="DDJ9" s="243"/>
      <c r="DDK9" s="244"/>
      <c r="DDL9" s="664"/>
      <c r="DDM9" s="664"/>
      <c r="DDN9" s="664"/>
      <c r="DDO9" s="245"/>
      <c r="DDP9" s="246"/>
      <c r="DDQ9" s="247"/>
      <c r="DDR9" s="243"/>
      <c r="DDS9" s="244"/>
      <c r="DDT9" s="664"/>
      <c r="DDU9" s="664"/>
      <c r="DDV9" s="664"/>
      <c r="DDW9" s="245"/>
      <c r="DDX9" s="246"/>
      <c r="DDY9" s="247"/>
      <c r="DDZ9" s="243"/>
      <c r="DEA9" s="244"/>
      <c r="DEB9" s="664"/>
      <c r="DEC9" s="664"/>
      <c r="DED9" s="664"/>
      <c r="DEE9" s="245"/>
      <c r="DEF9" s="246"/>
      <c r="DEG9" s="247"/>
      <c r="DEH9" s="243"/>
      <c r="DEI9" s="244"/>
      <c r="DEJ9" s="664"/>
      <c r="DEK9" s="664"/>
      <c r="DEL9" s="664"/>
      <c r="DEM9" s="245"/>
      <c r="DEN9" s="246"/>
      <c r="DEO9" s="247"/>
      <c r="DEP9" s="243"/>
      <c r="DEQ9" s="244"/>
      <c r="DER9" s="664"/>
      <c r="DES9" s="664"/>
      <c r="DET9" s="664"/>
      <c r="DEU9" s="245"/>
      <c r="DEV9" s="246"/>
      <c r="DEW9" s="247"/>
      <c r="DEX9" s="243"/>
      <c r="DEY9" s="244"/>
      <c r="DEZ9" s="664"/>
      <c r="DFA9" s="664"/>
      <c r="DFB9" s="664"/>
      <c r="DFC9" s="245"/>
      <c r="DFD9" s="246"/>
      <c r="DFE9" s="247"/>
      <c r="DFF9" s="243"/>
      <c r="DFG9" s="244"/>
      <c r="DFH9" s="664"/>
      <c r="DFI9" s="664"/>
      <c r="DFJ9" s="664"/>
      <c r="DFK9" s="245"/>
      <c r="DFL9" s="246"/>
      <c r="DFM9" s="247"/>
      <c r="DFN9" s="243"/>
      <c r="DFO9" s="244"/>
      <c r="DFP9" s="664"/>
      <c r="DFQ9" s="664"/>
      <c r="DFR9" s="664"/>
      <c r="DFS9" s="245"/>
      <c r="DFT9" s="246"/>
      <c r="DFU9" s="247"/>
      <c r="DFV9" s="243"/>
      <c r="DFW9" s="244"/>
      <c r="DFX9" s="664"/>
      <c r="DFY9" s="664"/>
      <c r="DFZ9" s="664"/>
      <c r="DGA9" s="245"/>
      <c r="DGB9" s="246"/>
      <c r="DGC9" s="247"/>
      <c r="DGD9" s="243"/>
      <c r="DGE9" s="244"/>
      <c r="DGF9" s="664"/>
      <c r="DGG9" s="664"/>
      <c r="DGH9" s="664"/>
      <c r="DGI9" s="245"/>
      <c r="DGJ9" s="246"/>
      <c r="DGK9" s="247"/>
      <c r="DGL9" s="243"/>
      <c r="DGM9" s="244"/>
      <c r="DGN9" s="664"/>
      <c r="DGO9" s="664"/>
      <c r="DGP9" s="664"/>
      <c r="DGQ9" s="245"/>
      <c r="DGR9" s="246"/>
      <c r="DGS9" s="247"/>
      <c r="DGT9" s="243"/>
      <c r="DGU9" s="244"/>
      <c r="DGV9" s="664"/>
      <c r="DGW9" s="664"/>
      <c r="DGX9" s="664"/>
      <c r="DGY9" s="245"/>
      <c r="DGZ9" s="246"/>
      <c r="DHA9" s="247"/>
      <c r="DHB9" s="243"/>
      <c r="DHC9" s="244"/>
      <c r="DHD9" s="664"/>
      <c r="DHE9" s="664"/>
      <c r="DHF9" s="664"/>
      <c r="DHG9" s="245"/>
      <c r="DHH9" s="246"/>
      <c r="DHI9" s="247"/>
      <c r="DHJ9" s="243"/>
      <c r="DHK9" s="244"/>
      <c r="DHL9" s="664"/>
      <c r="DHM9" s="664"/>
      <c r="DHN9" s="664"/>
      <c r="DHO9" s="245"/>
      <c r="DHP9" s="246"/>
      <c r="DHQ9" s="247"/>
      <c r="DHR9" s="243"/>
      <c r="DHS9" s="244"/>
      <c r="DHT9" s="664"/>
      <c r="DHU9" s="664"/>
      <c r="DHV9" s="664"/>
      <c r="DHW9" s="245"/>
      <c r="DHX9" s="246"/>
      <c r="DHY9" s="247"/>
      <c r="DHZ9" s="243"/>
      <c r="DIA9" s="244"/>
      <c r="DIB9" s="664"/>
      <c r="DIC9" s="664"/>
      <c r="DID9" s="664"/>
      <c r="DIE9" s="245"/>
      <c r="DIF9" s="246"/>
      <c r="DIG9" s="247"/>
      <c r="DIH9" s="243"/>
      <c r="DII9" s="244"/>
      <c r="DIJ9" s="664"/>
      <c r="DIK9" s="664"/>
      <c r="DIL9" s="664"/>
      <c r="DIM9" s="245"/>
      <c r="DIN9" s="246"/>
      <c r="DIO9" s="247"/>
      <c r="DIP9" s="243"/>
      <c r="DIQ9" s="244"/>
      <c r="DIR9" s="664"/>
      <c r="DIS9" s="664"/>
      <c r="DIT9" s="664"/>
      <c r="DIU9" s="245"/>
      <c r="DIV9" s="246"/>
      <c r="DIW9" s="247"/>
      <c r="DIX9" s="243"/>
      <c r="DIY9" s="244"/>
      <c r="DIZ9" s="664"/>
      <c r="DJA9" s="664"/>
      <c r="DJB9" s="664"/>
      <c r="DJC9" s="245"/>
      <c r="DJD9" s="246"/>
      <c r="DJE9" s="247"/>
      <c r="DJF9" s="243"/>
      <c r="DJG9" s="244"/>
      <c r="DJH9" s="664"/>
      <c r="DJI9" s="664"/>
      <c r="DJJ9" s="664"/>
      <c r="DJK9" s="245"/>
      <c r="DJL9" s="246"/>
      <c r="DJM9" s="247"/>
      <c r="DJN9" s="243"/>
      <c r="DJO9" s="244"/>
      <c r="DJP9" s="664"/>
      <c r="DJQ9" s="664"/>
      <c r="DJR9" s="664"/>
      <c r="DJS9" s="245"/>
      <c r="DJT9" s="246"/>
      <c r="DJU9" s="247"/>
      <c r="DJV9" s="243"/>
      <c r="DJW9" s="244"/>
      <c r="DJX9" s="664"/>
      <c r="DJY9" s="664"/>
      <c r="DJZ9" s="664"/>
      <c r="DKA9" s="245"/>
      <c r="DKB9" s="246"/>
      <c r="DKC9" s="247"/>
      <c r="DKD9" s="243"/>
      <c r="DKE9" s="244"/>
      <c r="DKF9" s="664"/>
      <c r="DKG9" s="664"/>
      <c r="DKH9" s="664"/>
      <c r="DKI9" s="245"/>
      <c r="DKJ9" s="246"/>
      <c r="DKK9" s="247"/>
      <c r="DKL9" s="243"/>
      <c r="DKM9" s="244"/>
      <c r="DKN9" s="664"/>
      <c r="DKO9" s="664"/>
      <c r="DKP9" s="664"/>
      <c r="DKQ9" s="245"/>
      <c r="DKR9" s="246"/>
      <c r="DKS9" s="247"/>
      <c r="DKT9" s="243"/>
      <c r="DKU9" s="244"/>
      <c r="DKV9" s="664"/>
      <c r="DKW9" s="664"/>
      <c r="DKX9" s="664"/>
      <c r="DKY9" s="245"/>
      <c r="DKZ9" s="246"/>
      <c r="DLA9" s="247"/>
      <c r="DLB9" s="243"/>
      <c r="DLC9" s="244"/>
      <c r="DLD9" s="664"/>
      <c r="DLE9" s="664"/>
      <c r="DLF9" s="664"/>
      <c r="DLG9" s="245"/>
      <c r="DLH9" s="246"/>
      <c r="DLI9" s="247"/>
      <c r="DLJ9" s="243"/>
      <c r="DLK9" s="244"/>
      <c r="DLL9" s="664"/>
      <c r="DLM9" s="664"/>
      <c r="DLN9" s="664"/>
      <c r="DLO9" s="245"/>
      <c r="DLP9" s="246"/>
      <c r="DLQ9" s="247"/>
      <c r="DLR9" s="243"/>
      <c r="DLS9" s="244"/>
      <c r="DLT9" s="664"/>
      <c r="DLU9" s="664"/>
      <c r="DLV9" s="664"/>
      <c r="DLW9" s="245"/>
      <c r="DLX9" s="246"/>
      <c r="DLY9" s="247"/>
      <c r="DLZ9" s="243"/>
      <c r="DMA9" s="244"/>
      <c r="DMB9" s="664"/>
      <c r="DMC9" s="664"/>
      <c r="DMD9" s="664"/>
      <c r="DME9" s="245"/>
      <c r="DMF9" s="246"/>
      <c r="DMG9" s="247"/>
      <c r="DMH9" s="243"/>
      <c r="DMI9" s="244"/>
      <c r="DMJ9" s="664"/>
      <c r="DMK9" s="664"/>
      <c r="DML9" s="664"/>
      <c r="DMM9" s="245"/>
      <c r="DMN9" s="246"/>
      <c r="DMO9" s="247"/>
      <c r="DMP9" s="243"/>
      <c r="DMQ9" s="244"/>
      <c r="DMR9" s="664"/>
      <c r="DMS9" s="664"/>
      <c r="DMT9" s="664"/>
      <c r="DMU9" s="245"/>
      <c r="DMV9" s="246"/>
      <c r="DMW9" s="247"/>
      <c r="DMX9" s="243"/>
      <c r="DMY9" s="244"/>
      <c r="DMZ9" s="664"/>
      <c r="DNA9" s="664"/>
      <c r="DNB9" s="664"/>
      <c r="DNC9" s="245"/>
      <c r="DND9" s="246"/>
      <c r="DNE9" s="247"/>
      <c r="DNF9" s="243"/>
      <c r="DNG9" s="244"/>
      <c r="DNH9" s="664"/>
      <c r="DNI9" s="664"/>
      <c r="DNJ9" s="664"/>
      <c r="DNK9" s="245"/>
      <c r="DNL9" s="246"/>
      <c r="DNM9" s="247"/>
      <c r="DNN9" s="243"/>
      <c r="DNO9" s="244"/>
      <c r="DNP9" s="664"/>
      <c r="DNQ9" s="664"/>
      <c r="DNR9" s="664"/>
      <c r="DNS9" s="245"/>
      <c r="DNT9" s="246"/>
      <c r="DNU9" s="247"/>
      <c r="DNV9" s="243"/>
      <c r="DNW9" s="244"/>
      <c r="DNX9" s="664"/>
      <c r="DNY9" s="664"/>
      <c r="DNZ9" s="664"/>
      <c r="DOA9" s="245"/>
      <c r="DOB9" s="246"/>
      <c r="DOC9" s="247"/>
      <c r="DOD9" s="243"/>
      <c r="DOE9" s="244"/>
      <c r="DOF9" s="664"/>
      <c r="DOG9" s="664"/>
      <c r="DOH9" s="664"/>
      <c r="DOI9" s="245"/>
      <c r="DOJ9" s="246"/>
      <c r="DOK9" s="247"/>
      <c r="DOL9" s="243"/>
      <c r="DOM9" s="244"/>
      <c r="DON9" s="664"/>
      <c r="DOO9" s="664"/>
      <c r="DOP9" s="664"/>
      <c r="DOQ9" s="245"/>
      <c r="DOR9" s="246"/>
      <c r="DOS9" s="247"/>
      <c r="DOT9" s="243"/>
      <c r="DOU9" s="244"/>
      <c r="DOV9" s="664"/>
      <c r="DOW9" s="664"/>
      <c r="DOX9" s="664"/>
      <c r="DOY9" s="245"/>
      <c r="DOZ9" s="246"/>
      <c r="DPA9" s="247"/>
      <c r="DPB9" s="243"/>
      <c r="DPC9" s="244"/>
      <c r="DPD9" s="664"/>
      <c r="DPE9" s="664"/>
      <c r="DPF9" s="664"/>
      <c r="DPG9" s="245"/>
      <c r="DPH9" s="246"/>
      <c r="DPI9" s="247"/>
      <c r="DPJ9" s="243"/>
      <c r="DPK9" s="244"/>
      <c r="DPL9" s="664"/>
      <c r="DPM9" s="664"/>
      <c r="DPN9" s="664"/>
      <c r="DPO9" s="245"/>
      <c r="DPP9" s="246"/>
      <c r="DPQ9" s="247"/>
      <c r="DPR9" s="243"/>
      <c r="DPS9" s="244"/>
      <c r="DPT9" s="664"/>
      <c r="DPU9" s="664"/>
      <c r="DPV9" s="664"/>
      <c r="DPW9" s="245"/>
      <c r="DPX9" s="246"/>
      <c r="DPY9" s="247"/>
      <c r="DPZ9" s="243"/>
      <c r="DQA9" s="244"/>
      <c r="DQB9" s="664"/>
      <c r="DQC9" s="664"/>
      <c r="DQD9" s="664"/>
      <c r="DQE9" s="245"/>
      <c r="DQF9" s="246"/>
      <c r="DQG9" s="247"/>
      <c r="DQH9" s="243"/>
      <c r="DQI9" s="244"/>
      <c r="DQJ9" s="664"/>
      <c r="DQK9" s="664"/>
      <c r="DQL9" s="664"/>
      <c r="DQM9" s="245"/>
      <c r="DQN9" s="246"/>
      <c r="DQO9" s="247"/>
      <c r="DQP9" s="243"/>
      <c r="DQQ9" s="244"/>
      <c r="DQR9" s="664"/>
      <c r="DQS9" s="664"/>
      <c r="DQT9" s="664"/>
      <c r="DQU9" s="245"/>
      <c r="DQV9" s="246"/>
      <c r="DQW9" s="247"/>
      <c r="DQX9" s="243"/>
      <c r="DQY9" s="244"/>
      <c r="DQZ9" s="664"/>
      <c r="DRA9" s="664"/>
      <c r="DRB9" s="664"/>
      <c r="DRC9" s="245"/>
      <c r="DRD9" s="246"/>
      <c r="DRE9" s="247"/>
      <c r="DRF9" s="243"/>
      <c r="DRG9" s="244"/>
      <c r="DRH9" s="664"/>
      <c r="DRI9" s="664"/>
      <c r="DRJ9" s="664"/>
      <c r="DRK9" s="245"/>
      <c r="DRL9" s="246"/>
      <c r="DRM9" s="247"/>
      <c r="DRN9" s="243"/>
      <c r="DRO9" s="244"/>
      <c r="DRP9" s="664"/>
      <c r="DRQ9" s="664"/>
      <c r="DRR9" s="664"/>
      <c r="DRS9" s="245"/>
      <c r="DRT9" s="246"/>
      <c r="DRU9" s="247"/>
      <c r="DRV9" s="243"/>
      <c r="DRW9" s="244"/>
      <c r="DRX9" s="664"/>
      <c r="DRY9" s="664"/>
      <c r="DRZ9" s="664"/>
      <c r="DSA9" s="245"/>
      <c r="DSB9" s="246"/>
      <c r="DSC9" s="247"/>
      <c r="DSD9" s="243"/>
      <c r="DSE9" s="244"/>
      <c r="DSF9" s="664"/>
      <c r="DSG9" s="664"/>
      <c r="DSH9" s="664"/>
      <c r="DSI9" s="245"/>
      <c r="DSJ9" s="246"/>
      <c r="DSK9" s="247"/>
      <c r="DSL9" s="243"/>
      <c r="DSM9" s="244"/>
      <c r="DSN9" s="664"/>
      <c r="DSO9" s="664"/>
      <c r="DSP9" s="664"/>
      <c r="DSQ9" s="245"/>
      <c r="DSR9" s="246"/>
      <c r="DSS9" s="247"/>
      <c r="DST9" s="243"/>
      <c r="DSU9" s="244"/>
      <c r="DSV9" s="664"/>
      <c r="DSW9" s="664"/>
      <c r="DSX9" s="664"/>
      <c r="DSY9" s="245"/>
      <c r="DSZ9" s="246"/>
      <c r="DTA9" s="247"/>
      <c r="DTB9" s="243"/>
      <c r="DTC9" s="244"/>
      <c r="DTD9" s="664"/>
      <c r="DTE9" s="664"/>
      <c r="DTF9" s="664"/>
      <c r="DTG9" s="245"/>
      <c r="DTH9" s="246"/>
      <c r="DTI9" s="247"/>
      <c r="DTJ9" s="243"/>
      <c r="DTK9" s="244"/>
      <c r="DTL9" s="664"/>
      <c r="DTM9" s="664"/>
      <c r="DTN9" s="664"/>
      <c r="DTO9" s="245"/>
      <c r="DTP9" s="246"/>
      <c r="DTQ9" s="247"/>
      <c r="DTR9" s="243"/>
      <c r="DTS9" s="244"/>
      <c r="DTT9" s="664"/>
      <c r="DTU9" s="664"/>
      <c r="DTV9" s="664"/>
      <c r="DTW9" s="245"/>
      <c r="DTX9" s="246"/>
      <c r="DTY9" s="247"/>
      <c r="DTZ9" s="243"/>
      <c r="DUA9" s="244"/>
      <c r="DUB9" s="664"/>
      <c r="DUC9" s="664"/>
      <c r="DUD9" s="664"/>
      <c r="DUE9" s="245"/>
      <c r="DUF9" s="246"/>
      <c r="DUG9" s="247"/>
      <c r="DUH9" s="243"/>
      <c r="DUI9" s="244"/>
      <c r="DUJ9" s="664"/>
      <c r="DUK9" s="664"/>
      <c r="DUL9" s="664"/>
      <c r="DUM9" s="245"/>
      <c r="DUN9" s="246"/>
      <c r="DUO9" s="247"/>
      <c r="DUP9" s="243"/>
      <c r="DUQ9" s="244"/>
      <c r="DUR9" s="664"/>
      <c r="DUS9" s="664"/>
      <c r="DUT9" s="664"/>
      <c r="DUU9" s="245"/>
      <c r="DUV9" s="246"/>
      <c r="DUW9" s="247"/>
      <c r="DUX9" s="243"/>
      <c r="DUY9" s="244"/>
      <c r="DUZ9" s="664"/>
      <c r="DVA9" s="664"/>
      <c r="DVB9" s="664"/>
      <c r="DVC9" s="245"/>
      <c r="DVD9" s="246"/>
      <c r="DVE9" s="247"/>
      <c r="DVF9" s="243"/>
      <c r="DVG9" s="244"/>
      <c r="DVH9" s="664"/>
      <c r="DVI9" s="664"/>
      <c r="DVJ9" s="664"/>
      <c r="DVK9" s="245"/>
      <c r="DVL9" s="246"/>
      <c r="DVM9" s="247"/>
      <c r="DVN9" s="243"/>
      <c r="DVO9" s="244"/>
      <c r="DVP9" s="664"/>
      <c r="DVQ9" s="664"/>
      <c r="DVR9" s="664"/>
      <c r="DVS9" s="245"/>
      <c r="DVT9" s="246"/>
      <c r="DVU9" s="247"/>
      <c r="DVV9" s="243"/>
      <c r="DVW9" s="244"/>
      <c r="DVX9" s="664"/>
      <c r="DVY9" s="664"/>
      <c r="DVZ9" s="664"/>
      <c r="DWA9" s="245"/>
      <c r="DWB9" s="246"/>
      <c r="DWC9" s="247"/>
      <c r="DWD9" s="243"/>
      <c r="DWE9" s="244"/>
      <c r="DWF9" s="664"/>
      <c r="DWG9" s="664"/>
      <c r="DWH9" s="664"/>
      <c r="DWI9" s="245"/>
      <c r="DWJ9" s="246"/>
      <c r="DWK9" s="247"/>
      <c r="DWL9" s="243"/>
      <c r="DWM9" s="244"/>
      <c r="DWN9" s="664"/>
      <c r="DWO9" s="664"/>
      <c r="DWP9" s="664"/>
      <c r="DWQ9" s="245"/>
      <c r="DWR9" s="246"/>
      <c r="DWS9" s="247"/>
      <c r="DWT9" s="243"/>
      <c r="DWU9" s="244"/>
      <c r="DWV9" s="664"/>
      <c r="DWW9" s="664"/>
      <c r="DWX9" s="664"/>
      <c r="DWY9" s="245"/>
      <c r="DWZ9" s="246"/>
      <c r="DXA9" s="247"/>
      <c r="DXB9" s="243"/>
      <c r="DXC9" s="244"/>
      <c r="DXD9" s="664"/>
      <c r="DXE9" s="664"/>
      <c r="DXF9" s="664"/>
      <c r="DXG9" s="245"/>
      <c r="DXH9" s="246"/>
      <c r="DXI9" s="247"/>
      <c r="DXJ9" s="243"/>
      <c r="DXK9" s="244"/>
      <c r="DXL9" s="664"/>
      <c r="DXM9" s="664"/>
      <c r="DXN9" s="664"/>
      <c r="DXO9" s="245"/>
      <c r="DXP9" s="246"/>
      <c r="DXQ9" s="247"/>
      <c r="DXR9" s="243"/>
      <c r="DXS9" s="244"/>
      <c r="DXT9" s="664"/>
      <c r="DXU9" s="664"/>
      <c r="DXV9" s="664"/>
      <c r="DXW9" s="245"/>
      <c r="DXX9" s="246"/>
      <c r="DXY9" s="247"/>
      <c r="DXZ9" s="243"/>
      <c r="DYA9" s="244"/>
      <c r="DYB9" s="664"/>
      <c r="DYC9" s="664"/>
      <c r="DYD9" s="664"/>
      <c r="DYE9" s="245"/>
      <c r="DYF9" s="246"/>
      <c r="DYG9" s="247"/>
      <c r="DYH9" s="243"/>
      <c r="DYI9" s="244"/>
      <c r="DYJ9" s="664"/>
      <c r="DYK9" s="664"/>
      <c r="DYL9" s="664"/>
      <c r="DYM9" s="245"/>
      <c r="DYN9" s="246"/>
      <c r="DYO9" s="247"/>
      <c r="DYP9" s="243"/>
      <c r="DYQ9" s="244"/>
      <c r="DYR9" s="664"/>
      <c r="DYS9" s="664"/>
      <c r="DYT9" s="664"/>
      <c r="DYU9" s="245"/>
      <c r="DYV9" s="246"/>
      <c r="DYW9" s="247"/>
      <c r="DYX9" s="243"/>
      <c r="DYY9" s="244"/>
      <c r="DYZ9" s="664"/>
      <c r="DZA9" s="664"/>
      <c r="DZB9" s="664"/>
      <c r="DZC9" s="245"/>
      <c r="DZD9" s="246"/>
      <c r="DZE9" s="247"/>
      <c r="DZF9" s="243"/>
      <c r="DZG9" s="244"/>
      <c r="DZH9" s="664"/>
      <c r="DZI9" s="664"/>
      <c r="DZJ9" s="664"/>
      <c r="DZK9" s="245"/>
      <c r="DZL9" s="246"/>
      <c r="DZM9" s="247"/>
      <c r="DZN9" s="243"/>
      <c r="DZO9" s="244"/>
      <c r="DZP9" s="664"/>
      <c r="DZQ9" s="664"/>
      <c r="DZR9" s="664"/>
      <c r="DZS9" s="245"/>
      <c r="DZT9" s="246"/>
      <c r="DZU9" s="247"/>
      <c r="DZV9" s="243"/>
      <c r="DZW9" s="244"/>
      <c r="DZX9" s="664"/>
      <c r="DZY9" s="664"/>
      <c r="DZZ9" s="664"/>
      <c r="EAA9" s="245"/>
      <c r="EAB9" s="246"/>
      <c r="EAC9" s="247"/>
      <c r="EAD9" s="243"/>
      <c r="EAE9" s="244"/>
      <c r="EAF9" s="664"/>
      <c r="EAG9" s="664"/>
      <c r="EAH9" s="664"/>
      <c r="EAI9" s="245"/>
      <c r="EAJ9" s="246"/>
      <c r="EAK9" s="247"/>
      <c r="EAL9" s="243"/>
      <c r="EAM9" s="244"/>
      <c r="EAN9" s="664"/>
      <c r="EAO9" s="664"/>
      <c r="EAP9" s="664"/>
      <c r="EAQ9" s="245"/>
      <c r="EAR9" s="246"/>
      <c r="EAS9" s="247"/>
      <c r="EAT9" s="243"/>
      <c r="EAU9" s="244"/>
      <c r="EAV9" s="664"/>
      <c r="EAW9" s="664"/>
      <c r="EAX9" s="664"/>
      <c r="EAY9" s="245"/>
      <c r="EAZ9" s="246"/>
      <c r="EBA9" s="247"/>
      <c r="EBB9" s="243"/>
      <c r="EBC9" s="244"/>
      <c r="EBD9" s="664"/>
      <c r="EBE9" s="664"/>
      <c r="EBF9" s="664"/>
      <c r="EBG9" s="245"/>
      <c r="EBH9" s="246"/>
      <c r="EBI9" s="247"/>
      <c r="EBJ9" s="243"/>
      <c r="EBK9" s="244"/>
      <c r="EBL9" s="664"/>
      <c r="EBM9" s="664"/>
      <c r="EBN9" s="664"/>
      <c r="EBO9" s="245"/>
      <c r="EBP9" s="246"/>
      <c r="EBQ9" s="247"/>
      <c r="EBR9" s="243"/>
      <c r="EBS9" s="244"/>
      <c r="EBT9" s="664"/>
      <c r="EBU9" s="664"/>
      <c r="EBV9" s="664"/>
      <c r="EBW9" s="245"/>
      <c r="EBX9" s="246"/>
      <c r="EBY9" s="247"/>
      <c r="EBZ9" s="243"/>
      <c r="ECA9" s="244"/>
      <c r="ECB9" s="664"/>
      <c r="ECC9" s="664"/>
      <c r="ECD9" s="664"/>
      <c r="ECE9" s="245"/>
      <c r="ECF9" s="246"/>
      <c r="ECG9" s="247"/>
      <c r="ECH9" s="243"/>
      <c r="ECI9" s="244"/>
      <c r="ECJ9" s="664"/>
      <c r="ECK9" s="664"/>
      <c r="ECL9" s="664"/>
      <c r="ECM9" s="245"/>
      <c r="ECN9" s="246"/>
      <c r="ECO9" s="247"/>
      <c r="ECP9" s="243"/>
      <c r="ECQ9" s="244"/>
      <c r="ECR9" s="664"/>
      <c r="ECS9" s="664"/>
      <c r="ECT9" s="664"/>
      <c r="ECU9" s="245"/>
      <c r="ECV9" s="246"/>
      <c r="ECW9" s="247"/>
      <c r="ECX9" s="243"/>
      <c r="ECY9" s="244"/>
      <c r="ECZ9" s="664"/>
      <c r="EDA9" s="664"/>
      <c r="EDB9" s="664"/>
      <c r="EDC9" s="245"/>
      <c r="EDD9" s="246"/>
      <c r="EDE9" s="247"/>
      <c r="EDF9" s="243"/>
      <c r="EDG9" s="244"/>
      <c r="EDH9" s="664"/>
      <c r="EDI9" s="664"/>
      <c r="EDJ9" s="664"/>
      <c r="EDK9" s="245"/>
      <c r="EDL9" s="246"/>
      <c r="EDM9" s="247"/>
      <c r="EDN9" s="243"/>
      <c r="EDO9" s="244"/>
      <c r="EDP9" s="664"/>
      <c r="EDQ9" s="664"/>
      <c r="EDR9" s="664"/>
      <c r="EDS9" s="245"/>
      <c r="EDT9" s="246"/>
      <c r="EDU9" s="247"/>
      <c r="EDV9" s="243"/>
      <c r="EDW9" s="244"/>
      <c r="EDX9" s="664"/>
      <c r="EDY9" s="664"/>
      <c r="EDZ9" s="664"/>
      <c r="EEA9" s="245"/>
      <c r="EEB9" s="246"/>
      <c r="EEC9" s="247"/>
      <c r="EED9" s="243"/>
      <c r="EEE9" s="244"/>
      <c r="EEF9" s="664"/>
      <c r="EEG9" s="664"/>
      <c r="EEH9" s="664"/>
      <c r="EEI9" s="245"/>
      <c r="EEJ9" s="246"/>
      <c r="EEK9" s="247"/>
      <c r="EEL9" s="243"/>
      <c r="EEM9" s="244"/>
      <c r="EEN9" s="664"/>
      <c r="EEO9" s="664"/>
      <c r="EEP9" s="664"/>
      <c r="EEQ9" s="245"/>
      <c r="EER9" s="246"/>
      <c r="EES9" s="247"/>
      <c r="EET9" s="243"/>
      <c r="EEU9" s="244"/>
      <c r="EEV9" s="664"/>
      <c r="EEW9" s="664"/>
      <c r="EEX9" s="664"/>
      <c r="EEY9" s="245"/>
      <c r="EEZ9" s="246"/>
      <c r="EFA9" s="247"/>
      <c r="EFB9" s="243"/>
      <c r="EFC9" s="244"/>
      <c r="EFD9" s="664"/>
      <c r="EFE9" s="664"/>
      <c r="EFF9" s="664"/>
      <c r="EFG9" s="245"/>
      <c r="EFH9" s="246"/>
      <c r="EFI9" s="247"/>
      <c r="EFJ9" s="243"/>
      <c r="EFK9" s="244"/>
      <c r="EFL9" s="664"/>
      <c r="EFM9" s="664"/>
      <c r="EFN9" s="664"/>
      <c r="EFO9" s="245"/>
      <c r="EFP9" s="246"/>
      <c r="EFQ9" s="247"/>
      <c r="EFR9" s="243"/>
      <c r="EFS9" s="244"/>
      <c r="EFT9" s="664"/>
      <c r="EFU9" s="664"/>
      <c r="EFV9" s="664"/>
      <c r="EFW9" s="245"/>
      <c r="EFX9" s="246"/>
      <c r="EFY9" s="247"/>
      <c r="EFZ9" s="243"/>
      <c r="EGA9" s="244"/>
      <c r="EGB9" s="664"/>
      <c r="EGC9" s="664"/>
      <c r="EGD9" s="664"/>
      <c r="EGE9" s="245"/>
      <c r="EGF9" s="246"/>
      <c r="EGG9" s="247"/>
      <c r="EGH9" s="243"/>
      <c r="EGI9" s="244"/>
      <c r="EGJ9" s="664"/>
      <c r="EGK9" s="664"/>
      <c r="EGL9" s="664"/>
      <c r="EGM9" s="245"/>
      <c r="EGN9" s="246"/>
      <c r="EGO9" s="247"/>
      <c r="EGP9" s="243"/>
      <c r="EGQ9" s="244"/>
      <c r="EGR9" s="664"/>
      <c r="EGS9" s="664"/>
      <c r="EGT9" s="664"/>
      <c r="EGU9" s="245"/>
      <c r="EGV9" s="246"/>
      <c r="EGW9" s="247"/>
      <c r="EGX9" s="243"/>
      <c r="EGY9" s="244"/>
      <c r="EGZ9" s="664"/>
      <c r="EHA9" s="664"/>
      <c r="EHB9" s="664"/>
      <c r="EHC9" s="245"/>
      <c r="EHD9" s="246"/>
      <c r="EHE9" s="247"/>
      <c r="EHF9" s="243"/>
      <c r="EHG9" s="244"/>
      <c r="EHH9" s="664"/>
      <c r="EHI9" s="664"/>
      <c r="EHJ9" s="664"/>
      <c r="EHK9" s="245"/>
      <c r="EHL9" s="246"/>
      <c r="EHM9" s="247"/>
      <c r="EHN9" s="243"/>
      <c r="EHO9" s="244"/>
      <c r="EHP9" s="664"/>
      <c r="EHQ9" s="664"/>
      <c r="EHR9" s="664"/>
      <c r="EHS9" s="245"/>
      <c r="EHT9" s="246"/>
      <c r="EHU9" s="247"/>
      <c r="EHV9" s="243"/>
      <c r="EHW9" s="244"/>
      <c r="EHX9" s="664"/>
      <c r="EHY9" s="664"/>
      <c r="EHZ9" s="664"/>
      <c r="EIA9" s="245"/>
      <c r="EIB9" s="246"/>
      <c r="EIC9" s="247"/>
      <c r="EID9" s="243"/>
      <c r="EIE9" s="244"/>
      <c r="EIF9" s="664"/>
      <c r="EIG9" s="664"/>
      <c r="EIH9" s="664"/>
      <c r="EII9" s="245"/>
      <c r="EIJ9" s="246"/>
      <c r="EIK9" s="247"/>
      <c r="EIL9" s="243"/>
      <c r="EIM9" s="244"/>
      <c r="EIN9" s="664"/>
      <c r="EIO9" s="664"/>
      <c r="EIP9" s="664"/>
      <c r="EIQ9" s="245"/>
      <c r="EIR9" s="246"/>
      <c r="EIS9" s="247"/>
      <c r="EIT9" s="243"/>
      <c r="EIU9" s="244"/>
      <c r="EIV9" s="664"/>
      <c r="EIW9" s="664"/>
      <c r="EIX9" s="664"/>
      <c r="EIY9" s="245"/>
      <c r="EIZ9" s="246"/>
      <c r="EJA9" s="247"/>
      <c r="EJB9" s="243"/>
      <c r="EJC9" s="244"/>
      <c r="EJD9" s="664"/>
      <c r="EJE9" s="664"/>
      <c r="EJF9" s="664"/>
      <c r="EJG9" s="245"/>
      <c r="EJH9" s="246"/>
      <c r="EJI9" s="247"/>
      <c r="EJJ9" s="243"/>
      <c r="EJK9" s="244"/>
      <c r="EJL9" s="664"/>
      <c r="EJM9" s="664"/>
      <c r="EJN9" s="664"/>
      <c r="EJO9" s="245"/>
      <c r="EJP9" s="246"/>
      <c r="EJQ9" s="247"/>
      <c r="EJR9" s="243"/>
      <c r="EJS9" s="244"/>
      <c r="EJT9" s="664"/>
      <c r="EJU9" s="664"/>
      <c r="EJV9" s="664"/>
      <c r="EJW9" s="245"/>
      <c r="EJX9" s="246"/>
      <c r="EJY9" s="247"/>
      <c r="EJZ9" s="243"/>
      <c r="EKA9" s="244"/>
      <c r="EKB9" s="664"/>
      <c r="EKC9" s="664"/>
      <c r="EKD9" s="664"/>
      <c r="EKE9" s="245"/>
      <c r="EKF9" s="246"/>
      <c r="EKG9" s="247"/>
      <c r="EKH9" s="243"/>
      <c r="EKI9" s="244"/>
      <c r="EKJ9" s="664"/>
      <c r="EKK9" s="664"/>
      <c r="EKL9" s="664"/>
      <c r="EKM9" s="245"/>
      <c r="EKN9" s="246"/>
      <c r="EKO9" s="247"/>
      <c r="EKP9" s="243"/>
      <c r="EKQ9" s="244"/>
      <c r="EKR9" s="664"/>
      <c r="EKS9" s="664"/>
      <c r="EKT9" s="664"/>
      <c r="EKU9" s="245"/>
      <c r="EKV9" s="246"/>
      <c r="EKW9" s="247"/>
      <c r="EKX9" s="243"/>
      <c r="EKY9" s="244"/>
      <c r="EKZ9" s="664"/>
      <c r="ELA9" s="664"/>
      <c r="ELB9" s="664"/>
      <c r="ELC9" s="245"/>
      <c r="ELD9" s="246"/>
      <c r="ELE9" s="247"/>
      <c r="ELF9" s="243"/>
      <c r="ELG9" s="244"/>
      <c r="ELH9" s="664"/>
      <c r="ELI9" s="664"/>
      <c r="ELJ9" s="664"/>
      <c r="ELK9" s="245"/>
      <c r="ELL9" s="246"/>
      <c r="ELM9" s="247"/>
      <c r="ELN9" s="243"/>
      <c r="ELO9" s="244"/>
      <c r="ELP9" s="664"/>
      <c r="ELQ9" s="664"/>
      <c r="ELR9" s="664"/>
      <c r="ELS9" s="245"/>
      <c r="ELT9" s="246"/>
      <c r="ELU9" s="247"/>
      <c r="ELV9" s="243"/>
      <c r="ELW9" s="244"/>
      <c r="ELX9" s="664"/>
      <c r="ELY9" s="664"/>
      <c r="ELZ9" s="664"/>
      <c r="EMA9" s="245"/>
      <c r="EMB9" s="246"/>
      <c r="EMC9" s="247"/>
      <c r="EMD9" s="243"/>
      <c r="EME9" s="244"/>
      <c r="EMF9" s="664"/>
      <c r="EMG9" s="664"/>
      <c r="EMH9" s="664"/>
      <c r="EMI9" s="245"/>
      <c r="EMJ9" s="246"/>
      <c r="EMK9" s="247"/>
      <c r="EML9" s="243"/>
      <c r="EMM9" s="244"/>
      <c r="EMN9" s="664"/>
      <c r="EMO9" s="664"/>
      <c r="EMP9" s="664"/>
      <c r="EMQ9" s="245"/>
      <c r="EMR9" s="246"/>
      <c r="EMS9" s="247"/>
      <c r="EMT9" s="243"/>
      <c r="EMU9" s="244"/>
      <c r="EMV9" s="664"/>
      <c r="EMW9" s="664"/>
      <c r="EMX9" s="664"/>
      <c r="EMY9" s="245"/>
      <c r="EMZ9" s="246"/>
      <c r="ENA9" s="247"/>
      <c r="ENB9" s="243"/>
      <c r="ENC9" s="244"/>
      <c r="END9" s="664"/>
      <c r="ENE9" s="664"/>
      <c r="ENF9" s="664"/>
      <c r="ENG9" s="245"/>
      <c r="ENH9" s="246"/>
      <c r="ENI9" s="247"/>
      <c r="ENJ9" s="243"/>
      <c r="ENK9" s="244"/>
      <c r="ENL9" s="664"/>
      <c r="ENM9" s="664"/>
      <c r="ENN9" s="664"/>
      <c r="ENO9" s="245"/>
      <c r="ENP9" s="246"/>
      <c r="ENQ9" s="247"/>
      <c r="ENR9" s="243"/>
      <c r="ENS9" s="244"/>
      <c r="ENT9" s="664"/>
      <c r="ENU9" s="664"/>
      <c r="ENV9" s="664"/>
      <c r="ENW9" s="245"/>
      <c r="ENX9" s="246"/>
      <c r="ENY9" s="247"/>
      <c r="ENZ9" s="243"/>
      <c r="EOA9" s="244"/>
      <c r="EOB9" s="664"/>
      <c r="EOC9" s="664"/>
      <c r="EOD9" s="664"/>
      <c r="EOE9" s="245"/>
      <c r="EOF9" s="246"/>
      <c r="EOG9" s="247"/>
      <c r="EOH9" s="243"/>
      <c r="EOI9" s="244"/>
      <c r="EOJ9" s="664"/>
      <c r="EOK9" s="664"/>
      <c r="EOL9" s="664"/>
      <c r="EOM9" s="245"/>
      <c r="EON9" s="246"/>
      <c r="EOO9" s="247"/>
      <c r="EOP9" s="243"/>
      <c r="EOQ9" s="244"/>
      <c r="EOR9" s="664"/>
      <c r="EOS9" s="664"/>
      <c r="EOT9" s="664"/>
      <c r="EOU9" s="245"/>
      <c r="EOV9" s="246"/>
      <c r="EOW9" s="247"/>
      <c r="EOX9" s="243"/>
      <c r="EOY9" s="244"/>
      <c r="EOZ9" s="664"/>
      <c r="EPA9" s="664"/>
      <c r="EPB9" s="664"/>
      <c r="EPC9" s="245"/>
      <c r="EPD9" s="246"/>
      <c r="EPE9" s="247"/>
      <c r="EPF9" s="243"/>
      <c r="EPG9" s="244"/>
      <c r="EPH9" s="664"/>
      <c r="EPI9" s="664"/>
      <c r="EPJ9" s="664"/>
      <c r="EPK9" s="245"/>
      <c r="EPL9" s="246"/>
      <c r="EPM9" s="247"/>
      <c r="EPN9" s="243"/>
      <c r="EPO9" s="244"/>
      <c r="EPP9" s="664"/>
      <c r="EPQ9" s="664"/>
      <c r="EPR9" s="664"/>
      <c r="EPS9" s="245"/>
      <c r="EPT9" s="246"/>
      <c r="EPU9" s="247"/>
      <c r="EPV9" s="243"/>
      <c r="EPW9" s="244"/>
      <c r="EPX9" s="664"/>
      <c r="EPY9" s="664"/>
      <c r="EPZ9" s="664"/>
      <c r="EQA9" s="245"/>
      <c r="EQB9" s="246"/>
      <c r="EQC9" s="247"/>
      <c r="EQD9" s="243"/>
      <c r="EQE9" s="244"/>
      <c r="EQF9" s="664"/>
      <c r="EQG9" s="664"/>
      <c r="EQH9" s="664"/>
      <c r="EQI9" s="245"/>
      <c r="EQJ9" s="246"/>
      <c r="EQK9" s="247"/>
      <c r="EQL9" s="243"/>
      <c r="EQM9" s="244"/>
      <c r="EQN9" s="664"/>
      <c r="EQO9" s="664"/>
      <c r="EQP9" s="664"/>
      <c r="EQQ9" s="245"/>
      <c r="EQR9" s="246"/>
      <c r="EQS9" s="247"/>
      <c r="EQT9" s="243"/>
      <c r="EQU9" s="244"/>
      <c r="EQV9" s="664"/>
      <c r="EQW9" s="664"/>
      <c r="EQX9" s="664"/>
      <c r="EQY9" s="245"/>
      <c r="EQZ9" s="246"/>
      <c r="ERA9" s="247"/>
      <c r="ERB9" s="243"/>
      <c r="ERC9" s="244"/>
      <c r="ERD9" s="664"/>
      <c r="ERE9" s="664"/>
      <c r="ERF9" s="664"/>
      <c r="ERG9" s="245"/>
      <c r="ERH9" s="246"/>
      <c r="ERI9" s="247"/>
      <c r="ERJ9" s="243"/>
      <c r="ERK9" s="244"/>
      <c r="ERL9" s="664"/>
      <c r="ERM9" s="664"/>
      <c r="ERN9" s="664"/>
      <c r="ERO9" s="245"/>
      <c r="ERP9" s="246"/>
      <c r="ERQ9" s="247"/>
      <c r="ERR9" s="243"/>
      <c r="ERS9" s="244"/>
      <c r="ERT9" s="664"/>
      <c r="ERU9" s="664"/>
      <c r="ERV9" s="664"/>
      <c r="ERW9" s="245"/>
      <c r="ERX9" s="246"/>
      <c r="ERY9" s="247"/>
      <c r="ERZ9" s="243"/>
      <c r="ESA9" s="244"/>
      <c r="ESB9" s="664"/>
      <c r="ESC9" s="664"/>
      <c r="ESD9" s="664"/>
      <c r="ESE9" s="245"/>
      <c r="ESF9" s="246"/>
      <c r="ESG9" s="247"/>
      <c r="ESH9" s="243"/>
      <c r="ESI9" s="244"/>
      <c r="ESJ9" s="664"/>
      <c r="ESK9" s="664"/>
      <c r="ESL9" s="664"/>
      <c r="ESM9" s="245"/>
      <c r="ESN9" s="246"/>
      <c r="ESO9" s="247"/>
      <c r="ESP9" s="243"/>
      <c r="ESQ9" s="244"/>
      <c r="ESR9" s="664"/>
      <c r="ESS9" s="664"/>
      <c r="EST9" s="664"/>
      <c r="ESU9" s="245"/>
      <c r="ESV9" s="246"/>
      <c r="ESW9" s="247"/>
      <c r="ESX9" s="243"/>
      <c r="ESY9" s="244"/>
      <c r="ESZ9" s="664"/>
      <c r="ETA9" s="664"/>
      <c r="ETB9" s="664"/>
      <c r="ETC9" s="245"/>
      <c r="ETD9" s="246"/>
      <c r="ETE9" s="247"/>
      <c r="ETF9" s="243"/>
      <c r="ETG9" s="244"/>
      <c r="ETH9" s="664"/>
      <c r="ETI9" s="664"/>
      <c r="ETJ9" s="664"/>
      <c r="ETK9" s="245"/>
      <c r="ETL9" s="246"/>
      <c r="ETM9" s="247"/>
      <c r="ETN9" s="243"/>
      <c r="ETO9" s="244"/>
      <c r="ETP9" s="664"/>
      <c r="ETQ9" s="664"/>
      <c r="ETR9" s="664"/>
      <c r="ETS9" s="245"/>
      <c r="ETT9" s="246"/>
      <c r="ETU9" s="247"/>
      <c r="ETV9" s="243"/>
      <c r="ETW9" s="244"/>
      <c r="ETX9" s="664"/>
      <c r="ETY9" s="664"/>
      <c r="ETZ9" s="664"/>
      <c r="EUA9" s="245"/>
      <c r="EUB9" s="246"/>
      <c r="EUC9" s="247"/>
      <c r="EUD9" s="243"/>
      <c r="EUE9" s="244"/>
      <c r="EUF9" s="664"/>
      <c r="EUG9" s="664"/>
      <c r="EUH9" s="664"/>
      <c r="EUI9" s="245"/>
      <c r="EUJ9" s="246"/>
      <c r="EUK9" s="247"/>
      <c r="EUL9" s="243"/>
      <c r="EUM9" s="244"/>
      <c r="EUN9" s="664"/>
      <c r="EUO9" s="664"/>
      <c r="EUP9" s="664"/>
      <c r="EUQ9" s="245"/>
      <c r="EUR9" s="246"/>
      <c r="EUS9" s="247"/>
      <c r="EUT9" s="243"/>
      <c r="EUU9" s="244"/>
      <c r="EUV9" s="664"/>
      <c r="EUW9" s="664"/>
      <c r="EUX9" s="664"/>
      <c r="EUY9" s="245"/>
      <c r="EUZ9" s="246"/>
      <c r="EVA9" s="247"/>
      <c r="EVB9" s="243"/>
      <c r="EVC9" s="244"/>
      <c r="EVD9" s="664"/>
      <c r="EVE9" s="664"/>
      <c r="EVF9" s="664"/>
      <c r="EVG9" s="245"/>
      <c r="EVH9" s="246"/>
      <c r="EVI9" s="247"/>
      <c r="EVJ9" s="243"/>
      <c r="EVK9" s="244"/>
      <c r="EVL9" s="664"/>
      <c r="EVM9" s="664"/>
      <c r="EVN9" s="664"/>
      <c r="EVO9" s="245"/>
      <c r="EVP9" s="246"/>
      <c r="EVQ9" s="247"/>
      <c r="EVR9" s="243"/>
      <c r="EVS9" s="244"/>
      <c r="EVT9" s="664"/>
      <c r="EVU9" s="664"/>
      <c r="EVV9" s="664"/>
      <c r="EVW9" s="245"/>
      <c r="EVX9" s="246"/>
      <c r="EVY9" s="247"/>
      <c r="EVZ9" s="243"/>
      <c r="EWA9" s="244"/>
      <c r="EWB9" s="664"/>
      <c r="EWC9" s="664"/>
      <c r="EWD9" s="664"/>
      <c r="EWE9" s="245"/>
      <c r="EWF9" s="246"/>
      <c r="EWG9" s="247"/>
      <c r="EWH9" s="243"/>
      <c r="EWI9" s="244"/>
      <c r="EWJ9" s="664"/>
      <c r="EWK9" s="664"/>
      <c r="EWL9" s="664"/>
      <c r="EWM9" s="245"/>
      <c r="EWN9" s="246"/>
      <c r="EWO9" s="247"/>
      <c r="EWP9" s="243"/>
      <c r="EWQ9" s="244"/>
      <c r="EWR9" s="664"/>
      <c r="EWS9" s="664"/>
      <c r="EWT9" s="664"/>
      <c r="EWU9" s="245"/>
      <c r="EWV9" s="246"/>
      <c r="EWW9" s="247"/>
      <c r="EWX9" s="243"/>
      <c r="EWY9" s="244"/>
      <c r="EWZ9" s="664"/>
      <c r="EXA9" s="664"/>
      <c r="EXB9" s="664"/>
      <c r="EXC9" s="245"/>
      <c r="EXD9" s="246"/>
      <c r="EXE9" s="247"/>
      <c r="EXF9" s="243"/>
      <c r="EXG9" s="244"/>
      <c r="EXH9" s="664"/>
      <c r="EXI9" s="664"/>
      <c r="EXJ9" s="664"/>
      <c r="EXK9" s="245"/>
      <c r="EXL9" s="246"/>
      <c r="EXM9" s="247"/>
      <c r="EXN9" s="243"/>
      <c r="EXO9" s="244"/>
      <c r="EXP9" s="664"/>
      <c r="EXQ9" s="664"/>
      <c r="EXR9" s="664"/>
      <c r="EXS9" s="245"/>
      <c r="EXT9" s="246"/>
      <c r="EXU9" s="247"/>
      <c r="EXV9" s="243"/>
      <c r="EXW9" s="244"/>
      <c r="EXX9" s="664"/>
      <c r="EXY9" s="664"/>
      <c r="EXZ9" s="664"/>
      <c r="EYA9" s="245"/>
      <c r="EYB9" s="246"/>
      <c r="EYC9" s="247"/>
      <c r="EYD9" s="243"/>
      <c r="EYE9" s="244"/>
      <c r="EYF9" s="664"/>
      <c r="EYG9" s="664"/>
      <c r="EYH9" s="664"/>
      <c r="EYI9" s="245"/>
      <c r="EYJ9" s="246"/>
      <c r="EYK9" s="247"/>
      <c r="EYL9" s="243"/>
      <c r="EYM9" s="244"/>
      <c r="EYN9" s="664"/>
      <c r="EYO9" s="664"/>
      <c r="EYP9" s="664"/>
      <c r="EYQ9" s="245"/>
      <c r="EYR9" s="246"/>
      <c r="EYS9" s="247"/>
      <c r="EYT9" s="243"/>
      <c r="EYU9" s="244"/>
      <c r="EYV9" s="664"/>
      <c r="EYW9" s="664"/>
      <c r="EYX9" s="664"/>
      <c r="EYY9" s="245"/>
      <c r="EYZ9" s="246"/>
      <c r="EZA9" s="247"/>
      <c r="EZB9" s="243"/>
      <c r="EZC9" s="244"/>
      <c r="EZD9" s="664"/>
      <c r="EZE9" s="664"/>
      <c r="EZF9" s="664"/>
      <c r="EZG9" s="245"/>
      <c r="EZH9" s="246"/>
      <c r="EZI9" s="247"/>
      <c r="EZJ9" s="243"/>
      <c r="EZK9" s="244"/>
      <c r="EZL9" s="664"/>
      <c r="EZM9" s="664"/>
      <c r="EZN9" s="664"/>
      <c r="EZO9" s="245"/>
      <c r="EZP9" s="246"/>
      <c r="EZQ9" s="247"/>
      <c r="EZR9" s="243"/>
      <c r="EZS9" s="244"/>
      <c r="EZT9" s="664"/>
      <c r="EZU9" s="664"/>
      <c r="EZV9" s="664"/>
      <c r="EZW9" s="245"/>
      <c r="EZX9" s="246"/>
      <c r="EZY9" s="247"/>
      <c r="EZZ9" s="243"/>
      <c r="FAA9" s="244"/>
      <c r="FAB9" s="664"/>
      <c r="FAC9" s="664"/>
      <c r="FAD9" s="664"/>
      <c r="FAE9" s="245"/>
      <c r="FAF9" s="246"/>
      <c r="FAG9" s="247"/>
      <c r="FAH9" s="243"/>
      <c r="FAI9" s="244"/>
      <c r="FAJ9" s="664"/>
      <c r="FAK9" s="664"/>
      <c r="FAL9" s="664"/>
      <c r="FAM9" s="245"/>
      <c r="FAN9" s="246"/>
      <c r="FAO9" s="247"/>
      <c r="FAP9" s="243"/>
      <c r="FAQ9" s="244"/>
      <c r="FAR9" s="664"/>
      <c r="FAS9" s="664"/>
      <c r="FAT9" s="664"/>
      <c r="FAU9" s="245"/>
      <c r="FAV9" s="246"/>
      <c r="FAW9" s="247"/>
      <c r="FAX9" s="243"/>
      <c r="FAY9" s="244"/>
      <c r="FAZ9" s="664"/>
      <c r="FBA9" s="664"/>
      <c r="FBB9" s="664"/>
      <c r="FBC9" s="245"/>
      <c r="FBD9" s="246"/>
      <c r="FBE9" s="247"/>
      <c r="FBF9" s="243"/>
      <c r="FBG9" s="244"/>
      <c r="FBH9" s="664"/>
      <c r="FBI9" s="664"/>
      <c r="FBJ9" s="664"/>
      <c r="FBK9" s="245"/>
      <c r="FBL9" s="246"/>
      <c r="FBM9" s="247"/>
      <c r="FBN9" s="243"/>
      <c r="FBO9" s="244"/>
      <c r="FBP9" s="664"/>
      <c r="FBQ9" s="664"/>
      <c r="FBR9" s="664"/>
      <c r="FBS9" s="245"/>
      <c r="FBT9" s="246"/>
      <c r="FBU9" s="247"/>
      <c r="FBV9" s="243"/>
      <c r="FBW9" s="244"/>
      <c r="FBX9" s="664"/>
      <c r="FBY9" s="664"/>
      <c r="FBZ9" s="664"/>
      <c r="FCA9" s="245"/>
      <c r="FCB9" s="246"/>
      <c r="FCC9" s="247"/>
      <c r="FCD9" s="243"/>
      <c r="FCE9" s="244"/>
      <c r="FCF9" s="664"/>
      <c r="FCG9" s="664"/>
      <c r="FCH9" s="664"/>
      <c r="FCI9" s="245"/>
      <c r="FCJ9" s="246"/>
      <c r="FCK9" s="247"/>
      <c r="FCL9" s="243"/>
      <c r="FCM9" s="244"/>
      <c r="FCN9" s="664"/>
      <c r="FCO9" s="664"/>
      <c r="FCP9" s="664"/>
      <c r="FCQ9" s="245"/>
      <c r="FCR9" s="246"/>
      <c r="FCS9" s="247"/>
      <c r="FCT9" s="243"/>
      <c r="FCU9" s="244"/>
      <c r="FCV9" s="664"/>
      <c r="FCW9" s="664"/>
      <c r="FCX9" s="664"/>
      <c r="FCY9" s="245"/>
      <c r="FCZ9" s="246"/>
      <c r="FDA9" s="247"/>
      <c r="FDB9" s="243"/>
      <c r="FDC9" s="244"/>
      <c r="FDD9" s="664"/>
      <c r="FDE9" s="664"/>
      <c r="FDF9" s="664"/>
      <c r="FDG9" s="245"/>
      <c r="FDH9" s="246"/>
      <c r="FDI9" s="247"/>
      <c r="FDJ9" s="243"/>
      <c r="FDK9" s="244"/>
      <c r="FDL9" s="664"/>
      <c r="FDM9" s="664"/>
      <c r="FDN9" s="664"/>
      <c r="FDO9" s="245"/>
      <c r="FDP9" s="246"/>
      <c r="FDQ9" s="247"/>
      <c r="FDR9" s="243"/>
      <c r="FDS9" s="244"/>
      <c r="FDT9" s="664"/>
      <c r="FDU9" s="664"/>
      <c r="FDV9" s="664"/>
      <c r="FDW9" s="245"/>
      <c r="FDX9" s="246"/>
      <c r="FDY9" s="247"/>
      <c r="FDZ9" s="243"/>
      <c r="FEA9" s="244"/>
      <c r="FEB9" s="664"/>
      <c r="FEC9" s="664"/>
      <c r="FED9" s="664"/>
      <c r="FEE9" s="245"/>
      <c r="FEF9" s="246"/>
      <c r="FEG9" s="247"/>
      <c r="FEH9" s="243"/>
      <c r="FEI9" s="244"/>
      <c r="FEJ9" s="664"/>
      <c r="FEK9" s="664"/>
      <c r="FEL9" s="664"/>
      <c r="FEM9" s="245"/>
      <c r="FEN9" s="246"/>
      <c r="FEO9" s="247"/>
      <c r="FEP9" s="243"/>
      <c r="FEQ9" s="244"/>
      <c r="FER9" s="664"/>
      <c r="FES9" s="664"/>
      <c r="FET9" s="664"/>
      <c r="FEU9" s="245"/>
      <c r="FEV9" s="246"/>
      <c r="FEW9" s="247"/>
      <c r="FEX9" s="243"/>
      <c r="FEY9" s="244"/>
      <c r="FEZ9" s="664"/>
      <c r="FFA9" s="664"/>
      <c r="FFB9" s="664"/>
      <c r="FFC9" s="245"/>
      <c r="FFD9" s="246"/>
      <c r="FFE9" s="247"/>
      <c r="FFF9" s="243"/>
      <c r="FFG9" s="244"/>
      <c r="FFH9" s="664"/>
      <c r="FFI9" s="664"/>
      <c r="FFJ9" s="664"/>
      <c r="FFK9" s="245"/>
      <c r="FFL9" s="246"/>
      <c r="FFM9" s="247"/>
      <c r="FFN9" s="243"/>
      <c r="FFO9" s="244"/>
      <c r="FFP9" s="664"/>
      <c r="FFQ9" s="664"/>
      <c r="FFR9" s="664"/>
      <c r="FFS9" s="245"/>
      <c r="FFT9" s="246"/>
      <c r="FFU9" s="247"/>
      <c r="FFV9" s="243"/>
      <c r="FFW9" s="244"/>
      <c r="FFX9" s="664"/>
      <c r="FFY9" s="664"/>
      <c r="FFZ9" s="664"/>
      <c r="FGA9" s="245"/>
      <c r="FGB9" s="246"/>
      <c r="FGC9" s="247"/>
      <c r="FGD9" s="243"/>
      <c r="FGE9" s="244"/>
      <c r="FGF9" s="664"/>
      <c r="FGG9" s="664"/>
      <c r="FGH9" s="664"/>
      <c r="FGI9" s="245"/>
      <c r="FGJ9" s="246"/>
      <c r="FGK9" s="247"/>
      <c r="FGL9" s="243"/>
      <c r="FGM9" s="244"/>
      <c r="FGN9" s="664"/>
      <c r="FGO9" s="664"/>
      <c r="FGP9" s="664"/>
      <c r="FGQ9" s="245"/>
      <c r="FGR9" s="246"/>
      <c r="FGS9" s="247"/>
      <c r="FGT9" s="243"/>
      <c r="FGU9" s="244"/>
      <c r="FGV9" s="664"/>
      <c r="FGW9" s="664"/>
      <c r="FGX9" s="664"/>
      <c r="FGY9" s="245"/>
      <c r="FGZ9" s="246"/>
      <c r="FHA9" s="247"/>
      <c r="FHB9" s="243"/>
      <c r="FHC9" s="244"/>
      <c r="FHD9" s="664"/>
      <c r="FHE9" s="664"/>
      <c r="FHF9" s="664"/>
      <c r="FHG9" s="245"/>
      <c r="FHH9" s="246"/>
      <c r="FHI9" s="247"/>
      <c r="FHJ9" s="243"/>
      <c r="FHK9" s="244"/>
      <c r="FHL9" s="664"/>
      <c r="FHM9" s="664"/>
      <c r="FHN9" s="664"/>
      <c r="FHO9" s="245"/>
      <c r="FHP9" s="246"/>
      <c r="FHQ9" s="247"/>
      <c r="FHR9" s="243"/>
      <c r="FHS9" s="244"/>
      <c r="FHT9" s="664"/>
      <c r="FHU9" s="664"/>
      <c r="FHV9" s="664"/>
      <c r="FHW9" s="245"/>
      <c r="FHX9" s="246"/>
      <c r="FHY9" s="247"/>
      <c r="FHZ9" s="243"/>
      <c r="FIA9" s="244"/>
      <c r="FIB9" s="664"/>
      <c r="FIC9" s="664"/>
      <c r="FID9" s="664"/>
      <c r="FIE9" s="245"/>
      <c r="FIF9" s="246"/>
      <c r="FIG9" s="247"/>
      <c r="FIH9" s="243"/>
      <c r="FII9" s="244"/>
      <c r="FIJ9" s="664"/>
      <c r="FIK9" s="664"/>
      <c r="FIL9" s="664"/>
      <c r="FIM9" s="245"/>
      <c r="FIN9" s="246"/>
      <c r="FIO9" s="247"/>
      <c r="FIP9" s="243"/>
      <c r="FIQ9" s="244"/>
      <c r="FIR9" s="664"/>
      <c r="FIS9" s="664"/>
      <c r="FIT9" s="664"/>
      <c r="FIU9" s="245"/>
      <c r="FIV9" s="246"/>
      <c r="FIW9" s="247"/>
      <c r="FIX9" s="243"/>
      <c r="FIY9" s="244"/>
      <c r="FIZ9" s="664"/>
      <c r="FJA9" s="664"/>
      <c r="FJB9" s="664"/>
      <c r="FJC9" s="245"/>
      <c r="FJD9" s="246"/>
      <c r="FJE9" s="247"/>
      <c r="FJF9" s="243"/>
      <c r="FJG9" s="244"/>
      <c r="FJH9" s="664"/>
      <c r="FJI9" s="664"/>
      <c r="FJJ9" s="664"/>
      <c r="FJK9" s="245"/>
      <c r="FJL9" s="246"/>
      <c r="FJM9" s="247"/>
      <c r="FJN9" s="243"/>
      <c r="FJO9" s="244"/>
      <c r="FJP9" s="664"/>
      <c r="FJQ9" s="664"/>
      <c r="FJR9" s="664"/>
      <c r="FJS9" s="245"/>
      <c r="FJT9" s="246"/>
      <c r="FJU9" s="247"/>
      <c r="FJV9" s="243"/>
      <c r="FJW9" s="244"/>
      <c r="FJX9" s="664"/>
      <c r="FJY9" s="664"/>
      <c r="FJZ9" s="664"/>
      <c r="FKA9" s="245"/>
      <c r="FKB9" s="246"/>
      <c r="FKC9" s="247"/>
      <c r="FKD9" s="243"/>
      <c r="FKE9" s="244"/>
      <c r="FKF9" s="664"/>
      <c r="FKG9" s="664"/>
      <c r="FKH9" s="664"/>
      <c r="FKI9" s="245"/>
      <c r="FKJ9" s="246"/>
      <c r="FKK9" s="247"/>
      <c r="FKL9" s="243"/>
      <c r="FKM9" s="244"/>
      <c r="FKN9" s="664"/>
      <c r="FKO9" s="664"/>
      <c r="FKP9" s="664"/>
      <c r="FKQ9" s="245"/>
      <c r="FKR9" s="246"/>
      <c r="FKS9" s="247"/>
      <c r="FKT9" s="243"/>
      <c r="FKU9" s="244"/>
      <c r="FKV9" s="664"/>
      <c r="FKW9" s="664"/>
      <c r="FKX9" s="664"/>
      <c r="FKY9" s="245"/>
      <c r="FKZ9" s="246"/>
      <c r="FLA9" s="247"/>
      <c r="FLB9" s="243"/>
      <c r="FLC9" s="244"/>
      <c r="FLD9" s="664"/>
      <c r="FLE9" s="664"/>
      <c r="FLF9" s="664"/>
      <c r="FLG9" s="245"/>
      <c r="FLH9" s="246"/>
      <c r="FLI9" s="247"/>
      <c r="FLJ9" s="243"/>
      <c r="FLK9" s="244"/>
      <c r="FLL9" s="664"/>
      <c r="FLM9" s="664"/>
      <c r="FLN9" s="664"/>
      <c r="FLO9" s="245"/>
      <c r="FLP9" s="246"/>
      <c r="FLQ9" s="247"/>
      <c r="FLR9" s="243"/>
      <c r="FLS9" s="244"/>
      <c r="FLT9" s="664"/>
      <c r="FLU9" s="664"/>
      <c r="FLV9" s="664"/>
      <c r="FLW9" s="245"/>
      <c r="FLX9" s="246"/>
      <c r="FLY9" s="247"/>
      <c r="FLZ9" s="243"/>
      <c r="FMA9" s="244"/>
      <c r="FMB9" s="664"/>
      <c r="FMC9" s="664"/>
      <c r="FMD9" s="664"/>
      <c r="FME9" s="245"/>
      <c r="FMF9" s="246"/>
      <c r="FMG9" s="247"/>
      <c r="FMH9" s="243"/>
      <c r="FMI9" s="244"/>
      <c r="FMJ9" s="664"/>
      <c r="FMK9" s="664"/>
      <c r="FML9" s="664"/>
      <c r="FMM9" s="245"/>
      <c r="FMN9" s="246"/>
      <c r="FMO9" s="247"/>
      <c r="FMP9" s="243"/>
      <c r="FMQ9" s="244"/>
      <c r="FMR9" s="664"/>
      <c r="FMS9" s="664"/>
      <c r="FMT9" s="664"/>
      <c r="FMU9" s="245"/>
      <c r="FMV9" s="246"/>
      <c r="FMW9" s="247"/>
      <c r="FMX9" s="243"/>
      <c r="FMY9" s="244"/>
      <c r="FMZ9" s="664"/>
      <c r="FNA9" s="664"/>
      <c r="FNB9" s="664"/>
      <c r="FNC9" s="245"/>
      <c r="FND9" s="246"/>
      <c r="FNE9" s="247"/>
      <c r="FNF9" s="243"/>
      <c r="FNG9" s="244"/>
      <c r="FNH9" s="664"/>
      <c r="FNI9" s="664"/>
      <c r="FNJ9" s="664"/>
      <c r="FNK9" s="245"/>
      <c r="FNL9" s="246"/>
      <c r="FNM9" s="247"/>
      <c r="FNN9" s="243"/>
      <c r="FNO9" s="244"/>
      <c r="FNP9" s="664"/>
      <c r="FNQ9" s="664"/>
      <c r="FNR9" s="664"/>
      <c r="FNS9" s="245"/>
      <c r="FNT9" s="246"/>
      <c r="FNU9" s="247"/>
      <c r="FNV9" s="243"/>
      <c r="FNW9" s="244"/>
      <c r="FNX9" s="664"/>
      <c r="FNY9" s="664"/>
      <c r="FNZ9" s="664"/>
      <c r="FOA9" s="245"/>
      <c r="FOB9" s="246"/>
      <c r="FOC9" s="247"/>
      <c r="FOD9" s="243"/>
      <c r="FOE9" s="244"/>
      <c r="FOF9" s="664"/>
      <c r="FOG9" s="664"/>
      <c r="FOH9" s="664"/>
      <c r="FOI9" s="245"/>
      <c r="FOJ9" s="246"/>
      <c r="FOK9" s="247"/>
      <c r="FOL9" s="243"/>
      <c r="FOM9" s="244"/>
      <c r="FON9" s="664"/>
      <c r="FOO9" s="664"/>
      <c r="FOP9" s="664"/>
      <c r="FOQ9" s="245"/>
      <c r="FOR9" s="246"/>
      <c r="FOS9" s="247"/>
      <c r="FOT9" s="243"/>
      <c r="FOU9" s="244"/>
      <c r="FOV9" s="664"/>
      <c r="FOW9" s="664"/>
      <c r="FOX9" s="664"/>
      <c r="FOY9" s="245"/>
      <c r="FOZ9" s="246"/>
      <c r="FPA9" s="247"/>
      <c r="FPB9" s="243"/>
      <c r="FPC9" s="244"/>
      <c r="FPD9" s="664"/>
      <c r="FPE9" s="664"/>
      <c r="FPF9" s="664"/>
      <c r="FPG9" s="245"/>
      <c r="FPH9" s="246"/>
      <c r="FPI9" s="247"/>
      <c r="FPJ9" s="243"/>
      <c r="FPK9" s="244"/>
      <c r="FPL9" s="664"/>
      <c r="FPM9" s="664"/>
      <c r="FPN9" s="664"/>
      <c r="FPO9" s="245"/>
      <c r="FPP9" s="246"/>
      <c r="FPQ9" s="247"/>
      <c r="FPR9" s="243"/>
      <c r="FPS9" s="244"/>
      <c r="FPT9" s="664"/>
      <c r="FPU9" s="664"/>
      <c r="FPV9" s="664"/>
      <c r="FPW9" s="245"/>
      <c r="FPX9" s="246"/>
      <c r="FPY9" s="247"/>
      <c r="FPZ9" s="243"/>
      <c r="FQA9" s="244"/>
      <c r="FQB9" s="664"/>
      <c r="FQC9" s="664"/>
      <c r="FQD9" s="664"/>
      <c r="FQE9" s="245"/>
      <c r="FQF9" s="246"/>
      <c r="FQG9" s="247"/>
      <c r="FQH9" s="243"/>
      <c r="FQI9" s="244"/>
      <c r="FQJ9" s="664"/>
      <c r="FQK9" s="664"/>
      <c r="FQL9" s="664"/>
      <c r="FQM9" s="245"/>
      <c r="FQN9" s="246"/>
      <c r="FQO9" s="247"/>
      <c r="FQP9" s="243"/>
      <c r="FQQ9" s="244"/>
      <c r="FQR9" s="664"/>
      <c r="FQS9" s="664"/>
      <c r="FQT9" s="664"/>
      <c r="FQU9" s="245"/>
      <c r="FQV9" s="246"/>
      <c r="FQW9" s="247"/>
      <c r="FQX9" s="243"/>
      <c r="FQY9" s="244"/>
      <c r="FQZ9" s="664"/>
      <c r="FRA9" s="664"/>
      <c r="FRB9" s="664"/>
      <c r="FRC9" s="245"/>
      <c r="FRD9" s="246"/>
      <c r="FRE9" s="247"/>
      <c r="FRF9" s="243"/>
      <c r="FRG9" s="244"/>
      <c r="FRH9" s="664"/>
      <c r="FRI9" s="664"/>
      <c r="FRJ9" s="664"/>
      <c r="FRK9" s="245"/>
      <c r="FRL9" s="246"/>
      <c r="FRM9" s="247"/>
      <c r="FRN9" s="243"/>
      <c r="FRO9" s="244"/>
      <c r="FRP9" s="664"/>
      <c r="FRQ9" s="664"/>
      <c r="FRR9" s="664"/>
      <c r="FRS9" s="245"/>
      <c r="FRT9" s="246"/>
      <c r="FRU9" s="247"/>
      <c r="FRV9" s="243"/>
      <c r="FRW9" s="244"/>
      <c r="FRX9" s="664"/>
      <c r="FRY9" s="664"/>
      <c r="FRZ9" s="664"/>
      <c r="FSA9" s="245"/>
      <c r="FSB9" s="246"/>
      <c r="FSC9" s="247"/>
      <c r="FSD9" s="243"/>
      <c r="FSE9" s="244"/>
      <c r="FSF9" s="664"/>
      <c r="FSG9" s="664"/>
      <c r="FSH9" s="664"/>
      <c r="FSI9" s="245"/>
      <c r="FSJ9" s="246"/>
      <c r="FSK9" s="247"/>
      <c r="FSL9" s="243"/>
      <c r="FSM9" s="244"/>
      <c r="FSN9" s="664"/>
      <c r="FSO9" s="664"/>
      <c r="FSP9" s="664"/>
      <c r="FSQ9" s="245"/>
      <c r="FSR9" s="246"/>
      <c r="FSS9" s="247"/>
      <c r="FST9" s="243"/>
      <c r="FSU9" s="244"/>
      <c r="FSV9" s="664"/>
      <c r="FSW9" s="664"/>
      <c r="FSX9" s="664"/>
      <c r="FSY9" s="245"/>
      <c r="FSZ9" s="246"/>
      <c r="FTA9" s="247"/>
      <c r="FTB9" s="243"/>
      <c r="FTC9" s="244"/>
      <c r="FTD9" s="664"/>
      <c r="FTE9" s="664"/>
      <c r="FTF9" s="664"/>
      <c r="FTG9" s="245"/>
      <c r="FTH9" s="246"/>
      <c r="FTI9" s="247"/>
      <c r="FTJ9" s="243"/>
      <c r="FTK9" s="244"/>
      <c r="FTL9" s="664"/>
      <c r="FTM9" s="664"/>
      <c r="FTN9" s="664"/>
      <c r="FTO9" s="245"/>
      <c r="FTP9" s="246"/>
      <c r="FTQ9" s="247"/>
      <c r="FTR9" s="243"/>
      <c r="FTS9" s="244"/>
      <c r="FTT9" s="664"/>
      <c r="FTU9" s="664"/>
      <c r="FTV9" s="664"/>
      <c r="FTW9" s="245"/>
      <c r="FTX9" s="246"/>
      <c r="FTY9" s="247"/>
      <c r="FTZ9" s="243"/>
      <c r="FUA9" s="244"/>
      <c r="FUB9" s="664"/>
      <c r="FUC9" s="664"/>
      <c r="FUD9" s="664"/>
      <c r="FUE9" s="245"/>
      <c r="FUF9" s="246"/>
      <c r="FUG9" s="247"/>
      <c r="FUH9" s="243"/>
      <c r="FUI9" s="244"/>
      <c r="FUJ9" s="664"/>
      <c r="FUK9" s="664"/>
      <c r="FUL9" s="664"/>
      <c r="FUM9" s="245"/>
      <c r="FUN9" s="246"/>
      <c r="FUO9" s="247"/>
      <c r="FUP9" s="243"/>
      <c r="FUQ9" s="244"/>
      <c r="FUR9" s="664"/>
      <c r="FUS9" s="664"/>
      <c r="FUT9" s="664"/>
      <c r="FUU9" s="245"/>
      <c r="FUV9" s="246"/>
      <c r="FUW9" s="247"/>
      <c r="FUX9" s="243"/>
      <c r="FUY9" s="244"/>
      <c r="FUZ9" s="664"/>
      <c r="FVA9" s="664"/>
      <c r="FVB9" s="664"/>
      <c r="FVC9" s="245"/>
      <c r="FVD9" s="246"/>
      <c r="FVE9" s="247"/>
      <c r="FVF9" s="243"/>
      <c r="FVG9" s="244"/>
      <c r="FVH9" s="664"/>
      <c r="FVI9" s="664"/>
      <c r="FVJ9" s="664"/>
      <c r="FVK9" s="245"/>
      <c r="FVL9" s="246"/>
      <c r="FVM9" s="247"/>
      <c r="FVN9" s="243"/>
      <c r="FVO9" s="244"/>
      <c r="FVP9" s="664"/>
      <c r="FVQ9" s="664"/>
      <c r="FVR9" s="664"/>
      <c r="FVS9" s="245"/>
      <c r="FVT9" s="246"/>
      <c r="FVU9" s="247"/>
      <c r="FVV9" s="243"/>
      <c r="FVW9" s="244"/>
      <c r="FVX9" s="664"/>
      <c r="FVY9" s="664"/>
      <c r="FVZ9" s="664"/>
      <c r="FWA9" s="245"/>
      <c r="FWB9" s="246"/>
      <c r="FWC9" s="247"/>
      <c r="FWD9" s="243"/>
      <c r="FWE9" s="244"/>
      <c r="FWF9" s="664"/>
      <c r="FWG9" s="664"/>
      <c r="FWH9" s="664"/>
      <c r="FWI9" s="245"/>
      <c r="FWJ9" s="246"/>
      <c r="FWK9" s="247"/>
      <c r="FWL9" s="243"/>
      <c r="FWM9" s="244"/>
      <c r="FWN9" s="664"/>
      <c r="FWO9" s="664"/>
      <c r="FWP9" s="664"/>
      <c r="FWQ9" s="245"/>
      <c r="FWR9" s="246"/>
      <c r="FWS9" s="247"/>
      <c r="FWT9" s="243"/>
      <c r="FWU9" s="244"/>
      <c r="FWV9" s="664"/>
      <c r="FWW9" s="664"/>
      <c r="FWX9" s="664"/>
      <c r="FWY9" s="245"/>
      <c r="FWZ9" s="246"/>
      <c r="FXA9" s="247"/>
      <c r="FXB9" s="243"/>
      <c r="FXC9" s="244"/>
      <c r="FXD9" s="664"/>
      <c r="FXE9" s="664"/>
      <c r="FXF9" s="664"/>
      <c r="FXG9" s="245"/>
      <c r="FXH9" s="246"/>
      <c r="FXI9" s="247"/>
      <c r="FXJ9" s="243"/>
      <c r="FXK9" s="244"/>
      <c r="FXL9" s="664"/>
      <c r="FXM9" s="664"/>
      <c r="FXN9" s="664"/>
      <c r="FXO9" s="245"/>
      <c r="FXP9" s="246"/>
      <c r="FXQ9" s="247"/>
      <c r="FXR9" s="243"/>
      <c r="FXS9" s="244"/>
      <c r="FXT9" s="664"/>
      <c r="FXU9" s="664"/>
      <c r="FXV9" s="664"/>
      <c r="FXW9" s="245"/>
      <c r="FXX9" s="246"/>
      <c r="FXY9" s="247"/>
      <c r="FXZ9" s="243"/>
      <c r="FYA9" s="244"/>
      <c r="FYB9" s="664"/>
      <c r="FYC9" s="664"/>
      <c r="FYD9" s="664"/>
      <c r="FYE9" s="245"/>
      <c r="FYF9" s="246"/>
      <c r="FYG9" s="247"/>
      <c r="FYH9" s="243"/>
      <c r="FYI9" s="244"/>
      <c r="FYJ9" s="664"/>
      <c r="FYK9" s="664"/>
      <c r="FYL9" s="664"/>
      <c r="FYM9" s="245"/>
      <c r="FYN9" s="246"/>
      <c r="FYO9" s="247"/>
      <c r="FYP9" s="243"/>
      <c r="FYQ9" s="244"/>
      <c r="FYR9" s="664"/>
      <c r="FYS9" s="664"/>
      <c r="FYT9" s="664"/>
      <c r="FYU9" s="245"/>
      <c r="FYV9" s="246"/>
      <c r="FYW9" s="247"/>
      <c r="FYX9" s="243"/>
      <c r="FYY9" s="244"/>
      <c r="FYZ9" s="664"/>
      <c r="FZA9" s="664"/>
      <c r="FZB9" s="664"/>
      <c r="FZC9" s="245"/>
      <c r="FZD9" s="246"/>
      <c r="FZE9" s="247"/>
      <c r="FZF9" s="243"/>
      <c r="FZG9" s="244"/>
      <c r="FZH9" s="664"/>
      <c r="FZI9" s="664"/>
      <c r="FZJ9" s="664"/>
      <c r="FZK9" s="245"/>
      <c r="FZL9" s="246"/>
      <c r="FZM9" s="247"/>
      <c r="FZN9" s="243"/>
      <c r="FZO9" s="244"/>
      <c r="FZP9" s="664"/>
      <c r="FZQ9" s="664"/>
      <c r="FZR9" s="664"/>
      <c r="FZS9" s="245"/>
      <c r="FZT9" s="246"/>
      <c r="FZU9" s="247"/>
      <c r="FZV9" s="243"/>
      <c r="FZW9" s="244"/>
      <c r="FZX9" s="664"/>
      <c r="FZY9" s="664"/>
      <c r="FZZ9" s="664"/>
      <c r="GAA9" s="245"/>
      <c r="GAB9" s="246"/>
      <c r="GAC9" s="247"/>
      <c r="GAD9" s="243"/>
      <c r="GAE9" s="244"/>
      <c r="GAF9" s="664"/>
      <c r="GAG9" s="664"/>
      <c r="GAH9" s="664"/>
      <c r="GAI9" s="245"/>
      <c r="GAJ9" s="246"/>
      <c r="GAK9" s="247"/>
      <c r="GAL9" s="243"/>
      <c r="GAM9" s="244"/>
      <c r="GAN9" s="664"/>
      <c r="GAO9" s="664"/>
      <c r="GAP9" s="664"/>
      <c r="GAQ9" s="245"/>
      <c r="GAR9" s="246"/>
      <c r="GAS9" s="247"/>
      <c r="GAT9" s="243"/>
      <c r="GAU9" s="244"/>
      <c r="GAV9" s="664"/>
      <c r="GAW9" s="664"/>
      <c r="GAX9" s="664"/>
      <c r="GAY9" s="245"/>
      <c r="GAZ9" s="246"/>
      <c r="GBA9" s="247"/>
      <c r="GBB9" s="243"/>
      <c r="GBC9" s="244"/>
      <c r="GBD9" s="664"/>
      <c r="GBE9" s="664"/>
      <c r="GBF9" s="664"/>
      <c r="GBG9" s="245"/>
      <c r="GBH9" s="246"/>
      <c r="GBI9" s="247"/>
      <c r="GBJ9" s="243"/>
      <c r="GBK9" s="244"/>
      <c r="GBL9" s="664"/>
      <c r="GBM9" s="664"/>
      <c r="GBN9" s="664"/>
      <c r="GBO9" s="245"/>
      <c r="GBP9" s="246"/>
      <c r="GBQ9" s="247"/>
      <c r="GBR9" s="243"/>
      <c r="GBS9" s="244"/>
      <c r="GBT9" s="664"/>
      <c r="GBU9" s="664"/>
      <c r="GBV9" s="664"/>
      <c r="GBW9" s="245"/>
      <c r="GBX9" s="246"/>
      <c r="GBY9" s="247"/>
      <c r="GBZ9" s="243"/>
      <c r="GCA9" s="244"/>
      <c r="GCB9" s="664"/>
      <c r="GCC9" s="664"/>
      <c r="GCD9" s="664"/>
      <c r="GCE9" s="245"/>
      <c r="GCF9" s="246"/>
      <c r="GCG9" s="247"/>
      <c r="GCH9" s="243"/>
      <c r="GCI9" s="244"/>
      <c r="GCJ9" s="664"/>
      <c r="GCK9" s="664"/>
      <c r="GCL9" s="664"/>
      <c r="GCM9" s="245"/>
      <c r="GCN9" s="246"/>
      <c r="GCO9" s="247"/>
      <c r="GCP9" s="243"/>
      <c r="GCQ9" s="244"/>
      <c r="GCR9" s="664"/>
      <c r="GCS9" s="664"/>
      <c r="GCT9" s="664"/>
      <c r="GCU9" s="245"/>
      <c r="GCV9" s="246"/>
      <c r="GCW9" s="247"/>
      <c r="GCX9" s="243"/>
      <c r="GCY9" s="244"/>
      <c r="GCZ9" s="664"/>
      <c r="GDA9" s="664"/>
      <c r="GDB9" s="664"/>
      <c r="GDC9" s="245"/>
      <c r="GDD9" s="246"/>
      <c r="GDE9" s="247"/>
      <c r="GDF9" s="243"/>
      <c r="GDG9" s="244"/>
      <c r="GDH9" s="664"/>
      <c r="GDI9" s="664"/>
      <c r="GDJ9" s="664"/>
      <c r="GDK9" s="245"/>
      <c r="GDL9" s="246"/>
      <c r="GDM9" s="247"/>
      <c r="GDN9" s="243"/>
      <c r="GDO9" s="244"/>
      <c r="GDP9" s="664"/>
      <c r="GDQ9" s="664"/>
      <c r="GDR9" s="664"/>
      <c r="GDS9" s="245"/>
      <c r="GDT9" s="246"/>
      <c r="GDU9" s="247"/>
      <c r="GDV9" s="243"/>
      <c r="GDW9" s="244"/>
      <c r="GDX9" s="664"/>
      <c r="GDY9" s="664"/>
      <c r="GDZ9" s="664"/>
      <c r="GEA9" s="245"/>
      <c r="GEB9" s="246"/>
      <c r="GEC9" s="247"/>
      <c r="GED9" s="243"/>
      <c r="GEE9" s="244"/>
      <c r="GEF9" s="664"/>
      <c r="GEG9" s="664"/>
      <c r="GEH9" s="664"/>
      <c r="GEI9" s="245"/>
      <c r="GEJ9" s="246"/>
      <c r="GEK9" s="247"/>
      <c r="GEL9" s="243"/>
      <c r="GEM9" s="244"/>
      <c r="GEN9" s="664"/>
      <c r="GEO9" s="664"/>
      <c r="GEP9" s="664"/>
      <c r="GEQ9" s="245"/>
      <c r="GER9" s="246"/>
      <c r="GES9" s="247"/>
      <c r="GET9" s="243"/>
      <c r="GEU9" s="244"/>
      <c r="GEV9" s="664"/>
      <c r="GEW9" s="664"/>
      <c r="GEX9" s="664"/>
      <c r="GEY9" s="245"/>
      <c r="GEZ9" s="246"/>
      <c r="GFA9" s="247"/>
      <c r="GFB9" s="243"/>
      <c r="GFC9" s="244"/>
      <c r="GFD9" s="664"/>
      <c r="GFE9" s="664"/>
      <c r="GFF9" s="664"/>
      <c r="GFG9" s="245"/>
      <c r="GFH9" s="246"/>
      <c r="GFI9" s="247"/>
      <c r="GFJ9" s="243"/>
      <c r="GFK9" s="244"/>
      <c r="GFL9" s="664"/>
      <c r="GFM9" s="664"/>
      <c r="GFN9" s="664"/>
      <c r="GFO9" s="245"/>
      <c r="GFP9" s="246"/>
      <c r="GFQ9" s="247"/>
      <c r="GFR9" s="243"/>
      <c r="GFS9" s="244"/>
      <c r="GFT9" s="664"/>
      <c r="GFU9" s="664"/>
      <c r="GFV9" s="664"/>
      <c r="GFW9" s="245"/>
      <c r="GFX9" s="246"/>
      <c r="GFY9" s="247"/>
      <c r="GFZ9" s="243"/>
      <c r="GGA9" s="244"/>
      <c r="GGB9" s="664"/>
      <c r="GGC9" s="664"/>
      <c r="GGD9" s="664"/>
      <c r="GGE9" s="245"/>
      <c r="GGF9" s="246"/>
      <c r="GGG9" s="247"/>
      <c r="GGH9" s="243"/>
      <c r="GGI9" s="244"/>
      <c r="GGJ9" s="664"/>
      <c r="GGK9" s="664"/>
      <c r="GGL9" s="664"/>
      <c r="GGM9" s="245"/>
      <c r="GGN9" s="246"/>
      <c r="GGO9" s="247"/>
      <c r="GGP9" s="243"/>
      <c r="GGQ9" s="244"/>
      <c r="GGR9" s="664"/>
      <c r="GGS9" s="664"/>
      <c r="GGT9" s="664"/>
      <c r="GGU9" s="245"/>
      <c r="GGV9" s="246"/>
      <c r="GGW9" s="247"/>
      <c r="GGX9" s="243"/>
      <c r="GGY9" s="244"/>
      <c r="GGZ9" s="664"/>
      <c r="GHA9" s="664"/>
      <c r="GHB9" s="664"/>
      <c r="GHC9" s="245"/>
      <c r="GHD9" s="246"/>
      <c r="GHE9" s="247"/>
      <c r="GHF9" s="243"/>
      <c r="GHG9" s="244"/>
      <c r="GHH9" s="664"/>
      <c r="GHI9" s="664"/>
      <c r="GHJ9" s="664"/>
      <c r="GHK9" s="245"/>
      <c r="GHL9" s="246"/>
      <c r="GHM9" s="247"/>
      <c r="GHN9" s="243"/>
      <c r="GHO9" s="244"/>
      <c r="GHP9" s="664"/>
      <c r="GHQ9" s="664"/>
      <c r="GHR9" s="664"/>
      <c r="GHS9" s="245"/>
      <c r="GHT9" s="246"/>
      <c r="GHU9" s="247"/>
      <c r="GHV9" s="243"/>
      <c r="GHW9" s="244"/>
      <c r="GHX9" s="664"/>
      <c r="GHY9" s="664"/>
      <c r="GHZ9" s="664"/>
      <c r="GIA9" s="245"/>
      <c r="GIB9" s="246"/>
      <c r="GIC9" s="247"/>
      <c r="GID9" s="243"/>
      <c r="GIE9" s="244"/>
      <c r="GIF9" s="664"/>
      <c r="GIG9" s="664"/>
      <c r="GIH9" s="664"/>
      <c r="GII9" s="245"/>
      <c r="GIJ9" s="246"/>
      <c r="GIK9" s="247"/>
      <c r="GIL9" s="243"/>
      <c r="GIM9" s="244"/>
      <c r="GIN9" s="664"/>
      <c r="GIO9" s="664"/>
      <c r="GIP9" s="664"/>
      <c r="GIQ9" s="245"/>
      <c r="GIR9" s="246"/>
      <c r="GIS9" s="247"/>
      <c r="GIT9" s="243"/>
      <c r="GIU9" s="244"/>
      <c r="GIV9" s="664"/>
      <c r="GIW9" s="664"/>
      <c r="GIX9" s="664"/>
      <c r="GIY9" s="245"/>
      <c r="GIZ9" s="246"/>
      <c r="GJA9" s="247"/>
      <c r="GJB9" s="243"/>
      <c r="GJC9" s="244"/>
      <c r="GJD9" s="664"/>
      <c r="GJE9" s="664"/>
      <c r="GJF9" s="664"/>
      <c r="GJG9" s="245"/>
      <c r="GJH9" s="246"/>
      <c r="GJI9" s="247"/>
      <c r="GJJ9" s="243"/>
      <c r="GJK9" s="244"/>
      <c r="GJL9" s="664"/>
      <c r="GJM9" s="664"/>
      <c r="GJN9" s="664"/>
      <c r="GJO9" s="245"/>
      <c r="GJP9" s="246"/>
      <c r="GJQ9" s="247"/>
      <c r="GJR9" s="243"/>
      <c r="GJS9" s="244"/>
      <c r="GJT9" s="664"/>
      <c r="GJU9" s="664"/>
      <c r="GJV9" s="664"/>
      <c r="GJW9" s="245"/>
      <c r="GJX9" s="246"/>
      <c r="GJY9" s="247"/>
      <c r="GJZ9" s="243"/>
      <c r="GKA9" s="244"/>
      <c r="GKB9" s="664"/>
      <c r="GKC9" s="664"/>
      <c r="GKD9" s="664"/>
      <c r="GKE9" s="245"/>
      <c r="GKF9" s="246"/>
      <c r="GKG9" s="247"/>
      <c r="GKH9" s="243"/>
      <c r="GKI9" s="244"/>
      <c r="GKJ9" s="664"/>
      <c r="GKK9" s="664"/>
      <c r="GKL9" s="664"/>
      <c r="GKM9" s="245"/>
      <c r="GKN9" s="246"/>
      <c r="GKO9" s="247"/>
      <c r="GKP9" s="243"/>
      <c r="GKQ9" s="244"/>
      <c r="GKR9" s="664"/>
      <c r="GKS9" s="664"/>
      <c r="GKT9" s="664"/>
      <c r="GKU9" s="245"/>
      <c r="GKV9" s="246"/>
      <c r="GKW9" s="247"/>
      <c r="GKX9" s="243"/>
      <c r="GKY9" s="244"/>
      <c r="GKZ9" s="664"/>
      <c r="GLA9" s="664"/>
      <c r="GLB9" s="664"/>
      <c r="GLC9" s="245"/>
      <c r="GLD9" s="246"/>
      <c r="GLE9" s="247"/>
      <c r="GLF9" s="243"/>
      <c r="GLG9" s="244"/>
      <c r="GLH9" s="664"/>
      <c r="GLI9" s="664"/>
      <c r="GLJ9" s="664"/>
      <c r="GLK9" s="245"/>
      <c r="GLL9" s="246"/>
      <c r="GLM9" s="247"/>
      <c r="GLN9" s="243"/>
      <c r="GLO9" s="244"/>
      <c r="GLP9" s="664"/>
      <c r="GLQ9" s="664"/>
      <c r="GLR9" s="664"/>
      <c r="GLS9" s="245"/>
      <c r="GLT9" s="246"/>
      <c r="GLU9" s="247"/>
      <c r="GLV9" s="243"/>
      <c r="GLW9" s="244"/>
      <c r="GLX9" s="664"/>
      <c r="GLY9" s="664"/>
      <c r="GLZ9" s="664"/>
      <c r="GMA9" s="245"/>
      <c r="GMB9" s="246"/>
      <c r="GMC9" s="247"/>
      <c r="GMD9" s="243"/>
      <c r="GME9" s="244"/>
      <c r="GMF9" s="664"/>
      <c r="GMG9" s="664"/>
      <c r="GMH9" s="664"/>
      <c r="GMI9" s="245"/>
      <c r="GMJ9" s="246"/>
      <c r="GMK9" s="247"/>
      <c r="GML9" s="243"/>
      <c r="GMM9" s="244"/>
      <c r="GMN9" s="664"/>
      <c r="GMO9" s="664"/>
      <c r="GMP9" s="664"/>
      <c r="GMQ9" s="245"/>
      <c r="GMR9" s="246"/>
      <c r="GMS9" s="247"/>
      <c r="GMT9" s="243"/>
      <c r="GMU9" s="244"/>
      <c r="GMV9" s="664"/>
      <c r="GMW9" s="664"/>
      <c r="GMX9" s="664"/>
      <c r="GMY9" s="245"/>
      <c r="GMZ9" s="246"/>
      <c r="GNA9" s="247"/>
      <c r="GNB9" s="243"/>
      <c r="GNC9" s="244"/>
      <c r="GND9" s="664"/>
      <c r="GNE9" s="664"/>
      <c r="GNF9" s="664"/>
      <c r="GNG9" s="245"/>
      <c r="GNH9" s="246"/>
      <c r="GNI9" s="247"/>
      <c r="GNJ9" s="243"/>
      <c r="GNK9" s="244"/>
      <c r="GNL9" s="664"/>
      <c r="GNM9" s="664"/>
      <c r="GNN9" s="664"/>
      <c r="GNO9" s="245"/>
      <c r="GNP9" s="246"/>
      <c r="GNQ9" s="247"/>
      <c r="GNR9" s="243"/>
      <c r="GNS9" s="244"/>
      <c r="GNT9" s="664"/>
      <c r="GNU9" s="664"/>
      <c r="GNV9" s="664"/>
      <c r="GNW9" s="245"/>
      <c r="GNX9" s="246"/>
      <c r="GNY9" s="247"/>
      <c r="GNZ9" s="243"/>
      <c r="GOA9" s="244"/>
      <c r="GOB9" s="664"/>
      <c r="GOC9" s="664"/>
      <c r="GOD9" s="664"/>
      <c r="GOE9" s="245"/>
      <c r="GOF9" s="246"/>
      <c r="GOG9" s="247"/>
      <c r="GOH9" s="243"/>
      <c r="GOI9" s="244"/>
      <c r="GOJ9" s="664"/>
      <c r="GOK9" s="664"/>
      <c r="GOL9" s="664"/>
      <c r="GOM9" s="245"/>
      <c r="GON9" s="246"/>
      <c r="GOO9" s="247"/>
      <c r="GOP9" s="243"/>
      <c r="GOQ9" s="244"/>
      <c r="GOR9" s="664"/>
      <c r="GOS9" s="664"/>
      <c r="GOT9" s="664"/>
      <c r="GOU9" s="245"/>
      <c r="GOV9" s="246"/>
      <c r="GOW9" s="247"/>
      <c r="GOX9" s="243"/>
      <c r="GOY9" s="244"/>
      <c r="GOZ9" s="664"/>
      <c r="GPA9" s="664"/>
      <c r="GPB9" s="664"/>
      <c r="GPC9" s="245"/>
      <c r="GPD9" s="246"/>
      <c r="GPE9" s="247"/>
      <c r="GPF9" s="243"/>
      <c r="GPG9" s="244"/>
      <c r="GPH9" s="664"/>
      <c r="GPI9" s="664"/>
      <c r="GPJ9" s="664"/>
      <c r="GPK9" s="245"/>
      <c r="GPL9" s="246"/>
      <c r="GPM9" s="247"/>
      <c r="GPN9" s="243"/>
      <c r="GPO9" s="244"/>
      <c r="GPP9" s="664"/>
      <c r="GPQ9" s="664"/>
      <c r="GPR9" s="664"/>
      <c r="GPS9" s="245"/>
      <c r="GPT9" s="246"/>
      <c r="GPU9" s="247"/>
      <c r="GPV9" s="243"/>
      <c r="GPW9" s="244"/>
      <c r="GPX9" s="664"/>
      <c r="GPY9" s="664"/>
      <c r="GPZ9" s="664"/>
      <c r="GQA9" s="245"/>
      <c r="GQB9" s="246"/>
      <c r="GQC9" s="247"/>
      <c r="GQD9" s="243"/>
      <c r="GQE9" s="244"/>
      <c r="GQF9" s="664"/>
      <c r="GQG9" s="664"/>
      <c r="GQH9" s="664"/>
      <c r="GQI9" s="245"/>
      <c r="GQJ9" s="246"/>
      <c r="GQK9" s="247"/>
      <c r="GQL9" s="243"/>
      <c r="GQM9" s="244"/>
      <c r="GQN9" s="664"/>
      <c r="GQO9" s="664"/>
      <c r="GQP9" s="664"/>
      <c r="GQQ9" s="245"/>
      <c r="GQR9" s="246"/>
      <c r="GQS9" s="247"/>
      <c r="GQT9" s="243"/>
      <c r="GQU9" s="244"/>
      <c r="GQV9" s="664"/>
      <c r="GQW9" s="664"/>
      <c r="GQX9" s="664"/>
      <c r="GQY9" s="245"/>
      <c r="GQZ9" s="246"/>
      <c r="GRA9" s="247"/>
      <c r="GRB9" s="243"/>
      <c r="GRC9" s="244"/>
      <c r="GRD9" s="664"/>
      <c r="GRE9" s="664"/>
      <c r="GRF9" s="664"/>
      <c r="GRG9" s="245"/>
      <c r="GRH9" s="246"/>
      <c r="GRI9" s="247"/>
      <c r="GRJ9" s="243"/>
      <c r="GRK9" s="244"/>
      <c r="GRL9" s="664"/>
      <c r="GRM9" s="664"/>
      <c r="GRN9" s="664"/>
      <c r="GRO9" s="245"/>
      <c r="GRP9" s="246"/>
      <c r="GRQ9" s="247"/>
      <c r="GRR9" s="243"/>
      <c r="GRS9" s="244"/>
      <c r="GRT9" s="664"/>
      <c r="GRU9" s="664"/>
      <c r="GRV9" s="664"/>
      <c r="GRW9" s="245"/>
      <c r="GRX9" s="246"/>
      <c r="GRY9" s="247"/>
      <c r="GRZ9" s="243"/>
      <c r="GSA9" s="244"/>
      <c r="GSB9" s="664"/>
      <c r="GSC9" s="664"/>
      <c r="GSD9" s="664"/>
      <c r="GSE9" s="245"/>
      <c r="GSF9" s="246"/>
      <c r="GSG9" s="247"/>
      <c r="GSH9" s="243"/>
      <c r="GSI9" s="244"/>
      <c r="GSJ9" s="664"/>
      <c r="GSK9" s="664"/>
      <c r="GSL9" s="664"/>
      <c r="GSM9" s="245"/>
      <c r="GSN9" s="246"/>
      <c r="GSO9" s="247"/>
      <c r="GSP9" s="243"/>
      <c r="GSQ9" s="244"/>
      <c r="GSR9" s="664"/>
      <c r="GSS9" s="664"/>
      <c r="GST9" s="664"/>
      <c r="GSU9" s="245"/>
      <c r="GSV9" s="246"/>
      <c r="GSW9" s="247"/>
      <c r="GSX9" s="243"/>
      <c r="GSY9" s="244"/>
      <c r="GSZ9" s="664"/>
      <c r="GTA9" s="664"/>
      <c r="GTB9" s="664"/>
      <c r="GTC9" s="245"/>
      <c r="GTD9" s="246"/>
      <c r="GTE9" s="247"/>
      <c r="GTF9" s="243"/>
      <c r="GTG9" s="244"/>
      <c r="GTH9" s="664"/>
      <c r="GTI9" s="664"/>
      <c r="GTJ9" s="664"/>
      <c r="GTK9" s="245"/>
      <c r="GTL9" s="246"/>
      <c r="GTM9" s="247"/>
      <c r="GTN9" s="243"/>
      <c r="GTO9" s="244"/>
      <c r="GTP9" s="664"/>
      <c r="GTQ9" s="664"/>
      <c r="GTR9" s="664"/>
      <c r="GTS9" s="245"/>
      <c r="GTT9" s="246"/>
      <c r="GTU9" s="247"/>
      <c r="GTV9" s="243"/>
      <c r="GTW9" s="244"/>
      <c r="GTX9" s="664"/>
      <c r="GTY9" s="664"/>
      <c r="GTZ9" s="664"/>
      <c r="GUA9" s="245"/>
      <c r="GUB9" s="246"/>
      <c r="GUC9" s="247"/>
      <c r="GUD9" s="243"/>
      <c r="GUE9" s="244"/>
      <c r="GUF9" s="664"/>
      <c r="GUG9" s="664"/>
      <c r="GUH9" s="664"/>
      <c r="GUI9" s="245"/>
      <c r="GUJ9" s="246"/>
      <c r="GUK9" s="247"/>
      <c r="GUL9" s="243"/>
      <c r="GUM9" s="244"/>
      <c r="GUN9" s="664"/>
      <c r="GUO9" s="664"/>
      <c r="GUP9" s="664"/>
      <c r="GUQ9" s="245"/>
      <c r="GUR9" s="246"/>
      <c r="GUS9" s="247"/>
      <c r="GUT9" s="243"/>
      <c r="GUU9" s="244"/>
      <c r="GUV9" s="664"/>
      <c r="GUW9" s="664"/>
      <c r="GUX9" s="664"/>
      <c r="GUY9" s="245"/>
      <c r="GUZ9" s="246"/>
      <c r="GVA9" s="247"/>
      <c r="GVB9" s="243"/>
      <c r="GVC9" s="244"/>
      <c r="GVD9" s="664"/>
      <c r="GVE9" s="664"/>
      <c r="GVF9" s="664"/>
      <c r="GVG9" s="245"/>
      <c r="GVH9" s="246"/>
      <c r="GVI9" s="247"/>
      <c r="GVJ9" s="243"/>
      <c r="GVK9" s="244"/>
      <c r="GVL9" s="664"/>
      <c r="GVM9" s="664"/>
      <c r="GVN9" s="664"/>
      <c r="GVO9" s="245"/>
      <c r="GVP9" s="246"/>
      <c r="GVQ9" s="247"/>
      <c r="GVR9" s="243"/>
      <c r="GVS9" s="244"/>
      <c r="GVT9" s="664"/>
      <c r="GVU9" s="664"/>
      <c r="GVV9" s="664"/>
      <c r="GVW9" s="245"/>
      <c r="GVX9" s="246"/>
      <c r="GVY9" s="247"/>
      <c r="GVZ9" s="243"/>
      <c r="GWA9" s="244"/>
      <c r="GWB9" s="664"/>
      <c r="GWC9" s="664"/>
      <c r="GWD9" s="664"/>
      <c r="GWE9" s="245"/>
      <c r="GWF9" s="246"/>
      <c r="GWG9" s="247"/>
      <c r="GWH9" s="243"/>
      <c r="GWI9" s="244"/>
      <c r="GWJ9" s="664"/>
      <c r="GWK9" s="664"/>
      <c r="GWL9" s="664"/>
      <c r="GWM9" s="245"/>
      <c r="GWN9" s="246"/>
      <c r="GWO9" s="247"/>
      <c r="GWP9" s="243"/>
      <c r="GWQ9" s="244"/>
      <c r="GWR9" s="664"/>
      <c r="GWS9" s="664"/>
      <c r="GWT9" s="664"/>
      <c r="GWU9" s="245"/>
      <c r="GWV9" s="246"/>
      <c r="GWW9" s="247"/>
      <c r="GWX9" s="243"/>
      <c r="GWY9" s="244"/>
      <c r="GWZ9" s="664"/>
      <c r="GXA9" s="664"/>
      <c r="GXB9" s="664"/>
      <c r="GXC9" s="245"/>
      <c r="GXD9" s="246"/>
      <c r="GXE9" s="247"/>
      <c r="GXF9" s="243"/>
      <c r="GXG9" s="244"/>
      <c r="GXH9" s="664"/>
      <c r="GXI9" s="664"/>
      <c r="GXJ9" s="664"/>
      <c r="GXK9" s="245"/>
      <c r="GXL9" s="246"/>
      <c r="GXM9" s="247"/>
      <c r="GXN9" s="243"/>
      <c r="GXO9" s="244"/>
      <c r="GXP9" s="664"/>
      <c r="GXQ9" s="664"/>
      <c r="GXR9" s="664"/>
      <c r="GXS9" s="245"/>
      <c r="GXT9" s="246"/>
      <c r="GXU9" s="247"/>
      <c r="GXV9" s="243"/>
      <c r="GXW9" s="244"/>
      <c r="GXX9" s="664"/>
      <c r="GXY9" s="664"/>
      <c r="GXZ9" s="664"/>
      <c r="GYA9" s="245"/>
      <c r="GYB9" s="246"/>
      <c r="GYC9" s="247"/>
      <c r="GYD9" s="243"/>
      <c r="GYE9" s="244"/>
      <c r="GYF9" s="664"/>
      <c r="GYG9" s="664"/>
      <c r="GYH9" s="664"/>
      <c r="GYI9" s="245"/>
      <c r="GYJ9" s="246"/>
      <c r="GYK9" s="247"/>
      <c r="GYL9" s="243"/>
      <c r="GYM9" s="244"/>
      <c r="GYN9" s="664"/>
      <c r="GYO9" s="664"/>
      <c r="GYP9" s="664"/>
      <c r="GYQ9" s="245"/>
      <c r="GYR9" s="246"/>
      <c r="GYS9" s="247"/>
      <c r="GYT9" s="243"/>
      <c r="GYU9" s="244"/>
      <c r="GYV9" s="664"/>
      <c r="GYW9" s="664"/>
      <c r="GYX9" s="664"/>
      <c r="GYY9" s="245"/>
      <c r="GYZ9" s="246"/>
      <c r="GZA9" s="247"/>
      <c r="GZB9" s="243"/>
      <c r="GZC9" s="244"/>
      <c r="GZD9" s="664"/>
      <c r="GZE9" s="664"/>
      <c r="GZF9" s="664"/>
      <c r="GZG9" s="245"/>
      <c r="GZH9" s="246"/>
      <c r="GZI9" s="247"/>
      <c r="GZJ9" s="243"/>
      <c r="GZK9" s="244"/>
      <c r="GZL9" s="664"/>
      <c r="GZM9" s="664"/>
      <c r="GZN9" s="664"/>
      <c r="GZO9" s="245"/>
      <c r="GZP9" s="246"/>
      <c r="GZQ9" s="247"/>
      <c r="GZR9" s="243"/>
      <c r="GZS9" s="244"/>
      <c r="GZT9" s="664"/>
      <c r="GZU9" s="664"/>
      <c r="GZV9" s="664"/>
      <c r="GZW9" s="245"/>
      <c r="GZX9" s="246"/>
      <c r="GZY9" s="247"/>
      <c r="GZZ9" s="243"/>
      <c r="HAA9" s="244"/>
      <c r="HAB9" s="664"/>
      <c r="HAC9" s="664"/>
      <c r="HAD9" s="664"/>
      <c r="HAE9" s="245"/>
      <c r="HAF9" s="246"/>
      <c r="HAG9" s="247"/>
      <c r="HAH9" s="243"/>
      <c r="HAI9" s="244"/>
      <c r="HAJ9" s="664"/>
      <c r="HAK9" s="664"/>
      <c r="HAL9" s="664"/>
      <c r="HAM9" s="245"/>
      <c r="HAN9" s="246"/>
      <c r="HAO9" s="247"/>
      <c r="HAP9" s="243"/>
      <c r="HAQ9" s="244"/>
      <c r="HAR9" s="664"/>
      <c r="HAS9" s="664"/>
      <c r="HAT9" s="664"/>
      <c r="HAU9" s="245"/>
      <c r="HAV9" s="246"/>
      <c r="HAW9" s="247"/>
      <c r="HAX9" s="243"/>
      <c r="HAY9" s="244"/>
      <c r="HAZ9" s="664"/>
      <c r="HBA9" s="664"/>
      <c r="HBB9" s="664"/>
      <c r="HBC9" s="245"/>
      <c r="HBD9" s="246"/>
      <c r="HBE9" s="247"/>
      <c r="HBF9" s="243"/>
      <c r="HBG9" s="244"/>
      <c r="HBH9" s="664"/>
      <c r="HBI9" s="664"/>
      <c r="HBJ9" s="664"/>
      <c r="HBK9" s="245"/>
      <c r="HBL9" s="246"/>
      <c r="HBM9" s="247"/>
      <c r="HBN9" s="243"/>
      <c r="HBO9" s="244"/>
      <c r="HBP9" s="664"/>
      <c r="HBQ9" s="664"/>
      <c r="HBR9" s="664"/>
      <c r="HBS9" s="245"/>
      <c r="HBT9" s="246"/>
      <c r="HBU9" s="247"/>
      <c r="HBV9" s="243"/>
      <c r="HBW9" s="244"/>
      <c r="HBX9" s="664"/>
      <c r="HBY9" s="664"/>
      <c r="HBZ9" s="664"/>
      <c r="HCA9" s="245"/>
      <c r="HCB9" s="246"/>
      <c r="HCC9" s="247"/>
      <c r="HCD9" s="243"/>
      <c r="HCE9" s="244"/>
      <c r="HCF9" s="664"/>
      <c r="HCG9" s="664"/>
      <c r="HCH9" s="664"/>
      <c r="HCI9" s="245"/>
      <c r="HCJ9" s="246"/>
      <c r="HCK9" s="247"/>
      <c r="HCL9" s="243"/>
      <c r="HCM9" s="244"/>
      <c r="HCN9" s="664"/>
      <c r="HCO9" s="664"/>
      <c r="HCP9" s="664"/>
      <c r="HCQ9" s="245"/>
      <c r="HCR9" s="246"/>
      <c r="HCS9" s="247"/>
      <c r="HCT9" s="243"/>
      <c r="HCU9" s="244"/>
      <c r="HCV9" s="664"/>
      <c r="HCW9" s="664"/>
      <c r="HCX9" s="664"/>
      <c r="HCY9" s="245"/>
      <c r="HCZ9" s="246"/>
      <c r="HDA9" s="247"/>
      <c r="HDB9" s="243"/>
      <c r="HDC9" s="244"/>
      <c r="HDD9" s="664"/>
      <c r="HDE9" s="664"/>
      <c r="HDF9" s="664"/>
      <c r="HDG9" s="245"/>
      <c r="HDH9" s="246"/>
      <c r="HDI9" s="247"/>
      <c r="HDJ9" s="243"/>
      <c r="HDK9" s="244"/>
      <c r="HDL9" s="664"/>
      <c r="HDM9" s="664"/>
      <c r="HDN9" s="664"/>
      <c r="HDO9" s="245"/>
      <c r="HDP9" s="246"/>
      <c r="HDQ9" s="247"/>
      <c r="HDR9" s="243"/>
      <c r="HDS9" s="244"/>
      <c r="HDT9" s="664"/>
      <c r="HDU9" s="664"/>
      <c r="HDV9" s="664"/>
      <c r="HDW9" s="245"/>
      <c r="HDX9" s="246"/>
      <c r="HDY9" s="247"/>
      <c r="HDZ9" s="243"/>
      <c r="HEA9" s="244"/>
      <c r="HEB9" s="664"/>
      <c r="HEC9" s="664"/>
      <c r="HED9" s="664"/>
      <c r="HEE9" s="245"/>
      <c r="HEF9" s="246"/>
      <c r="HEG9" s="247"/>
      <c r="HEH9" s="243"/>
      <c r="HEI9" s="244"/>
      <c r="HEJ9" s="664"/>
      <c r="HEK9" s="664"/>
      <c r="HEL9" s="664"/>
      <c r="HEM9" s="245"/>
      <c r="HEN9" s="246"/>
      <c r="HEO9" s="247"/>
      <c r="HEP9" s="243"/>
      <c r="HEQ9" s="244"/>
      <c r="HER9" s="664"/>
      <c r="HES9" s="664"/>
      <c r="HET9" s="664"/>
      <c r="HEU9" s="245"/>
      <c r="HEV9" s="246"/>
      <c r="HEW9" s="247"/>
      <c r="HEX9" s="243"/>
      <c r="HEY9" s="244"/>
      <c r="HEZ9" s="664"/>
      <c r="HFA9" s="664"/>
      <c r="HFB9" s="664"/>
      <c r="HFC9" s="245"/>
      <c r="HFD9" s="246"/>
      <c r="HFE9" s="247"/>
      <c r="HFF9" s="243"/>
      <c r="HFG9" s="244"/>
      <c r="HFH9" s="664"/>
      <c r="HFI9" s="664"/>
      <c r="HFJ9" s="664"/>
      <c r="HFK9" s="245"/>
      <c r="HFL9" s="246"/>
      <c r="HFM9" s="247"/>
      <c r="HFN9" s="243"/>
      <c r="HFO9" s="244"/>
      <c r="HFP9" s="664"/>
      <c r="HFQ9" s="664"/>
      <c r="HFR9" s="664"/>
      <c r="HFS9" s="245"/>
      <c r="HFT9" s="246"/>
      <c r="HFU9" s="247"/>
      <c r="HFV9" s="243"/>
      <c r="HFW9" s="244"/>
      <c r="HFX9" s="664"/>
      <c r="HFY9" s="664"/>
      <c r="HFZ9" s="664"/>
      <c r="HGA9" s="245"/>
      <c r="HGB9" s="246"/>
      <c r="HGC9" s="247"/>
      <c r="HGD9" s="243"/>
      <c r="HGE9" s="244"/>
      <c r="HGF9" s="664"/>
      <c r="HGG9" s="664"/>
      <c r="HGH9" s="664"/>
      <c r="HGI9" s="245"/>
      <c r="HGJ9" s="246"/>
      <c r="HGK9" s="247"/>
      <c r="HGL9" s="243"/>
      <c r="HGM9" s="244"/>
      <c r="HGN9" s="664"/>
      <c r="HGO9" s="664"/>
      <c r="HGP9" s="664"/>
      <c r="HGQ9" s="245"/>
      <c r="HGR9" s="246"/>
      <c r="HGS9" s="247"/>
      <c r="HGT9" s="243"/>
      <c r="HGU9" s="244"/>
      <c r="HGV9" s="664"/>
      <c r="HGW9" s="664"/>
      <c r="HGX9" s="664"/>
      <c r="HGY9" s="245"/>
      <c r="HGZ9" s="246"/>
      <c r="HHA9" s="247"/>
      <c r="HHB9" s="243"/>
      <c r="HHC9" s="244"/>
      <c r="HHD9" s="664"/>
      <c r="HHE9" s="664"/>
      <c r="HHF9" s="664"/>
      <c r="HHG9" s="245"/>
      <c r="HHH9" s="246"/>
      <c r="HHI9" s="247"/>
      <c r="HHJ9" s="243"/>
      <c r="HHK9" s="244"/>
      <c r="HHL9" s="664"/>
      <c r="HHM9" s="664"/>
      <c r="HHN9" s="664"/>
      <c r="HHO9" s="245"/>
      <c r="HHP9" s="246"/>
      <c r="HHQ9" s="247"/>
      <c r="HHR9" s="243"/>
      <c r="HHS9" s="244"/>
      <c r="HHT9" s="664"/>
      <c r="HHU9" s="664"/>
      <c r="HHV9" s="664"/>
      <c r="HHW9" s="245"/>
      <c r="HHX9" s="246"/>
      <c r="HHY9" s="247"/>
      <c r="HHZ9" s="243"/>
      <c r="HIA9" s="244"/>
      <c r="HIB9" s="664"/>
      <c r="HIC9" s="664"/>
      <c r="HID9" s="664"/>
      <c r="HIE9" s="245"/>
      <c r="HIF9" s="246"/>
      <c r="HIG9" s="247"/>
      <c r="HIH9" s="243"/>
      <c r="HII9" s="244"/>
      <c r="HIJ9" s="664"/>
      <c r="HIK9" s="664"/>
      <c r="HIL9" s="664"/>
      <c r="HIM9" s="245"/>
      <c r="HIN9" s="246"/>
      <c r="HIO9" s="247"/>
      <c r="HIP9" s="243"/>
      <c r="HIQ9" s="244"/>
      <c r="HIR9" s="664"/>
      <c r="HIS9" s="664"/>
      <c r="HIT9" s="664"/>
      <c r="HIU9" s="245"/>
      <c r="HIV9" s="246"/>
      <c r="HIW9" s="247"/>
      <c r="HIX9" s="243"/>
      <c r="HIY9" s="244"/>
      <c r="HIZ9" s="664"/>
      <c r="HJA9" s="664"/>
      <c r="HJB9" s="664"/>
      <c r="HJC9" s="245"/>
      <c r="HJD9" s="246"/>
      <c r="HJE9" s="247"/>
      <c r="HJF9" s="243"/>
      <c r="HJG9" s="244"/>
      <c r="HJH9" s="664"/>
      <c r="HJI9" s="664"/>
      <c r="HJJ9" s="664"/>
      <c r="HJK9" s="245"/>
      <c r="HJL9" s="246"/>
      <c r="HJM9" s="247"/>
      <c r="HJN9" s="243"/>
      <c r="HJO9" s="244"/>
      <c r="HJP9" s="664"/>
      <c r="HJQ9" s="664"/>
      <c r="HJR9" s="664"/>
      <c r="HJS9" s="245"/>
      <c r="HJT9" s="246"/>
      <c r="HJU9" s="247"/>
      <c r="HJV9" s="243"/>
      <c r="HJW9" s="244"/>
      <c r="HJX9" s="664"/>
      <c r="HJY9" s="664"/>
      <c r="HJZ9" s="664"/>
      <c r="HKA9" s="245"/>
      <c r="HKB9" s="246"/>
      <c r="HKC9" s="247"/>
      <c r="HKD9" s="243"/>
      <c r="HKE9" s="244"/>
      <c r="HKF9" s="664"/>
      <c r="HKG9" s="664"/>
      <c r="HKH9" s="664"/>
      <c r="HKI9" s="245"/>
      <c r="HKJ9" s="246"/>
      <c r="HKK9" s="247"/>
      <c r="HKL9" s="243"/>
      <c r="HKM9" s="244"/>
      <c r="HKN9" s="664"/>
      <c r="HKO9" s="664"/>
      <c r="HKP9" s="664"/>
      <c r="HKQ9" s="245"/>
      <c r="HKR9" s="246"/>
      <c r="HKS9" s="247"/>
      <c r="HKT9" s="243"/>
      <c r="HKU9" s="244"/>
      <c r="HKV9" s="664"/>
      <c r="HKW9" s="664"/>
      <c r="HKX9" s="664"/>
      <c r="HKY9" s="245"/>
      <c r="HKZ9" s="246"/>
      <c r="HLA9" s="247"/>
      <c r="HLB9" s="243"/>
      <c r="HLC9" s="244"/>
      <c r="HLD9" s="664"/>
      <c r="HLE9" s="664"/>
      <c r="HLF9" s="664"/>
      <c r="HLG9" s="245"/>
      <c r="HLH9" s="246"/>
      <c r="HLI9" s="247"/>
      <c r="HLJ9" s="243"/>
      <c r="HLK9" s="244"/>
      <c r="HLL9" s="664"/>
      <c r="HLM9" s="664"/>
      <c r="HLN9" s="664"/>
      <c r="HLO9" s="245"/>
      <c r="HLP9" s="246"/>
      <c r="HLQ9" s="247"/>
      <c r="HLR9" s="243"/>
      <c r="HLS9" s="244"/>
      <c r="HLT9" s="664"/>
      <c r="HLU9" s="664"/>
      <c r="HLV9" s="664"/>
      <c r="HLW9" s="245"/>
      <c r="HLX9" s="246"/>
      <c r="HLY9" s="247"/>
      <c r="HLZ9" s="243"/>
      <c r="HMA9" s="244"/>
      <c r="HMB9" s="664"/>
      <c r="HMC9" s="664"/>
      <c r="HMD9" s="664"/>
      <c r="HME9" s="245"/>
      <c r="HMF9" s="246"/>
      <c r="HMG9" s="247"/>
      <c r="HMH9" s="243"/>
      <c r="HMI9" s="244"/>
      <c r="HMJ9" s="664"/>
      <c r="HMK9" s="664"/>
      <c r="HML9" s="664"/>
      <c r="HMM9" s="245"/>
      <c r="HMN9" s="246"/>
      <c r="HMO9" s="247"/>
      <c r="HMP9" s="243"/>
      <c r="HMQ9" s="244"/>
      <c r="HMR9" s="664"/>
      <c r="HMS9" s="664"/>
      <c r="HMT9" s="664"/>
      <c r="HMU9" s="245"/>
      <c r="HMV9" s="246"/>
      <c r="HMW9" s="247"/>
      <c r="HMX9" s="243"/>
      <c r="HMY9" s="244"/>
      <c r="HMZ9" s="664"/>
      <c r="HNA9" s="664"/>
      <c r="HNB9" s="664"/>
      <c r="HNC9" s="245"/>
      <c r="HND9" s="246"/>
      <c r="HNE9" s="247"/>
      <c r="HNF9" s="243"/>
      <c r="HNG9" s="244"/>
      <c r="HNH9" s="664"/>
      <c r="HNI9" s="664"/>
      <c r="HNJ9" s="664"/>
      <c r="HNK9" s="245"/>
      <c r="HNL9" s="246"/>
      <c r="HNM9" s="247"/>
      <c r="HNN9" s="243"/>
      <c r="HNO9" s="244"/>
      <c r="HNP9" s="664"/>
      <c r="HNQ9" s="664"/>
      <c r="HNR9" s="664"/>
      <c r="HNS9" s="245"/>
      <c r="HNT9" s="246"/>
      <c r="HNU9" s="247"/>
      <c r="HNV9" s="243"/>
      <c r="HNW9" s="244"/>
      <c r="HNX9" s="664"/>
      <c r="HNY9" s="664"/>
      <c r="HNZ9" s="664"/>
      <c r="HOA9" s="245"/>
      <c r="HOB9" s="246"/>
      <c r="HOC9" s="247"/>
      <c r="HOD9" s="243"/>
      <c r="HOE9" s="244"/>
      <c r="HOF9" s="664"/>
      <c r="HOG9" s="664"/>
      <c r="HOH9" s="664"/>
      <c r="HOI9" s="245"/>
      <c r="HOJ9" s="246"/>
      <c r="HOK9" s="247"/>
      <c r="HOL9" s="243"/>
      <c r="HOM9" s="244"/>
      <c r="HON9" s="664"/>
      <c r="HOO9" s="664"/>
      <c r="HOP9" s="664"/>
      <c r="HOQ9" s="245"/>
      <c r="HOR9" s="246"/>
      <c r="HOS9" s="247"/>
      <c r="HOT9" s="243"/>
      <c r="HOU9" s="244"/>
      <c r="HOV9" s="664"/>
      <c r="HOW9" s="664"/>
      <c r="HOX9" s="664"/>
      <c r="HOY9" s="245"/>
      <c r="HOZ9" s="246"/>
      <c r="HPA9" s="247"/>
      <c r="HPB9" s="243"/>
      <c r="HPC9" s="244"/>
      <c r="HPD9" s="664"/>
      <c r="HPE9" s="664"/>
      <c r="HPF9" s="664"/>
      <c r="HPG9" s="245"/>
      <c r="HPH9" s="246"/>
      <c r="HPI9" s="247"/>
      <c r="HPJ9" s="243"/>
      <c r="HPK9" s="244"/>
      <c r="HPL9" s="664"/>
      <c r="HPM9" s="664"/>
      <c r="HPN9" s="664"/>
      <c r="HPO9" s="245"/>
      <c r="HPP9" s="246"/>
      <c r="HPQ9" s="247"/>
      <c r="HPR9" s="243"/>
      <c r="HPS9" s="244"/>
      <c r="HPT9" s="664"/>
      <c r="HPU9" s="664"/>
      <c r="HPV9" s="664"/>
      <c r="HPW9" s="245"/>
      <c r="HPX9" s="246"/>
      <c r="HPY9" s="247"/>
      <c r="HPZ9" s="243"/>
      <c r="HQA9" s="244"/>
      <c r="HQB9" s="664"/>
      <c r="HQC9" s="664"/>
      <c r="HQD9" s="664"/>
      <c r="HQE9" s="245"/>
      <c r="HQF9" s="246"/>
      <c r="HQG9" s="247"/>
      <c r="HQH9" s="243"/>
      <c r="HQI9" s="244"/>
      <c r="HQJ9" s="664"/>
      <c r="HQK9" s="664"/>
      <c r="HQL9" s="664"/>
      <c r="HQM9" s="245"/>
      <c r="HQN9" s="246"/>
      <c r="HQO9" s="247"/>
      <c r="HQP9" s="243"/>
      <c r="HQQ9" s="244"/>
      <c r="HQR9" s="664"/>
      <c r="HQS9" s="664"/>
      <c r="HQT9" s="664"/>
      <c r="HQU9" s="245"/>
      <c r="HQV9" s="246"/>
      <c r="HQW9" s="247"/>
      <c r="HQX9" s="243"/>
      <c r="HQY9" s="244"/>
      <c r="HQZ9" s="664"/>
      <c r="HRA9" s="664"/>
      <c r="HRB9" s="664"/>
      <c r="HRC9" s="245"/>
      <c r="HRD9" s="246"/>
      <c r="HRE9" s="247"/>
      <c r="HRF9" s="243"/>
      <c r="HRG9" s="244"/>
      <c r="HRH9" s="664"/>
      <c r="HRI9" s="664"/>
      <c r="HRJ9" s="664"/>
      <c r="HRK9" s="245"/>
      <c r="HRL9" s="246"/>
      <c r="HRM9" s="247"/>
      <c r="HRN9" s="243"/>
      <c r="HRO9" s="244"/>
      <c r="HRP9" s="664"/>
      <c r="HRQ9" s="664"/>
      <c r="HRR9" s="664"/>
      <c r="HRS9" s="245"/>
      <c r="HRT9" s="246"/>
      <c r="HRU9" s="247"/>
      <c r="HRV9" s="243"/>
      <c r="HRW9" s="244"/>
      <c r="HRX9" s="664"/>
      <c r="HRY9" s="664"/>
      <c r="HRZ9" s="664"/>
      <c r="HSA9" s="245"/>
      <c r="HSB9" s="246"/>
      <c r="HSC9" s="247"/>
      <c r="HSD9" s="243"/>
      <c r="HSE9" s="244"/>
      <c r="HSF9" s="664"/>
      <c r="HSG9" s="664"/>
      <c r="HSH9" s="664"/>
      <c r="HSI9" s="245"/>
      <c r="HSJ9" s="246"/>
      <c r="HSK9" s="247"/>
      <c r="HSL9" s="243"/>
      <c r="HSM9" s="244"/>
      <c r="HSN9" s="664"/>
      <c r="HSO9" s="664"/>
      <c r="HSP9" s="664"/>
      <c r="HSQ9" s="245"/>
      <c r="HSR9" s="246"/>
      <c r="HSS9" s="247"/>
      <c r="HST9" s="243"/>
      <c r="HSU9" s="244"/>
      <c r="HSV9" s="664"/>
      <c r="HSW9" s="664"/>
      <c r="HSX9" s="664"/>
      <c r="HSY9" s="245"/>
      <c r="HSZ9" s="246"/>
      <c r="HTA9" s="247"/>
      <c r="HTB9" s="243"/>
      <c r="HTC9" s="244"/>
      <c r="HTD9" s="664"/>
      <c r="HTE9" s="664"/>
      <c r="HTF9" s="664"/>
      <c r="HTG9" s="245"/>
      <c r="HTH9" s="246"/>
      <c r="HTI9" s="247"/>
      <c r="HTJ9" s="243"/>
      <c r="HTK9" s="244"/>
      <c r="HTL9" s="664"/>
      <c r="HTM9" s="664"/>
      <c r="HTN9" s="664"/>
      <c r="HTO9" s="245"/>
      <c r="HTP9" s="246"/>
      <c r="HTQ9" s="247"/>
      <c r="HTR9" s="243"/>
      <c r="HTS9" s="244"/>
      <c r="HTT9" s="664"/>
      <c r="HTU9" s="664"/>
      <c r="HTV9" s="664"/>
      <c r="HTW9" s="245"/>
      <c r="HTX9" s="246"/>
      <c r="HTY9" s="247"/>
      <c r="HTZ9" s="243"/>
      <c r="HUA9" s="244"/>
      <c r="HUB9" s="664"/>
      <c r="HUC9" s="664"/>
      <c r="HUD9" s="664"/>
      <c r="HUE9" s="245"/>
      <c r="HUF9" s="246"/>
      <c r="HUG9" s="247"/>
      <c r="HUH9" s="243"/>
      <c r="HUI9" s="244"/>
      <c r="HUJ9" s="664"/>
      <c r="HUK9" s="664"/>
      <c r="HUL9" s="664"/>
      <c r="HUM9" s="245"/>
      <c r="HUN9" s="246"/>
      <c r="HUO9" s="247"/>
      <c r="HUP9" s="243"/>
      <c r="HUQ9" s="244"/>
      <c r="HUR9" s="664"/>
      <c r="HUS9" s="664"/>
      <c r="HUT9" s="664"/>
      <c r="HUU9" s="245"/>
      <c r="HUV9" s="246"/>
      <c r="HUW9" s="247"/>
      <c r="HUX9" s="243"/>
      <c r="HUY9" s="244"/>
      <c r="HUZ9" s="664"/>
      <c r="HVA9" s="664"/>
      <c r="HVB9" s="664"/>
      <c r="HVC9" s="245"/>
      <c r="HVD9" s="246"/>
      <c r="HVE9" s="247"/>
      <c r="HVF9" s="243"/>
      <c r="HVG9" s="244"/>
      <c r="HVH9" s="664"/>
      <c r="HVI9" s="664"/>
      <c r="HVJ9" s="664"/>
      <c r="HVK9" s="245"/>
      <c r="HVL9" s="246"/>
      <c r="HVM9" s="247"/>
      <c r="HVN9" s="243"/>
      <c r="HVO9" s="244"/>
      <c r="HVP9" s="664"/>
      <c r="HVQ9" s="664"/>
      <c r="HVR9" s="664"/>
      <c r="HVS9" s="245"/>
      <c r="HVT9" s="246"/>
      <c r="HVU9" s="247"/>
      <c r="HVV9" s="243"/>
      <c r="HVW9" s="244"/>
      <c r="HVX9" s="664"/>
      <c r="HVY9" s="664"/>
      <c r="HVZ9" s="664"/>
      <c r="HWA9" s="245"/>
      <c r="HWB9" s="246"/>
      <c r="HWC9" s="247"/>
      <c r="HWD9" s="243"/>
      <c r="HWE9" s="244"/>
      <c r="HWF9" s="664"/>
      <c r="HWG9" s="664"/>
      <c r="HWH9" s="664"/>
      <c r="HWI9" s="245"/>
      <c r="HWJ9" s="246"/>
      <c r="HWK9" s="247"/>
      <c r="HWL9" s="243"/>
      <c r="HWM9" s="244"/>
      <c r="HWN9" s="664"/>
      <c r="HWO9" s="664"/>
      <c r="HWP9" s="664"/>
      <c r="HWQ9" s="245"/>
      <c r="HWR9" s="246"/>
      <c r="HWS9" s="247"/>
      <c r="HWT9" s="243"/>
      <c r="HWU9" s="244"/>
      <c r="HWV9" s="664"/>
      <c r="HWW9" s="664"/>
      <c r="HWX9" s="664"/>
      <c r="HWY9" s="245"/>
      <c r="HWZ9" s="246"/>
      <c r="HXA9" s="247"/>
      <c r="HXB9" s="243"/>
      <c r="HXC9" s="244"/>
      <c r="HXD9" s="664"/>
      <c r="HXE9" s="664"/>
      <c r="HXF9" s="664"/>
      <c r="HXG9" s="245"/>
      <c r="HXH9" s="246"/>
      <c r="HXI9" s="247"/>
      <c r="HXJ9" s="243"/>
      <c r="HXK9" s="244"/>
      <c r="HXL9" s="664"/>
      <c r="HXM9" s="664"/>
      <c r="HXN9" s="664"/>
      <c r="HXO9" s="245"/>
      <c r="HXP9" s="246"/>
      <c r="HXQ9" s="247"/>
      <c r="HXR9" s="243"/>
      <c r="HXS9" s="244"/>
      <c r="HXT9" s="664"/>
      <c r="HXU9" s="664"/>
      <c r="HXV9" s="664"/>
      <c r="HXW9" s="245"/>
      <c r="HXX9" s="246"/>
      <c r="HXY9" s="247"/>
      <c r="HXZ9" s="243"/>
      <c r="HYA9" s="244"/>
      <c r="HYB9" s="664"/>
      <c r="HYC9" s="664"/>
      <c r="HYD9" s="664"/>
      <c r="HYE9" s="245"/>
      <c r="HYF9" s="246"/>
      <c r="HYG9" s="247"/>
      <c r="HYH9" s="243"/>
      <c r="HYI9" s="244"/>
      <c r="HYJ9" s="664"/>
      <c r="HYK9" s="664"/>
      <c r="HYL9" s="664"/>
      <c r="HYM9" s="245"/>
      <c r="HYN9" s="246"/>
      <c r="HYO9" s="247"/>
      <c r="HYP9" s="243"/>
      <c r="HYQ9" s="244"/>
      <c r="HYR9" s="664"/>
      <c r="HYS9" s="664"/>
      <c r="HYT9" s="664"/>
      <c r="HYU9" s="245"/>
      <c r="HYV9" s="246"/>
      <c r="HYW9" s="247"/>
      <c r="HYX9" s="243"/>
      <c r="HYY9" s="244"/>
      <c r="HYZ9" s="664"/>
      <c r="HZA9" s="664"/>
      <c r="HZB9" s="664"/>
      <c r="HZC9" s="245"/>
      <c r="HZD9" s="246"/>
      <c r="HZE9" s="247"/>
      <c r="HZF9" s="243"/>
      <c r="HZG9" s="244"/>
      <c r="HZH9" s="664"/>
      <c r="HZI9" s="664"/>
      <c r="HZJ9" s="664"/>
      <c r="HZK9" s="245"/>
      <c r="HZL9" s="246"/>
      <c r="HZM9" s="247"/>
      <c r="HZN9" s="243"/>
      <c r="HZO9" s="244"/>
      <c r="HZP9" s="664"/>
      <c r="HZQ9" s="664"/>
      <c r="HZR9" s="664"/>
      <c r="HZS9" s="245"/>
      <c r="HZT9" s="246"/>
      <c r="HZU9" s="247"/>
      <c r="HZV9" s="243"/>
      <c r="HZW9" s="244"/>
      <c r="HZX9" s="664"/>
      <c r="HZY9" s="664"/>
      <c r="HZZ9" s="664"/>
      <c r="IAA9" s="245"/>
      <c r="IAB9" s="246"/>
      <c r="IAC9" s="247"/>
      <c r="IAD9" s="243"/>
      <c r="IAE9" s="244"/>
      <c r="IAF9" s="664"/>
      <c r="IAG9" s="664"/>
      <c r="IAH9" s="664"/>
      <c r="IAI9" s="245"/>
      <c r="IAJ9" s="246"/>
      <c r="IAK9" s="247"/>
      <c r="IAL9" s="243"/>
      <c r="IAM9" s="244"/>
      <c r="IAN9" s="664"/>
      <c r="IAO9" s="664"/>
      <c r="IAP9" s="664"/>
      <c r="IAQ9" s="245"/>
      <c r="IAR9" s="246"/>
      <c r="IAS9" s="247"/>
      <c r="IAT9" s="243"/>
      <c r="IAU9" s="244"/>
      <c r="IAV9" s="664"/>
      <c r="IAW9" s="664"/>
      <c r="IAX9" s="664"/>
      <c r="IAY9" s="245"/>
      <c r="IAZ9" s="246"/>
      <c r="IBA9" s="247"/>
      <c r="IBB9" s="243"/>
      <c r="IBC9" s="244"/>
      <c r="IBD9" s="664"/>
      <c r="IBE9" s="664"/>
      <c r="IBF9" s="664"/>
      <c r="IBG9" s="245"/>
      <c r="IBH9" s="246"/>
      <c r="IBI9" s="247"/>
      <c r="IBJ9" s="243"/>
      <c r="IBK9" s="244"/>
      <c r="IBL9" s="664"/>
      <c r="IBM9" s="664"/>
      <c r="IBN9" s="664"/>
      <c r="IBO9" s="245"/>
      <c r="IBP9" s="246"/>
      <c r="IBQ9" s="247"/>
      <c r="IBR9" s="243"/>
      <c r="IBS9" s="244"/>
      <c r="IBT9" s="664"/>
      <c r="IBU9" s="664"/>
      <c r="IBV9" s="664"/>
      <c r="IBW9" s="245"/>
      <c r="IBX9" s="246"/>
      <c r="IBY9" s="247"/>
      <c r="IBZ9" s="243"/>
      <c r="ICA9" s="244"/>
      <c r="ICB9" s="664"/>
      <c r="ICC9" s="664"/>
      <c r="ICD9" s="664"/>
      <c r="ICE9" s="245"/>
      <c r="ICF9" s="246"/>
      <c r="ICG9" s="247"/>
      <c r="ICH9" s="243"/>
      <c r="ICI9" s="244"/>
      <c r="ICJ9" s="664"/>
      <c r="ICK9" s="664"/>
      <c r="ICL9" s="664"/>
      <c r="ICM9" s="245"/>
      <c r="ICN9" s="246"/>
      <c r="ICO9" s="247"/>
      <c r="ICP9" s="243"/>
      <c r="ICQ9" s="244"/>
      <c r="ICR9" s="664"/>
      <c r="ICS9" s="664"/>
      <c r="ICT9" s="664"/>
      <c r="ICU9" s="245"/>
      <c r="ICV9" s="246"/>
      <c r="ICW9" s="247"/>
      <c r="ICX9" s="243"/>
      <c r="ICY9" s="244"/>
      <c r="ICZ9" s="664"/>
      <c r="IDA9" s="664"/>
      <c r="IDB9" s="664"/>
      <c r="IDC9" s="245"/>
      <c r="IDD9" s="246"/>
      <c r="IDE9" s="247"/>
      <c r="IDF9" s="243"/>
      <c r="IDG9" s="244"/>
      <c r="IDH9" s="664"/>
      <c r="IDI9" s="664"/>
      <c r="IDJ9" s="664"/>
      <c r="IDK9" s="245"/>
      <c r="IDL9" s="246"/>
      <c r="IDM9" s="247"/>
      <c r="IDN9" s="243"/>
      <c r="IDO9" s="244"/>
      <c r="IDP9" s="664"/>
      <c r="IDQ9" s="664"/>
      <c r="IDR9" s="664"/>
      <c r="IDS9" s="245"/>
      <c r="IDT9" s="246"/>
      <c r="IDU9" s="247"/>
      <c r="IDV9" s="243"/>
      <c r="IDW9" s="244"/>
      <c r="IDX9" s="664"/>
      <c r="IDY9" s="664"/>
      <c r="IDZ9" s="664"/>
      <c r="IEA9" s="245"/>
      <c r="IEB9" s="246"/>
      <c r="IEC9" s="247"/>
      <c r="IED9" s="243"/>
      <c r="IEE9" s="244"/>
      <c r="IEF9" s="664"/>
      <c r="IEG9" s="664"/>
      <c r="IEH9" s="664"/>
      <c r="IEI9" s="245"/>
      <c r="IEJ9" s="246"/>
      <c r="IEK9" s="247"/>
      <c r="IEL9" s="243"/>
      <c r="IEM9" s="244"/>
      <c r="IEN9" s="664"/>
      <c r="IEO9" s="664"/>
      <c r="IEP9" s="664"/>
      <c r="IEQ9" s="245"/>
      <c r="IER9" s="246"/>
      <c r="IES9" s="247"/>
      <c r="IET9" s="243"/>
      <c r="IEU9" s="244"/>
      <c r="IEV9" s="664"/>
      <c r="IEW9" s="664"/>
      <c r="IEX9" s="664"/>
      <c r="IEY9" s="245"/>
      <c r="IEZ9" s="246"/>
      <c r="IFA9" s="247"/>
      <c r="IFB9" s="243"/>
      <c r="IFC9" s="244"/>
      <c r="IFD9" s="664"/>
      <c r="IFE9" s="664"/>
      <c r="IFF9" s="664"/>
      <c r="IFG9" s="245"/>
      <c r="IFH9" s="246"/>
      <c r="IFI9" s="247"/>
      <c r="IFJ9" s="243"/>
      <c r="IFK9" s="244"/>
      <c r="IFL9" s="664"/>
      <c r="IFM9" s="664"/>
      <c r="IFN9" s="664"/>
      <c r="IFO9" s="245"/>
      <c r="IFP9" s="246"/>
      <c r="IFQ9" s="247"/>
      <c r="IFR9" s="243"/>
      <c r="IFS9" s="244"/>
      <c r="IFT9" s="664"/>
      <c r="IFU9" s="664"/>
      <c r="IFV9" s="664"/>
      <c r="IFW9" s="245"/>
      <c r="IFX9" s="246"/>
      <c r="IFY9" s="247"/>
      <c r="IFZ9" s="243"/>
      <c r="IGA9" s="244"/>
      <c r="IGB9" s="664"/>
      <c r="IGC9" s="664"/>
      <c r="IGD9" s="664"/>
      <c r="IGE9" s="245"/>
      <c r="IGF9" s="246"/>
      <c r="IGG9" s="247"/>
      <c r="IGH9" s="243"/>
      <c r="IGI9" s="244"/>
      <c r="IGJ9" s="664"/>
      <c r="IGK9" s="664"/>
      <c r="IGL9" s="664"/>
      <c r="IGM9" s="245"/>
      <c r="IGN9" s="246"/>
      <c r="IGO9" s="247"/>
      <c r="IGP9" s="243"/>
      <c r="IGQ9" s="244"/>
      <c r="IGR9" s="664"/>
      <c r="IGS9" s="664"/>
      <c r="IGT9" s="664"/>
      <c r="IGU9" s="245"/>
      <c r="IGV9" s="246"/>
      <c r="IGW9" s="247"/>
      <c r="IGX9" s="243"/>
      <c r="IGY9" s="244"/>
      <c r="IGZ9" s="664"/>
      <c r="IHA9" s="664"/>
      <c r="IHB9" s="664"/>
      <c r="IHC9" s="245"/>
      <c r="IHD9" s="246"/>
      <c r="IHE9" s="247"/>
      <c r="IHF9" s="243"/>
      <c r="IHG9" s="244"/>
      <c r="IHH9" s="664"/>
      <c r="IHI9" s="664"/>
      <c r="IHJ9" s="664"/>
      <c r="IHK9" s="245"/>
      <c r="IHL9" s="246"/>
      <c r="IHM9" s="247"/>
      <c r="IHN9" s="243"/>
      <c r="IHO9" s="244"/>
      <c r="IHP9" s="664"/>
      <c r="IHQ9" s="664"/>
      <c r="IHR9" s="664"/>
      <c r="IHS9" s="245"/>
      <c r="IHT9" s="246"/>
      <c r="IHU9" s="247"/>
      <c r="IHV9" s="243"/>
      <c r="IHW9" s="244"/>
      <c r="IHX9" s="664"/>
      <c r="IHY9" s="664"/>
      <c r="IHZ9" s="664"/>
      <c r="IIA9" s="245"/>
      <c r="IIB9" s="246"/>
      <c r="IIC9" s="247"/>
      <c r="IID9" s="243"/>
      <c r="IIE9" s="244"/>
      <c r="IIF9" s="664"/>
      <c r="IIG9" s="664"/>
      <c r="IIH9" s="664"/>
      <c r="III9" s="245"/>
      <c r="IIJ9" s="246"/>
      <c r="IIK9" s="247"/>
      <c r="IIL9" s="243"/>
      <c r="IIM9" s="244"/>
      <c r="IIN9" s="664"/>
      <c r="IIO9" s="664"/>
      <c r="IIP9" s="664"/>
      <c r="IIQ9" s="245"/>
      <c r="IIR9" s="246"/>
      <c r="IIS9" s="247"/>
      <c r="IIT9" s="243"/>
      <c r="IIU9" s="244"/>
      <c r="IIV9" s="664"/>
      <c r="IIW9" s="664"/>
      <c r="IIX9" s="664"/>
      <c r="IIY9" s="245"/>
      <c r="IIZ9" s="246"/>
      <c r="IJA9" s="247"/>
      <c r="IJB9" s="243"/>
      <c r="IJC9" s="244"/>
      <c r="IJD9" s="664"/>
      <c r="IJE9" s="664"/>
      <c r="IJF9" s="664"/>
      <c r="IJG9" s="245"/>
      <c r="IJH9" s="246"/>
      <c r="IJI9" s="247"/>
      <c r="IJJ9" s="243"/>
      <c r="IJK9" s="244"/>
      <c r="IJL9" s="664"/>
      <c r="IJM9" s="664"/>
      <c r="IJN9" s="664"/>
      <c r="IJO9" s="245"/>
      <c r="IJP9" s="246"/>
      <c r="IJQ9" s="247"/>
      <c r="IJR9" s="243"/>
      <c r="IJS9" s="244"/>
      <c r="IJT9" s="664"/>
      <c r="IJU9" s="664"/>
      <c r="IJV9" s="664"/>
      <c r="IJW9" s="245"/>
      <c r="IJX9" s="246"/>
      <c r="IJY9" s="247"/>
      <c r="IJZ9" s="243"/>
      <c r="IKA9" s="244"/>
      <c r="IKB9" s="664"/>
      <c r="IKC9" s="664"/>
      <c r="IKD9" s="664"/>
      <c r="IKE9" s="245"/>
      <c r="IKF9" s="246"/>
      <c r="IKG9" s="247"/>
      <c r="IKH9" s="243"/>
      <c r="IKI9" s="244"/>
      <c r="IKJ9" s="664"/>
      <c r="IKK9" s="664"/>
      <c r="IKL9" s="664"/>
      <c r="IKM9" s="245"/>
      <c r="IKN9" s="246"/>
      <c r="IKO9" s="247"/>
      <c r="IKP9" s="243"/>
      <c r="IKQ9" s="244"/>
      <c r="IKR9" s="664"/>
      <c r="IKS9" s="664"/>
      <c r="IKT9" s="664"/>
      <c r="IKU9" s="245"/>
      <c r="IKV9" s="246"/>
      <c r="IKW9" s="247"/>
      <c r="IKX9" s="243"/>
      <c r="IKY9" s="244"/>
      <c r="IKZ9" s="664"/>
      <c r="ILA9" s="664"/>
      <c r="ILB9" s="664"/>
      <c r="ILC9" s="245"/>
      <c r="ILD9" s="246"/>
      <c r="ILE9" s="247"/>
      <c r="ILF9" s="243"/>
      <c r="ILG9" s="244"/>
      <c r="ILH9" s="664"/>
      <c r="ILI9" s="664"/>
      <c r="ILJ9" s="664"/>
      <c r="ILK9" s="245"/>
      <c r="ILL9" s="246"/>
      <c r="ILM9" s="247"/>
      <c r="ILN9" s="243"/>
      <c r="ILO9" s="244"/>
      <c r="ILP9" s="664"/>
      <c r="ILQ9" s="664"/>
      <c r="ILR9" s="664"/>
      <c r="ILS9" s="245"/>
      <c r="ILT9" s="246"/>
      <c r="ILU9" s="247"/>
      <c r="ILV9" s="243"/>
      <c r="ILW9" s="244"/>
      <c r="ILX9" s="664"/>
      <c r="ILY9" s="664"/>
      <c r="ILZ9" s="664"/>
      <c r="IMA9" s="245"/>
      <c r="IMB9" s="246"/>
      <c r="IMC9" s="247"/>
      <c r="IMD9" s="243"/>
      <c r="IME9" s="244"/>
      <c r="IMF9" s="664"/>
      <c r="IMG9" s="664"/>
      <c r="IMH9" s="664"/>
      <c r="IMI9" s="245"/>
      <c r="IMJ9" s="246"/>
      <c r="IMK9" s="247"/>
      <c r="IML9" s="243"/>
      <c r="IMM9" s="244"/>
      <c r="IMN9" s="664"/>
      <c r="IMO9" s="664"/>
      <c r="IMP9" s="664"/>
      <c r="IMQ9" s="245"/>
      <c r="IMR9" s="246"/>
      <c r="IMS9" s="247"/>
      <c r="IMT9" s="243"/>
      <c r="IMU9" s="244"/>
      <c r="IMV9" s="664"/>
      <c r="IMW9" s="664"/>
      <c r="IMX9" s="664"/>
      <c r="IMY9" s="245"/>
      <c r="IMZ9" s="246"/>
      <c r="INA9" s="247"/>
      <c r="INB9" s="243"/>
      <c r="INC9" s="244"/>
      <c r="IND9" s="664"/>
      <c r="INE9" s="664"/>
      <c r="INF9" s="664"/>
      <c r="ING9" s="245"/>
      <c r="INH9" s="246"/>
      <c r="INI9" s="247"/>
      <c r="INJ9" s="243"/>
      <c r="INK9" s="244"/>
      <c r="INL9" s="664"/>
      <c r="INM9" s="664"/>
      <c r="INN9" s="664"/>
      <c r="INO9" s="245"/>
      <c r="INP9" s="246"/>
      <c r="INQ9" s="247"/>
      <c r="INR9" s="243"/>
      <c r="INS9" s="244"/>
      <c r="INT9" s="664"/>
      <c r="INU9" s="664"/>
      <c r="INV9" s="664"/>
      <c r="INW9" s="245"/>
      <c r="INX9" s="246"/>
      <c r="INY9" s="247"/>
      <c r="INZ9" s="243"/>
      <c r="IOA9" s="244"/>
      <c r="IOB9" s="664"/>
      <c r="IOC9" s="664"/>
      <c r="IOD9" s="664"/>
      <c r="IOE9" s="245"/>
      <c r="IOF9" s="246"/>
      <c r="IOG9" s="247"/>
      <c r="IOH9" s="243"/>
      <c r="IOI9" s="244"/>
      <c r="IOJ9" s="664"/>
      <c r="IOK9" s="664"/>
      <c r="IOL9" s="664"/>
      <c r="IOM9" s="245"/>
      <c r="ION9" s="246"/>
      <c r="IOO9" s="247"/>
      <c r="IOP9" s="243"/>
      <c r="IOQ9" s="244"/>
      <c r="IOR9" s="664"/>
      <c r="IOS9" s="664"/>
      <c r="IOT9" s="664"/>
      <c r="IOU9" s="245"/>
      <c r="IOV9" s="246"/>
      <c r="IOW9" s="247"/>
      <c r="IOX9" s="243"/>
      <c r="IOY9" s="244"/>
      <c r="IOZ9" s="664"/>
      <c r="IPA9" s="664"/>
      <c r="IPB9" s="664"/>
      <c r="IPC9" s="245"/>
      <c r="IPD9" s="246"/>
      <c r="IPE9" s="247"/>
      <c r="IPF9" s="243"/>
      <c r="IPG9" s="244"/>
      <c r="IPH9" s="664"/>
      <c r="IPI9" s="664"/>
      <c r="IPJ9" s="664"/>
      <c r="IPK9" s="245"/>
      <c r="IPL9" s="246"/>
      <c r="IPM9" s="247"/>
      <c r="IPN9" s="243"/>
      <c r="IPO9" s="244"/>
      <c r="IPP9" s="664"/>
      <c r="IPQ9" s="664"/>
      <c r="IPR9" s="664"/>
      <c r="IPS9" s="245"/>
      <c r="IPT9" s="246"/>
      <c r="IPU9" s="247"/>
      <c r="IPV9" s="243"/>
      <c r="IPW9" s="244"/>
      <c r="IPX9" s="664"/>
      <c r="IPY9" s="664"/>
      <c r="IPZ9" s="664"/>
      <c r="IQA9" s="245"/>
      <c r="IQB9" s="246"/>
      <c r="IQC9" s="247"/>
      <c r="IQD9" s="243"/>
      <c r="IQE9" s="244"/>
      <c r="IQF9" s="664"/>
      <c r="IQG9" s="664"/>
      <c r="IQH9" s="664"/>
      <c r="IQI9" s="245"/>
      <c r="IQJ9" s="246"/>
      <c r="IQK9" s="247"/>
      <c r="IQL9" s="243"/>
      <c r="IQM9" s="244"/>
      <c r="IQN9" s="664"/>
      <c r="IQO9" s="664"/>
      <c r="IQP9" s="664"/>
      <c r="IQQ9" s="245"/>
      <c r="IQR9" s="246"/>
      <c r="IQS9" s="247"/>
      <c r="IQT9" s="243"/>
      <c r="IQU9" s="244"/>
      <c r="IQV9" s="664"/>
      <c r="IQW9" s="664"/>
      <c r="IQX9" s="664"/>
      <c r="IQY9" s="245"/>
      <c r="IQZ9" s="246"/>
      <c r="IRA9" s="247"/>
      <c r="IRB9" s="243"/>
      <c r="IRC9" s="244"/>
      <c r="IRD9" s="664"/>
      <c r="IRE9" s="664"/>
      <c r="IRF9" s="664"/>
      <c r="IRG9" s="245"/>
      <c r="IRH9" s="246"/>
      <c r="IRI9" s="247"/>
      <c r="IRJ9" s="243"/>
      <c r="IRK9" s="244"/>
      <c r="IRL9" s="664"/>
      <c r="IRM9" s="664"/>
      <c r="IRN9" s="664"/>
      <c r="IRO9" s="245"/>
      <c r="IRP9" s="246"/>
      <c r="IRQ9" s="247"/>
      <c r="IRR9" s="243"/>
      <c r="IRS9" s="244"/>
      <c r="IRT9" s="664"/>
      <c r="IRU9" s="664"/>
      <c r="IRV9" s="664"/>
      <c r="IRW9" s="245"/>
      <c r="IRX9" s="246"/>
      <c r="IRY9" s="247"/>
      <c r="IRZ9" s="243"/>
      <c r="ISA9" s="244"/>
      <c r="ISB9" s="664"/>
      <c r="ISC9" s="664"/>
      <c r="ISD9" s="664"/>
      <c r="ISE9" s="245"/>
      <c r="ISF9" s="246"/>
      <c r="ISG9" s="247"/>
      <c r="ISH9" s="243"/>
      <c r="ISI9" s="244"/>
      <c r="ISJ9" s="664"/>
      <c r="ISK9" s="664"/>
      <c r="ISL9" s="664"/>
      <c r="ISM9" s="245"/>
      <c r="ISN9" s="246"/>
      <c r="ISO9" s="247"/>
      <c r="ISP9" s="243"/>
      <c r="ISQ9" s="244"/>
      <c r="ISR9" s="664"/>
      <c r="ISS9" s="664"/>
      <c r="IST9" s="664"/>
      <c r="ISU9" s="245"/>
      <c r="ISV9" s="246"/>
      <c r="ISW9" s="247"/>
      <c r="ISX9" s="243"/>
      <c r="ISY9" s="244"/>
      <c r="ISZ9" s="664"/>
      <c r="ITA9" s="664"/>
      <c r="ITB9" s="664"/>
      <c r="ITC9" s="245"/>
      <c r="ITD9" s="246"/>
      <c r="ITE9" s="247"/>
      <c r="ITF9" s="243"/>
      <c r="ITG9" s="244"/>
      <c r="ITH9" s="664"/>
      <c r="ITI9" s="664"/>
      <c r="ITJ9" s="664"/>
      <c r="ITK9" s="245"/>
      <c r="ITL9" s="246"/>
      <c r="ITM9" s="247"/>
      <c r="ITN9" s="243"/>
      <c r="ITO9" s="244"/>
      <c r="ITP9" s="664"/>
      <c r="ITQ9" s="664"/>
      <c r="ITR9" s="664"/>
      <c r="ITS9" s="245"/>
      <c r="ITT9" s="246"/>
      <c r="ITU9" s="247"/>
      <c r="ITV9" s="243"/>
      <c r="ITW9" s="244"/>
      <c r="ITX9" s="664"/>
      <c r="ITY9" s="664"/>
      <c r="ITZ9" s="664"/>
      <c r="IUA9" s="245"/>
      <c r="IUB9" s="246"/>
      <c r="IUC9" s="247"/>
      <c r="IUD9" s="243"/>
      <c r="IUE9" s="244"/>
      <c r="IUF9" s="664"/>
      <c r="IUG9" s="664"/>
      <c r="IUH9" s="664"/>
      <c r="IUI9" s="245"/>
      <c r="IUJ9" s="246"/>
      <c r="IUK9" s="247"/>
      <c r="IUL9" s="243"/>
      <c r="IUM9" s="244"/>
      <c r="IUN9" s="664"/>
      <c r="IUO9" s="664"/>
      <c r="IUP9" s="664"/>
      <c r="IUQ9" s="245"/>
      <c r="IUR9" s="246"/>
      <c r="IUS9" s="247"/>
      <c r="IUT9" s="243"/>
      <c r="IUU9" s="244"/>
      <c r="IUV9" s="664"/>
      <c r="IUW9" s="664"/>
      <c r="IUX9" s="664"/>
      <c r="IUY9" s="245"/>
      <c r="IUZ9" s="246"/>
      <c r="IVA9" s="247"/>
      <c r="IVB9" s="243"/>
      <c r="IVC9" s="244"/>
      <c r="IVD9" s="664"/>
      <c r="IVE9" s="664"/>
      <c r="IVF9" s="664"/>
      <c r="IVG9" s="245"/>
      <c r="IVH9" s="246"/>
      <c r="IVI9" s="247"/>
      <c r="IVJ9" s="243"/>
      <c r="IVK9" s="244"/>
      <c r="IVL9" s="664"/>
      <c r="IVM9" s="664"/>
      <c r="IVN9" s="664"/>
      <c r="IVO9" s="245"/>
      <c r="IVP9" s="246"/>
      <c r="IVQ9" s="247"/>
      <c r="IVR9" s="243"/>
      <c r="IVS9" s="244"/>
      <c r="IVT9" s="664"/>
      <c r="IVU9" s="664"/>
      <c r="IVV9" s="664"/>
      <c r="IVW9" s="245"/>
      <c r="IVX9" s="246"/>
      <c r="IVY9" s="247"/>
      <c r="IVZ9" s="243"/>
      <c r="IWA9" s="244"/>
      <c r="IWB9" s="664"/>
      <c r="IWC9" s="664"/>
      <c r="IWD9" s="664"/>
      <c r="IWE9" s="245"/>
      <c r="IWF9" s="246"/>
      <c r="IWG9" s="247"/>
      <c r="IWH9" s="243"/>
      <c r="IWI9" s="244"/>
      <c r="IWJ9" s="664"/>
      <c r="IWK9" s="664"/>
      <c r="IWL9" s="664"/>
      <c r="IWM9" s="245"/>
      <c r="IWN9" s="246"/>
      <c r="IWO9" s="247"/>
      <c r="IWP9" s="243"/>
      <c r="IWQ9" s="244"/>
      <c r="IWR9" s="664"/>
      <c r="IWS9" s="664"/>
      <c r="IWT9" s="664"/>
      <c r="IWU9" s="245"/>
      <c r="IWV9" s="246"/>
      <c r="IWW9" s="247"/>
      <c r="IWX9" s="243"/>
      <c r="IWY9" s="244"/>
      <c r="IWZ9" s="664"/>
      <c r="IXA9" s="664"/>
      <c r="IXB9" s="664"/>
      <c r="IXC9" s="245"/>
      <c r="IXD9" s="246"/>
      <c r="IXE9" s="247"/>
      <c r="IXF9" s="243"/>
      <c r="IXG9" s="244"/>
      <c r="IXH9" s="664"/>
      <c r="IXI9" s="664"/>
      <c r="IXJ9" s="664"/>
      <c r="IXK9" s="245"/>
      <c r="IXL9" s="246"/>
      <c r="IXM9" s="247"/>
      <c r="IXN9" s="243"/>
      <c r="IXO9" s="244"/>
      <c r="IXP9" s="664"/>
      <c r="IXQ9" s="664"/>
      <c r="IXR9" s="664"/>
      <c r="IXS9" s="245"/>
      <c r="IXT9" s="246"/>
      <c r="IXU9" s="247"/>
      <c r="IXV9" s="243"/>
      <c r="IXW9" s="244"/>
      <c r="IXX9" s="664"/>
      <c r="IXY9" s="664"/>
      <c r="IXZ9" s="664"/>
      <c r="IYA9" s="245"/>
      <c r="IYB9" s="246"/>
      <c r="IYC9" s="247"/>
      <c r="IYD9" s="243"/>
      <c r="IYE9" s="244"/>
      <c r="IYF9" s="664"/>
      <c r="IYG9" s="664"/>
      <c r="IYH9" s="664"/>
      <c r="IYI9" s="245"/>
      <c r="IYJ9" s="246"/>
      <c r="IYK9" s="247"/>
      <c r="IYL9" s="243"/>
      <c r="IYM9" s="244"/>
      <c r="IYN9" s="664"/>
      <c r="IYO9" s="664"/>
      <c r="IYP9" s="664"/>
      <c r="IYQ9" s="245"/>
      <c r="IYR9" s="246"/>
      <c r="IYS9" s="247"/>
      <c r="IYT9" s="243"/>
      <c r="IYU9" s="244"/>
      <c r="IYV9" s="664"/>
      <c r="IYW9" s="664"/>
      <c r="IYX9" s="664"/>
      <c r="IYY9" s="245"/>
      <c r="IYZ9" s="246"/>
      <c r="IZA9" s="247"/>
      <c r="IZB9" s="243"/>
      <c r="IZC9" s="244"/>
      <c r="IZD9" s="664"/>
      <c r="IZE9" s="664"/>
      <c r="IZF9" s="664"/>
      <c r="IZG9" s="245"/>
      <c r="IZH9" s="246"/>
      <c r="IZI9" s="247"/>
      <c r="IZJ9" s="243"/>
      <c r="IZK9" s="244"/>
      <c r="IZL9" s="664"/>
      <c r="IZM9" s="664"/>
      <c r="IZN9" s="664"/>
      <c r="IZO9" s="245"/>
      <c r="IZP9" s="246"/>
      <c r="IZQ9" s="247"/>
      <c r="IZR9" s="243"/>
      <c r="IZS9" s="244"/>
      <c r="IZT9" s="664"/>
      <c r="IZU9" s="664"/>
      <c r="IZV9" s="664"/>
      <c r="IZW9" s="245"/>
      <c r="IZX9" s="246"/>
      <c r="IZY9" s="247"/>
      <c r="IZZ9" s="243"/>
      <c r="JAA9" s="244"/>
      <c r="JAB9" s="664"/>
      <c r="JAC9" s="664"/>
      <c r="JAD9" s="664"/>
      <c r="JAE9" s="245"/>
      <c r="JAF9" s="246"/>
      <c r="JAG9" s="247"/>
      <c r="JAH9" s="243"/>
      <c r="JAI9" s="244"/>
      <c r="JAJ9" s="664"/>
      <c r="JAK9" s="664"/>
      <c r="JAL9" s="664"/>
      <c r="JAM9" s="245"/>
      <c r="JAN9" s="246"/>
      <c r="JAO9" s="247"/>
      <c r="JAP9" s="243"/>
      <c r="JAQ9" s="244"/>
      <c r="JAR9" s="664"/>
      <c r="JAS9" s="664"/>
      <c r="JAT9" s="664"/>
      <c r="JAU9" s="245"/>
      <c r="JAV9" s="246"/>
      <c r="JAW9" s="247"/>
      <c r="JAX9" s="243"/>
      <c r="JAY9" s="244"/>
      <c r="JAZ9" s="664"/>
      <c r="JBA9" s="664"/>
      <c r="JBB9" s="664"/>
      <c r="JBC9" s="245"/>
      <c r="JBD9" s="246"/>
      <c r="JBE9" s="247"/>
      <c r="JBF9" s="243"/>
      <c r="JBG9" s="244"/>
      <c r="JBH9" s="664"/>
      <c r="JBI9" s="664"/>
      <c r="JBJ9" s="664"/>
      <c r="JBK9" s="245"/>
      <c r="JBL9" s="246"/>
      <c r="JBM9" s="247"/>
      <c r="JBN9" s="243"/>
      <c r="JBO9" s="244"/>
      <c r="JBP9" s="664"/>
      <c r="JBQ9" s="664"/>
      <c r="JBR9" s="664"/>
      <c r="JBS9" s="245"/>
      <c r="JBT9" s="246"/>
      <c r="JBU9" s="247"/>
      <c r="JBV9" s="243"/>
      <c r="JBW9" s="244"/>
      <c r="JBX9" s="664"/>
      <c r="JBY9" s="664"/>
      <c r="JBZ9" s="664"/>
      <c r="JCA9" s="245"/>
      <c r="JCB9" s="246"/>
      <c r="JCC9" s="247"/>
      <c r="JCD9" s="243"/>
      <c r="JCE9" s="244"/>
      <c r="JCF9" s="664"/>
      <c r="JCG9" s="664"/>
      <c r="JCH9" s="664"/>
      <c r="JCI9" s="245"/>
      <c r="JCJ9" s="246"/>
      <c r="JCK9" s="247"/>
      <c r="JCL9" s="243"/>
      <c r="JCM9" s="244"/>
      <c r="JCN9" s="664"/>
      <c r="JCO9" s="664"/>
      <c r="JCP9" s="664"/>
      <c r="JCQ9" s="245"/>
      <c r="JCR9" s="246"/>
      <c r="JCS9" s="247"/>
      <c r="JCT9" s="243"/>
      <c r="JCU9" s="244"/>
      <c r="JCV9" s="664"/>
      <c r="JCW9" s="664"/>
      <c r="JCX9" s="664"/>
      <c r="JCY9" s="245"/>
      <c r="JCZ9" s="246"/>
      <c r="JDA9" s="247"/>
      <c r="JDB9" s="243"/>
      <c r="JDC9" s="244"/>
      <c r="JDD9" s="664"/>
      <c r="JDE9" s="664"/>
      <c r="JDF9" s="664"/>
      <c r="JDG9" s="245"/>
      <c r="JDH9" s="246"/>
      <c r="JDI9" s="247"/>
      <c r="JDJ9" s="243"/>
      <c r="JDK9" s="244"/>
      <c r="JDL9" s="664"/>
      <c r="JDM9" s="664"/>
      <c r="JDN9" s="664"/>
      <c r="JDO9" s="245"/>
      <c r="JDP9" s="246"/>
      <c r="JDQ9" s="247"/>
      <c r="JDR9" s="243"/>
      <c r="JDS9" s="244"/>
      <c r="JDT9" s="664"/>
      <c r="JDU9" s="664"/>
      <c r="JDV9" s="664"/>
      <c r="JDW9" s="245"/>
      <c r="JDX9" s="246"/>
      <c r="JDY9" s="247"/>
      <c r="JDZ9" s="243"/>
      <c r="JEA9" s="244"/>
      <c r="JEB9" s="664"/>
      <c r="JEC9" s="664"/>
      <c r="JED9" s="664"/>
      <c r="JEE9" s="245"/>
      <c r="JEF9" s="246"/>
      <c r="JEG9" s="247"/>
      <c r="JEH9" s="243"/>
      <c r="JEI9" s="244"/>
      <c r="JEJ9" s="664"/>
      <c r="JEK9" s="664"/>
      <c r="JEL9" s="664"/>
      <c r="JEM9" s="245"/>
      <c r="JEN9" s="246"/>
      <c r="JEO9" s="247"/>
      <c r="JEP9" s="243"/>
      <c r="JEQ9" s="244"/>
      <c r="JER9" s="664"/>
      <c r="JES9" s="664"/>
      <c r="JET9" s="664"/>
      <c r="JEU9" s="245"/>
      <c r="JEV9" s="246"/>
      <c r="JEW9" s="247"/>
      <c r="JEX9" s="243"/>
      <c r="JEY9" s="244"/>
      <c r="JEZ9" s="664"/>
      <c r="JFA9" s="664"/>
      <c r="JFB9" s="664"/>
      <c r="JFC9" s="245"/>
      <c r="JFD9" s="246"/>
      <c r="JFE9" s="247"/>
      <c r="JFF9" s="243"/>
      <c r="JFG9" s="244"/>
      <c r="JFH9" s="664"/>
      <c r="JFI9" s="664"/>
      <c r="JFJ9" s="664"/>
      <c r="JFK9" s="245"/>
      <c r="JFL9" s="246"/>
      <c r="JFM9" s="247"/>
      <c r="JFN9" s="243"/>
      <c r="JFO9" s="244"/>
      <c r="JFP9" s="664"/>
      <c r="JFQ9" s="664"/>
      <c r="JFR9" s="664"/>
      <c r="JFS9" s="245"/>
      <c r="JFT9" s="246"/>
      <c r="JFU9" s="247"/>
      <c r="JFV9" s="243"/>
      <c r="JFW9" s="244"/>
      <c r="JFX9" s="664"/>
      <c r="JFY9" s="664"/>
      <c r="JFZ9" s="664"/>
      <c r="JGA9" s="245"/>
      <c r="JGB9" s="246"/>
      <c r="JGC9" s="247"/>
      <c r="JGD9" s="243"/>
      <c r="JGE9" s="244"/>
      <c r="JGF9" s="664"/>
      <c r="JGG9" s="664"/>
      <c r="JGH9" s="664"/>
      <c r="JGI9" s="245"/>
      <c r="JGJ9" s="246"/>
      <c r="JGK9" s="247"/>
      <c r="JGL9" s="243"/>
      <c r="JGM9" s="244"/>
      <c r="JGN9" s="664"/>
      <c r="JGO9" s="664"/>
      <c r="JGP9" s="664"/>
      <c r="JGQ9" s="245"/>
      <c r="JGR9" s="246"/>
      <c r="JGS9" s="247"/>
      <c r="JGT9" s="243"/>
      <c r="JGU9" s="244"/>
      <c r="JGV9" s="664"/>
      <c r="JGW9" s="664"/>
      <c r="JGX9" s="664"/>
      <c r="JGY9" s="245"/>
      <c r="JGZ9" s="246"/>
      <c r="JHA9" s="247"/>
      <c r="JHB9" s="243"/>
      <c r="JHC9" s="244"/>
      <c r="JHD9" s="664"/>
      <c r="JHE9" s="664"/>
      <c r="JHF9" s="664"/>
      <c r="JHG9" s="245"/>
      <c r="JHH9" s="246"/>
      <c r="JHI9" s="247"/>
      <c r="JHJ9" s="243"/>
      <c r="JHK9" s="244"/>
      <c r="JHL9" s="664"/>
      <c r="JHM9" s="664"/>
      <c r="JHN9" s="664"/>
      <c r="JHO9" s="245"/>
      <c r="JHP9" s="246"/>
      <c r="JHQ9" s="247"/>
      <c r="JHR9" s="243"/>
      <c r="JHS9" s="244"/>
      <c r="JHT9" s="664"/>
      <c r="JHU9" s="664"/>
      <c r="JHV9" s="664"/>
      <c r="JHW9" s="245"/>
      <c r="JHX9" s="246"/>
      <c r="JHY9" s="247"/>
      <c r="JHZ9" s="243"/>
      <c r="JIA9" s="244"/>
      <c r="JIB9" s="664"/>
      <c r="JIC9" s="664"/>
      <c r="JID9" s="664"/>
      <c r="JIE9" s="245"/>
      <c r="JIF9" s="246"/>
      <c r="JIG9" s="247"/>
      <c r="JIH9" s="243"/>
      <c r="JII9" s="244"/>
      <c r="JIJ9" s="664"/>
      <c r="JIK9" s="664"/>
      <c r="JIL9" s="664"/>
      <c r="JIM9" s="245"/>
      <c r="JIN9" s="246"/>
      <c r="JIO9" s="247"/>
      <c r="JIP9" s="243"/>
      <c r="JIQ9" s="244"/>
      <c r="JIR9" s="664"/>
      <c r="JIS9" s="664"/>
      <c r="JIT9" s="664"/>
      <c r="JIU9" s="245"/>
      <c r="JIV9" s="246"/>
      <c r="JIW9" s="247"/>
      <c r="JIX9" s="243"/>
      <c r="JIY9" s="244"/>
      <c r="JIZ9" s="664"/>
      <c r="JJA9" s="664"/>
      <c r="JJB9" s="664"/>
      <c r="JJC9" s="245"/>
      <c r="JJD9" s="246"/>
      <c r="JJE9" s="247"/>
      <c r="JJF9" s="243"/>
      <c r="JJG9" s="244"/>
      <c r="JJH9" s="664"/>
      <c r="JJI9" s="664"/>
      <c r="JJJ9" s="664"/>
      <c r="JJK9" s="245"/>
      <c r="JJL9" s="246"/>
      <c r="JJM9" s="247"/>
      <c r="JJN9" s="243"/>
      <c r="JJO9" s="244"/>
      <c r="JJP9" s="664"/>
      <c r="JJQ9" s="664"/>
      <c r="JJR9" s="664"/>
      <c r="JJS9" s="245"/>
      <c r="JJT9" s="246"/>
      <c r="JJU9" s="247"/>
      <c r="JJV9" s="243"/>
      <c r="JJW9" s="244"/>
      <c r="JJX9" s="664"/>
      <c r="JJY9" s="664"/>
      <c r="JJZ9" s="664"/>
      <c r="JKA9" s="245"/>
      <c r="JKB9" s="246"/>
      <c r="JKC9" s="247"/>
      <c r="JKD9" s="243"/>
      <c r="JKE9" s="244"/>
      <c r="JKF9" s="664"/>
      <c r="JKG9" s="664"/>
      <c r="JKH9" s="664"/>
      <c r="JKI9" s="245"/>
      <c r="JKJ9" s="246"/>
      <c r="JKK9" s="247"/>
      <c r="JKL9" s="243"/>
      <c r="JKM9" s="244"/>
      <c r="JKN9" s="664"/>
      <c r="JKO9" s="664"/>
      <c r="JKP9" s="664"/>
      <c r="JKQ9" s="245"/>
      <c r="JKR9" s="246"/>
      <c r="JKS9" s="247"/>
      <c r="JKT9" s="243"/>
      <c r="JKU9" s="244"/>
      <c r="JKV9" s="664"/>
      <c r="JKW9" s="664"/>
      <c r="JKX9" s="664"/>
      <c r="JKY9" s="245"/>
      <c r="JKZ9" s="246"/>
      <c r="JLA9" s="247"/>
      <c r="JLB9" s="243"/>
      <c r="JLC9" s="244"/>
      <c r="JLD9" s="664"/>
      <c r="JLE9" s="664"/>
      <c r="JLF9" s="664"/>
      <c r="JLG9" s="245"/>
      <c r="JLH9" s="246"/>
      <c r="JLI9" s="247"/>
      <c r="JLJ9" s="243"/>
      <c r="JLK9" s="244"/>
      <c r="JLL9" s="664"/>
      <c r="JLM9" s="664"/>
      <c r="JLN9" s="664"/>
      <c r="JLO9" s="245"/>
      <c r="JLP9" s="246"/>
      <c r="JLQ9" s="247"/>
      <c r="JLR9" s="243"/>
      <c r="JLS9" s="244"/>
      <c r="JLT9" s="664"/>
      <c r="JLU9" s="664"/>
      <c r="JLV9" s="664"/>
      <c r="JLW9" s="245"/>
      <c r="JLX9" s="246"/>
      <c r="JLY9" s="247"/>
      <c r="JLZ9" s="243"/>
      <c r="JMA9" s="244"/>
      <c r="JMB9" s="664"/>
      <c r="JMC9" s="664"/>
      <c r="JMD9" s="664"/>
      <c r="JME9" s="245"/>
      <c r="JMF9" s="246"/>
      <c r="JMG9" s="247"/>
      <c r="JMH9" s="243"/>
      <c r="JMI9" s="244"/>
      <c r="JMJ9" s="664"/>
      <c r="JMK9" s="664"/>
      <c r="JML9" s="664"/>
      <c r="JMM9" s="245"/>
      <c r="JMN9" s="246"/>
      <c r="JMO9" s="247"/>
      <c r="JMP9" s="243"/>
      <c r="JMQ9" s="244"/>
      <c r="JMR9" s="664"/>
      <c r="JMS9" s="664"/>
      <c r="JMT9" s="664"/>
      <c r="JMU9" s="245"/>
      <c r="JMV9" s="246"/>
      <c r="JMW9" s="247"/>
      <c r="JMX9" s="243"/>
      <c r="JMY9" s="244"/>
      <c r="JMZ9" s="664"/>
      <c r="JNA9" s="664"/>
      <c r="JNB9" s="664"/>
      <c r="JNC9" s="245"/>
      <c r="JND9" s="246"/>
      <c r="JNE9" s="247"/>
      <c r="JNF9" s="243"/>
      <c r="JNG9" s="244"/>
      <c r="JNH9" s="664"/>
      <c r="JNI9" s="664"/>
      <c r="JNJ9" s="664"/>
      <c r="JNK9" s="245"/>
      <c r="JNL9" s="246"/>
      <c r="JNM9" s="247"/>
      <c r="JNN9" s="243"/>
      <c r="JNO9" s="244"/>
      <c r="JNP9" s="664"/>
      <c r="JNQ9" s="664"/>
      <c r="JNR9" s="664"/>
      <c r="JNS9" s="245"/>
      <c r="JNT9" s="246"/>
      <c r="JNU9" s="247"/>
      <c r="JNV9" s="243"/>
      <c r="JNW9" s="244"/>
      <c r="JNX9" s="664"/>
      <c r="JNY9" s="664"/>
      <c r="JNZ9" s="664"/>
      <c r="JOA9" s="245"/>
      <c r="JOB9" s="246"/>
      <c r="JOC9" s="247"/>
      <c r="JOD9" s="243"/>
      <c r="JOE9" s="244"/>
      <c r="JOF9" s="664"/>
      <c r="JOG9" s="664"/>
      <c r="JOH9" s="664"/>
      <c r="JOI9" s="245"/>
      <c r="JOJ9" s="246"/>
      <c r="JOK9" s="247"/>
      <c r="JOL9" s="243"/>
      <c r="JOM9" s="244"/>
      <c r="JON9" s="664"/>
      <c r="JOO9" s="664"/>
      <c r="JOP9" s="664"/>
      <c r="JOQ9" s="245"/>
      <c r="JOR9" s="246"/>
      <c r="JOS9" s="247"/>
      <c r="JOT9" s="243"/>
      <c r="JOU9" s="244"/>
      <c r="JOV9" s="664"/>
      <c r="JOW9" s="664"/>
      <c r="JOX9" s="664"/>
      <c r="JOY9" s="245"/>
      <c r="JOZ9" s="246"/>
      <c r="JPA9" s="247"/>
      <c r="JPB9" s="243"/>
      <c r="JPC9" s="244"/>
      <c r="JPD9" s="664"/>
      <c r="JPE9" s="664"/>
      <c r="JPF9" s="664"/>
      <c r="JPG9" s="245"/>
      <c r="JPH9" s="246"/>
      <c r="JPI9" s="247"/>
      <c r="JPJ9" s="243"/>
      <c r="JPK9" s="244"/>
      <c r="JPL9" s="664"/>
      <c r="JPM9" s="664"/>
      <c r="JPN9" s="664"/>
      <c r="JPO9" s="245"/>
      <c r="JPP9" s="246"/>
      <c r="JPQ9" s="247"/>
      <c r="JPR9" s="243"/>
      <c r="JPS9" s="244"/>
      <c r="JPT9" s="664"/>
      <c r="JPU9" s="664"/>
      <c r="JPV9" s="664"/>
      <c r="JPW9" s="245"/>
      <c r="JPX9" s="246"/>
      <c r="JPY9" s="247"/>
      <c r="JPZ9" s="243"/>
      <c r="JQA9" s="244"/>
      <c r="JQB9" s="664"/>
      <c r="JQC9" s="664"/>
      <c r="JQD9" s="664"/>
      <c r="JQE9" s="245"/>
      <c r="JQF9" s="246"/>
      <c r="JQG9" s="247"/>
      <c r="JQH9" s="243"/>
      <c r="JQI9" s="244"/>
      <c r="JQJ9" s="664"/>
      <c r="JQK9" s="664"/>
      <c r="JQL9" s="664"/>
      <c r="JQM9" s="245"/>
      <c r="JQN9" s="246"/>
      <c r="JQO9" s="247"/>
      <c r="JQP9" s="243"/>
      <c r="JQQ9" s="244"/>
      <c r="JQR9" s="664"/>
      <c r="JQS9" s="664"/>
      <c r="JQT9" s="664"/>
      <c r="JQU9" s="245"/>
      <c r="JQV9" s="246"/>
      <c r="JQW9" s="247"/>
      <c r="JQX9" s="243"/>
      <c r="JQY9" s="244"/>
      <c r="JQZ9" s="664"/>
      <c r="JRA9" s="664"/>
      <c r="JRB9" s="664"/>
      <c r="JRC9" s="245"/>
      <c r="JRD9" s="246"/>
      <c r="JRE9" s="247"/>
      <c r="JRF9" s="243"/>
      <c r="JRG9" s="244"/>
      <c r="JRH9" s="664"/>
      <c r="JRI9" s="664"/>
      <c r="JRJ9" s="664"/>
      <c r="JRK9" s="245"/>
      <c r="JRL9" s="246"/>
      <c r="JRM9" s="247"/>
      <c r="JRN9" s="243"/>
      <c r="JRO9" s="244"/>
      <c r="JRP9" s="664"/>
      <c r="JRQ9" s="664"/>
      <c r="JRR9" s="664"/>
      <c r="JRS9" s="245"/>
      <c r="JRT9" s="246"/>
      <c r="JRU9" s="247"/>
      <c r="JRV9" s="243"/>
      <c r="JRW9" s="244"/>
      <c r="JRX9" s="664"/>
      <c r="JRY9" s="664"/>
      <c r="JRZ9" s="664"/>
      <c r="JSA9" s="245"/>
      <c r="JSB9" s="246"/>
      <c r="JSC9" s="247"/>
      <c r="JSD9" s="243"/>
      <c r="JSE9" s="244"/>
      <c r="JSF9" s="664"/>
      <c r="JSG9" s="664"/>
      <c r="JSH9" s="664"/>
      <c r="JSI9" s="245"/>
      <c r="JSJ9" s="246"/>
      <c r="JSK9" s="247"/>
      <c r="JSL9" s="243"/>
      <c r="JSM9" s="244"/>
      <c r="JSN9" s="664"/>
      <c r="JSO9" s="664"/>
      <c r="JSP9" s="664"/>
      <c r="JSQ9" s="245"/>
      <c r="JSR9" s="246"/>
      <c r="JSS9" s="247"/>
      <c r="JST9" s="243"/>
      <c r="JSU9" s="244"/>
      <c r="JSV9" s="664"/>
      <c r="JSW9" s="664"/>
      <c r="JSX9" s="664"/>
      <c r="JSY9" s="245"/>
      <c r="JSZ9" s="246"/>
      <c r="JTA9" s="247"/>
      <c r="JTB9" s="243"/>
      <c r="JTC9" s="244"/>
      <c r="JTD9" s="664"/>
      <c r="JTE9" s="664"/>
      <c r="JTF9" s="664"/>
      <c r="JTG9" s="245"/>
      <c r="JTH9" s="246"/>
      <c r="JTI9" s="247"/>
      <c r="JTJ9" s="243"/>
      <c r="JTK9" s="244"/>
      <c r="JTL9" s="664"/>
      <c r="JTM9" s="664"/>
      <c r="JTN9" s="664"/>
      <c r="JTO9" s="245"/>
      <c r="JTP9" s="246"/>
      <c r="JTQ9" s="247"/>
      <c r="JTR9" s="243"/>
      <c r="JTS9" s="244"/>
      <c r="JTT9" s="664"/>
      <c r="JTU9" s="664"/>
      <c r="JTV9" s="664"/>
      <c r="JTW9" s="245"/>
      <c r="JTX9" s="246"/>
      <c r="JTY9" s="247"/>
      <c r="JTZ9" s="243"/>
      <c r="JUA9" s="244"/>
      <c r="JUB9" s="664"/>
      <c r="JUC9" s="664"/>
      <c r="JUD9" s="664"/>
      <c r="JUE9" s="245"/>
      <c r="JUF9" s="246"/>
      <c r="JUG9" s="247"/>
      <c r="JUH9" s="243"/>
      <c r="JUI9" s="244"/>
      <c r="JUJ9" s="664"/>
      <c r="JUK9" s="664"/>
      <c r="JUL9" s="664"/>
      <c r="JUM9" s="245"/>
      <c r="JUN9" s="246"/>
      <c r="JUO9" s="247"/>
      <c r="JUP9" s="243"/>
      <c r="JUQ9" s="244"/>
      <c r="JUR9" s="664"/>
      <c r="JUS9" s="664"/>
      <c r="JUT9" s="664"/>
      <c r="JUU9" s="245"/>
      <c r="JUV9" s="246"/>
      <c r="JUW9" s="247"/>
      <c r="JUX9" s="243"/>
      <c r="JUY9" s="244"/>
      <c r="JUZ9" s="664"/>
      <c r="JVA9" s="664"/>
      <c r="JVB9" s="664"/>
      <c r="JVC9" s="245"/>
      <c r="JVD9" s="246"/>
      <c r="JVE9" s="247"/>
      <c r="JVF9" s="243"/>
      <c r="JVG9" s="244"/>
      <c r="JVH9" s="664"/>
      <c r="JVI9" s="664"/>
      <c r="JVJ9" s="664"/>
      <c r="JVK9" s="245"/>
      <c r="JVL9" s="246"/>
      <c r="JVM9" s="247"/>
      <c r="JVN9" s="243"/>
      <c r="JVO9" s="244"/>
      <c r="JVP9" s="664"/>
      <c r="JVQ9" s="664"/>
      <c r="JVR9" s="664"/>
      <c r="JVS9" s="245"/>
      <c r="JVT9" s="246"/>
      <c r="JVU9" s="247"/>
      <c r="JVV9" s="243"/>
      <c r="JVW9" s="244"/>
      <c r="JVX9" s="664"/>
      <c r="JVY9" s="664"/>
      <c r="JVZ9" s="664"/>
      <c r="JWA9" s="245"/>
      <c r="JWB9" s="246"/>
      <c r="JWC9" s="247"/>
      <c r="JWD9" s="243"/>
      <c r="JWE9" s="244"/>
      <c r="JWF9" s="664"/>
      <c r="JWG9" s="664"/>
      <c r="JWH9" s="664"/>
      <c r="JWI9" s="245"/>
      <c r="JWJ9" s="246"/>
      <c r="JWK9" s="247"/>
      <c r="JWL9" s="243"/>
      <c r="JWM9" s="244"/>
      <c r="JWN9" s="664"/>
      <c r="JWO9" s="664"/>
      <c r="JWP9" s="664"/>
      <c r="JWQ9" s="245"/>
      <c r="JWR9" s="246"/>
      <c r="JWS9" s="247"/>
      <c r="JWT9" s="243"/>
      <c r="JWU9" s="244"/>
      <c r="JWV9" s="664"/>
      <c r="JWW9" s="664"/>
      <c r="JWX9" s="664"/>
      <c r="JWY9" s="245"/>
      <c r="JWZ9" s="246"/>
      <c r="JXA9" s="247"/>
      <c r="JXB9" s="243"/>
      <c r="JXC9" s="244"/>
      <c r="JXD9" s="664"/>
      <c r="JXE9" s="664"/>
      <c r="JXF9" s="664"/>
      <c r="JXG9" s="245"/>
      <c r="JXH9" s="246"/>
      <c r="JXI9" s="247"/>
      <c r="JXJ9" s="243"/>
      <c r="JXK9" s="244"/>
      <c r="JXL9" s="664"/>
      <c r="JXM9" s="664"/>
      <c r="JXN9" s="664"/>
      <c r="JXO9" s="245"/>
      <c r="JXP9" s="246"/>
      <c r="JXQ9" s="247"/>
      <c r="JXR9" s="243"/>
      <c r="JXS9" s="244"/>
      <c r="JXT9" s="664"/>
      <c r="JXU9" s="664"/>
      <c r="JXV9" s="664"/>
      <c r="JXW9" s="245"/>
      <c r="JXX9" s="246"/>
      <c r="JXY9" s="247"/>
      <c r="JXZ9" s="243"/>
      <c r="JYA9" s="244"/>
      <c r="JYB9" s="664"/>
      <c r="JYC9" s="664"/>
      <c r="JYD9" s="664"/>
      <c r="JYE9" s="245"/>
      <c r="JYF9" s="246"/>
      <c r="JYG9" s="247"/>
      <c r="JYH9" s="243"/>
      <c r="JYI9" s="244"/>
      <c r="JYJ9" s="664"/>
      <c r="JYK9" s="664"/>
      <c r="JYL9" s="664"/>
      <c r="JYM9" s="245"/>
      <c r="JYN9" s="246"/>
      <c r="JYO9" s="247"/>
      <c r="JYP9" s="243"/>
      <c r="JYQ9" s="244"/>
      <c r="JYR9" s="664"/>
      <c r="JYS9" s="664"/>
      <c r="JYT9" s="664"/>
      <c r="JYU9" s="245"/>
      <c r="JYV9" s="246"/>
      <c r="JYW9" s="247"/>
      <c r="JYX9" s="243"/>
      <c r="JYY9" s="244"/>
      <c r="JYZ9" s="664"/>
      <c r="JZA9" s="664"/>
      <c r="JZB9" s="664"/>
      <c r="JZC9" s="245"/>
      <c r="JZD9" s="246"/>
      <c r="JZE9" s="247"/>
      <c r="JZF9" s="243"/>
      <c r="JZG9" s="244"/>
      <c r="JZH9" s="664"/>
      <c r="JZI9" s="664"/>
      <c r="JZJ9" s="664"/>
      <c r="JZK9" s="245"/>
      <c r="JZL9" s="246"/>
      <c r="JZM9" s="247"/>
      <c r="JZN9" s="243"/>
      <c r="JZO9" s="244"/>
      <c r="JZP9" s="664"/>
      <c r="JZQ9" s="664"/>
      <c r="JZR9" s="664"/>
      <c r="JZS9" s="245"/>
      <c r="JZT9" s="246"/>
      <c r="JZU9" s="247"/>
      <c r="JZV9" s="243"/>
      <c r="JZW9" s="244"/>
      <c r="JZX9" s="664"/>
      <c r="JZY9" s="664"/>
      <c r="JZZ9" s="664"/>
      <c r="KAA9" s="245"/>
      <c r="KAB9" s="246"/>
      <c r="KAC9" s="247"/>
      <c r="KAD9" s="243"/>
      <c r="KAE9" s="244"/>
      <c r="KAF9" s="664"/>
      <c r="KAG9" s="664"/>
      <c r="KAH9" s="664"/>
      <c r="KAI9" s="245"/>
      <c r="KAJ9" s="246"/>
      <c r="KAK9" s="247"/>
      <c r="KAL9" s="243"/>
      <c r="KAM9" s="244"/>
      <c r="KAN9" s="664"/>
      <c r="KAO9" s="664"/>
      <c r="KAP9" s="664"/>
      <c r="KAQ9" s="245"/>
      <c r="KAR9" s="246"/>
      <c r="KAS9" s="247"/>
      <c r="KAT9" s="243"/>
      <c r="KAU9" s="244"/>
      <c r="KAV9" s="664"/>
      <c r="KAW9" s="664"/>
      <c r="KAX9" s="664"/>
      <c r="KAY9" s="245"/>
      <c r="KAZ9" s="246"/>
      <c r="KBA9" s="247"/>
      <c r="KBB9" s="243"/>
      <c r="KBC9" s="244"/>
      <c r="KBD9" s="664"/>
      <c r="KBE9" s="664"/>
      <c r="KBF9" s="664"/>
      <c r="KBG9" s="245"/>
      <c r="KBH9" s="246"/>
      <c r="KBI9" s="247"/>
      <c r="KBJ9" s="243"/>
      <c r="KBK9" s="244"/>
      <c r="KBL9" s="664"/>
      <c r="KBM9" s="664"/>
      <c r="KBN9" s="664"/>
      <c r="KBO9" s="245"/>
      <c r="KBP9" s="246"/>
      <c r="KBQ9" s="247"/>
      <c r="KBR9" s="243"/>
      <c r="KBS9" s="244"/>
      <c r="KBT9" s="664"/>
      <c r="KBU9" s="664"/>
      <c r="KBV9" s="664"/>
      <c r="KBW9" s="245"/>
      <c r="KBX9" s="246"/>
      <c r="KBY9" s="247"/>
      <c r="KBZ9" s="243"/>
      <c r="KCA9" s="244"/>
      <c r="KCB9" s="664"/>
      <c r="KCC9" s="664"/>
      <c r="KCD9" s="664"/>
      <c r="KCE9" s="245"/>
      <c r="KCF9" s="246"/>
      <c r="KCG9" s="247"/>
      <c r="KCH9" s="243"/>
      <c r="KCI9" s="244"/>
      <c r="KCJ9" s="664"/>
      <c r="KCK9" s="664"/>
      <c r="KCL9" s="664"/>
      <c r="KCM9" s="245"/>
      <c r="KCN9" s="246"/>
      <c r="KCO9" s="247"/>
      <c r="KCP9" s="243"/>
      <c r="KCQ9" s="244"/>
      <c r="KCR9" s="664"/>
      <c r="KCS9" s="664"/>
      <c r="KCT9" s="664"/>
      <c r="KCU9" s="245"/>
      <c r="KCV9" s="246"/>
      <c r="KCW9" s="247"/>
      <c r="KCX9" s="243"/>
      <c r="KCY9" s="244"/>
      <c r="KCZ9" s="664"/>
      <c r="KDA9" s="664"/>
      <c r="KDB9" s="664"/>
      <c r="KDC9" s="245"/>
      <c r="KDD9" s="246"/>
      <c r="KDE9" s="247"/>
      <c r="KDF9" s="243"/>
      <c r="KDG9" s="244"/>
      <c r="KDH9" s="664"/>
      <c r="KDI9" s="664"/>
      <c r="KDJ9" s="664"/>
      <c r="KDK9" s="245"/>
      <c r="KDL9" s="246"/>
      <c r="KDM9" s="247"/>
      <c r="KDN9" s="243"/>
      <c r="KDO9" s="244"/>
      <c r="KDP9" s="664"/>
      <c r="KDQ9" s="664"/>
      <c r="KDR9" s="664"/>
      <c r="KDS9" s="245"/>
      <c r="KDT9" s="246"/>
      <c r="KDU9" s="247"/>
      <c r="KDV9" s="243"/>
      <c r="KDW9" s="244"/>
      <c r="KDX9" s="664"/>
      <c r="KDY9" s="664"/>
      <c r="KDZ9" s="664"/>
      <c r="KEA9" s="245"/>
      <c r="KEB9" s="246"/>
      <c r="KEC9" s="247"/>
      <c r="KED9" s="243"/>
      <c r="KEE9" s="244"/>
      <c r="KEF9" s="664"/>
      <c r="KEG9" s="664"/>
      <c r="KEH9" s="664"/>
      <c r="KEI9" s="245"/>
      <c r="KEJ9" s="246"/>
      <c r="KEK9" s="247"/>
      <c r="KEL9" s="243"/>
      <c r="KEM9" s="244"/>
      <c r="KEN9" s="664"/>
      <c r="KEO9" s="664"/>
      <c r="KEP9" s="664"/>
      <c r="KEQ9" s="245"/>
      <c r="KER9" s="246"/>
      <c r="KES9" s="247"/>
      <c r="KET9" s="243"/>
      <c r="KEU9" s="244"/>
      <c r="KEV9" s="664"/>
      <c r="KEW9" s="664"/>
      <c r="KEX9" s="664"/>
      <c r="KEY9" s="245"/>
      <c r="KEZ9" s="246"/>
      <c r="KFA9" s="247"/>
      <c r="KFB9" s="243"/>
      <c r="KFC9" s="244"/>
      <c r="KFD9" s="664"/>
      <c r="KFE9" s="664"/>
      <c r="KFF9" s="664"/>
      <c r="KFG9" s="245"/>
      <c r="KFH9" s="246"/>
      <c r="KFI9" s="247"/>
      <c r="KFJ9" s="243"/>
      <c r="KFK9" s="244"/>
      <c r="KFL9" s="664"/>
      <c r="KFM9" s="664"/>
      <c r="KFN9" s="664"/>
      <c r="KFO9" s="245"/>
      <c r="KFP9" s="246"/>
      <c r="KFQ9" s="247"/>
      <c r="KFR9" s="243"/>
      <c r="KFS9" s="244"/>
      <c r="KFT9" s="664"/>
      <c r="KFU9" s="664"/>
      <c r="KFV9" s="664"/>
      <c r="KFW9" s="245"/>
      <c r="KFX9" s="246"/>
      <c r="KFY9" s="247"/>
      <c r="KFZ9" s="243"/>
      <c r="KGA9" s="244"/>
      <c r="KGB9" s="664"/>
      <c r="KGC9" s="664"/>
      <c r="KGD9" s="664"/>
      <c r="KGE9" s="245"/>
      <c r="KGF9" s="246"/>
      <c r="KGG9" s="247"/>
      <c r="KGH9" s="243"/>
      <c r="KGI9" s="244"/>
      <c r="KGJ9" s="664"/>
      <c r="KGK9" s="664"/>
      <c r="KGL9" s="664"/>
      <c r="KGM9" s="245"/>
      <c r="KGN9" s="246"/>
      <c r="KGO9" s="247"/>
      <c r="KGP9" s="243"/>
      <c r="KGQ9" s="244"/>
      <c r="KGR9" s="664"/>
      <c r="KGS9" s="664"/>
      <c r="KGT9" s="664"/>
      <c r="KGU9" s="245"/>
      <c r="KGV9" s="246"/>
      <c r="KGW9" s="247"/>
      <c r="KGX9" s="243"/>
      <c r="KGY9" s="244"/>
      <c r="KGZ9" s="664"/>
      <c r="KHA9" s="664"/>
      <c r="KHB9" s="664"/>
      <c r="KHC9" s="245"/>
      <c r="KHD9" s="246"/>
      <c r="KHE9" s="247"/>
      <c r="KHF9" s="243"/>
      <c r="KHG9" s="244"/>
      <c r="KHH9" s="664"/>
      <c r="KHI9" s="664"/>
      <c r="KHJ9" s="664"/>
      <c r="KHK9" s="245"/>
      <c r="KHL9" s="246"/>
      <c r="KHM9" s="247"/>
      <c r="KHN9" s="243"/>
      <c r="KHO9" s="244"/>
      <c r="KHP9" s="664"/>
      <c r="KHQ9" s="664"/>
      <c r="KHR9" s="664"/>
      <c r="KHS9" s="245"/>
      <c r="KHT9" s="246"/>
      <c r="KHU9" s="247"/>
      <c r="KHV9" s="243"/>
      <c r="KHW9" s="244"/>
      <c r="KHX9" s="664"/>
      <c r="KHY9" s="664"/>
      <c r="KHZ9" s="664"/>
      <c r="KIA9" s="245"/>
      <c r="KIB9" s="246"/>
      <c r="KIC9" s="247"/>
      <c r="KID9" s="243"/>
      <c r="KIE9" s="244"/>
      <c r="KIF9" s="664"/>
      <c r="KIG9" s="664"/>
      <c r="KIH9" s="664"/>
      <c r="KII9" s="245"/>
      <c r="KIJ9" s="246"/>
      <c r="KIK9" s="247"/>
      <c r="KIL9" s="243"/>
      <c r="KIM9" s="244"/>
      <c r="KIN9" s="664"/>
      <c r="KIO9" s="664"/>
      <c r="KIP9" s="664"/>
      <c r="KIQ9" s="245"/>
      <c r="KIR9" s="246"/>
      <c r="KIS9" s="247"/>
      <c r="KIT9" s="243"/>
      <c r="KIU9" s="244"/>
      <c r="KIV9" s="664"/>
      <c r="KIW9" s="664"/>
      <c r="KIX9" s="664"/>
      <c r="KIY9" s="245"/>
      <c r="KIZ9" s="246"/>
      <c r="KJA9" s="247"/>
      <c r="KJB9" s="243"/>
      <c r="KJC9" s="244"/>
      <c r="KJD9" s="664"/>
      <c r="KJE9" s="664"/>
      <c r="KJF9" s="664"/>
      <c r="KJG9" s="245"/>
      <c r="KJH9" s="246"/>
      <c r="KJI9" s="247"/>
      <c r="KJJ9" s="243"/>
      <c r="KJK9" s="244"/>
      <c r="KJL9" s="664"/>
      <c r="KJM9" s="664"/>
      <c r="KJN9" s="664"/>
      <c r="KJO9" s="245"/>
      <c r="KJP9" s="246"/>
      <c r="KJQ9" s="247"/>
      <c r="KJR9" s="243"/>
      <c r="KJS9" s="244"/>
      <c r="KJT9" s="664"/>
      <c r="KJU9" s="664"/>
      <c r="KJV9" s="664"/>
      <c r="KJW9" s="245"/>
      <c r="KJX9" s="246"/>
      <c r="KJY9" s="247"/>
      <c r="KJZ9" s="243"/>
      <c r="KKA9" s="244"/>
      <c r="KKB9" s="664"/>
      <c r="KKC9" s="664"/>
      <c r="KKD9" s="664"/>
      <c r="KKE9" s="245"/>
      <c r="KKF9" s="246"/>
      <c r="KKG9" s="247"/>
      <c r="KKH9" s="243"/>
      <c r="KKI9" s="244"/>
      <c r="KKJ9" s="664"/>
      <c r="KKK9" s="664"/>
      <c r="KKL9" s="664"/>
      <c r="KKM9" s="245"/>
      <c r="KKN9" s="246"/>
      <c r="KKO9" s="247"/>
      <c r="KKP9" s="243"/>
      <c r="KKQ9" s="244"/>
      <c r="KKR9" s="664"/>
      <c r="KKS9" s="664"/>
      <c r="KKT9" s="664"/>
      <c r="KKU9" s="245"/>
      <c r="KKV9" s="246"/>
      <c r="KKW9" s="247"/>
      <c r="KKX9" s="243"/>
      <c r="KKY9" s="244"/>
      <c r="KKZ9" s="664"/>
      <c r="KLA9" s="664"/>
      <c r="KLB9" s="664"/>
      <c r="KLC9" s="245"/>
      <c r="KLD9" s="246"/>
      <c r="KLE9" s="247"/>
      <c r="KLF9" s="243"/>
      <c r="KLG9" s="244"/>
      <c r="KLH9" s="664"/>
      <c r="KLI9" s="664"/>
      <c r="KLJ9" s="664"/>
      <c r="KLK9" s="245"/>
      <c r="KLL9" s="246"/>
      <c r="KLM9" s="247"/>
      <c r="KLN9" s="243"/>
      <c r="KLO9" s="244"/>
      <c r="KLP9" s="664"/>
      <c r="KLQ9" s="664"/>
      <c r="KLR9" s="664"/>
      <c r="KLS9" s="245"/>
      <c r="KLT9" s="246"/>
      <c r="KLU9" s="247"/>
      <c r="KLV9" s="243"/>
      <c r="KLW9" s="244"/>
      <c r="KLX9" s="664"/>
      <c r="KLY9" s="664"/>
      <c r="KLZ9" s="664"/>
      <c r="KMA9" s="245"/>
      <c r="KMB9" s="246"/>
      <c r="KMC9" s="247"/>
      <c r="KMD9" s="243"/>
      <c r="KME9" s="244"/>
      <c r="KMF9" s="664"/>
      <c r="KMG9" s="664"/>
      <c r="KMH9" s="664"/>
      <c r="KMI9" s="245"/>
      <c r="KMJ9" s="246"/>
      <c r="KMK9" s="247"/>
      <c r="KML9" s="243"/>
      <c r="KMM9" s="244"/>
      <c r="KMN9" s="664"/>
      <c r="KMO9" s="664"/>
      <c r="KMP9" s="664"/>
      <c r="KMQ9" s="245"/>
      <c r="KMR9" s="246"/>
      <c r="KMS9" s="247"/>
      <c r="KMT9" s="243"/>
      <c r="KMU9" s="244"/>
      <c r="KMV9" s="664"/>
      <c r="KMW9" s="664"/>
      <c r="KMX9" s="664"/>
      <c r="KMY9" s="245"/>
      <c r="KMZ9" s="246"/>
      <c r="KNA9" s="247"/>
      <c r="KNB9" s="243"/>
      <c r="KNC9" s="244"/>
      <c r="KND9" s="664"/>
      <c r="KNE9" s="664"/>
      <c r="KNF9" s="664"/>
      <c r="KNG9" s="245"/>
      <c r="KNH9" s="246"/>
      <c r="KNI9" s="247"/>
      <c r="KNJ9" s="243"/>
      <c r="KNK9" s="244"/>
      <c r="KNL9" s="664"/>
      <c r="KNM9" s="664"/>
      <c r="KNN9" s="664"/>
      <c r="KNO9" s="245"/>
      <c r="KNP9" s="246"/>
      <c r="KNQ9" s="247"/>
      <c r="KNR9" s="243"/>
      <c r="KNS9" s="244"/>
      <c r="KNT9" s="664"/>
      <c r="KNU9" s="664"/>
      <c r="KNV9" s="664"/>
      <c r="KNW9" s="245"/>
      <c r="KNX9" s="246"/>
      <c r="KNY9" s="247"/>
      <c r="KNZ9" s="243"/>
      <c r="KOA9" s="244"/>
      <c r="KOB9" s="664"/>
      <c r="KOC9" s="664"/>
      <c r="KOD9" s="664"/>
      <c r="KOE9" s="245"/>
      <c r="KOF9" s="246"/>
      <c r="KOG9" s="247"/>
      <c r="KOH9" s="243"/>
      <c r="KOI9" s="244"/>
      <c r="KOJ9" s="664"/>
      <c r="KOK9" s="664"/>
      <c r="KOL9" s="664"/>
      <c r="KOM9" s="245"/>
      <c r="KON9" s="246"/>
      <c r="KOO9" s="247"/>
      <c r="KOP9" s="243"/>
      <c r="KOQ9" s="244"/>
      <c r="KOR9" s="664"/>
      <c r="KOS9" s="664"/>
      <c r="KOT9" s="664"/>
      <c r="KOU9" s="245"/>
      <c r="KOV9" s="246"/>
      <c r="KOW9" s="247"/>
      <c r="KOX9" s="243"/>
      <c r="KOY9" s="244"/>
      <c r="KOZ9" s="664"/>
      <c r="KPA9" s="664"/>
      <c r="KPB9" s="664"/>
      <c r="KPC9" s="245"/>
      <c r="KPD9" s="246"/>
      <c r="KPE9" s="247"/>
      <c r="KPF9" s="243"/>
      <c r="KPG9" s="244"/>
      <c r="KPH9" s="664"/>
      <c r="KPI9" s="664"/>
      <c r="KPJ9" s="664"/>
      <c r="KPK9" s="245"/>
      <c r="KPL9" s="246"/>
      <c r="KPM9" s="247"/>
      <c r="KPN9" s="243"/>
      <c r="KPO9" s="244"/>
      <c r="KPP9" s="664"/>
      <c r="KPQ9" s="664"/>
      <c r="KPR9" s="664"/>
      <c r="KPS9" s="245"/>
      <c r="KPT9" s="246"/>
      <c r="KPU9" s="247"/>
      <c r="KPV9" s="243"/>
      <c r="KPW9" s="244"/>
      <c r="KPX9" s="664"/>
      <c r="KPY9" s="664"/>
      <c r="KPZ9" s="664"/>
      <c r="KQA9" s="245"/>
      <c r="KQB9" s="246"/>
      <c r="KQC9" s="247"/>
      <c r="KQD9" s="243"/>
      <c r="KQE9" s="244"/>
      <c r="KQF9" s="664"/>
      <c r="KQG9" s="664"/>
      <c r="KQH9" s="664"/>
      <c r="KQI9" s="245"/>
      <c r="KQJ9" s="246"/>
      <c r="KQK9" s="247"/>
      <c r="KQL9" s="243"/>
      <c r="KQM9" s="244"/>
      <c r="KQN9" s="664"/>
      <c r="KQO9" s="664"/>
      <c r="KQP9" s="664"/>
      <c r="KQQ9" s="245"/>
      <c r="KQR9" s="246"/>
      <c r="KQS9" s="247"/>
      <c r="KQT9" s="243"/>
      <c r="KQU9" s="244"/>
      <c r="KQV9" s="664"/>
      <c r="KQW9" s="664"/>
      <c r="KQX9" s="664"/>
      <c r="KQY9" s="245"/>
      <c r="KQZ9" s="246"/>
      <c r="KRA9" s="247"/>
      <c r="KRB9" s="243"/>
      <c r="KRC9" s="244"/>
      <c r="KRD9" s="664"/>
      <c r="KRE9" s="664"/>
      <c r="KRF9" s="664"/>
      <c r="KRG9" s="245"/>
      <c r="KRH9" s="246"/>
      <c r="KRI9" s="247"/>
      <c r="KRJ9" s="243"/>
      <c r="KRK9" s="244"/>
      <c r="KRL9" s="664"/>
      <c r="KRM9" s="664"/>
      <c r="KRN9" s="664"/>
      <c r="KRO9" s="245"/>
      <c r="KRP9" s="246"/>
      <c r="KRQ9" s="247"/>
      <c r="KRR9" s="243"/>
      <c r="KRS9" s="244"/>
      <c r="KRT9" s="664"/>
      <c r="KRU9" s="664"/>
      <c r="KRV9" s="664"/>
      <c r="KRW9" s="245"/>
      <c r="KRX9" s="246"/>
      <c r="KRY9" s="247"/>
      <c r="KRZ9" s="243"/>
      <c r="KSA9" s="244"/>
      <c r="KSB9" s="664"/>
      <c r="KSC9" s="664"/>
      <c r="KSD9" s="664"/>
      <c r="KSE9" s="245"/>
      <c r="KSF9" s="246"/>
      <c r="KSG9" s="247"/>
      <c r="KSH9" s="243"/>
      <c r="KSI9" s="244"/>
      <c r="KSJ9" s="664"/>
      <c r="KSK9" s="664"/>
      <c r="KSL9" s="664"/>
      <c r="KSM9" s="245"/>
      <c r="KSN9" s="246"/>
      <c r="KSO9" s="247"/>
      <c r="KSP9" s="243"/>
      <c r="KSQ9" s="244"/>
      <c r="KSR9" s="664"/>
      <c r="KSS9" s="664"/>
      <c r="KST9" s="664"/>
      <c r="KSU9" s="245"/>
      <c r="KSV9" s="246"/>
      <c r="KSW9" s="247"/>
      <c r="KSX9" s="243"/>
      <c r="KSY9" s="244"/>
      <c r="KSZ9" s="664"/>
      <c r="KTA9" s="664"/>
      <c r="KTB9" s="664"/>
      <c r="KTC9" s="245"/>
      <c r="KTD9" s="246"/>
      <c r="KTE9" s="247"/>
      <c r="KTF9" s="243"/>
      <c r="KTG9" s="244"/>
      <c r="KTH9" s="664"/>
      <c r="KTI9" s="664"/>
      <c r="KTJ9" s="664"/>
      <c r="KTK9" s="245"/>
      <c r="KTL9" s="246"/>
      <c r="KTM9" s="247"/>
      <c r="KTN9" s="243"/>
      <c r="KTO9" s="244"/>
      <c r="KTP9" s="664"/>
      <c r="KTQ9" s="664"/>
      <c r="KTR9" s="664"/>
      <c r="KTS9" s="245"/>
      <c r="KTT9" s="246"/>
      <c r="KTU9" s="247"/>
      <c r="KTV9" s="243"/>
      <c r="KTW9" s="244"/>
      <c r="KTX9" s="664"/>
      <c r="KTY9" s="664"/>
      <c r="KTZ9" s="664"/>
      <c r="KUA9" s="245"/>
      <c r="KUB9" s="246"/>
      <c r="KUC9" s="247"/>
      <c r="KUD9" s="243"/>
      <c r="KUE9" s="244"/>
      <c r="KUF9" s="664"/>
      <c r="KUG9" s="664"/>
      <c r="KUH9" s="664"/>
      <c r="KUI9" s="245"/>
      <c r="KUJ9" s="246"/>
      <c r="KUK9" s="247"/>
      <c r="KUL9" s="243"/>
      <c r="KUM9" s="244"/>
      <c r="KUN9" s="664"/>
      <c r="KUO9" s="664"/>
      <c r="KUP9" s="664"/>
      <c r="KUQ9" s="245"/>
      <c r="KUR9" s="246"/>
      <c r="KUS9" s="247"/>
      <c r="KUT9" s="243"/>
      <c r="KUU9" s="244"/>
      <c r="KUV9" s="664"/>
      <c r="KUW9" s="664"/>
      <c r="KUX9" s="664"/>
      <c r="KUY9" s="245"/>
      <c r="KUZ9" s="246"/>
      <c r="KVA9" s="247"/>
      <c r="KVB9" s="243"/>
      <c r="KVC9" s="244"/>
      <c r="KVD9" s="664"/>
      <c r="KVE9" s="664"/>
      <c r="KVF9" s="664"/>
      <c r="KVG9" s="245"/>
      <c r="KVH9" s="246"/>
      <c r="KVI9" s="247"/>
      <c r="KVJ9" s="243"/>
      <c r="KVK9" s="244"/>
      <c r="KVL9" s="664"/>
      <c r="KVM9" s="664"/>
      <c r="KVN9" s="664"/>
      <c r="KVO9" s="245"/>
      <c r="KVP9" s="246"/>
      <c r="KVQ9" s="247"/>
      <c r="KVR9" s="243"/>
      <c r="KVS9" s="244"/>
      <c r="KVT9" s="664"/>
      <c r="KVU9" s="664"/>
      <c r="KVV9" s="664"/>
      <c r="KVW9" s="245"/>
      <c r="KVX9" s="246"/>
      <c r="KVY9" s="247"/>
      <c r="KVZ9" s="243"/>
      <c r="KWA9" s="244"/>
      <c r="KWB9" s="664"/>
      <c r="KWC9" s="664"/>
      <c r="KWD9" s="664"/>
      <c r="KWE9" s="245"/>
      <c r="KWF9" s="246"/>
      <c r="KWG9" s="247"/>
      <c r="KWH9" s="243"/>
      <c r="KWI9" s="244"/>
      <c r="KWJ9" s="664"/>
      <c r="KWK9" s="664"/>
      <c r="KWL9" s="664"/>
      <c r="KWM9" s="245"/>
      <c r="KWN9" s="246"/>
      <c r="KWO9" s="247"/>
      <c r="KWP9" s="243"/>
      <c r="KWQ9" s="244"/>
      <c r="KWR9" s="664"/>
      <c r="KWS9" s="664"/>
      <c r="KWT9" s="664"/>
      <c r="KWU9" s="245"/>
      <c r="KWV9" s="246"/>
      <c r="KWW9" s="247"/>
      <c r="KWX9" s="243"/>
      <c r="KWY9" s="244"/>
      <c r="KWZ9" s="664"/>
      <c r="KXA9" s="664"/>
      <c r="KXB9" s="664"/>
      <c r="KXC9" s="245"/>
      <c r="KXD9" s="246"/>
      <c r="KXE9" s="247"/>
      <c r="KXF9" s="243"/>
      <c r="KXG9" s="244"/>
      <c r="KXH9" s="664"/>
      <c r="KXI9" s="664"/>
      <c r="KXJ9" s="664"/>
      <c r="KXK9" s="245"/>
      <c r="KXL9" s="246"/>
      <c r="KXM9" s="247"/>
      <c r="KXN9" s="243"/>
      <c r="KXO9" s="244"/>
      <c r="KXP9" s="664"/>
      <c r="KXQ9" s="664"/>
      <c r="KXR9" s="664"/>
      <c r="KXS9" s="245"/>
      <c r="KXT9" s="246"/>
      <c r="KXU9" s="247"/>
      <c r="KXV9" s="243"/>
      <c r="KXW9" s="244"/>
      <c r="KXX9" s="664"/>
      <c r="KXY9" s="664"/>
      <c r="KXZ9" s="664"/>
      <c r="KYA9" s="245"/>
      <c r="KYB9" s="246"/>
      <c r="KYC9" s="247"/>
      <c r="KYD9" s="243"/>
      <c r="KYE9" s="244"/>
      <c r="KYF9" s="664"/>
      <c r="KYG9" s="664"/>
      <c r="KYH9" s="664"/>
      <c r="KYI9" s="245"/>
      <c r="KYJ9" s="246"/>
      <c r="KYK9" s="247"/>
      <c r="KYL9" s="243"/>
      <c r="KYM9" s="244"/>
      <c r="KYN9" s="664"/>
      <c r="KYO9" s="664"/>
      <c r="KYP9" s="664"/>
      <c r="KYQ9" s="245"/>
      <c r="KYR9" s="246"/>
      <c r="KYS9" s="247"/>
      <c r="KYT9" s="243"/>
      <c r="KYU9" s="244"/>
      <c r="KYV9" s="664"/>
      <c r="KYW9" s="664"/>
      <c r="KYX9" s="664"/>
      <c r="KYY9" s="245"/>
      <c r="KYZ9" s="246"/>
      <c r="KZA9" s="247"/>
      <c r="KZB9" s="243"/>
      <c r="KZC9" s="244"/>
      <c r="KZD9" s="664"/>
      <c r="KZE9" s="664"/>
      <c r="KZF9" s="664"/>
      <c r="KZG9" s="245"/>
      <c r="KZH9" s="246"/>
      <c r="KZI9" s="247"/>
      <c r="KZJ9" s="243"/>
      <c r="KZK9" s="244"/>
      <c r="KZL9" s="664"/>
      <c r="KZM9" s="664"/>
      <c r="KZN9" s="664"/>
      <c r="KZO9" s="245"/>
      <c r="KZP9" s="246"/>
      <c r="KZQ9" s="247"/>
      <c r="KZR9" s="243"/>
      <c r="KZS9" s="244"/>
      <c r="KZT9" s="664"/>
      <c r="KZU9" s="664"/>
      <c r="KZV9" s="664"/>
      <c r="KZW9" s="245"/>
      <c r="KZX9" s="246"/>
      <c r="KZY9" s="247"/>
      <c r="KZZ9" s="243"/>
      <c r="LAA9" s="244"/>
      <c r="LAB9" s="664"/>
      <c r="LAC9" s="664"/>
      <c r="LAD9" s="664"/>
      <c r="LAE9" s="245"/>
      <c r="LAF9" s="246"/>
      <c r="LAG9" s="247"/>
      <c r="LAH9" s="243"/>
      <c r="LAI9" s="244"/>
      <c r="LAJ9" s="664"/>
      <c r="LAK9" s="664"/>
      <c r="LAL9" s="664"/>
      <c r="LAM9" s="245"/>
      <c r="LAN9" s="246"/>
      <c r="LAO9" s="247"/>
      <c r="LAP9" s="243"/>
      <c r="LAQ9" s="244"/>
      <c r="LAR9" s="664"/>
      <c r="LAS9" s="664"/>
      <c r="LAT9" s="664"/>
      <c r="LAU9" s="245"/>
      <c r="LAV9" s="246"/>
      <c r="LAW9" s="247"/>
      <c r="LAX9" s="243"/>
      <c r="LAY9" s="244"/>
      <c r="LAZ9" s="664"/>
      <c r="LBA9" s="664"/>
      <c r="LBB9" s="664"/>
      <c r="LBC9" s="245"/>
      <c r="LBD9" s="246"/>
      <c r="LBE9" s="247"/>
      <c r="LBF9" s="243"/>
      <c r="LBG9" s="244"/>
      <c r="LBH9" s="664"/>
      <c r="LBI9" s="664"/>
      <c r="LBJ9" s="664"/>
      <c r="LBK9" s="245"/>
      <c r="LBL9" s="246"/>
      <c r="LBM9" s="247"/>
      <c r="LBN9" s="243"/>
      <c r="LBO9" s="244"/>
      <c r="LBP9" s="664"/>
      <c r="LBQ9" s="664"/>
      <c r="LBR9" s="664"/>
      <c r="LBS9" s="245"/>
      <c r="LBT9" s="246"/>
      <c r="LBU9" s="247"/>
      <c r="LBV9" s="243"/>
      <c r="LBW9" s="244"/>
      <c r="LBX9" s="664"/>
      <c r="LBY9" s="664"/>
      <c r="LBZ9" s="664"/>
      <c r="LCA9" s="245"/>
      <c r="LCB9" s="246"/>
      <c r="LCC9" s="247"/>
      <c r="LCD9" s="243"/>
      <c r="LCE9" s="244"/>
      <c r="LCF9" s="664"/>
      <c r="LCG9" s="664"/>
      <c r="LCH9" s="664"/>
      <c r="LCI9" s="245"/>
      <c r="LCJ9" s="246"/>
      <c r="LCK9" s="247"/>
      <c r="LCL9" s="243"/>
      <c r="LCM9" s="244"/>
      <c r="LCN9" s="664"/>
      <c r="LCO9" s="664"/>
      <c r="LCP9" s="664"/>
      <c r="LCQ9" s="245"/>
      <c r="LCR9" s="246"/>
      <c r="LCS9" s="247"/>
      <c r="LCT9" s="243"/>
      <c r="LCU9" s="244"/>
      <c r="LCV9" s="664"/>
      <c r="LCW9" s="664"/>
      <c r="LCX9" s="664"/>
      <c r="LCY9" s="245"/>
      <c r="LCZ9" s="246"/>
      <c r="LDA9" s="247"/>
      <c r="LDB9" s="243"/>
      <c r="LDC9" s="244"/>
      <c r="LDD9" s="664"/>
      <c r="LDE9" s="664"/>
      <c r="LDF9" s="664"/>
      <c r="LDG9" s="245"/>
      <c r="LDH9" s="246"/>
      <c r="LDI9" s="247"/>
      <c r="LDJ9" s="243"/>
      <c r="LDK9" s="244"/>
      <c r="LDL9" s="664"/>
      <c r="LDM9" s="664"/>
      <c r="LDN9" s="664"/>
      <c r="LDO9" s="245"/>
      <c r="LDP9" s="246"/>
      <c r="LDQ9" s="247"/>
      <c r="LDR9" s="243"/>
      <c r="LDS9" s="244"/>
      <c r="LDT9" s="664"/>
      <c r="LDU9" s="664"/>
      <c r="LDV9" s="664"/>
      <c r="LDW9" s="245"/>
      <c r="LDX9" s="246"/>
      <c r="LDY9" s="247"/>
      <c r="LDZ9" s="243"/>
      <c r="LEA9" s="244"/>
      <c r="LEB9" s="664"/>
      <c r="LEC9" s="664"/>
      <c r="LED9" s="664"/>
      <c r="LEE9" s="245"/>
      <c r="LEF9" s="246"/>
      <c r="LEG9" s="247"/>
      <c r="LEH9" s="243"/>
      <c r="LEI9" s="244"/>
      <c r="LEJ9" s="664"/>
      <c r="LEK9" s="664"/>
      <c r="LEL9" s="664"/>
      <c r="LEM9" s="245"/>
      <c r="LEN9" s="246"/>
      <c r="LEO9" s="247"/>
      <c r="LEP9" s="243"/>
      <c r="LEQ9" s="244"/>
      <c r="LER9" s="664"/>
      <c r="LES9" s="664"/>
      <c r="LET9" s="664"/>
      <c r="LEU9" s="245"/>
      <c r="LEV9" s="246"/>
      <c r="LEW9" s="247"/>
      <c r="LEX9" s="243"/>
      <c r="LEY9" s="244"/>
      <c r="LEZ9" s="664"/>
      <c r="LFA9" s="664"/>
      <c r="LFB9" s="664"/>
      <c r="LFC9" s="245"/>
      <c r="LFD9" s="246"/>
      <c r="LFE9" s="247"/>
      <c r="LFF9" s="243"/>
      <c r="LFG9" s="244"/>
      <c r="LFH9" s="664"/>
      <c r="LFI9" s="664"/>
      <c r="LFJ9" s="664"/>
      <c r="LFK9" s="245"/>
      <c r="LFL9" s="246"/>
      <c r="LFM9" s="247"/>
      <c r="LFN9" s="243"/>
      <c r="LFO9" s="244"/>
      <c r="LFP9" s="664"/>
      <c r="LFQ9" s="664"/>
      <c r="LFR9" s="664"/>
      <c r="LFS9" s="245"/>
      <c r="LFT9" s="246"/>
      <c r="LFU9" s="247"/>
      <c r="LFV9" s="243"/>
      <c r="LFW9" s="244"/>
      <c r="LFX9" s="664"/>
      <c r="LFY9" s="664"/>
      <c r="LFZ9" s="664"/>
      <c r="LGA9" s="245"/>
      <c r="LGB9" s="246"/>
      <c r="LGC9" s="247"/>
      <c r="LGD9" s="243"/>
      <c r="LGE9" s="244"/>
      <c r="LGF9" s="664"/>
      <c r="LGG9" s="664"/>
      <c r="LGH9" s="664"/>
      <c r="LGI9" s="245"/>
      <c r="LGJ9" s="246"/>
      <c r="LGK9" s="247"/>
      <c r="LGL9" s="243"/>
      <c r="LGM9" s="244"/>
      <c r="LGN9" s="664"/>
      <c r="LGO9" s="664"/>
      <c r="LGP9" s="664"/>
      <c r="LGQ9" s="245"/>
      <c r="LGR9" s="246"/>
      <c r="LGS9" s="247"/>
      <c r="LGT9" s="243"/>
      <c r="LGU9" s="244"/>
      <c r="LGV9" s="664"/>
      <c r="LGW9" s="664"/>
      <c r="LGX9" s="664"/>
      <c r="LGY9" s="245"/>
      <c r="LGZ9" s="246"/>
      <c r="LHA9" s="247"/>
      <c r="LHB9" s="243"/>
      <c r="LHC9" s="244"/>
      <c r="LHD9" s="664"/>
      <c r="LHE9" s="664"/>
      <c r="LHF9" s="664"/>
      <c r="LHG9" s="245"/>
      <c r="LHH9" s="246"/>
      <c r="LHI9" s="247"/>
      <c r="LHJ9" s="243"/>
      <c r="LHK9" s="244"/>
      <c r="LHL9" s="664"/>
      <c r="LHM9" s="664"/>
      <c r="LHN9" s="664"/>
      <c r="LHO9" s="245"/>
      <c r="LHP9" s="246"/>
      <c r="LHQ9" s="247"/>
      <c r="LHR9" s="243"/>
      <c r="LHS9" s="244"/>
      <c r="LHT9" s="664"/>
      <c r="LHU9" s="664"/>
      <c r="LHV9" s="664"/>
      <c r="LHW9" s="245"/>
      <c r="LHX9" s="246"/>
      <c r="LHY9" s="247"/>
      <c r="LHZ9" s="243"/>
      <c r="LIA9" s="244"/>
      <c r="LIB9" s="664"/>
      <c r="LIC9" s="664"/>
      <c r="LID9" s="664"/>
      <c r="LIE9" s="245"/>
      <c r="LIF9" s="246"/>
      <c r="LIG9" s="247"/>
      <c r="LIH9" s="243"/>
      <c r="LII9" s="244"/>
      <c r="LIJ9" s="664"/>
      <c r="LIK9" s="664"/>
      <c r="LIL9" s="664"/>
      <c r="LIM9" s="245"/>
      <c r="LIN9" s="246"/>
      <c r="LIO9" s="247"/>
      <c r="LIP9" s="243"/>
      <c r="LIQ9" s="244"/>
      <c r="LIR9" s="664"/>
      <c r="LIS9" s="664"/>
      <c r="LIT9" s="664"/>
      <c r="LIU9" s="245"/>
      <c r="LIV9" s="246"/>
      <c r="LIW9" s="247"/>
      <c r="LIX9" s="243"/>
      <c r="LIY9" s="244"/>
      <c r="LIZ9" s="664"/>
      <c r="LJA9" s="664"/>
      <c r="LJB9" s="664"/>
      <c r="LJC9" s="245"/>
      <c r="LJD9" s="246"/>
      <c r="LJE9" s="247"/>
      <c r="LJF9" s="243"/>
      <c r="LJG9" s="244"/>
      <c r="LJH9" s="664"/>
      <c r="LJI9" s="664"/>
      <c r="LJJ9" s="664"/>
      <c r="LJK9" s="245"/>
      <c r="LJL9" s="246"/>
      <c r="LJM9" s="247"/>
      <c r="LJN9" s="243"/>
      <c r="LJO9" s="244"/>
      <c r="LJP9" s="664"/>
      <c r="LJQ9" s="664"/>
      <c r="LJR9" s="664"/>
      <c r="LJS9" s="245"/>
      <c r="LJT9" s="246"/>
      <c r="LJU9" s="247"/>
      <c r="LJV9" s="243"/>
      <c r="LJW9" s="244"/>
      <c r="LJX9" s="664"/>
      <c r="LJY9" s="664"/>
      <c r="LJZ9" s="664"/>
      <c r="LKA9" s="245"/>
      <c r="LKB9" s="246"/>
      <c r="LKC9" s="247"/>
      <c r="LKD9" s="243"/>
      <c r="LKE9" s="244"/>
      <c r="LKF9" s="664"/>
      <c r="LKG9" s="664"/>
      <c r="LKH9" s="664"/>
      <c r="LKI9" s="245"/>
      <c r="LKJ9" s="246"/>
      <c r="LKK9" s="247"/>
      <c r="LKL9" s="243"/>
      <c r="LKM9" s="244"/>
      <c r="LKN9" s="664"/>
      <c r="LKO9" s="664"/>
      <c r="LKP9" s="664"/>
      <c r="LKQ9" s="245"/>
      <c r="LKR9" s="246"/>
      <c r="LKS9" s="247"/>
      <c r="LKT9" s="243"/>
      <c r="LKU9" s="244"/>
      <c r="LKV9" s="664"/>
      <c r="LKW9" s="664"/>
      <c r="LKX9" s="664"/>
      <c r="LKY9" s="245"/>
      <c r="LKZ9" s="246"/>
      <c r="LLA9" s="247"/>
      <c r="LLB9" s="243"/>
      <c r="LLC9" s="244"/>
      <c r="LLD9" s="664"/>
      <c r="LLE9" s="664"/>
      <c r="LLF9" s="664"/>
      <c r="LLG9" s="245"/>
      <c r="LLH9" s="246"/>
      <c r="LLI9" s="247"/>
      <c r="LLJ9" s="243"/>
      <c r="LLK9" s="244"/>
      <c r="LLL9" s="664"/>
      <c r="LLM9" s="664"/>
      <c r="LLN9" s="664"/>
      <c r="LLO9" s="245"/>
      <c r="LLP9" s="246"/>
      <c r="LLQ9" s="247"/>
      <c r="LLR9" s="243"/>
      <c r="LLS9" s="244"/>
      <c r="LLT9" s="664"/>
      <c r="LLU9" s="664"/>
      <c r="LLV9" s="664"/>
      <c r="LLW9" s="245"/>
      <c r="LLX9" s="246"/>
      <c r="LLY9" s="247"/>
      <c r="LLZ9" s="243"/>
      <c r="LMA9" s="244"/>
      <c r="LMB9" s="664"/>
      <c r="LMC9" s="664"/>
      <c r="LMD9" s="664"/>
      <c r="LME9" s="245"/>
      <c r="LMF9" s="246"/>
      <c r="LMG9" s="247"/>
      <c r="LMH9" s="243"/>
      <c r="LMI9" s="244"/>
      <c r="LMJ9" s="664"/>
      <c r="LMK9" s="664"/>
      <c r="LML9" s="664"/>
      <c r="LMM9" s="245"/>
      <c r="LMN9" s="246"/>
      <c r="LMO9" s="247"/>
      <c r="LMP9" s="243"/>
      <c r="LMQ9" s="244"/>
      <c r="LMR9" s="664"/>
      <c r="LMS9" s="664"/>
      <c r="LMT9" s="664"/>
      <c r="LMU9" s="245"/>
      <c r="LMV9" s="246"/>
      <c r="LMW9" s="247"/>
      <c r="LMX9" s="243"/>
      <c r="LMY9" s="244"/>
      <c r="LMZ9" s="664"/>
      <c r="LNA9" s="664"/>
      <c r="LNB9" s="664"/>
      <c r="LNC9" s="245"/>
      <c r="LND9" s="246"/>
      <c r="LNE9" s="247"/>
      <c r="LNF9" s="243"/>
      <c r="LNG9" s="244"/>
      <c r="LNH9" s="664"/>
      <c r="LNI9" s="664"/>
      <c r="LNJ9" s="664"/>
      <c r="LNK9" s="245"/>
      <c r="LNL9" s="246"/>
      <c r="LNM9" s="247"/>
      <c r="LNN9" s="243"/>
      <c r="LNO9" s="244"/>
      <c r="LNP9" s="664"/>
      <c r="LNQ9" s="664"/>
      <c r="LNR9" s="664"/>
      <c r="LNS9" s="245"/>
      <c r="LNT9" s="246"/>
      <c r="LNU9" s="247"/>
      <c r="LNV9" s="243"/>
      <c r="LNW9" s="244"/>
      <c r="LNX9" s="664"/>
      <c r="LNY9" s="664"/>
      <c r="LNZ9" s="664"/>
      <c r="LOA9" s="245"/>
      <c r="LOB9" s="246"/>
      <c r="LOC9" s="247"/>
      <c r="LOD9" s="243"/>
      <c r="LOE9" s="244"/>
      <c r="LOF9" s="664"/>
      <c r="LOG9" s="664"/>
      <c r="LOH9" s="664"/>
      <c r="LOI9" s="245"/>
      <c r="LOJ9" s="246"/>
      <c r="LOK9" s="247"/>
      <c r="LOL9" s="243"/>
      <c r="LOM9" s="244"/>
      <c r="LON9" s="664"/>
      <c r="LOO9" s="664"/>
      <c r="LOP9" s="664"/>
      <c r="LOQ9" s="245"/>
      <c r="LOR9" s="246"/>
      <c r="LOS9" s="247"/>
      <c r="LOT9" s="243"/>
      <c r="LOU9" s="244"/>
      <c r="LOV9" s="664"/>
      <c r="LOW9" s="664"/>
      <c r="LOX9" s="664"/>
      <c r="LOY9" s="245"/>
      <c r="LOZ9" s="246"/>
      <c r="LPA9" s="247"/>
      <c r="LPB9" s="243"/>
      <c r="LPC9" s="244"/>
      <c r="LPD9" s="664"/>
      <c r="LPE9" s="664"/>
      <c r="LPF9" s="664"/>
      <c r="LPG9" s="245"/>
      <c r="LPH9" s="246"/>
      <c r="LPI9" s="247"/>
      <c r="LPJ9" s="243"/>
      <c r="LPK9" s="244"/>
      <c r="LPL9" s="664"/>
      <c r="LPM9" s="664"/>
      <c r="LPN9" s="664"/>
      <c r="LPO9" s="245"/>
      <c r="LPP9" s="246"/>
      <c r="LPQ9" s="247"/>
      <c r="LPR9" s="243"/>
      <c r="LPS9" s="244"/>
      <c r="LPT9" s="664"/>
      <c r="LPU9" s="664"/>
      <c r="LPV9" s="664"/>
      <c r="LPW9" s="245"/>
      <c r="LPX9" s="246"/>
      <c r="LPY9" s="247"/>
      <c r="LPZ9" s="243"/>
      <c r="LQA9" s="244"/>
      <c r="LQB9" s="664"/>
      <c r="LQC9" s="664"/>
      <c r="LQD9" s="664"/>
      <c r="LQE9" s="245"/>
      <c r="LQF9" s="246"/>
      <c r="LQG9" s="247"/>
      <c r="LQH9" s="243"/>
      <c r="LQI9" s="244"/>
      <c r="LQJ9" s="664"/>
      <c r="LQK9" s="664"/>
      <c r="LQL9" s="664"/>
      <c r="LQM9" s="245"/>
      <c r="LQN9" s="246"/>
      <c r="LQO9" s="247"/>
      <c r="LQP9" s="243"/>
      <c r="LQQ9" s="244"/>
      <c r="LQR9" s="664"/>
      <c r="LQS9" s="664"/>
      <c r="LQT9" s="664"/>
      <c r="LQU9" s="245"/>
      <c r="LQV9" s="246"/>
      <c r="LQW9" s="247"/>
      <c r="LQX9" s="243"/>
      <c r="LQY9" s="244"/>
      <c r="LQZ9" s="664"/>
      <c r="LRA9" s="664"/>
      <c r="LRB9" s="664"/>
      <c r="LRC9" s="245"/>
      <c r="LRD9" s="246"/>
      <c r="LRE9" s="247"/>
      <c r="LRF9" s="243"/>
      <c r="LRG9" s="244"/>
      <c r="LRH9" s="664"/>
      <c r="LRI9" s="664"/>
      <c r="LRJ9" s="664"/>
      <c r="LRK9" s="245"/>
      <c r="LRL9" s="246"/>
      <c r="LRM9" s="247"/>
      <c r="LRN9" s="243"/>
      <c r="LRO9" s="244"/>
      <c r="LRP9" s="664"/>
      <c r="LRQ9" s="664"/>
      <c r="LRR9" s="664"/>
      <c r="LRS9" s="245"/>
      <c r="LRT9" s="246"/>
      <c r="LRU9" s="247"/>
      <c r="LRV9" s="243"/>
      <c r="LRW9" s="244"/>
      <c r="LRX9" s="664"/>
      <c r="LRY9" s="664"/>
      <c r="LRZ9" s="664"/>
      <c r="LSA9" s="245"/>
      <c r="LSB9" s="246"/>
      <c r="LSC9" s="247"/>
      <c r="LSD9" s="243"/>
      <c r="LSE9" s="244"/>
      <c r="LSF9" s="664"/>
      <c r="LSG9" s="664"/>
      <c r="LSH9" s="664"/>
      <c r="LSI9" s="245"/>
      <c r="LSJ9" s="246"/>
      <c r="LSK9" s="247"/>
      <c r="LSL9" s="243"/>
      <c r="LSM9" s="244"/>
      <c r="LSN9" s="664"/>
      <c r="LSO9" s="664"/>
      <c r="LSP9" s="664"/>
      <c r="LSQ9" s="245"/>
      <c r="LSR9" s="246"/>
      <c r="LSS9" s="247"/>
      <c r="LST9" s="243"/>
      <c r="LSU9" s="244"/>
      <c r="LSV9" s="664"/>
      <c r="LSW9" s="664"/>
      <c r="LSX9" s="664"/>
      <c r="LSY9" s="245"/>
      <c r="LSZ9" s="246"/>
      <c r="LTA9" s="247"/>
      <c r="LTB9" s="243"/>
      <c r="LTC9" s="244"/>
      <c r="LTD9" s="664"/>
      <c r="LTE9" s="664"/>
      <c r="LTF9" s="664"/>
      <c r="LTG9" s="245"/>
      <c r="LTH9" s="246"/>
      <c r="LTI9" s="247"/>
      <c r="LTJ9" s="243"/>
      <c r="LTK9" s="244"/>
      <c r="LTL9" s="664"/>
      <c r="LTM9" s="664"/>
      <c r="LTN9" s="664"/>
      <c r="LTO9" s="245"/>
      <c r="LTP9" s="246"/>
      <c r="LTQ9" s="247"/>
      <c r="LTR9" s="243"/>
      <c r="LTS9" s="244"/>
      <c r="LTT9" s="664"/>
      <c r="LTU9" s="664"/>
      <c r="LTV9" s="664"/>
      <c r="LTW9" s="245"/>
      <c r="LTX9" s="246"/>
      <c r="LTY9" s="247"/>
      <c r="LTZ9" s="243"/>
      <c r="LUA9" s="244"/>
      <c r="LUB9" s="664"/>
      <c r="LUC9" s="664"/>
      <c r="LUD9" s="664"/>
      <c r="LUE9" s="245"/>
      <c r="LUF9" s="246"/>
      <c r="LUG9" s="247"/>
      <c r="LUH9" s="243"/>
      <c r="LUI9" s="244"/>
      <c r="LUJ9" s="664"/>
      <c r="LUK9" s="664"/>
      <c r="LUL9" s="664"/>
      <c r="LUM9" s="245"/>
      <c r="LUN9" s="246"/>
      <c r="LUO9" s="247"/>
      <c r="LUP9" s="243"/>
      <c r="LUQ9" s="244"/>
      <c r="LUR9" s="664"/>
      <c r="LUS9" s="664"/>
      <c r="LUT9" s="664"/>
      <c r="LUU9" s="245"/>
      <c r="LUV9" s="246"/>
      <c r="LUW9" s="247"/>
      <c r="LUX9" s="243"/>
      <c r="LUY9" s="244"/>
      <c r="LUZ9" s="664"/>
      <c r="LVA9" s="664"/>
      <c r="LVB9" s="664"/>
      <c r="LVC9" s="245"/>
      <c r="LVD9" s="246"/>
      <c r="LVE9" s="247"/>
      <c r="LVF9" s="243"/>
      <c r="LVG9" s="244"/>
      <c r="LVH9" s="664"/>
      <c r="LVI9" s="664"/>
      <c r="LVJ9" s="664"/>
      <c r="LVK9" s="245"/>
      <c r="LVL9" s="246"/>
      <c r="LVM9" s="247"/>
      <c r="LVN9" s="243"/>
      <c r="LVO9" s="244"/>
      <c r="LVP9" s="664"/>
      <c r="LVQ9" s="664"/>
      <c r="LVR9" s="664"/>
      <c r="LVS9" s="245"/>
      <c r="LVT9" s="246"/>
      <c r="LVU9" s="247"/>
      <c r="LVV9" s="243"/>
      <c r="LVW9" s="244"/>
      <c r="LVX9" s="664"/>
      <c r="LVY9" s="664"/>
      <c r="LVZ9" s="664"/>
      <c r="LWA9" s="245"/>
      <c r="LWB9" s="246"/>
      <c r="LWC9" s="247"/>
      <c r="LWD9" s="243"/>
      <c r="LWE9" s="244"/>
      <c r="LWF9" s="664"/>
      <c r="LWG9" s="664"/>
      <c r="LWH9" s="664"/>
      <c r="LWI9" s="245"/>
      <c r="LWJ9" s="246"/>
      <c r="LWK9" s="247"/>
      <c r="LWL9" s="243"/>
      <c r="LWM9" s="244"/>
      <c r="LWN9" s="664"/>
      <c r="LWO9" s="664"/>
      <c r="LWP9" s="664"/>
      <c r="LWQ9" s="245"/>
      <c r="LWR9" s="246"/>
      <c r="LWS9" s="247"/>
      <c r="LWT9" s="243"/>
      <c r="LWU9" s="244"/>
      <c r="LWV9" s="664"/>
      <c r="LWW9" s="664"/>
      <c r="LWX9" s="664"/>
      <c r="LWY9" s="245"/>
      <c r="LWZ9" s="246"/>
      <c r="LXA9" s="247"/>
      <c r="LXB9" s="243"/>
      <c r="LXC9" s="244"/>
      <c r="LXD9" s="664"/>
      <c r="LXE9" s="664"/>
      <c r="LXF9" s="664"/>
      <c r="LXG9" s="245"/>
      <c r="LXH9" s="246"/>
      <c r="LXI9" s="247"/>
      <c r="LXJ9" s="243"/>
      <c r="LXK9" s="244"/>
      <c r="LXL9" s="664"/>
      <c r="LXM9" s="664"/>
      <c r="LXN9" s="664"/>
      <c r="LXO9" s="245"/>
      <c r="LXP9" s="246"/>
      <c r="LXQ9" s="247"/>
      <c r="LXR9" s="243"/>
      <c r="LXS9" s="244"/>
      <c r="LXT9" s="664"/>
      <c r="LXU9" s="664"/>
      <c r="LXV9" s="664"/>
      <c r="LXW9" s="245"/>
      <c r="LXX9" s="246"/>
      <c r="LXY9" s="247"/>
      <c r="LXZ9" s="243"/>
      <c r="LYA9" s="244"/>
      <c r="LYB9" s="664"/>
      <c r="LYC9" s="664"/>
      <c r="LYD9" s="664"/>
      <c r="LYE9" s="245"/>
      <c r="LYF9" s="246"/>
      <c r="LYG9" s="247"/>
      <c r="LYH9" s="243"/>
      <c r="LYI9" s="244"/>
      <c r="LYJ9" s="664"/>
      <c r="LYK9" s="664"/>
      <c r="LYL9" s="664"/>
      <c r="LYM9" s="245"/>
      <c r="LYN9" s="246"/>
      <c r="LYO9" s="247"/>
      <c r="LYP9" s="243"/>
      <c r="LYQ9" s="244"/>
      <c r="LYR9" s="664"/>
      <c r="LYS9" s="664"/>
      <c r="LYT9" s="664"/>
      <c r="LYU9" s="245"/>
      <c r="LYV9" s="246"/>
      <c r="LYW9" s="247"/>
      <c r="LYX9" s="243"/>
      <c r="LYY9" s="244"/>
      <c r="LYZ9" s="664"/>
      <c r="LZA9" s="664"/>
      <c r="LZB9" s="664"/>
      <c r="LZC9" s="245"/>
      <c r="LZD9" s="246"/>
      <c r="LZE9" s="247"/>
      <c r="LZF9" s="243"/>
      <c r="LZG9" s="244"/>
      <c r="LZH9" s="664"/>
      <c r="LZI9" s="664"/>
      <c r="LZJ9" s="664"/>
      <c r="LZK9" s="245"/>
      <c r="LZL9" s="246"/>
      <c r="LZM9" s="247"/>
      <c r="LZN9" s="243"/>
      <c r="LZO9" s="244"/>
      <c r="LZP9" s="664"/>
      <c r="LZQ9" s="664"/>
      <c r="LZR9" s="664"/>
      <c r="LZS9" s="245"/>
      <c r="LZT9" s="246"/>
      <c r="LZU9" s="247"/>
      <c r="LZV9" s="243"/>
      <c r="LZW9" s="244"/>
      <c r="LZX9" s="664"/>
      <c r="LZY9" s="664"/>
      <c r="LZZ9" s="664"/>
      <c r="MAA9" s="245"/>
      <c r="MAB9" s="246"/>
      <c r="MAC9" s="247"/>
      <c r="MAD9" s="243"/>
      <c r="MAE9" s="244"/>
      <c r="MAF9" s="664"/>
      <c r="MAG9" s="664"/>
      <c r="MAH9" s="664"/>
      <c r="MAI9" s="245"/>
      <c r="MAJ9" s="246"/>
      <c r="MAK9" s="247"/>
      <c r="MAL9" s="243"/>
      <c r="MAM9" s="244"/>
      <c r="MAN9" s="664"/>
      <c r="MAO9" s="664"/>
      <c r="MAP9" s="664"/>
      <c r="MAQ9" s="245"/>
      <c r="MAR9" s="246"/>
      <c r="MAS9" s="247"/>
      <c r="MAT9" s="243"/>
      <c r="MAU9" s="244"/>
      <c r="MAV9" s="664"/>
      <c r="MAW9" s="664"/>
      <c r="MAX9" s="664"/>
      <c r="MAY9" s="245"/>
      <c r="MAZ9" s="246"/>
      <c r="MBA9" s="247"/>
      <c r="MBB9" s="243"/>
      <c r="MBC9" s="244"/>
      <c r="MBD9" s="664"/>
      <c r="MBE9" s="664"/>
      <c r="MBF9" s="664"/>
      <c r="MBG9" s="245"/>
      <c r="MBH9" s="246"/>
      <c r="MBI9" s="247"/>
      <c r="MBJ9" s="243"/>
      <c r="MBK9" s="244"/>
      <c r="MBL9" s="664"/>
      <c r="MBM9" s="664"/>
      <c r="MBN9" s="664"/>
      <c r="MBO9" s="245"/>
      <c r="MBP9" s="246"/>
      <c r="MBQ9" s="247"/>
      <c r="MBR9" s="243"/>
      <c r="MBS9" s="244"/>
      <c r="MBT9" s="664"/>
      <c r="MBU9" s="664"/>
      <c r="MBV9" s="664"/>
      <c r="MBW9" s="245"/>
      <c r="MBX9" s="246"/>
      <c r="MBY9" s="247"/>
      <c r="MBZ9" s="243"/>
      <c r="MCA9" s="244"/>
      <c r="MCB9" s="664"/>
      <c r="MCC9" s="664"/>
      <c r="MCD9" s="664"/>
      <c r="MCE9" s="245"/>
      <c r="MCF9" s="246"/>
      <c r="MCG9" s="247"/>
      <c r="MCH9" s="243"/>
      <c r="MCI9" s="244"/>
      <c r="MCJ9" s="664"/>
      <c r="MCK9" s="664"/>
      <c r="MCL9" s="664"/>
      <c r="MCM9" s="245"/>
      <c r="MCN9" s="246"/>
      <c r="MCO9" s="247"/>
      <c r="MCP9" s="243"/>
      <c r="MCQ9" s="244"/>
      <c r="MCR9" s="664"/>
      <c r="MCS9" s="664"/>
      <c r="MCT9" s="664"/>
      <c r="MCU9" s="245"/>
      <c r="MCV9" s="246"/>
      <c r="MCW9" s="247"/>
      <c r="MCX9" s="243"/>
      <c r="MCY9" s="244"/>
      <c r="MCZ9" s="664"/>
      <c r="MDA9" s="664"/>
      <c r="MDB9" s="664"/>
      <c r="MDC9" s="245"/>
      <c r="MDD9" s="246"/>
      <c r="MDE9" s="247"/>
      <c r="MDF9" s="243"/>
      <c r="MDG9" s="244"/>
      <c r="MDH9" s="664"/>
      <c r="MDI9" s="664"/>
      <c r="MDJ9" s="664"/>
      <c r="MDK9" s="245"/>
      <c r="MDL9" s="246"/>
      <c r="MDM9" s="247"/>
      <c r="MDN9" s="243"/>
      <c r="MDO9" s="244"/>
      <c r="MDP9" s="664"/>
      <c r="MDQ9" s="664"/>
      <c r="MDR9" s="664"/>
      <c r="MDS9" s="245"/>
      <c r="MDT9" s="246"/>
      <c r="MDU9" s="247"/>
      <c r="MDV9" s="243"/>
      <c r="MDW9" s="244"/>
      <c r="MDX9" s="664"/>
      <c r="MDY9" s="664"/>
      <c r="MDZ9" s="664"/>
      <c r="MEA9" s="245"/>
      <c r="MEB9" s="246"/>
      <c r="MEC9" s="247"/>
      <c r="MED9" s="243"/>
      <c r="MEE9" s="244"/>
      <c r="MEF9" s="664"/>
      <c r="MEG9" s="664"/>
      <c r="MEH9" s="664"/>
      <c r="MEI9" s="245"/>
      <c r="MEJ9" s="246"/>
      <c r="MEK9" s="247"/>
      <c r="MEL9" s="243"/>
      <c r="MEM9" s="244"/>
      <c r="MEN9" s="664"/>
      <c r="MEO9" s="664"/>
      <c r="MEP9" s="664"/>
      <c r="MEQ9" s="245"/>
      <c r="MER9" s="246"/>
      <c r="MES9" s="247"/>
      <c r="MET9" s="243"/>
      <c r="MEU9" s="244"/>
      <c r="MEV9" s="664"/>
      <c r="MEW9" s="664"/>
      <c r="MEX9" s="664"/>
      <c r="MEY9" s="245"/>
      <c r="MEZ9" s="246"/>
      <c r="MFA9" s="247"/>
      <c r="MFB9" s="243"/>
      <c r="MFC9" s="244"/>
      <c r="MFD9" s="664"/>
      <c r="MFE9" s="664"/>
      <c r="MFF9" s="664"/>
      <c r="MFG9" s="245"/>
      <c r="MFH9" s="246"/>
      <c r="MFI9" s="247"/>
      <c r="MFJ9" s="243"/>
      <c r="MFK9" s="244"/>
      <c r="MFL9" s="664"/>
      <c r="MFM9" s="664"/>
      <c r="MFN9" s="664"/>
      <c r="MFO9" s="245"/>
      <c r="MFP9" s="246"/>
      <c r="MFQ9" s="247"/>
      <c r="MFR9" s="243"/>
      <c r="MFS9" s="244"/>
      <c r="MFT9" s="664"/>
      <c r="MFU9" s="664"/>
      <c r="MFV9" s="664"/>
      <c r="MFW9" s="245"/>
      <c r="MFX9" s="246"/>
      <c r="MFY9" s="247"/>
      <c r="MFZ9" s="243"/>
      <c r="MGA9" s="244"/>
      <c r="MGB9" s="664"/>
      <c r="MGC9" s="664"/>
      <c r="MGD9" s="664"/>
      <c r="MGE9" s="245"/>
      <c r="MGF9" s="246"/>
      <c r="MGG9" s="247"/>
      <c r="MGH9" s="243"/>
      <c r="MGI9" s="244"/>
      <c r="MGJ9" s="664"/>
      <c r="MGK9" s="664"/>
      <c r="MGL9" s="664"/>
      <c r="MGM9" s="245"/>
      <c r="MGN9" s="246"/>
      <c r="MGO9" s="247"/>
      <c r="MGP9" s="243"/>
      <c r="MGQ9" s="244"/>
      <c r="MGR9" s="664"/>
      <c r="MGS9" s="664"/>
      <c r="MGT9" s="664"/>
      <c r="MGU9" s="245"/>
      <c r="MGV9" s="246"/>
      <c r="MGW9" s="247"/>
      <c r="MGX9" s="243"/>
      <c r="MGY9" s="244"/>
      <c r="MGZ9" s="664"/>
      <c r="MHA9" s="664"/>
      <c r="MHB9" s="664"/>
      <c r="MHC9" s="245"/>
      <c r="MHD9" s="246"/>
      <c r="MHE9" s="247"/>
      <c r="MHF9" s="243"/>
      <c r="MHG9" s="244"/>
      <c r="MHH9" s="664"/>
      <c r="MHI9" s="664"/>
      <c r="MHJ9" s="664"/>
      <c r="MHK9" s="245"/>
      <c r="MHL9" s="246"/>
      <c r="MHM9" s="247"/>
      <c r="MHN9" s="243"/>
      <c r="MHO9" s="244"/>
      <c r="MHP9" s="664"/>
      <c r="MHQ9" s="664"/>
      <c r="MHR9" s="664"/>
      <c r="MHS9" s="245"/>
      <c r="MHT9" s="246"/>
      <c r="MHU9" s="247"/>
      <c r="MHV9" s="243"/>
      <c r="MHW9" s="244"/>
      <c r="MHX9" s="664"/>
      <c r="MHY9" s="664"/>
      <c r="MHZ9" s="664"/>
      <c r="MIA9" s="245"/>
      <c r="MIB9" s="246"/>
      <c r="MIC9" s="247"/>
      <c r="MID9" s="243"/>
      <c r="MIE9" s="244"/>
      <c r="MIF9" s="664"/>
      <c r="MIG9" s="664"/>
      <c r="MIH9" s="664"/>
      <c r="MII9" s="245"/>
      <c r="MIJ9" s="246"/>
      <c r="MIK9" s="247"/>
      <c r="MIL9" s="243"/>
      <c r="MIM9" s="244"/>
      <c r="MIN9" s="664"/>
      <c r="MIO9" s="664"/>
      <c r="MIP9" s="664"/>
      <c r="MIQ9" s="245"/>
      <c r="MIR9" s="246"/>
      <c r="MIS9" s="247"/>
      <c r="MIT9" s="243"/>
      <c r="MIU9" s="244"/>
      <c r="MIV9" s="664"/>
      <c r="MIW9" s="664"/>
      <c r="MIX9" s="664"/>
      <c r="MIY9" s="245"/>
      <c r="MIZ9" s="246"/>
      <c r="MJA9" s="247"/>
      <c r="MJB9" s="243"/>
      <c r="MJC9" s="244"/>
      <c r="MJD9" s="664"/>
      <c r="MJE9" s="664"/>
      <c r="MJF9" s="664"/>
      <c r="MJG9" s="245"/>
      <c r="MJH9" s="246"/>
      <c r="MJI9" s="247"/>
      <c r="MJJ9" s="243"/>
      <c r="MJK9" s="244"/>
      <c r="MJL9" s="664"/>
      <c r="MJM9" s="664"/>
      <c r="MJN9" s="664"/>
      <c r="MJO9" s="245"/>
      <c r="MJP9" s="246"/>
      <c r="MJQ9" s="247"/>
      <c r="MJR9" s="243"/>
      <c r="MJS9" s="244"/>
      <c r="MJT9" s="664"/>
      <c r="MJU9" s="664"/>
      <c r="MJV9" s="664"/>
      <c r="MJW9" s="245"/>
      <c r="MJX9" s="246"/>
      <c r="MJY9" s="247"/>
      <c r="MJZ9" s="243"/>
      <c r="MKA9" s="244"/>
      <c r="MKB9" s="664"/>
      <c r="MKC9" s="664"/>
      <c r="MKD9" s="664"/>
      <c r="MKE9" s="245"/>
      <c r="MKF9" s="246"/>
      <c r="MKG9" s="247"/>
      <c r="MKH9" s="243"/>
      <c r="MKI9" s="244"/>
      <c r="MKJ9" s="664"/>
      <c r="MKK9" s="664"/>
      <c r="MKL9" s="664"/>
      <c r="MKM9" s="245"/>
      <c r="MKN9" s="246"/>
      <c r="MKO9" s="247"/>
      <c r="MKP9" s="243"/>
      <c r="MKQ9" s="244"/>
      <c r="MKR9" s="664"/>
      <c r="MKS9" s="664"/>
      <c r="MKT9" s="664"/>
      <c r="MKU9" s="245"/>
      <c r="MKV9" s="246"/>
      <c r="MKW9" s="247"/>
      <c r="MKX9" s="243"/>
      <c r="MKY9" s="244"/>
      <c r="MKZ9" s="664"/>
      <c r="MLA9" s="664"/>
      <c r="MLB9" s="664"/>
      <c r="MLC9" s="245"/>
      <c r="MLD9" s="246"/>
      <c r="MLE9" s="247"/>
      <c r="MLF9" s="243"/>
      <c r="MLG9" s="244"/>
      <c r="MLH9" s="664"/>
      <c r="MLI9" s="664"/>
      <c r="MLJ9" s="664"/>
      <c r="MLK9" s="245"/>
      <c r="MLL9" s="246"/>
      <c r="MLM9" s="247"/>
      <c r="MLN9" s="243"/>
      <c r="MLO9" s="244"/>
      <c r="MLP9" s="664"/>
      <c r="MLQ9" s="664"/>
      <c r="MLR9" s="664"/>
      <c r="MLS9" s="245"/>
      <c r="MLT9" s="246"/>
      <c r="MLU9" s="247"/>
      <c r="MLV9" s="243"/>
      <c r="MLW9" s="244"/>
      <c r="MLX9" s="664"/>
      <c r="MLY9" s="664"/>
      <c r="MLZ9" s="664"/>
      <c r="MMA9" s="245"/>
      <c r="MMB9" s="246"/>
      <c r="MMC9" s="247"/>
      <c r="MMD9" s="243"/>
      <c r="MME9" s="244"/>
      <c r="MMF9" s="664"/>
      <c r="MMG9" s="664"/>
      <c r="MMH9" s="664"/>
      <c r="MMI9" s="245"/>
      <c r="MMJ9" s="246"/>
      <c r="MMK9" s="247"/>
      <c r="MML9" s="243"/>
      <c r="MMM9" s="244"/>
      <c r="MMN9" s="664"/>
      <c r="MMO9" s="664"/>
      <c r="MMP9" s="664"/>
      <c r="MMQ9" s="245"/>
      <c r="MMR9" s="246"/>
      <c r="MMS9" s="247"/>
      <c r="MMT9" s="243"/>
      <c r="MMU9" s="244"/>
      <c r="MMV9" s="664"/>
      <c r="MMW9" s="664"/>
      <c r="MMX9" s="664"/>
      <c r="MMY9" s="245"/>
      <c r="MMZ9" s="246"/>
      <c r="MNA9" s="247"/>
      <c r="MNB9" s="243"/>
      <c r="MNC9" s="244"/>
      <c r="MND9" s="664"/>
      <c r="MNE9" s="664"/>
      <c r="MNF9" s="664"/>
      <c r="MNG9" s="245"/>
      <c r="MNH9" s="246"/>
      <c r="MNI9" s="247"/>
      <c r="MNJ9" s="243"/>
      <c r="MNK9" s="244"/>
      <c r="MNL9" s="664"/>
      <c r="MNM9" s="664"/>
      <c r="MNN9" s="664"/>
      <c r="MNO9" s="245"/>
      <c r="MNP9" s="246"/>
      <c r="MNQ9" s="247"/>
      <c r="MNR9" s="243"/>
      <c r="MNS9" s="244"/>
      <c r="MNT9" s="664"/>
      <c r="MNU9" s="664"/>
      <c r="MNV9" s="664"/>
      <c r="MNW9" s="245"/>
      <c r="MNX9" s="246"/>
      <c r="MNY9" s="247"/>
      <c r="MNZ9" s="243"/>
      <c r="MOA9" s="244"/>
      <c r="MOB9" s="664"/>
      <c r="MOC9" s="664"/>
      <c r="MOD9" s="664"/>
      <c r="MOE9" s="245"/>
      <c r="MOF9" s="246"/>
      <c r="MOG9" s="247"/>
      <c r="MOH9" s="243"/>
      <c r="MOI9" s="244"/>
      <c r="MOJ9" s="664"/>
      <c r="MOK9" s="664"/>
      <c r="MOL9" s="664"/>
      <c r="MOM9" s="245"/>
      <c r="MON9" s="246"/>
      <c r="MOO9" s="247"/>
      <c r="MOP9" s="243"/>
      <c r="MOQ9" s="244"/>
      <c r="MOR9" s="664"/>
      <c r="MOS9" s="664"/>
      <c r="MOT9" s="664"/>
      <c r="MOU9" s="245"/>
      <c r="MOV9" s="246"/>
      <c r="MOW9" s="247"/>
      <c r="MOX9" s="243"/>
      <c r="MOY9" s="244"/>
      <c r="MOZ9" s="664"/>
      <c r="MPA9" s="664"/>
      <c r="MPB9" s="664"/>
      <c r="MPC9" s="245"/>
      <c r="MPD9" s="246"/>
      <c r="MPE9" s="247"/>
      <c r="MPF9" s="243"/>
      <c r="MPG9" s="244"/>
      <c r="MPH9" s="664"/>
      <c r="MPI9" s="664"/>
      <c r="MPJ9" s="664"/>
      <c r="MPK9" s="245"/>
      <c r="MPL9" s="246"/>
      <c r="MPM9" s="247"/>
      <c r="MPN9" s="243"/>
      <c r="MPO9" s="244"/>
      <c r="MPP9" s="664"/>
      <c r="MPQ9" s="664"/>
      <c r="MPR9" s="664"/>
      <c r="MPS9" s="245"/>
      <c r="MPT9" s="246"/>
      <c r="MPU9" s="247"/>
      <c r="MPV9" s="243"/>
      <c r="MPW9" s="244"/>
      <c r="MPX9" s="664"/>
      <c r="MPY9" s="664"/>
      <c r="MPZ9" s="664"/>
      <c r="MQA9" s="245"/>
      <c r="MQB9" s="246"/>
      <c r="MQC9" s="247"/>
      <c r="MQD9" s="243"/>
      <c r="MQE9" s="244"/>
      <c r="MQF9" s="664"/>
      <c r="MQG9" s="664"/>
      <c r="MQH9" s="664"/>
      <c r="MQI9" s="245"/>
      <c r="MQJ9" s="246"/>
      <c r="MQK9" s="247"/>
      <c r="MQL9" s="243"/>
      <c r="MQM9" s="244"/>
      <c r="MQN9" s="664"/>
      <c r="MQO9" s="664"/>
      <c r="MQP9" s="664"/>
      <c r="MQQ9" s="245"/>
      <c r="MQR9" s="246"/>
      <c r="MQS9" s="247"/>
      <c r="MQT9" s="243"/>
      <c r="MQU9" s="244"/>
      <c r="MQV9" s="664"/>
      <c r="MQW9" s="664"/>
      <c r="MQX9" s="664"/>
      <c r="MQY9" s="245"/>
      <c r="MQZ9" s="246"/>
      <c r="MRA9" s="247"/>
      <c r="MRB9" s="243"/>
      <c r="MRC9" s="244"/>
      <c r="MRD9" s="664"/>
      <c r="MRE9" s="664"/>
      <c r="MRF9" s="664"/>
      <c r="MRG9" s="245"/>
      <c r="MRH9" s="246"/>
      <c r="MRI9" s="247"/>
      <c r="MRJ9" s="243"/>
      <c r="MRK9" s="244"/>
      <c r="MRL9" s="664"/>
      <c r="MRM9" s="664"/>
      <c r="MRN9" s="664"/>
      <c r="MRO9" s="245"/>
      <c r="MRP9" s="246"/>
      <c r="MRQ9" s="247"/>
      <c r="MRR9" s="243"/>
      <c r="MRS9" s="244"/>
      <c r="MRT9" s="664"/>
      <c r="MRU9" s="664"/>
      <c r="MRV9" s="664"/>
      <c r="MRW9" s="245"/>
      <c r="MRX9" s="246"/>
      <c r="MRY9" s="247"/>
      <c r="MRZ9" s="243"/>
      <c r="MSA9" s="244"/>
      <c r="MSB9" s="664"/>
      <c r="MSC9" s="664"/>
      <c r="MSD9" s="664"/>
      <c r="MSE9" s="245"/>
      <c r="MSF9" s="246"/>
      <c r="MSG9" s="247"/>
      <c r="MSH9" s="243"/>
      <c r="MSI9" s="244"/>
      <c r="MSJ9" s="664"/>
      <c r="MSK9" s="664"/>
      <c r="MSL9" s="664"/>
      <c r="MSM9" s="245"/>
      <c r="MSN9" s="246"/>
      <c r="MSO9" s="247"/>
      <c r="MSP9" s="243"/>
      <c r="MSQ9" s="244"/>
      <c r="MSR9" s="664"/>
      <c r="MSS9" s="664"/>
      <c r="MST9" s="664"/>
      <c r="MSU9" s="245"/>
      <c r="MSV9" s="246"/>
      <c r="MSW9" s="247"/>
      <c r="MSX9" s="243"/>
      <c r="MSY9" s="244"/>
      <c r="MSZ9" s="664"/>
      <c r="MTA9" s="664"/>
      <c r="MTB9" s="664"/>
      <c r="MTC9" s="245"/>
      <c r="MTD9" s="246"/>
      <c r="MTE9" s="247"/>
      <c r="MTF9" s="243"/>
      <c r="MTG9" s="244"/>
      <c r="MTH9" s="664"/>
      <c r="MTI9" s="664"/>
      <c r="MTJ9" s="664"/>
      <c r="MTK9" s="245"/>
      <c r="MTL9" s="246"/>
      <c r="MTM9" s="247"/>
      <c r="MTN9" s="243"/>
      <c r="MTO9" s="244"/>
      <c r="MTP9" s="664"/>
      <c r="MTQ9" s="664"/>
      <c r="MTR9" s="664"/>
      <c r="MTS9" s="245"/>
      <c r="MTT9" s="246"/>
      <c r="MTU9" s="247"/>
      <c r="MTV9" s="243"/>
      <c r="MTW9" s="244"/>
      <c r="MTX9" s="664"/>
      <c r="MTY9" s="664"/>
      <c r="MTZ9" s="664"/>
      <c r="MUA9" s="245"/>
      <c r="MUB9" s="246"/>
      <c r="MUC9" s="247"/>
      <c r="MUD9" s="243"/>
      <c r="MUE9" s="244"/>
      <c r="MUF9" s="664"/>
      <c r="MUG9" s="664"/>
      <c r="MUH9" s="664"/>
      <c r="MUI9" s="245"/>
      <c r="MUJ9" s="246"/>
      <c r="MUK9" s="247"/>
      <c r="MUL9" s="243"/>
      <c r="MUM9" s="244"/>
      <c r="MUN9" s="664"/>
      <c r="MUO9" s="664"/>
      <c r="MUP9" s="664"/>
      <c r="MUQ9" s="245"/>
      <c r="MUR9" s="246"/>
      <c r="MUS9" s="247"/>
      <c r="MUT9" s="243"/>
      <c r="MUU9" s="244"/>
      <c r="MUV9" s="664"/>
      <c r="MUW9" s="664"/>
      <c r="MUX9" s="664"/>
      <c r="MUY9" s="245"/>
      <c r="MUZ9" s="246"/>
      <c r="MVA9" s="247"/>
      <c r="MVB9" s="243"/>
      <c r="MVC9" s="244"/>
      <c r="MVD9" s="664"/>
      <c r="MVE9" s="664"/>
      <c r="MVF9" s="664"/>
      <c r="MVG9" s="245"/>
      <c r="MVH9" s="246"/>
      <c r="MVI9" s="247"/>
      <c r="MVJ9" s="243"/>
      <c r="MVK9" s="244"/>
      <c r="MVL9" s="664"/>
      <c r="MVM9" s="664"/>
      <c r="MVN9" s="664"/>
      <c r="MVO9" s="245"/>
      <c r="MVP9" s="246"/>
      <c r="MVQ9" s="247"/>
      <c r="MVR9" s="243"/>
      <c r="MVS9" s="244"/>
      <c r="MVT9" s="664"/>
      <c r="MVU9" s="664"/>
      <c r="MVV9" s="664"/>
      <c r="MVW9" s="245"/>
      <c r="MVX9" s="246"/>
      <c r="MVY9" s="247"/>
      <c r="MVZ9" s="243"/>
      <c r="MWA9" s="244"/>
      <c r="MWB9" s="664"/>
      <c r="MWC9" s="664"/>
      <c r="MWD9" s="664"/>
      <c r="MWE9" s="245"/>
      <c r="MWF9" s="246"/>
      <c r="MWG9" s="247"/>
      <c r="MWH9" s="243"/>
      <c r="MWI9" s="244"/>
      <c r="MWJ9" s="664"/>
      <c r="MWK9" s="664"/>
      <c r="MWL9" s="664"/>
      <c r="MWM9" s="245"/>
      <c r="MWN9" s="246"/>
      <c r="MWO9" s="247"/>
      <c r="MWP9" s="243"/>
      <c r="MWQ9" s="244"/>
      <c r="MWR9" s="664"/>
      <c r="MWS9" s="664"/>
      <c r="MWT9" s="664"/>
      <c r="MWU9" s="245"/>
      <c r="MWV9" s="246"/>
      <c r="MWW9" s="247"/>
      <c r="MWX9" s="243"/>
      <c r="MWY9" s="244"/>
      <c r="MWZ9" s="664"/>
      <c r="MXA9" s="664"/>
      <c r="MXB9" s="664"/>
      <c r="MXC9" s="245"/>
      <c r="MXD9" s="246"/>
      <c r="MXE9" s="247"/>
      <c r="MXF9" s="243"/>
      <c r="MXG9" s="244"/>
      <c r="MXH9" s="664"/>
      <c r="MXI9" s="664"/>
      <c r="MXJ9" s="664"/>
      <c r="MXK9" s="245"/>
      <c r="MXL9" s="246"/>
      <c r="MXM9" s="247"/>
      <c r="MXN9" s="243"/>
      <c r="MXO9" s="244"/>
      <c r="MXP9" s="664"/>
      <c r="MXQ9" s="664"/>
      <c r="MXR9" s="664"/>
      <c r="MXS9" s="245"/>
      <c r="MXT9" s="246"/>
      <c r="MXU9" s="247"/>
      <c r="MXV9" s="243"/>
      <c r="MXW9" s="244"/>
      <c r="MXX9" s="664"/>
      <c r="MXY9" s="664"/>
      <c r="MXZ9" s="664"/>
      <c r="MYA9" s="245"/>
      <c r="MYB9" s="246"/>
      <c r="MYC9" s="247"/>
      <c r="MYD9" s="243"/>
      <c r="MYE9" s="244"/>
      <c r="MYF9" s="664"/>
      <c r="MYG9" s="664"/>
      <c r="MYH9" s="664"/>
      <c r="MYI9" s="245"/>
      <c r="MYJ9" s="246"/>
      <c r="MYK9" s="247"/>
      <c r="MYL9" s="243"/>
      <c r="MYM9" s="244"/>
      <c r="MYN9" s="664"/>
      <c r="MYO9" s="664"/>
      <c r="MYP9" s="664"/>
      <c r="MYQ9" s="245"/>
      <c r="MYR9" s="246"/>
      <c r="MYS9" s="247"/>
      <c r="MYT9" s="243"/>
      <c r="MYU9" s="244"/>
      <c r="MYV9" s="664"/>
      <c r="MYW9" s="664"/>
      <c r="MYX9" s="664"/>
      <c r="MYY9" s="245"/>
      <c r="MYZ9" s="246"/>
      <c r="MZA9" s="247"/>
      <c r="MZB9" s="243"/>
      <c r="MZC9" s="244"/>
      <c r="MZD9" s="664"/>
      <c r="MZE9" s="664"/>
      <c r="MZF9" s="664"/>
      <c r="MZG9" s="245"/>
      <c r="MZH9" s="246"/>
      <c r="MZI9" s="247"/>
      <c r="MZJ9" s="243"/>
      <c r="MZK9" s="244"/>
      <c r="MZL9" s="664"/>
      <c r="MZM9" s="664"/>
      <c r="MZN9" s="664"/>
      <c r="MZO9" s="245"/>
      <c r="MZP9" s="246"/>
      <c r="MZQ9" s="247"/>
      <c r="MZR9" s="243"/>
      <c r="MZS9" s="244"/>
      <c r="MZT9" s="664"/>
      <c r="MZU9" s="664"/>
      <c r="MZV9" s="664"/>
      <c r="MZW9" s="245"/>
      <c r="MZX9" s="246"/>
      <c r="MZY9" s="247"/>
      <c r="MZZ9" s="243"/>
      <c r="NAA9" s="244"/>
      <c r="NAB9" s="664"/>
      <c r="NAC9" s="664"/>
      <c r="NAD9" s="664"/>
      <c r="NAE9" s="245"/>
      <c r="NAF9" s="246"/>
      <c r="NAG9" s="247"/>
      <c r="NAH9" s="243"/>
      <c r="NAI9" s="244"/>
      <c r="NAJ9" s="664"/>
      <c r="NAK9" s="664"/>
      <c r="NAL9" s="664"/>
      <c r="NAM9" s="245"/>
      <c r="NAN9" s="246"/>
      <c r="NAO9" s="247"/>
      <c r="NAP9" s="243"/>
      <c r="NAQ9" s="244"/>
      <c r="NAR9" s="664"/>
      <c r="NAS9" s="664"/>
      <c r="NAT9" s="664"/>
      <c r="NAU9" s="245"/>
      <c r="NAV9" s="246"/>
      <c r="NAW9" s="247"/>
      <c r="NAX9" s="243"/>
      <c r="NAY9" s="244"/>
      <c r="NAZ9" s="664"/>
      <c r="NBA9" s="664"/>
      <c r="NBB9" s="664"/>
      <c r="NBC9" s="245"/>
      <c r="NBD9" s="246"/>
      <c r="NBE9" s="247"/>
      <c r="NBF9" s="243"/>
      <c r="NBG9" s="244"/>
      <c r="NBH9" s="664"/>
      <c r="NBI9" s="664"/>
      <c r="NBJ9" s="664"/>
      <c r="NBK9" s="245"/>
      <c r="NBL9" s="246"/>
      <c r="NBM9" s="247"/>
      <c r="NBN9" s="243"/>
      <c r="NBO9" s="244"/>
      <c r="NBP9" s="664"/>
      <c r="NBQ9" s="664"/>
      <c r="NBR9" s="664"/>
      <c r="NBS9" s="245"/>
      <c r="NBT9" s="246"/>
      <c r="NBU9" s="247"/>
      <c r="NBV9" s="243"/>
      <c r="NBW9" s="244"/>
      <c r="NBX9" s="664"/>
      <c r="NBY9" s="664"/>
      <c r="NBZ9" s="664"/>
      <c r="NCA9" s="245"/>
      <c r="NCB9" s="246"/>
      <c r="NCC9" s="247"/>
      <c r="NCD9" s="243"/>
      <c r="NCE9" s="244"/>
      <c r="NCF9" s="664"/>
      <c r="NCG9" s="664"/>
      <c r="NCH9" s="664"/>
      <c r="NCI9" s="245"/>
      <c r="NCJ9" s="246"/>
      <c r="NCK9" s="247"/>
      <c r="NCL9" s="243"/>
      <c r="NCM9" s="244"/>
      <c r="NCN9" s="664"/>
      <c r="NCO9" s="664"/>
      <c r="NCP9" s="664"/>
      <c r="NCQ9" s="245"/>
      <c r="NCR9" s="246"/>
      <c r="NCS9" s="247"/>
      <c r="NCT9" s="243"/>
      <c r="NCU9" s="244"/>
      <c r="NCV9" s="664"/>
      <c r="NCW9" s="664"/>
      <c r="NCX9" s="664"/>
      <c r="NCY9" s="245"/>
      <c r="NCZ9" s="246"/>
      <c r="NDA9" s="247"/>
      <c r="NDB9" s="243"/>
      <c r="NDC9" s="244"/>
      <c r="NDD9" s="664"/>
      <c r="NDE9" s="664"/>
      <c r="NDF9" s="664"/>
      <c r="NDG9" s="245"/>
      <c r="NDH9" s="246"/>
      <c r="NDI9" s="247"/>
      <c r="NDJ9" s="243"/>
      <c r="NDK9" s="244"/>
      <c r="NDL9" s="664"/>
      <c r="NDM9" s="664"/>
      <c r="NDN9" s="664"/>
      <c r="NDO9" s="245"/>
      <c r="NDP9" s="246"/>
      <c r="NDQ9" s="247"/>
      <c r="NDR9" s="243"/>
      <c r="NDS9" s="244"/>
      <c r="NDT9" s="664"/>
      <c r="NDU9" s="664"/>
      <c r="NDV9" s="664"/>
      <c r="NDW9" s="245"/>
      <c r="NDX9" s="246"/>
      <c r="NDY9" s="247"/>
      <c r="NDZ9" s="243"/>
      <c r="NEA9" s="244"/>
      <c r="NEB9" s="664"/>
      <c r="NEC9" s="664"/>
      <c r="NED9" s="664"/>
      <c r="NEE9" s="245"/>
      <c r="NEF9" s="246"/>
      <c r="NEG9" s="247"/>
      <c r="NEH9" s="243"/>
      <c r="NEI9" s="244"/>
      <c r="NEJ9" s="664"/>
      <c r="NEK9" s="664"/>
      <c r="NEL9" s="664"/>
      <c r="NEM9" s="245"/>
      <c r="NEN9" s="246"/>
      <c r="NEO9" s="247"/>
      <c r="NEP9" s="243"/>
      <c r="NEQ9" s="244"/>
      <c r="NER9" s="664"/>
      <c r="NES9" s="664"/>
      <c r="NET9" s="664"/>
      <c r="NEU9" s="245"/>
      <c r="NEV9" s="246"/>
      <c r="NEW9" s="247"/>
      <c r="NEX9" s="243"/>
      <c r="NEY9" s="244"/>
      <c r="NEZ9" s="664"/>
      <c r="NFA9" s="664"/>
      <c r="NFB9" s="664"/>
      <c r="NFC9" s="245"/>
      <c r="NFD9" s="246"/>
      <c r="NFE9" s="247"/>
      <c r="NFF9" s="243"/>
      <c r="NFG9" s="244"/>
      <c r="NFH9" s="664"/>
      <c r="NFI9" s="664"/>
      <c r="NFJ9" s="664"/>
      <c r="NFK9" s="245"/>
      <c r="NFL9" s="246"/>
      <c r="NFM9" s="247"/>
      <c r="NFN9" s="243"/>
      <c r="NFO9" s="244"/>
      <c r="NFP9" s="664"/>
      <c r="NFQ9" s="664"/>
      <c r="NFR9" s="664"/>
      <c r="NFS9" s="245"/>
      <c r="NFT9" s="246"/>
      <c r="NFU9" s="247"/>
      <c r="NFV9" s="243"/>
      <c r="NFW9" s="244"/>
      <c r="NFX9" s="664"/>
      <c r="NFY9" s="664"/>
      <c r="NFZ9" s="664"/>
      <c r="NGA9" s="245"/>
      <c r="NGB9" s="246"/>
      <c r="NGC9" s="247"/>
      <c r="NGD9" s="243"/>
      <c r="NGE9" s="244"/>
      <c r="NGF9" s="664"/>
      <c r="NGG9" s="664"/>
      <c r="NGH9" s="664"/>
      <c r="NGI9" s="245"/>
      <c r="NGJ9" s="246"/>
      <c r="NGK9" s="247"/>
      <c r="NGL9" s="243"/>
      <c r="NGM9" s="244"/>
      <c r="NGN9" s="664"/>
      <c r="NGO9" s="664"/>
      <c r="NGP9" s="664"/>
      <c r="NGQ9" s="245"/>
      <c r="NGR9" s="246"/>
      <c r="NGS9" s="247"/>
      <c r="NGT9" s="243"/>
      <c r="NGU9" s="244"/>
      <c r="NGV9" s="664"/>
      <c r="NGW9" s="664"/>
      <c r="NGX9" s="664"/>
      <c r="NGY9" s="245"/>
      <c r="NGZ9" s="246"/>
      <c r="NHA9" s="247"/>
      <c r="NHB9" s="243"/>
      <c r="NHC9" s="244"/>
      <c r="NHD9" s="664"/>
      <c r="NHE9" s="664"/>
      <c r="NHF9" s="664"/>
      <c r="NHG9" s="245"/>
      <c r="NHH9" s="246"/>
      <c r="NHI9" s="247"/>
      <c r="NHJ9" s="243"/>
      <c r="NHK9" s="244"/>
      <c r="NHL9" s="664"/>
      <c r="NHM9" s="664"/>
      <c r="NHN9" s="664"/>
      <c r="NHO9" s="245"/>
      <c r="NHP9" s="246"/>
      <c r="NHQ9" s="247"/>
      <c r="NHR9" s="243"/>
      <c r="NHS9" s="244"/>
      <c r="NHT9" s="664"/>
      <c r="NHU9" s="664"/>
      <c r="NHV9" s="664"/>
      <c r="NHW9" s="245"/>
      <c r="NHX9" s="246"/>
      <c r="NHY9" s="247"/>
      <c r="NHZ9" s="243"/>
      <c r="NIA9" s="244"/>
      <c r="NIB9" s="664"/>
      <c r="NIC9" s="664"/>
      <c r="NID9" s="664"/>
      <c r="NIE9" s="245"/>
      <c r="NIF9" s="246"/>
      <c r="NIG9" s="247"/>
      <c r="NIH9" s="243"/>
      <c r="NII9" s="244"/>
      <c r="NIJ9" s="664"/>
      <c r="NIK9" s="664"/>
      <c r="NIL9" s="664"/>
      <c r="NIM9" s="245"/>
      <c r="NIN9" s="246"/>
      <c r="NIO9" s="247"/>
      <c r="NIP9" s="243"/>
      <c r="NIQ9" s="244"/>
      <c r="NIR9" s="664"/>
      <c r="NIS9" s="664"/>
      <c r="NIT9" s="664"/>
      <c r="NIU9" s="245"/>
      <c r="NIV9" s="246"/>
      <c r="NIW9" s="247"/>
      <c r="NIX9" s="243"/>
      <c r="NIY9" s="244"/>
      <c r="NIZ9" s="664"/>
      <c r="NJA9" s="664"/>
      <c r="NJB9" s="664"/>
      <c r="NJC9" s="245"/>
      <c r="NJD9" s="246"/>
      <c r="NJE9" s="247"/>
      <c r="NJF9" s="243"/>
      <c r="NJG9" s="244"/>
      <c r="NJH9" s="664"/>
      <c r="NJI9" s="664"/>
      <c r="NJJ9" s="664"/>
      <c r="NJK9" s="245"/>
      <c r="NJL9" s="246"/>
      <c r="NJM9" s="247"/>
      <c r="NJN9" s="243"/>
      <c r="NJO9" s="244"/>
      <c r="NJP9" s="664"/>
      <c r="NJQ9" s="664"/>
      <c r="NJR9" s="664"/>
      <c r="NJS9" s="245"/>
      <c r="NJT9" s="246"/>
      <c r="NJU9" s="247"/>
      <c r="NJV9" s="243"/>
      <c r="NJW9" s="244"/>
      <c r="NJX9" s="664"/>
      <c r="NJY9" s="664"/>
      <c r="NJZ9" s="664"/>
      <c r="NKA9" s="245"/>
      <c r="NKB9" s="246"/>
      <c r="NKC9" s="247"/>
      <c r="NKD9" s="243"/>
      <c r="NKE9" s="244"/>
      <c r="NKF9" s="664"/>
      <c r="NKG9" s="664"/>
      <c r="NKH9" s="664"/>
      <c r="NKI9" s="245"/>
      <c r="NKJ9" s="246"/>
      <c r="NKK9" s="247"/>
      <c r="NKL9" s="243"/>
      <c r="NKM9" s="244"/>
      <c r="NKN9" s="664"/>
      <c r="NKO9" s="664"/>
      <c r="NKP9" s="664"/>
      <c r="NKQ9" s="245"/>
      <c r="NKR9" s="246"/>
      <c r="NKS9" s="247"/>
      <c r="NKT9" s="243"/>
      <c r="NKU9" s="244"/>
      <c r="NKV9" s="664"/>
      <c r="NKW9" s="664"/>
      <c r="NKX9" s="664"/>
      <c r="NKY9" s="245"/>
      <c r="NKZ9" s="246"/>
      <c r="NLA9" s="247"/>
      <c r="NLB9" s="243"/>
      <c r="NLC9" s="244"/>
      <c r="NLD9" s="664"/>
      <c r="NLE9" s="664"/>
      <c r="NLF9" s="664"/>
      <c r="NLG9" s="245"/>
      <c r="NLH9" s="246"/>
      <c r="NLI9" s="247"/>
      <c r="NLJ9" s="243"/>
      <c r="NLK9" s="244"/>
      <c r="NLL9" s="664"/>
      <c r="NLM9" s="664"/>
      <c r="NLN9" s="664"/>
      <c r="NLO9" s="245"/>
      <c r="NLP9" s="246"/>
      <c r="NLQ9" s="247"/>
      <c r="NLR9" s="243"/>
      <c r="NLS9" s="244"/>
      <c r="NLT9" s="664"/>
      <c r="NLU9" s="664"/>
      <c r="NLV9" s="664"/>
      <c r="NLW9" s="245"/>
      <c r="NLX9" s="246"/>
      <c r="NLY9" s="247"/>
      <c r="NLZ9" s="243"/>
      <c r="NMA9" s="244"/>
      <c r="NMB9" s="664"/>
      <c r="NMC9" s="664"/>
      <c r="NMD9" s="664"/>
      <c r="NME9" s="245"/>
      <c r="NMF9" s="246"/>
      <c r="NMG9" s="247"/>
      <c r="NMH9" s="243"/>
      <c r="NMI9" s="244"/>
      <c r="NMJ9" s="664"/>
      <c r="NMK9" s="664"/>
      <c r="NML9" s="664"/>
      <c r="NMM9" s="245"/>
      <c r="NMN9" s="246"/>
      <c r="NMO9" s="247"/>
      <c r="NMP9" s="243"/>
      <c r="NMQ9" s="244"/>
      <c r="NMR9" s="664"/>
      <c r="NMS9" s="664"/>
      <c r="NMT9" s="664"/>
      <c r="NMU9" s="245"/>
      <c r="NMV9" s="246"/>
      <c r="NMW9" s="247"/>
      <c r="NMX9" s="243"/>
      <c r="NMY9" s="244"/>
      <c r="NMZ9" s="664"/>
      <c r="NNA9" s="664"/>
      <c r="NNB9" s="664"/>
      <c r="NNC9" s="245"/>
      <c r="NND9" s="246"/>
      <c r="NNE9" s="247"/>
      <c r="NNF9" s="243"/>
      <c r="NNG9" s="244"/>
      <c r="NNH9" s="664"/>
      <c r="NNI9" s="664"/>
      <c r="NNJ9" s="664"/>
      <c r="NNK9" s="245"/>
      <c r="NNL9" s="246"/>
      <c r="NNM9" s="247"/>
      <c r="NNN9" s="243"/>
      <c r="NNO9" s="244"/>
      <c r="NNP9" s="664"/>
      <c r="NNQ9" s="664"/>
      <c r="NNR9" s="664"/>
      <c r="NNS9" s="245"/>
      <c r="NNT9" s="246"/>
      <c r="NNU9" s="247"/>
      <c r="NNV9" s="243"/>
      <c r="NNW9" s="244"/>
      <c r="NNX9" s="664"/>
      <c r="NNY9" s="664"/>
      <c r="NNZ9" s="664"/>
      <c r="NOA9" s="245"/>
      <c r="NOB9" s="246"/>
      <c r="NOC9" s="247"/>
      <c r="NOD9" s="243"/>
      <c r="NOE9" s="244"/>
      <c r="NOF9" s="664"/>
      <c r="NOG9" s="664"/>
      <c r="NOH9" s="664"/>
      <c r="NOI9" s="245"/>
      <c r="NOJ9" s="246"/>
      <c r="NOK9" s="247"/>
      <c r="NOL9" s="243"/>
      <c r="NOM9" s="244"/>
      <c r="NON9" s="664"/>
      <c r="NOO9" s="664"/>
      <c r="NOP9" s="664"/>
      <c r="NOQ9" s="245"/>
      <c r="NOR9" s="246"/>
      <c r="NOS9" s="247"/>
      <c r="NOT9" s="243"/>
      <c r="NOU9" s="244"/>
      <c r="NOV9" s="664"/>
      <c r="NOW9" s="664"/>
      <c r="NOX9" s="664"/>
      <c r="NOY9" s="245"/>
      <c r="NOZ9" s="246"/>
      <c r="NPA9" s="247"/>
      <c r="NPB9" s="243"/>
      <c r="NPC9" s="244"/>
      <c r="NPD9" s="664"/>
      <c r="NPE9" s="664"/>
      <c r="NPF9" s="664"/>
      <c r="NPG9" s="245"/>
      <c r="NPH9" s="246"/>
      <c r="NPI9" s="247"/>
      <c r="NPJ9" s="243"/>
      <c r="NPK9" s="244"/>
      <c r="NPL9" s="664"/>
      <c r="NPM9" s="664"/>
      <c r="NPN9" s="664"/>
      <c r="NPO9" s="245"/>
      <c r="NPP9" s="246"/>
      <c r="NPQ9" s="247"/>
      <c r="NPR9" s="243"/>
      <c r="NPS9" s="244"/>
      <c r="NPT9" s="664"/>
      <c r="NPU9" s="664"/>
      <c r="NPV9" s="664"/>
      <c r="NPW9" s="245"/>
      <c r="NPX9" s="246"/>
      <c r="NPY9" s="247"/>
      <c r="NPZ9" s="243"/>
      <c r="NQA9" s="244"/>
      <c r="NQB9" s="664"/>
      <c r="NQC9" s="664"/>
      <c r="NQD9" s="664"/>
      <c r="NQE9" s="245"/>
      <c r="NQF9" s="246"/>
      <c r="NQG9" s="247"/>
      <c r="NQH9" s="243"/>
      <c r="NQI9" s="244"/>
      <c r="NQJ9" s="664"/>
      <c r="NQK9" s="664"/>
      <c r="NQL9" s="664"/>
      <c r="NQM9" s="245"/>
      <c r="NQN9" s="246"/>
      <c r="NQO9" s="247"/>
      <c r="NQP9" s="243"/>
      <c r="NQQ9" s="244"/>
      <c r="NQR9" s="664"/>
      <c r="NQS9" s="664"/>
      <c r="NQT9" s="664"/>
      <c r="NQU9" s="245"/>
      <c r="NQV9" s="246"/>
      <c r="NQW9" s="247"/>
      <c r="NQX9" s="243"/>
      <c r="NQY9" s="244"/>
      <c r="NQZ9" s="664"/>
      <c r="NRA9" s="664"/>
      <c r="NRB9" s="664"/>
      <c r="NRC9" s="245"/>
      <c r="NRD9" s="246"/>
      <c r="NRE9" s="247"/>
      <c r="NRF9" s="243"/>
      <c r="NRG9" s="244"/>
      <c r="NRH9" s="664"/>
      <c r="NRI9" s="664"/>
      <c r="NRJ9" s="664"/>
      <c r="NRK9" s="245"/>
      <c r="NRL9" s="246"/>
      <c r="NRM9" s="247"/>
      <c r="NRN9" s="243"/>
      <c r="NRO9" s="244"/>
      <c r="NRP9" s="664"/>
      <c r="NRQ9" s="664"/>
      <c r="NRR9" s="664"/>
      <c r="NRS9" s="245"/>
      <c r="NRT9" s="246"/>
      <c r="NRU9" s="247"/>
      <c r="NRV9" s="243"/>
      <c r="NRW9" s="244"/>
      <c r="NRX9" s="664"/>
      <c r="NRY9" s="664"/>
      <c r="NRZ9" s="664"/>
      <c r="NSA9" s="245"/>
      <c r="NSB9" s="246"/>
      <c r="NSC9" s="247"/>
      <c r="NSD9" s="243"/>
      <c r="NSE9" s="244"/>
      <c r="NSF9" s="664"/>
      <c r="NSG9" s="664"/>
      <c r="NSH9" s="664"/>
      <c r="NSI9" s="245"/>
      <c r="NSJ9" s="246"/>
      <c r="NSK9" s="247"/>
      <c r="NSL9" s="243"/>
      <c r="NSM9" s="244"/>
      <c r="NSN9" s="664"/>
      <c r="NSO9" s="664"/>
      <c r="NSP9" s="664"/>
      <c r="NSQ9" s="245"/>
      <c r="NSR9" s="246"/>
      <c r="NSS9" s="247"/>
      <c r="NST9" s="243"/>
      <c r="NSU9" s="244"/>
      <c r="NSV9" s="664"/>
      <c r="NSW9" s="664"/>
      <c r="NSX9" s="664"/>
      <c r="NSY9" s="245"/>
      <c r="NSZ9" s="246"/>
      <c r="NTA9" s="247"/>
      <c r="NTB9" s="243"/>
      <c r="NTC9" s="244"/>
      <c r="NTD9" s="664"/>
      <c r="NTE9" s="664"/>
      <c r="NTF9" s="664"/>
      <c r="NTG9" s="245"/>
      <c r="NTH9" s="246"/>
      <c r="NTI9" s="247"/>
      <c r="NTJ9" s="243"/>
      <c r="NTK9" s="244"/>
      <c r="NTL9" s="664"/>
      <c r="NTM9" s="664"/>
      <c r="NTN9" s="664"/>
      <c r="NTO9" s="245"/>
      <c r="NTP9" s="246"/>
      <c r="NTQ9" s="247"/>
      <c r="NTR9" s="243"/>
      <c r="NTS9" s="244"/>
      <c r="NTT9" s="664"/>
      <c r="NTU9" s="664"/>
      <c r="NTV9" s="664"/>
      <c r="NTW9" s="245"/>
      <c r="NTX9" s="246"/>
      <c r="NTY9" s="247"/>
      <c r="NTZ9" s="243"/>
      <c r="NUA9" s="244"/>
      <c r="NUB9" s="664"/>
      <c r="NUC9" s="664"/>
      <c r="NUD9" s="664"/>
      <c r="NUE9" s="245"/>
      <c r="NUF9" s="246"/>
      <c r="NUG9" s="247"/>
      <c r="NUH9" s="243"/>
      <c r="NUI9" s="244"/>
      <c r="NUJ9" s="664"/>
      <c r="NUK9" s="664"/>
      <c r="NUL9" s="664"/>
      <c r="NUM9" s="245"/>
      <c r="NUN9" s="246"/>
      <c r="NUO9" s="247"/>
      <c r="NUP9" s="243"/>
      <c r="NUQ9" s="244"/>
      <c r="NUR9" s="664"/>
      <c r="NUS9" s="664"/>
      <c r="NUT9" s="664"/>
      <c r="NUU9" s="245"/>
      <c r="NUV9" s="246"/>
      <c r="NUW9" s="247"/>
      <c r="NUX9" s="243"/>
      <c r="NUY9" s="244"/>
      <c r="NUZ9" s="664"/>
      <c r="NVA9" s="664"/>
      <c r="NVB9" s="664"/>
      <c r="NVC9" s="245"/>
      <c r="NVD9" s="246"/>
      <c r="NVE9" s="247"/>
      <c r="NVF9" s="243"/>
      <c r="NVG9" s="244"/>
      <c r="NVH9" s="664"/>
      <c r="NVI9" s="664"/>
      <c r="NVJ9" s="664"/>
      <c r="NVK9" s="245"/>
      <c r="NVL9" s="246"/>
      <c r="NVM9" s="247"/>
      <c r="NVN9" s="243"/>
      <c r="NVO9" s="244"/>
      <c r="NVP9" s="664"/>
      <c r="NVQ9" s="664"/>
      <c r="NVR9" s="664"/>
      <c r="NVS9" s="245"/>
      <c r="NVT9" s="246"/>
      <c r="NVU9" s="247"/>
      <c r="NVV9" s="243"/>
      <c r="NVW9" s="244"/>
      <c r="NVX9" s="664"/>
      <c r="NVY9" s="664"/>
      <c r="NVZ9" s="664"/>
      <c r="NWA9" s="245"/>
      <c r="NWB9" s="246"/>
      <c r="NWC9" s="247"/>
      <c r="NWD9" s="243"/>
      <c r="NWE9" s="244"/>
      <c r="NWF9" s="664"/>
      <c r="NWG9" s="664"/>
      <c r="NWH9" s="664"/>
      <c r="NWI9" s="245"/>
      <c r="NWJ9" s="246"/>
      <c r="NWK9" s="247"/>
      <c r="NWL9" s="243"/>
      <c r="NWM9" s="244"/>
      <c r="NWN9" s="664"/>
      <c r="NWO9" s="664"/>
      <c r="NWP9" s="664"/>
      <c r="NWQ9" s="245"/>
      <c r="NWR9" s="246"/>
      <c r="NWS9" s="247"/>
      <c r="NWT9" s="243"/>
      <c r="NWU9" s="244"/>
      <c r="NWV9" s="664"/>
      <c r="NWW9" s="664"/>
      <c r="NWX9" s="664"/>
      <c r="NWY9" s="245"/>
      <c r="NWZ9" s="246"/>
      <c r="NXA9" s="247"/>
      <c r="NXB9" s="243"/>
      <c r="NXC9" s="244"/>
      <c r="NXD9" s="664"/>
      <c r="NXE9" s="664"/>
      <c r="NXF9" s="664"/>
      <c r="NXG9" s="245"/>
      <c r="NXH9" s="246"/>
      <c r="NXI9" s="247"/>
      <c r="NXJ9" s="243"/>
      <c r="NXK9" s="244"/>
      <c r="NXL9" s="664"/>
      <c r="NXM9" s="664"/>
      <c r="NXN9" s="664"/>
      <c r="NXO9" s="245"/>
      <c r="NXP9" s="246"/>
      <c r="NXQ9" s="247"/>
      <c r="NXR9" s="243"/>
      <c r="NXS9" s="244"/>
      <c r="NXT9" s="664"/>
      <c r="NXU9" s="664"/>
      <c r="NXV9" s="664"/>
      <c r="NXW9" s="245"/>
      <c r="NXX9" s="246"/>
      <c r="NXY9" s="247"/>
      <c r="NXZ9" s="243"/>
      <c r="NYA9" s="244"/>
      <c r="NYB9" s="664"/>
      <c r="NYC9" s="664"/>
      <c r="NYD9" s="664"/>
      <c r="NYE9" s="245"/>
      <c r="NYF9" s="246"/>
      <c r="NYG9" s="247"/>
      <c r="NYH9" s="243"/>
      <c r="NYI9" s="244"/>
      <c r="NYJ9" s="664"/>
      <c r="NYK9" s="664"/>
      <c r="NYL9" s="664"/>
      <c r="NYM9" s="245"/>
      <c r="NYN9" s="246"/>
      <c r="NYO9" s="247"/>
      <c r="NYP9" s="243"/>
      <c r="NYQ9" s="244"/>
      <c r="NYR9" s="664"/>
      <c r="NYS9" s="664"/>
      <c r="NYT9" s="664"/>
      <c r="NYU9" s="245"/>
      <c r="NYV9" s="246"/>
      <c r="NYW9" s="247"/>
      <c r="NYX9" s="243"/>
      <c r="NYY9" s="244"/>
      <c r="NYZ9" s="664"/>
      <c r="NZA9" s="664"/>
      <c r="NZB9" s="664"/>
      <c r="NZC9" s="245"/>
      <c r="NZD9" s="246"/>
      <c r="NZE9" s="247"/>
      <c r="NZF9" s="243"/>
      <c r="NZG9" s="244"/>
      <c r="NZH9" s="664"/>
      <c r="NZI9" s="664"/>
      <c r="NZJ9" s="664"/>
      <c r="NZK9" s="245"/>
      <c r="NZL9" s="246"/>
      <c r="NZM9" s="247"/>
      <c r="NZN9" s="243"/>
      <c r="NZO9" s="244"/>
      <c r="NZP9" s="664"/>
      <c r="NZQ9" s="664"/>
      <c r="NZR9" s="664"/>
      <c r="NZS9" s="245"/>
      <c r="NZT9" s="246"/>
      <c r="NZU9" s="247"/>
      <c r="NZV9" s="243"/>
      <c r="NZW9" s="244"/>
      <c r="NZX9" s="664"/>
      <c r="NZY9" s="664"/>
      <c r="NZZ9" s="664"/>
      <c r="OAA9" s="245"/>
      <c r="OAB9" s="246"/>
      <c r="OAC9" s="247"/>
      <c r="OAD9" s="243"/>
      <c r="OAE9" s="244"/>
      <c r="OAF9" s="664"/>
      <c r="OAG9" s="664"/>
      <c r="OAH9" s="664"/>
      <c r="OAI9" s="245"/>
      <c r="OAJ9" s="246"/>
      <c r="OAK9" s="247"/>
      <c r="OAL9" s="243"/>
      <c r="OAM9" s="244"/>
      <c r="OAN9" s="664"/>
      <c r="OAO9" s="664"/>
      <c r="OAP9" s="664"/>
      <c r="OAQ9" s="245"/>
      <c r="OAR9" s="246"/>
      <c r="OAS9" s="247"/>
      <c r="OAT9" s="243"/>
      <c r="OAU9" s="244"/>
      <c r="OAV9" s="664"/>
      <c r="OAW9" s="664"/>
      <c r="OAX9" s="664"/>
      <c r="OAY9" s="245"/>
      <c r="OAZ9" s="246"/>
      <c r="OBA9" s="247"/>
      <c r="OBB9" s="243"/>
      <c r="OBC9" s="244"/>
      <c r="OBD9" s="664"/>
      <c r="OBE9" s="664"/>
      <c r="OBF9" s="664"/>
      <c r="OBG9" s="245"/>
      <c r="OBH9" s="246"/>
      <c r="OBI9" s="247"/>
      <c r="OBJ9" s="243"/>
      <c r="OBK9" s="244"/>
      <c r="OBL9" s="664"/>
      <c r="OBM9" s="664"/>
      <c r="OBN9" s="664"/>
      <c r="OBO9" s="245"/>
      <c r="OBP9" s="246"/>
      <c r="OBQ9" s="247"/>
      <c r="OBR9" s="243"/>
      <c r="OBS9" s="244"/>
      <c r="OBT9" s="664"/>
      <c r="OBU9" s="664"/>
      <c r="OBV9" s="664"/>
      <c r="OBW9" s="245"/>
      <c r="OBX9" s="246"/>
      <c r="OBY9" s="247"/>
      <c r="OBZ9" s="243"/>
      <c r="OCA9" s="244"/>
      <c r="OCB9" s="664"/>
      <c r="OCC9" s="664"/>
      <c r="OCD9" s="664"/>
      <c r="OCE9" s="245"/>
      <c r="OCF9" s="246"/>
      <c r="OCG9" s="247"/>
      <c r="OCH9" s="243"/>
      <c r="OCI9" s="244"/>
      <c r="OCJ9" s="664"/>
      <c r="OCK9" s="664"/>
      <c r="OCL9" s="664"/>
      <c r="OCM9" s="245"/>
      <c r="OCN9" s="246"/>
      <c r="OCO9" s="247"/>
      <c r="OCP9" s="243"/>
      <c r="OCQ9" s="244"/>
      <c r="OCR9" s="664"/>
      <c r="OCS9" s="664"/>
      <c r="OCT9" s="664"/>
      <c r="OCU9" s="245"/>
      <c r="OCV9" s="246"/>
      <c r="OCW9" s="247"/>
      <c r="OCX9" s="243"/>
      <c r="OCY9" s="244"/>
      <c r="OCZ9" s="664"/>
      <c r="ODA9" s="664"/>
      <c r="ODB9" s="664"/>
      <c r="ODC9" s="245"/>
      <c r="ODD9" s="246"/>
      <c r="ODE9" s="247"/>
      <c r="ODF9" s="243"/>
      <c r="ODG9" s="244"/>
      <c r="ODH9" s="664"/>
      <c r="ODI9" s="664"/>
      <c r="ODJ9" s="664"/>
      <c r="ODK9" s="245"/>
      <c r="ODL9" s="246"/>
      <c r="ODM9" s="247"/>
      <c r="ODN9" s="243"/>
      <c r="ODO9" s="244"/>
      <c r="ODP9" s="664"/>
      <c r="ODQ9" s="664"/>
      <c r="ODR9" s="664"/>
      <c r="ODS9" s="245"/>
      <c r="ODT9" s="246"/>
      <c r="ODU9" s="247"/>
      <c r="ODV9" s="243"/>
      <c r="ODW9" s="244"/>
      <c r="ODX9" s="664"/>
      <c r="ODY9" s="664"/>
      <c r="ODZ9" s="664"/>
      <c r="OEA9" s="245"/>
      <c r="OEB9" s="246"/>
      <c r="OEC9" s="247"/>
      <c r="OED9" s="243"/>
      <c r="OEE9" s="244"/>
      <c r="OEF9" s="664"/>
      <c r="OEG9" s="664"/>
      <c r="OEH9" s="664"/>
      <c r="OEI9" s="245"/>
      <c r="OEJ9" s="246"/>
      <c r="OEK9" s="247"/>
      <c r="OEL9" s="243"/>
      <c r="OEM9" s="244"/>
      <c r="OEN9" s="664"/>
      <c r="OEO9" s="664"/>
      <c r="OEP9" s="664"/>
      <c r="OEQ9" s="245"/>
      <c r="OER9" s="246"/>
      <c r="OES9" s="247"/>
      <c r="OET9" s="243"/>
      <c r="OEU9" s="244"/>
      <c r="OEV9" s="664"/>
      <c r="OEW9" s="664"/>
      <c r="OEX9" s="664"/>
      <c r="OEY9" s="245"/>
      <c r="OEZ9" s="246"/>
      <c r="OFA9" s="247"/>
      <c r="OFB9" s="243"/>
      <c r="OFC9" s="244"/>
      <c r="OFD9" s="664"/>
      <c r="OFE9" s="664"/>
      <c r="OFF9" s="664"/>
      <c r="OFG9" s="245"/>
      <c r="OFH9" s="246"/>
      <c r="OFI9" s="247"/>
      <c r="OFJ9" s="243"/>
      <c r="OFK9" s="244"/>
      <c r="OFL9" s="664"/>
      <c r="OFM9" s="664"/>
      <c r="OFN9" s="664"/>
      <c r="OFO9" s="245"/>
      <c r="OFP9" s="246"/>
      <c r="OFQ9" s="247"/>
      <c r="OFR9" s="243"/>
      <c r="OFS9" s="244"/>
      <c r="OFT9" s="664"/>
      <c r="OFU9" s="664"/>
      <c r="OFV9" s="664"/>
      <c r="OFW9" s="245"/>
      <c r="OFX9" s="246"/>
      <c r="OFY9" s="247"/>
      <c r="OFZ9" s="243"/>
      <c r="OGA9" s="244"/>
      <c r="OGB9" s="664"/>
      <c r="OGC9" s="664"/>
      <c r="OGD9" s="664"/>
      <c r="OGE9" s="245"/>
      <c r="OGF9" s="246"/>
      <c r="OGG9" s="247"/>
      <c r="OGH9" s="243"/>
      <c r="OGI9" s="244"/>
      <c r="OGJ9" s="664"/>
      <c r="OGK9" s="664"/>
      <c r="OGL9" s="664"/>
      <c r="OGM9" s="245"/>
      <c r="OGN9" s="246"/>
      <c r="OGO9" s="247"/>
      <c r="OGP9" s="243"/>
      <c r="OGQ9" s="244"/>
      <c r="OGR9" s="664"/>
      <c r="OGS9" s="664"/>
      <c r="OGT9" s="664"/>
      <c r="OGU9" s="245"/>
      <c r="OGV9" s="246"/>
      <c r="OGW9" s="247"/>
      <c r="OGX9" s="243"/>
      <c r="OGY9" s="244"/>
      <c r="OGZ9" s="664"/>
      <c r="OHA9" s="664"/>
      <c r="OHB9" s="664"/>
      <c r="OHC9" s="245"/>
      <c r="OHD9" s="246"/>
      <c r="OHE9" s="247"/>
      <c r="OHF9" s="243"/>
      <c r="OHG9" s="244"/>
      <c r="OHH9" s="664"/>
      <c r="OHI9" s="664"/>
      <c r="OHJ9" s="664"/>
      <c r="OHK9" s="245"/>
      <c r="OHL9" s="246"/>
      <c r="OHM9" s="247"/>
      <c r="OHN9" s="243"/>
      <c r="OHO9" s="244"/>
      <c r="OHP9" s="664"/>
      <c r="OHQ9" s="664"/>
      <c r="OHR9" s="664"/>
      <c r="OHS9" s="245"/>
      <c r="OHT9" s="246"/>
      <c r="OHU9" s="247"/>
      <c r="OHV9" s="243"/>
      <c r="OHW9" s="244"/>
      <c r="OHX9" s="664"/>
      <c r="OHY9" s="664"/>
      <c r="OHZ9" s="664"/>
      <c r="OIA9" s="245"/>
      <c r="OIB9" s="246"/>
      <c r="OIC9" s="247"/>
      <c r="OID9" s="243"/>
      <c r="OIE9" s="244"/>
      <c r="OIF9" s="664"/>
      <c r="OIG9" s="664"/>
      <c r="OIH9" s="664"/>
      <c r="OII9" s="245"/>
      <c r="OIJ9" s="246"/>
      <c r="OIK9" s="247"/>
      <c r="OIL9" s="243"/>
      <c r="OIM9" s="244"/>
      <c r="OIN9" s="664"/>
      <c r="OIO9" s="664"/>
      <c r="OIP9" s="664"/>
      <c r="OIQ9" s="245"/>
      <c r="OIR9" s="246"/>
      <c r="OIS9" s="247"/>
      <c r="OIT9" s="243"/>
      <c r="OIU9" s="244"/>
      <c r="OIV9" s="664"/>
      <c r="OIW9" s="664"/>
      <c r="OIX9" s="664"/>
      <c r="OIY9" s="245"/>
      <c r="OIZ9" s="246"/>
      <c r="OJA9" s="247"/>
      <c r="OJB9" s="243"/>
      <c r="OJC9" s="244"/>
      <c r="OJD9" s="664"/>
      <c r="OJE9" s="664"/>
      <c r="OJF9" s="664"/>
      <c r="OJG9" s="245"/>
      <c r="OJH9" s="246"/>
      <c r="OJI9" s="247"/>
      <c r="OJJ9" s="243"/>
      <c r="OJK9" s="244"/>
      <c r="OJL9" s="664"/>
      <c r="OJM9" s="664"/>
      <c r="OJN9" s="664"/>
      <c r="OJO9" s="245"/>
      <c r="OJP9" s="246"/>
      <c r="OJQ9" s="247"/>
      <c r="OJR9" s="243"/>
      <c r="OJS9" s="244"/>
      <c r="OJT9" s="664"/>
      <c r="OJU9" s="664"/>
      <c r="OJV9" s="664"/>
      <c r="OJW9" s="245"/>
      <c r="OJX9" s="246"/>
      <c r="OJY9" s="247"/>
      <c r="OJZ9" s="243"/>
      <c r="OKA9" s="244"/>
      <c r="OKB9" s="664"/>
      <c r="OKC9" s="664"/>
      <c r="OKD9" s="664"/>
      <c r="OKE9" s="245"/>
      <c r="OKF9" s="246"/>
      <c r="OKG9" s="247"/>
      <c r="OKH9" s="243"/>
      <c r="OKI9" s="244"/>
      <c r="OKJ9" s="664"/>
      <c r="OKK9" s="664"/>
      <c r="OKL9" s="664"/>
      <c r="OKM9" s="245"/>
      <c r="OKN9" s="246"/>
      <c r="OKO9" s="247"/>
      <c r="OKP9" s="243"/>
      <c r="OKQ9" s="244"/>
      <c r="OKR9" s="664"/>
      <c r="OKS9" s="664"/>
      <c r="OKT9" s="664"/>
      <c r="OKU9" s="245"/>
      <c r="OKV9" s="246"/>
      <c r="OKW9" s="247"/>
      <c r="OKX9" s="243"/>
      <c r="OKY9" s="244"/>
      <c r="OKZ9" s="664"/>
      <c r="OLA9" s="664"/>
      <c r="OLB9" s="664"/>
      <c r="OLC9" s="245"/>
      <c r="OLD9" s="246"/>
      <c r="OLE9" s="247"/>
      <c r="OLF9" s="243"/>
      <c r="OLG9" s="244"/>
      <c r="OLH9" s="664"/>
      <c r="OLI9" s="664"/>
      <c r="OLJ9" s="664"/>
      <c r="OLK9" s="245"/>
      <c r="OLL9" s="246"/>
      <c r="OLM9" s="247"/>
      <c r="OLN9" s="243"/>
      <c r="OLO9" s="244"/>
      <c r="OLP9" s="664"/>
      <c r="OLQ9" s="664"/>
      <c r="OLR9" s="664"/>
      <c r="OLS9" s="245"/>
      <c r="OLT9" s="246"/>
      <c r="OLU9" s="247"/>
      <c r="OLV9" s="243"/>
      <c r="OLW9" s="244"/>
      <c r="OLX9" s="664"/>
      <c r="OLY9" s="664"/>
      <c r="OLZ9" s="664"/>
      <c r="OMA9" s="245"/>
      <c r="OMB9" s="246"/>
      <c r="OMC9" s="247"/>
      <c r="OMD9" s="243"/>
      <c r="OME9" s="244"/>
      <c r="OMF9" s="664"/>
      <c r="OMG9" s="664"/>
      <c r="OMH9" s="664"/>
      <c r="OMI9" s="245"/>
      <c r="OMJ9" s="246"/>
      <c r="OMK9" s="247"/>
      <c r="OML9" s="243"/>
      <c r="OMM9" s="244"/>
      <c r="OMN9" s="664"/>
      <c r="OMO9" s="664"/>
      <c r="OMP9" s="664"/>
      <c r="OMQ9" s="245"/>
      <c r="OMR9" s="246"/>
      <c r="OMS9" s="247"/>
      <c r="OMT9" s="243"/>
      <c r="OMU9" s="244"/>
      <c r="OMV9" s="664"/>
      <c r="OMW9" s="664"/>
      <c r="OMX9" s="664"/>
      <c r="OMY9" s="245"/>
      <c r="OMZ9" s="246"/>
      <c r="ONA9" s="247"/>
      <c r="ONB9" s="243"/>
      <c r="ONC9" s="244"/>
      <c r="OND9" s="664"/>
      <c r="ONE9" s="664"/>
      <c r="ONF9" s="664"/>
      <c r="ONG9" s="245"/>
      <c r="ONH9" s="246"/>
      <c r="ONI9" s="247"/>
      <c r="ONJ9" s="243"/>
      <c r="ONK9" s="244"/>
      <c r="ONL9" s="664"/>
      <c r="ONM9" s="664"/>
      <c r="ONN9" s="664"/>
      <c r="ONO9" s="245"/>
      <c r="ONP9" s="246"/>
      <c r="ONQ9" s="247"/>
      <c r="ONR9" s="243"/>
      <c r="ONS9" s="244"/>
      <c r="ONT9" s="664"/>
      <c r="ONU9" s="664"/>
      <c r="ONV9" s="664"/>
      <c r="ONW9" s="245"/>
      <c r="ONX9" s="246"/>
      <c r="ONY9" s="247"/>
      <c r="ONZ9" s="243"/>
      <c r="OOA9" s="244"/>
      <c r="OOB9" s="664"/>
      <c r="OOC9" s="664"/>
      <c r="OOD9" s="664"/>
      <c r="OOE9" s="245"/>
      <c r="OOF9" s="246"/>
      <c r="OOG9" s="247"/>
      <c r="OOH9" s="243"/>
      <c r="OOI9" s="244"/>
      <c r="OOJ9" s="664"/>
      <c r="OOK9" s="664"/>
      <c r="OOL9" s="664"/>
      <c r="OOM9" s="245"/>
      <c r="OON9" s="246"/>
      <c r="OOO9" s="247"/>
      <c r="OOP9" s="243"/>
      <c r="OOQ9" s="244"/>
      <c r="OOR9" s="664"/>
      <c r="OOS9" s="664"/>
      <c r="OOT9" s="664"/>
      <c r="OOU9" s="245"/>
      <c r="OOV9" s="246"/>
      <c r="OOW9" s="247"/>
      <c r="OOX9" s="243"/>
      <c r="OOY9" s="244"/>
      <c r="OOZ9" s="664"/>
      <c r="OPA9" s="664"/>
      <c r="OPB9" s="664"/>
      <c r="OPC9" s="245"/>
      <c r="OPD9" s="246"/>
      <c r="OPE9" s="247"/>
      <c r="OPF9" s="243"/>
      <c r="OPG9" s="244"/>
      <c r="OPH9" s="664"/>
      <c r="OPI9" s="664"/>
      <c r="OPJ9" s="664"/>
      <c r="OPK9" s="245"/>
      <c r="OPL9" s="246"/>
      <c r="OPM9" s="247"/>
      <c r="OPN9" s="243"/>
      <c r="OPO9" s="244"/>
      <c r="OPP9" s="664"/>
      <c r="OPQ9" s="664"/>
      <c r="OPR9" s="664"/>
      <c r="OPS9" s="245"/>
      <c r="OPT9" s="246"/>
      <c r="OPU9" s="247"/>
      <c r="OPV9" s="243"/>
      <c r="OPW9" s="244"/>
      <c r="OPX9" s="664"/>
      <c r="OPY9" s="664"/>
      <c r="OPZ9" s="664"/>
      <c r="OQA9" s="245"/>
      <c r="OQB9" s="246"/>
      <c r="OQC9" s="247"/>
      <c r="OQD9" s="243"/>
      <c r="OQE9" s="244"/>
      <c r="OQF9" s="664"/>
      <c r="OQG9" s="664"/>
      <c r="OQH9" s="664"/>
      <c r="OQI9" s="245"/>
      <c r="OQJ9" s="246"/>
      <c r="OQK9" s="247"/>
      <c r="OQL9" s="243"/>
      <c r="OQM9" s="244"/>
      <c r="OQN9" s="664"/>
      <c r="OQO9" s="664"/>
      <c r="OQP9" s="664"/>
      <c r="OQQ9" s="245"/>
      <c r="OQR9" s="246"/>
      <c r="OQS9" s="247"/>
      <c r="OQT9" s="243"/>
      <c r="OQU9" s="244"/>
      <c r="OQV9" s="664"/>
      <c r="OQW9" s="664"/>
      <c r="OQX9" s="664"/>
      <c r="OQY9" s="245"/>
      <c r="OQZ9" s="246"/>
      <c r="ORA9" s="247"/>
      <c r="ORB9" s="243"/>
      <c r="ORC9" s="244"/>
      <c r="ORD9" s="664"/>
      <c r="ORE9" s="664"/>
      <c r="ORF9" s="664"/>
      <c r="ORG9" s="245"/>
      <c r="ORH9" s="246"/>
      <c r="ORI9" s="247"/>
      <c r="ORJ9" s="243"/>
      <c r="ORK9" s="244"/>
      <c r="ORL9" s="664"/>
      <c r="ORM9" s="664"/>
      <c r="ORN9" s="664"/>
      <c r="ORO9" s="245"/>
      <c r="ORP9" s="246"/>
      <c r="ORQ9" s="247"/>
      <c r="ORR9" s="243"/>
      <c r="ORS9" s="244"/>
      <c r="ORT9" s="664"/>
      <c r="ORU9" s="664"/>
      <c r="ORV9" s="664"/>
      <c r="ORW9" s="245"/>
      <c r="ORX9" s="246"/>
      <c r="ORY9" s="247"/>
      <c r="ORZ9" s="243"/>
      <c r="OSA9" s="244"/>
      <c r="OSB9" s="664"/>
      <c r="OSC9" s="664"/>
      <c r="OSD9" s="664"/>
      <c r="OSE9" s="245"/>
      <c r="OSF9" s="246"/>
      <c r="OSG9" s="247"/>
      <c r="OSH9" s="243"/>
      <c r="OSI9" s="244"/>
      <c r="OSJ9" s="664"/>
      <c r="OSK9" s="664"/>
      <c r="OSL9" s="664"/>
      <c r="OSM9" s="245"/>
      <c r="OSN9" s="246"/>
      <c r="OSO9" s="247"/>
      <c r="OSP9" s="243"/>
      <c r="OSQ9" s="244"/>
      <c r="OSR9" s="664"/>
      <c r="OSS9" s="664"/>
      <c r="OST9" s="664"/>
      <c r="OSU9" s="245"/>
      <c r="OSV9" s="246"/>
      <c r="OSW9" s="247"/>
      <c r="OSX9" s="243"/>
      <c r="OSY9" s="244"/>
      <c r="OSZ9" s="664"/>
      <c r="OTA9" s="664"/>
      <c r="OTB9" s="664"/>
      <c r="OTC9" s="245"/>
      <c r="OTD9" s="246"/>
      <c r="OTE9" s="247"/>
      <c r="OTF9" s="243"/>
      <c r="OTG9" s="244"/>
      <c r="OTH9" s="664"/>
      <c r="OTI9" s="664"/>
      <c r="OTJ9" s="664"/>
      <c r="OTK9" s="245"/>
      <c r="OTL9" s="246"/>
      <c r="OTM9" s="247"/>
      <c r="OTN9" s="243"/>
      <c r="OTO9" s="244"/>
      <c r="OTP9" s="664"/>
      <c r="OTQ9" s="664"/>
      <c r="OTR9" s="664"/>
      <c r="OTS9" s="245"/>
      <c r="OTT9" s="246"/>
      <c r="OTU9" s="247"/>
      <c r="OTV9" s="243"/>
      <c r="OTW9" s="244"/>
      <c r="OTX9" s="664"/>
      <c r="OTY9" s="664"/>
      <c r="OTZ9" s="664"/>
      <c r="OUA9" s="245"/>
      <c r="OUB9" s="246"/>
      <c r="OUC9" s="247"/>
      <c r="OUD9" s="243"/>
      <c r="OUE9" s="244"/>
      <c r="OUF9" s="664"/>
      <c r="OUG9" s="664"/>
      <c r="OUH9" s="664"/>
      <c r="OUI9" s="245"/>
      <c r="OUJ9" s="246"/>
      <c r="OUK9" s="247"/>
      <c r="OUL9" s="243"/>
      <c r="OUM9" s="244"/>
      <c r="OUN9" s="664"/>
      <c r="OUO9" s="664"/>
      <c r="OUP9" s="664"/>
      <c r="OUQ9" s="245"/>
      <c r="OUR9" s="246"/>
      <c r="OUS9" s="247"/>
      <c r="OUT9" s="243"/>
      <c r="OUU9" s="244"/>
      <c r="OUV9" s="664"/>
      <c r="OUW9" s="664"/>
      <c r="OUX9" s="664"/>
      <c r="OUY9" s="245"/>
      <c r="OUZ9" s="246"/>
      <c r="OVA9" s="247"/>
      <c r="OVB9" s="243"/>
      <c r="OVC9" s="244"/>
      <c r="OVD9" s="664"/>
      <c r="OVE9" s="664"/>
      <c r="OVF9" s="664"/>
      <c r="OVG9" s="245"/>
      <c r="OVH9" s="246"/>
      <c r="OVI9" s="247"/>
      <c r="OVJ9" s="243"/>
      <c r="OVK9" s="244"/>
      <c r="OVL9" s="664"/>
      <c r="OVM9" s="664"/>
      <c r="OVN9" s="664"/>
      <c r="OVO9" s="245"/>
      <c r="OVP9" s="246"/>
      <c r="OVQ9" s="247"/>
      <c r="OVR9" s="243"/>
      <c r="OVS9" s="244"/>
      <c r="OVT9" s="664"/>
      <c r="OVU9" s="664"/>
      <c r="OVV9" s="664"/>
      <c r="OVW9" s="245"/>
      <c r="OVX9" s="246"/>
      <c r="OVY9" s="247"/>
      <c r="OVZ9" s="243"/>
      <c r="OWA9" s="244"/>
      <c r="OWB9" s="664"/>
      <c r="OWC9" s="664"/>
      <c r="OWD9" s="664"/>
      <c r="OWE9" s="245"/>
      <c r="OWF9" s="246"/>
      <c r="OWG9" s="247"/>
      <c r="OWH9" s="243"/>
      <c r="OWI9" s="244"/>
      <c r="OWJ9" s="664"/>
      <c r="OWK9" s="664"/>
      <c r="OWL9" s="664"/>
      <c r="OWM9" s="245"/>
      <c r="OWN9" s="246"/>
      <c r="OWO9" s="247"/>
      <c r="OWP9" s="243"/>
      <c r="OWQ9" s="244"/>
      <c r="OWR9" s="664"/>
      <c r="OWS9" s="664"/>
      <c r="OWT9" s="664"/>
      <c r="OWU9" s="245"/>
      <c r="OWV9" s="246"/>
      <c r="OWW9" s="247"/>
      <c r="OWX9" s="243"/>
      <c r="OWY9" s="244"/>
      <c r="OWZ9" s="664"/>
      <c r="OXA9" s="664"/>
      <c r="OXB9" s="664"/>
      <c r="OXC9" s="245"/>
      <c r="OXD9" s="246"/>
      <c r="OXE9" s="247"/>
      <c r="OXF9" s="243"/>
      <c r="OXG9" s="244"/>
      <c r="OXH9" s="664"/>
      <c r="OXI9" s="664"/>
      <c r="OXJ9" s="664"/>
      <c r="OXK9" s="245"/>
      <c r="OXL9" s="246"/>
      <c r="OXM9" s="247"/>
      <c r="OXN9" s="243"/>
      <c r="OXO9" s="244"/>
      <c r="OXP9" s="664"/>
      <c r="OXQ9" s="664"/>
      <c r="OXR9" s="664"/>
      <c r="OXS9" s="245"/>
      <c r="OXT9" s="246"/>
      <c r="OXU9" s="247"/>
      <c r="OXV9" s="243"/>
      <c r="OXW9" s="244"/>
      <c r="OXX9" s="664"/>
      <c r="OXY9" s="664"/>
      <c r="OXZ9" s="664"/>
      <c r="OYA9" s="245"/>
      <c r="OYB9" s="246"/>
      <c r="OYC9" s="247"/>
      <c r="OYD9" s="243"/>
      <c r="OYE9" s="244"/>
      <c r="OYF9" s="664"/>
      <c r="OYG9" s="664"/>
      <c r="OYH9" s="664"/>
      <c r="OYI9" s="245"/>
      <c r="OYJ9" s="246"/>
      <c r="OYK9" s="247"/>
      <c r="OYL9" s="243"/>
      <c r="OYM9" s="244"/>
      <c r="OYN9" s="664"/>
      <c r="OYO9" s="664"/>
      <c r="OYP9" s="664"/>
      <c r="OYQ9" s="245"/>
      <c r="OYR9" s="246"/>
      <c r="OYS9" s="247"/>
      <c r="OYT9" s="243"/>
      <c r="OYU9" s="244"/>
      <c r="OYV9" s="664"/>
      <c r="OYW9" s="664"/>
      <c r="OYX9" s="664"/>
      <c r="OYY9" s="245"/>
      <c r="OYZ9" s="246"/>
      <c r="OZA9" s="247"/>
      <c r="OZB9" s="243"/>
      <c r="OZC9" s="244"/>
      <c r="OZD9" s="664"/>
      <c r="OZE9" s="664"/>
      <c r="OZF9" s="664"/>
      <c r="OZG9" s="245"/>
      <c r="OZH9" s="246"/>
      <c r="OZI9" s="247"/>
      <c r="OZJ9" s="243"/>
      <c r="OZK9" s="244"/>
      <c r="OZL9" s="664"/>
      <c r="OZM9" s="664"/>
      <c r="OZN9" s="664"/>
      <c r="OZO9" s="245"/>
      <c r="OZP9" s="246"/>
      <c r="OZQ9" s="247"/>
      <c r="OZR9" s="243"/>
      <c r="OZS9" s="244"/>
      <c r="OZT9" s="664"/>
      <c r="OZU9" s="664"/>
      <c r="OZV9" s="664"/>
      <c r="OZW9" s="245"/>
      <c r="OZX9" s="246"/>
      <c r="OZY9" s="247"/>
      <c r="OZZ9" s="243"/>
      <c r="PAA9" s="244"/>
      <c r="PAB9" s="664"/>
      <c r="PAC9" s="664"/>
      <c r="PAD9" s="664"/>
      <c r="PAE9" s="245"/>
      <c r="PAF9" s="246"/>
      <c r="PAG9" s="247"/>
      <c r="PAH9" s="243"/>
      <c r="PAI9" s="244"/>
      <c r="PAJ9" s="664"/>
      <c r="PAK9" s="664"/>
      <c r="PAL9" s="664"/>
      <c r="PAM9" s="245"/>
      <c r="PAN9" s="246"/>
      <c r="PAO9" s="247"/>
      <c r="PAP9" s="243"/>
      <c r="PAQ9" s="244"/>
      <c r="PAR9" s="664"/>
      <c r="PAS9" s="664"/>
      <c r="PAT9" s="664"/>
      <c r="PAU9" s="245"/>
      <c r="PAV9" s="246"/>
      <c r="PAW9" s="247"/>
      <c r="PAX9" s="243"/>
      <c r="PAY9" s="244"/>
      <c r="PAZ9" s="664"/>
      <c r="PBA9" s="664"/>
      <c r="PBB9" s="664"/>
      <c r="PBC9" s="245"/>
      <c r="PBD9" s="246"/>
      <c r="PBE9" s="247"/>
      <c r="PBF9" s="243"/>
      <c r="PBG9" s="244"/>
      <c r="PBH9" s="664"/>
      <c r="PBI9" s="664"/>
      <c r="PBJ9" s="664"/>
      <c r="PBK9" s="245"/>
      <c r="PBL9" s="246"/>
      <c r="PBM9" s="247"/>
      <c r="PBN9" s="243"/>
      <c r="PBO9" s="244"/>
      <c r="PBP9" s="664"/>
      <c r="PBQ9" s="664"/>
      <c r="PBR9" s="664"/>
      <c r="PBS9" s="245"/>
      <c r="PBT9" s="246"/>
      <c r="PBU9" s="247"/>
      <c r="PBV9" s="243"/>
      <c r="PBW9" s="244"/>
      <c r="PBX9" s="664"/>
      <c r="PBY9" s="664"/>
      <c r="PBZ9" s="664"/>
      <c r="PCA9" s="245"/>
      <c r="PCB9" s="246"/>
      <c r="PCC9" s="247"/>
      <c r="PCD9" s="243"/>
      <c r="PCE9" s="244"/>
      <c r="PCF9" s="664"/>
      <c r="PCG9" s="664"/>
      <c r="PCH9" s="664"/>
      <c r="PCI9" s="245"/>
      <c r="PCJ9" s="246"/>
      <c r="PCK9" s="247"/>
      <c r="PCL9" s="243"/>
      <c r="PCM9" s="244"/>
      <c r="PCN9" s="664"/>
      <c r="PCO9" s="664"/>
      <c r="PCP9" s="664"/>
      <c r="PCQ9" s="245"/>
      <c r="PCR9" s="246"/>
      <c r="PCS9" s="247"/>
      <c r="PCT9" s="243"/>
      <c r="PCU9" s="244"/>
      <c r="PCV9" s="664"/>
      <c r="PCW9" s="664"/>
      <c r="PCX9" s="664"/>
      <c r="PCY9" s="245"/>
      <c r="PCZ9" s="246"/>
      <c r="PDA9" s="247"/>
      <c r="PDB9" s="243"/>
      <c r="PDC9" s="244"/>
      <c r="PDD9" s="664"/>
      <c r="PDE9" s="664"/>
      <c r="PDF9" s="664"/>
      <c r="PDG9" s="245"/>
      <c r="PDH9" s="246"/>
      <c r="PDI9" s="247"/>
      <c r="PDJ9" s="243"/>
      <c r="PDK9" s="244"/>
      <c r="PDL9" s="664"/>
      <c r="PDM9" s="664"/>
      <c r="PDN9" s="664"/>
      <c r="PDO9" s="245"/>
      <c r="PDP9" s="246"/>
      <c r="PDQ9" s="247"/>
      <c r="PDR9" s="243"/>
      <c r="PDS9" s="244"/>
      <c r="PDT9" s="664"/>
      <c r="PDU9" s="664"/>
      <c r="PDV9" s="664"/>
      <c r="PDW9" s="245"/>
      <c r="PDX9" s="246"/>
      <c r="PDY9" s="247"/>
      <c r="PDZ9" s="243"/>
      <c r="PEA9" s="244"/>
      <c r="PEB9" s="664"/>
      <c r="PEC9" s="664"/>
      <c r="PED9" s="664"/>
      <c r="PEE9" s="245"/>
      <c r="PEF9" s="246"/>
      <c r="PEG9" s="247"/>
      <c r="PEH9" s="243"/>
      <c r="PEI9" s="244"/>
      <c r="PEJ9" s="664"/>
      <c r="PEK9" s="664"/>
      <c r="PEL9" s="664"/>
      <c r="PEM9" s="245"/>
      <c r="PEN9" s="246"/>
      <c r="PEO9" s="247"/>
      <c r="PEP9" s="243"/>
      <c r="PEQ9" s="244"/>
      <c r="PER9" s="664"/>
      <c r="PES9" s="664"/>
      <c r="PET9" s="664"/>
      <c r="PEU9" s="245"/>
      <c r="PEV9" s="246"/>
      <c r="PEW9" s="247"/>
      <c r="PEX9" s="243"/>
      <c r="PEY9" s="244"/>
      <c r="PEZ9" s="664"/>
      <c r="PFA9" s="664"/>
      <c r="PFB9" s="664"/>
      <c r="PFC9" s="245"/>
      <c r="PFD9" s="246"/>
      <c r="PFE9" s="247"/>
      <c r="PFF9" s="243"/>
      <c r="PFG9" s="244"/>
      <c r="PFH9" s="664"/>
      <c r="PFI9" s="664"/>
      <c r="PFJ9" s="664"/>
      <c r="PFK9" s="245"/>
      <c r="PFL9" s="246"/>
      <c r="PFM9" s="247"/>
      <c r="PFN9" s="243"/>
      <c r="PFO9" s="244"/>
      <c r="PFP9" s="664"/>
      <c r="PFQ9" s="664"/>
      <c r="PFR9" s="664"/>
      <c r="PFS9" s="245"/>
      <c r="PFT9" s="246"/>
      <c r="PFU9" s="247"/>
      <c r="PFV9" s="243"/>
      <c r="PFW9" s="244"/>
      <c r="PFX9" s="664"/>
      <c r="PFY9" s="664"/>
      <c r="PFZ9" s="664"/>
      <c r="PGA9" s="245"/>
      <c r="PGB9" s="246"/>
      <c r="PGC9" s="247"/>
      <c r="PGD9" s="243"/>
      <c r="PGE9" s="244"/>
      <c r="PGF9" s="664"/>
      <c r="PGG9" s="664"/>
      <c r="PGH9" s="664"/>
      <c r="PGI9" s="245"/>
      <c r="PGJ9" s="246"/>
      <c r="PGK9" s="247"/>
      <c r="PGL9" s="243"/>
      <c r="PGM9" s="244"/>
      <c r="PGN9" s="664"/>
      <c r="PGO9" s="664"/>
      <c r="PGP9" s="664"/>
      <c r="PGQ9" s="245"/>
      <c r="PGR9" s="246"/>
      <c r="PGS9" s="247"/>
      <c r="PGT9" s="243"/>
      <c r="PGU9" s="244"/>
      <c r="PGV9" s="664"/>
      <c r="PGW9" s="664"/>
      <c r="PGX9" s="664"/>
      <c r="PGY9" s="245"/>
      <c r="PGZ9" s="246"/>
      <c r="PHA9" s="247"/>
      <c r="PHB9" s="243"/>
      <c r="PHC9" s="244"/>
      <c r="PHD9" s="664"/>
      <c r="PHE9" s="664"/>
      <c r="PHF9" s="664"/>
      <c r="PHG9" s="245"/>
      <c r="PHH9" s="246"/>
      <c r="PHI9" s="247"/>
      <c r="PHJ9" s="243"/>
      <c r="PHK9" s="244"/>
      <c r="PHL9" s="664"/>
      <c r="PHM9" s="664"/>
      <c r="PHN9" s="664"/>
      <c r="PHO9" s="245"/>
      <c r="PHP9" s="246"/>
      <c r="PHQ9" s="247"/>
      <c r="PHR9" s="243"/>
      <c r="PHS9" s="244"/>
      <c r="PHT9" s="664"/>
      <c r="PHU9" s="664"/>
      <c r="PHV9" s="664"/>
      <c r="PHW9" s="245"/>
      <c r="PHX9" s="246"/>
      <c r="PHY9" s="247"/>
      <c r="PHZ9" s="243"/>
      <c r="PIA9" s="244"/>
      <c r="PIB9" s="664"/>
      <c r="PIC9" s="664"/>
      <c r="PID9" s="664"/>
      <c r="PIE9" s="245"/>
      <c r="PIF9" s="246"/>
      <c r="PIG9" s="247"/>
      <c r="PIH9" s="243"/>
      <c r="PII9" s="244"/>
      <c r="PIJ9" s="664"/>
      <c r="PIK9" s="664"/>
      <c r="PIL9" s="664"/>
      <c r="PIM9" s="245"/>
      <c r="PIN9" s="246"/>
      <c r="PIO9" s="247"/>
      <c r="PIP9" s="243"/>
      <c r="PIQ9" s="244"/>
      <c r="PIR9" s="664"/>
      <c r="PIS9" s="664"/>
      <c r="PIT9" s="664"/>
      <c r="PIU9" s="245"/>
      <c r="PIV9" s="246"/>
      <c r="PIW9" s="247"/>
      <c r="PIX9" s="243"/>
      <c r="PIY9" s="244"/>
      <c r="PIZ9" s="664"/>
      <c r="PJA9" s="664"/>
      <c r="PJB9" s="664"/>
      <c r="PJC9" s="245"/>
      <c r="PJD9" s="246"/>
      <c r="PJE9" s="247"/>
      <c r="PJF9" s="243"/>
      <c r="PJG9" s="244"/>
      <c r="PJH9" s="664"/>
      <c r="PJI9" s="664"/>
      <c r="PJJ9" s="664"/>
      <c r="PJK9" s="245"/>
      <c r="PJL9" s="246"/>
      <c r="PJM9" s="247"/>
      <c r="PJN9" s="243"/>
      <c r="PJO9" s="244"/>
      <c r="PJP9" s="664"/>
      <c r="PJQ9" s="664"/>
      <c r="PJR9" s="664"/>
      <c r="PJS9" s="245"/>
      <c r="PJT9" s="246"/>
      <c r="PJU9" s="247"/>
      <c r="PJV9" s="243"/>
      <c r="PJW9" s="244"/>
      <c r="PJX9" s="664"/>
      <c r="PJY9" s="664"/>
      <c r="PJZ9" s="664"/>
      <c r="PKA9" s="245"/>
      <c r="PKB9" s="246"/>
      <c r="PKC9" s="247"/>
      <c r="PKD9" s="243"/>
      <c r="PKE9" s="244"/>
      <c r="PKF9" s="664"/>
      <c r="PKG9" s="664"/>
      <c r="PKH9" s="664"/>
      <c r="PKI9" s="245"/>
      <c r="PKJ9" s="246"/>
      <c r="PKK9" s="247"/>
      <c r="PKL9" s="243"/>
      <c r="PKM9" s="244"/>
      <c r="PKN9" s="664"/>
      <c r="PKO9" s="664"/>
      <c r="PKP9" s="664"/>
      <c r="PKQ9" s="245"/>
      <c r="PKR9" s="246"/>
      <c r="PKS9" s="247"/>
      <c r="PKT9" s="243"/>
      <c r="PKU9" s="244"/>
      <c r="PKV9" s="664"/>
      <c r="PKW9" s="664"/>
      <c r="PKX9" s="664"/>
      <c r="PKY9" s="245"/>
      <c r="PKZ9" s="246"/>
      <c r="PLA9" s="247"/>
      <c r="PLB9" s="243"/>
      <c r="PLC9" s="244"/>
      <c r="PLD9" s="664"/>
      <c r="PLE9" s="664"/>
      <c r="PLF9" s="664"/>
      <c r="PLG9" s="245"/>
      <c r="PLH9" s="246"/>
      <c r="PLI9" s="247"/>
      <c r="PLJ9" s="243"/>
      <c r="PLK9" s="244"/>
      <c r="PLL9" s="664"/>
      <c r="PLM9" s="664"/>
      <c r="PLN9" s="664"/>
      <c r="PLO9" s="245"/>
      <c r="PLP9" s="246"/>
      <c r="PLQ9" s="247"/>
      <c r="PLR9" s="243"/>
      <c r="PLS9" s="244"/>
      <c r="PLT9" s="664"/>
      <c r="PLU9" s="664"/>
      <c r="PLV9" s="664"/>
      <c r="PLW9" s="245"/>
      <c r="PLX9" s="246"/>
      <c r="PLY9" s="247"/>
      <c r="PLZ9" s="243"/>
      <c r="PMA9" s="244"/>
      <c r="PMB9" s="664"/>
      <c r="PMC9" s="664"/>
      <c r="PMD9" s="664"/>
      <c r="PME9" s="245"/>
      <c r="PMF9" s="246"/>
      <c r="PMG9" s="247"/>
      <c r="PMH9" s="243"/>
      <c r="PMI9" s="244"/>
      <c r="PMJ9" s="664"/>
      <c r="PMK9" s="664"/>
      <c r="PML9" s="664"/>
      <c r="PMM9" s="245"/>
      <c r="PMN9" s="246"/>
      <c r="PMO9" s="247"/>
      <c r="PMP9" s="243"/>
      <c r="PMQ9" s="244"/>
      <c r="PMR9" s="664"/>
      <c r="PMS9" s="664"/>
      <c r="PMT9" s="664"/>
      <c r="PMU9" s="245"/>
      <c r="PMV9" s="246"/>
      <c r="PMW9" s="247"/>
      <c r="PMX9" s="243"/>
      <c r="PMY9" s="244"/>
      <c r="PMZ9" s="664"/>
      <c r="PNA9" s="664"/>
      <c r="PNB9" s="664"/>
      <c r="PNC9" s="245"/>
      <c r="PND9" s="246"/>
      <c r="PNE9" s="247"/>
      <c r="PNF9" s="243"/>
      <c r="PNG9" s="244"/>
      <c r="PNH9" s="664"/>
      <c r="PNI9" s="664"/>
      <c r="PNJ9" s="664"/>
      <c r="PNK9" s="245"/>
      <c r="PNL9" s="246"/>
      <c r="PNM9" s="247"/>
      <c r="PNN9" s="243"/>
      <c r="PNO9" s="244"/>
      <c r="PNP9" s="664"/>
      <c r="PNQ9" s="664"/>
      <c r="PNR9" s="664"/>
      <c r="PNS9" s="245"/>
      <c r="PNT9" s="246"/>
      <c r="PNU9" s="247"/>
      <c r="PNV9" s="243"/>
      <c r="PNW9" s="244"/>
      <c r="PNX9" s="664"/>
      <c r="PNY9" s="664"/>
      <c r="PNZ9" s="664"/>
      <c r="POA9" s="245"/>
      <c r="POB9" s="246"/>
      <c r="POC9" s="247"/>
      <c r="POD9" s="243"/>
      <c r="POE9" s="244"/>
      <c r="POF9" s="664"/>
      <c r="POG9" s="664"/>
      <c r="POH9" s="664"/>
      <c r="POI9" s="245"/>
      <c r="POJ9" s="246"/>
      <c r="POK9" s="247"/>
      <c r="POL9" s="243"/>
      <c r="POM9" s="244"/>
      <c r="PON9" s="664"/>
      <c r="POO9" s="664"/>
      <c r="POP9" s="664"/>
      <c r="POQ9" s="245"/>
      <c r="POR9" s="246"/>
      <c r="POS9" s="247"/>
      <c r="POT9" s="243"/>
      <c r="POU9" s="244"/>
      <c r="POV9" s="664"/>
      <c r="POW9" s="664"/>
      <c r="POX9" s="664"/>
      <c r="POY9" s="245"/>
      <c r="POZ9" s="246"/>
      <c r="PPA9" s="247"/>
      <c r="PPB9" s="243"/>
      <c r="PPC9" s="244"/>
      <c r="PPD9" s="664"/>
      <c r="PPE9" s="664"/>
      <c r="PPF9" s="664"/>
      <c r="PPG9" s="245"/>
      <c r="PPH9" s="246"/>
      <c r="PPI9" s="247"/>
      <c r="PPJ9" s="243"/>
      <c r="PPK9" s="244"/>
      <c r="PPL9" s="664"/>
      <c r="PPM9" s="664"/>
      <c r="PPN9" s="664"/>
      <c r="PPO9" s="245"/>
      <c r="PPP9" s="246"/>
      <c r="PPQ9" s="247"/>
      <c r="PPR9" s="243"/>
      <c r="PPS9" s="244"/>
      <c r="PPT9" s="664"/>
      <c r="PPU9" s="664"/>
      <c r="PPV9" s="664"/>
      <c r="PPW9" s="245"/>
      <c r="PPX9" s="246"/>
      <c r="PPY9" s="247"/>
      <c r="PPZ9" s="243"/>
      <c r="PQA9" s="244"/>
      <c r="PQB9" s="664"/>
      <c r="PQC9" s="664"/>
      <c r="PQD9" s="664"/>
      <c r="PQE9" s="245"/>
      <c r="PQF9" s="246"/>
      <c r="PQG9" s="247"/>
      <c r="PQH9" s="243"/>
      <c r="PQI9" s="244"/>
      <c r="PQJ9" s="664"/>
      <c r="PQK9" s="664"/>
      <c r="PQL9" s="664"/>
      <c r="PQM9" s="245"/>
      <c r="PQN9" s="246"/>
      <c r="PQO9" s="247"/>
      <c r="PQP9" s="243"/>
      <c r="PQQ9" s="244"/>
      <c r="PQR9" s="664"/>
      <c r="PQS9" s="664"/>
      <c r="PQT9" s="664"/>
      <c r="PQU9" s="245"/>
      <c r="PQV9" s="246"/>
      <c r="PQW9" s="247"/>
      <c r="PQX9" s="243"/>
      <c r="PQY9" s="244"/>
      <c r="PQZ9" s="664"/>
      <c r="PRA9" s="664"/>
      <c r="PRB9" s="664"/>
      <c r="PRC9" s="245"/>
      <c r="PRD9" s="246"/>
      <c r="PRE9" s="247"/>
      <c r="PRF9" s="243"/>
      <c r="PRG9" s="244"/>
      <c r="PRH9" s="664"/>
      <c r="PRI9" s="664"/>
      <c r="PRJ9" s="664"/>
      <c r="PRK9" s="245"/>
      <c r="PRL9" s="246"/>
      <c r="PRM9" s="247"/>
      <c r="PRN9" s="243"/>
      <c r="PRO9" s="244"/>
      <c r="PRP9" s="664"/>
      <c r="PRQ9" s="664"/>
      <c r="PRR9" s="664"/>
      <c r="PRS9" s="245"/>
      <c r="PRT9" s="246"/>
      <c r="PRU9" s="247"/>
      <c r="PRV9" s="243"/>
      <c r="PRW9" s="244"/>
      <c r="PRX9" s="664"/>
      <c r="PRY9" s="664"/>
      <c r="PRZ9" s="664"/>
      <c r="PSA9" s="245"/>
      <c r="PSB9" s="246"/>
      <c r="PSC9" s="247"/>
      <c r="PSD9" s="243"/>
      <c r="PSE9" s="244"/>
      <c r="PSF9" s="664"/>
      <c r="PSG9" s="664"/>
      <c r="PSH9" s="664"/>
      <c r="PSI9" s="245"/>
      <c r="PSJ9" s="246"/>
      <c r="PSK9" s="247"/>
      <c r="PSL9" s="243"/>
      <c r="PSM9" s="244"/>
      <c r="PSN9" s="664"/>
      <c r="PSO9" s="664"/>
      <c r="PSP9" s="664"/>
      <c r="PSQ9" s="245"/>
      <c r="PSR9" s="246"/>
      <c r="PSS9" s="247"/>
      <c r="PST9" s="243"/>
      <c r="PSU9" s="244"/>
      <c r="PSV9" s="664"/>
      <c r="PSW9" s="664"/>
      <c r="PSX9" s="664"/>
      <c r="PSY9" s="245"/>
      <c r="PSZ9" s="246"/>
      <c r="PTA9" s="247"/>
      <c r="PTB9" s="243"/>
      <c r="PTC9" s="244"/>
      <c r="PTD9" s="664"/>
      <c r="PTE9" s="664"/>
      <c r="PTF9" s="664"/>
      <c r="PTG9" s="245"/>
      <c r="PTH9" s="246"/>
      <c r="PTI9" s="247"/>
      <c r="PTJ9" s="243"/>
      <c r="PTK9" s="244"/>
      <c r="PTL9" s="664"/>
      <c r="PTM9" s="664"/>
      <c r="PTN9" s="664"/>
      <c r="PTO9" s="245"/>
      <c r="PTP9" s="246"/>
      <c r="PTQ9" s="247"/>
      <c r="PTR9" s="243"/>
      <c r="PTS9" s="244"/>
      <c r="PTT9" s="664"/>
      <c r="PTU9" s="664"/>
      <c r="PTV9" s="664"/>
      <c r="PTW9" s="245"/>
      <c r="PTX9" s="246"/>
      <c r="PTY9" s="247"/>
      <c r="PTZ9" s="243"/>
      <c r="PUA9" s="244"/>
      <c r="PUB9" s="664"/>
      <c r="PUC9" s="664"/>
      <c r="PUD9" s="664"/>
      <c r="PUE9" s="245"/>
      <c r="PUF9" s="246"/>
      <c r="PUG9" s="247"/>
      <c r="PUH9" s="243"/>
      <c r="PUI9" s="244"/>
      <c r="PUJ9" s="664"/>
      <c r="PUK9" s="664"/>
      <c r="PUL9" s="664"/>
      <c r="PUM9" s="245"/>
      <c r="PUN9" s="246"/>
      <c r="PUO9" s="247"/>
      <c r="PUP9" s="243"/>
      <c r="PUQ9" s="244"/>
      <c r="PUR9" s="664"/>
      <c r="PUS9" s="664"/>
      <c r="PUT9" s="664"/>
      <c r="PUU9" s="245"/>
      <c r="PUV9" s="246"/>
      <c r="PUW9" s="247"/>
      <c r="PUX9" s="243"/>
      <c r="PUY9" s="244"/>
      <c r="PUZ9" s="664"/>
      <c r="PVA9" s="664"/>
      <c r="PVB9" s="664"/>
      <c r="PVC9" s="245"/>
      <c r="PVD9" s="246"/>
      <c r="PVE9" s="247"/>
      <c r="PVF9" s="243"/>
      <c r="PVG9" s="244"/>
      <c r="PVH9" s="664"/>
      <c r="PVI9" s="664"/>
      <c r="PVJ9" s="664"/>
      <c r="PVK9" s="245"/>
      <c r="PVL9" s="246"/>
      <c r="PVM9" s="247"/>
      <c r="PVN9" s="243"/>
      <c r="PVO9" s="244"/>
      <c r="PVP9" s="664"/>
      <c r="PVQ9" s="664"/>
      <c r="PVR9" s="664"/>
      <c r="PVS9" s="245"/>
      <c r="PVT9" s="246"/>
      <c r="PVU9" s="247"/>
      <c r="PVV9" s="243"/>
      <c r="PVW9" s="244"/>
      <c r="PVX9" s="664"/>
      <c r="PVY9" s="664"/>
      <c r="PVZ9" s="664"/>
      <c r="PWA9" s="245"/>
      <c r="PWB9" s="246"/>
      <c r="PWC9" s="247"/>
      <c r="PWD9" s="243"/>
      <c r="PWE9" s="244"/>
      <c r="PWF9" s="664"/>
      <c r="PWG9" s="664"/>
      <c r="PWH9" s="664"/>
      <c r="PWI9" s="245"/>
      <c r="PWJ9" s="246"/>
      <c r="PWK9" s="247"/>
      <c r="PWL9" s="243"/>
      <c r="PWM9" s="244"/>
      <c r="PWN9" s="664"/>
      <c r="PWO9" s="664"/>
      <c r="PWP9" s="664"/>
      <c r="PWQ9" s="245"/>
      <c r="PWR9" s="246"/>
      <c r="PWS9" s="247"/>
      <c r="PWT9" s="243"/>
      <c r="PWU9" s="244"/>
      <c r="PWV9" s="664"/>
      <c r="PWW9" s="664"/>
      <c r="PWX9" s="664"/>
      <c r="PWY9" s="245"/>
      <c r="PWZ9" s="246"/>
      <c r="PXA9" s="247"/>
      <c r="PXB9" s="243"/>
      <c r="PXC9" s="244"/>
      <c r="PXD9" s="664"/>
      <c r="PXE9" s="664"/>
      <c r="PXF9" s="664"/>
      <c r="PXG9" s="245"/>
      <c r="PXH9" s="246"/>
      <c r="PXI9" s="247"/>
      <c r="PXJ9" s="243"/>
      <c r="PXK9" s="244"/>
      <c r="PXL9" s="664"/>
      <c r="PXM9" s="664"/>
      <c r="PXN9" s="664"/>
      <c r="PXO9" s="245"/>
      <c r="PXP9" s="246"/>
      <c r="PXQ9" s="247"/>
      <c r="PXR9" s="243"/>
      <c r="PXS9" s="244"/>
      <c r="PXT9" s="664"/>
      <c r="PXU9" s="664"/>
      <c r="PXV9" s="664"/>
      <c r="PXW9" s="245"/>
      <c r="PXX9" s="246"/>
      <c r="PXY9" s="247"/>
      <c r="PXZ9" s="243"/>
      <c r="PYA9" s="244"/>
      <c r="PYB9" s="664"/>
      <c r="PYC9" s="664"/>
      <c r="PYD9" s="664"/>
      <c r="PYE9" s="245"/>
      <c r="PYF9" s="246"/>
      <c r="PYG9" s="247"/>
      <c r="PYH9" s="243"/>
      <c r="PYI9" s="244"/>
      <c r="PYJ9" s="664"/>
      <c r="PYK9" s="664"/>
      <c r="PYL9" s="664"/>
      <c r="PYM9" s="245"/>
      <c r="PYN9" s="246"/>
      <c r="PYO9" s="247"/>
      <c r="PYP9" s="243"/>
      <c r="PYQ9" s="244"/>
      <c r="PYR9" s="664"/>
      <c r="PYS9" s="664"/>
      <c r="PYT9" s="664"/>
      <c r="PYU9" s="245"/>
      <c r="PYV9" s="246"/>
      <c r="PYW9" s="247"/>
      <c r="PYX9" s="243"/>
      <c r="PYY9" s="244"/>
      <c r="PYZ9" s="664"/>
      <c r="PZA9" s="664"/>
      <c r="PZB9" s="664"/>
      <c r="PZC9" s="245"/>
      <c r="PZD9" s="246"/>
      <c r="PZE9" s="247"/>
      <c r="PZF9" s="243"/>
      <c r="PZG9" s="244"/>
      <c r="PZH9" s="664"/>
      <c r="PZI9" s="664"/>
      <c r="PZJ9" s="664"/>
      <c r="PZK9" s="245"/>
      <c r="PZL9" s="246"/>
      <c r="PZM9" s="247"/>
      <c r="PZN9" s="243"/>
      <c r="PZO9" s="244"/>
      <c r="PZP9" s="664"/>
      <c r="PZQ9" s="664"/>
      <c r="PZR9" s="664"/>
      <c r="PZS9" s="245"/>
      <c r="PZT9" s="246"/>
      <c r="PZU9" s="247"/>
      <c r="PZV9" s="243"/>
      <c r="PZW9" s="244"/>
      <c r="PZX9" s="664"/>
      <c r="PZY9" s="664"/>
      <c r="PZZ9" s="664"/>
      <c r="QAA9" s="245"/>
      <c r="QAB9" s="246"/>
      <c r="QAC9" s="247"/>
      <c r="QAD9" s="243"/>
      <c r="QAE9" s="244"/>
      <c r="QAF9" s="664"/>
      <c r="QAG9" s="664"/>
      <c r="QAH9" s="664"/>
      <c r="QAI9" s="245"/>
      <c r="QAJ9" s="246"/>
      <c r="QAK9" s="247"/>
      <c r="QAL9" s="243"/>
      <c r="QAM9" s="244"/>
      <c r="QAN9" s="664"/>
      <c r="QAO9" s="664"/>
      <c r="QAP9" s="664"/>
      <c r="QAQ9" s="245"/>
      <c r="QAR9" s="246"/>
      <c r="QAS9" s="247"/>
      <c r="QAT9" s="243"/>
      <c r="QAU9" s="244"/>
      <c r="QAV9" s="664"/>
      <c r="QAW9" s="664"/>
      <c r="QAX9" s="664"/>
      <c r="QAY9" s="245"/>
      <c r="QAZ9" s="246"/>
      <c r="QBA9" s="247"/>
      <c r="QBB9" s="243"/>
      <c r="QBC9" s="244"/>
      <c r="QBD9" s="664"/>
      <c r="QBE9" s="664"/>
      <c r="QBF9" s="664"/>
      <c r="QBG9" s="245"/>
      <c r="QBH9" s="246"/>
      <c r="QBI9" s="247"/>
      <c r="QBJ9" s="243"/>
      <c r="QBK9" s="244"/>
      <c r="QBL9" s="664"/>
      <c r="QBM9" s="664"/>
      <c r="QBN9" s="664"/>
      <c r="QBO9" s="245"/>
      <c r="QBP9" s="246"/>
      <c r="QBQ9" s="247"/>
      <c r="QBR9" s="243"/>
      <c r="QBS9" s="244"/>
      <c r="QBT9" s="664"/>
      <c r="QBU9" s="664"/>
      <c r="QBV9" s="664"/>
      <c r="QBW9" s="245"/>
      <c r="QBX9" s="246"/>
      <c r="QBY9" s="247"/>
      <c r="QBZ9" s="243"/>
      <c r="QCA9" s="244"/>
      <c r="QCB9" s="664"/>
      <c r="QCC9" s="664"/>
      <c r="QCD9" s="664"/>
      <c r="QCE9" s="245"/>
      <c r="QCF9" s="246"/>
      <c r="QCG9" s="247"/>
      <c r="QCH9" s="243"/>
      <c r="QCI9" s="244"/>
      <c r="QCJ9" s="664"/>
      <c r="QCK9" s="664"/>
      <c r="QCL9" s="664"/>
      <c r="QCM9" s="245"/>
      <c r="QCN9" s="246"/>
      <c r="QCO9" s="247"/>
      <c r="QCP9" s="243"/>
      <c r="QCQ9" s="244"/>
      <c r="QCR9" s="664"/>
      <c r="QCS9" s="664"/>
      <c r="QCT9" s="664"/>
      <c r="QCU9" s="245"/>
      <c r="QCV9" s="246"/>
      <c r="QCW9" s="247"/>
      <c r="QCX9" s="243"/>
      <c r="QCY9" s="244"/>
      <c r="QCZ9" s="664"/>
      <c r="QDA9" s="664"/>
      <c r="QDB9" s="664"/>
      <c r="QDC9" s="245"/>
      <c r="QDD9" s="246"/>
      <c r="QDE9" s="247"/>
      <c r="QDF9" s="243"/>
      <c r="QDG9" s="244"/>
      <c r="QDH9" s="664"/>
      <c r="QDI9" s="664"/>
      <c r="QDJ9" s="664"/>
      <c r="QDK9" s="245"/>
      <c r="QDL9" s="246"/>
      <c r="QDM9" s="247"/>
      <c r="QDN9" s="243"/>
      <c r="QDO9" s="244"/>
      <c r="QDP9" s="664"/>
      <c r="QDQ9" s="664"/>
      <c r="QDR9" s="664"/>
      <c r="QDS9" s="245"/>
      <c r="QDT9" s="246"/>
      <c r="QDU9" s="247"/>
      <c r="QDV9" s="243"/>
      <c r="QDW9" s="244"/>
      <c r="QDX9" s="664"/>
      <c r="QDY9" s="664"/>
      <c r="QDZ9" s="664"/>
      <c r="QEA9" s="245"/>
      <c r="QEB9" s="246"/>
      <c r="QEC9" s="247"/>
      <c r="QED9" s="243"/>
      <c r="QEE9" s="244"/>
      <c r="QEF9" s="664"/>
      <c r="QEG9" s="664"/>
      <c r="QEH9" s="664"/>
      <c r="QEI9" s="245"/>
      <c r="QEJ9" s="246"/>
      <c r="QEK9" s="247"/>
      <c r="QEL9" s="243"/>
      <c r="QEM9" s="244"/>
      <c r="QEN9" s="664"/>
      <c r="QEO9" s="664"/>
      <c r="QEP9" s="664"/>
      <c r="QEQ9" s="245"/>
      <c r="QER9" s="246"/>
      <c r="QES9" s="247"/>
      <c r="QET9" s="243"/>
      <c r="QEU9" s="244"/>
      <c r="QEV9" s="664"/>
      <c r="QEW9" s="664"/>
      <c r="QEX9" s="664"/>
      <c r="QEY9" s="245"/>
      <c r="QEZ9" s="246"/>
      <c r="QFA9" s="247"/>
      <c r="QFB9" s="243"/>
      <c r="QFC9" s="244"/>
      <c r="QFD9" s="664"/>
      <c r="QFE9" s="664"/>
      <c r="QFF9" s="664"/>
      <c r="QFG9" s="245"/>
      <c r="QFH9" s="246"/>
      <c r="QFI9" s="247"/>
      <c r="QFJ9" s="243"/>
      <c r="QFK9" s="244"/>
      <c r="QFL9" s="664"/>
      <c r="QFM9" s="664"/>
      <c r="QFN9" s="664"/>
      <c r="QFO9" s="245"/>
      <c r="QFP9" s="246"/>
      <c r="QFQ9" s="247"/>
      <c r="QFR9" s="243"/>
      <c r="QFS9" s="244"/>
      <c r="QFT9" s="664"/>
      <c r="QFU9" s="664"/>
      <c r="QFV9" s="664"/>
      <c r="QFW9" s="245"/>
      <c r="QFX9" s="246"/>
      <c r="QFY9" s="247"/>
      <c r="QFZ9" s="243"/>
      <c r="QGA9" s="244"/>
      <c r="QGB9" s="664"/>
      <c r="QGC9" s="664"/>
      <c r="QGD9" s="664"/>
      <c r="QGE9" s="245"/>
      <c r="QGF9" s="246"/>
      <c r="QGG9" s="247"/>
      <c r="QGH9" s="243"/>
      <c r="QGI9" s="244"/>
      <c r="QGJ9" s="664"/>
      <c r="QGK9" s="664"/>
      <c r="QGL9" s="664"/>
      <c r="QGM9" s="245"/>
      <c r="QGN9" s="246"/>
      <c r="QGO9" s="247"/>
      <c r="QGP9" s="243"/>
      <c r="QGQ9" s="244"/>
      <c r="QGR9" s="664"/>
      <c r="QGS9" s="664"/>
      <c r="QGT9" s="664"/>
      <c r="QGU9" s="245"/>
      <c r="QGV9" s="246"/>
      <c r="QGW9" s="247"/>
      <c r="QGX9" s="243"/>
      <c r="QGY9" s="244"/>
      <c r="QGZ9" s="664"/>
      <c r="QHA9" s="664"/>
      <c r="QHB9" s="664"/>
      <c r="QHC9" s="245"/>
      <c r="QHD9" s="246"/>
      <c r="QHE9" s="247"/>
      <c r="QHF9" s="243"/>
      <c r="QHG9" s="244"/>
      <c r="QHH9" s="664"/>
      <c r="QHI9" s="664"/>
      <c r="QHJ9" s="664"/>
      <c r="QHK9" s="245"/>
      <c r="QHL9" s="246"/>
      <c r="QHM9" s="247"/>
      <c r="QHN9" s="243"/>
      <c r="QHO9" s="244"/>
      <c r="QHP9" s="664"/>
      <c r="QHQ9" s="664"/>
      <c r="QHR9" s="664"/>
      <c r="QHS9" s="245"/>
      <c r="QHT9" s="246"/>
      <c r="QHU9" s="247"/>
      <c r="QHV9" s="243"/>
      <c r="QHW9" s="244"/>
      <c r="QHX9" s="664"/>
      <c r="QHY9" s="664"/>
      <c r="QHZ9" s="664"/>
      <c r="QIA9" s="245"/>
      <c r="QIB9" s="246"/>
      <c r="QIC9" s="247"/>
      <c r="QID9" s="243"/>
      <c r="QIE9" s="244"/>
      <c r="QIF9" s="664"/>
      <c r="QIG9" s="664"/>
      <c r="QIH9" s="664"/>
      <c r="QII9" s="245"/>
      <c r="QIJ9" s="246"/>
      <c r="QIK9" s="247"/>
      <c r="QIL9" s="243"/>
      <c r="QIM9" s="244"/>
      <c r="QIN9" s="664"/>
      <c r="QIO9" s="664"/>
      <c r="QIP9" s="664"/>
      <c r="QIQ9" s="245"/>
      <c r="QIR9" s="246"/>
      <c r="QIS9" s="247"/>
      <c r="QIT9" s="243"/>
      <c r="QIU9" s="244"/>
      <c r="QIV9" s="664"/>
      <c r="QIW9" s="664"/>
      <c r="QIX9" s="664"/>
      <c r="QIY9" s="245"/>
      <c r="QIZ9" s="246"/>
      <c r="QJA9" s="247"/>
      <c r="QJB9" s="243"/>
      <c r="QJC9" s="244"/>
      <c r="QJD9" s="664"/>
      <c r="QJE9" s="664"/>
      <c r="QJF9" s="664"/>
      <c r="QJG9" s="245"/>
      <c r="QJH9" s="246"/>
      <c r="QJI9" s="247"/>
      <c r="QJJ9" s="243"/>
      <c r="QJK9" s="244"/>
      <c r="QJL9" s="664"/>
      <c r="QJM9" s="664"/>
      <c r="QJN9" s="664"/>
      <c r="QJO9" s="245"/>
      <c r="QJP9" s="246"/>
      <c r="QJQ9" s="247"/>
      <c r="QJR9" s="243"/>
      <c r="QJS9" s="244"/>
      <c r="QJT9" s="664"/>
      <c r="QJU9" s="664"/>
      <c r="QJV9" s="664"/>
      <c r="QJW9" s="245"/>
      <c r="QJX9" s="246"/>
      <c r="QJY9" s="247"/>
      <c r="QJZ9" s="243"/>
      <c r="QKA9" s="244"/>
      <c r="QKB9" s="664"/>
      <c r="QKC9" s="664"/>
      <c r="QKD9" s="664"/>
      <c r="QKE9" s="245"/>
      <c r="QKF9" s="246"/>
      <c r="QKG9" s="247"/>
      <c r="QKH9" s="243"/>
      <c r="QKI9" s="244"/>
      <c r="QKJ9" s="664"/>
      <c r="QKK9" s="664"/>
      <c r="QKL9" s="664"/>
      <c r="QKM9" s="245"/>
      <c r="QKN9" s="246"/>
      <c r="QKO9" s="247"/>
      <c r="QKP9" s="243"/>
      <c r="QKQ9" s="244"/>
      <c r="QKR9" s="664"/>
      <c r="QKS9" s="664"/>
      <c r="QKT9" s="664"/>
      <c r="QKU9" s="245"/>
      <c r="QKV9" s="246"/>
      <c r="QKW9" s="247"/>
      <c r="QKX9" s="243"/>
      <c r="QKY9" s="244"/>
      <c r="QKZ9" s="664"/>
      <c r="QLA9" s="664"/>
      <c r="QLB9" s="664"/>
      <c r="QLC9" s="245"/>
      <c r="QLD9" s="246"/>
      <c r="QLE9" s="247"/>
      <c r="QLF9" s="243"/>
      <c r="QLG9" s="244"/>
      <c r="QLH9" s="664"/>
      <c r="QLI9" s="664"/>
      <c r="QLJ9" s="664"/>
      <c r="QLK9" s="245"/>
      <c r="QLL9" s="246"/>
      <c r="QLM9" s="247"/>
      <c r="QLN9" s="243"/>
      <c r="QLO9" s="244"/>
      <c r="QLP9" s="664"/>
      <c r="QLQ9" s="664"/>
      <c r="QLR9" s="664"/>
      <c r="QLS9" s="245"/>
      <c r="QLT9" s="246"/>
      <c r="QLU9" s="247"/>
      <c r="QLV9" s="243"/>
      <c r="QLW9" s="244"/>
      <c r="QLX9" s="664"/>
      <c r="QLY9" s="664"/>
      <c r="QLZ9" s="664"/>
      <c r="QMA9" s="245"/>
      <c r="QMB9" s="246"/>
      <c r="QMC9" s="247"/>
      <c r="QMD9" s="243"/>
      <c r="QME9" s="244"/>
      <c r="QMF9" s="664"/>
      <c r="QMG9" s="664"/>
      <c r="QMH9" s="664"/>
      <c r="QMI9" s="245"/>
      <c r="QMJ9" s="246"/>
      <c r="QMK9" s="247"/>
      <c r="QML9" s="243"/>
      <c r="QMM9" s="244"/>
      <c r="QMN9" s="664"/>
      <c r="QMO9" s="664"/>
      <c r="QMP9" s="664"/>
      <c r="QMQ9" s="245"/>
      <c r="QMR9" s="246"/>
      <c r="QMS9" s="247"/>
      <c r="QMT9" s="243"/>
      <c r="QMU9" s="244"/>
      <c r="QMV9" s="664"/>
      <c r="QMW9" s="664"/>
      <c r="QMX9" s="664"/>
      <c r="QMY9" s="245"/>
      <c r="QMZ9" s="246"/>
      <c r="QNA9" s="247"/>
      <c r="QNB9" s="243"/>
      <c r="QNC9" s="244"/>
      <c r="QND9" s="664"/>
      <c r="QNE9" s="664"/>
      <c r="QNF9" s="664"/>
      <c r="QNG9" s="245"/>
      <c r="QNH9" s="246"/>
      <c r="QNI9" s="247"/>
      <c r="QNJ9" s="243"/>
      <c r="QNK9" s="244"/>
      <c r="QNL9" s="664"/>
      <c r="QNM9" s="664"/>
      <c r="QNN9" s="664"/>
      <c r="QNO9" s="245"/>
      <c r="QNP9" s="246"/>
      <c r="QNQ9" s="247"/>
      <c r="QNR9" s="243"/>
      <c r="QNS9" s="244"/>
      <c r="QNT9" s="664"/>
      <c r="QNU9" s="664"/>
      <c r="QNV9" s="664"/>
      <c r="QNW9" s="245"/>
      <c r="QNX9" s="246"/>
      <c r="QNY9" s="247"/>
      <c r="QNZ9" s="243"/>
      <c r="QOA9" s="244"/>
      <c r="QOB9" s="664"/>
      <c r="QOC9" s="664"/>
      <c r="QOD9" s="664"/>
      <c r="QOE9" s="245"/>
      <c r="QOF9" s="246"/>
      <c r="QOG9" s="247"/>
      <c r="QOH9" s="243"/>
      <c r="QOI9" s="244"/>
      <c r="QOJ9" s="664"/>
      <c r="QOK9" s="664"/>
      <c r="QOL9" s="664"/>
      <c r="QOM9" s="245"/>
      <c r="QON9" s="246"/>
      <c r="QOO9" s="247"/>
      <c r="QOP9" s="243"/>
      <c r="QOQ9" s="244"/>
      <c r="QOR9" s="664"/>
      <c r="QOS9" s="664"/>
      <c r="QOT9" s="664"/>
      <c r="QOU9" s="245"/>
      <c r="QOV9" s="246"/>
      <c r="QOW9" s="247"/>
      <c r="QOX9" s="243"/>
      <c r="QOY9" s="244"/>
      <c r="QOZ9" s="664"/>
      <c r="QPA9" s="664"/>
      <c r="QPB9" s="664"/>
      <c r="QPC9" s="245"/>
      <c r="QPD9" s="246"/>
      <c r="QPE9" s="247"/>
      <c r="QPF9" s="243"/>
      <c r="QPG9" s="244"/>
      <c r="QPH9" s="664"/>
      <c r="QPI9" s="664"/>
      <c r="QPJ9" s="664"/>
      <c r="QPK9" s="245"/>
      <c r="QPL9" s="246"/>
      <c r="QPM9" s="247"/>
      <c r="QPN9" s="243"/>
      <c r="QPO9" s="244"/>
      <c r="QPP9" s="664"/>
      <c r="QPQ9" s="664"/>
      <c r="QPR9" s="664"/>
      <c r="QPS9" s="245"/>
      <c r="QPT9" s="246"/>
      <c r="QPU9" s="247"/>
      <c r="QPV9" s="243"/>
      <c r="QPW9" s="244"/>
      <c r="QPX9" s="664"/>
      <c r="QPY9" s="664"/>
      <c r="QPZ9" s="664"/>
      <c r="QQA9" s="245"/>
      <c r="QQB9" s="246"/>
      <c r="QQC9" s="247"/>
      <c r="QQD9" s="243"/>
      <c r="QQE9" s="244"/>
      <c r="QQF9" s="664"/>
      <c r="QQG9" s="664"/>
      <c r="QQH9" s="664"/>
      <c r="QQI9" s="245"/>
      <c r="QQJ9" s="246"/>
      <c r="QQK9" s="247"/>
      <c r="QQL9" s="243"/>
      <c r="QQM9" s="244"/>
      <c r="QQN9" s="664"/>
      <c r="QQO9" s="664"/>
      <c r="QQP9" s="664"/>
      <c r="QQQ9" s="245"/>
      <c r="QQR9" s="246"/>
      <c r="QQS9" s="247"/>
      <c r="QQT9" s="243"/>
      <c r="QQU9" s="244"/>
      <c r="QQV9" s="664"/>
      <c r="QQW9" s="664"/>
      <c r="QQX9" s="664"/>
      <c r="QQY9" s="245"/>
      <c r="QQZ9" s="246"/>
      <c r="QRA9" s="247"/>
      <c r="QRB9" s="243"/>
      <c r="QRC9" s="244"/>
      <c r="QRD9" s="664"/>
      <c r="QRE9" s="664"/>
      <c r="QRF9" s="664"/>
      <c r="QRG9" s="245"/>
      <c r="QRH9" s="246"/>
      <c r="QRI9" s="247"/>
      <c r="QRJ9" s="243"/>
      <c r="QRK9" s="244"/>
      <c r="QRL9" s="664"/>
      <c r="QRM9" s="664"/>
      <c r="QRN9" s="664"/>
      <c r="QRO9" s="245"/>
      <c r="QRP9" s="246"/>
      <c r="QRQ9" s="247"/>
      <c r="QRR9" s="243"/>
      <c r="QRS9" s="244"/>
      <c r="QRT9" s="664"/>
      <c r="QRU9" s="664"/>
      <c r="QRV9" s="664"/>
      <c r="QRW9" s="245"/>
      <c r="QRX9" s="246"/>
      <c r="QRY9" s="247"/>
      <c r="QRZ9" s="243"/>
      <c r="QSA9" s="244"/>
      <c r="QSB9" s="664"/>
      <c r="QSC9" s="664"/>
      <c r="QSD9" s="664"/>
      <c r="QSE9" s="245"/>
      <c r="QSF9" s="246"/>
      <c r="QSG9" s="247"/>
      <c r="QSH9" s="243"/>
      <c r="QSI9" s="244"/>
      <c r="QSJ9" s="664"/>
      <c r="QSK9" s="664"/>
      <c r="QSL9" s="664"/>
      <c r="QSM9" s="245"/>
      <c r="QSN9" s="246"/>
      <c r="QSO9" s="247"/>
      <c r="QSP9" s="243"/>
      <c r="QSQ9" s="244"/>
      <c r="QSR9" s="664"/>
      <c r="QSS9" s="664"/>
      <c r="QST9" s="664"/>
      <c r="QSU9" s="245"/>
      <c r="QSV9" s="246"/>
      <c r="QSW9" s="247"/>
      <c r="QSX9" s="243"/>
      <c r="QSY9" s="244"/>
      <c r="QSZ9" s="664"/>
      <c r="QTA9" s="664"/>
      <c r="QTB9" s="664"/>
      <c r="QTC9" s="245"/>
      <c r="QTD9" s="246"/>
      <c r="QTE9" s="247"/>
      <c r="QTF9" s="243"/>
      <c r="QTG9" s="244"/>
      <c r="QTH9" s="664"/>
      <c r="QTI9" s="664"/>
      <c r="QTJ9" s="664"/>
      <c r="QTK9" s="245"/>
      <c r="QTL9" s="246"/>
      <c r="QTM9" s="247"/>
      <c r="QTN9" s="243"/>
      <c r="QTO9" s="244"/>
      <c r="QTP9" s="664"/>
      <c r="QTQ9" s="664"/>
      <c r="QTR9" s="664"/>
      <c r="QTS9" s="245"/>
      <c r="QTT9" s="246"/>
      <c r="QTU9" s="247"/>
      <c r="QTV9" s="243"/>
      <c r="QTW9" s="244"/>
      <c r="QTX9" s="664"/>
      <c r="QTY9" s="664"/>
      <c r="QTZ9" s="664"/>
      <c r="QUA9" s="245"/>
      <c r="QUB9" s="246"/>
      <c r="QUC9" s="247"/>
      <c r="QUD9" s="243"/>
      <c r="QUE9" s="244"/>
      <c r="QUF9" s="664"/>
      <c r="QUG9" s="664"/>
      <c r="QUH9" s="664"/>
      <c r="QUI9" s="245"/>
      <c r="QUJ9" s="246"/>
      <c r="QUK9" s="247"/>
      <c r="QUL9" s="243"/>
      <c r="QUM9" s="244"/>
      <c r="QUN9" s="664"/>
      <c r="QUO9" s="664"/>
      <c r="QUP9" s="664"/>
      <c r="QUQ9" s="245"/>
      <c r="QUR9" s="246"/>
      <c r="QUS9" s="247"/>
      <c r="QUT9" s="243"/>
      <c r="QUU9" s="244"/>
      <c r="QUV9" s="664"/>
      <c r="QUW9" s="664"/>
      <c r="QUX9" s="664"/>
      <c r="QUY9" s="245"/>
      <c r="QUZ9" s="246"/>
      <c r="QVA9" s="247"/>
      <c r="QVB9" s="243"/>
      <c r="QVC9" s="244"/>
      <c r="QVD9" s="664"/>
      <c r="QVE9" s="664"/>
      <c r="QVF9" s="664"/>
      <c r="QVG9" s="245"/>
      <c r="QVH9" s="246"/>
      <c r="QVI9" s="247"/>
      <c r="QVJ9" s="243"/>
      <c r="QVK9" s="244"/>
      <c r="QVL9" s="664"/>
      <c r="QVM9" s="664"/>
      <c r="QVN9" s="664"/>
      <c r="QVO9" s="245"/>
      <c r="QVP9" s="246"/>
      <c r="QVQ9" s="247"/>
      <c r="QVR9" s="243"/>
      <c r="QVS9" s="244"/>
      <c r="QVT9" s="664"/>
      <c r="QVU9" s="664"/>
      <c r="QVV9" s="664"/>
      <c r="QVW9" s="245"/>
      <c r="QVX9" s="246"/>
      <c r="QVY9" s="247"/>
      <c r="QVZ9" s="243"/>
      <c r="QWA9" s="244"/>
      <c r="QWB9" s="664"/>
      <c r="QWC9" s="664"/>
      <c r="QWD9" s="664"/>
      <c r="QWE9" s="245"/>
      <c r="QWF9" s="246"/>
      <c r="QWG9" s="247"/>
      <c r="QWH9" s="243"/>
      <c r="QWI9" s="244"/>
      <c r="QWJ9" s="664"/>
      <c r="QWK9" s="664"/>
      <c r="QWL9" s="664"/>
      <c r="QWM9" s="245"/>
      <c r="QWN9" s="246"/>
      <c r="QWO9" s="247"/>
      <c r="QWP9" s="243"/>
      <c r="QWQ9" s="244"/>
      <c r="QWR9" s="664"/>
      <c r="QWS9" s="664"/>
      <c r="QWT9" s="664"/>
      <c r="QWU9" s="245"/>
      <c r="QWV9" s="246"/>
      <c r="QWW9" s="247"/>
      <c r="QWX9" s="243"/>
      <c r="QWY9" s="244"/>
      <c r="QWZ9" s="664"/>
      <c r="QXA9" s="664"/>
      <c r="QXB9" s="664"/>
      <c r="QXC9" s="245"/>
      <c r="QXD9" s="246"/>
      <c r="QXE9" s="247"/>
      <c r="QXF9" s="243"/>
      <c r="QXG9" s="244"/>
      <c r="QXH9" s="664"/>
      <c r="QXI9" s="664"/>
      <c r="QXJ9" s="664"/>
      <c r="QXK9" s="245"/>
      <c r="QXL9" s="246"/>
      <c r="QXM9" s="247"/>
      <c r="QXN9" s="243"/>
      <c r="QXO9" s="244"/>
      <c r="QXP9" s="664"/>
      <c r="QXQ9" s="664"/>
      <c r="QXR9" s="664"/>
      <c r="QXS9" s="245"/>
      <c r="QXT9" s="246"/>
      <c r="QXU9" s="247"/>
      <c r="QXV9" s="243"/>
      <c r="QXW9" s="244"/>
      <c r="QXX9" s="664"/>
      <c r="QXY9" s="664"/>
      <c r="QXZ9" s="664"/>
      <c r="QYA9" s="245"/>
      <c r="QYB9" s="246"/>
      <c r="QYC9" s="247"/>
      <c r="QYD9" s="243"/>
      <c r="QYE9" s="244"/>
      <c r="QYF9" s="664"/>
      <c r="QYG9" s="664"/>
      <c r="QYH9" s="664"/>
      <c r="QYI9" s="245"/>
      <c r="QYJ9" s="246"/>
      <c r="QYK9" s="247"/>
      <c r="QYL9" s="243"/>
      <c r="QYM9" s="244"/>
      <c r="QYN9" s="664"/>
      <c r="QYO9" s="664"/>
      <c r="QYP9" s="664"/>
      <c r="QYQ9" s="245"/>
      <c r="QYR9" s="246"/>
      <c r="QYS9" s="247"/>
      <c r="QYT9" s="243"/>
      <c r="QYU9" s="244"/>
      <c r="QYV9" s="664"/>
      <c r="QYW9" s="664"/>
      <c r="QYX9" s="664"/>
      <c r="QYY9" s="245"/>
      <c r="QYZ9" s="246"/>
      <c r="QZA9" s="247"/>
      <c r="QZB9" s="243"/>
      <c r="QZC9" s="244"/>
      <c r="QZD9" s="664"/>
      <c r="QZE9" s="664"/>
      <c r="QZF9" s="664"/>
      <c r="QZG9" s="245"/>
      <c r="QZH9" s="246"/>
      <c r="QZI9" s="247"/>
      <c r="QZJ9" s="243"/>
      <c r="QZK9" s="244"/>
      <c r="QZL9" s="664"/>
      <c r="QZM9" s="664"/>
      <c r="QZN9" s="664"/>
      <c r="QZO9" s="245"/>
      <c r="QZP9" s="246"/>
      <c r="QZQ9" s="247"/>
      <c r="QZR9" s="243"/>
      <c r="QZS9" s="244"/>
      <c r="QZT9" s="664"/>
      <c r="QZU9" s="664"/>
      <c r="QZV9" s="664"/>
      <c r="QZW9" s="245"/>
      <c r="QZX9" s="246"/>
      <c r="QZY9" s="247"/>
      <c r="QZZ9" s="243"/>
      <c r="RAA9" s="244"/>
      <c r="RAB9" s="664"/>
      <c r="RAC9" s="664"/>
      <c r="RAD9" s="664"/>
      <c r="RAE9" s="245"/>
      <c r="RAF9" s="246"/>
      <c r="RAG9" s="247"/>
      <c r="RAH9" s="243"/>
      <c r="RAI9" s="244"/>
      <c r="RAJ9" s="664"/>
      <c r="RAK9" s="664"/>
      <c r="RAL9" s="664"/>
      <c r="RAM9" s="245"/>
      <c r="RAN9" s="246"/>
      <c r="RAO9" s="247"/>
      <c r="RAP9" s="243"/>
      <c r="RAQ9" s="244"/>
      <c r="RAR9" s="664"/>
      <c r="RAS9" s="664"/>
      <c r="RAT9" s="664"/>
      <c r="RAU9" s="245"/>
      <c r="RAV9" s="246"/>
      <c r="RAW9" s="247"/>
      <c r="RAX9" s="243"/>
      <c r="RAY9" s="244"/>
      <c r="RAZ9" s="664"/>
      <c r="RBA9" s="664"/>
      <c r="RBB9" s="664"/>
      <c r="RBC9" s="245"/>
      <c r="RBD9" s="246"/>
      <c r="RBE9" s="247"/>
      <c r="RBF9" s="243"/>
      <c r="RBG9" s="244"/>
      <c r="RBH9" s="664"/>
      <c r="RBI9" s="664"/>
      <c r="RBJ9" s="664"/>
      <c r="RBK9" s="245"/>
      <c r="RBL9" s="246"/>
      <c r="RBM9" s="247"/>
      <c r="RBN9" s="243"/>
      <c r="RBO9" s="244"/>
      <c r="RBP9" s="664"/>
      <c r="RBQ9" s="664"/>
      <c r="RBR9" s="664"/>
      <c r="RBS9" s="245"/>
      <c r="RBT9" s="246"/>
      <c r="RBU9" s="247"/>
      <c r="RBV9" s="243"/>
      <c r="RBW9" s="244"/>
      <c r="RBX9" s="664"/>
      <c r="RBY9" s="664"/>
      <c r="RBZ9" s="664"/>
      <c r="RCA9" s="245"/>
      <c r="RCB9" s="246"/>
      <c r="RCC9" s="247"/>
      <c r="RCD9" s="243"/>
      <c r="RCE9" s="244"/>
      <c r="RCF9" s="664"/>
      <c r="RCG9" s="664"/>
      <c r="RCH9" s="664"/>
      <c r="RCI9" s="245"/>
      <c r="RCJ9" s="246"/>
      <c r="RCK9" s="247"/>
      <c r="RCL9" s="243"/>
      <c r="RCM9" s="244"/>
      <c r="RCN9" s="664"/>
      <c r="RCO9" s="664"/>
      <c r="RCP9" s="664"/>
      <c r="RCQ9" s="245"/>
      <c r="RCR9" s="246"/>
      <c r="RCS9" s="247"/>
      <c r="RCT9" s="243"/>
      <c r="RCU9" s="244"/>
      <c r="RCV9" s="664"/>
      <c r="RCW9" s="664"/>
      <c r="RCX9" s="664"/>
      <c r="RCY9" s="245"/>
      <c r="RCZ9" s="246"/>
      <c r="RDA9" s="247"/>
      <c r="RDB9" s="243"/>
      <c r="RDC9" s="244"/>
      <c r="RDD9" s="664"/>
      <c r="RDE9" s="664"/>
      <c r="RDF9" s="664"/>
      <c r="RDG9" s="245"/>
      <c r="RDH9" s="246"/>
      <c r="RDI9" s="247"/>
      <c r="RDJ9" s="243"/>
      <c r="RDK9" s="244"/>
      <c r="RDL9" s="664"/>
      <c r="RDM9" s="664"/>
      <c r="RDN9" s="664"/>
      <c r="RDO9" s="245"/>
      <c r="RDP9" s="246"/>
      <c r="RDQ9" s="247"/>
      <c r="RDR9" s="243"/>
      <c r="RDS9" s="244"/>
      <c r="RDT9" s="664"/>
      <c r="RDU9" s="664"/>
      <c r="RDV9" s="664"/>
      <c r="RDW9" s="245"/>
      <c r="RDX9" s="246"/>
      <c r="RDY9" s="247"/>
      <c r="RDZ9" s="243"/>
      <c r="REA9" s="244"/>
      <c r="REB9" s="664"/>
      <c r="REC9" s="664"/>
      <c r="RED9" s="664"/>
      <c r="REE9" s="245"/>
      <c r="REF9" s="246"/>
      <c r="REG9" s="247"/>
      <c r="REH9" s="243"/>
      <c r="REI9" s="244"/>
      <c r="REJ9" s="664"/>
      <c r="REK9" s="664"/>
      <c r="REL9" s="664"/>
      <c r="REM9" s="245"/>
      <c r="REN9" s="246"/>
      <c r="REO9" s="247"/>
      <c r="REP9" s="243"/>
      <c r="REQ9" s="244"/>
      <c r="RER9" s="664"/>
      <c r="RES9" s="664"/>
      <c r="RET9" s="664"/>
      <c r="REU9" s="245"/>
      <c r="REV9" s="246"/>
      <c r="REW9" s="247"/>
      <c r="REX9" s="243"/>
      <c r="REY9" s="244"/>
      <c r="REZ9" s="664"/>
      <c r="RFA9" s="664"/>
      <c r="RFB9" s="664"/>
      <c r="RFC9" s="245"/>
      <c r="RFD9" s="246"/>
      <c r="RFE9" s="247"/>
      <c r="RFF9" s="243"/>
      <c r="RFG9" s="244"/>
      <c r="RFH9" s="664"/>
      <c r="RFI9" s="664"/>
      <c r="RFJ9" s="664"/>
      <c r="RFK9" s="245"/>
      <c r="RFL9" s="246"/>
      <c r="RFM9" s="247"/>
      <c r="RFN9" s="243"/>
      <c r="RFO9" s="244"/>
      <c r="RFP9" s="664"/>
      <c r="RFQ9" s="664"/>
      <c r="RFR9" s="664"/>
      <c r="RFS9" s="245"/>
      <c r="RFT9" s="246"/>
      <c r="RFU9" s="247"/>
      <c r="RFV9" s="243"/>
      <c r="RFW9" s="244"/>
      <c r="RFX9" s="664"/>
      <c r="RFY9" s="664"/>
      <c r="RFZ9" s="664"/>
      <c r="RGA9" s="245"/>
      <c r="RGB9" s="246"/>
      <c r="RGC9" s="247"/>
      <c r="RGD9" s="243"/>
      <c r="RGE9" s="244"/>
      <c r="RGF9" s="664"/>
      <c r="RGG9" s="664"/>
      <c r="RGH9" s="664"/>
      <c r="RGI9" s="245"/>
      <c r="RGJ9" s="246"/>
      <c r="RGK9" s="247"/>
      <c r="RGL9" s="243"/>
      <c r="RGM9" s="244"/>
      <c r="RGN9" s="664"/>
      <c r="RGO9" s="664"/>
      <c r="RGP9" s="664"/>
      <c r="RGQ9" s="245"/>
      <c r="RGR9" s="246"/>
      <c r="RGS9" s="247"/>
      <c r="RGT9" s="243"/>
      <c r="RGU9" s="244"/>
      <c r="RGV9" s="664"/>
      <c r="RGW9" s="664"/>
      <c r="RGX9" s="664"/>
      <c r="RGY9" s="245"/>
      <c r="RGZ9" s="246"/>
      <c r="RHA9" s="247"/>
      <c r="RHB9" s="243"/>
      <c r="RHC9" s="244"/>
      <c r="RHD9" s="664"/>
      <c r="RHE9" s="664"/>
      <c r="RHF9" s="664"/>
      <c r="RHG9" s="245"/>
      <c r="RHH9" s="246"/>
      <c r="RHI9" s="247"/>
      <c r="RHJ9" s="243"/>
      <c r="RHK9" s="244"/>
      <c r="RHL9" s="664"/>
      <c r="RHM9" s="664"/>
      <c r="RHN9" s="664"/>
      <c r="RHO9" s="245"/>
      <c r="RHP9" s="246"/>
      <c r="RHQ9" s="247"/>
      <c r="RHR9" s="243"/>
      <c r="RHS9" s="244"/>
      <c r="RHT9" s="664"/>
      <c r="RHU9" s="664"/>
      <c r="RHV9" s="664"/>
      <c r="RHW9" s="245"/>
      <c r="RHX9" s="246"/>
      <c r="RHY9" s="247"/>
      <c r="RHZ9" s="243"/>
      <c r="RIA9" s="244"/>
      <c r="RIB9" s="664"/>
      <c r="RIC9" s="664"/>
      <c r="RID9" s="664"/>
      <c r="RIE9" s="245"/>
      <c r="RIF9" s="246"/>
      <c r="RIG9" s="247"/>
      <c r="RIH9" s="243"/>
      <c r="RII9" s="244"/>
      <c r="RIJ9" s="664"/>
      <c r="RIK9" s="664"/>
      <c r="RIL9" s="664"/>
      <c r="RIM9" s="245"/>
      <c r="RIN9" s="246"/>
      <c r="RIO9" s="247"/>
      <c r="RIP9" s="243"/>
      <c r="RIQ9" s="244"/>
      <c r="RIR9" s="664"/>
      <c r="RIS9" s="664"/>
      <c r="RIT9" s="664"/>
      <c r="RIU9" s="245"/>
      <c r="RIV9" s="246"/>
      <c r="RIW9" s="247"/>
      <c r="RIX9" s="243"/>
      <c r="RIY9" s="244"/>
      <c r="RIZ9" s="664"/>
      <c r="RJA9" s="664"/>
      <c r="RJB9" s="664"/>
      <c r="RJC9" s="245"/>
      <c r="RJD9" s="246"/>
      <c r="RJE9" s="247"/>
      <c r="RJF9" s="243"/>
      <c r="RJG9" s="244"/>
      <c r="RJH9" s="664"/>
      <c r="RJI9" s="664"/>
      <c r="RJJ9" s="664"/>
      <c r="RJK9" s="245"/>
      <c r="RJL9" s="246"/>
      <c r="RJM9" s="247"/>
      <c r="RJN9" s="243"/>
      <c r="RJO9" s="244"/>
      <c r="RJP9" s="664"/>
      <c r="RJQ9" s="664"/>
      <c r="RJR9" s="664"/>
      <c r="RJS9" s="245"/>
      <c r="RJT9" s="246"/>
      <c r="RJU9" s="247"/>
      <c r="RJV9" s="243"/>
      <c r="RJW9" s="244"/>
      <c r="RJX9" s="664"/>
      <c r="RJY9" s="664"/>
      <c r="RJZ9" s="664"/>
      <c r="RKA9" s="245"/>
      <c r="RKB9" s="246"/>
      <c r="RKC9" s="247"/>
      <c r="RKD9" s="243"/>
      <c r="RKE9" s="244"/>
      <c r="RKF9" s="664"/>
      <c r="RKG9" s="664"/>
      <c r="RKH9" s="664"/>
      <c r="RKI9" s="245"/>
      <c r="RKJ9" s="246"/>
      <c r="RKK9" s="247"/>
      <c r="RKL9" s="243"/>
      <c r="RKM9" s="244"/>
      <c r="RKN9" s="664"/>
      <c r="RKO9" s="664"/>
      <c r="RKP9" s="664"/>
      <c r="RKQ9" s="245"/>
      <c r="RKR9" s="246"/>
      <c r="RKS9" s="247"/>
      <c r="RKT9" s="243"/>
      <c r="RKU9" s="244"/>
      <c r="RKV9" s="664"/>
      <c r="RKW9" s="664"/>
      <c r="RKX9" s="664"/>
      <c r="RKY9" s="245"/>
      <c r="RKZ9" s="246"/>
      <c r="RLA9" s="247"/>
      <c r="RLB9" s="243"/>
      <c r="RLC9" s="244"/>
      <c r="RLD9" s="664"/>
      <c r="RLE9" s="664"/>
      <c r="RLF9" s="664"/>
      <c r="RLG9" s="245"/>
      <c r="RLH9" s="246"/>
      <c r="RLI9" s="247"/>
      <c r="RLJ9" s="243"/>
      <c r="RLK9" s="244"/>
      <c r="RLL9" s="664"/>
      <c r="RLM9" s="664"/>
      <c r="RLN9" s="664"/>
      <c r="RLO9" s="245"/>
      <c r="RLP9" s="246"/>
      <c r="RLQ9" s="247"/>
      <c r="RLR9" s="243"/>
      <c r="RLS9" s="244"/>
      <c r="RLT9" s="664"/>
      <c r="RLU9" s="664"/>
      <c r="RLV9" s="664"/>
      <c r="RLW9" s="245"/>
      <c r="RLX9" s="246"/>
      <c r="RLY9" s="247"/>
      <c r="RLZ9" s="243"/>
      <c r="RMA9" s="244"/>
      <c r="RMB9" s="664"/>
      <c r="RMC9" s="664"/>
      <c r="RMD9" s="664"/>
      <c r="RME9" s="245"/>
      <c r="RMF9" s="246"/>
      <c r="RMG9" s="247"/>
      <c r="RMH9" s="243"/>
      <c r="RMI9" s="244"/>
      <c r="RMJ9" s="664"/>
      <c r="RMK9" s="664"/>
      <c r="RML9" s="664"/>
      <c r="RMM9" s="245"/>
      <c r="RMN9" s="246"/>
      <c r="RMO9" s="247"/>
      <c r="RMP9" s="243"/>
      <c r="RMQ9" s="244"/>
      <c r="RMR9" s="664"/>
      <c r="RMS9" s="664"/>
      <c r="RMT9" s="664"/>
      <c r="RMU9" s="245"/>
      <c r="RMV9" s="246"/>
      <c r="RMW9" s="247"/>
      <c r="RMX9" s="243"/>
      <c r="RMY9" s="244"/>
      <c r="RMZ9" s="664"/>
      <c r="RNA9" s="664"/>
      <c r="RNB9" s="664"/>
      <c r="RNC9" s="245"/>
      <c r="RND9" s="246"/>
      <c r="RNE9" s="247"/>
      <c r="RNF9" s="243"/>
      <c r="RNG9" s="244"/>
      <c r="RNH9" s="664"/>
      <c r="RNI9" s="664"/>
      <c r="RNJ9" s="664"/>
      <c r="RNK9" s="245"/>
      <c r="RNL9" s="246"/>
      <c r="RNM9" s="247"/>
      <c r="RNN9" s="243"/>
      <c r="RNO9" s="244"/>
      <c r="RNP9" s="664"/>
      <c r="RNQ9" s="664"/>
      <c r="RNR9" s="664"/>
      <c r="RNS9" s="245"/>
      <c r="RNT9" s="246"/>
      <c r="RNU9" s="247"/>
      <c r="RNV9" s="243"/>
      <c r="RNW9" s="244"/>
      <c r="RNX9" s="664"/>
      <c r="RNY9" s="664"/>
      <c r="RNZ9" s="664"/>
      <c r="ROA9" s="245"/>
      <c r="ROB9" s="246"/>
      <c r="ROC9" s="247"/>
      <c r="ROD9" s="243"/>
      <c r="ROE9" s="244"/>
      <c r="ROF9" s="664"/>
      <c r="ROG9" s="664"/>
      <c r="ROH9" s="664"/>
      <c r="ROI9" s="245"/>
      <c r="ROJ9" s="246"/>
      <c r="ROK9" s="247"/>
      <c r="ROL9" s="243"/>
      <c r="ROM9" s="244"/>
      <c r="RON9" s="664"/>
      <c r="ROO9" s="664"/>
      <c r="ROP9" s="664"/>
      <c r="ROQ9" s="245"/>
      <c r="ROR9" s="246"/>
      <c r="ROS9" s="247"/>
      <c r="ROT9" s="243"/>
      <c r="ROU9" s="244"/>
      <c r="ROV9" s="664"/>
      <c r="ROW9" s="664"/>
      <c r="ROX9" s="664"/>
      <c r="ROY9" s="245"/>
      <c r="ROZ9" s="246"/>
      <c r="RPA9" s="247"/>
      <c r="RPB9" s="243"/>
      <c r="RPC9" s="244"/>
      <c r="RPD9" s="664"/>
      <c r="RPE9" s="664"/>
      <c r="RPF9" s="664"/>
      <c r="RPG9" s="245"/>
      <c r="RPH9" s="246"/>
      <c r="RPI9" s="247"/>
      <c r="RPJ9" s="243"/>
      <c r="RPK9" s="244"/>
      <c r="RPL9" s="664"/>
      <c r="RPM9" s="664"/>
      <c r="RPN9" s="664"/>
      <c r="RPO9" s="245"/>
      <c r="RPP9" s="246"/>
      <c r="RPQ9" s="247"/>
      <c r="RPR9" s="243"/>
      <c r="RPS9" s="244"/>
      <c r="RPT9" s="664"/>
      <c r="RPU9" s="664"/>
      <c r="RPV9" s="664"/>
      <c r="RPW9" s="245"/>
      <c r="RPX9" s="246"/>
      <c r="RPY9" s="247"/>
      <c r="RPZ9" s="243"/>
      <c r="RQA9" s="244"/>
      <c r="RQB9" s="664"/>
      <c r="RQC9" s="664"/>
      <c r="RQD9" s="664"/>
      <c r="RQE9" s="245"/>
      <c r="RQF9" s="246"/>
      <c r="RQG9" s="247"/>
      <c r="RQH9" s="243"/>
      <c r="RQI9" s="244"/>
      <c r="RQJ9" s="664"/>
      <c r="RQK9" s="664"/>
      <c r="RQL9" s="664"/>
      <c r="RQM9" s="245"/>
      <c r="RQN9" s="246"/>
      <c r="RQO9" s="247"/>
      <c r="RQP9" s="243"/>
      <c r="RQQ9" s="244"/>
      <c r="RQR9" s="664"/>
      <c r="RQS9" s="664"/>
      <c r="RQT9" s="664"/>
      <c r="RQU9" s="245"/>
      <c r="RQV9" s="246"/>
      <c r="RQW9" s="247"/>
      <c r="RQX9" s="243"/>
      <c r="RQY9" s="244"/>
      <c r="RQZ9" s="664"/>
      <c r="RRA9" s="664"/>
      <c r="RRB9" s="664"/>
      <c r="RRC9" s="245"/>
      <c r="RRD9" s="246"/>
      <c r="RRE9" s="247"/>
      <c r="RRF9" s="243"/>
      <c r="RRG9" s="244"/>
      <c r="RRH9" s="664"/>
      <c r="RRI9" s="664"/>
      <c r="RRJ9" s="664"/>
      <c r="RRK9" s="245"/>
      <c r="RRL9" s="246"/>
      <c r="RRM9" s="247"/>
      <c r="RRN9" s="243"/>
      <c r="RRO9" s="244"/>
      <c r="RRP9" s="664"/>
      <c r="RRQ9" s="664"/>
      <c r="RRR9" s="664"/>
      <c r="RRS9" s="245"/>
      <c r="RRT9" s="246"/>
      <c r="RRU9" s="247"/>
      <c r="RRV9" s="243"/>
      <c r="RRW9" s="244"/>
      <c r="RRX9" s="664"/>
      <c r="RRY9" s="664"/>
      <c r="RRZ9" s="664"/>
      <c r="RSA9" s="245"/>
      <c r="RSB9" s="246"/>
      <c r="RSC9" s="247"/>
      <c r="RSD9" s="243"/>
      <c r="RSE9" s="244"/>
      <c r="RSF9" s="664"/>
      <c r="RSG9" s="664"/>
      <c r="RSH9" s="664"/>
      <c r="RSI9" s="245"/>
      <c r="RSJ9" s="246"/>
      <c r="RSK9" s="247"/>
      <c r="RSL9" s="243"/>
      <c r="RSM9" s="244"/>
      <c r="RSN9" s="664"/>
      <c r="RSO9" s="664"/>
      <c r="RSP9" s="664"/>
      <c r="RSQ9" s="245"/>
      <c r="RSR9" s="246"/>
      <c r="RSS9" s="247"/>
      <c r="RST9" s="243"/>
      <c r="RSU9" s="244"/>
      <c r="RSV9" s="664"/>
      <c r="RSW9" s="664"/>
      <c r="RSX9" s="664"/>
      <c r="RSY9" s="245"/>
      <c r="RSZ9" s="246"/>
      <c r="RTA9" s="247"/>
      <c r="RTB9" s="243"/>
      <c r="RTC9" s="244"/>
      <c r="RTD9" s="664"/>
      <c r="RTE9" s="664"/>
      <c r="RTF9" s="664"/>
      <c r="RTG9" s="245"/>
      <c r="RTH9" s="246"/>
      <c r="RTI9" s="247"/>
      <c r="RTJ9" s="243"/>
      <c r="RTK9" s="244"/>
      <c r="RTL9" s="664"/>
      <c r="RTM9" s="664"/>
      <c r="RTN9" s="664"/>
      <c r="RTO9" s="245"/>
      <c r="RTP9" s="246"/>
      <c r="RTQ9" s="247"/>
      <c r="RTR9" s="243"/>
      <c r="RTS9" s="244"/>
      <c r="RTT9" s="664"/>
      <c r="RTU9" s="664"/>
      <c r="RTV9" s="664"/>
      <c r="RTW9" s="245"/>
      <c r="RTX9" s="246"/>
      <c r="RTY9" s="247"/>
      <c r="RTZ9" s="243"/>
      <c r="RUA9" s="244"/>
      <c r="RUB9" s="664"/>
      <c r="RUC9" s="664"/>
      <c r="RUD9" s="664"/>
      <c r="RUE9" s="245"/>
      <c r="RUF9" s="246"/>
      <c r="RUG9" s="247"/>
      <c r="RUH9" s="243"/>
      <c r="RUI9" s="244"/>
      <c r="RUJ9" s="664"/>
      <c r="RUK9" s="664"/>
      <c r="RUL9" s="664"/>
      <c r="RUM9" s="245"/>
      <c r="RUN9" s="246"/>
      <c r="RUO9" s="247"/>
      <c r="RUP9" s="243"/>
      <c r="RUQ9" s="244"/>
      <c r="RUR9" s="664"/>
      <c r="RUS9" s="664"/>
      <c r="RUT9" s="664"/>
      <c r="RUU9" s="245"/>
      <c r="RUV9" s="246"/>
      <c r="RUW9" s="247"/>
      <c r="RUX9" s="243"/>
      <c r="RUY9" s="244"/>
      <c r="RUZ9" s="664"/>
      <c r="RVA9" s="664"/>
      <c r="RVB9" s="664"/>
      <c r="RVC9" s="245"/>
      <c r="RVD9" s="246"/>
      <c r="RVE9" s="247"/>
      <c r="RVF9" s="243"/>
      <c r="RVG9" s="244"/>
      <c r="RVH9" s="664"/>
      <c r="RVI9" s="664"/>
      <c r="RVJ9" s="664"/>
      <c r="RVK9" s="245"/>
      <c r="RVL9" s="246"/>
      <c r="RVM9" s="247"/>
      <c r="RVN9" s="243"/>
      <c r="RVO9" s="244"/>
      <c r="RVP9" s="664"/>
      <c r="RVQ9" s="664"/>
      <c r="RVR9" s="664"/>
      <c r="RVS9" s="245"/>
      <c r="RVT9" s="246"/>
      <c r="RVU9" s="247"/>
      <c r="RVV9" s="243"/>
      <c r="RVW9" s="244"/>
      <c r="RVX9" s="664"/>
      <c r="RVY9" s="664"/>
      <c r="RVZ9" s="664"/>
      <c r="RWA9" s="245"/>
      <c r="RWB9" s="246"/>
      <c r="RWC9" s="247"/>
      <c r="RWD9" s="243"/>
      <c r="RWE9" s="244"/>
      <c r="RWF9" s="664"/>
      <c r="RWG9" s="664"/>
      <c r="RWH9" s="664"/>
      <c r="RWI9" s="245"/>
      <c r="RWJ9" s="246"/>
      <c r="RWK9" s="247"/>
      <c r="RWL9" s="243"/>
      <c r="RWM9" s="244"/>
      <c r="RWN9" s="664"/>
      <c r="RWO9" s="664"/>
      <c r="RWP9" s="664"/>
      <c r="RWQ9" s="245"/>
      <c r="RWR9" s="246"/>
      <c r="RWS9" s="247"/>
      <c r="RWT9" s="243"/>
      <c r="RWU9" s="244"/>
      <c r="RWV9" s="664"/>
      <c r="RWW9" s="664"/>
      <c r="RWX9" s="664"/>
      <c r="RWY9" s="245"/>
      <c r="RWZ9" s="246"/>
      <c r="RXA9" s="247"/>
      <c r="RXB9" s="243"/>
      <c r="RXC9" s="244"/>
      <c r="RXD9" s="664"/>
      <c r="RXE9" s="664"/>
      <c r="RXF9" s="664"/>
      <c r="RXG9" s="245"/>
      <c r="RXH9" s="246"/>
      <c r="RXI9" s="247"/>
      <c r="RXJ9" s="243"/>
      <c r="RXK9" s="244"/>
      <c r="RXL9" s="664"/>
      <c r="RXM9" s="664"/>
      <c r="RXN9" s="664"/>
      <c r="RXO9" s="245"/>
      <c r="RXP9" s="246"/>
      <c r="RXQ9" s="247"/>
      <c r="RXR9" s="243"/>
      <c r="RXS9" s="244"/>
      <c r="RXT9" s="664"/>
      <c r="RXU9" s="664"/>
      <c r="RXV9" s="664"/>
      <c r="RXW9" s="245"/>
      <c r="RXX9" s="246"/>
      <c r="RXY9" s="247"/>
      <c r="RXZ9" s="243"/>
      <c r="RYA9" s="244"/>
      <c r="RYB9" s="664"/>
      <c r="RYC9" s="664"/>
      <c r="RYD9" s="664"/>
      <c r="RYE9" s="245"/>
      <c r="RYF9" s="246"/>
      <c r="RYG9" s="247"/>
      <c r="RYH9" s="243"/>
      <c r="RYI9" s="244"/>
      <c r="RYJ9" s="664"/>
      <c r="RYK9" s="664"/>
      <c r="RYL9" s="664"/>
      <c r="RYM9" s="245"/>
      <c r="RYN9" s="246"/>
      <c r="RYO9" s="247"/>
      <c r="RYP9" s="243"/>
      <c r="RYQ9" s="244"/>
      <c r="RYR9" s="664"/>
      <c r="RYS9" s="664"/>
      <c r="RYT9" s="664"/>
      <c r="RYU9" s="245"/>
      <c r="RYV9" s="246"/>
      <c r="RYW9" s="247"/>
      <c r="RYX9" s="243"/>
      <c r="RYY9" s="244"/>
      <c r="RYZ9" s="664"/>
      <c r="RZA9" s="664"/>
      <c r="RZB9" s="664"/>
      <c r="RZC9" s="245"/>
      <c r="RZD9" s="246"/>
      <c r="RZE9" s="247"/>
      <c r="RZF9" s="243"/>
      <c r="RZG9" s="244"/>
      <c r="RZH9" s="664"/>
      <c r="RZI9" s="664"/>
      <c r="RZJ9" s="664"/>
      <c r="RZK9" s="245"/>
      <c r="RZL9" s="246"/>
      <c r="RZM9" s="247"/>
      <c r="RZN9" s="243"/>
      <c r="RZO9" s="244"/>
      <c r="RZP9" s="664"/>
      <c r="RZQ9" s="664"/>
      <c r="RZR9" s="664"/>
      <c r="RZS9" s="245"/>
      <c r="RZT9" s="246"/>
      <c r="RZU9" s="247"/>
      <c r="RZV9" s="243"/>
      <c r="RZW9" s="244"/>
      <c r="RZX9" s="664"/>
      <c r="RZY9" s="664"/>
      <c r="RZZ9" s="664"/>
      <c r="SAA9" s="245"/>
      <c r="SAB9" s="246"/>
      <c r="SAC9" s="247"/>
      <c r="SAD9" s="243"/>
      <c r="SAE9" s="244"/>
      <c r="SAF9" s="664"/>
      <c r="SAG9" s="664"/>
      <c r="SAH9" s="664"/>
      <c r="SAI9" s="245"/>
      <c r="SAJ9" s="246"/>
      <c r="SAK9" s="247"/>
      <c r="SAL9" s="243"/>
      <c r="SAM9" s="244"/>
      <c r="SAN9" s="664"/>
      <c r="SAO9" s="664"/>
      <c r="SAP9" s="664"/>
      <c r="SAQ9" s="245"/>
      <c r="SAR9" s="246"/>
      <c r="SAS9" s="247"/>
      <c r="SAT9" s="243"/>
      <c r="SAU9" s="244"/>
      <c r="SAV9" s="664"/>
      <c r="SAW9" s="664"/>
      <c r="SAX9" s="664"/>
      <c r="SAY9" s="245"/>
      <c r="SAZ9" s="246"/>
      <c r="SBA9" s="247"/>
      <c r="SBB9" s="243"/>
      <c r="SBC9" s="244"/>
      <c r="SBD9" s="664"/>
      <c r="SBE9" s="664"/>
      <c r="SBF9" s="664"/>
      <c r="SBG9" s="245"/>
      <c r="SBH9" s="246"/>
      <c r="SBI9" s="247"/>
      <c r="SBJ9" s="243"/>
      <c r="SBK9" s="244"/>
      <c r="SBL9" s="664"/>
      <c r="SBM9" s="664"/>
      <c r="SBN9" s="664"/>
      <c r="SBO9" s="245"/>
      <c r="SBP9" s="246"/>
      <c r="SBQ9" s="247"/>
      <c r="SBR9" s="243"/>
      <c r="SBS9" s="244"/>
      <c r="SBT9" s="664"/>
      <c r="SBU9" s="664"/>
      <c r="SBV9" s="664"/>
      <c r="SBW9" s="245"/>
      <c r="SBX9" s="246"/>
      <c r="SBY9" s="247"/>
      <c r="SBZ9" s="243"/>
      <c r="SCA9" s="244"/>
      <c r="SCB9" s="664"/>
      <c r="SCC9" s="664"/>
      <c r="SCD9" s="664"/>
      <c r="SCE9" s="245"/>
      <c r="SCF9" s="246"/>
      <c r="SCG9" s="247"/>
      <c r="SCH9" s="243"/>
      <c r="SCI9" s="244"/>
      <c r="SCJ9" s="664"/>
      <c r="SCK9" s="664"/>
      <c r="SCL9" s="664"/>
      <c r="SCM9" s="245"/>
      <c r="SCN9" s="246"/>
      <c r="SCO9" s="247"/>
      <c r="SCP9" s="243"/>
      <c r="SCQ9" s="244"/>
      <c r="SCR9" s="664"/>
      <c r="SCS9" s="664"/>
      <c r="SCT9" s="664"/>
      <c r="SCU9" s="245"/>
      <c r="SCV9" s="246"/>
      <c r="SCW9" s="247"/>
      <c r="SCX9" s="243"/>
      <c r="SCY9" s="244"/>
      <c r="SCZ9" s="664"/>
      <c r="SDA9" s="664"/>
      <c r="SDB9" s="664"/>
      <c r="SDC9" s="245"/>
      <c r="SDD9" s="246"/>
      <c r="SDE9" s="247"/>
      <c r="SDF9" s="243"/>
      <c r="SDG9" s="244"/>
      <c r="SDH9" s="664"/>
      <c r="SDI9" s="664"/>
      <c r="SDJ9" s="664"/>
      <c r="SDK9" s="245"/>
      <c r="SDL9" s="246"/>
      <c r="SDM9" s="247"/>
      <c r="SDN9" s="243"/>
      <c r="SDO9" s="244"/>
      <c r="SDP9" s="664"/>
      <c r="SDQ9" s="664"/>
      <c r="SDR9" s="664"/>
      <c r="SDS9" s="245"/>
      <c r="SDT9" s="246"/>
      <c r="SDU9" s="247"/>
      <c r="SDV9" s="243"/>
      <c r="SDW9" s="244"/>
      <c r="SDX9" s="664"/>
      <c r="SDY9" s="664"/>
      <c r="SDZ9" s="664"/>
      <c r="SEA9" s="245"/>
      <c r="SEB9" s="246"/>
      <c r="SEC9" s="247"/>
      <c r="SED9" s="243"/>
      <c r="SEE9" s="244"/>
      <c r="SEF9" s="664"/>
      <c r="SEG9" s="664"/>
      <c r="SEH9" s="664"/>
      <c r="SEI9" s="245"/>
      <c r="SEJ9" s="246"/>
      <c r="SEK9" s="247"/>
      <c r="SEL9" s="243"/>
      <c r="SEM9" s="244"/>
      <c r="SEN9" s="664"/>
      <c r="SEO9" s="664"/>
      <c r="SEP9" s="664"/>
      <c r="SEQ9" s="245"/>
      <c r="SER9" s="246"/>
      <c r="SES9" s="247"/>
      <c r="SET9" s="243"/>
      <c r="SEU9" s="244"/>
      <c r="SEV9" s="664"/>
      <c r="SEW9" s="664"/>
      <c r="SEX9" s="664"/>
      <c r="SEY9" s="245"/>
      <c r="SEZ9" s="246"/>
      <c r="SFA9" s="247"/>
      <c r="SFB9" s="243"/>
      <c r="SFC9" s="244"/>
      <c r="SFD9" s="664"/>
      <c r="SFE9" s="664"/>
      <c r="SFF9" s="664"/>
      <c r="SFG9" s="245"/>
      <c r="SFH9" s="246"/>
      <c r="SFI9" s="247"/>
      <c r="SFJ9" s="243"/>
      <c r="SFK9" s="244"/>
      <c r="SFL9" s="664"/>
      <c r="SFM9" s="664"/>
      <c r="SFN9" s="664"/>
      <c r="SFO9" s="245"/>
      <c r="SFP9" s="246"/>
      <c r="SFQ9" s="247"/>
      <c r="SFR9" s="243"/>
      <c r="SFS9" s="244"/>
      <c r="SFT9" s="664"/>
      <c r="SFU9" s="664"/>
      <c r="SFV9" s="664"/>
      <c r="SFW9" s="245"/>
      <c r="SFX9" s="246"/>
      <c r="SFY9" s="247"/>
      <c r="SFZ9" s="243"/>
      <c r="SGA9" s="244"/>
      <c r="SGB9" s="664"/>
      <c r="SGC9" s="664"/>
      <c r="SGD9" s="664"/>
      <c r="SGE9" s="245"/>
      <c r="SGF9" s="246"/>
      <c r="SGG9" s="247"/>
      <c r="SGH9" s="243"/>
      <c r="SGI9" s="244"/>
      <c r="SGJ9" s="664"/>
      <c r="SGK9" s="664"/>
      <c r="SGL9" s="664"/>
      <c r="SGM9" s="245"/>
      <c r="SGN9" s="246"/>
      <c r="SGO9" s="247"/>
      <c r="SGP9" s="243"/>
      <c r="SGQ9" s="244"/>
      <c r="SGR9" s="664"/>
      <c r="SGS9" s="664"/>
      <c r="SGT9" s="664"/>
      <c r="SGU9" s="245"/>
      <c r="SGV9" s="246"/>
      <c r="SGW9" s="247"/>
      <c r="SGX9" s="243"/>
      <c r="SGY9" s="244"/>
      <c r="SGZ9" s="664"/>
      <c r="SHA9" s="664"/>
      <c r="SHB9" s="664"/>
      <c r="SHC9" s="245"/>
      <c r="SHD9" s="246"/>
      <c r="SHE9" s="247"/>
      <c r="SHF9" s="243"/>
      <c r="SHG9" s="244"/>
      <c r="SHH9" s="664"/>
      <c r="SHI9" s="664"/>
      <c r="SHJ9" s="664"/>
      <c r="SHK9" s="245"/>
      <c r="SHL9" s="246"/>
      <c r="SHM9" s="247"/>
      <c r="SHN9" s="243"/>
      <c r="SHO9" s="244"/>
      <c r="SHP9" s="664"/>
      <c r="SHQ9" s="664"/>
      <c r="SHR9" s="664"/>
      <c r="SHS9" s="245"/>
      <c r="SHT9" s="246"/>
      <c r="SHU9" s="247"/>
      <c r="SHV9" s="243"/>
      <c r="SHW9" s="244"/>
      <c r="SHX9" s="664"/>
      <c r="SHY9" s="664"/>
      <c r="SHZ9" s="664"/>
      <c r="SIA9" s="245"/>
      <c r="SIB9" s="246"/>
      <c r="SIC9" s="247"/>
      <c r="SID9" s="243"/>
      <c r="SIE9" s="244"/>
      <c r="SIF9" s="664"/>
      <c r="SIG9" s="664"/>
      <c r="SIH9" s="664"/>
      <c r="SII9" s="245"/>
      <c r="SIJ9" s="246"/>
      <c r="SIK9" s="247"/>
      <c r="SIL9" s="243"/>
      <c r="SIM9" s="244"/>
      <c r="SIN9" s="664"/>
      <c r="SIO9" s="664"/>
      <c r="SIP9" s="664"/>
      <c r="SIQ9" s="245"/>
      <c r="SIR9" s="246"/>
      <c r="SIS9" s="247"/>
      <c r="SIT9" s="243"/>
      <c r="SIU9" s="244"/>
      <c r="SIV9" s="664"/>
      <c r="SIW9" s="664"/>
      <c r="SIX9" s="664"/>
      <c r="SIY9" s="245"/>
      <c r="SIZ9" s="246"/>
      <c r="SJA9" s="247"/>
      <c r="SJB9" s="243"/>
      <c r="SJC9" s="244"/>
      <c r="SJD9" s="664"/>
      <c r="SJE9" s="664"/>
      <c r="SJF9" s="664"/>
      <c r="SJG9" s="245"/>
      <c r="SJH9" s="246"/>
      <c r="SJI9" s="247"/>
      <c r="SJJ9" s="243"/>
      <c r="SJK9" s="244"/>
      <c r="SJL9" s="664"/>
      <c r="SJM9" s="664"/>
      <c r="SJN9" s="664"/>
      <c r="SJO9" s="245"/>
      <c r="SJP9" s="246"/>
      <c r="SJQ9" s="247"/>
      <c r="SJR9" s="243"/>
      <c r="SJS9" s="244"/>
      <c r="SJT9" s="664"/>
      <c r="SJU9" s="664"/>
      <c r="SJV9" s="664"/>
      <c r="SJW9" s="245"/>
      <c r="SJX9" s="246"/>
      <c r="SJY9" s="247"/>
      <c r="SJZ9" s="243"/>
      <c r="SKA9" s="244"/>
      <c r="SKB9" s="664"/>
      <c r="SKC9" s="664"/>
      <c r="SKD9" s="664"/>
      <c r="SKE9" s="245"/>
      <c r="SKF9" s="246"/>
      <c r="SKG9" s="247"/>
      <c r="SKH9" s="243"/>
      <c r="SKI9" s="244"/>
      <c r="SKJ9" s="664"/>
      <c r="SKK9" s="664"/>
      <c r="SKL9" s="664"/>
      <c r="SKM9" s="245"/>
      <c r="SKN9" s="246"/>
      <c r="SKO9" s="247"/>
      <c r="SKP9" s="243"/>
      <c r="SKQ9" s="244"/>
      <c r="SKR9" s="664"/>
      <c r="SKS9" s="664"/>
      <c r="SKT9" s="664"/>
      <c r="SKU9" s="245"/>
      <c r="SKV9" s="246"/>
      <c r="SKW9" s="247"/>
      <c r="SKX9" s="243"/>
      <c r="SKY9" s="244"/>
      <c r="SKZ9" s="664"/>
      <c r="SLA9" s="664"/>
      <c r="SLB9" s="664"/>
      <c r="SLC9" s="245"/>
      <c r="SLD9" s="246"/>
      <c r="SLE9" s="247"/>
      <c r="SLF9" s="243"/>
      <c r="SLG9" s="244"/>
      <c r="SLH9" s="664"/>
      <c r="SLI9" s="664"/>
      <c r="SLJ9" s="664"/>
      <c r="SLK9" s="245"/>
      <c r="SLL9" s="246"/>
      <c r="SLM9" s="247"/>
      <c r="SLN9" s="243"/>
      <c r="SLO9" s="244"/>
      <c r="SLP9" s="664"/>
      <c r="SLQ9" s="664"/>
      <c r="SLR9" s="664"/>
      <c r="SLS9" s="245"/>
      <c r="SLT9" s="246"/>
      <c r="SLU9" s="247"/>
      <c r="SLV9" s="243"/>
      <c r="SLW9" s="244"/>
      <c r="SLX9" s="664"/>
      <c r="SLY9" s="664"/>
      <c r="SLZ9" s="664"/>
      <c r="SMA9" s="245"/>
      <c r="SMB9" s="246"/>
      <c r="SMC9" s="247"/>
      <c r="SMD9" s="243"/>
      <c r="SME9" s="244"/>
      <c r="SMF9" s="664"/>
      <c r="SMG9" s="664"/>
      <c r="SMH9" s="664"/>
      <c r="SMI9" s="245"/>
      <c r="SMJ9" s="246"/>
      <c r="SMK9" s="247"/>
      <c r="SML9" s="243"/>
      <c r="SMM9" s="244"/>
      <c r="SMN9" s="664"/>
      <c r="SMO9" s="664"/>
      <c r="SMP9" s="664"/>
      <c r="SMQ9" s="245"/>
      <c r="SMR9" s="246"/>
      <c r="SMS9" s="247"/>
      <c r="SMT9" s="243"/>
      <c r="SMU9" s="244"/>
      <c r="SMV9" s="664"/>
      <c r="SMW9" s="664"/>
      <c r="SMX9" s="664"/>
      <c r="SMY9" s="245"/>
      <c r="SMZ9" s="246"/>
      <c r="SNA9" s="247"/>
      <c r="SNB9" s="243"/>
      <c r="SNC9" s="244"/>
      <c r="SND9" s="664"/>
      <c r="SNE9" s="664"/>
      <c r="SNF9" s="664"/>
      <c r="SNG9" s="245"/>
      <c r="SNH9" s="246"/>
      <c r="SNI9" s="247"/>
      <c r="SNJ9" s="243"/>
      <c r="SNK9" s="244"/>
      <c r="SNL9" s="664"/>
      <c r="SNM9" s="664"/>
      <c r="SNN9" s="664"/>
      <c r="SNO9" s="245"/>
      <c r="SNP9" s="246"/>
      <c r="SNQ9" s="247"/>
      <c r="SNR9" s="243"/>
      <c r="SNS9" s="244"/>
      <c r="SNT9" s="664"/>
      <c r="SNU9" s="664"/>
      <c r="SNV9" s="664"/>
      <c r="SNW9" s="245"/>
      <c r="SNX9" s="246"/>
      <c r="SNY9" s="247"/>
      <c r="SNZ9" s="243"/>
      <c r="SOA9" s="244"/>
      <c r="SOB9" s="664"/>
      <c r="SOC9" s="664"/>
      <c r="SOD9" s="664"/>
      <c r="SOE9" s="245"/>
      <c r="SOF9" s="246"/>
      <c r="SOG9" s="247"/>
      <c r="SOH9" s="243"/>
      <c r="SOI9" s="244"/>
      <c r="SOJ9" s="664"/>
      <c r="SOK9" s="664"/>
      <c r="SOL9" s="664"/>
      <c r="SOM9" s="245"/>
      <c r="SON9" s="246"/>
      <c r="SOO9" s="247"/>
      <c r="SOP9" s="243"/>
      <c r="SOQ9" s="244"/>
      <c r="SOR9" s="664"/>
      <c r="SOS9" s="664"/>
      <c r="SOT9" s="664"/>
      <c r="SOU9" s="245"/>
      <c r="SOV9" s="246"/>
      <c r="SOW9" s="247"/>
      <c r="SOX9" s="243"/>
      <c r="SOY9" s="244"/>
      <c r="SOZ9" s="664"/>
      <c r="SPA9" s="664"/>
      <c r="SPB9" s="664"/>
      <c r="SPC9" s="245"/>
      <c r="SPD9" s="246"/>
      <c r="SPE9" s="247"/>
      <c r="SPF9" s="243"/>
      <c r="SPG9" s="244"/>
      <c r="SPH9" s="664"/>
      <c r="SPI9" s="664"/>
      <c r="SPJ9" s="664"/>
      <c r="SPK9" s="245"/>
      <c r="SPL9" s="246"/>
      <c r="SPM9" s="247"/>
      <c r="SPN9" s="243"/>
      <c r="SPO9" s="244"/>
      <c r="SPP9" s="664"/>
      <c r="SPQ9" s="664"/>
      <c r="SPR9" s="664"/>
      <c r="SPS9" s="245"/>
      <c r="SPT9" s="246"/>
      <c r="SPU9" s="247"/>
      <c r="SPV9" s="243"/>
      <c r="SPW9" s="244"/>
      <c r="SPX9" s="664"/>
      <c r="SPY9" s="664"/>
      <c r="SPZ9" s="664"/>
      <c r="SQA9" s="245"/>
      <c r="SQB9" s="246"/>
      <c r="SQC9" s="247"/>
      <c r="SQD9" s="243"/>
      <c r="SQE9" s="244"/>
      <c r="SQF9" s="664"/>
      <c r="SQG9" s="664"/>
      <c r="SQH9" s="664"/>
      <c r="SQI9" s="245"/>
      <c r="SQJ9" s="246"/>
      <c r="SQK9" s="247"/>
      <c r="SQL9" s="243"/>
      <c r="SQM9" s="244"/>
      <c r="SQN9" s="664"/>
      <c r="SQO9" s="664"/>
      <c r="SQP9" s="664"/>
      <c r="SQQ9" s="245"/>
      <c r="SQR9" s="246"/>
      <c r="SQS9" s="247"/>
      <c r="SQT9" s="243"/>
      <c r="SQU9" s="244"/>
      <c r="SQV9" s="664"/>
      <c r="SQW9" s="664"/>
      <c r="SQX9" s="664"/>
      <c r="SQY9" s="245"/>
      <c r="SQZ9" s="246"/>
      <c r="SRA9" s="247"/>
      <c r="SRB9" s="243"/>
      <c r="SRC9" s="244"/>
      <c r="SRD9" s="664"/>
      <c r="SRE9" s="664"/>
      <c r="SRF9" s="664"/>
      <c r="SRG9" s="245"/>
      <c r="SRH9" s="246"/>
      <c r="SRI9" s="247"/>
      <c r="SRJ9" s="243"/>
      <c r="SRK9" s="244"/>
      <c r="SRL9" s="664"/>
      <c r="SRM9" s="664"/>
      <c r="SRN9" s="664"/>
      <c r="SRO9" s="245"/>
      <c r="SRP9" s="246"/>
      <c r="SRQ9" s="247"/>
      <c r="SRR9" s="243"/>
      <c r="SRS9" s="244"/>
      <c r="SRT9" s="664"/>
      <c r="SRU9" s="664"/>
      <c r="SRV9" s="664"/>
      <c r="SRW9" s="245"/>
      <c r="SRX9" s="246"/>
      <c r="SRY9" s="247"/>
      <c r="SRZ9" s="243"/>
      <c r="SSA9" s="244"/>
      <c r="SSB9" s="664"/>
      <c r="SSC9" s="664"/>
      <c r="SSD9" s="664"/>
      <c r="SSE9" s="245"/>
      <c r="SSF9" s="246"/>
      <c r="SSG9" s="247"/>
      <c r="SSH9" s="243"/>
      <c r="SSI9" s="244"/>
      <c r="SSJ9" s="664"/>
      <c r="SSK9" s="664"/>
      <c r="SSL9" s="664"/>
      <c r="SSM9" s="245"/>
      <c r="SSN9" s="246"/>
      <c r="SSO9" s="247"/>
      <c r="SSP9" s="243"/>
      <c r="SSQ9" s="244"/>
      <c r="SSR9" s="664"/>
      <c r="SSS9" s="664"/>
      <c r="SST9" s="664"/>
      <c r="SSU9" s="245"/>
      <c r="SSV9" s="246"/>
      <c r="SSW9" s="247"/>
      <c r="SSX9" s="243"/>
      <c r="SSY9" s="244"/>
      <c r="SSZ9" s="664"/>
      <c r="STA9" s="664"/>
      <c r="STB9" s="664"/>
      <c r="STC9" s="245"/>
      <c r="STD9" s="246"/>
      <c r="STE9" s="247"/>
      <c r="STF9" s="243"/>
      <c r="STG9" s="244"/>
      <c r="STH9" s="664"/>
      <c r="STI9" s="664"/>
      <c r="STJ9" s="664"/>
      <c r="STK9" s="245"/>
      <c r="STL9" s="246"/>
      <c r="STM9" s="247"/>
      <c r="STN9" s="243"/>
      <c r="STO9" s="244"/>
      <c r="STP9" s="664"/>
      <c r="STQ9" s="664"/>
      <c r="STR9" s="664"/>
      <c r="STS9" s="245"/>
      <c r="STT9" s="246"/>
      <c r="STU9" s="247"/>
      <c r="STV9" s="243"/>
      <c r="STW9" s="244"/>
      <c r="STX9" s="664"/>
      <c r="STY9" s="664"/>
      <c r="STZ9" s="664"/>
      <c r="SUA9" s="245"/>
      <c r="SUB9" s="246"/>
      <c r="SUC9" s="247"/>
      <c r="SUD9" s="243"/>
      <c r="SUE9" s="244"/>
      <c r="SUF9" s="664"/>
      <c r="SUG9" s="664"/>
      <c r="SUH9" s="664"/>
      <c r="SUI9" s="245"/>
      <c r="SUJ9" s="246"/>
      <c r="SUK9" s="247"/>
      <c r="SUL9" s="243"/>
      <c r="SUM9" s="244"/>
      <c r="SUN9" s="664"/>
      <c r="SUO9" s="664"/>
      <c r="SUP9" s="664"/>
      <c r="SUQ9" s="245"/>
      <c r="SUR9" s="246"/>
      <c r="SUS9" s="247"/>
      <c r="SUT9" s="243"/>
      <c r="SUU9" s="244"/>
      <c r="SUV9" s="664"/>
      <c r="SUW9" s="664"/>
      <c r="SUX9" s="664"/>
      <c r="SUY9" s="245"/>
      <c r="SUZ9" s="246"/>
      <c r="SVA9" s="247"/>
      <c r="SVB9" s="243"/>
      <c r="SVC9" s="244"/>
      <c r="SVD9" s="664"/>
      <c r="SVE9" s="664"/>
      <c r="SVF9" s="664"/>
      <c r="SVG9" s="245"/>
      <c r="SVH9" s="246"/>
      <c r="SVI9" s="247"/>
      <c r="SVJ9" s="243"/>
      <c r="SVK9" s="244"/>
      <c r="SVL9" s="664"/>
      <c r="SVM9" s="664"/>
      <c r="SVN9" s="664"/>
      <c r="SVO9" s="245"/>
      <c r="SVP9" s="246"/>
      <c r="SVQ9" s="247"/>
      <c r="SVR9" s="243"/>
      <c r="SVS9" s="244"/>
      <c r="SVT9" s="664"/>
      <c r="SVU9" s="664"/>
      <c r="SVV9" s="664"/>
      <c r="SVW9" s="245"/>
      <c r="SVX9" s="246"/>
      <c r="SVY9" s="247"/>
      <c r="SVZ9" s="243"/>
      <c r="SWA9" s="244"/>
      <c r="SWB9" s="664"/>
      <c r="SWC9" s="664"/>
      <c r="SWD9" s="664"/>
      <c r="SWE9" s="245"/>
      <c r="SWF9" s="246"/>
      <c r="SWG9" s="247"/>
      <c r="SWH9" s="243"/>
      <c r="SWI9" s="244"/>
      <c r="SWJ9" s="664"/>
      <c r="SWK9" s="664"/>
      <c r="SWL9" s="664"/>
      <c r="SWM9" s="245"/>
      <c r="SWN9" s="246"/>
      <c r="SWO9" s="247"/>
      <c r="SWP9" s="243"/>
      <c r="SWQ9" s="244"/>
      <c r="SWR9" s="664"/>
      <c r="SWS9" s="664"/>
      <c r="SWT9" s="664"/>
      <c r="SWU9" s="245"/>
      <c r="SWV9" s="246"/>
      <c r="SWW9" s="247"/>
      <c r="SWX9" s="243"/>
      <c r="SWY9" s="244"/>
      <c r="SWZ9" s="664"/>
      <c r="SXA9" s="664"/>
      <c r="SXB9" s="664"/>
      <c r="SXC9" s="245"/>
      <c r="SXD9" s="246"/>
      <c r="SXE9" s="247"/>
      <c r="SXF9" s="243"/>
      <c r="SXG9" s="244"/>
      <c r="SXH9" s="664"/>
      <c r="SXI9" s="664"/>
      <c r="SXJ9" s="664"/>
      <c r="SXK9" s="245"/>
      <c r="SXL9" s="246"/>
      <c r="SXM9" s="247"/>
      <c r="SXN9" s="243"/>
      <c r="SXO9" s="244"/>
      <c r="SXP9" s="664"/>
      <c r="SXQ9" s="664"/>
      <c r="SXR9" s="664"/>
      <c r="SXS9" s="245"/>
      <c r="SXT9" s="246"/>
      <c r="SXU9" s="247"/>
      <c r="SXV9" s="243"/>
      <c r="SXW9" s="244"/>
      <c r="SXX9" s="664"/>
      <c r="SXY9" s="664"/>
      <c r="SXZ9" s="664"/>
      <c r="SYA9" s="245"/>
      <c r="SYB9" s="246"/>
      <c r="SYC9" s="247"/>
      <c r="SYD9" s="243"/>
      <c r="SYE9" s="244"/>
      <c r="SYF9" s="664"/>
      <c r="SYG9" s="664"/>
      <c r="SYH9" s="664"/>
      <c r="SYI9" s="245"/>
      <c r="SYJ9" s="246"/>
      <c r="SYK9" s="247"/>
      <c r="SYL9" s="243"/>
      <c r="SYM9" s="244"/>
      <c r="SYN9" s="664"/>
      <c r="SYO9" s="664"/>
      <c r="SYP9" s="664"/>
      <c r="SYQ9" s="245"/>
      <c r="SYR9" s="246"/>
      <c r="SYS9" s="247"/>
      <c r="SYT9" s="243"/>
      <c r="SYU9" s="244"/>
      <c r="SYV9" s="664"/>
      <c r="SYW9" s="664"/>
      <c r="SYX9" s="664"/>
      <c r="SYY9" s="245"/>
      <c r="SYZ9" s="246"/>
      <c r="SZA9" s="247"/>
      <c r="SZB9" s="243"/>
      <c r="SZC9" s="244"/>
      <c r="SZD9" s="664"/>
      <c r="SZE9" s="664"/>
      <c r="SZF9" s="664"/>
      <c r="SZG9" s="245"/>
      <c r="SZH9" s="246"/>
      <c r="SZI9" s="247"/>
      <c r="SZJ9" s="243"/>
      <c r="SZK9" s="244"/>
      <c r="SZL9" s="664"/>
      <c r="SZM9" s="664"/>
      <c r="SZN9" s="664"/>
      <c r="SZO9" s="245"/>
      <c r="SZP9" s="246"/>
      <c r="SZQ9" s="247"/>
      <c r="SZR9" s="243"/>
      <c r="SZS9" s="244"/>
      <c r="SZT9" s="664"/>
      <c r="SZU9" s="664"/>
      <c r="SZV9" s="664"/>
      <c r="SZW9" s="245"/>
      <c r="SZX9" s="246"/>
      <c r="SZY9" s="247"/>
      <c r="SZZ9" s="243"/>
      <c r="TAA9" s="244"/>
      <c r="TAB9" s="664"/>
      <c r="TAC9" s="664"/>
      <c r="TAD9" s="664"/>
      <c r="TAE9" s="245"/>
      <c r="TAF9" s="246"/>
      <c r="TAG9" s="247"/>
      <c r="TAH9" s="243"/>
      <c r="TAI9" s="244"/>
      <c r="TAJ9" s="664"/>
      <c r="TAK9" s="664"/>
      <c r="TAL9" s="664"/>
      <c r="TAM9" s="245"/>
      <c r="TAN9" s="246"/>
      <c r="TAO9" s="247"/>
      <c r="TAP9" s="243"/>
      <c r="TAQ9" s="244"/>
      <c r="TAR9" s="664"/>
      <c r="TAS9" s="664"/>
      <c r="TAT9" s="664"/>
      <c r="TAU9" s="245"/>
      <c r="TAV9" s="246"/>
      <c r="TAW9" s="247"/>
      <c r="TAX9" s="243"/>
      <c r="TAY9" s="244"/>
      <c r="TAZ9" s="664"/>
      <c r="TBA9" s="664"/>
      <c r="TBB9" s="664"/>
      <c r="TBC9" s="245"/>
      <c r="TBD9" s="246"/>
      <c r="TBE9" s="247"/>
      <c r="TBF9" s="243"/>
      <c r="TBG9" s="244"/>
      <c r="TBH9" s="664"/>
      <c r="TBI9" s="664"/>
      <c r="TBJ9" s="664"/>
      <c r="TBK9" s="245"/>
      <c r="TBL9" s="246"/>
      <c r="TBM9" s="247"/>
      <c r="TBN9" s="243"/>
      <c r="TBO9" s="244"/>
      <c r="TBP9" s="664"/>
      <c r="TBQ9" s="664"/>
      <c r="TBR9" s="664"/>
      <c r="TBS9" s="245"/>
      <c r="TBT9" s="246"/>
      <c r="TBU9" s="247"/>
      <c r="TBV9" s="243"/>
      <c r="TBW9" s="244"/>
      <c r="TBX9" s="664"/>
      <c r="TBY9" s="664"/>
      <c r="TBZ9" s="664"/>
      <c r="TCA9" s="245"/>
      <c r="TCB9" s="246"/>
      <c r="TCC9" s="247"/>
      <c r="TCD9" s="243"/>
      <c r="TCE9" s="244"/>
      <c r="TCF9" s="664"/>
      <c r="TCG9" s="664"/>
      <c r="TCH9" s="664"/>
      <c r="TCI9" s="245"/>
      <c r="TCJ9" s="246"/>
      <c r="TCK9" s="247"/>
      <c r="TCL9" s="243"/>
      <c r="TCM9" s="244"/>
      <c r="TCN9" s="664"/>
      <c r="TCO9" s="664"/>
      <c r="TCP9" s="664"/>
      <c r="TCQ9" s="245"/>
      <c r="TCR9" s="246"/>
      <c r="TCS9" s="247"/>
      <c r="TCT9" s="243"/>
      <c r="TCU9" s="244"/>
      <c r="TCV9" s="664"/>
      <c r="TCW9" s="664"/>
      <c r="TCX9" s="664"/>
      <c r="TCY9" s="245"/>
      <c r="TCZ9" s="246"/>
      <c r="TDA9" s="247"/>
      <c r="TDB9" s="243"/>
      <c r="TDC9" s="244"/>
      <c r="TDD9" s="664"/>
      <c r="TDE9" s="664"/>
      <c r="TDF9" s="664"/>
      <c r="TDG9" s="245"/>
      <c r="TDH9" s="246"/>
      <c r="TDI9" s="247"/>
      <c r="TDJ9" s="243"/>
      <c r="TDK9" s="244"/>
      <c r="TDL9" s="664"/>
      <c r="TDM9" s="664"/>
      <c r="TDN9" s="664"/>
      <c r="TDO9" s="245"/>
      <c r="TDP9" s="246"/>
      <c r="TDQ9" s="247"/>
      <c r="TDR9" s="243"/>
      <c r="TDS9" s="244"/>
      <c r="TDT9" s="664"/>
      <c r="TDU9" s="664"/>
      <c r="TDV9" s="664"/>
      <c r="TDW9" s="245"/>
      <c r="TDX9" s="246"/>
      <c r="TDY9" s="247"/>
      <c r="TDZ9" s="243"/>
      <c r="TEA9" s="244"/>
      <c r="TEB9" s="664"/>
      <c r="TEC9" s="664"/>
      <c r="TED9" s="664"/>
      <c r="TEE9" s="245"/>
      <c r="TEF9" s="246"/>
      <c r="TEG9" s="247"/>
      <c r="TEH9" s="243"/>
      <c r="TEI9" s="244"/>
      <c r="TEJ9" s="664"/>
      <c r="TEK9" s="664"/>
      <c r="TEL9" s="664"/>
      <c r="TEM9" s="245"/>
      <c r="TEN9" s="246"/>
      <c r="TEO9" s="247"/>
      <c r="TEP9" s="243"/>
      <c r="TEQ9" s="244"/>
      <c r="TER9" s="664"/>
      <c r="TES9" s="664"/>
      <c r="TET9" s="664"/>
      <c r="TEU9" s="245"/>
      <c r="TEV9" s="246"/>
      <c r="TEW9" s="247"/>
      <c r="TEX9" s="243"/>
      <c r="TEY9" s="244"/>
      <c r="TEZ9" s="664"/>
      <c r="TFA9" s="664"/>
      <c r="TFB9" s="664"/>
      <c r="TFC9" s="245"/>
      <c r="TFD9" s="246"/>
      <c r="TFE9" s="247"/>
      <c r="TFF9" s="243"/>
      <c r="TFG9" s="244"/>
      <c r="TFH9" s="664"/>
      <c r="TFI9" s="664"/>
      <c r="TFJ9" s="664"/>
      <c r="TFK9" s="245"/>
      <c r="TFL9" s="246"/>
      <c r="TFM9" s="247"/>
      <c r="TFN9" s="243"/>
      <c r="TFO9" s="244"/>
      <c r="TFP9" s="664"/>
      <c r="TFQ9" s="664"/>
      <c r="TFR9" s="664"/>
      <c r="TFS9" s="245"/>
      <c r="TFT9" s="246"/>
      <c r="TFU9" s="247"/>
      <c r="TFV9" s="243"/>
      <c r="TFW9" s="244"/>
      <c r="TFX9" s="664"/>
      <c r="TFY9" s="664"/>
      <c r="TFZ9" s="664"/>
      <c r="TGA9" s="245"/>
      <c r="TGB9" s="246"/>
      <c r="TGC9" s="247"/>
      <c r="TGD9" s="243"/>
      <c r="TGE9" s="244"/>
      <c r="TGF9" s="664"/>
      <c r="TGG9" s="664"/>
      <c r="TGH9" s="664"/>
      <c r="TGI9" s="245"/>
      <c r="TGJ9" s="246"/>
      <c r="TGK9" s="247"/>
      <c r="TGL9" s="243"/>
      <c r="TGM9" s="244"/>
      <c r="TGN9" s="664"/>
      <c r="TGO9" s="664"/>
      <c r="TGP9" s="664"/>
      <c r="TGQ9" s="245"/>
      <c r="TGR9" s="246"/>
      <c r="TGS9" s="247"/>
      <c r="TGT9" s="243"/>
      <c r="TGU9" s="244"/>
      <c r="TGV9" s="664"/>
      <c r="TGW9" s="664"/>
      <c r="TGX9" s="664"/>
      <c r="TGY9" s="245"/>
      <c r="TGZ9" s="246"/>
      <c r="THA9" s="247"/>
      <c r="THB9" s="243"/>
      <c r="THC9" s="244"/>
      <c r="THD9" s="664"/>
      <c r="THE9" s="664"/>
      <c r="THF9" s="664"/>
      <c r="THG9" s="245"/>
      <c r="THH9" s="246"/>
      <c r="THI9" s="247"/>
      <c r="THJ9" s="243"/>
      <c r="THK9" s="244"/>
      <c r="THL9" s="664"/>
      <c r="THM9" s="664"/>
      <c r="THN9" s="664"/>
      <c r="THO9" s="245"/>
      <c r="THP9" s="246"/>
      <c r="THQ9" s="247"/>
      <c r="THR9" s="243"/>
      <c r="THS9" s="244"/>
      <c r="THT9" s="664"/>
      <c r="THU9" s="664"/>
      <c r="THV9" s="664"/>
      <c r="THW9" s="245"/>
      <c r="THX9" s="246"/>
      <c r="THY9" s="247"/>
      <c r="THZ9" s="243"/>
      <c r="TIA9" s="244"/>
      <c r="TIB9" s="664"/>
      <c r="TIC9" s="664"/>
      <c r="TID9" s="664"/>
      <c r="TIE9" s="245"/>
      <c r="TIF9" s="246"/>
      <c r="TIG9" s="247"/>
      <c r="TIH9" s="243"/>
      <c r="TII9" s="244"/>
      <c r="TIJ9" s="664"/>
      <c r="TIK9" s="664"/>
      <c r="TIL9" s="664"/>
      <c r="TIM9" s="245"/>
      <c r="TIN9" s="246"/>
      <c r="TIO9" s="247"/>
      <c r="TIP9" s="243"/>
      <c r="TIQ9" s="244"/>
      <c r="TIR9" s="664"/>
      <c r="TIS9" s="664"/>
      <c r="TIT9" s="664"/>
      <c r="TIU9" s="245"/>
      <c r="TIV9" s="246"/>
      <c r="TIW9" s="247"/>
      <c r="TIX9" s="243"/>
      <c r="TIY9" s="244"/>
      <c r="TIZ9" s="664"/>
      <c r="TJA9" s="664"/>
      <c r="TJB9" s="664"/>
      <c r="TJC9" s="245"/>
      <c r="TJD9" s="246"/>
      <c r="TJE9" s="247"/>
      <c r="TJF9" s="243"/>
      <c r="TJG9" s="244"/>
      <c r="TJH9" s="664"/>
      <c r="TJI9" s="664"/>
      <c r="TJJ9" s="664"/>
      <c r="TJK9" s="245"/>
      <c r="TJL9" s="246"/>
      <c r="TJM9" s="247"/>
      <c r="TJN9" s="243"/>
      <c r="TJO9" s="244"/>
      <c r="TJP9" s="664"/>
      <c r="TJQ9" s="664"/>
      <c r="TJR9" s="664"/>
      <c r="TJS9" s="245"/>
      <c r="TJT9" s="246"/>
      <c r="TJU9" s="247"/>
      <c r="TJV9" s="243"/>
      <c r="TJW9" s="244"/>
      <c r="TJX9" s="664"/>
      <c r="TJY9" s="664"/>
      <c r="TJZ9" s="664"/>
      <c r="TKA9" s="245"/>
      <c r="TKB9" s="246"/>
      <c r="TKC9" s="247"/>
      <c r="TKD9" s="243"/>
      <c r="TKE9" s="244"/>
      <c r="TKF9" s="664"/>
      <c r="TKG9" s="664"/>
      <c r="TKH9" s="664"/>
      <c r="TKI9" s="245"/>
      <c r="TKJ9" s="246"/>
      <c r="TKK9" s="247"/>
      <c r="TKL9" s="243"/>
      <c r="TKM9" s="244"/>
      <c r="TKN9" s="664"/>
      <c r="TKO9" s="664"/>
      <c r="TKP9" s="664"/>
      <c r="TKQ9" s="245"/>
      <c r="TKR9" s="246"/>
      <c r="TKS9" s="247"/>
      <c r="TKT9" s="243"/>
      <c r="TKU9" s="244"/>
      <c r="TKV9" s="664"/>
      <c r="TKW9" s="664"/>
      <c r="TKX9" s="664"/>
      <c r="TKY9" s="245"/>
      <c r="TKZ9" s="246"/>
      <c r="TLA9" s="247"/>
      <c r="TLB9" s="243"/>
      <c r="TLC9" s="244"/>
      <c r="TLD9" s="664"/>
      <c r="TLE9" s="664"/>
      <c r="TLF9" s="664"/>
      <c r="TLG9" s="245"/>
      <c r="TLH9" s="246"/>
      <c r="TLI9" s="247"/>
      <c r="TLJ9" s="243"/>
      <c r="TLK9" s="244"/>
      <c r="TLL9" s="664"/>
      <c r="TLM9" s="664"/>
      <c r="TLN9" s="664"/>
      <c r="TLO9" s="245"/>
      <c r="TLP9" s="246"/>
      <c r="TLQ9" s="247"/>
      <c r="TLR9" s="243"/>
      <c r="TLS9" s="244"/>
      <c r="TLT9" s="664"/>
      <c r="TLU9" s="664"/>
      <c r="TLV9" s="664"/>
      <c r="TLW9" s="245"/>
      <c r="TLX9" s="246"/>
      <c r="TLY9" s="247"/>
      <c r="TLZ9" s="243"/>
      <c r="TMA9" s="244"/>
      <c r="TMB9" s="664"/>
      <c r="TMC9" s="664"/>
      <c r="TMD9" s="664"/>
      <c r="TME9" s="245"/>
      <c r="TMF9" s="246"/>
      <c r="TMG9" s="247"/>
      <c r="TMH9" s="243"/>
      <c r="TMI9" s="244"/>
      <c r="TMJ9" s="664"/>
      <c r="TMK9" s="664"/>
      <c r="TML9" s="664"/>
      <c r="TMM9" s="245"/>
      <c r="TMN9" s="246"/>
      <c r="TMO9" s="247"/>
      <c r="TMP9" s="243"/>
      <c r="TMQ9" s="244"/>
      <c r="TMR9" s="664"/>
      <c r="TMS9" s="664"/>
      <c r="TMT9" s="664"/>
      <c r="TMU9" s="245"/>
      <c r="TMV9" s="246"/>
      <c r="TMW9" s="247"/>
      <c r="TMX9" s="243"/>
      <c r="TMY9" s="244"/>
      <c r="TMZ9" s="664"/>
      <c r="TNA9" s="664"/>
      <c r="TNB9" s="664"/>
      <c r="TNC9" s="245"/>
      <c r="TND9" s="246"/>
      <c r="TNE9" s="247"/>
      <c r="TNF9" s="243"/>
      <c r="TNG9" s="244"/>
      <c r="TNH9" s="664"/>
      <c r="TNI9" s="664"/>
      <c r="TNJ9" s="664"/>
      <c r="TNK9" s="245"/>
      <c r="TNL9" s="246"/>
      <c r="TNM9" s="247"/>
      <c r="TNN9" s="243"/>
      <c r="TNO9" s="244"/>
      <c r="TNP9" s="664"/>
      <c r="TNQ9" s="664"/>
      <c r="TNR9" s="664"/>
      <c r="TNS9" s="245"/>
      <c r="TNT9" s="246"/>
      <c r="TNU9" s="247"/>
      <c r="TNV9" s="243"/>
      <c r="TNW9" s="244"/>
      <c r="TNX9" s="664"/>
      <c r="TNY9" s="664"/>
      <c r="TNZ9" s="664"/>
      <c r="TOA9" s="245"/>
      <c r="TOB9" s="246"/>
      <c r="TOC9" s="247"/>
      <c r="TOD9" s="243"/>
      <c r="TOE9" s="244"/>
      <c r="TOF9" s="664"/>
      <c r="TOG9" s="664"/>
      <c r="TOH9" s="664"/>
      <c r="TOI9" s="245"/>
      <c r="TOJ9" s="246"/>
      <c r="TOK9" s="247"/>
      <c r="TOL9" s="243"/>
      <c r="TOM9" s="244"/>
      <c r="TON9" s="664"/>
      <c r="TOO9" s="664"/>
      <c r="TOP9" s="664"/>
      <c r="TOQ9" s="245"/>
      <c r="TOR9" s="246"/>
      <c r="TOS9" s="247"/>
      <c r="TOT9" s="243"/>
      <c r="TOU9" s="244"/>
      <c r="TOV9" s="664"/>
      <c r="TOW9" s="664"/>
      <c r="TOX9" s="664"/>
      <c r="TOY9" s="245"/>
      <c r="TOZ9" s="246"/>
      <c r="TPA9" s="247"/>
      <c r="TPB9" s="243"/>
      <c r="TPC9" s="244"/>
      <c r="TPD9" s="664"/>
      <c r="TPE9" s="664"/>
      <c r="TPF9" s="664"/>
      <c r="TPG9" s="245"/>
      <c r="TPH9" s="246"/>
      <c r="TPI9" s="247"/>
      <c r="TPJ9" s="243"/>
      <c r="TPK9" s="244"/>
      <c r="TPL9" s="664"/>
      <c r="TPM9" s="664"/>
      <c r="TPN9" s="664"/>
      <c r="TPO9" s="245"/>
      <c r="TPP9" s="246"/>
      <c r="TPQ9" s="247"/>
      <c r="TPR9" s="243"/>
      <c r="TPS9" s="244"/>
      <c r="TPT9" s="664"/>
      <c r="TPU9" s="664"/>
      <c r="TPV9" s="664"/>
      <c r="TPW9" s="245"/>
      <c r="TPX9" s="246"/>
      <c r="TPY9" s="247"/>
      <c r="TPZ9" s="243"/>
      <c r="TQA9" s="244"/>
      <c r="TQB9" s="664"/>
      <c r="TQC9" s="664"/>
      <c r="TQD9" s="664"/>
      <c r="TQE9" s="245"/>
      <c r="TQF9" s="246"/>
      <c r="TQG9" s="247"/>
      <c r="TQH9" s="243"/>
      <c r="TQI9" s="244"/>
      <c r="TQJ9" s="664"/>
      <c r="TQK9" s="664"/>
      <c r="TQL9" s="664"/>
      <c r="TQM9" s="245"/>
      <c r="TQN9" s="246"/>
      <c r="TQO9" s="247"/>
      <c r="TQP9" s="243"/>
      <c r="TQQ9" s="244"/>
      <c r="TQR9" s="664"/>
      <c r="TQS9" s="664"/>
      <c r="TQT9" s="664"/>
      <c r="TQU9" s="245"/>
      <c r="TQV9" s="246"/>
      <c r="TQW9" s="247"/>
      <c r="TQX9" s="243"/>
      <c r="TQY9" s="244"/>
      <c r="TQZ9" s="664"/>
      <c r="TRA9" s="664"/>
      <c r="TRB9" s="664"/>
      <c r="TRC9" s="245"/>
      <c r="TRD9" s="246"/>
      <c r="TRE9" s="247"/>
      <c r="TRF9" s="243"/>
      <c r="TRG9" s="244"/>
      <c r="TRH9" s="664"/>
      <c r="TRI9" s="664"/>
      <c r="TRJ9" s="664"/>
      <c r="TRK9" s="245"/>
      <c r="TRL9" s="246"/>
      <c r="TRM9" s="247"/>
      <c r="TRN9" s="243"/>
      <c r="TRO9" s="244"/>
      <c r="TRP9" s="664"/>
      <c r="TRQ9" s="664"/>
      <c r="TRR9" s="664"/>
      <c r="TRS9" s="245"/>
      <c r="TRT9" s="246"/>
      <c r="TRU9" s="247"/>
      <c r="TRV9" s="243"/>
      <c r="TRW9" s="244"/>
      <c r="TRX9" s="664"/>
      <c r="TRY9" s="664"/>
      <c r="TRZ9" s="664"/>
      <c r="TSA9" s="245"/>
      <c r="TSB9" s="246"/>
      <c r="TSC9" s="247"/>
      <c r="TSD9" s="243"/>
      <c r="TSE9" s="244"/>
      <c r="TSF9" s="664"/>
      <c r="TSG9" s="664"/>
      <c r="TSH9" s="664"/>
      <c r="TSI9" s="245"/>
      <c r="TSJ9" s="246"/>
      <c r="TSK9" s="247"/>
      <c r="TSL9" s="243"/>
      <c r="TSM9" s="244"/>
      <c r="TSN9" s="664"/>
      <c r="TSO9" s="664"/>
      <c r="TSP9" s="664"/>
      <c r="TSQ9" s="245"/>
      <c r="TSR9" s="246"/>
      <c r="TSS9" s="247"/>
      <c r="TST9" s="243"/>
      <c r="TSU9" s="244"/>
      <c r="TSV9" s="664"/>
      <c r="TSW9" s="664"/>
      <c r="TSX9" s="664"/>
      <c r="TSY9" s="245"/>
      <c r="TSZ9" s="246"/>
      <c r="TTA9" s="247"/>
      <c r="TTB9" s="243"/>
      <c r="TTC9" s="244"/>
      <c r="TTD9" s="664"/>
      <c r="TTE9" s="664"/>
      <c r="TTF9" s="664"/>
      <c r="TTG9" s="245"/>
      <c r="TTH9" s="246"/>
      <c r="TTI9" s="247"/>
      <c r="TTJ9" s="243"/>
      <c r="TTK9" s="244"/>
      <c r="TTL9" s="664"/>
      <c r="TTM9" s="664"/>
      <c r="TTN9" s="664"/>
      <c r="TTO9" s="245"/>
      <c r="TTP9" s="246"/>
      <c r="TTQ9" s="247"/>
      <c r="TTR9" s="243"/>
      <c r="TTS9" s="244"/>
      <c r="TTT9" s="664"/>
      <c r="TTU9" s="664"/>
      <c r="TTV9" s="664"/>
      <c r="TTW9" s="245"/>
      <c r="TTX9" s="246"/>
      <c r="TTY9" s="247"/>
      <c r="TTZ9" s="243"/>
      <c r="TUA9" s="244"/>
      <c r="TUB9" s="664"/>
      <c r="TUC9" s="664"/>
      <c r="TUD9" s="664"/>
      <c r="TUE9" s="245"/>
      <c r="TUF9" s="246"/>
      <c r="TUG9" s="247"/>
      <c r="TUH9" s="243"/>
      <c r="TUI9" s="244"/>
      <c r="TUJ9" s="664"/>
      <c r="TUK9" s="664"/>
      <c r="TUL9" s="664"/>
      <c r="TUM9" s="245"/>
      <c r="TUN9" s="246"/>
      <c r="TUO9" s="247"/>
      <c r="TUP9" s="243"/>
      <c r="TUQ9" s="244"/>
      <c r="TUR9" s="664"/>
      <c r="TUS9" s="664"/>
      <c r="TUT9" s="664"/>
      <c r="TUU9" s="245"/>
      <c r="TUV9" s="246"/>
      <c r="TUW9" s="247"/>
      <c r="TUX9" s="243"/>
      <c r="TUY9" s="244"/>
      <c r="TUZ9" s="664"/>
      <c r="TVA9" s="664"/>
      <c r="TVB9" s="664"/>
      <c r="TVC9" s="245"/>
      <c r="TVD9" s="246"/>
      <c r="TVE9" s="247"/>
      <c r="TVF9" s="243"/>
      <c r="TVG9" s="244"/>
      <c r="TVH9" s="664"/>
      <c r="TVI9" s="664"/>
      <c r="TVJ9" s="664"/>
      <c r="TVK9" s="245"/>
      <c r="TVL9" s="246"/>
      <c r="TVM9" s="247"/>
      <c r="TVN9" s="243"/>
      <c r="TVO9" s="244"/>
      <c r="TVP9" s="664"/>
      <c r="TVQ9" s="664"/>
      <c r="TVR9" s="664"/>
      <c r="TVS9" s="245"/>
      <c r="TVT9" s="246"/>
      <c r="TVU9" s="247"/>
      <c r="TVV9" s="243"/>
      <c r="TVW9" s="244"/>
      <c r="TVX9" s="664"/>
      <c r="TVY9" s="664"/>
      <c r="TVZ9" s="664"/>
      <c r="TWA9" s="245"/>
      <c r="TWB9" s="246"/>
      <c r="TWC9" s="247"/>
      <c r="TWD9" s="243"/>
      <c r="TWE9" s="244"/>
      <c r="TWF9" s="664"/>
      <c r="TWG9" s="664"/>
      <c r="TWH9" s="664"/>
      <c r="TWI9" s="245"/>
      <c r="TWJ9" s="246"/>
      <c r="TWK9" s="247"/>
      <c r="TWL9" s="243"/>
      <c r="TWM9" s="244"/>
      <c r="TWN9" s="664"/>
      <c r="TWO9" s="664"/>
      <c r="TWP9" s="664"/>
      <c r="TWQ9" s="245"/>
      <c r="TWR9" s="246"/>
      <c r="TWS9" s="247"/>
      <c r="TWT9" s="243"/>
      <c r="TWU9" s="244"/>
      <c r="TWV9" s="664"/>
      <c r="TWW9" s="664"/>
      <c r="TWX9" s="664"/>
      <c r="TWY9" s="245"/>
      <c r="TWZ9" s="246"/>
      <c r="TXA9" s="247"/>
      <c r="TXB9" s="243"/>
      <c r="TXC9" s="244"/>
      <c r="TXD9" s="664"/>
      <c r="TXE9" s="664"/>
      <c r="TXF9" s="664"/>
      <c r="TXG9" s="245"/>
      <c r="TXH9" s="246"/>
      <c r="TXI9" s="247"/>
      <c r="TXJ9" s="243"/>
      <c r="TXK9" s="244"/>
      <c r="TXL9" s="664"/>
      <c r="TXM9" s="664"/>
      <c r="TXN9" s="664"/>
      <c r="TXO9" s="245"/>
      <c r="TXP9" s="246"/>
      <c r="TXQ9" s="247"/>
      <c r="TXR9" s="243"/>
      <c r="TXS9" s="244"/>
      <c r="TXT9" s="664"/>
      <c r="TXU9" s="664"/>
      <c r="TXV9" s="664"/>
      <c r="TXW9" s="245"/>
      <c r="TXX9" s="246"/>
      <c r="TXY9" s="247"/>
      <c r="TXZ9" s="243"/>
      <c r="TYA9" s="244"/>
      <c r="TYB9" s="664"/>
      <c r="TYC9" s="664"/>
      <c r="TYD9" s="664"/>
      <c r="TYE9" s="245"/>
      <c r="TYF9" s="246"/>
      <c r="TYG9" s="247"/>
      <c r="TYH9" s="243"/>
      <c r="TYI9" s="244"/>
      <c r="TYJ9" s="664"/>
      <c r="TYK9" s="664"/>
      <c r="TYL9" s="664"/>
      <c r="TYM9" s="245"/>
      <c r="TYN9" s="246"/>
      <c r="TYO9" s="247"/>
      <c r="TYP9" s="243"/>
      <c r="TYQ9" s="244"/>
      <c r="TYR9" s="664"/>
      <c r="TYS9" s="664"/>
      <c r="TYT9" s="664"/>
      <c r="TYU9" s="245"/>
      <c r="TYV9" s="246"/>
      <c r="TYW9" s="247"/>
      <c r="TYX9" s="243"/>
      <c r="TYY9" s="244"/>
      <c r="TYZ9" s="664"/>
      <c r="TZA9" s="664"/>
      <c r="TZB9" s="664"/>
      <c r="TZC9" s="245"/>
      <c r="TZD9" s="246"/>
      <c r="TZE9" s="247"/>
      <c r="TZF9" s="243"/>
      <c r="TZG9" s="244"/>
      <c r="TZH9" s="664"/>
      <c r="TZI9" s="664"/>
      <c r="TZJ9" s="664"/>
      <c r="TZK9" s="245"/>
      <c r="TZL9" s="246"/>
      <c r="TZM9" s="247"/>
      <c r="TZN9" s="243"/>
      <c r="TZO9" s="244"/>
      <c r="TZP9" s="664"/>
      <c r="TZQ9" s="664"/>
      <c r="TZR9" s="664"/>
      <c r="TZS9" s="245"/>
      <c r="TZT9" s="246"/>
      <c r="TZU9" s="247"/>
      <c r="TZV9" s="243"/>
      <c r="TZW9" s="244"/>
      <c r="TZX9" s="664"/>
      <c r="TZY9" s="664"/>
      <c r="TZZ9" s="664"/>
      <c r="UAA9" s="245"/>
      <c r="UAB9" s="246"/>
      <c r="UAC9" s="247"/>
      <c r="UAD9" s="243"/>
      <c r="UAE9" s="244"/>
      <c r="UAF9" s="664"/>
      <c r="UAG9" s="664"/>
      <c r="UAH9" s="664"/>
      <c r="UAI9" s="245"/>
      <c r="UAJ9" s="246"/>
      <c r="UAK9" s="247"/>
      <c r="UAL9" s="243"/>
      <c r="UAM9" s="244"/>
      <c r="UAN9" s="664"/>
      <c r="UAO9" s="664"/>
      <c r="UAP9" s="664"/>
      <c r="UAQ9" s="245"/>
      <c r="UAR9" s="246"/>
      <c r="UAS9" s="247"/>
      <c r="UAT9" s="243"/>
      <c r="UAU9" s="244"/>
      <c r="UAV9" s="664"/>
      <c r="UAW9" s="664"/>
      <c r="UAX9" s="664"/>
      <c r="UAY9" s="245"/>
      <c r="UAZ9" s="246"/>
      <c r="UBA9" s="247"/>
      <c r="UBB9" s="243"/>
      <c r="UBC9" s="244"/>
      <c r="UBD9" s="664"/>
      <c r="UBE9" s="664"/>
      <c r="UBF9" s="664"/>
      <c r="UBG9" s="245"/>
      <c r="UBH9" s="246"/>
      <c r="UBI9" s="247"/>
      <c r="UBJ9" s="243"/>
      <c r="UBK9" s="244"/>
      <c r="UBL9" s="664"/>
      <c r="UBM9" s="664"/>
      <c r="UBN9" s="664"/>
      <c r="UBO9" s="245"/>
      <c r="UBP9" s="246"/>
      <c r="UBQ9" s="247"/>
      <c r="UBR9" s="243"/>
      <c r="UBS9" s="244"/>
      <c r="UBT9" s="664"/>
      <c r="UBU9" s="664"/>
      <c r="UBV9" s="664"/>
      <c r="UBW9" s="245"/>
      <c r="UBX9" s="246"/>
      <c r="UBY9" s="247"/>
      <c r="UBZ9" s="243"/>
      <c r="UCA9" s="244"/>
      <c r="UCB9" s="664"/>
      <c r="UCC9" s="664"/>
      <c r="UCD9" s="664"/>
      <c r="UCE9" s="245"/>
      <c r="UCF9" s="246"/>
      <c r="UCG9" s="247"/>
      <c r="UCH9" s="243"/>
      <c r="UCI9" s="244"/>
      <c r="UCJ9" s="664"/>
      <c r="UCK9" s="664"/>
      <c r="UCL9" s="664"/>
      <c r="UCM9" s="245"/>
      <c r="UCN9" s="246"/>
      <c r="UCO9" s="247"/>
      <c r="UCP9" s="243"/>
      <c r="UCQ9" s="244"/>
      <c r="UCR9" s="664"/>
      <c r="UCS9" s="664"/>
      <c r="UCT9" s="664"/>
      <c r="UCU9" s="245"/>
      <c r="UCV9" s="246"/>
      <c r="UCW9" s="247"/>
      <c r="UCX9" s="243"/>
      <c r="UCY9" s="244"/>
      <c r="UCZ9" s="664"/>
      <c r="UDA9" s="664"/>
      <c r="UDB9" s="664"/>
      <c r="UDC9" s="245"/>
      <c r="UDD9" s="246"/>
      <c r="UDE9" s="247"/>
      <c r="UDF9" s="243"/>
      <c r="UDG9" s="244"/>
      <c r="UDH9" s="664"/>
      <c r="UDI9" s="664"/>
      <c r="UDJ9" s="664"/>
      <c r="UDK9" s="245"/>
      <c r="UDL9" s="246"/>
      <c r="UDM9" s="247"/>
      <c r="UDN9" s="243"/>
      <c r="UDO9" s="244"/>
      <c r="UDP9" s="664"/>
      <c r="UDQ9" s="664"/>
      <c r="UDR9" s="664"/>
      <c r="UDS9" s="245"/>
      <c r="UDT9" s="246"/>
      <c r="UDU9" s="247"/>
      <c r="UDV9" s="243"/>
      <c r="UDW9" s="244"/>
      <c r="UDX9" s="664"/>
      <c r="UDY9" s="664"/>
      <c r="UDZ9" s="664"/>
      <c r="UEA9" s="245"/>
      <c r="UEB9" s="246"/>
      <c r="UEC9" s="247"/>
      <c r="UED9" s="243"/>
      <c r="UEE9" s="244"/>
      <c r="UEF9" s="664"/>
      <c r="UEG9" s="664"/>
      <c r="UEH9" s="664"/>
      <c r="UEI9" s="245"/>
      <c r="UEJ9" s="246"/>
      <c r="UEK9" s="247"/>
      <c r="UEL9" s="243"/>
      <c r="UEM9" s="244"/>
      <c r="UEN9" s="664"/>
      <c r="UEO9" s="664"/>
      <c r="UEP9" s="664"/>
      <c r="UEQ9" s="245"/>
      <c r="UER9" s="246"/>
      <c r="UES9" s="247"/>
      <c r="UET9" s="243"/>
      <c r="UEU9" s="244"/>
      <c r="UEV9" s="664"/>
      <c r="UEW9" s="664"/>
      <c r="UEX9" s="664"/>
      <c r="UEY9" s="245"/>
      <c r="UEZ9" s="246"/>
      <c r="UFA9" s="247"/>
      <c r="UFB9" s="243"/>
      <c r="UFC9" s="244"/>
      <c r="UFD9" s="664"/>
      <c r="UFE9" s="664"/>
      <c r="UFF9" s="664"/>
      <c r="UFG9" s="245"/>
      <c r="UFH9" s="246"/>
      <c r="UFI9" s="247"/>
      <c r="UFJ9" s="243"/>
      <c r="UFK9" s="244"/>
      <c r="UFL9" s="664"/>
      <c r="UFM9" s="664"/>
      <c r="UFN9" s="664"/>
      <c r="UFO9" s="245"/>
      <c r="UFP9" s="246"/>
      <c r="UFQ9" s="247"/>
      <c r="UFR9" s="243"/>
      <c r="UFS9" s="244"/>
      <c r="UFT9" s="664"/>
      <c r="UFU9" s="664"/>
      <c r="UFV9" s="664"/>
      <c r="UFW9" s="245"/>
      <c r="UFX9" s="246"/>
      <c r="UFY9" s="247"/>
      <c r="UFZ9" s="243"/>
      <c r="UGA9" s="244"/>
      <c r="UGB9" s="664"/>
      <c r="UGC9" s="664"/>
      <c r="UGD9" s="664"/>
      <c r="UGE9" s="245"/>
      <c r="UGF9" s="246"/>
      <c r="UGG9" s="247"/>
      <c r="UGH9" s="243"/>
      <c r="UGI9" s="244"/>
      <c r="UGJ9" s="664"/>
      <c r="UGK9" s="664"/>
      <c r="UGL9" s="664"/>
      <c r="UGM9" s="245"/>
      <c r="UGN9" s="246"/>
      <c r="UGO9" s="247"/>
      <c r="UGP9" s="243"/>
      <c r="UGQ9" s="244"/>
      <c r="UGR9" s="664"/>
      <c r="UGS9" s="664"/>
      <c r="UGT9" s="664"/>
      <c r="UGU9" s="245"/>
      <c r="UGV9" s="246"/>
      <c r="UGW9" s="247"/>
      <c r="UGX9" s="243"/>
      <c r="UGY9" s="244"/>
      <c r="UGZ9" s="664"/>
      <c r="UHA9" s="664"/>
      <c r="UHB9" s="664"/>
      <c r="UHC9" s="245"/>
      <c r="UHD9" s="246"/>
      <c r="UHE9" s="247"/>
      <c r="UHF9" s="243"/>
      <c r="UHG9" s="244"/>
      <c r="UHH9" s="664"/>
      <c r="UHI9" s="664"/>
      <c r="UHJ9" s="664"/>
      <c r="UHK9" s="245"/>
      <c r="UHL9" s="246"/>
      <c r="UHM9" s="247"/>
      <c r="UHN9" s="243"/>
      <c r="UHO9" s="244"/>
      <c r="UHP9" s="664"/>
      <c r="UHQ9" s="664"/>
      <c r="UHR9" s="664"/>
      <c r="UHS9" s="245"/>
      <c r="UHT9" s="246"/>
      <c r="UHU9" s="247"/>
      <c r="UHV9" s="243"/>
      <c r="UHW9" s="244"/>
      <c r="UHX9" s="664"/>
      <c r="UHY9" s="664"/>
      <c r="UHZ9" s="664"/>
      <c r="UIA9" s="245"/>
      <c r="UIB9" s="246"/>
      <c r="UIC9" s="247"/>
      <c r="UID9" s="243"/>
      <c r="UIE9" s="244"/>
      <c r="UIF9" s="664"/>
      <c r="UIG9" s="664"/>
      <c r="UIH9" s="664"/>
      <c r="UII9" s="245"/>
      <c r="UIJ9" s="246"/>
      <c r="UIK9" s="247"/>
      <c r="UIL9" s="243"/>
      <c r="UIM9" s="244"/>
      <c r="UIN9" s="664"/>
      <c r="UIO9" s="664"/>
      <c r="UIP9" s="664"/>
      <c r="UIQ9" s="245"/>
      <c r="UIR9" s="246"/>
      <c r="UIS9" s="247"/>
      <c r="UIT9" s="243"/>
      <c r="UIU9" s="244"/>
      <c r="UIV9" s="664"/>
      <c r="UIW9" s="664"/>
      <c r="UIX9" s="664"/>
      <c r="UIY9" s="245"/>
      <c r="UIZ9" s="246"/>
      <c r="UJA9" s="247"/>
      <c r="UJB9" s="243"/>
      <c r="UJC9" s="244"/>
      <c r="UJD9" s="664"/>
      <c r="UJE9" s="664"/>
      <c r="UJF9" s="664"/>
      <c r="UJG9" s="245"/>
      <c r="UJH9" s="246"/>
      <c r="UJI9" s="247"/>
      <c r="UJJ9" s="243"/>
      <c r="UJK9" s="244"/>
      <c r="UJL9" s="664"/>
      <c r="UJM9" s="664"/>
      <c r="UJN9" s="664"/>
      <c r="UJO9" s="245"/>
      <c r="UJP9" s="246"/>
      <c r="UJQ9" s="247"/>
      <c r="UJR9" s="243"/>
      <c r="UJS9" s="244"/>
      <c r="UJT9" s="664"/>
      <c r="UJU9" s="664"/>
      <c r="UJV9" s="664"/>
      <c r="UJW9" s="245"/>
      <c r="UJX9" s="246"/>
      <c r="UJY9" s="247"/>
      <c r="UJZ9" s="243"/>
      <c r="UKA9" s="244"/>
      <c r="UKB9" s="664"/>
      <c r="UKC9" s="664"/>
      <c r="UKD9" s="664"/>
      <c r="UKE9" s="245"/>
      <c r="UKF9" s="246"/>
      <c r="UKG9" s="247"/>
      <c r="UKH9" s="243"/>
      <c r="UKI9" s="244"/>
      <c r="UKJ9" s="664"/>
      <c r="UKK9" s="664"/>
      <c r="UKL9" s="664"/>
      <c r="UKM9" s="245"/>
      <c r="UKN9" s="246"/>
      <c r="UKO9" s="247"/>
      <c r="UKP9" s="243"/>
      <c r="UKQ9" s="244"/>
      <c r="UKR9" s="664"/>
      <c r="UKS9" s="664"/>
      <c r="UKT9" s="664"/>
      <c r="UKU9" s="245"/>
      <c r="UKV9" s="246"/>
      <c r="UKW9" s="247"/>
      <c r="UKX9" s="243"/>
      <c r="UKY9" s="244"/>
      <c r="UKZ9" s="664"/>
      <c r="ULA9" s="664"/>
      <c r="ULB9" s="664"/>
      <c r="ULC9" s="245"/>
      <c r="ULD9" s="246"/>
      <c r="ULE9" s="247"/>
      <c r="ULF9" s="243"/>
      <c r="ULG9" s="244"/>
      <c r="ULH9" s="664"/>
      <c r="ULI9" s="664"/>
      <c r="ULJ9" s="664"/>
      <c r="ULK9" s="245"/>
      <c r="ULL9" s="246"/>
      <c r="ULM9" s="247"/>
      <c r="ULN9" s="243"/>
      <c r="ULO9" s="244"/>
      <c r="ULP9" s="664"/>
      <c r="ULQ9" s="664"/>
      <c r="ULR9" s="664"/>
      <c r="ULS9" s="245"/>
      <c r="ULT9" s="246"/>
      <c r="ULU9" s="247"/>
      <c r="ULV9" s="243"/>
      <c r="ULW9" s="244"/>
      <c r="ULX9" s="664"/>
      <c r="ULY9" s="664"/>
      <c r="ULZ9" s="664"/>
      <c r="UMA9" s="245"/>
      <c r="UMB9" s="246"/>
      <c r="UMC9" s="247"/>
      <c r="UMD9" s="243"/>
      <c r="UME9" s="244"/>
      <c r="UMF9" s="664"/>
      <c r="UMG9" s="664"/>
      <c r="UMH9" s="664"/>
      <c r="UMI9" s="245"/>
      <c r="UMJ9" s="246"/>
      <c r="UMK9" s="247"/>
      <c r="UML9" s="243"/>
      <c r="UMM9" s="244"/>
      <c r="UMN9" s="664"/>
      <c r="UMO9" s="664"/>
      <c r="UMP9" s="664"/>
      <c r="UMQ9" s="245"/>
      <c r="UMR9" s="246"/>
      <c r="UMS9" s="247"/>
      <c r="UMT9" s="243"/>
      <c r="UMU9" s="244"/>
      <c r="UMV9" s="664"/>
      <c r="UMW9" s="664"/>
      <c r="UMX9" s="664"/>
      <c r="UMY9" s="245"/>
      <c r="UMZ9" s="246"/>
      <c r="UNA9" s="247"/>
      <c r="UNB9" s="243"/>
      <c r="UNC9" s="244"/>
      <c r="UND9" s="664"/>
      <c r="UNE9" s="664"/>
      <c r="UNF9" s="664"/>
      <c r="UNG9" s="245"/>
      <c r="UNH9" s="246"/>
      <c r="UNI9" s="247"/>
      <c r="UNJ9" s="243"/>
      <c r="UNK9" s="244"/>
      <c r="UNL9" s="664"/>
      <c r="UNM9" s="664"/>
      <c r="UNN9" s="664"/>
      <c r="UNO9" s="245"/>
      <c r="UNP9" s="246"/>
      <c r="UNQ9" s="247"/>
      <c r="UNR9" s="243"/>
      <c r="UNS9" s="244"/>
      <c r="UNT9" s="664"/>
      <c r="UNU9" s="664"/>
      <c r="UNV9" s="664"/>
      <c r="UNW9" s="245"/>
      <c r="UNX9" s="246"/>
      <c r="UNY9" s="247"/>
      <c r="UNZ9" s="243"/>
      <c r="UOA9" s="244"/>
      <c r="UOB9" s="664"/>
      <c r="UOC9" s="664"/>
      <c r="UOD9" s="664"/>
      <c r="UOE9" s="245"/>
      <c r="UOF9" s="246"/>
      <c r="UOG9" s="247"/>
      <c r="UOH9" s="243"/>
      <c r="UOI9" s="244"/>
      <c r="UOJ9" s="664"/>
      <c r="UOK9" s="664"/>
      <c r="UOL9" s="664"/>
      <c r="UOM9" s="245"/>
      <c r="UON9" s="246"/>
      <c r="UOO9" s="247"/>
      <c r="UOP9" s="243"/>
      <c r="UOQ9" s="244"/>
      <c r="UOR9" s="664"/>
      <c r="UOS9" s="664"/>
      <c r="UOT9" s="664"/>
      <c r="UOU9" s="245"/>
      <c r="UOV9" s="246"/>
      <c r="UOW9" s="247"/>
      <c r="UOX9" s="243"/>
      <c r="UOY9" s="244"/>
      <c r="UOZ9" s="664"/>
      <c r="UPA9" s="664"/>
      <c r="UPB9" s="664"/>
      <c r="UPC9" s="245"/>
      <c r="UPD9" s="246"/>
      <c r="UPE9" s="247"/>
      <c r="UPF9" s="243"/>
      <c r="UPG9" s="244"/>
      <c r="UPH9" s="664"/>
      <c r="UPI9" s="664"/>
      <c r="UPJ9" s="664"/>
      <c r="UPK9" s="245"/>
      <c r="UPL9" s="246"/>
      <c r="UPM9" s="247"/>
      <c r="UPN9" s="243"/>
      <c r="UPO9" s="244"/>
      <c r="UPP9" s="664"/>
      <c r="UPQ9" s="664"/>
      <c r="UPR9" s="664"/>
      <c r="UPS9" s="245"/>
      <c r="UPT9" s="246"/>
      <c r="UPU9" s="247"/>
      <c r="UPV9" s="243"/>
      <c r="UPW9" s="244"/>
      <c r="UPX9" s="664"/>
      <c r="UPY9" s="664"/>
      <c r="UPZ9" s="664"/>
      <c r="UQA9" s="245"/>
      <c r="UQB9" s="246"/>
      <c r="UQC9" s="247"/>
      <c r="UQD9" s="243"/>
      <c r="UQE9" s="244"/>
      <c r="UQF9" s="664"/>
      <c r="UQG9" s="664"/>
      <c r="UQH9" s="664"/>
      <c r="UQI9" s="245"/>
      <c r="UQJ9" s="246"/>
      <c r="UQK9" s="247"/>
      <c r="UQL9" s="243"/>
      <c r="UQM9" s="244"/>
      <c r="UQN9" s="664"/>
      <c r="UQO9" s="664"/>
      <c r="UQP9" s="664"/>
      <c r="UQQ9" s="245"/>
      <c r="UQR9" s="246"/>
      <c r="UQS9" s="247"/>
      <c r="UQT9" s="243"/>
      <c r="UQU9" s="244"/>
      <c r="UQV9" s="664"/>
      <c r="UQW9" s="664"/>
      <c r="UQX9" s="664"/>
      <c r="UQY9" s="245"/>
      <c r="UQZ9" s="246"/>
      <c r="URA9" s="247"/>
      <c r="URB9" s="243"/>
      <c r="URC9" s="244"/>
      <c r="URD9" s="664"/>
      <c r="URE9" s="664"/>
      <c r="URF9" s="664"/>
      <c r="URG9" s="245"/>
      <c r="URH9" s="246"/>
      <c r="URI9" s="247"/>
      <c r="URJ9" s="243"/>
      <c r="URK9" s="244"/>
      <c r="URL9" s="664"/>
      <c r="URM9" s="664"/>
      <c r="URN9" s="664"/>
      <c r="URO9" s="245"/>
      <c r="URP9" s="246"/>
      <c r="URQ9" s="247"/>
      <c r="URR9" s="243"/>
      <c r="URS9" s="244"/>
      <c r="URT9" s="664"/>
      <c r="URU9" s="664"/>
      <c r="URV9" s="664"/>
      <c r="URW9" s="245"/>
      <c r="URX9" s="246"/>
      <c r="URY9" s="247"/>
      <c r="URZ9" s="243"/>
      <c r="USA9" s="244"/>
      <c r="USB9" s="664"/>
      <c r="USC9" s="664"/>
      <c r="USD9" s="664"/>
      <c r="USE9" s="245"/>
      <c r="USF9" s="246"/>
      <c r="USG9" s="247"/>
      <c r="USH9" s="243"/>
      <c r="USI9" s="244"/>
      <c r="USJ9" s="664"/>
      <c r="USK9" s="664"/>
      <c r="USL9" s="664"/>
      <c r="USM9" s="245"/>
      <c r="USN9" s="246"/>
      <c r="USO9" s="247"/>
      <c r="USP9" s="243"/>
      <c r="USQ9" s="244"/>
      <c r="USR9" s="664"/>
      <c r="USS9" s="664"/>
      <c r="UST9" s="664"/>
      <c r="USU9" s="245"/>
      <c r="USV9" s="246"/>
      <c r="USW9" s="247"/>
      <c r="USX9" s="243"/>
      <c r="USY9" s="244"/>
      <c r="USZ9" s="664"/>
      <c r="UTA9" s="664"/>
      <c r="UTB9" s="664"/>
      <c r="UTC9" s="245"/>
      <c r="UTD9" s="246"/>
      <c r="UTE9" s="247"/>
      <c r="UTF9" s="243"/>
      <c r="UTG9" s="244"/>
      <c r="UTH9" s="664"/>
      <c r="UTI9" s="664"/>
      <c r="UTJ9" s="664"/>
      <c r="UTK9" s="245"/>
      <c r="UTL9" s="246"/>
      <c r="UTM9" s="247"/>
      <c r="UTN9" s="243"/>
      <c r="UTO9" s="244"/>
      <c r="UTP9" s="664"/>
      <c r="UTQ9" s="664"/>
      <c r="UTR9" s="664"/>
      <c r="UTS9" s="245"/>
      <c r="UTT9" s="246"/>
      <c r="UTU9" s="247"/>
      <c r="UTV9" s="243"/>
      <c r="UTW9" s="244"/>
      <c r="UTX9" s="664"/>
      <c r="UTY9" s="664"/>
      <c r="UTZ9" s="664"/>
      <c r="UUA9" s="245"/>
      <c r="UUB9" s="246"/>
      <c r="UUC9" s="247"/>
      <c r="UUD9" s="243"/>
      <c r="UUE9" s="244"/>
      <c r="UUF9" s="664"/>
      <c r="UUG9" s="664"/>
      <c r="UUH9" s="664"/>
      <c r="UUI9" s="245"/>
      <c r="UUJ9" s="246"/>
      <c r="UUK9" s="247"/>
      <c r="UUL9" s="243"/>
      <c r="UUM9" s="244"/>
      <c r="UUN9" s="664"/>
      <c r="UUO9" s="664"/>
      <c r="UUP9" s="664"/>
      <c r="UUQ9" s="245"/>
      <c r="UUR9" s="246"/>
      <c r="UUS9" s="247"/>
      <c r="UUT9" s="243"/>
      <c r="UUU9" s="244"/>
      <c r="UUV9" s="664"/>
      <c r="UUW9" s="664"/>
      <c r="UUX9" s="664"/>
      <c r="UUY9" s="245"/>
      <c r="UUZ9" s="246"/>
      <c r="UVA9" s="247"/>
      <c r="UVB9" s="243"/>
      <c r="UVC9" s="244"/>
      <c r="UVD9" s="664"/>
      <c r="UVE9" s="664"/>
      <c r="UVF9" s="664"/>
      <c r="UVG9" s="245"/>
      <c r="UVH9" s="246"/>
      <c r="UVI9" s="247"/>
      <c r="UVJ9" s="243"/>
      <c r="UVK9" s="244"/>
      <c r="UVL9" s="664"/>
      <c r="UVM9" s="664"/>
      <c r="UVN9" s="664"/>
      <c r="UVO9" s="245"/>
      <c r="UVP9" s="246"/>
      <c r="UVQ9" s="247"/>
      <c r="UVR9" s="243"/>
      <c r="UVS9" s="244"/>
      <c r="UVT9" s="664"/>
      <c r="UVU9" s="664"/>
      <c r="UVV9" s="664"/>
      <c r="UVW9" s="245"/>
      <c r="UVX9" s="246"/>
      <c r="UVY9" s="247"/>
      <c r="UVZ9" s="243"/>
      <c r="UWA9" s="244"/>
      <c r="UWB9" s="664"/>
      <c r="UWC9" s="664"/>
      <c r="UWD9" s="664"/>
      <c r="UWE9" s="245"/>
      <c r="UWF9" s="246"/>
      <c r="UWG9" s="247"/>
      <c r="UWH9" s="243"/>
      <c r="UWI9" s="244"/>
      <c r="UWJ9" s="664"/>
      <c r="UWK9" s="664"/>
      <c r="UWL9" s="664"/>
      <c r="UWM9" s="245"/>
      <c r="UWN9" s="246"/>
      <c r="UWO9" s="247"/>
      <c r="UWP9" s="243"/>
      <c r="UWQ9" s="244"/>
      <c r="UWR9" s="664"/>
      <c r="UWS9" s="664"/>
      <c r="UWT9" s="664"/>
      <c r="UWU9" s="245"/>
      <c r="UWV9" s="246"/>
      <c r="UWW9" s="247"/>
      <c r="UWX9" s="243"/>
      <c r="UWY9" s="244"/>
      <c r="UWZ9" s="664"/>
      <c r="UXA9" s="664"/>
      <c r="UXB9" s="664"/>
      <c r="UXC9" s="245"/>
      <c r="UXD9" s="246"/>
      <c r="UXE9" s="247"/>
      <c r="UXF9" s="243"/>
      <c r="UXG9" s="244"/>
      <c r="UXH9" s="664"/>
      <c r="UXI9" s="664"/>
      <c r="UXJ9" s="664"/>
      <c r="UXK9" s="245"/>
      <c r="UXL9" s="246"/>
      <c r="UXM9" s="247"/>
      <c r="UXN9" s="243"/>
      <c r="UXO9" s="244"/>
      <c r="UXP9" s="664"/>
      <c r="UXQ9" s="664"/>
      <c r="UXR9" s="664"/>
      <c r="UXS9" s="245"/>
      <c r="UXT9" s="246"/>
      <c r="UXU9" s="247"/>
      <c r="UXV9" s="243"/>
      <c r="UXW9" s="244"/>
      <c r="UXX9" s="664"/>
      <c r="UXY9" s="664"/>
      <c r="UXZ9" s="664"/>
      <c r="UYA9" s="245"/>
      <c r="UYB9" s="246"/>
      <c r="UYC9" s="247"/>
      <c r="UYD9" s="243"/>
      <c r="UYE9" s="244"/>
      <c r="UYF9" s="664"/>
      <c r="UYG9" s="664"/>
      <c r="UYH9" s="664"/>
      <c r="UYI9" s="245"/>
      <c r="UYJ9" s="246"/>
      <c r="UYK9" s="247"/>
      <c r="UYL9" s="243"/>
      <c r="UYM9" s="244"/>
      <c r="UYN9" s="664"/>
      <c r="UYO9" s="664"/>
      <c r="UYP9" s="664"/>
      <c r="UYQ9" s="245"/>
      <c r="UYR9" s="246"/>
      <c r="UYS9" s="247"/>
      <c r="UYT9" s="243"/>
      <c r="UYU9" s="244"/>
      <c r="UYV9" s="664"/>
      <c r="UYW9" s="664"/>
      <c r="UYX9" s="664"/>
      <c r="UYY9" s="245"/>
      <c r="UYZ9" s="246"/>
      <c r="UZA9" s="247"/>
      <c r="UZB9" s="243"/>
      <c r="UZC9" s="244"/>
      <c r="UZD9" s="664"/>
      <c r="UZE9" s="664"/>
      <c r="UZF9" s="664"/>
      <c r="UZG9" s="245"/>
      <c r="UZH9" s="246"/>
      <c r="UZI9" s="247"/>
      <c r="UZJ9" s="243"/>
      <c r="UZK9" s="244"/>
      <c r="UZL9" s="664"/>
      <c r="UZM9" s="664"/>
      <c r="UZN9" s="664"/>
      <c r="UZO9" s="245"/>
      <c r="UZP9" s="246"/>
      <c r="UZQ9" s="247"/>
      <c r="UZR9" s="243"/>
      <c r="UZS9" s="244"/>
      <c r="UZT9" s="664"/>
      <c r="UZU9" s="664"/>
      <c r="UZV9" s="664"/>
      <c r="UZW9" s="245"/>
      <c r="UZX9" s="246"/>
      <c r="UZY9" s="247"/>
      <c r="UZZ9" s="243"/>
      <c r="VAA9" s="244"/>
      <c r="VAB9" s="664"/>
      <c r="VAC9" s="664"/>
      <c r="VAD9" s="664"/>
      <c r="VAE9" s="245"/>
      <c r="VAF9" s="246"/>
      <c r="VAG9" s="247"/>
      <c r="VAH9" s="243"/>
      <c r="VAI9" s="244"/>
      <c r="VAJ9" s="664"/>
      <c r="VAK9" s="664"/>
      <c r="VAL9" s="664"/>
      <c r="VAM9" s="245"/>
      <c r="VAN9" s="246"/>
      <c r="VAO9" s="247"/>
      <c r="VAP9" s="243"/>
      <c r="VAQ9" s="244"/>
      <c r="VAR9" s="664"/>
      <c r="VAS9" s="664"/>
      <c r="VAT9" s="664"/>
      <c r="VAU9" s="245"/>
      <c r="VAV9" s="246"/>
      <c r="VAW9" s="247"/>
      <c r="VAX9" s="243"/>
      <c r="VAY9" s="244"/>
      <c r="VAZ9" s="664"/>
      <c r="VBA9" s="664"/>
      <c r="VBB9" s="664"/>
      <c r="VBC9" s="245"/>
      <c r="VBD9" s="246"/>
      <c r="VBE9" s="247"/>
      <c r="VBF9" s="243"/>
      <c r="VBG9" s="244"/>
      <c r="VBH9" s="664"/>
      <c r="VBI9" s="664"/>
      <c r="VBJ9" s="664"/>
      <c r="VBK9" s="245"/>
      <c r="VBL9" s="246"/>
      <c r="VBM9" s="247"/>
      <c r="VBN9" s="243"/>
      <c r="VBO9" s="244"/>
      <c r="VBP9" s="664"/>
      <c r="VBQ9" s="664"/>
      <c r="VBR9" s="664"/>
      <c r="VBS9" s="245"/>
      <c r="VBT9" s="246"/>
      <c r="VBU9" s="247"/>
      <c r="VBV9" s="243"/>
      <c r="VBW9" s="244"/>
      <c r="VBX9" s="664"/>
      <c r="VBY9" s="664"/>
      <c r="VBZ9" s="664"/>
      <c r="VCA9" s="245"/>
      <c r="VCB9" s="246"/>
      <c r="VCC9" s="247"/>
      <c r="VCD9" s="243"/>
      <c r="VCE9" s="244"/>
      <c r="VCF9" s="664"/>
      <c r="VCG9" s="664"/>
      <c r="VCH9" s="664"/>
      <c r="VCI9" s="245"/>
      <c r="VCJ9" s="246"/>
      <c r="VCK9" s="247"/>
      <c r="VCL9" s="243"/>
      <c r="VCM9" s="244"/>
      <c r="VCN9" s="664"/>
      <c r="VCO9" s="664"/>
      <c r="VCP9" s="664"/>
      <c r="VCQ9" s="245"/>
      <c r="VCR9" s="246"/>
      <c r="VCS9" s="247"/>
      <c r="VCT9" s="243"/>
      <c r="VCU9" s="244"/>
      <c r="VCV9" s="664"/>
      <c r="VCW9" s="664"/>
      <c r="VCX9" s="664"/>
      <c r="VCY9" s="245"/>
      <c r="VCZ9" s="246"/>
      <c r="VDA9" s="247"/>
      <c r="VDB9" s="243"/>
      <c r="VDC9" s="244"/>
      <c r="VDD9" s="664"/>
      <c r="VDE9" s="664"/>
      <c r="VDF9" s="664"/>
      <c r="VDG9" s="245"/>
      <c r="VDH9" s="246"/>
      <c r="VDI9" s="247"/>
      <c r="VDJ9" s="243"/>
      <c r="VDK9" s="244"/>
      <c r="VDL9" s="664"/>
      <c r="VDM9" s="664"/>
      <c r="VDN9" s="664"/>
      <c r="VDO9" s="245"/>
      <c r="VDP9" s="246"/>
      <c r="VDQ9" s="247"/>
      <c r="VDR9" s="243"/>
      <c r="VDS9" s="244"/>
      <c r="VDT9" s="664"/>
      <c r="VDU9" s="664"/>
      <c r="VDV9" s="664"/>
      <c r="VDW9" s="245"/>
      <c r="VDX9" s="246"/>
      <c r="VDY9" s="247"/>
      <c r="VDZ9" s="243"/>
      <c r="VEA9" s="244"/>
      <c r="VEB9" s="664"/>
      <c r="VEC9" s="664"/>
      <c r="VED9" s="664"/>
      <c r="VEE9" s="245"/>
      <c r="VEF9" s="246"/>
      <c r="VEG9" s="247"/>
      <c r="VEH9" s="243"/>
      <c r="VEI9" s="244"/>
      <c r="VEJ9" s="664"/>
      <c r="VEK9" s="664"/>
      <c r="VEL9" s="664"/>
      <c r="VEM9" s="245"/>
      <c r="VEN9" s="246"/>
      <c r="VEO9" s="247"/>
      <c r="VEP9" s="243"/>
      <c r="VEQ9" s="244"/>
      <c r="VER9" s="664"/>
      <c r="VES9" s="664"/>
      <c r="VET9" s="664"/>
      <c r="VEU9" s="245"/>
      <c r="VEV9" s="246"/>
      <c r="VEW9" s="247"/>
      <c r="VEX9" s="243"/>
      <c r="VEY9" s="244"/>
      <c r="VEZ9" s="664"/>
      <c r="VFA9" s="664"/>
      <c r="VFB9" s="664"/>
      <c r="VFC9" s="245"/>
      <c r="VFD9" s="246"/>
      <c r="VFE9" s="247"/>
      <c r="VFF9" s="243"/>
      <c r="VFG9" s="244"/>
      <c r="VFH9" s="664"/>
      <c r="VFI9" s="664"/>
      <c r="VFJ9" s="664"/>
      <c r="VFK9" s="245"/>
      <c r="VFL9" s="246"/>
      <c r="VFM9" s="247"/>
      <c r="VFN9" s="243"/>
      <c r="VFO9" s="244"/>
      <c r="VFP9" s="664"/>
      <c r="VFQ9" s="664"/>
      <c r="VFR9" s="664"/>
      <c r="VFS9" s="245"/>
      <c r="VFT9" s="246"/>
      <c r="VFU9" s="247"/>
      <c r="VFV9" s="243"/>
      <c r="VFW9" s="244"/>
      <c r="VFX9" s="664"/>
      <c r="VFY9" s="664"/>
      <c r="VFZ9" s="664"/>
      <c r="VGA9" s="245"/>
      <c r="VGB9" s="246"/>
      <c r="VGC9" s="247"/>
      <c r="VGD9" s="243"/>
      <c r="VGE9" s="244"/>
      <c r="VGF9" s="664"/>
      <c r="VGG9" s="664"/>
      <c r="VGH9" s="664"/>
      <c r="VGI9" s="245"/>
      <c r="VGJ9" s="246"/>
      <c r="VGK9" s="247"/>
      <c r="VGL9" s="243"/>
      <c r="VGM9" s="244"/>
      <c r="VGN9" s="664"/>
      <c r="VGO9" s="664"/>
      <c r="VGP9" s="664"/>
      <c r="VGQ9" s="245"/>
      <c r="VGR9" s="246"/>
      <c r="VGS9" s="247"/>
      <c r="VGT9" s="243"/>
      <c r="VGU9" s="244"/>
      <c r="VGV9" s="664"/>
      <c r="VGW9" s="664"/>
      <c r="VGX9" s="664"/>
      <c r="VGY9" s="245"/>
      <c r="VGZ9" s="246"/>
      <c r="VHA9" s="247"/>
      <c r="VHB9" s="243"/>
      <c r="VHC9" s="244"/>
      <c r="VHD9" s="664"/>
      <c r="VHE9" s="664"/>
      <c r="VHF9" s="664"/>
      <c r="VHG9" s="245"/>
      <c r="VHH9" s="246"/>
      <c r="VHI9" s="247"/>
      <c r="VHJ9" s="243"/>
      <c r="VHK9" s="244"/>
      <c r="VHL9" s="664"/>
      <c r="VHM9" s="664"/>
      <c r="VHN9" s="664"/>
      <c r="VHO9" s="245"/>
      <c r="VHP9" s="246"/>
      <c r="VHQ9" s="247"/>
      <c r="VHR9" s="243"/>
      <c r="VHS9" s="244"/>
      <c r="VHT9" s="664"/>
      <c r="VHU9" s="664"/>
      <c r="VHV9" s="664"/>
      <c r="VHW9" s="245"/>
      <c r="VHX9" s="246"/>
      <c r="VHY9" s="247"/>
      <c r="VHZ9" s="243"/>
      <c r="VIA9" s="244"/>
      <c r="VIB9" s="664"/>
      <c r="VIC9" s="664"/>
      <c r="VID9" s="664"/>
      <c r="VIE9" s="245"/>
      <c r="VIF9" s="246"/>
      <c r="VIG9" s="247"/>
      <c r="VIH9" s="243"/>
      <c r="VII9" s="244"/>
      <c r="VIJ9" s="664"/>
      <c r="VIK9" s="664"/>
      <c r="VIL9" s="664"/>
      <c r="VIM9" s="245"/>
      <c r="VIN9" s="246"/>
      <c r="VIO9" s="247"/>
      <c r="VIP9" s="243"/>
      <c r="VIQ9" s="244"/>
      <c r="VIR9" s="664"/>
      <c r="VIS9" s="664"/>
      <c r="VIT9" s="664"/>
      <c r="VIU9" s="245"/>
      <c r="VIV9" s="246"/>
      <c r="VIW9" s="247"/>
      <c r="VIX9" s="243"/>
      <c r="VIY9" s="244"/>
      <c r="VIZ9" s="664"/>
      <c r="VJA9" s="664"/>
      <c r="VJB9" s="664"/>
      <c r="VJC9" s="245"/>
      <c r="VJD9" s="246"/>
      <c r="VJE9" s="247"/>
      <c r="VJF9" s="243"/>
      <c r="VJG9" s="244"/>
      <c r="VJH9" s="664"/>
      <c r="VJI9" s="664"/>
      <c r="VJJ9" s="664"/>
      <c r="VJK9" s="245"/>
      <c r="VJL9" s="246"/>
      <c r="VJM9" s="247"/>
      <c r="VJN9" s="243"/>
      <c r="VJO9" s="244"/>
      <c r="VJP9" s="664"/>
      <c r="VJQ9" s="664"/>
      <c r="VJR9" s="664"/>
      <c r="VJS9" s="245"/>
      <c r="VJT9" s="246"/>
      <c r="VJU9" s="247"/>
      <c r="VJV9" s="243"/>
      <c r="VJW9" s="244"/>
      <c r="VJX9" s="664"/>
      <c r="VJY9" s="664"/>
      <c r="VJZ9" s="664"/>
      <c r="VKA9" s="245"/>
      <c r="VKB9" s="246"/>
      <c r="VKC9" s="247"/>
      <c r="VKD9" s="243"/>
      <c r="VKE9" s="244"/>
      <c r="VKF9" s="664"/>
      <c r="VKG9" s="664"/>
      <c r="VKH9" s="664"/>
      <c r="VKI9" s="245"/>
      <c r="VKJ9" s="246"/>
      <c r="VKK9" s="247"/>
      <c r="VKL9" s="243"/>
      <c r="VKM9" s="244"/>
      <c r="VKN9" s="664"/>
      <c r="VKO9" s="664"/>
      <c r="VKP9" s="664"/>
      <c r="VKQ9" s="245"/>
      <c r="VKR9" s="246"/>
      <c r="VKS9" s="247"/>
      <c r="VKT9" s="243"/>
      <c r="VKU9" s="244"/>
      <c r="VKV9" s="664"/>
      <c r="VKW9" s="664"/>
      <c r="VKX9" s="664"/>
      <c r="VKY9" s="245"/>
      <c r="VKZ9" s="246"/>
      <c r="VLA9" s="247"/>
      <c r="VLB9" s="243"/>
      <c r="VLC9" s="244"/>
      <c r="VLD9" s="664"/>
      <c r="VLE9" s="664"/>
      <c r="VLF9" s="664"/>
      <c r="VLG9" s="245"/>
      <c r="VLH9" s="246"/>
      <c r="VLI9" s="247"/>
      <c r="VLJ9" s="243"/>
      <c r="VLK9" s="244"/>
      <c r="VLL9" s="664"/>
      <c r="VLM9" s="664"/>
      <c r="VLN9" s="664"/>
      <c r="VLO9" s="245"/>
      <c r="VLP9" s="246"/>
      <c r="VLQ9" s="247"/>
      <c r="VLR9" s="243"/>
      <c r="VLS9" s="244"/>
      <c r="VLT9" s="664"/>
      <c r="VLU9" s="664"/>
      <c r="VLV9" s="664"/>
      <c r="VLW9" s="245"/>
      <c r="VLX9" s="246"/>
      <c r="VLY9" s="247"/>
      <c r="VLZ9" s="243"/>
      <c r="VMA9" s="244"/>
      <c r="VMB9" s="664"/>
      <c r="VMC9" s="664"/>
      <c r="VMD9" s="664"/>
      <c r="VME9" s="245"/>
      <c r="VMF9" s="246"/>
      <c r="VMG9" s="247"/>
      <c r="VMH9" s="243"/>
      <c r="VMI9" s="244"/>
      <c r="VMJ9" s="664"/>
      <c r="VMK9" s="664"/>
      <c r="VML9" s="664"/>
      <c r="VMM9" s="245"/>
      <c r="VMN9" s="246"/>
      <c r="VMO9" s="247"/>
      <c r="VMP9" s="243"/>
      <c r="VMQ9" s="244"/>
      <c r="VMR9" s="664"/>
      <c r="VMS9" s="664"/>
      <c r="VMT9" s="664"/>
      <c r="VMU9" s="245"/>
      <c r="VMV9" s="246"/>
      <c r="VMW9" s="247"/>
      <c r="VMX9" s="243"/>
      <c r="VMY9" s="244"/>
      <c r="VMZ9" s="664"/>
      <c r="VNA9" s="664"/>
      <c r="VNB9" s="664"/>
      <c r="VNC9" s="245"/>
      <c r="VND9" s="246"/>
      <c r="VNE9" s="247"/>
      <c r="VNF9" s="243"/>
      <c r="VNG9" s="244"/>
      <c r="VNH9" s="664"/>
      <c r="VNI9" s="664"/>
      <c r="VNJ9" s="664"/>
      <c r="VNK9" s="245"/>
      <c r="VNL9" s="246"/>
      <c r="VNM9" s="247"/>
      <c r="VNN9" s="243"/>
      <c r="VNO9" s="244"/>
      <c r="VNP9" s="664"/>
      <c r="VNQ9" s="664"/>
      <c r="VNR9" s="664"/>
      <c r="VNS9" s="245"/>
      <c r="VNT9" s="246"/>
      <c r="VNU9" s="247"/>
      <c r="VNV9" s="243"/>
      <c r="VNW9" s="244"/>
      <c r="VNX9" s="664"/>
      <c r="VNY9" s="664"/>
      <c r="VNZ9" s="664"/>
      <c r="VOA9" s="245"/>
      <c r="VOB9" s="246"/>
      <c r="VOC9" s="247"/>
      <c r="VOD9" s="243"/>
      <c r="VOE9" s="244"/>
      <c r="VOF9" s="664"/>
      <c r="VOG9" s="664"/>
      <c r="VOH9" s="664"/>
      <c r="VOI9" s="245"/>
      <c r="VOJ9" s="246"/>
      <c r="VOK9" s="247"/>
      <c r="VOL9" s="243"/>
      <c r="VOM9" s="244"/>
      <c r="VON9" s="664"/>
      <c r="VOO9" s="664"/>
      <c r="VOP9" s="664"/>
      <c r="VOQ9" s="245"/>
      <c r="VOR9" s="246"/>
      <c r="VOS9" s="247"/>
      <c r="VOT9" s="243"/>
      <c r="VOU9" s="244"/>
      <c r="VOV9" s="664"/>
      <c r="VOW9" s="664"/>
      <c r="VOX9" s="664"/>
      <c r="VOY9" s="245"/>
      <c r="VOZ9" s="246"/>
      <c r="VPA9" s="247"/>
      <c r="VPB9" s="243"/>
      <c r="VPC9" s="244"/>
      <c r="VPD9" s="664"/>
      <c r="VPE9" s="664"/>
      <c r="VPF9" s="664"/>
      <c r="VPG9" s="245"/>
      <c r="VPH9" s="246"/>
      <c r="VPI9" s="247"/>
      <c r="VPJ9" s="243"/>
      <c r="VPK9" s="244"/>
      <c r="VPL9" s="664"/>
      <c r="VPM9" s="664"/>
      <c r="VPN9" s="664"/>
      <c r="VPO9" s="245"/>
      <c r="VPP9" s="246"/>
      <c r="VPQ9" s="247"/>
      <c r="VPR9" s="243"/>
      <c r="VPS9" s="244"/>
      <c r="VPT9" s="664"/>
      <c r="VPU9" s="664"/>
      <c r="VPV9" s="664"/>
      <c r="VPW9" s="245"/>
      <c r="VPX9" s="246"/>
      <c r="VPY9" s="247"/>
      <c r="VPZ9" s="243"/>
      <c r="VQA9" s="244"/>
      <c r="VQB9" s="664"/>
      <c r="VQC9" s="664"/>
      <c r="VQD9" s="664"/>
      <c r="VQE9" s="245"/>
      <c r="VQF9" s="246"/>
      <c r="VQG9" s="247"/>
      <c r="VQH9" s="243"/>
      <c r="VQI9" s="244"/>
      <c r="VQJ9" s="664"/>
      <c r="VQK9" s="664"/>
      <c r="VQL9" s="664"/>
      <c r="VQM9" s="245"/>
      <c r="VQN9" s="246"/>
      <c r="VQO9" s="247"/>
      <c r="VQP9" s="243"/>
      <c r="VQQ9" s="244"/>
      <c r="VQR9" s="664"/>
      <c r="VQS9" s="664"/>
      <c r="VQT9" s="664"/>
      <c r="VQU9" s="245"/>
      <c r="VQV9" s="246"/>
      <c r="VQW9" s="247"/>
      <c r="VQX9" s="243"/>
      <c r="VQY9" s="244"/>
      <c r="VQZ9" s="664"/>
      <c r="VRA9" s="664"/>
      <c r="VRB9" s="664"/>
      <c r="VRC9" s="245"/>
      <c r="VRD9" s="246"/>
      <c r="VRE9" s="247"/>
      <c r="VRF9" s="243"/>
      <c r="VRG9" s="244"/>
      <c r="VRH9" s="664"/>
      <c r="VRI9" s="664"/>
      <c r="VRJ9" s="664"/>
      <c r="VRK9" s="245"/>
      <c r="VRL9" s="246"/>
      <c r="VRM9" s="247"/>
      <c r="VRN9" s="243"/>
      <c r="VRO9" s="244"/>
      <c r="VRP9" s="664"/>
      <c r="VRQ9" s="664"/>
      <c r="VRR9" s="664"/>
      <c r="VRS9" s="245"/>
      <c r="VRT9" s="246"/>
      <c r="VRU9" s="247"/>
      <c r="VRV9" s="243"/>
      <c r="VRW9" s="244"/>
      <c r="VRX9" s="664"/>
      <c r="VRY9" s="664"/>
      <c r="VRZ9" s="664"/>
      <c r="VSA9" s="245"/>
      <c r="VSB9" s="246"/>
      <c r="VSC9" s="247"/>
      <c r="VSD9" s="243"/>
      <c r="VSE9" s="244"/>
      <c r="VSF9" s="664"/>
      <c r="VSG9" s="664"/>
      <c r="VSH9" s="664"/>
      <c r="VSI9" s="245"/>
      <c r="VSJ9" s="246"/>
      <c r="VSK9" s="247"/>
      <c r="VSL9" s="243"/>
      <c r="VSM9" s="244"/>
      <c r="VSN9" s="664"/>
      <c r="VSO9" s="664"/>
      <c r="VSP9" s="664"/>
      <c r="VSQ9" s="245"/>
      <c r="VSR9" s="246"/>
      <c r="VSS9" s="247"/>
      <c r="VST9" s="243"/>
      <c r="VSU9" s="244"/>
      <c r="VSV9" s="664"/>
      <c r="VSW9" s="664"/>
      <c r="VSX9" s="664"/>
      <c r="VSY9" s="245"/>
      <c r="VSZ9" s="246"/>
      <c r="VTA9" s="247"/>
      <c r="VTB9" s="243"/>
      <c r="VTC9" s="244"/>
      <c r="VTD9" s="664"/>
      <c r="VTE9" s="664"/>
      <c r="VTF9" s="664"/>
      <c r="VTG9" s="245"/>
      <c r="VTH9" s="246"/>
      <c r="VTI9" s="247"/>
      <c r="VTJ9" s="243"/>
      <c r="VTK9" s="244"/>
      <c r="VTL9" s="664"/>
      <c r="VTM9" s="664"/>
      <c r="VTN9" s="664"/>
      <c r="VTO9" s="245"/>
      <c r="VTP9" s="246"/>
      <c r="VTQ9" s="247"/>
      <c r="VTR9" s="243"/>
      <c r="VTS9" s="244"/>
      <c r="VTT9" s="664"/>
      <c r="VTU9" s="664"/>
      <c r="VTV9" s="664"/>
      <c r="VTW9" s="245"/>
      <c r="VTX9" s="246"/>
      <c r="VTY9" s="247"/>
      <c r="VTZ9" s="243"/>
      <c r="VUA9" s="244"/>
      <c r="VUB9" s="664"/>
      <c r="VUC9" s="664"/>
      <c r="VUD9" s="664"/>
      <c r="VUE9" s="245"/>
      <c r="VUF9" s="246"/>
      <c r="VUG9" s="247"/>
      <c r="VUH9" s="243"/>
      <c r="VUI9" s="244"/>
      <c r="VUJ9" s="664"/>
      <c r="VUK9" s="664"/>
      <c r="VUL9" s="664"/>
      <c r="VUM9" s="245"/>
      <c r="VUN9" s="246"/>
      <c r="VUO9" s="247"/>
      <c r="VUP9" s="243"/>
      <c r="VUQ9" s="244"/>
      <c r="VUR9" s="664"/>
      <c r="VUS9" s="664"/>
      <c r="VUT9" s="664"/>
      <c r="VUU9" s="245"/>
      <c r="VUV9" s="246"/>
      <c r="VUW9" s="247"/>
      <c r="VUX9" s="243"/>
      <c r="VUY9" s="244"/>
      <c r="VUZ9" s="664"/>
      <c r="VVA9" s="664"/>
      <c r="VVB9" s="664"/>
      <c r="VVC9" s="245"/>
      <c r="VVD9" s="246"/>
      <c r="VVE9" s="247"/>
      <c r="VVF9" s="243"/>
      <c r="VVG9" s="244"/>
      <c r="VVH9" s="664"/>
      <c r="VVI9" s="664"/>
      <c r="VVJ9" s="664"/>
      <c r="VVK9" s="245"/>
      <c r="VVL9" s="246"/>
      <c r="VVM9" s="247"/>
      <c r="VVN9" s="243"/>
      <c r="VVO9" s="244"/>
      <c r="VVP9" s="664"/>
      <c r="VVQ9" s="664"/>
      <c r="VVR9" s="664"/>
      <c r="VVS9" s="245"/>
      <c r="VVT9" s="246"/>
      <c r="VVU9" s="247"/>
      <c r="VVV9" s="243"/>
      <c r="VVW9" s="244"/>
      <c r="VVX9" s="664"/>
      <c r="VVY9" s="664"/>
      <c r="VVZ9" s="664"/>
      <c r="VWA9" s="245"/>
      <c r="VWB9" s="246"/>
      <c r="VWC9" s="247"/>
      <c r="VWD9" s="243"/>
      <c r="VWE9" s="244"/>
      <c r="VWF9" s="664"/>
      <c r="VWG9" s="664"/>
      <c r="VWH9" s="664"/>
      <c r="VWI9" s="245"/>
      <c r="VWJ9" s="246"/>
      <c r="VWK9" s="247"/>
      <c r="VWL9" s="243"/>
      <c r="VWM9" s="244"/>
      <c r="VWN9" s="664"/>
      <c r="VWO9" s="664"/>
      <c r="VWP9" s="664"/>
      <c r="VWQ9" s="245"/>
      <c r="VWR9" s="246"/>
      <c r="VWS9" s="247"/>
      <c r="VWT9" s="243"/>
      <c r="VWU9" s="244"/>
      <c r="VWV9" s="664"/>
      <c r="VWW9" s="664"/>
      <c r="VWX9" s="664"/>
      <c r="VWY9" s="245"/>
      <c r="VWZ9" s="246"/>
      <c r="VXA9" s="247"/>
      <c r="VXB9" s="243"/>
      <c r="VXC9" s="244"/>
      <c r="VXD9" s="664"/>
      <c r="VXE9" s="664"/>
      <c r="VXF9" s="664"/>
      <c r="VXG9" s="245"/>
      <c r="VXH9" s="246"/>
      <c r="VXI9" s="247"/>
      <c r="VXJ9" s="243"/>
      <c r="VXK9" s="244"/>
      <c r="VXL9" s="664"/>
      <c r="VXM9" s="664"/>
      <c r="VXN9" s="664"/>
      <c r="VXO9" s="245"/>
      <c r="VXP9" s="246"/>
      <c r="VXQ9" s="247"/>
      <c r="VXR9" s="243"/>
      <c r="VXS9" s="244"/>
      <c r="VXT9" s="664"/>
      <c r="VXU9" s="664"/>
      <c r="VXV9" s="664"/>
      <c r="VXW9" s="245"/>
      <c r="VXX9" s="246"/>
      <c r="VXY9" s="247"/>
      <c r="VXZ9" s="243"/>
      <c r="VYA9" s="244"/>
      <c r="VYB9" s="664"/>
      <c r="VYC9" s="664"/>
      <c r="VYD9" s="664"/>
      <c r="VYE9" s="245"/>
      <c r="VYF9" s="246"/>
      <c r="VYG9" s="247"/>
      <c r="VYH9" s="243"/>
      <c r="VYI9" s="244"/>
      <c r="VYJ9" s="664"/>
      <c r="VYK9" s="664"/>
      <c r="VYL9" s="664"/>
      <c r="VYM9" s="245"/>
      <c r="VYN9" s="246"/>
      <c r="VYO9" s="247"/>
      <c r="VYP9" s="243"/>
      <c r="VYQ9" s="244"/>
      <c r="VYR9" s="664"/>
      <c r="VYS9" s="664"/>
      <c r="VYT9" s="664"/>
      <c r="VYU9" s="245"/>
      <c r="VYV9" s="246"/>
      <c r="VYW9" s="247"/>
      <c r="VYX9" s="243"/>
      <c r="VYY9" s="244"/>
      <c r="VYZ9" s="664"/>
      <c r="VZA9" s="664"/>
      <c r="VZB9" s="664"/>
      <c r="VZC9" s="245"/>
      <c r="VZD9" s="246"/>
      <c r="VZE9" s="247"/>
      <c r="VZF9" s="243"/>
      <c r="VZG9" s="244"/>
      <c r="VZH9" s="664"/>
      <c r="VZI9" s="664"/>
      <c r="VZJ9" s="664"/>
      <c r="VZK9" s="245"/>
      <c r="VZL9" s="246"/>
      <c r="VZM9" s="247"/>
      <c r="VZN9" s="243"/>
      <c r="VZO9" s="244"/>
      <c r="VZP9" s="664"/>
      <c r="VZQ9" s="664"/>
      <c r="VZR9" s="664"/>
      <c r="VZS9" s="245"/>
      <c r="VZT9" s="246"/>
      <c r="VZU9" s="247"/>
      <c r="VZV9" s="243"/>
      <c r="VZW9" s="244"/>
      <c r="VZX9" s="664"/>
      <c r="VZY9" s="664"/>
      <c r="VZZ9" s="664"/>
      <c r="WAA9" s="245"/>
      <c r="WAB9" s="246"/>
      <c r="WAC9" s="247"/>
      <c r="WAD9" s="243"/>
      <c r="WAE9" s="244"/>
      <c r="WAF9" s="664"/>
      <c r="WAG9" s="664"/>
      <c r="WAH9" s="664"/>
      <c r="WAI9" s="245"/>
      <c r="WAJ9" s="246"/>
      <c r="WAK9" s="247"/>
      <c r="WAL9" s="243"/>
      <c r="WAM9" s="244"/>
      <c r="WAN9" s="664"/>
      <c r="WAO9" s="664"/>
      <c r="WAP9" s="664"/>
      <c r="WAQ9" s="245"/>
      <c r="WAR9" s="246"/>
      <c r="WAS9" s="247"/>
      <c r="WAT9" s="243"/>
      <c r="WAU9" s="244"/>
      <c r="WAV9" s="664"/>
      <c r="WAW9" s="664"/>
      <c r="WAX9" s="664"/>
      <c r="WAY9" s="245"/>
      <c r="WAZ9" s="246"/>
      <c r="WBA9" s="247"/>
      <c r="WBB9" s="243"/>
      <c r="WBC9" s="244"/>
      <c r="WBD9" s="664"/>
      <c r="WBE9" s="664"/>
      <c r="WBF9" s="664"/>
      <c r="WBG9" s="245"/>
      <c r="WBH9" s="246"/>
      <c r="WBI9" s="247"/>
      <c r="WBJ9" s="243"/>
      <c r="WBK9" s="244"/>
      <c r="WBL9" s="664"/>
      <c r="WBM9" s="664"/>
      <c r="WBN9" s="664"/>
      <c r="WBO9" s="245"/>
      <c r="WBP9" s="246"/>
      <c r="WBQ9" s="247"/>
      <c r="WBR9" s="243"/>
      <c r="WBS9" s="244"/>
      <c r="WBT9" s="664"/>
      <c r="WBU9" s="664"/>
      <c r="WBV9" s="664"/>
      <c r="WBW9" s="245"/>
      <c r="WBX9" s="246"/>
      <c r="WBY9" s="247"/>
      <c r="WBZ9" s="243"/>
      <c r="WCA9" s="244"/>
      <c r="WCB9" s="664"/>
      <c r="WCC9" s="664"/>
      <c r="WCD9" s="664"/>
      <c r="WCE9" s="245"/>
      <c r="WCF9" s="246"/>
      <c r="WCG9" s="247"/>
      <c r="WCH9" s="243"/>
      <c r="WCI9" s="244"/>
      <c r="WCJ9" s="664"/>
      <c r="WCK9" s="664"/>
      <c r="WCL9" s="664"/>
      <c r="WCM9" s="245"/>
      <c r="WCN9" s="246"/>
      <c r="WCO9" s="247"/>
      <c r="WCP9" s="243"/>
      <c r="WCQ9" s="244"/>
      <c r="WCR9" s="664"/>
      <c r="WCS9" s="664"/>
      <c r="WCT9" s="664"/>
      <c r="WCU9" s="245"/>
      <c r="WCV9" s="246"/>
      <c r="WCW9" s="247"/>
      <c r="WCX9" s="243"/>
      <c r="WCY9" s="244"/>
      <c r="WCZ9" s="664"/>
      <c r="WDA9" s="664"/>
      <c r="WDB9" s="664"/>
      <c r="WDC9" s="245"/>
      <c r="WDD9" s="246"/>
      <c r="WDE9" s="247"/>
      <c r="WDF9" s="243"/>
      <c r="WDG9" s="244"/>
      <c r="WDH9" s="664"/>
      <c r="WDI9" s="664"/>
      <c r="WDJ9" s="664"/>
      <c r="WDK9" s="245"/>
      <c r="WDL9" s="246"/>
      <c r="WDM9" s="247"/>
      <c r="WDN9" s="243"/>
      <c r="WDO9" s="244"/>
      <c r="WDP9" s="664"/>
      <c r="WDQ9" s="664"/>
      <c r="WDR9" s="664"/>
      <c r="WDS9" s="245"/>
      <c r="WDT9" s="246"/>
      <c r="WDU9" s="247"/>
      <c r="WDV9" s="243"/>
      <c r="WDW9" s="244"/>
      <c r="WDX9" s="664"/>
      <c r="WDY9" s="664"/>
      <c r="WDZ9" s="664"/>
      <c r="WEA9" s="245"/>
      <c r="WEB9" s="246"/>
      <c r="WEC9" s="247"/>
      <c r="WED9" s="243"/>
      <c r="WEE9" s="244"/>
      <c r="WEF9" s="664"/>
      <c r="WEG9" s="664"/>
      <c r="WEH9" s="664"/>
      <c r="WEI9" s="245"/>
      <c r="WEJ9" s="246"/>
      <c r="WEK9" s="247"/>
      <c r="WEL9" s="243"/>
      <c r="WEM9" s="244"/>
      <c r="WEN9" s="664"/>
      <c r="WEO9" s="664"/>
      <c r="WEP9" s="664"/>
      <c r="WEQ9" s="245"/>
      <c r="WER9" s="246"/>
      <c r="WES9" s="247"/>
      <c r="WET9" s="243"/>
      <c r="WEU9" s="244"/>
      <c r="WEV9" s="664"/>
      <c r="WEW9" s="664"/>
      <c r="WEX9" s="664"/>
      <c r="WEY9" s="245"/>
      <c r="WEZ9" s="246"/>
      <c r="WFA9" s="247"/>
      <c r="WFB9" s="243"/>
      <c r="WFC9" s="244"/>
      <c r="WFD9" s="664"/>
      <c r="WFE9" s="664"/>
      <c r="WFF9" s="664"/>
      <c r="WFG9" s="245"/>
      <c r="WFH9" s="246"/>
      <c r="WFI9" s="247"/>
      <c r="WFJ9" s="243"/>
      <c r="WFK9" s="244"/>
      <c r="WFL9" s="664"/>
      <c r="WFM9" s="664"/>
      <c r="WFN9" s="664"/>
      <c r="WFO9" s="245"/>
      <c r="WFP9" s="246"/>
      <c r="WFQ9" s="247"/>
      <c r="WFR9" s="243"/>
      <c r="WFS9" s="244"/>
      <c r="WFT9" s="664"/>
      <c r="WFU9" s="664"/>
      <c r="WFV9" s="664"/>
      <c r="WFW9" s="245"/>
      <c r="WFX9" s="246"/>
      <c r="WFY9" s="247"/>
      <c r="WFZ9" s="243"/>
      <c r="WGA9" s="244"/>
      <c r="WGB9" s="664"/>
      <c r="WGC9" s="664"/>
      <c r="WGD9" s="664"/>
      <c r="WGE9" s="245"/>
      <c r="WGF9" s="246"/>
      <c r="WGG9" s="247"/>
      <c r="WGH9" s="243"/>
      <c r="WGI9" s="244"/>
      <c r="WGJ9" s="664"/>
      <c r="WGK9" s="664"/>
      <c r="WGL9" s="664"/>
      <c r="WGM9" s="245"/>
      <c r="WGN9" s="246"/>
      <c r="WGO9" s="247"/>
      <c r="WGP9" s="243"/>
      <c r="WGQ9" s="244"/>
      <c r="WGR9" s="664"/>
      <c r="WGS9" s="664"/>
      <c r="WGT9" s="664"/>
      <c r="WGU9" s="245"/>
      <c r="WGV9" s="246"/>
      <c r="WGW9" s="247"/>
      <c r="WGX9" s="243"/>
      <c r="WGY9" s="244"/>
      <c r="WGZ9" s="664"/>
      <c r="WHA9" s="664"/>
      <c r="WHB9" s="664"/>
      <c r="WHC9" s="245"/>
      <c r="WHD9" s="246"/>
      <c r="WHE9" s="247"/>
      <c r="WHF9" s="243"/>
      <c r="WHG9" s="244"/>
      <c r="WHH9" s="664"/>
      <c r="WHI9" s="664"/>
      <c r="WHJ9" s="664"/>
      <c r="WHK9" s="245"/>
      <c r="WHL9" s="246"/>
      <c r="WHM9" s="247"/>
      <c r="WHN9" s="243"/>
      <c r="WHO9" s="244"/>
      <c r="WHP9" s="664"/>
      <c r="WHQ9" s="664"/>
      <c r="WHR9" s="664"/>
      <c r="WHS9" s="245"/>
      <c r="WHT9" s="246"/>
      <c r="WHU9" s="247"/>
      <c r="WHV9" s="243"/>
      <c r="WHW9" s="244"/>
      <c r="WHX9" s="664"/>
      <c r="WHY9" s="664"/>
      <c r="WHZ9" s="664"/>
      <c r="WIA9" s="245"/>
      <c r="WIB9" s="246"/>
      <c r="WIC9" s="247"/>
      <c r="WID9" s="243"/>
      <c r="WIE9" s="244"/>
      <c r="WIF9" s="664"/>
      <c r="WIG9" s="664"/>
      <c r="WIH9" s="664"/>
      <c r="WII9" s="245"/>
      <c r="WIJ9" s="246"/>
      <c r="WIK9" s="247"/>
      <c r="WIL9" s="243"/>
      <c r="WIM9" s="244"/>
      <c r="WIN9" s="664"/>
      <c r="WIO9" s="664"/>
      <c r="WIP9" s="664"/>
      <c r="WIQ9" s="245"/>
      <c r="WIR9" s="246"/>
      <c r="WIS9" s="247"/>
      <c r="WIT9" s="243"/>
      <c r="WIU9" s="244"/>
      <c r="WIV9" s="664"/>
      <c r="WIW9" s="664"/>
      <c r="WIX9" s="664"/>
      <c r="WIY9" s="245"/>
      <c r="WIZ9" s="246"/>
      <c r="WJA9" s="247"/>
      <c r="WJB9" s="243"/>
      <c r="WJC9" s="244"/>
      <c r="WJD9" s="664"/>
      <c r="WJE9" s="664"/>
      <c r="WJF9" s="664"/>
      <c r="WJG9" s="245"/>
      <c r="WJH9" s="246"/>
      <c r="WJI9" s="247"/>
      <c r="WJJ9" s="243"/>
      <c r="WJK9" s="244"/>
      <c r="WJL9" s="664"/>
      <c r="WJM9" s="664"/>
      <c r="WJN9" s="664"/>
      <c r="WJO9" s="245"/>
      <c r="WJP9" s="246"/>
      <c r="WJQ9" s="247"/>
      <c r="WJR9" s="243"/>
      <c r="WJS9" s="244"/>
      <c r="WJT9" s="664"/>
      <c r="WJU9" s="664"/>
      <c r="WJV9" s="664"/>
      <c r="WJW9" s="245"/>
      <c r="WJX9" s="246"/>
      <c r="WJY9" s="247"/>
      <c r="WJZ9" s="243"/>
      <c r="WKA9" s="244"/>
      <c r="WKB9" s="664"/>
      <c r="WKC9" s="664"/>
      <c r="WKD9" s="664"/>
      <c r="WKE9" s="245"/>
      <c r="WKF9" s="246"/>
      <c r="WKG9" s="247"/>
      <c r="WKH9" s="243"/>
      <c r="WKI9" s="244"/>
      <c r="WKJ9" s="664"/>
      <c r="WKK9" s="664"/>
      <c r="WKL9" s="664"/>
      <c r="WKM9" s="245"/>
      <c r="WKN9" s="246"/>
      <c r="WKO9" s="247"/>
      <c r="WKP9" s="243"/>
      <c r="WKQ9" s="244"/>
      <c r="WKR9" s="664"/>
      <c r="WKS9" s="664"/>
      <c r="WKT9" s="664"/>
      <c r="WKU9" s="245"/>
      <c r="WKV9" s="246"/>
      <c r="WKW9" s="247"/>
      <c r="WKX9" s="243"/>
      <c r="WKY9" s="244"/>
      <c r="WKZ9" s="664"/>
      <c r="WLA9" s="664"/>
      <c r="WLB9" s="664"/>
      <c r="WLC9" s="245"/>
      <c r="WLD9" s="246"/>
      <c r="WLE9" s="247"/>
      <c r="WLF9" s="243"/>
      <c r="WLG9" s="244"/>
      <c r="WLH9" s="664"/>
      <c r="WLI9" s="664"/>
      <c r="WLJ9" s="664"/>
      <c r="WLK9" s="245"/>
      <c r="WLL9" s="246"/>
      <c r="WLM9" s="247"/>
      <c r="WLN9" s="243"/>
      <c r="WLO9" s="244"/>
      <c r="WLP9" s="664"/>
      <c r="WLQ9" s="664"/>
      <c r="WLR9" s="664"/>
      <c r="WLS9" s="245"/>
      <c r="WLT9" s="246"/>
      <c r="WLU9" s="247"/>
      <c r="WLV9" s="243"/>
      <c r="WLW9" s="244"/>
      <c r="WLX9" s="664"/>
      <c r="WLY9" s="664"/>
      <c r="WLZ9" s="664"/>
      <c r="WMA9" s="245"/>
      <c r="WMB9" s="246"/>
      <c r="WMC9" s="247"/>
      <c r="WMD9" s="243"/>
      <c r="WME9" s="244"/>
      <c r="WMF9" s="664"/>
      <c r="WMG9" s="664"/>
      <c r="WMH9" s="664"/>
      <c r="WMI9" s="245"/>
      <c r="WMJ9" s="246"/>
      <c r="WMK9" s="247"/>
      <c r="WML9" s="243"/>
      <c r="WMM9" s="244"/>
      <c r="WMN9" s="664"/>
      <c r="WMO9" s="664"/>
      <c r="WMP9" s="664"/>
      <c r="WMQ9" s="245"/>
      <c r="WMR9" s="246"/>
      <c r="WMS9" s="247"/>
      <c r="WMT9" s="243"/>
      <c r="WMU9" s="244"/>
      <c r="WMV9" s="664"/>
      <c r="WMW9" s="664"/>
      <c r="WMX9" s="664"/>
      <c r="WMY9" s="245"/>
      <c r="WMZ9" s="246"/>
      <c r="WNA9" s="247"/>
      <c r="WNB9" s="243"/>
      <c r="WNC9" s="244"/>
      <c r="WND9" s="664"/>
      <c r="WNE9" s="664"/>
      <c r="WNF9" s="664"/>
      <c r="WNG9" s="245"/>
      <c r="WNH9" s="246"/>
      <c r="WNI9" s="247"/>
      <c r="WNJ9" s="243"/>
      <c r="WNK9" s="244"/>
      <c r="WNL9" s="664"/>
      <c r="WNM9" s="664"/>
      <c r="WNN9" s="664"/>
      <c r="WNO9" s="245"/>
      <c r="WNP9" s="246"/>
      <c r="WNQ9" s="247"/>
      <c r="WNR9" s="243"/>
      <c r="WNS9" s="244"/>
      <c r="WNT9" s="664"/>
      <c r="WNU9" s="664"/>
      <c r="WNV9" s="664"/>
      <c r="WNW9" s="245"/>
      <c r="WNX9" s="246"/>
      <c r="WNY9" s="247"/>
      <c r="WNZ9" s="243"/>
      <c r="WOA9" s="244"/>
      <c r="WOB9" s="664"/>
      <c r="WOC9" s="664"/>
      <c r="WOD9" s="664"/>
      <c r="WOE9" s="245"/>
      <c r="WOF9" s="246"/>
      <c r="WOG9" s="247"/>
      <c r="WOH9" s="243"/>
      <c r="WOI9" s="244"/>
      <c r="WOJ9" s="664"/>
      <c r="WOK9" s="664"/>
      <c r="WOL9" s="664"/>
      <c r="WOM9" s="245"/>
      <c r="WON9" s="246"/>
      <c r="WOO9" s="247"/>
      <c r="WOP9" s="243"/>
      <c r="WOQ9" s="244"/>
      <c r="WOR9" s="664"/>
      <c r="WOS9" s="664"/>
      <c r="WOT9" s="664"/>
      <c r="WOU9" s="245"/>
      <c r="WOV9" s="246"/>
      <c r="WOW9" s="247"/>
      <c r="WOX9" s="243"/>
      <c r="WOY9" s="244"/>
      <c r="WOZ9" s="664"/>
      <c r="WPA9" s="664"/>
      <c r="WPB9" s="664"/>
      <c r="WPC9" s="245"/>
      <c r="WPD9" s="246"/>
      <c r="WPE9" s="247"/>
      <c r="WPF9" s="243"/>
      <c r="WPG9" s="244"/>
      <c r="WPH9" s="664"/>
      <c r="WPI9" s="664"/>
      <c r="WPJ9" s="664"/>
      <c r="WPK9" s="245"/>
      <c r="WPL9" s="246"/>
      <c r="WPM9" s="247"/>
      <c r="WPN9" s="243"/>
      <c r="WPO9" s="244"/>
      <c r="WPP9" s="664"/>
      <c r="WPQ9" s="664"/>
      <c r="WPR9" s="664"/>
      <c r="WPS9" s="245"/>
      <c r="WPT9" s="246"/>
      <c r="WPU9" s="247"/>
      <c r="WPV9" s="243"/>
      <c r="WPW9" s="244"/>
    </row>
    <row r="10" spans="1:15987" s="178" customFormat="1" ht="15.75" customHeight="1">
      <c r="A10" s="222" t="s">
        <v>836</v>
      </c>
      <c r="B10" s="223" t="s">
        <v>18</v>
      </c>
      <c r="C10" s="223">
        <v>10214</v>
      </c>
      <c r="D10" s="224" t="s">
        <v>885</v>
      </c>
      <c r="E10" s="225" t="s">
        <v>20</v>
      </c>
      <c r="F10" s="226">
        <v>36.99</v>
      </c>
      <c r="G10" s="236">
        <v>16.04</v>
      </c>
      <c r="H10" s="235">
        <f t="shared" ref="H10:H20" si="0">IFERROR(ROUND($G10*$F10,2),"")</f>
        <v>593.32000000000005</v>
      </c>
    </row>
    <row r="11" spans="1:15987">
      <c r="A11" s="118" t="s">
        <v>837</v>
      </c>
      <c r="B11" s="148" t="s">
        <v>18</v>
      </c>
      <c r="C11" s="148">
        <v>10209</v>
      </c>
      <c r="D11" s="149" t="s">
        <v>886</v>
      </c>
      <c r="E11" s="150" t="s">
        <v>21</v>
      </c>
      <c r="F11" s="151">
        <v>11.7</v>
      </c>
      <c r="G11" s="220">
        <v>60.16</v>
      </c>
      <c r="H11" s="218">
        <f t="shared" si="0"/>
        <v>703.87</v>
      </c>
    </row>
    <row r="12" spans="1:15987">
      <c r="A12" s="118" t="s">
        <v>838</v>
      </c>
      <c r="B12" s="148" t="s">
        <v>18</v>
      </c>
      <c r="C12" s="148">
        <v>10223</v>
      </c>
      <c r="D12" s="149" t="s">
        <v>887</v>
      </c>
      <c r="E12" s="150" t="s">
        <v>19</v>
      </c>
      <c r="F12" s="151">
        <v>10</v>
      </c>
      <c r="G12" s="220">
        <v>20.84</v>
      </c>
      <c r="H12" s="218">
        <f t="shared" si="0"/>
        <v>208.4</v>
      </c>
    </row>
    <row r="13" spans="1:15987">
      <c r="A13" s="118" t="s">
        <v>839</v>
      </c>
      <c r="B13" s="148" t="s">
        <v>18</v>
      </c>
      <c r="C13" s="148">
        <v>10323</v>
      </c>
      <c r="D13" s="149" t="s">
        <v>888</v>
      </c>
      <c r="E13" s="150" t="s">
        <v>19</v>
      </c>
      <c r="F13" s="151">
        <v>6</v>
      </c>
      <c r="G13" s="220">
        <v>11.07</v>
      </c>
      <c r="H13" s="218">
        <f t="shared" si="0"/>
        <v>66.42</v>
      </c>
    </row>
    <row r="14" spans="1:15987">
      <c r="A14" s="118" t="s">
        <v>840</v>
      </c>
      <c r="B14" s="148" t="s">
        <v>18</v>
      </c>
      <c r="C14" s="148">
        <v>10215</v>
      </c>
      <c r="D14" s="149" t="s">
        <v>889</v>
      </c>
      <c r="E14" s="150" t="s">
        <v>20</v>
      </c>
      <c r="F14" s="151">
        <v>12</v>
      </c>
      <c r="G14" s="220">
        <v>10.02</v>
      </c>
      <c r="H14" s="218">
        <f t="shared" si="0"/>
        <v>120.24</v>
      </c>
    </row>
    <row r="15" spans="1:15987">
      <c r="A15" s="118" t="s">
        <v>841</v>
      </c>
      <c r="B15" s="148" t="s">
        <v>18</v>
      </c>
      <c r="C15" s="148">
        <v>10206</v>
      </c>
      <c r="D15" s="149" t="s">
        <v>890</v>
      </c>
      <c r="E15" s="150" t="s">
        <v>20</v>
      </c>
      <c r="F15" s="151">
        <v>496.55</v>
      </c>
      <c r="G15" s="220">
        <v>50.13</v>
      </c>
      <c r="H15" s="218">
        <f t="shared" si="0"/>
        <v>24892.05</v>
      </c>
    </row>
    <row r="16" spans="1:15987">
      <c r="A16" s="118" t="s">
        <v>842</v>
      </c>
      <c r="B16" s="148" t="s">
        <v>18</v>
      </c>
      <c r="C16" s="148">
        <v>10202</v>
      </c>
      <c r="D16" s="149" t="s">
        <v>891</v>
      </c>
      <c r="E16" s="150" t="s">
        <v>20</v>
      </c>
      <c r="F16" s="151">
        <v>67.95</v>
      </c>
      <c r="G16" s="219">
        <v>14.03</v>
      </c>
      <c r="H16" s="218">
        <f t="shared" si="0"/>
        <v>953.34</v>
      </c>
    </row>
    <row r="17" spans="1:8" ht="25.5">
      <c r="A17" s="118" t="s">
        <v>843</v>
      </c>
      <c r="B17" s="148" t="s">
        <v>586</v>
      </c>
      <c r="C17" s="148">
        <v>97665</v>
      </c>
      <c r="D17" s="149" t="s">
        <v>892</v>
      </c>
      <c r="E17" s="150" t="s">
        <v>756</v>
      </c>
      <c r="F17" s="151">
        <v>67</v>
      </c>
      <c r="G17" s="220">
        <v>1.41</v>
      </c>
      <c r="H17" s="218">
        <f t="shared" si="0"/>
        <v>94.47</v>
      </c>
    </row>
    <row r="18" spans="1:8" ht="25.5">
      <c r="A18" s="118" t="s">
        <v>956</v>
      </c>
      <c r="B18" s="148" t="s">
        <v>586</v>
      </c>
      <c r="C18" s="148">
        <v>97626</v>
      </c>
      <c r="D18" s="149" t="s">
        <v>893</v>
      </c>
      <c r="E18" s="150" t="s">
        <v>21</v>
      </c>
      <c r="F18" s="151">
        <v>1.53</v>
      </c>
      <c r="G18" s="220">
        <v>633.45000000000005</v>
      </c>
      <c r="H18" s="218">
        <f t="shared" si="0"/>
        <v>969.18</v>
      </c>
    </row>
    <row r="19" spans="1:8">
      <c r="A19" s="118" t="s">
        <v>957</v>
      </c>
      <c r="B19" s="148" t="s">
        <v>18</v>
      </c>
      <c r="C19" s="148">
        <v>10201</v>
      </c>
      <c r="D19" s="149" t="s">
        <v>988</v>
      </c>
      <c r="E19" s="150" t="s">
        <v>20</v>
      </c>
      <c r="F19" s="151">
        <v>25.92</v>
      </c>
      <c r="G19" s="220">
        <v>26.07</v>
      </c>
      <c r="H19" s="218">
        <f t="shared" si="0"/>
        <v>675.73</v>
      </c>
    </row>
    <row r="20" spans="1:8">
      <c r="A20" s="118" t="s">
        <v>958</v>
      </c>
      <c r="B20" s="148" t="s">
        <v>587</v>
      </c>
      <c r="C20" s="148">
        <v>1</v>
      </c>
      <c r="D20" s="149" t="s">
        <v>945</v>
      </c>
      <c r="E20" s="150" t="s">
        <v>19</v>
      </c>
      <c r="F20" s="151">
        <v>15</v>
      </c>
      <c r="G20" s="220">
        <v>11.21</v>
      </c>
      <c r="H20" s="218">
        <f t="shared" si="0"/>
        <v>168.15</v>
      </c>
    </row>
    <row r="21" spans="1:8" s="178" customFormat="1" ht="15">
      <c r="A21" s="118">
        <v>3</v>
      </c>
      <c r="B21" s="148"/>
      <c r="C21" s="148"/>
      <c r="D21" s="149" t="s">
        <v>955</v>
      </c>
      <c r="E21" s="150"/>
      <c r="F21" s="151">
        <v>0</v>
      </c>
      <c r="G21" s="220"/>
      <c r="H21" s="218">
        <f>SUM(H22:H26)</f>
        <v>49099.35</v>
      </c>
    </row>
    <row r="22" spans="1:8" ht="38.25">
      <c r="A22" s="118" t="s">
        <v>834</v>
      </c>
      <c r="B22" s="148" t="s">
        <v>18</v>
      </c>
      <c r="C22" s="148">
        <v>130236</v>
      </c>
      <c r="D22" s="149" t="s">
        <v>895</v>
      </c>
      <c r="E22" s="150" t="s">
        <v>20</v>
      </c>
      <c r="F22" s="151">
        <v>67.95</v>
      </c>
      <c r="G22" s="220">
        <v>86.56</v>
      </c>
      <c r="H22" s="218">
        <f>IFERROR(ROUND($G22*$F22,2),"")</f>
        <v>5881.75</v>
      </c>
    </row>
    <row r="23" spans="1:8">
      <c r="A23" s="118" t="s">
        <v>844</v>
      </c>
      <c r="B23" s="148" t="s">
        <v>18</v>
      </c>
      <c r="C23" s="148">
        <v>30201</v>
      </c>
      <c r="D23" s="149" t="s">
        <v>989</v>
      </c>
      <c r="E23" s="150" t="s">
        <v>21</v>
      </c>
      <c r="F23" s="151">
        <v>13.43</v>
      </c>
      <c r="G23" s="220">
        <v>61.78</v>
      </c>
      <c r="H23" s="218">
        <f>IFERROR(ROUND($G23*$F23,2),"")</f>
        <v>829.71</v>
      </c>
    </row>
    <row r="24" spans="1:8" ht="25.5">
      <c r="A24" s="118" t="s">
        <v>845</v>
      </c>
      <c r="B24" s="148" t="s">
        <v>18</v>
      </c>
      <c r="C24" s="148">
        <v>130109</v>
      </c>
      <c r="D24" s="149" t="s">
        <v>990</v>
      </c>
      <c r="E24" s="150" t="s">
        <v>20</v>
      </c>
      <c r="F24" s="151">
        <v>25.92</v>
      </c>
      <c r="G24" s="220">
        <v>78.23</v>
      </c>
      <c r="H24" s="218">
        <f>IFERROR(ROUND($G24*$F24,2),"")</f>
        <v>2027.72</v>
      </c>
    </row>
    <row r="25" spans="1:8" s="178" customFormat="1" ht="51">
      <c r="A25" s="118" t="s">
        <v>846</v>
      </c>
      <c r="B25" s="148" t="s">
        <v>18</v>
      </c>
      <c r="C25" s="148">
        <v>130231</v>
      </c>
      <c r="D25" s="149" t="s">
        <v>991</v>
      </c>
      <c r="E25" s="150" t="s">
        <v>20</v>
      </c>
      <c r="F25" s="151">
        <v>25.92</v>
      </c>
      <c r="G25" s="220">
        <v>148.79</v>
      </c>
      <c r="H25" s="218">
        <f>IFERROR(ROUND($G25*$F25,2),"")</f>
        <v>3856.64</v>
      </c>
    </row>
    <row r="26" spans="1:8">
      <c r="A26" s="118" t="s">
        <v>847</v>
      </c>
      <c r="B26" s="148" t="s">
        <v>587</v>
      </c>
      <c r="C26" s="148">
        <v>4</v>
      </c>
      <c r="D26" s="149" t="s">
        <v>992</v>
      </c>
      <c r="E26" s="150" t="s">
        <v>880</v>
      </c>
      <c r="F26" s="151">
        <v>580.25</v>
      </c>
      <c r="G26" s="220">
        <v>62.91</v>
      </c>
      <c r="H26" s="218">
        <f>IFERROR(ROUND($G26*$F26,2),"")</f>
        <v>36503.53</v>
      </c>
    </row>
    <row r="27" spans="1:8" s="178" customFormat="1" ht="15">
      <c r="A27" s="118">
        <v>4</v>
      </c>
      <c r="B27" s="148"/>
      <c r="C27" s="148"/>
      <c r="D27" s="149" t="s">
        <v>832</v>
      </c>
      <c r="E27" s="150"/>
      <c r="F27" s="151">
        <v>0</v>
      </c>
      <c r="G27" s="220"/>
      <c r="H27" s="218">
        <f>SUM(H28:H49)</f>
        <v>52646.84</v>
      </c>
    </row>
    <row r="28" spans="1:8" ht="25.5">
      <c r="A28" s="118" t="s">
        <v>833</v>
      </c>
      <c r="B28" s="148" t="s">
        <v>18</v>
      </c>
      <c r="C28" s="148">
        <v>50301</v>
      </c>
      <c r="D28" s="149" t="s">
        <v>896</v>
      </c>
      <c r="E28" s="150" t="s">
        <v>23</v>
      </c>
      <c r="F28" s="151">
        <v>17.899999999999999</v>
      </c>
      <c r="G28" s="220">
        <v>11.09</v>
      </c>
      <c r="H28" s="218">
        <f t="shared" ref="H28:H49" si="1">IFERROR(ROUND($G28*$F28,2),"")</f>
        <v>198.51</v>
      </c>
    </row>
    <row r="29" spans="1:8">
      <c r="A29" s="118" t="s">
        <v>835</v>
      </c>
      <c r="B29" s="148" t="s">
        <v>18</v>
      </c>
      <c r="C29" s="148">
        <v>130308</v>
      </c>
      <c r="D29" s="149" t="s">
        <v>897</v>
      </c>
      <c r="E29" s="150" t="s">
        <v>23</v>
      </c>
      <c r="F29" s="151">
        <v>6.2</v>
      </c>
      <c r="G29" s="220">
        <v>48.42</v>
      </c>
      <c r="H29" s="218">
        <f t="shared" si="1"/>
        <v>300.2</v>
      </c>
    </row>
    <row r="30" spans="1:8" ht="38.25">
      <c r="A30" s="118" t="s">
        <v>848</v>
      </c>
      <c r="B30" s="148" t="s">
        <v>18</v>
      </c>
      <c r="C30" s="148">
        <v>190417</v>
      </c>
      <c r="D30" s="149" t="s">
        <v>898</v>
      </c>
      <c r="E30" s="150" t="s">
        <v>20</v>
      </c>
      <c r="F30" s="151">
        <v>165.21</v>
      </c>
      <c r="G30" s="220">
        <v>23.46</v>
      </c>
      <c r="H30" s="218">
        <f t="shared" si="1"/>
        <v>3875.83</v>
      </c>
    </row>
    <row r="31" spans="1:8" ht="25.5">
      <c r="A31" s="118" t="s">
        <v>850</v>
      </c>
      <c r="B31" s="148" t="s">
        <v>18</v>
      </c>
      <c r="C31" s="148">
        <v>190303</v>
      </c>
      <c r="D31" s="149" t="s">
        <v>946</v>
      </c>
      <c r="E31" s="150" t="s">
        <v>20</v>
      </c>
      <c r="F31" s="151">
        <v>89.35</v>
      </c>
      <c r="G31" s="220">
        <v>31.17</v>
      </c>
      <c r="H31" s="218">
        <f t="shared" si="1"/>
        <v>2785.04</v>
      </c>
    </row>
    <row r="32" spans="1:8" ht="38.25">
      <c r="A32" s="118" t="s">
        <v>959</v>
      </c>
      <c r="B32" s="148" t="s">
        <v>18</v>
      </c>
      <c r="C32" s="148">
        <v>71701</v>
      </c>
      <c r="D32" s="149" t="s">
        <v>899</v>
      </c>
      <c r="E32" s="150" t="s">
        <v>20</v>
      </c>
      <c r="F32" s="151">
        <v>6</v>
      </c>
      <c r="G32" s="220">
        <v>459.27</v>
      </c>
      <c r="H32" s="218">
        <f t="shared" si="1"/>
        <v>2755.62</v>
      </c>
    </row>
    <row r="33" spans="1:8">
      <c r="A33" s="118" t="s">
        <v>960</v>
      </c>
      <c r="B33" s="148" t="s">
        <v>18</v>
      </c>
      <c r="C33" s="148">
        <v>80102</v>
      </c>
      <c r="D33" s="149" t="s">
        <v>901</v>
      </c>
      <c r="E33" s="150" t="s">
        <v>20</v>
      </c>
      <c r="F33" s="151">
        <v>6</v>
      </c>
      <c r="G33" s="220">
        <v>198.42</v>
      </c>
      <c r="H33" s="218">
        <f t="shared" si="1"/>
        <v>1190.52</v>
      </c>
    </row>
    <row r="34" spans="1:8" ht="38.25">
      <c r="A34" s="118" t="s">
        <v>961</v>
      </c>
      <c r="B34" s="148" t="s">
        <v>18</v>
      </c>
      <c r="C34" s="148">
        <v>71703</v>
      </c>
      <c r="D34" s="149" t="s">
        <v>902</v>
      </c>
      <c r="E34" s="150" t="s">
        <v>20</v>
      </c>
      <c r="F34" s="151">
        <v>11.52</v>
      </c>
      <c r="G34" s="220">
        <v>455.45</v>
      </c>
      <c r="H34" s="218">
        <f t="shared" si="1"/>
        <v>5246.78</v>
      </c>
    </row>
    <row r="35" spans="1:8" ht="25.5">
      <c r="A35" s="118" t="s">
        <v>962</v>
      </c>
      <c r="B35" s="148" t="s">
        <v>18</v>
      </c>
      <c r="C35" s="148">
        <v>60107</v>
      </c>
      <c r="D35" s="149" t="s">
        <v>903</v>
      </c>
      <c r="E35" s="150" t="s">
        <v>23</v>
      </c>
      <c r="F35" s="151">
        <v>181.6</v>
      </c>
      <c r="G35" s="220">
        <v>15.12</v>
      </c>
      <c r="H35" s="218">
        <f t="shared" si="1"/>
        <v>2745.79</v>
      </c>
    </row>
    <row r="36" spans="1:8" ht="25.5">
      <c r="A36" s="118" t="s">
        <v>963</v>
      </c>
      <c r="B36" s="148" t="s">
        <v>586</v>
      </c>
      <c r="C36" s="148">
        <v>99862</v>
      </c>
      <c r="D36" s="149" t="s">
        <v>905</v>
      </c>
      <c r="E36" s="150" t="s">
        <v>20</v>
      </c>
      <c r="F36" s="151">
        <v>5.66</v>
      </c>
      <c r="G36" s="220">
        <v>676.89</v>
      </c>
      <c r="H36" s="218">
        <f t="shared" si="1"/>
        <v>3831.2</v>
      </c>
    </row>
    <row r="37" spans="1:8" ht="25.5">
      <c r="A37" s="118" t="s">
        <v>964</v>
      </c>
      <c r="B37" s="148" t="s">
        <v>586</v>
      </c>
      <c r="C37" s="148">
        <v>102179</v>
      </c>
      <c r="D37" s="149" t="s">
        <v>906</v>
      </c>
      <c r="E37" s="150" t="s">
        <v>20</v>
      </c>
      <c r="F37" s="151">
        <v>1.5</v>
      </c>
      <c r="G37" s="220">
        <v>468.68</v>
      </c>
      <c r="H37" s="218">
        <f t="shared" si="1"/>
        <v>703.02</v>
      </c>
    </row>
    <row r="38" spans="1:8" ht="38.25">
      <c r="A38" s="118" t="s">
        <v>965</v>
      </c>
      <c r="B38" s="148" t="s">
        <v>18</v>
      </c>
      <c r="C38" s="148">
        <v>40806</v>
      </c>
      <c r="D38" s="149" t="s">
        <v>947</v>
      </c>
      <c r="E38" s="150" t="s">
        <v>20</v>
      </c>
      <c r="F38" s="151">
        <v>208.95</v>
      </c>
      <c r="G38" s="220">
        <v>26.48</v>
      </c>
      <c r="H38" s="218">
        <f t="shared" si="1"/>
        <v>5533</v>
      </c>
    </row>
    <row r="39" spans="1:8">
      <c r="A39" s="118" t="s">
        <v>966</v>
      </c>
      <c r="B39" s="148" t="s">
        <v>586</v>
      </c>
      <c r="C39" s="148">
        <v>102193</v>
      </c>
      <c r="D39" s="149" t="s">
        <v>948</v>
      </c>
      <c r="E39" s="150" t="s">
        <v>20</v>
      </c>
      <c r="F39" s="151">
        <v>89.35</v>
      </c>
      <c r="G39" s="220">
        <v>2.2200000000000002</v>
      </c>
      <c r="H39" s="218">
        <f t="shared" si="1"/>
        <v>198.36</v>
      </c>
    </row>
    <row r="40" spans="1:8" ht="51">
      <c r="A40" s="118" t="s">
        <v>967</v>
      </c>
      <c r="B40" s="148" t="s">
        <v>18</v>
      </c>
      <c r="C40" s="148">
        <v>62504</v>
      </c>
      <c r="D40" s="149" t="s">
        <v>993</v>
      </c>
      <c r="E40" s="150" t="s">
        <v>19</v>
      </c>
      <c r="F40" s="151">
        <v>1</v>
      </c>
      <c r="G40" s="220">
        <v>1823.19</v>
      </c>
      <c r="H40" s="218">
        <f t="shared" si="1"/>
        <v>1823.19</v>
      </c>
    </row>
    <row r="41" spans="1:8" ht="25.5">
      <c r="A41" s="118" t="s">
        <v>968</v>
      </c>
      <c r="B41" s="148" t="s">
        <v>18</v>
      </c>
      <c r="C41" s="148">
        <v>60108</v>
      </c>
      <c r="D41" s="149" t="s">
        <v>994</v>
      </c>
      <c r="E41" s="150" t="s">
        <v>19</v>
      </c>
      <c r="F41" s="151">
        <v>11</v>
      </c>
      <c r="G41" s="220">
        <v>412.19</v>
      </c>
      <c r="H41" s="218">
        <f t="shared" si="1"/>
        <v>4534.09</v>
      </c>
    </row>
    <row r="42" spans="1:8" ht="51">
      <c r="A42" s="118" t="s">
        <v>969</v>
      </c>
      <c r="B42" s="148" t="s">
        <v>18</v>
      </c>
      <c r="C42" s="148">
        <v>62503</v>
      </c>
      <c r="D42" s="149" t="s">
        <v>995</v>
      </c>
      <c r="E42" s="150" t="s">
        <v>19</v>
      </c>
      <c r="F42" s="151">
        <v>1</v>
      </c>
      <c r="G42" s="220">
        <v>1729.93</v>
      </c>
      <c r="H42" s="218">
        <f t="shared" si="1"/>
        <v>1729.93</v>
      </c>
    </row>
    <row r="43" spans="1:8" ht="25.5">
      <c r="A43" s="118" t="s">
        <v>975</v>
      </c>
      <c r="B43" s="148" t="s">
        <v>18</v>
      </c>
      <c r="C43" s="148">
        <v>60103</v>
      </c>
      <c r="D43" s="149" t="s">
        <v>996</v>
      </c>
      <c r="E43" s="150" t="s">
        <v>19</v>
      </c>
      <c r="F43" s="151">
        <v>4</v>
      </c>
      <c r="G43" s="220">
        <v>345.88</v>
      </c>
      <c r="H43" s="218">
        <f t="shared" si="1"/>
        <v>1383.52</v>
      </c>
    </row>
    <row r="44" spans="1:8" ht="51">
      <c r="A44" s="118" t="s">
        <v>976</v>
      </c>
      <c r="B44" s="148" t="s">
        <v>18</v>
      </c>
      <c r="C44" s="148">
        <v>62502</v>
      </c>
      <c r="D44" s="149" t="s">
        <v>997</v>
      </c>
      <c r="E44" s="150" t="s">
        <v>19</v>
      </c>
      <c r="F44" s="151">
        <v>2</v>
      </c>
      <c r="G44" s="220">
        <v>1535.61</v>
      </c>
      <c r="H44" s="218">
        <f t="shared" si="1"/>
        <v>3071.22</v>
      </c>
    </row>
    <row r="45" spans="1:8" ht="25.5">
      <c r="A45" s="118" t="s">
        <v>977</v>
      </c>
      <c r="B45" s="148" t="s">
        <v>18</v>
      </c>
      <c r="C45" s="148">
        <v>60102</v>
      </c>
      <c r="D45" s="149" t="s">
        <v>900</v>
      </c>
      <c r="E45" s="150" t="s">
        <v>19</v>
      </c>
      <c r="F45" s="151">
        <v>3</v>
      </c>
      <c r="G45" s="220">
        <v>345.88</v>
      </c>
      <c r="H45" s="218">
        <f t="shared" si="1"/>
        <v>1037.6400000000001</v>
      </c>
    </row>
    <row r="46" spans="1:8">
      <c r="A46" s="118" t="s">
        <v>981</v>
      </c>
      <c r="B46" s="148" t="s">
        <v>18</v>
      </c>
      <c r="C46" s="148">
        <v>71104</v>
      </c>
      <c r="D46" s="149" t="s">
        <v>904</v>
      </c>
      <c r="E46" s="150" t="s">
        <v>20</v>
      </c>
      <c r="F46" s="151">
        <v>0.49</v>
      </c>
      <c r="G46" s="220">
        <v>652.48</v>
      </c>
      <c r="H46" s="218">
        <f t="shared" si="1"/>
        <v>319.72000000000003</v>
      </c>
    </row>
    <row r="47" spans="1:8">
      <c r="A47" s="118" t="s">
        <v>983</v>
      </c>
      <c r="B47" s="148" t="s">
        <v>18</v>
      </c>
      <c r="C47" s="148">
        <v>170220</v>
      </c>
      <c r="D47" s="149" t="s">
        <v>926</v>
      </c>
      <c r="E47" s="150" t="s">
        <v>20</v>
      </c>
      <c r="F47" s="151">
        <v>0.6</v>
      </c>
      <c r="G47" s="220">
        <v>429.96</v>
      </c>
      <c r="H47" s="218">
        <f t="shared" si="1"/>
        <v>257.98</v>
      </c>
    </row>
    <row r="48" spans="1:8" ht="25.5">
      <c r="A48" s="118" t="s">
        <v>984</v>
      </c>
      <c r="B48" s="148" t="s">
        <v>18</v>
      </c>
      <c r="C48" s="148">
        <v>62204</v>
      </c>
      <c r="D48" s="149" t="s">
        <v>998</v>
      </c>
      <c r="E48" s="150" t="s">
        <v>19</v>
      </c>
      <c r="F48" s="151">
        <v>14</v>
      </c>
      <c r="G48" s="220">
        <v>83.68</v>
      </c>
      <c r="H48" s="218">
        <f t="shared" si="1"/>
        <v>1171.52</v>
      </c>
    </row>
    <row r="49" spans="1:15987" ht="25.5">
      <c r="A49" s="118" t="s">
        <v>985</v>
      </c>
      <c r="B49" s="148" t="s">
        <v>18</v>
      </c>
      <c r="C49" s="148">
        <v>71704</v>
      </c>
      <c r="D49" s="149" t="s">
        <v>999</v>
      </c>
      <c r="E49" s="150" t="s">
        <v>20</v>
      </c>
      <c r="F49" s="151">
        <v>8</v>
      </c>
      <c r="G49" s="220">
        <v>994.27</v>
      </c>
      <c r="H49" s="218">
        <f t="shared" si="1"/>
        <v>7954.16</v>
      </c>
    </row>
    <row r="50" spans="1:15987" s="178" customFormat="1" ht="15">
      <c r="A50" s="118">
        <v>5</v>
      </c>
      <c r="B50" s="148"/>
      <c r="C50" s="148"/>
      <c r="D50" s="149" t="s">
        <v>710</v>
      </c>
      <c r="E50" s="150"/>
      <c r="F50" s="151">
        <v>0</v>
      </c>
      <c r="G50" s="220"/>
      <c r="H50" s="218">
        <f>SUM(H51:H54)</f>
        <v>49146.53</v>
      </c>
    </row>
    <row r="51" spans="1:15987" ht="25.5">
      <c r="A51" s="118" t="s">
        <v>849</v>
      </c>
      <c r="B51" s="148" t="s">
        <v>18</v>
      </c>
      <c r="C51" s="148">
        <v>10246</v>
      </c>
      <c r="D51" s="149" t="s">
        <v>907</v>
      </c>
      <c r="E51" s="150" t="s">
        <v>20</v>
      </c>
      <c r="F51" s="151">
        <v>949.9</v>
      </c>
      <c r="G51" s="220">
        <v>3.73</v>
      </c>
      <c r="H51" s="218">
        <f>IFERROR(ROUND($G51*$F51,2),"")</f>
        <v>3543.13</v>
      </c>
    </row>
    <row r="52" spans="1:15987" ht="25.5">
      <c r="A52" s="118" t="s">
        <v>936</v>
      </c>
      <c r="B52" s="148" t="s">
        <v>18</v>
      </c>
      <c r="C52" s="148">
        <v>160707</v>
      </c>
      <c r="D52" s="149" t="s">
        <v>908</v>
      </c>
      <c r="E52" s="150" t="s">
        <v>20</v>
      </c>
      <c r="F52" s="151">
        <v>658.86</v>
      </c>
      <c r="G52" s="220">
        <v>26.05</v>
      </c>
      <c r="H52" s="218">
        <f>IFERROR(ROUND($G52*$F52,2),"")</f>
        <v>17163.3</v>
      </c>
    </row>
    <row r="53" spans="1:15987" ht="25.5">
      <c r="A53" s="118" t="s">
        <v>851</v>
      </c>
      <c r="B53" s="148" t="s">
        <v>18</v>
      </c>
      <c r="C53" s="148">
        <v>160707</v>
      </c>
      <c r="D53" s="149" t="s">
        <v>908</v>
      </c>
      <c r="E53" s="150" t="s">
        <v>20</v>
      </c>
      <c r="F53" s="151">
        <v>726.85</v>
      </c>
      <c r="G53" s="220">
        <v>26.05</v>
      </c>
      <c r="H53" s="218">
        <f>IFERROR(ROUND($G53*$F53,2),"")</f>
        <v>18934.439999999999</v>
      </c>
    </row>
    <row r="54" spans="1:15987" ht="25.5">
      <c r="A54" s="227" t="s">
        <v>852</v>
      </c>
      <c r="B54" s="228" t="s">
        <v>18</v>
      </c>
      <c r="C54" s="228">
        <v>160708</v>
      </c>
      <c r="D54" s="229" t="s">
        <v>831</v>
      </c>
      <c r="E54" s="230" t="s">
        <v>20</v>
      </c>
      <c r="F54" s="231">
        <v>361.02</v>
      </c>
      <c r="G54" s="232">
        <v>26.33</v>
      </c>
      <c r="H54" s="233">
        <f>IFERROR(ROUND($G54*$F54,2),"")</f>
        <v>9505.66</v>
      </c>
    </row>
    <row r="55" spans="1:15987" s="178" customFormat="1" ht="15">
      <c r="A55" s="154">
        <v>6</v>
      </c>
      <c r="B55" s="237"/>
      <c r="C55" s="237"/>
      <c r="D55" s="238" t="s">
        <v>853</v>
      </c>
      <c r="E55" s="239"/>
      <c r="F55" s="240">
        <v>0</v>
      </c>
      <c r="G55" s="241"/>
      <c r="H55" s="242">
        <f>SUM(H56:H64)</f>
        <v>78458.639999999985</v>
      </c>
      <c r="I55" s="247"/>
      <c r="J55" s="243"/>
      <c r="K55" s="244"/>
      <c r="L55" s="664"/>
      <c r="M55" s="664"/>
      <c r="N55" s="664"/>
      <c r="O55" s="245"/>
      <c r="P55" s="246"/>
      <c r="Q55" s="247"/>
      <c r="R55" s="243"/>
      <c r="S55" s="244"/>
      <c r="T55" s="664"/>
      <c r="U55" s="664"/>
      <c r="V55" s="664"/>
      <c r="W55" s="245"/>
      <c r="X55" s="246"/>
      <c r="Y55" s="247"/>
      <c r="Z55" s="243"/>
      <c r="AA55" s="244"/>
      <c r="AB55" s="664"/>
      <c r="AC55" s="664"/>
      <c r="AD55" s="664"/>
      <c r="AE55" s="245"/>
      <c r="AF55" s="246"/>
      <c r="AG55" s="247"/>
      <c r="AH55" s="243"/>
      <c r="AI55" s="244"/>
      <c r="AJ55" s="664"/>
      <c r="AK55" s="664"/>
      <c r="AL55" s="664"/>
      <c r="AM55" s="245"/>
      <c r="AN55" s="246"/>
      <c r="AO55" s="247"/>
      <c r="AP55" s="243"/>
      <c r="AQ55" s="244"/>
      <c r="AR55" s="664"/>
      <c r="AS55" s="664"/>
      <c r="AT55" s="664"/>
      <c r="AU55" s="245"/>
      <c r="AV55" s="246"/>
      <c r="AW55" s="247"/>
      <c r="AX55" s="243"/>
      <c r="AY55" s="244"/>
      <c r="AZ55" s="664"/>
      <c r="BA55" s="664"/>
      <c r="BB55" s="664"/>
      <c r="BC55" s="245"/>
      <c r="BD55" s="246"/>
      <c r="BE55" s="247"/>
      <c r="BF55" s="243"/>
      <c r="BG55" s="244"/>
      <c r="BH55" s="664"/>
      <c r="BI55" s="664"/>
      <c r="BJ55" s="664"/>
      <c r="BK55" s="245"/>
      <c r="BL55" s="246"/>
      <c r="BM55" s="247"/>
      <c r="BN55" s="243"/>
      <c r="BO55" s="244"/>
      <c r="BP55" s="664"/>
      <c r="BQ55" s="664"/>
      <c r="BR55" s="664"/>
      <c r="BS55" s="245"/>
      <c r="BT55" s="246"/>
      <c r="BU55" s="247"/>
      <c r="BV55" s="243"/>
      <c r="BW55" s="244"/>
      <c r="BX55" s="664"/>
      <c r="BY55" s="664"/>
      <c r="BZ55" s="664"/>
      <c r="CA55" s="245"/>
      <c r="CB55" s="246"/>
      <c r="CC55" s="247"/>
      <c r="CD55" s="243"/>
      <c r="CE55" s="244"/>
      <c r="CF55" s="664"/>
      <c r="CG55" s="664"/>
      <c r="CH55" s="664"/>
      <c r="CI55" s="245"/>
      <c r="CJ55" s="246"/>
      <c r="CK55" s="247"/>
      <c r="CL55" s="243"/>
      <c r="CM55" s="244"/>
      <c r="CN55" s="664"/>
      <c r="CO55" s="664"/>
      <c r="CP55" s="664"/>
      <c r="CQ55" s="245"/>
      <c r="CR55" s="246"/>
      <c r="CS55" s="247"/>
      <c r="CT55" s="243"/>
      <c r="CU55" s="244"/>
      <c r="CV55" s="664"/>
      <c r="CW55" s="664"/>
      <c r="CX55" s="664"/>
      <c r="CY55" s="245"/>
      <c r="CZ55" s="246"/>
      <c r="DA55" s="247"/>
      <c r="DB55" s="243"/>
      <c r="DC55" s="244"/>
      <c r="DD55" s="664"/>
      <c r="DE55" s="664"/>
      <c r="DF55" s="664"/>
      <c r="DG55" s="245"/>
      <c r="DH55" s="246"/>
      <c r="DI55" s="247"/>
      <c r="DJ55" s="243"/>
      <c r="DK55" s="244"/>
      <c r="DL55" s="664"/>
      <c r="DM55" s="664"/>
      <c r="DN55" s="664"/>
      <c r="DO55" s="245"/>
      <c r="DP55" s="246"/>
      <c r="DQ55" s="247"/>
      <c r="DR55" s="243"/>
      <c r="DS55" s="244"/>
      <c r="DT55" s="664"/>
      <c r="DU55" s="664"/>
      <c r="DV55" s="664"/>
      <c r="DW55" s="245"/>
      <c r="DX55" s="246"/>
      <c r="DY55" s="247"/>
      <c r="DZ55" s="243"/>
      <c r="EA55" s="244"/>
      <c r="EB55" s="664"/>
      <c r="EC55" s="664"/>
      <c r="ED55" s="664"/>
      <c r="EE55" s="245"/>
      <c r="EF55" s="246"/>
      <c r="EG55" s="247"/>
      <c r="EH55" s="243"/>
      <c r="EI55" s="244"/>
      <c r="EJ55" s="664"/>
      <c r="EK55" s="664"/>
      <c r="EL55" s="664"/>
      <c r="EM55" s="245"/>
      <c r="EN55" s="246"/>
      <c r="EO55" s="247"/>
      <c r="EP55" s="243"/>
      <c r="EQ55" s="244"/>
      <c r="ER55" s="664"/>
      <c r="ES55" s="664"/>
      <c r="ET55" s="664"/>
      <c r="EU55" s="245"/>
      <c r="EV55" s="246"/>
      <c r="EW55" s="247"/>
      <c r="EX55" s="243"/>
      <c r="EY55" s="244"/>
      <c r="EZ55" s="664"/>
      <c r="FA55" s="664"/>
      <c r="FB55" s="664"/>
      <c r="FC55" s="245"/>
      <c r="FD55" s="246"/>
      <c r="FE55" s="247"/>
      <c r="FF55" s="243"/>
      <c r="FG55" s="244"/>
      <c r="FH55" s="664"/>
      <c r="FI55" s="664"/>
      <c r="FJ55" s="664"/>
      <c r="FK55" s="245"/>
      <c r="FL55" s="246"/>
      <c r="FM55" s="247"/>
      <c r="FN55" s="243"/>
      <c r="FO55" s="244"/>
      <c r="FP55" s="664"/>
      <c r="FQ55" s="664"/>
      <c r="FR55" s="664"/>
      <c r="FS55" s="245"/>
      <c r="FT55" s="246"/>
      <c r="FU55" s="247"/>
      <c r="FV55" s="243"/>
      <c r="FW55" s="244"/>
      <c r="FX55" s="664"/>
      <c r="FY55" s="664"/>
      <c r="FZ55" s="664"/>
      <c r="GA55" s="245"/>
      <c r="GB55" s="246"/>
      <c r="GC55" s="247"/>
      <c r="GD55" s="243"/>
      <c r="GE55" s="244"/>
      <c r="GF55" s="664"/>
      <c r="GG55" s="664"/>
      <c r="GH55" s="664"/>
      <c r="GI55" s="245"/>
      <c r="GJ55" s="246"/>
      <c r="GK55" s="247"/>
      <c r="GL55" s="243"/>
      <c r="GM55" s="244"/>
      <c r="GN55" s="664"/>
      <c r="GO55" s="664"/>
      <c r="GP55" s="664"/>
      <c r="GQ55" s="245"/>
      <c r="GR55" s="246"/>
      <c r="GS55" s="247"/>
      <c r="GT55" s="243"/>
      <c r="GU55" s="244"/>
      <c r="GV55" s="664"/>
      <c r="GW55" s="664"/>
      <c r="GX55" s="664"/>
      <c r="GY55" s="245"/>
      <c r="GZ55" s="246"/>
      <c r="HA55" s="247"/>
      <c r="HB55" s="243"/>
      <c r="HC55" s="244"/>
      <c r="HD55" s="664"/>
      <c r="HE55" s="664"/>
      <c r="HF55" s="664"/>
      <c r="HG55" s="245"/>
      <c r="HH55" s="246"/>
      <c r="HI55" s="247"/>
      <c r="HJ55" s="243"/>
      <c r="HK55" s="244"/>
      <c r="HL55" s="664"/>
      <c r="HM55" s="664"/>
      <c r="HN55" s="664"/>
      <c r="HO55" s="245"/>
      <c r="HP55" s="246"/>
      <c r="HQ55" s="247"/>
      <c r="HR55" s="243"/>
      <c r="HS55" s="244"/>
      <c r="HT55" s="664"/>
      <c r="HU55" s="664"/>
      <c r="HV55" s="664"/>
      <c r="HW55" s="245"/>
      <c r="HX55" s="246"/>
      <c r="HY55" s="247"/>
      <c r="HZ55" s="243"/>
      <c r="IA55" s="244"/>
      <c r="IB55" s="664"/>
      <c r="IC55" s="664"/>
      <c r="ID55" s="664"/>
      <c r="IE55" s="245"/>
      <c r="IF55" s="246"/>
      <c r="IG55" s="247"/>
      <c r="IH55" s="243"/>
      <c r="II55" s="244"/>
      <c r="IJ55" s="664"/>
      <c r="IK55" s="664"/>
      <c r="IL55" s="664"/>
      <c r="IM55" s="245"/>
      <c r="IN55" s="246"/>
      <c r="IO55" s="247"/>
      <c r="IP55" s="243"/>
      <c r="IQ55" s="244"/>
      <c r="IR55" s="664"/>
      <c r="IS55" s="664"/>
      <c r="IT55" s="664"/>
      <c r="IU55" s="245"/>
      <c r="IV55" s="246"/>
      <c r="IW55" s="247"/>
      <c r="IX55" s="243"/>
      <c r="IY55" s="244"/>
      <c r="IZ55" s="664"/>
      <c r="JA55" s="664"/>
      <c r="JB55" s="664"/>
      <c r="JC55" s="245"/>
      <c r="JD55" s="246"/>
      <c r="JE55" s="247"/>
      <c r="JF55" s="243"/>
      <c r="JG55" s="244"/>
      <c r="JH55" s="664"/>
      <c r="JI55" s="664"/>
      <c r="JJ55" s="664"/>
      <c r="JK55" s="245"/>
      <c r="JL55" s="246"/>
      <c r="JM55" s="247"/>
      <c r="JN55" s="243"/>
      <c r="JO55" s="244"/>
      <c r="JP55" s="664"/>
      <c r="JQ55" s="664"/>
      <c r="JR55" s="664"/>
      <c r="JS55" s="245"/>
      <c r="JT55" s="246"/>
      <c r="JU55" s="247"/>
      <c r="JV55" s="243"/>
      <c r="JW55" s="244"/>
      <c r="JX55" s="664"/>
      <c r="JY55" s="664"/>
      <c r="JZ55" s="664"/>
      <c r="KA55" s="245"/>
      <c r="KB55" s="246"/>
      <c r="KC55" s="247"/>
      <c r="KD55" s="243"/>
      <c r="KE55" s="244"/>
      <c r="KF55" s="664"/>
      <c r="KG55" s="664"/>
      <c r="KH55" s="664"/>
      <c r="KI55" s="245"/>
      <c r="KJ55" s="246"/>
      <c r="KK55" s="247"/>
      <c r="KL55" s="243"/>
      <c r="KM55" s="244"/>
      <c r="KN55" s="664"/>
      <c r="KO55" s="664"/>
      <c r="KP55" s="664"/>
      <c r="KQ55" s="245"/>
      <c r="KR55" s="246"/>
      <c r="KS55" s="247"/>
      <c r="KT55" s="243"/>
      <c r="KU55" s="244"/>
      <c r="KV55" s="664"/>
      <c r="KW55" s="664"/>
      <c r="KX55" s="664"/>
      <c r="KY55" s="245"/>
      <c r="KZ55" s="246"/>
      <c r="LA55" s="247"/>
      <c r="LB55" s="243"/>
      <c r="LC55" s="244"/>
      <c r="LD55" s="664"/>
      <c r="LE55" s="664"/>
      <c r="LF55" s="664"/>
      <c r="LG55" s="245"/>
      <c r="LH55" s="246"/>
      <c r="LI55" s="247"/>
      <c r="LJ55" s="243"/>
      <c r="LK55" s="244"/>
      <c r="LL55" s="664"/>
      <c r="LM55" s="664"/>
      <c r="LN55" s="664"/>
      <c r="LO55" s="245"/>
      <c r="LP55" s="246"/>
      <c r="LQ55" s="247"/>
      <c r="LR55" s="243"/>
      <c r="LS55" s="244"/>
      <c r="LT55" s="664"/>
      <c r="LU55" s="664"/>
      <c r="LV55" s="664"/>
      <c r="LW55" s="245"/>
      <c r="LX55" s="246"/>
      <c r="LY55" s="247"/>
      <c r="LZ55" s="243"/>
      <c r="MA55" s="244"/>
      <c r="MB55" s="664"/>
      <c r="MC55" s="664"/>
      <c r="MD55" s="664"/>
      <c r="ME55" s="245"/>
      <c r="MF55" s="246"/>
      <c r="MG55" s="247"/>
      <c r="MH55" s="243"/>
      <c r="MI55" s="244"/>
      <c r="MJ55" s="664"/>
      <c r="MK55" s="664"/>
      <c r="ML55" s="664"/>
      <c r="MM55" s="245"/>
      <c r="MN55" s="246"/>
      <c r="MO55" s="247"/>
      <c r="MP55" s="243"/>
      <c r="MQ55" s="244"/>
      <c r="MR55" s="664"/>
      <c r="MS55" s="664"/>
      <c r="MT55" s="664"/>
      <c r="MU55" s="245"/>
      <c r="MV55" s="246"/>
      <c r="MW55" s="247"/>
      <c r="MX55" s="243"/>
      <c r="MY55" s="244"/>
      <c r="MZ55" s="664"/>
      <c r="NA55" s="664"/>
      <c r="NB55" s="664"/>
      <c r="NC55" s="245"/>
      <c r="ND55" s="246"/>
      <c r="NE55" s="247"/>
      <c r="NF55" s="243"/>
      <c r="NG55" s="244"/>
      <c r="NH55" s="664"/>
      <c r="NI55" s="664"/>
      <c r="NJ55" s="664"/>
      <c r="NK55" s="245"/>
      <c r="NL55" s="246"/>
      <c r="NM55" s="247"/>
      <c r="NN55" s="243"/>
      <c r="NO55" s="244"/>
      <c r="NP55" s="664"/>
      <c r="NQ55" s="664"/>
      <c r="NR55" s="664"/>
      <c r="NS55" s="245"/>
      <c r="NT55" s="246"/>
      <c r="NU55" s="247"/>
      <c r="NV55" s="243"/>
      <c r="NW55" s="244"/>
      <c r="NX55" s="664"/>
      <c r="NY55" s="664"/>
      <c r="NZ55" s="664"/>
      <c r="OA55" s="245"/>
      <c r="OB55" s="246"/>
      <c r="OC55" s="247"/>
      <c r="OD55" s="243"/>
      <c r="OE55" s="244"/>
      <c r="OF55" s="664"/>
      <c r="OG55" s="664"/>
      <c r="OH55" s="664"/>
      <c r="OI55" s="245"/>
      <c r="OJ55" s="246"/>
      <c r="OK55" s="247"/>
      <c r="OL55" s="243"/>
      <c r="OM55" s="244"/>
      <c r="ON55" s="664"/>
      <c r="OO55" s="664"/>
      <c r="OP55" s="664"/>
      <c r="OQ55" s="245"/>
      <c r="OR55" s="246"/>
      <c r="OS55" s="247"/>
      <c r="OT55" s="243"/>
      <c r="OU55" s="244"/>
      <c r="OV55" s="664"/>
      <c r="OW55" s="664"/>
      <c r="OX55" s="664"/>
      <c r="OY55" s="245"/>
      <c r="OZ55" s="246"/>
      <c r="PA55" s="247"/>
      <c r="PB55" s="243"/>
      <c r="PC55" s="244"/>
      <c r="PD55" s="664"/>
      <c r="PE55" s="664"/>
      <c r="PF55" s="664"/>
      <c r="PG55" s="245"/>
      <c r="PH55" s="246"/>
      <c r="PI55" s="247"/>
      <c r="PJ55" s="243"/>
      <c r="PK55" s="244"/>
      <c r="PL55" s="664"/>
      <c r="PM55" s="664"/>
      <c r="PN55" s="664"/>
      <c r="PO55" s="245"/>
      <c r="PP55" s="246"/>
      <c r="PQ55" s="247"/>
      <c r="PR55" s="243"/>
      <c r="PS55" s="244"/>
      <c r="PT55" s="664"/>
      <c r="PU55" s="664"/>
      <c r="PV55" s="664"/>
      <c r="PW55" s="245"/>
      <c r="PX55" s="246"/>
      <c r="PY55" s="247"/>
      <c r="PZ55" s="243"/>
      <c r="QA55" s="244"/>
      <c r="QB55" s="664"/>
      <c r="QC55" s="664"/>
      <c r="QD55" s="664"/>
      <c r="QE55" s="245"/>
      <c r="QF55" s="246"/>
      <c r="QG55" s="247"/>
      <c r="QH55" s="243"/>
      <c r="QI55" s="244"/>
      <c r="QJ55" s="664"/>
      <c r="QK55" s="664"/>
      <c r="QL55" s="664"/>
      <c r="QM55" s="245"/>
      <c r="QN55" s="246"/>
      <c r="QO55" s="247"/>
      <c r="QP55" s="243"/>
      <c r="QQ55" s="244"/>
      <c r="QR55" s="664"/>
      <c r="QS55" s="664"/>
      <c r="QT55" s="664"/>
      <c r="QU55" s="245"/>
      <c r="QV55" s="246"/>
      <c r="QW55" s="247"/>
      <c r="QX55" s="243"/>
      <c r="QY55" s="244"/>
      <c r="QZ55" s="664"/>
      <c r="RA55" s="664"/>
      <c r="RB55" s="664"/>
      <c r="RC55" s="245"/>
      <c r="RD55" s="246"/>
      <c r="RE55" s="247"/>
      <c r="RF55" s="243"/>
      <c r="RG55" s="244"/>
      <c r="RH55" s="664"/>
      <c r="RI55" s="664"/>
      <c r="RJ55" s="664"/>
      <c r="RK55" s="245"/>
      <c r="RL55" s="246"/>
      <c r="RM55" s="247"/>
      <c r="RN55" s="243"/>
      <c r="RO55" s="244"/>
      <c r="RP55" s="664"/>
      <c r="RQ55" s="664"/>
      <c r="RR55" s="664"/>
      <c r="RS55" s="245"/>
      <c r="RT55" s="246"/>
      <c r="RU55" s="247"/>
      <c r="RV55" s="243"/>
      <c r="RW55" s="244"/>
      <c r="RX55" s="664"/>
      <c r="RY55" s="664"/>
      <c r="RZ55" s="664"/>
      <c r="SA55" s="245"/>
      <c r="SB55" s="246"/>
      <c r="SC55" s="247"/>
      <c r="SD55" s="243"/>
      <c r="SE55" s="244"/>
      <c r="SF55" s="664"/>
      <c r="SG55" s="664"/>
      <c r="SH55" s="664"/>
      <c r="SI55" s="245"/>
      <c r="SJ55" s="246"/>
      <c r="SK55" s="247"/>
      <c r="SL55" s="243"/>
      <c r="SM55" s="244"/>
      <c r="SN55" s="664"/>
      <c r="SO55" s="664"/>
      <c r="SP55" s="664"/>
      <c r="SQ55" s="245"/>
      <c r="SR55" s="246"/>
      <c r="SS55" s="247"/>
      <c r="ST55" s="243"/>
      <c r="SU55" s="244"/>
      <c r="SV55" s="664"/>
      <c r="SW55" s="664"/>
      <c r="SX55" s="664"/>
      <c r="SY55" s="245"/>
      <c r="SZ55" s="246"/>
      <c r="TA55" s="247"/>
      <c r="TB55" s="243"/>
      <c r="TC55" s="244"/>
      <c r="TD55" s="664"/>
      <c r="TE55" s="664"/>
      <c r="TF55" s="664"/>
      <c r="TG55" s="245"/>
      <c r="TH55" s="246"/>
      <c r="TI55" s="247"/>
      <c r="TJ55" s="243"/>
      <c r="TK55" s="244"/>
      <c r="TL55" s="664"/>
      <c r="TM55" s="664"/>
      <c r="TN55" s="664"/>
      <c r="TO55" s="245"/>
      <c r="TP55" s="246"/>
      <c r="TQ55" s="247"/>
      <c r="TR55" s="243"/>
      <c r="TS55" s="244"/>
      <c r="TT55" s="664"/>
      <c r="TU55" s="664"/>
      <c r="TV55" s="664"/>
      <c r="TW55" s="245"/>
      <c r="TX55" s="246"/>
      <c r="TY55" s="247"/>
      <c r="TZ55" s="243"/>
      <c r="UA55" s="244"/>
      <c r="UB55" s="664"/>
      <c r="UC55" s="664"/>
      <c r="UD55" s="664"/>
      <c r="UE55" s="245"/>
      <c r="UF55" s="246"/>
      <c r="UG55" s="247"/>
      <c r="UH55" s="243"/>
      <c r="UI55" s="244"/>
      <c r="UJ55" s="664"/>
      <c r="UK55" s="664"/>
      <c r="UL55" s="664"/>
      <c r="UM55" s="245"/>
      <c r="UN55" s="246"/>
      <c r="UO55" s="247"/>
      <c r="UP55" s="243"/>
      <c r="UQ55" s="244"/>
      <c r="UR55" s="664"/>
      <c r="US55" s="664"/>
      <c r="UT55" s="664"/>
      <c r="UU55" s="245"/>
      <c r="UV55" s="246"/>
      <c r="UW55" s="247"/>
      <c r="UX55" s="243"/>
      <c r="UY55" s="244"/>
      <c r="UZ55" s="664"/>
      <c r="VA55" s="664"/>
      <c r="VB55" s="664"/>
      <c r="VC55" s="245"/>
      <c r="VD55" s="246"/>
      <c r="VE55" s="247"/>
      <c r="VF55" s="243"/>
      <c r="VG55" s="244"/>
      <c r="VH55" s="664"/>
      <c r="VI55" s="664"/>
      <c r="VJ55" s="664"/>
      <c r="VK55" s="245"/>
      <c r="VL55" s="246"/>
      <c r="VM55" s="247"/>
      <c r="VN55" s="243"/>
      <c r="VO55" s="244"/>
      <c r="VP55" s="664"/>
      <c r="VQ55" s="664"/>
      <c r="VR55" s="664"/>
      <c r="VS55" s="245"/>
      <c r="VT55" s="246"/>
      <c r="VU55" s="247"/>
      <c r="VV55" s="243"/>
      <c r="VW55" s="244"/>
      <c r="VX55" s="664"/>
      <c r="VY55" s="664"/>
      <c r="VZ55" s="664"/>
      <c r="WA55" s="245"/>
      <c r="WB55" s="246"/>
      <c r="WC55" s="247"/>
      <c r="WD55" s="243"/>
      <c r="WE55" s="244"/>
      <c r="WF55" s="664"/>
      <c r="WG55" s="664"/>
      <c r="WH55" s="664"/>
      <c r="WI55" s="245"/>
      <c r="WJ55" s="246"/>
      <c r="WK55" s="247"/>
      <c r="WL55" s="243"/>
      <c r="WM55" s="244"/>
      <c r="WN55" s="664"/>
      <c r="WO55" s="664"/>
      <c r="WP55" s="664"/>
      <c r="WQ55" s="245"/>
      <c r="WR55" s="246"/>
      <c r="WS55" s="247"/>
      <c r="WT55" s="243"/>
      <c r="WU55" s="244"/>
      <c r="WV55" s="664"/>
      <c r="WW55" s="664"/>
      <c r="WX55" s="664"/>
      <c r="WY55" s="245"/>
      <c r="WZ55" s="246"/>
      <c r="XA55" s="247"/>
      <c r="XB55" s="243"/>
      <c r="XC55" s="244"/>
      <c r="XD55" s="664"/>
      <c r="XE55" s="664"/>
      <c r="XF55" s="664"/>
      <c r="XG55" s="245"/>
      <c r="XH55" s="246"/>
      <c r="XI55" s="247"/>
      <c r="XJ55" s="243"/>
      <c r="XK55" s="244"/>
      <c r="XL55" s="664"/>
      <c r="XM55" s="664"/>
      <c r="XN55" s="664"/>
      <c r="XO55" s="245"/>
      <c r="XP55" s="246"/>
      <c r="XQ55" s="247"/>
      <c r="XR55" s="243"/>
      <c r="XS55" s="244"/>
      <c r="XT55" s="664"/>
      <c r="XU55" s="664"/>
      <c r="XV55" s="664"/>
      <c r="XW55" s="245"/>
      <c r="XX55" s="246"/>
      <c r="XY55" s="247"/>
      <c r="XZ55" s="243"/>
      <c r="YA55" s="244"/>
      <c r="YB55" s="664"/>
      <c r="YC55" s="664"/>
      <c r="YD55" s="664"/>
      <c r="YE55" s="245"/>
      <c r="YF55" s="246"/>
      <c r="YG55" s="247"/>
      <c r="YH55" s="243"/>
      <c r="YI55" s="244"/>
      <c r="YJ55" s="664"/>
      <c r="YK55" s="664"/>
      <c r="YL55" s="664"/>
      <c r="YM55" s="245"/>
      <c r="YN55" s="246"/>
      <c r="YO55" s="247"/>
      <c r="YP55" s="243"/>
      <c r="YQ55" s="244"/>
      <c r="YR55" s="664"/>
      <c r="YS55" s="664"/>
      <c r="YT55" s="664"/>
      <c r="YU55" s="245"/>
      <c r="YV55" s="246"/>
      <c r="YW55" s="247"/>
      <c r="YX55" s="243"/>
      <c r="YY55" s="244"/>
      <c r="YZ55" s="664"/>
      <c r="ZA55" s="664"/>
      <c r="ZB55" s="664"/>
      <c r="ZC55" s="245"/>
      <c r="ZD55" s="246"/>
      <c r="ZE55" s="247"/>
      <c r="ZF55" s="243"/>
      <c r="ZG55" s="244"/>
      <c r="ZH55" s="664"/>
      <c r="ZI55" s="664"/>
      <c r="ZJ55" s="664"/>
      <c r="ZK55" s="245"/>
      <c r="ZL55" s="246"/>
      <c r="ZM55" s="247"/>
      <c r="ZN55" s="243"/>
      <c r="ZO55" s="244"/>
      <c r="ZP55" s="664"/>
      <c r="ZQ55" s="664"/>
      <c r="ZR55" s="664"/>
      <c r="ZS55" s="245"/>
      <c r="ZT55" s="246"/>
      <c r="ZU55" s="247"/>
      <c r="ZV55" s="243"/>
      <c r="ZW55" s="244"/>
      <c r="ZX55" s="664"/>
      <c r="ZY55" s="664"/>
      <c r="ZZ55" s="664"/>
      <c r="AAA55" s="245"/>
      <c r="AAB55" s="246"/>
      <c r="AAC55" s="247"/>
      <c r="AAD55" s="243"/>
      <c r="AAE55" s="244"/>
      <c r="AAF55" s="664"/>
      <c r="AAG55" s="664"/>
      <c r="AAH55" s="664"/>
      <c r="AAI55" s="245"/>
      <c r="AAJ55" s="246"/>
      <c r="AAK55" s="247"/>
      <c r="AAL55" s="243"/>
      <c r="AAM55" s="244"/>
      <c r="AAN55" s="664"/>
      <c r="AAO55" s="664"/>
      <c r="AAP55" s="664"/>
      <c r="AAQ55" s="245"/>
      <c r="AAR55" s="246"/>
      <c r="AAS55" s="247"/>
      <c r="AAT55" s="243"/>
      <c r="AAU55" s="244"/>
      <c r="AAV55" s="664"/>
      <c r="AAW55" s="664"/>
      <c r="AAX55" s="664"/>
      <c r="AAY55" s="245"/>
      <c r="AAZ55" s="246"/>
      <c r="ABA55" s="247"/>
      <c r="ABB55" s="243"/>
      <c r="ABC55" s="244"/>
      <c r="ABD55" s="664"/>
      <c r="ABE55" s="664"/>
      <c r="ABF55" s="664"/>
      <c r="ABG55" s="245"/>
      <c r="ABH55" s="246"/>
      <c r="ABI55" s="247"/>
      <c r="ABJ55" s="243"/>
      <c r="ABK55" s="244"/>
      <c r="ABL55" s="664"/>
      <c r="ABM55" s="664"/>
      <c r="ABN55" s="664"/>
      <c r="ABO55" s="245"/>
      <c r="ABP55" s="246"/>
      <c r="ABQ55" s="247"/>
      <c r="ABR55" s="243"/>
      <c r="ABS55" s="244"/>
      <c r="ABT55" s="664"/>
      <c r="ABU55" s="664"/>
      <c r="ABV55" s="664"/>
      <c r="ABW55" s="245"/>
      <c r="ABX55" s="246"/>
      <c r="ABY55" s="247"/>
      <c r="ABZ55" s="243"/>
      <c r="ACA55" s="244"/>
      <c r="ACB55" s="664"/>
      <c r="ACC55" s="664"/>
      <c r="ACD55" s="664"/>
      <c r="ACE55" s="245"/>
      <c r="ACF55" s="246"/>
      <c r="ACG55" s="247"/>
      <c r="ACH55" s="243"/>
      <c r="ACI55" s="244"/>
      <c r="ACJ55" s="664"/>
      <c r="ACK55" s="664"/>
      <c r="ACL55" s="664"/>
      <c r="ACM55" s="245"/>
      <c r="ACN55" s="246"/>
      <c r="ACO55" s="247"/>
      <c r="ACP55" s="243"/>
      <c r="ACQ55" s="244"/>
      <c r="ACR55" s="664"/>
      <c r="ACS55" s="664"/>
      <c r="ACT55" s="664"/>
      <c r="ACU55" s="245"/>
      <c r="ACV55" s="246"/>
      <c r="ACW55" s="247"/>
      <c r="ACX55" s="243"/>
      <c r="ACY55" s="244"/>
      <c r="ACZ55" s="664"/>
      <c r="ADA55" s="664"/>
      <c r="ADB55" s="664"/>
      <c r="ADC55" s="245"/>
      <c r="ADD55" s="246"/>
      <c r="ADE55" s="247"/>
      <c r="ADF55" s="243"/>
      <c r="ADG55" s="244"/>
      <c r="ADH55" s="664"/>
      <c r="ADI55" s="664"/>
      <c r="ADJ55" s="664"/>
      <c r="ADK55" s="245"/>
      <c r="ADL55" s="246"/>
      <c r="ADM55" s="247"/>
      <c r="ADN55" s="243"/>
      <c r="ADO55" s="244"/>
      <c r="ADP55" s="664"/>
      <c r="ADQ55" s="664"/>
      <c r="ADR55" s="664"/>
      <c r="ADS55" s="245"/>
      <c r="ADT55" s="246"/>
      <c r="ADU55" s="247"/>
      <c r="ADV55" s="243"/>
      <c r="ADW55" s="244"/>
      <c r="ADX55" s="664"/>
      <c r="ADY55" s="664"/>
      <c r="ADZ55" s="664"/>
      <c r="AEA55" s="245"/>
      <c r="AEB55" s="246"/>
      <c r="AEC55" s="247"/>
      <c r="AED55" s="243"/>
      <c r="AEE55" s="244"/>
      <c r="AEF55" s="664"/>
      <c r="AEG55" s="664"/>
      <c r="AEH55" s="664"/>
      <c r="AEI55" s="245"/>
      <c r="AEJ55" s="246"/>
      <c r="AEK55" s="247"/>
      <c r="AEL55" s="243"/>
      <c r="AEM55" s="244"/>
      <c r="AEN55" s="664"/>
      <c r="AEO55" s="664"/>
      <c r="AEP55" s="664"/>
      <c r="AEQ55" s="245"/>
      <c r="AER55" s="246"/>
      <c r="AES55" s="247"/>
      <c r="AET55" s="243"/>
      <c r="AEU55" s="244"/>
      <c r="AEV55" s="664"/>
      <c r="AEW55" s="664"/>
      <c r="AEX55" s="664"/>
      <c r="AEY55" s="245"/>
      <c r="AEZ55" s="246"/>
      <c r="AFA55" s="247"/>
      <c r="AFB55" s="243"/>
      <c r="AFC55" s="244"/>
      <c r="AFD55" s="664"/>
      <c r="AFE55" s="664"/>
      <c r="AFF55" s="664"/>
      <c r="AFG55" s="245"/>
      <c r="AFH55" s="246"/>
      <c r="AFI55" s="247"/>
      <c r="AFJ55" s="243"/>
      <c r="AFK55" s="244"/>
      <c r="AFL55" s="664"/>
      <c r="AFM55" s="664"/>
      <c r="AFN55" s="664"/>
      <c r="AFO55" s="245"/>
      <c r="AFP55" s="246"/>
      <c r="AFQ55" s="247"/>
      <c r="AFR55" s="243"/>
      <c r="AFS55" s="244"/>
      <c r="AFT55" s="664"/>
      <c r="AFU55" s="664"/>
      <c r="AFV55" s="664"/>
      <c r="AFW55" s="245"/>
      <c r="AFX55" s="246"/>
      <c r="AFY55" s="247"/>
      <c r="AFZ55" s="243"/>
      <c r="AGA55" s="244"/>
      <c r="AGB55" s="664"/>
      <c r="AGC55" s="664"/>
      <c r="AGD55" s="664"/>
      <c r="AGE55" s="245"/>
      <c r="AGF55" s="246"/>
      <c r="AGG55" s="247"/>
      <c r="AGH55" s="243"/>
      <c r="AGI55" s="244"/>
      <c r="AGJ55" s="664"/>
      <c r="AGK55" s="664"/>
      <c r="AGL55" s="664"/>
      <c r="AGM55" s="245"/>
      <c r="AGN55" s="246"/>
      <c r="AGO55" s="247"/>
      <c r="AGP55" s="243"/>
      <c r="AGQ55" s="244"/>
      <c r="AGR55" s="664"/>
      <c r="AGS55" s="664"/>
      <c r="AGT55" s="664"/>
      <c r="AGU55" s="245"/>
      <c r="AGV55" s="246"/>
      <c r="AGW55" s="247"/>
      <c r="AGX55" s="243"/>
      <c r="AGY55" s="244"/>
      <c r="AGZ55" s="664"/>
      <c r="AHA55" s="664"/>
      <c r="AHB55" s="664"/>
      <c r="AHC55" s="245"/>
      <c r="AHD55" s="246"/>
      <c r="AHE55" s="247"/>
      <c r="AHF55" s="243"/>
      <c r="AHG55" s="244"/>
      <c r="AHH55" s="664"/>
      <c r="AHI55" s="664"/>
      <c r="AHJ55" s="664"/>
      <c r="AHK55" s="245"/>
      <c r="AHL55" s="246"/>
      <c r="AHM55" s="247"/>
      <c r="AHN55" s="243"/>
      <c r="AHO55" s="244"/>
      <c r="AHP55" s="664"/>
      <c r="AHQ55" s="664"/>
      <c r="AHR55" s="664"/>
      <c r="AHS55" s="245"/>
      <c r="AHT55" s="246"/>
      <c r="AHU55" s="247"/>
      <c r="AHV55" s="243"/>
      <c r="AHW55" s="244"/>
      <c r="AHX55" s="664"/>
      <c r="AHY55" s="664"/>
      <c r="AHZ55" s="664"/>
      <c r="AIA55" s="245"/>
      <c r="AIB55" s="246"/>
      <c r="AIC55" s="247"/>
      <c r="AID55" s="243"/>
      <c r="AIE55" s="244"/>
      <c r="AIF55" s="664"/>
      <c r="AIG55" s="664"/>
      <c r="AIH55" s="664"/>
      <c r="AII55" s="245"/>
      <c r="AIJ55" s="246"/>
      <c r="AIK55" s="247"/>
      <c r="AIL55" s="243"/>
      <c r="AIM55" s="244"/>
      <c r="AIN55" s="664"/>
      <c r="AIO55" s="664"/>
      <c r="AIP55" s="664"/>
      <c r="AIQ55" s="245"/>
      <c r="AIR55" s="246"/>
      <c r="AIS55" s="247"/>
      <c r="AIT55" s="243"/>
      <c r="AIU55" s="244"/>
      <c r="AIV55" s="664"/>
      <c r="AIW55" s="664"/>
      <c r="AIX55" s="664"/>
      <c r="AIY55" s="245"/>
      <c r="AIZ55" s="246"/>
      <c r="AJA55" s="247"/>
      <c r="AJB55" s="243"/>
      <c r="AJC55" s="244"/>
      <c r="AJD55" s="664"/>
      <c r="AJE55" s="664"/>
      <c r="AJF55" s="664"/>
      <c r="AJG55" s="245"/>
      <c r="AJH55" s="246"/>
      <c r="AJI55" s="247"/>
      <c r="AJJ55" s="243"/>
      <c r="AJK55" s="244"/>
      <c r="AJL55" s="664"/>
      <c r="AJM55" s="664"/>
      <c r="AJN55" s="664"/>
      <c r="AJO55" s="245"/>
      <c r="AJP55" s="246"/>
      <c r="AJQ55" s="247"/>
      <c r="AJR55" s="243"/>
      <c r="AJS55" s="244"/>
      <c r="AJT55" s="664"/>
      <c r="AJU55" s="664"/>
      <c r="AJV55" s="664"/>
      <c r="AJW55" s="245"/>
      <c r="AJX55" s="246"/>
      <c r="AJY55" s="247"/>
      <c r="AJZ55" s="243"/>
      <c r="AKA55" s="244"/>
      <c r="AKB55" s="664"/>
      <c r="AKC55" s="664"/>
      <c r="AKD55" s="664"/>
      <c r="AKE55" s="245"/>
      <c r="AKF55" s="246"/>
      <c r="AKG55" s="247"/>
      <c r="AKH55" s="243"/>
      <c r="AKI55" s="244"/>
      <c r="AKJ55" s="664"/>
      <c r="AKK55" s="664"/>
      <c r="AKL55" s="664"/>
      <c r="AKM55" s="245"/>
      <c r="AKN55" s="246"/>
      <c r="AKO55" s="247"/>
      <c r="AKP55" s="243"/>
      <c r="AKQ55" s="244"/>
      <c r="AKR55" s="664"/>
      <c r="AKS55" s="664"/>
      <c r="AKT55" s="664"/>
      <c r="AKU55" s="245"/>
      <c r="AKV55" s="246"/>
      <c r="AKW55" s="247"/>
      <c r="AKX55" s="243"/>
      <c r="AKY55" s="244"/>
      <c r="AKZ55" s="664"/>
      <c r="ALA55" s="664"/>
      <c r="ALB55" s="664"/>
      <c r="ALC55" s="245"/>
      <c r="ALD55" s="246"/>
      <c r="ALE55" s="247"/>
      <c r="ALF55" s="243"/>
      <c r="ALG55" s="244"/>
      <c r="ALH55" s="664"/>
      <c r="ALI55" s="664"/>
      <c r="ALJ55" s="664"/>
      <c r="ALK55" s="245"/>
      <c r="ALL55" s="246"/>
      <c r="ALM55" s="247"/>
      <c r="ALN55" s="243"/>
      <c r="ALO55" s="244"/>
      <c r="ALP55" s="664"/>
      <c r="ALQ55" s="664"/>
      <c r="ALR55" s="664"/>
      <c r="ALS55" s="245"/>
      <c r="ALT55" s="246"/>
      <c r="ALU55" s="247"/>
      <c r="ALV55" s="243"/>
      <c r="ALW55" s="244"/>
      <c r="ALX55" s="664"/>
      <c r="ALY55" s="664"/>
      <c r="ALZ55" s="664"/>
      <c r="AMA55" s="245"/>
      <c r="AMB55" s="246"/>
      <c r="AMC55" s="247"/>
      <c r="AMD55" s="243"/>
      <c r="AME55" s="244"/>
      <c r="AMF55" s="664"/>
      <c r="AMG55" s="664"/>
      <c r="AMH55" s="664"/>
      <c r="AMI55" s="245"/>
      <c r="AMJ55" s="246"/>
      <c r="AMK55" s="247"/>
      <c r="AML55" s="243"/>
      <c r="AMM55" s="244"/>
      <c r="AMN55" s="664"/>
      <c r="AMO55" s="664"/>
      <c r="AMP55" s="664"/>
      <c r="AMQ55" s="245"/>
      <c r="AMR55" s="246"/>
      <c r="AMS55" s="247"/>
      <c r="AMT55" s="243"/>
      <c r="AMU55" s="244"/>
      <c r="AMV55" s="664"/>
      <c r="AMW55" s="664"/>
      <c r="AMX55" s="664"/>
      <c r="AMY55" s="245"/>
      <c r="AMZ55" s="246"/>
      <c r="ANA55" s="247"/>
      <c r="ANB55" s="243"/>
      <c r="ANC55" s="244"/>
      <c r="AND55" s="664"/>
      <c r="ANE55" s="664"/>
      <c r="ANF55" s="664"/>
      <c r="ANG55" s="245"/>
      <c r="ANH55" s="246"/>
      <c r="ANI55" s="247"/>
      <c r="ANJ55" s="243"/>
      <c r="ANK55" s="244"/>
      <c r="ANL55" s="664"/>
      <c r="ANM55" s="664"/>
      <c r="ANN55" s="664"/>
      <c r="ANO55" s="245"/>
      <c r="ANP55" s="246"/>
      <c r="ANQ55" s="247"/>
      <c r="ANR55" s="243"/>
      <c r="ANS55" s="244"/>
      <c r="ANT55" s="664"/>
      <c r="ANU55" s="664"/>
      <c r="ANV55" s="664"/>
      <c r="ANW55" s="245"/>
      <c r="ANX55" s="246"/>
      <c r="ANY55" s="247"/>
      <c r="ANZ55" s="243"/>
      <c r="AOA55" s="244"/>
      <c r="AOB55" s="664"/>
      <c r="AOC55" s="664"/>
      <c r="AOD55" s="664"/>
      <c r="AOE55" s="245"/>
      <c r="AOF55" s="246"/>
      <c r="AOG55" s="247"/>
      <c r="AOH55" s="243"/>
      <c r="AOI55" s="244"/>
      <c r="AOJ55" s="664"/>
      <c r="AOK55" s="664"/>
      <c r="AOL55" s="664"/>
      <c r="AOM55" s="245"/>
      <c r="AON55" s="246"/>
      <c r="AOO55" s="247"/>
      <c r="AOP55" s="243"/>
      <c r="AOQ55" s="244"/>
      <c r="AOR55" s="664"/>
      <c r="AOS55" s="664"/>
      <c r="AOT55" s="664"/>
      <c r="AOU55" s="245"/>
      <c r="AOV55" s="246"/>
      <c r="AOW55" s="247"/>
      <c r="AOX55" s="243"/>
      <c r="AOY55" s="244"/>
      <c r="AOZ55" s="664"/>
      <c r="APA55" s="664"/>
      <c r="APB55" s="664"/>
      <c r="APC55" s="245"/>
      <c r="APD55" s="246"/>
      <c r="APE55" s="247"/>
      <c r="APF55" s="243"/>
      <c r="APG55" s="244"/>
      <c r="APH55" s="664"/>
      <c r="API55" s="664"/>
      <c r="APJ55" s="664"/>
      <c r="APK55" s="245"/>
      <c r="APL55" s="246"/>
      <c r="APM55" s="247"/>
      <c r="APN55" s="243"/>
      <c r="APO55" s="244"/>
      <c r="APP55" s="664"/>
      <c r="APQ55" s="664"/>
      <c r="APR55" s="664"/>
      <c r="APS55" s="245"/>
      <c r="APT55" s="246"/>
      <c r="APU55" s="247"/>
      <c r="APV55" s="243"/>
      <c r="APW55" s="244"/>
      <c r="APX55" s="664"/>
      <c r="APY55" s="664"/>
      <c r="APZ55" s="664"/>
      <c r="AQA55" s="245"/>
      <c r="AQB55" s="246"/>
      <c r="AQC55" s="247"/>
      <c r="AQD55" s="243"/>
      <c r="AQE55" s="244"/>
      <c r="AQF55" s="664"/>
      <c r="AQG55" s="664"/>
      <c r="AQH55" s="664"/>
      <c r="AQI55" s="245"/>
      <c r="AQJ55" s="246"/>
      <c r="AQK55" s="247"/>
      <c r="AQL55" s="243"/>
      <c r="AQM55" s="244"/>
      <c r="AQN55" s="664"/>
      <c r="AQO55" s="664"/>
      <c r="AQP55" s="664"/>
      <c r="AQQ55" s="245"/>
      <c r="AQR55" s="246"/>
      <c r="AQS55" s="247"/>
      <c r="AQT55" s="243"/>
      <c r="AQU55" s="244"/>
      <c r="AQV55" s="664"/>
      <c r="AQW55" s="664"/>
      <c r="AQX55" s="664"/>
      <c r="AQY55" s="245"/>
      <c r="AQZ55" s="246"/>
      <c r="ARA55" s="247"/>
      <c r="ARB55" s="243"/>
      <c r="ARC55" s="244"/>
      <c r="ARD55" s="664"/>
      <c r="ARE55" s="664"/>
      <c r="ARF55" s="664"/>
      <c r="ARG55" s="245"/>
      <c r="ARH55" s="246"/>
      <c r="ARI55" s="247"/>
      <c r="ARJ55" s="243"/>
      <c r="ARK55" s="244"/>
      <c r="ARL55" s="664"/>
      <c r="ARM55" s="664"/>
      <c r="ARN55" s="664"/>
      <c r="ARO55" s="245"/>
      <c r="ARP55" s="246"/>
      <c r="ARQ55" s="247"/>
      <c r="ARR55" s="243"/>
      <c r="ARS55" s="244"/>
      <c r="ART55" s="664"/>
      <c r="ARU55" s="664"/>
      <c r="ARV55" s="664"/>
      <c r="ARW55" s="245"/>
      <c r="ARX55" s="246"/>
      <c r="ARY55" s="247"/>
      <c r="ARZ55" s="243"/>
      <c r="ASA55" s="244"/>
      <c r="ASB55" s="664"/>
      <c r="ASC55" s="664"/>
      <c r="ASD55" s="664"/>
      <c r="ASE55" s="245"/>
      <c r="ASF55" s="246"/>
      <c r="ASG55" s="247"/>
      <c r="ASH55" s="243"/>
      <c r="ASI55" s="244"/>
      <c r="ASJ55" s="664"/>
      <c r="ASK55" s="664"/>
      <c r="ASL55" s="664"/>
      <c r="ASM55" s="245"/>
      <c r="ASN55" s="246"/>
      <c r="ASO55" s="247"/>
      <c r="ASP55" s="243"/>
      <c r="ASQ55" s="244"/>
      <c r="ASR55" s="664"/>
      <c r="ASS55" s="664"/>
      <c r="AST55" s="664"/>
      <c r="ASU55" s="245"/>
      <c r="ASV55" s="246"/>
      <c r="ASW55" s="247"/>
      <c r="ASX55" s="243"/>
      <c r="ASY55" s="244"/>
      <c r="ASZ55" s="664"/>
      <c r="ATA55" s="664"/>
      <c r="ATB55" s="664"/>
      <c r="ATC55" s="245"/>
      <c r="ATD55" s="246"/>
      <c r="ATE55" s="247"/>
      <c r="ATF55" s="243"/>
      <c r="ATG55" s="244"/>
      <c r="ATH55" s="664"/>
      <c r="ATI55" s="664"/>
      <c r="ATJ55" s="664"/>
      <c r="ATK55" s="245"/>
      <c r="ATL55" s="246"/>
      <c r="ATM55" s="247"/>
      <c r="ATN55" s="243"/>
      <c r="ATO55" s="244"/>
      <c r="ATP55" s="664"/>
      <c r="ATQ55" s="664"/>
      <c r="ATR55" s="664"/>
      <c r="ATS55" s="245"/>
      <c r="ATT55" s="246"/>
      <c r="ATU55" s="247"/>
      <c r="ATV55" s="243"/>
      <c r="ATW55" s="244"/>
      <c r="ATX55" s="664"/>
      <c r="ATY55" s="664"/>
      <c r="ATZ55" s="664"/>
      <c r="AUA55" s="245"/>
      <c r="AUB55" s="246"/>
      <c r="AUC55" s="247"/>
      <c r="AUD55" s="243"/>
      <c r="AUE55" s="244"/>
      <c r="AUF55" s="664"/>
      <c r="AUG55" s="664"/>
      <c r="AUH55" s="664"/>
      <c r="AUI55" s="245"/>
      <c r="AUJ55" s="246"/>
      <c r="AUK55" s="247"/>
      <c r="AUL55" s="243"/>
      <c r="AUM55" s="244"/>
      <c r="AUN55" s="664"/>
      <c r="AUO55" s="664"/>
      <c r="AUP55" s="664"/>
      <c r="AUQ55" s="245"/>
      <c r="AUR55" s="246"/>
      <c r="AUS55" s="247"/>
      <c r="AUT55" s="243"/>
      <c r="AUU55" s="244"/>
      <c r="AUV55" s="664"/>
      <c r="AUW55" s="664"/>
      <c r="AUX55" s="664"/>
      <c r="AUY55" s="245"/>
      <c r="AUZ55" s="246"/>
      <c r="AVA55" s="247"/>
      <c r="AVB55" s="243"/>
      <c r="AVC55" s="244"/>
      <c r="AVD55" s="664"/>
      <c r="AVE55" s="664"/>
      <c r="AVF55" s="664"/>
      <c r="AVG55" s="245"/>
      <c r="AVH55" s="246"/>
      <c r="AVI55" s="247"/>
      <c r="AVJ55" s="243"/>
      <c r="AVK55" s="244"/>
      <c r="AVL55" s="664"/>
      <c r="AVM55" s="664"/>
      <c r="AVN55" s="664"/>
      <c r="AVO55" s="245"/>
      <c r="AVP55" s="246"/>
      <c r="AVQ55" s="247"/>
      <c r="AVR55" s="243"/>
      <c r="AVS55" s="244"/>
      <c r="AVT55" s="664"/>
      <c r="AVU55" s="664"/>
      <c r="AVV55" s="664"/>
      <c r="AVW55" s="245"/>
      <c r="AVX55" s="246"/>
      <c r="AVY55" s="247"/>
      <c r="AVZ55" s="243"/>
      <c r="AWA55" s="244"/>
      <c r="AWB55" s="664"/>
      <c r="AWC55" s="664"/>
      <c r="AWD55" s="664"/>
      <c r="AWE55" s="245"/>
      <c r="AWF55" s="246"/>
      <c r="AWG55" s="247"/>
      <c r="AWH55" s="243"/>
      <c r="AWI55" s="244"/>
      <c r="AWJ55" s="664"/>
      <c r="AWK55" s="664"/>
      <c r="AWL55" s="664"/>
      <c r="AWM55" s="245"/>
      <c r="AWN55" s="246"/>
      <c r="AWO55" s="247"/>
      <c r="AWP55" s="243"/>
      <c r="AWQ55" s="244"/>
      <c r="AWR55" s="664"/>
      <c r="AWS55" s="664"/>
      <c r="AWT55" s="664"/>
      <c r="AWU55" s="245"/>
      <c r="AWV55" s="246"/>
      <c r="AWW55" s="247"/>
      <c r="AWX55" s="243"/>
      <c r="AWY55" s="244"/>
      <c r="AWZ55" s="664"/>
      <c r="AXA55" s="664"/>
      <c r="AXB55" s="664"/>
      <c r="AXC55" s="245"/>
      <c r="AXD55" s="246"/>
      <c r="AXE55" s="247"/>
      <c r="AXF55" s="243"/>
      <c r="AXG55" s="244"/>
      <c r="AXH55" s="664"/>
      <c r="AXI55" s="664"/>
      <c r="AXJ55" s="664"/>
      <c r="AXK55" s="245"/>
      <c r="AXL55" s="246"/>
      <c r="AXM55" s="247"/>
      <c r="AXN55" s="243"/>
      <c r="AXO55" s="244"/>
      <c r="AXP55" s="664"/>
      <c r="AXQ55" s="664"/>
      <c r="AXR55" s="664"/>
      <c r="AXS55" s="245"/>
      <c r="AXT55" s="246"/>
      <c r="AXU55" s="247"/>
      <c r="AXV55" s="243"/>
      <c r="AXW55" s="244"/>
      <c r="AXX55" s="664"/>
      <c r="AXY55" s="664"/>
      <c r="AXZ55" s="664"/>
      <c r="AYA55" s="245"/>
      <c r="AYB55" s="246"/>
      <c r="AYC55" s="247"/>
      <c r="AYD55" s="243"/>
      <c r="AYE55" s="244"/>
      <c r="AYF55" s="664"/>
      <c r="AYG55" s="664"/>
      <c r="AYH55" s="664"/>
      <c r="AYI55" s="245"/>
      <c r="AYJ55" s="246"/>
      <c r="AYK55" s="247"/>
      <c r="AYL55" s="243"/>
      <c r="AYM55" s="244"/>
      <c r="AYN55" s="664"/>
      <c r="AYO55" s="664"/>
      <c r="AYP55" s="664"/>
      <c r="AYQ55" s="245"/>
      <c r="AYR55" s="246"/>
      <c r="AYS55" s="247"/>
      <c r="AYT55" s="243"/>
      <c r="AYU55" s="244"/>
      <c r="AYV55" s="664"/>
      <c r="AYW55" s="664"/>
      <c r="AYX55" s="664"/>
      <c r="AYY55" s="245"/>
      <c r="AYZ55" s="246"/>
      <c r="AZA55" s="247"/>
      <c r="AZB55" s="243"/>
      <c r="AZC55" s="244"/>
      <c r="AZD55" s="664"/>
      <c r="AZE55" s="664"/>
      <c r="AZF55" s="664"/>
      <c r="AZG55" s="245"/>
      <c r="AZH55" s="246"/>
      <c r="AZI55" s="247"/>
      <c r="AZJ55" s="243"/>
      <c r="AZK55" s="244"/>
      <c r="AZL55" s="664"/>
      <c r="AZM55" s="664"/>
      <c r="AZN55" s="664"/>
      <c r="AZO55" s="245"/>
      <c r="AZP55" s="246"/>
      <c r="AZQ55" s="247"/>
      <c r="AZR55" s="243"/>
      <c r="AZS55" s="244"/>
      <c r="AZT55" s="664"/>
      <c r="AZU55" s="664"/>
      <c r="AZV55" s="664"/>
      <c r="AZW55" s="245"/>
      <c r="AZX55" s="246"/>
      <c r="AZY55" s="247"/>
      <c r="AZZ55" s="243"/>
      <c r="BAA55" s="244"/>
      <c r="BAB55" s="664"/>
      <c r="BAC55" s="664"/>
      <c r="BAD55" s="664"/>
      <c r="BAE55" s="245"/>
      <c r="BAF55" s="246"/>
      <c r="BAG55" s="247"/>
      <c r="BAH55" s="243"/>
      <c r="BAI55" s="244"/>
      <c r="BAJ55" s="664"/>
      <c r="BAK55" s="664"/>
      <c r="BAL55" s="664"/>
      <c r="BAM55" s="245"/>
      <c r="BAN55" s="246"/>
      <c r="BAO55" s="247"/>
      <c r="BAP55" s="243"/>
      <c r="BAQ55" s="244"/>
      <c r="BAR55" s="664"/>
      <c r="BAS55" s="664"/>
      <c r="BAT55" s="664"/>
      <c r="BAU55" s="245"/>
      <c r="BAV55" s="246"/>
      <c r="BAW55" s="247"/>
      <c r="BAX55" s="243"/>
      <c r="BAY55" s="244"/>
      <c r="BAZ55" s="664"/>
      <c r="BBA55" s="664"/>
      <c r="BBB55" s="664"/>
      <c r="BBC55" s="245"/>
      <c r="BBD55" s="246"/>
      <c r="BBE55" s="247"/>
      <c r="BBF55" s="243"/>
      <c r="BBG55" s="244"/>
      <c r="BBH55" s="664"/>
      <c r="BBI55" s="664"/>
      <c r="BBJ55" s="664"/>
      <c r="BBK55" s="245"/>
      <c r="BBL55" s="246"/>
      <c r="BBM55" s="247"/>
      <c r="BBN55" s="243"/>
      <c r="BBO55" s="244"/>
      <c r="BBP55" s="664"/>
      <c r="BBQ55" s="664"/>
      <c r="BBR55" s="664"/>
      <c r="BBS55" s="245"/>
      <c r="BBT55" s="246"/>
      <c r="BBU55" s="247"/>
      <c r="BBV55" s="243"/>
      <c r="BBW55" s="244"/>
      <c r="BBX55" s="664"/>
      <c r="BBY55" s="664"/>
      <c r="BBZ55" s="664"/>
      <c r="BCA55" s="245"/>
      <c r="BCB55" s="246"/>
      <c r="BCC55" s="247"/>
      <c r="BCD55" s="243"/>
      <c r="BCE55" s="244"/>
      <c r="BCF55" s="664"/>
      <c r="BCG55" s="664"/>
      <c r="BCH55" s="664"/>
      <c r="BCI55" s="245"/>
      <c r="BCJ55" s="246"/>
      <c r="BCK55" s="247"/>
      <c r="BCL55" s="243"/>
      <c r="BCM55" s="244"/>
      <c r="BCN55" s="664"/>
      <c r="BCO55" s="664"/>
      <c r="BCP55" s="664"/>
      <c r="BCQ55" s="245"/>
      <c r="BCR55" s="246"/>
      <c r="BCS55" s="247"/>
      <c r="BCT55" s="243"/>
      <c r="BCU55" s="244"/>
      <c r="BCV55" s="664"/>
      <c r="BCW55" s="664"/>
      <c r="BCX55" s="664"/>
      <c r="BCY55" s="245"/>
      <c r="BCZ55" s="246"/>
      <c r="BDA55" s="247"/>
      <c r="BDB55" s="243"/>
      <c r="BDC55" s="244"/>
      <c r="BDD55" s="664"/>
      <c r="BDE55" s="664"/>
      <c r="BDF55" s="664"/>
      <c r="BDG55" s="245"/>
      <c r="BDH55" s="246"/>
      <c r="BDI55" s="247"/>
      <c r="BDJ55" s="243"/>
      <c r="BDK55" s="244"/>
      <c r="BDL55" s="664"/>
      <c r="BDM55" s="664"/>
      <c r="BDN55" s="664"/>
      <c r="BDO55" s="245"/>
      <c r="BDP55" s="246"/>
      <c r="BDQ55" s="247"/>
      <c r="BDR55" s="243"/>
      <c r="BDS55" s="244"/>
      <c r="BDT55" s="664"/>
      <c r="BDU55" s="664"/>
      <c r="BDV55" s="664"/>
      <c r="BDW55" s="245"/>
      <c r="BDX55" s="246"/>
      <c r="BDY55" s="247"/>
      <c r="BDZ55" s="243"/>
      <c r="BEA55" s="244"/>
      <c r="BEB55" s="664"/>
      <c r="BEC55" s="664"/>
      <c r="BED55" s="664"/>
      <c r="BEE55" s="245"/>
      <c r="BEF55" s="246"/>
      <c r="BEG55" s="247"/>
      <c r="BEH55" s="243"/>
      <c r="BEI55" s="244"/>
      <c r="BEJ55" s="664"/>
      <c r="BEK55" s="664"/>
      <c r="BEL55" s="664"/>
      <c r="BEM55" s="245"/>
      <c r="BEN55" s="246"/>
      <c r="BEO55" s="247"/>
      <c r="BEP55" s="243"/>
      <c r="BEQ55" s="244"/>
      <c r="BER55" s="664"/>
      <c r="BES55" s="664"/>
      <c r="BET55" s="664"/>
      <c r="BEU55" s="245"/>
      <c r="BEV55" s="246"/>
      <c r="BEW55" s="247"/>
      <c r="BEX55" s="243"/>
      <c r="BEY55" s="244"/>
      <c r="BEZ55" s="664"/>
      <c r="BFA55" s="664"/>
      <c r="BFB55" s="664"/>
      <c r="BFC55" s="245"/>
      <c r="BFD55" s="246"/>
      <c r="BFE55" s="247"/>
      <c r="BFF55" s="243"/>
      <c r="BFG55" s="244"/>
      <c r="BFH55" s="664"/>
      <c r="BFI55" s="664"/>
      <c r="BFJ55" s="664"/>
      <c r="BFK55" s="245"/>
      <c r="BFL55" s="246"/>
      <c r="BFM55" s="247"/>
      <c r="BFN55" s="243"/>
      <c r="BFO55" s="244"/>
      <c r="BFP55" s="664"/>
      <c r="BFQ55" s="664"/>
      <c r="BFR55" s="664"/>
      <c r="BFS55" s="245"/>
      <c r="BFT55" s="246"/>
      <c r="BFU55" s="247"/>
      <c r="BFV55" s="243"/>
      <c r="BFW55" s="244"/>
      <c r="BFX55" s="664"/>
      <c r="BFY55" s="664"/>
      <c r="BFZ55" s="664"/>
      <c r="BGA55" s="245"/>
      <c r="BGB55" s="246"/>
      <c r="BGC55" s="247"/>
      <c r="BGD55" s="243"/>
      <c r="BGE55" s="244"/>
      <c r="BGF55" s="664"/>
      <c r="BGG55" s="664"/>
      <c r="BGH55" s="664"/>
      <c r="BGI55" s="245"/>
      <c r="BGJ55" s="246"/>
      <c r="BGK55" s="247"/>
      <c r="BGL55" s="243"/>
      <c r="BGM55" s="244"/>
      <c r="BGN55" s="664"/>
      <c r="BGO55" s="664"/>
      <c r="BGP55" s="664"/>
      <c r="BGQ55" s="245"/>
      <c r="BGR55" s="246"/>
      <c r="BGS55" s="247"/>
      <c r="BGT55" s="243"/>
      <c r="BGU55" s="244"/>
      <c r="BGV55" s="664"/>
      <c r="BGW55" s="664"/>
      <c r="BGX55" s="664"/>
      <c r="BGY55" s="245"/>
      <c r="BGZ55" s="246"/>
      <c r="BHA55" s="247"/>
      <c r="BHB55" s="243"/>
      <c r="BHC55" s="244"/>
      <c r="BHD55" s="664"/>
      <c r="BHE55" s="664"/>
      <c r="BHF55" s="664"/>
      <c r="BHG55" s="245"/>
      <c r="BHH55" s="246"/>
      <c r="BHI55" s="247"/>
      <c r="BHJ55" s="243"/>
      <c r="BHK55" s="244"/>
      <c r="BHL55" s="664"/>
      <c r="BHM55" s="664"/>
      <c r="BHN55" s="664"/>
      <c r="BHO55" s="245"/>
      <c r="BHP55" s="246"/>
      <c r="BHQ55" s="247"/>
      <c r="BHR55" s="243"/>
      <c r="BHS55" s="244"/>
      <c r="BHT55" s="664"/>
      <c r="BHU55" s="664"/>
      <c r="BHV55" s="664"/>
      <c r="BHW55" s="245"/>
      <c r="BHX55" s="246"/>
      <c r="BHY55" s="247"/>
      <c r="BHZ55" s="243"/>
      <c r="BIA55" s="244"/>
      <c r="BIB55" s="664"/>
      <c r="BIC55" s="664"/>
      <c r="BID55" s="664"/>
      <c r="BIE55" s="245"/>
      <c r="BIF55" s="246"/>
      <c r="BIG55" s="247"/>
      <c r="BIH55" s="243"/>
      <c r="BII55" s="244"/>
      <c r="BIJ55" s="664"/>
      <c r="BIK55" s="664"/>
      <c r="BIL55" s="664"/>
      <c r="BIM55" s="245"/>
      <c r="BIN55" s="246"/>
      <c r="BIO55" s="247"/>
      <c r="BIP55" s="243"/>
      <c r="BIQ55" s="244"/>
      <c r="BIR55" s="664"/>
      <c r="BIS55" s="664"/>
      <c r="BIT55" s="664"/>
      <c r="BIU55" s="245"/>
      <c r="BIV55" s="246"/>
      <c r="BIW55" s="247"/>
      <c r="BIX55" s="243"/>
      <c r="BIY55" s="244"/>
      <c r="BIZ55" s="664"/>
      <c r="BJA55" s="664"/>
      <c r="BJB55" s="664"/>
      <c r="BJC55" s="245"/>
      <c r="BJD55" s="246"/>
      <c r="BJE55" s="247"/>
      <c r="BJF55" s="243"/>
      <c r="BJG55" s="244"/>
      <c r="BJH55" s="664"/>
      <c r="BJI55" s="664"/>
      <c r="BJJ55" s="664"/>
      <c r="BJK55" s="245"/>
      <c r="BJL55" s="246"/>
      <c r="BJM55" s="247"/>
      <c r="BJN55" s="243"/>
      <c r="BJO55" s="244"/>
      <c r="BJP55" s="664"/>
      <c r="BJQ55" s="664"/>
      <c r="BJR55" s="664"/>
      <c r="BJS55" s="245"/>
      <c r="BJT55" s="246"/>
      <c r="BJU55" s="247"/>
      <c r="BJV55" s="243"/>
      <c r="BJW55" s="244"/>
      <c r="BJX55" s="664"/>
      <c r="BJY55" s="664"/>
      <c r="BJZ55" s="664"/>
      <c r="BKA55" s="245"/>
      <c r="BKB55" s="246"/>
      <c r="BKC55" s="247"/>
      <c r="BKD55" s="243"/>
      <c r="BKE55" s="244"/>
      <c r="BKF55" s="664"/>
      <c r="BKG55" s="664"/>
      <c r="BKH55" s="664"/>
      <c r="BKI55" s="245"/>
      <c r="BKJ55" s="246"/>
      <c r="BKK55" s="247"/>
      <c r="BKL55" s="243"/>
      <c r="BKM55" s="244"/>
      <c r="BKN55" s="664"/>
      <c r="BKO55" s="664"/>
      <c r="BKP55" s="664"/>
      <c r="BKQ55" s="245"/>
      <c r="BKR55" s="246"/>
      <c r="BKS55" s="247"/>
      <c r="BKT55" s="243"/>
      <c r="BKU55" s="244"/>
      <c r="BKV55" s="664"/>
      <c r="BKW55" s="664"/>
      <c r="BKX55" s="664"/>
      <c r="BKY55" s="245"/>
      <c r="BKZ55" s="246"/>
      <c r="BLA55" s="247"/>
      <c r="BLB55" s="243"/>
      <c r="BLC55" s="244"/>
      <c r="BLD55" s="664"/>
      <c r="BLE55" s="664"/>
      <c r="BLF55" s="664"/>
      <c r="BLG55" s="245"/>
      <c r="BLH55" s="246"/>
      <c r="BLI55" s="247"/>
      <c r="BLJ55" s="243"/>
      <c r="BLK55" s="244"/>
      <c r="BLL55" s="664"/>
      <c r="BLM55" s="664"/>
      <c r="BLN55" s="664"/>
      <c r="BLO55" s="245"/>
      <c r="BLP55" s="246"/>
      <c r="BLQ55" s="247"/>
      <c r="BLR55" s="243"/>
      <c r="BLS55" s="244"/>
      <c r="BLT55" s="664"/>
      <c r="BLU55" s="664"/>
      <c r="BLV55" s="664"/>
      <c r="BLW55" s="245"/>
      <c r="BLX55" s="246"/>
      <c r="BLY55" s="247"/>
      <c r="BLZ55" s="243"/>
      <c r="BMA55" s="244"/>
      <c r="BMB55" s="664"/>
      <c r="BMC55" s="664"/>
      <c r="BMD55" s="664"/>
      <c r="BME55" s="245"/>
      <c r="BMF55" s="246"/>
      <c r="BMG55" s="247"/>
      <c r="BMH55" s="243"/>
      <c r="BMI55" s="244"/>
      <c r="BMJ55" s="664"/>
      <c r="BMK55" s="664"/>
      <c r="BML55" s="664"/>
      <c r="BMM55" s="245"/>
      <c r="BMN55" s="246"/>
      <c r="BMO55" s="247"/>
      <c r="BMP55" s="243"/>
      <c r="BMQ55" s="244"/>
      <c r="BMR55" s="664"/>
      <c r="BMS55" s="664"/>
      <c r="BMT55" s="664"/>
      <c r="BMU55" s="245"/>
      <c r="BMV55" s="246"/>
      <c r="BMW55" s="247"/>
      <c r="BMX55" s="243"/>
      <c r="BMY55" s="244"/>
      <c r="BMZ55" s="664"/>
      <c r="BNA55" s="664"/>
      <c r="BNB55" s="664"/>
      <c r="BNC55" s="245"/>
      <c r="BND55" s="246"/>
      <c r="BNE55" s="247"/>
      <c r="BNF55" s="243"/>
      <c r="BNG55" s="244"/>
      <c r="BNH55" s="664"/>
      <c r="BNI55" s="664"/>
      <c r="BNJ55" s="664"/>
      <c r="BNK55" s="245"/>
      <c r="BNL55" s="246"/>
      <c r="BNM55" s="247"/>
      <c r="BNN55" s="243"/>
      <c r="BNO55" s="244"/>
      <c r="BNP55" s="664"/>
      <c r="BNQ55" s="664"/>
      <c r="BNR55" s="664"/>
      <c r="BNS55" s="245"/>
      <c r="BNT55" s="246"/>
      <c r="BNU55" s="247"/>
      <c r="BNV55" s="243"/>
      <c r="BNW55" s="244"/>
      <c r="BNX55" s="664"/>
      <c r="BNY55" s="664"/>
      <c r="BNZ55" s="664"/>
      <c r="BOA55" s="245"/>
      <c r="BOB55" s="246"/>
      <c r="BOC55" s="247"/>
      <c r="BOD55" s="243"/>
      <c r="BOE55" s="244"/>
      <c r="BOF55" s="664"/>
      <c r="BOG55" s="664"/>
      <c r="BOH55" s="664"/>
      <c r="BOI55" s="245"/>
      <c r="BOJ55" s="246"/>
      <c r="BOK55" s="247"/>
      <c r="BOL55" s="243"/>
      <c r="BOM55" s="244"/>
      <c r="BON55" s="664"/>
      <c r="BOO55" s="664"/>
      <c r="BOP55" s="664"/>
      <c r="BOQ55" s="245"/>
      <c r="BOR55" s="246"/>
      <c r="BOS55" s="247"/>
      <c r="BOT55" s="243"/>
      <c r="BOU55" s="244"/>
      <c r="BOV55" s="664"/>
      <c r="BOW55" s="664"/>
      <c r="BOX55" s="664"/>
      <c r="BOY55" s="245"/>
      <c r="BOZ55" s="246"/>
      <c r="BPA55" s="247"/>
      <c r="BPB55" s="243"/>
      <c r="BPC55" s="244"/>
      <c r="BPD55" s="664"/>
      <c r="BPE55" s="664"/>
      <c r="BPF55" s="664"/>
      <c r="BPG55" s="245"/>
      <c r="BPH55" s="246"/>
      <c r="BPI55" s="247"/>
      <c r="BPJ55" s="243"/>
      <c r="BPK55" s="244"/>
      <c r="BPL55" s="664"/>
      <c r="BPM55" s="664"/>
      <c r="BPN55" s="664"/>
      <c r="BPO55" s="245"/>
      <c r="BPP55" s="246"/>
      <c r="BPQ55" s="247"/>
      <c r="BPR55" s="243"/>
      <c r="BPS55" s="244"/>
      <c r="BPT55" s="664"/>
      <c r="BPU55" s="664"/>
      <c r="BPV55" s="664"/>
      <c r="BPW55" s="245"/>
      <c r="BPX55" s="246"/>
      <c r="BPY55" s="247"/>
      <c r="BPZ55" s="243"/>
      <c r="BQA55" s="244"/>
      <c r="BQB55" s="664"/>
      <c r="BQC55" s="664"/>
      <c r="BQD55" s="664"/>
      <c r="BQE55" s="245"/>
      <c r="BQF55" s="246"/>
      <c r="BQG55" s="247"/>
      <c r="BQH55" s="243"/>
      <c r="BQI55" s="244"/>
      <c r="BQJ55" s="664"/>
      <c r="BQK55" s="664"/>
      <c r="BQL55" s="664"/>
      <c r="BQM55" s="245"/>
      <c r="BQN55" s="246"/>
      <c r="BQO55" s="247"/>
      <c r="BQP55" s="243"/>
      <c r="BQQ55" s="244"/>
      <c r="BQR55" s="664"/>
      <c r="BQS55" s="664"/>
      <c r="BQT55" s="664"/>
      <c r="BQU55" s="245"/>
      <c r="BQV55" s="246"/>
      <c r="BQW55" s="247"/>
      <c r="BQX55" s="243"/>
      <c r="BQY55" s="244"/>
      <c r="BQZ55" s="664"/>
      <c r="BRA55" s="664"/>
      <c r="BRB55" s="664"/>
      <c r="BRC55" s="245"/>
      <c r="BRD55" s="246"/>
      <c r="BRE55" s="247"/>
      <c r="BRF55" s="243"/>
      <c r="BRG55" s="244"/>
      <c r="BRH55" s="664"/>
      <c r="BRI55" s="664"/>
      <c r="BRJ55" s="664"/>
      <c r="BRK55" s="245"/>
      <c r="BRL55" s="246"/>
      <c r="BRM55" s="247"/>
      <c r="BRN55" s="243"/>
      <c r="BRO55" s="244"/>
      <c r="BRP55" s="664"/>
      <c r="BRQ55" s="664"/>
      <c r="BRR55" s="664"/>
      <c r="BRS55" s="245"/>
      <c r="BRT55" s="246"/>
      <c r="BRU55" s="247"/>
      <c r="BRV55" s="243"/>
      <c r="BRW55" s="244"/>
      <c r="BRX55" s="664"/>
      <c r="BRY55" s="664"/>
      <c r="BRZ55" s="664"/>
      <c r="BSA55" s="245"/>
      <c r="BSB55" s="246"/>
      <c r="BSC55" s="247"/>
      <c r="BSD55" s="243"/>
      <c r="BSE55" s="244"/>
      <c r="BSF55" s="664"/>
      <c r="BSG55" s="664"/>
      <c r="BSH55" s="664"/>
      <c r="BSI55" s="245"/>
      <c r="BSJ55" s="246"/>
      <c r="BSK55" s="247"/>
      <c r="BSL55" s="243"/>
      <c r="BSM55" s="244"/>
      <c r="BSN55" s="664"/>
      <c r="BSO55" s="664"/>
      <c r="BSP55" s="664"/>
      <c r="BSQ55" s="245"/>
      <c r="BSR55" s="246"/>
      <c r="BSS55" s="247"/>
      <c r="BST55" s="243"/>
      <c r="BSU55" s="244"/>
      <c r="BSV55" s="664"/>
      <c r="BSW55" s="664"/>
      <c r="BSX55" s="664"/>
      <c r="BSY55" s="245"/>
      <c r="BSZ55" s="246"/>
      <c r="BTA55" s="247"/>
      <c r="BTB55" s="243"/>
      <c r="BTC55" s="244"/>
      <c r="BTD55" s="664"/>
      <c r="BTE55" s="664"/>
      <c r="BTF55" s="664"/>
      <c r="BTG55" s="245"/>
      <c r="BTH55" s="246"/>
      <c r="BTI55" s="247"/>
      <c r="BTJ55" s="243"/>
      <c r="BTK55" s="244"/>
      <c r="BTL55" s="664"/>
      <c r="BTM55" s="664"/>
      <c r="BTN55" s="664"/>
      <c r="BTO55" s="245"/>
      <c r="BTP55" s="246"/>
      <c r="BTQ55" s="247"/>
      <c r="BTR55" s="243"/>
      <c r="BTS55" s="244"/>
      <c r="BTT55" s="664"/>
      <c r="BTU55" s="664"/>
      <c r="BTV55" s="664"/>
      <c r="BTW55" s="245"/>
      <c r="BTX55" s="246"/>
      <c r="BTY55" s="247"/>
      <c r="BTZ55" s="243"/>
      <c r="BUA55" s="244"/>
      <c r="BUB55" s="664"/>
      <c r="BUC55" s="664"/>
      <c r="BUD55" s="664"/>
      <c r="BUE55" s="245"/>
      <c r="BUF55" s="246"/>
      <c r="BUG55" s="247"/>
      <c r="BUH55" s="243"/>
      <c r="BUI55" s="244"/>
      <c r="BUJ55" s="664"/>
      <c r="BUK55" s="664"/>
      <c r="BUL55" s="664"/>
      <c r="BUM55" s="245"/>
      <c r="BUN55" s="246"/>
      <c r="BUO55" s="247"/>
      <c r="BUP55" s="243"/>
      <c r="BUQ55" s="244"/>
      <c r="BUR55" s="664"/>
      <c r="BUS55" s="664"/>
      <c r="BUT55" s="664"/>
      <c r="BUU55" s="245"/>
      <c r="BUV55" s="246"/>
      <c r="BUW55" s="247"/>
      <c r="BUX55" s="243"/>
      <c r="BUY55" s="244"/>
      <c r="BUZ55" s="664"/>
      <c r="BVA55" s="664"/>
      <c r="BVB55" s="664"/>
      <c r="BVC55" s="245"/>
      <c r="BVD55" s="246"/>
      <c r="BVE55" s="247"/>
      <c r="BVF55" s="243"/>
      <c r="BVG55" s="244"/>
      <c r="BVH55" s="664"/>
      <c r="BVI55" s="664"/>
      <c r="BVJ55" s="664"/>
      <c r="BVK55" s="245"/>
      <c r="BVL55" s="246"/>
      <c r="BVM55" s="247"/>
      <c r="BVN55" s="243"/>
      <c r="BVO55" s="244"/>
      <c r="BVP55" s="664"/>
      <c r="BVQ55" s="664"/>
      <c r="BVR55" s="664"/>
      <c r="BVS55" s="245"/>
      <c r="BVT55" s="246"/>
      <c r="BVU55" s="247"/>
      <c r="BVV55" s="243"/>
      <c r="BVW55" s="244"/>
      <c r="BVX55" s="664"/>
      <c r="BVY55" s="664"/>
      <c r="BVZ55" s="664"/>
      <c r="BWA55" s="245"/>
      <c r="BWB55" s="246"/>
      <c r="BWC55" s="247"/>
      <c r="BWD55" s="243"/>
      <c r="BWE55" s="244"/>
      <c r="BWF55" s="664"/>
      <c r="BWG55" s="664"/>
      <c r="BWH55" s="664"/>
      <c r="BWI55" s="245"/>
      <c r="BWJ55" s="246"/>
      <c r="BWK55" s="247"/>
      <c r="BWL55" s="243"/>
      <c r="BWM55" s="244"/>
      <c r="BWN55" s="664"/>
      <c r="BWO55" s="664"/>
      <c r="BWP55" s="664"/>
      <c r="BWQ55" s="245"/>
      <c r="BWR55" s="246"/>
      <c r="BWS55" s="247"/>
      <c r="BWT55" s="243"/>
      <c r="BWU55" s="244"/>
      <c r="BWV55" s="664"/>
      <c r="BWW55" s="664"/>
      <c r="BWX55" s="664"/>
      <c r="BWY55" s="245"/>
      <c r="BWZ55" s="246"/>
      <c r="BXA55" s="247"/>
      <c r="BXB55" s="243"/>
      <c r="BXC55" s="244"/>
      <c r="BXD55" s="664"/>
      <c r="BXE55" s="664"/>
      <c r="BXF55" s="664"/>
      <c r="BXG55" s="245"/>
      <c r="BXH55" s="246"/>
      <c r="BXI55" s="247"/>
      <c r="BXJ55" s="243"/>
      <c r="BXK55" s="244"/>
      <c r="BXL55" s="664"/>
      <c r="BXM55" s="664"/>
      <c r="BXN55" s="664"/>
      <c r="BXO55" s="245"/>
      <c r="BXP55" s="246"/>
      <c r="BXQ55" s="247"/>
      <c r="BXR55" s="243"/>
      <c r="BXS55" s="244"/>
      <c r="BXT55" s="664"/>
      <c r="BXU55" s="664"/>
      <c r="BXV55" s="664"/>
      <c r="BXW55" s="245"/>
      <c r="BXX55" s="246"/>
      <c r="BXY55" s="247"/>
      <c r="BXZ55" s="243"/>
      <c r="BYA55" s="244"/>
      <c r="BYB55" s="664"/>
      <c r="BYC55" s="664"/>
      <c r="BYD55" s="664"/>
      <c r="BYE55" s="245"/>
      <c r="BYF55" s="246"/>
      <c r="BYG55" s="247"/>
      <c r="BYH55" s="243"/>
      <c r="BYI55" s="244"/>
      <c r="BYJ55" s="664"/>
      <c r="BYK55" s="664"/>
      <c r="BYL55" s="664"/>
      <c r="BYM55" s="245"/>
      <c r="BYN55" s="246"/>
      <c r="BYO55" s="247"/>
      <c r="BYP55" s="243"/>
      <c r="BYQ55" s="244"/>
      <c r="BYR55" s="664"/>
      <c r="BYS55" s="664"/>
      <c r="BYT55" s="664"/>
      <c r="BYU55" s="245"/>
      <c r="BYV55" s="246"/>
      <c r="BYW55" s="247"/>
      <c r="BYX55" s="243"/>
      <c r="BYY55" s="244"/>
      <c r="BYZ55" s="664"/>
      <c r="BZA55" s="664"/>
      <c r="BZB55" s="664"/>
      <c r="BZC55" s="245"/>
      <c r="BZD55" s="246"/>
      <c r="BZE55" s="247"/>
      <c r="BZF55" s="243"/>
      <c r="BZG55" s="244"/>
      <c r="BZH55" s="664"/>
      <c r="BZI55" s="664"/>
      <c r="BZJ55" s="664"/>
      <c r="BZK55" s="245"/>
      <c r="BZL55" s="246"/>
      <c r="BZM55" s="247"/>
      <c r="BZN55" s="243"/>
      <c r="BZO55" s="244"/>
      <c r="BZP55" s="664"/>
      <c r="BZQ55" s="664"/>
      <c r="BZR55" s="664"/>
      <c r="BZS55" s="245"/>
      <c r="BZT55" s="246"/>
      <c r="BZU55" s="247"/>
      <c r="BZV55" s="243"/>
      <c r="BZW55" s="244"/>
      <c r="BZX55" s="664"/>
      <c r="BZY55" s="664"/>
      <c r="BZZ55" s="664"/>
      <c r="CAA55" s="245"/>
      <c r="CAB55" s="246"/>
      <c r="CAC55" s="247"/>
      <c r="CAD55" s="243"/>
      <c r="CAE55" s="244"/>
      <c r="CAF55" s="664"/>
      <c r="CAG55" s="664"/>
      <c r="CAH55" s="664"/>
      <c r="CAI55" s="245"/>
      <c r="CAJ55" s="246"/>
      <c r="CAK55" s="247"/>
      <c r="CAL55" s="243"/>
      <c r="CAM55" s="244"/>
      <c r="CAN55" s="664"/>
      <c r="CAO55" s="664"/>
      <c r="CAP55" s="664"/>
      <c r="CAQ55" s="245"/>
      <c r="CAR55" s="246"/>
      <c r="CAS55" s="247"/>
      <c r="CAT55" s="243"/>
      <c r="CAU55" s="244"/>
      <c r="CAV55" s="664"/>
      <c r="CAW55" s="664"/>
      <c r="CAX55" s="664"/>
      <c r="CAY55" s="245"/>
      <c r="CAZ55" s="246"/>
      <c r="CBA55" s="247"/>
      <c r="CBB55" s="243"/>
      <c r="CBC55" s="244"/>
      <c r="CBD55" s="664"/>
      <c r="CBE55" s="664"/>
      <c r="CBF55" s="664"/>
      <c r="CBG55" s="245"/>
      <c r="CBH55" s="246"/>
      <c r="CBI55" s="247"/>
      <c r="CBJ55" s="243"/>
      <c r="CBK55" s="244"/>
      <c r="CBL55" s="664"/>
      <c r="CBM55" s="664"/>
      <c r="CBN55" s="664"/>
      <c r="CBO55" s="245"/>
      <c r="CBP55" s="246"/>
      <c r="CBQ55" s="247"/>
      <c r="CBR55" s="243"/>
      <c r="CBS55" s="244"/>
      <c r="CBT55" s="664"/>
      <c r="CBU55" s="664"/>
      <c r="CBV55" s="664"/>
      <c r="CBW55" s="245"/>
      <c r="CBX55" s="246"/>
      <c r="CBY55" s="247"/>
      <c r="CBZ55" s="243"/>
      <c r="CCA55" s="244"/>
      <c r="CCB55" s="664"/>
      <c r="CCC55" s="664"/>
      <c r="CCD55" s="664"/>
      <c r="CCE55" s="245"/>
      <c r="CCF55" s="246"/>
      <c r="CCG55" s="247"/>
      <c r="CCH55" s="243"/>
      <c r="CCI55" s="244"/>
      <c r="CCJ55" s="664"/>
      <c r="CCK55" s="664"/>
      <c r="CCL55" s="664"/>
      <c r="CCM55" s="245"/>
      <c r="CCN55" s="246"/>
      <c r="CCO55" s="247"/>
      <c r="CCP55" s="243"/>
      <c r="CCQ55" s="244"/>
      <c r="CCR55" s="664"/>
      <c r="CCS55" s="664"/>
      <c r="CCT55" s="664"/>
      <c r="CCU55" s="245"/>
      <c r="CCV55" s="246"/>
      <c r="CCW55" s="247"/>
      <c r="CCX55" s="243"/>
      <c r="CCY55" s="244"/>
      <c r="CCZ55" s="664"/>
      <c r="CDA55" s="664"/>
      <c r="CDB55" s="664"/>
      <c r="CDC55" s="245"/>
      <c r="CDD55" s="246"/>
      <c r="CDE55" s="247"/>
      <c r="CDF55" s="243"/>
      <c r="CDG55" s="244"/>
      <c r="CDH55" s="664"/>
      <c r="CDI55" s="664"/>
      <c r="CDJ55" s="664"/>
      <c r="CDK55" s="245"/>
      <c r="CDL55" s="246"/>
      <c r="CDM55" s="247"/>
      <c r="CDN55" s="243"/>
      <c r="CDO55" s="244"/>
      <c r="CDP55" s="664"/>
      <c r="CDQ55" s="664"/>
      <c r="CDR55" s="664"/>
      <c r="CDS55" s="245"/>
      <c r="CDT55" s="246"/>
      <c r="CDU55" s="247"/>
      <c r="CDV55" s="243"/>
      <c r="CDW55" s="244"/>
      <c r="CDX55" s="664"/>
      <c r="CDY55" s="664"/>
      <c r="CDZ55" s="664"/>
      <c r="CEA55" s="245"/>
      <c r="CEB55" s="246"/>
      <c r="CEC55" s="247"/>
      <c r="CED55" s="243"/>
      <c r="CEE55" s="244"/>
      <c r="CEF55" s="664"/>
      <c r="CEG55" s="664"/>
      <c r="CEH55" s="664"/>
      <c r="CEI55" s="245"/>
      <c r="CEJ55" s="246"/>
      <c r="CEK55" s="247"/>
      <c r="CEL55" s="243"/>
      <c r="CEM55" s="244"/>
      <c r="CEN55" s="664"/>
      <c r="CEO55" s="664"/>
      <c r="CEP55" s="664"/>
      <c r="CEQ55" s="245"/>
      <c r="CER55" s="246"/>
      <c r="CES55" s="247"/>
      <c r="CET55" s="243"/>
      <c r="CEU55" s="244"/>
      <c r="CEV55" s="664"/>
      <c r="CEW55" s="664"/>
      <c r="CEX55" s="664"/>
      <c r="CEY55" s="245"/>
      <c r="CEZ55" s="246"/>
      <c r="CFA55" s="247"/>
      <c r="CFB55" s="243"/>
      <c r="CFC55" s="244"/>
      <c r="CFD55" s="664"/>
      <c r="CFE55" s="664"/>
      <c r="CFF55" s="664"/>
      <c r="CFG55" s="245"/>
      <c r="CFH55" s="246"/>
      <c r="CFI55" s="247"/>
      <c r="CFJ55" s="243"/>
      <c r="CFK55" s="244"/>
      <c r="CFL55" s="664"/>
      <c r="CFM55" s="664"/>
      <c r="CFN55" s="664"/>
      <c r="CFO55" s="245"/>
      <c r="CFP55" s="246"/>
      <c r="CFQ55" s="247"/>
      <c r="CFR55" s="243"/>
      <c r="CFS55" s="244"/>
      <c r="CFT55" s="664"/>
      <c r="CFU55" s="664"/>
      <c r="CFV55" s="664"/>
      <c r="CFW55" s="245"/>
      <c r="CFX55" s="246"/>
      <c r="CFY55" s="247"/>
      <c r="CFZ55" s="243"/>
      <c r="CGA55" s="244"/>
      <c r="CGB55" s="664"/>
      <c r="CGC55" s="664"/>
      <c r="CGD55" s="664"/>
      <c r="CGE55" s="245"/>
      <c r="CGF55" s="246"/>
      <c r="CGG55" s="247"/>
      <c r="CGH55" s="243"/>
      <c r="CGI55" s="244"/>
      <c r="CGJ55" s="664"/>
      <c r="CGK55" s="664"/>
      <c r="CGL55" s="664"/>
      <c r="CGM55" s="245"/>
      <c r="CGN55" s="246"/>
      <c r="CGO55" s="247"/>
      <c r="CGP55" s="243"/>
      <c r="CGQ55" s="244"/>
      <c r="CGR55" s="664"/>
      <c r="CGS55" s="664"/>
      <c r="CGT55" s="664"/>
      <c r="CGU55" s="245"/>
      <c r="CGV55" s="246"/>
      <c r="CGW55" s="247"/>
      <c r="CGX55" s="243"/>
      <c r="CGY55" s="244"/>
      <c r="CGZ55" s="664"/>
      <c r="CHA55" s="664"/>
      <c r="CHB55" s="664"/>
      <c r="CHC55" s="245"/>
      <c r="CHD55" s="246"/>
      <c r="CHE55" s="247"/>
      <c r="CHF55" s="243"/>
      <c r="CHG55" s="244"/>
      <c r="CHH55" s="664"/>
      <c r="CHI55" s="664"/>
      <c r="CHJ55" s="664"/>
      <c r="CHK55" s="245"/>
      <c r="CHL55" s="246"/>
      <c r="CHM55" s="247"/>
      <c r="CHN55" s="243"/>
      <c r="CHO55" s="244"/>
      <c r="CHP55" s="664"/>
      <c r="CHQ55" s="664"/>
      <c r="CHR55" s="664"/>
      <c r="CHS55" s="245"/>
      <c r="CHT55" s="246"/>
      <c r="CHU55" s="247"/>
      <c r="CHV55" s="243"/>
      <c r="CHW55" s="244"/>
      <c r="CHX55" s="664"/>
      <c r="CHY55" s="664"/>
      <c r="CHZ55" s="664"/>
      <c r="CIA55" s="245"/>
      <c r="CIB55" s="246"/>
      <c r="CIC55" s="247"/>
      <c r="CID55" s="243"/>
      <c r="CIE55" s="244"/>
      <c r="CIF55" s="664"/>
      <c r="CIG55" s="664"/>
      <c r="CIH55" s="664"/>
      <c r="CII55" s="245"/>
      <c r="CIJ55" s="246"/>
      <c r="CIK55" s="247"/>
      <c r="CIL55" s="243"/>
      <c r="CIM55" s="244"/>
      <c r="CIN55" s="664"/>
      <c r="CIO55" s="664"/>
      <c r="CIP55" s="664"/>
      <c r="CIQ55" s="245"/>
      <c r="CIR55" s="246"/>
      <c r="CIS55" s="247"/>
      <c r="CIT55" s="243"/>
      <c r="CIU55" s="244"/>
      <c r="CIV55" s="664"/>
      <c r="CIW55" s="664"/>
      <c r="CIX55" s="664"/>
      <c r="CIY55" s="245"/>
      <c r="CIZ55" s="246"/>
      <c r="CJA55" s="247"/>
      <c r="CJB55" s="243"/>
      <c r="CJC55" s="244"/>
      <c r="CJD55" s="664"/>
      <c r="CJE55" s="664"/>
      <c r="CJF55" s="664"/>
      <c r="CJG55" s="245"/>
      <c r="CJH55" s="246"/>
      <c r="CJI55" s="247"/>
      <c r="CJJ55" s="243"/>
      <c r="CJK55" s="244"/>
      <c r="CJL55" s="664"/>
      <c r="CJM55" s="664"/>
      <c r="CJN55" s="664"/>
      <c r="CJO55" s="245"/>
      <c r="CJP55" s="246"/>
      <c r="CJQ55" s="247"/>
      <c r="CJR55" s="243"/>
      <c r="CJS55" s="244"/>
      <c r="CJT55" s="664"/>
      <c r="CJU55" s="664"/>
      <c r="CJV55" s="664"/>
      <c r="CJW55" s="245"/>
      <c r="CJX55" s="246"/>
      <c r="CJY55" s="247"/>
      <c r="CJZ55" s="243"/>
      <c r="CKA55" s="244"/>
      <c r="CKB55" s="664"/>
      <c r="CKC55" s="664"/>
      <c r="CKD55" s="664"/>
      <c r="CKE55" s="245"/>
      <c r="CKF55" s="246"/>
      <c r="CKG55" s="247"/>
      <c r="CKH55" s="243"/>
      <c r="CKI55" s="244"/>
      <c r="CKJ55" s="664"/>
      <c r="CKK55" s="664"/>
      <c r="CKL55" s="664"/>
      <c r="CKM55" s="245"/>
      <c r="CKN55" s="246"/>
      <c r="CKO55" s="247"/>
      <c r="CKP55" s="243"/>
      <c r="CKQ55" s="244"/>
      <c r="CKR55" s="664"/>
      <c r="CKS55" s="664"/>
      <c r="CKT55" s="664"/>
      <c r="CKU55" s="245"/>
      <c r="CKV55" s="246"/>
      <c r="CKW55" s="247"/>
      <c r="CKX55" s="243"/>
      <c r="CKY55" s="244"/>
      <c r="CKZ55" s="664"/>
      <c r="CLA55" s="664"/>
      <c r="CLB55" s="664"/>
      <c r="CLC55" s="245"/>
      <c r="CLD55" s="246"/>
      <c r="CLE55" s="247"/>
      <c r="CLF55" s="243"/>
      <c r="CLG55" s="244"/>
      <c r="CLH55" s="664"/>
      <c r="CLI55" s="664"/>
      <c r="CLJ55" s="664"/>
      <c r="CLK55" s="245"/>
      <c r="CLL55" s="246"/>
      <c r="CLM55" s="247"/>
      <c r="CLN55" s="243"/>
      <c r="CLO55" s="244"/>
      <c r="CLP55" s="664"/>
      <c r="CLQ55" s="664"/>
      <c r="CLR55" s="664"/>
      <c r="CLS55" s="245"/>
      <c r="CLT55" s="246"/>
      <c r="CLU55" s="247"/>
      <c r="CLV55" s="243"/>
      <c r="CLW55" s="244"/>
      <c r="CLX55" s="664"/>
      <c r="CLY55" s="664"/>
      <c r="CLZ55" s="664"/>
      <c r="CMA55" s="245"/>
      <c r="CMB55" s="246"/>
      <c r="CMC55" s="247"/>
      <c r="CMD55" s="243"/>
      <c r="CME55" s="244"/>
      <c r="CMF55" s="664"/>
      <c r="CMG55" s="664"/>
      <c r="CMH55" s="664"/>
      <c r="CMI55" s="245"/>
      <c r="CMJ55" s="246"/>
      <c r="CMK55" s="247"/>
      <c r="CML55" s="243"/>
      <c r="CMM55" s="244"/>
      <c r="CMN55" s="664"/>
      <c r="CMO55" s="664"/>
      <c r="CMP55" s="664"/>
      <c r="CMQ55" s="245"/>
      <c r="CMR55" s="246"/>
      <c r="CMS55" s="247"/>
      <c r="CMT55" s="243"/>
      <c r="CMU55" s="244"/>
      <c r="CMV55" s="664"/>
      <c r="CMW55" s="664"/>
      <c r="CMX55" s="664"/>
      <c r="CMY55" s="245"/>
      <c r="CMZ55" s="246"/>
      <c r="CNA55" s="247"/>
      <c r="CNB55" s="243"/>
      <c r="CNC55" s="244"/>
      <c r="CND55" s="664"/>
      <c r="CNE55" s="664"/>
      <c r="CNF55" s="664"/>
      <c r="CNG55" s="245"/>
      <c r="CNH55" s="246"/>
      <c r="CNI55" s="247"/>
      <c r="CNJ55" s="243"/>
      <c r="CNK55" s="244"/>
      <c r="CNL55" s="664"/>
      <c r="CNM55" s="664"/>
      <c r="CNN55" s="664"/>
      <c r="CNO55" s="245"/>
      <c r="CNP55" s="246"/>
      <c r="CNQ55" s="247"/>
      <c r="CNR55" s="243"/>
      <c r="CNS55" s="244"/>
      <c r="CNT55" s="664"/>
      <c r="CNU55" s="664"/>
      <c r="CNV55" s="664"/>
      <c r="CNW55" s="245"/>
      <c r="CNX55" s="246"/>
      <c r="CNY55" s="247"/>
      <c r="CNZ55" s="243"/>
      <c r="COA55" s="244"/>
      <c r="COB55" s="664"/>
      <c r="COC55" s="664"/>
      <c r="COD55" s="664"/>
      <c r="COE55" s="245"/>
      <c r="COF55" s="246"/>
      <c r="COG55" s="247"/>
      <c r="COH55" s="243"/>
      <c r="COI55" s="244"/>
      <c r="COJ55" s="664"/>
      <c r="COK55" s="664"/>
      <c r="COL55" s="664"/>
      <c r="COM55" s="245"/>
      <c r="CON55" s="246"/>
      <c r="COO55" s="247"/>
      <c r="COP55" s="243"/>
      <c r="COQ55" s="244"/>
      <c r="COR55" s="664"/>
      <c r="COS55" s="664"/>
      <c r="COT55" s="664"/>
      <c r="COU55" s="245"/>
      <c r="COV55" s="246"/>
      <c r="COW55" s="247"/>
      <c r="COX55" s="243"/>
      <c r="COY55" s="244"/>
      <c r="COZ55" s="664"/>
      <c r="CPA55" s="664"/>
      <c r="CPB55" s="664"/>
      <c r="CPC55" s="245"/>
      <c r="CPD55" s="246"/>
      <c r="CPE55" s="247"/>
      <c r="CPF55" s="243"/>
      <c r="CPG55" s="244"/>
      <c r="CPH55" s="664"/>
      <c r="CPI55" s="664"/>
      <c r="CPJ55" s="664"/>
      <c r="CPK55" s="245"/>
      <c r="CPL55" s="246"/>
      <c r="CPM55" s="247"/>
      <c r="CPN55" s="243"/>
      <c r="CPO55" s="244"/>
      <c r="CPP55" s="664"/>
      <c r="CPQ55" s="664"/>
      <c r="CPR55" s="664"/>
      <c r="CPS55" s="245"/>
      <c r="CPT55" s="246"/>
      <c r="CPU55" s="247"/>
      <c r="CPV55" s="243"/>
      <c r="CPW55" s="244"/>
      <c r="CPX55" s="664"/>
      <c r="CPY55" s="664"/>
      <c r="CPZ55" s="664"/>
      <c r="CQA55" s="245"/>
      <c r="CQB55" s="246"/>
      <c r="CQC55" s="247"/>
      <c r="CQD55" s="243"/>
      <c r="CQE55" s="244"/>
      <c r="CQF55" s="664"/>
      <c r="CQG55" s="664"/>
      <c r="CQH55" s="664"/>
      <c r="CQI55" s="245"/>
      <c r="CQJ55" s="246"/>
      <c r="CQK55" s="247"/>
      <c r="CQL55" s="243"/>
      <c r="CQM55" s="244"/>
      <c r="CQN55" s="664"/>
      <c r="CQO55" s="664"/>
      <c r="CQP55" s="664"/>
      <c r="CQQ55" s="245"/>
      <c r="CQR55" s="246"/>
      <c r="CQS55" s="247"/>
      <c r="CQT55" s="243"/>
      <c r="CQU55" s="244"/>
      <c r="CQV55" s="664"/>
      <c r="CQW55" s="664"/>
      <c r="CQX55" s="664"/>
      <c r="CQY55" s="245"/>
      <c r="CQZ55" s="246"/>
      <c r="CRA55" s="247"/>
      <c r="CRB55" s="243"/>
      <c r="CRC55" s="244"/>
      <c r="CRD55" s="664"/>
      <c r="CRE55" s="664"/>
      <c r="CRF55" s="664"/>
      <c r="CRG55" s="245"/>
      <c r="CRH55" s="246"/>
      <c r="CRI55" s="247"/>
      <c r="CRJ55" s="243"/>
      <c r="CRK55" s="244"/>
      <c r="CRL55" s="664"/>
      <c r="CRM55" s="664"/>
      <c r="CRN55" s="664"/>
      <c r="CRO55" s="245"/>
      <c r="CRP55" s="246"/>
      <c r="CRQ55" s="247"/>
      <c r="CRR55" s="243"/>
      <c r="CRS55" s="244"/>
      <c r="CRT55" s="664"/>
      <c r="CRU55" s="664"/>
      <c r="CRV55" s="664"/>
      <c r="CRW55" s="245"/>
      <c r="CRX55" s="246"/>
      <c r="CRY55" s="247"/>
      <c r="CRZ55" s="243"/>
      <c r="CSA55" s="244"/>
      <c r="CSB55" s="664"/>
      <c r="CSC55" s="664"/>
      <c r="CSD55" s="664"/>
      <c r="CSE55" s="245"/>
      <c r="CSF55" s="246"/>
      <c r="CSG55" s="247"/>
      <c r="CSH55" s="243"/>
      <c r="CSI55" s="244"/>
      <c r="CSJ55" s="664"/>
      <c r="CSK55" s="664"/>
      <c r="CSL55" s="664"/>
      <c r="CSM55" s="245"/>
      <c r="CSN55" s="246"/>
      <c r="CSO55" s="247"/>
      <c r="CSP55" s="243"/>
      <c r="CSQ55" s="244"/>
      <c r="CSR55" s="664"/>
      <c r="CSS55" s="664"/>
      <c r="CST55" s="664"/>
      <c r="CSU55" s="245"/>
      <c r="CSV55" s="246"/>
      <c r="CSW55" s="247"/>
      <c r="CSX55" s="243"/>
      <c r="CSY55" s="244"/>
      <c r="CSZ55" s="664"/>
      <c r="CTA55" s="664"/>
      <c r="CTB55" s="664"/>
      <c r="CTC55" s="245"/>
      <c r="CTD55" s="246"/>
      <c r="CTE55" s="247"/>
      <c r="CTF55" s="243"/>
      <c r="CTG55" s="244"/>
      <c r="CTH55" s="664"/>
      <c r="CTI55" s="664"/>
      <c r="CTJ55" s="664"/>
      <c r="CTK55" s="245"/>
      <c r="CTL55" s="246"/>
      <c r="CTM55" s="247"/>
      <c r="CTN55" s="243"/>
      <c r="CTO55" s="244"/>
      <c r="CTP55" s="664"/>
      <c r="CTQ55" s="664"/>
      <c r="CTR55" s="664"/>
      <c r="CTS55" s="245"/>
      <c r="CTT55" s="246"/>
      <c r="CTU55" s="247"/>
      <c r="CTV55" s="243"/>
      <c r="CTW55" s="244"/>
      <c r="CTX55" s="664"/>
      <c r="CTY55" s="664"/>
      <c r="CTZ55" s="664"/>
      <c r="CUA55" s="245"/>
      <c r="CUB55" s="246"/>
      <c r="CUC55" s="247"/>
      <c r="CUD55" s="243"/>
      <c r="CUE55" s="244"/>
      <c r="CUF55" s="664"/>
      <c r="CUG55" s="664"/>
      <c r="CUH55" s="664"/>
      <c r="CUI55" s="245"/>
      <c r="CUJ55" s="246"/>
      <c r="CUK55" s="247"/>
      <c r="CUL55" s="243"/>
      <c r="CUM55" s="244"/>
      <c r="CUN55" s="664"/>
      <c r="CUO55" s="664"/>
      <c r="CUP55" s="664"/>
      <c r="CUQ55" s="245"/>
      <c r="CUR55" s="246"/>
      <c r="CUS55" s="247"/>
      <c r="CUT55" s="243"/>
      <c r="CUU55" s="244"/>
      <c r="CUV55" s="664"/>
      <c r="CUW55" s="664"/>
      <c r="CUX55" s="664"/>
      <c r="CUY55" s="245"/>
      <c r="CUZ55" s="246"/>
      <c r="CVA55" s="247"/>
      <c r="CVB55" s="243"/>
      <c r="CVC55" s="244"/>
      <c r="CVD55" s="664"/>
      <c r="CVE55" s="664"/>
      <c r="CVF55" s="664"/>
      <c r="CVG55" s="245"/>
      <c r="CVH55" s="246"/>
      <c r="CVI55" s="247"/>
      <c r="CVJ55" s="243"/>
      <c r="CVK55" s="244"/>
      <c r="CVL55" s="664"/>
      <c r="CVM55" s="664"/>
      <c r="CVN55" s="664"/>
      <c r="CVO55" s="245"/>
      <c r="CVP55" s="246"/>
      <c r="CVQ55" s="247"/>
      <c r="CVR55" s="243"/>
      <c r="CVS55" s="244"/>
      <c r="CVT55" s="664"/>
      <c r="CVU55" s="664"/>
      <c r="CVV55" s="664"/>
      <c r="CVW55" s="245"/>
      <c r="CVX55" s="246"/>
      <c r="CVY55" s="247"/>
      <c r="CVZ55" s="243"/>
      <c r="CWA55" s="244"/>
      <c r="CWB55" s="664"/>
      <c r="CWC55" s="664"/>
      <c r="CWD55" s="664"/>
      <c r="CWE55" s="245"/>
      <c r="CWF55" s="246"/>
      <c r="CWG55" s="247"/>
      <c r="CWH55" s="243"/>
      <c r="CWI55" s="244"/>
      <c r="CWJ55" s="664"/>
      <c r="CWK55" s="664"/>
      <c r="CWL55" s="664"/>
      <c r="CWM55" s="245"/>
      <c r="CWN55" s="246"/>
      <c r="CWO55" s="247"/>
      <c r="CWP55" s="243"/>
      <c r="CWQ55" s="244"/>
      <c r="CWR55" s="664"/>
      <c r="CWS55" s="664"/>
      <c r="CWT55" s="664"/>
      <c r="CWU55" s="245"/>
      <c r="CWV55" s="246"/>
      <c r="CWW55" s="247"/>
      <c r="CWX55" s="243"/>
      <c r="CWY55" s="244"/>
      <c r="CWZ55" s="664"/>
      <c r="CXA55" s="664"/>
      <c r="CXB55" s="664"/>
      <c r="CXC55" s="245"/>
      <c r="CXD55" s="246"/>
      <c r="CXE55" s="247"/>
      <c r="CXF55" s="243"/>
      <c r="CXG55" s="244"/>
      <c r="CXH55" s="664"/>
      <c r="CXI55" s="664"/>
      <c r="CXJ55" s="664"/>
      <c r="CXK55" s="245"/>
      <c r="CXL55" s="246"/>
      <c r="CXM55" s="247"/>
      <c r="CXN55" s="243"/>
      <c r="CXO55" s="244"/>
      <c r="CXP55" s="664"/>
      <c r="CXQ55" s="664"/>
      <c r="CXR55" s="664"/>
      <c r="CXS55" s="245"/>
      <c r="CXT55" s="246"/>
      <c r="CXU55" s="247"/>
      <c r="CXV55" s="243"/>
      <c r="CXW55" s="244"/>
      <c r="CXX55" s="664"/>
      <c r="CXY55" s="664"/>
      <c r="CXZ55" s="664"/>
      <c r="CYA55" s="245"/>
      <c r="CYB55" s="246"/>
      <c r="CYC55" s="247"/>
      <c r="CYD55" s="243"/>
      <c r="CYE55" s="244"/>
      <c r="CYF55" s="664"/>
      <c r="CYG55" s="664"/>
      <c r="CYH55" s="664"/>
      <c r="CYI55" s="245"/>
      <c r="CYJ55" s="246"/>
      <c r="CYK55" s="247"/>
      <c r="CYL55" s="243"/>
      <c r="CYM55" s="244"/>
      <c r="CYN55" s="664"/>
      <c r="CYO55" s="664"/>
      <c r="CYP55" s="664"/>
      <c r="CYQ55" s="245"/>
      <c r="CYR55" s="246"/>
      <c r="CYS55" s="247"/>
      <c r="CYT55" s="243"/>
      <c r="CYU55" s="244"/>
      <c r="CYV55" s="664"/>
      <c r="CYW55" s="664"/>
      <c r="CYX55" s="664"/>
      <c r="CYY55" s="245"/>
      <c r="CYZ55" s="246"/>
      <c r="CZA55" s="247"/>
      <c r="CZB55" s="243"/>
      <c r="CZC55" s="244"/>
      <c r="CZD55" s="664"/>
      <c r="CZE55" s="664"/>
      <c r="CZF55" s="664"/>
      <c r="CZG55" s="245"/>
      <c r="CZH55" s="246"/>
      <c r="CZI55" s="247"/>
      <c r="CZJ55" s="243"/>
      <c r="CZK55" s="244"/>
      <c r="CZL55" s="664"/>
      <c r="CZM55" s="664"/>
      <c r="CZN55" s="664"/>
      <c r="CZO55" s="245"/>
      <c r="CZP55" s="246"/>
      <c r="CZQ55" s="247"/>
      <c r="CZR55" s="243"/>
      <c r="CZS55" s="244"/>
      <c r="CZT55" s="664"/>
      <c r="CZU55" s="664"/>
      <c r="CZV55" s="664"/>
      <c r="CZW55" s="245"/>
      <c r="CZX55" s="246"/>
      <c r="CZY55" s="247"/>
      <c r="CZZ55" s="243"/>
      <c r="DAA55" s="244"/>
      <c r="DAB55" s="664"/>
      <c r="DAC55" s="664"/>
      <c r="DAD55" s="664"/>
      <c r="DAE55" s="245"/>
      <c r="DAF55" s="246"/>
      <c r="DAG55" s="247"/>
      <c r="DAH55" s="243"/>
      <c r="DAI55" s="244"/>
      <c r="DAJ55" s="664"/>
      <c r="DAK55" s="664"/>
      <c r="DAL55" s="664"/>
      <c r="DAM55" s="245"/>
      <c r="DAN55" s="246"/>
      <c r="DAO55" s="247"/>
      <c r="DAP55" s="243"/>
      <c r="DAQ55" s="244"/>
      <c r="DAR55" s="664"/>
      <c r="DAS55" s="664"/>
      <c r="DAT55" s="664"/>
      <c r="DAU55" s="245"/>
      <c r="DAV55" s="246"/>
      <c r="DAW55" s="247"/>
      <c r="DAX55" s="243"/>
      <c r="DAY55" s="244"/>
      <c r="DAZ55" s="664"/>
      <c r="DBA55" s="664"/>
      <c r="DBB55" s="664"/>
      <c r="DBC55" s="245"/>
      <c r="DBD55" s="246"/>
      <c r="DBE55" s="247"/>
      <c r="DBF55" s="243"/>
      <c r="DBG55" s="244"/>
      <c r="DBH55" s="664"/>
      <c r="DBI55" s="664"/>
      <c r="DBJ55" s="664"/>
      <c r="DBK55" s="245"/>
      <c r="DBL55" s="246"/>
      <c r="DBM55" s="247"/>
      <c r="DBN55" s="243"/>
      <c r="DBO55" s="244"/>
      <c r="DBP55" s="664"/>
      <c r="DBQ55" s="664"/>
      <c r="DBR55" s="664"/>
      <c r="DBS55" s="245"/>
      <c r="DBT55" s="246"/>
      <c r="DBU55" s="247"/>
      <c r="DBV55" s="243"/>
      <c r="DBW55" s="244"/>
      <c r="DBX55" s="664"/>
      <c r="DBY55" s="664"/>
      <c r="DBZ55" s="664"/>
      <c r="DCA55" s="245"/>
      <c r="DCB55" s="246"/>
      <c r="DCC55" s="247"/>
      <c r="DCD55" s="243"/>
      <c r="DCE55" s="244"/>
      <c r="DCF55" s="664"/>
      <c r="DCG55" s="664"/>
      <c r="DCH55" s="664"/>
      <c r="DCI55" s="245"/>
      <c r="DCJ55" s="246"/>
      <c r="DCK55" s="247"/>
      <c r="DCL55" s="243"/>
      <c r="DCM55" s="244"/>
      <c r="DCN55" s="664"/>
      <c r="DCO55" s="664"/>
      <c r="DCP55" s="664"/>
      <c r="DCQ55" s="245"/>
      <c r="DCR55" s="246"/>
      <c r="DCS55" s="247"/>
      <c r="DCT55" s="243"/>
      <c r="DCU55" s="244"/>
      <c r="DCV55" s="664"/>
      <c r="DCW55" s="664"/>
      <c r="DCX55" s="664"/>
      <c r="DCY55" s="245"/>
      <c r="DCZ55" s="246"/>
      <c r="DDA55" s="247"/>
      <c r="DDB55" s="243"/>
      <c r="DDC55" s="244"/>
      <c r="DDD55" s="664"/>
      <c r="DDE55" s="664"/>
      <c r="DDF55" s="664"/>
      <c r="DDG55" s="245"/>
      <c r="DDH55" s="246"/>
      <c r="DDI55" s="247"/>
      <c r="DDJ55" s="243"/>
      <c r="DDK55" s="244"/>
      <c r="DDL55" s="664"/>
      <c r="DDM55" s="664"/>
      <c r="DDN55" s="664"/>
      <c r="DDO55" s="245"/>
      <c r="DDP55" s="246"/>
      <c r="DDQ55" s="247"/>
      <c r="DDR55" s="243"/>
      <c r="DDS55" s="244"/>
      <c r="DDT55" s="664"/>
      <c r="DDU55" s="664"/>
      <c r="DDV55" s="664"/>
      <c r="DDW55" s="245"/>
      <c r="DDX55" s="246"/>
      <c r="DDY55" s="247"/>
      <c r="DDZ55" s="243"/>
      <c r="DEA55" s="244"/>
      <c r="DEB55" s="664"/>
      <c r="DEC55" s="664"/>
      <c r="DED55" s="664"/>
      <c r="DEE55" s="245"/>
      <c r="DEF55" s="246"/>
      <c r="DEG55" s="247"/>
      <c r="DEH55" s="243"/>
      <c r="DEI55" s="244"/>
      <c r="DEJ55" s="664"/>
      <c r="DEK55" s="664"/>
      <c r="DEL55" s="664"/>
      <c r="DEM55" s="245"/>
      <c r="DEN55" s="246"/>
      <c r="DEO55" s="247"/>
      <c r="DEP55" s="243"/>
      <c r="DEQ55" s="244"/>
      <c r="DER55" s="664"/>
      <c r="DES55" s="664"/>
      <c r="DET55" s="664"/>
      <c r="DEU55" s="245"/>
      <c r="DEV55" s="246"/>
      <c r="DEW55" s="247"/>
      <c r="DEX55" s="243"/>
      <c r="DEY55" s="244"/>
      <c r="DEZ55" s="664"/>
      <c r="DFA55" s="664"/>
      <c r="DFB55" s="664"/>
      <c r="DFC55" s="245"/>
      <c r="DFD55" s="246"/>
      <c r="DFE55" s="247"/>
      <c r="DFF55" s="243"/>
      <c r="DFG55" s="244"/>
      <c r="DFH55" s="664"/>
      <c r="DFI55" s="664"/>
      <c r="DFJ55" s="664"/>
      <c r="DFK55" s="245"/>
      <c r="DFL55" s="246"/>
      <c r="DFM55" s="247"/>
      <c r="DFN55" s="243"/>
      <c r="DFO55" s="244"/>
      <c r="DFP55" s="664"/>
      <c r="DFQ55" s="664"/>
      <c r="DFR55" s="664"/>
      <c r="DFS55" s="245"/>
      <c r="DFT55" s="246"/>
      <c r="DFU55" s="247"/>
      <c r="DFV55" s="243"/>
      <c r="DFW55" s="244"/>
      <c r="DFX55" s="664"/>
      <c r="DFY55" s="664"/>
      <c r="DFZ55" s="664"/>
      <c r="DGA55" s="245"/>
      <c r="DGB55" s="246"/>
      <c r="DGC55" s="247"/>
      <c r="DGD55" s="243"/>
      <c r="DGE55" s="244"/>
      <c r="DGF55" s="664"/>
      <c r="DGG55" s="664"/>
      <c r="DGH55" s="664"/>
      <c r="DGI55" s="245"/>
      <c r="DGJ55" s="246"/>
      <c r="DGK55" s="247"/>
      <c r="DGL55" s="243"/>
      <c r="DGM55" s="244"/>
      <c r="DGN55" s="664"/>
      <c r="DGO55" s="664"/>
      <c r="DGP55" s="664"/>
      <c r="DGQ55" s="245"/>
      <c r="DGR55" s="246"/>
      <c r="DGS55" s="247"/>
      <c r="DGT55" s="243"/>
      <c r="DGU55" s="244"/>
      <c r="DGV55" s="664"/>
      <c r="DGW55" s="664"/>
      <c r="DGX55" s="664"/>
      <c r="DGY55" s="245"/>
      <c r="DGZ55" s="246"/>
      <c r="DHA55" s="247"/>
      <c r="DHB55" s="243"/>
      <c r="DHC55" s="244"/>
      <c r="DHD55" s="664"/>
      <c r="DHE55" s="664"/>
      <c r="DHF55" s="664"/>
      <c r="DHG55" s="245"/>
      <c r="DHH55" s="246"/>
      <c r="DHI55" s="247"/>
      <c r="DHJ55" s="243"/>
      <c r="DHK55" s="244"/>
      <c r="DHL55" s="664"/>
      <c r="DHM55" s="664"/>
      <c r="DHN55" s="664"/>
      <c r="DHO55" s="245"/>
      <c r="DHP55" s="246"/>
      <c r="DHQ55" s="247"/>
      <c r="DHR55" s="243"/>
      <c r="DHS55" s="244"/>
      <c r="DHT55" s="664"/>
      <c r="DHU55" s="664"/>
      <c r="DHV55" s="664"/>
      <c r="DHW55" s="245"/>
      <c r="DHX55" s="246"/>
      <c r="DHY55" s="247"/>
      <c r="DHZ55" s="243"/>
      <c r="DIA55" s="244"/>
      <c r="DIB55" s="664"/>
      <c r="DIC55" s="664"/>
      <c r="DID55" s="664"/>
      <c r="DIE55" s="245"/>
      <c r="DIF55" s="246"/>
      <c r="DIG55" s="247"/>
      <c r="DIH55" s="243"/>
      <c r="DII55" s="244"/>
      <c r="DIJ55" s="664"/>
      <c r="DIK55" s="664"/>
      <c r="DIL55" s="664"/>
      <c r="DIM55" s="245"/>
      <c r="DIN55" s="246"/>
      <c r="DIO55" s="247"/>
      <c r="DIP55" s="243"/>
      <c r="DIQ55" s="244"/>
      <c r="DIR55" s="664"/>
      <c r="DIS55" s="664"/>
      <c r="DIT55" s="664"/>
      <c r="DIU55" s="245"/>
      <c r="DIV55" s="246"/>
      <c r="DIW55" s="247"/>
      <c r="DIX55" s="243"/>
      <c r="DIY55" s="244"/>
      <c r="DIZ55" s="664"/>
      <c r="DJA55" s="664"/>
      <c r="DJB55" s="664"/>
      <c r="DJC55" s="245"/>
      <c r="DJD55" s="246"/>
      <c r="DJE55" s="247"/>
      <c r="DJF55" s="243"/>
      <c r="DJG55" s="244"/>
      <c r="DJH55" s="664"/>
      <c r="DJI55" s="664"/>
      <c r="DJJ55" s="664"/>
      <c r="DJK55" s="245"/>
      <c r="DJL55" s="246"/>
      <c r="DJM55" s="247"/>
      <c r="DJN55" s="243"/>
      <c r="DJO55" s="244"/>
      <c r="DJP55" s="664"/>
      <c r="DJQ55" s="664"/>
      <c r="DJR55" s="664"/>
      <c r="DJS55" s="245"/>
      <c r="DJT55" s="246"/>
      <c r="DJU55" s="247"/>
      <c r="DJV55" s="243"/>
      <c r="DJW55" s="244"/>
      <c r="DJX55" s="664"/>
      <c r="DJY55" s="664"/>
      <c r="DJZ55" s="664"/>
      <c r="DKA55" s="245"/>
      <c r="DKB55" s="246"/>
      <c r="DKC55" s="247"/>
      <c r="DKD55" s="243"/>
      <c r="DKE55" s="244"/>
      <c r="DKF55" s="664"/>
      <c r="DKG55" s="664"/>
      <c r="DKH55" s="664"/>
      <c r="DKI55" s="245"/>
      <c r="DKJ55" s="246"/>
      <c r="DKK55" s="247"/>
      <c r="DKL55" s="243"/>
      <c r="DKM55" s="244"/>
      <c r="DKN55" s="664"/>
      <c r="DKO55" s="664"/>
      <c r="DKP55" s="664"/>
      <c r="DKQ55" s="245"/>
      <c r="DKR55" s="246"/>
      <c r="DKS55" s="247"/>
      <c r="DKT55" s="243"/>
      <c r="DKU55" s="244"/>
      <c r="DKV55" s="664"/>
      <c r="DKW55" s="664"/>
      <c r="DKX55" s="664"/>
      <c r="DKY55" s="245"/>
      <c r="DKZ55" s="246"/>
      <c r="DLA55" s="247"/>
      <c r="DLB55" s="243"/>
      <c r="DLC55" s="244"/>
      <c r="DLD55" s="664"/>
      <c r="DLE55" s="664"/>
      <c r="DLF55" s="664"/>
      <c r="DLG55" s="245"/>
      <c r="DLH55" s="246"/>
      <c r="DLI55" s="247"/>
      <c r="DLJ55" s="243"/>
      <c r="DLK55" s="244"/>
      <c r="DLL55" s="664"/>
      <c r="DLM55" s="664"/>
      <c r="DLN55" s="664"/>
      <c r="DLO55" s="245"/>
      <c r="DLP55" s="246"/>
      <c r="DLQ55" s="247"/>
      <c r="DLR55" s="243"/>
      <c r="DLS55" s="244"/>
      <c r="DLT55" s="664"/>
      <c r="DLU55" s="664"/>
      <c r="DLV55" s="664"/>
      <c r="DLW55" s="245"/>
      <c r="DLX55" s="246"/>
      <c r="DLY55" s="247"/>
      <c r="DLZ55" s="243"/>
      <c r="DMA55" s="244"/>
      <c r="DMB55" s="664"/>
      <c r="DMC55" s="664"/>
      <c r="DMD55" s="664"/>
      <c r="DME55" s="245"/>
      <c r="DMF55" s="246"/>
      <c r="DMG55" s="247"/>
      <c r="DMH55" s="243"/>
      <c r="DMI55" s="244"/>
      <c r="DMJ55" s="664"/>
      <c r="DMK55" s="664"/>
      <c r="DML55" s="664"/>
      <c r="DMM55" s="245"/>
      <c r="DMN55" s="246"/>
      <c r="DMO55" s="247"/>
      <c r="DMP55" s="243"/>
      <c r="DMQ55" s="244"/>
      <c r="DMR55" s="664"/>
      <c r="DMS55" s="664"/>
      <c r="DMT55" s="664"/>
      <c r="DMU55" s="245"/>
      <c r="DMV55" s="246"/>
      <c r="DMW55" s="247"/>
      <c r="DMX55" s="243"/>
      <c r="DMY55" s="244"/>
      <c r="DMZ55" s="664"/>
      <c r="DNA55" s="664"/>
      <c r="DNB55" s="664"/>
      <c r="DNC55" s="245"/>
      <c r="DND55" s="246"/>
      <c r="DNE55" s="247"/>
      <c r="DNF55" s="243"/>
      <c r="DNG55" s="244"/>
      <c r="DNH55" s="664"/>
      <c r="DNI55" s="664"/>
      <c r="DNJ55" s="664"/>
      <c r="DNK55" s="245"/>
      <c r="DNL55" s="246"/>
      <c r="DNM55" s="247"/>
      <c r="DNN55" s="243"/>
      <c r="DNO55" s="244"/>
      <c r="DNP55" s="664"/>
      <c r="DNQ55" s="664"/>
      <c r="DNR55" s="664"/>
      <c r="DNS55" s="245"/>
      <c r="DNT55" s="246"/>
      <c r="DNU55" s="247"/>
      <c r="DNV55" s="243"/>
      <c r="DNW55" s="244"/>
      <c r="DNX55" s="664"/>
      <c r="DNY55" s="664"/>
      <c r="DNZ55" s="664"/>
      <c r="DOA55" s="245"/>
      <c r="DOB55" s="246"/>
      <c r="DOC55" s="247"/>
      <c r="DOD55" s="243"/>
      <c r="DOE55" s="244"/>
      <c r="DOF55" s="664"/>
      <c r="DOG55" s="664"/>
      <c r="DOH55" s="664"/>
      <c r="DOI55" s="245"/>
      <c r="DOJ55" s="246"/>
      <c r="DOK55" s="247"/>
      <c r="DOL55" s="243"/>
      <c r="DOM55" s="244"/>
      <c r="DON55" s="664"/>
      <c r="DOO55" s="664"/>
      <c r="DOP55" s="664"/>
      <c r="DOQ55" s="245"/>
      <c r="DOR55" s="246"/>
      <c r="DOS55" s="247"/>
      <c r="DOT55" s="243"/>
      <c r="DOU55" s="244"/>
      <c r="DOV55" s="664"/>
      <c r="DOW55" s="664"/>
      <c r="DOX55" s="664"/>
      <c r="DOY55" s="245"/>
      <c r="DOZ55" s="246"/>
      <c r="DPA55" s="247"/>
      <c r="DPB55" s="243"/>
      <c r="DPC55" s="244"/>
      <c r="DPD55" s="664"/>
      <c r="DPE55" s="664"/>
      <c r="DPF55" s="664"/>
      <c r="DPG55" s="245"/>
      <c r="DPH55" s="246"/>
      <c r="DPI55" s="247"/>
      <c r="DPJ55" s="243"/>
      <c r="DPK55" s="244"/>
      <c r="DPL55" s="664"/>
      <c r="DPM55" s="664"/>
      <c r="DPN55" s="664"/>
      <c r="DPO55" s="245"/>
      <c r="DPP55" s="246"/>
      <c r="DPQ55" s="247"/>
      <c r="DPR55" s="243"/>
      <c r="DPS55" s="244"/>
      <c r="DPT55" s="664"/>
      <c r="DPU55" s="664"/>
      <c r="DPV55" s="664"/>
      <c r="DPW55" s="245"/>
      <c r="DPX55" s="246"/>
      <c r="DPY55" s="247"/>
      <c r="DPZ55" s="243"/>
      <c r="DQA55" s="244"/>
      <c r="DQB55" s="664"/>
      <c r="DQC55" s="664"/>
      <c r="DQD55" s="664"/>
      <c r="DQE55" s="245"/>
      <c r="DQF55" s="246"/>
      <c r="DQG55" s="247"/>
      <c r="DQH55" s="243"/>
      <c r="DQI55" s="244"/>
      <c r="DQJ55" s="664"/>
      <c r="DQK55" s="664"/>
      <c r="DQL55" s="664"/>
      <c r="DQM55" s="245"/>
      <c r="DQN55" s="246"/>
      <c r="DQO55" s="247"/>
      <c r="DQP55" s="243"/>
      <c r="DQQ55" s="244"/>
      <c r="DQR55" s="664"/>
      <c r="DQS55" s="664"/>
      <c r="DQT55" s="664"/>
      <c r="DQU55" s="245"/>
      <c r="DQV55" s="246"/>
      <c r="DQW55" s="247"/>
      <c r="DQX55" s="243"/>
      <c r="DQY55" s="244"/>
      <c r="DQZ55" s="664"/>
      <c r="DRA55" s="664"/>
      <c r="DRB55" s="664"/>
      <c r="DRC55" s="245"/>
      <c r="DRD55" s="246"/>
      <c r="DRE55" s="247"/>
      <c r="DRF55" s="243"/>
      <c r="DRG55" s="244"/>
      <c r="DRH55" s="664"/>
      <c r="DRI55" s="664"/>
      <c r="DRJ55" s="664"/>
      <c r="DRK55" s="245"/>
      <c r="DRL55" s="246"/>
      <c r="DRM55" s="247"/>
      <c r="DRN55" s="243"/>
      <c r="DRO55" s="244"/>
      <c r="DRP55" s="664"/>
      <c r="DRQ55" s="664"/>
      <c r="DRR55" s="664"/>
      <c r="DRS55" s="245"/>
      <c r="DRT55" s="246"/>
      <c r="DRU55" s="247"/>
      <c r="DRV55" s="243"/>
      <c r="DRW55" s="244"/>
      <c r="DRX55" s="664"/>
      <c r="DRY55" s="664"/>
      <c r="DRZ55" s="664"/>
      <c r="DSA55" s="245"/>
      <c r="DSB55" s="246"/>
      <c r="DSC55" s="247"/>
      <c r="DSD55" s="243"/>
      <c r="DSE55" s="244"/>
      <c r="DSF55" s="664"/>
      <c r="DSG55" s="664"/>
      <c r="DSH55" s="664"/>
      <c r="DSI55" s="245"/>
      <c r="DSJ55" s="246"/>
      <c r="DSK55" s="247"/>
      <c r="DSL55" s="243"/>
      <c r="DSM55" s="244"/>
      <c r="DSN55" s="664"/>
      <c r="DSO55" s="664"/>
      <c r="DSP55" s="664"/>
      <c r="DSQ55" s="245"/>
      <c r="DSR55" s="246"/>
      <c r="DSS55" s="247"/>
      <c r="DST55" s="243"/>
      <c r="DSU55" s="244"/>
      <c r="DSV55" s="664"/>
      <c r="DSW55" s="664"/>
      <c r="DSX55" s="664"/>
      <c r="DSY55" s="245"/>
      <c r="DSZ55" s="246"/>
      <c r="DTA55" s="247"/>
      <c r="DTB55" s="243"/>
      <c r="DTC55" s="244"/>
      <c r="DTD55" s="664"/>
      <c r="DTE55" s="664"/>
      <c r="DTF55" s="664"/>
      <c r="DTG55" s="245"/>
      <c r="DTH55" s="246"/>
      <c r="DTI55" s="247"/>
      <c r="DTJ55" s="243"/>
      <c r="DTK55" s="244"/>
      <c r="DTL55" s="664"/>
      <c r="DTM55" s="664"/>
      <c r="DTN55" s="664"/>
      <c r="DTO55" s="245"/>
      <c r="DTP55" s="246"/>
      <c r="DTQ55" s="247"/>
      <c r="DTR55" s="243"/>
      <c r="DTS55" s="244"/>
      <c r="DTT55" s="664"/>
      <c r="DTU55" s="664"/>
      <c r="DTV55" s="664"/>
      <c r="DTW55" s="245"/>
      <c r="DTX55" s="246"/>
      <c r="DTY55" s="247"/>
      <c r="DTZ55" s="243"/>
      <c r="DUA55" s="244"/>
      <c r="DUB55" s="664"/>
      <c r="DUC55" s="664"/>
      <c r="DUD55" s="664"/>
      <c r="DUE55" s="245"/>
      <c r="DUF55" s="246"/>
      <c r="DUG55" s="247"/>
      <c r="DUH55" s="243"/>
      <c r="DUI55" s="244"/>
      <c r="DUJ55" s="664"/>
      <c r="DUK55" s="664"/>
      <c r="DUL55" s="664"/>
      <c r="DUM55" s="245"/>
      <c r="DUN55" s="246"/>
      <c r="DUO55" s="247"/>
      <c r="DUP55" s="243"/>
      <c r="DUQ55" s="244"/>
      <c r="DUR55" s="664"/>
      <c r="DUS55" s="664"/>
      <c r="DUT55" s="664"/>
      <c r="DUU55" s="245"/>
      <c r="DUV55" s="246"/>
      <c r="DUW55" s="247"/>
      <c r="DUX55" s="243"/>
      <c r="DUY55" s="244"/>
      <c r="DUZ55" s="664"/>
      <c r="DVA55" s="664"/>
      <c r="DVB55" s="664"/>
      <c r="DVC55" s="245"/>
      <c r="DVD55" s="246"/>
      <c r="DVE55" s="247"/>
      <c r="DVF55" s="243"/>
      <c r="DVG55" s="244"/>
      <c r="DVH55" s="664"/>
      <c r="DVI55" s="664"/>
      <c r="DVJ55" s="664"/>
      <c r="DVK55" s="245"/>
      <c r="DVL55" s="246"/>
      <c r="DVM55" s="247"/>
      <c r="DVN55" s="243"/>
      <c r="DVO55" s="244"/>
      <c r="DVP55" s="664"/>
      <c r="DVQ55" s="664"/>
      <c r="DVR55" s="664"/>
      <c r="DVS55" s="245"/>
      <c r="DVT55" s="246"/>
      <c r="DVU55" s="247"/>
      <c r="DVV55" s="243"/>
      <c r="DVW55" s="244"/>
      <c r="DVX55" s="664"/>
      <c r="DVY55" s="664"/>
      <c r="DVZ55" s="664"/>
      <c r="DWA55" s="245"/>
      <c r="DWB55" s="246"/>
      <c r="DWC55" s="247"/>
      <c r="DWD55" s="243"/>
      <c r="DWE55" s="244"/>
      <c r="DWF55" s="664"/>
      <c r="DWG55" s="664"/>
      <c r="DWH55" s="664"/>
      <c r="DWI55" s="245"/>
      <c r="DWJ55" s="246"/>
      <c r="DWK55" s="247"/>
      <c r="DWL55" s="243"/>
      <c r="DWM55" s="244"/>
      <c r="DWN55" s="664"/>
      <c r="DWO55" s="664"/>
      <c r="DWP55" s="664"/>
      <c r="DWQ55" s="245"/>
      <c r="DWR55" s="246"/>
      <c r="DWS55" s="247"/>
      <c r="DWT55" s="243"/>
      <c r="DWU55" s="244"/>
      <c r="DWV55" s="664"/>
      <c r="DWW55" s="664"/>
      <c r="DWX55" s="664"/>
      <c r="DWY55" s="245"/>
      <c r="DWZ55" s="246"/>
      <c r="DXA55" s="247"/>
      <c r="DXB55" s="243"/>
      <c r="DXC55" s="244"/>
      <c r="DXD55" s="664"/>
      <c r="DXE55" s="664"/>
      <c r="DXF55" s="664"/>
      <c r="DXG55" s="245"/>
      <c r="DXH55" s="246"/>
      <c r="DXI55" s="247"/>
      <c r="DXJ55" s="243"/>
      <c r="DXK55" s="244"/>
      <c r="DXL55" s="664"/>
      <c r="DXM55" s="664"/>
      <c r="DXN55" s="664"/>
      <c r="DXO55" s="245"/>
      <c r="DXP55" s="246"/>
      <c r="DXQ55" s="247"/>
      <c r="DXR55" s="243"/>
      <c r="DXS55" s="244"/>
      <c r="DXT55" s="664"/>
      <c r="DXU55" s="664"/>
      <c r="DXV55" s="664"/>
      <c r="DXW55" s="245"/>
      <c r="DXX55" s="246"/>
      <c r="DXY55" s="247"/>
      <c r="DXZ55" s="243"/>
      <c r="DYA55" s="244"/>
      <c r="DYB55" s="664"/>
      <c r="DYC55" s="664"/>
      <c r="DYD55" s="664"/>
      <c r="DYE55" s="245"/>
      <c r="DYF55" s="246"/>
      <c r="DYG55" s="247"/>
      <c r="DYH55" s="243"/>
      <c r="DYI55" s="244"/>
      <c r="DYJ55" s="664"/>
      <c r="DYK55" s="664"/>
      <c r="DYL55" s="664"/>
      <c r="DYM55" s="245"/>
      <c r="DYN55" s="246"/>
      <c r="DYO55" s="247"/>
      <c r="DYP55" s="243"/>
      <c r="DYQ55" s="244"/>
      <c r="DYR55" s="664"/>
      <c r="DYS55" s="664"/>
      <c r="DYT55" s="664"/>
      <c r="DYU55" s="245"/>
      <c r="DYV55" s="246"/>
      <c r="DYW55" s="247"/>
      <c r="DYX55" s="243"/>
      <c r="DYY55" s="244"/>
      <c r="DYZ55" s="664"/>
      <c r="DZA55" s="664"/>
      <c r="DZB55" s="664"/>
      <c r="DZC55" s="245"/>
      <c r="DZD55" s="246"/>
      <c r="DZE55" s="247"/>
      <c r="DZF55" s="243"/>
      <c r="DZG55" s="244"/>
      <c r="DZH55" s="664"/>
      <c r="DZI55" s="664"/>
      <c r="DZJ55" s="664"/>
      <c r="DZK55" s="245"/>
      <c r="DZL55" s="246"/>
      <c r="DZM55" s="247"/>
      <c r="DZN55" s="243"/>
      <c r="DZO55" s="244"/>
      <c r="DZP55" s="664"/>
      <c r="DZQ55" s="664"/>
      <c r="DZR55" s="664"/>
      <c r="DZS55" s="245"/>
      <c r="DZT55" s="246"/>
      <c r="DZU55" s="247"/>
      <c r="DZV55" s="243"/>
      <c r="DZW55" s="244"/>
      <c r="DZX55" s="664"/>
      <c r="DZY55" s="664"/>
      <c r="DZZ55" s="664"/>
      <c r="EAA55" s="245"/>
      <c r="EAB55" s="246"/>
      <c r="EAC55" s="247"/>
      <c r="EAD55" s="243"/>
      <c r="EAE55" s="244"/>
      <c r="EAF55" s="664"/>
      <c r="EAG55" s="664"/>
      <c r="EAH55" s="664"/>
      <c r="EAI55" s="245"/>
      <c r="EAJ55" s="246"/>
      <c r="EAK55" s="247"/>
      <c r="EAL55" s="243"/>
      <c r="EAM55" s="244"/>
      <c r="EAN55" s="664"/>
      <c r="EAO55" s="664"/>
      <c r="EAP55" s="664"/>
      <c r="EAQ55" s="245"/>
      <c r="EAR55" s="246"/>
      <c r="EAS55" s="247"/>
      <c r="EAT55" s="243"/>
      <c r="EAU55" s="244"/>
      <c r="EAV55" s="664"/>
      <c r="EAW55" s="664"/>
      <c r="EAX55" s="664"/>
      <c r="EAY55" s="245"/>
      <c r="EAZ55" s="246"/>
      <c r="EBA55" s="247"/>
      <c r="EBB55" s="243"/>
      <c r="EBC55" s="244"/>
      <c r="EBD55" s="664"/>
      <c r="EBE55" s="664"/>
      <c r="EBF55" s="664"/>
      <c r="EBG55" s="245"/>
      <c r="EBH55" s="246"/>
      <c r="EBI55" s="247"/>
      <c r="EBJ55" s="243"/>
      <c r="EBK55" s="244"/>
      <c r="EBL55" s="664"/>
      <c r="EBM55" s="664"/>
      <c r="EBN55" s="664"/>
      <c r="EBO55" s="245"/>
      <c r="EBP55" s="246"/>
      <c r="EBQ55" s="247"/>
      <c r="EBR55" s="243"/>
      <c r="EBS55" s="244"/>
      <c r="EBT55" s="664"/>
      <c r="EBU55" s="664"/>
      <c r="EBV55" s="664"/>
      <c r="EBW55" s="245"/>
      <c r="EBX55" s="246"/>
      <c r="EBY55" s="247"/>
      <c r="EBZ55" s="243"/>
      <c r="ECA55" s="244"/>
      <c r="ECB55" s="664"/>
      <c r="ECC55" s="664"/>
      <c r="ECD55" s="664"/>
      <c r="ECE55" s="245"/>
      <c r="ECF55" s="246"/>
      <c r="ECG55" s="247"/>
      <c r="ECH55" s="243"/>
      <c r="ECI55" s="244"/>
      <c r="ECJ55" s="664"/>
      <c r="ECK55" s="664"/>
      <c r="ECL55" s="664"/>
      <c r="ECM55" s="245"/>
      <c r="ECN55" s="246"/>
      <c r="ECO55" s="247"/>
      <c r="ECP55" s="243"/>
      <c r="ECQ55" s="244"/>
      <c r="ECR55" s="664"/>
      <c r="ECS55" s="664"/>
      <c r="ECT55" s="664"/>
      <c r="ECU55" s="245"/>
      <c r="ECV55" s="246"/>
      <c r="ECW55" s="247"/>
      <c r="ECX55" s="243"/>
      <c r="ECY55" s="244"/>
      <c r="ECZ55" s="664"/>
      <c r="EDA55" s="664"/>
      <c r="EDB55" s="664"/>
      <c r="EDC55" s="245"/>
      <c r="EDD55" s="246"/>
      <c r="EDE55" s="247"/>
      <c r="EDF55" s="243"/>
      <c r="EDG55" s="244"/>
      <c r="EDH55" s="664"/>
      <c r="EDI55" s="664"/>
      <c r="EDJ55" s="664"/>
      <c r="EDK55" s="245"/>
      <c r="EDL55" s="246"/>
      <c r="EDM55" s="247"/>
      <c r="EDN55" s="243"/>
      <c r="EDO55" s="244"/>
      <c r="EDP55" s="664"/>
      <c r="EDQ55" s="664"/>
      <c r="EDR55" s="664"/>
      <c r="EDS55" s="245"/>
      <c r="EDT55" s="246"/>
      <c r="EDU55" s="247"/>
      <c r="EDV55" s="243"/>
      <c r="EDW55" s="244"/>
      <c r="EDX55" s="664"/>
      <c r="EDY55" s="664"/>
      <c r="EDZ55" s="664"/>
      <c r="EEA55" s="245"/>
      <c r="EEB55" s="246"/>
      <c r="EEC55" s="247"/>
      <c r="EED55" s="243"/>
      <c r="EEE55" s="244"/>
      <c r="EEF55" s="664"/>
      <c r="EEG55" s="664"/>
      <c r="EEH55" s="664"/>
      <c r="EEI55" s="245"/>
      <c r="EEJ55" s="246"/>
      <c r="EEK55" s="247"/>
      <c r="EEL55" s="243"/>
      <c r="EEM55" s="244"/>
      <c r="EEN55" s="664"/>
      <c r="EEO55" s="664"/>
      <c r="EEP55" s="664"/>
      <c r="EEQ55" s="245"/>
      <c r="EER55" s="246"/>
      <c r="EES55" s="247"/>
      <c r="EET55" s="243"/>
      <c r="EEU55" s="244"/>
      <c r="EEV55" s="664"/>
      <c r="EEW55" s="664"/>
      <c r="EEX55" s="664"/>
      <c r="EEY55" s="245"/>
      <c r="EEZ55" s="246"/>
      <c r="EFA55" s="247"/>
      <c r="EFB55" s="243"/>
      <c r="EFC55" s="244"/>
      <c r="EFD55" s="664"/>
      <c r="EFE55" s="664"/>
      <c r="EFF55" s="664"/>
      <c r="EFG55" s="245"/>
      <c r="EFH55" s="246"/>
      <c r="EFI55" s="247"/>
      <c r="EFJ55" s="243"/>
      <c r="EFK55" s="244"/>
      <c r="EFL55" s="664"/>
      <c r="EFM55" s="664"/>
      <c r="EFN55" s="664"/>
      <c r="EFO55" s="245"/>
      <c r="EFP55" s="246"/>
      <c r="EFQ55" s="247"/>
      <c r="EFR55" s="243"/>
      <c r="EFS55" s="244"/>
      <c r="EFT55" s="664"/>
      <c r="EFU55" s="664"/>
      <c r="EFV55" s="664"/>
      <c r="EFW55" s="245"/>
      <c r="EFX55" s="246"/>
      <c r="EFY55" s="247"/>
      <c r="EFZ55" s="243"/>
      <c r="EGA55" s="244"/>
      <c r="EGB55" s="664"/>
      <c r="EGC55" s="664"/>
      <c r="EGD55" s="664"/>
      <c r="EGE55" s="245"/>
      <c r="EGF55" s="246"/>
      <c r="EGG55" s="247"/>
      <c r="EGH55" s="243"/>
      <c r="EGI55" s="244"/>
      <c r="EGJ55" s="664"/>
      <c r="EGK55" s="664"/>
      <c r="EGL55" s="664"/>
      <c r="EGM55" s="245"/>
      <c r="EGN55" s="246"/>
      <c r="EGO55" s="247"/>
      <c r="EGP55" s="243"/>
      <c r="EGQ55" s="244"/>
      <c r="EGR55" s="664"/>
      <c r="EGS55" s="664"/>
      <c r="EGT55" s="664"/>
      <c r="EGU55" s="245"/>
      <c r="EGV55" s="246"/>
      <c r="EGW55" s="247"/>
      <c r="EGX55" s="243"/>
      <c r="EGY55" s="244"/>
      <c r="EGZ55" s="664"/>
      <c r="EHA55" s="664"/>
      <c r="EHB55" s="664"/>
      <c r="EHC55" s="245"/>
      <c r="EHD55" s="246"/>
      <c r="EHE55" s="247"/>
      <c r="EHF55" s="243"/>
      <c r="EHG55" s="244"/>
      <c r="EHH55" s="664"/>
      <c r="EHI55" s="664"/>
      <c r="EHJ55" s="664"/>
      <c r="EHK55" s="245"/>
      <c r="EHL55" s="246"/>
      <c r="EHM55" s="247"/>
      <c r="EHN55" s="243"/>
      <c r="EHO55" s="244"/>
      <c r="EHP55" s="664"/>
      <c r="EHQ55" s="664"/>
      <c r="EHR55" s="664"/>
      <c r="EHS55" s="245"/>
      <c r="EHT55" s="246"/>
      <c r="EHU55" s="247"/>
      <c r="EHV55" s="243"/>
      <c r="EHW55" s="244"/>
      <c r="EHX55" s="664"/>
      <c r="EHY55" s="664"/>
      <c r="EHZ55" s="664"/>
      <c r="EIA55" s="245"/>
      <c r="EIB55" s="246"/>
      <c r="EIC55" s="247"/>
      <c r="EID55" s="243"/>
      <c r="EIE55" s="244"/>
      <c r="EIF55" s="664"/>
      <c r="EIG55" s="664"/>
      <c r="EIH55" s="664"/>
      <c r="EII55" s="245"/>
      <c r="EIJ55" s="246"/>
      <c r="EIK55" s="247"/>
      <c r="EIL55" s="243"/>
      <c r="EIM55" s="244"/>
      <c r="EIN55" s="664"/>
      <c r="EIO55" s="664"/>
      <c r="EIP55" s="664"/>
      <c r="EIQ55" s="245"/>
      <c r="EIR55" s="246"/>
      <c r="EIS55" s="247"/>
      <c r="EIT55" s="243"/>
      <c r="EIU55" s="244"/>
      <c r="EIV55" s="664"/>
      <c r="EIW55" s="664"/>
      <c r="EIX55" s="664"/>
      <c r="EIY55" s="245"/>
      <c r="EIZ55" s="246"/>
      <c r="EJA55" s="247"/>
      <c r="EJB55" s="243"/>
      <c r="EJC55" s="244"/>
      <c r="EJD55" s="664"/>
      <c r="EJE55" s="664"/>
      <c r="EJF55" s="664"/>
      <c r="EJG55" s="245"/>
      <c r="EJH55" s="246"/>
      <c r="EJI55" s="247"/>
      <c r="EJJ55" s="243"/>
      <c r="EJK55" s="244"/>
      <c r="EJL55" s="664"/>
      <c r="EJM55" s="664"/>
      <c r="EJN55" s="664"/>
      <c r="EJO55" s="245"/>
      <c r="EJP55" s="246"/>
      <c r="EJQ55" s="247"/>
      <c r="EJR55" s="243"/>
      <c r="EJS55" s="244"/>
      <c r="EJT55" s="664"/>
      <c r="EJU55" s="664"/>
      <c r="EJV55" s="664"/>
      <c r="EJW55" s="245"/>
      <c r="EJX55" s="246"/>
      <c r="EJY55" s="247"/>
      <c r="EJZ55" s="243"/>
      <c r="EKA55" s="244"/>
      <c r="EKB55" s="664"/>
      <c r="EKC55" s="664"/>
      <c r="EKD55" s="664"/>
      <c r="EKE55" s="245"/>
      <c r="EKF55" s="246"/>
      <c r="EKG55" s="247"/>
      <c r="EKH55" s="243"/>
      <c r="EKI55" s="244"/>
      <c r="EKJ55" s="664"/>
      <c r="EKK55" s="664"/>
      <c r="EKL55" s="664"/>
      <c r="EKM55" s="245"/>
      <c r="EKN55" s="246"/>
      <c r="EKO55" s="247"/>
      <c r="EKP55" s="243"/>
      <c r="EKQ55" s="244"/>
      <c r="EKR55" s="664"/>
      <c r="EKS55" s="664"/>
      <c r="EKT55" s="664"/>
      <c r="EKU55" s="245"/>
      <c r="EKV55" s="246"/>
      <c r="EKW55" s="247"/>
      <c r="EKX55" s="243"/>
      <c r="EKY55" s="244"/>
      <c r="EKZ55" s="664"/>
      <c r="ELA55" s="664"/>
      <c r="ELB55" s="664"/>
      <c r="ELC55" s="245"/>
      <c r="ELD55" s="246"/>
      <c r="ELE55" s="247"/>
      <c r="ELF55" s="243"/>
      <c r="ELG55" s="244"/>
      <c r="ELH55" s="664"/>
      <c r="ELI55" s="664"/>
      <c r="ELJ55" s="664"/>
      <c r="ELK55" s="245"/>
      <c r="ELL55" s="246"/>
      <c r="ELM55" s="247"/>
      <c r="ELN55" s="243"/>
      <c r="ELO55" s="244"/>
      <c r="ELP55" s="664"/>
      <c r="ELQ55" s="664"/>
      <c r="ELR55" s="664"/>
      <c r="ELS55" s="245"/>
      <c r="ELT55" s="246"/>
      <c r="ELU55" s="247"/>
      <c r="ELV55" s="243"/>
      <c r="ELW55" s="244"/>
      <c r="ELX55" s="664"/>
      <c r="ELY55" s="664"/>
      <c r="ELZ55" s="664"/>
      <c r="EMA55" s="245"/>
      <c r="EMB55" s="246"/>
      <c r="EMC55" s="247"/>
      <c r="EMD55" s="243"/>
      <c r="EME55" s="244"/>
      <c r="EMF55" s="664"/>
      <c r="EMG55" s="664"/>
      <c r="EMH55" s="664"/>
      <c r="EMI55" s="245"/>
      <c r="EMJ55" s="246"/>
      <c r="EMK55" s="247"/>
      <c r="EML55" s="243"/>
      <c r="EMM55" s="244"/>
      <c r="EMN55" s="664"/>
      <c r="EMO55" s="664"/>
      <c r="EMP55" s="664"/>
      <c r="EMQ55" s="245"/>
      <c r="EMR55" s="246"/>
      <c r="EMS55" s="247"/>
      <c r="EMT55" s="243"/>
      <c r="EMU55" s="244"/>
      <c r="EMV55" s="664"/>
      <c r="EMW55" s="664"/>
      <c r="EMX55" s="664"/>
      <c r="EMY55" s="245"/>
      <c r="EMZ55" s="246"/>
      <c r="ENA55" s="247"/>
      <c r="ENB55" s="243"/>
      <c r="ENC55" s="244"/>
      <c r="END55" s="664"/>
      <c r="ENE55" s="664"/>
      <c r="ENF55" s="664"/>
      <c r="ENG55" s="245"/>
      <c r="ENH55" s="246"/>
      <c r="ENI55" s="247"/>
      <c r="ENJ55" s="243"/>
      <c r="ENK55" s="244"/>
      <c r="ENL55" s="664"/>
      <c r="ENM55" s="664"/>
      <c r="ENN55" s="664"/>
      <c r="ENO55" s="245"/>
      <c r="ENP55" s="246"/>
      <c r="ENQ55" s="247"/>
      <c r="ENR55" s="243"/>
      <c r="ENS55" s="244"/>
      <c r="ENT55" s="664"/>
      <c r="ENU55" s="664"/>
      <c r="ENV55" s="664"/>
      <c r="ENW55" s="245"/>
      <c r="ENX55" s="246"/>
      <c r="ENY55" s="247"/>
      <c r="ENZ55" s="243"/>
      <c r="EOA55" s="244"/>
      <c r="EOB55" s="664"/>
      <c r="EOC55" s="664"/>
      <c r="EOD55" s="664"/>
      <c r="EOE55" s="245"/>
      <c r="EOF55" s="246"/>
      <c r="EOG55" s="247"/>
      <c r="EOH55" s="243"/>
      <c r="EOI55" s="244"/>
      <c r="EOJ55" s="664"/>
      <c r="EOK55" s="664"/>
      <c r="EOL55" s="664"/>
      <c r="EOM55" s="245"/>
      <c r="EON55" s="246"/>
      <c r="EOO55" s="247"/>
      <c r="EOP55" s="243"/>
      <c r="EOQ55" s="244"/>
      <c r="EOR55" s="664"/>
      <c r="EOS55" s="664"/>
      <c r="EOT55" s="664"/>
      <c r="EOU55" s="245"/>
      <c r="EOV55" s="246"/>
      <c r="EOW55" s="247"/>
      <c r="EOX55" s="243"/>
      <c r="EOY55" s="244"/>
      <c r="EOZ55" s="664"/>
      <c r="EPA55" s="664"/>
      <c r="EPB55" s="664"/>
      <c r="EPC55" s="245"/>
      <c r="EPD55" s="246"/>
      <c r="EPE55" s="247"/>
      <c r="EPF55" s="243"/>
      <c r="EPG55" s="244"/>
      <c r="EPH55" s="664"/>
      <c r="EPI55" s="664"/>
      <c r="EPJ55" s="664"/>
      <c r="EPK55" s="245"/>
      <c r="EPL55" s="246"/>
      <c r="EPM55" s="247"/>
      <c r="EPN55" s="243"/>
      <c r="EPO55" s="244"/>
      <c r="EPP55" s="664"/>
      <c r="EPQ55" s="664"/>
      <c r="EPR55" s="664"/>
      <c r="EPS55" s="245"/>
      <c r="EPT55" s="246"/>
      <c r="EPU55" s="247"/>
      <c r="EPV55" s="243"/>
      <c r="EPW55" s="244"/>
      <c r="EPX55" s="664"/>
      <c r="EPY55" s="664"/>
      <c r="EPZ55" s="664"/>
      <c r="EQA55" s="245"/>
      <c r="EQB55" s="246"/>
      <c r="EQC55" s="247"/>
      <c r="EQD55" s="243"/>
      <c r="EQE55" s="244"/>
      <c r="EQF55" s="664"/>
      <c r="EQG55" s="664"/>
      <c r="EQH55" s="664"/>
      <c r="EQI55" s="245"/>
      <c r="EQJ55" s="246"/>
      <c r="EQK55" s="247"/>
      <c r="EQL55" s="243"/>
      <c r="EQM55" s="244"/>
      <c r="EQN55" s="664"/>
      <c r="EQO55" s="664"/>
      <c r="EQP55" s="664"/>
      <c r="EQQ55" s="245"/>
      <c r="EQR55" s="246"/>
      <c r="EQS55" s="247"/>
      <c r="EQT55" s="243"/>
      <c r="EQU55" s="244"/>
      <c r="EQV55" s="664"/>
      <c r="EQW55" s="664"/>
      <c r="EQX55" s="664"/>
      <c r="EQY55" s="245"/>
      <c r="EQZ55" s="246"/>
      <c r="ERA55" s="247"/>
      <c r="ERB55" s="243"/>
      <c r="ERC55" s="244"/>
      <c r="ERD55" s="664"/>
      <c r="ERE55" s="664"/>
      <c r="ERF55" s="664"/>
      <c r="ERG55" s="245"/>
      <c r="ERH55" s="246"/>
      <c r="ERI55" s="247"/>
      <c r="ERJ55" s="243"/>
      <c r="ERK55" s="244"/>
      <c r="ERL55" s="664"/>
      <c r="ERM55" s="664"/>
      <c r="ERN55" s="664"/>
      <c r="ERO55" s="245"/>
      <c r="ERP55" s="246"/>
      <c r="ERQ55" s="247"/>
      <c r="ERR55" s="243"/>
      <c r="ERS55" s="244"/>
      <c r="ERT55" s="664"/>
      <c r="ERU55" s="664"/>
      <c r="ERV55" s="664"/>
      <c r="ERW55" s="245"/>
      <c r="ERX55" s="246"/>
      <c r="ERY55" s="247"/>
      <c r="ERZ55" s="243"/>
      <c r="ESA55" s="244"/>
      <c r="ESB55" s="664"/>
      <c r="ESC55" s="664"/>
      <c r="ESD55" s="664"/>
      <c r="ESE55" s="245"/>
      <c r="ESF55" s="246"/>
      <c r="ESG55" s="247"/>
      <c r="ESH55" s="243"/>
      <c r="ESI55" s="244"/>
      <c r="ESJ55" s="664"/>
      <c r="ESK55" s="664"/>
      <c r="ESL55" s="664"/>
      <c r="ESM55" s="245"/>
      <c r="ESN55" s="246"/>
      <c r="ESO55" s="247"/>
      <c r="ESP55" s="243"/>
      <c r="ESQ55" s="244"/>
      <c r="ESR55" s="664"/>
      <c r="ESS55" s="664"/>
      <c r="EST55" s="664"/>
      <c r="ESU55" s="245"/>
      <c r="ESV55" s="246"/>
      <c r="ESW55" s="247"/>
      <c r="ESX55" s="243"/>
      <c r="ESY55" s="244"/>
      <c r="ESZ55" s="664"/>
      <c r="ETA55" s="664"/>
      <c r="ETB55" s="664"/>
      <c r="ETC55" s="245"/>
      <c r="ETD55" s="246"/>
      <c r="ETE55" s="247"/>
      <c r="ETF55" s="243"/>
      <c r="ETG55" s="244"/>
      <c r="ETH55" s="664"/>
      <c r="ETI55" s="664"/>
      <c r="ETJ55" s="664"/>
      <c r="ETK55" s="245"/>
      <c r="ETL55" s="246"/>
      <c r="ETM55" s="247"/>
      <c r="ETN55" s="243"/>
      <c r="ETO55" s="244"/>
      <c r="ETP55" s="664"/>
      <c r="ETQ55" s="664"/>
      <c r="ETR55" s="664"/>
      <c r="ETS55" s="245"/>
      <c r="ETT55" s="246"/>
      <c r="ETU55" s="247"/>
      <c r="ETV55" s="243"/>
      <c r="ETW55" s="244"/>
      <c r="ETX55" s="664"/>
      <c r="ETY55" s="664"/>
      <c r="ETZ55" s="664"/>
      <c r="EUA55" s="245"/>
      <c r="EUB55" s="246"/>
      <c r="EUC55" s="247"/>
      <c r="EUD55" s="243"/>
      <c r="EUE55" s="244"/>
      <c r="EUF55" s="664"/>
      <c r="EUG55" s="664"/>
      <c r="EUH55" s="664"/>
      <c r="EUI55" s="245"/>
      <c r="EUJ55" s="246"/>
      <c r="EUK55" s="247"/>
      <c r="EUL55" s="243"/>
      <c r="EUM55" s="244"/>
      <c r="EUN55" s="664"/>
      <c r="EUO55" s="664"/>
      <c r="EUP55" s="664"/>
      <c r="EUQ55" s="245"/>
      <c r="EUR55" s="246"/>
      <c r="EUS55" s="247"/>
      <c r="EUT55" s="243"/>
      <c r="EUU55" s="244"/>
      <c r="EUV55" s="664"/>
      <c r="EUW55" s="664"/>
      <c r="EUX55" s="664"/>
      <c r="EUY55" s="245"/>
      <c r="EUZ55" s="246"/>
      <c r="EVA55" s="247"/>
      <c r="EVB55" s="243"/>
      <c r="EVC55" s="244"/>
      <c r="EVD55" s="664"/>
      <c r="EVE55" s="664"/>
      <c r="EVF55" s="664"/>
      <c r="EVG55" s="245"/>
      <c r="EVH55" s="246"/>
      <c r="EVI55" s="247"/>
      <c r="EVJ55" s="243"/>
      <c r="EVK55" s="244"/>
      <c r="EVL55" s="664"/>
      <c r="EVM55" s="664"/>
      <c r="EVN55" s="664"/>
      <c r="EVO55" s="245"/>
      <c r="EVP55" s="246"/>
      <c r="EVQ55" s="247"/>
      <c r="EVR55" s="243"/>
      <c r="EVS55" s="244"/>
      <c r="EVT55" s="664"/>
      <c r="EVU55" s="664"/>
      <c r="EVV55" s="664"/>
      <c r="EVW55" s="245"/>
      <c r="EVX55" s="246"/>
      <c r="EVY55" s="247"/>
      <c r="EVZ55" s="243"/>
      <c r="EWA55" s="244"/>
      <c r="EWB55" s="664"/>
      <c r="EWC55" s="664"/>
      <c r="EWD55" s="664"/>
      <c r="EWE55" s="245"/>
      <c r="EWF55" s="246"/>
      <c r="EWG55" s="247"/>
      <c r="EWH55" s="243"/>
      <c r="EWI55" s="244"/>
      <c r="EWJ55" s="664"/>
      <c r="EWK55" s="664"/>
      <c r="EWL55" s="664"/>
      <c r="EWM55" s="245"/>
      <c r="EWN55" s="246"/>
      <c r="EWO55" s="247"/>
      <c r="EWP55" s="243"/>
      <c r="EWQ55" s="244"/>
      <c r="EWR55" s="664"/>
      <c r="EWS55" s="664"/>
      <c r="EWT55" s="664"/>
      <c r="EWU55" s="245"/>
      <c r="EWV55" s="246"/>
      <c r="EWW55" s="247"/>
      <c r="EWX55" s="243"/>
      <c r="EWY55" s="244"/>
      <c r="EWZ55" s="664"/>
      <c r="EXA55" s="664"/>
      <c r="EXB55" s="664"/>
      <c r="EXC55" s="245"/>
      <c r="EXD55" s="246"/>
      <c r="EXE55" s="247"/>
      <c r="EXF55" s="243"/>
      <c r="EXG55" s="244"/>
      <c r="EXH55" s="664"/>
      <c r="EXI55" s="664"/>
      <c r="EXJ55" s="664"/>
      <c r="EXK55" s="245"/>
      <c r="EXL55" s="246"/>
      <c r="EXM55" s="247"/>
      <c r="EXN55" s="243"/>
      <c r="EXO55" s="244"/>
      <c r="EXP55" s="664"/>
      <c r="EXQ55" s="664"/>
      <c r="EXR55" s="664"/>
      <c r="EXS55" s="245"/>
      <c r="EXT55" s="246"/>
      <c r="EXU55" s="247"/>
      <c r="EXV55" s="243"/>
      <c r="EXW55" s="244"/>
      <c r="EXX55" s="664"/>
      <c r="EXY55" s="664"/>
      <c r="EXZ55" s="664"/>
      <c r="EYA55" s="245"/>
      <c r="EYB55" s="246"/>
      <c r="EYC55" s="247"/>
      <c r="EYD55" s="243"/>
      <c r="EYE55" s="244"/>
      <c r="EYF55" s="664"/>
      <c r="EYG55" s="664"/>
      <c r="EYH55" s="664"/>
      <c r="EYI55" s="245"/>
      <c r="EYJ55" s="246"/>
      <c r="EYK55" s="247"/>
      <c r="EYL55" s="243"/>
      <c r="EYM55" s="244"/>
      <c r="EYN55" s="664"/>
      <c r="EYO55" s="664"/>
      <c r="EYP55" s="664"/>
      <c r="EYQ55" s="245"/>
      <c r="EYR55" s="246"/>
      <c r="EYS55" s="247"/>
      <c r="EYT55" s="243"/>
      <c r="EYU55" s="244"/>
      <c r="EYV55" s="664"/>
      <c r="EYW55" s="664"/>
      <c r="EYX55" s="664"/>
      <c r="EYY55" s="245"/>
      <c r="EYZ55" s="246"/>
      <c r="EZA55" s="247"/>
      <c r="EZB55" s="243"/>
      <c r="EZC55" s="244"/>
      <c r="EZD55" s="664"/>
      <c r="EZE55" s="664"/>
      <c r="EZF55" s="664"/>
      <c r="EZG55" s="245"/>
      <c r="EZH55" s="246"/>
      <c r="EZI55" s="247"/>
      <c r="EZJ55" s="243"/>
      <c r="EZK55" s="244"/>
      <c r="EZL55" s="664"/>
      <c r="EZM55" s="664"/>
      <c r="EZN55" s="664"/>
      <c r="EZO55" s="245"/>
      <c r="EZP55" s="246"/>
      <c r="EZQ55" s="247"/>
      <c r="EZR55" s="243"/>
      <c r="EZS55" s="244"/>
      <c r="EZT55" s="664"/>
      <c r="EZU55" s="664"/>
      <c r="EZV55" s="664"/>
      <c r="EZW55" s="245"/>
      <c r="EZX55" s="246"/>
      <c r="EZY55" s="247"/>
      <c r="EZZ55" s="243"/>
      <c r="FAA55" s="244"/>
      <c r="FAB55" s="664"/>
      <c r="FAC55" s="664"/>
      <c r="FAD55" s="664"/>
      <c r="FAE55" s="245"/>
      <c r="FAF55" s="246"/>
      <c r="FAG55" s="247"/>
      <c r="FAH55" s="243"/>
      <c r="FAI55" s="244"/>
      <c r="FAJ55" s="664"/>
      <c r="FAK55" s="664"/>
      <c r="FAL55" s="664"/>
      <c r="FAM55" s="245"/>
      <c r="FAN55" s="246"/>
      <c r="FAO55" s="247"/>
      <c r="FAP55" s="243"/>
      <c r="FAQ55" s="244"/>
      <c r="FAR55" s="664"/>
      <c r="FAS55" s="664"/>
      <c r="FAT55" s="664"/>
      <c r="FAU55" s="245"/>
      <c r="FAV55" s="246"/>
      <c r="FAW55" s="247"/>
      <c r="FAX55" s="243"/>
      <c r="FAY55" s="244"/>
      <c r="FAZ55" s="664"/>
      <c r="FBA55" s="664"/>
      <c r="FBB55" s="664"/>
      <c r="FBC55" s="245"/>
      <c r="FBD55" s="246"/>
      <c r="FBE55" s="247"/>
      <c r="FBF55" s="243"/>
      <c r="FBG55" s="244"/>
      <c r="FBH55" s="664"/>
      <c r="FBI55" s="664"/>
      <c r="FBJ55" s="664"/>
      <c r="FBK55" s="245"/>
      <c r="FBL55" s="246"/>
      <c r="FBM55" s="247"/>
      <c r="FBN55" s="243"/>
      <c r="FBO55" s="244"/>
      <c r="FBP55" s="664"/>
      <c r="FBQ55" s="664"/>
      <c r="FBR55" s="664"/>
      <c r="FBS55" s="245"/>
      <c r="FBT55" s="246"/>
      <c r="FBU55" s="247"/>
      <c r="FBV55" s="243"/>
      <c r="FBW55" s="244"/>
      <c r="FBX55" s="664"/>
      <c r="FBY55" s="664"/>
      <c r="FBZ55" s="664"/>
      <c r="FCA55" s="245"/>
      <c r="FCB55" s="246"/>
      <c r="FCC55" s="247"/>
      <c r="FCD55" s="243"/>
      <c r="FCE55" s="244"/>
      <c r="FCF55" s="664"/>
      <c r="FCG55" s="664"/>
      <c r="FCH55" s="664"/>
      <c r="FCI55" s="245"/>
      <c r="FCJ55" s="246"/>
      <c r="FCK55" s="247"/>
      <c r="FCL55" s="243"/>
      <c r="FCM55" s="244"/>
      <c r="FCN55" s="664"/>
      <c r="FCO55" s="664"/>
      <c r="FCP55" s="664"/>
      <c r="FCQ55" s="245"/>
      <c r="FCR55" s="246"/>
      <c r="FCS55" s="247"/>
      <c r="FCT55" s="243"/>
      <c r="FCU55" s="244"/>
      <c r="FCV55" s="664"/>
      <c r="FCW55" s="664"/>
      <c r="FCX55" s="664"/>
      <c r="FCY55" s="245"/>
      <c r="FCZ55" s="246"/>
      <c r="FDA55" s="247"/>
      <c r="FDB55" s="243"/>
      <c r="FDC55" s="244"/>
      <c r="FDD55" s="664"/>
      <c r="FDE55" s="664"/>
      <c r="FDF55" s="664"/>
      <c r="FDG55" s="245"/>
      <c r="FDH55" s="246"/>
      <c r="FDI55" s="247"/>
      <c r="FDJ55" s="243"/>
      <c r="FDK55" s="244"/>
      <c r="FDL55" s="664"/>
      <c r="FDM55" s="664"/>
      <c r="FDN55" s="664"/>
      <c r="FDO55" s="245"/>
      <c r="FDP55" s="246"/>
      <c r="FDQ55" s="247"/>
      <c r="FDR55" s="243"/>
      <c r="FDS55" s="244"/>
      <c r="FDT55" s="664"/>
      <c r="FDU55" s="664"/>
      <c r="FDV55" s="664"/>
      <c r="FDW55" s="245"/>
      <c r="FDX55" s="246"/>
      <c r="FDY55" s="247"/>
      <c r="FDZ55" s="243"/>
      <c r="FEA55" s="244"/>
      <c r="FEB55" s="664"/>
      <c r="FEC55" s="664"/>
      <c r="FED55" s="664"/>
      <c r="FEE55" s="245"/>
      <c r="FEF55" s="246"/>
      <c r="FEG55" s="247"/>
      <c r="FEH55" s="243"/>
      <c r="FEI55" s="244"/>
      <c r="FEJ55" s="664"/>
      <c r="FEK55" s="664"/>
      <c r="FEL55" s="664"/>
      <c r="FEM55" s="245"/>
      <c r="FEN55" s="246"/>
      <c r="FEO55" s="247"/>
      <c r="FEP55" s="243"/>
      <c r="FEQ55" s="244"/>
      <c r="FER55" s="664"/>
      <c r="FES55" s="664"/>
      <c r="FET55" s="664"/>
      <c r="FEU55" s="245"/>
      <c r="FEV55" s="246"/>
      <c r="FEW55" s="247"/>
      <c r="FEX55" s="243"/>
      <c r="FEY55" s="244"/>
      <c r="FEZ55" s="664"/>
      <c r="FFA55" s="664"/>
      <c r="FFB55" s="664"/>
      <c r="FFC55" s="245"/>
      <c r="FFD55" s="246"/>
      <c r="FFE55" s="247"/>
      <c r="FFF55" s="243"/>
      <c r="FFG55" s="244"/>
      <c r="FFH55" s="664"/>
      <c r="FFI55" s="664"/>
      <c r="FFJ55" s="664"/>
      <c r="FFK55" s="245"/>
      <c r="FFL55" s="246"/>
      <c r="FFM55" s="247"/>
      <c r="FFN55" s="243"/>
      <c r="FFO55" s="244"/>
      <c r="FFP55" s="664"/>
      <c r="FFQ55" s="664"/>
      <c r="FFR55" s="664"/>
      <c r="FFS55" s="245"/>
      <c r="FFT55" s="246"/>
      <c r="FFU55" s="247"/>
      <c r="FFV55" s="243"/>
      <c r="FFW55" s="244"/>
      <c r="FFX55" s="664"/>
      <c r="FFY55" s="664"/>
      <c r="FFZ55" s="664"/>
      <c r="FGA55" s="245"/>
      <c r="FGB55" s="246"/>
      <c r="FGC55" s="247"/>
      <c r="FGD55" s="243"/>
      <c r="FGE55" s="244"/>
      <c r="FGF55" s="664"/>
      <c r="FGG55" s="664"/>
      <c r="FGH55" s="664"/>
      <c r="FGI55" s="245"/>
      <c r="FGJ55" s="246"/>
      <c r="FGK55" s="247"/>
      <c r="FGL55" s="243"/>
      <c r="FGM55" s="244"/>
      <c r="FGN55" s="664"/>
      <c r="FGO55" s="664"/>
      <c r="FGP55" s="664"/>
      <c r="FGQ55" s="245"/>
      <c r="FGR55" s="246"/>
      <c r="FGS55" s="247"/>
      <c r="FGT55" s="243"/>
      <c r="FGU55" s="244"/>
      <c r="FGV55" s="664"/>
      <c r="FGW55" s="664"/>
      <c r="FGX55" s="664"/>
      <c r="FGY55" s="245"/>
      <c r="FGZ55" s="246"/>
      <c r="FHA55" s="247"/>
      <c r="FHB55" s="243"/>
      <c r="FHC55" s="244"/>
      <c r="FHD55" s="664"/>
      <c r="FHE55" s="664"/>
      <c r="FHF55" s="664"/>
      <c r="FHG55" s="245"/>
      <c r="FHH55" s="246"/>
      <c r="FHI55" s="247"/>
      <c r="FHJ55" s="243"/>
      <c r="FHK55" s="244"/>
      <c r="FHL55" s="664"/>
      <c r="FHM55" s="664"/>
      <c r="FHN55" s="664"/>
      <c r="FHO55" s="245"/>
      <c r="FHP55" s="246"/>
      <c r="FHQ55" s="247"/>
      <c r="FHR55" s="243"/>
      <c r="FHS55" s="244"/>
      <c r="FHT55" s="664"/>
      <c r="FHU55" s="664"/>
      <c r="FHV55" s="664"/>
      <c r="FHW55" s="245"/>
      <c r="FHX55" s="246"/>
      <c r="FHY55" s="247"/>
      <c r="FHZ55" s="243"/>
      <c r="FIA55" s="244"/>
      <c r="FIB55" s="664"/>
      <c r="FIC55" s="664"/>
      <c r="FID55" s="664"/>
      <c r="FIE55" s="245"/>
      <c r="FIF55" s="246"/>
      <c r="FIG55" s="247"/>
      <c r="FIH55" s="243"/>
      <c r="FII55" s="244"/>
      <c r="FIJ55" s="664"/>
      <c r="FIK55" s="664"/>
      <c r="FIL55" s="664"/>
      <c r="FIM55" s="245"/>
      <c r="FIN55" s="246"/>
      <c r="FIO55" s="247"/>
      <c r="FIP55" s="243"/>
      <c r="FIQ55" s="244"/>
      <c r="FIR55" s="664"/>
      <c r="FIS55" s="664"/>
      <c r="FIT55" s="664"/>
      <c r="FIU55" s="245"/>
      <c r="FIV55" s="246"/>
      <c r="FIW55" s="247"/>
      <c r="FIX55" s="243"/>
      <c r="FIY55" s="244"/>
      <c r="FIZ55" s="664"/>
      <c r="FJA55" s="664"/>
      <c r="FJB55" s="664"/>
      <c r="FJC55" s="245"/>
      <c r="FJD55" s="246"/>
      <c r="FJE55" s="247"/>
      <c r="FJF55" s="243"/>
      <c r="FJG55" s="244"/>
      <c r="FJH55" s="664"/>
      <c r="FJI55" s="664"/>
      <c r="FJJ55" s="664"/>
      <c r="FJK55" s="245"/>
      <c r="FJL55" s="246"/>
      <c r="FJM55" s="247"/>
      <c r="FJN55" s="243"/>
      <c r="FJO55" s="244"/>
      <c r="FJP55" s="664"/>
      <c r="FJQ55" s="664"/>
      <c r="FJR55" s="664"/>
      <c r="FJS55" s="245"/>
      <c r="FJT55" s="246"/>
      <c r="FJU55" s="247"/>
      <c r="FJV55" s="243"/>
      <c r="FJW55" s="244"/>
      <c r="FJX55" s="664"/>
      <c r="FJY55" s="664"/>
      <c r="FJZ55" s="664"/>
      <c r="FKA55" s="245"/>
      <c r="FKB55" s="246"/>
      <c r="FKC55" s="247"/>
      <c r="FKD55" s="243"/>
      <c r="FKE55" s="244"/>
      <c r="FKF55" s="664"/>
      <c r="FKG55" s="664"/>
      <c r="FKH55" s="664"/>
      <c r="FKI55" s="245"/>
      <c r="FKJ55" s="246"/>
      <c r="FKK55" s="247"/>
      <c r="FKL55" s="243"/>
      <c r="FKM55" s="244"/>
      <c r="FKN55" s="664"/>
      <c r="FKO55" s="664"/>
      <c r="FKP55" s="664"/>
      <c r="FKQ55" s="245"/>
      <c r="FKR55" s="246"/>
      <c r="FKS55" s="247"/>
      <c r="FKT55" s="243"/>
      <c r="FKU55" s="244"/>
      <c r="FKV55" s="664"/>
      <c r="FKW55" s="664"/>
      <c r="FKX55" s="664"/>
      <c r="FKY55" s="245"/>
      <c r="FKZ55" s="246"/>
      <c r="FLA55" s="247"/>
      <c r="FLB55" s="243"/>
      <c r="FLC55" s="244"/>
      <c r="FLD55" s="664"/>
      <c r="FLE55" s="664"/>
      <c r="FLF55" s="664"/>
      <c r="FLG55" s="245"/>
      <c r="FLH55" s="246"/>
      <c r="FLI55" s="247"/>
      <c r="FLJ55" s="243"/>
      <c r="FLK55" s="244"/>
      <c r="FLL55" s="664"/>
      <c r="FLM55" s="664"/>
      <c r="FLN55" s="664"/>
      <c r="FLO55" s="245"/>
      <c r="FLP55" s="246"/>
      <c r="FLQ55" s="247"/>
      <c r="FLR55" s="243"/>
      <c r="FLS55" s="244"/>
      <c r="FLT55" s="664"/>
      <c r="FLU55" s="664"/>
      <c r="FLV55" s="664"/>
      <c r="FLW55" s="245"/>
      <c r="FLX55" s="246"/>
      <c r="FLY55" s="247"/>
      <c r="FLZ55" s="243"/>
      <c r="FMA55" s="244"/>
      <c r="FMB55" s="664"/>
      <c r="FMC55" s="664"/>
      <c r="FMD55" s="664"/>
      <c r="FME55" s="245"/>
      <c r="FMF55" s="246"/>
      <c r="FMG55" s="247"/>
      <c r="FMH55" s="243"/>
      <c r="FMI55" s="244"/>
      <c r="FMJ55" s="664"/>
      <c r="FMK55" s="664"/>
      <c r="FML55" s="664"/>
      <c r="FMM55" s="245"/>
      <c r="FMN55" s="246"/>
      <c r="FMO55" s="247"/>
      <c r="FMP55" s="243"/>
      <c r="FMQ55" s="244"/>
      <c r="FMR55" s="664"/>
      <c r="FMS55" s="664"/>
      <c r="FMT55" s="664"/>
      <c r="FMU55" s="245"/>
      <c r="FMV55" s="246"/>
      <c r="FMW55" s="247"/>
      <c r="FMX55" s="243"/>
      <c r="FMY55" s="244"/>
      <c r="FMZ55" s="664"/>
      <c r="FNA55" s="664"/>
      <c r="FNB55" s="664"/>
      <c r="FNC55" s="245"/>
      <c r="FND55" s="246"/>
      <c r="FNE55" s="247"/>
      <c r="FNF55" s="243"/>
      <c r="FNG55" s="244"/>
      <c r="FNH55" s="664"/>
      <c r="FNI55" s="664"/>
      <c r="FNJ55" s="664"/>
      <c r="FNK55" s="245"/>
      <c r="FNL55" s="246"/>
      <c r="FNM55" s="247"/>
      <c r="FNN55" s="243"/>
      <c r="FNO55" s="244"/>
      <c r="FNP55" s="664"/>
      <c r="FNQ55" s="664"/>
      <c r="FNR55" s="664"/>
      <c r="FNS55" s="245"/>
      <c r="FNT55" s="246"/>
      <c r="FNU55" s="247"/>
      <c r="FNV55" s="243"/>
      <c r="FNW55" s="244"/>
      <c r="FNX55" s="664"/>
      <c r="FNY55" s="664"/>
      <c r="FNZ55" s="664"/>
      <c r="FOA55" s="245"/>
      <c r="FOB55" s="246"/>
      <c r="FOC55" s="247"/>
      <c r="FOD55" s="243"/>
      <c r="FOE55" s="244"/>
      <c r="FOF55" s="664"/>
      <c r="FOG55" s="664"/>
      <c r="FOH55" s="664"/>
      <c r="FOI55" s="245"/>
      <c r="FOJ55" s="246"/>
      <c r="FOK55" s="247"/>
      <c r="FOL55" s="243"/>
      <c r="FOM55" s="244"/>
      <c r="FON55" s="664"/>
      <c r="FOO55" s="664"/>
      <c r="FOP55" s="664"/>
      <c r="FOQ55" s="245"/>
      <c r="FOR55" s="246"/>
      <c r="FOS55" s="247"/>
      <c r="FOT55" s="243"/>
      <c r="FOU55" s="244"/>
      <c r="FOV55" s="664"/>
      <c r="FOW55" s="664"/>
      <c r="FOX55" s="664"/>
      <c r="FOY55" s="245"/>
      <c r="FOZ55" s="246"/>
      <c r="FPA55" s="247"/>
      <c r="FPB55" s="243"/>
      <c r="FPC55" s="244"/>
      <c r="FPD55" s="664"/>
      <c r="FPE55" s="664"/>
      <c r="FPF55" s="664"/>
      <c r="FPG55" s="245"/>
      <c r="FPH55" s="246"/>
      <c r="FPI55" s="247"/>
      <c r="FPJ55" s="243"/>
      <c r="FPK55" s="244"/>
      <c r="FPL55" s="664"/>
      <c r="FPM55" s="664"/>
      <c r="FPN55" s="664"/>
      <c r="FPO55" s="245"/>
      <c r="FPP55" s="246"/>
      <c r="FPQ55" s="247"/>
      <c r="FPR55" s="243"/>
      <c r="FPS55" s="244"/>
      <c r="FPT55" s="664"/>
      <c r="FPU55" s="664"/>
      <c r="FPV55" s="664"/>
      <c r="FPW55" s="245"/>
      <c r="FPX55" s="246"/>
      <c r="FPY55" s="247"/>
      <c r="FPZ55" s="243"/>
      <c r="FQA55" s="244"/>
      <c r="FQB55" s="664"/>
      <c r="FQC55" s="664"/>
      <c r="FQD55" s="664"/>
      <c r="FQE55" s="245"/>
      <c r="FQF55" s="246"/>
      <c r="FQG55" s="247"/>
      <c r="FQH55" s="243"/>
      <c r="FQI55" s="244"/>
      <c r="FQJ55" s="664"/>
      <c r="FQK55" s="664"/>
      <c r="FQL55" s="664"/>
      <c r="FQM55" s="245"/>
      <c r="FQN55" s="246"/>
      <c r="FQO55" s="247"/>
      <c r="FQP55" s="243"/>
      <c r="FQQ55" s="244"/>
      <c r="FQR55" s="664"/>
      <c r="FQS55" s="664"/>
      <c r="FQT55" s="664"/>
      <c r="FQU55" s="245"/>
      <c r="FQV55" s="246"/>
      <c r="FQW55" s="247"/>
      <c r="FQX55" s="243"/>
      <c r="FQY55" s="244"/>
      <c r="FQZ55" s="664"/>
      <c r="FRA55" s="664"/>
      <c r="FRB55" s="664"/>
      <c r="FRC55" s="245"/>
      <c r="FRD55" s="246"/>
      <c r="FRE55" s="247"/>
      <c r="FRF55" s="243"/>
      <c r="FRG55" s="244"/>
      <c r="FRH55" s="664"/>
      <c r="FRI55" s="664"/>
      <c r="FRJ55" s="664"/>
      <c r="FRK55" s="245"/>
      <c r="FRL55" s="246"/>
      <c r="FRM55" s="247"/>
      <c r="FRN55" s="243"/>
      <c r="FRO55" s="244"/>
      <c r="FRP55" s="664"/>
      <c r="FRQ55" s="664"/>
      <c r="FRR55" s="664"/>
      <c r="FRS55" s="245"/>
      <c r="FRT55" s="246"/>
      <c r="FRU55" s="247"/>
      <c r="FRV55" s="243"/>
      <c r="FRW55" s="244"/>
      <c r="FRX55" s="664"/>
      <c r="FRY55" s="664"/>
      <c r="FRZ55" s="664"/>
      <c r="FSA55" s="245"/>
      <c r="FSB55" s="246"/>
      <c r="FSC55" s="247"/>
      <c r="FSD55" s="243"/>
      <c r="FSE55" s="244"/>
      <c r="FSF55" s="664"/>
      <c r="FSG55" s="664"/>
      <c r="FSH55" s="664"/>
      <c r="FSI55" s="245"/>
      <c r="FSJ55" s="246"/>
      <c r="FSK55" s="247"/>
      <c r="FSL55" s="243"/>
      <c r="FSM55" s="244"/>
      <c r="FSN55" s="664"/>
      <c r="FSO55" s="664"/>
      <c r="FSP55" s="664"/>
      <c r="FSQ55" s="245"/>
      <c r="FSR55" s="246"/>
      <c r="FSS55" s="247"/>
      <c r="FST55" s="243"/>
      <c r="FSU55" s="244"/>
      <c r="FSV55" s="664"/>
      <c r="FSW55" s="664"/>
      <c r="FSX55" s="664"/>
      <c r="FSY55" s="245"/>
      <c r="FSZ55" s="246"/>
      <c r="FTA55" s="247"/>
      <c r="FTB55" s="243"/>
      <c r="FTC55" s="244"/>
      <c r="FTD55" s="664"/>
      <c r="FTE55" s="664"/>
      <c r="FTF55" s="664"/>
      <c r="FTG55" s="245"/>
      <c r="FTH55" s="246"/>
      <c r="FTI55" s="247"/>
      <c r="FTJ55" s="243"/>
      <c r="FTK55" s="244"/>
      <c r="FTL55" s="664"/>
      <c r="FTM55" s="664"/>
      <c r="FTN55" s="664"/>
      <c r="FTO55" s="245"/>
      <c r="FTP55" s="246"/>
      <c r="FTQ55" s="247"/>
      <c r="FTR55" s="243"/>
      <c r="FTS55" s="244"/>
      <c r="FTT55" s="664"/>
      <c r="FTU55" s="664"/>
      <c r="FTV55" s="664"/>
      <c r="FTW55" s="245"/>
      <c r="FTX55" s="246"/>
      <c r="FTY55" s="247"/>
      <c r="FTZ55" s="243"/>
      <c r="FUA55" s="244"/>
      <c r="FUB55" s="664"/>
      <c r="FUC55" s="664"/>
      <c r="FUD55" s="664"/>
      <c r="FUE55" s="245"/>
      <c r="FUF55" s="246"/>
      <c r="FUG55" s="247"/>
      <c r="FUH55" s="243"/>
      <c r="FUI55" s="244"/>
      <c r="FUJ55" s="664"/>
      <c r="FUK55" s="664"/>
      <c r="FUL55" s="664"/>
      <c r="FUM55" s="245"/>
      <c r="FUN55" s="246"/>
      <c r="FUO55" s="247"/>
      <c r="FUP55" s="243"/>
      <c r="FUQ55" s="244"/>
      <c r="FUR55" s="664"/>
      <c r="FUS55" s="664"/>
      <c r="FUT55" s="664"/>
      <c r="FUU55" s="245"/>
      <c r="FUV55" s="246"/>
      <c r="FUW55" s="247"/>
      <c r="FUX55" s="243"/>
      <c r="FUY55" s="244"/>
      <c r="FUZ55" s="664"/>
      <c r="FVA55" s="664"/>
      <c r="FVB55" s="664"/>
      <c r="FVC55" s="245"/>
      <c r="FVD55" s="246"/>
      <c r="FVE55" s="247"/>
      <c r="FVF55" s="243"/>
      <c r="FVG55" s="244"/>
      <c r="FVH55" s="664"/>
      <c r="FVI55" s="664"/>
      <c r="FVJ55" s="664"/>
      <c r="FVK55" s="245"/>
      <c r="FVL55" s="246"/>
      <c r="FVM55" s="247"/>
      <c r="FVN55" s="243"/>
      <c r="FVO55" s="244"/>
      <c r="FVP55" s="664"/>
      <c r="FVQ55" s="664"/>
      <c r="FVR55" s="664"/>
      <c r="FVS55" s="245"/>
      <c r="FVT55" s="246"/>
      <c r="FVU55" s="247"/>
      <c r="FVV55" s="243"/>
      <c r="FVW55" s="244"/>
      <c r="FVX55" s="664"/>
      <c r="FVY55" s="664"/>
      <c r="FVZ55" s="664"/>
      <c r="FWA55" s="245"/>
      <c r="FWB55" s="246"/>
      <c r="FWC55" s="247"/>
      <c r="FWD55" s="243"/>
      <c r="FWE55" s="244"/>
      <c r="FWF55" s="664"/>
      <c r="FWG55" s="664"/>
      <c r="FWH55" s="664"/>
      <c r="FWI55" s="245"/>
      <c r="FWJ55" s="246"/>
      <c r="FWK55" s="247"/>
      <c r="FWL55" s="243"/>
      <c r="FWM55" s="244"/>
      <c r="FWN55" s="664"/>
      <c r="FWO55" s="664"/>
      <c r="FWP55" s="664"/>
      <c r="FWQ55" s="245"/>
      <c r="FWR55" s="246"/>
      <c r="FWS55" s="247"/>
      <c r="FWT55" s="243"/>
      <c r="FWU55" s="244"/>
      <c r="FWV55" s="664"/>
      <c r="FWW55" s="664"/>
      <c r="FWX55" s="664"/>
      <c r="FWY55" s="245"/>
      <c r="FWZ55" s="246"/>
      <c r="FXA55" s="247"/>
      <c r="FXB55" s="243"/>
      <c r="FXC55" s="244"/>
      <c r="FXD55" s="664"/>
      <c r="FXE55" s="664"/>
      <c r="FXF55" s="664"/>
      <c r="FXG55" s="245"/>
      <c r="FXH55" s="246"/>
      <c r="FXI55" s="247"/>
      <c r="FXJ55" s="243"/>
      <c r="FXK55" s="244"/>
      <c r="FXL55" s="664"/>
      <c r="FXM55" s="664"/>
      <c r="FXN55" s="664"/>
      <c r="FXO55" s="245"/>
      <c r="FXP55" s="246"/>
      <c r="FXQ55" s="247"/>
      <c r="FXR55" s="243"/>
      <c r="FXS55" s="244"/>
      <c r="FXT55" s="664"/>
      <c r="FXU55" s="664"/>
      <c r="FXV55" s="664"/>
      <c r="FXW55" s="245"/>
      <c r="FXX55" s="246"/>
      <c r="FXY55" s="247"/>
      <c r="FXZ55" s="243"/>
      <c r="FYA55" s="244"/>
      <c r="FYB55" s="664"/>
      <c r="FYC55" s="664"/>
      <c r="FYD55" s="664"/>
      <c r="FYE55" s="245"/>
      <c r="FYF55" s="246"/>
      <c r="FYG55" s="247"/>
      <c r="FYH55" s="243"/>
      <c r="FYI55" s="244"/>
      <c r="FYJ55" s="664"/>
      <c r="FYK55" s="664"/>
      <c r="FYL55" s="664"/>
      <c r="FYM55" s="245"/>
      <c r="FYN55" s="246"/>
      <c r="FYO55" s="247"/>
      <c r="FYP55" s="243"/>
      <c r="FYQ55" s="244"/>
      <c r="FYR55" s="664"/>
      <c r="FYS55" s="664"/>
      <c r="FYT55" s="664"/>
      <c r="FYU55" s="245"/>
      <c r="FYV55" s="246"/>
      <c r="FYW55" s="247"/>
      <c r="FYX55" s="243"/>
      <c r="FYY55" s="244"/>
      <c r="FYZ55" s="664"/>
      <c r="FZA55" s="664"/>
      <c r="FZB55" s="664"/>
      <c r="FZC55" s="245"/>
      <c r="FZD55" s="246"/>
      <c r="FZE55" s="247"/>
      <c r="FZF55" s="243"/>
      <c r="FZG55" s="244"/>
      <c r="FZH55" s="664"/>
      <c r="FZI55" s="664"/>
      <c r="FZJ55" s="664"/>
      <c r="FZK55" s="245"/>
      <c r="FZL55" s="246"/>
      <c r="FZM55" s="247"/>
      <c r="FZN55" s="243"/>
      <c r="FZO55" s="244"/>
      <c r="FZP55" s="664"/>
      <c r="FZQ55" s="664"/>
      <c r="FZR55" s="664"/>
      <c r="FZS55" s="245"/>
      <c r="FZT55" s="246"/>
      <c r="FZU55" s="247"/>
      <c r="FZV55" s="243"/>
      <c r="FZW55" s="244"/>
      <c r="FZX55" s="664"/>
      <c r="FZY55" s="664"/>
      <c r="FZZ55" s="664"/>
      <c r="GAA55" s="245"/>
      <c r="GAB55" s="246"/>
      <c r="GAC55" s="247"/>
      <c r="GAD55" s="243"/>
      <c r="GAE55" s="244"/>
      <c r="GAF55" s="664"/>
      <c r="GAG55" s="664"/>
      <c r="GAH55" s="664"/>
      <c r="GAI55" s="245"/>
      <c r="GAJ55" s="246"/>
      <c r="GAK55" s="247"/>
      <c r="GAL55" s="243"/>
      <c r="GAM55" s="244"/>
      <c r="GAN55" s="664"/>
      <c r="GAO55" s="664"/>
      <c r="GAP55" s="664"/>
      <c r="GAQ55" s="245"/>
      <c r="GAR55" s="246"/>
      <c r="GAS55" s="247"/>
      <c r="GAT55" s="243"/>
      <c r="GAU55" s="244"/>
      <c r="GAV55" s="664"/>
      <c r="GAW55" s="664"/>
      <c r="GAX55" s="664"/>
      <c r="GAY55" s="245"/>
      <c r="GAZ55" s="246"/>
      <c r="GBA55" s="247"/>
      <c r="GBB55" s="243"/>
      <c r="GBC55" s="244"/>
      <c r="GBD55" s="664"/>
      <c r="GBE55" s="664"/>
      <c r="GBF55" s="664"/>
      <c r="GBG55" s="245"/>
      <c r="GBH55" s="246"/>
      <c r="GBI55" s="247"/>
      <c r="GBJ55" s="243"/>
      <c r="GBK55" s="244"/>
      <c r="GBL55" s="664"/>
      <c r="GBM55" s="664"/>
      <c r="GBN55" s="664"/>
      <c r="GBO55" s="245"/>
      <c r="GBP55" s="246"/>
      <c r="GBQ55" s="247"/>
      <c r="GBR55" s="243"/>
      <c r="GBS55" s="244"/>
      <c r="GBT55" s="664"/>
      <c r="GBU55" s="664"/>
      <c r="GBV55" s="664"/>
      <c r="GBW55" s="245"/>
      <c r="GBX55" s="246"/>
      <c r="GBY55" s="247"/>
      <c r="GBZ55" s="243"/>
      <c r="GCA55" s="244"/>
      <c r="GCB55" s="664"/>
      <c r="GCC55" s="664"/>
      <c r="GCD55" s="664"/>
      <c r="GCE55" s="245"/>
      <c r="GCF55" s="246"/>
      <c r="GCG55" s="247"/>
      <c r="GCH55" s="243"/>
      <c r="GCI55" s="244"/>
      <c r="GCJ55" s="664"/>
      <c r="GCK55" s="664"/>
      <c r="GCL55" s="664"/>
      <c r="GCM55" s="245"/>
      <c r="GCN55" s="246"/>
      <c r="GCO55" s="247"/>
      <c r="GCP55" s="243"/>
      <c r="GCQ55" s="244"/>
      <c r="GCR55" s="664"/>
      <c r="GCS55" s="664"/>
      <c r="GCT55" s="664"/>
      <c r="GCU55" s="245"/>
      <c r="GCV55" s="246"/>
      <c r="GCW55" s="247"/>
      <c r="GCX55" s="243"/>
      <c r="GCY55" s="244"/>
      <c r="GCZ55" s="664"/>
      <c r="GDA55" s="664"/>
      <c r="GDB55" s="664"/>
      <c r="GDC55" s="245"/>
      <c r="GDD55" s="246"/>
      <c r="GDE55" s="247"/>
      <c r="GDF55" s="243"/>
      <c r="GDG55" s="244"/>
      <c r="GDH55" s="664"/>
      <c r="GDI55" s="664"/>
      <c r="GDJ55" s="664"/>
      <c r="GDK55" s="245"/>
      <c r="GDL55" s="246"/>
      <c r="GDM55" s="247"/>
      <c r="GDN55" s="243"/>
      <c r="GDO55" s="244"/>
      <c r="GDP55" s="664"/>
      <c r="GDQ55" s="664"/>
      <c r="GDR55" s="664"/>
      <c r="GDS55" s="245"/>
      <c r="GDT55" s="246"/>
      <c r="GDU55" s="247"/>
      <c r="GDV55" s="243"/>
      <c r="GDW55" s="244"/>
      <c r="GDX55" s="664"/>
      <c r="GDY55" s="664"/>
      <c r="GDZ55" s="664"/>
      <c r="GEA55" s="245"/>
      <c r="GEB55" s="246"/>
      <c r="GEC55" s="247"/>
      <c r="GED55" s="243"/>
      <c r="GEE55" s="244"/>
      <c r="GEF55" s="664"/>
      <c r="GEG55" s="664"/>
      <c r="GEH55" s="664"/>
      <c r="GEI55" s="245"/>
      <c r="GEJ55" s="246"/>
      <c r="GEK55" s="247"/>
      <c r="GEL55" s="243"/>
      <c r="GEM55" s="244"/>
      <c r="GEN55" s="664"/>
      <c r="GEO55" s="664"/>
      <c r="GEP55" s="664"/>
      <c r="GEQ55" s="245"/>
      <c r="GER55" s="246"/>
      <c r="GES55" s="247"/>
      <c r="GET55" s="243"/>
      <c r="GEU55" s="244"/>
      <c r="GEV55" s="664"/>
      <c r="GEW55" s="664"/>
      <c r="GEX55" s="664"/>
      <c r="GEY55" s="245"/>
      <c r="GEZ55" s="246"/>
      <c r="GFA55" s="247"/>
      <c r="GFB55" s="243"/>
      <c r="GFC55" s="244"/>
      <c r="GFD55" s="664"/>
      <c r="GFE55" s="664"/>
      <c r="GFF55" s="664"/>
      <c r="GFG55" s="245"/>
      <c r="GFH55" s="246"/>
      <c r="GFI55" s="247"/>
      <c r="GFJ55" s="243"/>
      <c r="GFK55" s="244"/>
      <c r="GFL55" s="664"/>
      <c r="GFM55" s="664"/>
      <c r="GFN55" s="664"/>
      <c r="GFO55" s="245"/>
      <c r="GFP55" s="246"/>
      <c r="GFQ55" s="247"/>
      <c r="GFR55" s="243"/>
      <c r="GFS55" s="244"/>
      <c r="GFT55" s="664"/>
      <c r="GFU55" s="664"/>
      <c r="GFV55" s="664"/>
      <c r="GFW55" s="245"/>
      <c r="GFX55" s="246"/>
      <c r="GFY55" s="247"/>
      <c r="GFZ55" s="243"/>
      <c r="GGA55" s="244"/>
      <c r="GGB55" s="664"/>
      <c r="GGC55" s="664"/>
      <c r="GGD55" s="664"/>
      <c r="GGE55" s="245"/>
      <c r="GGF55" s="246"/>
      <c r="GGG55" s="247"/>
      <c r="GGH55" s="243"/>
      <c r="GGI55" s="244"/>
      <c r="GGJ55" s="664"/>
      <c r="GGK55" s="664"/>
      <c r="GGL55" s="664"/>
      <c r="GGM55" s="245"/>
      <c r="GGN55" s="246"/>
      <c r="GGO55" s="247"/>
      <c r="GGP55" s="243"/>
      <c r="GGQ55" s="244"/>
      <c r="GGR55" s="664"/>
      <c r="GGS55" s="664"/>
      <c r="GGT55" s="664"/>
      <c r="GGU55" s="245"/>
      <c r="GGV55" s="246"/>
      <c r="GGW55" s="247"/>
      <c r="GGX55" s="243"/>
      <c r="GGY55" s="244"/>
      <c r="GGZ55" s="664"/>
      <c r="GHA55" s="664"/>
      <c r="GHB55" s="664"/>
      <c r="GHC55" s="245"/>
      <c r="GHD55" s="246"/>
      <c r="GHE55" s="247"/>
      <c r="GHF55" s="243"/>
      <c r="GHG55" s="244"/>
      <c r="GHH55" s="664"/>
      <c r="GHI55" s="664"/>
      <c r="GHJ55" s="664"/>
      <c r="GHK55" s="245"/>
      <c r="GHL55" s="246"/>
      <c r="GHM55" s="247"/>
      <c r="GHN55" s="243"/>
      <c r="GHO55" s="244"/>
      <c r="GHP55" s="664"/>
      <c r="GHQ55" s="664"/>
      <c r="GHR55" s="664"/>
      <c r="GHS55" s="245"/>
      <c r="GHT55" s="246"/>
      <c r="GHU55" s="247"/>
      <c r="GHV55" s="243"/>
      <c r="GHW55" s="244"/>
      <c r="GHX55" s="664"/>
      <c r="GHY55" s="664"/>
      <c r="GHZ55" s="664"/>
      <c r="GIA55" s="245"/>
      <c r="GIB55" s="246"/>
      <c r="GIC55" s="247"/>
      <c r="GID55" s="243"/>
      <c r="GIE55" s="244"/>
      <c r="GIF55" s="664"/>
      <c r="GIG55" s="664"/>
      <c r="GIH55" s="664"/>
      <c r="GII55" s="245"/>
      <c r="GIJ55" s="246"/>
      <c r="GIK55" s="247"/>
      <c r="GIL55" s="243"/>
      <c r="GIM55" s="244"/>
      <c r="GIN55" s="664"/>
      <c r="GIO55" s="664"/>
      <c r="GIP55" s="664"/>
      <c r="GIQ55" s="245"/>
      <c r="GIR55" s="246"/>
      <c r="GIS55" s="247"/>
      <c r="GIT55" s="243"/>
      <c r="GIU55" s="244"/>
      <c r="GIV55" s="664"/>
      <c r="GIW55" s="664"/>
      <c r="GIX55" s="664"/>
      <c r="GIY55" s="245"/>
      <c r="GIZ55" s="246"/>
      <c r="GJA55" s="247"/>
      <c r="GJB55" s="243"/>
      <c r="GJC55" s="244"/>
      <c r="GJD55" s="664"/>
      <c r="GJE55" s="664"/>
      <c r="GJF55" s="664"/>
      <c r="GJG55" s="245"/>
      <c r="GJH55" s="246"/>
      <c r="GJI55" s="247"/>
      <c r="GJJ55" s="243"/>
      <c r="GJK55" s="244"/>
      <c r="GJL55" s="664"/>
      <c r="GJM55" s="664"/>
      <c r="GJN55" s="664"/>
      <c r="GJO55" s="245"/>
      <c r="GJP55" s="246"/>
      <c r="GJQ55" s="247"/>
      <c r="GJR55" s="243"/>
      <c r="GJS55" s="244"/>
      <c r="GJT55" s="664"/>
      <c r="GJU55" s="664"/>
      <c r="GJV55" s="664"/>
      <c r="GJW55" s="245"/>
      <c r="GJX55" s="246"/>
      <c r="GJY55" s="247"/>
      <c r="GJZ55" s="243"/>
      <c r="GKA55" s="244"/>
      <c r="GKB55" s="664"/>
      <c r="GKC55" s="664"/>
      <c r="GKD55" s="664"/>
      <c r="GKE55" s="245"/>
      <c r="GKF55" s="246"/>
      <c r="GKG55" s="247"/>
      <c r="GKH55" s="243"/>
      <c r="GKI55" s="244"/>
      <c r="GKJ55" s="664"/>
      <c r="GKK55" s="664"/>
      <c r="GKL55" s="664"/>
      <c r="GKM55" s="245"/>
      <c r="GKN55" s="246"/>
      <c r="GKO55" s="247"/>
      <c r="GKP55" s="243"/>
      <c r="GKQ55" s="244"/>
      <c r="GKR55" s="664"/>
      <c r="GKS55" s="664"/>
      <c r="GKT55" s="664"/>
      <c r="GKU55" s="245"/>
      <c r="GKV55" s="246"/>
      <c r="GKW55" s="247"/>
      <c r="GKX55" s="243"/>
      <c r="GKY55" s="244"/>
      <c r="GKZ55" s="664"/>
      <c r="GLA55" s="664"/>
      <c r="GLB55" s="664"/>
      <c r="GLC55" s="245"/>
      <c r="GLD55" s="246"/>
      <c r="GLE55" s="247"/>
      <c r="GLF55" s="243"/>
      <c r="GLG55" s="244"/>
      <c r="GLH55" s="664"/>
      <c r="GLI55" s="664"/>
      <c r="GLJ55" s="664"/>
      <c r="GLK55" s="245"/>
      <c r="GLL55" s="246"/>
      <c r="GLM55" s="247"/>
      <c r="GLN55" s="243"/>
      <c r="GLO55" s="244"/>
      <c r="GLP55" s="664"/>
      <c r="GLQ55" s="664"/>
      <c r="GLR55" s="664"/>
      <c r="GLS55" s="245"/>
      <c r="GLT55" s="246"/>
      <c r="GLU55" s="247"/>
      <c r="GLV55" s="243"/>
      <c r="GLW55" s="244"/>
      <c r="GLX55" s="664"/>
      <c r="GLY55" s="664"/>
      <c r="GLZ55" s="664"/>
      <c r="GMA55" s="245"/>
      <c r="GMB55" s="246"/>
      <c r="GMC55" s="247"/>
      <c r="GMD55" s="243"/>
      <c r="GME55" s="244"/>
      <c r="GMF55" s="664"/>
      <c r="GMG55" s="664"/>
      <c r="GMH55" s="664"/>
      <c r="GMI55" s="245"/>
      <c r="GMJ55" s="246"/>
      <c r="GMK55" s="247"/>
      <c r="GML55" s="243"/>
      <c r="GMM55" s="244"/>
      <c r="GMN55" s="664"/>
      <c r="GMO55" s="664"/>
      <c r="GMP55" s="664"/>
      <c r="GMQ55" s="245"/>
      <c r="GMR55" s="246"/>
      <c r="GMS55" s="247"/>
      <c r="GMT55" s="243"/>
      <c r="GMU55" s="244"/>
      <c r="GMV55" s="664"/>
      <c r="GMW55" s="664"/>
      <c r="GMX55" s="664"/>
      <c r="GMY55" s="245"/>
      <c r="GMZ55" s="246"/>
      <c r="GNA55" s="247"/>
      <c r="GNB55" s="243"/>
      <c r="GNC55" s="244"/>
      <c r="GND55" s="664"/>
      <c r="GNE55" s="664"/>
      <c r="GNF55" s="664"/>
      <c r="GNG55" s="245"/>
      <c r="GNH55" s="246"/>
      <c r="GNI55" s="247"/>
      <c r="GNJ55" s="243"/>
      <c r="GNK55" s="244"/>
      <c r="GNL55" s="664"/>
      <c r="GNM55" s="664"/>
      <c r="GNN55" s="664"/>
      <c r="GNO55" s="245"/>
      <c r="GNP55" s="246"/>
      <c r="GNQ55" s="247"/>
      <c r="GNR55" s="243"/>
      <c r="GNS55" s="244"/>
      <c r="GNT55" s="664"/>
      <c r="GNU55" s="664"/>
      <c r="GNV55" s="664"/>
      <c r="GNW55" s="245"/>
      <c r="GNX55" s="246"/>
      <c r="GNY55" s="247"/>
      <c r="GNZ55" s="243"/>
      <c r="GOA55" s="244"/>
      <c r="GOB55" s="664"/>
      <c r="GOC55" s="664"/>
      <c r="GOD55" s="664"/>
      <c r="GOE55" s="245"/>
      <c r="GOF55" s="246"/>
      <c r="GOG55" s="247"/>
      <c r="GOH55" s="243"/>
      <c r="GOI55" s="244"/>
      <c r="GOJ55" s="664"/>
      <c r="GOK55" s="664"/>
      <c r="GOL55" s="664"/>
      <c r="GOM55" s="245"/>
      <c r="GON55" s="246"/>
      <c r="GOO55" s="247"/>
      <c r="GOP55" s="243"/>
      <c r="GOQ55" s="244"/>
      <c r="GOR55" s="664"/>
      <c r="GOS55" s="664"/>
      <c r="GOT55" s="664"/>
      <c r="GOU55" s="245"/>
      <c r="GOV55" s="246"/>
      <c r="GOW55" s="247"/>
      <c r="GOX55" s="243"/>
      <c r="GOY55" s="244"/>
      <c r="GOZ55" s="664"/>
      <c r="GPA55" s="664"/>
      <c r="GPB55" s="664"/>
      <c r="GPC55" s="245"/>
      <c r="GPD55" s="246"/>
      <c r="GPE55" s="247"/>
      <c r="GPF55" s="243"/>
      <c r="GPG55" s="244"/>
      <c r="GPH55" s="664"/>
      <c r="GPI55" s="664"/>
      <c r="GPJ55" s="664"/>
      <c r="GPK55" s="245"/>
      <c r="GPL55" s="246"/>
      <c r="GPM55" s="247"/>
      <c r="GPN55" s="243"/>
      <c r="GPO55" s="244"/>
      <c r="GPP55" s="664"/>
      <c r="GPQ55" s="664"/>
      <c r="GPR55" s="664"/>
      <c r="GPS55" s="245"/>
      <c r="GPT55" s="246"/>
      <c r="GPU55" s="247"/>
      <c r="GPV55" s="243"/>
      <c r="GPW55" s="244"/>
      <c r="GPX55" s="664"/>
      <c r="GPY55" s="664"/>
      <c r="GPZ55" s="664"/>
      <c r="GQA55" s="245"/>
      <c r="GQB55" s="246"/>
      <c r="GQC55" s="247"/>
      <c r="GQD55" s="243"/>
      <c r="GQE55" s="244"/>
      <c r="GQF55" s="664"/>
      <c r="GQG55" s="664"/>
      <c r="GQH55" s="664"/>
      <c r="GQI55" s="245"/>
      <c r="GQJ55" s="246"/>
      <c r="GQK55" s="247"/>
      <c r="GQL55" s="243"/>
      <c r="GQM55" s="244"/>
      <c r="GQN55" s="664"/>
      <c r="GQO55" s="664"/>
      <c r="GQP55" s="664"/>
      <c r="GQQ55" s="245"/>
      <c r="GQR55" s="246"/>
      <c r="GQS55" s="247"/>
      <c r="GQT55" s="243"/>
      <c r="GQU55" s="244"/>
      <c r="GQV55" s="664"/>
      <c r="GQW55" s="664"/>
      <c r="GQX55" s="664"/>
      <c r="GQY55" s="245"/>
      <c r="GQZ55" s="246"/>
      <c r="GRA55" s="247"/>
      <c r="GRB55" s="243"/>
      <c r="GRC55" s="244"/>
      <c r="GRD55" s="664"/>
      <c r="GRE55" s="664"/>
      <c r="GRF55" s="664"/>
      <c r="GRG55" s="245"/>
      <c r="GRH55" s="246"/>
      <c r="GRI55" s="247"/>
      <c r="GRJ55" s="243"/>
      <c r="GRK55" s="244"/>
      <c r="GRL55" s="664"/>
      <c r="GRM55" s="664"/>
      <c r="GRN55" s="664"/>
      <c r="GRO55" s="245"/>
      <c r="GRP55" s="246"/>
      <c r="GRQ55" s="247"/>
      <c r="GRR55" s="243"/>
      <c r="GRS55" s="244"/>
      <c r="GRT55" s="664"/>
      <c r="GRU55" s="664"/>
      <c r="GRV55" s="664"/>
      <c r="GRW55" s="245"/>
      <c r="GRX55" s="246"/>
      <c r="GRY55" s="247"/>
      <c r="GRZ55" s="243"/>
      <c r="GSA55" s="244"/>
      <c r="GSB55" s="664"/>
      <c r="GSC55" s="664"/>
      <c r="GSD55" s="664"/>
      <c r="GSE55" s="245"/>
      <c r="GSF55" s="246"/>
      <c r="GSG55" s="247"/>
      <c r="GSH55" s="243"/>
      <c r="GSI55" s="244"/>
      <c r="GSJ55" s="664"/>
      <c r="GSK55" s="664"/>
      <c r="GSL55" s="664"/>
      <c r="GSM55" s="245"/>
      <c r="GSN55" s="246"/>
      <c r="GSO55" s="247"/>
      <c r="GSP55" s="243"/>
      <c r="GSQ55" s="244"/>
      <c r="GSR55" s="664"/>
      <c r="GSS55" s="664"/>
      <c r="GST55" s="664"/>
      <c r="GSU55" s="245"/>
      <c r="GSV55" s="246"/>
      <c r="GSW55" s="247"/>
      <c r="GSX55" s="243"/>
      <c r="GSY55" s="244"/>
      <c r="GSZ55" s="664"/>
      <c r="GTA55" s="664"/>
      <c r="GTB55" s="664"/>
      <c r="GTC55" s="245"/>
      <c r="GTD55" s="246"/>
      <c r="GTE55" s="247"/>
      <c r="GTF55" s="243"/>
      <c r="GTG55" s="244"/>
      <c r="GTH55" s="664"/>
      <c r="GTI55" s="664"/>
      <c r="GTJ55" s="664"/>
      <c r="GTK55" s="245"/>
      <c r="GTL55" s="246"/>
      <c r="GTM55" s="247"/>
      <c r="GTN55" s="243"/>
      <c r="GTO55" s="244"/>
      <c r="GTP55" s="664"/>
      <c r="GTQ55" s="664"/>
      <c r="GTR55" s="664"/>
      <c r="GTS55" s="245"/>
      <c r="GTT55" s="246"/>
      <c r="GTU55" s="247"/>
      <c r="GTV55" s="243"/>
      <c r="GTW55" s="244"/>
      <c r="GTX55" s="664"/>
      <c r="GTY55" s="664"/>
      <c r="GTZ55" s="664"/>
      <c r="GUA55" s="245"/>
      <c r="GUB55" s="246"/>
      <c r="GUC55" s="247"/>
      <c r="GUD55" s="243"/>
      <c r="GUE55" s="244"/>
      <c r="GUF55" s="664"/>
      <c r="GUG55" s="664"/>
      <c r="GUH55" s="664"/>
      <c r="GUI55" s="245"/>
      <c r="GUJ55" s="246"/>
      <c r="GUK55" s="247"/>
      <c r="GUL55" s="243"/>
      <c r="GUM55" s="244"/>
      <c r="GUN55" s="664"/>
      <c r="GUO55" s="664"/>
      <c r="GUP55" s="664"/>
      <c r="GUQ55" s="245"/>
      <c r="GUR55" s="246"/>
      <c r="GUS55" s="247"/>
      <c r="GUT55" s="243"/>
      <c r="GUU55" s="244"/>
      <c r="GUV55" s="664"/>
      <c r="GUW55" s="664"/>
      <c r="GUX55" s="664"/>
      <c r="GUY55" s="245"/>
      <c r="GUZ55" s="246"/>
      <c r="GVA55" s="247"/>
      <c r="GVB55" s="243"/>
      <c r="GVC55" s="244"/>
      <c r="GVD55" s="664"/>
      <c r="GVE55" s="664"/>
      <c r="GVF55" s="664"/>
      <c r="GVG55" s="245"/>
      <c r="GVH55" s="246"/>
      <c r="GVI55" s="247"/>
      <c r="GVJ55" s="243"/>
      <c r="GVK55" s="244"/>
      <c r="GVL55" s="664"/>
      <c r="GVM55" s="664"/>
      <c r="GVN55" s="664"/>
      <c r="GVO55" s="245"/>
      <c r="GVP55" s="246"/>
      <c r="GVQ55" s="247"/>
      <c r="GVR55" s="243"/>
      <c r="GVS55" s="244"/>
      <c r="GVT55" s="664"/>
      <c r="GVU55" s="664"/>
      <c r="GVV55" s="664"/>
      <c r="GVW55" s="245"/>
      <c r="GVX55" s="246"/>
      <c r="GVY55" s="247"/>
      <c r="GVZ55" s="243"/>
      <c r="GWA55" s="244"/>
      <c r="GWB55" s="664"/>
      <c r="GWC55" s="664"/>
      <c r="GWD55" s="664"/>
      <c r="GWE55" s="245"/>
      <c r="GWF55" s="246"/>
      <c r="GWG55" s="247"/>
      <c r="GWH55" s="243"/>
      <c r="GWI55" s="244"/>
      <c r="GWJ55" s="664"/>
      <c r="GWK55" s="664"/>
      <c r="GWL55" s="664"/>
      <c r="GWM55" s="245"/>
      <c r="GWN55" s="246"/>
      <c r="GWO55" s="247"/>
      <c r="GWP55" s="243"/>
      <c r="GWQ55" s="244"/>
      <c r="GWR55" s="664"/>
      <c r="GWS55" s="664"/>
      <c r="GWT55" s="664"/>
      <c r="GWU55" s="245"/>
      <c r="GWV55" s="246"/>
      <c r="GWW55" s="247"/>
      <c r="GWX55" s="243"/>
      <c r="GWY55" s="244"/>
      <c r="GWZ55" s="664"/>
      <c r="GXA55" s="664"/>
      <c r="GXB55" s="664"/>
      <c r="GXC55" s="245"/>
      <c r="GXD55" s="246"/>
      <c r="GXE55" s="247"/>
      <c r="GXF55" s="243"/>
      <c r="GXG55" s="244"/>
      <c r="GXH55" s="664"/>
      <c r="GXI55" s="664"/>
      <c r="GXJ55" s="664"/>
      <c r="GXK55" s="245"/>
      <c r="GXL55" s="246"/>
      <c r="GXM55" s="247"/>
      <c r="GXN55" s="243"/>
      <c r="GXO55" s="244"/>
      <c r="GXP55" s="664"/>
      <c r="GXQ55" s="664"/>
      <c r="GXR55" s="664"/>
      <c r="GXS55" s="245"/>
      <c r="GXT55" s="246"/>
      <c r="GXU55" s="247"/>
      <c r="GXV55" s="243"/>
      <c r="GXW55" s="244"/>
      <c r="GXX55" s="664"/>
      <c r="GXY55" s="664"/>
      <c r="GXZ55" s="664"/>
      <c r="GYA55" s="245"/>
      <c r="GYB55" s="246"/>
      <c r="GYC55" s="247"/>
      <c r="GYD55" s="243"/>
      <c r="GYE55" s="244"/>
      <c r="GYF55" s="664"/>
      <c r="GYG55" s="664"/>
      <c r="GYH55" s="664"/>
      <c r="GYI55" s="245"/>
      <c r="GYJ55" s="246"/>
      <c r="GYK55" s="247"/>
      <c r="GYL55" s="243"/>
      <c r="GYM55" s="244"/>
      <c r="GYN55" s="664"/>
      <c r="GYO55" s="664"/>
      <c r="GYP55" s="664"/>
      <c r="GYQ55" s="245"/>
      <c r="GYR55" s="246"/>
      <c r="GYS55" s="247"/>
      <c r="GYT55" s="243"/>
      <c r="GYU55" s="244"/>
      <c r="GYV55" s="664"/>
      <c r="GYW55" s="664"/>
      <c r="GYX55" s="664"/>
      <c r="GYY55" s="245"/>
      <c r="GYZ55" s="246"/>
      <c r="GZA55" s="247"/>
      <c r="GZB55" s="243"/>
      <c r="GZC55" s="244"/>
      <c r="GZD55" s="664"/>
      <c r="GZE55" s="664"/>
      <c r="GZF55" s="664"/>
      <c r="GZG55" s="245"/>
      <c r="GZH55" s="246"/>
      <c r="GZI55" s="247"/>
      <c r="GZJ55" s="243"/>
      <c r="GZK55" s="244"/>
      <c r="GZL55" s="664"/>
      <c r="GZM55" s="664"/>
      <c r="GZN55" s="664"/>
      <c r="GZO55" s="245"/>
      <c r="GZP55" s="246"/>
      <c r="GZQ55" s="247"/>
      <c r="GZR55" s="243"/>
      <c r="GZS55" s="244"/>
      <c r="GZT55" s="664"/>
      <c r="GZU55" s="664"/>
      <c r="GZV55" s="664"/>
      <c r="GZW55" s="245"/>
      <c r="GZX55" s="246"/>
      <c r="GZY55" s="247"/>
      <c r="GZZ55" s="243"/>
      <c r="HAA55" s="244"/>
      <c r="HAB55" s="664"/>
      <c r="HAC55" s="664"/>
      <c r="HAD55" s="664"/>
      <c r="HAE55" s="245"/>
      <c r="HAF55" s="246"/>
      <c r="HAG55" s="247"/>
      <c r="HAH55" s="243"/>
      <c r="HAI55" s="244"/>
      <c r="HAJ55" s="664"/>
      <c r="HAK55" s="664"/>
      <c r="HAL55" s="664"/>
      <c r="HAM55" s="245"/>
      <c r="HAN55" s="246"/>
      <c r="HAO55" s="247"/>
      <c r="HAP55" s="243"/>
      <c r="HAQ55" s="244"/>
      <c r="HAR55" s="664"/>
      <c r="HAS55" s="664"/>
      <c r="HAT55" s="664"/>
      <c r="HAU55" s="245"/>
      <c r="HAV55" s="246"/>
      <c r="HAW55" s="247"/>
      <c r="HAX55" s="243"/>
      <c r="HAY55" s="244"/>
      <c r="HAZ55" s="664"/>
      <c r="HBA55" s="664"/>
      <c r="HBB55" s="664"/>
      <c r="HBC55" s="245"/>
      <c r="HBD55" s="246"/>
      <c r="HBE55" s="247"/>
      <c r="HBF55" s="243"/>
      <c r="HBG55" s="244"/>
      <c r="HBH55" s="664"/>
      <c r="HBI55" s="664"/>
      <c r="HBJ55" s="664"/>
      <c r="HBK55" s="245"/>
      <c r="HBL55" s="246"/>
      <c r="HBM55" s="247"/>
      <c r="HBN55" s="243"/>
      <c r="HBO55" s="244"/>
      <c r="HBP55" s="664"/>
      <c r="HBQ55" s="664"/>
      <c r="HBR55" s="664"/>
      <c r="HBS55" s="245"/>
      <c r="HBT55" s="246"/>
      <c r="HBU55" s="247"/>
      <c r="HBV55" s="243"/>
      <c r="HBW55" s="244"/>
      <c r="HBX55" s="664"/>
      <c r="HBY55" s="664"/>
      <c r="HBZ55" s="664"/>
      <c r="HCA55" s="245"/>
      <c r="HCB55" s="246"/>
      <c r="HCC55" s="247"/>
      <c r="HCD55" s="243"/>
      <c r="HCE55" s="244"/>
      <c r="HCF55" s="664"/>
      <c r="HCG55" s="664"/>
      <c r="HCH55" s="664"/>
      <c r="HCI55" s="245"/>
      <c r="HCJ55" s="246"/>
      <c r="HCK55" s="247"/>
      <c r="HCL55" s="243"/>
      <c r="HCM55" s="244"/>
      <c r="HCN55" s="664"/>
      <c r="HCO55" s="664"/>
      <c r="HCP55" s="664"/>
      <c r="HCQ55" s="245"/>
      <c r="HCR55" s="246"/>
      <c r="HCS55" s="247"/>
      <c r="HCT55" s="243"/>
      <c r="HCU55" s="244"/>
      <c r="HCV55" s="664"/>
      <c r="HCW55" s="664"/>
      <c r="HCX55" s="664"/>
      <c r="HCY55" s="245"/>
      <c r="HCZ55" s="246"/>
      <c r="HDA55" s="247"/>
      <c r="HDB55" s="243"/>
      <c r="HDC55" s="244"/>
      <c r="HDD55" s="664"/>
      <c r="HDE55" s="664"/>
      <c r="HDF55" s="664"/>
      <c r="HDG55" s="245"/>
      <c r="HDH55" s="246"/>
      <c r="HDI55" s="247"/>
      <c r="HDJ55" s="243"/>
      <c r="HDK55" s="244"/>
      <c r="HDL55" s="664"/>
      <c r="HDM55" s="664"/>
      <c r="HDN55" s="664"/>
      <c r="HDO55" s="245"/>
      <c r="HDP55" s="246"/>
      <c r="HDQ55" s="247"/>
      <c r="HDR55" s="243"/>
      <c r="HDS55" s="244"/>
      <c r="HDT55" s="664"/>
      <c r="HDU55" s="664"/>
      <c r="HDV55" s="664"/>
      <c r="HDW55" s="245"/>
      <c r="HDX55" s="246"/>
      <c r="HDY55" s="247"/>
      <c r="HDZ55" s="243"/>
      <c r="HEA55" s="244"/>
      <c r="HEB55" s="664"/>
      <c r="HEC55" s="664"/>
      <c r="HED55" s="664"/>
      <c r="HEE55" s="245"/>
      <c r="HEF55" s="246"/>
      <c r="HEG55" s="247"/>
      <c r="HEH55" s="243"/>
      <c r="HEI55" s="244"/>
      <c r="HEJ55" s="664"/>
      <c r="HEK55" s="664"/>
      <c r="HEL55" s="664"/>
      <c r="HEM55" s="245"/>
      <c r="HEN55" s="246"/>
      <c r="HEO55" s="247"/>
      <c r="HEP55" s="243"/>
      <c r="HEQ55" s="244"/>
      <c r="HER55" s="664"/>
      <c r="HES55" s="664"/>
      <c r="HET55" s="664"/>
      <c r="HEU55" s="245"/>
      <c r="HEV55" s="246"/>
      <c r="HEW55" s="247"/>
      <c r="HEX55" s="243"/>
      <c r="HEY55" s="244"/>
      <c r="HEZ55" s="664"/>
      <c r="HFA55" s="664"/>
      <c r="HFB55" s="664"/>
      <c r="HFC55" s="245"/>
      <c r="HFD55" s="246"/>
      <c r="HFE55" s="247"/>
      <c r="HFF55" s="243"/>
      <c r="HFG55" s="244"/>
      <c r="HFH55" s="664"/>
      <c r="HFI55" s="664"/>
      <c r="HFJ55" s="664"/>
      <c r="HFK55" s="245"/>
      <c r="HFL55" s="246"/>
      <c r="HFM55" s="247"/>
      <c r="HFN55" s="243"/>
      <c r="HFO55" s="244"/>
      <c r="HFP55" s="664"/>
      <c r="HFQ55" s="664"/>
      <c r="HFR55" s="664"/>
      <c r="HFS55" s="245"/>
      <c r="HFT55" s="246"/>
      <c r="HFU55" s="247"/>
      <c r="HFV55" s="243"/>
      <c r="HFW55" s="244"/>
      <c r="HFX55" s="664"/>
      <c r="HFY55" s="664"/>
      <c r="HFZ55" s="664"/>
      <c r="HGA55" s="245"/>
      <c r="HGB55" s="246"/>
      <c r="HGC55" s="247"/>
      <c r="HGD55" s="243"/>
      <c r="HGE55" s="244"/>
      <c r="HGF55" s="664"/>
      <c r="HGG55" s="664"/>
      <c r="HGH55" s="664"/>
      <c r="HGI55" s="245"/>
      <c r="HGJ55" s="246"/>
      <c r="HGK55" s="247"/>
      <c r="HGL55" s="243"/>
      <c r="HGM55" s="244"/>
      <c r="HGN55" s="664"/>
      <c r="HGO55" s="664"/>
      <c r="HGP55" s="664"/>
      <c r="HGQ55" s="245"/>
      <c r="HGR55" s="246"/>
      <c r="HGS55" s="247"/>
      <c r="HGT55" s="243"/>
      <c r="HGU55" s="244"/>
      <c r="HGV55" s="664"/>
      <c r="HGW55" s="664"/>
      <c r="HGX55" s="664"/>
      <c r="HGY55" s="245"/>
      <c r="HGZ55" s="246"/>
      <c r="HHA55" s="247"/>
      <c r="HHB55" s="243"/>
      <c r="HHC55" s="244"/>
      <c r="HHD55" s="664"/>
      <c r="HHE55" s="664"/>
      <c r="HHF55" s="664"/>
      <c r="HHG55" s="245"/>
      <c r="HHH55" s="246"/>
      <c r="HHI55" s="247"/>
      <c r="HHJ55" s="243"/>
      <c r="HHK55" s="244"/>
      <c r="HHL55" s="664"/>
      <c r="HHM55" s="664"/>
      <c r="HHN55" s="664"/>
      <c r="HHO55" s="245"/>
      <c r="HHP55" s="246"/>
      <c r="HHQ55" s="247"/>
      <c r="HHR55" s="243"/>
      <c r="HHS55" s="244"/>
      <c r="HHT55" s="664"/>
      <c r="HHU55" s="664"/>
      <c r="HHV55" s="664"/>
      <c r="HHW55" s="245"/>
      <c r="HHX55" s="246"/>
      <c r="HHY55" s="247"/>
      <c r="HHZ55" s="243"/>
      <c r="HIA55" s="244"/>
      <c r="HIB55" s="664"/>
      <c r="HIC55" s="664"/>
      <c r="HID55" s="664"/>
      <c r="HIE55" s="245"/>
      <c r="HIF55" s="246"/>
      <c r="HIG55" s="247"/>
      <c r="HIH55" s="243"/>
      <c r="HII55" s="244"/>
      <c r="HIJ55" s="664"/>
      <c r="HIK55" s="664"/>
      <c r="HIL55" s="664"/>
      <c r="HIM55" s="245"/>
      <c r="HIN55" s="246"/>
      <c r="HIO55" s="247"/>
      <c r="HIP55" s="243"/>
      <c r="HIQ55" s="244"/>
      <c r="HIR55" s="664"/>
      <c r="HIS55" s="664"/>
      <c r="HIT55" s="664"/>
      <c r="HIU55" s="245"/>
      <c r="HIV55" s="246"/>
      <c r="HIW55" s="247"/>
      <c r="HIX55" s="243"/>
      <c r="HIY55" s="244"/>
      <c r="HIZ55" s="664"/>
      <c r="HJA55" s="664"/>
      <c r="HJB55" s="664"/>
      <c r="HJC55" s="245"/>
      <c r="HJD55" s="246"/>
      <c r="HJE55" s="247"/>
      <c r="HJF55" s="243"/>
      <c r="HJG55" s="244"/>
      <c r="HJH55" s="664"/>
      <c r="HJI55" s="664"/>
      <c r="HJJ55" s="664"/>
      <c r="HJK55" s="245"/>
      <c r="HJL55" s="246"/>
      <c r="HJM55" s="247"/>
      <c r="HJN55" s="243"/>
      <c r="HJO55" s="244"/>
      <c r="HJP55" s="664"/>
      <c r="HJQ55" s="664"/>
      <c r="HJR55" s="664"/>
      <c r="HJS55" s="245"/>
      <c r="HJT55" s="246"/>
      <c r="HJU55" s="247"/>
      <c r="HJV55" s="243"/>
      <c r="HJW55" s="244"/>
      <c r="HJX55" s="664"/>
      <c r="HJY55" s="664"/>
      <c r="HJZ55" s="664"/>
      <c r="HKA55" s="245"/>
      <c r="HKB55" s="246"/>
      <c r="HKC55" s="247"/>
      <c r="HKD55" s="243"/>
      <c r="HKE55" s="244"/>
      <c r="HKF55" s="664"/>
      <c r="HKG55" s="664"/>
      <c r="HKH55" s="664"/>
      <c r="HKI55" s="245"/>
      <c r="HKJ55" s="246"/>
      <c r="HKK55" s="247"/>
      <c r="HKL55" s="243"/>
      <c r="HKM55" s="244"/>
      <c r="HKN55" s="664"/>
      <c r="HKO55" s="664"/>
      <c r="HKP55" s="664"/>
      <c r="HKQ55" s="245"/>
      <c r="HKR55" s="246"/>
      <c r="HKS55" s="247"/>
      <c r="HKT55" s="243"/>
      <c r="HKU55" s="244"/>
      <c r="HKV55" s="664"/>
      <c r="HKW55" s="664"/>
      <c r="HKX55" s="664"/>
      <c r="HKY55" s="245"/>
      <c r="HKZ55" s="246"/>
      <c r="HLA55" s="247"/>
      <c r="HLB55" s="243"/>
      <c r="HLC55" s="244"/>
      <c r="HLD55" s="664"/>
      <c r="HLE55" s="664"/>
      <c r="HLF55" s="664"/>
      <c r="HLG55" s="245"/>
      <c r="HLH55" s="246"/>
      <c r="HLI55" s="247"/>
      <c r="HLJ55" s="243"/>
      <c r="HLK55" s="244"/>
      <c r="HLL55" s="664"/>
      <c r="HLM55" s="664"/>
      <c r="HLN55" s="664"/>
      <c r="HLO55" s="245"/>
      <c r="HLP55" s="246"/>
      <c r="HLQ55" s="247"/>
      <c r="HLR55" s="243"/>
      <c r="HLS55" s="244"/>
      <c r="HLT55" s="664"/>
      <c r="HLU55" s="664"/>
      <c r="HLV55" s="664"/>
      <c r="HLW55" s="245"/>
      <c r="HLX55" s="246"/>
      <c r="HLY55" s="247"/>
      <c r="HLZ55" s="243"/>
      <c r="HMA55" s="244"/>
      <c r="HMB55" s="664"/>
      <c r="HMC55" s="664"/>
      <c r="HMD55" s="664"/>
      <c r="HME55" s="245"/>
      <c r="HMF55" s="246"/>
      <c r="HMG55" s="247"/>
      <c r="HMH55" s="243"/>
      <c r="HMI55" s="244"/>
      <c r="HMJ55" s="664"/>
      <c r="HMK55" s="664"/>
      <c r="HML55" s="664"/>
      <c r="HMM55" s="245"/>
      <c r="HMN55" s="246"/>
      <c r="HMO55" s="247"/>
      <c r="HMP55" s="243"/>
      <c r="HMQ55" s="244"/>
      <c r="HMR55" s="664"/>
      <c r="HMS55" s="664"/>
      <c r="HMT55" s="664"/>
      <c r="HMU55" s="245"/>
      <c r="HMV55" s="246"/>
      <c r="HMW55" s="247"/>
      <c r="HMX55" s="243"/>
      <c r="HMY55" s="244"/>
      <c r="HMZ55" s="664"/>
      <c r="HNA55" s="664"/>
      <c r="HNB55" s="664"/>
      <c r="HNC55" s="245"/>
      <c r="HND55" s="246"/>
      <c r="HNE55" s="247"/>
      <c r="HNF55" s="243"/>
      <c r="HNG55" s="244"/>
      <c r="HNH55" s="664"/>
      <c r="HNI55" s="664"/>
      <c r="HNJ55" s="664"/>
      <c r="HNK55" s="245"/>
      <c r="HNL55" s="246"/>
      <c r="HNM55" s="247"/>
      <c r="HNN55" s="243"/>
      <c r="HNO55" s="244"/>
      <c r="HNP55" s="664"/>
      <c r="HNQ55" s="664"/>
      <c r="HNR55" s="664"/>
      <c r="HNS55" s="245"/>
      <c r="HNT55" s="246"/>
      <c r="HNU55" s="247"/>
      <c r="HNV55" s="243"/>
      <c r="HNW55" s="244"/>
      <c r="HNX55" s="664"/>
      <c r="HNY55" s="664"/>
      <c r="HNZ55" s="664"/>
      <c r="HOA55" s="245"/>
      <c r="HOB55" s="246"/>
      <c r="HOC55" s="247"/>
      <c r="HOD55" s="243"/>
      <c r="HOE55" s="244"/>
      <c r="HOF55" s="664"/>
      <c r="HOG55" s="664"/>
      <c r="HOH55" s="664"/>
      <c r="HOI55" s="245"/>
      <c r="HOJ55" s="246"/>
      <c r="HOK55" s="247"/>
      <c r="HOL55" s="243"/>
      <c r="HOM55" s="244"/>
      <c r="HON55" s="664"/>
      <c r="HOO55" s="664"/>
      <c r="HOP55" s="664"/>
      <c r="HOQ55" s="245"/>
      <c r="HOR55" s="246"/>
      <c r="HOS55" s="247"/>
      <c r="HOT55" s="243"/>
      <c r="HOU55" s="244"/>
      <c r="HOV55" s="664"/>
      <c r="HOW55" s="664"/>
      <c r="HOX55" s="664"/>
      <c r="HOY55" s="245"/>
      <c r="HOZ55" s="246"/>
      <c r="HPA55" s="247"/>
      <c r="HPB55" s="243"/>
      <c r="HPC55" s="244"/>
      <c r="HPD55" s="664"/>
      <c r="HPE55" s="664"/>
      <c r="HPF55" s="664"/>
      <c r="HPG55" s="245"/>
      <c r="HPH55" s="246"/>
      <c r="HPI55" s="247"/>
      <c r="HPJ55" s="243"/>
      <c r="HPK55" s="244"/>
      <c r="HPL55" s="664"/>
      <c r="HPM55" s="664"/>
      <c r="HPN55" s="664"/>
      <c r="HPO55" s="245"/>
      <c r="HPP55" s="246"/>
      <c r="HPQ55" s="247"/>
      <c r="HPR55" s="243"/>
      <c r="HPS55" s="244"/>
      <c r="HPT55" s="664"/>
      <c r="HPU55" s="664"/>
      <c r="HPV55" s="664"/>
      <c r="HPW55" s="245"/>
      <c r="HPX55" s="246"/>
      <c r="HPY55" s="247"/>
      <c r="HPZ55" s="243"/>
      <c r="HQA55" s="244"/>
      <c r="HQB55" s="664"/>
      <c r="HQC55" s="664"/>
      <c r="HQD55" s="664"/>
      <c r="HQE55" s="245"/>
      <c r="HQF55" s="246"/>
      <c r="HQG55" s="247"/>
      <c r="HQH55" s="243"/>
      <c r="HQI55" s="244"/>
      <c r="HQJ55" s="664"/>
      <c r="HQK55" s="664"/>
      <c r="HQL55" s="664"/>
      <c r="HQM55" s="245"/>
      <c r="HQN55" s="246"/>
      <c r="HQO55" s="247"/>
      <c r="HQP55" s="243"/>
      <c r="HQQ55" s="244"/>
      <c r="HQR55" s="664"/>
      <c r="HQS55" s="664"/>
      <c r="HQT55" s="664"/>
      <c r="HQU55" s="245"/>
      <c r="HQV55" s="246"/>
      <c r="HQW55" s="247"/>
      <c r="HQX55" s="243"/>
      <c r="HQY55" s="244"/>
      <c r="HQZ55" s="664"/>
      <c r="HRA55" s="664"/>
      <c r="HRB55" s="664"/>
      <c r="HRC55" s="245"/>
      <c r="HRD55" s="246"/>
      <c r="HRE55" s="247"/>
      <c r="HRF55" s="243"/>
      <c r="HRG55" s="244"/>
      <c r="HRH55" s="664"/>
      <c r="HRI55" s="664"/>
      <c r="HRJ55" s="664"/>
      <c r="HRK55" s="245"/>
      <c r="HRL55" s="246"/>
      <c r="HRM55" s="247"/>
      <c r="HRN55" s="243"/>
      <c r="HRO55" s="244"/>
      <c r="HRP55" s="664"/>
      <c r="HRQ55" s="664"/>
      <c r="HRR55" s="664"/>
      <c r="HRS55" s="245"/>
      <c r="HRT55" s="246"/>
      <c r="HRU55" s="247"/>
      <c r="HRV55" s="243"/>
      <c r="HRW55" s="244"/>
      <c r="HRX55" s="664"/>
      <c r="HRY55" s="664"/>
      <c r="HRZ55" s="664"/>
      <c r="HSA55" s="245"/>
      <c r="HSB55" s="246"/>
      <c r="HSC55" s="247"/>
      <c r="HSD55" s="243"/>
      <c r="HSE55" s="244"/>
      <c r="HSF55" s="664"/>
      <c r="HSG55" s="664"/>
      <c r="HSH55" s="664"/>
      <c r="HSI55" s="245"/>
      <c r="HSJ55" s="246"/>
      <c r="HSK55" s="247"/>
      <c r="HSL55" s="243"/>
      <c r="HSM55" s="244"/>
      <c r="HSN55" s="664"/>
      <c r="HSO55" s="664"/>
      <c r="HSP55" s="664"/>
      <c r="HSQ55" s="245"/>
      <c r="HSR55" s="246"/>
      <c r="HSS55" s="247"/>
      <c r="HST55" s="243"/>
      <c r="HSU55" s="244"/>
      <c r="HSV55" s="664"/>
      <c r="HSW55" s="664"/>
      <c r="HSX55" s="664"/>
      <c r="HSY55" s="245"/>
      <c r="HSZ55" s="246"/>
      <c r="HTA55" s="247"/>
      <c r="HTB55" s="243"/>
      <c r="HTC55" s="244"/>
      <c r="HTD55" s="664"/>
      <c r="HTE55" s="664"/>
      <c r="HTF55" s="664"/>
      <c r="HTG55" s="245"/>
      <c r="HTH55" s="246"/>
      <c r="HTI55" s="247"/>
      <c r="HTJ55" s="243"/>
      <c r="HTK55" s="244"/>
      <c r="HTL55" s="664"/>
      <c r="HTM55" s="664"/>
      <c r="HTN55" s="664"/>
      <c r="HTO55" s="245"/>
      <c r="HTP55" s="246"/>
      <c r="HTQ55" s="247"/>
      <c r="HTR55" s="243"/>
      <c r="HTS55" s="244"/>
      <c r="HTT55" s="664"/>
      <c r="HTU55" s="664"/>
      <c r="HTV55" s="664"/>
      <c r="HTW55" s="245"/>
      <c r="HTX55" s="246"/>
      <c r="HTY55" s="247"/>
      <c r="HTZ55" s="243"/>
      <c r="HUA55" s="244"/>
      <c r="HUB55" s="664"/>
      <c r="HUC55" s="664"/>
      <c r="HUD55" s="664"/>
      <c r="HUE55" s="245"/>
      <c r="HUF55" s="246"/>
      <c r="HUG55" s="247"/>
      <c r="HUH55" s="243"/>
      <c r="HUI55" s="244"/>
      <c r="HUJ55" s="664"/>
      <c r="HUK55" s="664"/>
      <c r="HUL55" s="664"/>
      <c r="HUM55" s="245"/>
      <c r="HUN55" s="246"/>
      <c r="HUO55" s="247"/>
      <c r="HUP55" s="243"/>
      <c r="HUQ55" s="244"/>
      <c r="HUR55" s="664"/>
      <c r="HUS55" s="664"/>
      <c r="HUT55" s="664"/>
      <c r="HUU55" s="245"/>
      <c r="HUV55" s="246"/>
      <c r="HUW55" s="247"/>
      <c r="HUX55" s="243"/>
      <c r="HUY55" s="244"/>
      <c r="HUZ55" s="664"/>
      <c r="HVA55" s="664"/>
      <c r="HVB55" s="664"/>
      <c r="HVC55" s="245"/>
      <c r="HVD55" s="246"/>
      <c r="HVE55" s="247"/>
      <c r="HVF55" s="243"/>
      <c r="HVG55" s="244"/>
      <c r="HVH55" s="664"/>
      <c r="HVI55" s="664"/>
      <c r="HVJ55" s="664"/>
      <c r="HVK55" s="245"/>
      <c r="HVL55" s="246"/>
      <c r="HVM55" s="247"/>
      <c r="HVN55" s="243"/>
      <c r="HVO55" s="244"/>
      <c r="HVP55" s="664"/>
      <c r="HVQ55" s="664"/>
      <c r="HVR55" s="664"/>
      <c r="HVS55" s="245"/>
      <c r="HVT55" s="246"/>
      <c r="HVU55" s="247"/>
      <c r="HVV55" s="243"/>
      <c r="HVW55" s="244"/>
      <c r="HVX55" s="664"/>
      <c r="HVY55" s="664"/>
      <c r="HVZ55" s="664"/>
      <c r="HWA55" s="245"/>
      <c r="HWB55" s="246"/>
      <c r="HWC55" s="247"/>
      <c r="HWD55" s="243"/>
      <c r="HWE55" s="244"/>
      <c r="HWF55" s="664"/>
      <c r="HWG55" s="664"/>
      <c r="HWH55" s="664"/>
      <c r="HWI55" s="245"/>
      <c r="HWJ55" s="246"/>
      <c r="HWK55" s="247"/>
      <c r="HWL55" s="243"/>
      <c r="HWM55" s="244"/>
      <c r="HWN55" s="664"/>
      <c r="HWO55" s="664"/>
      <c r="HWP55" s="664"/>
      <c r="HWQ55" s="245"/>
      <c r="HWR55" s="246"/>
      <c r="HWS55" s="247"/>
      <c r="HWT55" s="243"/>
      <c r="HWU55" s="244"/>
      <c r="HWV55" s="664"/>
      <c r="HWW55" s="664"/>
      <c r="HWX55" s="664"/>
      <c r="HWY55" s="245"/>
      <c r="HWZ55" s="246"/>
      <c r="HXA55" s="247"/>
      <c r="HXB55" s="243"/>
      <c r="HXC55" s="244"/>
      <c r="HXD55" s="664"/>
      <c r="HXE55" s="664"/>
      <c r="HXF55" s="664"/>
      <c r="HXG55" s="245"/>
      <c r="HXH55" s="246"/>
      <c r="HXI55" s="247"/>
      <c r="HXJ55" s="243"/>
      <c r="HXK55" s="244"/>
      <c r="HXL55" s="664"/>
      <c r="HXM55" s="664"/>
      <c r="HXN55" s="664"/>
      <c r="HXO55" s="245"/>
      <c r="HXP55" s="246"/>
      <c r="HXQ55" s="247"/>
      <c r="HXR55" s="243"/>
      <c r="HXS55" s="244"/>
      <c r="HXT55" s="664"/>
      <c r="HXU55" s="664"/>
      <c r="HXV55" s="664"/>
      <c r="HXW55" s="245"/>
      <c r="HXX55" s="246"/>
      <c r="HXY55" s="247"/>
      <c r="HXZ55" s="243"/>
      <c r="HYA55" s="244"/>
      <c r="HYB55" s="664"/>
      <c r="HYC55" s="664"/>
      <c r="HYD55" s="664"/>
      <c r="HYE55" s="245"/>
      <c r="HYF55" s="246"/>
      <c r="HYG55" s="247"/>
      <c r="HYH55" s="243"/>
      <c r="HYI55" s="244"/>
      <c r="HYJ55" s="664"/>
      <c r="HYK55" s="664"/>
      <c r="HYL55" s="664"/>
      <c r="HYM55" s="245"/>
      <c r="HYN55" s="246"/>
      <c r="HYO55" s="247"/>
      <c r="HYP55" s="243"/>
      <c r="HYQ55" s="244"/>
      <c r="HYR55" s="664"/>
      <c r="HYS55" s="664"/>
      <c r="HYT55" s="664"/>
      <c r="HYU55" s="245"/>
      <c r="HYV55" s="246"/>
      <c r="HYW55" s="247"/>
      <c r="HYX55" s="243"/>
      <c r="HYY55" s="244"/>
      <c r="HYZ55" s="664"/>
      <c r="HZA55" s="664"/>
      <c r="HZB55" s="664"/>
      <c r="HZC55" s="245"/>
      <c r="HZD55" s="246"/>
      <c r="HZE55" s="247"/>
      <c r="HZF55" s="243"/>
      <c r="HZG55" s="244"/>
      <c r="HZH55" s="664"/>
      <c r="HZI55" s="664"/>
      <c r="HZJ55" s="664"/>
      <c r="HZK55" s="245"/>
      <c r="HZL55" s="246"/>
      <c r="HZM55" s="247"/>
      <c r="HZN55" s="243"/>
      <c r="HZO55" s="244"/>
      <c r="HZP55" s="664"/>
      <c r="HZQ55" s="664"/>
      <c r="HZR55" s="664"/>
      <c r="HZS55" s="245"/>
      <c r="HZT55" s="246"/>
      <c r="HZU55" s="247"/>
      <c r="HZV55" s="243"/>
      <c r="HZW55" s="244"/>
      <c r="HZX55" s="664"/>
      <c r="HZY55" s="664"/>
      <c r="HZZ55" s="664"/>
      <c r="IAA55" s="245"/>
      <c r="IAB55" s="246"/>
      <c r="IAC55" s="247"/>
      <c r="IAD55" s="243"/>
      <c r="IAE55" s="244"/>
      <c r="IAF55" s="664"/>
      <c r="IAG55" s="664"/>
      <c r="IAH55" s="664"/>
      <c r="IAI55" s="245"/>
      <c r="IAJ55" s="246"/>
      <c r="IAK55" s="247"/>
      <c r="IAL55" s="243"/>
      <c r="IAM55" s="244"/>
      <c r="IAN55" s="664"/>
      <c r="IAO55" s="664"/>
      <c r="IAP55" s="664"/>
      <c r="IAQ55" s="245"/>
      <c r="IAR55" s="246"/>
      <c r="IAS55" s="247"/>
      <c r="IAT55" s="243"/>
      <c r="IAU55" s="244"/>
      <c r="IAV55" s="664"/>
      <c r="IAW55" s="664"/>
      <c r="IAX55" s="664"/>
      <c r="IAY55" s="245"/>
      <c r="IAZ55" s="246"/>
      <c r="IBA55" s="247"/>
      <c r="IBB55" s="243"/>
      <c r="IBC55" s="244"/>
      <c r="IBD55" s="664"/>
      <c r="IBE55" s="664"/>
      <c r="IBF55" s="664"/>
      <c r="IBG55" s="245"/>
      <c r="IBH55" s="246"/>
      <c r="IBI55" s="247"/>
      <c r="IBJ55" s="243"/>
      <c r="IBK55" s="244"/>
      <c r="IBL55" s="664"/>
      <c r="IBM55" s="664"/>
      <c r="IBN55" s="664"/>
      <c r="IBO55" s="245"/>
      <c r="IBP55" s="246"/>
      <c r="IBQ55" s="247"/>
      <c r="IBR55" s="243"/>
      <c r="IBS55" s="244"/>
      <c r="IBT55" s="664"/>
      <c r="IBU55" s="664"/>
      <c r="IBV55" s="664"/>
      <c r="IBW55" s="245"/>
      <c r="IBX55" s="246"/>
      <c r="IBY55" s="247"/>
      <c r="IBZ55" s="243"/>
      <c r="ICA55" s="244"/>
      <c r="ICB55" s="664"/>
      <c r="ICC55" s="664"/>
      <c r="ICD55" s="664"/>
      <c r="ICE55" s="245"/>
      <c r="ICF55" s="246"/>
      <c r="ICG55" s="247"/>
      <c r="ICH55" s="243"/>
      <c r="ICI55" s="244"/>
      <c r="ICJ55" s="664"/>
      <c r="ICK55" s="664"/>
      <c r="ICL55" s="664"/>
      <c r="ICM55" s="245"/>
      <c r="ICN55" s="246"/>
      <c r="ICO55" s="247"/>
      <c r="ICP55" s="243"/>
      <c r="ICQ55" s="244"/>
      <c r="ICR55" s="664"/>
      <c r="ICS55" s="664"/>
      <c r="ICT55" s="664"/>
      <c r="ICU55" s="245"/>
      <c r="ICV55" s="246"/>
      <c r="ICW55" s="247"/>
      <c r="ICX55" s="243"/>
      <c r="ICY55" s="244"/>
      <c r="ICZ55" s="664"/>
      <c r="IDA55" s="664"/>
      <c r="IDB55" s="664"/>
      <c r="IDC55" s="245"/>
      <c r="IDD55" s="246"/>
      <c r="IDE55" s="247"/>
      <c r="IDF55" s="243"/>
      <c r="IDG55" s="244"/>
      <c r="IDH55" s="664"/>
      <c r="IDI55" s="664"/>
      <c r="IDJ55" s="664"/>
      <c r="IDK55" s="245"/>
      <c r="IDL55" s="246"/>
      <c r="IDM55" s="247"/>
      <c r="IDN55" s="243"/>
      <c r="IDO55" s="244"/>
      <c r="IDP55" s="664"/>
      <c r="IDQ55" s="664"/>
      <c r="IDR55" s="664"/>
      <c r="IDS55" s="245"/>
      <c r="IDT55" s="246"/>
      <c r="IDU55" s="247"/>
      <c r="IDV55" s="243"/>
      <c r="IDW55" s="244"/>
      <c r="IDX55" s="664"/>
      <c r="IDY55" s="664"/>
      <c r="IDZ55" s="664"/>
      <c r="IEA55" s="245"/>
      <c r="IEB55" s="246"/>
      <c r="IEC55" s="247"/>
      <c r="IED55" s="243"/>
      <c r="IEE55" s="244"/>
      <c r="IEF55" s="664"/>
      <c r="IEG55" s="664"/>
      <c r="IEH55" s="664"/>
      <c r="IEI55" s="245"/>
      <c r="IEJ55" s="246"/>
      <c r="IEK55" s="247"/>
      <c r="IEL55" s="243"/>
      <c r="IEM55" s="244"/>
      <c r="IEN55" s="664"/>
      <c r="IEO55" s="664"/>
      <c r="IEP55" s="664"/>
      <c r="IEQ55" s="245"/>
      <c r="IER55" s="246"/>
      <c r="IES55" s="247"/>
      <c r="IET55" s="243"/>
      <c r="IEU55" s="244"/>
      <c r="IEV55" s="664"/>
      <c r="IEW55" s="664"/>
      <c r="IEX55" s="664"/>
      <c r="IEY55" s="245"/>
      <c r="IEZ55" s="246"/>
      <c r="IFA55" s="247"/>
      <c r="IFB55" s="243"/>
      <c r="IFC55" s="244"/>
      <c r="IFD55" s="664"/>
      <c r="IFE55" s="664"/>
      <c r="IFF55" s="664"/>
      <c r="IFG55" s="245"/>
      <c r="IFH55" s="246"/>
      <c r="IFI55" s="247"/>
      <c r="IFJ55" s="243"/>
      <c r="IFK55" s="244"/>
      <c r="IFL55" s="664"/>
      <c r="IFM55" s="664"/>
      <c r="IFN55" s="664"/>
      <c r="IFO55" s="245"/>
      <c r="IFP55" s="246"/>
      <c r="IFQ55" s="247"/>
      <c r="IFR55" s="243"/>
      <c r="IFS55" s="244"/>
      <c r="IFT55" s="664"/>
      <c r="IFU55" s="664"/>
      <c r="IFV55" s="664"/>
      <c r="IFW55" s="245"/>
      <c r="IFX55" s="246"/>
      <c r="IFY55" s="247"/>
      <c r="IFZ55" s="243"/>
      <c r="IGA55" s="244"/>
      <c r="IGB55" s="664"/>
      <c r="IGC55" s="664"/>
      <c r="IGD55" s="664"/>
      <c r="IGE55" s="245"/>
      <c r="IGF55" s="246"/>
      <c r="IGG55" s="247"/>
      <c r="IGH55" s="243"/>
      <c r="IGI55" s="244"/>
      <c r="IGJ55" s="664"/>
      <c r="IGK55" s="664"/>
      <c r="IGL55" s="664"/>
      <c r="IGM55" s="245"/>
      <c r="IGN55" s="246"/>
      <c r="IGO55" s="247"/>
      <c r="IGP55" s="243"/>
      <c r="IGQ55" s="244"/>
      <c r="IGR55" s="664"/>
      <c r="IGS55" s="664"/>
      <c r="IGT55" s="664"/>
      <c r="IGU55" s="245"/>
      <c r="IGV55" s="246"/>
      <c r="IGW55" s="247"/>
      <c r="IGX55" s="243"/>
      <c r="IGY55" s="244"/>
      <c r="IGZ55" s="664"/>
      <c r="IHA55" s="664"/>
      <c r="IHB55" s="664"/>
      <c r="IHC55" s="245"/>
      <c r="IHD55" s="246"/>
      <c r="IHE55" s="247"/>
      <c r="IHF55" s="243"/>
      <c r="IHG55" s="244"/>
      <c r="IHH55" s="664"/>
      <c r="IHI55" s="664"/>
      <c r="IHJ55" s="664"/>
      <c r="IHK55" s="245"/>
      <c r="IHL55" s="246"/>
      <c r="IHM55" s="247"/>
      <c r="IHN55" s="243"/>
      <c r="IHO55" s="244"/>
      <c r="IHP55" s="664"/>
      <c r="IHQ55" s="664"/>
      <c r="IHR55" s="664"/>
      <c r="IHS55" s="245"/>
      <c r="IHT55" s="246"/>
      <c r="IHU55" s="247"/>
      <c r="IHV55" s="243"/>
      <c r="IHW55" s="244"/>
      <c r="IHX55" s="664"/>
      <c r="IHY55" s="664"/>
      <c r="IHZ55" s="664"/>
      <c r="IIA55" s="245"/>
      <c r="IIB55" s="246"/>
      <c r="IIC55" s="247"/>
      <c r="IID55" s="243"/>
      <c r="IIE55" s="244"/>
      <c r="IIF55" s="664"/>
      <c r="IIG55" s="664"/>
      <c r="IIH55" s="664"/>
      <c r="III55" s="245"/>
      <c r="IIJ55" s="246"/>
      <c r="IIK55" s="247"/>
      <c r="IIL55" s="243"/>
      <c r="IIM55" s="244"/>
      <c r="IIN55" s="664"/>
      <c r="IIO55" s="664"/>
      <c r="IIP55" s="664"/>
      <c r="IIQ55" s="245"/>
      <c r="IIR55" s="246"/>
      <c r="IIS55" s="247"/>
      <c r="IIT55" s="243"/>
      <c r="IIU55" s="244"/>
      <c r="IIV55" s="664"/>
      <c r="IIW55" s="664"/>
      <c r="IIX55" s="664"/>
      <c r="IIY55" s="245"/>
      <c r="IIZ55" s="246"/>
      <c r="IJA55" s="247"/>
      <c r="IJB55" s="243"/>
      <c r="IJC55" s="244"/>
      <c r="IJD55" s="664"/>
      <c r="IJE55" s="664"/>
      <c r="IJF55" s="664"/>
      <c r="IJG55" s="245"/>
      <c r="IJH55" s="246"/>
      <c r="IJI55" s="247"/>
      <c r="IJJ55" s="243"/>
      <c r="IJK55" s="244"/>
      <c r="IJL55" s="664"/>
      <c r="IJM55" s="664"/>
      <c r="IJN55" s="664"/>
      <c r="IJO55" s="245"/>
      <c r="IJP55" s="246"/>
      <c r="IJQ55" s="247"/>
      <c r="IJR55" s="243"/>
      <c r="IJS55" s="244"/>
      <c r="IJT55" s="664"/>
      <c r="IJU55" s="664"/>
      <c r="IJV55" s="664"/>
      <c r="IJW55" s="245"/>
      <c r="IJX55" s="246"/>
      <c r="IJY55" s="247"/>
      <c r="IJZ55" s="243"/>
      <c r="IKA55" s="244"/>
      <c r="IKB55" s="664"/>
      <c r="IKC55" s="664"/>
      <c r="IKD55" s="664"/>
      <c r="IKE55" s="245"/>
      <c r="IKF55" s="246"/>
      <c r="IKG55" s="247"/>
      <c r="IKH55" s="243"/>
      <c r="IKI55" s="244"/>
      <c r="IKJ55" s="664"/>
      <c r="IKK55" s="664"/>
      <c r="IKL55" s="664"/>
      <c r="IKM55" s="245"/>
      <c r="IKN55" s="246"/>
      <c r="IKO55" s="247"/>
      <c r="IKP55" s="243"/>
      <c r="IKQ55" s="244"/>
      <c r="IKR55" s="664"/>
      <c r="IKS55" s="664"/>
      <c r="IKT55" s="664"/>
      <c r="IKU55" s="245"/>
      <c r="IKV55" s="246"/>
      <c r="IKW55" s="247"/>
      <c r="IKX55" s="243"/>
      <c r="IKY55" s="244"/>
      <c r="IKZ55" s="664"/>
      <c r="ILA55" s="664"/>
      <c r="ILB55" s="664"/>
      <c r="ILC55" s="245"/>
      <c r="ILD55" s="246"/>
      <c r="ILE55" s="247"/>
      <c r="ILF55" s="243"/>
      <c r="ILG55" s="244"/>
      <c r="ILH55" s="664"/>
      <c r="ILI55" s="664"/>
      <c r="ILJ55" s="664"/>
      <c r="ILK55" s="245"/>
      <c r="ILL55" s="246"/>
      <c r="ILM55" s="247"/>
      <c r="ILN55" s="243"/>
      <c r="ILO55" s="244"/>
      <c r="ILP55" s="664"/>
      <c r="ILQ55" s="664"/>
      <c r="ILR55" s="664"/>
      <c r="ILS55" s="245"/>
      <c r="ILT55" s="246"/>
      <c r="ILU55" s="247"/>
      <c r="ILV55" s="243"/>
      <c r="ILW55" s="244"/>
      <c r="ILX55" s="664"/>
      <c r="ILY55" s="664"/>
      <c r="ILZ55" s="664"/>
      <c r="IMA55" s="245"/>
      <c r="IMB55" s="246"/>
      <c r="IMC55" s="247"/>
      <c r="IMD55" s="243"/>
      <c r="IME55" s="244"/>
      <c r="IMF55" s="664"/>
      <c r="IMG55" s="664"/>
      <c r="IMH55" s="664"/>
      <c r="IMI55" s="245"/>
      <c r="IMJ55" s="246"/>
      <c r="IMK55" s="247"/>
      <c r="IML55" s="243"/>
      <c r="IMM55" s="244"/>
      <c r="IMN55" s="664"/>
      <c r="IMO55" s="664"/>
      <c r="IMP55" s="664"/>
      <c r="IMQ55" s="245"/>
      <c r="IMR55" s="246"/>
      <c r="IMS55" s="247"/>
      <c r="IMT55" s="243"/>
      <c r="IMU55" s="244"/>
      <c r="IMV55" s="664"/>
      <c r="IMW55" s="664"/>
      <c r="IMX55" s="664"/>
      <c r="IMY55" s="245"/>
      <c r="IMZ55" s="246"/>
      <c r="INA55" s="247"/>
      <c r="INB55" s="243"/>
      <c r="INC55" s="244"/>
      <c r="IND55" s="664"/>
      <c r="INE55" s="664"/>
      <c r="INF55" s="664"/>
      <c r="ING55" s="245"/>
      <c r="INH55" s="246"/>
      <c r="INI55" s="247"/>
      <c r="INJ55" s="243"/>
      <c r="INK55" s="244"/>
      <c r="INL55" s="664"/>
      <c r="INM55" s="664"/>
      <c r="INN55" s="664"/>
      <c r="INO55" s="245"/>
      <c r="INP55" s="246"/>
      <c r="INQ55" s="247"/>
      <c r="INR55" s="243"/>
      <c r="INS55" s="244"/>
      <c r="INT55" s="664"/>
      <c r="INU55" s="664"/>
      <c r="INV55" s="664"/>
      <c r="INW55" s="245"/>
      <c r="INX55" s="246"/>
      <c r="INY55" s="247"/>
      <c r="INZ55" s="243"/>
      <c r="IOA55" s="244"/>
      <c r="IOB55" s="664"/>
      <c r="IOC55" s="664"/>
      <c r="IOD55" s="664"/>
      <c r="IOE55" s="245"/>
      <c r="IOF55" s="246"/>
      <c r="IOG55" s="247"/>
      <c r="IOH55" s="243"/>
      <c r="IOI55" s="244"/>
      <c r="IOJ55" s="664"/>
      <c r="IOK55" s="664"/>
      <c r="IOL55" s="664"/>
      <c r="IOM55" s="245"/>
      <c r="ION55" s="246"/>
      <c r="IOO55" s="247"/>
      <c r="IOP55" s="243"/>
      <c r="IOQ55" s="244"/>
      <c r="IOR55" s="664"/>
      <c r="IOS55" s="664"/>
      <c r="IOT55" s="664"/>
      <c r="IOU55" s="245"/>
      <c r="IOV55" s="246"/>
      <c r="IOW55" s="247"/>
      <c r="IOX55" s="243"/>
      <c r="IOY55" s="244"/>
      <c r="IOZ55" s="664"/>
      <c r="IPA55" s="664"/>
      <c r="IPB55" s="664"/>
      <c r="IPC55" s="245"/>
      <c r="IPD55" s="246"/>
      <c r="IPE55" s="247"/>
      <c r="IPF55" s="243"/>
      <c r="IPG55" s="244"/>
      <c r="IPH55" s="664"/>
      <c r="IPI55" s="664"/>
      <c r="IPJ55" s="664"/>
      <c r="IPK55" s="245"/>
      <c r="IPL55" s="246"/>
      <c r="IPM55" s="247"/>
      <c r="IPN55" s="243"/>
      <c r="IPO55" s="244"/>
      <c r="IPP55" s="664"/>
      <c r="IPQ55" s="664"/>
      <c r="IPR55" s="664"/>
      <c r="IPS55" s="245"/>
      <c r="IPT55" s="246"/>
      <c r="IPU55" s="247"/>
      <c r="IPV55" s="243"/>
      <c r="IPW55" s="244"/>
      <c r="IPX55" s="664"/>
      <c r="IPY55" s="664"/>
      <c r="IPZ55" s="664"/>
      <c r="IQA55" s="245"/>
      <c r="IQB55" s="246"/>
      <c r="IQC55" s="247"/>
      <c r="IQD55" s="243"/>
      <c r="IQE55" s="244"/>
      <c r="IQF55" s="664"/>
      <c r="IQG55" s="664"/>
      <c r="IQH55" s="664"/>
      <c r="IQI55" s="245"/>
      <c r="IQJ55" s="246"/>
      <c r="IQK55" s="247"/>
      <c r="IQL55" s="243"/>
      <c r="IQM55" s="244"/>
      <c r="IQN55" s="664"/>
      <c r="IQO55" s="664"/>
      <c r="IQP55" s="664"/>
      <c r="IQQ55" s="245"/>
      <c r="IQR55" s="246"/>
      <c r="IQS55" s="247"/>
      <c r="IQT55" s="243"/>
      <c r="IQU55" s="244"/>
      <c r="IQV55" s="664"/>
      <c r="IQW55" s="664"/>
      <c r="IQX55" s="664"/>
      <c r="IQY55" s="245"/>
      <c r="IQZ55" s="246"/>
      <c r="IRA55" s="247"/>
      <c r="IRB55" s="243"/>
      <c r="IRC55" s="244"/>
      <c r="IRD55" s="664"/>
      <c r="IRE55" s="664"/>
      <c r="IRF55" s="664"/>
      <c r="IRG55" s="245"/>
      <c r="IRH55" s="246"/>
      <c r="IRI55" s="247"/>
      <c r="IRJ55" s="243"/>
      <c r="IRK55" s="244"/>
      <c r="IRL55" s="664"/>
      <c r="IRM55" s="664"/>
      <c r="IRN55" s="664"/>
      <c r="IRO55" s="245"/>
      <c r="IRP55" s="246"/>
      <c r="IRQ55" s="247"/>
      <c r="IRR55" s="243"/>
      <c r="IRS55" s="244"/>
      <c r="IRT55" s="664"/>
      <c r="IRU55" s="664"/>
      <c r="IRV55" s="664"/>
      <c r="IRW55" s="245"/>
      <c r="IRX55" s="246"/>
      <c r="IRY55" s="247"/>
      <c r="IRZ55" s="243"/>
      <c r="ISA55" s="244"/>
      <c r="ISB55" s="664"/>
      <c r="ISC55" s="664"/>
      <c r="ISD55" s="664"/>
      <c r="ISE55" s="245"/>
      <c r="ISF55" s="246"/>
      <c r="ISG55" s="247"/>
      <c r="ISH55" s="243"/>
      <c r="ISI55" s="244"/>
      <c r="ISJ55" s="664"/>
      <c r="ISK55" s="664"/>
      <c r="ISL55" s="664"/>
      <c r="ISM55" s="245"/>
      <c r="ISN55" s="246"/>
      <c r="ISO55" s="247"/>
      <c r="ISP55" s="243"/>
      <c r="ISQ55" s="244"/>
      <c r="ISR55" s="664"/>
      <c r="ISS55" s="664"/>
      <c r="IST55" s="664"/>
      <c r="ISU55" s="245"/>
      <c r="ISV55" s="246"/>
      <c r="ISW55" s="247"/>
      <c r="ISX55" s="243"/>
      <c r="ISY55" s="244"/>
      <c r="ISZ55" s="664"/>
      <c r="ITA55" s="664"/>
      <c r="ITB55" s="664"/>
      <c r="ITC55" s="245"/>
      <c r="ITD55" s="246"/>
      <c r="ITE55" s="247"/>
      <c r="ITF55" s="243"/>
      <c r="ITG55" s="244"/>
      <c r="ITH55" s="664"/>
      <c r="ITI55" s="664"/>
      <c r="ITJ55" s="664"/>
      <c r="ITK55" s="245"/>
      <c r="ITL55" s="246"/>
      <c r="ITM55" s="247"/>
      <c r="ITN55" s="243"/>
      <c r="ITO55" s="244"/>
      <c r="ITP55" s="664"/>
      <c r="ITQ55" s="664"/>
      <c r="ITR55" s="664"/>
      <c r="ITS55" s="245"/>
      <c r="ITT55" s="246"/>
      <c r="ITU55" s="247"/>
      <c r="ITV55" s="243"/>
      <c r="ITW55" s="244"/>
      <c r="ITX55" s="664"/>
      <c r="ITY55" s="664"/>
      <c r="ITZ55" s="664"/>
      <c r="IUA55" s="245"/>
      <c r="IUB55" s="246"/>
      <c r="IUC55" s="247"/>
      <c r="IUD55" s="243"/>
      <c r="IUE55" s="244"/>
      <c r="IUF55" s="664"/>
      <c r="IUG55" s="664"/>
      <c r="IUH55" s="664"/>
      <c r="IUI55" s="245"/>
      <c r="IUJ55" s="246"/>
      <c r="IUK55" s="247"/>
      <c r="IUL55" s="243"/>
      <c r="IUM55" s="244"/>
      <c r="IUN55" s="664"/>
      <c r="IUO55" s="664"/>
      <c r="IUP55" s="664"/>
      <c r="IUQ55" s="245"/>
      <c r="IUR55" s="246"/>
      <c r="IUS55" s="247"/>
      <c r="IUT55" s="243"/>
      <c r="IUU55" s="244"/>
      <c r="IUV55" s="664"/>
      <c r="IUW55" s="664"/>
      <c r="IUX55" s="664"/>
      <c r="IUY55" s="245"/>
      <c r="IUZ55" s="246"/>
      <c r="IVA55" s="247"/>
      <c r="IVB55" s="243"/>
      <c r="IVC55" s="244"/>
      <c r="IVD55" s="664"/>
      <c r="IVE55" s="664"/>
      <c r="IVF55" s="664"/>
      <c r="IVG55" s="245"/>
      <c r="IVH55" s="246"/>
      <c r="IVI55" s="247"/>
      <c r="IVJ55" s="243"/>
      <c r="IVK55" s="244"/>
      <c r="IVL55" s="664"/>
      <c r="IVM55" s="664"/>
      <c r="IVN55" s="664"/>
      <c r="IVO55" s="245"/>
      <c r="IVP55" s="246"/>
      <c r="IVQ55" s="247"/>
      <c r="IVR55" s="243"/>
      <c r="IVS55" s="244"/>
      <c r="IVT55" s="664"/>
      <c r="IVU55" s="664"/>
      <c r="IVV55" s="664"/>
      <c r="IVW55" s="245"/>
      <c r="IVX55" s="246"/>
      <c r="IVY55" s="247"/>
      <c r="IVZ55" s="243"/>
      <c r="IWA55" s="244"/>
      <c r="IWB55" s="664"/>
      <c r="IWC55" s="664"/>
      <c r="IWD55" s="664"/>
      <c r="IWE55" s="245"/>
      <c r="IWF55" s="246"/>
      <c r="IWG55" s="247"/>
      <c r="IWH55" s="243"/>
      <c r="IWI55" s="244"/>
      <c r="IWJ55" s="664"/>
      <c r="IWK55" s="664"/>
      <c r="IWL55" s="664"/>
      <c r="IWM55" s="245"/>
      <c r="IWN55" s="246"/>
      <c r="IWO55" s="247"/>
      <c r="IWP55" s="243"/>
      <c r="IWQ55" s="244"/>
      <c r="IWR55" s="664"/>
      <c r="IWS55" s="664"/>
      <c r="IWT55" s="664"/>
      <c r="IWU55" s="245"/>
      <c r="IWV55" s="246"/>
      <c r="IWW55" s="247"/>
      <c r="IWX55" s="243"/>
      <c r="IWY55" s="244"/>
      <c r="IWZ55" s="664"/>
      <c r="IXA55" s="664"/>
      <c r="IXB55" s="664"/>
      <c r="IXC55" s="245"/>
      <c r="IXD55" s="246"/>
      <c r="IXE55" s="247"/>
      <c r="IXF55" s="243"/>
      <c r="IXG55" s="244"/>
      <c r="IXH55" s="664"/>
      <c r="IXI55" s="664"/>
      <c r="IXJ55" s="664"/>
      <c r="IXK55" s="245"/>
      <c r="IXL55" s="246"/>
      <c r="IXM55" s="247"/>
      <c r="IXN55" s="243"/>
      <c r="IXO55" s="244"/>
      <c r="IXP55" s="664"/>
      <c r="IXQ55" s="664"/>
      <c r="IXR55" s="664"/>
      <c r="IXS55" s="245"/>
      <c r="IXT55" s="246"/>
      <c r="IXU55" s="247"/>
      <c r="IXV55" s="243"/>
      <c r="IXW55" s="244"/>
      <c r="IXX55" s="664"/>
      <c r="IXY55" s="664"/>
      <c r="IXZ55" s="664"/>
      <c r="IYA55" s="245"/>
      <c r="IYB55" s="246"/>
      <c r="IYC55" s="247"/>
      <c r="IYD55" s="243"/>
      <c r="IYE55" s="244"/>
      <c r="IYF55" s="664"/>
      <c r="IYG55" s="664"/>
      <c r="IYH55" s="664"/>
      <c r="IYI55" s="245"/>
      <c r="IYJ55" s="246"/>
      <c r="IYK55" s="247"/>
      <c r="IYL55" s="243"/>
      <c r="IYM55" s="244"/>
      <c r="IYN55" s="664"/>
      <c r="IYO55" s="664"/>
      <c r="IYP55" s="664"/>
      <c r="IYQ55" s="245"/>
      <c r="IYR55" s="246"/>
      <c r="IYS55" s="247"/>
      <c r="IYT55" s="243"/>
      <c r="IYU55" s="244"/>
      <c r="IYV55" s="664"/>
      <c r="IYW55" s="664"/>
      <c r="IYX55" s="664"/>
      <c r="IYY55" s="245"/>
      <c r="IYZ55" s="246"/>
      <c r="IZA55" s="247"/>
      <c r="IZB55" s="243"/>
      <c r="IZC55" s="244"/>
      <c r="IZD55" s="664"/>
      <c r="IZE55" s="664"/>
      <c r="IZF55" s="664"/>
      <c r="IZG55" s="245"/>
      <c r="IZH55" s="246"/>
      <c r="IZI55" s="247"/>
      <c r="IZJ55" s="243"/>
      <c r="IZK55" s="244"/>
      <c r="IZL55" s="664"/>
      <c r="IZM55" s="664"/>
      <c r="IZN55" s="664"/>
      <c r="IZO55" s="245"/>
      <c r="IZP55" s="246"/>
      <c r="IZQ55" s="247"/>
      <c r="IZR55" s="243"/>
      <c r="IZS55" s="244"/>
      <c r="IZT55" s="664"/>
      <c r="IZU55" s="664"/>
      <c r="IZV55" s="664"/>
      <c r="IZW55" s="245"/>
      <c r="IZX55" s="246"/>
      <c r="IZY55" s="247"/>
      <c r="IZZ55" s="243"/>
      <c r="JAA55" s="244"/>
      <c r="JAB55" s="664"/>
      <c r="JAC55" s="664"/>
      <c r="JAD55" s="664"/>
      <c r="JAE55" s="245"/>
      <c r="JAF55" s="246"/>
      <c r="JAG55" s="247"/>
      <c r="JAH55" s="243"/>
      <c r="JAI55" s="244"/>
      <c r="JAJ55" s="664"/>
      <c r="JAK55" s="664"/>
      <c r="JAL55" s="664"/>
      <c r="JAM55" s="245"/>
      <c r="JAN55" s="246"/>
      <c r="JAO55" s="247"/>
      <c r="JAP55" s="243"/>
      <c r="JAQ55" s="244"/>
      <c r="JAR55" s="664"/>
      <c r="JAS55" s="664"/>
      <c r="JAT55" s="664"/>
      <c r="JAU55" s="245"/>
      <c r="JAV55" s="246"/>
      <c r="JAW55" s="247"/>
      <c r="JAX55" s="243"/>
      <c r="JAY55" s="244"/>
      <c r="JAZ55" s="664"/>
      <c r="JBA55" s="664"/>
      <c r="JBB55" s="664"/>
      <c r="JBC55" s="245"/>
      <c r="JBD55" s="246"/>
      <c r="JBE55" s="247"/>
      <c r="JBF55" s="243"/>
      <c r="JBG55" s="244"/>
      <c r="JBH55" s="664"/>
      <c r="JBI55" s="664"/>
      <c r="JBJ55" s="664"/>
      <c r="JBK55" s="245"/>
      <c r="JBL55" s="246"/>
      <c r="JBM55" s="247"/>
      <c r="JBN55" s="243"/>
      <c r="JBO55" s="244"/>
      <c r="JBP55" s="664"/>
      <c r="JBQ55" s="664"/>
      <c r="JBR55" s="664"/>
      <c r="JBS55" s="245"/>
      <c r="JBT55" s="246"/>
      <c r="JBU55" s="247"/>
      <c r="JBV55" s="243"/>
      <c r="JBW55" s="244"/>
      <c r="JBX55" s="664"/>
      <c r="JBY55" s="664"/>
      <c r="JBZ55" s="664"/>
      <c r="JCA55" s="245"/>
      <c r="JCB55" s="246"/>
      <c r="JCC55" s="247"/>
      <c r="JCD55" s="243"/>
      <c r="JCE55" s="244"/>
      <c r="JCF55" s="664"/>
      <c r="JCG55" s="664"/>
      <c r="JCH55" s="664"/>
      <c r="JCI55" s="245"/>
      <c r="JCJ55" s="246"/>
      <c r="JCK55" s="247"/>
      <c r="JCL55" s="243"/>
      <c r="JCM55" s="244"/>
      <c r="JCN55" s="664"/>
      <c r="JCO55" s="664"/>
      <c r="JCP55" s="664"/>
      <c r="JCQ55" s="245"/>
      <c r="JCR55" s="246"/>
      <c r="JCS55" s="247"/>
      <c r="JCT55" s="243"/>
      <c r="JCU55" s="244"/>
      <c r="JCV55" s="664"/>
      <c r="JCW55" s="664"/>
      <c r="JCX55" s="664"/>
      <c r="JCY55" s="245"/>
      <c r="JCZ55" s="246"/>
      <c r="JDA55" s="247"/>
      <c r="JDB55" s="243"/>
      <c r="JDC55" s="244"/>
      <c r="JDD55" s="664"/>
      <c r="JDE55" s="664"/>
      <c r="JDF55" s="664"/>
      <c r="JDG55" s="245"/>
      <c r="JDH55" s="246"/>
      <c r="JDI55" s="247"/>
      <c r="JDJ55" s="243"/>
      <c r="JDK55" s="244"/>
      <c r="JDL55" s="664"/>
      <c r="JDM55" s="664"/>
      <c r="JDN55" s="664"/>
      <c r="JDO55" s="245"/>
      <c r="JDP55" s="246"/>
      <c r="JDQ55" s="247"/>
      <c r="JDR55" s="243"/>
      <c r="JDS55" s="244"/>
      <c r="JDT55" s="664"/>
      <c r="JDU55" s="664"/>
      <c r="JDV55" s="664"/>
      <c r="JDW55" s="245"/>
      <c r="JDX55" s="246"/>
      <c r="JDY55" s="247"/>
      <c r="JDZ55" s="243"/>
      <c r="JEA55" s="244"/>
      <c r="JEB55" s="664"/>
      <c r="JEC55" s="664"/>
      <c r="JED55" s="664"/>
      <c r="JEE55" s="245"/>
      <c r="JEF55" s="246"/>
      <c r="JEG55" s="247"/>
      <c r="JEH55" s="243"/>
      <c r="JEI55" s="244"/>
      <c r="JEJ55" s="664"/>
      <c r="JEK55" s="664"/>
      <c r="JEL55" s="664"/>
      <c r="JEM55" s="245"/>
      <c r="JEN55" s="246"/>
      <c r="JEO55" s="247"/>
      <c r="JEP55" s="243"/>
      <c r="JEQ55" s="244"/>
      <c r="JER55" s="664"/>
      <c r="JES55" s="664"/>
      <c r="JET55" s="664"/>
      <c r="JEU55" s="245"/>
      <c r="JEV55" s="246"/>
      <c r="JEW55" s="247"/>
      <c r="JEX55" s="243"/>
      <c r="JEY55" s="244"/>
      <c r="JEZ55" s="664"/>
      <c r="JFA55" s="664"/>
      <c r="JFB55" s="664"/>
      <c r="JFC55" s="245"/>
      <c r="JFD55" s="246"/>
      <c r="JFE55" s="247"/>
      <c r="JFF55" s="243"/>
      <c r="JFG55" s="244"/>
      <c r="JFH55" s="664"/>
      <c r="JFI55" s="664"/>
      <c r="JFJ55" s="664"/>
      <c r="JFK55" s="245"/>
      <c r="JFL55" s="246"/>
      <c r="JFM55" s="247"/>
      <c r="JFN55" s="243"/>
      <c r="JFO55" s="244"/>
      <c r="JFP55" s="664"/>
      <c r="JFQ55" s="664"/>
      <c r="JFR55" s="664"/>
      <c r="JFS55" s="245"/>
      <c r="JFT55" s="246"/>
      <c r="JFU55" s="247"/>
      <c r="JFV55" s="243"/>
      <c r="JFW55" s="244"/>
      <c r="JFX55" s="664"/>
      <c r="JFY55" s="664"/>
      <c r="JFZ55" s="664"/>
      <c r="JGA55" s="245"/>
      <c r="JGB55" s="246"/>
      <c r="JGC55" s="247"/>
      <c r="JGD55" s="243"/>
      <c r="JGE55" s="244"/>
      <c r="JGF55" s="664"/>
      <c r="JGG55" s="664"/>
      <c r="JGH55" s="664"/>
      <c r="JGI55" s="245"/>
      <c r="JGJ55" s="246"/>
      <c r="JGK55" s="247"/>
      <c r="JGL55" s="243"/>
      <c r="JGM55" s="244"/>
      <c r="JGN55" s="664"/>
      <c r="JGO55" s="664"/>
      <c r="JGP55" s="664"/>
      <c r="JGQ55" s="245"/>
      <c r="JGR55" s="246"/>
      <c r="JGS55" s="247"/>
      <c r="JGT55" s="243"/>
      <c r="JGU55" s="244"/>
      <c r="JGV55" s="664"/>
      <c r="JGW55" s="664"/>
      <c r="JGX55" s="664"/>
      <c r="JGY55" s="245"/>
      <c r="JGZ55" s="246"/>
      <c r="JHA55" s="247"/>
      <c r="JHB55" s="243"/>
      <c r="JHC55" s="244"/>
      <c r="JHD55" s="664"/>
      <c r="JHE55" s="664"/>
      <c r="JHF55" s="664"/>
      <c r="JHG55" s="245"/>
      <c r="JHH55" s="246"/>
      <c r="JHI55" s="247"/>
      <c r="JHJ55" s="243"/>
      <c r="JHK55" s="244"/>
      <c r="JHL55" s="664"/>
      <c r="JHM55" s="664"/>
      <c r="JHN55" s="664"/>
      <c r="JHO55" s="245"/>
      <c r="JHP55" s="246"/>
      <c r="JHQ55" s="247"/>
      <c r="JHR55" s="243"/>
      <c r="JHS55" s="244"/>
      <c r="JHT55" s="664"/>
      <c r="JHU55" s="664"/>
      <c r="JHV55" s="664"/>
      <c r="JHW55" s="245"/>
      <c r="JHX55" s="246"/>
      <c r="JHY55" s="247"/>
      <c r="JHZ55" s="243"/>
      <c r="JIA55" s="244"/>
      <c r="JIB55" s="664"/>
      <c r="JIC55" s="664"/>
      <c r="JID55" s="664"/>
      <c r="JIE55" s="245"/>
      <c r="JIF55" s="246"/>
      <c r="JIG55" s="247"/>
      <c r="JIH55" s="243"/>
      <c r="JII55" s="244"/>
      <c r="JIJ55" s="664"/>
      <c r="JIK55" s="664"/>
      <c r="JIL55" s="664"/>
      <c r="JIM55" s="245"/>
      <c r="JIN55" s="246"/>
      <c r="JIO55" s="247"/>
      <c r="JIP55" s="243"/>
      <c r="JIQ55" s="244"/>
      <c r="JIR55" s="664"/>
      <c r="JIS55" s="664"/>
      <c r="JIT55" s="664"/>
      <c r="JIU55" s="245"/>
      <c r="JIV55" s="246"/>
      <c r="JIW55" s="247"/>
      <c r="JIX55" s="243"/>
      <c r="JIY55" s="244"/>
      <c r="JIZ55" s="664"/>
      <c r="JJA55" s="664"/>
      <c r="JJB55" s="664"/>
      <c r="JJC55" s="245"/>
      <c r="JJD55" s="246"/>
      <c r="JJE55" s="247"/>
      <c r="JJF55" s="243"/>
      <c r="JJG55" s="244"/>
      <c r="JJH55" s="664"/>
      <c r="JJI55" s="664"/>
      <c r="JJJ55" s="664"/>
      <c r="JJK55" s="245"/>
      <c r="JJL55" s="246"/>
      <c r="JJM55" s="247"/>
      <c r="JJN55" s="243"/>
      <c r="JJO55" s="244"/>
      <c r="JJP55" s="664"/>
      <c r="JJQ55" s="664"/>
      <c r="JJR55" s="664"/>
      <c r="JJS55" s="245"/>
      <c r="JJT55" s="246"/>
      <c r="JJU55" s="247"/>
      <c r="JJV55" s="243"/>
      <c r="JJW55" s="244"/>
      <c r="JJX55" s="664"/>
      <c r="JJY55" s="664"/>
      <c r="JJZ55" s="664"/>
      <c r="JKA55" s="245"/>
      <c r="JKB55" s="246"/>
      <c r="JKC55" s="247"/>
      <c r="JKD55" s="243"/>
      <c r="JKE55" s="244"/>
      <c r="JKF55" s="664"/>
      <c r="JKG55" s="664"/>
      <c r="JKH55" s="664"/>
      <c r="JKI55" s="245"/>
      <c r="JKJ55" s="246"/>
      <c r="JKK55" s="247"/>
      <c r="JKL55" s="243"/>
      <c r="JKM55" s="244"/>
      <c r="JKN55" s="664"/>
      <c r="JKO55" s="664"/>
      <c r="JKP55" s="664"/>
      <c r="JKQ55" s="245"/>
      <c r="JKR55" s="246"/>
      <c r="JKS55" s="247"/>
      <c r="JKT55" s="243"/>
      <c r="JKU55" s="244"/>
      <c r="JKV55" s="664"/>
      <c r="JKW55" s="664"/>
      <c r="JKX55" s="664"/>
      <c r="JKY55" s="245"/>
      <c r="JKZ55" s="246"/>
      <c r="JLA55" s="247"/>
      <c r="JLB55" s="243"/>
      <c r="JLC55" s="244"/>
      <c r="JLD55" s="664"/>
      <c r="JLE55" s="664"/>
      <c r="JLF55" s="664"/>
      <c r="JLG55" s="245"/>
      <c r="JLH55" s="246"/>
      <c r="JLI55" s="247"/>
      <c r="JLJ55" s="243"/>
      <c r="JLK55" s="244"/>
      <c r="JLL55" s="664"/>
      <c r="JLM55" s="664"/>
      <c r="JLN55" s="664"/>
      <c r="JLO55" s="245"/>
      <c r="JLP55" s="246"/>
      <c r="JLQ55" s="247"/>
      <c r="JLR55" s="243"/>
      <c r="JLS55" s="244"/>
      <c r="JLT55" s="664"/>
      <c r="JLU55" s="664"/>
      <c r="JLV55" s="664"/>
      <c r="JLW55" s="245"/>
      <c r="JLX55" s="246"/>
      <c r="JLY55" s="247"/>
      <c r="JLZ55" s="243"/>
      <c r="JMA55" s="244"/>
      <c r="JMB55" s="664"/>
      <c r="JMC55" s="664"/>
      <c r="JMD55" s="664"/>
      <c r="JME55" s="245"/>
      <c r="JMF55" s="246"/>
      <c r="JMG55" s="247"/>
      <c r="JMH55" s="243"/>
      <c r="JMI55" s="244"/>
      <c r="JMJ55" s="664"/>
      <c r="JMK55" s="664"/>
      <c r="JML55" s="664"/>
      <c r="JMM55" s="245"/>
      <c r="JMN55" s="246"/>
      <c r="JMO55" s="247"/>
      <c r="JMP55" s="243"/>
      <c r="JMQ55" s="244"/>
      <c r="JMR55" s="664"/>
      <c r="JMS55" s="664"/>
      <c r="JMT55" s="664"/>
      <c r="JMU55" s="245"/>
      <c r="JMV55" s="246"/>
      <c r="JMW55" s="247"/>
      <c r="JMX55" s="243"/>
      <c r="JMY55" s="244"/>
      <c r="JMZ55" s="664"/>
      <c r="JNA55" s="664"/>
      <c r="JNB55" s="664"/>
      <c r="JNC55" s="245"/>
      <c r="JND55" s="246"/>
      <c r="JNE55" s="247"/>
      <c r="JNF55" s="243"/>
      <c r="JNG55" s="244"/>
      <c r="JNH55" s="664"/>
      <c r="JNI55" s="664"/>
      <c r="JNJ55" s="664"/>
      <c r="JNK55" s="245"/>
      <c r="JNL55" s="246"/>
      <c r="JNM55" s="247"/>
      <c r="JNN55" s="243"/>
      <c r="JNO55" s="244"/>
      <c r="JNP55" s="664"/>
      <c r="JNQ55" s="664"/>
      <c r="JNR55" s="664"/>
      <c r="JNS55" s="245"/>
      <c r="JNT55" s="246"/>
      <c r="JNU55" s="247"/>
      <c r="JNV55" s="243"/>
      <c r="JNW55" s="244"/>
      <c r="JNX55" s="664"/>
      <c r="JNY55" s="664"/>
      <c r="JNZ55" s="664"/>
      <c r="JOA55" s="245"/>
      <c r="JOB55" s="246"/>
      <c r="JOC55" s="247"/>
      <c r="JOD55" s="243"/>
      <c r="JOE55" s="244"/>
      <c r="JOF55" s="664"/>
      <c r="JOG55" s="664"/>
      <c r="JOH55" s="664"/>
      <c r="JOI55" s="245"/>
      <c r="JOJ55" s="246"/>
      <c r="JOK55" s="247"/>
      <c r="JOL55" s="243"/>
      <c r="JOM55" s="244"/>
      <c r="JON55" s="664"/>
      <c r="JOO55" s="664"/>
      <c r="JOP55" s="664"/>
      <c r="JOQ55" s="245"/>
      <c r="JOR55" s="246"/>
      <c r="JOS55" s="247"/>
      <c r="JOT55" s="243"/>
      <c r="JOU55" s="244"/>
      <c r="JOV55" s="664"/>
      <c r="JOW55" s="664"/>
      <c r="JOX55" s="664"/>
      <c r="JOY55" s="245"/>
      <c r="JOZ55" s="246"/>
      <c r="JPA55" s="247"/>
      <c r="JPB55" s="243"/>
      <c r="JPC55" s="244"/>
      <c r="JPD55" s="664"/>
      <c r="JPE55" s="664"/>
      <c r="JPF55" s="664"/>
      <c r="JPG55" s="245"/>
      <c r="JPH55" s="246"/>
      <c r="JPI55" s="247"/>
      <c r="JPJ55" s="243"/>
      <c r="JPK55" s="244"/>
      <c r="JPL55" s="664"/>
      <c r="JPM55" s="664"/>
      <c r="JPN55" s="664"/>
      <c r="JPO55" s="245"/>
      <c r="JPP55" s="246"/>
      <c r="JPQ55" s="247"/>
      <c r="JPR55" s="243"/>
      <c r="JPS55" s="244"/>
      <c r="JPT55" s="664"/>
      <c r="JPU55" s="664"/>
      <c r="JPV55" s="664"/>
      <c r="JPW55" s="245"/>
      <c r="JPX55" s="246"/>
      <c r="JPY55" s="247"/>
      <c r="JPZ55" s="243"/>
      <c r="JQA55" s="244"/>
      <c r="JQB55" s="664"/>
      <c r="JQC55" s="664"/>
      <c r="JQD55" s="664"/>
      <c r="JQE55" s="245"/>
      <c r="JQF55" s="246"/>
      <c r="JQG55" s="247"/>
      <c r="JQH55" s="243"/>
      <c r="JQI55" s="244"/>
      <c r="JQJ55" s="664"/>
      <c r="JQK55" s="664"/>
      <c r="JQL55" s="664"/>
      <c r="JQM55" s="245"/>
      <c r="JQN55" s="246"/>
      <c r="JQO55" s="247"/>
      <c r="JQP55" s="243"/>
      <c r="JQQ55" s="244"/>
      <c r="JQR55" s="664"/>
      <c r="JQS55" s="664"/>
      <c r="JQT55" s="664"/>
      <c r="JQU55" s="245"/>
      <c r="JQV55" s="246"/>
      <c r="JQW55" s="247"/>
      <c r="JQX55" s="243"/>
      <c r="JQY55" s="244"/>
      <c r="JQZ55" s="664"/>
      <c r="JRA55" s="664"/>
      <c r="JRB55" s="664"/>
      <c r="JRC55" s="245"/>
      <c r="JRD55" s="246"/>
      <c r="JRE55" s="247"/>
      <c r="JRF55" s="243"/>
      <c r="JRG55" s="244"/>
      <c r="JRH55" s="664"/>
      <c r="JRI55" s="664"/>
      <c r="JRJ55" s="664"/>
      <c r="JRK55" s="245"/>
      <c r="JRL55" s="246"/>
      <c r="JRM55" s="247"/>
      <c r="JRN55" s="243"/>
      <c r="JRO55" s="244"/>
      <c r="JRP55" s="664"/>
      <c r="JRQ55" s="664"/>
      <c r="JRR55" s="664"/>
      <c r="JRS55" s="245"/>
      <c r="JRT55" s="246"/>
      <c r="JRU55" s="247"/>
      <c r="JRV55" s="243"/>
      <c r="JRW55" s="244"/>
      <c r="JRX55" s="664"/>
      <c r="JRY55" s="664"/>
      <c r="JRZ55" s="664"/>
      <c r="JSA55" s="245"/>
      <c r="JSB55" s="246"/>
      <c r="JSC55" s="247"/>
      <c r="JSD55" s="243"/>
      <c r="JSE55" s="244"/>
      <c r="JSF55" s="664"/>
      <c r="JSG55" s="664"/>
      <c r="JSH55" s="664"/>
      <c r="JSI55" s="245"/>
      <c r="JSJ55" s="246"/>
      <c r="JSK55" s="247"/>
      <c r="JSL55" s="243"/>
      <c r="JSM55" s="244"/>
      <c r="JSN55" s="664"/>
      <c r="JSO55" s="664"/>
      <c r="JSP55" s="664"/>
      <c r="JSQ55" s="245"/>
      <c r="JSR55" s="246"/>
      <c r="JSS55" s="247"/>
      <c r="JST55" s="243"/>
      <c r="JSU55" s="244"/>
      <c r="JSV55" s="664"/>
      <c r="JSW55" s="664"/>
      <c r="JSX55" s="664"/>
      <c r="JSY55" s="245"/>
      <c r="JSZ55" s="246"/>
      <c r="JTA55" s="247"/>
      <c r="JTB55" s="243"/>
      <c r="JTC55" s="244"/>
      <c r="JTD55" s="664"/>
      <c r="JTE55" s="664"/>
      <c r="JTF55" s="664"/>
      <c r="JTG55" s="245"/>
      <c r="JTH55" s="246"/>
      <c r="JTI55" s="247"/>
      <c r="JTJ55" s="243"/>
      <c r="JTK55" s="244"/>
      <c r="JTL55" s="664"/>
      <c r="JTM55" s="664"/>
      <c r="JTN55" s="664"/>
      <c r="JTO55" s="245"/>
      <c r="JTP55" s="246"/>
      <c r="JTQ55" s="247"/>
      <c r="JTR55" s="243"/>
      <c r="JTS55" s="244"/>
      <c r="JTT55" s="664"/>
      <c r="JTU55" s="664"/>
      <c r="JTV55" s="664"/>
      <c r="JTW55" s="245"/>
      <c r="JTX55" s="246"/>
      <c r="JTY55" s="247"/>
      <c r="JTZ55" s="243"/>
      <c r="JUA55" s="244"/>
      <c r="JUB55" s="664"/>
      <c r="JUC55" s="664"/>
      <c r="JUD55" s="664"/>
      <c r="JUE55" s="245"/>
      <c r="JUF55" s="246"/>
      <c r="JUG55" s="247"/>
      <c r="JUH55" s="243"/>
      <c r="JUI55" s="244"/>
      <c r="JUJ55" s="664"/>
      <c r="JUK55" s="664"/>
      <c r="JUL55" s="664"/>
      <c r="JUM55" s="245"/>
      <c r="JUN55" s="246"/>
      <c r="JUO55" s="247"/>
      <c r="JUP55" s="243"/>
      <c r="JUQ55" s="244"/>
      <c r="JUR55" s="664"/>
      <c r="JUS55" s="664"/>
      <c r="JUT55" s="664"/>
      <c r="JUU55" s="245"/>
      <c r="JUV55" s="246"/>
      <c r="JUW55" s="247"/>
      <c r="JUX55" s="243"/>
      <c r="JUY55" s="244"/>
      <c r="JUZ55" s="664"/>
      <c r="JVA55" s="664"/>
      <c r="JVB55" s="664"/>
      <c r="JVC55" s="245"/>
      <c r="JVD55" s="246"/>
      <c r="JVE55" s="247"/>
      <c r="JVF55" s="243"/>
      <c r="JVG55" s="244"/>
      <c r="JVH55" s="664"/>
      <c r="JVI55" s="664"/>
      <c r="JVJ55" s="664"/>
      <c r="JVK55" s="245"/>
      <c r="JVL55" s="246"/>
      <c r="JVM55" s="247"/>
      <c r="JVN55" s="243"/>
      <c r="JVO55" s="244"/>
      <c r="JVP55" s="664"/>
      <c r="JVQ55" s="664"/>
      <c r="JVR55" s="664"/>
      <c r="JVS55" s="245"/>
      <c r="JVT55" s="246"/>
      <c r="JVU55" s="247"/>
      <c r="JVV55" s="243"/>
      <c r="JVW55" s="244"/>
      <c r="JVX55" s="664"/>
      <c r="JVY55" s="664"/>
      <c r="JVZ55" s="664"/>
      <c r="JWA55" s="245"/>
      <c r="JWB55" s="246"/>
      <c r="JWC55" s="247"/>
      <c r="JWD55" s="243"/>
      <c r="JWE55" s="244"/>
      <c r="JWF55" s="664"/>
      <c r="JWG55" s="664"/>
      <c r="JWH55" s="664"/>
      <c r="JWI55" s="245"/>
      <c r="JWJ55" s="246"/>
      <c r="JWK55" s="247"/>
      <c r="JWL55" s="243"/>
      <c r="JWM55" s="244"/>
      <c r="JWN55" s="664"/>
      <c r="JWO55" s="664"/>
      <c r="JWP55" s="664"/>
      <c r="JWQ55" s="245"/>
      <c r="JWR55" s="246"/>
      <c r="JWS55" s="247"/>
      <c r="JWT55" s="243"/>
      <c r="JWU55" s="244"/>
      <c r="JWV55" s="664"/>
      <c r="JWW55" s="664"/>
      <c r="JWX55" s="664"/>
      <c r="JWY55" s="245"/>
      <c r="JWZ55" s="246"/>
      <c r="JXA55" s="247"/>
      <c r="JXB55" s="243"/>
      <c r="JXC55" s="244"/>
      <c r="JXD55" s="664"/>
      <c r="JXE55" s="664"/>
      <c r="JXF55" s="664"/>
      <c r="JXG55" s="245"/>
      <c r="JXH55" s="246"/>
      <c r="JXI55" s="247"/>
      <c r="JXJ55" s="243"/>
      <c r="JXK55" s="244"/>
      <c r="JXL55" s="664"/>
      <c r="JXM55" s="664"/>
      <c r="JXN55" s="664"/>
      <c r="JXO55" s="245"/>
      <c r="JXP55" s="246"/>
      <c r="JXQ55" s="247"/>
      <c r="JXR55" s="243"/>
      <c r="JXS55" s="244"/>
      <c r="JXT55" s="664"/>
      <c r="JXU55" s="664"/>
      <c r="JXV55" s="664"/>
      <c r="JXW55" s="245"/>
      <c r="JXX55" s="246"/>
      <c r="JXY55" s="247"/>
      <c r="JXZ55" s="243"/>
      <c r="JYA55" s="244"/>
      <c r="JYB55" s="664"/>
      <c r="JYC55" s="664"/>
      <c r="JYD55" s="664"/>
      <c r="JYE55" s="245"/>
      <c r="JYF55" s="246"/>
      <c r="JYG55" s="247"/>
      <c r="JYH55" s="243"/>
      <c r="JYI55" s="244"/>
      <c r="JYJ55" s="664"/>
      <c r="JYK55" s="664"/>
      <c r="JYL55" s="664"/>
      <c r="JYM55" s="245"/>
      <c r="JYN55" s="246"/>
      <c r="JYO55" s="247"/>
      <c r="JYP55" s="243"/>
      <c r="JYQ55" s="244"/>
      <c r="JYR55" s="664"/>
      <c r="JYS55" s="664"/>
      <c r="JYT55" s="664"/>
      <c r="JYU55" s="245"/>
      <c r="JYV55" s="246"/>
      <c r="JYW55" s="247"/>
      <c r="JYX55" s="243"/>
      <c r="JYY55" s="244"/>
      <c r="JYZ55" s="664"/>
      <c r="JZA55" s="664"/>
      <c r="JZB55" s="664"/>
      <c r="JZC55" s="245"/>
      <c r="JZD55" s="246"/>
      <c r="JZE55" s="247"/>
      <c r="JZF55" s="243"/>
      <c r="JZG55" s="244"/>
      <c r="JZH55" s="664"/>
      <c r="JZI55" s="664"/>
      <c r="JZJ55" s="664"/>
      <c r="JZK55" s="245"/>
      <c r="JZL55" s="246"/>
      <c r="JZM55" s="247"/>
      <c r="JZN55" s="243"/>
      <c r="JZO55" s="244"/>
      <c r="JZP55" s="664"/>
      <c r="JZQ55" s="664"/>
      <c r="JZR55" s="664"/>
      <c r="JZS55" s="245"/>
      <c r="JZT55" s="246"/>
      <c r="JZU55" s="247"/>
      <c r="JZV55" s="243"/>
      <c r="JZW55" s="244"/>
      <c r="JZX55" s="664"/>
      <c r="JZY55" s="664"/>
      <c r="JZZ55" s="664"/>
      <c r="KAA55" s="245"/>
      <c r="KAB55" s="246"/>
      <c r="KAC55" s="247"/>
      <c r="KAD55" s="243"/>
      <c r="KAE55" s="244"/>
      <c r="KAF55" s="664"/>
      <c r="KAG55" s="664"/>
      <c r="KAH55" s="664"/>
      <c r="KAI55" s="245"/>
      <c r="KAJ55" s="246"/>
      <c r="KAK55" s="247"/>
      <c r="KAL55" s="243"/>
      <c r="KAM55" s="244"/>
      <c r="KAN55" s="664"/>
      <c r="KAO55" s="664"/>
      <c r="KAP55" s="664"/>
      <c r="KAQ55" s="245"/>
      <c r="KAR55" s="246"/>
      <c r="KAS55" s="247"/>
      <c r="KAT55" s="243"/>
      <c r="KAU55" s="244"/>
      <c r="KAV55" s="664"/>
      <c r="KAW55" s="664"/>
      <c r="KAX55" s="664"/>
      <c r="KAY55" s="245"/>
      <c r="KAZ55" s="246"/>
      <c r="KBA55" s="247"/>
      <c r="KBB55" s="243"/>
      <c r="KBC55" s="244"/>
      <c r="KBD55" s="664"/>
      <c r="KBE55" s="664"/>
      <c r="KBF55" s="664"/>
      <c r="KBG55" s="245"/>
      <c r="KBH55" s="246"/>
      <c r="KBI55" s="247"/>
      <c r="KBJ55" s="243"/>
      <c r="KBK55" s="244"/>
      <c r="KBL55" s="664"/>
      <c r="KBM55" s="664"/>
      <c r="KBN55" s="664"/>
      <c r="KBO55" s="245"/>
      <c r="KBP55" s="246"/>
      <c r="KBQ55" s="247"/>
      <c r="KBR55" s="243"/>
      <c r="KBS55" s="244"/>
      <c r="KBT55" s="664"/>
      <c r="KBU55" s="664"/>
      <c r="KBV55" s="664"/>
      <c r="KBW55" s="245"/>
      <c r="KBX55" s="246"/>
      <c r="KBY55" s="247"/>
      <c r="KBZ55" s="243"/>
      <c r="KCA55" s="244"/>
      <c r="KCB55" s="664"/>
      <c r="KCC55" s="664"/>
      <c r="KCD55" s="664"/>
      <c r="KCE55" s="245"/>
      <c r="KCF55" s="246"/>
      <c r="KCG55" s="247"/>
      <c r="KCH55" s="243"/>
      <c r="KCI55" s="244"/>
      <c r="KCJ55" s="664"/>
      <c r="KCK55" s="664"/>
      <c r="KCL55" s="664"/>
      <c r="KCM55" s="245"/>
      <c r="KCN55" s="246"/>
      <c r="KCO55" s="247"/>
      <c r="KCP55" s="243"/>
      <c r="KCQ55" s="244"/>
      <c r="KCR55" s="664"/>
      <c r="KCS55" s="664"/>
      <c r="KCT55" s="664"/>
      <c r="KCU55" s="245"/>
      <c r="KCV55" s="246"/>
      <c r="KCW55" s="247"/>
      <c r="KCX55" s="243"/>
      <c r="KCY55" s="244"/>
      <c r="KCZ55" s="664"/>
      <c r="KDA55" s="664"/>
      <c r="KDB55" s="664"/>
      <c r="KDC55" s="245"/>
      <c r="KDD55" s="246"/>
      <c r="KDE55" s="247"/>
      <c r="KDF55" s="243"/>
      <c r="KDG55" s="244"/>
      <c r="KDH55" s="664"/>
      <c r="KDI55" s="664"/>
      <c r="KDJ55" s="664"/>
      <c r="KDK55" s="245"/>
      <c r="KDL55" s="246"/>
      <c r="KDM55" s="247"/>
      <c r="KDN55" s="243"/>
      <c r="KDO55" s="244"/>
      <c r="KDP55" s="664"/>
      <c r="KDQ55" s="664"/>
      <c r="KDR55" s="664"/>
      <c r="KDS55" s="245"/>
      <c r="KDT55" s="246"/>
      <c r="KDU55" s="247"/>
      <c r="KDV55" s="243"/>
      <c r="KDW55" s="244"/>
      <c r="KDX55" s="664"/>
      <c r="KDY55" s="664"/>
      <c r="KDZ55" s="664"/>
      <c r="KEA55" s="245"/>
      <c r="KEB55" s="246"/>
      <c r="KEC55" s="247"/>
      <c r="KED55" s="243"/>
      <c r="KEE55" s="244"/>
      <c r="KEF55" s="664"/>
      <c r="KEG55" s="664"/>
      <c r="KEH55" s="664"/>
      <c r="KEI55" s="245"/>
      <c r="KEJ55" s="246"/>
      <c r="KEK55" s="247"/>
      <c r="KEL55" s="243"/>
      <c r="KEM55" s="244"/>
      <c r="KEN55" s="664"/>
      <c r="KEO55" s="664"/>
      <c r="KEP55" s="664"/>
      <c r="KEQ55" s="245"/>
      <c r="KER55" s="246"/>
      <c r="KES55" s="247"/>
      <c r="KET55" s="243"/>
      <c r="KEU55" s="244"/>
      <c r="KEV55" s="664"/>
      <c r="KEW55" s="664"/>
      <c r="KEX55" s="664"/>
      <c r="KEY55" s="245"/>
      <c r="KEZ55" s="246"/>
      <c r="KFA55" s="247"/>
      <c r="KFB55" s="243"/>
      <c r="KFC55" s="244"/>
      <c r="KFD55" s="664"/>
      <c r="KFE55" s="664"/>
      <c r="KFF55" s="664"/>
      <c r="KFG55" s="245"/>
      <c r="KFH55" s="246"/>
      <c r="KFI55" s="247"/>
      <c r="KFJ55" s="243"/>
      <c r="KFK55" s="244"/>
      <c r="KFL55" s="664"/>
      <c r="KFM55" s="664"/>
      <c r="KFN55" s="664"/>
      <c r="KFO55" s="245"/>
      <c r="KFP55" s="246"/>
      <c r="KFQ55" s="247"/>
      <c r="KFR55" s="243"/>
      <c r="KFS55" s="244"/>
      <c r="KFT55" s="664"/>
      <c r="KFU55" s="664"/>
      <c r="KFV55" s="664"/>
      <c r="KFW55" s="245"/>
      <c r="KFX55" s="246"/>
      <c r="KFY55" s="247"/>
      <c r="KFZ55" s="243"/>
      <c r="KGA55" s="244"/>
      <c r="KGB55" s="664"/>
      <c r="KGC55" s="664"/>
      <c r="KGD55" s="664"/>
      <c r="KGE55" s="245"/>
      <c r="KGF55" s="246"/>
      <c r="KGG55" s="247"/>
      <c r="KGH55" s="243"/>
      <c r="KGI55" s="244"/>
      <c r="KGJ55" s="664"/>
      <c r="KGK55" s="664"/>
      <c r="KGL55" s="664"/>
      <c r="KGM55" s="245"/>
      <c r="KGN55" s="246"/>
      <c r="KGO55" s="247"/>
      <c r="KGP55" s="243"/>
      <c r="KGQ55" s="244"/>
      <c r="KGR55" s="664"/>
      <c r="KGS55" s="664"/>
      <c r="KGT55" s="664"/>
      <c r="KGU55" s="245"/>
      <c r="KGV55" s="246"/>
      <c r="KGW55" s="247"/>
      <c r="KGX55" s="243"/>
      <c r="KGY55" s="244"/>
      <c r="KGZ55" s="664"/>
      <c r="KHA55" s="664"/>
      <c r="KHB55" s="664"/>
      <c r="KHC55" s="245"/>
      <c r="KHD55" s="246"/>
      <c r="KHE55" s="247"/>
      <c r="KHF55" s="243"/>
      <c r="KHG55" s="244"/>
      <c r="KHH55" s="664"/>
      <c r="KHI55" s="664"/>
      <c r="KHJ55" s="664"/>
      <c r="KHK55" s="245"/>
      <c r="KHL55" s="246"/>
      <c r="KHM55" s="247"/>
      <c r="KHN55" s="243"/>
      <c r="KHO55" s="244"/>
      <c r="KHP55" s="664"/>
      <c r="KHQ55" s="664"/>
      <c r="KHR55" s="664"/>
      <c r="KHS55" s="245"/>
      <c r="KHT55" s="246"/>
      <c r="KHU55" s="247"/>
      <c r="KHV55" s="243"/>
      <c r="KHW55" s="244"/>
      <c r="KHX55" s="664"/>
      <c r="KHY55" s="664"/>
      <c r="KHZ55" s="664"/>
      <c r="KIA55" s="245"/>
      <c r="KIB55" s="246"/>
      <c r="KIC55" s="247"/>
      <c r="KID55" s="243"/>
      <c r="KIE55" s="244"/>
      <c r="KIF55" s="664"/>
      <c r="KIG55" s="664"/>
      <c r="KIH55" s="664"/>
      <c r="KII55" s="245"/>
      <c r="KIJ55" s="246"/>
      <c r="KIK55" s="247"/>
      <c r="KIL55" s="243"/>
      <c r="KIM55" s="244"/>
      <c r="KIN55" s="664"/>
      <c r="KIO55" s="664"/>
      <c r="KIP55" s="664"/>
      <c r="KIQ55" s="245"/>
      <c r="KIR55" s="246"/>
      <c r="KIS55" s="247"/>
      <c r="KIT55" s="243"/>
      <c r="KIU55" s="244"/>
      <c r="KIV55" s="664"/>
      <c r="KIW55" s="664"/>
      <c r="KIX55" s="664"/>
      <c r="KIY55" s="245"/>
      <c r="KIZ55" s="246"/>
      <c r="KJA55" s="247"/>
      <c r="KJB55" s="243"/>
      <c r="KJC55" s="244"/>
      <c r="KJD55" s="664"/>
      <c r="KJE55" s="664"/>
      <c r="KJF55" s="664"/>
      <c r="KJG55" s="245"/>
      <c r="KJH55" s="246"/>
      <c r="KJI55" s="247"/>
      <c r="KJJ55" s="243"/>
      <c r="KJK55" s="244"/>
      <c r="KJL55" s="664"/>
      <c r="KJM55" s="664"/>
      <c r="KJN55" s="664"/>
      <c r="KJO55" s="245"/>
      <c r="KJP55" s="246"/>
      <c r="KJQ55" s="247"/>
      <c r="KJR55" s="243"/>
      <c r="KJS55" s="244"/>
      <c r="KJT55" s="664"/>
      <c r="KJU55" s="664"/>
      <c r="KJV55" s="664"/>
      <c r="KJW55" s="245"/>
      <c r="KJX55" s="246"/>
      <c r="KJY55" s="247"/>
      <c r="KJZ55" s="243"/>
      <c r="KKA55" s="244"/>
      <c r="KKB55" s="664"/>
      <c r="KKC55" s="664"/>
      <c r="KKD55" s="664"/>
      <c r="KKE55" s="245"/>
      <c r="KKF55" s="246"/>
      <c r="KKG55" s="247"/>
      <c r="KKH55" s="243"/>
      <c r="KKI55" s="244"/>
      <c r="KKJ55" s="664"/>
      <c r="KKK55" s="664"/>
      <c r="KKL55" s="664"/>
      <c r="KKM55" s="245"/>
      <c r="KKN55" s="246"/>
      <c r="KKO55" s="247"/>
      <c r="KKP55" s="243"/>
      <c r="KKQ55" s="244"/>
      <c r="KKR55" s="664"/>
      <c r="KKS55" s="664"/>
      <c r="KKT55" s="664"/>
      <c r="KKU55" s="245"/>
      <c r="KKV55" s="246"/>
      <c r="KKW55" s="247"/>
      <c r="KKX55" s="243"/>
      <c r="KKY55" s="244"/>
      <c r="KKZ55" s="664"/>
      <c r="KLA55" s="664"/>
      <c r="KLB55" s="664"/>
      <c r="KLC55" s="245"/>
      <c r="KLD55" s="246"/>
      <c r="KLE55" s="247"/>
      <c r="KLF55" s="243"/>
      <c r="KLG55" s="244"/>
      <c r="KLH55" s="664"/>
      <c r="KLI55" s="664"/>
      <c r="KLJ55" s="664"/>
      <c r="KLK55" s="245"/>
      <c r="KLL55" s="246"/>
      <c r="KLM55" s="247"/>
      <c r="KLN55" s="243"/>
      <c r="KLO55" s="244"/>
      <c r="KLP55" s="664"/>
      <c r="KLQ55" s="664"/>
      <c r="KLR55" s="664"/>
      <c r="KLS55" s="245"/>
      <c r="KLT55" s="246"/>
      <c r="KLU55" s="247"/>
      <c r="KLV55" s="243"/>
      <c r="KLW55" s="244"/>
      <c r="KLX55" s="664"/>
      <c r="KLY55" s="664"/>
      <c r="KLZ55" s="664"/>
      <c r="KMA55" s="245"/>
      <c r="KMB55" s="246"/>
      <c r="KMC55" s="247"/>
      <c r="KMD55" s="243"/>
      <c r="KME55" s="244"/>
      <c r="KMF55" s="664"/>
      <c r="KMG55" s="664"/>
      <c r="KMH55" s="664"/>
      <c r="KMI55" s="245"/>
      <c r="KMJ55" s="246"/>
      <c r="KMK55" s="247"/>
      <c r="KML55" s="243"/>
      <c r="KMM55" s="244"/>
      <c r="KMN55" s="664"/>
      <c r="KMO55" s="664"/>
      <c r="KMP55" s="664"/>
      <c r="KMQ55" s="245"/>
      <c r="KMR55" s="246"/>
      <c r="KMS55" s="247"/>
      <c r="KMT55" s="243"/>
      <c r="KMU55" s="244"/>
      <c r="KMV55" s="664"/>
      <c r="KMW55" s="664"/>
      <c r="KMX55" s="664"/>
      <c r="KMY55" s="245"/>
      <c r="KMZ55" s="246"/>
      <c r="KNA55" s="247"/>
      <c r="KNB55" s="243"/>
      <c r="KNC55" s="244"/>
      <c r="KND55" s="664"/>
      <c r="KNE55" s="664"/>
      <c r="KNF55" s="664"/>
      <c r="KNG55" s="245"/>
      <c r="KNH55" s="246"/>
      <c r="KNI55" s="247"/>
      <c r="KNJ55" s="243"/>
      <c r="KNK55" s="244"/>
      <c r="KNL55" s="664"/>
      <c r="KNM55" s="664"/>
      <c r="KNN55" s="664"/>
      <c r="KNO55" s="245"/>
      <c r="KNP55" s="246"/>
      <c r="KNQ55" s="247"/>
      <c r="KNR55" s="243"/>
      <c r="KNS55" s="244"/>
      <c r="KNT55" s="664"/>
      <c r="KNU55" s="664"/>
      <c r="KNV55" s="664"/>
      <c r="KNW55" s="245"/>
      <c r="KNX55" s="246"/>
      <c r="KNY55" s="247"/>
      <c r="KNZ55" s="243"/>
      <c r="KOA55" s="244"/>
      <c r="KOB55" s="664"/>
      <c r="KOC55" s="664"/>
      <c r="KOD55" s="664"/>
      <c r="KOE55" s="245"/>
      <c r="KOF55" s="246"/>
      <c r="KOG55" s="247"/>
      <c r="KOH55" s="243"/>
      <c r="KOI55" s="244"/>
      <c r="KOJ55" s="664"/>
      <c r="KOK55" s="664"/>
      <c r="KOL55" s="664"/>
      <c r="KOM55" s="245"/>
      <c r="KON55" s="246"/>
      <c r="KOO55" s="247"/>
      <c r="KOP55" s="243"/>
      <c r="KOQ55" s="244"/>
      <c r="KOR55" s="664"/>
      <c r="KOS55" s="664"/>
      <c r="KOT55" s="664"/>
      <c r="KOU55" s="245"/>
      <c r="KOV55" s="246"/>
      <c r="KOW55" s="247"/>
      <c r="KOX55" s="243"/>
      <c r="KOY55" s="244"/>
      <c r="KOZ55" s="664"/>
      <c r="KPA55" s="664"/>
      <c r="KPB55" s="664"/>
      <c r="KPC55" s="245"/>
      <c r="KPD55" s="246"/>
      <c r="KPE55" s="247"/>
      <c r="KPF55" s="243"/>
      <c r="KPG55" s="244"/>
      <c r="KPH55" s="664"/>
      <c r="KPI55" s="664"/>
      <c r="KPJ55" s="664"/>
      <c r="KPK55" s="245"/>
      <c r="KPL55" s="246"/>
      <c r="KPM55" s="247"/>
      <c r="KPN55" s="243"/>
      <c r="KPO55" s="244"/>
      <c r="KPP55" s="664"/>
      <c r="KPQ55" s="664"/>
      <c r="KPR55" s="664"/>
      <c r="KPS55" s="245"/>
      <c r="KPT55" s="246"/>
      <c r="KPU55" s="247"/>
      <c r="KPV55" s="243"/>
      <c r="KPW55" s="244"/>
      <c r="KPX55" s="664"/>
      <c r="KPY55" s="664"/>
      <c r="KPZ55" s="664"/>
      <c r="KQA55" s="245"/>
      <c r="KQB55" s="246"/>
      <c r="KQC55" s="247"/>
      <c r="KQD55" s="243"/>
      <c r="KQE55" s="244"/>
      <c r="KQF55" s="664"/>
      <c r="KQG55" s="664"/>
      <c r="KQH55" s="664"/>
      <c r="KQI55" s="245"/>
      <c r="KQJ55" s="246"/>
      <c r="KQK55" s="247"/>
      <c r="KQL55" s="243"/>
      <c r="KQM55" s="244"/>
      <c r="KQN55" s="664"/>
      <c r="KQO55" s="664"/>
      <c r="KQP55" s="664"/>
      <c r="KQQ55" s="245"/>
      <c r="KQR55" s="246"/>
      <c r="KQS55" s="247"/>
      <c r="KQT55" s="243"/>
      <c r="KQU55" s="244"/>
      <c r="KQV55" s="664"/>
      <c r="KQW55" s="664"/>
      <c r="KQX55" s="664"/>
      <c r="KQY55" s="245"/>
      <c r="KQZ55" s="246"/>
      <c r="KRA55" s="247"/>
      <c r="KRB55" s="243"/>
      <c r="KRC55" s="244"/>
      <c r="KRD55" s="664"/>
      <c r="KRE55" s="664"/>
      <c r="KRF55" s="664"/>
      <c r="KRG55" s="245"/>
      <c r="KRH55" s="246"/>
      <c r="KRI55" s="247"/>
      <c r="KRJ55" s="243"/>
      <c r="KRK55" s="244"/>
      <c r="KRL55" s="664"/>
      <c r="KRM55" s="664"/>
      <c r="KRN55" s="664"/>
      <c r="KRO55" s="245"/>
      <c r="KRP55" s="246"/>
      <c r="KRQ55" s="247"/>
      <c r="KRR55" s="243"/>
      <c r="KRS55" s="244"/>
      <c r="KRT55" s="664"/>
      <c r="KRU55" s="664"/>
      <c r="KRV55" s="664"/>
      <c r="KRW55" s="245"/>
      <c r="KRX55" s="246"/>
      <c r="KRY55" s="247"/>
      <c r="KRZ55" s="243"/>
      <c r="KSA55" s="244"/>
      <c r="KSB55" s="664"/>
      <c r="KSC55" s="664"/>
      <c r="KSD55" s="664"/>
      <c r="KSE55" s="245"/>
      <c r="KSF55" s="246"/>
      <c r="KSG55" s="247"/>
      <c r="KSH55" s="243"/>
      <c r="KSI55" s="244"/>
      <c r="KSJ55" s="664"/>
      <c r="KSK55" s="664"/>
      <c r="KSL55" s="664"/>
      <c r="KSM55" s="245"/>
      <c r="KSN55" s="246"/>
      <c r="KSO55" s="247"/>
      <c r="KSP55" s="243"/>
      <c r="KSQ55" s="244"/>
      <c r="KSR55" s="664"/>
      <c r="KSS55" s="664"/>
      <c r="KST55" s="664"/>
      <c r="KSU55" s="245"/>
      <c r="KSV55" s="246"/>
      <c r="KSW55" s="247"/>
      <c r="KSX55" s="243"/>
      <c r="KSY55" s="244"/>
      <c r="KSZ55" s="664"/>
      <c r="KTA55" s="664"/>
      <c r="KTB55" s="664"/>
      <c r="KTC55" s="245"/>
      <c r="KTD55" s="246"/>
      <c r="KTE55" s="247"/>
      <c r="KTF55" s="243"/>
      <c r="KTG55" s="244"/>
      <c r="KTH55" s="664"/>
      <c r="KTI55" s="664"/>
      <c r="KTJ55" s="664"/>
      <c r="KTK55" s="245"/>
      <c r="KTL55" s="246"/>
      <c r="KTM55" s="247"/>
      <c r="KTN55" s="243"/>
      <c r="KTO55" s="244"/>
      <c r="KTP55" s="664"/>
      <c r="KTQ55" s="664"/>
      <c r="KTR55" s="664"/>
      <c r="KTS55" s="245"/>
      <c r="KTT55" s="246"/>
      <c r="KTU55" s="247"/>
      <c r="KTV55" s="243"/>
      <c r="KTW55" s="244"/>
      <c r="KTX55" s="664"/>
      <c r="KTY55" s="664"/>
      <c r="KTZ55" s="664"/>
      <c r="KUA55" s="245"/>
      <c r="KUB55" s="246"/>
      <c r="KUC55" s="247"/>
      <c r="KUD55" s="243"/>
      <c r="KUE55" s="244"/>
      <c r="KUF55" s="664"/>
      <c r="KUG55" s="664"/>
      <c r="KUH55" s="664"/>
      <c r="KUI55" s="245"/>
      <c r="KUJ55" s="246"/>
      <c r="KUK55" s="247"/>
      <c r="KUL55" s="243"/>
      <c r="KUM55" s="244"/>
      <c r="KUN55" s="664"/>
      <c r="KUO55" s="664"/>
      <c r="KUP55" s="664"/>
      <c r="KUQ55" s="245"/>
      <c r="KUR55" s="246"/>
      <c r="KUS55" s="247"/>
      <c r="KUT55" s="243"/>
      <c r="KUU55" s="244"/>
      <c r="KUV55" s="664"/>
      <c r="KUW55" s="664"/>
      <c r="KUX55" s="664"/>
      <c r="KUY55" s="245"/>
      <c r="KUZ55" s="246"/>
      <c r="KVA55" s="247"/>
      <c r="KVB55" s="243"/>
      <c r="KVC55" s="244"/>
      <c r="KVD55" s="664"/>
      <c r="KVE55" s="664"/>
      <c r="KVF55" s="664"/>
      <c r="KVG55" s="245"/>
      <c r="KVH55" s="246"/>
      <c r="KVI55" s="247"/>
      <c r="KVJ55" s="243"/>
      <c r="KVK55" s="244"/>
      <c r="KVL55" s="664"/>
      <c r="KVM55" s="664"/>
      <c r="KVN55" s="664"/>
      <c r="KVO55" s="245"/>
      <c r="KVP55" s="246"/>
      <c r="KVQ55" s="247"/>
      <c r="KVR55" s="243"/>
      <c r="KVS55" s="244"/>
      <c r="KVT55" s="664"/>
      <c r="KVU55" s="664"/>
      <c r="KVV55" s="664"/>
      <c r="KVW55" s="245"/>
      <c r="KVX55" s="246"/>
      <c r="KVY55" s="247"/>
      <c r="KVZ55" s="243"/>
      <c r="KWA55" s="244"/>
      <c r="KWB55" s="664"/>
      <c r="KWC55" s="664"/>
      <c r="KWD55" s="664"/>
      <c r="KWE55" s="245"/>
      <c r="KWF55" s="246"/>
      <c r="KWG55" s="247"/>
      <c r="KWH55" s="243"/>
      <c r="KWI55" s="244"/>
      <c r="KWJ55" s="664"/>
      <c r="KWK55" s="664"/>
      <c r="KWL55" s="664"/>
      <c r="KWM55" s="245"/>
      <c r="KWN55" s="246"/>
      <c r="KWO55" s="247"/>
      <c r="KWP55" s="243"/>
      <c r="KWQ55" s="244"/>
      <c r="KWR55" s="664"/>
      <c r="KWS55" s="664"/>
      <c r="KWT55" s="664"/>
      <c r="KWU55" s="245"/>
      <c r="KWV55" s="246"/>
      <c r="KWW55" s="247"/>
      <c r="KWX55" s="243"/>
      <c r="KWY55" s="244"/>
      <c r="KWZ55" s="664"/>
      <c r="KXA55" s="664"/>
      <c r="KXB55" s="664"/>
      <c r="KXC55" s="245"/>
      <c r="KXD55" s="246"/>
      <c r="KXE55" s="247"/>
      <c r="KXF55" s="243"/>
      <c r="KXG55" s="244"/>
      <c r="KXH55" s="664"/>
      <c r="KXI55" s="664"/>
      <c r="KXJ55" s="664"/>
      <c r="KXK55" s="245"/>
      <c r="KXL55" s="246"/>
      <c r="KXM55" s="247"/>
      <c r="KXN55" s="243"/>
      <c r="KXO55" s="244"/>
      <c r="KXP55" s="664"/>
      <c r="KXQ55" s="664"/>
      <c r="KXR55" s="664"/>
      <c r="KXS55" s="245"/>
      <c r="KXT55" s="246"/>
      <c r="KXU55" s="247"/>
      <c r="KXV55" s="243"/>
      <c r="KXW55" s="244"/>
      <c r="KXX55" s="664"/>
      <c r="KXY55" s="664"/>
      <c r="KXZ55" s="664"/>
      <c r="KYA55" s="245"/>
      <c r="KYB55" s="246"/>
      <c r="KYC55" s="247"/>
      <c r="KYD55" s="243"/>
      <c r="KYE55" s="244"/>
      <c r="KYF55" s="664"/>
      <c r="KYG55" s="664"/>
      <c r="KYH55" s="664"/>
      <c r="KYI55" s="245"/>
      <c r="KYJ55" s="246"/>
      <c r="KYK55" s="247"/>
      <c r="KYL55" s="243"/>
      <c r="KYM55" s="244"/>
      <c r="KYN55" s="664"/>
      <c r="KYO55" s="664"/>
      <c r="KYP55" s="664"/>
      <c r="KYQ55" s="245"/>
      <c r="KYR55" s="246"/>
      <c r="KYS55" s="247"/>
      <c r="KYT55" s="243"/>
      <c r="KYU55" s="244"/>
      <c r="KYV55" s="664"/>
      <c r="KYW55" s="664"/>
      <c r="KYX55" s="664"/>
      <c r="KYY55" s="245"/>
      <c r="KYZ55" s="246"/>
      <c r="KZA55" s="247"/>
      <c r="KZB55" s="243"/>
      <c r="KZC55" s="244"/>
      <c r="KZD55" s="664"/>
      <c r="KZE55" s="664"/>
      <c r="KZF55" s="664"/>
      <c r="KZG55" s="245"/>
      <c r="KZH55" s="246"/>
      <c r="KZI55" s="247"/>
      <c r="KZJ55" s="243"/>
      <c r="KZK55" s="244"/>
      <c r="KZL55" s="664"/>
      <c r="KZM55" s="664"/>
      <c r="KZN55" s="664"/>
      <c r="KZO55" s="245"/>
      <c r="KZP55" s="246"/>
      <c r="KZQ55" s="247"/>
      <c r="KZR55" s="243"/>
      <c r="KZS55" s="244"/>
      <c r="KZT55" s="664"/>
      <c r="KZU55" s="664"/>
      <c r="KZV55" s="664"/>
      <c r="KZW55" s="245"/>
      <c r="KZX55" s="246"/>
      <c r="KZY55" s="247"/>
      <c r="KZZ55" s="243"/>
      <c r="LAA55" s="244"/>
      <c r="LAB55" s="664"/>
      <c r="LAC55" s="664"/>
      <c r="LAD55" s="664"/>
      <c r="LAE55" s="245"/>
      <c r="LAF55" s="246"/>
      <c r="LAG55" s="247"/>
      <c r="LAH55" s="243"/>
      <c r="LAI55" s="244"/>
      <c r="LAJ55" s="664"/>
      <c r="LAK55" s="664"/>
      <c r="LAL55" s="664"/>
      <c r="LAM55" s="245"/>
      <c r="LAN55" s="246"/>
      <c r="LAO55" s="247"/>
      <c r="LAP55" s="243"/>
      <c r="LAQ55" s="244"/>
      <c r="LAR55" s="664"/>
      <c r="LAS55" s="664"/>
      <c r="LAT55" s="664"/>
      <c r="LAU55" s="245"/>
      <c r="LAV55" s="246"/>
      <c r="LAW55" s="247"/>
      <c r="LAX55" s="243"/>
      <c r="LAY55" s="244"/>
      <c r="LAZ55" s="664"/>
      <c r="LBA55" s="664"/>
      <c r="LBB55" s="664"/>
      <c r="LBC55" s="245"/>
      <c r="LBD55" s="246"/>
      <c r="LBE55" s="247"/>
      <c r="LBF55" s="243"/>
      <c r="LBG55" s="244"/>
      <c r="LBH55" s="664"/>
      <c r="LBI55" s="664"/>
      <c r="LBJ55" s="664"/>
      <c r="LBK55" s="245"/>
      <c r="LBL55" s="246"/>
      <c r="LBM55" s="247"/>
      <c r="LBN55" s="243"/>
      <c r="LBO55" s="244"/>
      <c r="LBP55" s="664"/>
      <c r="LBQ55" s="664"/>
      <c r="LBR55" s="664"/>
      <c r="LBS55" s="245"/>
      <c r="LBT55" s="246"/>
      <c r="LBU55" s="247"/>
      <c r="LBV55" s="243"/>
      <c r="LBW55" s="244"/>
      <c r="LBX55" s="664"/>
      <c r="LBY55" s="664"/>
      <c r="LBZ55" s="664"/>
      <c r="LCA55" s="245"/>
      <c r="LCB55" s="246"/>
      <c r="LCC55" s="247"/>
      <c r="LCD55" s="243"/>
      <c r="LCE55" s="244"/>
      <c r="LCF55" s="664"/>
      <c r="LCG55" s="664"/>
      <c r="LCH55" s="664"/>
      <c r="LCI55" s="245"/>
      <c r="LCJ55" s="246"/>
      <c r="LCK55" s="247"/>
      <c r="LCL55" s="243"/>
      <c r="LCM55" s="244"/>
      <c r="LCN55" s="664"/>
      <c r="LCO55" s="664"/>
      <c r="LCP55" s="664"/>
      <c r="LCQ55" s="245"/>
      <c r="LCR55" s="246"/>
      <c r="LCS55" s="247"/>
      <c r="LCT55" s="243"/>
      <c r="LCU55" s="244"/>
      <c r="LCV55" s="664"/>
      <c r="LCW55" s="664"/>
      <c r="LCX55" s="664"/>
      <c r="LCY55" s="245"/>
      <c r="LCZ55" s="246"/>
      <c r="LDA55" s="247"/>
      <c r="LDB55" s="243"/>
      <c r="LDC55" s="244"/>
      <c r="LDD55" s="664"/>
      <c r="LDE55" s="664"/>
      <c r="LDF55" s="664"/>
      <c r="LDG55" s="245"/>
      <c r="LDH55" s="246"/>
      <c r="LDI55" s="247"/>
      <c r="LDJ55" s="243"/>
      <c r="LDK55" s="244"/>
      <c r="LDL55" s="664"/>
      <c r="LDM55" s="664"/>
      <c r="LDN55" s="664"/>
      <c r="LDO55" s="245"/>
      <c r="LDP55" s="246"/>
      <c r="LDQ55" s="247"/>
      <c r="LDR55" s="243"/>
      <c r="LDS55" s="244"/>
      <c r="LDT55" s="664"/>
      <c r="LDU55" s="664"/>
      <c r="LDV55" s="664"/>
      <c r="LDW55" s="245"/>
      <c r="LDX55" s="246"/>
      <c r="LDY55" s="247"/>
      <c r="LDZ55" s="243"/>
      <c r="LEA55" s="244"/>
      <c r="LEB55" s="664"/>
      <c r="LEC55" s="664"/>
      <c r="LED55" s="664"/>
      <c r="LEE55" s="245"/>
      <c r="LEF55" s="246"/>
      <c r="LEG55" s="247"/>
      <c r="LEH55" s="243"/>
      <c r="LEI55" s="244"/>
      <c r="LEJ55" s="664"/>
      <c r="LEK55" s="664"/>
      <c r="LEL55" s="664"/>
      <c r="LEM55" s="245"/>
      <c r="LEN55" s="246"/>
      <c r="LEO55" s="247"/>
      <c r="LEP55" s="243"/>
      <c r="LEQ55" s="244"/>
      <c r="LER55" s="664"/>
      <c r="LES55" s="664"/>
      <c r="LET55" s="664"/>
      <c r="LEU55" s="245"/>
      <c r="LEV55" s="246"/>
      <c r="LEW55" s="247"/>
      <c r="LEX55" s="243"/>
      <c r="LEY55" s="244"/>
      <c r="LEZ55" s="664"/>
      <c r="LFA55" s="664"/>
      <c r="LFB55" s="664"/>
      <c r="LFC55" s="245"/>
      <c r="LFD55" s="246"/>
      <c r="LFE55" s="247"/>
      <c r="LFF55" s="243"/>
      <c r="LFG55" s="244"/>
      <c r="LFH55" s="664"/>
      <c r="LFI55" s="664"/>
      <c r="LFJ55" s="664"/>
      <c r="LFK55" s="245"/>
      <c r="LFL55" s="246"/>
      <c r="LFM55" s="247"/>
      <c r="LFN55" s="243"/>
      <c r="LFO55" s="244"/>
      <c r="LFP55" s="664"/>
      <c r="LFQ55" s="664"/>
      <c r="LFR55" s="664"/>
      <c r="LFS55" s="245"/>
      <c r="LFT55" s="246"/>
      <c r="LFU55" s="247"/>
      <c r="LFV55" s="243"/>
      <c r="LFW55" s="244"/>
      <c r="LFX55" s="664"/>
      <c r="LFY55" s="664"/>
      <c r="LFZ55" s="664"/>
      <c r="LGA55" s="245"/>
      <c r="LGB55" s="246"/>
      <c r="LGC55" s="247"/>
      <c r="LGD55" s="243"/>
      <c r="LGE55" s="244"/>
      <c r="LGF55" s="664"/>
      <c r="LGG55" s="664"/>
      <c r="LGH55" s="664"/>
      <c r="LGI55" s="245"/>
      <c r="LGJ55" s="246"/>
      <c r="LGK55" s="247"/>
      <c r="LGL55" s="243"/>
      <c r="LGM55" s="244"/>
      <c r="LGN55" s="664"/>
      <c r="LGO55" s="664"/>
      <c r="LGP55" s="664"/>
      <c r="LGQ55" s="245"/>
      <c r="LGR55" s="246"/>
      <c r="LGS55" s="247"/>
      <c r="LGT55" s="243"/>
      <c r="LGU55" s="244"/>
      <c r="LGV55" s="664"/>
      <c r="LGW55" s="664"/>
      <c r="LGX55" s="664"/>
      <c r="LGY55" s="245"/>
      <c r="LGZ55" s="246"/>
      <c r="LHA55" s="247"/>
      <c r="LHB55" s="243"/>
      <c r="LHC55" s="244"/>
      <c r="LHD55" s="664"/>
      <c r="LHE55" s="664"/>
      <c r="LHF55" s="664"/>
      <c r="LHG55" s="245"/>
      <c r="LHH55" s="246"/>
      <c r="LHI55" s="247"/>
      <c r="LHJ55" s="243"/>
      <c r="LHK55" s="244"/>
      <c r="LHL55" s="664"/>
      <c r="LHM55" s="664"/>
      <c r="LHN55" s="664"/>
      <c r="LHO55" s="245"/>
      <c r="LHP55" s="246"/>
      <c r="LHQ55" s="247"/>
      <c r="LHR55" s="243"/>
      <c r="LHS55" s="244"/>
      <c r="LHT55" s="664"/>
      <c r="LHU55" s="664"/>
      <c r="LHV55" s="664"/>
      <c r="LHW55" s="245"/>
      <c r="LHX55" s="246"/>
      <c r="LHY55" s="247"/>
      <c r="LHZ55" s="243"/>
      <c r="LIA55" s="244"/>
      <c r="LIB55" s="664"/>
      <c r="LIC55" s="664"/>
      <c r="LID55" s="664"/>
      <c r="LIE55" s="245"/>
      <c r="LIF55" s="246"/>
      <c r="LIG55" s="247"/>
      <c r="LIH55" s="243"/>
      <c r="LII55" s="244"/>
      <c r="LIJ55" s="664"/>
      <c r="LIK55" s="664"/>
      <c r="LIL55" s="664"/>
      <c r="LIM55" s="245"/>
      <c r="LIN55" s="246"/>
      <c r="LIO55" s="247"/>
      <c r="LIP55" s="243"/>
      <c r="LIQ55" s="244"/>
      <c r="LIR55" s="664"/>
      <c r="LIS55" s="664"/>
      <c r="LIT55" s="664"/>
      <c r="LIU55" s="245"/>
      <c r="LIV55" s="246"/>
      <c r="LIW55" s="247"/>
      <c r="LIX55" s="243"/>
      <c r="LIY55" s="244"/>
      <c r="LIZ55" s="664"/>
      <c r="LJA55" s="664"/>
      <c r="LJB55" s="664"/>
      <c r="LJC55" s="245"/>
      <c r="LJD55" s="246"/>
      <c r="LJE55" s="247"/>
      <c r="LJF55" s="243"/>
      <c r="LJG55" s="244"/>
      <c r="LJH55" s="664"/>
      <c r="LJI55" s="664"/>
      <c r="LJJ55" s="664"/>
      <c r="LJK55" s="245"/>
      <c r="LJL55" s="246"/>
      <c r="LJM55" s="247"/>
      <c r="LJN55" s="243"/>
      <c r="LJO55" s="244"/>
      <c r="LJP55" s="664"/>
      <c r="LJQ55" s="664"/>
      <c r="LJR55" s="664"/>
      <c r="LJS55" s="245"/>
      <c r="LJT55" s="246"/>
      <c r="LJU55" s="247"/>
      <c r="LJV55" s="243"/>
      <c r="LJW55" s="244"/>
      <c r="LJX55" s="664"/>
      <c r="LJY55" s="664"/>
      <c r="LJZ55" s="664"/>
      <c r="LKA55" s="245"/>
      <c r="LKB55" s="246"/>
      <c r="LKC55" s="247"/>
      <c r="LKD55" s="243"/>
      <c r="LKE55" s="244"/>
      <c r="LKF55" s="664"/>
      <c r="LKG55" s="664"/>
      <c r="LKH55" s="664"/>
      <c r="LKI55" s="245"/>
      <c r="LKJ55" s="246"/>
      <c r="LKK55" s="247"/>
      <c r="LKL55" s="243"/>
      <c r="LKM55" s="244"/>
      <c r="LKN55" s="664"/>
      <c r="LKO55" s="664"/>
      <c r="LKP55" s="664"/>
      <c r="LKQ55" s="245"/>
      <c r="LKR55" s="246"/>
      <c r="LKS55" s="247"/>
      <c r="LKT55" s="243"/>
      <c r="LKU55" s="244"/>
      <c r="LKV55" s="664"/>
      <c r="LKW55" s="664"/>
      <c r="LKX55" s="664"/>
      <c r="LKY55" s="245"/>
      <c r="LKZ55" s="246"/>
      <c r="LLA55" s="247"/>
      <c r="LLB55" s="243"/>
      <c r="LLC55" s="244"/>
      <c r="LLD55" s="664"/>
      <c r="LLE55" s="664"/>
      <c r="LLF55" s="664"/>
      <c r="LLG55" s="245"/>
      <c r="LLH55" s="246"/>
      <c r="LLI55" s="247"/>
      <c r="LLJ55" s="243"/>
      <c r="LLK55" s="244"/>
      <c r="LLL55" s="664"/>
      <c r="LLM55" s="664"/>
      <c r="LLN55" s="664"/>
      <c r="LLO55" s="245"/>
      <c r="LLP55" s="246"/>
      <c r="LLQ55" s="247"/>
      <c r="LLR55" s="243"/>
      <c r="LLS55" s="244"/>
      <c r="LLT55" s="664"/>
      <c r="LLU55" s="664"/>
      <c r="LLV55" s="664"/>
      <c r="LLW55" s="245"/>
      <c r="LLX55" s="246"/>
      <c r="LLY55" s="247"/>
      <c r="LLZ55" s="243"/>
      <c r="LMA55" s="244"/>
      <c r="LMB55" s="664"/>
      <c r="LMC55" s="664"/>
      <c r="LMD55" s="664"/>
      <c r="LME55" s="245"/>
      <c r="LMF55" s="246"/>
      <c r="LMG55" s="247"/>
      <c r="LMH55" s="243"/>
      <c r="LMI55" s="244"/>
      <c r="LMJ55" s="664"/>
      <c r="LMK55" s="664"/>
      <c r="LML55" s="664"/>
      <c r="LMM55" s="245"/>
      <c r="LMN55" s="246"/>
      <c r="LMO55" s="247"/>
      <c r="LMP55" s="243"/>
      <c r="LMQ55" s="244"/>
      <c r="LMR55" s="664"/>
      <c r="LMS55" s="664"/>
      <c r="LMT55" s="664"/>
      <c r="LMU55" s="245"/>
      <c r="LMV55" s="246"/>
      <c r="LMW55" s="247"/>
      <c r="LMX55" s="243"/>
      <c r="LMY55" s="244"/>
      <c r="LMZ55" s="664"/>
      <c r="LNA55" s="664"/>
      <c r="LNB55" s="664"/>
      <c r="LNC55" s="245"/>
      <c r="LND55" s="246"/>
      <c r="LNE55" s="247"/>
      <c r="LNF55" s="243"/>
      <c r="LNG55" s="244"/>
      <c r="LNH55" s="664"/>
      <c r="LNI55" s="664"/>
      <c r="LNJ55" s="664"/>
      <c r="LNK55" s="245"/>
      <c r="LNL55" s="246"/>
      <c r="LNM55" s="247"/>
      <c r="LNN55" s="243"/>
      <c r="LNO55" s="244"/>
      <c r="LNP55" s="664"/>
      <c r="LNQ55" s="664"/>
      <c r="LNR55" s="664"/>
      <c r="LNS55" s="245"/>
      <c r="LNT55" s="246"/>
      <c r="LNU55" s="247"/>
      <c r="LNV55" s="243"/>
      <c r="LNW55" s="244"/>
      <c r="LNX55" s="664"/>
      <c r="LNY55" s="664"/>
      <c r="LNZ55" s="664"/>
      <c r="LOA55" s="245"/>
      <c r="LOB55" s="246"/>
      <c r="LOC55" s="247"/>
      <c r="LOD55" s="243"/>
      <c r="LOE55" s="244"/>
      <c r="LOF55" s="664"/>
      <c r="LOG55" s="664"/>
      <c r="LOH55" s="664"/>
      <c r="LOI55" s="245"/>
      <c r="LOJ55" s="246"/>
      <c r="LOK55" s="247"/>
      <c r="LOL55" s="243"/>
      <c r="LOM55" s="244"/>
      <c r="LON55" s="664"/>
      <c r="LOO55" s="664"/>
      <c r="LOP55" s="664"/>
      <c r="LOQ55" s="245"/>
      <c r="LOR55" s="246"/>
      <c r="LOS55" s="247"/>
      <c r="LOT55" s="243"/>
      <c r="LOU55" s="244"/>
      <c r="LOV55" s="664"/>
      <c r="LOW55" s="664"/>
      <c r="LOX55" s="664"/>
      <c r="LOY55" s="245"/>
      <c r="LOZ55" s="246"/>
      <c r="LPA55" s="247"/>
      <c r="LPB55" s="243"/>
      <c r="LPC55" s="244"/>
      <c r="LPD55" s="664"/>
      <c r="LPE55" s="664"/>
      <c r="LPF55" s="664"/>
      <c r="LPG55" s="245"/>
      <c r="LPH55" s="246"/>
      <c r="LPI55" s="247"/>
      <c r="LPJ55" s="243"/>
      <c r="LPK55" s="244"/>
      <c r="LPL55" s="664"/>
      <c r="LPM55" s="664"/>
      <c r="LPN55" s="664"/>
      <c r="LPO55" s="245"/>
      <c r="LPP55" s="246"/>
      <c r="LPQ55" s="247"/>
      <c r="LPR55" s="243"/>
      <c r="LPS55" s="244"/>
      <c r="LPT55" s="664"/>
      <c r="LPU55" s="664"/>
      <c r="LPV55" s="664"/>
      <c r="LPW55" s="245"/>
      <c r="LPX55" s="246"/>
      <c r="LPY55" s="247"/>
      <c r="LPZ55" s="243"/>
      <c r="LQA55" s="244"/>
      <c r="LQB55" s="664"/>
      <c r="LQC55" s="664"/>
      <c r="LQD55" s="664"/>
      <c r="LQE55" s="245"/>
      <c r="LQF55" s="246"/>
      <c r="LQG55" s="247"/>
      <c r="LQH55" s="243"/>
      <c r="LQI55" s="244"/>
      <c r="LQJ55" s="664"/>
      <c r="LQK55" s="664"/>
      <c r="LQL55" s="664"/>
      <c r="LQM55" s="245"/>
      <c r="LQN55" s="246"/>
      <c r="LQO55" s="247"/>
      <c r="LQP55" s="243"/>
      <c r="LQQ55" s="244"/>
      <c r="LQR55" s="664"/>
      <c r="LQS55" s="664"/>
      <c r="LQT55" s="664"/>
      <c r="LQU55" s="245"/>
      <c r="LQV55" s="246"/>
      <c r="LQW55" s="247"/>
      <c r="LQX55" s="243"/>
      <c r="LQY55" s="244"/>
      <c r="LQZ55" s="664"/>
      <c r="LRA55" s="664"/>
      <c r="LRB55" s="664"/>
      <c r="LRC55" s="245"/>
      <c r="LRD55" s="246"/>
      <c r="LRE55" s="247"/>
      <c r="LRF55" s="243"/>
      <c r="LRG55" s="244"/>
      <c r="LRH55" s="664"/>
      <c r="LRI55" s="664"/>
      <c r="LRJ55" s="664"/>
      <c r="LRK55" s="245"/>
      <c r="LRL55" s="246"/>
      <c r="LRM55" s="247"/>
      <c r="LRN55" s="243"/>
      <c r="LRO55" s="244"/>
      <c r="LRP55" s="664"/>
      <c r="LRQ55" s="664"/>
      <c r="LRR55" s="664"/>
      <c r="LRS55" s="245"/>
      <c r="LRT55" s="246"/>
      <c r="LRU55" s="247"/>
      <c r="LRV55" s="243"/>
      <c r="LRW55" s="244"/>
      <c r="LRX55" s="664"/>
      <c r="LRY55" s="664"/>
      <c r="LRZ55" s="664"/>
      <c r="LSA55" s="245"/>
      <c r="LSB55" s="246"/>
      <c r="LSC55" s="247"/>
      <c r="LSD55" s="243"/>
      <c r="LSE55" s="244"/>
      <c r="LSF55" s="664"/>
      <c r="LSG55" s="664"/>
      <c r="LSH55" s="664"/>
      <c r="LSI55" s="245"/>
      <c r="LSJ55" s="246"/>
      <c r="LSK55" s="247"/>
      <c r="LSL55" s="243"/>
      <c r="LSM55" s="244"/>
      <c r="LSN55" s="664"/>
      <c r="LSO55" s="664"/>
      <c r="LSP55" s="664"/>
      <c r="LSQ55" s="245"/>
      <c r="LSR55" s="246"/>
      <c r="LSS55" s="247"/>
      <c r="LST55" s="243"/>
      <c r="LSU55" s="244"/>
      <c r="LSV55" s="664"/>
      <c r="LSW55" s="664"/>
      <c r="LSX55" s="664"/>
      <c r="LSY55" s="245"/>
      <c r="LSZ55" s="246"/>
      <c r="LTA55" s="247"/>
      <c r="LTB55" s="243"/>
      <c r="LTC55" s="244"/>
      <c r="LTD55" s="664"/>
      <c r="LTE55" s="664"/>
      <c r="LTF55" s="664"/>
      <c r="LTG55" s="245"/>
      <c r="LTH55" s="246"/>
      <c r="LTI55" s="247"/>
      <c r="LTJ55" s="243"/>
      <c r="LTK55" s="244"/>
      <c r="LTL55" s="664"/>
      <c r="LTM55" s="664"/>
      <c r="LTN55" s="664"/>
      <c r="LTO55" s="245"/>
      <c r="LTP55" s="246"/>
      <c r="LTQ55" s="247"/>
      <c r="LTR55" s="243"/>
      <c r="LTS55" s="244"/>
      <c r="LTT55" s="664"/>
      <c r="LTU55" s="664"/>
      <c r="LTV55" s="664"/>
      <c r="LTW55" s="245"/>
      <c r="LTX55" s="246"/>
      <c r="LTY55" s="247"/>
      <c r="LTZ55" s="243"/>
      <c r="LUA55" s="244"/>
      <c r="LUB55" s="664"/>
      <c r="LUC55" s="664"/>
      <c r="LUD55" s="664"/>
      <c r="LUE55" s="245"/>
      <c r="LUF55" s="246"/>
      <c r="LUG55" s="247"/>
      <c r="LUH55" s="243"/>
      <c r="LUI55" s="244"/>
      <c r="LUJ55" s="664"/>
      <c r="LUK55" s="664"/>
      <c r="LUL55" s="664"/>
      <c r="LUM55" s="245"/>
      <c r="LUN55" s="246"/>
      <c r="LUO55" s="247"/>
      <c r="LUP55" s="243"/>
      <c r="LUQ55" s="244"/>
      <c r="LUR55" s="664"/>
      <c r="LUS55" s="664"/>
      <c r="LUT55" s="664"/>
      <c r="LUU55" s="245"/>
      <c r="LUV55" s="246"/>
      <c r="LUW55" s="247"/>
      <c r="LUX55" s="243"/>
      <c r="LUY55" s="244"/>
      <c r="LUZ55" s="664"/>
      <c r="LVA55" s="664"/>
      <c r="LVB55" s="664"/>
      <c r="LVC55" s="245"/>
      <c r="LVD55" s="246"/>
      <c r="LVE55" s="247"/>
      <c r="LVF55" s="243"/>
      <c r="LVG55" s="244"/>
      <c r="LVH55" s="664"/>
      <c r="LVI55" s="664"/>
      <c r="LVJ55" s="664"/>
      <c r="LVK55" s="245"/>
      <c r="LVL55" s="246"/>
      <c r="LVM55" s="247"/>
      <c r="LVN55" s="243"/>
      <c r="LVO55" s="244"/>
      <c r="LVP55" s="664"/>
      <c r="LVQ55" s="664"/>
      <c r="LVR55" s="664"/>
      <c r="LVS55" s="245"/>
      <c r="LVT55" s="246"/>
      <c r="LVU55" s="247"/>
      <c r="LVV55" s="243"/>
      <c r="LVW55" s="244"/>
      <c r="LVX55" s="664"/>
      <c r="LVY55" s="664"/>
      <c r="LVZ55" s="664"/>
      <c r="LWA55" s="245"/>
      <c r="LWB55" s="246"/>
      <c r="LWC55" s="247"/>
      <c r="LWD55" s="243"/>
      <c r="LWE55" s="244"/>
      <c r="LWF55" s="664"/>
      <c r="LWG55" s="664"/>
      <c r="LWH55" s="664"/>
      <c r="LWI55" s="245"/>
      <c r="LWJ55" s="246"/>
      <c r="LWK55" s="247"/>
      <c r="LWL55" s="243"/>
      <c r="LWM55" s="244"/>
      <c r="LWN55" s="664"/>
      <c r="LWO55" s="664"/>
      <c r="LWP55" s="664"/>
      <c r="LWQ55" s="245"/>
      <c r="LWR55" s="246"/>
      <c r="LWS55" s="247"/>
      <c r="LWT55" s="243"/>
      <c r="LWU55" s="244"/>
      <c r="LWV55" s="664"/>
      <c r="LWW55" s="664"/>
      <c r="LWX55" s="664"/>
      <c r="LWY55" s="245"/>
      <c r="LWZ55" s="246"/>
      <c r="LXA55" s="247"/>
      <c r="LXB55" s="243"/>
      <c r="LXC55" s="244"/>
      <c r="LXD55" s="664"/>
      <c r="LXE55" s="664"/>
      <c r="LXF55" s="664"/>
      <c r="LXG55" s="245"/>
      <c r="LXH55" s="246"/>
      <c r="LXI55" s="247"/>
      <c r="LXJ55" s="243"/>
      <c r="LXK55" s="244"/>
      <c r="LXL55" s="664"/>
      <c r="LXM55" s="664"/>
      <c r="LXN55" s="664"/>
      <c r="LXO55" s="245"/>
      <c r="LXP55" s="246"/>
      <c r="LXQ55" s="247"/>
      <c r="LXR55" s="243"/>
      <c r="LXS55" s="244"/>
      <c r="LXT55" s="664"/>
      <c r="LXU55" s="664"/>
      <c r="LXV55" s="664"/>
      <c r="LXW55" s="245"/>
      <c r="LXX55" s="246"/>
      <c r="LXY55" s="247"/>
      <c r="LXZ55" s="243"/>
      <c r="LYA55" s="244"/>
      <c r="LYB55" s="664"/>
      <c r="LYC55" s="664"/>
      <c r="LYD55" s="664"/>
      <c r="LYE55" s="245"/>
      <c r="LYF55" s="246"/>
      <c r="LYG55" s="247"/>
      <c r="LYH55" s="243"/>
      <c r="LYI55" s="244"/>
      <c r="LYJ55" s="664"/>
      <c r="LYK55" s="664"/>
      <c r="LYL55" s="664"/>
      <c r="LYM55" s="245"/>
      <c r="LYN55" s="246"/>
      <c r="LYO55" s="247"/>
      <c r="LYP55" s="243"/>
      <c r="LYQ55" s="244"/>
      <c r="LYR55" s="664"/>
      <c r="LYS55" s="664"/>
      <c r="LYT55" s="664"/>
      <c r="LYU55" s="245"/>
      <c r="LYV55" s="246"/>
      <c r="LYW55" s="247"/>
      <c r="LYX55" s="243"/>
      <c r="LYY55" s="244"/>
      <c r="LYZ55" s="664"/>
      <c r="LZA55" s="664"/>
      <c r="LZB55" s="664"/>
      <c r="LZC55" s="245"/>
      <c r="LZD55" s="246"/>
      <c r="LZE55" s="247"/>
      <c r="LZF55" s="243"/>
      <c r="LZG55" s="244"/>
      <c r="LZH55" s="664"/>
      <c r="LZI55" s="664"/>
      <c r="LZJ55" s="664"/>
      <c r="LZK55" s="245"/>
      <c r="LZL55" s="246"/>
      <c r="LZM55" s="247"/>
      <c r="LZN55" s="243"/>
      <c r="LZO55" s="244"/>
      <c r="LZP55" s="664"/>
      <c r="LZQ55" s="664"/>
      <c r="LZR55" s="664"/>
      <c r="LZS55" s="245"/>
      <c r="LZT55" s="246"/>
      <c r="LZU55" s="247"/>
      <c r="LZV55" s="243"/>
      <c r="LZW55" s="244"/>
      <c r="LZX55" s="664"/>
      <c r="LZY55" s="664"/>
      <c r="LZZ55" s="664"/>
      <c r="MAA55" s="245"/>
      <c r="MAB55" s="246"/>
      <c r="MAC55" s="247"/>
      <c r="MAD55" s="243"/>
      <c r="MAE55" s="244"/>
      <c r="MAF55" s="664"/>
      <c r="MAG55" s="664"/>
      <c r="MAH55" s="664"/>
      <c r="MAI55" s="245"/>
      <c r="MAJ55" s="246"/>
      <c r="MAK55" s="247"/>
      <c r="MAL55" s="243"/>
      <c r="MAM55" s="244"/>
      <c r="MAN55" s="664"/>
      <c r="MAO55" s="664"/>
      <c r="MAP55" s="664"/>
      <c r="MAQ55" s="245"/>
      <c r="MAR55" s="246"/>
      <c r="MAS55" s="247"/>
      <c r="MAT55" s="243"/>
      <c r="MAU55" s="244"/>
      <c r="MAV55" s="664"/>
      <c r="MAW55" s="664"/>
      <c r="MAX55" s="664"/>
      <c r="MAY55" s="245"/>
      <c r="MAZ55" s="246"/>
      <c r="MBA55" s="247"/>
      <c r="MBB55" s="243"/>
      <c r="MBC55" s="244"/>
      <c r="MBD55" s="664"/>
      <c r="MBE55" s="664"/>
      <c r="MBF55" s="664"/>
      <c r="MBG55" s="245"/>
      <c r="MBH55" s="246"/>
      <c r="MBI55" s="247"/>
      <c r="MBJ55" s="243"/>
      <c r="MBK55" s="244"/>
      <c r="MBL55" s="664"/>
      <c r="MBM55" s="664"/>
      <c r="MBN55" s="664"/>
      <c r="MBO55" s="245"/>
      <c r="MBP55" s="246"/>
      <c r="MBQ55" s="247"/>
      <c r="MBR55" s="243"/>
      <c r="MBS55" s="244"/>
      <c r="MBT55" s="664"/>
      <c r="MBU55" s="664"/>
      <c r="MBV55" s="664"/>
      <c r="MBW55" s="245"/>
      <c r="MBX55" s="246"/>
      <c r="MBY55" s="247"/>
      <c r="MBZ55" s="243"/>
      <c r="MCA55" s="244"/>
      <c r="MCB55" s="664"/>
      <c r="MCC55" s="664"/>
      <c r="MCD55" s="664"/>
      <c r="MCE55" s="245"/>
      <c r="MCF55" s="246"/>
      <c r="MCG55" s="247"/>
      <c r="MCH55" s="243"/>
      <c r="MCI55" s="244"/>
      <c r="MCJ55" s="664"/>
      <c r="MCK55" s="664"/>
      <c r="MCL55" s="664"/>
      <c r="MCM55" s="245"/>
      <c r="MCN55" s="246"/>
      <c r="MCO55" s="247"/>
      <c r="MCP55" s="243"/>
      <c r="MCQ55" s="244"/>
      <c r="MCR55" s="664"/>
      <c r="MCS55" s="664"/>
      <c r="MCT55" s="664"/>
      <c r="MCU55" s="245"/>
      <c r="MCV55" s="246"/>
      <c r="MCW55" s="247"/>
      <c r="MCX55" s="243"/>
      <c r="MCY55" s="244"/>
      <c r="MCZ55" s="664"/>
      <c r="MDA55" s="664"/>
      <c r="MDB55" s="664"/>
      <c r="MDC55" s="245"/>
      <c r="MDD55" s="246"/>
      <c r="MDE55" s="247"/>
      <c r="MDF55" s="243"/>
      <c r="MDG55" s="244"/>
      <c r="MDH55" s="664"/>
      <c r="MDI55" s="664"/>
      <c r="MDJ55" s="664"/>
      <c r="MDK55" s="245"/>
      <c r="MDL55" s="246"/>
      <c r="MDM55" s="247"/>
      <c r="MDN55" s="243"/>
      <c r="MDO55" s="244"/>
      <c r="MDP55" s="664"/>
      <c r="MDQ55" s="664"/>
      <c r="MDR55" s="664"/>
      <c r="MDS55" s="245"/>
      <c r="MDT55" s="246"/>
      <c r="MDU55" s="247"/>
      <c r="MDV55" s="243"/>
      <c r="MDW55" s="244"/>
      <c r="MDX55" s="664"/>
      <c r="MDY55" s="664"/>
      <c r="MDZ55" s="664"/>
      <c r="MEA55" s="245"/>
      <c r="MEB55" s="246"/>
      <c r="MEC55" s="247"/>
      <c r="MED55" s="243"/>
      <c r="MEE55" s="244"/>
      <c r="MEF55" s="664"/>
      <c r="MEG55" s="664"/>
      <c r="MEH55" s="664"/>
      <c r="MEI55" s="245"/>
      <c r="MEJ55" s="246"/>
      <c r="MEK55" s="247"/>
      <c r="MEL55" s="243"/>
      <c r="MEM55" s="244"/>
      <c r="MEN55" s="664"/>
      <c r="MEO55" s="664"/>
      <c r="MEP55" s="664"/>
      <c r="MEQ55" s="245"/>
      <c r="MER55" s="246"/>
      <c r="MES55" s="247"/>
      <c r="MET55" s="243"/>
      <c r="MEU55" s="244"/>
      <c r="MEV55" s="664"/>
      <c r="MEW55" s="664"/>
      <c r="MEX55" s="664"/>
      <c r="MEY55" s="245"/>
      <c r="MEZ55" s="246"/>
      <c r="MFA55" s="247"/>
      <c r="MFB55" s="243"/>
      <c r="MFC55" s="244"/>
      <c r="MFD55" s="664"/>
      <c r="MFE55" s="664"/>
      <c r="MFF55" s="664"/>
      <c r="MFG55" s="245"/>
      <c r="MFH55" s="246"/>
      <c r="MFI55" s="247"/>
      <c r="MFJ55" s="243"/>
      <c r="MFK55" s="244"/>
      <c r="MFL55" s="664"/>
      <c r="MFM55" s="664"/>
      <c r="MFN55" s="664"/>
      <c r="MFO55" s="245"/>
      <c r="MFP55" s="246"/>
      <c r="MFQ55" s="247"/>
      <c r="MFR55" s="243"/>
      <c r="MFS55" s="244"/>
      <c r="MFT55" s="664"/>
      <c r="MFU55" s="664"/>
      <c r="MFV55" s="664"/>
      <c r="MFW55" s="245"/>
      <c r="MFX55" s="246"/>
      <c r="MFY55" s="247"/>
      <c r="MFZ55" s="243"/>
      <c r="MGA55" s="244"/>
      <c r="MGB55" s="664"/>
      <c r="MGC55" s="664"/>
      <c r="MGD55" s="664"/>
      <c r="MGE55" s="245"/>
      <c r="MGF55" s="246"/>
      <c r="MGG55" s="247"/>
      <c r="MGH55" s="243"/>
      <c r="MGI55" s="244"/>
      <c r="MGJ55" s="664"/>
      <c r="MGK55" s="664"/>
      <c r="MGL55" s="664"/>
      <c r="MGM55" s="245"/>
      <c r="MGN55" s="246"/>
      <c r="MGO55" s="247"/>
      <c r="MGP55" s="243"/>
      <c r="MGQ55" s="244"/>
      <c r="MGR55" s="664"/>
      <c r="MGS55" s="664"/>
      <c r="MGT55" s="664"/>
      <c r="MGU55" s="245"/>
      <c r="MGV55" s="246"/>
      <c r="MGW55" s="247"/>
      <c r="MGX55" s="243"/>
      <c r="MGY55" s="244"/>
      <c r="MGZ55" s="664"/>
      <c r="MHA55" s="664"/>
      <c r="MHB55" s="664"/>
      <c r="MHC55" s="245"/>
      <c r="MHD55" s="246"/>
      <c r="MHE55" s="247"/>
      <c r="MHF55" s="243"/>
      <c r="MHG55" s="244"/>
      <c r="MHH55" s="664"/>
      <c r="MHI55" s="664"/>
      <c r="MHJ55" s="664"/>
      <c r="MHK55" s="245"/>
      <c r="MHL55" s="246"/>
      <c r="MHM55" s="247"/>
      <c r="MHN55" s="243"/>
      <c r="MHO55" s="244"/>
      <c r="MHP55" s="664"/>
      <c r="MHQ55" s="664"/>
      <c r="MHR55" s="664"/>
      <c r="MHS55" s="245"/>
      <c r="MHT55" s="246"/>
      <c r="MHU55" s="247"/>
      <c r="MHV55" s="243"/>
      <c r="MHW55" s="244"/>
      <c r="MHX55" s="664"/>
      <c r="MHY55" s="664"/>
      <c r="MHZ55" s="664"/>
      <c r="MIA55" s="245"/>
      <c r="MIB55" s="246"/>
      <c r="MIC55" s="247"/>
      <c r="MID55" s="243"/>
      <c r="MIE55" s="244"/>
      <c r="MIF55" s="664"/>
      <c r="MIG55" s="664"/>
      <c r="MIH55" s="664"/>
      <c r="MII55" s="245"/>
      <c r="MIJ55" s="246"/>
      <c r="MIK55" s="247"/>
      <c r="MIL55" s="243"/>
      <c r="MIM55" s="244"/>
      <c r="MIN55" s="664"/>
      <c r="MIO55" s="664"/>
      <c r="MIP55" s="664"/>
      <c r="MIQ55" s="245"/>
      <c r="MIR55" s="246"/>
      <c r="MIS55" s="247"/>
      <c r="MIT55" s="243"/>
      <c r="MIU55" s="244"/>
      <c r="MIV55" s="664"/>
      <c r="MIW55" s="664"/>
      <c r="MIX55" s="664"/>
      <c r="MIY55" s="245"/>
      <c r="MIZ55" s="246"/>
      <c r="MJA55" s="247"/>
      <c r="MJB55" s="243"/>
      <c r="MJC55" s="244"/>
      <c r="MJD55" s="664"/>
      <c r="MJE55" s="664"/>
      <c r="MJF55" s="664"/>
      <c r="MJG55" s="245"/>
      <c r="MJH55" s="246"/>
      <c r="MJI55" s="247"/>
      <c r="MJJ55" s="243"/>
      <c r="MJK55" s="244"/>
      <c r="MJL55" s="664"/>
      <c r="MJM55" s="664"/>
      <c r="MJN55" s="664"/>
      <c r="MJO55" s="245"/>
      <c r="MJP55" s="246"/>
      <c r="MJQ55" s="247"/>
      <c r="MJR55" s="243"/>
      <c r="MJS55" s="244"/>
      <c r="MJT55" s="664"/>
      <c r="MJU55" s="664"/>
      <c r="MJV55" s="664"/>
      <c r="MJW55" s="245"/>
      <c r="MJX55" s="246"/>
      <c r="MJY55" s="247"/>
      <c r="MJZ55" s="243"/>
      <c r="MKA55" s="244"/>
      <c r="MKB55" s="664"/>
      <c r="MKC55" s="664"/>
      <c r="MKD55" s="664"/>
      <c r="MKE55" s="245"/>
      <c r="MKF55" s="246"/>
      <c r="MKG55" s="247"/>
      <c r="MKH55" s="243"/>
      <c r="MKI55" s="244"/>
      <c r="MKJ55" s="664"/>
      <c r="MKK55" s="664"/>
      <c r="MKL55" s="664"/>
      <c r="MKM55" s="245"/>
      <c r="MKN55" s="246"/>
      <c r="MKO55" s="247"/>
      <c r="MKP55" s="243"/>
      <c r="MKQ55" s="244"/>
      <c r="MKR55" s="664"/>
      <c r="MKS55" s="664"/>
      <c r="MKT55" s="664"/>
      <c r="MKU55" s="245"/>
      <c r="MKV55" s="246"/>
      <c r="MKW55" s="247"/>
      <c r="MKX55" s="243"/>
      <c r="MKY55" s="244"/>
      <c r="MKZ55" s="664"/>
      <c r="MLA55" s="664"/>
      <c r="MLB55" s="664"/>
      <c r="MLC55" s="245"/>
      <c r="MLD55" s="246"/>
      <c r="MLE55" s="247"/>
      <c r="MLF55" s="243"/>
      <c r="MLG55" s="244"/>
      <c r="MLH55" s="664"/>
      <c r="MLI55" s="664"/>
      <c r="MLJ55" s="664"/>
      <c r="MLK55" s="245"/>
      <c r="MLL55" s="246"/>
      <c r="MLM55" s="247"/>
      <c r="MLN55" s="243"/>
      <c r="MLO55" s="244"/>
      <c r="MLP55" s="664"/>
      <c r="MLQ55" s="664"/>
      <c r="MLR55" s="664"/>
      <c r="MLS55" s="245"/>
      <c r="MLT55" s="246"/>
      <c r="MLU55" s="247"/>
      <c r="MLV55" s="243"/>
      <c r="MLW55" s="244"/>
      <c r="MLX55" s="664"/>
      <c r="MLY55" s="664"/>
      <c r="MLZ55" s="664"/>
      <c r="MMA55" s="245"/>
      <c r="MMB55" s="246"/>
      <c r="MMC55" s="247"/>
      <c r="MMD55" s="243"/>
      <c r="MME55" s="244"/>
      <c r="MMF55" s="664"/>
      <c r="MMG55" s="664"/>
      <c r="MMH55" s="664"/>
      <c r="MMI55" s="245"/>
      <c r="MMJ55" s="246"/>
      <c r="MMK55" s="247"/>
      <c r="MML55" s="243"/>
      <c r="MMM55" s="244"/>
      <c r="MMN55" s="664"/>
      <c r="MMO55" s="664"/>
      <c r="MMP55" s="664"/>
      <c r="MMQ55" s="245"/>
      <c r="MMR55" s="246"/>
      <c r="MMS55" s="247"/>
      <c r="MMT55" s="243"/>
      <c r="MMU55" s="244"/>
      <c r="MMV55" s="664"/>
      <c r="MMW55" s="664"/>
      <c r="MMX55" s="664"/>
      <c r="MMY55" s="245"/>
      <c r="MMZ55" s="246"/>
      <c r="MNA55" s="247"/>
      <c r="MNB55" s="243"/>
      <c r="MNC55" s="244"/>
      <c r="MND55" s="664"/>
      <c r="MNE55" s="664"/>
      <c r="MNF55" s="664"/>
      <c r="MNG55" s="245"/>
      <c r="MNH55" s="246"/>
      <c r="MNI55" s="247"/>
      <c r="MNJ55" s="243"/>
      <c r="MNK55" s="244"/>
      <c r="MNL55" s="664"/>
      <c r="MNM55" s="664"/>
      <c r="MNN55" s="664"/>
      <c r="MNO55" s="245"/>
      <c r="MNP55" s="246"/>
      <c r="MNQ55" s="247"/>
      <c r="MNR55" s="243"/>
      <c r="MNS55" s="244"/>
      <c r="MNT55" s="664"/>
      <c r="MNU55" s="664"/>
      <c r="MNV55" s="664"/>
      <c r="MNW55" s="245"/>
      <c r="MNX55" s="246"/>
      <c r="MNY55" s="247"/>
      <c r="MNZ55" s="243"/>
      <c r="MOA55" s="244"/>
      <c r="MOB55" s="664"/>
      <c r="MOC55" s="664"/>
      <c r="MOD55" s="664"/>
      <c r="MOE55" s="245"/>
      <c r="MOF55" s="246"/>
      <c r="MOG55" s="247"/>
      <c r="MOH55" s="243"/>
      <c r="MOI55" s="244"/>
      <c r="MOJ55" s="664"/>
      <c r="MOK55" s="664"/>
      <c r="MOL55" s="664"/>
      <c r="MOM55" s="245"/>
      <c r="MON55" s="246"/>
      <c r="MOO55" s="247"/>
      <c r="MOP55" s="243"/>
      <c r="MOQ55" s="244"/>
      <c r="MOR55" s="664"/>
      <c r="MOS55" s="664"/>
      <c r="MOT55" s="664"/>
      <c r="MOU55" s="245"/>
      <c r="MOV55" s="246"/>
      <c r="MOW55" s="247"/>
      <c r="MOX55" s="243"/>
      <c r="MOY55" s="244"/>
      <c r="MOZ55" s="664"/>
      <c r="MPA55" s="664"/>
      <c r="MPB55" s="664"/>
      <c r="MPC55" s="245"/>
      <c r="MPD55" s="246"/>
      <c r="MPE55" s="247"/>
      <c r="MPF55" s="243"/>
      <c r="MPG55" s="244"/>
      <c r="MPH55" s="664"/>
      <c r="MPI55" s="664"/>
      <c r="MPJ55" s="664"/>
      <c r="MPK55" s="245"/>
      <c r="MPL55" s="246"/>
      <c r="MPM55" s="247"/>
      <c r="MPN55" s="243"/>
      <c r="MPO55" s="244"/>
      <c r="MPP55" s="664"/>
      <c r="MPQ55" s="664"/>
      <c r="MPR55" s="664"/>
      <c r="MPS55" s="245"/>
      <c r="MPT55" s="246"/>
      <c r="MPU55" s="247"/>
      <c r="MPV55" s="243"/>
      <c r="MPW55" s="244"/>
      <c r="MPX55" s="664"/>
      <c r="MPY55" s="664"/>
      <c r="MPZ55" s="664"/>
      <c r="MQA55" s="245"/>
      <c r="MQB55" s="246"/>
      <c r="MQC55" s="247"/>
      <c r="MQD55" s="243"/>
      <c r="MQE55" s="244"/>
      <c r="MQF55" s="664"/>
      <c r="MQG55" s="664"/>
      <c r="MQH55" s="664"/>
      <c r="MQI55" s="245"/>
      <c r="MQJ55" s="246"/>
      <c r="MQK55" s="247"/>
      <c r="MQL55" s="243"/>
      <c r="MQM55" s="244"/>
      <c r="MQN55" s="664"/>
      <c r="MQO55" s="664"/>
      <c r="MQP55" s="664"/>
      <c r="MQQ55" s="245"/>
      <c r="MQR55" s="246"/>
      <c r="MQS55" s="247"/>
      <c r="MQT55" s="243"/>
      <c r="MQU55" s="244"/>
      <c r="MQV55" s="664"/>
      <c r="MQW55" s="664"/>
      <c r="MQX55" s="664"/>
      <c r="MQY55" s="245"/>
      <c r="MQZ55" s="246"/>
      <c r="MRA55" s="247"/>
      <c r="MRB55" s="243"/>
      <c r="MRC55" s="244"/>
      <c r="MRD55" s="664"/>
      <c r="MRE55" s="664"/>
      <c r="MRF55" s="664"/>
      <c r="MRG55" s="245"/>
      <c r="MRH55" s="246"/>
      <c r="MRI55" s="247"/>
      <c r="MRJ55" s="243"/>
      <c r="MRK55" s="244"/>
      <c r="MRL55" s="664"/>
      <c r="MRM55" s="664"/>
      <c r="MRN55" s="664"/>
      <c r="MRO55" s="245"/>
      <c r="MRP55" s="246"/>
      <c r="MRQ55" s="247"/>
      <c r="MRR55" s="243"/>
      <c r="MRS55" s="244"/>
      <c r="MRT55" s="664"/>
      <c r="MRU55" s="664"/>
      <c r="MRV55" s="664"/>
      <c r="MRW55" s="245"/>
      <c r="MRX55" s="246"/>
      <c r="MRY55" s="247"/>
      <c r="MRZ55" s="243"/>
      <c r="MSA55" s="244"/>
      <c r="MSB55" s="664"/>
      <c r="MSC55" s="664"/>
      <c r="MSD55" s="664"/>
      <c r="MSE55" s="245"/>
      <c r="MSF55" s="246"/>
      <c r="MSG55" s="247"/>
      <c r="MSH55" s="243"/>
      <c r="MSI55" s="244"/>
      <c r="MSJ55" s="664"/>
      <c r="MSK55" s="664"/>
      <c r="MSL55" s="664"/>
      <c r="MSM55" s="245"/>
      <c r="MSN55" s="246"/>
      <c r="MSO55" s="247"/>
      <c r="MSP55" s="243"/>
      <c r="MSQ55" s="244"/>
      <c r="MSR55" s="664"/>
      <c r="MSS55" s="664"/>
      <c r="MST55" s="664"/>
      <c r="MSU55" s="245"/>
      <c r="MSV55" s="246"/>
      <c r="MSW55" s="247"/>
      <c r="MSX55" s="243"/>
      <c r="MSY55" s="244"/>
      <c r="MSZ55" s="664"/>
      <c r="MTA55" s="664"/>
      <c r="MTB55" s="664"/>
      <c r="MTC55" s="245"/>
      <c r="MTD55" s="246"/>
      <c r="MTE55" s="247"/>
      <c r="MTF55" s="243"/>
      <c r="MTG55" s="244"/>
      <c r="MTH55" s="664"/>
      <c r="MTI55" s="664"/>
      <c r="MTJ55" s="664"/>
      <c r="MTK55" s="245"/>
      <c r="MTL55" s="246"/>
      <c r="MTM55" s="247"/>
      <c r="MTN55" s="243"/>
      <c r="MTO55" s="244"/>
      <c r="MTP55" s="664"/>
      <c r="MTQ55" s="664"/>
      <c r="MTR55" s="664"/>
      <c r="MTS55" s="245"/>
      <c r="MTT55" s="246"/>
      <c r="MTU55" s="247"/>
      <c r="MTV55" s="243"/>
      <c r="MTW55" s="244"/>
      <c r="MTX55" s="664"/>
      <c r="MTY55" s="664"/>
      <c r="MTZ55" s="664"/>
      <c r="MUA55" s="245"/>
      <c r="MUB55" s="246"/>
      <c r="MUC55" s="247"/>
      <c r="MUD55" s="243"/>
      <c r="MUE55" s="244"/>
      <c r="MUF55" s="664"/>
      <c r="MUG55" s="664"/>
      <c r="MUH55" s="664"/>
      <c r="MUI55" s="245"/>
      <c r="MUJ55" s="246"/>
      <c r="MUK55" s="247"/>
      <c r="MUL55" s="243"/>
      <c r="MUM55" s="244"/>
      <c r="MUN55" s="664"/>
      <c r="MUO55" s="664"/>
      <c r="MUP55" s="664"/>
      <c r="MUQ55" s="245"/>
      <c r="MUR55" s="246"/>
      <c r="MUS55" s="247"/>
      <c r="MUT55" s="243"/>
      <c r="MUU55" s="244"/>
      <c r="MUV55" s="664"/>
      <c r="MUW55" s="664"/>
      <c r="MUX55" s="664"/>
      <c r="MUY55" s="245"/>
      <c r="MUZ55" s="246"/>
      <c r="MVA55" s="247"/>
      <c r="MVB55" s="243"/>
      <c r="MVC55" s="244"/>
      <c r="MVD55" s="664"/>
      <c r="MVE55" s="664"/>
      <c r="MVF55" s="664"/>
      <c r="MVG55" s="245"/>
      <c r="MVH55" s="246"/>
      <c r="MVI55" s="247"/>
      <c r="MVJ55" s="243"/>
      <c r="MVK55" s="244"/>
      <c r="MVL55" s="664"/>
      <c r="MVM55" s="664"/>
      <c r="MVN55" s="664"/>
      <c r="MVO55" s="245"/>
      <c r="MVP55" s="246"/>
      <c r="MVQ55" s="247"/>
      <c r="MVR55" s="243"/>
      <c r="MVS55" s="244"/>
      <c r="MVT55" s="664"/>
      <c r="MVU55" s="664"/>
      <c r="MVV55" s="664"/>
      <c r="MVW55" s="245"/>
      <c r="MVX55" s="246"/>
      <c r="MVY55" s="247"/>
      <c r="MVZ55" s="243"/>
      <c r="MWA55" s="244"/>
      <c r="MWB55" s="664"/>
      <c r="MWC55" s="664"/>
      <c r="MWD55" s="664"/>
      <c r="MWE55" s="245"/>
      <c r="MWF55" s="246"/>
      <c r="MWG55" s="247"/>
      <c r="MWH55" s="243"/>
      <c r="MWI55" s="244"/>
      <c r="MWJ55" s="664"/>
      <c r="MWK55" s="664"/>
      <c r="MWL55" s="664"/>
      <c r="MWM55" s="245"/>
      <c r="MWN55" s="246"/>
      <c r="MWO55" s="247"/>
      <c r="MWP55" s="243"/>
      <c r="MWQ55" s="244"/>
      <c r="MWR55" s="664"/>
      <c r="MWS55" s="664"/>
      <c r="MWT55" s="664"/>
      <c r="MWU55" s="245"/>
      <c r="MWV55" s="246"/>
      <c r="MWW55" s="247"/>
      <c r="MWX55" s="243"/>
      <c r="MWY55" s="244"/>
      <c r="MWZ55" s="664"/>
      <c r="MXA55" s="664"/>
      <c r="MXB55" s="664"/>
      <c r="MXC55" s="245"/>
      <c r="MXD55" s="246"/>
      <c r="MXE55" s="247"/>
      <c r="MXF55" s="243"/>
      <c r="MXG55" s="244"/>
      <c r="MXH55" s="664"/>
      <c r="MXI55" s="664"/>
      <c r="MXJ55" s="664"/>
      <c r="MXK55" s="245"/>
      <c r="MXL55" s="246"/>
      <c r="MXM55" s="247"/>
      <c r="MXN55" s="243"/>
      <c r="MXO55" s="244"/>
      <c r="MXP55" s="664"/>
      <c r="MXQ55" s="664"/>
      <c r="MXR55" s="664"/>
      <c r="MXS55" s="245"/>
      <c r="MXT55" s="246"/>
      <c r="MXU55" s="247"/>
      <c r="MXV55" s="243"/>
      <c r="MXW55" s="244"/>
      <c r="MXX55" s="664"/>
      <c r="MXY55" s="664"/>
      <c r="MXZ55" s="664"/>
      <c r="MYA55" s="245"/>
      <c r="MYB55" s="246"/>
      <c r="MYC55" s="247"/>
      <c r="MYD55" s="243"/>
      <c r="MYE55" s="244"/>
      <c r="MYF55" s="664"/>
      <c r="MYG55" s="664"/>
      <c r="MYH55" s="664"/>
      <c r="MYI55" s="245"/>
      <c r="MYJ55" s="246"/>
      <c r="MYK55" s="247"/>
      <c r="MYL55" s="243"/>
      <c r="MYM55" s="244"/>
      <c r="MYN55" s="664"/>
      <c r="MYO55" s="664"/>
      <c r="MYP55" s="664"/>
      <c r="MYQ55" s="245"/>
      <c r="MYR55" s="246"/>
      <c r="MYS55" s="247"/>
      <c r="MYT55" s="243"/>
      <c r="MYU55" s="244"/>
      <c r="MYV55" s="664"/>
      <c r="MYW55" s="664"/>
      <c r="MYX55" s="664"/>
      <c r="MYY55" s="245"/>
      <c r="MYZ55" s="246"/>
      <c r="MZA55" s="247"/>
      <c r="MZB55" s="243"/>
      <c r="MZC55" s="244"/>
      <c r="MZD55" s="664"/>
      <c r="MZE55" s="664"/>
      <c r="MZF55" s="664"/>
      <c r="MZG55" s="245"/>
      <c r="MZH55" s="246"/>
      <c r="MZI55" s="247"/>
      <c r="MZJ55" s="243"/>
      <c r="MZK55" s="244"/>
      <c r="MZL55" s="664"/>
      <c r="MZM55" s="664"/>
      <c r="MZN55" s="664"/>
      <c r="MZO55" s="245"/>
      <c r="MZP55" s="246"/>
      <c r="MZQ55" s="247"/>
      <c r="MZR55" s="243"/>
      <c r="MZS55" s="244"/>
      <c r="MZT55" s="664"/>
      <c r="MZU55" s="664"/>
      <c r="MZV55" s="664"/>
      <c r="MZW55" s="245"/>
      <c r="MZX55" s="246"/>
      <c r="MZY55" s="247"/>
      <c r="MZZ55" s="243"/>
      <c r="NAA55" s="244"/>
      <c r="NAB55" s="664"/>
      <c r="NAC55" s="664"/>
      <c r="NAD55" s="664"/>
      <c r="NAE55" s="245"/>
      <c r="NAF55" s="246"/>
      <c r="NAG55" s="247"/>
      <c r="NAH55" s="243"/>
      <c r="NAI55" s="244"/>
      <c r="NAJ55" s="664"/>
      <c r="NAK55" s="664"/>
      <c r="NAL55" s="664"/>
      <c r="NAM55" s="245"/>
      <c r="NAN55" s="246"/>
      <c r="NAO55" s="247"/>
      <c r="NAP55" s="243"/>
      <c r="NAQ55" s="244"/>
      <c r="NAR55" s="664"/>
      <c r="NAS55" s="664"/>
      <c r="NAT55" s="664"/>
      <c r="NAU55" s="245"/>
      <c r="NAV55" s="246"/>
      <c r="NAW55" s="247"/>
      <c r="NAX55" s="243"/>
      <c r="NAY55" s="244"/>
      <c r="NAZ55" s="664"/>
      <c r="NBA55" s="664"/>
      <c r="NBB55" s="664"/>
      <c r="NBC55" s="245"/>
      <c r="NBD55" s="246"/>
      <c r="NBE55" s="247"/>
      <c r="NBF55" s="243"/>
      <c r="NBG55" s="244"/>
      <c r="NBH55" s="664"/>
      <c r="NBI55" s="664"/>
      <c r="NBJ55" s="664"/>
      <c r="NBK55" s="245"/>
      <c r="NBL55" s="246"/>
      <c r="NBM55" s="247"/>
      <c r="NBN55" s="243"/>
      <c r="NBO55" s="244"/>
      <c r="NBP55" s="664"/>
      <c r="NBQ55" s="664"/>
      <c r="NBR55" s="664"/>
      <c r="NBS55" s="245"/>
      <c r="NBT55" s="246"/>
      <c r="NBU55" s="247"/>
      <c r="NBV55" s="243"/>
      <c r="NBW55" s="244"/>
      <c r="NBX55" s="664"/>
      <c r="NBY55" s="664"/>
      <c r="NBZ55" s="664"/>
      <c r="NCA55" s="245"/>
      <c r="NCB55" s="246"/>
      <c r="NCC55" s="247"/>
      <c r="NCD55" s="243"/>
      <c r="NCE55" s="244"/>
      <c r="NCF55" s="664"/>
      <c r="NCG55" s="664"/>
      <c r="NCH55" s="664"/>
      <c r="NCI55" s="245"/>
      <c r="NCJ55" s="246"/>
      <c r="NCK55" s="247"/>
      <c r="NCL55" s="243"/>
      <c r="NCM55" s="244"/>
      <c r="NCN55" s="664"/>
      <c r="NCO55" s="664"/>
      <c r="NCP55" s="664"/>
      <c r="NCQ55" s="245"/>
      <c r="NCR55" s="246"/>
      <c r="NCS55" s="247"/>
      <c r="NCT55" s="243"/>
      <c r="NCU55" s="244"/>
      <c r="NCV55" s="664"/>
      <c r="NCW55" s="664"/>
      <c r="NCX55" s="664"/>
      <c r="NCY55" s="245"/>
      <c r="NCZ55" s="246"/>
      <c r="NDA55" s="247"/>
      <c r="NDB55" s="243"/>
      <c r="NDC55" s="244"/>
      <c r="NDD55" s="664"/>
      <c r="NDE55" s="664"/>
      <c r="NDF55" s="664"/>
      <c r="NDG55" s="245"/>
      <c r="NDH55" s="246"/>
      <c r="NDI55" s="247"/>
      <c r="NDJ55" s="243"/>
      <c r="NDK55" s="244"/>
      <c r="NDL55" s="664"/>
      <c r="NDM55" s="664"/>
      <c r="NDN55" s="664"/>
      <c r="NDO55" s="245"/>
      <c r="NDP55" s="246"/>
      <c r="NDQ55" s="247"/>
      <c r="NDR55" s="243"/>
      <c r="NDS55" s="244"/>
      <c r="NDT55" s="664"/>
      <c r="NDU55" s="664"/>
      <c r="NDV55" s="664"/>
      <c r="NDW55" s="245"/>
      <c r="NDX55" s="246"/>
      <c r="NDY55" s="247"/>
      <c r="NDZ55" s="243"/>
      <c r="NEA55" s="244"/>
      <c r="NEB55" s="664"/>
      <c r="NEC55" s="664"/>
      <c r="NED55" s="664"/>
      <c r="NEE55" s="245"/>
      <c r="NEF55" s="246"/>
      <c r="NEG55" s="247"/>
      <c r="NEH55" s="243"/>
      <c r="NEI55" s="244"/>
      <c r="NEJ55" s="664"/>
      <c r="NEK55" s="664"/>
      <c r="NEL55" s="664"/>
      <c r="NEM55" s="245"/>
      <c r="NEN55" s="246"/>
      <c r="NEO55" s="247"/>
      <c r="NEP55" s="243"/>
      <c r="NEQ55" s="244"/>
      <c r="NER55" s="664"/>
      <c r="NES55" s="664"/>
      <c r="NET55" s="664"/>
      <c r="NEU55" s="245"/>
      <c r="NEV55" s="246"/>
      <c r="NEW55" s="247"/>
      <c r="NEX55" s="243"/>
      <c r="NEY55" s="244"/>
      <c r="NEZ55" s="664"/>
      <c r="NFA55" s="664"/>
      <c r="NFB55" s="664"/>
      <c r="NFC55" s="245"/>
      <c r="NFD55" s="246"/>
      <c r="NFE55" s="247"/>
      <c r="NFF55" s="243"/>
      <c r="NFG55" s="244"/>
      <c r="NFH55" s="664"/>
      <c r="NFI55" s="664"/>
      <c r="NFJ55" s="664"/>
      <c r="NFK55" s="245"/>
      <c r="NFL55" s="246"/>
      <c r="NFM55" s="247"/>
      <c r="NFN55" s="243"/>
      <c r="NFO55" s="244"/>
      <c r="NFP55" s="664"/>
      <c r="NFQ55" s="664"/>
      <c r="NFR55" s="664"/>
      <c r="NFS55" s="245"/>
      <c r="NFT55" s="246"/>
      <c r="NFU55" s="247"/>
      <c r="NFV55" s="243"/>
      <c r="NFW55" s="244"/>
      <c r="NFX55" s="664"/>
      <c r="NFY55" s="664"/>
      <c r="NFZ55" s="664"/>
      <c r="NGA55" s="245"/>
      <c r="NGB55" s="246"/>
      <c r="NGC55" s="247"/>
      <c r="NGD55" s="243"/>
      <c r="NGE55" s="244"/>
      <c r="NGF55" s="664"/>
      <c r="NGG55" s="664"/>
      <c r="NGH55" s="664"/>
      <c r="NGI55" s="245"/>
      <c r="NGJ55" s="246"/>
      <c r="NGK55" s="247"/>
      <c r="NGL55" s="243"/>
      <c r="NGM55" s="244"/>
      <c r="NGN55" s="664"/>
      <c r="NGO55" s="664"/>
      <c r="NGP55" s="664"/>
      <c r="NGQ55" s="245"/>
      <c r="NGR55" s="246"/>
      <c r="NGS55" s="247"/>
      <c r="NGT55" s="243"/>
      <c r="NGU55" s="244"/>
      <c r="NGV55" s="664"/>
      <c r="NGW55" s="664"/>
      <c r="NGX55" s="664"/>
      <c r="NGY55" s="245"/>
      <c r="NGZ55" s="246"/>
      <c r="NHA55" s="247"/>
      <c r="NHB55" s="243"/>
      <c r="NHC55" s="244"/>
      <c r="NHD55" s="664"/>
      <c r="NHE55" s="664"/>
      <c r="NHF55" s="664"/>
      <c r="NHG55" s="245"/>
      <c r="NHH55" s="246"/>
      <c r="NHI55" s="247"/>
      <c r="NHJ55" s="243"/>
      <c r="NHK55" s="244"/>
      <c r="NHL55" s="664"/>
      <c r="NHM55" s="664"/>
      <c r="NHN55" s="664"/>
      <c r="NHO55" s="245"/>
      <c r="NHP55" s="246"/>
      <c r="NHQ55" s="247"/>
      <c r="NHR55" s="243"/>
      <c r="NHS55" s="244"/>
      <c r="NHT55" s="664"/>
      <c r="NHU55" s="664"/>
      <c r="NHV55" s="664"/>
      <c r="NHW55" s="245"/>
      <c r="NHX55" s="246"/>
      <c r="NHY55" s="247"/>
      <c r="NHZ55" s="243"/>
      <c r="NIA55" s="244"/>
      <c r="NIB55" s="664"/>
      <c r="NIC55" s="664"/>
      <c r="NID55" s="664"/>
      <c r="NIE55" s="245"/>
      <c r="NIF55" s="246"/>
      <c r="NIG55" s="247"/>
      <c r="NIH55" s="243"/>
      <c r="NII55" s="244"/>
      <c r="NIJ55" s="664"/>
      <c r="NIK55" s="664"/>
      <c r="NIL55" s="664"/>
      <c r="NIM55" s="245"/>
      <c r="NIN55" s="246"/>
      <c r="NIO55" s="247"/>
      <c r="NIP55" s="243"/>
      <c r="NIQ55" s="244"/>
      <c r="NIR55" s="664"/>
      <c r="NIS55" s="664"/>
      <c r="NIT55" s="664"/>
      <c r="NIU55" s="245"/>
      <c r="NIV55" s="246"/>
      <c r="NIW55" s="247"/>
      <c r="NIX55" s="243"/>
      <c r="NIY55" s="244"/>
      <c r="NIZ55" s="664"/>
      <c r="NJA55" s="664"/>
      <c r="NJB55" s="664"/>
      <c r="NJC55" s="245"/>
      <c r="NJD55" s="246"/>
      <c r="NJE55" s="247"/>
      <c r="NJF55" s="243"/>
      <c r="NJG55" s="244"/>
      <c r="NJH55" s="664"/>
      <c r="NJI55" s="664"/>
      <c r="NJJ55" s="664"/>
      <c r="NJK55" s="245"/>
      <c r="NJL55" s="246"/>
      <c r="NJM55" s="247"/>
      <c r="NJN55" s="243"/>
      <c r="NJO55" s="244"/>
      <c r="NJP55" s="664"/>
      <c r="NJQ55" s="664"/>
      <c r="NJR55" s="664"/>
      <c r="NJS55" s="245"/>
      <c r="NJT55" s="246"/>
      <c r="NJU55" s="247"/>
      <c r="NJV55" s="243"/>
      <c r="NJW55" s="244"/>
      <c r="NJX55" s="664"/>
      <c r="NJY55" s="664"/>
      <c r="NJZ55" s="664"/>
      <c r="NKA55" s="245"/>
      <c r="NKB55" s="246"/>
      <c r="NKC55" s="247"/>
      <c r="NKD55" s="243"/>
      <c r="NKE55" s="244"/>
      <c r="NKF55" s="664"/>
      <c r="NKG55" s="664"/>
      <c r="NKH55" s="664"/>
      <c r="NKI55" s="245"/>
      <c r="NKJ55" s="246"/>
      <c r="NKK55" s="247"/>
      <c r="NKL55" s="243"/>
      <c r="NKM55" s="244"/>
      <c r="NKN55" s="664"/>
      <c r="NKO55" s="664"/>
      <c r="NKP55" s="664"/>
      <c r="NKQ55" s="245"/>
      <c r="NKR55" s="246"/>
      <c r="NKS55" s="247"/>
      <c r="NKT55" s="243"/>
      <c r="NKU55" s="244"/>
      <c r="NKV55" s="664"/>
      <c r="NKW55" s="664"/>
      <c r="NKX55" s="664"/>
      <c r="NKY55" s="245"/>
      <c r="NKZ55" s="246"/>
      <c r="NLA55" s="247"/>
      <c r="NLB55" s="243"/>
      <c r="NLC55" s="244"/>
      <c r="NLD55" s="664"/>
      <c r="NLE55" s="664"/>
      <c r="NLF55" s="664"/>
      <c r="NLG55" s="245"/>
      <c r="NLH55" s="246"/>
      <c r="NLI55" s="247"/>
      <c r="NLJ55" s="243"/>
      <c r="NLK55" s="244"/>
      <c r="NLL55" s="664"/>
      <c r="NLM55" s="664"/>
      <c r="NLN55" s="664"/>
      <c r="NLO55" s="245"/>
      <c r="NLP55" s="246"/>
      <c r="NLQ55" s="247"/>
      <c r="NLR55" s="243"/>
      <c r="NLS55" s="244"/>
      <c r="NLT55" s="664"/>
      <c r="NLU55" s="664"/>
      <c r="NLV55" s="664"/>
      <c r="NLW55" s="245"/>
      <c r="NLX55" s="246"/>
      <c r="NLY55" s="247"/>
      <c r="NLZ55" s="243"/>
      <c r="NMA55" s="244"/>
      <c r="NMB55" s="664"/>
      <c r="NMC55" s="664"/>
      <c r="NMD55" s="664"/>
      <c r="NME55" s="245"/>
      <c r="NMF55" s="246"/>
      <c r="NMG55" s="247"/>
      <c r="NMH55" s="243"/>
      <c r="NMI55" s="244"/>
      <c r="NMJ55" s="664"/>
      <c r="NMK55" s="664"/>
      <c r="NML55" s="664"/>
      <c r="NMM55" s="245"/>
      <c r="NMN55" s="246"/>
      <c r="NMO55" s="247"/>
      <c r="NMP55" s="243"/>
      <c r="NMQ55" s="244"/>
      <c r="NMR55" s="664"/>
      <c r="NMS55" s="664"/>
      <c r="NMT55" s="664"/>
      <c r="NMU55" s="245"/>
      <c r="NMV55" s="246"/>
      <c r="NMW55" s="247"/>
      <c r="NMX55" s="243"/>
      <c r="NMY55" s="244"/>
      <c r="NMZ55" s="664"/>
      <c r="NNA55" s="664"/>
      <c r="NNB55" s="664"/>
      <c r="NNC55" s="245"/>
      <c r="NND55" s="246"/>
      <c r="NNE55" s="247"/>
      <c r="NNF55" s="243"/>
      <c r="NNG55" s="244"/>
      <c r="NNH55" s="664"/>
      <c r="NNI55" s="664"/>
      <c r="NNJ55" s="664"/>
      <c r="NNK55" s="245"/>
      <c r="NNL55" s="246"/>
      <c r="NNM55" s="247"/>
      <c r="NNN55" s="243"/>
      <c r="NNO55" s="244"/>
      <c r="NNP55" s="664"/>
      <c r="NNQ55" s="664"/>
      <c r="NNR55" s="664"/>
      <c r="NNS55" s="245"/>
      <c r="NNT55" s="246"/>
      <c r="NNU55" s="247"/>
      <c r="NNV55" s="243"/>
      <c r="NNW55" s="244"/>
      <c r="NNX55" s="664"/>
      <c r="NNY55" s="664"/>
      <c r="NNZ55" s="664"/>
      <c r="NOA55" s="245"/>
      <c r="NOB55" s="246"/>
      <c r="NOC55" s="247"/>
      <c r="NOD55" s="243"/>
      <c r="NOE55" s="244"/>
      <c r="NOF55" s="664"/>
      <c r="NOG55" s="664"/>
      <c r="NOH55" s="664"/>
      <c r="NOI55" s="245"/>
      <c r="NOJ55" s="246"/>
      <c r="NOK55" s="247"/>
      <c r="NOL55" s="243"/>
      <c r="NOM55" s="244"/>
      <c r="NON55" s="664"/>
      <c r="NOO55" s="664"/>
      <c r="NOP55" s="664"/>
      <c r="NOQ55" s="245"/>
      <c r="NOR55" s="246"/>
      <c r="NOS55" s="247"/>
      <c r="NOT55" s="243"/>
      <c r="NOU55" s="244"/>
      <c r="NOV55" s="664"/>
      <c r="NOW55" s="664"/>
      <c r="NOX55" s="664"/>
      <c r="NOY55" s="245"/>
      <c r="NOZ55" s="246"/>
      <c r="NPA55" s="247"/>
      <c r="NPB55" s="243"/>
      <c r="NPC55" s="244"/>
      <c r="NPD55" s="664"/>
      <c r="NPE55" s="664"/>
      <c r="NPF55" s="664"/>
      <c r="NPG55" s="245"/>
      <c r="NPH55" s="246"/>
      <c r="NPI55" s="247"/>
      <c r="NPJ55" s="243"/>
      <c r="NPK55" s="244"/>
      <c r="NPL55" s="664"/>
      <c r="NPM55" s="664"/>
      <c r="NPN55" s="664"/>
      <c r="NPO55" s="245"/>
      <c r="NPP55" s="246"/>
      <c r="NPQ55" s="247"/>
      <c r="NPR55" s="243"/>
      <c r="NPS55" s="244"/>
      <c r="NPT55" s="664"/>
      <c r="NPU55" s="664"/>
      <c r="NPV55" s="664"/>
      <c r="NPW55" s="245"/>
      <c r="NPX55" s="246"/>
      <c r="NPY55" s="247"/>
      <c r="NPZ55" s="243"/>
      <c r="NQA55" s="244"/>
      <c r="NQB55" s="664"/>
      <c r="NQC55" s="664"/>
      <c r="NQD55" s="664"/>
      <c r="NQE55" s="245"/>
      <c r="NQF55" s="246"/>
      <c r="NQG55" s="247"/>
      <c r="NQH55" s="243"/>
      <c r="NQI55" s="244"/>
      <c r="NQJ55" s="664"/>
      <c r="NQK55" s="664"/>
      <c r="NQL55" s="664"/>
      <c r="NQM55" s="245"/>
      <c r="NQN55" s="246"/>
      <c r="NQO55" s="247"/>
      <c r="NQP55" s="243"/>
      <c r="NQQ55" s="244"/>
      <c r="NQR55" s="664"/>
      <c r="NQS55" s="664"/>
      <c r="NQT55" s="664"/>
      <c r="NQU55" s="245"/>
      <c r="NQV55" s="246"/>
      <c r="NQW55" s="247"/>
      <c r="NQX55" s="243"/>
      <c r="NQY55" s="244"/>
      <c r="NQZ55" s="664"/>
      <c r="NRA55" s="664"/>
      <c r="NRB55" s="664"/>
      <c r="NRC55" s="245"/>
      <c r="NRD55" s="246"/>
      <c r="NRE55" s="247"/>
      <c r="NRF55" s="243"/>
      <c r="NRG55" s="244"/>
      <c r="NRH55" s="664"/>
      <c r="NRI55" s="664"/>
      <c r="NRJ55" s="664"/>
      <c r="NRK55" s="245"/>
      <c r="NRL55" s="246"/>
      <c r="NRM55" s="247"/>
      <c r="NRN55" s="243"/>
      <c r="NRO55" s="244"/>
      <c r="NRP55" s="664"/>
      <c r="NRQ55" s="664"/>
      <c r="NRR55" s="664"/>
      <c r="NRS55" s="245"/>
      <c r="NRT55" s="246"/>
      <c r="NRU55" s="247"/>
      <c r="NRV55" s="243"/>
      <c r="NRW55" s="244"/>
      <c r="NRX55" s="664"/>
      <c r="NRY55" s="664"/>
      <c r="NRZ55" s="664"/>
      <c r="NSA55" s="245"/>
      <c r="NSB55" s="246"/>
      <c r="NSC55" s="247"/>
      <c r="NSD55" s="243"/>
      <c r="NSE55" s="244"/>
      <c r="NSF55" s="664"/>
      <c r="NSG55" s="664"/>
      <c r="NSH55" s="664"/>
      <c r="NSI55" s="245"/>
      <c r="NSJ55" s="246"/>
      <c r="NSK55" s="247"/>
      <c r="NSL55" s="243"/>
      <c r="NSM55" s="244"/>
      <c r="NSN55" s="664"/>
      <c r="NSO55" s="664"/>
      <c r="NSP55" s="664"/>
      <c r="NSQ55" s="245"/>
      <c r="NSR55" s="246"/>
      <c r="NSS55" s="247"/>
      <c r="NST55" s="243"/>
      <c r="NSU55" s="244"/>
      <c r="NSV55" s="664"/>
      <c r="NSW55" s="664"/>
      <c r="NSX55" s="664"/>
      <c r="NSY55" s="245"/>
      <c r="NSZ55" s="246"/>
      <c r="NTA55" s="247"/>
      <c r="NTB55" s="243"/>
      <c r="NTC55" s="244"/>
      <c r="NTD55" s="664"/>
      <c r="NTE55" s="664"/>
      <c r="NTF55" s="664"/>
      <c r="NTG55" s="245"/>
      <c r="NTH55" s="246"/>
      <c r="NTI55" s="247"/>
      <c r="NTJ55" s="243"/>
      <c r="NTK55" s="244"/>
      <c r="NTL55" s="664"/>
      <c r="NTM55" s="664"/>
      <c r="NTN55" s="664"/>
      <c r="NTO55" s="245"/>
      <c r="NTP55" s="246"/>
      <c r="NTQ55" s="247"/>
      <c r="NTR55" s="243"/>
      <c r="NTS55" s="244"/>
      <c r="NTT55" s="664"/>
      <c r="NTU55" s="664"/>
      <c r="NTV55" s="664"/>
      <c r="NTW55" s="245"/>
      <c r="NTX55" s="246"/>
      <c r="NTY55" s="247"/>
      <c r="NTZ55" s="243"/>
      <c r="NUA55" s="244"/>
      <c r="NUB55" s="664"/>
      <c r="NUC55" s="664"/>
      <c r="NUD55" s="664"/>
      <c r="NUE55" s="245"/>
      <c r="NUF55" s="246"/>
      <c r="NUG55" s="247"/>
      <c r="NUH55" s="243"/>
      <c r="NUI55" s="244"/>
      <c r="NUJ55" s="664"/>
      <c r="NUK55" s="664"/>
      <c r="NUL55" s="664"/>
      <c r="NUM55" s="245"/>
      <c r="NUN55" s="246"/>
      <c r="NUO55" s="247"/>
      <c r="NUP55" s="243"/>
      <c r="NUQ55" s="244"/>
      <c r="NUR55" s="664"/>
      <c r="NUS55" s="664"/>
      <c r="NUT55" s="664"/>
      <c r="NUU55" s="245"/>
      <c r="NUV55" s="246"/>
      <c r="NUW55" s="247"/>
      <c r="NUX55" s="243"/>
      <c r="NUY55" s="244"/>
      <c r="NUZ55" s="664"/>
      <c r="NVA55" s="664"/>
      <c r="NVB55" s="664"/>
      <c r="NVC55" s="245"/>
      <c r="NVD55" s="246"/>
      <c r="NVE55" s="247"/>
      <c r="NVF55" s="243"/>
      <c r="NVG55" s="244"/>
      <c r="NVH55" s="664"/>
      <c r="NVI55" s="664"/>
      <c r="NVJ55" s="664"/>
      <c r="NVK55" s="245"/>
      <c r="NVL55" s="246"/>
      <c r="NVM55" s="247"/>
      <c r="NVN55" s="243"/>
      <c r="NVO55" s="244"/>
      <c r="NVP55" s="664"/>
      <c r="NVQ55" s="664"/>
      <c r="NVR55" s="664"/>
      <c r="NVS55" s="245"/>
      <c r="NVT55" s="246"/>
      <c r="NVU55" s="247"/>
      <c r="NVV55" s="243"/>
      <c r="NVW55" s="244"/>
      <c r="NVX55" s="664"/>
      <c r="NVY55" s="664"/>
      <c r="NVZ55" s="664"/>
      <c r="NWA55" s="245"/>
      <c r="NWB55" s="246"/>
      <c r="NWC55" s="247"/>
      <c r="NWD55" s="243"/>
      <c r="NWE55" s="244"/>
      <c r="NWF55" s="664"/>
      <c r="NWG55" s="664"/>
      <c r="NWH55" s="664"/>
      <c r="NWI55" s="245"/>
      <c r="NWJ55" s="246"/>
      <c r="NWK55" s="247"/>
      <c r="NWL55" s="243"/>
      <c r="NWM55" s="244"/>
      <c r="NWN55" s="664"/>
      <c r="NWO55" s="664"/>
      <c r="NWP55" s="664"/>
      <c r="NWQ55" s="245"/>
      <c r="NWR55" s="246"/>
      <c r="NWS55" s="247"/>
      <c r="NWT55" s="243"/>
      <c r="NWU55" s="244"/>
      <c r="NWV55" s="664"/>
      <c r="NWW55" s="664"/>
      <c r="NWX55" s="664"/>
      <c r="NWY55" s="245"/>
      <c r="NWZ55" s="246"/>
      <c r="NXA55" s="247"/>
      <c r="NXB55" s="243"/>
      <c r="NXC55" s="244"/>
      <c r="NXD55" s="664"/>
      <c r="NXE55" s="664"/>
      <c r="NXF55" s="664"/>
      <c r="NXG55" s="245"/>
      <c r="NXH55" s="246"/>
      <c r="NXI55" s="247"/>
      <c r="NXJ55" s="243"/>
      <c r="NXK55" s="244"/>
      <c r="NXL55" s="664"/>
      <c r="NXM55" s="664"/>
      <c r="NXN55" s="664"/>
      <c r="NXO55" s="245"/>
      <c r="NXP55" s="246"/>
      <c r="NXQ55" s="247"/>
      <c r="NXR55" s="243"/>
      <c r="NXS55" s="244"/>
      <c r="NXT55" s="664"/>
      <c r="NXU55" s="664"/>
      <c r="NXV55" s="664"/>
      <c r="NXW55" s="245"/>
      <c r="NXX55" s="246"/>
      <c r="NXY55" s="247"/>
      <c r="NXZ55" s="243"/>
      <c r="NYA55" s="244"/>
      <c r="NYB55" s="664"/>
      <c r="NYC55" s="664"/>
      <c r="NYD55" s="664"/>
      <c r="NYE55" s="245"/>
      <c r="NYF55" s="246"/>
      <c r="NYG55" s="247"/>
      <c r="NYH55" s="243"/>
      <c r="NYI55" s="244"/>
      <c r="NYJ55" s="664"/>
      <c r="NYK55" s="664"/>
      <c r="NYL55" s="664"/>
      <c r="NYM55" s="245"/>
      <c r="NYN55" s="246"/>
      <c r="NYO55" s="247"/>
      <c r="NYP55" s="243"/>
      <c r="NYQ55" s="244"/>
      <c r="NYR55" s="664"/>
      <c r="NYS55" s="664"/>
      <c r="NYT55" s="664"/>
      <c r="NYU55" s="245"/>
      <c r="NYV55" s="246"/>
      <c r="NYW55" s="247"/>
      <c r="NYX55" s="243"/>
      <c r="NYY55" s="244"/>
      <c r="NYZ55" s="664"/>
      <c r="NZA55" s="664"/>
      <c r="NZB55" s="664"/>
      <c r="NZC55" s="245"/>
      <c r="NZD55" s="246"/>
      <c r="NZE55" s="247"/>
      <c r="NZF55" s="243"/>
      <c r="NZG55" s="244"/>
      <c r="NZH55" s="664"/>
      <c r="NZI55" s="664"/>
      <c r="NZJ55" s="664"/>
      <c r="NZK55" s="245"/>
      <c r="NZL55" s="246"/>
      <c r="NZM55" s="247"/>
      <c r="NZN55" s="243"/>
      <c r="NZO55" s="244"/>
      <c r="NZP55" s="664"/>
      <c r="NZQ55" s="664"/>
      <c r="NZR55" s="664"/>
      <c r="NZS55" s="245"/>
      <c r="NZT55" s="246"/>
      <c r="NZU55" s="247"/>
      <c r="NZV55" s="243"/>
      <c r="NZW55" s="244"/>
      <c r="NZX55" s="664"/>
      <c r="NZY55" s="664"/>
      <c r="NZZ55" s="664"/>
      <c r="OAA55" s="245"/>
      <c r="OAB55" s="246"/>
      <c r="OAC55" s="247"/>
      <c r="OAD55" s="243"/>
      <c r="OAE55" s="244"/>
      <c r="OAF55" s="664"/>
      <c r="OAG55" s="664"/>
      <c r="OAH55" s="664"/>
      <c r="OAI55" s="245"/>
      <c r="OAJ55" s="246"/>
      <c r="OAK55" s="247"/>
      <c r="OAL55" s="243"/>
      <c r="OAM55" s="244"/>
      <c r="OAN55" s="664"/>
      <c r="OAO55" s="664"/>
      <c r="OAP55" s="664"/>
      <c r="OAQ55" s="245"/>
      <c r="OAR55" s="246"/>
      <c r="OAS55" s="247"/>
      <c r="OAT55" s="243"/>
      <c r="OAU55" s="244"/>
      <c r="OAV55" s="664"/>
      <c r="OAW55" s="664"/>
      <c r="OAX55" s="664"/>
      <c r="OAY55" s="245"/>
      <c r="OAZ55" s="246"/>
      <c r="OBA55" s="247"/>
      <c r="OBB55" s="243"/>
      <c r="OBC55" s="244"/>
      <c r="OBD55" s="664"/>
      <c r="OBE55" s="664"/>
      <c r="OBF55" s="664"/>
      <c r="OBG55" s="245"/>
      <c r="OBH55" s="246"/>
      <c r="OBI55" s="247"/>
      <c r="OBJ55" s="243"/>
      <c r="OBK55" s="244"/>
      <c r="OBL55" s="664"/>
      <c r="OBM55" s="664"/>
      <c r="OBN55" s="664"/>
      <c r="OBO55" s="245"/>
      <c r="OBP55" s="246"/>
      <c r="OBQ55" s="247"/>
      <c r="OBR55" s="243"/>
      <c r="OBS55" s="244"/>
      <c r="OBT55" s="664"/>
      <c r="OBU55" s="664"/>
      <c r="OBV55" s="664"/>
      <c r="OBW55" s="245"/>
      <c r="OBX55" s="246"/>
      <c r="OBY55" s="247"/>
      <c r="OBZ55" s="243"/>
      <c r="OCA55" s="244"/>
      <c r="OCB55" s="664"/>
      <c r="OCC55" s="664"/>
      <c r="OCD55" s="664"/>
      <c r="OCE55" s="245"/>
      <c r="OCF55" s="246"/>
      <c r="OCG55" s="247"/>
      <c r="OCH55" s="243"/>
      <c r="OCI55" s="244"/>
      <c r="OCJ55" s="664"/>
      <c r="OCK55" s="664"/>
      <c r="OCL55" s="664"/>
      <c r="OCM55" s="245"/>
      <c r="OCN55" s="246"/>
      <c r="OCO55" s="247"/>
      <c r="OCP55" s="243"/>
      <c r="OCQ55" s="244"/>
      <c r="OCR55" s="664"/>
      <c r="OCS55" s="664"/>
      <c r="OCT55" s="664"/>
      <c r="OCU55" s="245"/>
      <c r="OCV55" s="246"/>
      <c r="OCW55" s="247"/>
      <c r="OCX55" s="243"/>
      <c r="OCY55" s="244"/>
      <c r="OCZ55" s="664"/>
      <c r="ODA55" s="664"/>
      <c r="ODB55" s="664"/>
      <c r="ODC55" s="245"/>
      <c r="ODD55" s="246"/>
      <c r="ODE55" s="247"/>
      <c r="ODF55" s="243"/>
      <c r="ODG55" s="244"/>
      <c r="ODH55" s="664"/>
      <c r="ODI55" s="664"/>
      <c r="ODJ55" s="664"/>
      <c r="ODK55" s="245"/>
      <c r="ODL55" s="246"/>
      <c r="ODM55" s="247"/>
      <c r="ODN55" s="243"/>
      <c r="ODO55" s="244"/>
      <c r="ODP55" s="664"/>
      <c r="ODQ55" s="664"/>
      <c r="ODR55" s="664"/>
      <c r="ODS55" s="245"/>
      <c r="ODT55" s="246"/>
      <c r="ODU55" s="247"/>
      <c r="ODV55" s="243"/>
      <c r="ODW55" s="244"/>
      <c r="ODX55" s="664"/>
      <c r="ODY55" s="664"/>
      <c r="ODZ55" s="664"/>
      <c r="OEA55" s="245"/>
      <c r="OEB55" s="246"/>
      <c r="OEC55" s="247"/>
      <c r="OED55" s="243"/>
      <c r="OEE55" s="244"/>
      <c r="OEF55" s="664"/>
      <c r="OEG55" s="664"/>
      <c r="OEH55" s="664"/>
      <c r="OEI55" s="245"/>
      <c r="OEJ55" s="246"/>
      <c r="OEK55" s="247"/>
      <c r="OEL55" s="243"/>
      <c r="OEM55" s="244"/>
      <c r="OEN55" s="664"/>
      <c r="OEO55" s="664"/>
      <c r="OEP55" s="664"/>
      <c r="OEQ55" s="245"/>
      <c r="OER55" s="246"/>
      <c r="OES55" s="247"/>
      <c r="OET55" s="243"/>
      <c r="OEU55" s="244"/>
      <c r="OEV55" s="664"/>
      <c r="OEW55" s="664"/>
      <c r="OEX55" s="664"/>
      <c r="OEY55" s="245"/>
      <c r="OEZ55" s="246"/>
      <c r="OFA55" s="247"/>
      <c r="OFB55" s="243"/>
      <c r="OFC55" s="244"/>
      <c r="OFD55" s="664"/>
      <c r="OFE55" s="664"/>
      <c r="OFF55" s="664"/>
      <c r="OFG55" s="245"/>
      <c r="OFH55" s="246"/>
      <c r="OFI55" s="247"/>
      <c r="OFJ55" s="243"/>
      <c r="OFK55" s="244"/>
      <c r="OFL55" s="664"/>
      <c r="OFM55" s="664"/>
      <c r="OFN55" s="664"/>
      <c r="OFO55" s="245"/>
      <c r="OFP55" s="246"/>
      <c r="OFQ55" s="247"/>
      <c r="OFR55" s="243"/>
      <c r="OFS55" s="244"/>
      <c r="OFT55" s="664"/>
      <c r="OFU55" s="664"/>
      <c r="OFV55" s="664"/>
      <c r="OFW55" s="245"/>
      <c r="OFX55" s="246"/>
      <c r="OFY55" s="247"/>
      <c r="OFZ55" s="243"/>
      <c r="OGA55" s="244"/>
      <c r="OGB55" s="664"/>
      <c r="OGC55" s="664"/>
      <c r="OGD55" s="664"/>
      <c r="OGE55" s="245"/>
      <c r="OGF55" s="246"/>
      <c r="OGG55" s="247"/>
      <c r="OGH55" s="243"/>
      <c r="OGI55" s="244"/>
      <c r="OGJ55" s="664"/>
      <c r="OGK55" s="664"/>
      <c r="OGL55" s="664"/>
      <c r="OGM55" s="245"/>
      <c r="OGN55" s="246"/>
      <c r="OGO55" s="247"/>
      <c r="OGP55" s="243"/>
      <c r="OGQ55" s="244"/>
      <c r="OGR55" s="664"/>
      <c r="OGS55" s="664"/>
      <c r="OGT55" s="664"/>
      <c r="OGU55" s="245"/>
      <c r="OGV55" s="246"/>
      <c r="OGW55" s="247"/>
      <c r="OGX55" s="243"/>
      <c r="OGY55" s="244"/>
      <c r="OGZ55" s="664"/>
      <c r="OHA55" s="664"/>
      <c r="OHB55" s="664"/>
      <c r="OHC55" s="245"/>
      <c r="OHD55" s="246"/>
      <c r="OHE55" s="247"/>
      <c r="OHF55" s="243"/>
      <c r="OHG55" s="244"/>
      <c r="OHH55" s="664"/>
      <c r="OHI55" s="664"/>
      <c r="OHJ55" s="664"/>
      <c r="OHK55" s="245"/>
      <c r="OHL55" s="246"/>
      <c r="OHM55" s="247"/>
      <c r="OHN55" s="243"/>
      <c r="OHO55" s="244"/>
      <c r="OHP55" s="664"/>
      <c r="OHQ55" s="664"/>
      <c r="OHR55" s="664"/>
      <c r="OHS55" s="245"/>
      <c r="OHT55" s="246"/>
      <c r="OHU55" s="247"/>
      <c r="OHV55" s="243"/>
      <c r="OHW55" s="244"/>
      <c r="OHX55" s="664"/>
      <c r="OHY55" s="664"/>
      <c r="OHZ55" s="664"/>
      <c r="OIA55" s="245"/>
      <c r="OIB55" s="246"/>
      <c r="OIC55" s="247"/>
      <c r="OID55" s="243"/>
      <c r="OIE55" s="244"/>
      <c r="OIF55" s="664"/>
      <c r="OIG55" s="664"/>
      <c r="OIH55" s="664"/>
      <c r="OII55" s="245"/>
      <c r="OIJ55" s="246"/>
      <c r="OIK55" s="247"/>
      <c r="OIL55" s="243"/>
      <c r="OIM55" s="244"/>
      <c r="OIN55" s="664"/>
      <c r="OIO55" s="664"/>
      <c r="OIP55" s="664"/>
      <c r="OIQ55" s="245"/>
      <c r="OIR55" s="246"/>
      <c r="OIS55" s="247"/>
      <c r="OIT55" s="243"/>
      <c r="OIU55" s="244"/>
      <c r="OIV55" s="664"/>
      <c r="OIW55" s="664"/>
      <c r="OIX55" s="664"/>
      <c r="OIY55" s="245"/>
      <c r="OIZ55" s="246"/>
      <c r="OJA55" s="247"/>
      <c r="OJB55" s="243"/>
      <c r="OJC55" s="244"/>
      <c r="OJD55" s="664"/>
      <c r="OJE55" s="664"/>
      <c r="OJF55" s="664"/>
      <c r="OJG55" s="245"/>
      <c r="OJH55" s="246"/>
      <c r="OJI55" s="247"/>
      <c r="OJJ55" s="243"/>
      <c r="OJK55" s="244"/>
      <c r="OJL55" s="664"/>
      <c r="OJM55" s="664"/>
      <c r="OJN55" s="664"/>
      <c r="OJO55" s="245"/>
      <c r="OJP55" s="246"/>
      <c r="OJQ55" s="247"/>
      <c r="OJR55" s="243"/>
      <c r="OJS55" s="244"/>
      <c r="OJT55" s="664"/>
      <c r="OJU55" s="664"/>
      <c r="OJV55" s="664"/>
      <c r="OJW55" s="245"/>
      <c r="OJX55" s="246"/>
      <c r="OJY55" s="247"/>
      <c r="OJZ55" s="243"/>
      <c r="OKA55" s="244"/>
      <c r="OKB55" s="664"/>
      <c r="OKC55" s="664"/>
      <c r="OKD55" s="664"/>
      <c r="OKE55" s="245"/>
      <c r="OKF55" s="246"/>
      <c r="OKG55" s="247"/>
      <c r="OKH55" s="243"/>
      <c r="OKI55" s="244"/>
      <c r="OKJ55" s="664"/>
      <c r="OKK55" s="664"/>
      <c r="OKL55" s="664"/>
      <c r="OKM55" s="245"/>
      <c r="OKN55" s="246"/>
      <c r="OKO55" s="247"/>
      <c r="OKP55" s="243"/>
      <c r="OKQ55" s="244"/>
      <c r="OKR55" s="664"/>
      <c r="OKS55" s="664"/>
      <c r="OKT55" s="664"/>
      <c r="OKU55" s="245"/>
      <c r="OKV55" s="246"/>
      <c r="OKW55" s="247"/>
      <c r="OKX55" s="243"/>
      <c r="OKY55" s="244"/>
      <c r="OKZ55" s="664"/>
      <c r="OLA55" s="664"/>
      <c r="OLB55" s="664"/>
      <c r="OLC55" s="245"/>
      <c r="OLD55" s="246"/>
      <c r="OLE55" s="247"/>
      <c r="OLF55" s="243"/>
      <c r="OLG55" s="244"/>
      <c r="OLH55" s="664"/>
      <c r="OLI55" s="664"/>
      <c r="OLJ55" s="664"/>
      <c r="OLK55" s="245"/>
      <c r="OLL55" s="246"/>
      <c r="OLM55" s="247"/>
      <c r="OLN55" s="243"/>
      <c r="OLO55" s="244"/>
      <c r="OLP55" s="664"/>
      <c r="OLQ55" s="664"/>
      <c r="OLR55" s="664"/>
      <c r="OLS55" s="245"/>
      <c r="OLT55" s="246"/>
      <c r="OLU55" s="247"/>
      <c r="OLV55" s="243"/>
      <c r="OLW55" s="244"/>
      <c r="OLX55" s="664"/>
      <c r="OLY55" s="664"/>
      <c r="OLZ55" s="664"/>
      <c r="OMA55" s="245"/>
      <c r="OMB55" s="246"/>
      <c r="OMC55" s="247"/>
      <c r="OMD55" s="243"/>
      <c r="OME55" s="244"/>
      <c r="OMF55" s="664"/>
      <c r="OMG55" s="664"/>
      <c r="OMH55" s="664"/>
      <c r="OMI55" s="245"/>
      <c r="OMJ55" s="246"/>
      <c r="OMK55" s="247"/>
      <c r="OML55" s="243"/>
      <c r="OMM55" s="244"/>
      <c r="OMN55" s="664"/>
      <c r="OMO55" s="664"/>
      <c r="OMP55" s="664"/>
      <c r="OMQ55" s="245"/>
      <c r="OMR55" s="246"/>
      <c r="OMS55" s="247"/>
      <c r="OMT55" s="243"/>
      <c r="OMU55" s="244"/>
      <c r="OMV55" s="664"/>
      <c r="OMW55" s="664"/>
      <c r="OMX55" s="664"/>
      <c r="OMY55" s="245"/>
      <c r="OMZ55" s="246"/>
      <c r="ONA55" s="247"/>
      <c r="ONB55" s="243"/>
      <c r="ONC55" s="244"/>
      <c r="OND55" s="664"/>
      <c r="ONE55" s="664"/>
      <c r="ONF55" s="664"/>
      <c r="ONG55" s="245"/>
      <c r="ONH55" s="246"/>
      <c r="ONI55" s="247"/>
      <c r="ONJ55" s="243"/>
      <c r="ONK55" s="244"/>
      <c r="ONL55" s="664"/>
      <c r="ONM55" s="664"/>
      <c r="ONN55" s="664"/>
      <c r="ONO55" s="245"/>
      <c r="ONP55" s="246"/>
      <c r="ONQ55" s="247"/>
      <c r="ONR55" s="243"/>
      <c r="ONS55" s="244"/>
      <c r="ONT55" s="664"/>
      <c r="ONU55" s="664"/>
      <c r="ONV55" s="664"/>
      <c r="ONW55" s="245"/>
      <c r="ONX55" s="246"/>
      <c r="ONY55" s="247"/>
      <c r="ONZ55" s="243"/>
      <c r="OOA55" s="244"/>
      <c r="OOB55" s="664"/>
      <c r="OOC55" s="664"/>
      <c r="OOD55" s="664"/>
      <c r="OOE55" s="245"/>
      <c r="OOF55" s="246"/>
      <c r="OOG55" s="247"/>
      <c r="OOH55" s="243"/>
      <c r="OOI55" s="244"/>
      <c r="OOJ55" s="664"/>
      <c r="OOK55" s="664"/>
      <c r="OOL55" s="664"/>
      <c r="OOM55" s="245"/>
      <c r="OON55" s="246"/>
      <c r="OOO55" s="247"/>
      <c r="OOP55" s="243"/>
      <c r="OOQ55" s="244"/>
      <c r="OOR55" s="664"/>
      <c r="OOS55" s="664"/>
      <c r="OOT55" s="664"/>
      <c r="OOU55" s="245"/>
      <c r="OOV55" s="246"/>
      <c r="OOW55" s="247"/>
      <c r="OOX55" s="243"/>
      <c r="OOY55" s="244"/>
      <c r="OOZ55" s="664"/>
      <c r="OPA55" s="664"/>
      <c r="OPB55" s="664"/>
      <c r="OPC55" s="245"/>
      <c r="OPD55" s="246"/>
      <c r="OPE55" s="247"/>
      <c r="OPF55" s="243"/>
      <c r="OPG55" s="244"/>
      <c r="OPH55" s="664"/>
      <c r="OPI55" s="664"/>
      <c r="OPJ55" s="664"/>
      <c r="OPK55" s="245"/>
      <c r="OPL55" s="246"/>
      <c r="OPM55" s="247"/>
      <c r="OPN55" s="243"/>
      <c r="OPO55" s="244"/>
      <c r="OPP55" s="664"/>
      <c r="OPQ55" s="664"/>
      <c r="OPR55" s="664"/>
      <c r="OPS55" s="245"/>
      <c r="OPT55" s="246"/>
      <c r="OPU55" s="247"/>
      <c r="OPV55" s="243"/>
      <c r="OPW55" s="244"/>
      <c r="OPX55" s="664"/>
      <c r="OPY55" s="664"/>
      <c r="OPZ55" s="664"/>
      <c r="OQA55" s="245"/>
      <c r="OQB55" s="246"/>
      <c r="OQC55" s="247"/>
      <c r="OQD55" s="243"/>
      <c r="OQE55" s="244"/>
      <c r="OQF55" s="664"/>
      <c r="OQG55" s="664"/>
      <c r="OQH55" s="664"/>
      <c r="OQI55" s="245"/>
      <c r="OQJ55" s="246"/>
      <c r="OQK55" s="247"/>
      <c r="OQL55" s="243"/>
      <c r="OQM55" s="244"/>
      <c r="OQN55" s="664"/>
      <c r="OQO55" s="664"/>
      <c r="OQP55" s="664"/>
      <c r="OQQ55" s="245"/>
      <c r="OQR55" s="246"/>
      <c r="OQS55" s="247"/>
      <c r="OQT55" s="243"/>
      <c r="OQU55" s="244"/>
      <c r="OQV55" s="664"/>
      <c r="OQW55" s="664"/>
      <c r="OQX55" s="664"/>
      <c r="OQY55" s="245"/>
      <c r="OQZ55" s="246"/>
      <c r="ORA55" s="247"/>
      <c r="ORB55" s="243"/>
      <c r="ORC55" s="244"/>
      <c r="ORD55" s="664"/>
      <c r="ORE55" s="664"/>
      <c r="ORF55" s="664"/>
      <c r="ORG55" s="245"/>
      <c r="ORH55" s="246"/>
      <c r="ORI55" s="247"/>
      <c r="ORJ55" s="243"/>
      <c r="ORK55" s="244"/>
      <c r="ORL55" s="664"/>
      <c r="ORM55" s="664"/>
      <c r="ORN55" s="664"/>
      <c r="ORO55" s="245"/>
      <c r="ORP55" s="246"/>
      <c r="ORQ55" s="247"/>
      <c r="ORR55" s="243"/>
      <c r="ORS55" s="244"/>
      <c r="ORT55" s="664"/>
      <c r="ORU55" s="664"/>
      <c r="ORV55" s="664"/>
      <c r="ORW55" s="245"/>
      <c r="ORX55" s="246"/>
      <c r="ORY55" s="247"/>
      <c r="ORZ55" s="243"/>
      <c r="OSA55" s="244"/>
      <c r="OSB55" s="664"/>
      <c r="OSC55" s="664"/>
      <c r="OSD55" s="664"/>
      <c r="OSE55" s="245"/>
      <c r="OSF55" s="246"/>
      <c r="OSG55" s="247"/>
      <c r="OSH55" s="243"/>
      <c r="OSI55" s="244"/>
      <c r="OSJ55" s="664"/>
      <c r="OSK55" s="664"/>
      <c r="OSL55" s="664"/>
      <c r="OSM55" s="245"/>
      <c r="OSN55" s="246"/>
      <c r="OSO55" s="247"/>
      <c r="OSP55" s="243"/>
      <c r="OSQ55" s="244"/>
      <c r="OSR55" s="664"/>
      <c r="OSS55" s="664"/>
      <c r="OST55" s="664"/>
      <c r="OSU55" s="245"/>
      <c r="OSV55" s="246"/>
      <c r="OSW55" s="247"/>
      <c r="OSX55" s="243"/>
      <c r="OSY55" s="244"/>
      <c r="OSZ55" s="664"/>
      <c r="OTA55" s="664"/>
      <c r="OTB55" s="664"/>
      <c r="OTC55" s="245"/>
      <c r="OTD55" s="246"/>
      <c r="OTE55" s="247"/>
      <c r="OTF55" s="243"/>
      <c r="OTG55" s="244"/>
      <c r="OTH55" s="664"/>
      <c r="OTI55" s="664"/>
      <c r="OTJ55" s="664"/>
      <c r="OTK55" s="245"/>
      <c r="OTL55" s="246"/>
      <c r="OTM55" s="247"/>
      <c r="OTN55" s="243"/>
      <c r="OTO55" s="244"/>
      <c r="OTP55" s="664"/>
      <c r="OTQ55" s="664"/>
      <c r="OTR55" s="664"/>
      <c r="OTS55" s="245"/>
      <c r="OTT55" s="246"/>
      <c r="OTU55" s="247"/>
      <c r="OTV55" s="243"/>
      <c r="OTW55" s="244"/>
      <c r="OTX55" s="664"/>
      <c r="OTY55" s="664"/>
      <c r="OTZ55" s="664"/>
      <c r="OUA55" s="245"/>
      <c r="OUB55" s="246"/>
      <c r="OUC55" s="247"/>
      <c r="OUD55" s="243"/>
      <c r="OUE55" s="244"/>
      <c r="OUF55" s="664"/>
      <c r="OUG55" s="664"/>
      <c r="OUH55" s="664"/>
      <c r="OUI55" s="245"/>
      <c r="OUJ55" s="246"/>
      <c r="OUK55" s="247"/>
      <c r="OUL55" s="243"/>
      <c r="OUM55" s="244"/>
      <c r="OUN55" s="664"/>
      <c r="OUO55" s="664"/>
      <c r="OUP55" s="664"/>
      <c r="OUQ55" s="245"/>
      <c r="OUR55" s="246"/>
      <c r="OUS55" s="247"/>
      <c r="OUT55" s="243"/>
      <c r="OUU55" s="244"/>
      <c r="OUV55" s="664"/>
      <c r="OUW55" s="664"/>
      <c r="OUX55" s="664"/>
      <c r="OUY55" s="245"/>
      <c r="OUZ55" s="246"/>
      <c r="OVA55" s="247"/>
      <c r="OVB55" s="243"/>
      <c r="OVC55" s="244"/>
      <c r="OVD55" s="664"/>
      <c r="OVE55" s="664"/>
      <c r="OVF55" s="664"/>
      <c r="OVG55" s="245"/>
      <c r="OVH55" s="246"/>
      <c r="OVI55" s="247"/>
      <c r="OVJ55" s="243"/>
      <c r="OVK55" s="244"/>
      <c r="OVL55" s="664"/>
      <c r="OVM55" s="664"/>
      <c r="OVN55" s="664"/>
      <c r="OVO55" s="245"/>
      <c r="OVP55" s="246"/>
      <c r="OVQ55" s="247"/>
      <c r="OVR55" s="243"/>
      <c r="OVS55" s="244"/>
      <c r="OVT55" s="664"/>
      <c r="OVU55" s="664"/>
      <c r="OVV55" s="664"/>
      <c r="OVW55" s="245"/>
      <c r="OVX55" s="246"/>
      <c r="OVY55" s="247"/>
      <c r="OVZ55" s="243"/>
      <c r="OWA55" s="244"/>
      <c r="OWB55" s="664"/>
      <c r="OWC55" s="664"/>
      <c r="OWD55" s="664"/>
      <c r="OWE55" s="245"/>
      <c r="OWF55" s="246"/>
      <c r="OWG55" s="247"/>
      <c r="OWH55" s="243"/>
      <c r="OWI55" s="244"/>
      <c r="OWJ55" s="664"/>
      <c r="OWK55" s="664"/>
      <c r="OWL55" s="664"/>
      <c r="OWM55" s="245"/>
      <c r="OWN55" s="246"/>
      <c r="OWO55" s="247"/>
      <c r="OWP55" s="243"/>
      <c r="OWQ55" s="244"/>
      <c r="OWR55" s="664"/>
      <c r="OWS55" s="664"/>
      <c r="OWT55" s="664"/>
      <c r="OWU55" s="245"/>
      <c r="OWV55" s="246"/>
      <c r="OWW55" s="247"/>
      <c r="OWX55" s="243"/>
      <c r="OWY55" s="244"/>
      <c r="OWZ55" s="664"/>
      <c r="OXA55" s="664"/>
      <c r="OXB55" s="664"/>
      <c r="OXC55" s="245"/>
      <c r="OXD55" s="246"/>
      <c r="OXE55" s="247"/>
      <c r="OXF55" s="243"/>
      <c r="OXG55" s="244"/>
      <c r="OXH55" s="664"/>
      <c r="OXI55" s="664"/>
      <c r="OXJ55" s="664"/>
      <c r="OXK55" s="245"/>
      <c r="OXL55" s="246"/>
      <c r="OXM55" s="247"/>
      <c r="OXN55" s="243"/>
      <c r="OXO55" s="244"/>
      <c r="OXP55" s="664"/>
      <c r="OXQ55" s="664"/>
      <c r="OXR55" s="664"/>
      <c r="OXS55" s="245"/>
      <c r="OXT55" s="246"/>
      <c r="OXU55" s="247"/>
      <c r="OXV55" s="243"/>
      <c r="OXW55" s="244"/>
      <c r="OXX55" s="664"/>
      <c r="OXY55" s="664"/>
      <c r="OXZ55" s="664"/>
      <c r="OYA55" s="245"/>
      <c r="OYB55" s="246"/>
      <c r="OYC55" s="247"/>
      <c r="OYD55" s="243"/>
      <c r="OYE55" s="244"/>
      <c r="OYF55" s="664"/>
      <c r="OYG55" s="664"/>
      <c r="OYH55" s="664"/>
      <c r="OYI55" s="245"/>
      <c r="OYJ55" s="246"/>
      <c r="OYK55" s="247"/>
      <c r="OYL55" s="243"/>
      <c r="OYM55" s="244"/>
      <c r="OYN55" s="664"/>
      <c r="OYO55" s="664"/>
      <c r="OYP55" s="664"/>
      <c r="OYQ55" s="245"/>
      <c r="OYR55" s="246"/>
      <c r="OYS55" s="247"/>
      <c r="OYT55" s="243"/>
      <c r="OYU55" s="244"/>
      <c r="OYV55" s="664"/>
      <c r="OYW55" s="664"/>
      <c r="OYX55" s="664"/>
      <c r="OYY55" s="245"/>
      <c r="OYZ55" s="246"/>
      <c r="OZA55" s="247"/>
      <c r="OZB55" s="243"/>
      <c r="OZC55" s="244"/>
      <c r="OZD55" s="664"/>
      <c r="OZE55" s="664"/>
      <c r="OZF55" s="664"/>
      <c r="OZG55" s="245"/>
      <c r="OZH55" s="246"/>
      <c r="OZI55" s="247"/>
      <c r="OZJ55" s="243"/>
      <c r="OZK55" s="244"/>
      <c r="OZL55" s="664"/>
      <c r="OZM55" s="664"/>
      <c r="OZN55" s="664"/>
      <c r="OZO55" s="245"/>
      <c r="OZP55" s="246"/>
      <c r="OZQ55" s="247"/>
      <c r="OZR55" s="243"/>
      <c r="OZS55" s="244"/>
      <c r="OZT55" s="664"/>
      <c r="OZU55" s="664"/>
      <c r="OZV55" s="664"/>
      <c r="OZW55" s="245"/>
      <c r="OZX55" s="246"/>
      <c r="OZY55" s="247"/>
      <c r="OZZ55" s="243"/>
      <c r="PAA55" s="244"/>
      <c r="PAB55" s="664"/>
      <c r="PAC55" s="664"/>
      <c r="PAD55" s="664"/>
      <c r="PAE55" s="245"/>
      <c r="PAF55" s="246"/>
      <c r="PAG55" s="247"/>
      <c r="PAH55" s="243"/>
      <c r="PAI55" s="244"/>
      <c r="PAJ55" s="664"/>
      <c r="PAK55" s="664"/>
      <c r="PAL55" s="664"/>
      <c r="PAM55" s="245"/>
      <c r="PAN55" s="246"/>
      <c r="PAO55" s="247"/>
      <c r="PAP55" s="243"/>
      <c r="PAQ55" s="244"/>
      <c r="PAR55" s="664"/>
      <c r="PAS55" s="664"/>
      <c r="PAT55" s="664"/>
      <c r="PAU55" s="245"/>
      <c r="PAV55" s="246"/>
      <c r="PAW55" s="247"/>
      <c r="PAX55" s="243"/>
      <c r="PAY55" s="244"/>
      <c r="PAZ55" s="664"/>
      <c r="PBA55" s="664"/>
      <c r="PBB55" s="664"/>
      <c r="PBC55" s="245"/>
      <c r="PBD55" s="246"/>
      <c r="PBE55" s="247"/>
      <c r="PBF55" s="243"/>
      <c r="PBG55" s="244"/>
      <c r="PBH55" s="664"/>
      <c r="PBI55" s="664"/>
      <c r="PBJ55" s="664"/>
      <c r="PBK55" s="245"/>
      <c r="PBL55" s="246"/>
      <c r="PBM55" s="247"/>
      <c r="PBN55" s="243"/>
      <c r="PBO55" s="244"/>
      <c r="PBP55" s="664"/>
      <c r="PBQ55" s="664"/>
      <c r="PBR55" s="664"/>
      <c r="PBS55" s="245"/>
      <c r="PBT55" s="246"/>
      <c r="PBU55" s="247"/>
      <c r="PBV55" s="243"/>
      <c r="PBW55" s="244"/>
      <c r="PBX55" s="664"/>
      <c r="PBY55" s="664"/>
      <c r="PBZ55" s="664"/>
      <c r="PCA55" s="245"/>
      <c r="PCB55" s="246"/>
      <c r="PCC55" s="247"/>
      <c r="PCD55" s="243"/>
      <c r="PCE55" s="244"/>
      <c r="PCF55" s="664"/>
      <c r="PCG55" s="664"/>
      <c r="PCH55" s="664"/>
      <c r="PCI55" s="245"/>
      <c r="PCJ55" s="246"/>
      <c r="PCK55" s="247"/>
      <c r="PCL55" s="243"/>
      <c r="PCM55" s="244"/>
      <c r="PCN55" s="664"/>
      <c r="PCO55" s="664"/>
      <c r="PCP55" s="664"/>
      <c r="PCQ55" s="245"/>
      <c r="PCR55" s="246"/>
      <c r="PCS55" s="247"/>
      <c r="PCT55" s="243"/>
      <c r="PCU55" s="244"/>
      <c r="PCV55" s="664"/>
      <c r="PCW55" s="664"/>
      <c r="PCX55" s="664"/>
      <c r="PCY55" s="245"/>
      <c r="PCZ55" s="246"/>
      <c r="PDA55" s="247"/>
      <c r="PDB55" s="243"/>
      <c r="PDC55" s="244"/>
      <c r="PDD55" s="664"/>
      <c r="PDE55" s="664"/>
      <c r="PDF55" s="664"/>
      <c r="PDG55" s="245"/>
      <c r="PDH55" s="246"/>
      <c r="PDI55" s="247"/>
      <c r="PDJ55" s="243"/>
      <c r="PDK55" s="244"/>
      <c r="PDL55" s="664"/>
      <c r="PDM55" s="664"/>
      <c r="PDN55" s="664"/>
      <c r="PDO55" s="245"/>
      <c r="PDP55" s="246"/>
      <c r="PDQ55" s="247"/>
      <c r="PDR55" s="243"/>
      <c r="PDS55" s="244"/>
      <c r="PDT55" s="664"/>
      <c r="PDU55" s="664"/>
      <c r="PDV55" s="664"/>
      <c r="PDW55" s="245"/>
      <c r="PDX55" s="246"/>
      <c r="PDY55" s="247"/>
      <c r="PDZ55" s="243"/>
      <c r="PEA55" s="244"/>
      <c r="PEB55" s="664"/>
      <c r="PEC55" s="664"/>
      <c r="PED55" s="664"/>
      <c r="PEE55" s="245"/>
      <c r="PEF55" s="246"/>
      <c r="PEG55" s="247"/>
      <c r="PEH55" s="243"/>
      <c r="PEI55" s="244"/>
      <c r="PEJ55" s="664"/>
      <c r="PEK55" s="664"/>
      <c r="PEL55" s="664"/>
      <c r="PEM55" s="245"/>
      <c r="PEN55" s="246"/>
      <c r="PEO55" s="247"/>
      <c r="PEP55" s="243"/>
      <c r="PEQ55" s="244"/>
      <c r="PER55" s="664"/>
      <c r="PES55" s="664"/>
      <c r="PET55" s="664"/>
      <c r="PEU55" s="245"/>
      <c r="PEV55" s="246"/>
      <c r="PEW55" s="247"/>
      <c r="PEX55" s="243"/>
      <c r="PEY55" s="244"/>
      <c r="PEZ55" s="664"/>
      <c r="PFA55" s="664"/>
      <c r="PFB55" s="664"/>
      <c r="PFC55" s="245"/>
      <c r="PFD55" s="246"/>
      <c r="PFE55" s="247"/>
      <c r="PFF55" s="243"/>
      <c r="PFG55" s="244"/>
      <c r="PFH55" s="664"/>
      <c r="PFI55" s="664"/>
      <c r="PFJ55" s="664"/>
      <c r="PFK55" s="245"/>
      <c r="PFL55" s="246"/>
      <c r="PFM55" s="247"/>
      <c r="PFN55" s="243"/>
      <c r="PFO55" s="244"/>
      <c r="PFP55" s="664"/>
      <c r="PFQ55" s="664"/>
      <c r="PFR55" s="664"/>
      <c r="PFS55" s="245"/>
      <c r="PFT55" s="246"/>
      <c r="PFU55" s="247"/>
      <c r="PFV55" s="243"/>
      <c r="PFW55" s="244"/>
      <c r="PFX55" s="664"/>
      <c r="PFY55" s="664"/>
      <c r="PFZ55" s="664"/>
      <c r="PGA55" s="245"/>
      <c r="PGB55" s="246"/>
      <c r="PGC55" s="247"/>
      <c r="PGD55" s="243"/>
      <c r="PGE55" s="244"/>
      <c r="PGF55" s="664"/>
      <c r="PGG55" s="664"/>
      <c r="PGH55" s="664"/>
      <c r="PGI55" s="245"/>
      <c r="PGJ55" s="246"/>
      <c r="PGK55" s="247"/>
      <c r="PGL55" s="243"/>
      <c r="PGM55" s="244"/>
      <c r="PGN55" s="664"/>
      <c r="PGO55" s="664"/>
      <c r="PGP55" s="664"/>
      <c r="PGQ55" s="245"/>
      <c r="PGR55" s="246"/>
      <c r="PGS55" s="247"/>
      <c r="PGT55" s="243"/>
      <c r="PGU55" s="244"/>
      <c r="PGV55" s="664"/>
      <c r="PGW55" s="664"/>
      <c r="PGX55" s="664"/>
      <c r="PGY55" s="245"/>
      <c r="PGZ55" s="246"/>
      <c r="PHA55" s="247"/>
      <c r="PHB55" s="243"/>
      <c r="PHC55" s="244"/>
      <c r="PHD55" s="664"/>
      <c r="PHE55" s="664"/>
      <c r="PHF55" s="664"/>
      <c r="PHG55" s="245"/>
      <c r="PHH55" s="246"/>
      <c r="PHI55" s="247"/>
      <c r="PHJ55" s="243"/>
      <c r="PHK55" s="244"/>
      <c r="PHL55" s="664"/>
      <c r="PHM55" s="664"/>
      <c r="PHN55" s="664"/>
      <c r="PHO55" s="245"/>
      <c r="PHP55" s="246"/>
      <c r="PHQ55" s="247"/>
      <c r="PHR55" s="243"/>
      <c r="PHS55" s="244"/>
      <c r="PHT55" s="664"/>
      <c r="PHU55" s="664"/>
      <c r="PHV55" s="664"/>
      <c r="PHW55" s="245"/>
      <c r="PHX55" s="246"/>
      <c r="PHY55" s="247"/>
      <c r="PHZ55" s="243"/>
      <c r="PIA55" s="244"/>
      <c r="PIB55" s="664"/>
      <c r="PIC55" s="664"/>
      <c r="PID55" s="664"/>
      <c r="PIE55" s="245"/>
      <c r="PIF55" s="246"/>
      <c r="PIG55" s="247"/>
      <c r="PIH55" s="243"/>
      <c r="PII55" s="244"/>
      <c r="PIJ55" s="664"/>
      <c r="PIK55" s="664"/>
      <c r="PIL55" s="664"/>
      <c r="PIM55" s="245"/>
      <c r="PIN55" s="246"/>
      <c r="PIO55" s="247"/>
      <c r="PIP55" s="243"/>
      <c r="PIQ55" s="244"/>
      <c r="PIR55" s="664"/>
      <c r="PIS55" s="664"/>
      <c r="PIT55" s="664"/>
      <c r="PIU55" s="245"/>
      <c r="PIV55" s="246"/>
      <c r="PIW55" s="247"/>
      <c r="PIX55" s="243"/>
      <c r="PIY55" s="244"/>
      <c r="PIZ55" s="664"/>
      <c r="PJA55" s="664"/>
      <c r="PJB55" s="664"/>
      <c r="PJC55" s="245"/>
      <c r="PJD55" s="246"/>
      <c r="PJE55" s="247"/>
      <c r="PJF55" s="243"/>
      <c r="PJG55" s="244"/>
      <c r="PJH55" s="664"/>
      <c r="PJI55" s="664"/>
      <c r="PJJ55" s="664"/>
      <c r="PJK55" s="245"/>
      <c r="PJL55" s="246"/>
      <c r="PJM55" s="247"/>
      <c r="PJN55" s="243"/>
      <c r="PJO55" s="244"/>
      <c r="PJP55" s="664"/>
      <c r="PJQ55" s="664"/>
      <c r="PJR55" s="664"/>
      <c r="PJS55" s="245"/>
      <c r="PJT55" s="246"/>
      <c r="PJU55" s="247"/>
      <c r="PJV55" s="243"/>
      <c r="PJW55" s="244"/>
      <c r="PJX55" s="664"/>
      <c r="PJY55" s="664"/>
      <c r="PJZ55" s="664"/>
      <c r="PKA55" s="245"/>
      <c r="PKB55" s="246"/>
      <c r="PKC55" s="247"/>
      <c r="PKD55" s="243"/>
      <c r="PKE55" s="244"/>
      <c r="PKF55" s="664"/>
      <c r="PKG55" s="664"/>
      <c r="PKH55" s="664"/>
      <c r="PKI55" s="245"/>
      <c r="PKJ55" s="246"/>
      <c r="PKK55" s="247"/>
      <c r="PKL55" s="243"/>
      <c r="PKM55" s="244"/>
      <c r="PKN55" s="664"/>
      <c r="PKO55" s="664"/>
      <c r="PKP55" s="664"/>
      <c r="PKQ55" s="245"/>
      <c r="PKR55" s="246"/>
      <c r="PKS55" s="247"/>
      <c r="PKT55" s="243"/>
      <c r="PKU55" s="244"/>
      <c r="PKV55" s="664"/>
      <c r="PKW55" s="664"/>
      <c r="PKX55" s="664"/>
      <c r="PKY55" s="245"/>
      <c r="PKZ55" s="246"/>
      <c r="PLA55" s="247"/>
      <c r="PLB55" s="243"/>
      <c r="PLC55" s="244"/>
      <c r="PLD55" s="664"/>
      <c r="PLE55" s="664"/>
      <c r="PLF55" s="664"/>
      <c r="PLG55" s="245"/>
      <c r="PLH55" s="246"/>
      <c r="PLI55" s="247"/>
      <c r="PLJ55" s="243"/>
      <c r="PLK55" s="244"/>
      <c r="PLL55" s="664"/>
      <c r="PLM55" s="664"/>
      <c r="PLN55" s="664"/>
      <c r="PLO55" s="245"/>
      <c r="PLP55" s="246"/>
      <c r="PLQ55" s="247"/>
      <c r="PLR55" s="243"/>
      <c r="PLS55" s="244"/>
      <c r="PLT55" s="664"/>
      <c r="PLU55" s="664"/>
      <c r="PLV55" s="664"/>
      <c r="PLW55" s="245"/>
      <c r="PLX55" s="246"/>
      <c r="PLY55" s="247"/>
      <c r="PLZ55" s="243"/>
      <c r="PMA55" s="244"/>
      <c r="PMB55" s="664"/>
      <c r="PMC55" s="664"/>
      <c r="PMD55" s="664"/>
      <c r="PME55" s="245"/>
      <c r="PMF55" s="246"/>
      <c r="PMG55" s="247"/>
      <c r="PMH55" s="243"/>
      <c r="PMI55" s="244"/>
      <c r="PMJ55" s="664"/>
      <c r="PMK55" s="664"/>
      <c r="PML55" s="664"/>
      <c r="PMM55" s="245"/>
      <c r="PMN55" s="246"/>
      <c r="PMO55" s="247"/>
      <c r="PMP55" s="243"/>
      <c r="PMQ55" s="244"/>
      <c r="PMR55" s="664"/>
      <c r="PMS55" s="664"/>
      <c r="PMT55" s="664"/>
      <c r="PMU55" s="245"/>
      <c r="PMV55" s="246"/>
      <c r="PMW55" s="247"/>
      <c r="PMX55" s="243"/>
      <c r="PMY55" s="244"/>
      <c r="PMZ55" s="664"/>
      <c r="PNA55" s="664"/>
      <c r="PNB55" s="664"/>
      <c r="PNC55" s="245"/>
      <c r="PND55" s="246"/>
      <c r="PNE55" s="247"/>
      <c r="PNF55" s="243"/>
      <c r="PNG55" s="244"/>
      <c r="PNH55" s="664"/>
      <c r="PNI55" s="664"/>
      <c r="PNJ55" s="664"/>
      <c r="PNK55" s="245"/>
      <c r="PNL55" s="246"/>
      <c r="PNM55" s="247"/>
      <c r="PNN55" s="243"/>
      <c r="PNO55" s="244"/>
      <c r="PNP55" s="664"/>
      <c r="PNQ55" s="664"/>
      <c r="PNR55" s="664"/>
      <c r="PNS55" s="245"/>
      <c r="PNT55" s="246"/>
      <c r="PNU55" s="247"/>
      <c r="PNV55" s="243"/>
      <c r="PNW55" s="244"/>
      <c r="PNX55" s="664"/>
      <c r="PNY55" s="664"/>
      <c r="PNZ55" s="664"/>
      <c r="POA55" s="245"/>
      <c r="POB55" s="246"/>
      <c r="POC55" s="247"/>
      <c r="POD55" s="243"/>
      <c r="POE55" s="244"/>
      <c r="POF55" s="664"/>
      <c r="POG55" s="664"/>
      <c r="POH55" s="664"/>
      <c r="POI55" s="245"/>
      <c r="POJ55" s="246"/>
      <c r="POK55" s="247"/>
      <c r="POL55" s="243"/>
      <c r="POM55" s="244"/>
      <c r="PON55" s="664"/>
      <c r="POO55" s="664"/>
      <c r="POP55" s="664"/>
      <c r="POQ55" s="245"/>
      <c r="POR55" s="246"/>
      <c r="POS55" s="247"/>
      <c r="POT55" s="243"/>
      <c r="POU55" s="244"/>
      <c r="POV55" s="664"/>
      <c r="POW55" s="664"/>
      <c r="POX55" s="664"/>
      <c r="POY55" s="245"/>
      <c r="POZ55" s="246"/>
      <c r="PPA55" s="247"/>
      <c r="PPB55" s="243"/>
      <c r="PPC55" s="244"/>
      <c r="PPD55" s="664"/>
      <c r="PPE55" s="664"/>
      <c r="PPF55" s="664"/>
      <c r="PPG55" s="245"/>
      <c r="PPH55" s="246"/>
      <c r="PPI55" s="247"/>
      <c r="PPJ55" s="243"/>
      <c r="PPK55" s="244"/>
      <c r="PPL55" s="664"/>
      <c r="PPM55" s="664"/>
      <c r="PPN55" s="664"/>
      <c r="PPO55" s="245"/>
      <c r="PPP55" s="246"/>
      <c r="PPQ55" s="247"/>
      <c r="PPR55" s="243"/>
      <c r="PPS55" s="244"/>
      <c r="PPT55" s="664"/>
      <c r="PPU55" s="664"/>
      <c r="PPV55" s="664"/>
      <c r="PPW55" s="245"/>
      <c r="PPX55" s="246"/>
      <c r="PPY55" s="247"/>
      <c r="PPZ55" s="243"/>
      <c r="PQA55" s="244"/>
      <c r="PQB55" s="664"/>
      <c r="PQC55" s="664"/>
      <c r="PQD55" s="664"/>
      <c r="PQE55" s="245"/>
      <c r="PQF55" s="246"/>
      <c r="PQG55" s="247"/>
      <c r="PQH55" s="243"/>
      <c r="PQI55" s="244"/>
      <c r="PQJ55" s="664"/>
      <c r="PQK55" s="664"/>
      <c r="PQL55" s="664"/>
      <c r="PQM55" s="245"/>
      <c r="PQN55" s="246"/>
      <c r="PQO55" s="247"/>
      <c r="PQP55" s="243"/>
      <c r="PQQ55" s="244"/>
      <c r="PQR55" s="664"/>
      <c r="PQS55" s="664"/>
      <c r="PQT55" s="664"/>
      <c r="PQU55" s="245"/>
      <c r="PQV55" s="246"/>
      <c r="PQW55" s="247"/>
      <c r="PQX55" s="243"/>
      <c r="PQY55" s="244"/>
      <c r="PQZ55" s="664"/>
      <c r="PRA55" s="664"/>
      <c r="PRB55" s="664"/>
      <c r="PRC55" s="245"/>
      <c r="PRD55" s="246"/>
      <c r="PRE55" s="247"/>
      <c r="PRF55" s="243"/>
      <c r="PRG55" s="244"/>
      <c r="PRH55" s="664"/>
      <c r="PRI55" s="664"/>
      <c r="PRJ55" s="664"/>
      <c r="PRK55" s="245"/>
      <c r="PRL55" s="246"/>
      <c r="PRM55" s="247"/>
      <c r="PRN55" s="243"/>
      <c r="PRO55" s="244"/>
      <c r="PRP55" s="664"/>
      <c r="PRQ55" s="664"/>
      <c r="PRR55" s="664"/>
      <c r="PRS55" s="245"/>
      <c r="PRT55" s="246"/>
      <c r="PRU55" s="247"/>
      <c r="PRV55" s="243"/>
      <c r="PRW55" s="244"/>
      <c r="PRX55" s="664"/>
      <c r="PRY55" s="664"/>
      <c r="PRZ55" s="664"/>
      <c r="PSA55" s="245"/>
      <c r="PSB55" s="246"/>
      <c r="PSC55" s="247"/>
      <c r="PSD55" s="243"/>
      <c r="PSE55" s="244"/>
      <c r="PSF55" s="664"/>
      <c r="PSG55" s="664"/>
      <c r="PSH55" s="664"/>
      <c r="PSI55" s="245"/>
      <c r="PSJ55" s="246"/>
      <c r="PSK55" s="247"/>
      <c r="PSL55" s="243"/>
      <c r="PSM55" s="244"/>
      <c r="PSN55" s="664"/>
      <c r="PSO55" s="664"/>
      <c r="PSP55" s="664"/>
      <c r="PSQ55" s="245"/>
      <c r="PSR55" s="246"/>
      <c r="PSS55" s="247"/>
      <c r="PST55" s="243"/>
      <c r="PSU55" s="244"/>
      <c r="PSV55" s="664"/>
      <c r="PSW55" s="664"/>
      <c r="PSX55" s="664"/>
      <c r="PSY55" s="245"/>
      <c r="PSZ55" s="246"/>
      <c r="PTA55" s="247"/>
      <c r="PTB55" s="243"/>
      <c r="PTC55" s="244"/>
      <c r="PTD55" s="664"/>
      <c r="PTE55" s="664"/>
      <c r="PTF55" s="664"/>
      <c r="PTG55" s="245"/>
      <c r="PTH55" s="246"/>
      <c r="PTI55" s="247"/>
      <c r="PTJ55" s="243"/>
      <c r="PTK55" s="244"/>
      <c r="PTL55" s="664"/>
      <c r="PTM55" s="664"/>
      <c r="PTN55" s="664"/>
      <c r="PTO55" s="245"/>
      <c r="PTP55" s="246"/>
      <c r="PTQ55" s="247"/>
      <c r="PTR55" s="243"/>
      <c r="PTS55" s="244"/>
      <c r="PTT55" s="664"/>
      <c r="PTU55" s="664"/>
      <c r="PTV55" s="664"/>
      <c r="PTW55" s="245"/>
      <c r="PTX55" s="246"/>
      <c r="PTY55" s="247"/>
      <c r="PTZ55" s="243"/>
      <c r="PUA55" s="244"/>
      <c r="PUB55" s="664"/>
      <c r="PUC55" s="664"/>
      <c r="PUD55" s="664"/>
      <c r="PUE55" s="245"/>
      <c r="PUF55" s="246"/>
      <c r="PUG55" s="247"/>
      <c r="PUH55" s="243"/>
      <c r="PUI55" s="244"/>
      <c r="PUJ55" s="664"/>
      <c r="PUK55" s="664"/>
      <c r="PUL55" s="664"/>
      <c r="PUM55" s="245"/>
      <c r="PUN55" s="246"/>
      <c r="PUO55" s="247"/>
      <c r="PUP55" s="243"/>
      <c r="PUQ55" s="244"/>
      <c r="PUR55" s="664"/>
      <c r="PUS55" s="664"/>
      <c r="PUT55" s="664"/>
      <c r="PUU55" s="245"/>
      <c r="PUV55" s="246"/>
      <c r="PUW55" s="247"/>
      <c r="PUX55" s="243"/>
      <c r="PUY55" s="244"/>
      <c r="PUZ55" s="664"/>
      <c r="PVA55" s="664"/>
      <c r="PVB55" s="664"/>
      <c r="PVC55" s="245"/>
      <c r="PVD55" s="246"/>
      <c r="PVE55" s="247"/>
      <c r="PVF55" s="243"/>
      <c r="PVG55" s="244"/>
      <c r="PVH55" s="664"/>
      <c r="PVI55" s="664"/>
      <c r="PVJ55" s="664"/>
      <c r="PVK55" s="245"/>
      <c r="PVL55" s="246"/>
      <c r="PVM55" s="247"/>
      <c r="PVN55" s="243"/>
      <c r="PVO55" s="244"/>
      <c r="PVP55" s="664"/>
      <c r="PVQ55" s="664"/>
      <c r="PVR55" s="664"/>
      <c r="PVS55" s="245"/>
      <c r="PVT55" s="246"/>
      <c r="PVU55" s="247"/>
      <c r="PVV55" s="243"/>
      <c r="PVW55" s="244"/>
      <c r="PVX55" s="664"/>
      <c r="PVY55" s="664"/>
      <c r="PVZ55" s="664"/>
      <c r="PWA55" s="245"/>
      <c r="PWB55" s="246"/>
      <c r="PWC55" s="247"/>
      <c r="PWD55" s="243"/>
      <c r="PWE55" s="244"/>
      <c r="PWF55" s="664"/>
      <c r="PWG55" s="664"/>
      <c r="PWH55" s="664"/>
      <c r="PWI55" s="245"/>
      <c r="PWJ55" s="246"/>
      <c r="PWK55" s="247"/>
      <c r="PWL55" s="243"/>
      <c r="PWM55" s="244"/>
      <c r="PWN55" s="664"/>
      <c r="PWO55" s="664"/>
      <c r="PWP55" s="664"/>
      <c r="PWQ55" s="245"/>
      <c r="PWR55" s="246"/>
      <c r="PWS55" s="247"/>
      <c r="PWT55" s="243"/>
      <c r="PWU55" s="244"/>
      <c r="PWV55" s="664"/>
      <c r="PWW55" s="664"/>
      <c r="PWX55" s="664"/>
      <c r="PWY55" s="245"/>
      <c r="PWZ55" s="246"/>
      <c r="PXA55" s="247"/>
      <c r="PXB55" s="243"/>
      <c r="PXC55" s="244"/>
      <c r="PXD55" s="664"/>
      <c r="PXE55" s="664"/>
      <c r="PXF55" s="664"/>
      <c r="PXG55" s="245"/>
      <c r="PXH55" s="246"/>
      <c r="PXI55" s="247"/>
      <c r="PXJ55" s="243"/>
      <c r="PXK55" s="244"/>
      <c r="PXL55" s="664"/>
      <c r="PXM55" s="664"/>
      <c r="PXN55" s="664"/>
      <c r="PXO55" s="245"/>
      <c r="PXP55" s="246"/>
      <c r="PXQ55" s="247"/>
      <c r="PXR55" s="243"/>
      <c r="PXS55" s="244"/>
      <c r="PXT55" s="664"/>
      <c r="PXU55" s="664"/>
      <c r="PXV55" s="664"/>
      <c r="PXW55" s="245"/>
      <c r="PXX55" s="246"/>
      <c r="PXY55" s="247"/>
      <c r="PXZ55" s="243"/>
      <c r="PYA55" s="244"/>
      <c r="PYB55" s="664"/>
      <c r="PYC55" s="664"/>
      <c r="PYD55" s="664"/>
      <c r="PYE55" s="245"/>
      <c r="PYF55" s="246"/>
      <c r="PYG55" s="247"/>
      <c r="PYH55" s="243"/>
      <c r="PYI55" s="244"/>
      <c r="PYJ55" s="664"/>
      <c r="PYK55" s="664"/>
      <c r="PYL55" s="664"/>
      <c r="PYM55" s="245"/>
      <c r="PYN55" s="246"/>
      <c r="PYO55" s="247"/>
      <c r="PYP55" s="243"/>
      <c r="PYQ55" s="244"/>
      <c r="PYR55" s="664"/>
      <c r="PYS55" s="664"/>
      <c r="PYT55" s="664"/>
      <c r="PYU55" s="245"/>
      <c r="PYV55" s="246"/>
      <c r="PYW55" s="247"/>
      <c r="PYX55" s="243"/>
      <c r="PYY55" s="244"/>
      <c r="PYZ55" s="664"/>
      <c r="PZA55" s="664"/>
      <c r="PZB55" s="664"/>
      <c r="PZC55" s="245"/>
      <c r="PZD55" s="246"/>
      <c r="PZE55" s="247"/>
      <c r="PZF55" s="243"/>
      <c r="PZG55" s="244"/>
      <c r="PZH55" s="664"/>
      <c r="PZI55" s="664"/>
      <c r="PZJ55" s="664"/>
      <c r="PZK55" s="245"/>
      <c r="PZL55" s="246"/>
      <c r="PZM55" s="247"/>
      <c r="PZN55" s="243"/>
      <c r="PZO55" s="244"/>
      <c r="PZP55" s="664"/>
      <c r="PZQ55" s="664"/>
      <c r="PZR55" s="664"/>
      <c r="PZS55" s="245"/>
      <c r="PZT55" s="246"/>
      <c r="PZU55" s="247"/>
      <c r="PZV55" s="243"/>
      <c r="PZW55" s="244"/>
      <c r="PZX55" s="664"/>
      <c r="PZY55" s="664"/>
      <c r="PZZ55" s="664"/>
      <c r="QAA55" s="245"/>
      <c r="QAB55" s="246"/>
      <c r="QAC55" s="247"/>
      <c r="QAD55" s="243"/>
      <c r="QAE55" s="244"/>
      <c r="QAF55" s="664"/>
      <c r="QAG55" s="664"/>
      <c r="QAH55" s="664"/>
      <c r="QAI55" s="245"/>
      <c r="QAJ55" s="246"/>
      <c r="QAK55" s="247"/>
      <c r="QAL55" s="243"/>
      <c r="QAM55" s="244"/>
      <c r="QAN55" s="664"/>
      <c r="QAO55" s="664"/>
      <c r="QAP55" s="664"/>
      <c r="QAQ55" s="245"/>
      <c r="QAR55" s="246"/>
      <c r="QAS55" s="247"/>
      <c r="QAT55" s="243"/>
      <c r="QAU55" s="244"/>
      <c r="QAV55" s="664"/>
      <c r="QAW55" s="664"/>
      <c r="QAX55" s="664"/>
      <c r="QAY55" s="245"/>
      <c r="QAZ55" s="246"/>
      <c r="QBA55" s="247"/>
      <c r="QBB55" s="243"/>
      <c r="QBC55" s="244"/>
      <c r="QBD55" s="664"/>
      <c r="QBE55" s="664"/>
      <c r="QBF55" s="664"/>
      <c r="QBG55" s="245"/>
      <c r="QBH55" s="246"/>
      <c r="QBI55" s="247"/>
      <c r="QBJ55" s="243"/>
      <c r="QBK55" s="244"/>
      <c r="QBL55" s="664"/>
      <c r="QBM55" s="664"/>
      <c r="QBN55" s="664"/>
      <c r="QBO55" s="245"/>
      <c r="QBP55" s="246"/>
      <c r="QBQ55" s="247"/>
      <c r="QBR55" s="243"/>
      <c r="QBS55" s="244"/>
      <c r="QBT55" s="664"/>
      <c r="QBU55" s="664"/>
      <c r="QBV55" s="664"/>
      <c r="QBW55" s="245"/>
      <c r="QBX55" s="246"/>
      <c r="QBY55" s="247"/>
      <c r="QBZ55" s="243"/>
      <c r="QCA55" s="244"/>
      <c r="QCB55" s="664"/>
      <c r="QCC55" s="664"/>
      <c r="QCD55" s="664"/>
      <c r="QCE55" s="245"/>
      <c r="QCF55" s="246"/>
      <c r="QCG55" s="247"/>
      <c r="QCH55" s="243"/>
      <c r="QCI55" s="244"/>
      <c r="QCJ55" s="664"/>
      <c r="QCK55" s="664"/>
      <c r="QCL55" s="664"/>
      <c r="QCM55" s="245"/>
      <c r="QCN55" s="246"/>
      <c r="QCO55" s="247"/>
      <c r="QCP55" s="243"/>
      <c r="QCQ55" s="244"/>
      <c r="QCR55" s="664"/>
      <c r="QCS55" s="664"/>
      <c r="QCT55" s="664"/>
      <c r="QCU55" s="245"/>
      <c r="QCV55" s="246"/>
      <c r="QCW55" s="247"/>
      <c r="QCX55" s="243"/>
      <c r="QCY55" s="244"/>
      <c r="QCZ55" s="664"/>
      <c r="QDA55" s="664"/>
      <c r="QDB55" s="664"/>
      <c r="QDC55" s="245"/>
      <c r="QDD55" s="246"/>
      <c r="QDE55" s="247"/>
      <c r="QDF55" s="243"/>
      <c r="QDG55" s="244"/>
      <c r="QDH55" s="664"/>
      <c r="QDI55" s="664"/>
      <c r="QDJ55" s="664"/>
      <c r="QDK55" s="245"/>
      <c r="QDL55" s="246"/>
      <c r="QDM55" s="247"/>
      <c r="QDN55" s="243"/>
      <c r="QDO55" s="244"/>
      <c r="QDP55" s="664"/>
      <c r="QDQ55" s="664"/>
      <c r="QDR55" s="664"/>
      <c r="QDS55" s="245"/>
      <c r="QDT55" s="246"/>
      <c r="QDU55" s="247"/>
      <c r="QDV55" s="243"/>
      <c r="QDW55" s="244"/>
      <c r="QDX55" s="664"/>
      <c r="QDY55" s="664"/>
      <c r="QDZ55" s="664"/>
      <c r="QEA55" s="245"/>
      <c r="QEB55" s="246"/>
      <c r="QEC55" s="247"/>
      <c r="QED55" s="243"/>
      <c r="QEE55" s="244"/>
      <c r="QEF55" s="664"/>
      <c r="QEG55" s="664"/>
      <c r="QEH55" s="664"/>
      <c r="QEI55" s="245"/>
      <c r="QEJ55" s="246"/>
      <c r="QEK55" s="247"/>
      <c r="QEL55" s="243"/>
      <c r="QEM55" s="244"/>
      <c r="QEN55" s="664"/>
      <c r="QEO55" s="664"/>
      <c r="QEP55" s="664"/>
      <c r="QEQ55" s="245"/>
      <c r="QER55" s="246"/>
      <c r="QES55" s="247"/>
      <c r="QET55" s="243"/>
      <c r="QEU55" s="244"/>
      <c r="QEV55" s="664"/>
      <c r="QEW55" s="664"/>
      <c r="QEX55" s="664"/>
      <c r="QEY55" s="245"/>
      <c r="QEZ55" s="246"/>
      <c r="QFA55" s="247"/>
      <c r="QFB55" s="243"/>
      <c r="QFC55" s="244"/>
      <c r="QFD55" s="664"/>
      <c r="QFE55" s="664"/>
      <c r="QFF55" s="664"/>
      <c r="QFG55" s="245"/>
      <c r="QFH55" s="246"/>
      <c r="QFI55" s="247"/>
      <c r="QFJ55" s="243"/>
      <c r="QFK55" s="244"/>
      <c r="QFL55" s="664"/>
      <c r="QFM55" s="664"/>
      <c r="QFN55" s="664"/>
      <c r="QFO55" s="245"/>
      <c r="QFP55" s="246"/>
      <c r="QFQ55" s="247"/>
      <c r="QFR55" s="243"/>
      <c r="QFS55" s="244"/>
      <c r="QFT55" s="664"/>
      <c r="QFU55" s="664"/>
      <c r="QFV55" s="664"/>
      <c r="QFW55" s="245"/>
      <c r="QFX55" s="246"/>
      <c r="QFY55" s="247"/>
      <c r="QFZ55" s="243"/>
      <c r="QGA55" s="244"/>
      <c r="QGB55" s="664"/>
      <c r="QGC55" s="664"/>
      <c r="QGD55" s="664"/>
      <c r="QGE55" s="245"/>
      <c r="QGF55" s="246"/>
      <c r="QGG55" s="247"/>
      <c r="QGH55" s="243"/>
      <c r="QGI55" s="244"/>
      <c r="QGJ55" s="664"/>
      <c r="QGK55" s="664"/>
      <c r="QGL55" s="664"/>
      <c r="QGM55" s="245"/>
      <c r="QGN55" s="246"/>
      <c r="QGO55" s="247"/>
      <c r="QGP55" s="243"/>
      <c r="QGQ55" s="244"/>
      <c r="QGR55" s="664"/>
      <c r="QGS55" s="664"/>
      <c r="QGT55" s="664"/>
      <c r="QGU55" s="245"/>
      <c r="QGV55" s="246"/>
      <c r="QGW55" s="247"/>
      <c r="QGX55" s="243"/>
      <c r="QGY55" s="244"/>
      <c r="QGZ55" s="664"/>
      <c r="QHA55" s="664"/>
      <c r="QHB55" s="664"/>
      <c r="QHC55" s="245"/>
      <c r="QHD55" s="246"/>
      <c r="QHE55" s="247"/>
      <c r="QHF55" s="243"/>
      <c r="QHG55" s="244"/>
      <c r="QHH55" s="664"/>
      <c r="QHI55" s="664"/>
      <c r="QHJ55" s="664"/>
      <c r="QHK55" s="245"/>
      <c r="QHL55" s="246"/>
      <c r="QHM55" s="247"/>
      <c r="QHN55" s="243"/>
      <c r="QHO55" s="244"/>
      <c r="QHP55" s="664"/>
      <c r="QHQ55" s="664"/>
      <c r="QHR55" s="664"/>
      <c r="QHS55" s="245"/>
      <c r="QHT55" s="246"/>
      <c r="QHU55" s="247"/>
      <c r="QHV55" s="243"/>
      <c r="QHW55" s="244"/>
      <c r="QHX55" s="664"/>
      <c r="QHY55" s="664"/>
      <c r="QHZ55" s="664"/>
      <c r="QIA55" s="245"/>
      <c r="QIB55" s="246"/>
      <c r="QIC55" s="247"/>
      <c r="QID55" s="243"/>
      <c r="QIE55" s="244"/>
      <c r="QIF55" s="664"/>
      <c r="QIG55" s="664"/>
      <c r="QIH55" s="664"/>
      <c r="QII55" s="245"/>
      <c r="QIJ55" s="246"/>
      <c r="QIK55" s="247"/>
      <c r="QIL55" s="243"/>
      <c r="QIM55" s="244"/>
      <c r="QIN55" s="664"/>
      <c r="QIO55" s="664"/>
      <c r="QIP55" s="664"/>
      <c r="QIQ55" s="245"/>
      <c r="QIR55" s="246"/>
      <c r="QIS55" s="247"/>
      <c r="QIT55" s="243"/>
      <c r="QIU55" s="244"/>
      <c r="QIV55" s="664"/>
      <c r="QIW55" s="664"/>
      <c r="QIX55" s="664"/>
      <c r="QIY55" s="245"/>
      <c r="QIZ55" s="246"/>
      <c r="QJA55" s="247"/>
      <c r="QJB55" s="243"/>
      <c r="QJC55" s="244"/>
      <c r="QJD55" s="664"/>
      <c r="QJE55" s="664"/>
      <c r="QJF55" s="664"/>
      <c r="QJG55" s="245"/>
      <c r="QJH55" s="246"/>
      <c r="QJI55" s="247"/>
      <c r="QJJ55" s="243"/>
      <c r="QJK55" s="244"/>
      <c r="QJL55" s="664"/>
      <c r="QJM55" s="664"/>
      <c r="QJN55" s="664"/>
      <c r="QJO55" s="245"/>
      <c r="QJP55" s="246"/>
      <c r="QJQ55" s="247"/>
      <c r="QJR55" s="243"/>
      <c r="QJS55" s="244"/>
      <c r="QJT55" s="664"/>
      <c r="QJU55" s="664"/>
      <c r="QJV55" s="664"/>
      <c r="QJW55" s="245"/>
      <c r="QJX55" s="246"/>
      <c r="QJY55" s="247"/>
      <c r="QJZ55" s="243"/>
      <c r="QKA55" s="244"/>
      <c r="QKB55" s="664"/>
      <c r="QKC55" s="664"/>
      <c r="QKD55" s="664"/>
      <c r="QKE55" s="245"/>
      <c r="QKF55" s="246"/>
      <c r="QKG55" s="247"/>
      <c r="QKH55" s="243"/>
      <c r="QKI55" s="244"/>
      <c r="QKJ55" s="664"/>
      <c r="QKK55" s="664"/>
      <c r="QKL55" s="664"/>
      <c r="QKM55" s="245"/>
      <c r="QKN55" s="246"/>
      <c r="QKO55" s="247"/>
      <c r="QKP55" s="243"/>
      <c r="QKQ55" s="244"/>
      <c r="QKR55" s="664"/>
      <c r="QKS55" s="664"/>
      <c r="QKT55" s="664"/>
      <c r="QKU55" s="245"/>
      <c r="QKV55" s="246"/>
      <c r="QKW55" s="247"/>
      <c r="QKX55" s="243"/>
      <c r="QKY55" s="244"/>
      <c r="QKZ55" s="664"/>
      <c r="QLA55" s="664"/>
      <c r="QLB55" s="664"/>
      <c r="QLC55" s="245"/>
      <c r="QLD55" s="246"/>
      <c r="QLE55" s="247"/>
      <c r="QLF55" s="243"/>
      <c r="QLG55" s="244"/>
      <c r="QLH55" s="664"/>
      <c r="QLI55" s="664"/>
      <c r="QLJ55" s="664"/>
      <c r="QLK55" s="245"/>
      <c r="QLL55" s="246"/>
      <c r="QLM55" s="247"/>
      <c r="QLN55" s="243"/>
      <c r="QLO55" s="244"/>
      <c r="QLP55" s="664"/>
      <c r="QLQ55" s="664"/>
      <c r="QLR55" s="664"/>
      <c r="QLS55" s="245"/>
      <c r="QLT55" s="246"/>
      <c r="QLU55" s="247"/>
      <c r="QLV55" s="243"/>
      <c r="QLW55" s="244"/>
      <c r="QLX55" s="664"/>
      <c r="QLY55" s="664"/>
      <c r="QLZ55" s="664"/>
      <c r="QMA55" s="245"/>
      <c r="QMB55" s="246"/>
      <c r="QMC55" s="247"/>
      <c r="QMD55" s="243"/>
      <c r="QME55" s="244"/>
      <c r="QMF55" s="664"/>
      <c r="QMG55" s="664"/>
      <c r="QMH55" s="664"/>
      <c r="QMI55" s="245"/>
      <c r="QMJ55" s="246"/>
      <c r="QMK55" s="247"/>
      <c r="QML55" s="243"/>
      <c r="QMM55" s="244"/>
      <c r="QMN55" s="664"/>
      <c r="QMO55" s="664"/>
      <c r="QMP55" s="664"/>
      <c r="QMQ55" s="245"/>
      <c r="QMR55" s="246"/>
      <c r="QMS55" s="247"/>
      <c r="QMT55" s="243"/>
      <c r="QMU55" s="244"/>
      <c r="QMV55" s="664"/>
      <c r="QMW55" s="664"/>
      <c r="QMX55" s="664"/>
      <c r="QMY55" s="245"/>
      <c r="QMZ55" s="246"/>
      <c r="QNA55" s="247"/>
      <c r="QNB55" s="243"/>
      <c r="QNC55" s="244"/>
      <c r="QND55" s="664"/>
      <c r="QNE55" s="664"/>
      <c r="QNF55" s="664"/>
      <c r="QNG55" s="245"/>
      <c r="QNH55" s="246"/>
      <c r="QNI55" s="247"/>
      <c r="QNJ55" s="243"/>
      <c r="QNK55" s="244"/>
      <c r="QNL55" s="664"/>
      <c r="QNM55" s="664"/>
      <c r="QNN55" s="664"/>
      <c r="QNO55" s="245"/>
      <c r="QNP55" s="246"/>
      <c r="QNQ55" s="247"/>
      <c r="QNR55" s="243"/>
      <c r="QNS55" s="244"/>
      <c r="QNT55" s="664"/>
      <c r="QNU55" s="664"/>
      <c r="QNV55" s="664"/>
      <c r="QNW55" s="245"/>
      <c r="QNX55" s="246"/>
      <c r="QNY55" s="247"/>
      <c r="QNZ55" s="243"/>
      <c r="QOA55" s="244"/>
      <c r="QOB55" s="664"/>
      <c r="QOC55" s="664"/>
      <c r="QOD55" s="664"/>
      <c r="QOE55" s="245"/>
      <c r="QOF55" s="246"/>
      <c r="QOG55" s="247"/>
      <c r="QOH55" s="243"/>
      <c r="QOI55" s="244"/>
      <c r="QOJ55" s="664"/>
      <c r="QOK55" s="664"/>
      <c r="QOL55" s="664"/>
      <c r="QOM55" s="245"/>
      <c r="QON55" s="246"/>
      <c r="QOO55" s="247"/>
      <c r="QOP55" s="243"/>
      <c r="QOQ55" s="244"/>
      <c r="QOR55" s="664"/>
      <c r="QOS55" s="664"/>
      <c r="QOT55" s="664"/>
      <c r="QOU55" s="245"/>
      <c r="QOV55" s="246"/>
      <c r="QOW55" s="247"/>
      <c r="QOX55" s="243"/>
      <c r="QOY55" s="244"/>
      <c r="QOZ55" s="664"/>
      <c r="QPA55" s="664"/>
      <c r="QPB55" s="664"/>
      <c r="QPC55" s="245"/>
      <c r="QPD55" s="246"/>
      <c r="QPE55" s="247"/>
      <c r="QPF55" s="243"/>
      <c r="QPG55" s="244"/>
      <c r="QPH55" s="664"/>
      <c r="QPI55" s="664"/>
      <c r="QPJ55" s="664"/>
      <c r="QPK55" s="245"/>
      <c r="QPL55" s="246"/>
      <c r="QPM55" s="247"/>
      <c r="QPN55" s="243"/>
      <c r="QPO55" s="244"/>
      <c r="QPP55" s="664"/>
      <c r="QPQ55" s="664"/>
      <c r="QPR55" s="664"/>
      <c r="QPS55" s="245"/>
      <c r="QPT55" s="246"/>
      <c r="QPU55" s="247"/>
      <c r="QPV55" s="243"/>
      <c r="QPW55" s="244"/>
      <c r="QPX55" s="664"/>
      <c r="QPY55" s="664"/>
      <c r="QPZ55" s="664"/>
      <c r="QQA55" s="245"/>
      <c r="QQB55" s="246"/>
      <c r="QQC55" s="247"/>
      <c r="QQD55" s="243"/>
      <c r="QQE55" s="244"/>
      <c r="QQF55" s="664"/>
      <c r="QQG55" s="664"/>
      <c r="QQH55" s="664"/>
      <c r="QQI55" s="245"/>
      <c r="QQJ55" s="246"/>
      <c r="QQK55" s="247"/>
      <c r="QQL55" s="243"/>
      <c r="QQM55" s="244"/>
      <c r="QQN55" s="664"/>
      <c r="QQO55" s="664"/>
      <c r="QQP55" s="664"/>
      <c r="QQQ55" s="245"/>
      <c r="QQR55" s="246"/>
      <c r="QQS55" s="247"/>
      <c r="QQT55" s="243"/>
      <c r="QQU55" s="244"/>
      <c r="QQV55" s="664"/>
      <c r="QQW55" s="664"/>
      <c r="QQX55" s="664"/>
      <c r="QQY55" s="245"/>
      <c r="QQZ55" s="246"/>
      <c r="QRA55" s="247"/>
      <c r="QRB55" s="243"/>
      <c r="QRC55" s="244"/>
      <c r="QRD55" s="664"/>
      <c r="QRE55" s="664"/>
      <c r="QRF55" s="664"/>
      <c r="QRG55" s="245"/>
      <c r="QRH55" s="246"/>
      <c r="QRI55" s="247"/>
      <c r="QRJ55" s="243"/>
      <c r="QRK55" s="244"/>
      <c r="QRL55" s="664"/>
      <c r="QRM55" s="664"/>
      <c r="QRN55" s="664"/>
      <c r="QRO55" s="245"/>
      <c r="QRP55" s="246"/>
      <c r="QRQ55" s="247"/>
      <c r="QRR55" s="243"/>
      <c r="QRS55" s="244"/>
      <c r="QRT55" s="664"/>
      <c r="QRU55" s="664"/>
      <c r="QRV55" s="664"/>
      <c r="QRW55" s="245"/>
      <c r="QRX55" s="246"/>
      <c r="QRY55" s="247"/>
      <c r="QRZ55" s="243"/>
      <c r="QSA55" s="244"/>
      <c r="QSB55" s="664"/>
      <c r="QSC55" s="664"/>
      <c r="QSD55" s="664"/>
      <c r="QSE55" s="245"/>
      <c r="QSF55" s="246"/>
      <c r="QSG55" s="247"/>
      <c r="QSH55" s="243"/>
      <c r="QSI55" s="244"/>
      <c r="QSJ55" s="664"/>
      <c r="QSK55" s="664"/>
      <c r="QSL55" s="664"/>
      <c r="QSM55" s="245"/>
      <c r="QSN55" s="246"/>
      <c r="QSO55" s="247"/>
      <c r="QSP55" s="243"/>
      <c r="QSQ55" s="244"/>
      <c r="QSR55" s="664"/>
      <c r="QSS55" s="664"/>
      <c r="QST55" s="664"/>
      <c r="QSU55" s="245"/>
      <c r="QSV55" s="246"/>
      <c r="QSW55" s="247"/>
      <c r="QSX55" s="243"/>
      <c r="QSY55" s="244"/>
      <c r="QSZ55" s="664"/>
      <c r="QTA55" s="664"/>
      <c r="QTB55" s="664"/>
      <c r="QTC55" s="245"/>
      <c r="QTD55" s="246"/>
      <c r="QTE55" s="247"/>
      <c r="QTF55" s="243"/>
      <c r="QTG55" s="244"/>
      <c r="QTH55" s="664"/>
      <c r="QTI55" s="664"/>
      <c r="QTJ55" s="664"/>
      <c r="QTK55" s="245"/>
      <c r="QTL55" s="246"/>
      <c r="QTM55" s="247"/>
      <c r="QTN55" s="243"/>
      <c r="QTO55" s="244"/>
      <c r="QTP55" s="664"/>
      <c r="QTQ55" s="664"/>
      <c r="QTR55" s="664"/>
      <c r="QTS55" s="245"/>
      <c r="QTT55" s="246"/>
      <c r="QTU55" s="247"/>
      <c r="QTV55" s="243"/>
      <c r="QTW55" s="244"/>
      <c r="QTX55" s="664"/>
      <c r="QTY55" s="664"/>
      <c r="QTZ55" s="664"/>
      <c r="QUA55" s="245"/>
      <c r="QUB55" s="246"/>
      <c r="QUC55" s="247"/>
      <c r="QUD55" s="243"/>
      <c r="QUE55" s="244"/>
      <c r="QUF55" s="664"/>
      <c r="QUG55" s="664"/>
      <c r="QUH55" s="664"/>
      <c r="QUI55" s="245"/>
      <c r="QUJ55" s="246"/>
      <c r="QUK55" s="247"/>
      <c r="QUL55" s="243"/>
      <c r="QUM55" s="244"/>
      <c r="QUN55" s="664"/>
      <c r="QUO55" s="664"/>
      <c r="QUP55" s="664"/>
      <c r="QUQ55" s="245"/>
      <c r="QUR55" s="246"/>
      <c r="QUS55" s="247"/>
      <c r="QUT55" s="243"/>
      <c r="QUU55" s="244"/>
      <c r="QUV55" s="664"/>
      <c r="QUW55" s="664"/>
      <c r="QUX55" s="664"/>
      <c r="QUY55" s="245"/>
      <c r="QUZ55" s="246"/>
      <c r="QVA55" s="247"/>
      <c r="QVB55" s="243"/>
      <c r="QVC55" s="244"/>
      <c r="QVD55" s="664"/>
      <c r="QVE55" s="664"/>
      <c r="QVF55" s="664"/>
      <c r="QVG55" s="245"/>
      <c r="QVH55" s="246"/>
      <c r="QVI55" s="247"/>
      <c r="QVJ55" s="243"/>
      <c r="QVK55" s="244"/>
      <c r="QVL55" s="664"/>
      <c r="QVM55" s="664"/>
      <c r="QVN55" s="664"/>
      <c r="QVO55" s="245"/>
      <c r="QVP55" s="246"/>
      <c r="QVQ55" s="247"/>
      <c r="QVR55" s="243"/>
      <c r="QVS55" s="244"/>
      <c r="QVT55" s="664"/>
      <c r="QVU55" s="664"/>
      <c r="QVV55" s="664"/>
      <c r="QVW55" s="245"/>
      <c r="QVX55" s="246"/>
      <c r="QVY55" s="247"/>
      <c r="QVZ55" s="243"/>
      <c r="QWA55" s="244"/>
      <c r="QWB55" s="664"/>
      <c r="QWC55" s="664"/>
      <c r="QWD55" s="664"/>
      <c r="QWE55" s="245"/>
      <c r="QWF55" s="246"/>
      <c r="QWG55" s="247"/>
      <c r="QWH55" s="243"/>
      <c r="QWI55" s="244"/>
      <c r="QWJ55" s="664"/>
      <c r="QWK55" s="664"/>
      <c r="QWL55" s="664"/>
      <c r="QWM55" s="245"/>
      <c r="QWN55" s="246"/>
      <c r="QWO55" s="247"/>
      <c r="QWP55" s="243"/>
      <c r="QWQ55" s="244"/>
      <c r="QWR55" s="664"/>
      <c r="QWS55" s="664"/>
      <c r="QWT55" s="664"/>
      <c r="QWU55" s="245"/>
      <c r="QWV55" s="246"/>
      <c r="QWW55" s="247"/>
      <c r="QWX55" s="243"/>
      <c r="QWY55" s="244"/>
      <c r="QWZ55" s="664"/>
      <c r="QXA55" s="664"/>
      <c r="QXB55" s="664"/>
      <c r="QXC55" s="245"/>
      <c r="QXD55" s="246"/>
      <c r="QXE55" s="247"/>
      <c r="QXF55" s="243"/>
      <c r="QXG55" s="244"/>
      <c r="QXH55" s="664"/>
      <c r="QXI55" s="664"/>
      <c r="QXJ55" s="664"/>
      <c r="QXK55" s="245"/>
      <c r="QXL55" s="246"/>
      <c r="QXM55" s="247"/>
      <c r="QXN55" s="243"/>
      <c r="QXO55" s="244"/>
      <c r="QXP55" s="664"/>
      <c r="QXQ55" s="664"/>
      <c r="QXR55" s="664"/>
      <c r="QXS55" s="245"/>
      <c r="QXT55" s="246"/>
      <c r="QXU55" s="247"/>
      <c r="QXV55" s="243"/>
      <c r="QXW55" s="244"/>
      <c r="QXX55" s="664"/>
      <c r="QXY55" s="664"/>
      <c r="QXZ55" s="664"/>
      <c r="QYA55" s="245"/>
      <c r="QYB55" s="246"/>
      <c r="QYC55" s="247"/>
      <c r="QYD55" s="243"/>
      <c r="QYE55" s="244"/>
      <c r="QYF55" s="664"/>
      <c r="QYG55" s="664"/>
      <c r="QYH55" s="664"/>
      <c r="QYI55" s="245"/>
      <c r="QYJ55" s="246"/>
      <c r="QYK55" s="247"/>
      <c r="QYL55" s="243"/>
      <c r="QYM55" s="244"/>
      <c r="QYN55" s="664"/>
      <c r="QYO55" s="664"/>
      <c r="QYP55" s="664"/>
      <c r="QYQ55" s="245"/>
      <c r="QYR55" s="246"/>
      <c r="QYS55" s="247"/>
      <c r="QYT55" s="243"/>
      <c r="QYU55" s="244"/>
      <c r="QYV55" s="664"/>
      <c r="QYW55" s="664"/>
      <c r="QYX55" s="664"/>
      <c r="QYY55" s="245"/>
      <c r="QYZ55" s="246"/>
      <c r="QZA55" s="247"/>
      <c r="QZB55" s="243"/>
      <c r="QZC55" s="244"/>
      <c r="QZD55" s="664"/>
      <c r="QZE55" s="664"/>
      <c r="QZF55" s="664"/>
      <c r="QZG55" s="245"/>
      <c r="QZH55" s="246"/>
      <c r="QZI55" s="247"/>
      <c r="QZJ55" s="243"/>
      <c r="QZK55" s="244"/>
      <c r="QZL55" s="664"/>
      <c r="QZM55" s="664"/>
      <c r="QZN55" s="664"/>
      <c r="QZO55" s="245"/>
      <c r="QZP55" s="246"/>
      <c r="QZQ55" s="247"/>
      <c r="QZR55" s="243"/>
      <c r="QZS55" s="244"/>
      <c r="QZT55" s="664"/>
      <c r="QZU55" s="664"/>
      <c r="QZV55" s="664"/>
      <c r="QZW55" s="245"/>
      <c r="QZX55" s="246"/>
      <c r="QZY55" s="247"/>
      <c r="QZZ55" s="243"/>
      <c r="RAA55" s="244"/>
      <c r="RAB55" s="664"/>
      <c r="RAC55" s="664"/>
      <c r="RAD55" s="664"/>
      <c r="RAE55" s="245"/>
      <c r="RAF55" s="246"/>
      <c r="RAG55" s="247"/>
      <c r="RAH55" s="243"/>
      <c r="RAI55" s="244"/>
      <c r="RAJ55" s="664"/>
      <c r="RAK55" s="664"/>
      <c r="RAL55" s="664"/>
      <c r="RAM55" s="245"/>
      <c r="RAN55" s="246"/>
      <c r="RAO55" s="247"/>
      <c r="RAP55" s="243"/>
      <c r="RAQ55" s="244"/>
      <c r="RAR55" s="664"/>
      <c r="RAS55" s="664"/>
      <c r="RAT55" s="664"/>
      <c r="RAU55" s="245"/>
      <c r="RAV55" s="246"/>
      <c r="RAW55" s="247"/>
      <c r="RAX55" s="243"/>
      <c r="RAY55" s="244"/>
      <c r="RAZ55" s="664"/>
      <c r="RBA55" s="664"/>
      <c r="RBB55" s="664"/>
      <c r="RBC55" s="245"/>
      <c r="RBD55" s="246"/>
      <c r="RBE55" s="247"/>
      <c r="RBF55" s="243"/>
      <c r="RBG55" s="244"/>
      <c r="RBH55" s="664"/>
      <c r="RBI55" s="664"/>
      <c r="RBJ55" s="664"/>
      <c r="RBK55" s="245"/>
      <c r="RBL55" s="246"/>
      <c r="RBM55" s="247"/>
      <c r="RBN55" s="243"/>
      <c r="RBO55" s="244"/>
      <c r="RBP55" s="664"/>
      <c r="RBQ55" s="664"/>
      <c r="RBR55" s="664"/>
      <c r="RBS55" s="245"/>
      <c r="RBT55" s="246"/>
      <c r="RBU55" s="247"/>
      <c r="RBV55" s="243"/>
      <c r="RBW55" s="244"/>
      <c r="RBX55" s="664"/>
      <c r="RBY55" s="664"/>
      <c r="RBZ55" s="664"/>
      <c r="RCA55" s="245"/>
      <c r="RCB55" s="246"/>
      <c r="RCC55" s="247"/>
      <c r="RCD55" s="243"/>
      <c r="RCE55" s="244"/>
      <c r="RCF55" s="664"/>
      <c r="RCG55" s="664"/>
      <c r="RCH55" s="664"/>
      <c r="RCI55" s="245"/>
      <c r="RCJ55" s="246"/>
      <c r="RCK55" s="247"/>
      <c r="RCL55" s="243"/>
      <c r="RCM55" s="244"/>
      <c r="RCN55" s="664"/>
      <c r="RCO55" s="664"/>
      <c r="RCP55" s="664"/>
      <c r="RCQ55" s="245"/>
      <c r="RCR55" s="246"/>
      <c r="RCS55" s="247"/>
      <c r="RCT55" s="243"/>
      <c r="RCU55" s="244"/>
      <c r="RCV55" s="664"/>
      <c r="RCW55" s="664"/>
      <c r="RCX55" s="664"/>
      <c r="RCY55" s="245"/>
      <c r="RCZ55" s="246"/>
      <c r="RDA55" s="247"/>
      <c r="RDB55" s="243"/>
      <c r="RDC55" s="244"/>
      <c r="RDD55" s="664"/>
      <c r="RDE55" s="664"/>
      <c r="RDF55" s="664"/>
      <c r="RDG55" s="245"/>
      <c r="RDH55" s="246"/>
      <c r="RDI55" s="247"/>
      <c r="RDJ55" s="243"/>
      <c r="RDK55" s="244"/>
      <c r="RDL55" s="664"/>
      <c r="RDM55" s="664"/>
      <c r="RDN55" s="664"/>
      <c r="RDO55" s="245"/>
      <c r="RDP55" s="246"/>
      <c r="RDQ55" s="247"/>
      <c r="RDR55" s="243"/>
      <c r="RDS55" s="244"/>
      <c r="RDT55" s="664"/>
      <c r="RDU55" s="664"/>
      <c r="RDV55" s="664"/>
      <c r="RDW55" s="245"/>
      <c r="RDX55" s="246"/>
      <c r="RDY55" s="247"/>
      <c r="RDZ55" s="243"/>
      <c r="REA55" s="244"/>
      <c r="REB55" s="664"/>
      <c r="REC55" s="664"/>
      <c r="RED55" s="664"/>
      <c r="REE55" s="245"/>
      <c r="REF55" s="246"/>
      <c r="REG55" s="247"/>
      <c r="REH55" s="243"/>
      <c r="REI55" s="244"/>
      <c r="REJ55" s="664"/>
      <c r="REK55" s="664"/>
      <c r="REL55" s="664"/>
      <c r="REM55" s="245"/>
      <c r="REN55" s="246"/>
      <c r="REO55" s="247"/>
      <c r="REP55" s="243"/>
      <c r="REQ55" s="244"/>
      <c r="RER55" s="664"/>
      <c r="RES55" s="664"/>
      <c r="RET55" s="664"/>
      <c r="REU55" s="245"/>
      <c r="REV55" s="246"/>
      <c r="REW55" s="247"/>
      <c r="REX55" s="243"/>
      <c r="REY55" s="244"/>
      <c r="REZ55" s="664"/>
      <c r="RFA55" s="664"/>
      <c r="RFB55" s="664"/>
      <c r="RFC55" s="245"/>
      <c r="RFD55" s="246"/>
      <c r="RFE55" s="247"/>
      <c r="RFF55" s="243"/>
      <c r="RFG55" s="244"/>
      <c r="RFH55" s="664"/>
      <c r="RFI55" s="664"/>
      <c r="RFJ55" s="664"/>
      <c r="RFK55" s="245"/>
      <c r="RFL55" s="246"/>
      <c r="RFM55" s="247"/>
      <c r="RFN55" s="243"/>
      <c r="RFO55" s="244"/>
      <c r="RFP55" s="664"/>
      <c r="RFQ55" s="664"/>
      <c r="RFR55" s="664"/>
      <c r="RFS55" s="245"/>
      <c r="RFT55" s="246"/>
      <c r="RFU55" s="247"/>
      <c r="RFV55" s="243"/>
      <c r="RFW55" s="244"/>
      <c r="RFX55" s="664"/>
      <c r="RFY55" s="664"/>
      <c r="RFZ55" s="664"/>
      <c r="RGA55" s="245"/>
      <c r="RGB55" s="246"/>
      <c r="RGC55" s="247"/>
      <c r="RGD55" s="243"/>
      <c r="RGE55" s="244"/>
      <c r="RGF55" s="664"/>
      <c r="RGG55" s="664"/>
      <c r="RGH55" s="664"/>
      <c r="RGI55" s="245"/>
      <c r="RGJ55" s="246"/>
      <c r="RGK55" s="247"/>
      <c r="RGL55" s="243"/>
      <c r="RGM55" s="244"/>
      <c r="RGN55" s="664"/>
      <c r="RGO55" s="664"/>
      <c r="RGP55" s="664"/>
      <c r="RGQ55" s="245"/>
      <c r="RGR55" s="246"/>
      <c r="RGS55" s="247"/>
      <c r="RGT55" s="243"/>
      <c r="RGU55" s="244"/>
      <c r="RGV55" s="664"/>
      <c r="RGW55" s="664"/>
      <c r="RGX55" s="664"/>
      <c r="RGY55" s="245"/>
      <c r="RGZ55" s="246"/>
      <c r="RHA55" s="247"/>
      <c r="RHB55" s="243"/>
      <c r="RHC55" s="244"/>
      <c r="RHD55" s="664"/>
      <c r="RHE55" s="664"/>
      <c r="RHF55" s="664"/>
      <c r="RHG55" s="245"/>
      <c r="RHH55" s="246"/>
      <c r="RHI55" s="247"/>
      <c r="RHJ55" s="243"/>
      <c r="RHK55" s="244"/>
      <c r="RHL55" s="664"/>
      <c r="RHM55" s="664"/>
      <c r="RHN55" s="664"/>
      <c r="RHO55" s="245"/>
      <c r="RHP55" s="246"/>
      <c r="RHQ55" s="247"/>
      <c r="RHR55" s="243"/>
      <c r="RHS55" s="244"/>
      <c r="RHT55" s="664"/>
      <c r="RHU55" s="664"/>
      <c r="RHV55" s="664"/>
      <c r="RHW55" s="245"/>
      <c r="RHX55" s="246"/>
      <c r="RHY55" s="247"/>
      <c r="RHZ55" s="243"/>
      <c r="RIA55" s="244"/>
      <c r="RIB55" s="664"/>
      <c r="RIC55" s="664"/>
      <c r="RID55" s="664"/>
      <c r="RIE55" s="245"/>
      <c r="RIF55" s="246"/>
      <c r="RIG55" s="247"/>
      <c r="RIH55" s="243"/>
      <c r="RII55" s="244"/>
      <c r="RIJ55" s="664"/>
      <c r="RIK55" s="664"/>
      <c r="RIL55" s="664"/>
      <c r="RIM55" s="245"/>
      <c r="RIN55" s="246"/>
      <c r="RIO55" s="247"/>
      <c r="RIP55" s="243"/>
      <c r="RIQ55" s="244"/>
      <c r="RIR55" s="664"/>
      <c r="RIS55" s="664"/>
      <c r="RIT55" s="664"/>
      <c r="RIU55" s="245"/>
      <c r="RIV55" s="246"/>
      <c r="RIW55" s="247"/>
      <c r="RIX55" s="243"/>
      <c r="RIY55" s="244"/>
      <c r="RIZ55" s="664"/>
      <c r="RJA55" s="664"/>
      <c r="RJB55" s="664"/>
      <c r="RJC55" s="245"/>
      <c r="RJD55" s="246"/>
      <c r="RJE55" s="247"/>
      <c r="RJF55" s="243"/>
      <c r="RJG55" s="244"/>
      <c r="RJH55" s="664"/>
      <c r="RJI55" s="664"/>
      <c r="RJJ55" s="664"/>
      <c r="RJK55" s="245"/>
      <c r="RJL55" s="246"/>
      <c r="RJM55" s="247"/>
      <c r="RJN55" s="243"/>
      <c r="RJO55" s="244"/>
      <c r="RJP55" s="664"/>
      <c r="RJQ55" s="664"/>
      <c r="RJR55" s="664"/>
      <c r="RJS55" s="245"/>
      <c r="RJT55" s="246"/>
      <c r="RJU55" s="247"/>
      <c r="RJV55" s="243"/>
      <c r="RJW55" s="244"/>
      <c r="RJX55" s="664"/>
      <c r="RJY55" s="664"/>
      <c r="RJZ55" s="664"/>
      <c r="RKA55" s="245"/>
      <c r="RKB55" s="246"/>
      <c r="RKC55" s="247"/>
      <c r="RKD55" s="243"/>
      <c r="RKE55" s="244"/>
      <c r="RKF55" s="664"/>
      <c r="RKG55" s="664"/>
      <c r="RKH55" s="664"/>
      <c r="RKI55" s="245"/>
      <c r="RKJ55" s="246"/>
      <c r="RKK55" s="247"/>
      <c r="RKL55" s="243"/>
      <c r="RKM55" s="244"/>
      <c r="RKN55" s="664"/>
      <c r="RKO55" s="664"/>
      <c r="RKP55" s="664"/>
      <c r="RKQ55" s="245"/>
      <c r="RKR55" s="246"/>
      <c r="RKS55" s="247"/>
      <c r="RKT55" s="243"/>
      <c r="RKU55" s="244"/>
      <c r="RKV55" s="664"/>
      <c r="RKW55" s="664"/>
      <c r="RKX55" s="664"/>
      <c r="RKY55" s="245"/>
      <c r="RKZ55" s="246"/>
      <c r="RLA55" s="247"/>
      <c r="RLB55" s="243"/>
      <c r="RLC55" s="244"/>
      <c r="RLD55" s="664"/>
      <c r="RLE55" s="664"/>
      <c r="RLF55" s="664"/>
      <c r="RLG55" s="245"/>
      <c r="RLH55" s="246"/>
      <c r="RLI55" s="247"/>
      <c r="RLJ55" s="243"/>
      <c r="RLK55" s="244"/>
      <c r="RLL55" s="664"/>
      <c r="RLM55" s="664"/>
      <c r="RLN55" s="664"/>
      <c r="RLO55" s="245"/>
      <c r="RLP55" s="246"/>
      <c r="RLQ55" s="247"/>
      <c r="RLR55" s="243"/>
      <c r="RLS55" s="244"/>
      <c r="RLT55" s="664"/>
      <c r="RLU55" s="664"/>
      <c r="RLV55" s="664"/>
      <c r="RLW55" s="245"/>
      <c r="RLX55" s="246"/>
      <c r="RLY55" s="247"/>
      <c r="RLZ55" s="243"/>
      <c r="RMA55" s="244"/>
      <c r="RMB55" s="664"/>
      <c r="RMC55" s="664"/>
      <c r="RMD55" s="664"/>
      <c r="RME55" s="245"/>
      <c r="RMF55" s="246"/>
      <c r="RMG55" s="247"/>
      <c r="RMH55" s="243"/>
      <c r="RMI55" s="244"/>
      <c r="RMJ55" s="664"/>
      <c r="RMK55" s="664"/>
      <c r="RML55" s="664"/>
      <c r="RMM55" s="245"/>
      <c r="RMN55" s="246"/>
      <c r="RMO55" s="247"/>
      <c r="RMP55" s="243"/>
      <c r="RMQ55" s="244"/>
      <c r="RMR55" s="664"/>
      <c r="RMS55" s="664"/>
      <c r="RMT55" s="664"/>
      <c r="RMU55" s="245"/>
      <c r="RMV55" s="246"/>
      <c r="RMW55" s="247"/>
      <c r="RMX55" s="243"/>
      <c r="RMY55" s="244"/>
      <c r="RMZ55" s="664"/>
      <c r="RNA55" s="664"/>
      <c r="RNB55" s="664"/>
      <c r="RNC55" s="245"/>
      <c r="RND55" s="246"/>
      <c r="RNE55" s="247"/>
      <c r="RNF55" s="243"/>
      <c r="RNG55" s="244"/>
      <c r="RNH55" s="664"/>
      <c r="RNI55" s="664"/>
      <c r="RNJ55" s="664"/>
      <c r="RNK55" s="245"/>
      <c r="RNL55" s="246"/>
      <c r="RNM55" s="247"/>
      <c r="RNN55" s="243"/>
      <c r="RNO55" s="244"/>
      <c r="RNP55" s="664"/>
      <c r="RNQ55" s="664"/>
      <c r="RNR55" s="664"/>
      <c r="RNS55" s="245"/>
      <c r="RNT55" s="246"/>
      <c r="RNU55" s="247"/>
      <c r="RNV55" s="243"/>
      <c r="RNW55" s="244"/>
      <c r="RNX55" s="664"/>
      <c r="RNY55" s="664"/>
      <c r="RNZ55" s="664"/>
      <c r="ROA55" s="245"/>
      <c r="ROB55" s="246"/>
      <c r="ROC55" s="247"/>
      <c r="ROD55" s="243"/>
      <c r="ROE55" s="244"/>
      <c r="ROF55" s="664"/>
      <c r="ROG55" s="664"/>
      <c r="ROH55" s="664"/>
      <c r="ROI55" s="245"/>
      <c r="ROJ55" s="246"/>
      <c r="ROK55" s="247"/>
      <c r="ROL55" s="243"/>
      <c r="ROM55" s="244"/>
      <c r="RON55" s="664"/>
      <c r="ROO55" s="664"/>
      <c r="ROP55" s="664"/>
      <c r="ROQ55" s="245"/>
      <c r="ROR55" s="246"/>
      <c r="ROS55" s="247"/>
      <c r="ROT55" s="243"/>
      <c r="ROU55" s="244"/>
      <c r="ROV55" s="664"/>
      <c r="ROW55" s="664"/>
      <c r="ROX55" s="664"/>
      <c r="ROY55" s="245"/>
      <c r="ROZ55" s="246"/>
      <c r="RPA55" s="247"/>
      <c r="RPB55" s="243"/>
      <c r="RPC55" s="244"/>
      <c r="RPD55" s="664"/>
      <c r="RPE55" s="664"/>
      <c r="RPF55" s="664"/>
      <c r="RPG55" s="245"/>
      <c r="RPH55" s="246"/>
      <c r="RPI55" s="247"/>
      <c r="RPJ55" s="243"/>
      <c r="RPK55" s="244"/>
      <c r="RPL55" s="664"/>
      <c r="RPM55" s="664"/>
      <c r="RPN55" s="664"/>
      <c r="RPO55" s="245"/>
      <c r="RPP55" s="246"/>
      <c r="RPQ55" s="247"/>
      <c r="RPR55" s="243"/>
      <c r="RPS55" s="244"/>
      <c r="RPT55" s="664"/>
      <c r="RPU55" s="664"/>
      <c r="RPV55" s="664"/>
      <c r="RPW55" s="245"/>
      <c r="RPX55" s="246"/>
      <c r="RPY55" s="247"/>
      <c r="RPZ55" s="243"/>
      <c r="RQA55" s="244"/>
      <c r="RQB55" s="664"/>
      <c r="RQC55" s="664"/>
      <c r="RQD55" s="664"/>
      <c r="RQE55" s="245"/>
      <c r="RQF55" s="246"/>
      <c r="RQG55" s="247"/>
      <c r="RQH55" s="243"/>
      <c r="RQI55" s="244"/>
      <c r="RQJ55" s="664"/>
      <c r="RQK55" s="664"/>
      <c r="RQL55" s="664"/>
      <c r="RQM55" s="245"/>
      <c r="RQN55" s="246"/>
      <c r="RQO55" s="247"/>
      <c r="RQP55" s="243"/>
      <c r="RQQ55" s="244"/>
      <c r="RQR55" s="664"/>
      <c r="RQS55" s="664"/>
      <c r="RQT55" s="664"/>
      <c r="RQU55" s="245"/>
      <c r="RQV55" s="246"/>
      <c r="RQW55" s="247"/>
      <c r="RQX55" s="243"/>
      <c r="RQY55" s="244"/>
      <c r="RQZ55" s="664"/>
      <c r="RRA55" s="664"/>
      <c r="RRB55" s="664"/>
      <c r="RRC55" s="245"/>
      <c r="RRD55" s="246"/>
      <c r="RRE55" s="247"/>
      <c r="RRF55" s="243"/>
      <c r="RRG55" s="244"/>
      <c r="RRH55" s="664"/>
      <c r="RRI55" s="664"/>
      <c r="RRJ55" s="664"/>
      <c r="RRK55" s="245"/>
      <c r="RRL55" s="246"/>
      <c r="RRM55" s="247"/>
      <c r="RRN55" s="243"/>
      <c r="RRO55" s="244"/>
      <c r="RRP55" s="664"/>
      <c r="RRQ55" s="664"/>
      <c r="RRR55" s="664"/>
      <c r="RRS55" s="245"/>
      <c r="RRT55" s="246"/>
      <c r="RRU55" s="247"/>
      <c r="RRV55" s="243"/>
      <c r="RRW55" s="244"/>
      <c r="RRX55" s="664"/>
      <c r="RRY55" s="664"/>
      <c r="RRZ55" s="664"/>
      <c r="RSA55" s="245"/>
      <c r="RSB55" s="246"/>
      <c r="RSC55" s="247"/>
      <c r="RSD55" s="243"/>
      <c r="RSE55" s="244"/>
      <c r="RSF55" s="664"/>
      <c r="RSG55" s="664"/>
      <c r="RSH55" s="664"/>
      <c r="RSI55" s="245"/>
      <c r="RSJ55" s="246"/>
      <c r="RSK55" s="247"/>
      <c r="RSL55" s="243"/>
      <c r="RSM55" s="244"/>
      <c r="RSN55" s="664"/>
      <c r="RSO55" s="664"/>
      <c r="RSP55" s="664"/>
      <c r="RSQ55" s="245"/>
      <c r="RSR55" s="246"/>
      <c r="RSS55" s="247"/>
      <c r="RST55" s="243"/>
      <c r="RSU55" s="244"/>
      <c r="RSV55" s="664"/>
      <c r="RSW55" s="664"/>
      <c r="RSX55" s="664"/>
      <c r="RSY55" s="245"/>
      <c r="RSZ55" s="246"/>
      <c r="RTA55" s="247"/>
      <c r="RTB55" s="243"/>
      <c r="RTC55" s="244"/>
      <c r="RTD55" s="664"/>
      <c r="RTE55" s="664"/>
      <c r="RTF55" s="664"/>
      <c r="RTG55" s="245"/>
      <c r="RTH55" s="246"/>
      <c r="RTI55" s="247"/>
      <c r="RTJ55" s="243"/>
      <c r="RTK55" s="244"/>
      <c r="RTL55" s="664"/>
      <c r="RTM55" s="664"/>
      <c r="RTN55" s="664"/>
      <c r="RTO55" s="245"/>
      <c r="RTP55" s="246"/>
      <c r="RTQ55" s="247"/>
      <c r="RTR55" s="243"/>
      <c r="RTS55" s="244"/>
      <c r="RTT55" s="664"/>
      <c r="RTU55" s="664"/>
      <c r="RTV55" s="664"/>
      <c r="RTW55" s="245"/>
      <c r="RTX55" s="246"/>
      <c r="RTY55" s="247"/>
      <c r="RTZ55" s="243"/>
      <c r="RUA55" s="244"/>
      <c r="RUB55" s="664"/>
      <c r="RUC55" s="664"/>
      <c r="RUD55" s="664"/>
      <c r="RUE55" s="245"/>
      <c r="RUF55" s="246"/>
      <c r="RUG55" s="247"/>
      <c r="RUH55" s="243"/>
      <c r="RUI55" s="244"/>
      <c r="RUJ55" s="664"/>
      <c r="RUK55" s="664"/>
      <c r="RUL55" s="664"/>
      <c r="RUM55" s="245"/>
      <c r="RUN55" s="246"/>
      <c r="RUO55" s="247"/>
      <c r="RUP55" s="243"/>
      <c r="RUQ55" s="244"/>
      <c r="RUR55" s="664"/>
      <c r="RUS55" s="664"/>
      <c r="RUT55" s="664"/>
      <c r="RUU55" s="245"/>
      <c r="RUV55" s="246"/>
      <c r="RUW55" s="247"/>
      <c r="RUX55" s="243"/>
      <c r="RUY55" s="244"/>
      <c r="RUZ55" s="664"/>
      <c r="RVA55" s="664"/>
      <c r="RVB55" s="664"/>
      <c r="RVC55" s="245"/>
      <c r="RVD55" s="246"/>
      <c r="RVE55" s="247"/>
      <c r="RVF55" s="243"/>
      <c r="RVG55" s="244"/>
      <c r="RVH55" s="664"/>
      <c r="RVI55" s="664"/>
      <c r="RVJ55" s="664"/>
      <c r="RVK55" s="245"/>
      <c r="RVL55" s="246"/>
      <c r="RVM55" s="247"/>
      <c r="RVN55" s="243"/>
      <c r="RVO55" s="244"/>
      <c r="RVP55" s="664"/>
      <c r="RVQ55" s="664"/>
      <c r="RVR55" s="664"/>
      <c r="RVS55" s="245"/>
      <c r="RVT55" s="246"/>
      <c r="RVU55" s="247"/>
      <c r="RVV55" s="243"/>
      <c r="RVW55" s="244"/>
      <c r="RVX55" s="664"/>
      <c r="RVY55" s="664"/>
      <c r="RVZ55" s="664"/>
      <c r="RWA55" s="245"/>
      <c r="RWB55" s="246"/>
      <c r="RWC55" s="247"/>
      <c r="RWD55" s="243"/>
      <c r="RWE55" s="244"/>
      <c r="RWF55" s="664"/>
      <c r="RWG55" s="664"/>
      <c r="RWH55" s="664"/>
      <c r="RWI55" s="245"/>
      <c r="RWJ55" s="246"/>
      <c r="RWK55" s="247"/>
      <c r="RWL55" s="243"/>
      <c r="RWM55" s="244"/>
      <c r="RWN55" s="664"/>
      <c r="RWO55" s="664"/>
      <c r="RWP55" s="664"/>
      <c r="RWQ55" s="245"/>
      <c r="RWR55" s="246"/>
      <c r="RWS55" s="247"/>
      <c r="RWT55" s="243"/>
      <c r="RWU55" s="244"/>
      <c r="RWV55" s="664"/>
      <c r="RWW55" s="664"/>
      <c r="RWX55" s="664"/>
      <c r="RWY55" s="245"/>
      <c r="RWZ55" s="246"/>
      <c r="RXA55" s="247"/>
      <c r="RXB55" s="243"/>
      <c r="RXC55" s="244"/>
      <c r="RXD55" s="664"/>
      <c r="RXE55" s="664"/>
      <c r="RXF55" s="664"/>
      <c r="RXG55" s="245"/>
      <c r="RXH55" s="246"/>
      <c r="RXI55" s="247"/>
      <c r="RXJ55" s="243"/>
      <c r="RXK55" s="244"/>
      <c r="RXL55" s="664"/>
      <c r="RXM55" s="664"/>
      <c r="RXN55" s="664"/>
      <c r="RXO55" s="245"/>
      <c r="RXP55" s="246"/>
      <c r="RXQ55" s="247"/>
      <c r="RXR55" s="243"/>
      <c r="RXS55" s="244"/>
      <c r="RXT55" s="664"/>
      <c r="RXU55" s="664"/>
      <c r="RXV55" s="664"/>
      <c r="RXW55" s="245"/>
      <c r="RXX55" s="246"/>
      <c r="RXY55" s="247"/>
      <c r="RXZ55" s="243"/>
      <c r="RYA55" s="244"/>
      <c r="RYB55" s="664"/>
      <c r="RYC55" s="664"/>
      <c r="RYD55" s="664"/>
      <c r="RYE55" s="245"/>
      <c r="RYF55" s="246"/>
      <c r="RYG55" s="247"/>
      <c r="RYH55" s="243"/>
      <c r="RYI55" s="244"/>
      <c r="RYJ55" s="664"/>
      <c r="RYK55" s="664"/>
      <c r="RYL55" s="664"/>
      <c r="RYM55" s="245"/>
      <c r="RYN55" s="246"/>
      <c r="RYO55" s="247"/>
      <c r="RYP55" s="243"/>
      <c r="RYQ55" s="244"/>
      <c r="RYR55" s="664"/>
      <c r="RYS55" s="664"/>
      <c r="RYT55" s="664"/>
      <c r="RYU55" s="245"/>
      <c r="RYV55" s="246"/>
      <c r="RYW55" s="247"/>
      <c r="RYX55" s="243"/>
      <c r="RYY55" s="244"/>
      <c r="RYZ55" s="664"/>
      <c r="RZA55" s="664"/>
      <c r="RZB55" s="664"/>
      <c r="RZC55" s="245"/>
      <c r="RZD55" s="246"/>
      <c r="RZE55" s="247"/>
      <c r="RZF55" s="243"/>
      <c r="RZG55" s="244"/>
      <c r="RZH55" s="664"/>
      <c r="RZI55" s="664"/>
      <c r="RZJ55" s="664"/>
      <c r="RZK55" s="245"/>
      <c r="RZL55" s="246"/>
      <c r="RZM55" s="247"/>
      <c r="RZN55" s="243"/>
      <c r="RZO55" s="244"/>
      <c r="RZP55" s="664"/>
      <c r="RZQ55" s="664"/>
      <c r="RZR55" s="664"/>
      <c r="RZS55" s="245"/>
      <c r="RZT55" s="246"/>
      <c r="RZU55" s="247"/>
      <c r="RZV55" s="243"/>
      <c r="RZW55" s="244"/>
      <c r="RZX55" s="664"/>
      <c r="RZY55" s="664"/>
      <c r="RZZ55" s="664"/>
      <c r="SAA55" s="245"/>
      <c r="SAB55" s="246"/>
      <c r="SAC55" s="247"/>
      <c r="SAD55" s="243"/>
      <c r="SAE55" s="244"/>
      <c r="SAF55" s="664"/>
      <c r="SAG55" s="664"/>
      <c r="SAH55" s="664"/>
      <c r="SAI55" s="245"/>
      <c r="SAJ55" s="246"/>
      <c r="SAK55" s="247"/>
      <c r="SAL55" s="243"/>
      <c r="SAM55" s="244"/>
      <c r="SAN55" s="664"/>
      <c r="SAO55" s="664"/>
      <c r="SAP55" s="664"/>
      <c r="SAQ55" s="245"/>
      <c r="SAR55" s="246"/>
      <c r="SAS55" s="247"/>
      <c r="SAT55" s="243"/>
      <c r="SAU55" s="244"/>
      <c r="SAV55" s="664"/>
      <c r="SAW55" s="664"/>
      <c r="SAX55" s="664"/>
      <c r="SAY55" s="245"/>
      <c r="SAZ55" s="246"/>
      <c r="SBA55" s="247"/>
      <c r="SBB55" s="243"/>
      <c r="SBC55" s="244"/>
      <c r="SBD55" s="664"/>
      <c r="SBE55" s="664"/>
      <c r="SBF55" s="664"/>
      <c r="SBG55" s="245"/>
      <c r="SBH55" s="246"/>
      <c r="SBI55" s="247"/>
      <c r="SBJ55" s="243"/>
      <c r="SBK55" s="244"/>
      <c r="SBL55" s="664"/>
      <c r="SBM55" s="664"/>
      <c r="SBN55" s="664"/>
      <c r="SBO55" s="245"/>
      <c r="SBP55" s="246"/>
      <c r="SBQ55" s="247"/>
      <c r="SBR55" s="243"/>
      <c r="SBS55" s="244"/>
      <c r="SBT55" s="664"/>
      <c r="SBU55" s="664"/>
      <c r="SBV55" s="664"/>
      <c r="SBW55" s="245"/>
      <c r="SBX55" s="246"/>
      <c r="SBY55" s="247"/>
      <c r="SBZ55" s="243"/>
      <c r="SCA55" s="244"/>
      <c r="SCB55" s="664"/>
      <c r="SCC55" s="664"/>
      <c r="SCD55" s="664"/>
      <c r="SCE55" s="245"/>
      <c r="SCF55" s="246"/>
      <c r="SCG55" s="247"/>
      <c r="SCH55" s="243"/>
      <c r="SCI55" s="244"/>
      <c r="SCJ55" s="664"/>
      <c r="SCK55" s="664"/>
      <c r="SCL55" s="664"/>
      <c r="SCM55" s="245"/>
      <c r="SCN55" s="246"/>
      <c r="SCO55" s="247"/>
      <c r="SCP55" s="243"/>
      <c r="SCQ55" s="244"/>
      <c r="SCR55" s="664"/>
      <c r="SCS55" s="664"/>
      <c r="SCT55" s="664"/>
      <c r="SCU55" s="245"/>
      <c r="SCV55" s="246"/>
      <c r="SCW55" s="247"/>
      <c r="SCX55" s="243"/>
      <c r="SCY55" s="244"/>
      <c r="SCZ55" s="664"/>
      <c r="SDA55" s="664"/>
      <c r="SDB55" s="664"/>
      <c r="SDC55" s="245"/>
      <c r="SDD55" s="246"/>
      <c r="SDE55" s="247"/>
      <c r="SDF55" s="243"/>
      <c r="SDG55" s="244"/>
      <c r="SDH55" s="664"/>
      <c r="SDI55" s="664"/>
      <c r="SDJ55" s="664"/>
      <c r="SDK55" s="245"/>
      <c r="SDL55" s="246"/>
      <c r="SDM55" s="247"/>
      <c r="SDN55" s="243"/>
      <c r="SDO55" s="244"/>
      <c r="SDP55" s="664"/>
      <c r="SDQ55" s="664"/>
      <c r="SDR55" s="664"/>
      <c r="SDS55" s="245"/>
      <c r="SDT55" s="246"/>
      <c r="SDU55" s="247"/>
      <c r="SDV55" s="243"/>
      <c r="SDW55" s="244"/>
      <c r="SDX55" s="664"/>
      <c r="SDY55" s="664"/>
      <c r="SDZ55" s="664"/>
      <c r="SEA55" s="245"/>
      <c r="SEB55" s="246"/>
      <c r="SEC55" s="247"/>
      <c r="SED55" s="243"/>
      <c r="SEE55" s="244"/>
      <c r="SEF55" s="664"/>
      <c r="SEG55" s="664"/>
      <c r="SEH55" s="664"/>
      <c r="SEI55" s="245"/>
      <c r="SEJ55" s="246"/>
      <c r="SEK55" s="247"/>
      <c r="SEL55" s="243"/>
      <c r="SEM55" s="244"/>
      <c r="SEN55" s="664"/>
      <c r="SEO55" s="664"/>
      <c r="SEP55" s="664"/>
      <c r="SEQ55" s="245"/>
      <c r="SER55" s="246"/>
      <c r="SES55" s="247"/>
      <c r="SET55" s="243"/>
      <c r="SEU55" s="244"/>
      <c r="SEV55" s="664"/>
      <c r="SEW55" s="664"/>
      <c r="SEX55" s="664"/>
      <c r="SEY55" s="245"/>
      <c r="SEZ55" s="246"/>
      <c r="SFA55" s="247"/>
      <c r="SFB55" s="243"/>
      <c r="SFC55" s="244"/>
      <c r="SFD55" s="664"/>
      <c r="SFE55" s="664"/>
      <c r="SFF55" s="664"/>
      <c r="SFG55" s="245"/>
      <c r="SFH55" s="246"/>
      <c r="SFI55" s="247"/>
      <c r="SFJ55" s="243"/>
      <c r="SFK55" s="244"/>
      <c r="SFL55" s="664"/>
      <c r="SFM55" s="664"/>
      <c r="SFN55" s="664"/>
      <c r="SFO55" s="245"/>
      <c r="SFP55" s="246"/>
      <c r="SFQ55" s="247"/>
      <c r="SFR55" s="243"/>
      <c r="SFS55" s="244"/>
      <c r="SFT55" s="664"/>
      <c r="SFU55" s="664"/>
      <c r="SFV55" s="664"/>
      <c r="SFW55" s="245"/>
      <c r="SFX55" s="246"/>
      <c r="SFY55" s="247"/>
      <c r="SFZ55" s="243"/>
      <c r="SGA55" s="244"/>
      <c r="SGB55" s="664"/>
      <c r="SGC55" s="664"/>
      <c r="SGD55" s="664"/>
      <c r="SGE55" s="245"/>
      <c r="SGF55" s="246"/>
      <c r="SGG55" s="247"/>
      <c r="SGH55" s="243"/>
      <c r="SGI55" s="244"/>
      <c r="SGJ55" s="664"/>
      <c r="SGK55" s="664"/>
      <c r="SGL55" s="664"/>
      <c r="SGM55" s="245"/>
      <c r="SGN55" s="246"/>
      <c r="SGO55" s="247"/>
      <c r="SGP55" s="243"/>
      <c r="SGQ55" s="244"/>
      <c r="SGR55" s="664"/>
      <c r="SGS55" s="664"/>
      <c r="SGT55" s="664"/>
      <c r="SGU55" s="245"/>
      <c r="SGV55" s="246"/>
      <c r="SGW55" s="247"/>
      <c r="SGX55" s="243"/>
      <c r="SGY55" s="244"/>
      <c r="SGZ55" s="664"/>
      <c r="SHA55" s="664"/>
      <c r="SHB55" s="664"/>
      <c r="SHC55" s="245"/>
      <c r="SHD55" s="246"/>
      <c r="SHE55" s="247"/>
      <c r="SHF55" s="243"/>
      <c r="SHG55" s="244"/>
      <c r="SHH55" s="664"/>
      <c r="SHI55" s="664"/>
      <c r="SHJ55" s="664"/>
      <c r="SHK55" s="245"/>
      <c r="SHL55" s="246"/>
      <c r="SHM55" s="247"/>
      <c r="SHN55" s="243"/>
      <c r="SHO55" s="244"/>
      <c r="SHP55" s="664"/>
      <c r="SHQ55" s="664"/>
      <c r="SHR55" s="664"/>
      <c r="SHS55" s="245"/>
      <c r="SHT55" s="246"/>
      <c r="SHU55" s="247"/>
      <c r="SHV55" s="243"/>
      <c r="SHW55" s="244"/>
      <c r="SHX55" s="664"/>
      <c r="SHY55" s="664"/>
      <c r="SHZ55" s="664"/>
      <c r="SIA55" s="245"/>
      <c r="SIB55" s="246"/>
      <c r="SIC55" s="247"/>
      <c r="SID55" s="243"/>
      <c r="SIE55" s="244"/>
      <c r="SIF55" s="664"/>
      <c r="SIG55" s="664"/>
      <c r="SIH55" s="664"/>
      <c r="SII55" s="245"/>
      <c r="SIJ55" s="246"/>
      <c r="SIK55" s="247"/>
      <c r="SIL55" s="243"/>
      <c r="SIM55" s="244"/>
      <c r="SIN55" s="664"/>
      <c r="SIO55" s="664"/>
      <c r="SIP55" s="664"/>
      <c r="SIQ55" s="245"/>
      <c r="SIR55" s="246"/>
      <c r="SIS55" s="247"/>
      <c r="SIT55" s="243"/>
      <c r="SIU55" s="244"/>
      <c r="SIV55" s="664"/>
      <c r="SIW55" s="664"/>
      <c r="SIX55" s="664"/>
      <c r="SIY55" s="245"/>
      <c r="SIZ55" s="246"/>
      <c r="SJA55" s="247"/>
      <c r="SJB55" s="243"/>
      <c r="SJC55" s="244"/>
      <c r="SJD55" s="664"/>
      <c r="SJE55" s="664"/>
      <c r="SJF55" s="664"/>
      <c r="SJG55" s="245"/>
      <c r="SJH55" s="246"/>
      <c r="SJI55" s="247"/>
      <c r="SJJ55" s="243"/>
      <c r="SJK55" s="244"/>
      <c r="SJL55" s="664"/>
      <c r="SJM55" s="664"/>
      <c r="SJN55" s="664"/>
      <c r="SJO55" s="245"/>
      <c r="SJP55" s="246"/>
      <c r="SJQ55" s="247"/>
      <c r="SJR55" s="243"/>
      <c r="SJS55" s="244"/>
      <c r="SJT55" s="664"/>
      <c r="SJU55" s="664"/>
      <c r="SJV55" s="664"/>
      <c r="SJW55" s="245"/>
      <c r="SJX55" s="246"/>
      <c r="SJY55" s="247"/>
      <c r="SJZ55" s="243"/>
      <c r="SKA55" s="244"/>
      <c r="SKB55" s="664"/>
      <c r="SKC55" s="664"/>
      <c r="SKD55" s="664"/>
      <c r="SKE55" s="245"/>
      <c r="SKF55" s="246"/>
      <c r="SKG55" s="247"/>
      <c r="SKH55" s="243"/>
      <c r="SKI55" s="244"/>
      <c r="SKJ55" s="664"/>
      <c r="SKK55" s="664"/>
      <c r="SKL55" s="664"/>
      <c r="SKM55" s="245"/>
      <c r="SKN55" s="246"/>
      <c r="SKO55" s="247"/>
      <c r="SKP55" s="243"/>
      <c r="SKQ55" s="244"/>
      <c r="SKR55" s="664"/>
      <c r="SKS55" s="664"/>
      <c r="SKT55" s="664"/>
      <c r="SKU55" s="245"/>
      <c r="SKV55" s="246"/>
      <c r="SKW55" s="247"/>
      <c r="SKX55" s="243"/>
      <c r="SKY55" s="244"/>
      <c r="SKZ55" s="664"/>
      <c r="SLA55" s="664"/>
      <c r="SLB55" s="664"/>
      <c r="SLC55" s="245"/>
      <c r="SLD55" s="246"/>
      <c r="SLE55" s="247"/>
      <c r="SLF55" s="243"/>
      <c r="SLG55" s="244"/>
      <c r="SLH55" s="664"/>
      <c r="SLI55" s="664"/>
      <c r="SLJ55" s="664"/>
      <c r="SLK55" s="245"/>
      <c r="SLL55" s="246"/>
      <c r="SLM55" s="247"/>
      <c r="SLN55" s="243"/>
      <c r="SLO55" s="244"/>
      <c r="SLP55" s="664"/>
      <c r="SLQ55" s="664"/>
      <c r="SLR55" s="664"/>
      <c r="SLS55" s="245"/>
      <c r="SLT55" s="246"/>
      <c r="SLU55" s="247"/>
      <c r="SLV55" s="243"/>
      <c r="SLW55" s="244"/>
      <c r="SLX55" s="664"/>
      <c r="SLY55" s="664"/>
      <c r="SLZ55" s="664"/>
      <c r="SMA55" s="245"/>
      <c r="SMB55" s="246"/>
      <c r="SMC55" s="247"/>
      <c r="SMD55" s="243"/>
      <c r="SME55" s="244"/>
      <c r="SMF55" s="664"/>
      <c r="SMG55" s="664"/>
      <c r="SMH55" s="664"/>
      <c r="SMI55" s="245"/>
      <c r="SMJ55" s="246"/>
      <c r="SMK55" s="247"/>
      <c r="SML55" s="243"/>
      <c r="SMM55" s="244"/>
      <c r="SMN55" s="664"/>
      <c r="SMO55" s="664"/>
      <c r="SMP55" s="664"/>
      <c r="SMQ55" s="245"/>
      <c r="SMR55" s="246"/>
      <c r="SMS55" s="247"/>
      <c r="SMT55" s="243"/>
      <c r="SMU55" s="244"/>
      <c r="SMV55" s="664"/>
      <c r="SMW55" s="664"/>
      <c r="SMX55" s="664"/>
      <c r="SMY55" s="245"/>
      <c r="SMZ55" s="246"/>
      <c r="SNA55" s="247"/>
      <c r="SNB55" s="243"/>
      <c r="SNC55" s="244"/>
      <c r="SND55" s="664"/>
      <c r="SNE55" s="664"/>
      <c r="SNF55" s="664"/>
      <c r="SNG55" s="245"/>
      <c r="SNH55" s="246"/>
      <c r="SNI55" s="247"/>
      <c r="SNJ55" s="243"/>
      <c r="SNK55" s="244"/>
      <c r="SNL55" s="664"/>
      <c r="SNM55" s="664"/>
      <c r="SNN55" s="664"/>
      <c r="SNO55" s="245"/>
      <c r="SNP55" s="246"/>
      <c r="SNQ55" s="247"/>
      <c r="SNR55" s="243"/>
      <c r="SNS55" s="244"/>
      <c r="SNT55" s="664"/>
      <c r="SNU55" s="664"/>
      <c r="SNV55" s="664"/>
      <c r="SNW55" s="245"/>
      <c r="SNX55" s="246"/>
      <c r="SNY55" s="247"/>
      <c r="SNZ55" s="243"/>
      <c r="SOA55" s="244"/>
      <c r="SOB55" s="664"/>
      <c r="SOC55" s="664"/>
      <c r="SOD55" s="664"/>
      <c r="SOE55" s="245"/>
      <c r="SOF55" s="246"/>
      <c r="SOG55" s="247"/>
      <c r="SOH55" s="243"/>
      <c r="SOI55" s="244"/>
      <c r="SOJ55" s="664"/>
      <c r="SOK55" s="664"/>
      <c r="SOL55" s="664"/>
      <c r="SOM55" s="245"/>
      <c r="SON55" s="246"/>
      <c r="SOO55" s="247"/>
      <c r="SOP55" s="243"/>
      <c r="SOQ55" s="244"/>
      <c r="SOR55" s="664"/>
      <c r="SOS55" s="664"/>
      <c r="SOT55" s="664"/>
      <c r="SOU55" s="245"/>
      <c r="SOV55" s="246"/>
      <c r="SOW55" s="247"/>
      <c r="SOX55" s="243"/>
      <c r="SOY55" s="244"/>
      <c r="SOZ55" s="664"/>
      <c r="SPA55" s="664"/>
      <c r="SPB55" s="664"/>
      <c r="SPC55" s="245"/>
      <c r="SPD55" s="246"/>
      <c r="SPE55" s="247"/>
      <c r="SPF55" s="243"/>
      <c r="SPG55" s="244"/>
      <c r="SPH55" s="664"/>
      <c r="SPI55" s="664"/>
      <c r="SPJ55" s="664"/>
      <c r="SPK55" s="245"/>
      <c r="SPL55" s="246"/>
      <c r="SPM55" s="247"/>
      <c r="SPN55" s="243"/>
      <c r="SPO55" s="244"/>
      <c r="SPP55" s="664"/>
      <c r="SPQ55" s="664"/>
      <c r="SPR55" s="664"/>
      <c r="SPS55" s="245"/>
      <c r="SPT55" s="246"/>
      <c r="SPU55" s="247"/>
      <c r="SPV55" s="243"/>
      <c r="SPW55" s="244"/>
      <c r="SPX55" s="664"/>
      <c r="SPY55" s="664"/>
      <c r="SPZ55" s="664"/>
      <c r="SQA55" s="245"/>
      <c r="SQB55" s="246"/>
      <c r="SQC55" s="247"/>
      <c r="SQD55" s="243"/>
      <c r="SQE55" s="244"/>
      <c r="SQF55" s="664"/>
      <c r="SQG55" s="664"/>
      <c r="SQH55" s="664"/>
      <c r="SQI55" s="245"/>
      <c r="SQJ55" s="246"/>
      <c r="SQK55" s="247"/>
      <c r="SQL55" s="243"/>
      <c r="SQM55" s="244"/>
      <c r="SQN55" s="664"/>
      <c r="SQO55" s="664"/>
      <c r="SQP55" s="664"/>
      <c r="SQQ55" s="245"/>
      <c r="SQR55" s="246"/>
      <c r="SQS55" s="247"/>
      <c r="SQT55" s="243"/>
      <c r="SQU55" s="244"/>
      <c r="SQV55" s="664"/>
      <c r="SQW55" s="664"/>
      <c r="SQX55" s="664"/>
      <c r="SQY55" s="245"/>
      <c r="SQZ55" s="246"/>
      <c r="SRA55" s="247"/>
      <c r="SRB55" s="243"/>
      <c r="SRC55" s="244"/>
      <c r="SRD55" s="664"/>
      <c r="SRE55" s="664"/>
      <c r="SRF55" s="664"/>
      <c r="SRG55" s="245"/>
      <c r="SRH55" s="246"/>
      <c r="SRI55" s="247"/>
      <c r="SRJ55" s="243"/>
      <c r="SRK55" s="244"/>
      <c r="SRL55" s="664"/>
      <c r="SRM55" s="664"/>
      <c r="SRN55" s="664"/>
      <c r="SRO55" s="245"/>
      <c r="SRP55" s="246"/>
      <c r="SRQ55" s="247"/>
      <c r="SRR55" s="243"/>
      <c r="SRS55" s="244"/>
      <c r="SRT55" s="664"/>
      <c r="SRU55" s="664"/>
      <c r="SRV55" s="664"/>
      <c r="SRW55" s="245"/>
      <c r="SRX55" s="246"/>
      <c r="SRY55" s="247"/>
      <c r="SRZ55" s="243"/>
      <c r="SSA55" s="244"/>
      <c r="SSB55" s="664"/>
      <c r="SSC55" s="664"/>
      <c r="SSD55" s="664"/>
      <c r="SSE55" s="245"/>
      <c r="SSF55" s="246"/>
      <c r="SSG55" s="247"/>
      <c r="SSH55" s="243"/>
      <c r="SSI55" s="244"/>
      <c r="SSJ55" s="664"/>
      <c r="SSK55" s="664"/>
      <c r="SSL55" s="664"/>
      <c r="SSM55" s="245"/>
      <c r="SSN55" s="246"/>
      <c r="SSO55" s="247"/>
      <c r="SSP55" s="243"/>
      <c r="SSQ55" s="244"/>
      <c r="SSR55" s="664"/>
      <c r="SSS55" s="664"/>
      <c r="SST55" s="664"/>
      <c r="SSU55" s="245"/>
      <c r="SSV55" s="246"/>
      <c r="SSW55" s="247"/>
      <c r="SSX55" s="243"/>
      <c r="SSY55" s="244"/>
      <c r="SSZ55" s="664"/>
      <c r="STA55" s="664"/>
      <c r="STB55" s="664"/>
      <c r="STC55" s="245"/>
      <c r="STD55" s="246"/>
      <c r="STE55" s="247"/>
      <c r="STF55" s="243"/>
      <c r="STG55" s="244"/>
      <c r="STH55" s="664"/>
      <c r="STI55" s="664"/>
      <c r="STJ55" s="664"/>
      <c r="STK55" s="245"/>
      <c r="STL55" s="246"/>
      <c r="STM55" s="247"/>
      <c r="STN55" s="243"/>
      <c r="STO55" s="244"/>
      <c r="STP55" s="664"/>
      <c r="STQ55" s="664"/>
      <c r="STR55" s="664"/>
      <c r="STS55" s="245"/>
      <c r="STT55" s="246"/>
      <c r="STU55" s="247"/>
      <c r="STV55" s="243"/>
      <c r="STW55" s="244"/>
      <c r="STX55" s="664"/>
      <c r="STY55" s="664"/>
      <c r="STZ55" s="664"/>
      <c r="SUA55" s="245"/>
      <c r="SUB55" s="246"/>
      <c r="SUC55" s="247"/>
      <c r="SUD55" s="243"/>
      <c r="SUE55" s="244"/>
      <c r="SUF55" s="664"/>
      <c r="SUG55" s="664"/>
      <c r="SUH55" s="664"/>
      <c r="SUI55" s="245"/>
      <c r="SUJ55" s="246"/>
      <c r="SUK55" s="247"/>
      <c r="SUL55" s="243"/>
      <c r="SUM55" s="244"/>
      <c r="SUN55" s="664"/>
      <c r="SUO55" s="664"/>
      <c r="SUP55" s="664"/>
      <c r="SUQ55" s="245"/>
      <c r="SUR55" s="246"/>
      <c r="SUS55" s="247"/>
      <c r="SUT55" s="243"/>
      <c r="SUU55" s="244"/>
      <c r="SUV55" s="664"/>
      <c r="SUW55" s="664"/>
      <c r="SUX55" s="664"/>
      <c r="SUY55" s="245"/>
      <c r="SUZ55" s="246"/>
      <c r="SVA55" s="247"/>
      <c r="SVB55" s="243"/>
      <c r="SVC55" s="244"/>
      <c r="SVD55" s="664"/>
      <c r="SVE55" s="664"/>
      <c r="SVF55" s="664"/>
      <c r="SVG55" s="245"/>
      <c r="SVH55" s="246"/>
      <c r="SVI55" s="247"/>
      <c r="SVJ55" s="243"/>
      <c r="SVK55" s="244"/>
      <c r="SVL55" s="664"/>
      <c r="SVM55" s="664"/>
      <c r="SVN55" s="664"/>
      <c r="SVO55" s="245"/>
      <c r="SVP55" s="246"/>
      <c r="SVQ55" s="247"/>
      <c r="SVR55" s="243"/>
      <c r="SVS55" s="244"/>
      <c r="SVT55" s="664"/>
      <c r="SVU55" s="664"/>
      <c r="SVV55" s="664"/>
      <c r="SVW55" s="245"/>
      <c r="SVX55" s="246"/>
      <c r="SVY55" s="247"/>
      <c r="SVZ55" s="243"/>
      <c r="SWA55" s="244"/>
      <c r="SWB55" s="664"/>
      <c r="SWC55" s="664"/>
      <c r="SWD55" s="664"/>
      <c r="SWE55" s="245"/>
      <c r="SWF55" s="246"/>
      <c r="SWG55" s="247"/>
      <c r="SWH55" s="243"/>
      <c r="SWI55" s="244"/>
      <c r="SWJ55" s="664"/>
      <c r="SWK55" s="664"/>
      <c r="SWL55" s="664"/>
      <c r="SWM55" s="245"/>
      <c r="SWN55" s="246"/>
      <c r="SWO55" s="247"/>
      <c r="SWP55" s="243"/>
      <c r="SWQ55" s="244"/>
      <c r="SWR55" s="664"/>
      <c r="SWS55" s="664"/>
      <c r="SWT55" s="664"/>
      <c r="SWU55" s="245"/>
      <c r="SWV55" s="246"/>
      <c r="SWW55" s="247"/>
      <c r="SWX55" s="243"/>
      <c r="SWY55" s="244"/>
      <c r="SWZ55" s="664"/>
      <c r="SXA55" s="664"/>
      <c r="SXB55" s="664"/>
      <c r="SXC55" s="245"/>
      <c r="SXD55" s="246"/>
      <c r="SXE55" s="247"/>
      <c r="SXF55" s="243"/>
      <c r="SXG55" s="244"/>
      <c r="SXH55" s="664"/>
      <c r="SXI55" s="664"/>
      <c r="SXJ55" s="664"/>
      <c r="SXK55" s="245"/>
      <c r="SXL55" s="246"/>
      <c r="SXM55" s="247"/>
      <c r="SXN55" s="243"/>
      <c r="SXO55" s="244"/>
      <c r="SXP55" s="664"/>
      <c r="SXQ55" s="664"/>
      <c r="SXR55" s="664"/>
      <c r="SXS55" s="245"/>
      <c r="SXT55" s="246"/>
      <c r="SXU55" s="247"/>
      <c r="SXV55" s="243"/>
      <c r="SXW55" s="244"/>
      <c r="SXX55" s="664"/>
      <c r="SXY55" s="664"/>
      <c r="SXZ55" s="664"/>
      <c r="SYA55" s="245"/>
      <c r="SYB55" s="246"/>
      <c r="SYC55" s="247"/>
      <c r="SYD55" s="243"/>
      <c r="SYE55" s="244"/>
      <c r="SYF55" s="664"/>
      <c r="SYG55" s="664"/>
      <c r="SYH55" s="664"/>
      <c r="SYI55" s="245"/>
      <c r="SYJ55" s="246"/>
      <c r="SYK55" s="247"/>
      <c r="SYL55" s="243"/>
      <c r="SYM55" s="244"/>
      <c r="SYN55" s="664"/>
      <c r="SYO55" s="664"/>
      <c r="SYP55" s="664"/>
      <c r="SYQ55" s="245"/>
      <c r="SYR55" s="246"/>
      <c r="SYS55" s="247"/>
      <c r="SYT55" s="243"/>
      <c r="SYU55" s="244"/>
      <c r="SYV55" s="664"/>
      <c r="SYW55" s="664"/>
      <c r="SYX55" s="664"/>
      <c r="SYY55" s="245"/>
      <c r="SYZ55" s="246"/>
      <c r="SZA55" s="247"/>
      <c r="SZB55" s="243"/>
      <c r="SZC55" s="244"/>
      <c r="SZD55" s="664"/>
      <c r="SZE55" s="664"/>
      <c r="SZF55" s="664"/>
      <c r="SZG55" s="245"/>
      <c r="SZH55" s="246"/>
      <c r="SZI55" s="247"/>
      <c r="SZJ55" s="243"/>
      <c r="SZK55" s="244"/>
      <c r="SZL55" s="664"/>
      <c r="SZM55" s="664"/>
      <c r="SZN55" s="664"/>
      <c r="SZO55" s="245"/>
      <c r="SZP55" s="246"/>
      <c r="SZQ55" s="247"/>
      <c r="SZR55" s="243"/>
      <c r="SZS55" s="244"/>
      <c r="SZT55" s="664"/>
      <c r="SZU55" s="664"/>
      <c r="SZV55" s="664"/>
      <c r="SZW55" s="245"/>
      <c r="SZX55" s="246"/>
      <c r="SZY55" s="247"/>
      <c r="SZZ55" s="243"/>
      <c r="TAA55" s="244"/>
      <c r="TAB55" s="664"/>
      <c r="TAC55" s="664"/>
      <c r="TAD55" s="664"/>
      <c r="TAE55" s="245"/>
      <c r="TAF55" s="246"/>
      <c r="TAG55" s="247"/>
      <c r="TAH55" s="243"/>
      <c r="TAI55" s="244"/>
      <c r="TAJ55" s="664"/>
      <c r="TAK55" s="664"/>
      <c r="TAL55" s="664"/>
      <c r="TAM55" s="245"/>
      <c r="TAN55" s="246"/>
      <c r="TAO55" s="247"/>
      <c r="TAP55" s="243"/>
      <c r="TAQ55" s="244"/>
      <c r="TAR55" s="664"/>
      <c r="TAS55" s="664"/>
      <c r="TAT55" s="664"/>
      <c r="TAU55" s="245"/>
      <c r="TAV55" s="246"/>
      <c r="TAW55" s="247"/>
      <c r="TAX55" s="243"/>
      <c r="TAY55" s="244"/>
      <c r="TAZ55" s="664"/>
      <c r="TBA55" s="664"/>
      <c r="TBB55" s="664"/>
      <c r="TBC55" s="245"/>
      <c r="TBD55" s="246"/>
      <c r="TBE55" s="247"/>
      <c r="TBF55" s="243"/>
      <c r="TBG55" s="244"/>
      <c r="TBH55" s="664"/>
      <c r="TBI55" s="664"/>
      <c r="TBJ55" s="664"/>
      <c r="TBK55" s="245"/>
      <c r="TBL55" s="246"/>
      <c r="TBM55" s="247"/>
      <c r="TBN55" s="243"/>
      <c r="TBO55" s="244"/>
      <c r="TBP55" s="664"/>
      <c r="TBQ55" s="664"/>
      <c r="TBR55" s="664"/>
      <c r="TBS55" s="245"/>
      <c r="TBT55" s="246"/>
      <c r="TBU55" s="247"/>
      <c r="TBV55" s="243"/>
      <c r="TBW55" s="244"/>
      <c r="TBX55" s="664"/>
      <c r="TBY55" s="664"/>
      <c r="TBZ55" s="664"/>
      <c r="TCA55" s="245"/>
      <c r="TCB55" s="246"/>
      <c r="TCC55" s="247"/>
      <c r="TCD55" s="243"/>
      <c r="TCE55" s="244"/>
      <c r="TCF55" s="664"/>
      <c r="TCG55" s="664"/>
      <c r="TCH55" s="664"/>
      <c r="TCI55" s="245"/>
      <c r="TCJ55" s="246"/>
      <c r="TCK55" s="247"/>
      <c r="TCL55" s="243"/>
      <c r="TCM55" s="244"/>
      <c r="TCN55" s="664"/>
      <c r="TCO55" s="664"/>
      <c r="TCP55" s="664"/>
      <c r="TCQ55" s="245"/>
      <c r="TCR55" s="246"/>
      <c r="TCS55" s="247"/>
      <c r="TCT55" s="243"/>
      <c r="TCU55" s="244"/>
      <c r="TCV55" s="664"/>
      <c r="TCW55" s="664"/>
      <c r="TCX55" s="664"/>
      <c r="TCY55" s="245"/>
      <c r="TCZ55" s="246"/>
      <c r="TDA55" s="247"/>
      <c r="TDB55" s="243"/>
      <c r="TDC55" s="244"/>
      <c r="TDD55" s="664"/>
      <c r="TDE55" s="664"/>
      <c r="TDF55" s="664"/>
      <c r="TDG55" s="245"/>
      <c r="TDH55" s="246"/>
      <c r="TDI55" s="247"/>
      <c r="TDJ55" s="243"/>
      <c r="TDK55" s="244"/>
      <c r="TDL55" s="664"/>
      <c r="TDM55" s="664"/>
      <c r="TDN55" s="664"/>
      <c r="TDO55" s="245"/>
      <c r="TDP55" s="246"/>
      <c r="TDQ55" s="247"/>
      <c r="TDR55" s="243"/>
      <c r="TDS55" s="244"/>
      <c r="TDT55" s="664"/>
      <c r="TDU55" s="664"/>
      <c r="TDV55" s="664"/>
      <c r="TDW55" s="245"/>
      <c r="TDX55" s="246"/>
      <c r="TDY55" s="247"/>
      <c r="TDZ55" s="243"/>
      <c r="TEA55" s="244"/>
      <c r="TEB55" s="664"/>
      <c r="TEC55" s="664"/>
      <c r="TED55" s="664"/>
      <c r="TEE55" s="245"/>
      <c r="TEF55" s="246"/>
      <c r="TEG55" s="247"/>
      <c r="TEH55" s="243"/>
      <c r="TEI55" s="244"/>
      <c r="TEJ55" s="664"/>
      <c r="TEK55" s="664"/>
      <c r="TEL55" s="664"/>
      <c r="TEM55" s="245"/>
      <c r="TEN55" s="246"/>
      <c r="TEO55" s="247"/>
      <c r="TEP55" s="243"/>
      <c r="TEQ55" s="244"/>
      <c r="TER55" s="664"/>
      <c r="TES55" s="664"/>
      <c r="TET55" s="664"/>
      <c r="TEU55" s="245"/>
      <c r="TEV55" s="246"/>
      <c r="TEW55" s="247"/>
      <c r="TEX55" s="243"/>
      <c r="TEY55" s="244"/>
      <c r="TEZ55" s="664"/>
      <c r="TFA55" s="664"/>
      <c r="TFB55" s="664"/>
      <c r="TFC55" s="245"/>
      <c r="TFD55" s="246"/>
      <c r="TFE55" s="247"/>
      <c r="TFF55" s="243"/>
      <c r="TFG55" s="244"/>
      <c r="TFH55" s="664"/>
      <c r="TFI55" s="664"/>
      <c r="TFJ55" s="664"/>
      <c r="TFK55" s="245"/>
      <c r="TFL55" s="246"/>
      <c r="TFM55" s="247"/>
      <c r="TFN55" s="243"/>
      <c r="TFO55" s="244"/>
      <c r="TFP55" s="664"/>
      <c r="TFQ55" s="664"/>
      <c r="TFR55" s="664"/>
      <c r="TFS55" s="245"/>
      <c r="TFT55" s="246"/>
      <c r="TFU55" s="247"/>
      <c r="TFV55" s="243"/>
      <c r="TFW55" s="244"/>
      <c r="TFX55" s="664"/>
      <c r="TFY55" s="664"/>
      <c r="TFZ55" s="664"/>
      <c r="TGA55" s="245"/>
      <c r="TGB55" s="246"/>
      <c r="TGC55" s="247"/>
      <c r="TGD55" s="243"/>
      <c r="TGE55" s="244"/>
      <c r="TGF55" s="664"/>
      <c r="TGG55" s="664"/>
      <c r="TGH55" s="664"/>
      <c r="TGI55" s="245"/>
      <c r="TGJ55" s="246"/>
      <c r="TGK55" s="247"/>
      <c r="TGL55" s="243"/>
      <c r="TGM55" s="244"/>
      <c r="TGN55" s="664"/>
      <c r="TGO55" s="664"/>
      <c r="TGP55" s="664"/>
      <c r="TGQ55" s="245"/>
      <c r="TGR55" s="246"/>
      <c r="TGS55" s="247"/>
      <c r="TGT55" s="243"/>
      <c r="TGU55" s="244"/>
      <c r="TGV55" s="664"/>
      <c r="TGW55" s="664"/>
      <c r="TGX55" s="664"/>
      <c r="TGY55" s="245"/>
      <c r="TGZ55" s="246"/>
      <c r="THA55" s="247"/>
      <c r="THB55" s="243"/>
      <c r="THC55" s="244"/>
      <c r="THD55" s="664"/>
      <c r="THE55" s="664"/>
      <c r="THF55" s="664"/>
      <c r="THG55" s="245"/>
      <c r="THH55" s="246"/>
      <c r="THI55" s="247"/>
      <c r="THJ55" s="243"/>
      <c r="THK55" s="244"/>
      <c r="THL55" s="664"/>
      <c r="THM55" s="664"/>
      <c r="THN55" s="664"/>
      <c r="THO55" s="245"/>
      <c r="THP55" s="246"/>
      <c r="THQ55" s="247"/>
      <c r="THR55" s="243"/>
      <c r="THS55" s="244"/>
      <c r="THT55" s="664"/>
      <c r="THU55" s="664"/>
      <c r="THV55" s="664"/>
      <c r="THW55" s="245"/>
      <c r="THX55" s="246"/>
      <c r="THY55" s="247"/>
      <c r="THZ55" s="243"/>
      <c r="TIA55" s="244"/>
      <c r="TIB55" s="664"/>
      <c r="TIC55" s="664"/>
      <c r="TID55" s="664"/>
      <c r="TIE55" s="245"/>
      <c r="TIF55" s="246"/>
      <c r="TIG55" s="247"/>
      <c r="TIH55" s="243"/>
      <c r="TII55" s="244"/>
      <c r="TIJ55" s="664"/>
      <c r="TIK55" s="664"/>
      <c r="TIL55" s="664"/>
      <c r="TIM55" s="245"/>
      <c r="TIN55" s="246"/>
      <c r="TIO55" s="247"/>
      <c r="TIP55" s="243"/>
      <c r="TIQ55" s="244"/>
      <c r="TIR55" s="664"/>
      <c r="TIS55" s="664"/>
      <c r="TIT55" s="664"/>
      <c r="TIU55" s="245"/>
      <c r="TIV55" s="246"/>
      <c r="TIW55" s="247"/>
      <c r="TIX55" s="243"/>
      <c r="TIY55" s="244"/>
      <c r="TIZ55" s="664"/>
      <c r="TJA55" s="664"/>
      <c r="TJB55" s="664"/>
      <c r="TJC55" s="245"/>
      <c r="TJD55" s="246"/>
      <c r="TJE55" s="247"/>
      <c r="TJF55" s="243"/>
      <c r="TJG55" s="244"/>
      <c r="TJH55" s="664"/>
      <c r="TJI55" s="664"/>
      <c r="TJJ55" s="664"/>
      <c r="TJK55" s="245"/>
      <c r="TJL55" s="246"/>
      <c r="TJM55" s="247"/>
      <c r="TJN55" s="243"/>
      <c r="TJO55" s="244"/>
      <c r="TJP55" s="664"/>
      <c r="TJQ55" s="664"/>
      <c r="TJR55" s="664"/>
      <c r="TJS55" s="245"/>
      <c r="TJT55" s="246"/>
      <c r="TJU55" s="247"/>
      <c r="TJV55" s="243"/>
      <c r="TJW55" s="244"/>
      <c r="TJX55" s="664"/>
      <c r="TJY55" s="664"/>
      <c r="TJZ55" s="664"/>
      <c r="TKA55" s="245"/>
      <c r="TKB55" s="246"/>
      <c r="TKC55" s="247"/>
      <c r="TKD55" s="243"/>
      <c r="TKE55" s="244"/>
      <c r="TKF55" s="664"/>
      <c r="TKG55" s="664"/>
      <c r="TKH55" s="664"/>
      <c r="TKI55" s="245"/>
      <c r="TKJ55" s="246"/>
      <c r="TKK55" s="247"/>
      <c r="TKL55" s="243"/>
      <c r="TKM55" s="244"/>
      <c r="TKN55" s="664"/>
      <c r="TKO55" s="664"/>
      <c r="TKP55" s="664"/>
      <c r="TKQ55" s="245"/>
      <c r="TKR55" s="246"/>
      <c r="TKS55" s="247"/>
      <c r="TKT55" s="243"/>
      <c r="TKU55" s="244"/>
      <c r="TKV55" s="664"/>
      <c r="TKW55" s="664"/>
      <c r="TKX55" s="664"/>
      <c r="TKY55" s="245"/>
      <c r="TKZ55" s="246"/>
      <c r="TLA55" s="247"/>
      <c r="TLB55" s="243"/>
      <c r="TLC55" s="244"/>
      <c r="TLD55" s="664"/>
      <c r="TLE55" s="664"/>
      <c r="TLF55" s="664"/>
      <c r="TLG55" s="245"/>
      <c r="TLH55" s="246"/>
      <c r="TLI55" s="247"/>
      <c r="TLJ55" s="243"/>
      <c r="TLK55" s="244"/>
      <c r="TLL55" s="664"/>
      <c r="TLM55" s="664"/>
      <c r="TLN55" s="664"/>
      <c r="TLO55" s="245"/>
      <c r="TLP55" s="246"/>
      <c r="TLQ55" s="247"/>
      <c r="TLR55" s="243"/>
      <c r="TLS55" s="244"/>
      <c r="TLT55" s="664"/>
      <c r="TLU55" s="664"/>
      <c r="TLV55" s="664"/>
      <c r="TLW55" s="245"/>
      <c r="TLX55" s="246"/>
      <c r="TLY55" s="247"/>
      <c r="TLZ55" s="243"/>
      <c r="TMA55" s="244"/>
      <c r="TMB55" s="664"/>
      <c r="TMC55" s="664"/>
      <c r="TMD55" s="664"/>
      <c r="TME55" s="245"/>
      <c r="TMF55" s="246"/>
      <c r="TMG55" s="247"/>
      <c r="TMH55" s="243"/>
      <c r="TMI55" s="244"/>
      <c r="TMJ55" s="664"/>
      <c r="TMK55" s="664"/>
      <c r="TML55" s="664"/>
      <c r="TMM55" s="245"/>
      <c r="TMN55" s="246"/>
      <c r="TMO55" s="247"/>
      <c r="TMP55" s="243"/>
      <c r="TMQ55" s="244"/>
      <c r="TMR55" s="664"/>
      <c r="TMS55" s="664"/>
      <c r="TMT55" s="664"/>
      <c r="TMU55" s="245"/>
      <c r="TMV55" s="246"/>
      <c r="TMW55" s="247"/>
      <c r="TMX55" s="243"/>
      <c r="TMY55" s="244"/>
      <c r="TMZ55" s="664"/>
      <c r="TNA55" s="664"/>
      <c r="TNB55" s="664"/>
      <c r="TNC55" s="245"/>
      <c r="TND55" s="246"/>
      <c r="TNE55" s="247"/>
      <c r="TNF55" s="243"/>
      <c r="TNG55" s="244"/>
      <c r="TNH55" s="664"/>
      <c r="TNI55" s="664"/>
      <c r="TNJ55" s="664"/>
      <c r="TNK55" s="245"/>
      <c r="TNL55" s="246"/>
      <c r="TNM55" s="247"/>
      <c r="TNN55" s="243"/>
      <c r="TNO55" s="244"/>
      <c r="TNP55" s="664"/>
      <c r="TNQ55" s="664"/>
      <c r="TNR55" s="664"/>
      <c r="TNS55" s="245"/>
      <c r="TNT55" s="246"/>
      <c r="TNU55" s="247"/>
      <c r="TNV55" s="243"/>
      <c r="TNW55" s="244"/>
      <c r="TNX55" s="664"/>
      <c r="TNY55" s="664"/>
      <c r="TNZ55" s="664"/>
      <c r="TOA55" s="245"/>
      <c r="TOB55" s="246"/>
      <c r="TOC55" s="247"/>
      <c r="TOD55" s="243"/>
      <c r="TOE55" s="244"/>
      <c r="TOF55" s="664"/>
      <c r="TOG55" s="664"/>
      <c r="TOH55" s="664"/>
      <c r="TOI55" s="245"/>
      <c r="TOJ55" s="246"/>
      <c r="TOK55" s="247"/>
      <c r="TOL55" s="243"/>
      <c r="TOM55" s="244"/>
      <c r="TON55" s="664"/>
      <c r="TOO55" s="664"/>
      <c r="TOP55" s="664"/>
      <c r="TOQ55" s="245"/>
      <c r="TOR55" s="246"/>
      <c r="TOS55" s="247"/>
      <c r="TOT55" s="243"/>
      <c r="TOU55" s="244"/>
      <c r="TOV55" s="664"/>
      <c r="TOW55" s="664"/>
      <c r="TOX55" s="664"/>
      <c r="TOY55" s="245"/>
      <c r="TOZ55" s="246"/>
      <c r="TPA55" s="247"/>
      <c r="TPB55" s="243"/>
      <c r="TPC55" s="244"/>
      <c r="TPD55" s="664"/>
      <c r="TPE55" s="664"/>
      <c r="TPF55" s="664"/>
      <c r="TPG55" s="245"/>
      <c r="TPH55" s="246"/>
      <c r="TPI55" s="247"/>
      <c r="TPJ55" s="243"/>
      <c r="TPK55" s="244"/>
      <c r="TPL55" s="664"/>
      <c r="TPM55" s="664"/>
      <c r="TPN55" s="664"/>
      <c r="TPO55" s="245"/>
      <c r="TPP55" s="246"/>
      <c r="TPQ55" s="247"/>
      <c r="TPR55" s="243"/>
      <c r="TPS55" s="244"/>
      <c r="TPT55" s="664"/>
      <c r="TPU55" s="664"/>
      <c r="TPV55" s="664"/>
      <c r="TPW55" s="245"/>
      <c r="TPX55" s="246"/>
      <c r="TPY55" s="247"/>
      <c r="TPZ55" s="243"/>
      <c r="TQA55" s="244"/>
      <c r="TQB55" s="664"/>
      <c r="TQC55" s="664"/>
      <c r="TQD55" s="664"/>
      <c r="TQE55" s="245"/>
      <c r="TQF55" s="246"/>
      <c r="TQG55" s="247"/>
      <c r="TQH55" s="243"/>
      <c r="TQI55" s="244"/>
      <c r="TQJ55" s="664"/>
      <c r="TQK55" s="664"/>
      <c r="TQL55" s="664"/>
      <c r="TQM55" s="245"/>
      <c r="TQN55" s="246"/>
      <c r="TQO55" s="247"/>
      <c r="TQP55" s="243"/>
      <c r="TQQ55" s="244"/>
      <c r="TQR55" s="664"/>
      <c r="TQS55" s="664"/>
      <c r="TQT55" s="664"/>
      <c r="TQU55" s="245"/>
      <c r="TQV55" s="246"/>
      <c r="TQW55" s="247"/>
      <c r="TQX55" s="243"/>
      <c r="TQY55" s="244"/>
      <c r="TQZ55" s="664"/>
      <c r="TRA55" s="664"/>
      <c r="TRB55" s="664"/>
      <c r="TRC55" s="245"/>
      <c r="TRD55" s="246"/>
      <c r="TRE55" s="247"/>
      <c r="TRF55" s="243"/>
      <c r="TRG55" s="244"/>
      <c r="TRH55" s="664"/>
      <c r="TRI55" s="664"/>
      <c r="TRJ55" s="664"/>
      <c r="TRK55" s="245"/>
      <c r="TRL55" s="246"/>
      <c r="TRM55" s="247"/>
      <c r="TRN55" s="243"/>
      <c r="TRO55" s="244"/>
      <c r="TRP55" s="664"/>
      <c r="TRQ55" s="664"/>
      <c r="TRR55" s="664"/>
      <c r="TRS55" s="245"/>
      <c r="TRT55" s="246"/>
      <c r="TRU55" s="247"/>
      <c r="TRV55" s="243"/>
      <c r="TRW55" s="244"/>
      <c r="TRX55" s="664"/>
      <c r="TRY55" s="664"/>
      <c r="TRZ55" s="664"/>
      <c r="TSA55" s="245"/>
      <c r="TSB55" s="246"/>
      <c r="TSC55" s="247"/>
      <c r="TSD55" s="243"/>
      <c r="TSE55" s="244"/>
      <c r="TSF55" s="664"/>
      <c r="TSG55" s="664"/>
      <c r="TSH55" s="664"/>
      <c r="TSI55" s="245"/>
      <c r="TSJ55" s="246"/>
      <c r="TSK55" s="247"/>
      <c r="TSL55" s="243"/>
      <c r="TSM55" s="244"/>
      <c r="TSN55" s="664"/>
      <c r="TSO55" s="664"/>
      <c r="TSP55" s="664"/>
      <c r="TSQ55" s="245"/>
      <c r="TSR55" s="246"/>
      <c r="TSS55" s="247"/>
      <c r="TST55" s="243"/>
      <c r="TSU55" s="244"/>
      <c r="TSV55" s="664"/>
      <c r="TSW55" s="664"/>
      <c r="TSX55" s="664"/>
      <c r="TSY55" s="245"/>
      <c r="TSZ55" s="246"/>
      <c r="TTA55" s="247"/>
      <c r="TTB55" s="243"/>
      <c r="TTC55" s="244"/>
      <c r="TTD55" s="664"/>
      <c r="TTE55" s="664"/>
      <c r="TTF55" s="664"/>
      <c r="TTG55" s="245"/>
      <c r="TTH55" s="246"/>
      <c r="TTI55" s="247"/>
      <c r="TTJ55" s="243"/>
      <c r="TTK55" s="244"/>
      <c r="TTL55" s="664"/>
      <c r="TTM55" s="664"/>
      <c r="TTN55" s="664"/>
      <c r="TTO55" s="245"/>
      <c r="TTP55" s="246"/>
      <c r="TTQ55" s="247"/>
      <c r="TTR55" s="243"/>
      <c r="TTS55" s="244"/>
      <c r="TTT55" s="664"/>
      <c r="TTU55" s="664"/>
      <c r="TTV55" s="664"/>
      <c r="TTW55" s="245"/>
      <c r="TTX55" s="246"/>
      <c r="TTY55" s="247"/>
      <c r="TTZ55" s="243"/>
      <c r="TUA55" s="244"/>
      <c r="TUB55" s="664"/>
      <c r="TUC55" s="664"/>
      <c r="TUD55" s="664"/>
      <c r="TUE55" s="245"/>
      <c r="TUF55" s="246"/>
      <c r="TUG55" s="247"/>
      <c r="TUH55" s="243"/>
      <c r="TUI55" s="244"/>
      <c r="TUJ55" s="664"/>
      <c r="TUK55" s="664"/>
      <c r="TUL55" s="664"/>
      <c r="TUM55" s="245"/>
      <c r="TUN55" s="246"/>
      <c r="TUO55" s="247"/>
      <c r="TUP55" s="243"/>
      <c r="TUQ55" s="244"/>
      <c r="TUR55" s="664"/>
      <c r="TUS55" s="664"/>
      <c r="TUT55" s="664"/>
      <c r="TUU55" s="245"/>
      <c r="TUV55" s="246"/>
      <c r="TUW55" s="247"/>
      <c r="TUX55" s="243"/>
      <c r="TUY55" s="244"/>
      <c r="TUZ55" s="664"/>
      <c r="TVA55" s="664"/>
      <c r="TVB55" s="664"/>
      <c r="TVC55" s="245"/>
      <c r="TVD55" s="246"/>
      <c r="TVE55" s="247"/>
      <c r="TVF55" s="243"/>
      <c r="TVG55" s="244"/>
      <c r="TVH55" s="664"/>
      <c r="TVI55" s="664"/>
      <c r="TVJ55" s="664"/>
      <c r="TVK55" s="245"/>
      <c r="TVL55" s="246"/>
      <c r="TVM55" s="247"/>
      <c r="TVN55" s="243"/>
      <c r="TVO55" s="244"/>
      <c r="TVP55" s="664"/>
      <c r="TVQ55" s="664"/>
      <c r="TVR55" s="664"/>
      <c r="TVS55" s="245"/>
      <c r="TVT55" s="246"/>
      <c r="TVU55" s="247"/>
      <c r="TVV55" s="243"/>
      <c r="TVW55" s="244"/>
      <c r="TVX55" s="664"/>
      <c r="TVY55" s="664"/>
      <c r="TVZ55" s="664"/>
      <c r="TWA55" s="245"/>
      <c r="TWB55" s="246"/>
      <c r="TWC55" s="247"/>
      <c r="TWD55" s="243"/>
      <c r="TWE55" s="244"/>
      <c r="TWF55" s="664"/>
      <c r="TWG55" s="664"/>
      <c r="TWH55" s="664"/>
      <c r="TWI55" s="245"/>
      <c r="TWJ55" s="246"/>
      <c r="TWK55" s="247"/>
      <c r="TWL55" s="243"/>
      <c r="TWM55" s="244"/>
      <c r="TWN55" s="664"/>
      <c r="TWO55" s="664"/>
      <c r="TWP55" s="664"/>
      <c r="TWQ55" s="245"/>
      <c r="TWR55" s="246"/>
      <c r="TWS55" s="247"/>
      <c r="TWT55" s="243"/>
      <c r="TWU55" s="244"/>
      <c r="TWV55" s="664"/>
      <c r="TWW55" s="664"/>
      <c r="TWX55" s="664"/>
      <c r="TWY55" s="245"/>
      <c r="TWZ55" s="246"/>
      <c r="TXA55" s="247"/>
      <c r="TXB55" s="243"/>
      <c r="TXC55" s="244"/>
      <c r="TXD55" s="664"/>
      <c r="TXE55" s="664"/>
      <c r="TXF55" s="664"/>
      <c r="TXG55" s="245"/>
      <c r="TXH55" s="246"/>
      <c r="TXI55" s="247"/>
      <c r="TXJ55" s="243"/>
      <c r="TXK55" s="244"/>
      <c r="TXL55" s="664"/>
      <c r="TXM55" s="664"/>
      <c r="TXN55" s="664"/>
      <c r="TXO55" s="245"/>
      <c r="TXP55" s="246"/>
      <c r="TXQ55" s="247"/>
      <c r="TXR55" s="243"/>
      <c r="TXS55" s="244"/>
      <c r="TXT55" s="664"/>
      <c r="TXU55" s="664"/>
      <c r="TXV55" s="664"/>
      <c r="TXW55" s="245"/>
      <c r="TXX55" s="246"/>
      <c r="TXY55" s="247"/>
      <c r="TXZ55" s="243"/>
      <c r="TYA55" s="244"/>
      <c r="TYB55" s="664"/>
      <c r="TYC55" s="664"/>
      <c r="TYD55" s="664"/>
      <c r="TYE55" s="245"/>
      <c r="TYF55" s="246"/>
      <c r="TYG55" s="247"/>
      <c r="TYH55" s="243"/>
      <c r="TYI55" s="244"/>
      <c r="TYJ55" s="664"/>
      <c r="TYK55" s="664"/>
      <c r="TYL55" s="664"/>
      <c r="TYM55" s="245"/>
      <c r="TYN55" s="246"/>
      <c r="TYO55" s="247"/>
      <c r="TYP55" s="243"/>
      <c r="TYQ55" s="244"/>
      <c r="TYR55" s="664"/>
      <c r="TYS55" s="664"/>
      <c r="TYT55" s="664"/>
      <c r="TYU55" s="245"/>
      <c r="TYV55" s="246"/>
      <c r="TYW55" s="247"/>
      <c r="TYX55" s="243"/>
      <c r="TYY55" s="244"/>
      <c r="TYZ55" s="664"/>
      <c r="TZA55" s="664"/>
      <c r="TZB55" s="664"/>
      <c r="TZC55" s="245"/>
      <c r="TZD55" s="246"/>
      <c r="TZE55" s="247"/>
      <c r="TZF55" s="243"/>
      <c r="TZG55" s="244"/>
      <c r="TZH55" s="664"/>
      <c r="TZI55" s="664"/>
      <c r="TZJ55" s="664"/>
      <c r="TZK55" s="245"/>
      <c r="TZL55" s="246"/>
      <c r="TZM55" s="247"/>
      <c r="TZN55" s="243"/>
      <c r="TZO55" s="244"/>
      <c r="TZP55" s="664"/>
      <c r="TZQ55" s="664"/>
      <c r="TZR55" s="664"/>
      <c r="TZS55" s="245"/>
      <c r="TZT55" s="246"/>
      <c r="TZU55" s="247"/>
      <c r="TZV55" s="243"/>
      <c r="TZW55" s="244"/>
      <c r="TZX55" s="664"/>
      <c r="TZY55" s="664"/>
      <c r="TZZ55" s="664"/>
      <c r="UAA55" s="245"/>
      <c r="UAB55" s="246"/>
      <c r="UAC55" s="247"/>
      <c r="UAD55" s="243"/>
      <c r="UAE55" s="244"/>
      <c r="UAF55" s="664"/>
      <c r="UAG55" s="664"/>
      <c r="UAH55" s="664"/>
      <c r="UAI55" s="245"/>
      <c r="UAJ55" s="246"/>
      <c r="UAK55" s="247"/>
      <c r="UAL55" s="243"/>
      <c r="UAM55" s="244"/>
      <c r="UAN55" s="664"/>
      <c r="UAO55" s="664"/>
      <c r="UAP55" s="664"/>
      <c r="UAQ55" s="245"/>
      <c r="UAR55" s="246"/>
      <c r="UAS55" s="247"/>
      <c r="UAT55" s="243"/>
      <c r="UAU55" s="244"/>
      <c r="UAV55" s="664"/>
      <c r="UAW55" s="664"/>
      <c r="UAX55" s="664"/>
      <c r="UAY55" s="245"/>
      <c r="UAZ55" s="246"/>
      <c r="UBA55" s="247"/>
      <c r="UBB55" s="243"/>
      <c r="UBC55" s="244"/>
      <c r="UBD55" s="664"/>
      <c r="UBE55" s="664"/>
      <c r="UBF55" s="664"/>
      <c r="UBG55" s="245"/>
      <c r="UBH55" s="246"/>
      <c r="UBI55" s="247"/>
      <c r="UBJ55" s="243"/>
      <c r="UBK55" s="244"/>
      <c r="UBL55" s="664"/>
      <c r="UBM55" s="664"/>
      <c r="UBN55" s="664"/>
      <c r="UBO55" s="245"/>
      <c r="UBP55" s="246"/>
      <c r="UBQ55" s="247"/>
      <c r="UBR55" s="243"/>
      <c r="UBS55" s="244"/>
      <c r="UBT55" s="664"/>
      <c r="UBU55" s="664"/>
      <c r="UBV55" s="664"/>
      <c r="UBW55" s="245"/>
      <c r="UBX55" s="246"/>
      <c r="UBY55" s="247"/>
      <c r="UBZ55" s="243"/>
      <c r="UCA55" s="244"/>
      <c r="UCB55" s="664"/>
      <c r="UCC55" s="664"/>
      <c r="UCD55" s="664"/>
      <c r="UCE55" s="245"/>
      <c r="UCF55" s="246"/>
      <c r="UCG55" s="247"/>
      <c r="UCH55" s="243"/>
      <c r="UCI55" s="244"/>
      <c r="UCJ55" s="664"/>
      <c r="UCK55" s="664"/>
      <c r="UCL55" s="664"/>
      <c r="UCM55" s="245"/>
      <c r="UCN55" s="246"/>
      <c r="UCO55" s="247"/>
      <c r="UCP55" s="243"/>
      <c r="UCQ55" s="244"/>
      <c r="UCR55" s="664"/>
      <c r="UCS55" s="664"/>
      <c r="UCT55" s="664"/>
      <c r="UCU55" s="245"/>
      <c r="UCV55" s="246"/>
      <c r="UCW55" s="247"/>
      <c r="UCX55" s="243"/>
      <c r="UCY55" s="244"/>
      <c r="UCZ55" s="664"/>
      <c r="UDA55" s="664"/>
      <c r="UDB55" s="664"/>
      <c r="UDC55" s="245"/>
      <c r="UDD55" s="246"/>
      <c r="UDE55" s="247"/>
      <c r="UDF55" s="243"/>
      <c r="UDG55" s="244"/>
      <c r="UDH55" s="664"/>
      <c r="UDI55" s="664"/>
      <c r="UDJ55" s="664"/>
      <c r="UDK55" s="245"/>
      <c r="UDL55" s="246"/>
      <c r="UDM55" s="247"/>
      <c r="UDN55" s="243"/>
      <c r="UDO55" s="244"/>
      <c r="UDP55" s="664"/>
      <c r="UDQ55" s="664"/>
      <c r="UDR55" s="664"/>
      <c r="UDS55" s="245"/>
      <c r="UDT55" s="246"/>
      <c r="UDU55" s="247"/>
      <c r="UDV55" s="243"/>
      <c r="UDW55" s="244"/>
      <c r="UDX55" s="664"/>
      <c r="UDY55" s="664"/>
      <c r="UDZ55" s="664"/>
      <c r="UEA55" s="245"/>
      <c r="UEB55" s="246"/>
      <c r="UEC55" s="247"/>
      <c r="UED55" s="243"/>
      <c r="UEE55" s="244"/>
      <c r="UEF55" s="664"/>
      <c r="UEG55" s="664"/>
      <c r="UEH55" s="664"/>
      <c r="UEI55" s="245"/>
      <c r="UEJ55" s="246"/>
      <c r="UEK55" s="247"/>
      <c r="UEL55" s="243"/>
      <c r="UEM55" s="244"/>
      <c r="UEN55" s="664"/>
      <c r="UEO55" s="664"/>
      <c r="UEP55" s="664"/>
      <c r="UEQ55" s="245"/>
      <c r="UER55" s="246"/>
      <c r="UES55" s="247"/>
      <c r="UET55" s="243"/>
      <c r="UEU55" s="244"/>
      <c r="UEV55" s="664"/>
      <c r="UEW55" s="664"/>
      <c r="UEX55" s="664"/>
      <c r="UEY55" s="245"/>
      <c r="UEZ55" s="246"/>
      <c r="UFA55" s="247"/>
      <c r="UFB55" s="243"/>
      <c r="UFC55" s="244"/>
      <c r="UFD55" s="664"/>
      <c r="UFE55" s="664"/>
      <c r="UFF55" s="664"/>
      <c r="UFG55" s="245"/>
      <c r="UFH55" s="246"/>
      <c r="UFI55" s="247"/>
      <c r="UFJ55" s="243"/>
      <c r="UFK55" s="244"/>
      <c r="UFL55" s="664"/>
      <c r="UFM55" s="664"/>
      <c r="UFN55" s="664"/>
      <c r="UFO55" s="245"/>
      <c r="UFP55" s="246"/>
      <c r="UFQ55" s="247"/>
      <c r="UFR55" s="243"/>
      <c r="UFS55" s="244"/>
      <c r="UFT55" s="664"/>
      <c r="UFU55" s="664"/>
      <c r="UFV55" s="664"/>
      <c r="UFW55" s="245"/>
      <c r="UFX55" s="246"/>
      <c r="UFY55" s="247"/>
      <c r="UFZ55" s="243"/>
      <c r="UGA55" s="244"/>
      <c r="UGB55" s="664"/>
      <c r="UGC55" s="664"/>
      <c r="UGD55" s="664"/>
      <c r="UGE55" s="245"/>
      <c r="UGF55" s="246"/>
      <c r="UGG55" s="247"/>
      <c r="UGH55" s="243"/>
      <c r="UGI55" s="244"/>
      <c r="UGJ55" s="664"/>
      <c r="UGK55" s="664"/>
      <c r="UGL55" s="664"/>
      <c r="UGM55" s="245"/>
      <c r="UGN55" s="246"/>
      <c r="UGO55" s="247"/>
      <c r="UGP55" s="243"/>
      <c r="UGQ55" s="244"/>
      <c r="UGR55" s="664"/>
      <c r="UGS55" s="664"/>
      <c r="UGT55" s="664"/>
      <c r="UGU55" s="245"/>
      <c r="UGV55" s="246"/>
      <c r="UGW55" s="247"/>
      <c r="UGX55" s="243"/>
      <c r="UGY55" s="244"/>
      <c r="UGZ55" s="664"/>
      <c r="UHA55" s="664"/>
      <c r="UHB55" s="664"/>
      <c r="UHC55" s="245"/>
      <c r="UHD55" s="246"/>
      <c r="UHE55" s="247"/>
      <c r="UHF55" s="243"/>
      <c r="UHG55" s="244"/>
      <c r="UHH55" s="664"/>
      <c r="UHI55" s="664"/>
      <c r="UHJ55" s="664"/>
      <c r="UHK55" s="245"/>
      <c r="UHL55" s="246"/>
      <c r="UHM55" s="247"/>
      <c r="UHN55" s="243"/>
      <c r="UHO55" s="244"/>
      <c r="UHP55" s="664"/>
      <c r="UHQ55" s="664"/>
      <c r="UHR55" s="664"/>
      <c r="UHS55" s="245"/>
      <c r="UHT55" s="246"/>
      <c r="UHU55" s="247"/>
      <c r="UHV55" s="243"/>
      <c r="UHW55" s="244"/>
      <c r="UHX55" s="664"/>
      <c r="UHY55" s="664"/>
      <c r="UHZ55" s="664"/>
      <c r="UIA55" s="245"/>
      <c r="UIB55" s="246"/>
      <c r="UIC55" s="247"/>
      <c r="UID55" s="243"/>
      <c r="UIE55" s="244"/>
      <c r="UIF55" s="664"/>
      <c r="UIG55" s="664"/>
      <c r="UIH55" s="664"/>
      <c r="UII55" s="245"/>
      <c r="UIJ55" s="246"/>
      <c r="UIK55" s="247"/>
      <c r="UIL55" s="243"/>
      <c r="UIM55" s="244"/>
      <c r="UIN55" s="664"/>
      <c r="UIO55" s="664"/>
      <c r="UIP55" s="664"/>
      <c r="UIQ55" s="245"/>
      <c r="UIR55" s="246"/>
      <c r="UIS55" s="247"/>
      <c r="UIT55" s="243"/>
      <c r="UIU55" s="244"/>
      <c r="UIV55" s="664"/>
      <c r="UIW55" s="664"/>
      <c r="UIX55" s="664"/>
      <c r="UIY55" s="245"/>
      <c r="UIZ55" s="246"/>
      <c r="UJA55" s="247"/>
      <c r="UJB55" s="243"/>
      <c r="UJC55" s="244"/>
      <c r="UJD55" s="664"/>
      <c r="UJE55" s="664"/>
      <c r="UJF55" s="664"/>
      <c r="UJG55" s="245"/>
      <c r="UJH55" s="246"/>
      <c r="UJI55" s="247"/>
      <c r="UJJ55" s="243"/>
      <c r="UJK55" s="244"/>
      <c r="UJL55" s="664"/>
      <c r="UJM55" s="664"/>
      <c r="UJN55" s="664"/>
      <c r="UJO55" s="245"/>
      <c r="UJP55" s="246"/>
      <c r="UJQ55" s="247"/>
      <c r="UJR55" s="243"/>
      <c r="UJS55" s="244"/>
      <c r="UJT55" s="664"/>
      <c r="UJU55" s="664"/>
      <c r="UJV55" s="664"/>
      <c r="UJW55" s="245"/>
      <c r="UJX55" s="246"/>
      <c r="UJY55" s="247"/>
      <c r="UJZ55" s="243"/>
      <c r="UKA55" s="244"/>
      <c r="UKB55" s="664"/>
      <c r="UKC55" s="664"/>
      <c r="UKD55" s="664"/>
      <c r="UKE55" s="245"/>
      <c r="UKF55" s="246"/>
      <c r="UKG55" s="247"/>
      <c r="UKH55" s="243"/>
      <c r="UKI55" s="244"/>
      <c r="UKJ55" s="664"/>
      <c r="UKK55" s="664"/>
      <c r="UKL55" s="664"/>
      <c r="UKM55" s="245"/>
      <c r="UKN55" s="246"/>
      <c r="UKO55" s="247"/>
      <c r="UKP55" s="243"/>
      <c r="UKQ55" s="244"/>
      <c r="UKR55" s="664"/>
      <c r="UKS55" s="664"/>
      <c r="UKT55" s="664"/>
      <c r="UKU55" s="245"/>
      <c r="UKV55" s="246"/>
      <c r="UKW55" s="247"/>
      <c r="UKX55" s="243"/>
      <c r="UKY55" s="244"/>
      <c r="UKZ55" s="664"/>
      <c r="ULA55" s="664"/>
      <c r="ULB55" s="664"/>
      <c r="ULC55" s="245"/>
      <c r="ULD55" s="246"/>
      <c r="ULE55" s="247"/>
      <c r="ULF55" s="243"/>
      <c r="ULG55" s="244"/>
      <c r="ULH55" s="664"/>
      <c r="ULI55" s="664"/>
      <c r="ULJ55" s="664"/>
      <c r="ULK55" s="245"/>
      <c r="ULL55" s="246"/>
      <c r="ULM55" s="247"/>
      <c r="ULN55" s="243"/>
      <c r="ULO55" s="244"/>
      <c r="ULP55" s="664"/>
      <c r="ULQ55" s="664"/>
      <c r="ULR55" s="664"/>
      <c r="ULS55" s="245"/>
      <c r="ULT55" s="246"/>
      <c r="ULU55" s="247"/>
      <c r="ULV55" s="243"/>
      <c r="ULW55" s="244"/>
      <c r="ULX55" s="664"/>
      <c r="ULY55" s="664"/>
      <c r="ULZ55" s="664"/>
      <c r="UMA55" s="245"/>
      <c r="UMB55" s="246"/>
      <c r="UMC55" s="247"/>
      <c r="UMD55" s="243"/>
      <c r="UME55" s="244"/>
      <c r="UMF55" s="664"/>
      <c r="UMG55" s="664"/>
      <c r="UMH55" s="664"/>
      <c r="UMI55" s="245"/>
      <c r="UMJ55" s="246"/>
      <c r="UMK55" s="247"/>
      <c r="UML55" s="243"/>
      <c r="UMM55" s="244"/>
      <c r="UMN55" s="664"/>
      <c r="UMO55" s="664"/>
      <c r="UMP55" s="664"/>
      <c r="UMQ55" s="245"/>
      <c r="UMR55" s="246"/>
      <c r="UMS55" s="247"/>
      <c r="UMT55" s="243"/>
      <c r="UMU55" s="244"/>
      <c r="UMV55" s="664"/>
      <c r="UMW55" s="664"/>
      <c r="UMX55" s="664"/>
      <c r="UMY55" s="245"/>
      <c r="UMZ55" s="246"/>
      <c r="UNA55" s="247"/>
      <c r="UNB55" s="243"/>
      <c r="UNC55" s="244"/>
      <c r="UND55" s="664"/>
      <c r="UNE55" s="664"/>
      <c r="UNF55" s="664"/>
      <c r="UNG55" s="245"/>
      <c r="UNH55" s="246"/>
      <c r="UNI55" s="247"/>
      <c r="UNJ55" s="243"/>
      <c r="UNK55" s="244"/>
      <c r="UNL55" s="664"/>
      <c r="UNM55" s="664"/>
      <c r="UNN55" s="664"/>
      <c r="UNO55" s="245"/>
      <c r="UNP55" s="246"/>
      <c r="UNQ55" s="247"/>
      <c r="UNR55" s="243"/>
      <c r="UNS55" s="244"/>
      <c r="UNT55" s="664"/>
      <c r="UNU55" s="664"/>
      <c r="UNV55" s="664"/>
      <c r="UNW55" s="245"/>
      <c r="UNX55" s="246"/>
      <c r="UNY55" s="247"/>
      <c r="UNZ55" s="243"/>
      <c r="UOA55" s="244"/>
      <c r="UOB55" s="664"/>
      <c r="UOC55" s="664"/>
      <c r="UOD55" s="664"/>
      <c r="UOE55" s="245"/>
      <c r="UOF55" s="246"/>
      <c r="UOG55" s="247"/>
      <c r="UOH55" s="243"/>
      <c r="UOI55" s="244"/>
      <c r="UOJ55" s="664"/>
      <c r="UOK55" s="664"/>
      <c r="UOL55" s="664"/>
      <c r="UOM55" s="245"/>
      <c r="UON55" s="246"/>
      <c r="UOO55" s="247"/>
      <c r="UOP55" s="243"/>
      <c r="UOQ55" s="244"/>
      <c r="UOR55" s="664"/>
      <c r="UOS55" s="664"/>
      <c r="UOT55" s="664"/>
      <c r="UOU55" s="245"/>
      <c r="UOV55" s="246"/>
      <c r="UOW55" s="247"/>
      <c r="UOX55" s="243"/>
      <c r="UOY55" s="244"/>
      <c r="UOZ55" s="664"/>
      <c r="UPA55" s="664"/>
      <c r="UPB55" s="664"/>
      <c r="UPC55" s="245"/>
      <c r="UPD55" s="246"/>
      <c r="UPE55" s="247"/>
      <c r="UPF55" s="243"/>
      <c r="UPG55" s="244"/>
      <c r="UPH55" s="664"/>
      <c r="UPI55" s="664"/>
      <c r="UPJ55" s="664"/>
      <c r="UPK55" s="245"/>
      <c r="UPL55" s="246"/>
      <c r="UPM55" s="247"/>
      <c r="UPN55" s="243"/>
      <c r="UPO55" s="244"/>
      <c r="UPP55" s="664"/>
      <c r="UPQ55" s="664"/>
      <c r="UPR55" s="664"/>
      <c r="UPS55" s="245"/>
      <c r="UPT55" s="246"/>
      <c r="UPU55" s="247"/>
      <c r="UPV55" s="243"/>
      <c r="UPW55" s="244"/>
      <c r="UPX55" s="664"/>
      <c r="UPY55" s="664"/>
      <c r="UPZ55" s="664"/>
      <c r="UQA55" s="245"/>
      <c r="UQB55" s="246"/>
      <c r="UQC55" s="247"/>
      <c r="UQD55" s="243"/>
      <c r="UQE55" s="244"/>
      <c r="UQF55" s="664"/>
      <c r="UQG55" s="664"/>
      <c r="UQH55" s="664"/>
      <c r="UQI55" s="245"/>
      <c r="UQJ55" s="246"/>
      <c r="UQK55" s="247"/>
      <c r="UQL55" s="243"/>
      <c r="UQM55" s="244"/>
      <c r="UQN55" s="664"/>
      <c r="UQO55" s="664"/>
      <c r="UQP55" s="664"/>
      <c r="UQQ55" s="245"/>
      <c r="UQR55" s="246"/>
      <c r="UQS55" s="247"/>
      <c r="UQT55" s="243"/>
      <c r="UQU55" s="244"/>
      <c r="UQV55" s="664"/>
      <c r="UQW55" s="664"/>
      <c r="UQX55" s="664"/>
      <c r="UQY55" s="245"/>
      <c r="UQZ55" s="246"/>
      <c r="URA55" s="247"/>
      <c r="URB55" s="243"/>
      <c r="URC55" s="244"/>
      <c r="URD55" s="664"/>
      <c r="URE55" s="664"/>
      <c r="URF55" s="664"/>
      <c r="URG55" s="245"/>
      <c r="URH55" s="246"/>
      <c r="URI55" s="247"/>
      <c r="URJ55" s="243"/>
      <c r="URK55" s="244"/>
      <c r="URL55" s="664"/>
      <c r="URM55" s="664"/>
      <c r="URN55" s="664"/>
      <c r="URO55" s="245"/>
      <c r="URP55" s="246"/>
      <c r="URQ55" s="247"/>
      <c r="URR55" s="243"/>
      <c r="URS55" s="244"/>
      <c r="URT55" s="664"/>
      <c r="URU55" s="664"/>
      <c r="URV55" s="664"/>
      <c r="URW55" s="245"/>
      <c r="URX55" s="246"/>
      <c r="URY55" s="247"/>
      <c r="URZ55" s="243"/>
      <c r="USA55" s="244"/>
      <c r="USB55" s="664"/>
      <c r="USC55" s="664"/>
      <c r="USD55" s="664"/>
      <c r="USE55" s="245"/>
      <c r="USF55" s="246"/>
      <c r="USG55" s="247"/>
      <c r="USH55" s="243"/>
      <c r="USI55" s="244"/>
      <c r="USJ55" s="664"/>
      <c r="USK55" s="664"/>
      <c r="USL55" s="664"/>
      <c r="USM55" s="245"/>
      <c r="USN55" s="246"/>
      <c r="USO55" s="247"/>
      <c r="USP55" s="243"/>
      <c r="USQ55" s="244"/>
      <c r="USR55" s="664"/>
      <c r="USS55" s="664"/>
      <c r="UST55" s="664"/>
      <c r="USU55" s="245"/>
      <c r="USV55" s="246"/>
      <c r="USW55" s="247"/>
      <c r="USX55" s="243"/>
      <c r="USY55" s="244"/>
      <c r="USZ55" s="664"/>
      <c r="UTA55" s="664"/>
      <c r="UTB55" s="664"/>
      <c r="UTC55" s="245"/>
      <c r="UTD55" s="246"/>
      <c r="UTE55" s="247"/>
      <c r="UTF55" s="243"/>
      <c r="UTG55" s="244"/>
      <c r="UTH55" s="664"/>
      <c r="UTI55" s="664"/>
      <c r="UTJ55" s="664"/>
      <c r="UTK55" s="245"/>
      <c r="UTL55" s="246"/>
      <c r="UTM55" s="247"/>
      <c r="UTN55" s="243"/>
      <c r="UTO55" s="244"/>
      <c r="UTP55" s="664"/>
      <c r="UTQ55" s="664"/>
      <c r="UTR55" s="664"/>
      <c r="UTS55" s="245"/>
      <c r="UTT55" s="246"/>
      <c r="UTU55" s="247"/>
      <c r="UTV55" s="243"/>
      <c r="UTW55" s="244"/>
      <c r="UTX55" s="664"/>
      <c r="UTY55" s="664"/>
      <c r="UTZ55" s="664"/>
      <c r="UUA55" s="245"/>
      <c r="UUB55" s="246"/>
      <c r="UUC55" s="247"/>
      <c r="UUD55" s="243"/>
      <c r="UUE55" s="244"/>
      <c r="UUF55" s="664"/>
      <c r="UUG55" s="664"/>
      <c r="UUH55" s="664"/>
      <c r="UUI55" s="245"/>
      <c r="UUJ55" s="246"/>
      <c r="UUK55" s="247"/>
      <c r="UUL55" s="243"/>
      <c r="UUM55" s="244"/>
      <c r="UUN55" s="664"/>
      <c r="UUO55" s="664"/>
      <c r="UUP55" s="664"/>
      <c r="UUQ55" s="245"/>
      <c r="UUR55" s="246"/>
      <c r="UUS55" s="247"/>
      <c r="UUT55" s="243"/>
      <c r="UUU55" s="244"/>
      <c r="UUV55" s="664"/>
      <c r="UUW55" s="664"/>
      <c r="UUX55" s="664"/>
      <c r="UUY55" s="245"/>
      <c r="UUZ55" s="246"/>
      <c r="UVA55" s="247"/>
      <c r="UVB55" s="243"/>
      <c r="UVC55" s="244"/>
      <c r="UVD55" s="664"/>
      <c r="UVE55" s="664"/>
      <c r="UVF55" s="664"/>
      <c r="UVG55" s="245"/>
      <c r="UVH55" s="246"/>
      <c r="UVI55" s="247"/>
      <c r="UVJ55" s="243"/>
      <c r="UVK55" s="244"/>
      <c r="UVL55" s="664"/>
      <c r="UVM55" s="664"/>
      <c r="UVN55" s="664"/>
      <c r="UVO55" s="245"/>
      <c r="UVP55" s="246"/>
      <c r="UVQ55" s="247"/>
      <c r="UVR55" s="243"/>
      <c r="UVS55" s="244"/>
      <c r="UVT55" s="664"/>
      <c r="UVU55" s="664"/>
      <c r="UVV55" s="664"/>
      <c r="UVW55" s="245"/>
      <c r="UVX55" s="246"/>
      <c r="UVY55" s="247"/>
      <c r="UVZ55" s="243"/>
      <c r="UWA55" s="244"/>
      <c r="UWB55" s="664"/>
      <c r="UWC55" s="664"/>
      <c r="UWD55" s="664"/>
      <c r="UWE55" s="245"/>
      <c r="UWF55" s="246"/>
      <c r="UWG55" s="247"/>
      <c r="UWH55" s="243"/>
      <c r="UWI55" s="244"/>
      <c r="UWJ55" s="664"/>
      <c r="UWK55" s="664"/>
      <c r="UWL55" s="664"/>
      <c r="UWM55" s="245"/>
      <c r="UWN55" s="246"/>
      <c r="UWO55" s="247"/>
      <c r="UWP55" s="243"/>
      <c r="UWQ55" s="244"/>
      <c r="UWR55" s="664"/>
      <c r="UWS55" s="664"/>
      <c r="UWT55" s="664"/>
      <c r="UWU55" s="245"/>
      <c r="UWV55" s="246"/>
      <c r="UWW55" s="247"/>
      <c r="UWX55" s="243"/>
      <c r="UWY55" s="244"/>
      <c r="UWZ55" s="664"/>
      <c r="UXA55" s="664"/>
      <c r="UXB55" s="664"/>
      <c r="UXC55" s="245"/>
      <c r="UXD55" s="246"/>
      <c r="UXE55" s="247"/>
      <c r="UXF55" s="243"/>
      <c r="UXG55" s="244"/>
      <c r="UXH55" s="664"/>
      <c r="UXI55" s="664"/>
      <c r="UXJ55" s="664"/>
      <c r="UXK55" s="245"/>
      <c r="UXL55" s="246"/>
      <c r="UXM55" s="247"/>
      <c r="UXN55" s="243"/>
      <c r="UXO55" s="244"/>
      <c r="UXP55" s="664"/>
      <c r="UXQ55" s="664"/>
      <c r="UXR55" s="664"/>
      <c r="UXS55" s="245"/>
      <c r="UXT55" s="246"/>
      <c r="UXU55" s="247"/>
      <c r="UXV55" s="243"/>
      <c r="UXW55" s="244"/>
      <c r="UXX55" s="664"/>
      <c r="UXY55" s="664"/>
      <c r="UXZ55" s="664"/>
      <c r="UYA55" s="245"/>
      <c r="UYB55" s="246"/>
      <c r="UYC55" s="247"/>
      <c r="UYD55" s="243"/>
      <c r="UYE55" s="244"/>
      <c r="UYF55" s="664"/>
      <c r="UYG55" s="664"/>
      <c r="UYH55" s="664"/>
      <c r="UYI55" s="245"/>
      <c r="UYJ55" s="246"/>
      <c r="UYK55" s="247"/>
      <c r="UYL55" s="243"/>
      <c r="UYM55" s="244"/>
      <c r="UYN55" s="664"/>
      <c r="UYO55" s="664"/>
      <c r="UYP55" s="664"/>
      <c r="UYQ55" s="245"/>
      <c r="UYR55" s="246"/>
      <c r="UYS55" s="247"/>
      <c r="UYT55" s="243"/>
      <c r="UYU55" s="244"/>
      <c r="UYV55" s="664"/>
      <c r="UYW55" s="664"/>
      <c r="UYX55" s="664"/>
      <c r="UYY55" s="245"/>
      <c r="UYZ55" s="246"/>
      <c r="UZA55" s="247"/>
      <c r="UZB55" s="243"/>
      <c r="UZC55" s="244"/>
      <c r="UZD55" s="664"/>
      <c r="UZE55" s="664"/>
      <c r="UZF55" s="664"/>
      <c r="UZG55" s="245"/>
      <c r="UZH55" s="246"/>
      <c r="UZI55" s="247"/>
      <c r="UZJ55" s="243"/>
      <c r="UZK55" s="244"/>
      <c r="UZL55" s="664"/>
      <c r="UZM55" s="664"/>
      <c r="UZN55" s="664"/>
      <c r="UZO55" s="245"/>
      <c r="UZP55" s="246"/>
      <c r="UZQ55" s="247"/>
      <c r="UZR55" s="243"/>
      <c r="UZS55" s="244"/>
      <c r="UZT55" s="664"/>
      <c r="UZU55" s="664"/>
      <c r="UZV55" s="664"/>
      <c r="UZW55" s="245"/>
      <c r="UZX55" s="246"/>
      <c r="UZY55" s="247"/>
      <c r="UZZ55" s="243"/>
      <c r="VAA55" s="244"/>
      <c r="VAB55" s="664"/>
      <c r="VAC55" s="664"/>
      <c r="VAD55" s="664"/>
      <c r="VAE55" s="245"/>
      <c r="VAF55" s="246"/>
      <c r="VAG55" s="247"/>
      <c r="VAH55" s="243"/>
      <c r="VAI55" s="244"/>
      <c r="VAJ55" s="664"/>
      <c r="VAK55" s="664"/>
      <c r="VAL55" s="664"/>
      <c r="VAM55" s="245"/>
      <c r="VAN55" s="246"/>
      <c r="VAO55" s="247"/>
      <c r="VAP55" s="243"/>
      <c r="VAQ55" s="244"/>
      <c r="VAR55" s="664"/>
      <c r="VAS55" s="664"/>
      <c r="VAT55" s="664"/>
      <c r="VAU55" s="245"/>
      <c r="VAV55" s="246"/>
      <c r="VAW55" s="247"/>
      <c r="VAX55" s="243"/>
      <c r="VAY55" s="244"/>
      <c r="VAZ55" s="664"/>
      <c r="VBA55" s="664"/>
      <c r="VBB55" s="664"/>
      <c r="VBC55" s="245"/>
      <c r="VBD55" s="246"/>
      <c r="VBE55" s="247"/>
      <c r="VBF55" s="243"/>
      <c r="VBG55" s="244"/>
      <c r="VBH55" s="664"/>
      <c r="VBI55" s="664"/>
      <c r="VBJ55" s="664"/>
      <c r="VBK55" s="245"/>
      <c r="VBL55" s="246"/>
      <c r="VBM55" s="247"/>
      <c r="VBN55" s="243"/>
      <c r="VBO55" s="244"/>
      <c r="VBP55" s="664"/>
      <c r="VBQ55" s="664"/>
      <c r="VBR55" s="664"/>
      <c r="VBS55" s="245"/>
      <c r="VBT55" s="246"/>
      <c r="VBU55" s="247"/>
      <c r="VBV55" s="243"/>
      <c r="VBW55" s="244"/>
      <c r="VBX55" s="664"/>
      <c r="VBY55" s="664"/>
      <c r="VBZ55" s="664"/>
      <c r="VCA55" s="245"/>
      <c r="VCB55" s="246"/>
      <c r="VCC55" s="247"/>
      <c r="VCD55" s="243"/>
      <c r="VCE55" s="244"/>
      <c r="VCF55" s="664"/>
      <c r="VCG55" s="664"/>
      <c r="VCH55" s="664"/>
      <c r="VCI55" s="245"/>
      <c r="VCJ55" s="246"/>
      <c r="VCK55" s="247"/>
      <c r="VCL55" s="243"/>
      <c r="VCM55" s="244"/>
      <c r="VCN55" s="664"/>
      <c r="VCO55" s="664"/>
      <c r="VCP55" s="664"/>
      <c r="VCQ55" s="245"/>
      <c r="VCR55" s="246"/>
      <c r="VCS55" s="247"/>
      <c r="VCT55" s="243"/>
      <c r="VCU55" s="244"/>
      <c r="VCV55" s="664"/>
      <c r="VCW55" s="664"/>
      <c r="VCX55" s="664"/>
      <c r="VCY55" s="245"/>
      <c r="VCZ55" s="246"/>
      <c r="VDA55" s="247"/>
      <c r="VDB55" s="243"/>
      <c r="VDC55" s="244"/>
      <c r="VDD55" s="664"/>
      <c r="VDE55" s="664"/>
      <c r="VDF55" s="664"/>
      <c r="VDG55" s="245"/>
      <c r="VDH55" s="246"/>
      <c r="VDI55" s="247"/>
      <c r="VDJ55" s="243"/>
      <c r="VDK55" s="244"/>
      <c r="VDL55" s="664"/>
      <c r="VDM55" s="664"/>
      <c r="VDN55" s="664"/>
      <c r="VDO55" s="245"/>
      <c r="VDP55" s="246"/>
      <c r="VDQ55" s="247"/>
      <c r="VDR55" s="243"/>
      <c r="VDS55" s="244"/>
      <c r="VDT55" s="664"/>
      <c r="VDU55" s="664"/>
      <c r="VDV55" s="664"/>
      <c r="VDW55" s="245"/>
      <c r="VDX55" s="246"/>
      <c r="VDY55" s="247"/>
      <c r="VDZ55" s="243"/>
      <c r="VEA55" s="244"/>
      <c r="VEB55" s="664"/>
      <c r="VEC55" s="664"/>
      <c r="VED55" s="664"/>
      <c r="VEE55" s="245"/>
      <c r="VEF55" s="246"/>
      <c r="VEG55" s="247"/>
      <c r="VEH55" s="243"/>
      <c r="VEI55" s="244"/>
      <c r="VEJ55" s="664"/>
      <c r="VEK55" s="664"/>
      <c r="VEL55" s="664"/>
      <c r="VEM55" s="245"/>
      <c r="VEN55" s="246"/>
      <c r="VEO55" s="247"/>
      <c r="VEP55" s="243"/>
      <c r="VEQ55" s="244"/>
      <c r="VER55" s="664"/>
      <c r="VES55" s="664"/>
      <c r="VET55" s="664"/>
      <c r="VEU55" s="245"/>
      <c r="VEV55" s="246"/>
      <c r="VEW55" s="247"/>
      <c r="VEX55" s="243"/>
      <c r="VEY55" s="244"/>
      <c r="VEZ55" s="664"/>
      <c r="VFA55" s="664"/>
      <c r="VFB55" s="664"/>
      <c r="VFC55" s="245"/>
      <c r="VFD55" s="246"/>
      <c r="VFE55" s="247"/>
      <c r="VFF55" s="243"/>
      <c r="VFG55" s="244"/>
      <c r="VFH55" s="664"/>
      <c r="VFI55" s="664"/>
      <c r="VFJ55" s="664"/>
      <c r="VFK55" s="245"/>
      <c r="VFL55" s="246"/>
      <c r="VFM55" s="247"/>
      <c r="VFN55" s="243"/>
      <c r="VFO55" s="244"/>
      <c r="VFP55" s="664"/>
      <c r="VFQ55" s="664"/>
      <c r="VFR55" s="664"/>
      <c r="VFS55" s="245"/>
      <c r="VFT55" s="246"/>
      <c r="VFU55" s="247"/>
      <c r="VFV55" s="243"/>
      <c r="VFW55" s="244"/>
      <c r="VFX55" s="664"/>
      <c r="VFY55" s="664"/>
      <c r="VFZ55" s="664"/>
      <c r="VGA55" s="245"/>
      <c r="VGB55" s="246"/>
      <c r="VGC55" s="247"/>
      <c r="VGD55" s="243"/>
      <c r="VGE55" s="244"/>
      <c r="VGF55" s="664"/>
      <c r="VGG55" s="664"/>
      <c r="VGH55" s="664"/>
      <c r="VGI55" s="245"/>
      <c r="VGJ55" s="246"/>
      <c r="VGK55" s="247"/>
      <c r="VGL55" s="243"/>
      <c r="VGM55" s="244"/>
      <c r="VGN55" s="664"/>
      <c r="VGO55" s="664"/>
      <c r="VGP55" s="664"/>
      <c r="VGQ55" s="245"/>
      <c r="VGR55" s="246"/>
      <c r="VGS55" s="247"/>
      <c r="VGT55" s="243"/>
      <c r="VGU55" s="244"/>
      <c r="VGV55" s="664"/>
      <c r="VGW55" s="664"/>
      <c r="VGX55" s="664"/>
      <c r="VGY55" s="245"/>
      <c r="VGZ55" s="246"/>
      <c r="VHA55" s="247"/>
      <c r="VHB55" s="243"/>
      <c r="VHC55" s="244"/>
      <c r="VHD55" s="664"/>
      <c r="VHE55" s="664"/>
      <c r="VHF55" s="664"/>
      <c r="VHG55" s="245"/>
      <c r="VHH55" s="246"/>
      <c r="VHI55" s="247"/>
      <c r="VHJ55" s="243"/>
      <c r="VHK55" s="244"/>
      <c r="VHL55" s="664"/>
      <c r="VHM55" s="664"/>
      <c r="VHN55" s="664"/>
      <c r="VHO55" s="245"/>
      <c r="VHP55" s="246"/>
      <c r="VHQ55" s="247"/>
      <c r="VHR55" s="243"/>
      <c r="VHS55" s="244"/>
      <c r="VHT55" s="664"/>
      <c r="VHU55" s="664"/>
      <c r="VHV55" s="664"/>
      <c r="VHW55" s="245"/>
      <c r="VHX55" s="246"/>
      <c r="VHY55" s="247"/>
      <c r="VHZ55" s="243"/>
      <c r="VIA55" s="244"/>
      <c r="VIB55" s="664"/>
      <c r="VIC55" s="664"/>
      <c r="VID55" s="664"/>
      <c r="VIE55" s="245"/>
      <c r="VIF55" s="246"/>
      <c r="VIG55" s="247"/>
      <c r="VIH55" s="243"/>
      <c r="VII55" s="244"/>
      <c r="VIJ55" s="664"/>
      <c r="VIK55" s="664"/>
      <c r="VIL55" s="664"/>
      <c r="VIM55" s="245"/>
      <c r="VIN55" s="246"/>
      <c r="VIO55" s="247"/>
      <c r="VIP55" s="243"/>
      <c r="VIQ55" s="244"/>
      <c r="VIR55" s="664"/>
      <c r="VIS55" s="664"/>
      <c r="VIT55" s="664"/>
      <c r="VIU55" s="245"/>
      <c r="VIV55" s="246"/>
      <c r="VIW55" s="247"/>
      <c r="VIX55" s="243"/>
      <c r="VIY55" s="244"/>
      <c r="VIZ55" s="664"/>
      <c r="VJA55" s="664"/>
      <c r="VJB55" s="664"/>
      <c r="VJC55" s="245"/>
      <c r="VJD55" s="246"/>
      <c r="VJE55" s="247"/>
      <c r="VJF55" s="243"/>
      <c r="VJG55" s="244"/>
      <c r="VJH55" s="664"/>
      <c r="VJI55" s="664"/>
      <c r="VJJ55" s="664"/>
      <c r="VJK55" s="245"/>
      <c r="VJL55" s="246"/>
      <c r="VJM55" s="247"/>
      <c r="VJN55" s="243"/>
      <c r="VJO55" s="244"/>
      <c r="VJP55" s="664"/>
      <c r="VJQ55" s="664"/>
      <c r="VJR55" s="664"/>
      <c r="VJS55" s="245"/>
      <c r="VJT55" s="246"/>
      <c r="VJU55" s="247"/>
      <c r="VJV55" s="243"/>
      <c r="VJW55" s="244"/>
      <c r="VJX55" s="664"/>
      <c r="VJY55" s="664"/>
      <c r="VJZ55" s="664"/>
      <c r="VKA55" s="245"/>
      <c r="VKB55" s="246"/>
      <c r="VKC55" s="247"/>
      <c r="VKD55" s="243"/>
      <c r="VKE55" s="244"/>
      <c r="VKF55" s="664"/>
      <c r="VKG55" s="664"/>
      <c r="VKH55" s="664"/>
      <c r="VKI55" s="245"/>
      <c r="VKJ55" s="246"/>
      <c r="VKK55" s="247"/>
      <c r="VKL55" s="243"/>
      <c r="VKM55" s="244"/>
      <c r="VKN55" s="664"/>
      <c r="VKO55" s="664"/>
      <c r="VKP55" s="664"/>
      <c r="VKQ55" s="245"/>
      <c r="VKR55" s="246"/>
      <c r="VKS55" s="247"/>
      <c r="VKT55" s="243"/>
      <c r="VKU55" s="244"/>
      <c r="VKV55" s="664"/>
      <c r="VKW55" s="664"/>
      <c r="VKX55" s="664"/>
      <c r="VKY55" s="245"/>
      <c r="VKZ55" s="246"/>
      <c r="VLA55" s="247"/>
      <c r="VLB55" s="243"/>
      <c r="VLC55" s="244"/>
      <c r="VLD55" s="664"/>
      <c r="VLE55" s="664"/>
      <c r="VLF55" s="664"/>
      <c r="VLG55" s="245"/>
      <c r="VLH55" s="246"/>
      <c r="VLI55" s="247"/>
      <c r="VLJ55" s="243"/>
      <c r="VLK55" s="244"/>
      <c r="VLL55" s="664"/>
      <c r="VLM55" s="664"/>
      <c r="VLN55" s="664"/>
      <c r="VLO55" s="245"/>
      <c r="VLP55" s="246"/>
      <c r="VLQ55" s="247"/>
      <c r="VLR55" s="243"/>
      <c r="VLS55" s="244"/>
      <c r="VLT55" s="664"/>
      <c r="VLU55" s="664"/>
      <c r="VLV55" s="664"/>
      <c r="VLW55" s="245"/>
      <c r="VLX55" s="246"/>
      <c r="VLY55" s="247"/>
      <c r="VLZ55" s="243"/>
      <c r="VMA55" s="244"/>
      <c r="VMB55" s="664"/>
      <c r="VMC55" s="664"/>
      <c r="VMD55" s="664"/>
      <c r="VME55" s="245"/>
      <c r="VMF55" s="246"/>
      <c r="VMG55" s="247"/>
      <c r="VMH55" s="243"/>
      <c r="VMI55" s="244"/>
      <c r="VMJ55" s="664"/>
      <c r="VMK55" s="664"/>
      <c r="VML55" s="664"/>
      <c r="VMM55" s="245"/>
      <c r="VMN55" s="246"/>
      <c r="VMO55" s="247"/>
      <c r="VMP55" s="243"/>
      <c r="VMQ55" s="244"/>
      <c r="VMR55" s="664"/>
      <c r="VMS55" s="664"/>
      <c r="VMT55" s="664"/>
      <c r="VMU55" s="245"/>
      <c r="VMV55" s="246"/>
      <c r="VMW55" s="247"/>
      <c r="VMX55" s="243"/>
      <c r="VMY55" s="244"/>
      <c r="VMZ55" s="664"/>
      <c r="VNA55" s="664"/>
      <c r="VNB55" s="664"/>
      <c r="VNC55" s="245"/>
      <c r="VND55" s="246"/>
      <c r="VNE55" s="247"/>
      <c r="VNF55" s="243"/>
      <c r="VNG55" s="244"/>
      <c r="VNH55" s="664"/>
      <c r="VNI55" s="664"/>
      <c r="VNJ55" s="664"/>
      <c r="VNK55" s="245"/>
      <c r="VNL55" s="246"/>
      <c r="VNM55" s="247"/>
      <c r="VNN55" s="243"/>
      <c r="VNO55" s="244"/>
      <c r="VNP55" s="664"/>
      <c r="VNQ55" s="664"/>
      <c r="VNR55" s="664"/>
      <c r="VNS55" s="245"/>
      <c r="VNT55" s="246"/>
      <c r="VNU55" s="247"/>
      <c r="VNV55" s="243"/>
      <c r="VNW55" s="244"/>
      <c r="VNX55" s="664"/>
      <c r="VNY55" s="664"/>
      <c r="VNZ55" s="664"/>
      <c r="VOA55" s="245"/>
      <c r="VOB55" s="246"/>
      <c r="VOC55" s="247"/>
      <c r="VOD55" s="243"/>
      <c r="VOE55" s="244"/>
      <c r="VOF55" s="664"/>
      <c r="VOG55" s="664"/>
      <c r="VOH55" s="664"/>
      <c r="VOI55" s="245"/>
      <c r="VOJ55" s="246"/>
      <c r="VOK55" s="247"/>
      <c r="VOL55" s="243"/>
      <c r="VOM55" s="244"/>
      <c r="VON55" s="664"/>
      <c r="VOO55" s="664"/>
      <c r="VOP55" s="664"/>
      <c r="VOQ55" s="245"/>
      <c r="VOR55" s="246"/>
      <c r="VOS55" s="247"/>
      <c r="VOT55" s="243"/>
      <c r="VOU55" s="244"/>
      <c r="VOV55" s="664"/>
      <c r="VOW55" s="664"/>
      <c r="VOX55" s="664"/>
      <c r="VOY55" s="245"/>
      <c r="VOZ55" s="246"/>
      <c r="VPA55" s="247"/>
      <c r="VPB55" s="243"/>
      <c r="VPC55" s="244"/>
      <c r="VPD55" s="664"/>
      <c r="VPE55" s="664"/>
      <c r="VPF55" s="664"/>
      <c r="VPG55" s="245"/>
      <c r="VPH55" s="246"/>
      <c r="VPI55" s="247"/>
      <c r="VPJ55" s="243"/>
      <c r="VPK55" s="244"/>
      <c r="VPL55" s="664"/>
      <c r="VPM55" s="664"/>
      <c r="VPN55" s="664"/>
      <c r="VPO55" s="245"/>
      <c r="VPP55" s="246"/>
      <c r="VPQ55" s="247"/>
      <c r="VPR55" s="243"/>
      <c r="VPS55" s="244"/>
      <c r="VPT55" s="664"/>
      <c r="VPU55" s="664"/>
      <c r="VPV55" s="664"/>
      <c r="VPW55" s="245"/>
      <c r="VPX55" s="246"/>
      <c r="VPY55" s="247"/>
      <c r="VPZ55" s="243"/>
      <c r="VQA55" s="244"/>
      <c r="VQB55" s="664"/>
      <c r="VQC55" s="664"/>
      <c r="VQD55" s="664"/>
      <c r="VQE55" s="245"/>
      <c r="VQF55" s="246"/>
      <c r="VQG55" s="247"/>
      <c r="VQH55" s="243"/>
      <c r="VQI55" s="244"/>
      <c r="VQJ55" s="664"/>
      <c r="VQK55" s="664"/>
      <c r="VQL55" s="664"/>
      <c r="VQM55" s="245"/>
      <c r="VQN55" s="246"/>
      <c r="VQO55" s="247"/>
      <c r="VQP55" s="243"/>
      <c r="VQQ55" s="244"/>
      <c r="VQR55" s="664"/>
      <c r="VQS55" s="664"/>
      <c r="VQT55" s="664"/>
      <c r="VQU55" s="245"/>
      <c r="VQV55" s="246"/>
      <c r="VQW55" s="247"/>
      <c r="VQX55" s="243"/>
      <c r="VQY55" s="244"/>
      <c r="VQZ55" s="664"/>
      <c r="VRA55" s="664"/>
      <c r="VRB55" s="664"/>
      <c r="VRC55" s="245"/>
      <c r="VRD55" s="246"/>
      <c r="VRE55" s="247"/>
      <c r="VRF55" s="243"/>
      <c r="VRG55" s="244"/>
      <c r="VRH55" s="664"/>
      <c r="VRI55" s="664"/>
      <c r="VRJ55" s="664"/>
      <c r="VRK55" s="245"/>
      <c r="VRL55" s="246"/>
      <c r="VRM55" s="247"/>
      <c r="VRN55" s="243"/>
      <c r="VRO55" s="244"/>
      <c r="VRP55" s="664"/>
      <c r="VRQ55" s="664"/>
      <c r="VRR55" s="664"/>
      <c r="VRS55" s="245"/>
      <c r="VRT55" s="246"/>
      <c r="VRU55" s="247"/>
      <c r="VRV55" s="243"/>
      <c r="VRW55" s="244"/>
      <c r="VRX55" s="664"/>
      <c r="VRY55" s="664"/>
      <c r="VRZ55" s="664"/>
      <c r="VSA55" s="245"/>
      <c r="VSB55" s="246"/>
      <c r="VSC55" s="247"/>
      <c r="VSD55" s="243"/>
      <c r="VSE55" s="244"/>
      <c r="VSF55" s="664"/>
      <c r="VSG55" s="664"/>
      <c r="VSH55" s="664"/>
      <c r="VSI55" s="245"/>
      <c r="VSJ55" s="246"/>
      <c r="VSK55" s="247"/>
      <c r="VSL55" s="243"/>
      <c r="VSM55" s="244"/>
      <c r="VSN55" s="664"/>
      <c r="VSO55" s="664"/>
      <c r="VSP55" s="664"/>
      <c r="VSQ55" s="245"/>
      <c r="VSR55" s="246"/>
      <c r="VSS55" s="247"/>
      <c r="VST55" s="243"/>
      <c r="VSU55" s="244"/>
      <c r="VSV55" s="664"/>
      <c r="VSW55" s="664"/>
      <c r="VSX55" s="664"/>
      <c r="VSY55" s="245"/>
      <c r="VSZ55" s="246"/>
      <c r="VTA55" s="247"/>
      <c r="VTB55" s="243"/>
      <c r="VTC55" s="244"/>
      <c r="VTD55" s="664"/>
      <c r="VTE55" s="664"/>
      <c r="VTF55" s="664"/>
      <c r="VTG55" s="245"/>
      <c r="VTH55" s="246"/>
      <c r="VTI55" s="247"/>
      <c r="VTJ55" s="243"/>
      <c r="VTK55" s="244"/>
      <c r="VTL55" s="664"/>
      <c r="VTM55" s="664"/>
      <c r="VTN55" s="664"/>
      <c r="VTO55" s="245"/>
      <c r="VTP55" s="246"/>
      <c r="VTQ55" s="247"/>
      <c r="VTR55" s="243"/>
      <c r="VTS55" s="244"/>
      <c r="VTT55" s="664"/>
      <c r="VTU55" s="664"/>
      <c r="VTV55" s="664"/>
      <c r="VTW55" s="245"/>
      <c r="VTX55" s="246"/>
      <c r="VTY55" s="247"/>
      <c r="VTZ55" s="243"/>
      <c r="VUA55" s="244"/>
      <c r="VUB55" s="664"/>
      <c r="VUC55" s="664"/>
      <c r="VUD55" s="664"/>
      <c r="VUE55" s="245"/>
      <c r="VUF55" s="246"/>
      <c r="VUG55" s="247"/>
      <c r="VUH55" s="243"/>
      <c r="VUI55" s="244"/>
      <c r="VUJ55" s="664"/>
      <c r="VUK55" s="664"/>
      <c r="VUL55" s="664"/>
      <c r="VUM55" s="245"/>
      <c r="VUN55" s="246"/>
      <c r="VUO55" s="247"/>
      <c r="VUP55" s="243"/>
      <c r="VUQ55" s="244"/>
      <c r="VUR55" s="664"/>
      <c r="VUS55" s="664"/>
      <c r="VUT55" s="664"/>
      <c r="VUU55" s="245"/>
      <c r="VUV55" s="246"/>
      <c r="VUW55" s="247"/>
      <c r="VUX55" s="243"/>
      <c r="VUY55" s="244"/>
      <c r="VUZ55" s="664"/>
      <c r="VVA55" s="664"/>
      <c r="VVB55" s="664"/>
      <c r="VVC55" s="245"/>
      <c r="VVD55" s="246"/>
      <c r="VVE55" s="247"/>
      <c r="VVF55" s="243"/>
      <c r="VVG55" s="244"/>
      <c r="VVH55" s="664"/>
      <c r="VVI55" s="664"/>
      <c r="VVJ55" s="664"/>
      <c r="VVK55" s="245"/>
      <c r="VVL55" s="246"/>
      <c r="VVM55" s="247"/>
      <c r="VVN55" s="243"/>
      <c r="VVO55" s="244"/>
      <c r="VVP55" s="664"/>
      <c r="VVQ55" s="664"/>
      <c r="VVR55" s="664"/>
      <c r="VVS55" s="245"/>
      <c r="VVT55" s="246"/>
      <c r="VVU55" s="247"/>
      <c r="VVV55" s="243"/>
      <c r="VVW55" s="244"/>
      <c r="VVX55" s="664"/>
      <c r="VVY55" s="664"/>
      <c r="VVZ55" s="664"/>
      <c r="VWA55" s="245"/>
      <c r="VWB55" s="246"/>
      <c r="VWC55" s="247"/>
      <c r="VWD55" s="243"/>
      <c r="VWE55" s="244"/>
      <c r="VWF55" s="664"/>
      <c r="VWG55" s="664"/>
      <c r="VWH55" s="664"/>
      <c r="VWI55" s="245"/>
      <c r="VWJ55" s="246"/>
      <c r="VWK55" s="247"/>
      <c r="VWL55" s="243"/>
      <c r="VWM55" s="244"/>
      <c r="VWN55" s="664"/>
      <c r="VWO55" s="664"/>
      <c r="VWP55" s="664"/>
      <c r="VWQ55" s="245"/>
      <c r="VWR55" s="246"/>
      <c r="VWS55" s="247"/>
      <c r="VWT55" s="243"/>
      <c r="VWU55" s="244"/>
      <c r="VWV55" s="664"/>
      <c r="VWW55" s="664"/>
      <c r="VWX55" s="664"/>
      <c r="VWY55" s="245"/>
      <c r="VWZ55" s="246"/>
      <c r="VXA55" s="247"/>
      <c r="VXB55" s="243"/>
      <c r="VXC55" s="244"/>
      <c r="VXD55" s="664"/>
      <c r="VXE55" s="664"/>
      <c r="VXF55" s="664"/>
      <c r="VXG55" s="245"/>
      <c r="VXH55" s="246"/>
      <c r="VXI55" s="247"/>
      <c r="VXJ55" s="243"/>
      <c r="VXK55" s="244"/>
      <c r="VXL55" s="664"/>
      <c r="VXM55" s="664"/>
      <c r="VXN55" s="664"/>
      <c r="VXO55" s="245"/>
      <c r="VXP55" s="246"/>
      <c r="VXQ55" s="247"/>
      <c r="VXR55" s="243"/>
      <c r="VXS55" s="244"/>
      <c r="VXT55" s="664"/>
      <c r="VXU55" s="664"/>
      <c r="VXV55" s="664"/>
      <c r="VXW55" s="245"/>
      <c r="VXX55" s="246"/>
      <c r="VXY55" s="247"/>
      <c r="VXZ55" s="243"/>
      <c r="VYA55" s="244"/>
      <c r="VYB55" s="664"/>
      <c r="VYC55" s="664"/>
      <c r="VYD55" s="664"/>
      <c r="VYE55" s="245"/>
      <c r="VYF55" s="246"/>
      <c r="VYG55" s="247"/>
      <c r="VYH55" s="243"/>
      <c r="VYI55" s="244"/>
      <c r="VYJ55" s="664"/>
      <c r="VYK55" s="664"/>
      <c r="VYL55" s="664"/>
      <c r="VYM55" s="245"/>
      <c r="VYN55" s="246"/>
      <c r="VYO55" s="247"/>
      <c r="VYP55" s="243"/>
      <c r="VYQ55" s="244"/>
      <c r="VYR55" s="664"/>
      <c r="VYS55" s="664"/>
      <c r="VYT55" s="664"/>
      <c r="VYU55" s="245"/>
      <c r="VYV55" s="246"/>
      <c r="VYW55" s="247"/>
      <c r="VYX55" s="243"/>
      <c r="VYY55" s="244"/>
      <c r="VYZ55" s="664"/>
      <c r="VZA55" s="664"/>
      <c r="VZB55" s="664"/>
      <c r="VZC55" s="245"/>
      <c r="VZD55" s="246"/>
      <c r="VZE55" s="247"/>
      <c r="VZF55" s="243"/>
      <c r="VZG55" s="244"/>
      <c r="VZH55" s="664"/>
      <c r="VZI55" s="664"/>
      <c r="VZJ55" s="664"/>
      <c r="VZK55" s="245"/>
      <c r="VZL55" s="246"/>
      <c r="VZM55" s="247"/>
      <c r="VZN55" s="243"/>
      <c r="VZO55" s="244"/>
      <c r="VZP55" s="664"/>
      <c r="VZQ55" s="664"/>
      <c r="VZR55" s="664"/>
      <c r="VZS55" s="245"/>
      <c r="VZT55" s="246"/>
      <c r="VZU55" s="247"/>
      <c r="VZV55" s="243"/>
      <c r="VZW55" s="244"/>
      <c r="VZX55" s="664"/>
      <c r="VZY55" s="664"/>
      <c r="VZZ55" s="664"/>
      <c r="WAA55" s="245"/>
      <c r="WAB55" s="246"/>
      <c r="WAC55" s="247"/>
      <c r="WAD55" s="243"/>
      <c r="WAE55" s="244"/>
      <c r="WAF55" s="664"/>
      <c r="WAG55" s="664"/>
      <c r="WAH55" s="664"/>
      <c r="WAI55" s="245"/>
      <c r="WAJ55" s="246"/>
      <c r="WAK55" s="247"/>
      <c r="WAL55" s="243"/>
      <c r="WAM55" s="244"/>
      <c r="WAN55" s="664"/>
      <c r="WAO55" s="664"/>
      <c r="WAP55" s="664"/>
      <c r="WAQ55" s="245"/>
      <c r="WAR55" s="246"/>
      <c r="WAS55" s="247"/>
      <c r="WAT55" s="243"/>
      <c r="WAU55" s="244"/>
      <c r="WAV55" s="664"/>
      <c r="WAW55" s="664"/>
      <c r="WAX55" s="664"/>
      <c r="WAY55" s="245"/>
      <c r="WAZ55" s="246"/>
      <c r="WBA55" s="247"/>
      <c r="WBB55" s="243"/>
      <c r="WBC55" s="244"/>
      <c r="WBD55" s="664"/>
      <c r="WBE55" s="664"/>
      <c r="WBF55" s="664"/>
      <c r="WBG55" s="245"/>
      <c r="WBH55" s="246"/>
      <c r="WBI55" s="247"/>
      <c r="WBJ55" s="243"/>
      <c r="WBK55" s="244"/>
      <c r="WBL55" s="664"/>
      <c r="WBM55" s="664"/>
      <c r="WBN55" s="664"/>
      <c r="WBO55" s="245"/>
      <c r="WBP55" s="246"/>
      <c r="WBQ55" s="247"/>
      <c r="WBR55" s="243"/>
      <c r="WBS55" s="244"/>
      <c r="WBT55" s="664"/>
      <c r="WBU55" s="664"/>
      <c r="WBV55" s="664"/>
      <c r="WBW55" s="245"/>
      <c r="WBX55" s="246"/>
      <c r="WBY55" s="247"/>
      <c r="WBZ55" s="243"/>
      <c r="WCA55" s="244"/>
      <c r="WCB55" s="664"/>
      <c r="WCC55" s="664"/>
      <c r="WCD55" s="664"/>
      <c r="WCE55" s="245"/>
      <c r="WCF55" s="246"/>
      <c r="WCG55" s="247"/>
      <c r="WCH55" s="243"/>
      <c r="WCI55" s="244"/>
      <c r="WCJ55" s="664"/>
      <c r="WCK55" s="664"/>
      <c r="WCL55" s="664"/>
      <c r="WCM55" s="245"/>
      <c r="WCN55" s="246"/>
      <c r="WCO55" s="247"/>
      <c r="WCP55" s="243"/>
      <c r="WCQ55" s="244"/>
      <c r="WCR55" s="664"/>
      <c r="WCS55" s="664"/>
      <c r="WCT55" s="664"/>
      <c r="WCU55" s="245"/>
      <c r="WCV55" s="246"/>
      <c r="WCW55" s="247"/>
      <c r="WCX55" s="243"/>
      <c r="WCY55" s="244"/>
      <c r="WCZ55" s="664"/>
      <c r="WDA55" s="664"/>
      <c r="WDB55" s="664"/>
      <c r="WDC55" s="245"/>
      <c r="WDD55" s="246"/>
      <c r="WDE55" s="247"/>
      <c r="WDF55" s="243"/>
      <c r="WDG55" s="244"/>
      <c r="WDH55" s="664"/>
      <c r="WDI55" s="664"/>
      <c r="WDJ55" s="664"/>
      <c r="WDK55" s="245"/>
      <c r="WDL55" s="246"/>
      <c r="WDM55" s="247"/>
      <c r="WDN55" s="243"/>
      <c r="WDO55" s="244"/>
      <c r="WDP55" s="664"/>
      <c r="WDQ55" s="664"/>
      <c r="WDR55" s="664"/>
      <c r="WDS55" s="245"/>
      <c r="WDT55" s="246"/>
      <c r="WDU55" s="247"/>
      <c r="WDV55" s="243"/>
      <c r="WDW55" s="244"/>
      <c r="WDX55" s="664"/>
      <c r="WDY55" s="664"/>
      <c r="WDZ55" s="664"/>
      <c r="WEA55" s="245"/>
      <c r="WEB55" s="246"/>
      <c r="WEC55" s="247"/>
      <c r="WED55" s="243"/>
      <c r="WEE55" s="244"/>
      <c r="WEF55" s="664"/>
      <c r="WEG55" s="664"/>
      <c r="WEH55" s="664"/>
      <c r="WEI55" s="245"/>
      <c r="WEJ55" s="246"/>
      <c r="WEK55" s="247"/>
      <c r="WEL55" s="243"/>
      <c r="WEM55" s="244"/>
      <c r="WEN55" s="664"/>
      <c r="WEO55" s="664"/>
      <c r="WEP55" s="664"/>
      <c r="WEQ55" s="245"/>
      <c r="WER55" s="246"/>
      <c r="WES55" s="247"/>
      <c r="WET55" s="243"/>
      <c r="WEU55" s="244"/>
      <c r="WEV55" s="664"/>
      <c r="WEW55" s="664"/>
      <c r="WEX55" s="664"/>
      <c r="WEY55" s="245"/>
      <c r="WEZ55" s="246"/>
      <c r="WFA55" s="247"/>
      <c r="WFB55" s="243"/>
      <c r="WFC55" s="244"/>
      <c r="WFD55" s="664"/>
      <c r="WFE55" s="664"/>
      <c r="WFF55" s="664"/>
      <c r="WFG55" s="245"/>
      <c r="WFH55" s="246"/>
      <c r="WFI55" s="247"/>
      <c r="WFJ55" s="243"/>
      <c r="WFK55" s="244"/>
      <c r="WFL55" s="664"/>
      <c r="WFM55" s="664"/>
      <c r="WFN55" s="664"/>
      <c r="WFO55" s="245"/>
      <c r="WFP55" s="246"/>
      <c r="WFQ55" s="247"/>
      <c r="WFR55" s="243"/>
      <c r="WFS55" s="244"/>
      <c r="WFT55" s="664"/>
      <c r="WFU55" s="664"/>
      <c r="WFV55" s="664"/>
      <c r="WFW55" s="245"/>
      <c r="WFX55" s="246"/>
      <c r="WFY55" s="247"/>
      <c r="WFZ55" s="243"/>
      <c r="WGA55" s="244"/>
      <c r="WGB55" s="664"/>
      <c r="WGC55" s="664"/>
      <c r="WGD55" s="664"/>
      <c r="WGE55" s="245"/>
      <c r="WGF55" s="246"/>
      <c r="WGG55" s="247"/>
      <c r="WGH55" s="243"/>
      <c r="WGI55" s="244"/>
      <c r="WGJ55" s="664"/>
      <c r="WGK55" s="664"/>
      <c r="WGL55" s="664"/>
      <c r="WGM55" s="245"/>
      <c r="WGN55" s="246"/>
      <c r="WGO55" s="247"/>
      <c r="WGP55" s="243"/>
      <c r="WGQ55" s="244"/>
      <c r="WGR55" s="664"/>
      <c r="WGS55" s="664"/>
      <c r="WGT55" s="664"/>
      <c r="WGU55" s="245"/>
      <c r="WGV55" s="246"/>
      <c r="WGW55" s="247"/>
      <c r="WGX55" s="243"/>
      <c r="WGY55" s="244"/>
      <c r="WGZ55" s="664"/>
      <c r="WHA55" s="664"/>
      <c r="WHB55" s="664"/>
      <c r="WHC55" s="245"/>
      <c r="WHD55" s="246"/>
      <c r="WHE55" s="247"/>
      <c r="WHF55" s="243"/>
      <c r="WHG55" s="244"/>
      <c r="WHH55" s="664"/>
      <c r="WHI55" s="664"/>
      <c r="WHJ55" s="664"/>
      <c r="WHK55" s="245"/>
      <c r="WHL55" s="246"/>
      <c r="WHM55" s="247"/>
      <c r="WHN55" s="243"/>
      <c r="WHO55" s="244"/>
      <c r="WHP55" s="664"/>
      <c r="WHQ55" s="664"/>
      <c r="WHR55" s="664"/>
      <c r="WHS55" s="245"/>
      <c r="WHT55" s="246"/>
      <c r="WHU55" s="247"/>
      <c r="WHV55" s="243"/>
      <c r="WHW55" s="244"/>
      <c r="WHX55" s="664"/>
      <c r="WHY55" s="664"/>
      <c r="WHZ55" s="664"/>
      <c r="WIA55" s="245"/>
      <c r="WIB55" s="246"/>
      <c r="WIC55" s="247"/>
      <c r="WID55" s="243"/>
      <c r="WIE55" s="244"/>
      <c r="WIF55" s="664"/>
      <c r="WIG55" s="664"/>
      <c r="WIH55" s="664"/>
      <c r="WII55" s="245"/>
      <c r="WIJ55" s="246"/>
      <c r="WIK55" s="247"/>
      <c r="WIL55" s="243"/>
      <c r="WIM55" s="244"/>
      <c r="WIN55" s="664"/>
      <c r="WIO55" s="664"/>
      <c r="WIP55" s="664"/>
      <c r="WIQ55" s="245"/>
      <c r="WIR55" s="246"/>
      <c r="WIS55" s="247"/>
      <c r="WIT55" s="243"/>
      <c r="WIU55" s="244"/>
      <c r="WIV55" s="664"/>
      <c r="WIW55" s="664"/>
      <c r="WIX55" s="664"/>
      <c r="WIY55" s="245"/>
      <c r="WIZ55" s="246"/>
      <c r="WJA55" s="247"/>
      <c r="WJB55" s="243"/>
      <c r="WJC55" s="244"/>
      <c r="WJD55" s="664"/>
      <c r="WJE55" s="664"/>
      <c r="WJF55" s="664"/>
      <c r="WJG55" s="245"/>
      <c r="WJH55" s="246"/>
      <c r="WJI55" s="247"/>
      <c r="WJJ55" s="243"/>
      <c r="WJK55" s="244"/>
      <c r="WJL55" s="664"/>
      <c r="WJM55" s="664"/>
      <c r="WJN55" s="664"/>
      <c r="WJO55" s="245"/>
      <c r="WJP55" s="246"/>
      <c r="WJQ55" s="247"/>
      <c r="WJR55" s="243"/>
      <c r="WJS55" s="244"/>
      <c r="WJT55" s="664"/>
      <c r="WJU55" s="664"/>
      <c r="WJV55" s="664"/>
      <c r="WJW55" s="245"/>
      <c r="WJX55" s="246"/>
      <c r="WJY55" s="247"/>
      <c r="WJZ55" s="243"/>
      <c r="WKA55" s="244"/>
      <c r="WKB55" s="664"/>
      <c r="WKC55" s="664"/>
      <c r="WKD55" s="664"/>
      <c r="WKE55" s="245"/>
      <c r="WKF55" s="246"/>
      <c r="WKG55" s="247"/>
      <c r="WKH55" s="243"/>
      <c r="WKI55" s="244"/>
      <c r="WKJ55" s="664"/>
      <c r="WKK55" s="664"/>
      <c r="WKL55" s="664"/>
      <c r="WKM55" s="245"/>
      <c r="WKN55" s="246"/>
      <c r="WKO55" s="247"/>
      <c r="WKP55" s="243"/>
      <c r="WKQ55" s="244"/>
      <c r="WKR55" s="664"/>
      <c r="WKS55" s="664"/>
      <c r="WKT55" s="664"/>
      <c r="WKU55" s="245"/>
      <c r="WKV55" s="246"/>
      <c r="WKW55" s="247"/>
      <c r="WKX55" s="243"/>
      <c r="WKY55" s="244"/>
      <c r="WKZ55" s="664"/>
      <c r="WLA55" s="664"/>
      <c r="WLB55" s="664"/>
      <c r="WLC55" s="245"/>
      <c r="WLD55" s="246"/>
      <c r="WLE55" s="247"/>
      <c r="WLF55" s="243"/>
      <c r="WLG55" s="244"/>
      <c r="WLH55" s="664"/>
      <c r="WLI55" s="664"/>
      <c r="WLJ55" s="664"/>
      <c r="WLK55" s="245"/>
      <c r="WLL55" s="246"/>
      <c r="WLM55" s="247"/>
      <c r="WLN55" s="243"/>
      <c r="WLO55" s="244"/>
      <c r="WLP55" s="664"/>
      <c r="WLQ55" s="664"/>
      <c r="WLR55" s="664"/>
      <c r="WLS55" s="245"/>
      <c r="WLT55" s="246"/>
      <c r="WLU55" s="247"/>
      <c r="WLV55" s="243"/>
      <c r="WLW55" s="244"/>
      <c r="WLX55" s="664"/>
      <c r="WLY55" s="664"/>
      <c r="WLZ55" s="664"/>
      <c r="WMA55" s="245"/>
      <c r="WMB55" s="246"/>
      <c r="WMC55" s="247"/>
      <c r="WMD55" s="243"/>
      <c r="WME55" s="244"/>
      <c r="WMF55" s="664"/>
      <c r="WMG55" s="664"/>
      <c r="WMH55" s="664"/>
      <c r="WMI55" s="245"/>
      <c r="WMJ55" s="246"/>
      <c r="WMK55" s="247"/>
      <c r="WML55" s="243"/>
      <c r="WMM55" s="244"/>
      <c r="WMN55" s="664"/>
      <c r="WMO55" s="664"/>
      <c r="WMP55" s="664"/>
      <c r="WMQ55" s="245"/>
      <c r="WMR55" s="246"/>
      <c r="WMS55" s="247"/>
      <c r="WMT55" s="243"/>
      <c r="WMU55" s="244"/>
      <c r="WMV55" s="664"/>
      <c r="WMW55" s="664"/>
      <c r="WMX55" s="664"/>
      <c r="WMY55" s="245"/>
      <c r="WMZ55" s="246"/>
      <c r="WNA55" s="247"/>
      <c r="WNB55" s="243"/>
      <c r="WNC55" s="244"/>
      <c r="WND55" s="664"/>
      <c r="WNE55" s="664"/>
      <c r="WNF55" s="664"/>
      <c r="WNG55" s="245"/>
      <c r="WNH55" s="246"/>
      <c r="WNI55" s="247"/>
      <c r="WNJ55" s="243"/>
      <c r="WNK55" s="244"/>
      <c r="WNL55" s="664"/>
      <c r="WNM55" s="664"/>
      <c r="WNN55" s="664"/>
      <c r="WNO55" s="245"/>
      <c r="WNP55" s="246"/>
      <c r="WNQ55" s="247"/>
      <c r="WNR55" s="243"/>
      <c r="WNS55" s="244"/>
      <c r="WNT55" s="664"/>
      <c r="WNU55" s="664"/>
      <c r="WNV55" s="664"/>
      <c r="WNW55" s="245"/>
      <c r="WNX55" s="246"/>
      <c r="WNY55" s="247"/>
      <c r="WNZ55" s="243"/>
      <c r="WOA55" s="244"/>
      <c r="WOB55" s="664"/>
      <c r="WOC55" s="664"/>
      <c r="WOD55" s="664"/>
      <c r="WOE55" s="245"/>
      <c r="WOF55" s="246"/>
      <c r="WOG55" s="247"/>
      <c r="WOH55" s="243"/>
      <c r="WOI55" s="244"/>
      <c r="WOJ55" s="664"/>
      <c r="WOK55" s="664"/>
      <c r="WOL55" s="664"/>
      <c r="WOM55" s="245"/>
      <c r="WON55" s="246"/>
      <c r="WOO55" s="247"/>
      <c r="WOP55" s="243"/>
      <c r="WOQ55" s="244"/>
      <c r="WOR55" s="664"/>
      <c r="WOS55" s="664"/>
      <c r="WOT55" s="664"/>
      <c r="WOU55" s="245"/>
      <c r="WOV55" s="246"/>
      <c r="WOW55" s="247"/>
      <c r="WOX55" s="243"/>
      <c r="WOY55" s="244"/>
      <c r="WOZ55" s="664"/>
      <c r="WPA55" s="664"/>
      <c r="WPB55" s="664"/>
      <c r="WPC55" s="245"/>
      <c r="WPD55" s="246"/>
      <c r="WPE55" s="247"/>
      <c r="WPF55" s="243"/>
      <c r="WPG55" s="244"/>
      <c r="WPH55" s="664"/>
      <c r="WPI55" s="664"/>
      <c r="WPJ55" s="664"/>
      <c r="WPK55" s="245"/>
      <c r="WPL55" s="246"/>
      <c r="WPM55" s="247"/>
      <c r="WPN55" s="243"/>
      <c r="WPO55" s="244"/>
      <c r="WPP55" s="664"/>
      <c r="WPQ55" s="664"/>
      <c r="WPR55" s="664"/>
      <c r="WPS55" s="245"/>
      <c r="WPT55" s="246"/>
      <c r="WPU55" s="247"/>
      <c r="WPV55" s="243"/>
      <c r="WPW55" s="244"/>
    </row>
    <row r="56" spans="1:15987">
      <c r="A56" s="222" t="s">
        <v>854</v>
      </c>
      <c r="B56" s="223" t="s">
        <v>18</v>
      </c>
      <c r="C56" s="223">
        <v>10238</v>
      </c>
      <c r="D56" s="224" t="s">
        <v>894</v>
      </c>
      <c r="E56" s="225" t="s">
        <v>20</v>
      </c>
      <c r="F56" s="226">
        <v>512.73</v>
      </c>
      <c r="G56" s="234">
        <v>10.02</v>
      </c>
      <c r="H56" s="235">
        <f t="shared" ref="H56:H64" si="2">IFERROR(ROUND($G56*$F56,2),"")</f>
        <v>5137.55</v>
      </c>
    </row>
    <row r="57" spans="1:15987" ht="38.25">
      <c r="A57" s="118" t="s">
        <v>855</v>
      </c>
      <c r="B57" s="148" t="s">
        <v>587</v>
      </c>
      <c r="C57" s="148">
        <v>3</v>
      </c>
      <c r="D57" s="149" t="s">
        <v>939</v>
      </c>
      <c r="E57" s="150" t="s">
        <v>880</v>
      </c>
      <c r="F57" s="151">
        <v>512.73</v>
      </c>
      <c r="G57" s="220">
        <v>86.21</v>
      </c>
      <c r="H57" s="218">
        <f t="shared" si="2"/>
        <v>44202.45</v>
      </c>
    </row>
    <row r="58" spans="1:15987" ht="25.5">
      <c r="A58" s="118" t="s">
        <v>856</v>
      </c>
      <c r="B58" s="148" t="s">
        <v>18</v>
      </c>
      <c r="C58" s="148">
        <v>120227</v>
      </c>
      <c r="D58" s="149" t="s">
        <v>909</v>
      </c>
      <c r="E58" s="150" t="s">
        <v>23</v>
      </c>
      <c r="F58" s="151">
        <v>242.28</v>
      </c>
      <c r="G58" s="220">
        <v>47.11</v>
      </c>
      <c r="H58" s="218">
        <f t="shared" si="2"/>
        <v>11413.81</v>
      </c>
    </row>
    <row r="59" spans="1:15987" ht="51">
      <c r="A59" s="118" t="s">
        <v>857</v>
      </c>
      <c r="B59" s="148" t="s">
        <v>18</v>
      </c>
      <c r="C59" s="148">
        <v>50605</v>
      </c>
      <c r="D59" s="149" t="s">
        <v>910</v>
      </c>
      <c r="E59" s="150" t="s">
        <v>20</v>
      </c>
      <c r="F59" s="151">
        <v>71.489999999999995</v>
      </c>
      <c r="G59" s="220">
        <v>80.97</v>
      </c>
      <c r="H59" s="218">
        <f t="shared" si="2"/>
        <v>5788.55</v>
      </c>
    </row>
    <row r="60" spans="1:15987" ht="25.5">
      <c r="A60" s="118" t="s">
        <v>858</v>
      </c>
      <c r="B60" s="148" t="s">
        <v>18</v>
      </c>
      <c r="C60" s="148">
        <v>120101</v>
      </c>
      <c r="D60" s="149" t="s">
        <v>829</v>
      </c>
      <c r="E60" s="150" t="s">
        <v>20</v>
      </c>
      <c r="F60" s="151">
        <v>142.97999999999999</v>
      </c>
      <c r="G60" s="220">
        <v>7.13</v>
      </c>
      <c r="H60" s="218">
        <f t="shared" si="2"/>
        <v>1019.45</v>
      </c>
    </row>
    <row r="61" spans="1:15987" ht="25.5">
      <c r="A61" s="118" t="s">
        <v>860</v>
      </c>
      <c r="B61" s="148" t="s">
        <v>18</v>
      </c>
      <c r="C61" s="148">
        <v>120302</v>
      </c>
      <c r="D61" s="149" t="s">
        <v>830</v>
      </c>
      <c r="E61" s="150" t="s">
        <v>20</v>
      </c>
      <c r="F61" s="151">
        <v>142.97999999999999</v>
      </c>
      <c r="G61" s="220">
        <v>24.7</v>
      </c>
      <c r="H61" s="218">
        <f t="shared" si="2"/>
        <v>3531.61</v>
      </c>
    </row>
    <row r="62" spans="1:15987" ht="25.5">
      <c r="A62" s="118" t="s">
        <v>930</v>
      </c>
      <c r="B62" s="148" t="s">
        <v>18</v>
      </c>
      <c r="C62" s="148">
        <v>190101</v>
      </c>
      <c r="D62" s="149" t="s">
        <v>911</v>
      </c>
      <c r="E62" s="150" t="s">
        <v>20</v>
      </c>
      <c r="F62" s="151">
        <v>211.54</v>
      </c>
      <c r="G62" s="220">
        <v>14.27</v>
      </c>
      <c r="H62" s="218">
        <f t="shared" si="2"/>
        <v>3018.68</v>
      </c>
    </row>
    <row r="63" spans="1:15987">
      <c r="A63" s="118" t="s">
        <v>937</v>
      </c>
      <c r="B63" s="148" t="s">
        <v>18</v>
      </c>
      <c r="C63" s="148">
        <v>10208</v>
      </c>
      <c r="D63" s="149" t="s">
        <v>912</v>
      </c>
      <c r="E63" s="150" t="s">
        <v>20</v>
      </c>
      <c r="F63" s="151">
        <v>50.22</v>
      </c>
      <c r="G63" s="220">
        <v>10.02</v>
      </c>
      <c r="H63" s="218">
        <f t="shared" si="2"/>
        <v>503.2</v>
      </c>
    </row>
    <row r="64" spans="1:15987" ht="25.5">
      <c r="A64" s="118" t="s">
        <v>938</v>
      </c>
      <c r="B64" s="148" t="s">
        <v>587</v>
      </c>
      <c r="C64" s="148">
        <v>2</v>
      </c>
      <c r="D64" s="149" t="s">
        <v>949</v>
      </c>
      <c r="E64" s="150" t="s">
        <v>880</v>
      </c>
      <c r="F64" s="151">
        <v>50.22</v>
      </c>
      <c r="G64" s="220">
        <v>76.53</v>
      </c>
      <c r="H64" s="218">
        <f t="shared" si="2"/>
        <v>3843.34</v>
      </c>
    </row>
    <row r="65" spans="1:8" s="178" customFormat="1" ht="16.5" customHeight="1">
      <c r="A65" s="118">
        <v>7</v>
      </c>
      <c r="B65" s="148"/>
      <c r="C65" s="148"/>
      <c r="D65" s="149" t="s">
        <v>859</v>
      </c>
      <c r="E65" s="150"/>
      <c r="F65" s="151">
        <v>0</v>
      </c>
      <c r="G65" s="220"/>
      <c r="H65" s="218">
        <f>SUM(H66:H78)</f>
        <v>33117.040000000001</v>
      </c>
    </row>
    <row r="66" spans="1:8" ht="51">
      <c r="A66" s="118" t="s">
        <v>862</v>
      </c>
      <c r="B66" s="148" t="s">
        <v>18</v>
      </c>
      <c r="C66" s="148">
        <v>181002</v>
      </c>
      <c r="D66" s="149" t="s">
        <v>913</v>
      </c>
      <c r="E66" s="150" t="s">
        <v>19</v>
      </c>
      <c r="F66" s="151">
        <v>62</v>
      </c>
      <c r="G66" s="220">
        <v>235.04</v>
      </c>
      <c r="H66" s="218">
        <f t="shared" ref="H66:H78" si="3">IFERROR(ROUND($G66*$F66,2),"")</f>
        <v>14572.48</v>
      </c>
    </row>
    <row r="67" spans="1:8">
      <c r="A67" s="118" t="s">
        <v>863</v>
      </c>
      <c r="B67" s="148" t="s">
        <v>18</v>
      </c>
      <c r="C67" s="148">
        <v>180204</v>
      </c>
      <c r="D67" s="149" t="s">
        <v>914</v>
      </c>
      <c r="E67" s="150" t="s">
        <v>19</v>
      </c>
      <c r="F67" s="151">
        <v>12</v>
      </c>
      <c r="G67" s="220">
        <v>33.08</v>
      </c>
      <c r="H67" s="218">
        <f t="shared" si="3"/>
        <v>396.96</v>
      </c>
    </row>
    <row r="68" spans="1:8" ht="38.25">
      <c r="A68" s="118" t="s">
        <v>864</v>
      </c>
      <c r="B68" s="148" t="s">
        <v>18</v>
      </c>
      <c r="C68" s="148">
        <v>180702</v>
      </c>
      <c r="D68" s="149" t="s">
        <v>915</v>
      </c>
      <c r="E68" s="150" t="s">
        <v>19</v>
      </c>
      <c r="F68" s="151">
        <v>15</v>
      </c>
      <c r="G68" s="220">
        <v>293.83999999999997</v>
      </c>
      <c r="H68" s="218">
        <f t="shared" si="3"/>
        <v>4407.6000000000004</v>
      </c>
    </row>
    <row r="69" spans="1:8" ht="38.25">
      <c r="A69" s="118" t="s">
        <v>865</v>
      </c>
      <c r="B69" s="148" t="s">
        <v>18</v>
      </c>
      <c r="C69" s="148">
        <v>151805</v>
      </c>
      <c r="D69" s="149" t="s">
        <v>916</v>
      </c>
      <c r="E69" s="150" t="s">
        <v>19</v>
      </c>
      <c r="F69" s="151">
        <v>2</v>
      </c>
      <c r="G69" s="220">
        <v>603.91</v>
      </c>
      <c r="H69" s="218">
        <f t="shared" si="3"/>
        <v>1207.82</v>
      </c>
    </row>
    <row r="70" spans="1:8" ht="38.25">
      <c r="A70" s="118" t="s">
        <v>866</v>
      </c>
      <c r="B70" s="148" t="s">
        <v>586</v>
      </c>
      <c r="C70" s="148">
        <v>97589</v>
      </c>
      <c r="D70" s="149" t="s">
        <v>950</v>
      </c>
      <c r="E70" s="150" t="s">
        <v>756</v>
      </c>
      <c r="F70" s="151">
        <v>7</v>
      </c>
      <c r="G70" s="220">
        <v>46.29</v>
      </c>
      <c r="H70" s="218">
        <f t="shared" si="3"/>
        <v>324.02999999999997</v>
      </c>
    </row>
    <row r="71" spans="1:8">
      <c r="A71" s="118" t="s">
        <v>867</v>
      </c>
      <c r="B71" s="148" t="s">
        <v>18</v>
      </c>
      <c r="C71" s="148">
        <v>180217</v>
      </c>
      <c r="D71" s="149" t="s">
        <v>951</v>
      </c>
      <c r="E71" s="150" t="s">
        <v>19</v>
      </c>
      <c r="F71" s="151">
        <v>6</v>
      </c>
      <c r="G71" s="220">
        <v>10.119999999999999</v>
      </c>
      <c r="H71" s="218">
        <f t="shared" si="3"/>
        <v>60.72</v>
      </c>
    </row>
    <row r="72" spans="1:8" ht="25.5">
      <c r="A72" s="118" t="s">
        <v>868</v>
      </c>
      <c r="B72" s="148" t="s">
        <v>18</v>
      </c>
      <c r="C72" s="148">
        <v>180201</v>
      </c>
      <c r="D72" s="149" t="s">
        <v>1000</v>
      </c>
      <c r="E72" s="150" t="s">
        <v>19</v>
      </c>
      <c r="F72" s="151">
        <v>49</v>
      </c>
      <c r="G72" s="220">
        <v>36.5</v>
      </c>
      <c r="H72" s="218">
        <f t="shared" si="3"/>
        <v>1788.5</v>
      </c>
    </row>
    <row r="73" spans="1:8">
      <c r="A73" s="118" t="s">
        <v>869</v>
      </c>
      <c r="B73" s="148" t="s">
        <v>18</v>
      </c>
      <c r="C73" s="148">
        <v>180205</v>
      </c>
      <c r="D73" s="149" t="s">
        <v>1001</v>
      </c>
      <c r="E73" s="150" t="s">
        <v>19</v>
      </c>
      <c r="F73" s="151">
        <v>21</v>
      </c>
      <c r="G73" s="220">
        <v>53.83</v>
      </c>
      <c r="H73" s="218">
        <f t="shared" si="3"/>
        <v>1130.43</v>
      </c>
    </row>
    <row r="74" spans="1:8" ht="38.25">
      <c r="A74" s="118" t="s">
        <v>870</v>
      </c>
      <c r="B74" s="148" t="s">
        <v>18</v>
      </c>
      <c r="C74" s="148">
        <v>151803</v>
      </c>
      <c r="D74" s="149" t="s">
        <v>1002</v>
      </c>
      <c r="E74" s="150" t="s">
        <v>19</v>
      </c>
      <c r="F74" s="151">
        <v>10</v>
      </c>
      <c r="G74" s="220">
        <v>232.14</v>
      </c>
      <c r="H74" s="218">
        <f t="shared" si="3"/>
        <v>2321.4</v>
      </c>
    </row>
    <row r="75" spans="1:8" ht="38.25">
      <c r="A75" s="118" t="s">
        <v>872</v>
      </c>
      <c r="B75" s="148" t="s">
        <v>18</v>
      </c>
      <c r="C75" s="148">
        <v>151810</v>
      </c>
      <c r="D75" s="149" t="s">
        <v>1003</v>
      </c>
      <c r="E75" s="150" t="s">
        <v>19</v>
      </c>
      <c r="F75" s="151">
        <v>2</v>
      </c>
      <c r="G75" s="220">
        <v>390.42</v>
      </c>
      <c r="H75" s="218">
        <f t="shared" si="3"/>
        <v>780.84</v>
      </c>
    </row>
    <row r="76" spans="1:8" ht="25.5">
      <c r="A76" s="217" t="s">
        <v>874</v>
      </c>
      <c r="B76" s="148" t="s">
        <v>18</v>
      </c>
      <c r="C76" s="148">
        <v>160613</v>
      </c>
      <c r="D76" s="149" t="s">
        <v>1004</v>
      </c>
      <c r="E76" s="150" t="s">
        <v>19</v>
      </c>
      <c r="F76" s="151">
        <v>21</v>
      </c>
      <c r="G76" s="220">
        <v>261.55</v>
      </c>
      <c r="H76" s="218">
        <f t="shared" si="3"/>
        <v>5492.55</v>
      </c>
    </row>
    <row r="77" spans="1:8" ht="25.5">
      <c r="A77" s="217" t="s">
        <v>875</v>
      </c>
      <c r="B77" s="148" t="s">
        <v>18</v>
      </c>
      <c r="C77" s="148">
        <v>160612</v>
      </c>
      <c r="D77" s="149" t="s">
        <v>1005</v>
      </c>
      <c r="E77" s="150" t="s">
        <v>19</v>
      </c>
      <c r="F77" s="151">
        <v>8</v>
      </c>
      <c r="G77" s="220">
        <v>36.57</v>
      </c>
      <c r="H77" s="218">
        <f t="shared" si="3"/>
        <v>292.56</v>
      </c>
    </row>
    <row r="78" spans="1:8" ht="38.25">
      <c r="A78" s="217" t="s">
        <v>876</v>
      </c>
      <c r="B78" s="148" t="s">
        <v>18</v>
      </c>
      <c r="C78" s="148">
        <v>151806</v>
      </c>
      <c r="D78" s="149" t="s">
        <v>1006</v>
      </c>
      <c r="E78" s="150" t="s">
        <v>19</v>
      </c>
      <c r="F78" s="151">
        <v>1</v>
      </c>
      <c r="G78" s="220">
        <v>341.15</v>
      </c>
      <c r="H78" s="218">
        <f t="shared" si="3"/>
        <v>341.15</v>
      </c>
    </row>
    <row r="79" spans="1:8" s="178" customFormat="1" ht="15">
      <c r="A79" s="118">
        <v>8</v>
      </c>
      <c r="B79" s="148"/>
      <c r="C79" s="148"/>
      <c r="D79" s="149" t="s">
        <v>861</v>
      </c>
      <c r="E79" s="150"/>
      <c r="F79" s="151">
        <v>0</v>
      </c>
      <c r="G79" s="220"/>
      <c r="H79" s="218">
        <f>SUM(H80:H90)</f>
        <v>12301.04</v>
      </c>
    </row>
    <row r="80" spans="1:8">
      <c r="A80" s="118" t="s">
        <v>871</v>
      </c>
      <c r="B80" s="148" t="s">
        <v>18</v>
      </c>
      <c r="C80" s="148">
        <v>170129</v>
      </c>
      <c r="D80" s="149" t="s">
        <v>917</v>
      </c>
      <c r="E80" s="150" t="s">
        <v>19</v>
      </c>
      <c r="F80" s="151">
        <v>8</v>
      </c>
      <c r="G80" s="220">
        <v>551.09</v>
      </c>
      <c r="H80" s="218">
        <f t="shared" ref="H80:H90" si="4">IFERROR(ROUND($G80*$F80,2),"")</f>
        <v>4408.72</v>
      </c>
    </row>
    <row r="81" spans="1:8" ht="25.5">
      <c r="A81" s="118" t="s">
        <v>873</v>
      </c>
      <c r="B81" s="148" t="s">
        <v>18</v>
      </c>
      <c r="C81" s="148">
        <v>170351</v>
      </c>
      <c r="D81" s="149" t="s">
        <v>918</v>
      </c>
      <c r="E81" s="150" t="s">
        <v>19</v>
      </c>
      <c r="F81" s="151">
        <v>4</v>
      </c>
      <c r="G81" s="220">
        <v>409.52</v>
      </c>
      <c r="H81" s="218">
        <f t="shared" si="4"/>
        <v>1638.08</v>
      </c>
    </row>
    <row r="82" spans="1:8">
      <c r="A82" s="118" t="s">
        <v>882</v>
      </c>
      <c r="B82" s="148" t="s">
        <v>18</v>
      </c>
      <c r="C82" s="148">
        <v>140702</v>
      </c>
      <c r="D82" s="149" t="s">
        <v>919</v>
      </c>
      <c r="E82" s="150" t="s">
        <v>206</v>
      </c>
      <c r="F82" s="151">
        <v>10</v>
      </c>
      <c r="G82" s="220">
        <v>238.78</v>
      </c>
      <c r="H82" s="218">
        <f t="shared" si="4"/>
        <v>2387.8000000000002</v>
      </c>
    </row>
    <row r="83" spans="1:8" ht="25.5">
      <c r="A83" s="118" t="s">
        <v>883</v>
      </c>
      <c r="B83" s="148" t="s">
        <v>18</v>
      </c>
      <c r="C83" s="148">
        <v>170311</v>
      </c>
      <c r="D83" s="149" t="s">
        <v>920</v>
      </c>
      <c r="E83" s="150" t="s">
        <v>19</v>
      </c>
      <c r="F83" s="151">
        <v>2</v>
      </c>
      <c r="G83" s="220">
        <v>46.86</v>
      </c>
      <c r="H83" s="218">
        <f t="shared" si="4"/>
        <v>93.72</v>
      </c>
    </row>
    <row r="84" spans="1:8" ht="25.5">
      <c r="A84" s="118" t="s">
        <v>931</v>
      </c>
      <c r="B84" s="148" t="s">
        <v>18</v>
      </c>
      <c r="C84" s="148">
        <v>170117</v>
      </c>
      <c r="D84" s="149" t="s">
        <v>921</v>
      </c>
      <c r="E84" s="150" t="s">
        <v>19</v>
      </c>
      <c r="F84" s="151">
        <v>2</v>
      </c>
      <c r="G84" s="220">
        <v>229.2</v>
      </c>
      <c r="H84" s="218">
        <f t="shared" si="4"/>
        <v>458.4</v>
      </c>
    </row>
    <row r="85" spans="1:8">
      <c r="A85" s="118" t="s">
        <v>932</v>
      </c>
      <c r="B85" s="148" t="s">
        <v>18</v>
      </c>
      <c r="C85" s="148">
        <v>140701</v>
      </c>
      <c r="D85" s="149" t="s">
        <v>922</v>
      </c>
      <c r="E85" s="150" t="s">
        <v>206</v>
      </c>
      <c r="F85" s="151">
        <v>1</v>
      </c>
      <c r="G85" s="220">
        <v>100.74</v>
      </c>
      <c r="H85" s="218">
        <f t="shared" si="4"/>
        <v>100.74</v>
      </c>
    </row>
    <row r="86" spans="1:8" ht="25.5">
      <c r="A86" s="118" t="s">
        <v>933</v>
      </c>
      <c r="B86" s="148" t="s">
        <v>18</v>
      </c>
      <c r="C86" s="148">
        <v>140706</v>
      </c>
      <c r="D86" s="149" t="s">
        <v>923</v>
      </c>
      <c r="E86" s="150" t="s">
        <v>206</v>
      </c>
      <c r="F86" s="151">
        <v>1</v>
      </c>
      <c r="G86" s="220">
        <v>95.92</v>
      </c>
      <c r="H86" s="218">
        <f t="shared" si="4"/>
        <v>95.92</v>
      </c>
    </row>
    <row r="87" spans="1:8" ht="38.25">
      <c r="A87" s="118" t="s">
        <v>934</v>
      </c>
      <c r="B87" s="148" t="s">
        <v>18</v>
      </c>
      <c r="C87" s="148">
        <v>80201</v>
      </c>
      <c r="D87" s="149" t="s">
        <v>924</v>
      </c>
      <c r="E87" s="150" t="s">
        <v>20</v>
      </c>
      <c r="F87" s="151">
        <v>3.08</v>
      </c>
      <c r="G87" s="220">
        <v>553.11</v>
      </c>
      <c r="H87" s="218">
        <f t="shared" si="4"/>
        <v>1703.58</v>
      </c>
    </row>
    <row r="88" spans="1:8">
      <c r="A88" s="118" t="s">
        <v>935</v>
      </c>
      <c r="B88" s="148" t="s">
        <v>18</v>
      </c>
      <c r="C88" s="148">
        <v>180809</v>
      </c>
      <c r="D88" s="149" t="s">
        <v>925</v>
      </c>
      <c r="E88" s="150" t="s">
        <v>19</v>
      </c>
      <c r="F88" s="151">
        <v>2</v>
      </c>
      <c r="G88" s="220">
        <v>161.56</v>
      </c>
      <c r="H88" s="218">
        <f t="shared" si="4"/>
        <v>323.12</v>
      </c>
    </row>
    <row r="89" spans="1:8">
      <c r="A89" s="118" t="s">
        <v>970</v>
      </c>
      <c r="B89" s="148" t="s">
        <v>18</v>
      </c>
      <c r="C89" s="148">
        <v>140705</v>
      </c>
      <c r="D89" s="149" t="s">
        <v>927</v>
      </c>
      <c r="E89" s="150" t="s">
        <v>206</v>
      </c>
      <c r="F89" s="151">
        <v>8</v>
      </c>
      <c r="G89" s="220">
        <v>117.74</v>
      </c>
      <c r="H89" s="218">
        <f t="shared" si="4"/>
        <v>941.92</v>
      </c>
    </row>
    <row r="90" spans="1:8">
      <c r="A90" s="118" t="s">
        <v>971</v>
      </c>
      <c r="B90" s="148" t="s">
        <v>18</v>
      </c>
      <c r="C90" s="148">
        <v>142106</v>
      </c>
      <c r="D90" s="149" t="s">
        <v>928</v>
      </c>
      <c r="E90" s="150" t="s">
        <v>19</v>
      </c>
      <c r="F90" s="151">
        <v>4</v>
      </c>
      <c r="G90" s="220">
        <v>37.26</v>
      </c>
      <c r="H90" s="218">
        <f t="shared" si="4"/>
        <v>149.04</v>
      </c>
    </row>
    <row r="91" spans="1:8" s="178" customFormat="1" ht="15">
      <c r="A91" s="118">
        <v>9</v>
      </c>
      <c r="B91" s="148"/>
      <c r="C91" s="148"/>
      <c r="D91" s="149" t="s">
        <v>6</v>
      </c>
      <c r="E91" s="150"/>
      <c r="F91" s="151">
        <v>0</v>
      </c>
      <c r="G91" s="220"/>
      <c r="H91" s="218">
        <f>SUM(H92:H92)</f>
        <v>1470.4</v>
      </c>
    </row>
    <row r="92" spans="1:8" ht="25.5">
      <c r="A92" s="118" t="s">
        <v>878</v>
      </c>
      <c r="B92" s="148" t="s">
        <v>18</v>
      </c>
      <c r="C92" s="148">
        <v>90212</v>
      </c>
      <c r="D92" s="149" t="s">
        <v>1007</v>
      </c>
      <c r="E92" s="150" t="s">
        <v>20</v>
      </c>
      <c r="F92" s="151">
        <v>10</v>
      </c>
      <c r="G92" s="220">
        <v>147.04</v>
      </c>
      <c r="H92" s="218">
        <f>IFERROR(ROUND($G92*$F92,2),"")</f>
        <v>1470.4</v>
      </c>
    </row>
    <row r="93" spans="1:8" s="178" customFormat="1" ht="15">
      <c r="A93" s="118">
        <v>10</v>
      </c>
      <c r="B93" s="148"/>
      <c r="C93" s="148"/>
      <c r="D93" s="149" t="s">
        <v>879</v>
      </c>
      <c r="E93" s="150"/>
      <c r="F93" s="151">
        <v>0</v>
      </c>
      <c r="G93" s="220"/>
      <c r="H93" s="218">
        <f>SUM(H94:H96)</f>
        <v>14634.8</v>
      </c>
    </row>
    <row r="94" spans="1:8">
      <c r="A94" s="118" t="s">
        <v>940</v>
      </c>
      <c r="B94" s="148" t="s">
        <v>18</v>
      </c>
      <c r="C94" s="148">
        <v>200401</v>
      </c>
      <c r="D94" s="149" t="s">
        <v>929</v>
      </c>
      <c r="E94" s="150" t="s">
        <v>20</v>
      </c>
      <c r="F94" s="151">
        <v>738.21</v>
      </c>
      <c r="G94" s="220">
        <v>12.35</v>
      </c>
      <c r="H94" s="218">
        <f>IFERROR(ROUND($G94*$F94,2),"")</f>
        <v>9116.89</v>
      </c>
    </row>
    <row r="95" spans="1:8" ht="38.25">
      <c r="A95" s="118" t="s">
        <v>941</v>
      </c>
      <c r="B95" s="148" t="s">
        <v>18</v>
      </c>
      <c r="C95" s="148">
        <v>30304</v>
      </c>
      <c r="D95" s="149" t="s">
        <v>952</v>
      </c>
      <c r="E95" s="150" t="s">
        <v>21</v>
      </c>
      <c r="F95" s="151">
        <v>66.930000000000007</v>
      </c>
      <c r="G95" s="220">
        <v>69.650000000000006</v>
      </c>
      <c r="H95" s="218">
        <f>IFERROR(ROUND($G95*$F95,2),"")</f>
        <v>4661.67</v>
      </c>
    </row>
    <row r="96" spans="1:8" ht="25.5">
      <c r="A96" s="118" t="s">
        <v>942</v>
      </c>
      <c r="B96" s="148" t="s">
        <v>18</v>
      </c>
      <c r="C96" s="148">
        <v>190109</v>
      </c>
      <c r="D96" s="149" t="s">
        <v>953</v>
      </c>
      <c r="E96" s="150" t="s">
        <v>19</v>
      </c>
      <c r="F96" s="151">
        <v>22</v>
      </c>
      <c r="G96" s="220">
        <v>38.92</v>
      </c>
      <c r="H96" s="218">
        <f>IFERROR(ROUND($G96*$F96,2),"")</f>
        <v>856.24</v>
      </c>
    </row>
    <row r="97" spans="1:8" s="178" customFormat="1" ht="15">
      <c r="A97" s="118">
        <v>11</v>
      </c>
      <c r="B97" s="148"/>
      <c r="C97" s="148"/>
      <c r="D97" s="149" t="s">
        <v>943</v>
      </c>
      <c r="E97" s="150"/>
      <c r="F97" s="151">
        <v>0</v>
      </c>
      <c r="G97" s="220"/>
      <c r="H97" s="218">
        <f>SUM(H98:H102)</f>
        <v>6234.3600000000006</v>
      </c>
    </row>
    <row r="98" spans="1:8" ht="38.25">
      <c r="A98" s="118" t="s">
        <v>972</v>
      </c>
      <c r="B98" s="148" t="s">
        <v>18</v>
      </c>
      <c r="C98" s="148">
        <v>40238</v>
      </c>
      <c r="D98" s="149" t="s">
        <v>954</v>
      </c>
      <c r="E98" s="150" t="s">
        <v>20</v>
      </c>
      <c r="F98" s="151">
        <v>21.6</v>
      </c>
      <c r="G98" s="220">
        <v>86.13</v>
      </c>
      <c r="H98" s="218">
        <f>IFERROR(ROUND($G98*$F98,2),"")</f>
        <v>1860.41</v>
      </c>
    </row>
    <row r="99" spans="1:8" ht="25.5">
      <c r="A99" s="118" t="s">
        <v>973</v>
      </c>
      <c r="B99" s="148" t="s">
        <v>18</v>
      </c>
      <c r="C99" s="148">
        <v>40324</v>
      </c>
      <c r="D99" s="149" t="s">
        <v>828</v>
      </c>
      <c r="E99" s="150" t="s">
        <v>21</v>
      </c>
      <c r="F99" s="151">
        <v>1.68</v>
      </c>
      <c r="G99" s="220">
        <v>838.36</v>
      </c>
      <c r="H99" s="218">
        <f>IFERROR(ROUND($G99*$F99,2),"")</f>
        <v>1408.44</v>
      </c>
    </row>
    <row r="100" spans="1:8" ht="25.5">
      <c r="A100" s="118" t="s">
        <v>974</v>
      </c>
      <c r="B100" s="148" t="s">
        <v>18</v>
      </c>
      <c r="C100" s="148">
        <v>40328</v>
      </c>
      <c r="D100" s="149" t="s">
        <v>826</v>
      </c>
      <c r="E100" s="150" t="s">
        <v>90</v>
      </c>
      <c r="F100" s="151">
        <v>63.99</v>
      </c>
      <c r="G100" s="220">
        <v>16.920000000000002</v>
      </c>
      <c r="H100" s="218">
        <f>IFERROR(ROUND($G100*$F100,2),"")</f>
        <v>1082.71</v>
      </c>
    </row>
    <row r="101" spans="1:8" ht="38.25">
      <c r="A101" s="118" t="s">
        <v>978</v>
      </c>
      <c r="B101" s="148" t="s">
        <v>18</v>
      </c>
      <c r="C101" s="148">
        <v>40231</v>
      </c>
      <c r="D101" s="149" t="s">
        <v>1008</v>
      </c>
      <c r="E101" s="150" t="s">
        <v>21</v>
      </c>
      <c r="F101" s="151">
        <v>1.49</v>
      </c>
      <c r="G101" s="220">
        <v>649.52</v>
      </c>
      <c r="H101" s="218">
        <f>IFERROR(ROUND($G101*$F101,2),"")</f>
        <v>967.78</v>
      </c>
    </row>
    <row r="102" spans="1:8" ht="25.5">
      <c r="A102" s="118" t="s">
        <v>979</v>
      </c>
      <c r="B102" s="148" t="s">
        <v>18</v>
      </c>
      <c r="C102" s="148">
        <v>40246</v>
      </c>
      <c r="D102" s="149" t="s">
        <v>827</v>
      </c>
      <c r="E102" s="150" t="s">
        <v>90</v>
      </c>
      <c r="F102" s="151">
        <v>43.76</v>
      </c>
      <c r="G102" s="220">
        <v>20.91</v>
      </c>
      <c r="H102" s="218">
        <f>IFERROR(ROUND($G102*$F102,2),"")</f>
        <v>915.02</v>
      </c>
    </row>
    <row r="103" spans="1:8" s="178" customFormat="1" ht="15">
      <c r="A103" s="118">
        <v>12</v>
      </c>
      <c r="B103" s="148"/>
      <c r="C103" s="148"/>
      <c r="D103" s="149" t="s">
        <v>982</v>
      </c>
      <c r="E103" s="150"/>
      <c r="F103" s="151">
        <v>0</v>
      </c>
      <c r="G103" s="220"/>
      <c r="H103" s="218">
        <f>SUM(H104)</f>
        <v>1069.3499999999999</v>
      </c>
    </row>
    <row r="104" spans="1:8" ht="38.25">
      <c r="A104" s="118" t="s">
        <v>980</v>
      </c>
      <c r="B104" s="148" t="s">
        <v>587</v>
      </c>
      <c r="C104" s="148">
        <v>5</v>
      </c>
      <c r="D104" s="149" t="s">
        <v>1009</v>
      </c>
      <c r="E104" s="150" t="s">
        <v>19</v>
      </c>
      <c r="F104" s="151">
        <v>1</v>
      </c>
      <c r="G104" s="220">
        <v>1069.3499999999999</v>
      </c>
      <c r="H104" s="218">
        <f>IFERROR(ROUND($G104*$F104,2),"")</f>
        <v>1069.3499999999999</v>
      </c>
    </row>
    <row r="105" spans="1:8" ht="24">
      <c r="B105" s="148"/>
      <c r="C105" s="148"/>
      <c r="D105" s="221" t="s">
        <v>987</v>
      </c>
      <c r="E105" s="150" t="s">
        <v>744</v>
      </c>
      <c r="F105" s="151"/>
      <c r="G105" s="149" t="s">
        <v>581</v>
      </c>
      <c r="H105" s="218">
        <f>ROUND(SUM(H103+H97+H93+H91+H79+H65+H55+H50+H27+H21+H9+H5),2)</f>
        <v>335703.55</v>
      </c>
    </row>
    <row r="106" spans="1:8">
      <c r="B106" s="148"/>
      <c r="C106" s="148"/>
      <c r="D106" s="149" t="s">
        <v>744</v>
      </c>
      <c r="E106" s="150" t="s">
        <v>744</v>
      </c>
      <c r="F106" s="151"/>
      <c r="G106" s="108">
        <v>0</v>
      </c>
      <c r="H106" s="153">
        <f>IFERROR(ROUND($G106*$F106,2),"")</f>
        <v>0</v>
      </c>
    </row>
    <row r="107" spans="1:8">
      <c r="B107" s="148"/>
      <c r="C107" s="148"/>
      <c r="D107" s="149" t="s">
        <v>744</v>
      </c>
      <c r="E107" s="150" t="s">
        <v>744</v>
      </c>
      <c r="F107" s="151"/>
      <c r="G107" s="108">
        <v>0</v>
      </c>
      <c r="H107" s="153">
        <f>IFERROR(ROUND($G107*$F107,2),"")</f>
        <v>0</v>
      </c>
    </row>
    <row r="108" spans="1:8">
      <c r="B108" s="148"/>
      <c r="C108" s="148"/>
      <c r="D108" s="149" t="s">
        <v>744</v>
      </c>
      <c r="E108" s="150" t="s">
        <v>744</v>
      </c>
      <c r="F108" s="151"/>
      <c r="G108" s="108">
        <v>0</v>
      </c>
      <c r="H108" s="153">
        <f>IFERROR(ROUND($G108*$F108,2),"")</f>
        <v>0</v>
      </c>
    </row>
    <row r="109" spans="1:8">
      <c r="B109" s="148"/>
      <c r="C109" s="148"/>
      <c r="D109" s="149" t="s">
        <v>744</v>
      </c>
      <c r="E109" s="150" t="s">
        <v>744</v>
      </c>
      <c r="F109" s="151"/>
      <c r="G109" s="108">
        <v>0</v>
      </c>
      <c r="H109" s="153">
        <f>IFERROR(ROUND($G109*$F109,2),"")</f>
        <v>0</v>
      </c>
    </row>
    <row r="110" spans="1:8">
      <c r="B110" s="148"/>
      <c r="C110" s="148"/>
      <c r="D110" s="149"/>
      <c r="E110" s="150"/>
      <c r="F110" s="151"/>
      <c r="G110" s="108"/>
      <c r="H110" s="153"/>
    </row>
    <row r="111" spans="1:8">
      <c r="B111" s="148"/>
      <c r="C111" s="148"/>
      <c r="D111" s="149" t="s">
        <v>744</v>
      </c>
      <c r="E111" s="150" t="s">
        <v>744</v>
      </c>
      <c r="F111" s="151"/>
      <c r="G111" s="108">
        <v>0</v>
      </c>
      <c r="H111" s="153">
        <f>IFERROR(ROUND($G111*$F111,2),"")</f>
        <v>0</v>
      </c>
    </row>
    <row r="112" spans="1:8">
      <c r="B112" s="148"/>
      <c r="C112" s="148"/>
      <c r="D112" s="149" t="s">
        <v>744</v>
      </c>
      <c r="E112" s="150" t="s">
        <v>744</v>
      </c>
      <c r="F112" s="151"/>
      <c r="G112" s="108">
        <v>0</v>
      </c>
      <c r="H112" s="153">
        <f>IFERROR(ROUND($G112*$F112,2),"")</f>
        <v>0</v>
      </c>
    </row>
    <row r="113" spans="2:8">
      <c r="B113" s="148"/>
      <c r="C113" s="148"/>
      <c r="D113" s="149" t="s">
        <v>744</v>
      </c>
      <c r="E113" s="150" t="s">
        <v>744</v>
      </c>
      <c r="F113" s="151"/>
      <c r="G113" s="108">
        <v>0</v>
      </c>
      <c r="H113" s="153">
        <f>IFERROR(ROUND($G113*$F113,2),"")</f>
        <v>0</v>
      </c>
    </row>
    <row r="114" spans="2:8">
      <c r="B114" s="148"/>
      <c r="C114" s="148"/>
      <c r="D114" s="149" t="s">
        <v>744</v>
      </c>
      <c r="E114" s="150" t="s">
        <v>744</v>
      </c>
      <c r="F114" s="151"/>
      <c r="G114" s="108">
        <v>0</v>
      </c>
      <c r="H114" s="153">
        <f>IFERROR(ROUND($G114*$F114,2),"")</f>
        <v>0</v>
      </c>
    </row>
    <row r="115" spans="2:8">
      <c r="B115" s="148"/>
      <c r="C115" s="148"/>
      <c r="D115" s="149"/>
      <c r="E115" s="150"/>
      <c r="F115" s="151"/>
      <c r="G115" s="108"/>
      <c r="H115" s="153"/>
    </row>
    <row r="116" spans="2:8">
      <c r="B116" s="148"/>
      <c r="C116" s="148"/>
      <c r="D116" s="149" t="s">
        <v>744</v>
      </c>
      <c r="E116" s="150" t="s">
        <v>744</v>
      </c>
      <c r="F116" s="151"/>
      <c r="G116" s="108">
        <v>0</v>
      </c>
      <c r="H116" s="153">
        <f t="shared" ref="H116:H143" si="5">IFERROR(ROUND($G116*$F116,2),"")</f>
        <v>0</v>
      </c>
    </row>
    <row r="117" spans="2:8">
      <c r="B117" s="148"/>
      <c r="C117" s="148"/>
      <c r="D117" s="149" t="s">
        <v>744</v>
      </c>
      <c r="E117" s="150" t="s">
        <v>744</v>
      </c>
      <c r="F117" s="151"/>
      <c r="G117" s="108">
        <v>0</v>
      </c>
      <c r="H117" s="153">
        <f t="shared" si="5"/>
        <v>0</v>
      </c>
    </row>
    <row r="118" spans="2:8">
      <c r="B118" s="148"/>
      <c r="C118" s="148"/>
      <c r="D118" s="149" t="s">
        <v>744</v>
      </c>
      <c r="E118" s="150" t="s">
        <v>744</v>
      </c>
      <c r="F118" s="151"/>
      <c r="G118" s="108">
        <v>0</v>
      </c>
      <c r="H118" s="153">
        <f t="shared" si="5"/>
        <v>0</v>
      </c>
    </row>
    <row r="119" spans="2:8">
      <c r="B119" s="148"/>
      <c r="C119" s="148"/>
      <c r="D119" s="149" t="s">
        <v>744</v>
      </c>
      <c r="E119" s="150" t="s">
        <v>744</v>
      </c>
      <c r="F119" s="151"/>
      <c r="G119" s="108">
        <v>0</v>
      </c>
      <c r="H119" s="153">
        <f t="shared" si="5"/>
        <v>0</v>
      </c>
    </row>
    <row r="120" spans="2:8">
      <c r="B120" s="148"/>
      <c r="C120" s="148"/>
      <c r="D120" s="149" t="s">
        <v>744</v>
      </c>
      <c r="E120" s="150" t="s">
        <v>744</v>
      </c>
      <c r="F120" s="151"/>
      <c r="G120" s="108">
        <v>0</v>
      </c>
      <c r="H120" s="153">
        <f t="shared" si="5"/>
        <v>0</v>
      </c>
    </row>
    <row r="121" spans="2:8">
      <c r="B121" s="148"/>
      <c r="C121" s="148"/>
      <c r="D121" s="149" t="s">
        <v>744</v>
      </c>
      <c r="E121" s="150" t="s">
        <v>744</v>
      </c>
      <c r="F121" s="151"/>
      <c r="G121" s="108">
        <v>0</v>
      </c>
      <c r="H121" s="153">
        <f t="shared" si="5"/>
        <v>0</v>
      </c>
    </row>
    <row r="122" spans="2:8">
      <c r="B122" s="148"/>
      <c r="C122" s="148"/>
      <c r="D122" s="149" t="s">
        <v>744</v>
      </c>
      <c r="E122" s="150" t="s">
        <v>744</v>
      </c>
      <c r="F122" s="151"/>
      <c r="G122" s="108">
        <v>0</v>
      </c>
      <c r="H122" s="153">
        <f t="shared" si="5"/>
        <v>0</v>
      </c>
    </row>
    <row r="123" spans="2:8">
      <c r="B123" s="148"/>
      <c r="C123" s="148"/>
      <c r="D123" s="149" t="s">
        <v>744</v>
      </c>
      <c r="E123" s="150" t="s">
        <v>744</v>
      </c>
      <c r="F123" s="151"/>
      <c r="G123" s="108">
        <v>0</v>
      </c>
      <c r="H123" s="153">
        <f t="shared" si="5"/>
        <v>0</v>
      </c>
    </row>
    <row r="124" spans="2:8">
      <c r="B124" s="148"/>
      <c r="C124" s="148"/>
      <c r="D124" s="149" t="s">
        <v>744</v>
      </c>
      <c r="E124" s="150" t="s">
        <v>744</v>
      </c>
      <c r="F124" s="151"/>
      <c r="G124" s="108">
        <v>0</v>
      </c>
      <c r="H124" s="153">
        <f t="shared" si="5"/>
        <v>0</v>
      </c>
    </row>
    <row r="125" spans="2:8">
      <c r="B125" s="148"/>
      <c r="C125" s="148"/>
      <c r="D125" s="149" t="s">
        <v>744</v>
      </c>
      <c r="E125" s="150" t="s">
        <v>744</v>
      </c>
      <c r="F125" s="151"/>
      <c r="G125" s="108">
        <v>0</v>
      </c>
      <c r="H125" s="153">
        <f t="shared" si="5"/>
        <v>0</v>
      </c>
    </row>
    <row r="126" spans="2:8">
      <c r="B126" s="148"/>
      <c r="C126" s="148"/>
      <c r="D126" s="149" t="s">
        <v>744</v>
      </c>
      <c r="E126" s="150" t="s">
        <v>744</v>
      </c>
      <c r="F126" s="151"/>
      <c r="G126" s="108">
        <v>0</v>
      </c>
      <c r="H126" s="153">
        <f t="shared" si="5"/>
        <v>0</v>
      </c>
    </row>
    <row r="127" spans="2:8">
      <c r="B127" s="148"/>
      <c r="C127" s="148"/>
      <c r="D127" s="149" t="s">
        <v>744</v>
      </c>
      <c r="E127" s="150" t="s">
        <v>744</v>
      </c>
      <c r="F127" s="151"/>
      <c r="G127" s="108">
        <v>0</v>
      </c>
      <c r="H127" s="153">
        <f t="shared" si="5"/>
        <v>0</v>
      </c>
    </row>
    <row r="128" spans="2:8">
      <c r="B128" s="148"/>
      <c r="C128" s="148"/>
      <c r="D128" s="149" t="s">
        <v>744</v>
      </c>
      <c r="E128" s="150" t="s">
        <v>744</v>
      </c>
      <c r="F128" s="151"/>
      <c r="G128" s="108">
        <v>0</v>
      </c>
      <c r="H128" s="153">
        <f t="shared" si="5"/>
        <v>0</v>
      </c>
    </row>
    <row r="129" spans="2:8">
      <c r="B129" s="148"/>
      <c r="C129" s="148"/>
      <c r="D129" s="149" t="s">
        <v>744</v>
      </c>
      <c r="E129" s="150" t="s">
        <v>744</v>
      </c>
      <c r="F129" s="151"/>
      <c r="G129" s="108">
        <v>0</v>
      </c>
      <c r="H129" s="153">
        <f t="shared" si="5"/>
        <v>0</v>
      </c>
    </row>
    <row r="130" spans="2:8">
      <c r="B130" s="148"/>
      <c r="C130" s="148"/>
      <c r="D130" s="149" t="s">
        <v>744</v>
      </c>
      <c r="E130" s="150" t="s">
        <v>744</v>
      </c>
      <c r="F130" s="151"/>
      <c r="G130" s="108">
        <v>0</v>
      </c>
      <c r="H130" s="153">
        <f t="shared" si="5"/>
        <v>0</v>
      </c>
    </row>
    <row r="131" spans="2:8">
      <c r="B131" s="148"/>
      <c r="C131" s="148"/>
      <c r="D131" s="149" t="s">
        <v>744</v>
      </c>
      <c r="E131" s="150" t="s">
        <v>744</v>
      </c>
      <c r="F131" s="151"/>
      <c r="G131" s="108">
        <v>0</v>
      </c>
      <c r="H131" s="153">
        <f t="shared" si="5"/>
        <v>0</v>
      </c>
    </row>
    <row r="132" spans="2:8">
      <c r="B132" s="148"/>
      <c r="C132" s="148"/>
      <c r="D132" s="149" t="s">
        <v>744</v>
      </c>
      <c r="E132" s="150" t="s">
        <v>744</v>
      </c>
      <c r="F132" s="151"/>
      <c r="G132" s="108">
        <v>0</v>
      </c>
      <c r="H132" s="153">
        <f t="shared" si="5"/>
        <v>0</v>
      </c>
    </row>
    <row r="133" spans="2:8">
      <c r="B133" s="148"/>
      <c r="C133" s="148"/>
      <c r="D133" s="149" t="s">
        <v>744</v>
      </c>
      <c r="E133" s="150" t="s">
        <v>744</v>
      </c>
      <c r="F133" s="151"/>
      <c r="G133" s="108">
        <v>0</v>
      </c>
      <c r="H133" s="153">
        <f t="shared" si="5"/>
        <v>0</v>
      </c>
    </row>
    <row r="134" spans="2:8">
      <c r="B134" s="148"/>
      <c r="C134" s="148"/>
      <c r="D134" s="149" t="s">
        <v>744</v>
      </c>
      <c r="E134" s="150" t="s">
        <v>744</v>
      </c>
      <c r="F134" s="151"/>
      <c r="G134" s="108">
        <v>0</v>
      </c>
      <c r="H134" s="153">
        <f t="shared" si="5"/>
        <v>0</v>
      </c>
    </row>
    <row r="135" spans="2:8">
      <c r="B135" s="148"/>
      <c r="C135" s="148"/>
      <c r="D135" s="149" t="s">
        <v>744</v>
      </c>
      <c r="E135" s="150" t="s">
        <v>744</v>
      </c>
      <c r="F135" s="151"/>
      <c r="G135" s="108">
        <v>0</v>
      </c>
      <c r="H135" s="153">
        <f t="shared" si="5"/>
        <v>0</v>
      </c>
    </row>
    <row r="136" spans="2:8">
      <c r="B136" s="148"/>
      <c r="C136" s="148"/>
      <c r="D136" s="149" t="s">
        <v>744</v>
      </c>
      <c r="E136" s="150" t="s">
        <v>744</v>
      </c>
      <c r="F136" s="151"/>
      <c r="G136" s="108">
        <v>0</v>
      </c>
      <c r="H136" s="153">
        <f t="shared" si="5"/>
        <v>0</v>
      </c>
    </row>
    <row r="137" spans="2:8">
      <c r="B137" s="148"/>
      <c r="C137" s="148"/>
      <c r="D137" s="149" t="s">
        <v>744</v>
      </c>
      <c r="E137" s="150" t="s">
        <v>744</v>
      </c>
      <c r="F137" s="151"/>
      <c r="G137" s="108">
        <v>0</v>
      </c>
      <c r="H137" s="153">
        <f t="shared" si="5"/>
        <v>0</v>
      </c>
    </row>
    <row r="138" spans="2:8">
      <c r="B138" s="148"/>
      <c r="C138" s="148"/>
      <c r="D138" s="149" t="s">
        <v>744</v>
      </c>
      <c r="E138" s="150" t="s">
        <v>744</v>
      </c>
      <c r="F138" s="151"/>
      <c r="G138" s="108">
        <v>0</v>
      </c>
      <c r="H138" s="153">
        <f t="shared" si="5"/>
        <v>0</v>
      </c>
    </row>
    <row r="139" spans="2:8">
      <c r="B139" s="148"/>
      <c r="C139" s="148"/>
      <c r="D139" s="149" t="s">
        <v>744</v>
      </c>
      <c r="E139" s="150" t="s">
        <v>744</v>
      </c>
      <c r="F139" s="151"/>
      <c r="G139" s="108">
        <v>0</v>
      </c>
      <c r="H139" s="153">
        <f t="shared" si="5"/>
        <v>0</v>
      </c>
    </row>
    <row r="140" spans="2:8">
      <c r="B140" s="148"/>
      <c r="C140" s="148"/>
      <c r="D140" s="149" t="s">
        <v>744</v>
      </c>
      <c r="E140" s="150" t="s">
        <v>744</v>
      </c>
      <c r="F140" s="151"/>
      <c r="G140" s="108">
        <v>0</v>
      </c>
      <c r="H140" s="153">
        <f t="shared" si="5"/>
        <v>0</v>
      </c>
    </row>
    <row r="141" spans="2:8">
      <c r="B141" s="148"/>
      <c r="C141" s="148"/>
      <c r="D141" s="149" t="s">
        <v>744</v>
      </c>
      <c r="E141" s="150" t="s">
        <v>744</v>
      </c>
      <c r="F141" s="151"/>
      <c r="G141" s="108">
        <v>0</v>
      </c>
      <c r="H141" s="153">
        <f t="shared" si="5"/>
        <v>0</v>
      </c>
    </row>
    <row r="142" spans="2:8">
      <c r="B142" s="148"/>
      <c r="C142" s="148"/>
      <c r="D142" s="149" t="s">
        <v>744</v>
      </c>
      <c r="E142" s="150" t="s">
        <v>744</v>
      </c>
      <c r="F142" s="151"/>
      <c r="G142" s="108">
        <v>0</v>
      </c>
      <c r="H142" s="153">
        <f t="shared" si="5"/>
        <v>0</v>
      </c>
    </row>
    <row r="143" spans="2:8">
      <c r="B143" s="148"/>
      <c r="C143" s="148"/>
      <c r="D143" s="149" t="s">
        <v>744</v>
      </c>
      <c r="E143" s="150" t="s">
        <v>744</v>
      </c>
      <c r="F143" s="151"/>
      <c r="G143" s="108">
        <v>0</v>
      </c>
      <c r="H143" s="153">
        <f t="shared" si="5"/>
        <v>0</v>
      </c>
    </row>
    <row r="144" spans="2:8">
      <c r="B144" s="148"/>
      <c r="C144" s="148"/>
      <c r="D144" s="149"/>
      <c r="E144" s="150"/>
      <c r="F144" s="151"/>
      <c r="G144" s="108"/>
      <c r="H144" s="153"/>
    </row>
    <row r="145" spans="1:8">
      <c r="B145" s="148"/>
      <c r="C145" s="148"/>
      <c r="D145" s="149" t="s">
        <v>744</v>
      </c>
      <c r="E145" s="150" t="s">
        <v>744</v>
      </c>
      <c r="F145" s="151"/>
      <c r="G145" s="108">
        <v>0</v>
      </c>
      <c r="H145" s="153">
        <f>IFERROR(ROUND($G145*$F145,2),"")</f>
        <v>0</v>
      </c>
    </row>
    <row r="146" spans="1:8">
      <c r="B146" s="148"/>
      <c r="C146" s="148"/>
      <c r="D146" s="149"/>
      <c r="E146" s="150"/>
      <c r="F146" s="151"/>
      <c r="G146" s="108"/>
      <c r="H146" s="153"/>
    </row>
    <row r="147" spans="1:8">
      <c r="B147" s="148"/>
      <c r="C147" s="148"/>
      <c r="D147" s="149" t="s">
        <v>744</v>
      </c>
      <c r="E147" s="150" t="s">
        <v>744</v>
      </c>
      <c r="F147" s="151"/>
      <c r="G147" s="108">
        <v>0</v>
      </c>
      <c r="H147" s="153">
        <f>IFERROR(ROUND($G147*$F147,2),"")</f>
        <v>0</v>
      </c>
    </row>
    <row r="148" spans="1:8">
      <c r="B148" s="148"/>
      <c r="C148" s="148"/>
      <c r="D148" s="149"/>
      <c r="E148" s="150"/>
      <c r="F148" s="151"/>
      <c r="G148" s="152"/>
    </row>
    <row r="149" spans="1:8">
      <c r="A149" s="109"/>
      <c r="B149" s="110"/>
      <c r="C149" s="110"/>
      <c r="D149" s="110"/>
      <c r="E149" s="110"/>
      <c r="F149" s="119"/>
      <c r="G149" s="111"/>
      <c r="H149" s="85"/>
    </row>
    <row r="150" spans="1:8">
      <c r="A150" s="112"/>
      <c r="B150" s="112"/>
      <c r="C150" s="112"/>
    </row>
    <row r="151" spans="1:8">
      <c r="A151" s="112"/>
      <c r="B151" s="112"/>
      <c r="C151" s="112"/>
    </row>
    <row r="152" spans="1:8">
      <c r="A152" s="112"/>
      <c r="B152" s="112"/>
      <c r="C152" s="112"/>
      <c r="D152" s="116"/>
    </row>
    <row r="153" spans="1:8">
      <c r="A153" s="112"/>
      <c r="B153" s="112"/>
      <c r="C153" s="112"/>
    </row>
    <row r="154" spans="1:8">
      <c r="A154" s="112"/>
      <c r="B154" s="112"/>
      <c r="C154" s="112"/>
    </row>
    <row r="155" spans="1:8">
      <c r="A155" s="112"/>
      <c r="B155" s="112"/>
      <c r="C155" s="112"/>
    </row>
    <row r="156" spans="1:8">
      <c r="A156" s="112"/>
      <c r="B156" s="112"/>
      <c r="C156" s="112"/>
    </row>
    <row r="157" spans="1:8">
      <c r="A157" s="112"/>
      <c r="B157" s="112"/>
      <c r="C157" s="112"/>
    </row>
    <row r="158" spans="1:8">
      <c r="A158" s="117"/>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1">
    <tabColor rgb="FF002060"/>
    <pageSetUpPr fitToPage="1"/>
  </sheetPr>
  <dimension ref="A1:XEP216"/>
  <sheetViews>
    <sheetView view="pageBreakPreview" topLeftCell="A204" zoomScale="80" zoomScaleNormal="80" zoomScaleSheetLayoutView="80" zoomScalePageLayoutView="70" workbookViewId="0">
      <selection activeCell="J207" sqref="J207"/>
    </sheetView>
  </sheetViews>
  <sheetFormatPr defaultColWidth="9" defaultRowHeight="20.100000000000001" customHeight="1"/>
  <cols>
    <col min="1" max="1" width="42.125" style="249" customWidth="1"/>
    <col min="2" max="2" width="16.75" style="182" customWidth="1"/>
    <col min="3" max="3" width="19" style="183" customWidth="1"/>
    <col min="4" max="4" width="17.875" style="183" customWidth="1"/>
    <col min="5" max="5" width="17.625" style="183" customWidth="1"/>
    <col min="6" max="6" width="18" style="183" bestFit="1" customWidth="1"/>
    <col min="7" max="7" width="16.125" style="183" customWidth="1"/>
    <col min="8" max="8" width="17.25" style="183" customWidth="1"/>
    <col min="9" max="9" width="14.375" style="249" customWidth="1"/>
    <col min="10" max="10" width="11.75" style="248"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689" t="s">
        <v>772</v>
      </c>
      <c r="B1" s="689"/>
      <c r="C1" s="689"/>
      <c r="D1" s="689"/>
      <c r="E1" s="689"/>
      <c r="F1" s="689"/>
      <c r="G1" s="689"/>
      <c r="H1" s="689"/>
      <c r="I1" s="689"/>
      <c r="J1" s="68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586</v>
      </c>
    </row>
    <row r="2" spans="1:990 16370:16370" s="17" customFormat="1" ht="20.100000000000001" customHeight="1">
      <c r="A2" s="468" t="str">
        <f>BDI!$A$4</f>
        <v>OBRA:</v>
      </c>
      <c r="B2" s="691" t="str">
        <f>ORCAMENTO!C2</f>
        <v>CONSTRUÇÃO DE PARCÃO</v>
      </c>
      <c r="C2" s="691"/>
      <c r="D2" s="691"/>
      <c r="E2" s="691"/>
      <c r="F2" s="691"/>
      <c r="G2" s="691"/>
      <c r="H2" s="691"/>
      <c r="I2" s="691"/>
      <c r="J2" s="69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468" t="str">
        <f>BDI!$A$5</f>
        <v>ENDEREÇO:</v>
      </c>
      <c r="B3" s="692" t="str">
        <f>ORCAMENTO!C3</f>
        <v>PARQUE MUNICIPAL ELCI PEREIRA, BAIRRO RICARDO HOLZ, BAIXO GUANDU - ES</v>
      </c>
      <c r="C3" s="693"/>
      <c r="D3" s="693"/>
      <c r="E3" s="693"/>
      <c r="F3" s="693"/>
      <c r="G3" s="693"/>
      <c r="H3" s="693"/>
      <c r="I3" s="693"/>
      <c r="J3" s="694"/>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600</v>
      </c>
    </row>
    <row r="4" spans="1:990 16370:16370" ht="20.100000000000001" customHeight="1">
      <c r="A4" s="469">
        <v>1</v>
      </c>
      <c r="B4" s="690" t="str">
        <f>INDEX(ORCAMENTO!$E:$E,MATCH(A4,ORCAMENTO!$B:$B,0))</f>
        <v>SERVIÇOS PRELIMINARES</v>
      </c>
      <c r="C4" s="690"/>
      <c r="D4" s="690"/>
      <c r="E4" s="690"/>
      <c r="F4" s="690"/>
      <c r="G4" s="690"/>
      <c r="H4" s="690"/>
      <c r="I4" s="690"/>
      <c r="J4" s="690"/>
    </row>
    <row r="5" spans="1:990 16370:16370" ht="24.75" customHeight="1">
      <c r="A5" s="470" t="s">
        <v>757</v>
      </c>
      <c r="B5" s="675" t="str">
        <f>INDEX(ORCAMENTO!$E:$E,MATCH(A5,ORCAMENTO!$B:$B,0))</f>
        <v>Placa De Obra Nas Dimensões De 2.0 X 4.0 M, Padrão Der</v>
      </c>
      <c r="C5" s="675"/>
      <c r="D5" s="675"/>
      <c r="E5" s="675"/>
      <c r="F5" s="675"/>
      <c r="G5" s="675"/>
      <c r="H5" s="675"/>
      <c r="I5" s="471" t="str">
        <f>INDEX(ORCAMENTO!$F:$F,MATCH(A5,ORCAMENTO!$B:$B,0))</f>
        <v>m2</v>
      </c>
      <c r="J5" s="472">
        <f>SUM(J7:J7)</f>
        <v>8</v>
      </c>
    </row>
    <row r="6" spans="1:990 16370:16370" ht="21.95" customHeight="1">
      <c r="A6" s="473" t="s">
        <v>590</v>
      </c>
      <c r="B6" s="474" t="s">
        <v>7484</v>
      </c>
      <c r="C6" s="474" t="s">
        <v>7485</v>
      </c>
      <c r="D6" s="474"/>
      <c r="E6" s="473"/>
      <c r="F6" s="473"/>
      <c r="G6" s="473"/>
      <c r="H6" s="473"/>
      <c r="I6" s="473"/>
      <c r="J6" s="475"/>
    </row>
    <row r="7" spans="1:990 16370:16370" s="181" customFormat="1" ht="40.15" customHeight="1">
      <c r="A7" s="476" t="s">
        <v>19385</v>
      </c>
      <c r="B7" s="477">
        <v>4</v>
      </c>
      <c r="C7" s="477">
        <v>2</v>
      </c>
      <c r="D7" s="478"/>
      <c r="E7" s="479"/>
      <c r="F7" s="480"/>
      <c r="G7" s="480"/>
      <c r="H7" s="481"/>
      <c r="I7" s="480"/>
      <c r="J7" s="482">
        <f>B7*C7</f>
        <v>8</v>
      </c>
      <c r="K7" s="28"/>
      <c r="L7" s="28"/>
      <c r="M7" s="28"/>
      <c r="N7" s="28"/>
    </row>
    <row r="8" spans="1:990 16370:16370" ht="27.75" customHeight="1">
      <c r="A8" s="470" t="s">
        <v>821</v>
      </c>
      <c r="B8" s="675" t="str">
        <f>INDEX(ORCAMENTO!$E:$E,MATCH(A8,ORCAMENTO!$B:$B,0))</f>
        <v>Tapume Com Telha Metálica. Af_03/2024</v>
      </c>
      <c r="C8" s="675"/>
      <c r="D8" s="675"/>
      <c r="E8" s="675"/>
      <c r="F8" s="675"/>
      <c r="G8" s="675"/>
      <c r="H8" s="675"/>
      <c r="I8" s="471" t="str">
        <f>INDEX(ORCAMENTO!$F:$F,MATCH(A8,ORCAMENTO!$B:$B,0))</f>
        <v>m2</v>
      </c>
      <c r="J8" s="472">
        <f>SUM(J10:J10)</f>
        <v>167.86</v>
      </c>
    </row>
    <row r="9" spans="1:990 16370:16370" ht="21.95" customHeight="1">
      <c r="A9" s="473" t="s">
        <v>590</v>
      </c>
      <c r="B9" s="474" t="s">
        <v>820</v>
      </c>
      <c r="C9" s="474" t="s">
        <v>819</v>
      </c>
      <c r="D9" s="474"/>
      <c r="E9" s="473"/>
      <c r="F9" s="473"/>
      <c r="G9" s="473"/>
      <c r="H9" s="473"/>
      <c r="I9" s="473"/>
      <c r="J9" s="475"/>
    </row>
    <row r="10" spans="1:990 16370:16370" s="181" customFormat="1" ht="40.15" customHeight="1">
      <c r="A10" s="476" t="s">
        <v>20857</v>
      </c>
      <c r="B10" s="477">
        <f>14+20+14+7.1+4.15+5.8+4.15+7.1</f>
        <v>76.3</v>
      </c>
      <c r="C10" s="477">
        <v>2.2000000000000002</v>
      </c>
      <c r="D10" s="483"/>
      <c r="E10" s="484"/>
      <c r="F10" s="480"/>
      <c r="G10" s="480"/>
      <c r="H10" s="480"/>
      <c r="I10" s="480"/>
      <c r="J10" s="482">
        <f>B10*C10</f>
        <v>167.86</v>
      </c>
      <c r="K10" s="668"/>
      <c r="L10" s="669"/>
      <c r="M10" s="669"/>
      <c r="N10" s="669"/>
      <c r="O10" s="669"/>
      <c r="P10" s="669"/>
    </row>
    <row r="11" spans="1:990 16370:16370" ht="27.75" customHeight="1">
      <c r="A11" s="470" t="s">
        <v>986</v>
      </c>
      <c r="B11" s="672" t="str">
        <f>INDEX(ORCAMENTO!$E:$E,MATCH(A11,ORCAMENTO!$B:$B,0))</f>
        <v>Raspagem Superficial E Limpeza Manual Do Terreno, Realizado Com O Uso De Ferramentas Manuais</v>
      </c>
      <c r="C11" s="673"/>
      <c r="D11" s="673"/>
      <c r="E11" s="673"/>
      <c r="F11" s="673"/>
      <c r="G11" s="673"/>
      <c r="H11" s="674"/>
      <c r="I11" s="471" t="str">
        <f>INDEX(ORCAMENTO!$F:$F,MATCH(A11,ORCAMENTO!$B:$B,0))</f>
        <v>m2</v>
      </c>
      <c r="J11" s="472">
        <f>SUM(J13:J15)</f>
        <v>231.17</v>
      </c>
    </row>
    <row r="12" spans="1:990 16370:16370" ht="21.95" customHeight="1">
      <c r="A12" s="473" t="s">
        <v>590</v>
      </c>
      <c r="B12" s="474" t="s">
        <v>7484</v>
      </c>
      <c r="C12" s="474" t="s">
        <v>820</v>
      </c>
      <c r="D12" s="474"/>
      <c r="E12" s="473"/>
      <c r="F12" s="473"/>
      <c r="G12" s="473"/>
      <c r="H12" s="473"/>
      <c r="I12" s="473"/>
      <c r="J12" s="475"/>
    </row>
    <row r="13" spans="1:990 16370:16370" s="181" customFormat="1" ht="40.15" customHeight="1">
      <c r="A13" s="476" t="s">
        <v>21057</v>
      </c>
      <c r="B13" s="477">
        <v>12</v>
      </c>
      <c r="C13" s="477">
        <v>18</v>
      </c>
      <c r="D13" s="483"/>
      <c r="E13" s="484"/>
      <c r="F13" s="480"/>
      <c r="G13" s="480"/>
      <c r="H13" s="480"/>
      <c r="I13" s="480"/>
      <c r="J13" s="482">
        <f>B13*C13</f>
        <v>216</v>
      </c>
      <c r="K13" s="668"/>
      <c r="L13" s="669"/>
      <c r="M13" s="669"/>
      <c r="N13" s="669"/>
      <c r="O13" s="669"/>
      <c r="P13" s="669"/>
    </row>
    <row r="14" spans="1:990 16370:16370" s="181" customFormat="1" ht="60.75" customHeight="1">
      <c r="A14" s="476" t="s">
        <v>21058</v>
      </c>
      <c r="B14" s="477">
        <v>2.15</v>
      </c>
      <c r="C14" s="477">
        <v>3.8</v>
      </c>
      <c r="D14" s="483"/>
      <c r="E14" s="484"/>
      <c r="F14" s="480"/>
      <c r="G14" s="480"/>
      <c r="H14" s="480"/>
      <c r="I14" s="480"/>
      <c r="J14" s="482">
        <f>B14*C14</f>
        <v>8.17</v>
      </c>
      <c r="K14" s="668"/>
      <c r="L14" s="669"/>
      <c r="M14" s="669"/>
      <c r="N14" s="669"/>
      <c r="O14" s="669"/>
      <c r="P14" s="669"/>
    </row>
    <row r="15" spans="1:990 16370:16370" s="181" customFormat="1" ht="60.75" customHeight="1">
      <c r="A15" s="476" t="s">
        <v>21071</v>
      </c>
      <c r="B15" s="477">
        <v>2</v>
      </c>
      <c r="C15" s="477">
        <v>3.5</v>
      </c>
      <c r="D15" s="483"/>
      <c r="E15" s="484"/>
      <c r="F15" s="480"/>
      <c r="G15" s="480"/>
      <c r="H15" s="480"/>
      <c r="I15" s="480"/>
      <c r="J15" s="482">
        <f>B15*C15</f>
        <v>7</v>
      </c>
      <c r="K15" s="668"/>
      <c r="L15" s="669"/>
      <c r="M15" s="669"/>
      <c r="N15" s="669"/>
      <c r="O15" s="669"/>
      <c r="P15" s="669"/>
    </row>
    <row r="16" spans="1:990 16370:16370" ht="29.25" customHeight="1">
      <c r="A16" s="469">
        <v>2</v>
      </c>
      <c r="B16" s="676" t="str">
        <f>INDEX(ORCAMENTO!$E:$E,MATCH(A16,ORCAMENTO!$B:$B,0))</f>
        <v>MOVIMENTAÇÕES DE TERRA</v>
      </c>
      <c r="C16" s="677"/>
      <c r="D16" s="677"/>
      <c r="E16" s="677"/>
      <c r="F16" s="677"/>
      <c r="G16" s="677"/>
      <c r="H16" s="677"/>
      <c r="I16" s="677"/>
      <c r="J16" s="678"/>
    </row>
    <row r="17" spans="1:20" ht="27.75" customHeight="1">
      <c r="A17" s="470" t="s">
        <v>836</v>
      </c>
      <c r="B17" s="675" t="str">
        <f>INDEX(ORCAMENTO!$E:$E,MATCH(A17,ORCAMENTO!$B:$B,0))</f>
        <v>Escavação Manual Em Material De 1A. Categoria, Até 1.50 M De Profundidade</v>
      </c>
      <c r="C17" s="675"/>
      <c r="D17" s="675"/>
      <c r="E17" s="675"/>
      <c r="F17" s="675"/>
      <c r="G17" s="675"/>
      <c r="H17" s="675"/>
      <c r="I17" s="471" t="str">
        <f>INDEX(ORCAMENTO!$F:$F,MATCH(A17,ORCAMENTO!$B:$B,0))</f>
        <v>m3</v>
      </c>
      <c r="J17" s="472">
        <f>SUM(J19:J30)</f>
        <v>6.1752500000000001</v>
      </c>
    </row>
    <row r="18" spans="1:20" ht="49.5" customHeight="1">
      <c r="A18" s="473" t="s">
        <v>590</v>
      </c>
      <c r="B18" s="474" t="s">
        <v>7484</v>
      </c>
      <c r="C18" s="474" t="s">
        <v>20663</v>
      </c>
      <c r="D18" s="474" t="s">
        <v>820</v>
      </c>
      <c r="E18" s="473" t="s">
        <v>19381</v>
      </c>
      <c r="F18" s="473" t="s">
        <v>877</v>
      </c>
      <c r="G18" s="473"/>
      <c r="H18" s="473"/>
      <c r="I18" s="473"/>
      <c r="J18" s="475"/>
    </row>
    <row r="19" spans="1:20" s="437" customFormat="1" ht="49.5" customHeight="1">
      <c r="A19" s="488" t="s">
        <v>20835</v>
      </c>
      <c r="B19" s="486">
        <f>0.15+0.1</f>
        <v>0.25</v>
      </c>
      <c r="C19" s="486">
        <v>0.25</v>
      </c>
      <c r="D19" s="489">
        <f>18+12+18+12</f>
        <v>60</v>
      </c>
      <c r="E19" s="490">
        <f t="shared" ref="E19:E23" si="0">B19*C19*D19</f>
        <v>3.75</v>
      </c>
      <c r="F19" s="486">
        <v>1</v>
      </c>
      <c r="G19" s="486"/>
      <c r="H19" s="486"/>
      <c r="I19" s="486"/>
      <c r="J19" s="487">
        <f>E19*F19</f>
        <v>3.75</v>
      </c>
      <c r="K19" s="463"/>
      <c r="O19" s="463"/>
      <c r="S19" s="462"/>
      <c r="T19" s="462"/>
    </row>
    <row r="20" spans="1:20" s="437" customFormat="1" ht="49.5" customHeight="1">
      <c r="A20" s="488" t="s">
        <v>20876</v>
      </c>
      <c r="B20" s="486">
        <f>0.15+0.1</f>
        <v>0.25</v>
      </c>
      <c r="C20" s="486">
        <v>0.25</v>
      </c>
      <c r="D20" s="489">
        <f>2.15+2.15+3.8</f>
        <v>8.1</v>
      </c>
      <c r="E20" s="490">
        <f t="shared" ref="E20" si="1">B20*C20*D20</f>
        <v>0.50624999999999998</v>
      </c>
      <c r="F20" s="486">
        <v>1</v>
      </c>
      <c r="G20" s="486"/>
      <c r="H20" s="486"/>
      <c r="I20" s="486"/>
      <c r="J20" s="487">
        <f>E20*F20</f>
        <v>0.50624999999999998</v>
      </c>
      <c r="K20" s="463"/>
      <c r="O20" s="463"/>
      <c r="S20" s="462"/>
      <c r="T20" s="462"/>
    </row>
    <row r="21" spans="1:20" s="437" customFormat="1" ht="53.25" customHeight="1">
      <c r="A21" s="488" t="s">
        <v>20838</v>
      </c>
      <c r="B21" s="486">
        <v>0.25</v>
      </c>
      <c r="C21" s="486">
        <v>0.25</v>
      </c>
      <c r="D21" s="489">
        <v>3</v>
      </c>
      <c r="E21" s="490">
        <f t="shared" si="0"/>
        <v>0.1875</v>
      </c>
      <c r="F21" s="486">
        <v>3</v>
      </c>
      <c r="G21" s="486"/>
      <c r="H21" s="486"/>
      <c r="I21" s="486"/>
      <c r="J21" s="487">
        <f>E21*F21</f>
        <v>0.5625</v>
      </c>
      <c r="O21" s="28"/>
    </row>
    <row r="22" spans="1:20" ht="36.75" customHeight="1">
      <c r="A22" s="488" t="s">
        <v>20664</v>
      </c>
      <c r="B22" s="486">
        <v>0.2</v>
      </c>
      <c r="C22" s="486">
        <v>0.4</v>
      </c>
      <c r="D22" s="486">
        <v>0.2</v>
      </c>
      <c r="E22" s="487">
        <f t="shared" si="0"/>
        <v>1.6000000000000004E-2</v>
      </c>
      <c r="F22" s="486">
        <f>2*2</f>
        <v>4</v>
      </c>
      <c r="G22" s="486"/>
      <c r="H22" s="486"/>
      <c r="I22" s="486"/>
      <c r="J22" s="487">
        <f t="shared" ref="J22" si="2">E22*F22</f>
        <v>6.4000000000000015E-2</v>
      </c>
    </row>
    <row r="23" spans="1:20" ht="36.75" customHeight="1">
      <c r="A23" s="488" t="s">
        <v>20877</v>
      </c>
      <c r="B23" s="486">
        <v>0.2</v>
      </c>
      <c r="C23" s="486">
        <v>0.5</v>
      </c>
      <c r="D23" s="486">
        <v>0.2</v>
      </c>
      <c r="E23" s="487">
        <f t="shared" si="0"/>
        <v>2.0000000000000004E-2</v>
      </c>
      <c r="F23" s="486">
        <v>6</v>
      </c>
      <c r="G23" s="486"/>
      <c r="H23" s="486"/>
      <c r="I23" s="486"/>
      <c r="J23" s="487">
        <f t="shared" ref="J23" si="3">E23*F23</f>
        <v>0.12000000000000002</v>
      </c>
    </row>
    <row r="24" spans="1:20" ht="51.75" customHeight="1">
      <c r="A24" s="488" t="s">
        <v>20878</v>
      </c>
      <c r="B24" s="486">
        <v>0.2</v>
      </c>
      <c r="C24" s="486">
        <v>0.6</v>
      </c>
      <c r="D24" s="486">
        <v>0.2</v>
      </c>
      <c r="E24" s="487">
        <f t="shared" ref="E24" si="4">B24*C24*D24</f>
        <v>2.4E-2</v>
      </c>
      <c r="F24" s="486">
        <v>2</v>
      </c>
      <c r="G24" s="486"/>
      <c r="H24" s="486"/>
      <c r="I24" s="486"/>
      <c r="J24" s="487">
        <f t="shared" ref="J24" si="5">E24*F24</f>
        <v>4.8000000000000001E-2</v>
      </c>
    </row>
    <row r="25" spans="1:20" ht="36.75" customHeight="1">
      <c r="A25" s="488" t="s">
        <v>20879</v>
      </c>
      <c r="B25" s="486">
        <v>0.2</v>
      </c>
      <c r="C25" s="486">
        <v>0.6</v>
      </c>
      <c r="D25" s="486">
        <v>0.2</v>
      </c>
      <c r="E25" s="487">
        <f>B25*C25*D25</f>
        <v>2.4E-2</v>
      </c>
      <c r="F25" s="486">
        <v>4</v>
      </c>
      <c r="G25" s="486"/>
      <c r="H25" s="486"/>
      <c r="I25" s="486"/>
      <c r="J25" s="487">
        <f>E25*F25</f>
        <v>9.6000000000000002E-2</v>
      </c>
    </row>
    <row r="26" spans="1:20" ht="36.75" customHeight="1">
      <c r="A26" s="488" t="s">
        <v>20880</v>
      </c>
      <c r="B26" s="486">
        <v>0.2</v>
      </c>
      <c r="C26" s="486">
        <v>0.6</v>
      </c>
      <c r="D26" s="486">
        <v>0.2</v>
      </c>
      <c r="E26" s="487">
        <f t="shared" ref="E26" si="6">B26*C26*D26</f>
        <v>2.4E-2</v>
      </c>
      <c r="F26" s="486">
        <v>10</v>
      </c>
      <c r="G26" s="486"/>
      <c r="H26" s="486"/>
      <c r="I26" s="486"/>
      <c r="J26" s="487">
        <f t="shared" ref="J26" si="7">E26*F26</f>
        <v>0.24</v>
      </c>
    </row>
    <row r="27" spans="1:20" ht="36.75" customHeight="1">
      <c r="A27" s="488" t="s">
        <v>20881</v>
      </c>
      <c r="B27" s="486">
        <v>0.2</v>
      </c>
      <c r="C27" s="486">
        <v>0.6</v>
      </c>
      <c r="D27" s="486">
        <v>0.2</v>
      </c>
      <c r="E27" s="487">
        <f t="shared" ref="E27" si="8">B27*C27*D27</f>
        <v>2.4E-2</v>
      </c>
      <c r="F27" s="486">
        <v>2</v>
      </c>
      <c r="G27" s="486"/>
      <c r="H27" s="486"/>
      <c r="I27" s="486"/>
      <c r="J27" s="487">
        <f t="shared" ref="J27" si="9">E27*F27</f>
        <v>4.8000000000000001E-2</v>
      </c>
    </row>
    <row r="28" spans="1:20" ht="36.75" customHeight="1">
      <c r="A28" s="488" t="s">
        <v>20882</v>
      </c>
      <c r="B28" s="486">
        <v>0.25</v>
      </c>
      <c r="C28" s="486">
        <v>0.25</v>
      </c>
      <c r="D28" s="486">
        <f>2.3+2.3+1.8+1.8</f>
        <v>8.1999999999999993</v>
      </c>
      <c r="E28" s="487">
        <f t="shared" ref="E28" si="10">B28*C28*D28</f>
        <v>0.51249999999999996</v>
      </c>
      <c r="F28" s="486">
        <v>1</v>
      </c>
      <c r="G28" s="486"/>
      <c r="H28" s="486"/>
      <c r="I28" s="486"/>
      <c r="J28" s="487">
        <f t="shared" ref="J28" si="11">E28*F28</f>
        <v>0.51249999999999996</v>
      </c>
    </row>
    <row r="29" spans="1:20" ht="36.75" customHeight="1">
      <c r="A29" s="488" t="s">
        <v>20886</v>
      </c>
      <c r="B29" s="486">
        <v>0.4</v>
      </c>
      <c r="C29" s="486">
        <v>0.6</v>
      </c>
      <c r="D29" s="486">
        <v>0.4</v>
      </c>
      <c r="E29" s="487">
        <f>B29*C29*D29</f>
        <v>9.6000000000000002E-2</v>
      </c>
      <c r="F29" s="486">
        <v>2</v>
      </c>
      <c r="G29" s="486"/>
      <c r="H29" s="486"/>
      <c r="I29" s="486"/>
      <c r="J29" s="487">
        <f>E29*F29</f>
        <v>0.192</v>
      </c>
    </row>
    <row r="30" spans="1:20" ht="36.75" customHeight="1">
      <c r="A30" s="488" t="s">
        <v>20931</v>
      </c>
      <c r="B30" s="486">
        <v>0.3</v>
      </c>
      <c r="C30" s="486">
        <v>0.6</v>
      </c>
      <c r="D30" s="486">
        <f>0.2</f>
        <v>0.2</v>
      </c>
      <c r="E30" s="487">
        <f t="shared" ref="E30" si="12">B30*C30*D30</f>
        <v>3.5999999999999997E-2</v>
      </c>
      <c r="F30" s="486">
        <v>1</v>
      </c>
      <c r="G30" s="486"/>
      <c r="H30" s="486"/>
      <c r="I30" s="486"/>
      <c r="J30" s="487">
        <f t="shared" ref="J30" si="13">E30*F30</f>
        <v>3.5999999999999997E-2</v>
      </c>
    </row>
    <row r="31" spans="1:20" s="497" customFormat="1" ht="34.5" customHeight="1">
      <c r="A31" s="470" t="s">
        <v>837</v>
      </c>
      <c r="B31" s="675" t="str">
        <f>INDEX(ORCAMENTO!$E:$E,MATCH(A31,ORCAMENTO!$B:$B,0))</f>
        <v>Reaterro Manual De Valas, Com Compactador De Solos De Percussão. Af_08/2023</v>
      </c>
      <c r="C31" s="675"/>
      <c r="D31" s="675"/>
      <c r="E31" s="675"/>
      <c r="F31" s="675"/>
      <c r="G31" s="675"/>
      <c r="H31" s="675"/>
      <c r="I31" s="471" t="str">
        <f>INDEX(ORCAMENTO!$F:$F,MATCH(A31,ORCAMENTO!$B:$B,0))</f>
        <v>m3</v>
      </c>
      <c r="J31" s="472">
        <f>SUM(J33:J36)</f>
        <v>2.1074999999999999</v>
      </c>
    </row>
    <row r="32" spans="1:20" s="497" customFormat="1" ht="33.75" customHeight="1">
      <c r="A32" s="473" t="s">
        <v>590</v>
      </c>
      <c r="B32" s="474" t="s">
        <v>7484</v>
      </c>
      <c r="C32" s="474" t="s">
        <v>7485</v>
      </c>
      <c r="D32" s="474" t="s">
        <v>820</v>
      </c>
      <c r="E32" s="473" t="s">
        <v>19381</v>
      </c>
      <c r="F32" s="473" t="s">
        <v>7487</v>
      </c>
      <c r="G32" s="474" t="s">
        <v>20832</v>
      </c>
      <c r="H32" s="474" t="s">
        <v>20833</v>
      </c>
      <c r="I32" s="473"/>
      <c r="J32" s="475"/>
    </row>
    <row r="33" spans="1:15" s="497" customFormat="1" ht="41.25" customHeight="1">
      <c r="A33" s="488" t="s">
        <v>20836</v>
      </c>
      <c r="B33" s="486">
        <v>0.1</v>
      </c>
      <c r="C33" s="486">
        <v>0.25</v>
      </c>
      <c r="D33" s="489">
        <v>60</v>
      </c>
      <c r="E33" s="490">
        <f>B33*C33*D33</f>
        <v>1.5</v>
      </c>
      <c r="F33" s="486">
        <v>1</v>
      </c>
      <c r="G33" s="486"/>
      <c r="H33" s="486"/>
      <c r="I33" s="486"/>
      <c r="J33" s="487">
        <f>E33*F33</f>
        <v>1.5</v>
      </c>
    </row>
    <row r="34" spans="1:15" s="497" customFormat="1" ht="57" customHeight="1">
      <c r="A34" s="488" t="s">
        <v>20883</v>
      </c>
      <c r="B34" s="486">
        <v>0.1</v>
      </c>
      <c r="C34" s="486">
        <v>0.25</v>
      </c>
      <c r="D34" s="489">
        <f>2.15+2.15+3.8</f>
        <v>8.1</v>
      </c>
      <c r="E34" s="490">
        <f>B34*C34*D34</f>
        <v>0.20250000000000001</v>
      </c>
      <c r="F34" s="486">
        <v>1</v>
      </c>
      <c r="G34" s="486"/>
      <c r="H34" s="486"/>
      <c r="I34" s="486"/>
      <c r="J34" s="487">
        <f>E34*F34</f>
        <v>0.20250000000000001</v>
      </c>
    </row>
    <row r="35" spans="1:15" ht="52.5" customHeight="1">
      <c r="A35" s="488" t="s">
        <v>20837</v>
      </c>
      <c r="B35" s="486">
        <v>0.1</v>
      </c>
      <c r="C35" s="486">
        <v>0.25</v>
      </c>
      <c r="D35" s="489">
        <v>2</v>
      </c>
      <c r="E35" s="490">
        <f>B35*C35*D35</f>
        <v>0.05</v>
      </c>
      <c r="F35" s="486">
        <v>4</v>
      </c>
      <c r="G35" s="486"/>
      <c r="H35" s="486"/>
      <c r="I35" s="486"/>
      <c r="J35" s="487">
        <f t="shared" ref="J35" si="14">E35*F35</f>
        <v>0.2</v>
      </c>
    </row>
    <row r="36" spans="1:15" ht="52.5" customHeight="1">
      <c r="A36" s="488" t="s">
        <v>20884</v>
      </c>
      <c r="B36" s="486">
        <v>0.1</v>
      </c>
      <c r="C36" s="486">
        <v>0.25</v>
      </c>
      <c r="D36" s="489">
        <f>2.3+2.3+1.8+1.8</f>
        <v>8.1999999999999993</v>
      </c>
      <c r="E36" s="490">
        <f>B36*C36*D36</f>
        <v>0.20499999999999999</v>
      </c>
      <c r="F36" s="486">
        <v>1</v>
      </c>
      <c r="G36" s="486"/>
      <c r="H36" s="486"/>
      <c r="I36" s="486"/>
      <c r="J36" s="487">
        <f t="shared" ref="J36" si="15">E36*F36</f>
        <v>0.20499999999999999</v>
      </c>
    </row>
    <row r="37" spans="1:15" s="497" customFormat="1" ht="34.5" customHeight="1">
      <c r="A37" s="470" t="s">
        <v>838</v>
      </c>
      <c r="B37" s="675" t="str">
        <f>INDEX(ORCAMENTO!$E:$E,MATCH(A37,ORCAMENTO!$B:$B,0))</f>
        <v>Aterro Manual Para Regularização Do Terreno Em Argila, Inclusive Adensamento Manual E Fornecimento Do Material (Máximo De 100M3)</v>
      </c>
      <c r="C37" s="675"/>
      <c r="D37" s="675"/>
      <c r="E37" s="675"/>
      <c r="F37" s="675"/>
      <c r="G37" s="675"/>
      <c r="H37" s="675"/>
      <c r="I37" s="471" t="str">
        <f>INDEX(ORCAMENTO!$F:$F,MATCH(A37,ORCAMENTO!$B:$B,0))</f>
        <v>m3</v>
      </c>
      <c r="J37" s="472">
        <f>SUM(J39)</f>
        <v>72.600000000000009</v>
      </c>
    </row>
    <row r="38" spans="1:15" s="497" customFormat="1" ht="33.75" customHeight="1">
      <c r="A38" s="473" t="s">
        <v>590</v>
      </c>
      <c r="B38" s="474" t="s">
        <v>7484</v>
      </c>
      <c r="C38" s="474" t="s">
        <v>820</v>
      </c>
      <c r="D38" s="474" t="s">
        <v>819</v>
      </c>
      <c r="E38" s="473"/>
      <c r="F38" s="473"/>
      <c r="G38" s="474"/>
      <c r="H38" s="474"/>
      <c r="I38" s="473"/>
      <c r="J38" s="475"/>
    </row>
    <row r="39" spans="1:15" s="497" customFormat="1" ht="41.25" customHeight="1">
      <c r="A39" s="488" t="s">
        <v>21418</v>
      </c>
      <c r="B39" s="486">
        <v>20</v>
      </c>
      <c r="C39" s="486">
        <v>18.149999999999999</v>
      </c>
      <c r="D39" s="489">
        <v>0.2</v>
      </c>
      <c r="E39" s="490"/>
      <c r="F39" s="486"/>
      <c r="G39" s="486"/>
      <c r="H39" s="486"/>
      <c r="I39" s="486"/>
      <c r="J39" s="487">
        <f>B39*C39*D39</f>
        <v>72.600000000000009</v>
      </c>
    </row>
    <row r="40" spans="1:15" s="181" customFormat="1" ht="38.25" customHeight="1">
      <c r="A40" s="469">
        <v>3</v>
      </c>
      <c r="B40" s="676" t="str">
        <f>INDEX(ORCAMENTO!$E:$E,MATCH(A40,ORCAMENTO!$B:$B,0))</f>
        <v>FECHAMENTOS</v>
      </c>
      <c r="C40" s="677"/>
      <c r="D40" s="677"/>
      <c r="E40" s="677"/>
      <c r="F40" s="677"/>
      <c r="G40" s="677"/>
      <c r="H40" s="677"/>
      <c r="I40" s="677"/>
      <c r="J40" s="678"/>
      <c r="K40" s="681"/>
      <c r="L40" s="682"/>
      <c r="M40" s="682"/>
      <c r="N40" s="682"/>
      <c r="O40" s="682"/>
    </row>
    <row r="41" spans="1:15" s="181" customFormat="1" ht="39" customHeight="1">
      <c r="A41" s="470" t="s">
        <v>834</v>
      </c>
      <c r="B41" s="672" t="str">
        <f>INDEX(ORCAMENTO!$E:$E,MATCH(A41,ORCAMENTO!$B:$B,0))</f>
        <v>Alambrado Com Tela Losangular De Arame Galvanizado, Fio Nº 12, Malha De 2" (50 Mm), Revestida Em Pvc, Fixada Em Estrutura Metálica Composta Por Tubos De Ferro Galvanizado, Montantes Verticais Ø 2.1/2" E Travessas Horizontais Ø 1", Incluindo Portão Metálico Tipo Padrão, Pintura Com Duas Demãos De Tinta Esmalte Sintético E Uma Demão De Fundo Anti-Corrosivo</v>
      </c>
      <c r="C41" s="673"/>
      <c r="D41" s="673"/>
      <c r="E41" s="673"/>
      <c r="F41" s="673"/>
      <c r="G41" s="673"/>
      <c r="H41" s="674"/>
      <c r="I41" s="471" t="str">
        <f>INDEX(ORCAMENTO!$F:$F,MATCH(A41,ORCAMENTO!$B:$B,0))</f>
        <v>m2</v>
      </c>
      <c r="J41" s="472">
        <f>ROUND(SUM(J43:J44),2)</f>
        <v>81.72</v>
      </c>
    </row>
    <row r="42" spans="1:15" s="181" customFormat="1" ht="34.5" customHeight="1">
      <c r="A42" s="473" t="s">
        <v>590</v>
      </c>
      <c r="B42" s="474" t="s">
        <v>820</v>
      </c>
      <c r="C42" s="474" t="s">
        <v>819</v>
      </c>
      <c r="D42" s="474"/>
      <c r="E42" s="473"/>
      <c r="F42" s="473"/>
      <c r="G42" s="473"/>
      <c r="H42" s="473"/>
      <c r="I42" s="473"/>
      <c r="J42" s="475"/>
      <c r="K42" s="681"/>
      <c r="L42" s="682"/>
      <c r="M42" s="682"/>
      <c r="N42" s="682"/>
    </row>
    <row r="43" spans="1:15" ht="33.75" customHeight="1">
      <c r="A43" s="476" t="s">
        <v>20875</v>
      </c>
      <c r="B43" s="492">
        <f>2.15+3.8+2.15</f>
        <v>8.1</v>
      </c>
      <c r="C43" s="486">
        <v>1.2</v>
      </c>
      <c r="D43" s="486"/>
      <c r="E43" s="486"/>
      <c r="F43" s="486"/>
      <c r="G43" s="486"/>
      <c r="H43" s="486"/>
      <c r="I43" s="486"/>
      <c r="J43" s="487">
        <f>B43*C43</f>
        <v>9.7199999999999989</v>
      </c>
    </row>
    <row r="44" spans="1:15" ht="33.75" customHeight="1">
      <c r="A44" s="476" t="s">
        <v>20874</v>
      </c>
      <c r="B44" s="492">
        <f>12+18+12+18</f>
        <v>60</v>
      </c>
      <c r="C44" s="486">
        <v>1.2</v>
      </c>
      <c r="D44" s="486"/>
      <c r="E44" s="486"/>
      <c r="F44" s="486"/>
      <c r="G44" s="486"/>
      <c r="H44" s="486"/>
      <c r="I44" s="486"/>
      <c r="J44" s="487">
        <f>B44*C44</f>
        <v>72</v>
      </c>
    </row>
    <row r="45" spans="1:15" s="181" customFormat="1" ht="34.5" customHeight="1">
      <c r="A45" s="470" t="s">
        <v>844</v>
      </c>
      <c r="B45" s="672" t="str">
        <f>INDEX(ORCAMENTO!$E:$E,MATCH(A45,ORCAMENTO!$B:$B,0))</f>
        <v>Assentamento De Meio-Fio Pré-Moldado De Concreto Com Dimensões De 15 X 12 X 30 X 100 Cm, Rejuntado Com Argamassa De Cimento E Areia No Traço 1:3</v>
      </c>
      <c r="C45" s="673"/>
      <c r="D45" s="673"/>
      <c r="E45" s="673"/>
      <c r="F45" s="673"/>
      <c r="G45" s="673"/>
      <c r="H45" s="674"/>
      <c r="I45" s="471" t="str">
        <f>INDEX(ORCAMENTO!$F:$F,MATCH(A45,ORCAMENTO!$B:$B,0))</f>
        <v>m</v>
      </c>
      <c r="J45" s="472">
        <f>ROUND(SUM(J47:J49),2)</f>
        <v>77.3</v>
      </c>
    </row>
    <row r="46" spans="1:15" s="181" customFormat="1" ht="34.5" customHeight="1">
      <c r="A46" s="473" t="s">
        <v>590</v>
      </c>
      <c r="B46" s="474" t="s">
        <v>820</v>
      </c>
      <c r="C46" s="474"/>
      <c r="D46" s="474"/>
      <c r="E46" s="473"/>
      <c r="F46" s="473"/>
      <c r="G46" s="473"/>
      <c r="H46" s="473"/>
      <c r="I46" s="473"/>
      <c r="J46" s="475"/>
      <c r="K46" s="681"/>
      <c r="L46" s="682"/>
      <c r="M46" s="682"/>
      <c r="N46" s="682"/>
    </row>
    <row r="47" spans="1:15" ht="33.75" customHeight="1">
      <c r="A47" s="476" t="s">
        <v>20840</v>
      </c>
      <c r="B47" s="492">
        <f>18+12+18+12</f>
        <v>60</v>
      </c>
      <c r="C47" s="486"/>
      <c r="D47" s="486"/>
      <c r="E47" s="486"/>
      <c r="F47" s="486"/>
      <c r="G47" s="486"/>
      <c r="H47" s="486"/>
      <c r="I47" s="486"/>
      <c r="J47" s="534">
        <f>B47</f>
        <v>60</v>
      </c>
    </row>
    <row r="48" spans="1:15" ht="33.75" customHeight="1">
      <c r="A48" s="476" t="s">
        <v>20885</v>
      </c>
      <c r="B48" s="492">
        <f>2.15+3.8+3.15</f>
        <v>9.1</v>
      </c>
      <c r="C48" s="486"/>
      <c r="D48" s="486"/>
      <c r="E48" s="486"/>
      <c r="F48" s="486"/>
      <c r="G48" s="486"/>
      <c r="H48" s="486"/>
      <c r="I48" s="486"/>
      <c r="J48" s="487">
        <f>B48</f>
        <v>9.1</v>
      </c>
    </row>
    <row r="49" spans="1:14" ht="33.75" customHeight="1">
      <c r="A49" s="476" t="s">
        <v>21063</v>
      </c>
      <c r="B49" s="492">
        <f>1.8+1.8+2.3+2.3</f>
        <v>8.1999999999999993</v>
      </c>
      <c r="C49" s="486"/>
      <c r="D49" s="486"/>
      <c r="E49" s="486"/>
      <c r="F49" s="486"/>
      <c r="G49" s="486"/>
      <c r="H49" s="486"/>
      <c r="I49" s="486"/>
      <c r="J49" s="487">
        <f>B49</f>
        <v>8.1999999999999993</v>
      </c>
    </row>
    <row r="50" spans="1:14" s="181" customFormat="1" ht="34.5" customHeight="1">
      <c r="A50" s="470" t="s">
        <v>845</v>
      </c>
      <c r="B50" s="672" t="str">
        <f>INDEX(ORCAMENTO!$E:$E,MATCH(A50,ORCAMENTO!$B:$B,0))</f>
        <v>Pilar De Madeira Roliça, Eucalipto Ou Equivalente Da Região, Fixado Com Vergalhão, Diâmetro De 16 A 20 Cm, Apoio Articulado, Comprimento De 6 M. Af_03/2024</v>
      </c>
      <c r="C50" s="673"/>
      <c r="D50" s="673"/>
      <c r="E50" s="673"/>
      <c r="F50" s="673"/>
      <c r="G50" s="673"/>
      <c r="H50" s="674"/>
      <c r="I50" s="471" t="str">
        <f>INDEX(ORCAMENTO!$F:$F,MATCH(A50,ORCAMENTO!$B:$B,0))</f>
        <v>m</v>
      </c>
      <c r="J50" s="472">
        <f>ROUND(SUM(J52:J52),2)</f>
        <v>9</v>
      </c>
    </row>
    <row r="51" spans="1:14" s="181" customFormat="1" ht="34.5" customHeight="1">
      <c r="A51" s="473" t="s">
        <v>590</v>
      </c>
      <c r="B51" s="474" t="s">
        <v>820</v>
      </c>
      <c r="C51" s="474" t="s">
        <v>7487</v>
      </c>
      <c r="D51" s="474"/>
      <c r="E51" s="473"/>
      <c r="F51" s="473"/>
      <c r="G51" s="473"/>
      <c r="H51" s="473"/>
      <c r="I51" s="473"/>
      <c r="J51" s="475"/>
      <c r="K51" s="681"/>
      <c r="L51" s="682"/>
      <c r="M51" s="682"/>
      <c r="N51" s="682"/>
    </row>
    <row r="52" spans="1:14" ht="33.75" customHeight="1">
      <c r="A52" s="476" t="s">
        <v>20858</v>
      </c>
      <c r="B52" s="492">
        <f>3.5 +0.5+0.5</f>
        <v>4.5</v>
      </c>
      <c r="C52" s="486">
        <v>2</v>
      </c>
      <c r="D52" s="486"/>
      <c r="E52" s="486"/>
      <c r="F52" s="486"/>
      <c r="G52" s="486"/>
      <c r="H52" s="486"/>
      <c r="I52" s="486"/>
      <c r="J52" s="487">
        <f>B52*C52</f>
        <v>9</v>
      </c>
    </row>
    <row r="53" spans="1:14" s="181" customFormat="1" ht="34.5" customHeight="1">
      <c r="A53" s="470" t="s">
        <v>846</v>
      </c>
      <c r="B53" s="672" t="str">
        <f>INDEX(ORCAMENTO!$E:$E,MATCH(A53,ORCAMENTO!$B:$B,0))</f>
        <v>Viga De Madeira Roliça, Eucalipto Ou Equivalente Da Região, Diâmetro De 16 A 20 Cm. Af_03/2024</v>
      </c>
      <c r="C53" s="673"/>
      <c r="D53" s="673"/>
      <c r="E53" s="673"/>
      <c r="F53" s="673"/>
      <c r="G53" s="673"/>
      <c r="H53" s="674"/>
      <c r="I53" s="471" t="str">
        <f>INDEX(ORCAMENTO!$F:$F,MATCH(A53,ORCAMENTO!$B:$B,0))</f>
        <v>m</v>
      </c>
      <c r="J53" s="472">
        <f>ROUND(SUM(J55:J55),2)</f>
        <v>2.9</v>
      </c>
    </row>
    <row r="54" spans="1:14" s="181" customFormat="1" ht="34.5" customHeight="1">
      <c r="A54" s="473" t="s">
        <v>590</v>
      </c>
      <c r="B54" s="474" t="s">
        <v>820</v>
      </c>
      <c r="C54" s="474"/>
      <c r="D54" s="474"/>
      <c r="E54" s="473"/>
      <c r="F54" s="473"/>
      <c r="G54" s="473"/>
      <c r="H54" s="473"/>
      <c r="I54" s="473"/>
      <c r="J54" s="475"/>
      <c r="K54" s="681"/>
      <c r="L54" s="682"/>
      <c r="M54" s="682"/>
      <c r="N54" s="682"/>
    </row>
    <row r="55" spans="1:14" ht="33.75" customHeight="1">
      <c r="A55" s="476" t="s">
        <v>20859</v>
      </c>
      <c r="B55" s="492">
        <v>2.9</v>
      </c>
      <c r="C55" s="486"/>
      <c r="D55" s="486"/>
      <c r="E55" s="486"/>
      <c r="F55" s="486"/>
      <c r="G55" s="486"/>
      <c r="H55" s="486"/>
      <c r="I55" s="486"/>
      <c r="J55" s="487">
        <f>B55</f>
        <v>2.9</v>
      </c>
    </row>
    <row r="56" spans="1:14" s="181" customFormat="1" ht="34.5" customHeight="1">
      <c r="A56" s="470" t="s">
        <v>847</v>
      </c>
      <c r="B56" s="672" t="str">
        <f>INDEX(ORCAMENTO!$E:$E,MATCH(A56,ORCAMENTO!$B:$B,0))</f>
        <v>Corrente De Elo 12,50 Mm - 1/2'', Fornecimento E Instalação.</v>
      </c>
      <c r="C56" s="673"/>
      <c r="D56" s="673"/>
      <c r="E56" s="673"/>
      <c r="F56" s="673"/>
      <c r="G56" s="673"/>
      <c r="H56" s="674"/>
      <c r="I56" s="471" t="str">
        <f>INDEX(ORCAMENTO!$F:$F,MATCH(A56,ORCAMENTO!$B:$B,0))</f>
        <v>m</v>
      </c>
      <c r="J56" s="472">
        <f>ROUND(SUM(J58:J58),2)</f>
        <v>1.5</v>
      </c>
    </row>
    <row r="57" spans="1:14" s="181" customFormat="1" ht="34.5" customHeight="1">
      <c r="A57" s="473" t="s">
        <v>590</v>
      </c>
      <c r="B57" s="474" t="s">
        <v>820</v>
      </c>
      <c r="C57" s="474"/>
      <c r="D57" s="474"/>
      <c r="E57" s="473"/>
      <c r="F57" s="473"/>
      <c r="G57" s="473"/>
      <c r="H57" s="473"/>
      <c r="I57" s="473"/>
      <c r="J57" s="475"/>
      <c r="K57" s="681"/>
      <c r="L57" s="682"/>
      <c r="M57" s="682"/>
      <c r="N57" s="682"/>
    </row>
    <row r="58" spans="1:14" ht="33.75" customHeight="1">
      <c r="A58" s="476" t="s">
        <v>20860</v>
      </c>
      <c r="B58" s="492">
        <f>0.5+0.5+0.5</f>
        <v>1.5</v>
      </c>
      <c r="C58" s="486"/>
      <c r="D58" s="486"/>
      <c r="E58" s="486"/>
      <c r="F58" s="486"/>
      <c r="G58" s="486"/>
      <c r="H58" s="486"/>
      <c r="I58" s="486"/>
      <c r="J58" s="487">
        <f>B58</f>
        <v>1.5</v>
      </c>
    </row>
    <row r="59" spans="1:14" s="181" customFormat="1" ht="34.5" customHeight="1">
      <c r="A59" s="470" t="s">
        <v>20863</v>
      </c>
      <c r="B59" s="672" t="str">
        <f>INDEX(ORCAMENTO!$E:$E,MATCH(A59,ORCAMENTO!$B:$B,0))</f>
        <v>Viga De Madeira Serrada, Maçaranduba Ou Equivalente Da Região, Não Aparelhada, Seção Retangular 6 X 40 Cm. Af_03/2024</v>
      </c>
      <c r="C59" s="673"/>
      <c r="D59" s="673"/>
      <c r="E59" s="673"/>
      <c r="F59" s="673"/>
      <c r="G59" s="673"/>
      <c r="H59" s="674"/>
      <c r="I59" s="471" t="str">
        <f>INDEX(ORCAMENTO!$F:$F,MATCH(A59,ORCAMENTO!$B:$B,0))</f>
        <v>m</v>
      </c>
      <c r="J59" s="472">
        <f>ROUND(SUM(J61:J61),2)</f>
        <v>2</v>
      </c>
    </row>
    <row r="60" spans="1:14" s="181" customFormat="1" ht="34.5" customHeight="1">
      <c r="A60" s="473" t="s">
        <v>590</v>
      </c>
      <c r="B60" s="474" t="s">
        <v>820</v>
      </c>
      <c r="C60" s="474"/>
      <c r="D60" s="474"/>
      <c r="E60" s="473"/>
      <c r="F60" s="473"/>
      <c r="G60" s="473"/>
      <c r="H60" s="473"/>
      <c r="I60" s="473"/>
      <c r="J60" s="475"/>
      <c r="K60" s="681"/>
      <c r="L60" s="682"/>
      <c r="M60" s="682"/>
      <c r="N60" s="682"/>
    </row>
    <row r="61" spans="1:14" ht="33.75" customHeight="1">
      <c r="A61" s="476" t="s">
        <v>20864</v>
      </c>
      <c r="B61" s="492">
        <v>2</v>
      </c>
      <c r="C61" s="486"/>
      <c r="D61" s="486"/>
      <c r="E61" s="486"/>
      <c r="F61" s="486"/>
      <c r="G61" s="486"/>
      <c r="H61" s="486"/>
      <c r="I61" s="486"/>
      <c r="J61" s="487">
        <f>B61</f>
        <v>2</v>
      </c>
    </row>
    <row r="62" spans="1:14" s="181" customFormat="1" ht="34.5" customHeight="1">
      <c r="A62" s="470" t="s">
        <v>20865</v>
      </c>
      <c r="B62" s="672" t="str">
        <f>INDEX(ORCAMENTO!$E:$E,MATCH(A62,ORCAMENTO!$B:$B,0))</f>
        <v>Lixamento De Madeira Para Aplicação De Fundo Ou Pintura. Af_01/2021</v>
      </c>
      <c r="C62" s="673"/>
      <c r="D62" s="673"/>
      <c r="E62" s="673"/>
      <c r="F62" s="673"/>
      <c r="G62" s="673"/>
      <c r="H62" s="674"/>
      <c r="I62" s="471" t="str">
        <f>INDEX(ORCAMENTO!$F:$F,MATCH(A62,ORCAMENTO!$B:$B,0))</f>
        <v>m2</v>
      </c>
      <c r="J62" s="472">
        <f>ROUND(SUM(J64:J65),2)</f>
        <v>4.3499999999999996</v>
      </c>
    </row>
    <row r="63" spans="1:14" s="181" customFormat="1" ht="34.5" customHeight="1">
      <c r="A63" s="473" t="s">
        <v>590</v>
      </c>
      <c r="B63" s="474" t="s">
        <v>7484</v>
      </c>
      <c r="C63" s="474" t="s">
        <v>820</v>
      </c>
      <c r="D63" s="474" t="s">
        <v>21422</v>
      </c>
      <c r="E63" s="473" t="s">
        <v>21419</v>
      </c>
      <c r="F63" s="473"/>
      <c r="G63" s="473"/>
      <c r="H63" s="473"/>
      <c r="I63" s="473"/>
      <c r="J63" s="475"/>
      <c r="K63" s="681"/>
      <c r="L63" s="682"/>
      <c r="M63" s="682"/>
      <c r="N63" s="682"/>
    </row>
    <row r="64" spans="1:14" ht="33.75" customHeight="1">
      <c r="A64" s="476" t="s">
        <v>21420</v>
      </c>
      <c r="B64" s="492">
        <f>0.06</f>
        <v>0.06</v>
      </c>
      <c r="C64" s="486">
        <f>0.4+0.4+2+2</f>
        <v>4.8</v>
      </c>
      <c r="D64" s="486">
        <v>2</v>
      </c>
      <c r="E64" s="486">
        <v>2</v>
      </c>
      <c r="F64" s="486"/>
      <c r="G64" s="486"/>
      <c r="H64" s="486"/>
      <c r="I64" s="486"/>
      <c r="J64" s="487">
        <f>B64*C64*D64*E64</f>
        <v>1.1519999999999999</v>
      </c>
    </row>
    <row r="65" spans="1:11" ht="33.75" customHeight="1">
      <c r="A65" s="476" t="s">
        <v>21421</v>
      </c>
      <c r="B65" s="492">
        <f>0.4</f>
        <v>0.4</v>
      </c>
      <c r="C65" s="486">
        <f>2</f>
        <v>2</v>
      </c>
      <c r="D65" s="486">
        <v>2</v>
      </c>
      <c r="E65" s="486">
        <v>2</v>
      </c>
      <c r="F65" s="486"/>
      <c r="G65" s="486"/>
      <c r="H65" s="486"/>
      <c r="I65" s="486"/>
      <c r="J65" s="487">
        <f>B65*C65*D65*E65</f>
        <v>3.2</v>
      </c>
    </row>
    <row r="66" spans="1:11" ht="36" customHeight="1">
      <c r="A66" s="469">
        <v>4</v>
      </c>
      <c r="B66" s="676" t="str">
        <f>INDEX(ORCAMENTO!$E:$E,MATCH(A66,ORCAMENTO!$B:$B,0))</f>
        <v>MOBILIÁRIO</v>
      </c>
      <c r="C66" s="677"/>
      <c r="D66" s="677"/>
      <c r="E66" s="677"/>
      <c r="F66" s="677"/>
      <c r="G66" s="677"/>
      <c r="H66" s="677"/>
      <c r="I66" s="677"/>
      <c r="J66" s="678"/>
      <c r="K66" s="459"/>
    </row>
    <row r="67" spans="1:11" ht="36" customHeight="1">
      <c r="A67" s="470" t="s">
        <v>833</v>
      </c>
      <c r="B67" s="675" t="str">
        <f>INDEX(ORCAMENTO!$E:$E,MATCH(A67,ORCAMENTO!$B:$B,0))</f>
        <v>Fornecimento, Preparo E Aplicação De Concreto Fck=25 Mpa (Brita 1 E 2) - (5% De Perdas Já Incluído No Custo)</v>
      </c>
      <c r="C67" s="675"/>
      <c r="D67" s="675"/>
      <c r="E67" s="675"/>
      <c r="F67" s="675"/>
      <c r="G67" s="675"/>
      <c r="H67" s="675"/>
      <c r="I67" s="471" t="str">
        <f>INDEX(ORCAMENTO!$F:$F,MATCH(A67,ORCAMENTO!$B:$B,0))</f>
        <v>m3</v>
      </c>
      <c r="J67" s="472">
        <f>ROUND(SUM(J69:J76),2)</f>
        <v>1.58</v>
      </c>
      <c r="K67" s="459"/>
    </row>
    <row r="68" spans="1:11" ht="49.5" customHeight="1">
      <c r="A68" s="473" t="s">
        <v>590</v>
      </c>
      <c r="B68" s="474" t="s">
        <v>820</v>
      </c>
      <c r="C68" s="473" t="s">
        <v>20638</v>
      </c>
      <c r="D68" s="474" t="s">
        <v>819</v>
      </c>
      <c r="E68" s="473" t="s">
        <v>7486</v>
      </c>
      <c r="F68" s="473" t="s">
        <v>877</v>
      </c>
      <c r="G68" s="473"/>
      <c r="H68" s="473"/>
      <c r="I68" s="473"/>
      <c r="J68" s="475"/>
      <c r="K68" s="459"/>
    </row>
    <row r="69" spans="1:11" ht="47.25" customHeight="1">
      <c r="A69" s="476" t="s">
        <v>20820</v>
      </c>
      <c r="B69" s="486">
        <v>0.2</v>
      </c>
      <c r="C69" s="486">
        <v>0.2</v>
      </c>
      <c r="D69" s="490">
        <v>0.4</v>
      </c>
      <c r="E69" s="490">
        <f t="shared" ref="E69:E74" si="16">B69*C69*D69</f>
        <v>1.6000000000000004E-2</v>
      </c>
      <c r="F69" s="485">
        <f>2*2</f>
        <v>4</v>
      </c>
      <c r="G69" s="486"/>
      <c r="H69" s="486"/>
      <c r="I69" s="486"/>
      <c r="J69" s="487">
        <f t="shared" ref="J69:J74" si="17">F69*E69</f>
        <v>6.4000000000000015E-2</v>
      </c>
      <c r="K69" s="459"/>
    </row>
    <row r="70" spans="1:11" ht="40.5" customHeight="1">
      <c r="A70" s="476" t="s">
        <v>20887</v>
      </c>
      <c r="B70" s="486">
        <v>0.2</v>
      </c>
      <c r="C70" s="486">
        <v>0.2</v>
      </c>
      <c r="D70" s="490">
        <v>0.5</v>
      </c>
      <c r="E70" s="490">
        <f t="shared" si="16"/>
        <v>2.0000000000000004E-2</v>
      </c>
      <c r="F70" s="485">
        <v>6</v>
      </c>
      <c r="G70" s="486"/>
      <c r="H70" s="486"/>
      <c r="I70" s="486"/>
      <c r="J70" s="487">
        <f t="shared" si="17"/>
        <v>0.12000000000000002</v>
      </c>
      <c r="K70" s="459"/>
    </row>
    <row r="71" spans="1:11" ht="40.5" customHeight="1">
      <c r="A71" s="476" t="s">
        <v>20888</v>
      </c>
      <c r="B71" s="486">
        <v>0.4</v>
      </c>
      <c r="C71" s="486">
        <v>0.4</v>
      </c>
      <c r="D71" s="490">
        <v>0.6</v>
      </c>
      <c r="E71" s="490">
        <f t="shared" si="16"/>
        <v>9.6000000000000016E-2</v>
      </c>
      <c r="F71" s="485">
        <v>2</v>
      </c>
      <c r="G71" s="486"/>
      <c r="H71" s="486"/>
      <c r="I71" s="486"/>
      <c r="J71" s="487">
        <f t="shared" si="17"/>
        <v>0.19200000000000003</v>
      </c>
      <c r="K71" s="459"/>
    </row>
    <row r="72" spans="1:11" ht="40.5" customHeight="1">
      <c r="A72" s="476" t="s">
        <v>20889</v>
      </c>
      <c r="B72" s="486">
        <v>0.4</v>
      </c>
      <c r="C72" s="486">
        <v>0.4</v>
      </c>
      <c r="D72" s="490">
        <v>0.6</v>
      </c>
      <c r="E72" s="490">
        <f t="shared" si="16"/>
        <v>9.6000000000000016E-2</v>
      </c>
      <c r="F72" s="485">
        <v>4</v>
      </c>
      <c r="G72" s="486"/>
      <c r="H72" s="486"/>
      <c r="I72" s="486"/>
      <c r="J72" s="487">
        <f t="shared" si="17"/>
        <v>0.38400000000000006</v>
      </c>
      <c r="K72" s="459"/>
    </row>
    <row r="73" spans="1:11" ht="40.5" customHeight="1">
      <c r="A73" s="476" t="s">
        <v>20890</v>
      </c>
      <c r="B73" s="486">
        <v>0.4</v>
      </c>
      <c r="C73" s="486">
        <v>0.4</v>
      </c>
      <c r="D73" s="490">
        <v>0.6</v>
      </c>
      <c r="E73" s="490">
        <f t="shared" si="16"/>
        <v>9.6000000000000016E-2</v>
      </c>
      <c r="F73" s="485">
        <v>2</v>
      </c>
      <c r="G73" s="486"/>
      <c r="H73" s="486"/>
      <c r="I73" s="486"/>
      <c r="J73" s="487">
        <f t="shared" si="17"/>
        <v>0.19200000000000003</v>
      </c>
      <c r="K73" s="459"/>
    </row>
    <row r="74" spans="1:11" ht="40.5" customHeight="1">
      <c r="A74" s="476" t="s">
        <v>20891</v>
      </c>
      <c r="B74" s="486">
        <v>0.4</v>
      </c>
      <c r="C74" s="486">
        <v>0.2</v>
      </c>
      <c r="D74" s="490">
        <v>0.6</v>
      </c>
      <c r="E74" s="490">
        <f t="shared" si="16"/>
        <v>4.8000000000000008E-2</v>
      </c>
      <c r="F74" s="485">
        <f>2*5</f>
        <v>10</v>
      </c>
      <c r="G74" s="486"/>
      <c r="H74" s="486"/>
      <c r="I74" s="486"/>
      <c r="J74" s="487">
        <f t="shared" si="17"/>
        <v>0.48000000000000009</v>
      </c>
      <c r="K74" s="459"/>
    </row>
    <row r="75" spans="1:11" ht="40.5" customHeight="1">
      <c r="A75" s="476" t="s">
        <v>20892</v>
      </c>
      <c r="B75" s="486">
        <v>0.4</v>
      </c>
      <c r="C75" s="486">
        <v>0.2</v>
      </c>
      <c r="D75" s="490">
        <v>0.6</v>
      </c>
      <c r="E75" s="490">
        <f t="shared" ref="E75" si="18">B75*C75*D75</f>
        <v>4.8000000000000008E-2</v>
      </c>
      <c r="F75" s="485">
        <v>2</v>
      </c>
      <c r="G75" s="486"/>
      <c r="H75" s="486"/>
      <c r="I75" s="486"/>
      <c r="J75" s="487">
        <f t="shared" ref="J75" si="19">F75*E75</f>
        <v>9.6000000000000016E-2</v>
      </c>
      <c r="K75" s="459"/>
    </row>
    <row r="76" spans="1:11" ht="40.5" customHeight="1">
      <c r="A76" s="476" t="s">
        <v>21423</v>
      </c>
      <c r="B76" s="486">
        <v>0.4</v>
      </c>
      <c r="C76" s="486">
        <v>0.2</v>
      </c>
      <c r="D76" s="490">
        <v>0.6</v>
      </c>
      <c r="E76" s="490">
        <f t="shared" ref="E76" si="20">B76*C76*D76</f>
        <v>4.8000000000000008E-2</v>
      </c>
      <c r="F76" s="485">
        <v>1</v>
      </c>
      <c r="G76" s="486"/>
      <c r="H76" s="486"/>
      <c r="I76" s="486"/>
      <c r="J76" s="487">
        <f t="shared" ref="J76" si="21">F76*E76</f>
        <v>4.8000000000000008E-2</v>
      </c>
      <c r="K76" s="459"/>
    </row>
    <row r="77" spans="1:11" ht="36" customHeight="1">
      <c r="A77" s="470" t="s">
        <v>835</v>
      </c>
      <c r="B77" s="675" t="str">
        <f>INDEX(ORCAMENTO!$E:$E,MATCH(A77,ORCAMENTO!$B:$B,0))</f>
        <v>Lixeira Cilindrica Em Tela Belinox Com Suporte De Tubos Galvanizados, Inclusive Pintura, Fornecimento E Instalação</v>
      </c>
      <c r="C77" s="675"/>
      <c r="D77" s="675"/>
      <c r="E77" s="675"/>
      <c r="F77" s="675"/>
      <c r="G77" s="675"/>
      <c r="H77" s="675"/>
      <c r="I77" s="471" t="str">
        <f>INDEX(ORCAMENTO!$F:$F,MATCH(A77,ORCAMENTO!$B:$B,0))</f>
        <v>und</v>
      </c>
      <c r="J77" s="472">
        <f>ROUND(SUM(J79),2)</f>
        <v>2</v>
      </c>
      <c r="K77" s="459"/>
    </row>
    <row r="78" spans="1:11" ht="49.5" customHeight="1">
      <c r="A78" s="473" t="s">
        <v>590</v>
      </c>
      <c r="B78" s="474" t="s">
        <v>877</v>
      </c>
      <c r="C78" s="473"/>
      <c r="D78" s="474"/>
      <c r="E78" s="473"/>
      <c r="F78" s="473"/>
      <c r="G78" s="473"/>
      <c r="H78" s="473"/>
      <c r="I78" s="473"/>
      <c r="J78" s="475"/>
      <c r="K78" s="459"/>
    </row>
    <row r="79" spans="1:11" ht="47.25" customHeight="1">
      <c r="A79" s="476" t="s">
        <v>20842</v>
      </c>
      <c r="B79" s="486">
        <v>2</v>
      </c>
      <c r="C79" s="486"/>
      <c r="D79" s="490"/>
      <c r="E79" s="490"/>
      <c r="F79" s="485"/>
      <c r="G79" s="486"/>
      <c r="H79" s="486"/>
      <c r="I79" s="486"/>
      <c r="J79" s="487">
        <f>B79</f>
        <v>2</v>
      </c>
      <c r="K79" s="459"/>
    </row>
    <row r="80" spans="1:11" ht="36" customHeight="1">
      <c r="A80" s="470" t="s">
        <v>848</v>
      </c>
      <c r="B80" s="675" t="str">
        <f>INDEX(ORCAMENTO!$E:$E,MATCH(A80,ORCAMENTO!$B:$B,0))</f>
        <v>Pedestal De Concreto Para Placa De Inauguração, Inclusive Escavação E Chumbamento</v>
      </c>
      <c r="C80" s="675"/>
      <c r="D80" s="675"/>
      <c r="E80" s="675"/>
      <c r="F80" s="675"/>
      <c r="G80" s="675"/>
      <c r="H80" s="675"/>
      <c r="I80" s="471" t="str">
        <f>INDEX(ORCAMENTO!$F:$F,MATCH(A80,ORCAMENTO!$B:$B,0))</f>
        <v>und</v>
      </c>
      <c r="J80" s="472">
        <f>ROUND(SUM(J82),2)</f>
        <v>2</v>
      </c>
      <c r="K80" s="459"/>
    </row>
    <row r="81" spans="1:11" ht="49.5" customHeight="1">
      <c r="A81" s="473" t="s">
        <v>590</v>
      </c>
      <c r="B81" s="474" t="s">
        <v>877</v>
      </c>
      <c r="C81" s="473"/>
      <c r="D81" s="474"/>
      <c r="E81" s="473"/>
      <c r="F81" s="473"/>
      <c r="G81" s="473"/>
      <c r="H81" s="473"/>
      <c r="I81" s="473"/>
      <c r="J81" s="475"/>
      <c r="K81" s="459"/>
    </row>
    <row r="82" spans="1:11" ht="47.25" customHeight="1">
      <c r="A82" s="476" t="s">
        <v>20843</v>
      </c>
      <c r="B82" s="486">
        <v>2</v>
      </c>
      <c r="C82" s="486"/>
      <c r="D82" s="490"/>
      <c r="E82" s="490"/>
      <c r="F82" s="485"/>
      <c r="G82" s="486"/>
      <c r="H82" s="486"/>
      <c r="I82" s="486"/>
      <c r="J82" s="487">
        <f>B82</f>
        <v>2</v>
      </c>
      <c r="K82" s="459"/>
    </row>
    <row r="83" spans="1:11" ht="36" customHeight="1">
      <c r="A83" s="470" t="s">
        <v>850</v>
      </c>
      <c r="B83" s="675" t="str">
        <f>INDEX(ORCAMENTO!$E:$E,MATCH(A83,ORCAMENTO!$B:$B,0))</f>
        <v>Placa Para Inauguração De Obra Em Alumínio Polido E=4Mm, Dimensões 40 X 50 Cm, Gravação Em Baixo Relevo, Inclusive Pintura E Fixação</v>
      </c>
      <c r="C83" s="675"/>
      <c r="D83" s="675"/>
      <c r="E83" s="675"/>
      <c r="F83" s="675"/>
      <c r="G83" s="675"/>
      <c r="H83" s="675"/>
      <c r="I83" s="471" t="str">
        <f>INDEX(ORCAMENTO!$F:$F,MATCH(A83,ORCAMENTO!$B:$B,0))</f>
        <v>und</v>
      </c>
      <c r="J83" s="472">
        <f>ROUND(SUM(J85),2)</f>
        <v>2</v>
      </c>
      <c r="K83" s="459"/>
    </row>
    <row r="84" spans="1:11" ht="49.5" customHeight="1">
      <c r="A84" s="473" t="s">
        <v>590</v>
      </c>
      <c r="B84" s="474" t="s">
        <v>877</v>
      </c>
      <c r="C84" s="473"/>
      <c r="D84" s="474"/>
      <c r="E84" s="473"/>
      <c r="F84" s="473"/>
      <c r="G84" s="473"/>
      <c r="H84" s="473"/>
      <c r="I84" s="473"/>
      <c r="J84" s="475"/>
      <c r="K84" s="459"/>
    </row>
    <row r="85" spans="1:11" ht="47.25" customHeight="1">
      <c r="A85" s="476" t="s">
        <v>20831</v>
      </c>
      <c r="B85" s="486">
        <v>2</v>
      </c>
      <c r="C85" s="486"/>
      <c r="D85" s="490"/>
      <c r="E85" s="490"/>
      <c r="F85" s="485"/>
      <c r="G85" s="486"/>
      <c r="H85" s="486"/>
      <c r="I85" s="486"/>
      <c r="J85" s="487">
        <f>B85</f>
        <v>2</v>
      </c>
      <c r="K85" s="459"/>
    </row>
    <row r="86" spans="1:11" ht="36" customHeight="1">
      <c r="A86" s="470" t="s">
        <v>959</v>
      </c>
      <c r="B86" s="675" t="str">
        <f>INDEX(ORCAMENTO!$E:$E,MATCH(A86,ORCAMENTO!$B:$B,0))</f>
        <v>Banco De Concreto Armado Aparente Com Apoios De Alvenaria Assentada Com Argamassa De Cimento, Cal E Areia, Largura De 0,50M E Espessura De 0,05M</v>
      </c>
      <c r="C86" s="675"/>
      <c r="D86" s="675"/>
      <c r="E86" s="675"/>
      <c r="F86" s="675"/>
      <c r="G86" s="675"/>
      <c r="H86" s="675"/>
      <c r="I86" s="471" t="str">
        <f>INDEX(ORCAMENTO!$F:$F,MATCH(A86,ORCAMENTO!$B:$B,0))</f>
        <v>m</v>
      </c>
      <c r="J86" s="472">
        <f>ROUND(SUM(J88),2)</f>
        <v>9</v>
      </c>
      <c r="K86" s="459"/>
    </row>
    <row r="87" spans="1:11" ht="49.5" customHeight="1">
      <c r="A87" s="473" t="s">
        <v>590</v>
      </c>
      <c r="B87" s="474" t="s">
        <v>877</v>
      </c>
      <c r="C87" s="473" t="s">
        <v>20844</v>
      </c>
      <c r="D87" s="474"/>
      <c r="E87" s="473"/>
      <c r="F87" s="473"/>
      <c r="G87" s="473"/>
      <c r="H87" s="473"/>
      <c r="I87" s="473"/>
      <c r="J87" s="475"/>
      <c r="K87" s="459"/>
    </row>
    <row r="88" spans="1:11" ht="47.25" customHeight="1">
      <c r="A88" s="476" t="s">
        <v>20822</v>
      </c>
      <c r="B88" s="486">
        <v>6</v>
      </c>
      <c r="C88" s="486">
        <v>1.5</v>
      </c>
      <c r="D88" s="490"/>
      <c r="E88" s="490"/>
      <c r="F88" s="485"/>
      <c r="G88" s="486"/>
      <c r="H88" s="486"/>
      <c r="I88" s="486"/>
      <c r="J88" s="487">
        <f>B88*C88</f>
        <v>9</v>
      </c>
      <c r="K88" s="459"/>
    </row>
    <row r="89" spans="1:11" ht="36" customHeight="1">
      <c r="A89" s="470" t="s">
        <v>960</v>
      </c>
      <c r="B89" s="675" t="str">
        <f>INDEX(ORCAMENTO!$E:$E,MATCH(A89,ORCAMENTO!$B:$B,0))</f>
        <v>Tubo De Concreto Para Redes Coletoras De Esgoto Sanitário, Diâmetro De 800 Mm, Junta Elástica, Instalado Em Local Com Baixo Nível De Interferências - Fornecimento E Assentamento. Af_03/2024</v>
      </c>
      <c r="C89" s="675"/>
      <c r="D89" s="675"/>
      <c r="E89" s="675"/>
      <c r="F89" s="675"/>
      <c r="G89" s="675"/>
      <c r="H89" s="675"/>
      <c r="I89" s="471" t="str">
        <f>INDEX(ORCAMENTO!$F:$F,MATCH(A89,ORCAMENTO!$B:$B,0))</f>
        <v>m</v>
      </c>
      <c r="J89" s="472">
        <f>ROUND(SUM(J91),2)</f>
        <v>2</v>
      </c>
      <c r="K89" s="459"/>
    </row>
    <row r="90" spans="1:11" ht="49.5" customHeight="1">
      <c r="A90" s="473" t="s">
        <v>590</v>
      </c>
      <c r="B90" s="474" t="s">
        <v>820</v>
      </c>
      <c r="C90" s="473"/>
      <c r="D90" s="474"/>
      <c r="E90" s="473"/>
      <c r="F90" s="473"/>
      <c r="G90" s="473"/>
      <c r="H90" s="473"/>
      <c r="I90" s="473"/>
      <c r="J90" s="475"/>
      <c r="K90" s="459"/>
    </row>
    <row r="91" spans="1:11" ht="47.25" customHeight="1">
      <c r="A91" s="476" t="s">
        <v>21059</v>
      </c>
      <c r="B91" s="486">
        <v>2</v>
      </c>
      <c r="C91" s="486"/>
      <c r="D91" s="490"/>
      <c r="E91" s="490"/>
      <c r="F91" s="485"/>
      <c r="G91" s="486"/>
      <c r="H91" s="486"/>
      <c r="I91" s="486"/>
      <c r="J91" s="487">
        <f>B91</f>
        <v>2</v>
      </c>
      <c r="K91" s="459"/>
    </row>
    <row r="92" spans="1:11" ht="36" customHeight="1">
      <c r="A92" s="470" t="s">
        <v>961</v>
      </c>
      <c r="B92" s="675" t="str">
        <f>INDEX(ORCAMENTO!$E:$E,MATCH(A92,ORCAMENTO!$B:$B,0))</f>
        <v>Tubo De Pvc Armado E Cheio De Concreto</v>
      </c>
      <c r="C92" s="675"/>
      <c r="D92" s="675"/>
      <c r="E92" s="675"/>
      <c r="F92" s="675"/>
      <c r="G92" s="675"/>
      <c r="H92" s="675"/>
      <c r="I92" s="471" t="str">
        <f>INDEX(ORCAMENTO!$F:$F,MATCH(A92,ORCAMENTO!$B:$B,0))</f>
        <v>m</v>
      </c>
      <c r="J92" s="472">
        <f>ROUND(SUM(J94),2)</f>
        <v>8.4</v>
      </c>
      <c r="K92" s="459"/>
    </row>
    <row r="93" spans="1:11" ht="49.5" customHeight="1">
      <c r="A93" s="473" t="s">
        <v>590</v>
      </c>
      <c r="B93" s="474" t="s">
        <v>820</v>
      </c>
      <c r="C93" s="473" t="s">
        <v>7487</v>
      </c>
      <c r="D93" s="474"/>
      <c r="E93" s="473"/>
      <c r="F93" s="473"/>
      <c r="G93" s="473"/>
      <c r="H93" s="473"/>
      <c r="I93" s="473"/>
      <c r="J93" s="475"/>
      <c r="K93" s="459"/>
    </row>
    <row r="94" spans="1:11" ht="47.25" customHeight="1">
      <c r="A94" s="476" t="s">
        <v>21060</v>
      </c>
      <c r="B94" s="486">
        <f>1+0.4</f>
        <v>1.4</v>
      </c>
      <c r="C94" s="486">
        <v>6</v>
      </c>
      <c r="D94" s="490"/>
      <c r="E94" s="490"/>
      <c r="F94" s="485"/>
      <c r="G94" s="486"/>
      <c r="H94" s="486"/>
      <c r="I94" s="486"/>
      <c r="J94" s="487">
        <f>B94*C94</f>
        <v>8.3999999999999986</v>
      </c>
      <c r="K94" s="459"/>
    </row>
    <row r="95" spans="1:11" ht="36" customHeight="1">
      <c r="A95" s="470" t="s">
        <v>962</v>
      </c>
      <c r="B95" s="675" t="str">
        <f>INDEX(ORCAMENTO!$E:$E,MATCH(A95,ORCAMENTO!$B:$B,0))</f>
        <v>Pilar De Madeira Roliça, Eucalipto Ou Equivalente Da Região, Fixado Com Vergalhão, Diâmetro De 12 A 15 Cm, Apoio Articulado, Comprimento De 3 M. Af_03/2024</v>
      </c>
      <c r="C95" s="675"/>
      <c r="D95" s="675"/>
      <c r="E95" s="675"/>
      <c r="F95" s="675"/>
      <c r="G95" s="675"/>
      <c r="H95" s="675"/>
      <c r="I95" s="471" t="str">
        <f>INDEX(ORCAMENTO!$F:$F,MATCH(A95,ORCAMENTO!$B:$B,0))</f>
        <v>m</v>
      </c>
      <c r="J95" s="472">
        <f>ROUND(SUM(J97:J98),2)</f>
        <v>6.1</v>
      </c>
      <c r="K95" s="459"/>
    </row>
    <row r="96" spans="1:11" ht="49.5" customHeight="1">
      <c r="A96" s="473" t="s">
        <v>590</v>
      </c>
      <c r="B96" s="474" t="s">
        <v>820</v>
      </c>
      <c r="C96" s="473" t="s">
        <v>7487</v>
      </c>
      <c r="D96" s="474"/>
      <c r="E96" s="473"/>
      <c r="F96" s="473"/>
      <c r="G96" s="473"/>
      <c r="H96" s="473"/>
      <c r="I96" s="473"/>
      <c r="J96" s="475"/>
      <c r="K96" s="459"/>
    </row>
    <row r="97" spans="1:11" ht="47.25" customHeight="1">
      <c r="A97" s="476" t="s">
        <v>20893</v>
      </c>
      <c r="B97" s="486">
        <f>1.2+0.4</f>
        <v>1.6</v>
      </c>
      <c r="C97" s="486">
        <v>2</v>
      </c>
      <c r="D97" s="490"/>
      <c r="E97" s="490"/>
      <c r="F97" s="485"/>
      <c r="G97" s="486"/>
      <c r="H97" s="486"/>
      <c r="I97" s="486"/>
      <c r="J97" s="487">
        <f>B97*C97</f>
        <v>3.2</v>
      </c>
      <c r="K97" s="459"/>
    </row>
    <row r="98" spans="1:11" ht="47.25" customHeight="1">
      <c r="A98" s="476" t="s">
        <v>20894</v>
      </c>
      <c r="B98" s="486">
        <f>0.45+0.45+0.2+0.2 +(4*0.4)</f>
        <v>2.9000000000000004</v>
      </c>
      <c r="C98" s="486"/>
      <c r="D98" s="490"/>
      <c r="E98" s="490"/>
      <c r="F98" s="485"/>
      <c r="G98" s="486"/>
      <c r="H98" s="486"/>
      <c r="I98" s="486"/>
      <c r="J98" s="487">
        <f>B98</f>
        <v>2.9000000000000004</v>
      </c>
      <c r="K98" s="459"/>
    </row>
    <row r="99" spans="1:11" ht="36" customHeight="1">
      <c r="A99" s="470" t="s">
        <v>963</v>
      </c>
      <c r="B99" s="675" t="str">
        <f>INDEX(ORCAMENTO!$E:$E,MATCH(A99,ORCAMENTO!$B:$B,0))</f>
        <v>Viga De Madeira Roliça, Eucalipto Ou Equivalente Da Região, Diâmetro De 12 A 15 Cm. Af_03/2024</v>
      </c>
      <c r="C99" s="675"/>
      <c r="D99" s="675"/>
      <c r="E99" s="675"/>
      <c r="F99" s="675"/>
      <c r="G99" s="675"/>
      <c r="H99" s="675"/>
      <c r="I99" s="471" t="str">
        <f>INDEX(ORCAMENTO!$F:$F,MATCH(A99,ORCAMENTO!$B:$B,0))</f>
        <v>m</v>
      </c>
      <c r="J99" s="472">
        <f>ROUND(SUM(J101),2)</f>
        <v>1.2</v>
      </c>
      <c r="K99" s="459"/>
    </row>
    <row r="100" spans="1:11" ht="49.5" customHeight="1">
      <c r="A100" s="473" t="s">
        <v>590</v>
      </c>
      <c r="B100" s="474" t="s">
        <v>820</v>
      </c>
      <c r="C100" s="473" t="s">
        <v>7487</v>
      </c>
      <c r="D100" s="474"/>
      <c r="E100" s="473"/>
      <c r="F100" s="473"/>
      <c r="G100" s="473"/>
      <c r="H100" s="473"/>
      <c r="I100" s="473"/>
      <c r="J100" s="475"/>
      <c r="K100" s="459"/>
    </row>
    <row r="101" spans="1:11" ht="47.25" customHeight="1">
      <c r="A101" s="476" t="s">
        <v>20895</v>
      </c>
      <c r="B101" s="486">
        <f>1.2</f>
        <v>1.2</v>
      </c>
      <c r="C101" s="486">
        <v>1</v>
      </c>
      <c r="D101" s="490"/>
      <c r="E101" s="490"/>
      <c r="F101" s="485"/>
      <c r="G101" s="486"/>
      <c r="H101" s="486"/>
      <c r="I101" s="486"/>
      <c r="J101" s="487">
        <f>B101*C101</f>
        <v>1.2</v>
      </c>
      <c r="K101" s="459"/>
    </row>
    <row r="102" spans="1:11" ht="36" customHeight="1">
      <c r="A102" s="470" t="s">
        <v>964</v>
      </c>
      <c r="B102" s="675" t="str">
        <f>INDEX(ORCAMENTO!$E:$E,MATCH(A102,ORCAMENTO!$B:$B,0))</f>
        <v>Corrente De Elo 12,50 Mm - 1/2'', Fornecimento E Instalação.</v>
      </c>
      <c r="C102" s="675"/>
      <c r="D102" s="675"/>
      <c r="E102" s="675"/>
      <c r="F102" s="675"/>
      <c r="G102" s="675"/>
      <c r="H102" s="675"/>
      <c r="I102" s="471" t="str">
        <f>INDEX(ORCAMENTO!$F:$F,MATCH(A102,ORCAMENTO!$B:$B,0))</f>
        <v>m</v>
      </c>
      <c r="J102" s="472">
        <f>ROUND(SUM(J104),2)</f>
        <v>2.5</v>
      </c>
      <c r="K102" s="459"/>
    </row>
    <row r="103" spans="1:11" ht="49.5" customHeight="1">
      <c r="A103" s="473" t="s">
        <v>590</v>
      </c>
      <c r="B103" s="474" t="s">
        <v>820</v>
      </c>
      <c r="C103" s="473"/>
      <c r="D103" s="474"/>
      <c r="E103" s="473"/>
      <c r="F103" s="473"/>
      <c r="G103" s="473"/>
      <c r="H103" s="473"/>
      <c r="I103" s="473"/>
      <c r="J103" s="475"/>
      <c r="K103" s="459"/>
    </row>
    <row r="104" spans="1:11" ht="47.25" customHeight="1">
      <c r="A104" s="476" t="s">
        <v>20896</v>
      </c>
      <c r="B104" s="486">
        <f>2+0.5</f>
        <v>2.5</v>
      </c>
      <c r="C104" s="486"/>
      <c r="D104" s="490"/>
      <c r="E104" s="490"/>
      <c r="F104" s="485"/>
      <c r="G104" s="486"/>
      <c r="H104" s="486"/>
      <c r="I104" s="486"/>
      <c r="J104" s="487">
        <f>B104</f>
        <v>2.5</v>
      </c>
      <c r="K104" s="459"/>
    </row>
    <row r="105" spans="1:11" ht="36" customHeight="1">
      <c r="A105" s="470" t="s">
        <v>965</v>
      </c>
      <c r="B105" s="675" t="str">
        <f>INDEX(ORCAMENTO!$E:$E,MATCH(A105,ORCAMENTO!$B:$B,0))</f>
        <v>Viga De Madeira Serrada, Maçaranduba Ou Equivalente Da Região, Não Aparelhada, Seção Retangular 6 X 30 Cm. Af_03/2024</v>
      </c>
      <c r="C105" s="675"/>
      <c r="D105" s="675"/>
      <c r="E105" s="675"/>
      <c r="F105" s="675"/>
      <c r="G105" s="675"/>
      <c r="H105" s="675"/>
      <c r="I105" s="471" t="str">
        <f>INDEX(ORCAMENTO!$F:$F,MATCH(A105,ORCAMENTO!$B:$B,0))</f>
        <v>m</v>
      </c>
      <c r="J105" s="472">
        <f>ROUND(SUM(J107:J108),2)</f>
        <v>5.8</v>
      </c>
      <c r="K105" s="459"/>
    </row>
    <row r="106" spans="1:11" ht="49.5" customHeight="1">
      <c r="A106" s="473" t="s">
        <v>590</v>
      </c>
      <c r="B106" s="474" t="s">
        <v>820</v>
      </c>
      <c r="C106" s="473"/>
      <c r="D106" s="474"/>
      <c r="E106" s="473"/>
      <c r="F106" s="473"/>
      <c r="G106" s="473"/>
      <c r="H106" s="473"/>
      <c r="I106" s="473"/>
      <c r="J106" s="475"/>
      <c r="K106" s="459"/>
    </row>
    <row r="107" spans="1:11" ht="47.25" customHeight="1">
      <c r="A107" s="476" t="s">
        <v>20897</v>
      </c>
      <c r="B107" s="486">
        <f>1.5+0.8+1.5</f>
        <v>3.8</v>
      </c>
      <c r="C107" s="486"/>
      <c r="D107" s="490"/>
      <c r="E107" s="490"/>
      <c r="F107" s="485"/>
      <c r="G107" s="486"/>
      <c r="H107" s="486"/>
      <c r="I107" s="486"/>
      <c r="J107" s="487">
        <f>B107</f>
        <v>3.8</v>
      </c>
      <c r="K107" s="459"/>
    </row>
    <row r="108" spans="1:11" ht="47.25" customHeight="1">
      <c r="A108" s="476" t="s">
        <v>20898</v>
      </c>
      <c r="B108" s="486">
        <v>2</v>
      </c>
      <c r="C108" s="486"/>
      <c r="D108" s="490"/>
      <c r="E108" s="490"/>
      <c r="F108" s="485"/>
      <c r="G108" s="486"/>
      <c r="H108" s="486"/>
      <c r="I108" s="486"/>
      <c r="J108" s="487">
        <f>B108</f>
        <v>2</v>
      </c>
      <c r="K108" s="459"/>
    </row>
    <row r="109" spans="1:11" ht="36" customHeight="1">
      <c r="A109" s="528" t="s">
        <v>966</v>
      </c>
      <c r="B109" s="675" t="str">
        <f>INDEX(ORCAMENTO!$E:$E,MATCH(A109,ORCAMENTO!$B:$B,0))</f>
        <v xml:space="preserve">Pilar Com Mourão Roliço, Madeira Tratada, Fornecimento E Instalação </v>
      </c>
      <c r="C109" s="675"/>
      <c r="D109" s="675"/>
      <c r="E109" s="675"/>
      <c r="F109" s="675"/>
      <c r="G109" s="675"/>
      <c r="H109" s="675"/>
      <c r="I109" s="471" t="str">
        <f>INDEX(ORCAMENTO!$F:$F,MATCH(A109,ORCAMENTO!$B:$B,0))</f>
        <v>m</v>
      </c>
      <c r="J109" s="472">
        <f>ROUND(SUM(J111:J116),2)</f>
        <v>19.149999999999999</v>
      </c>
      <c r="K109" s="459"/>
    </row>
    <row r="110" spans="1:11" ht="49.5" customHeight="1">
      <c r="A110" s="473" t="s">
        <v>590</v>
      </c>
      <c r="B110" s="474" t="s">
        <v>820</v>
      </c>
      <c r="C110" s="473" t="s">
        <v>7487</v>
      </c>
      <c r="D110" s="474"/>
      <c r="E110" s="473"/>
      <c r="F110" s="473"/>
      <c r="G110" s="473"/>
      <c r="H110" s="473"/>
      <c r="I110" s="473"/>
      <c r="J110" s="475"/>
      <c r="K110" s="459"/>
    </row>
    <row r="111" spans="1:11" ht="47.25" customHeight="1">
      <c r="A111" s="476" t="s">
        <v>20899</v>
      </c>
      <c r="B111" s="486">
        <f>0.4+1+0.4+0.4+0.4</f>
        <v>2.5999999999999996</v>
      </c>
      <c r="C111" s="486">
        <v>2</v>
      </c>
      <c r="D111" s="490"/>
      <c r="E111" s="490"/>
      <c r="F111" s="485"/>
      <c r="G111" s="486"/>
      <c r="H111" s="486"/>
      <c r="I111" s="486"/>
      <c r="J111" s="487">
        <f t="shared" ref="J111:J116" si="22">B111*C111</f>
        <v>5.1999999999999993</v>
      </c>
      <c r="K111" s="459"/>
    </row>
    <row r="112" spans="1:11" ht="47.25" customHeight="1">
      <c r="A112" s="476" t="s">
        <v>20900</v>
      </c>
      <c r="B112" s="486">
        <f>0.6+1+0.6+0.4+0.4</f>
        <v>3</v>
      </c>
      <c r="C112" s="486">
        <v>2</v>
      </c>
      <c r="D112" s="490"/>
      <c r="E112" s="490"/>
      <c r="F112" s="485"/>
      <c r="G112" s="486"/>
      <c r="H112" s="486"/>
      <c r="I112" s="486"/>
      <c r="J112" s="487">
        <f t="shared" si="22"/>
        <v>6</v>
      </c>
      <c r="K112" s="459"/>
    </row>
    <row r="113" spans="1:11" ht="47.25" customHeight="1">
      <c r="A113" s="476" t="s">
        <v>20901</v>
      </c>
      <c r="B113" s="486">
        <f>0.8+1+0.8+0.4+0.4</f>
        <v>3.4</v>
      </c>
      <c r="C113" s="486">
        <v>1</v>
      </c>
      <c r="D113" s="490"/>
      <c r="E113" s="490"/>
      <c r="F113" s="485"/>
      <c r="G113" s="486"/>
      <c r="H113" s="486"/>
      <c r="I113" s="486"/>
      <c r="J113" s="487">
        <f t="shared" si="22"/>
        <v>3.4</v>
      </c>
      <c r="K113" s="459"/>
    </row>
    <row r="114" spans="1:11" ht="47.25" customHeight="1">
      <c r="A114" s="476" t="s">
        <v>20898</v>
      </c>
      <c r="B114" s="486">
        <f>0.45+0.45+0.4+0.4</f>
        <v>1.7000000000000002</v>
      </c>
      <c r="C114" s="486">
        <v>1</v>
      </c>
      <c r="D114" s="490"/>
      <c r="E114" s="490"/>
      <c r="F114" s="485"/>
      <c r="G114" s="486"/>
      <c r="H114" s="486"/>
      <c r="I114" s="486"/>
      <c r="J114" s="487">
        <f t="shared" si="22"/>
        <v>1.7000000000000002</v>
      </c>
      <c r="K114" s="459"/>
    </row>
    <row r="115" spans="1:11" ht="47.25" customHeight="1">
      <c r="A115" s="476" t="s">
        <v>20928</v>
      </c>
      <c r="B115" s="486">
        <f>1.2+0.4</f>
        <v>1.6</v>
      </c>
      <c r="C115" s="486">
        <v>1</v>
      </c>
      <c r="D115" s="490"/>
      <c r="E115" s="490"/>
      <c r="F115" s="485"/>
      <c r="G115" s="486"/>
      <c r="H115" s="486"/>
      <c r="I115" s="486"/>
      <c r="J115" s="487">
        <f t="shared" si="22"/>
        <v>1.6</v>
      </c>
      <c r="K115" s="459"/>
    </row>
    <row r="116" spans="1:11" ht="47.25" customHeight="1">
      <c r="A116" s="476" t="s">
        <v>21061</v>
      </c>
      <c r="B116" s="486">
        <f>0.25*5</f>
        <v>1.25</v>
      </c>
      <c r="C116" s="486">
        <v>1</v>
      </c>
      <c r="D116" s="490"/>
      <c r="E116" s="490"/>
      <c r="F116" s="485"/>
      <c r="G116" s="486"/>
      <c r="H116" s="486"/>
      <c r="I116" s="486"/>
      <c r="J116" s="487">
        <f t="shared" si="22"/>
        <v>1.25</v>
      </c>
      <c r="K116" s="459"/>
    </row>
    <row r="117" spans="1:11" ht="36" customHeight="1">
      <c r="A117" s="528" t="s">
        <v>967</v>
      </c>
      <c r="B117" s="675" t="str">
        <f>INDEX(ORCAMENTO!$E:$E,MATCH(A117,ORCAMENTO!$B:$B,0))</f>
        <v>Tubo Pvc, Série R, Água Pluvial, Dn 100 Mm, Fornecido E Instalado Em Ramal De Encaminhamento. Af_06/2022</v>
      </c>
      <c r="C117" s="675"/>
      <c r="D117" s="675"/>
      <c r="E117" s="675"/>
      <c r="F117" s="675"/>
      <c r="G117" s="675"/>
      <c r="H117" s="675"/>
      <c r="I117" s="471" t="str">
        <f>INDEX(ORCAMENTO!$F:$F,MATCH(A117,ORCAMENTO!$B:$B,0))</f>
        <v>m</v>
      </c>
      <c r="J117" s="472">
        <f>ROUND(SUM(J119:J120),2)</f>
        <v>1.8</v>
      </c>
      <c r="K117" s="459"/>
    </row>
    <row r="118" spans="1:11" ht="49.5" customHeight="1">
      <c r="A118" s="473" t="s">
        <v>590</v>
      </c>
      <c r="B118" s="474" t="s">
        <v>820</v>
      </c>
      <c r="C118" s="473"/>
      <c r="D118" s="474"/>
      <c r="E118" s="473"/>
      <c r="F118" s="473"/>
      <c r="G118" s="473"/>
      <c r="H118" s="473"/>
      <c r="I118" s="473"/>
      <c r="J118" s="475"/>
      <c r="K118" s="459"/>
    </row>
    <row r="119" spans="1:11" ht="47.25" customHeight="1">
      <c r="A119" s="476" t="s">
        <v>20902</v>
      </c>
      <c r="B119" s="486">
        <f>0.8+0.1</f>
        <v>0.9</v>
      </c>
      <c r="C119" s="486"/>
      <c r="D119" s="490"/>
      <c r="E119" s="490"/>
      <c r="F119" s="485"/>
      <c r="G119" s="486"/>
      <c r="H119" s="486"/>
      <c r="I119" s="486"/>
      <c r="J119" s="487">
        <f>B119</f>
        <v>0.9</v>
      </c>
      <c r="K119" s="459"/>
    </row>
    <row r="120" spans="1:11" ht="47.25" customHeight="1">
      <c r="A120" s="476" t="s">
        <v>20903</v>
      </c>
      <c r="B120" s="486">
        <f>0.8+0.1</f>
        <v>0.9</v>
      </c>
      <c r="C120" s="486"/>
      <c r="D120" s="490"/>
      <c r="E120" s="490"/>
      <c r="F120" s="485"/>
      <c r="G120" s="486"/>
      <c r="H120" s="486"/>
      <c r="I120" s="486"/>
      <c r="J120" s="487">
        <f>B120</f>
        <v>0.9</v>
      </c>
      <c r="K120" s="459"/>
    </row>
    <row r="121" spans="1:11" ht="36" customHeight="1">
      <c r="A121" s="528" t="s">
        <v>968</v>
      </c>
      <c r="B121" s="675" t="str">
        <f>INDEX(ORCAMENTO!$E:$E,MATCH(A121,ORCAMENTO!$B:$B,0))</f>
        <v>Joelho 90 Graus, Pvc, Serie Normal, Esgoto Predial, Dn 100 Mm, Junta Elástica, Fornecido E Instalado Em Ramal De Descarga Ou Ramal De Esgoto Sanitário. Af_08/2022</v>
      </c>
      <c r="C121" s="675"/>
      <c r="D121" s="675"/>
      <c r="E121" s="675"/>
      <c r="F121" s="675"/>
      <c r="G121" s="675"/>
      <c r="H121" s="675"/>
      <c r="I121" s="471" t="str">
        <f>INDEX(ORCAMENTO!$F:$F,MATCH(A121,ORCAMENTO!$B:$B,0))</f>
        <v>un</v>
      </c>
      <c r="J121" s="472">
        <f>ROUND(SUM(J123:J124),2)</f>
        <v>4</v>
      </c>
      <c r="K121" s="459"/>
    </row>
    <row r="122" spans="1:11" ht="49.5" customHeight="1">
      <c r="A122" s="473" t="s">
        <v>590</v>
      </c>
      <c r="B122" s="474" t="s">
        <v>877</v>
      </c>
      <c r="C122" s="473"/>
      <c r="D122" s="474"/>
      <c r="E122" s="473"/>
      <c r="F122" s="473"/>
      <c r="G122" s="473"/>
      <c r="H122" s="473"/>
      <c r="I122" s="473"/>
      <c r="J122" s="475"/>
      <c r="K122" s="459"/>
    </row>
    <row r="123" spans="1:11" ht="47.25" customHeight="1">
      <c r="A123" s="476" t="s">
        <v>20904</v>
      </c>
      <c r="B123" s="486">
        <v>2</v>
      </c>
      <c r="C123" s="486"/>
      <c r="D123" s="490"/>
      <c r="E123" s="490"/>
      <c r="F123" s="485"/>
      <c r="G123" s="486"/>
      <c r="H123" s="486"/>
      <c r="I123" s="486"/>
      <c r="J123" s="487">
        <f>B123</f>
        <v>2</v>
      </c>
      <c r="K123" s="459"/>
    </row>
    <row r="124" spans="1:11" ht="47.25" customHeight="1">
      <c r="A124" s="476" t="s">
        <v>20905</v>
      </c>
      <c r="B124" s="486">
        <v>2</v>
      </c>
      <c r="C124" s="486"/>
      <c r="D124" s="490"/>
      <c r="E124" s="490"/>
      <c r="F124" s="485"/>
      <c r="G124" s="486"/>
      <c r="H124" s="486"/>
      <c r="I124" s="486"/>
      <c r="J124" s="487">
        <f>B124</f>
        <v>2</v>
      </c>
      <c r="K124" s="459"/>
    </row>
    <row r="125" spans="1:11" ht="36" customHeight="1">
      <c r="A125" s="528" t="s">
        <v>969</v>
      </c>
      <c r="B125" s="675" t="str">
        <f>INDEX(ORCAMENTO!$E:$E,MATCH(A125,ORCAMENTO!$B:$B,0))</f>
        <v>Cap, Pvc, Serie R, Água Pluvial, Dn 100 Mm, Junta Elástica, Fornecido E Instalado Em Ramal De Encaminhamento. Af_06/2022</v>
      </c>
      <c r="C125" s="675"/>
      <c r="D125" s="675"/>
      <c r="E125" s="675"/>
      <c r="F125" s="675"/>
      <c r="G125" s="675"/>
      <c r="H125" s="675"/>
      <c r="I125" s="471" t="str">
        <f>INDEX(ORCAMENTO!$F:$F,MATCH(A125,ORCAMENTO!$B:$B,0))</f>
        <v>un</v>
      </c>
      <c r="J125" s="472">
        <f>ROUND(SUM(J127:J128),2)</f>
        <v>2</v>
      </c>
      <c r="K125" s="459"/>
    </row>
    <row r="126" spans="1:11" ht="49.5" customHeight="1">
      <c r="A126" s="473" t="s">
        <v>590</v>
      </c>
      <c r="B126" s="474" t="s">
        <v>877</v>
      </c>
      <c r="C126" s="473"/>
      <c r="D126" s="474"/>
      <c r="E126" s="473"/>
      <c r="F126" s="473"/>
      <c r="G126" s="473"/>
      <c r="H126" s="473"/>
      <c r="I126" s="473"/>
      <c r="J126" s="475"/>
      <c r="K126" s="459"/>
    </row>
    <row r="127" spans="1:11" ht="47.25" customHeight="1">
      <c r="A127" s="476" t="s">
        <v>20906</v>
      </c>
      <c r="B127" s="486">
        <v>1</v>
      </c>
      <c r="C127" s="486"/>
      <c r="D127" s="490"/>
      <c r="E127" s="490"/>
      <c r="F127" s="485"/>
      <c r="G127" s="486"/>
      <c r="H127" s="486"/>
      <c r="I127" s="486"/>
      <c r="J127" s="487">
        <f>B127</f>
        <v>1</v>
      </c>
      <c r="K127" s="459"/>
    </row>
    <row r="128" spans="1:11" ht="47.25" customHeight="1">
      <c r="A128" s="476" t="s">
        <v>20907</v>
      </c>
      <c r="B128" s="486">
        <v>1</v>
      </c>
      <c r="C128" s="486"/>
      <c r="D128" s="490"/>
      <c r="E128" s="490"/>
      <c r="F128" s="485"/>
      <c r="G128" s="486"/>
      <c r="H128" s="486"/>
      <c r="I128" s="486"/>
      <c r="J128" s="487">
        <f>B128</f>
        <v>1</v>
      </c>
      <c r="K128" s="459"/>
    </row>
    <row r="129" spans="1:14" ht="36" customHeight="1">
      <c r="A129" s="528" t="s">
        <v>975</v>
      </c>
      <c r="B129" s="675" t="str">
        <f>INDEX(ORCAMENTO!$E:$E,MATCH(A129,ORCAMENTO!$B:$B,0))</f>
        <v xml:space="preserve">Barra Roscada Com Porca E Arruela </v>
      </c>
      <c r="C129" s="675"/>
      <c r="D129" s="675"/>
      <c r="E129" s="675"/>
      <c r="F129" s="675"/>
      <c r="G129" s="675"/>
      <c r="H129" s="675"/>
      <c r="I129" s="471" t="str">
        <f>INDEX(ORCAMENTO!$F:$F,MATCH(A129,ORCAMENTO!$B:$B,0))</f>
        <v>m</v>
      </c>
      <c r="J129" s="472">
        <f>ROUND(SUM(J131:J132),2)</f>
        <v>0.6</v>
      </c>
      <c r="K129" s="459"/>
    </row>
    <row r="130" spans="1:14" ht="49.5" customHeight="1">
      <c r="A130" s="473" t="s">
        <v>590</v>
      </c>
      <c r="B130" s="474" t="s">
        <v>820</v>
      </c>
      <c r="C130" s="473"/>
      <c r="D130" s="474"/>
      <c r="E130" s="473"/>
      <c r="F130" s="473"/>
      <c r="G130" s="473"/>
      <c r="H130" s="473"/>
      <c r="I130" s="473"/>
      <c r="J130" s="475"/>
      <c r="K130" s="459"/>
    </row>
    <row r="131" spans="1:14" ht="47.25" customHeight="1">
      <c r="A131" s="476" t="s">
        <v>20908</v>
      </c>
      <c r="B131" s="486">
        <v>0.6</v>
      </c>
      <c r="C131" s="486"/>
      <c r="D131" s="490"/>
      <c r="E131" s="490"/>
      <c r="F131" s="485"/>
      <c r="G131" s="486"/>
      <c r="H131" s="486"/>
      <c r="I131" s="486"/>
      <c r="J131" s="487">
        <f>B131</f>
        <v>0.6</v>
      </c>
      <c r="K131" s="459"/>
    </row>
    <row r="132" spans="1:14" ht="36" customHeight="1">
      <c r="A132" s="469">
        <v>5</v>
      </c>
      <c r="B132" s="676" t="str">
        <f>INDEX(ORCAMENTO!$E:$E,MATCH(A132,ORCAMENTO!$B:$B,0))</f>
        <v>PAVIMENTAÇÃO</v>
      </c>
      <c r="C132" s="677"/>
      <c r="D132" s="677"/>
      <c r="E132" s="677"/>
      <c r="F132" s="677"/>
      <c r="G132" s="677"/>
      <c r="H132" s="677"/>
      <c r="I132" s="677"/>
      <c r="J132" s="678"/>
      <c r="K132" s="459"/>
    </row>
    <row r="133" spans="1:14" ht="32.25" customHeight="1">
      <c r="A133" s="470" t="s">
        <v>849</v>
      </c>
      <c r="B133" s="675" t="str">
        <f>INDEX(ORCAMENTO!$E:$E,MATCH(A133,ORCAMENTO!$B:$B,0))</f>
        <v>Execução De Passeio Cimentado Com Acabamento Camurçado, Em Argamassa Traço 1:3 (Cimento E Areia) Com 1,5 Cm De Espessura, Sobre Lastro De Concreto De 8 Cm, Incluindo Preparo Da Caixa.</v>
      </c>
      <c r="C133" s="675"/>
      <c r="D133" s="675"/>
      <c r="E133" s="675"/>
      <c r="F133" s="675"/>
      <c r="G133" s="675"/>
      <c r="H133" s="675"/>
      <c r="I133" s="471" t="str">
        <f>INDEX(ORCAMENTO!$F:$F,MATCH(A133,ORCAMENTO!$B:$B,0))</f>
        <v>m2</v>
      </c>
      <c r="J133" s="472">
        <f>ROUND(SUM(J135:J135),2)</f>
        <v>7</v>
      </c>
      <c r="K133" s="679"/>
      <c r="L133" s="680"/>
      <c r="M133" s="680"/>
      <c r="N133" s="680"/>
    </row>
    <row r="134" spans="1:14" ht="36.75" customHeight="1">
      <c r="A134" s="473" t="s">
        <v>590</v>
      </c>
      <c r="B134" s="474" t="s">
        <v>7484</v>
      </c>
      <c r="C134" s="473" t="s">
        <v>820</v>
      </c>
      <c r="D134" s="474"/>
      <c r="E134" s="473"/>
      <c r="F134" s="473"/>
      <c r="G134" s="473"/>
      <c r="H134" s="473"/>
      <c r="I134" s="473"/>
      <c r="J134" s="475"/>
    </row>
    <row r="135" spans="1:14" ht="41.25" customHeight="1">
      <c r="A135" s="476" t="s">
        <v>20841</v>
      </c>
      <c r="B135" s="486">
        <v>3.5</v>
      </c>
      <c r="C135" s="487">
        <v>2</v>
      </c>
      <c r="D135" s="485"/>
      <c r="E135" s="485"/>
      <c r="F135" s="485"/>
      <c r="G135" s="486"/>
      <c r="H135" s="486"/>
      <c r="I135" s="486"/>
      <c r="J135" s="487">
        <f>B135*C135</f>
        <v>7</v>
      </c>
    </row>
    <row r="136" spans="1:14" ht="32.25" customHeight="1">
      <c r="A136" s="470" t="s">
        <v>936</v>
      </c>
      <c r="B136" s="675" t="str">
        <f>INDEX(ORCAMENTO!$E:$E,MATCH(A136,ORCAMENTO!$B:$B,0))</f>
        <v>Fornecimento E Espalhamento De Areia Média Lavada</v>
      </c>
      <c r="C136" s="675"/>
      <c r="D136" s="675"/>
      <c r="E136" s="675"/>
      <c r="F136" s="675"/>
      <c r="G136" s="675"/>
      <c r="H136" s="675"/>
      <c r="I136" s="471" t="str">
        <f>INDEX(ORCAMENTO!$F:$F,MATCH(A136,ORCAMENTO!$B:$B,0))</f>
        <v>m3</v>
      </c>
      <c r="J136" s="472">
        <f>ROUND(SUM(J138:J138),2)</f>
        <v>0.6</v>
      </c>
      <c r="K136" s="679"/>
      <c r="L136" s="680"/>
      <c r="M136" s="680"/>
      <c r="N136" s="680"/>
    </row>
    <row r="137" spans="1:14" ht="36.75" customHeight="1">
      <c r="A137" s="473" t="s">
        <v>590</v>
      </c>
      <c r="B137" s="474" t="s">
        <v>7484</v>
      </c>
      <c r="C137" s="473" t="s">
        <v>820</v>
      </c>
      <c r="D137" s="474" t="s">
        <v>819</v>
      </c>
      <c r="E137" s="473"/>
      <c r="F137" s="473"/>
      <c r="G137" s="473"/>
      <c r="H137" s="473"/>
      <c r="I137" s="473"/>
      <c r="J137" s="475"/>
    </row>
    <row r="138" spans="1:14" ht="41.25" customHeight="1">
      <c r="A138" s="476" t="s">
        <v>21062</v>
      </c>
      <c r="B138" s="486">
        <v>1.5</v>
      </c>
      <c r="C138" s="487">
        <v>2</v>
      </c>
      <c r="D138" s="485">
        <v>0.2</v>
      </c>
      <c r="E138" s="485"/>
      <c r="F138" s="485"/>
      <c r="G138" s="486"/>
      <c r="H138" s="486"/>
      <c r="I138" s="486"/>
      <c r="J138" s="487">
        <f>B138*C138*D138</f>
        <v>0.60000000000000009</v>
      </c>
    </row>
    <row r="139" spans="1:14" ht="27.75" customHeight="1">
      <c r="A139" s="469">
        <v>6</v>
      </c>
      <c r="B139" s="676" t="str">
        <f>INDEX(ORCAMENTO!$E:$E,MATCH(A139,ORCAMENTO!$B:$B,0))</f>
        <v>PAISAGISMO</v>
      </c>
      <c r="C139" s="677"/>
      <c r="D139" s="677"/>
      <c r="E139" s="677"/>
      <c r="F139" s="677"/>
      <c r="G139" s="677"/>
      <c r="H139" s="677"/>
      <c r="I139" s="677"/>
      <c r="J139" s="678"/>
    </row>
    <row r="140" spans="1:14" ht="38.25" customHeight="1">
      <c r="A140" s="470" t="s">
        <v>854</v>
      </c>
      <c r="B140" s="675" t="str">
        <f>INDEX(ORCAMENTO!$E:$E,MATCH(A140,ORCAMENTO!$B:$B,0))</f>
        <v>Plantio De Árvore Ornamental Com Altura De Muda Menor Ou Igual A 2,00 M . Af_07/2024</v>
      </c>
      <c r="C140" s="675"/>
      <c r="D140" s="675"/>
      <c r="E140" s="675"/>
      <c r="F140" s="675"/>
      <c r="G140" s="675"/>
      <c r="H140" s="675"/>
      <c r="I140" s="471" t="str">
        <f>INDEX(ORCAMENTO!$F:$F,MATCH(A140,ORCAMENTO!$B:$B,0))</f>
        <v>un</v>
      </c>
      <c r="J140" s="472">
        <f>ROUND(SUM(J142:J142),2)</f>
        <v>3</v>
      </c>
      <c r="K140" s="679"/>
      <c r="L140" s="680"/>
      <c r="M140" s="680"/>
      <c r="N140" s="680"/>
    </row>
    <row r="141" spans="1:14" ht="36.75" customHeight="1">
      <c r="A141" s="473" t="s">
        <v>590</v>
      </c>
      <c r="B141" s="474" t="s">
        <v>877</v>
      </c>
      <c r="C141" s="473"/>
      <c r="D141" s="474"/>
      <c r="E141" s="473"/>
      <c r="F141" s="473"/>
      <c r="G141" s="473"/>
      <c r="H141" s="473"/>
      <c r="I141" s="473"/>
      <c r="J141" s="475"/>
    </row>
    <row r="142" spans="1:14" ht="41.25" customHeight="1">
      <c r="A142" s="476" t="s">
        <v>20821</v>
      </c>
      <c r="B142" s="486">
        <v>3</v>
      </c>
      <c r="C142" s="487"/>
      <c r="D142" s="485"/>
      <c r="E142" s="485"/>
      <c r="F142" s="485"/>
      <c r="G142" s="486"/>
      <c r="H142" s="486"/>
      <c r="I142" s="486"/>
      <c r="J142" s="487">
        <f>B142</f>
        <v>3</v>
      </c>
    </row>
    <row r="143" spans="1:14" ht="38.25" customHeight="1">
      <c r="A143" s="470" t="s">
        <v>855</v>
      </c>
      <c r="B143" s="675" t="str">
        <f>INDEX(ORCAMENTO!$E:$E,MATCH(A143,ORCAMENTO!$B:$B,0))</f>
        <v>Plantio De Grama Esmeralda Ou São Carlos Ou Curitibana, Em Placas. Af_07/2024</v>
      </c>
      <c r="C143" s="675"/>
      <c r="D143" s="675"/>
      <c r="E143" s="675"/>
      <c r="F143" s="675"/>
      <c r="G143" s="675"/>
      <c r="H143" s="675"/>
      <c r="I143" s="471" t="str">
        <f>INDEX(ORCAMENTO!$F:$F,MATCH(A143,ORCAMENTO!$B:$B,0))</f>
        <v>m2</v>
      </c>
      <c r="J143" s="472">
        <f>ROUND(SUM(J145:J146),2)</f>
        <v>214.09</v>
      </c>
      <c r="K143" s="679"/>
      <c r="L143" s="680"/>
      <c r="M143" s="680"/>
      <c r="N143" s="680"/>
    </row>
    <row r="144" spans="1:14" ht="36.75" customHeight="1">
      <c r="A144" s="473" t="s">
        <v>590</v>
      </c>
      <c r="B144" s="474" t="s">
        <v>820</v>
      </c>
      <c r="C144" s="473" t="s">
        <v>20638</v>
      </c>
      <c r="D144" s="474"/>
      <c r="E144" s="473"/>
      <c r="F144" s="473"/>
      <c r="G144" s="473"/>
      <c r="H144" s="473"/>
      <c r="I144" s="473"/>
      <c r="J144" s="475"/>
    </row>
    <row r="145" spans="1:14" ht="41.25" customHeight="1">
      <c r="A145" s="476" t="s">
        <v>20932</v>
      </c>
      <c r="B145" s="486">
        <v>17.7</v>
      </c>
      <c r="C145" s="487">
        <v>11.7</v>
      </c>
      <c r="D145" s="485"/>
      <c r="E145" s="485"/>
      <c r="F145" s="485"/>
      <c r="G145" s="486"/>
      <c r="H145" s="486"/>
      <c r="I145" s="486"/>
      <c r="J145" s="487">
        <f>B145*C145</f>
        <v>207.08999999999997</v>
      </c>
    </row>
    <row r="146" spans="1:14" ht="41.25" customHeight="1">
      <c r="A146" s="476" t="s">
        <v>20933</v>
      </c>
      <c r="B146" s="486">
        <v>3.5</v>
      </c>
      <c r="C146" s="487">
        <v>2</v>
      </c>
      <c r="D146" s="485"/>
      <c r="E146" s="485"/>
      <c r="F146" s="485"/>
      <c r="G146" s="486"/>
      <c r="H146" s="486"/>
      <c r="I146" s="486"/>
      <c r="J146" s="487">
        <f>B146*C146</f>
        <v>7</v>
      </c>
    </row>
    <row r="147" spans="1:14" ht="27.75" customHeight="1">
      <c r="A147" s="469">
        <v>7</v>
      </c>
      <c r="B147" s="676" t="str">
        <f>INDEX(ORCAMENTO!$E:$E,MATCH(A147,ORCAMENTO!$B:$B,0))</f>
        <v xml:space="preserve">INSTALAÇÕES ELÉTRICAS </v>
      </c>
      <c r="C147" s="677"/>
      <c r="D147" s="677"/>
      <c r="E147" s="677"/>
      <c r="F147" s="677"/>
      <c r="G147" s="677"/>
      <c r="H147" s="677"/>
      <c r="I147" s="677"/>
      <c r="J147" s="678"/>
    </row>
    <row r="148" spans="1:14" ht="42.75" customHeight="1">
      <c r="A148" s="470" t="s">
        <v>862</v>
      </c>
      <c r="B148" s="672" t="str">
        <f>INDEX(ORCAMENTO!$E:$E,MATCH(A148,ORCAMENTO!$B:$B,0))</f>
        <v>Poste De Aço Galvanizado Reto Engastado, Com 7 Metro De Altura</v>
      </c>
      <c r="C148" s="673"/>
      <c r="D148" s="673"/>
      <c r="E148" s="673"/>
      <c r="F148" s="673"/>
      <c r="G148" s="673"/>
      <c r="H148" s="674"/>
      <c r="I148" s="471" t="str">
        <f>INDEX(ORCAMENTO!$F:$F,MATCH(A148,ORCAMENTO!$B:$B,0))</f>
        <v>und</v>
      </c>
      <c r="J148" s="472">
        <f>ROUND(SUM(J150:J150),2)</f>
        <v>4</v>
      </c>
    </row>
    <row r="149" spans="1:14" ht="36.75" customHeight="1">
      <c r="A149" s="473" t="s">
        <v>590</v>
      </c>
      <c r="B149" s="474" t="s">
        <v>877</v>
      </c>
      <c r="C149" s="474"/>
      <c r="D149" s="474"/>
      <c r="E149" s="473"/>
      <c r="F149" s="473"/>
      <c r="G149" s="473"/>
      <c r="H149" s="473"/>
      <c r="I149" s="473"/>
      <c r="J149" s="475"/>
    </row>
    <row r="150" spans="1:14" ht="60.75" customHeight="1">
      <c r="A150" s="488" t="s">
        <v>20846</v>
      </c>
      <c r="B150" s="489">
        <v>4</v>
      </c>
      <c r="C150" s="486"/>
      <c r="D150" s="489"/>
      <c r="E150" s="485"/>
      <c r="F150" s="485"/>
      <c r="G150" s="486"/>
      <c r="H150" s="486"/>
      <c r="I150" s="486"/>
      <c r="J150" s="486">
        <f>B150</f>
        <v>4</v>
      </c>
    </row>
    <row r="151" spans="1:14" ht="24" customHeight="1">
      <c r="A151" s="470" t="s">
        <v>863</v>
      </c>
      <c r="B151" s="675" t="str">
        <f>INDEX(ORCAMENTO!$E:$E,MATCH(A151,ORCAMENTO!$B:$B,0))</f>
        <v>Refletor De Led 200W Branco Frio</v>
      </c>
      <c r="C151" s="675"/>
      <c r="D151" s="675"/>
      <c r="E151" s="675"/>
      <c r="F151" s="675"/>
      <c r="G151" s="675"/>
      <c r="H151" s="675"/>
      <c r="I151" s="471" t="str">
        <f>INDEX(ORCAMENTO!$F:$F,MATCH(A151,ORCAMENTO!$B:$B,0))</f>
        <v>und</v>
      </c>
      <c r="J151" s="472">
        <f>ROUND(SUM(J153:J153),2)</f>
        <v>8</v>
      </c>
    </row>
    <row r="152" spans="1:14" ht="24" customHeight="1">
      <c r="A152" s="473" t="s">
        <v>590</v>
      </c>
      <c r="B152" s="474" t="s">
        <v>877</v>
      </c>
      <c r="C152" s="474" t="s">
        <v>7487</v>
      </c>
      <c r="D152" s="474"/>
      <c r="E152" s="473"/>
      <c r="F152" s="473"/>
      <c r="G152" s="473"/>
      <c r="H152" s="473"/>
      <c r="I152" s="473"/>
      <c r="J152" s="475"/>
    </row>
    <row r="153" spans="1:14" ht="45.75" customHeight="1">
      <c r="A153" s="476" t="s">
        <v>20847</v>
      </c>
      <c r="B153" s="486">
        <v>2</v>
      </c>
      <c r="C153" s="486">
        <v>4</v>
      </c>
      <c r="D153" s="485"/>
      <c r="E153" s="485"/>
      <c r="F153" s="485"/>
      <c r="G153" s="486"/>
      <c r="H153" s="486"/>
      <c r="I153" s="486"/>
      <c r="J153" s="487">
        <f>B153*C153</f>
        <v>8</v>
      </c>
    </row>
    <row r="154" spans="1:14" ht="37.5" customHeight="1">
      <c r="A154" s="470" t="s">
        <v>20826</v>
      </c>
      <c r="B154" s="675" t="str">
        <f>INDEX(ORCAMENTO!$E:$E,MATCH(A154,ORCAMENTO!$B:$B,0))</f>
        <v>Envelopamento De Concreto Simples Com Consumo Mínimo De Cimento De 250Kg/M3, Inclusive Escavação Para Profundidade Mínima Do Eletroduto De 50 Cm, De 25 X 25 Cm, Para 1 Eletroduto</v>
      </c>
      <c r="C154" s="675"/>
      <c r="D154" s="675"/>
      <c r="E154" s="675"/>
      <c r="F154" s="675"/>
      <c r="G154" s="675"/>
      <c r="H154" s="675"/>
      <c r="I154" s="471" t="str">
        <f>INDEX(ORCAMENTO!$F:$F,MATCH(A154,ORCAMENTO!$B:$B,0))</f>
        <v>m</v>
      </c>
      <c r="J154" s="472">
        <f>ROUND(SUM(J156:J156),2)</f>
        <v>49.75</v>
      </c>
    </row>
    <row r="155" spans="1:14" ht="36.75" customHeight="1">
      <c r="A155" s="473" t="s">
        <v>590</v>
      </c>
      <c r="B155" s="474" t="s">
        <v>820</v>
      </c>
      <c r="C155" s="474"/>
      <c r="D155" s="474"/>
      <c r="E155" s="473"/>
      <c r="F155" s="473"/>
      <c r="G155" s="473"/>
      <c r="H155" s="473"/>
      <c r="I155" s="473"/>
      <c r="J155" s="475"/>
      <c r="K155" s="679"/>
      <c r="L155" s="680"/>
      <c r="M155" s="680"/>
      <c r="N155" s="680"/>
    </row>
    <row r="156" spans="1:14" ht="43.5" customHeight="1">
      <c r="A156" s="476" t="s">
        <v>20848</v>
      </c>
      <c r="B156" s="486">
        <f>8+13.75+8+20</f>
        <v>49.75</v>
      </c>
      <c r="C156" s="486"/>
      <c r="D156" s="485"/>
      <c r="E156" s="485"/>
      <c r="F156" s="485"/>
      <c r="G156" s="486"/>
      <c r="H156" s="486"/>
      <c r="I156" s="486"/>
      <c r="J156" s="487">
        <f>B156</f>
        <v>49.75</v>
      </c>
    </row>
    <row r="157" spans="1:14" s="437" customFormat="1" ht="39" customHeight="1">
      <c r="A157" s="470" t="s">
        <v>864</v>
      </c>
      <c r="B157" s="675" t="str">
        <f>INDEX(ORCAMENTO!$E:$E,MATCH(A157,ORCAMENTO!$B:$B,0))</f>
        <v>Eletroduto Pead Parede Simples, Corrugado, Cor Preta, Diâmetro 1.1/4", Referencia Kanaflex, Plastibras Ou Equivalente</v>
      </c>
      <c r="C157" s="675"/>
      <c r="D157" s="675"/>
      <c r="E157" s="675"/>
      <c r="F157" s="675"/>
      <c r="G157" s="675"/>
      <c r="H157" s="675"/>
      <c r="I157" s="471" t="str">
        <f>INDEX(ORCAMENTO!$F:$F,MATCH(A157,ORCAMENTO!$B:$B,0))</f>
        <v>m</v>
      </c>
      <c r="J157" s="472">
        <f>ROUND(SUM(J159:J159),2)</f>
        <v>49.75</v>
      </c>
    </row>
    <row r="158" spans="1:14" s="437" customFormat="1" ht="39" customHeight="1">
      <c r="A158" s="473" t="s">
        <v>590</v>
      </c>
      <c r="B158" s="474" t="s">
        <v>820</v>
      </c>
      <c r="C158" s="474"/>
      <c r="D158" s="474"/>
      <c r="E158" s="473"/>
      <c r="F158" s="473"/>
      <c r="G158" s="473"/>
      <c r="H158" s="473"/>
      <c r="I158" s="473"/>
      <c r="J158" s="475"/>
    </row>
    <row r="159" spans="1:14" s="437" customFormat="1" ht="45.75" customHeight="1">
      <c r="A159" s="476" t="s">
        <v>20849</v>
      </c>
      <c r="B159" s="486">
        <f>8+13.75+8+20</f>
        <v>49.75</v>
      </c>
      <c r="C159" s="486"/>
      <c r="D159" s="486"/>
      <c r="E159" s="486"/>
      <c r="F159" s="486"/>
      <c r="G159" s="486"/>
      <c r="H159" s="486"/>
      <c r="I159" s="486"/>
      <c r="J159" s="486">
        <f>B159</f>
        <v>49.75</v>
      </c>
    </row>
    <row r="160" spans="1:14" s="437" customFormat="1" ht="39" customHeight="1">
      <c r="A160" s="470" t="s">
        <v>865</v>
      </c>
      <c r="B160" s="675" t="str">
        <f>INDEX(ORCAMENTO!$E:$E,MATCH(A160,ORCAMENTO!$B:$B,0))</f>
        <v>Cabo De Cobre Termoplástico (Pvc) Flexível Isolado 0,60/1Kv, Antichama, Hepr 90ºc ? 10,0Mm2</v>
      </c>
      <c r="C160" s="675"/>
      <c r="D160" s="675"/>
      <c r="E160" s="675"/>
      <c r="F160" s="675"/>
      <c r="G160" s="675"/>
      <c r="H160" s="675"/>
      <c r="I160" s="471" t="str">
        <f>INDEX(ORCAMENTO!$F:$F,MATCH(A160,ORCAMENTO!$B:$B,0))</f>
        <v>m</v>
      </c>
      <c r="J160" s="472">
        <f>ROUND(SUM(J162:J166),2)</f>
        <v>187.5</v>
      </c>
    </row>
    <row r="161" spans="1:12" s="437" customFormat="1" ht="39" customHeight="1">
      <c r="A161" s="473" t="s">
        <v>590</v>
      </c>
      <c r="B161" s="474" t="s">
        <v>820</v>
      </c>
      <c r="C161" s="474" t="s">
        <v>20851</v>
      </c>
      <c r="D161" s="474" t="s">
        <v>20852</v>
      </c>
      <c r="E161" s="473" t="s">
        <v>7487</v>
      </c>
      <c r="F161" s="473"/>
      <c r="G161" s="473"/>
      <c r="H161" s="473"/>
      <c r="I161" s="473"/>
      <c r="J161" s="475"/>
    </row>
    <row r="162" spans="1:12" s="437" customFormat="1" ht="60.75" customHeight="1">
      <c r="A162" s="476" t="s">
        <v>20909</v>
      </c>
      <c r="B162" s="486">
        <f>20</f>
        <v>20</v>
      </c>
      <c r="C162" s="486">
        <v>2</v>
      </c>
      <c r="D162" s="486">
        <v>2</v>
      </c>
      <c r="E162" s="486"/>
      <c r="F162" s="486"/>
      <c r="G162" s="486"/>
      <c r="H162" s="486"/>
      <c r="I162" s="486"/>
      <c r="J162" s="487">
        <f>(B162+C162)*D162</f>
        <v>44</v>
      </c>
    </row>
    <row r="163" spans="1:12" s="437" customFormat="1" ht="60.75" customHeight="1">
      <c r="A163" s="476" t="s">
        <v>20910</v>
      </c>
      <c r="B163" s="486">
        <f>8</f>
        <v>8</v>
      </c>
      <c r="C163" s="486">
        <v>2</v>
      </c>
      <c r="D163" s="486">
        <v>2</v>
      </c>
      <c r="E163" s="486"/>
      <c r="F163" s="486"/>
      <c r="G163" s="486"/>
      <c r="H163" s="486"/>
      <c r="I163" s="486"/>
      <c r="J163" s="487">
        <f>(B163+C163)*D163</f>
        <v>20</v>
      </c>
    </row>
    <row r="164" spans="1:12" s="437" customFormat="1" ht="60.75" customHeight="1">
      <c r="A164" s="476" t="s">
        <v>20911</v>
      </c>
      <c r="B164" s="486">
        <f>13.75</f>
        <v>13.75</v>
      </c>
      <c r="C164" s="486">
        <v>2</v>
      </c>
      <c r="D164" s="486">
        <v>2</v>
      </c>
      <c r="E164" s="486"/>
      <c r="F164" s="486"/>
      <c r="G164" s="486"/>
      <c r="H164" s="486"/>
      <c r="I164" s="486"/>
      <c r="J164" s="487">
        <f>(B164+C164)*D164</f>
        <v>31.5</v>
      </c>
    </row>
    <row r="165" spans="1:12" s="437" customFormat="1" ht="60.75" customHeight="1">
      <c r="A165" s="476" t="s">
        <v>20912</v>
      </c>
      <c r="B165" s="486">
        <f>8</f>
        <v>8</v>
      </c>
      <c r="C165" s="486">
        <v>2</v>
      </c>
      <c r="D165" s="486">
        <v>2</v>
      </c>
      <c r="E165" s="486"/>
      <c r="F165" s="486"/>
      <c r="G165" s="486"/>
      <c r="H165" s="486"/>
      <c r="I165" s="486"/>
      <c r="J165" s="487">
        <f>(B165+C165)*D165</f>
        <v>20</v>
      </c>
    </row>
    <row r="166" spans="1:12" s="437" customFormat="1" ht="60.75" customHeight="1">
      <c r="A166" s="476" t="s">
        <v>20853</v>
      </c>
      <c r="B166" s="486">
        <v>7</v>
      </c>
      <c r="C166" s="486">
        <v>2</v>
      </c>
      <c r="D166" s="486">
        <v>2</v>
      </c>
      <c r="E166" s="486">
        <v>4</v>
      </c>
      <c r="F166" s="486"/>
      <c r="G166" s="486"/>
      <c r="H166" s="486"/>
      <c r="I166" s="486"/>
      <c r="J166" s="487">
        <f>(B166+C166)*D166*E166</f>
        <v>72</v>
      </c>
    </row>
    <row r="167" spans="1:12" s="437" customFormat="1" ht="39" customHeight="1">
      <c r="A167" s="470" t="s">
        <v>866</v>
      </c>
      <c r="B167" s="675" t="str">
        <f>INDEX(ORCAMENTO!$E:$E,MATCH(A167,ORCAMENTO!$B:$B,0))</f>
        <v>Caixa De Passagem De Alvenaria De Blocos De Concreto 9X19X39Cm, Dimensões De 40X40X50Cm, Com Revestimento Interno Em Chapisco E Reboco, Tampa De Concreto Esp.5Cm E Lastro De Brita 5 Cm</v>
      </c>
      <c r="C167" s="675"/>
      <c r="D167" s="675"/>
      <c r="E167" s="675"/>
      <c r="F167" s="675"/>
      <c r="G167" s="675"/>
      <c r="H167" s="675"/>
      <c r="I167" s="471" t="str">
        <f>INDEX(ORCAMENTO!$F:$F,MATCH(A167,ORCAMENTO!$B:$B,0))</f>
        <v>und</v>
      </c>
      <c r="J167" s="472">
        <f>ROUND(SUM(J169),2)</f>
        <v>4</v>
      </c>
    </row>
    <row r="168" spans="1:12" s="437" customFormat="1" ht="39" customHeight="1">
      <c r="A168" s="473" t="s">
        <v>590</v>
      </c>
      <c r="B168" s="474" t="s">
        <v>20850</v>
      </c>
      <c r="C168" s="474"/>
      <c r="D168" s="474"/>
      <c r="E168" s="473"/>
      <c r="F168" s="473"/>
      <c r="G168" s="473"/>
      <c r="H168" s="473"/>
      <c r="I168" s="473"/>
      <c r="J168" s="475"/>
    </row>
    <row r="169" spans="1:12" s="437" customFormat="1" ht="60.75" customHeight="1">
      <c r="A169" s="476" t="s">
        <v>20855</v>
      </c>
      <c r="B169" s="486">
        <v>4</v>
      </c>
      <c r="C169" s="486"/>
      <c r="D169" s="486"/>
      <c r="E169" s="486"/>
      <c r="F169" s="486"/>
      <c r="G169" s="486"/>
      <c r="H169" s="486"/>
      <c r="I169" s="486"/>
      <c r="J169" s="487">
        <f>B169</f>
        <v>4</v>
      </c>
    </row>
    <row r="170" spans="1:12" s="437" customFormat="1" ht="39" customHeight="1">
      <c r="A170" s="470" t="s">
        <v>867</v>
      </c>
      <c r="B170" s="675" t="str">
        <f>INDEX(ORCAMENTO!$E:$E,MATCH(A170,ORCAMENTO!$B:$B,0))</f>
        <v>Haste De Terra Tipo Copperweld - 5/8" X 2.40M</v>
      </c>
      <c r="C170" s="675"/>
      <c r="D170" s="675"/>
      <c r="E170" s="675"/>
      <c r="F170" s="675"/>
      <c r="G170" s="675"/>
      <c r="H170" s="675"/>
      <c r="I170" s="471" t="str">
        <f>INDEX(ORCAMENTO!$F:$F,MATCH(A170,ORCAMENTO!$B:$B,0))</f>
        <v>und</v>
      </c>
      <c r="J170" s="472">
        <f>ROUND(SUM(J172),2)</f>
        <v>4</v>
      </c>
    </row>
    <row r="171" spans="1:12" s="437" customFormat="1" ht="39" customHeight="1">
      <c r="A171" s="473" t="s">
        <v>590</v>
      </c>
      <c r="B171" s="474" t="s">
        <v>20850</v>
      </c>
      <c r="C171" s="474"/>
      <c r="D171" s="474"/>
      <c r="E171" s="473"/>
      <c r="F171" s="473"/>
      <c r="G171" s="473"/>
      <c r="H171" s="473"/>
      <c r="I171" s="473"/>
      <c r="J171" s="475"/>
    </row>
    <row r="172" spans="1:12" s="437" customFormat="1" ht="60.75" customHeight="1">
      <c r="A172" s="476" t="s">
        <v>21425</v>
      </c>
      <c r="B172" s="486">
        <v>4</v>
      </c>
      <c r="C172" s="486"/>
      <c r="D172" s="486"/>
      <c r="E172" s="486"/>
      <c r="F172" s="486"/>
      <c r="G172" s="486"/>
      <c r="H172" s="486"/>
      <c r="I172" s="486"/>
      <c r="J172" s="487">
        <f>B172</f>
        <v>4</v>
      </c>
    </row>
    <row r="173" spans="1:12" s="437" customFormat="1" ht="39" customHeight="1">
      <c r="A173" s="470" t="s">
        <v>868</v>
      </c>
      <c r="B173" s="675" t="str">
        <f>INDEX(ORCAMENTO!$E:$E,MATCH(A173,ORCAMENTO!$B:$B,0))</f>
        <v>Conector Grampo Metálico Tipo U, Para Spda, Para Haste De Aterramento Até 5/8'' -
Fornecimento E Instalação</v>
      </c>
      <c r="C173" s="675"/>
      <c r="D173" s="675"/>
      <c r="E173" s="675"/>
      <c r="F173" s="675"/>
      <c r="G173" s="675"/>
      <c r="H173" s="675"/>
      <c r="I173" s="471" t="str">
        <f>INDEX(ORCAMENTO!$F:$F,MATCH(A173,ORCAMENTO!$B:$B,0))</f>
        <v>und</v>
      </c>
      <c r="J173" s="472">
        <f>ROUND(SUM(J175),2)</f>
        <v>4</v>
      </c>
    </row>
    <row r="174" spans="1:12" s="437" customFormat="1" ht="39" customHeight="1">
      <c r="A174" s="473" t="s">
        <v>590</v>
      </c>
      <c r="B174" s="474" t="s">
        <v>20850</v>
      </c>
      <c r="C174" s="474"/>
      <c r="D174" s="474"/>
      <c r="E174" s="473"/>
      <c r="F174" s="473"/>
      <c r="G174" s="473"/>
      <c r="H174" s="473"/>
      <c r="I174" s="473"/>
      <c r="J174" s="475"/>
    </row>
    <row r="175" spans="1:12" s="437" customFormat="1" ht="60.75" customHeight="1">
      <c r="A175" s="476" t="s">
        <v>21428</v>
      </c>
      <c r="B175" s="486">
        <v>4</v>
      </c>
      <c r="C175" s="486"/>
      <c r="D175" s="486"/>
      <c r="E175" s="486"/>
      <c r="F175" s="486"/>
      <c r="G175" s="486"/>
      <c r="H175" s="486"/>
      <c r="I175" s="486"/>
      <c r="J175" s="487">
        <f>B175</f>
        <v>4</v>
      </c>
    </row>
    <row r="176" spans="1:12" s="437" customFormat="1" ht="37.5" customHeight="1">
      <c r="A176" s="469">
        <v>8</v>
      </c>
      <c r="B176" s="676" t="str">
        <f>INDEX(ORCAMENTO!$E:$E,MATCH(A176,ORCAMENTO!$B:$B,0))</f>
        <v xml:space="preserve">PINTURA </v>
      </c>
      <c r="C176" s="677"/>
      <c r="D176" s="677"/>
      <c r="E176" s="677"/>
      <c r="F176" s="677"/>
      <c r="G176" s="677"/>
      <c r="H176" s="677"/>
      <c r="I176" s="677"/>
      <c r="J176" s="678"/>
      <c r="K176" s="683"/>
      <c r="L176" s="684"/>
    </row>
    <row r="177" spans="1:12" ht="40.5" customHeight="1">
      <c r="A177" s="470" t="s">
        <v>871</v>
      </c>
      <c r="B177" s="675" t="str">
        <f>INDEX(ORCAMENTO!$E:$E,MATCH(A177,ORCAMENTO!$B:$B,0))</f>
        <v>Pintura De Piso Com Tinta Acrílica, Aplicação Manual, 2 Demãos, Incluso Fundo Preparador. Af_05/2021</v>
      </c>
      <c r="C177" s="675"/>
      <c r="D177" s="675"/>
      <c r="E177" s="675"/>
      <c r="F177" s="675"/>
      <c r="G177" s="675"/>
      <c r="H177" s="675"/>
      <c r="I177" s="471" t="str">
        <f>INDEX(ORCAMENTO!$F:$F,MATCH(A177,ORCAMENTO!$B:$B,0))</f>
        <v>m2</v>
      </c>
      <c r="J177" s="472">
        <f>ROUND(SUM(J179:J188),2)</f>
        <v>65.28</v>
      </c>
    </row>
    <row r="178" spans="1:12" ht="29.25" customHeight="1">
      <c r="A178" s="473" t="s">
        <v>590</v>
      </c>
      <c r="B178" s="474" t="s">
        <v>20638</v>
      </c>
      <c r="C178" s="474" t="s">
        <v>820</v>
      </c>
      <c r="D178" s="474" t="s">
        <v>1147</v>
      </c>
      <c r="E178" s="473" t="s">
        <v>7487</v>
      </c>
      <c r="F178" s="473" t="s">
        <v>20825</v>
      </c>
      <c r="G178" s="473"/>
      <c r="H178" s="473"/>
      <c r="I178" s="473"/>
      <c r="J178" s="475"/>
    </row>
    <row r="179" spans="1:12" ht="46.5" customHeight="1">
      <c r="A179" s="476" t="s">
        <v>20856</v>
      </c>
      <c r="B179" s="486">
        <v>3.5</v>
      </c>
      <c r="C179" s="486">
        <v>2</v>
      </c>
      <c r="D179" s="486"/>
      <c r="E179" s="486"/>
      <c r="F179" s="486"/>
      <c r="G179" s="486"/>
      <c r="H179" s="486"/>
      <c r="I179" s="486"/>
      <c r="J179" s="486">
        <f>B179*C179</f>
        <v>7</v>
      </c>
      <c r="K179" s="670"/>
      <c r="L179" s="671"/>
    </row>
    <row r="180" spans="1:12" ht="46.5" customHeight="1">
      <c r="A180" s="476" t="s">
        <v>20913</v>
      </c>
      <c r="B180" s="486">
        <f>0.1+0.1+0.15</f>
        <v>0.35</v>
      </c>
      <c r="C180" s="486">
        <f>12+18+12+18</f>
        <v>60</v>
      </c>
      <c r="D180" s="486"/>
      <c r="E180" s="486"/>
      <c r="F180" s="486"/>
      <c r="G180" s="486"/>
      <c r="H180" s="486"/>
      <c r="I180" s="486"/>
      <c r="J180" s="486">
        <f>B180*C180</f>
        <v>21</v>
      </c>
      <c r="K180" s="670"/>
      <c r="L180" s="671"/>
    </row>
    <row r="181" spans="1:12" ht="46.5" customHeight="1">
      <c r="A181" s="476" t="s">
        <v>20914</v>
      </c>
      <c r="B181" s="486">
        <f>0.1+0.1+0.15</f>
        <v>0.35</v>
      </c>
      <c r="C181" s="486">
        <f>2.15+3.8+2.15</f>
        <v>8.1</v>
      </c>
      <c r="D181" s="486"/>
      <c r="E181" s="486"/>
      <c r="F181" s="486"/>
      <c r="G181" s="486"/>
      <c r="H181" s="486"/>
      <c r="I181" s="486"/>
      <c r="J181" s="487">
        <f>B181*C181</f>
        <v>2.8349999999999995</v>
      </c>
      <c r="K181" s="670"/>
      <c r="L181" s="671"/>
    </row>
    <row r="182" spans="1:12" ht="46.5" customHeight="1">
      <c r="A182" s="476" t="s">
        <v>20861</v>
      </c>
      <c r="B182" s="486">
        <f>0.1+0.1+0.15</f>
        <v>0.35</v>
      </c>
      <c r="C182" s="486">
        <f>1</f>
        <v>1</v>
      </c>
      <c r="D182" s="486"/>
      <c r="E182" s="486">
        <v>3</v>
      </c>
      <c r="F182" s="486"/>
      <c r="G182" s="486"/>
      <c r="H182" s="486"/>
      <c r="I182" s="486"/>
      <c r="J182" s="486">
        <f>B182*C182*E182</f>
        <v>1.0499999999999998</v>
      </c>
      <c r="K182" s="670"/>
      <c r="L182" s="671"/>
    </row>
    <row r="183" spans="1:12" ht="46.5" customHeight="1">
      <c r="A183" s="476" t="s">
        <v>20915</v>
      </c>
      <c r="B183" s="486">
        <f>0.1+0.1+0.15</f>
        <v>0.35</v>
      </c>
      <c r="C183" s="486">
        <f>1.5+2+1.5+2</f>
        <v>7</v>
      </c>
      <c r="D183" s="486"/>
      <c r="E183" s="486"/>
      <c r="F183" s="486"/>
      <c r="G183" s="486"/>
      <c r="H183" s="486"/>
      <c r="I183" s="486"/>
      <c r="J183" s="486">
        <f>B183*C183</f>
        <v>2.4499999999999997</v>
      </c>
      <c r="K183" s="670"/>
      <c r="L183" s="671"/>
    </row>
    <row r="184" spans="1:12" ht="46.5" customHeight="1">
      <c r="A184" s="476" t="s">
        <v>20862</v>
      </c>
      <c r="B184" s="486"/>
      <c r="C184" s="486"/>
      <c r="D184" s="486">
        <f>2.69+0.19+0.19</f>
        <v>3.07</v>
      </c>
      <c r="E184" s="486">
        <v>6</v>
      </c>
      <c r="F184" s="486"/>
      <c r="G184" s="486"/>
      <c r="H184" s="486"/>
      <c r="I184" s="486"/>
      <c r="J184" s="486">
        <f>D184*E184</f>
        <v>18.419999999999998</v>
      </c>
      <c r="K184" s="670"/>
      <c r="L184" s="671"/>
    </row>
    <row r="185" spans="1:12" ht="46.5" customHeight="1">
      <c r="A185" s="476" t="s">
        <v>20917</v>
      </c>
      <c r="B185" s="487">
        <f>2*3.14*0.4</f>
        <v>2.5120000000000005</v>
      </c>
      <c r="C185" s="486">
        <v>1</v>
      </c>
      <c r="D185" s="486"/>
      <c r="E185" s="486">
        <v>2</v>
      </c>
      <c r="F185" s="486">
        <v>2</v>
      </c>
      <c r="G185" s="486"/>
      <c r="H185" s="486"/>
      <c r="I185" s="486"/>
      <c r="J185" s="487">
        <f>B185*C185*E185*F185</f>
        <v>10.048000000000002</v>
      </c>
      <c r="K185" s="670"/>
      <c r="L185" s="671"/>
    </row>
    <row r="186" spans="1:12" ht="46.5" customHeight="1">
      <c r="A186" s="476" t="s">
        <v>20916</v>
      </c>
      <c r="B186" s="486">
        <v>0.32</v>
      </c>
      <c r="C186" s="486">
        <v>1</v>
      </c>
      <c r="D186" s="486">
        <f>B186*C186</f>
        <v>0.32</v>
      </c>
      <c r="E186" s="486">
        <v>6</v>
      </c>
      <c r="F186" s="486"/>
      <c r="G186" s="486"/>
      <c r="H186" s="486"/>
      <c r="I186" s="486"/>
      <c r="J186" s="486">
        <f>D186*E186</f>
        <v>1.92</v>
      </c>
      <c r="K186" s="670"/>
      <c r="L186" s="671"/>
    </row>
    <row r="187" spans="1:12" ht="46.5" customHeight="1">
      <c r="A187" s="476" t="s">
        <v>20918</v>
      </c>
      <c r="B187" s="486">
        <v>0.32</v>
      </c>
      <c r="C187" s="486">
        <f>0.8</f>
        <v>0.8</v>
      </c>
      <c r="D187" s="486">
        <f>B187*C187</f>
        <v>0.25600000000000001</v>
      </c>
      <c r="E187" s="486">
        <v>1</v>
      </c>
      <c r="F187" s="486"/>
      <c r="G187" s="486"/>
      <c r="H187" s="486"/>
      <c r="I187" s="486"/>
      <c r="J187" s="487">
        <f>D187*E187</f>
        <v>0.25600000000000001</v>
      </c>
      <c r="K187" s="670"/>
      <c r="L187" s="671"/>
    </row>
    <row r="188" spans="1:12" ht="46.5" customHeight="1">
      <c r="A188" s="476" t="s">
        <v>20919</v>
      </c>
      <c r="B188" s="486"/>
      <c r="C188" s="486"/>
      <c r="D188" s="486">
        <v>0.05</v>
      </c>
      <c r="E188" s="486">
        <v>6</v>
      </c>
      <c r="F188" s="486"/>
      <c r="G188" s="486"/>
      <c r="H188" s="486"/>
      <c r="I188" s="486"/>
      <c r="J188" s="486">
        <f>D188*E188</f>
        <v>0.30000000000000004</v>
      </c>
      <c r="K188" s="670"/>
      <c r="L188" s="671"/>
    </row>
    <row r="189" spans="1:12" ht="43.5" customHeight="1">
      <c r="A189" s="470" t="s">
        <v>873</v>
      </c>
      <c r="B189" s="675" t="str">
        <f>INDEX(ORCAMENTO!$E:$E,MATCH(A189,ORCAMENTO!$B:$B,0))</f>
        <v>Pintura Tinta De Acabamento (Pigmentada) Esmalte Sintético Acetinado Em Madeira, 3 Demãos. Af_01/2021</v>
      </c>
      <c r="C189" s="675"/>
      <c r="D189" s="675"/>
      <c r="E189" s="675"/>
      <c r="F189" s="675"/>
      <c r="G189" s="675"/>
      <c r="H189" s="675"/>
      <c r="I189" s="471" t="str">
        <f>INDEX(ORCAMENTO!$F:$F,MATCH(A189,ORCAMENTO!$B:$B,0))</f>
        <v>m2</v>
      </c>
      <c r="J189" s="472">
        <f>ROUND(SUM(J191:J201),2)</f>
        <v>9.5399999999999991</v>
      </c>
    </row>
    <row r="190" spans="1:12" ht="29.25" customHeight="1">
      <c r="A190" s="473" t="s">
        <v>590</v>
      </c>
      <c r="B190" s="474" t="s">
        <v>1147</v>
      </c>
      <c r="C190" s="474" t="s">
        <v>20638</v>
      </c>
      <c r="D190" s="474" t="s">
        <v>820</v>
      </c>
      <c r="E190" s="473" t="s">
        <v>877</v>
      </c>
      <c r="F190" s="473"/>
      <c r="G190" s="473"/>
      <c r="H190" s="473"/>
      <c r="I190" s="473"/>
      <c r="J190" s="475"/>
    </row>
    <row r="191" spans="1:12" ht="40.5" customHeight="1">
      <c r="A191" s="476" t="s">
        <v>20867</v>
      </c>
      <c r="B191" s="486">
        <f>1.2*0.25</f>
        <v>0.3</v>
      </c>
      <c r="C191" s="486"/>
      <c r="D191" s="486"/>
      <c r="E191" s="486"/>
      <c r="F191" s="486"/>
      <c r="G191" s="486"/>
      <c r="H191" s="486"/>
      <c r="I191" s="486"/>
      <c r="J191" s="486">
        <f>B191</f>
        <v>0.3</v>
      </c>
      <c r="K191" s="516"/>
      <c r="L191" s="516"/>
    </row>
    <row r="192" spans="1:12" ht="62.25" customHeight="1">
      <c r="A192" s="476" t="s">
        <v>20920</v>
      </c>
      <c r="B192" s="486"/>
      <c r="C192" s="486">
        <v>0.37</v>
      </c>
      <c r="D192" s="486">
        <f>1.2+1.2+1.2</f>
        <v>3.5999999999999996</v>
      </c>
      <c r="E192" s="486"/>
      <c r="F192" s="486"/>
      <c r="G192" s="486"/>
      <c r="H192" s="486"/>
      <c r="I192" s="486"/>
      <c r="J192" s="487">
        <f>C192*D192</f>
        <v>1.3319999999999999</v>
      </c>
      <c r="K192" s="516"/>
      <c r="L192" s="516"/>
    </row>
    <row r="193" spans="1:12" ht="40.5" customHeight="1">
      <c r="A193" s="476" t="s">
        <v>20921</v>
      </c>
      <c r="B193" s="486"/>
      <c r="C193" s="486">
        <f>0.06+0.06+0.3+0.3</f>
        <v>0.72</v>
      </c>
      <c r="D193" s="486">
        <f>1.5+0.8+1.5</f>
        <v>3.8</v>
      </c>
      <c r="E193" s="486"/>
      <c r="F193" s="486"/>
      <c r="G193" s="486"/>
      <c r="H193" s="486"/>
      <c r="I193" s="486"/>
      <c r="J193" s="487">
        <f>C193*D193</f>
        <v>2.7359999999999998</v>
      </c>
      <c r="K193" s="516"/>
      <c r="L193" s="516"/>
    </row>
    <row r="194" spans="1:12" ht="40.5" customHeight="1">
      <c r="A194" s="476" t="s">
        <v>20922</v>
      </c>
      <c r="B194" s="486"/>
      <c r="C194" s="486">
        <v>0.38</v>
      </c>
      <c r="D194" s="486">
        <f>0.44+0.44+0.2+0.2</f>
        <v>1.28</v>
      </c>
      <c r="E194" s="486"/>
      <c r="F194" s="486"/>
      <c r="G194" s="486"/>
      <c r="H194" s="486"/>
      <c r="I194" s="486"/>
      <c r="J194" s="487">
        <f>C194*D194</f>
        <v>0.4864</v>
      </c>
      <c r="K194" s="516"/>
      <c r="L194" s="516"/>
    </row>
    <row r="195" spans="1:12" ht="40.5" customHeight="1">
      <c r="A195" s="476" t="s">
        <v>20923</v>
      </c>
      <c r="B195" s="486"/>
      <c r="C195" s="486">
        <v>0.25</v>
      </c>
      <c r="D195" s="486">
        <f>0.4+1+0.4</f>
        <v>1.7999999999999998</v>
      </c>
      <c r="E195" s="486">
        <v>2</v>
      </c>
      <c r="F195" s="486"/>
      <c r="G195" s="486"/>
      <c r="H195" s="486"/>
      <c r="I195" s="486"/>
      <c r="J195" s="487">
        <f t="shared" ref="J195:J201" si="23">C195*D195*E195</f>
        <v>0.89999999999999991</v>
      </c>
      <c r="K195" s="516"/>
      <c r="L195" s="516"/>
    </row>
    <row r="196" spans="1:12" ht="40.5" customHeight="1">
      <c r="A196" s="476" t="s">
        <v>20924</v>
      </c>
      <c r="B196" s="486"/>
      <c r="C196" s="486">
        <v>0.25</v>
      </c>
      <c r="D196" s="486">
        <f>0.6+1+0.6</f>
        <v>2.2000000000000002</v>
      </c>
      <c r="E196" s="486">
        <v>2</v>
      </c>
      <c r="F196" s="486"/>
      <c r="G196" s="486"/>
      <c r="H196" s="486"/>
      <c r="I196" s="486"/>
      <c r="J196" s="487">
        <f t="shared" si="23"/>
        <v>1.1000000000000001</v>
      </c>
      <c r="K196" s="516"/>
      <c r="L196" s="516"/>
    </row>
    <row r="197" spans="1:12" ht="40.5" customHeight="1">
      <c r="A197" s="476" t="s">
        <v>20925</v>
      </c>
      <c r="B197" s="486"/>
      <c r="C197" s="486">
        <v>0.25</v>
      </c>
      <c r="D197" s="486">
        <f>0.8+1+0.8</f>
        <v>2.6</v>
      </c>
      <c r="E197" s="486">
        <v>1</v>
      </c>
      <c r="F197" s="486"/>
      <c r="G197" s="486"/>
      <c r="H197" s="486"/>
      <c r="I197" s="486"/>
      <c r="J197" s="487">
        <f t="shared" si="23"/>
        <v>0.65</v>
      </c>
      <c r="K197" s="516"/>
      <c r="L197" s="516"/>
    </row>
    <row r="198" spans="1:12" ht="40.5" customHeight="1">
      <c r="A198" s="476" t="s">
        <v>20926</v>
      </c>
      <c r="B198" s="486"/>
      <c r="C198" s="486">
        <v>0.25</v>
      </c>
      <c r="D198" s="486">
        <f>0.45</f>
        <v>0.45</v>
      </c>
      <c r="E198" s="486">
        <v>2</v>
      </c>
      <c r="F198" s="486"/>
      <c r="G198" s="486"/>
      <c r="H198" s="486"/>
      <c r="I198" s="486"/>
      <c r="J198" s="487">
        <f t="shared" si="23"/>
        <v>0.22500000000000001</v>
      </c>
      <c r="K198" s="516"/>
      <c r="L198" s="516"/>
    </row>
    <row r="199" spans="1:12" ht="40.5" customHeight="1">
      <c r="A199" s="476" t="s">
        <v>20927</v>
      </c>
      <c r="B199" s="486"/>
      <c r="C199" s="486">
        <f>0.06+-0.06+0.3+0.3</f>
        <v>0.6</v>
      </c>
      <c r="D199" s="486">
        <f>2</f>
        <v>2</v>
      </c>
      <c r="E199" s="486">
        <v>1</v>
      </c>
      <c r="F199" s="486"/>
      <c r="G199" s="486"/>
      <c r="H199" s="486"/>
      <c r="I199" s="486"/>
      <c r="J199" s="487">
        <f t="shared" si="23"/>
        <v>1.2</v>
      </c>
      <c r="K199" s="516"/>
      <c r="L199" s="516"/>
    </row>
    <row r="200" spans="1:12" ht="40.5" customHeight="1">
      <c r="A200" s="476" t="s">
        <v>20929</v>
      </c>
      <c r="B200" s="486"/>
      <c r="C200" s="486">
        <f>0.25</f>
        <v>0.25</v>
      </c>
      <c r="D200" s="486">
        <f>1.2</f>
        <v>1.2</v>
      </c>
      <c r="E200" s="486">
        <v>1</v>
      </c>
      <c r="F200" s="486"/>
      <c r="G200" s="486"/>
      <c r="H200" s="486"/>
      <c r="I200" s="486"/>
      <c r="J200" s="487">
        <f t="shared" si="23"/>
        <v>0.3</v>
      </c>
      <c r="K200" s="516"/>
      <c r="L200" s="516"/>
    </row>
    <row r="201" spans="1:12" ht="40.5" customHeight="1">
      <c r="A201" s="476" t="s">
        <v>20930</v>
      </c>
      <c r="B201" s="486"/>
      <c r="C201" s="486">
        <f>0.25</f>
        <v>0.25</v>
      </c>
      <c r="D201" s="486">
        <f>0.25*5</f>
        <v>1.25</v>
      </c>
      <c r="E201" s="486">
        <v>1</v>
      </c>
      <c r="F201" s="486"/>
      <c r="G201" s="486"/>
      <c r="H201" s="486"/>
      <c r="I201" s="486"/>
      <c r="J201" s="487">
        <f t="shared" si="23"/>
        <v>0.3125</v>
      </c>
      <c r="K201" s="516"/>
      <c r="L201" s="516"/>
    </row>
    <row r="202" spans="1:12" ht="24.75" customHeight="1">
      <c r="A202" s="470" t="s">
        <v>882</v>
      </c>
      <c r="B202" s="675" t="str">
        <f>INDEX(ORCAMENTO!$E:$E,MATCH(A202,ORCAMENTO!$B:$B,0))</f>
        <v>Pintura Verniz (Incolor) Alquídico Em Madeira, Uso Interno E Externo, 3 Demãos. Af_01/2021</v>
      </c>
      <c r="C202" s="675"/>
      <c r="D202" s="675"/>
      <c r="E202" s="675"/>
      <c r="F202" s="675"/>
      <c r="G202" s="675"/>
      <c r="H202" s="675"/>
      <c r="I202" s="471" t="str">
        <f>INDEX(ORCAMENTO!$F:$F,MATCH(A202,ORCAMENTO!$B:$B,0))</f>
        <v>m2</v>
      </c>
      <c r="J202" s="472">
        <f>ROUND(SUM(J204:J205),2)</f>
        <v>7.36</v>
      </c>
    </row>
    <row r="203" spans="1:12" ht="29.25" customHeight="1">
      <c r="A203" s="473" t="s">
        <v>590</v>
      </c>
      <c r="B203" s="474" t="s">
        <v>20638</v>
      </c>
      <c r="C203" s="474" t="s">
        <v>19379</v>
      </c>
      <c r="D203" s="474"/>
      <c r="E203" s="473"/>
      <c r="F203" s="473"/>
      <c r="G203" s="473"/>
      <c r="H203" s="473"/>
      <c r="I203" s="473"/>
      <c r="J203" s="475"/>
    </row>
    <row r="204" spans="1:12" ht="40.5" customHeight="1">
      <c r="A204" s="476" t="s">
        <v>20870</v>
      </c>
      <c r="B204" s="486">
        <v>0.63</v>
      </c>
      <c r="C204" s="486">
        <f>3.5+3.5+2.9</f>
        <v>9.9</v>
      </c>
      <c r="D204" s="486"/>
      <c r="E204" s="486"/>
      <c r="F204" s="486"/>
      <c r="G204" s="486"/>
      <c r="H204" s="486"/>
      <c r="I204" s="486"/>
      <c r="J204" s="487">
        <f>B204*C204</f>
        <v>6.2370000000000001</v>
      </c>
      <c r="K204" s="516"/>
      <c r="L204" s="516"/>
    </row>
    <row r="205" spans="1:12" ht="40.5" customHeight="1">
      <c r="A205" s="476" t="s">
        <v>20869</v>
      </c>
      <c r="B205" s="486">
        <f>0.4+0.06+0.04+0.06</f>
        <v>0.56000000000000005</v>
      </c>
      <c r="C205" s="486">
        <v>2</v>
      </c>
      <c r="D205" s="486"/>
      <c r="E205" s="486"/>
      <c r="F205" s="486"/>
      <c r="G205" s="486"/>
      <c r="H205" s="486"/>
      <c r="I205" s="486"/>
      <c r="J205" s="486">
        <f>B205*C205</f>
        <v>1.1200000000000001</v>
      </c>
      <c r="K205" s="516"/>
      <c r="L205" s="516"/>
    </row>
    <row r="206" spans="1:12" ht="42.75" customHeight="1">
      <c r="A206" s="469">
        <v>9</v>
      </c>
      <c r="B206" s="676" t="str">
        <f>INDEX(ORCAMENTO!$E:$E,MATCH(A206,ORCAMENTO!$B:$B,0))</f>
        <v xml:space="preserve">SERVIÇOS COMPLEMENTARES </v>
      </c>
      <c r="C206" s="677"/>
      <c r="D206" s="677"/>
      <c r="E206" s="677"/>
      <c r="F206" s="677"/>
      <c r="G206" s="677"/>
      <c r="H206" s="677"/>
      <c r="I206" s="677"/>
      <c r="J206" s="678"/>
    </row>
    <row r="207" spans="1:12" s="181" customFormat="1" ht="31.5" customHeight="1">
      <c r="A207" s="470" t="s">
        <v>878</v>
      </c>
      <c r="B207" s="675" t="str">
        <f>INDEX(ORCAMENTO!$E:$E,MATCH(A207,ORCAMENTO!$B:$B,0))</f>
        <v>Limpeza Geral De Obras (Quadras, Praças E Jardins)</v>
      </c>
      <c r="C207" s="675"/>
      <c r="D207" s="675"/>
      <c r="E207" s="675"/>
      <c r="F207" s="675"/>
      <c r="G207" s="675"/>
      <c r="H207" s="675"/>
      <c r="I207" s="471" t="str">
        <f>INDEX(ORCAMENTO!$F:$F,MATCH(A207,ORCAMENTO!$B:$B,0))</f>
        <v>m2</v>
      </c>
      <c r="J207" s="472">
        <f>ROUND(SUM(J209),2)</f>
        <v>224.17</v>
      </c>
    </row>
    <row r="208" spans="1:12" ht="32.25" customHeight="1">
      <c r="A208" s="473" t="s">
        <v>590</v>
      </c>
      <c r="B208" s="474" t="s">
        <v>1147</v>
      </c>
      <c r="C208" s="474"/>
      <c r="D208" s="474"/>
      <c r="E208" s="473"/>
      <c r="F208" s="473"/>
      <c r="G208" s="473"/>
      <c r="H208" s="473"/>
      <c r="I208" s="473"/>
      <c r="J208" s="475"/>
    </row>
    <row r="209" spans="1:10" ht="24" customHeight="1">
      <c r="A209" s="477" t="s">
        <v>20866</v>
      </c>
      <c r="B209" s="486">
        <f>(12*18) + (3.8*2.15)</f>
        <v>224.17</v>
      </c>
      <c r="C209" s="486"/>
      <c r="D209" s="485"/>
      <c r="E209" s="485"/>
      <c r="F209" s="485"/>
      <c r="G209" s="486"/>
      <c r="H209" s="486"/>
      <c r="I209" s="486"/>
      <c r="J209" s="486">
        <f>B209</f>
        <v>224.17</v>
      </c>
    </row>
    <row r="210" spans="1:10" ht="64.5" customHeight="1">
      <c r="A210" s="310"/>
      <c r="B210" s="311"/>
      <c r="C210" s="312"/>
      <c r="D210" s="312"/>
      <c r="E210" s="312"/>
      <c r="F210" s="312"/>
      <c r="G210" s="312"/>
      <c r="H210" s="312"/>
      <c r="I210" s="310"/>
      <c r="J210" s="313"/>
    </row>
    <row r="211" spans="1:10" ht="20.100000000000001" customHeight="1" thickBot="1">
      <c r="A211" s="496" t="s">
        <v>7481</v>
      </c>
      <c r="B211" s="688" t="str">
        <f>ORCAMENTO!E61</f>
        <v>BAIXO GUANDU - ES, 09 DE FEVEREIRO DE 2026.</v>
      </c>
      <c r="C211" s="688"/>
      <c r="D211" s="688"/>
      <c r="E211" s="28"/>
      <c r="F211" s="687"/>
      <c r="G211" s="687"/>
      <c r="H211" s="687"/>
      <c r="I211" s="687"/>
      <c r="J211" s="316"/>
    </row>
    <row r="212" spans="1:10" ht="20.100000000000001" customHeight="1">
      <c r="A212" s="314"/>
      <c r="B212" s="315"/>
      <c r="C212" s="28"/>
      <c r="D212" s="28"/>
      <c r="E212" s="28"/>
      <c r="F212" s="686" t="str">
        <f>ORCAMENTO!F62</f>
        <v>FABRICIO BENÍCIO DE BRITO</v>
      </c>
      <c r="G212" s="686"/>
      <c r="H212" s="686"/>
      <c r="I212" s="686"/>
      <c r="J212" s="316"/>
    </row>
    <row r="213" spans="1:10" ht="15" customHeight="1">
      <c r="A213" s="314"/>
      <c r="B213" s="315"/>
      <c r="C213" s="28"/>
      <c r="D213" s="28"/>
      <c r="E213" s="28"/>
      <c r="F213" s="685" t="str">
        <f>ORCAMENTO!F63</f>
        <v xml:space="preserve">CREA: ES-014512/D </v>
      </c>
      <c r="G213" s="685"/>
      <c r="H213" s="685"/>
      <c r="I213" s="685"/>
      <c r="J213" s="316"/>
    </row>
    <row r="214" spans="1:10" ht="15" customHeight="1">
      <c r="A214" s="314"/>
      <c r="B214" s="315"/>
      <c r="C214" s="28"/>
      <c r="D214" s="28"/>
      <c r="E214" s="28"/>
      <c r="F214" s="28"/>
      <c r="G214" s="28"/>
      <c r="H214" s="28"/>
      <c r="I214" s="314"/>
      <c r="J214" s="316"/>
    </row>
    <row r="215" spans="1:10" ht="20.100000000000001" customHeight="1">
      <c r="A215" s="314"/>
      <c r="B215" s="315"/>
      <c r="C215" s="28"/>
      <c r="D215" s="28"/>
      <c r="E215" s="28"/>
      <c r="F215" s="28"/>
      <c r="G215" s="28"/>
      <c r="H215" s="28"/>
      <c r="I215" s="314"/>
      <c r="J215" s="316"/>
    </row>
    <row r="216" spans="1:10" ht="20.100000000000001" customHeight="1">
      <c r="A216" s="314"/>
      <c r="B216" s="315"/>
      <c r="C216" s="28"/>
      <c r="D216" s="28"/>
      <c r="E216" s="28"/>
      <c r="F216" s="28"/>
      <c r="G216" s="28"/>
      <c r="H216" s="28"/>
      <c r="I216" s="314"/>
      <c r="J216" s="316"/>
    </row>
  </sheetData>
  <mergeCells count="89">
    <mergeCell ref="B37:H37"/>
    <mergeCell ref="B8:H8"/>
    <mergeCell ref="K183:L183"/>
    <mergeCell ref="B117:H117"/>
    <mergeCell ref="B121:H121"/>
    <mergeCell ref="B125:H125"/>
    <mergeCell ref="K10:P10"/>
    <mergeCell ref="B45:H45"/>
    <mergeCell ref="B40:J40"/>
    <mergeCell ref="K40:O40"/>
    <mergeCell ref="K42:N42"/>
    <mergeCell ref="B17:H17"/>
    <mergeCell ref="B31:H31"/>
    <mergeCell ref="B16:J16"/>
    <mergeCell ref="B41:H41"/>
    <mergeCell ref="B11:H11"/>
    <mergeCell ref="K13:P13"/>
    <mergeCell ref="A1:J1"/>
    <mergeCell ref="B4:J4"/>
    <mergeCell ref="B2:J2"/>
    <mergeCell ref="B3:J3"/>
    <mergeCell ref="B5:H5"/>
    <mergeCell ref="K181:L181"/>
    <mergeCell ref="B176:J176"/>
    <mergeCell ref="B148:H148"/>
    <mergeCell ref="F213:I213"/>
    <mergeCell ref="B207:H207"/>
    <mergeCell ref="F212:I212"/>
    <mergeCell ref="F211:I211"/>
    <mergeCell ref="B211:D211"/>
    <mergeCell ref="B206:J206"/>
    <mergeCell ref="B189:H189"/>
    <mergeCell ref="B202:H202"/>
    <mergeCell ref="K184:L184"/>
    <mergeCell ref="B167:H167"/>
    <mergeCell ref="B151:H151"/>
    <mergeCell ref="B170:H170"/>
    <mergeCell ref="B173:H173"/>
    <mergeCell ref="B89:H89"/>
    <mergeCell ref="K185:L185"/>
    <mergeCell ref="K140:N140"/>
    <mergeCell ref="B95:H95"/>
    <mergeCell ref="B139:J139"/>
    <mergeCell ref="B105:H105"/>
    <mergeCell ref="B109:H109"/>
    <mergeCell ref="B133:H133"/>
    <mergeCell ref="B177:H177"/>
    <mergeCell ref="B157:H157"/>
    <mergeCell ref="B160:H160"/>
    <mergeCell ref="B154:H154"/>
    <mergeCell ref="K136:N136"/>
    <mergeCell ref="K182:L182"/>
    <mergeCell ref="K176:L176"/>
    <mergeCell ref="K155:N155"/>
    <mergeCell ref="K46:N46"/>
    <mergeCell ref="B77:H77"/>
    <mergeCell ref="B80:H80"/>
    <mergeCell ref="B83:H83"/>
    <mergeCell ref="B86:H86"/>
    <mergeCell ref="K54:N54"/>
    <mergeCell ref="K60:N60"/>
    <mergeCell ref="B66:J66"/>
    <mergeCell ref="B67:H67"/>
    <mergeCell ref="K63:N63"/>
    <mergeCell ref="B59:H59"/>
    <mergeCell ref="B62:H62"/>
    <mergeCell ref="K51:N51"/>
    <mergeCell ref="K57:N57"/>
    <mergeCell ref="B143:H143"/>
    <mergeCell ref="K143:N143"/>
    <mergeCell ref="B92:H92"/>
    <mergeCell ref="B102:H102"/>
    <mergeCell ref="B140:H140"/>
    <mergeCell ref="K14:P14"/>
    <mergeCell ref="K15:P15"/>
    <mergeCell ref="K187:L187"/>
    <mergeCell ref="K188:L188"/>
    <mergeCell ref="B50:H50"/>
    <mergeCell ref="B53:H53"/>
    <mergeCell ref="B56:H56"/>
    <mergeCell ref="B136:H136"/>
    <mergeCell ref="B129:H129"/>
    <mergeCell ref="K186:L186"/>
    <mergeCell ref="K180:L180"/>
    <mergeCell ref="B147:J147"/>
    <mergeCell ref="B132:J132"/>
    <mergeCell ref="B99:H99"/>
    <mergeCell ref="K133:N133"/>
    <mergeCell ref="K179:L179"/>
  </mergeCells>
  <phoneticPr fontId="54" type="noConversion"/>
  <dataValidations disablePrompts="1" count="1">
    <dataValidation type="list" errorStyle="warning" allowBlank="1" showInputMessage="1" showErrorMessage="1" error="Selecionar Referencial compatível" sqref="XEP1:XFD3" xr:uid="{00000000-0002-0000-1000-000000000000}">
      <formula1>DADOS</formula1>
    </dataValidation>
  </dataValidations>
  <printOptions horizontalCentered="1"/>
  <pageMargins left="0.23622047244094491" right="0.23622047244094491" top="1.3779527559055118" bottom="0.74803149606299213" header="0.31496062992125984" footer="0.31496062992125984"/>
  <pageSetup paperSize="9" scale="47" fitToHeight="0" orientation="portrait" r:id="rId1"/>
  <headerFooter scaleWithDoc="0" alignWithMargins="0">
    <oddHeader>&amp;C&amp;G</oddHeader>
    <oddFooter>&amp;C&amp;"Arial,Negrito"&amp;9PREFEITURA MUNICIPAL DE BAIXO GUANDU&amp;R&amp;"Glacial Indifference,Regular"&amp;8Página &amp;P/&amp;N</oddFooter>
  </headerFooter>
  <rowBreaks count="5" manualBreakCount="5">
    <brk id="39" max="9" man="1"/>
    <brk id="79" max="9" man="1"/>
    <brk id="113" max="9" man="1"/>
    <brk id="146" max="9" man="1"/>
    <brk id="180" max="9" man="1"/>
  </rowBreaks>
  <legacy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2">
    <tabColor theme="9" tint="-0.249977111117893"/>
    <pageSetUpPr fitToPage="1"/>
  </sheetPr>
  <dimension ref="A1:XFB116"/>
  <sheetViews>
    <sheetView showGridLines="0" view="pageBreakPreview" topLeftCell="A92" zoomScale="160" zoomScaleNormal="100" zoomScaleSheetLayoutView="160" zoomScalePageLayoutView="115" workbookViewId="0">
      <selection activeCell="H101" sqref="H101"/>
    </sheetView>
  </sheetViews>
  <sheetFormatPr defaultColWidth="0"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375" style="27" customWidth="1"/>
    <col min="9" max="9" width="13" style="27" customWidth="1"/>
    <col min="10" max="10" width="0" style="23" hidden="1" customWidth="1"/>
    <col min="11" max="16382" width="9" style="23" hidden="1"/>
    <col min="16383" max="16383" width="23.625" style="23" customWidth="1"/>
    <col min="16384" max="16384" width="2.375" style="23" customWidth="1"/>
  </cols>
  <sheetData>
    <row r="1" spans="1:996 16376:16376" s="17" customFormat="1" ht="24.95" customHeight="1">
      <c r="A1" s="705" t="s">
        <v>807</v>
      </c>
      <c r="B1" s="705"/>
      <c r="C1" s="705"/>
      <c r="D1" s="705"/>
      <c r="E1" s="705"/>
      <c r="F1" s="705"/>
      <c r="G1" s="705"/>
      <c r="H1" s="705"/>
      <c r="I1" s="705"/>
      <c r="J1" s="705"/>
      <c r="K1" s="705"/>
      <c r="L1" s="125"/>
      <c r="M1" s="16"/>
      <c r="N1" s="16"/>
      <c r="O1" s="16"/>
      <c r="P1" s="126"/>
      <c r="Q1" s="127"/>
      <c r="R1" s="12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586</v>
      </c>
    </row>
    <row r="2" spans="1:996 16376:16376" s="17" customFormat="1" ht="21" customHeight="1">
      <c r="A2" s="122" t="str">
        <f>BDI!$A$4</f>
        <v>OBRA:</v>
      </c>
      <c r="B2" s="707" t="str">
        <f>ORCAMENTO!C2</f>
        <v>CONSTRUÇÃO DE PARCÃO</v>
      </c>
      <c r="C2" s="708"/>
      <c r="D2" s="708"/>
      <c r="E2" s="708"/>
      <c r="F2" s="708"/>
      <c r="G2" s="708"/>
      <c r="H2" s="708"/>
      <c r="I2" s="708"/>
      <c r="J2" s="278"/>
      <c r="K2" s="278"/>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0.100000000000001" customHeight="1">
      <c r="A3" s="122" t="str">
        <f>BDI!$A$5</f>
        <v>ENDEREÇO:</v>
      </c>
      <c r="B3" s="706" t="str">
        <f>ORCAMENTO!C3</f>
        <v>PARQUE MUNICIPAL ELCI PEREIRA, BAIRRO RICARDO HOLZ, BAIXO GUANDU - ES</v>
      </c>
      <c r="C3" s="706"/>
      <c r="D3" s="706"/>
      <c r="E3" s="706"/>
      <c r="F3" s="706"/>
      <c r="G3" s="706"/>
      <c r="H3" s="706"/>
      <c r="I3" s="706"/>
      <c r="J3" s="279"/>
      <c r="K3" s="279"/>
      <c r="L3" s="125"/>
      <c r="M3" s="16"/>
      <c r="N3" s="16"/>
      <c r="O3" s="16"/>
      <c r="P3" s="126"/>
      <c r="Q3" s="127"/>
      <c r="R3" s="12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600</v>
      </c>
    </row>
    <row r="4" spans="1:996 16376:16376">
      <c r="A4" s="460" t="s">
        <v>587</v>
      </c>
      <c r="B4" s="695" t="s">
        <v>590</v>
      </c>
      <c r="C4" s="696"/>
      <c r="D4" s="696"/>
      <c r="E4" s="696"/>
      <c r="F4" s="696"/>
      <c r="G4" s="697"/>
      <c r="H4" s="280" t="s">
        <v>0</v>
      </c>
      <c r="I4" s="281" t="s">
        <v>589</v>
      </c>
      <c r="J4" s="282"/>
      <c r="K4" s="282"/>
    </row>
    <row r="5" spans="1:996 16376:16376" ht="33" customHeight="1">
      <c r="A5" s="283">
        <f>COUNTIF($A$4:$A4,$A$4)</f>
        <v>1</v>
      </c>
      <c r="B5" s="698" t="s">
        <v>7488</v>
      </c>
      <c r="C5" s="699"/>
      <c r="D5" s="699"/>
      <c r="E5" s="699"/>
      <c r="F5" s="699"/>
      <c r="G5" s="700"/>
      <c r="H5" s="284" t="s">
        <v>19</v>
      </c>
      <c r="I5" s="285">
        <f>I6+I13</f>
        <v>652.18000000000006</v>
      </c>
      <c r="J5" s="282"/>
      <c r="K5" s="282"/>
    </row>
    <row r="6" spans="1:996 16376:16376">
      <c r="A6" s="701" t="s">
        <v>795</v>
      </c>
      <c r="B6" s="702"/>
      <c r="C6" s="702"/>
      <c r="D6" s="702"/>
      <c r="E6" s="702"/>
      <c r="F6" s="702"/>
      <c r="G6" s="703"/>
      <c r="H6" s="286" t="s">
        <v>581</v>
      </c>
      <c r="I6" s="287">
        <f>SUBTOTAL(9,I8:I12)</f>
        <v>319.68</v>
      </c>
      <c r="J6" s="282"/>
      <c r="K6" s="282"/>
    </row>
    <row r="7" spans="1:996 16376:16376">
      <c r="A7" s="288" t="s">
        <v>591</v>
      </c>
      <c r="B7" s="288" t="s">
        <v>580</v>
      </c>
      <c r="C7" s="288" t="s">
        <v>14</v>
      </c>
      <c r="D7" s="288" t="s">
        <v>590</v>
      </c>
      <c r="E7" s="288" t="s">
        <v>15</v>
      </c>
      <c r="F7" s="289" t="s">
        <v>735</v>
      </c>
      <c r="G7" s="289" t="s">
        <v>796</v>
      </c>
      <c r="H7" s="290" t="s">
        <v>736</v>
      </c>
      <c r="I7" s="290" t="s">
        <v>581</v>
      </c>
      <c r="J7" s="282"/>
      <c r="K7" s="282"/>
    </row>
    <row r="8" spans="1:996 16376:16376" ht="19.899999999999999" customHeight="1">
      <c r="A8" s="291" t="s">
        <v>798</v>
      </c>
      <c r="B8" s="291" t="s">
        <v>586</v>
      </c>
      <c r="C8" s="291">
        <v>88251</v>
      </c>
      <c r="D8" s="292" t="str">
        <f>PROPER(IFERROR(
IF(C8="","",
IF(CONCATENATE($A8,$B8)="IIOPES",INDEX(#REF!,MATCH($C8,#REF!,0)),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Auxiliar De Serralheiro Com Encargos Complementares</v>
      </c>
      <c r="E8" s="293" t="str">
        <f>PROPER(IFERROR(
IF(C8="","",
IF(CONCATENATE($A8,$B8)="IIOPES",INDEX(#REF!,MATCH($C8,#REF!,0)),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294">
        <v>2.2599999999999998</v>
      </c>
      <c r="G8" s="294"/>
      <c r="H8" s="293" t="str">
        <f>PROPER(IFERROR(
IF(C8="","",
IF(CONCATENATE($A8,$B8)="IIOPES",INDEX(#REF!,MATCH($C8,#REF!,0)),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25,87</v>
      </c>
      <c r="I8" s="295">
        <f>IFERROR(ROUND(H8*F8*(1+G8),2),"")</f>
        <v>58.47</v>
      </c>
      <c r="J8" s="282"/>
      <c r="K8" s="282"/>
    </row>
    <row r="9" spans="1:996 16376:16376" ht="27.75" customHeight="1">
      <c r="A9" s="291" t="s">
        <v>798</v>
      </c>
      <c r="B9" s="291" t="s">
        <v>586</v>
      </c>
      <c r="C9" s="291">
        <v>88315</v>
      </c>
      <c r="D9" s="292" t="str">
        <f>PROPER(IFERROR(
IF(C9="","",
IF(CONCATENATE($A9,$B9)="IIOPES",INDEX(#REF!,MATCH($C9,#REF!,0)),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Serralheiro Com Encargos Complementares</v>
      </c>
      <c r="E9" s="293" t="str">
        <f>PROPER(IFERROR(
IF(C9="","",
IF(CONCATENATE($A9,$B9)="IIOPES",INDEX(#REF!,MATCH($C9,#REF!,0)),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294">
        <v>2.74</v>
      </c>
      <c r="G9" s="294"/>
      <c r="H9" s="293" t="str">
        <f>PROPER(IFERROR(
IF(C9="","",
IF(CONCATENATE($A9,$B9)="IIOPES",INDEX(#REF!,MATCH($C9,#REF!,0)),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31,53</v>
      </c>
      <c r="I9" s="295">
        <f>IFERROR(ROUND(H9*F9*(1+G9),2),"")</f>
        <v>86.39</v>
      </c>
      <c r="J9" s="282"/>
      <c r="K9" s="282"/>
    </row>
    <row r="10" spans="1:996 16376:16376" ht="37.5" customHeight="1">
      <c r="A10" s="291" t="s">
        <v>798</v>
      </c>
      <c r="B10" s="291" t="s">
        <v>586</v>
      </c>
      <c r="C10" s="291">
        <v>100717</v>
      </c>
      <c r="D10" s="292" t="str">
        <f>PROPER(IFERROR(
IF(C10="","",
IF(CONCATENATE($A10,$B10)="IIOPES",INDEX(#REF!,MATCH($C10,#REF!,0)),
IF(CONCATENATE($A10,$B10)="CDER",INDEX(CDER!$B:$B,MATCH($C10,CDER!$A:$A,0)),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Lixamento Manual Em Superfícies Metálicas Em Obra. Af_01/2020</v>
      </c>
      <c r="E10" s="293" t="str">
        <f>PROPER(IFERROR(
IF(C10="","",
IF(CONCATENATE($A10,$B10)="IIOPES",INDEX(#REF!,MATCH($C10,#REF!,0)),
IF(CONCATENATE($A10,$B10)="CDER",INDEX(CDER!$C:$C,MATCH($C10,CDER!$A:$A,0)),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))))))))),"*Verificar código*"))</f>
        <v>M2</v>
      </c>
      <c r="F10" s="294">
        <v>0.35</v>
      </c>
      <c r="G10" s="294"/>
      <c r="H10" s="293" t="str">
        <f>PROPER(IFERROR(
IF(C10="","",
IF(CONCATENATE($A10,$B10)="IIOPES",INDEX(#REF!,MATCH($C10,#REF!,0)),
IF(CONCATENATE($A10,$B10)="CDER",INDEX(CDER!$D:$D,MATCH($C10,CDER!$A:$A,0)),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))))))))),"*Verificar código*"))</f>
        <v>11,05</v>
      </c>
      <c r="I10" s="295">
        <f>IFERROR(ROUND(H10*F10*(1+G10),2),"")</f>
        <v>3.87</v>
      </c>
      <c r="J10" s="282"/>
      <c r="K10" s="282"/>
    </row>
    <row r="11" spans="1:996 16376:16376" ht="54" customHeight="1">
      <c r="A11" s="291" t="s">
        <v>798</v>
      </c>
      <c r="B11" s="291" t="s">
        <v>600</v>
      </c>
      <c r="C11" s="291">
        <v>190417</v>
      </c>
      <c r="D11" s="292" t="str">
        <f>PROPER(IFERROR(
IF(C11="","",
IF(CONCATENATE($A11,$B11)="IIOPES",INDEX(#REF!,MATCH($C11,#REF!,0)),
IF(CONCATENATE($A11,$B11)="CDER",INDEX(CDER!$B:$B,MATCH($C11,CDER!$A:$A,0)),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Pintura Sobre Metal, Aplicação Manual, Com Duas Demãos De Tinta Esmalte Sintético, Referência Suvinil, Coral Ou Metalatex, Inclusive Uma Demão De Fundo Anticorrosivo</v>
      </c>
      <c r="E11" s="293" t="str">
        <f>PROPER(IFERROR(
IF(C11="","",
IF(CONCATENATE($A11,$B11)="IIOPES",INDEX(#REF!,MATCH($C11,#REF!,0)),
IF(CONCATENATE($A11,$B11)="CDER",INDEX(CDER!$C:$C,MATCH($C11,CDER!$A:$A,0)),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))))))))),"*Verificar código*"))</f>
        <v>M2</v>
      </c>
      <c r="F11" s="294">
        <v>2.74</v>
      </c>
      <c r="G11" s="294"/>
      <c r="H11" s="293" t="str">
        <f>PROPER(IFERROR(
IF(C11="","",
IF(CONCATENATE($A11,$B11)="IIOPES",INDEX(#REF!,MATCH($C11,#REF!,0)),
IF(CONCATENATE($A11,$B11)="CDER",INDEX(CDER!$D:$D,MATCH($C11,CDER!$A:$A,0)),
IF(CONCATENATE($A11,$B11)="ISINAPI",INDEX(ISINAPI!$E:$E,MATCH($C11,ISINAPI!$A:$A,0)),
IF(CONCATENATE($A11,$B11)="CSINAPI",INDEX(CSINAPI!$D:$D,MATCH($C11,CSINAPI!$A:$A,0)),
IF(CONCATENATE($A11,$B11)="CCESAN",INDEX(CCESAN!$D:$D,MATCH($C11,CCESAN!$A:$A,0)),
IF(CONCATENATE($A11,$B11)="CSCORIO",INDEX(CSCORIO!$D:$D,MATCH($C11,CSCORIO!$A:$A,0)),
IF(CONCATENATE($A11,$B11)="MERC",INDEX(MERCADO!$E:$E,MATCH($C11,MERCADO!$A:$A,0)),
IF(CONCATENATE($A11,$B11)="CCOMP",INDEX(COMPOSICAO!$I:$I,MATCH($C11,COMPOSICAO!$A:$A,0)),""
))))))))),"*Verificar código*"))</f>
        <v>53,06</v>
      </c>
      <c r="I11" s="295">
        <f>IFERROR(ROUND(H11*F11*(1+G11),2),"")</f>
        <v>145.38</v>
      </c>
      <c r="J11" s="282"/>
      <c r="K11" s="282"/>
    </row>
    <row r="12" spans="1:996 16376:16376" ht="33" customHeight="1">
      <c r="A12" s="291" t="s">
        <v>798</v>
      </c>
      <c r="B12" s="291" t="s">
        <v>586</v>
      </c>
      <c r="C12" s="291">
        <v>88629</v>
      </c>
      <c r="D12" s="292" t="str">
        <f>PROPER(IFERROR(
IF(C12="","",
IF(CONCATENATE($A12,$B12)="IIOPES",INDEX(#REF!,MATCH($C12,#REF!,0)),
IF(CONCATENATE($A12,$B12)="CDER",INDEX(CDER!$B:$B,MATCH($C12,CDER!$A:$A,0)),
IF(CONCATENATE($A12,$B12)="ISINAPI",INDEX(ISINAPI!$B:$B,MATCH($C12,ISINAPI!$A:$A,0)),
IF(CONCATENATE($A12,$B12)="CSINAPI",INDEX(CSINAPI!$B:$B,MATCH($C12,CSINAPI!$A:$A,0)),
IF(CONCATENATE($A12,$B12)="CCESAN",INDEX(CCESAN!$B:$B,MATCH($C12,CCESAN!$A:$A,0)),
IF(CONCATENATE($A12,$B12)="CSCORIO",INDEX(CSCORIO!$B:$B,MATCH($C12,CSCORIO!$A:$A,0)),
IF(CONCATENATE($A12,$B12)="MERC",INDEX(MERCADO!$B:$B,MATCH($C12,MERCADO!$A:$A,0)),
IF(CONCATENATE($A12,$B12)="CCOMP",INDEX(COMPOSICAO!$B:$B,MATCH($C12,COMPOSICAO!$A:$A,0)),""
))))))))),"*Verificar código*"))</f>
        <v>Argamassa Traço 1:3 (Em Volume De Cimento E Areia Média Úmida), Preparo Manual. Af_08/2019</v>
      </c>
      <c r="E12" s="293" t="str">
        <f>PROPER(IFERROR(
IF(C12="","",
IF(CONCATENATE($A12,$B12)="IIOPES",INDEX(#REF!,MATCH($C12,#REF!,0)),
IF(CONCATENATE($A12,$B12)="CDER",INDEX(CDER!$C:$C,MATCH($C12,CDER!$A:$A,0)),
IF(CONCATENATE($A12,$B12)="ISINAPI",INDEX(ISINAPI!$C:$C,MATCH($C12,ISINAPI!$A:$A,0)),
IF(CONCATENATE($A12,$B12)="CSINAPI",INDEX(CSINAPI!$C:$C,MATCH($C12,CSINAPI!$A:$A,0)),
IF(CONCATENATE($A12,$B12)="CCESAN",INDEX(CCESAN!$C:$C,MATCH($C12,CCESAN!$A:$A,0)),
IF(CONCATENATE($A12,$B12)="CSCORIO",INDEX(CSCORIO!$C:$C,MATCH($C12,CSCORIO!$A:$A,0)),
IF(CONCATENATE($A12,$B12)="MERC",INDEX(MERCADO!$D:$D,MATCH($C12,MERCADO!$A:$A,0)),
IF(CONCATENATE($A12,$B12)="CCOMP",INDEX(COMPOSICAO!$H:$H,MATCH($C12,COMPOSICAO!$A:$A,0)),""
))))))))),"*Verificar código*"))</f>
        <v>M3</v>
      </c>
      <c r="F12" s="294">
        <v>2.5000000000000001E-2</v>
      </c>
      <c r="G12" s="294"/>
      <c r="H12" s="293" t="str">
        <f>PROPER(IFERROR(
IF(C12="","",
IF(CONCATENATE($A12,$B12)="IIOPES",INDEX(#REF!,MATCH($C12,#REF!,0)),
IF(CONCATENATE($A12,$B12)="CDER",INDEX(CDER!$D:$D,MATCH($C12,CDER!$A:$A,0)),
IF(CONCATENATE($A12,$B12)="ISINAPI",INDEX(ISINAPI!$E:$E,MATCH($C12,ISINAPI!$A:$A,0)),
IF(CONCATENATE($A12,$B12)="CSINAPI",INDEX(CSINAPI!$D:$D,MATCH($C12,CSINAPI!$A:$A,0)),
IF(CONCATENATE($A12,$B12)="CCESAN",INDEX(CCESAN!$D:$D,MATCH($C12,CCESAN!$A:$A,0)),
IF(CONCATENATE($A12,$B12)="CSCORIO",INDEX(CSCORIO!$D:$D,MATCH($C12,CSCORIO!$A:$A,0)),
IF(CONCATENATE($A12,$B12)="MERC",INDEX(MERCADO!$E:$E,MATCH($C12,MERCADO!$A:$A,0)),
IF(CONCATENATE($A12,$B12)="CCOMP",INDEX(COMPOSICAO!$I:$I,MATCH($C12,COMPOSICAO!$A:$A,0)),""
))))))))),"*Verificar código*"))</f>
        <v>1022,81</v>
      </c>
      <c r="I12" s="295">
        <f>IFERROR(ROUND(H12*F12*(1+G12),2),"")</f>
        <v>25.57</v>
      </c>
      <c r="J12" s="282"/>
      <c r="K12" s="282"/>
    </row>
    <row r="13" spans="1:996 16376:16376">
      <c r="A13" s="701" t="s">
        <v>797</v>
      </c>
      <c r="B13" s="702"/>
      <c r="C13" s="702"/>
      <c r="D13" s="702"/>
      <c r="E13" s="702"/>
      <c r="F13" s="702"/>
      <c r="G13" s="703"/>
      <c r="H13" s="286" t="s">
        <v>581</v>
      </c>
      <c r="I13" s="287">
        <f>SUM(I15:I17)</f>
        <v>332.5</v>
      </c>
      <c r="J13" s="282"/>
      <c r="K13" s="282"/>
    </row>
    <row r="14" spans="1:996 16376:16376">
      <c r="A14" s="288" t="s">
        <v>591</v>
      </c>
      <c r="B14" s="288" t="s">
        <v>580</v>
      </c>
      <c r="C14" s="288" t="s">
        <v>14</v>
      </c>
      <c r="D14" s="288" t="s">
        <v>590</v>
      </c>
      <c r="E14" s="288" t="s">
        <v>15</v>
      </c>
      <c r="F14" s="289" t="s">
        <v>735</v>
      </c>
      <c r="G14" s="289" t="s">
        <v>796</v>
      </c>
      <c r="H14" s="290" t="s">
        <v>736</v>
      </c>
      <c r="I14" s="290" t="s">
        <v>581</v>
      </c>
      <c r="J14" s="282"/>
      <c r="K14" s="282"/>
    </row>
    <row r="15" spans="1:996 16376:16376" ht="51" customHeight="1">
      <c r="A15" s="291" t="s">
        <v>798</v>
      </c>
      <c r="B15" s="291" t="s">
        <v>600</v>
      </c>
      <c r="C15" s="291">
        <v>160335</v>
      </c>
      <c r="D15" s="292" t="str">
        <f>PROPER(IFERROR(
IF(C15="","",
IF(CONCATENATE($A15,$B15)="IIOPES",INDEX(#REF!,MATCH($C15,#REF!,0)),
IF(CONCATENATE($A15,$B15)="CDER",INDEX(CDER!$B:$B,MATCH($C15,CDER!$A:$A,0)),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Chapa Perfurada(Tela Casa Da Moeda) Belinox, Largura 245 Mm, Espessura 1.5Mm, Ref. Tel-754, Marca De Referência Termotécnica Ou Equivalente</v>
      </c>
      <c r="E15" s="293" t="str">
        <f>PROPER(IFERROR(
IF(D15="","",
IF(CONCATENATE($A15,$B15)="IIOPES",INDEX(#REF!,MATCH($C15,#REF!,0)),
IF(CONCATENATE($A15,$B15)="CDER",INDEX(CDER!$C:$C,MATCH($C15,CDER!$A:$A,0)),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))))))))),"*Verificar código*"))</f>
        <v>M</v>
      </c>
      <c r="F15" s="294">
        <v>2</v>
      </c>
      <c r="G15" s="294"/>
      <c r="H15" s="293" t="str">
        <f>PROPER(IFERROR(
IF(C15="","",
IF(CONCATENATE($A15,$B15)="IIOPES",INDEX(#REF!,MATCH($C15,#REF!,0)),
IF(CONCATENATE($A15,$B15)="CDER",INDEX(CDER!$D:$D,MATCH($C15,CDER!$A:$A,0)),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))))))))),"*Verificar código*"))</f>
        <v>52,86</v>
      </c>
      <c r="I15" s="295">
        <f>IFERROR(ROUND(H15*F15*(1+G15),2),"")</f>
        <v>105.72</v>
      </c>
      <c r="J15" s="282"/>
      <c r="K15" s="282"/>
    </row>
    <row r="16" spans="1:996 16376:16376" ht="39.75" customHeight="1">
      <c r="A16" s="291" t="s">
        <v>798</v>
      </c>
      <c r="B16" s="291" t="s">
        <v>600</v>
      </c>
      <c r="C16" s="291">
        <v>160327</v>
      </c>
      <c r="D16" s="292" t="str">
        <f>PROPER(IFERROR(
IF(C16="","",
IF(CONCATENATE($A16,$B16)="IIOPES",INDEX(#REF!,MATCH($C16,#REF!,0)),
IF(CONCATENATE($A16,$B16)="CDER",INDEX(CDER!$B:$B,MATCH($C16,CDER!$A:$A,0)),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Barra Chata Em Aço Galvanizado A Fogo 7/8"X1/8" (70Mm²), Com Furos Diâm. 7Mm Ref. Tel-761, Marca De Referência Termotécnica Ou Equivalente</v>
      </c>
      <c r="E16" s="293" t="str">
        <f>PROPER(IFERROR(
IF(D16="","",
IF(CONCATENATE($A16,$B16)="IIOPES",INDEX(#REF!,MATCH($C16,#REF!,0)),
IF(CONCATENATE($A16,$B16)="CDER",INDEX(CDER!$C:$C,MATCH($C16,CDER!$A:$A,0)),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))))))))),"*Verificar código*"))</f>
        <v>M</v>
      </c>
      <c r="F16" s="294">
        <v>1</v>
      </c>
      <c r="G16" s="294"/>
      <c r="H16" s="293" t="str">
        <f>PROPER(IFERROR(
IF(C16="","",
IF(CONCATENATE($A16,$B16)="IIOPES",INDEX(#REF!,MATCH($C16,#REF!,0)),
IF(CONCATENATE($A16,$B16)="CDER",INDEX(CDER!$D:$D,MATCH($C16,CDER!$A:$A,0)),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))))))))),"*Verificar código*"))</f>
        <v>48,38</v>
      </c>
      <c r="I16" s="295">
        <f>IFERROR(ROUND(H16*F16*(1+G16),2),"")</f>
        <v>48.38</v>
      </c>
      <c r="J16" s="282"/>
      <c r="K16" s="282"/>
    </row>
    <row r="17" spans="1:11" ht="36" customHeight="1">
      <c r="A17" s="291" t="s">
        <v>758</v>
      </c>
      <c r="B17" s="291" t="s">
        <v>586</v>
      </c>
      <c r="C17" s="291">
        <v>21013</v>
      </c>
      <c r="D17" s="292" t="str">
        <f>PROPER(IFERROR(
IF(C17="","",
IF(CONCATENATE($A17,$B17)="IIOPES",INDEX(#REF!,MATCH($C17,#REF!,0)),
IF(CONCATENATE($A17,$B17)="CDER",INDEX(CDER!$B:$B,MATCH($C17,CDER!$A:$A,0)),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Tubo Aco Galvanizado Com Costura, Classe Leve, Dn 50 Mm (2"), E = 3,00
Mm, *4,40* Kg/M (Nbr 5580)</v>
      </c>
      <c r="E17" s="293" t="str">
        <f>PROPER(IFERROR(
IF(D17="","",
IF(CONCATENATE($A17,$B17)="IIOPES",INDEX(#REF!,MATCH($C17,#REF!,0)),
IF(CONCATENATE($A17,$B17)="CDER",INDEX(CDER!$C:$C,MATCH($C17,CDER!$A:$A,0)),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))))))))),"*Verificar código*"))</f>
        <v>M</v>
      </c>
      <c r="F17" s="294">
        <v>2</v>
      </c>
      <c r="G17" s="294"/>
      <c r="H17" s="293" t="str">
        <f>PROPER(IFERROR(
IF(C17="","",
IF(CONCATENATE($A17,$B17)="IIOPES",INDEX(#REF!,MATCH($C17,#REF!,0)),
IF(CONCATENATE($A17,$B17)="CDER",INDEX(CDER!$D:$D,MATCH($C17,CDER!$A:$A,0)),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))))))))),"*Verificar código*"))</f>
        <v>89,2</v>
      </c>
      <c r="I17" s="295">
        <f>IFERROR(ROUND(H17*F17*(1+G17),2),"")</f>
        <v>178.4</v>
      </c>
      <c r="J17" s="282"/>
      <c r="K17" s="282"/>
    </row>
    <row r="18" spans="1:11" ht="21.75" customHeight="1"/>
    <row r="19" spans="1:11" ht="12" customHeight="1">
      <c r="A19" s="460" t="s">
        <v>587</v>
      </c>
      <c r="B19" s="695" t="s">
        <v>590</v>
      </c>
      <c r="C19" s="696"/>
      <c r="D19" s="696"/>
      <c r="E19" s="696"/>
      <c r="F19" s="696"/>
      <c r="G19" s="697"/>
      <c r="H19" s="280" t="s">
        <v>0</v>
      </c>
      <c r="I19" s="281" t="s">
        <v>589</v>
      </c>
    </row>
    <row r="20" spans="1:11" ht="36" customHeight="1">
      <c r="A20" s="283">
        <f>COUNTIF($A$4:$A19,$A$4)</f>
        <v>2</v>
      </c>
      <c r="B20" s="698" t="s">
        <v>21072</v>
      </c>
      <c r="C20" s="699"/>
      <c r="D20" s="699"/>
      <c r="E20" s="699"/>
      <c r="F20" s="699"/>
      <c r="G20" s="700"/>
      <c r="H20" s="284" t="s">
        <v>15</v>
      </c>
      <c r="I20" s="285">
        <f>I21+I25</f>
        <v>452.29000000000008</v>
      </c>
    </row>
    <row r="21" spans="1:11">
      <c r="A21" s="701" t="s">
        <v>795</v>
      </c>
      <c r="B21" s="702"/>
      <c r="C21" s="702"/>
      <c r="D21" s="702"/>
      <c r="E21" s="702"/>
      <c r="F21" s="702"/>
      <c r="G21" s="703"/>
      <c r="H21" s="286" t="s">
        <v>581</v>
      </c>
      <c r="I21" s="287">
        <f>SUBTOTAL(9,I23:I24)</f>
        <v>112.22</v>
      </c>
    </row>
    <row r="22" spans="1:11">
      <c r="A22" s="288" t="s">
        <v>591</v>
      </c>
      <c r="B22" s="288" t="s">
        <v>580</v>
      </c>
      <c r="C22" s="288" t="s">
        <v>14</v>
      </c>
      <c r="D22" s="288" t="s">
        <v>590</v>
      </c>
      <c r="E22" s="288" t="s">
        <v>15</v>
      </c>
      <c r="F22" s="289" t="s">
        <v>735</v>
      </c>
      <c r="G22" s="289" t="s">
        <v>796</v>
      </c>
      <c r="H22" s="290" t="s">
        <v>736</v>
      </c>
      <c r="I22" s="290" t="s">
        <v>581</v>
      </c>
    </row>
    <row r="23" spans="1:11" ht="25.5" customHeight="1">
      <c r="A23" s="291" t="s">
        <v>798</v>
      </c>
      <c r="B23" s="291" t="s">
        <v>586</v>
      </c>
      <c r="C23" s="291">
        <v>88309</v>
      </c>
      <c r="D23" s="292" t="str">
        <f>PROPER(IFERROR(
IF(C23="","",
IF(CONCATENATE($A23,$B23)="IIOPES",INDEX(#REF!,MATCH($C23,#REF!,0)),
IF(CONCATENATE($A23,$B23)="CDER",INDEX(CDER!$B:$B,MATCH($C23,CDER!$A:$A,0)),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Pedreiro Com Encargos Complementares</v>
      </c>
      <c r="E23" s="293" t="str">
        <f>PROPER(IFERROR(
IF(C23="","",
IF(CONCATENATE($A23,$B23)="IIOPES",INDEX(#REF!,MATCH($C23,#REF!,0)),
IF(CONCATENATE($A23,$B23)="CDER",INDEX(CDER!$C:$C,MATCH($C23,CDER!$A:$A,0)),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))))))))),"*Verificar código*"))</f>
        <v>H</v>
      </c>
      <c r="F23" s="294">
        <v>2</v>
      </c>
      <c r="G23" s="294"/>
      <c r="H23" s="293" t="str">
        <f>PROPER(IFERROR(
IF(C23="","",
IF(CONCATENATE($A23,$B23)="IIOPES",INDEX(#REF!,MATCH($C23,#REF!,0)),
IF(CONCATENATE($A23,$B23)="CDER",INDEX(CDER!$D:$D,MATCH($C23,CDER!$A:$A,0)),
IF(CONCATENATE($A23,$B23)="ISINAPI",INDEX(ISINAPI!$E:$E,MATCH($C23,ISINAPI!$A:$A,0)),
IF(CONCATENATE($A23,$B23)="CSINAPI",INDEX(CSINAPI!$D:$D,MATCH($C23,CSINAPI!$A:$A,0)),
IF(CONCATENATE($A23,$B23)="CCESAN",INDEX(CCESAN!$D:$D,MATCH($C23,CCESAN!$A:$A,0)),
IF(CONCATENATE($A23,$B23)="CSCORIO",INDEX(CSCORIO!$D:$D,MATCH($C23,CSCORIO!$A:$A,0)),
IF(CONCATENATE($A23,$B23)="MERC",INDEX(MERCADO!$E:$E,MATCH($C23,MERCADO!$A:$A,0)),
IF(CONCATENATE($A23,$B23)="CCOMP",INDEX(COMPOSICAO!$I:$I,MATCH($C23,COMPOSICAO!$A:$A,0)),""
))))))))),"*Verificar código*"))</f>
        <v>31,75</v>
      </c>
      <c r="I23" s="295">
        <f>IFERROR(ROUND(H23*F23*(1+G23),2),"")</f>
        <v>63.5</v>
      </c>
    </row>
    <row r="24" spans="1:11" ht="22.5" customHeight="1">
      <c r="A24" s="291" t="s">
        <v>798</v>
      </c>
      <c r="B24" s="291" t="s">
        <v>586</v>
      </c>
      <c r="C24" s="291">
        <v>88316</v>
      </c>
      <c r="D24" s="292" t="str">
        <f>PROPER(IFERROR(
IF(C24="","",
IF(CONCATENATE($A24,$B24)="IIOPES",INDEX(#REF!,MATCH($C24,#REF!,0)),
IF(CONCATENATE($A24,$B24)="CDER",INDEX(CDER!$B:$B,MATCH($C24,CDER!$A:$A,0)),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Servente Com Encargos Complementares</v>
      </c>
      <c r="E24" s="293" t="str">
        <f>PROPER(IFERROR(
IF(C24="","",
IF(CONCATENATE($A24,$B24)="IIOPES",INDEX(#REF!,MATCH($C24,#REF!,0)),
IF(CONCATENATE($A24,$B24)="CDER",INDEX(CDER!$C:$C,MATCH($C24,CDER!$A:$A,0)),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))))))))),"*Verificar código*"))</f>
        <v>H</v>
      </c>
      <c r="F24" s="294">
        <v>2</v>
      </c>
      <c r="G24" s="294"/>
      <c r="H24" s="293" t="str">
        <f>PROPER(IFERROR(
IF(C24="","",
IF(CONCATENATE($A24,$B24)="IIOPES",INDEX(#REF!,MATCH($C24,#REF!,0)),
IF(CONCATENATE($A24,$B24)="CDER",INDEX(CDER!$D:$D,MATCH($C24,CDER!$A:$A,0)),
IF(CONCATENATE($A24,$B24)="ISINAPI",INDEX(ISINAPI!$E:$E,MATCH($C24,ISINAPI!$A:$A,0)),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))))))))),"*Verificar código*"))</f>
        <v>24,36</v>
      </c>
      <c r="I24" s="295">
        <f>IFERROR(ROUND(H24*F24*(1+G24),2),"")</f>
        <v>48.72</v>
      </c>
    </row>
    <row r="25" spans="1:11">
      <c r="A25" s="701" t="s">
        <v>797</v>
      </c>
      <c r="B25" s="702"/>
      <c r="C25" s="702"/>
      <c r="D25" s="702"/>
      <c r="E25" s="702"/>
      <c r="F25" s="702"/>
      <c r="G25" s="703"/>
      <c r="H25" s="286" t="s">
        <v>581</v>
      </c>
      <c r="I25" s="287">
        <f>SUM(I27:I31)</f>
        <v>340.07000000000005</v>
      </c>
    </row>
    <row r="26" spans="1:11">
      <c r="A26" s="288" t="s">
        <v>591</v>
      </c>
      <c r="B26" s="288" t="s">
        <v>580</v>
      </c>
      <c r="C26" s="288" t="s">
        <v>14</v>
      </c>
      <c r="D26" s="288" t="s">
        <v>590</v>
      </c>
      <c r="E26" s="288" t="s">
        <v>15</v>
      </c>
      <c r="F26" s="289" t="s">
        <v>735</v>
      </c>
      <c r="G26" s="289" t="s">
        <v>796</v>
      </c>
      <c r="H26" s="290" t="s">
        <v>736</v>
      </c>
      <c r="I26" s="290" t="s">
        <v>581</v>
      </c>
    </row>
    <row r="27" spans="1:11" ht="38.25" customHeight="1">
      <c r="A27" s="291" t="s">
        <v>798</v>
      </c>
      <c r="B27" s="291" t="s">
        <v>586</v>
      </c>
      <c r="C27" s="291">
        <v>94964</v>
      </c>
      <c r="D27" s="292" t="str">
        <f>PROPER(IFERROR(
IF(C27="","",
IF(CONCATENATE($A27,$B27)="IIOPES",INDEX(#REF!,MATCH($C27,#REF!,0)),
IF(CONCATENATE($A27,$B27)="CDER",INDEX(CDER!$B:$B,MATCH($C27,CDER!$A:$A,0)),
IF(CONCATENATE($A27,$B27)="ISINAPI",INDEX(ISINAPI!$B:$B,MATCH($C27,ISINAPI!$A:$A,0)),
IF(CONCATENATE($A27,$B27)="CSINAPI",INDEX(CSINAPI!$B:$B,MATCH($C27,CSINAPI!$A:$A,0)),
IF(CONCATENATE($A27,$B27)="CCESAN",INDEX(CCESAN!$B:$B,MATCH($C27,CCESAN!$A:$A,0)),
IF(CONCATENATE($A27,$B27)="CSCORIO",INDEX(CSCORIO!$B:$B,MATCH($C27,CSCORIO!$A:$A,0)),
IF(CONCATENATE($A27,$B27)="MERC",INDEX(MERCADO!$B:$B,MATCH($C27,MERCADO!$A:$A,0)),
IF(CONCATENATE($A27,$B27)="CCOMP",INDEX(COMPOSICAO!$B:$B,MATCH($C27,COMPOSICAO!$A:$A,0)),""
))))))))),"*Verificar código*"))</f>
        <v>Concreto Fck = 20Mpa, Traço 1:2,7:3 (Em Massa Seca De Cimento/ Areia Média/ Brita 1) - Preparo Mecânico Com Betoneira 400 L. Af_05/2021</v>
      </c>
      <c r="E27" s="293" t="str">
        <f>PROPER(IFERROR(
IF(D27="","",
IF(CONCATENATE($A27,$B27)="IIOPES",INDEX(#REF!,MATCH($C27,#REF!,0)),
IF(CONCATENATE($A27,$B27)="CDER",INDEX(CDER!$C:$C,MATCH($C27,CDER!$A:$A,0)),
IF(CONCATENATE($A27,$B27)="ISINAPI",INDEX(ISINAPI!$C:$C,MATCH($C27,ISINAPI!$A:$A,0)),
IF(CONCATENATE($A27,$B27)="CSINAPI",INDEX(CSINAPI!$C:$C,MATCH($C27,CSINAPI!$A:$A,0)),
IF(CONCATENATE($A27,$B27)="CCESAN",INDEX(CCESAN!$C:$C,MATCH($C27,CCESAN!$A:$A,0)),
IF(CONCATENATE($A27,$B27)="CSCORIO",INDEX(CSCORIO!$C:$C,MATCH($C27,CSCORIO!$A:$A,0)),
IF(CONCATENATE($A27,$B27)="MERC",INDEX(MERCADO!$D:$D,MATCH($C27,MERCADO!$A:$A,0)),
IF(CONCATENATE($A27,$B27)="CCOMP",INDEX(COMPOSICAO!$H:$H,MATCH($C27,COMPOSICAO!$A:$A,0)),""
))))))))),"*Verificar código*"))</f>
        <v>M3</v>
      </c>
      <c r="F27" s="294">
        <f>(0.6*0.5*0.08)+(0.22*0.22*1.4)+(0.12*0.5)</f>
        <v>0.15175999999999998</v>
      </c>
      <c r="G27" s="294"/>
      <c r="H27" s="293" t="str">
        <f>PROPER(IFERROR(
IF(C27="","",
IF(CONCATENATE($A27,$B27)="IIOPES",INDEX(#REF!,MATCH($C27,#REF!,0)),
IF(CONCATENATE($A27,$B27)="CDER",INDEX(CDER!$D:$D,MATCH($C27,CDER!$A:$A,0)),
IF(CONCATENATE($A27,$B27)="ISINAPI",INDEX(ISINAPI!$E:$E,MATCH($C27,ISINAPI!$A:$A,0)),
IF(CONCATENATE($A27,$B27)="CSINAPI",INDEX(CSINAPI!$D:$D,MATCH($C27,CSINAPI!$A:$A,0)),
IF(CONCATENATE($A27,$B27)="CCESAN",INDEX(CCESAN!$D:$D,MATCH($C27,CCESAN!$A:$A,0)),
IF(CONCATENATE($A27,$B27)="CSCORIO",INDEX(CSCORIO!$D:$D,MATCH($C27,CSCORIO!$A:$A,0)),
IF(CONCATENATE($A27,$B27)="MERC",INDEX(MERCADO!$E:$E,MATCH($C27,MERCADO!$A:$A,0)),
IF(CONCATENATE($A27,$B27)="CCOMP",INDEX(COMPOSICAO!$I:$I,MATCH($C27,COMPOSICAO!$A:$A,0)),""
))))))))),"*Verificar código*"))</f>
        <v>857,35</v>
      </c>
      <c r="I27" s="295">
        <f>IFERROR(ROUND(H27*F27*(1+G27),2),"")</f>
        <v>130.11000000000001</v>
      </c>
    </row>
    <row r="28" spans="1:11" ht="38.25" customHeight="1">
      <c r="A28" s="291" t="s">
        <v>798</v>
      </c>
      <c r="B28" s="291" t="s">
        <v>600</v>
      </c>
      <c r="C28" s="291">
        <v>40405</v>
      </c>
      <c r="D28" s="292" t="str">
        <f>PROPER(IFERROR(
IF(C28="","",
IF(CONCATENATE($A28,$B28)="IIOPES",INDEX(#REF!,MATCH($C28,#REF!,0)),
IF(CONCATENATE($A28,$B28)="CDER",INDEX(CDER!$B:$B,MATCH($C28,CDER!$A:$A,0)),
IF(CONCATENATE($A28,$B28)="ISINAPI",INDEX(ISINAPI!$B:$B,MATCH($C28,ISINAPI!$A:$A,0)),
IF(CONCATENATE($A28,$B28)="CSINAPI",INDEX(CSINAPI!$B:$B,MATCH($C28,CSINAPI!$A:$A,0)),
IF(CONCATENATE($A28,$B28)="CCESAN",INDEX(CCESAN!$B:$B,MATCH($C28,CCESAN!$A:$A,0)),
IF(CONCATENATE($A28,$B28)="CSCORIO",INDEX(CSCORIO!$B:$B,MATCH($C28,CSCORIO!$A:$A,0)),
IF(CONCATENATE($A28,$B28)="MERC",INDEX(MERCADO!$B:$B,MATCH($C28,MERCADO!$A:$A,0)),
IF(CONCATENATE($A28,$B28)="CCOMP",INDEX(COMPOSICAO!$B:$B,MATCH($C28,COMPOSICAO!$A:$A,0)),""
))))))))),"*Verificar código*"))</f>
        <v>Fôrma Com Chapa Compensada Plastificada Esp. 12Mm, Utização 5 Vezes</v>
      </c>
      <c r="E28" s="293" t="str">
        <f>PROPER(IFERROR(
IF(D28="","",
IF(CONCATENATE($A28,$B28)="IIOPES",INDEX(#REF!,MATCH($C28,#REF!,0)),
IF(CONCATENATE($A28,$B28)="CDER",INDEX(CDER!$C:$C,MATCH($C28,CDER!$A:$A,0)),
IF(CONCATENATE($A28,$B28)="ISINAPI",INDEX(ISINAPI!$C:$C,MATCH($C28,ISINAPI!$A:$A,0)),
IF(CONCATENATE($A28,$B28)="CSINAPI",INDEX(CSINAPI!$C:$C,MATCH($C28,CSINAPI!$A:$A,0)),
IF(CONCATENATE($A28,$B28)="CCESAN",INDEX(CCESAN!$C:$C,MATCH($C28,CCESAN!$A:$A,0)),
IF(CONCATENATE($A28,$B28)="CSCORIO",INDEX(CSCORIO!$C:$C,MATCH($C28,CSCORIO!$A:$A,0)),
IF(CONCATENATE($A28,$B28)="MERC",INDEX(MERCADO!$D:$D,MATCH($C28,MERCADO!$A:$A,0)),
IF(CONCATENATE($A28,$B28)="CCOMP",INDEX(COMPOSICAO!$H:$H,MATCH($C28,COMPOSICAO!$A:$A,0)),""
))))))))),"*Verificar código*"))</f>
        <v>M2</v>
      </c>
      <c r="F28" s="294">
        <f>(((0.22*4)*0.9))+(0.5*0.6)+((0.6+0.6+0.5+0.5)*0.08)</f>
        <v>1.268</v>
      </c>
      <c r="G28" s="294"/>
      <c r="H28" s="293" t="str">
        <f>PROPER(IFERROR(
IF(C28="","",
IF(CONCATENATE($A28,$B28)="IIOPES",INDEX(#REF!,MATCH($C28,#REF!,0)),
IF(CONCATENATE($A28,$B28)="CDER",INDEX(CDER!$D:$D,MATCH($C28,CDER!$A:$A,0)),
IF(CONCATENATE($A28,$B28)="ISINAPI",INDEX(ISINAPI!$E:$E,MATCH($C28,ISINAPI!$A:$A,0)),
IF(CONCATENATE($A28,$B28)="CSINAPI",INDEX(CSINAPI!$D:$D,MATCH($C28,CSINAPI!$A:$A,0)),
IF(CONCATENATE($A28,$B28)="CCESAN",INDEX(CCESAN!$D:$D,MATCH($C28,CCESAN!$A:$A,0)),
IF(CONCATENATE($A28,$B28)="CSCORIO",INDEX(CSCORIO!$D:$D,MATCH($C28,CSCORIO!$A:$A,0)),
IF(CONCATENATE($A28,$B28)="MERC",INDEX(MERCADO!$E:$E,MATCH($C28,MERCADO!$A:$A,0)),
IF(CONCATENATE($A28,$B28)="CCOMP",INDEX(COMPOSICAO!$I:$I,MATCH($C28,COMPOSICAO!$A:$A,0)),""
))))))))),"*Verificar código*"))</f>
        <v>117,06</v>
      </c>
      <c r="I28" s="295">
        <f>IFERROR(ROUND(H28*F28*(1+G28),2),"")</f>
        <v>148.43</v>
      </c>
    </row>
    <row r="29" spans="1:11" ht="38.25" customHeight="1">
      <c r="A29" s="291" t="s">
        <v>798</v>
      </c>
      <c r="B29" s="291" t="s">
        <v>600</v>
      </c>
      <c r="C29" s="291">
        <v>40328</v>
      </c>
      <c r="D29" s="292" t="str">
        <f>PROPER(IFERROR(
IF(C29="","",
IF(CONCATENATE($A29,$B29)="IIOPES",INDEX(#REF!,MATCH($C29,#REF!,0)),
IF(CONCATENATE($A29,$B29)="CDER",INDEX(CDER!$B:$B,MATCH($C29,CDER!$A:$A,0)),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Fornecimento, Dobragem E Colocação Em Fôrma, De Armadura Ca-50 A Média, Diâmetro De 6.3 A 10.0 Mm</v>
      </c>
      <c r="E29" s="293" t="str">
        <f>PROPER(IFERROR(
IF(D29="","",
IF(CONCATENATE($A29,$B29)="IIOPES",INDEX(#REF!,MATCH($C29,#REF!,0)),
IF(CONCATENATE($A29,$B29)="CDER",INDEX(CDER!$C:$C,MATCH($C29,CDER!$A:$A,0)),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))))))))),"*Verificar código*"))</f>
        <v>Kg</v>
      </c>
      <c r="F29" s="294">
        <f>(4*1.4*0.395)+(0.54*4*0.395)+(0.44*5*0.395)</f>
        <v>3.9342000000000001</v>
      </c>
      <c r="G29" s="294"/>
      <c r="H29" s="293" t="str">
        <f>PROPER(IFERROR(
IF(C29="","",
IF(CONCATENATE($A29,$B29)="IIOPES",INDEX(#REF!,MATCH($C29,#REF!,0)),
IF(CONCATENATE($A29,$B29)="CDER",INDEX(CDER!$D:$D,MATCH($C29,CDER!$A:$A,0)),
IF(CONCATENATE($A29,$B29)="ISINAPI",INDEX(ISINAPI!$E:$E,MATCH($C29,ISINAPI!$A:$A,0)),
IF(CONCATENATE($A29,$B29)="CSINAPI",INDEX(CSINAPI!$D:$D,MATCH($C29,CSINAPI!$A:$A,0)),
IF(CONCATENATE($A29,$B29)="CCESAN",INDEX(CCESAN!$D:$D,MATCH($C29,CCESAN!$A:$A,0)),
IF(CONCATENATE($A29,$B29)="CSCORIO",INDEX(CSCORIO!$D:$D,MATCH($C29,CSCORIO!$A:$A,0)),
IF(CONCATENATE($A29,$B29)="MERC",INDEX(MERCADO!$E:$E,MATCH($C29,MERCADO!$A:$A,0)),
IF(CONCATENATE($A29,$B29)="CCOMP",INDEX(COMPOSICAO!$I:$I,MATCH($C29,COMPOSICAO!$A:$A,0)),""
))))))))),"*Verificar código*"))</f>
        <v>10,53</v>
      </c>
      <c r="I29" s="295">
        <f>IFERROR(ROUND(H29*F29*(1+G29),2),"")</f>
        <v>41.43</v>
      </c>
    </row>
    <row r="30" spans="1:11" ht="38.25" customHeight="1">
      <c r="A30" s="291" t="s">
        <v>798</v>
      </c>
      <c r="B30" s="291" t="s">
        <v>600</v>
      </c>
      <c r="C30" s="291">
        <v>40333</v>
      </c>
      <c r="D30" s="292" t="str">
        <f>PROPER(IFERROR(
IF(C30="","",
IF(CONCATENATE($A30,$B30)="IIOPES",INDEX(#REF!,MATCH($C30,#REF!,0)),
IF(CONCATENATE($A30,$B30)="CDER",INDEX(CDER!$B:$B,MATCH($C30,CDER!$A:$A,0)),
IF(CONCATENATE($A30,$B30)="ISINAPI",INDEX(ISINAPI!$B:$B,MATCH($C30,ISINAPI!$A:$A,0)),
IF(CONCATENATE($A30,$B30)="CSINAPI",INDEX(CSINAPI!$B:$B,MATCH($C30,CSINAPI!$A:$A,0)),
IF(CONCATENATE($A30,$B30)="CCESAN",INDEX(CCESAN!$B:$B,MATCH($C30,CCESAN!$A:$A,0)),
IF(CONCATENATE($A30,$B30)="CSCORIO",INDEX(CSCORIO!$B:$B,MATCH($C30,CSCORIO!$A:$A,0)),
IF(CONCATENATE($A30,$B30)="MERC",INDEX(MERCADO!$B:$B,MATCH($C30,MERCADO!$A:$A,0)),
IF(CONCATENATE($A30,$B30)="CCOMP",INDEX(COMPOSICAO!$B:$B,MATCH($C30,COMPOSICAO!$A:$A,0)),""
))))))))),"*Verificar código*"))</f>
        <v>Fornecimento, Dobragem E Colocação Em Fôrma, De Armadura Ca-60 B Fina, Diâmetro De 4.0 A 7.0Mm</v>
      </c>
      <c r="E30" s="293" t="str">
        <f>PROPER(IFERROR(
IF(D30="","",
IF(CONCATENATE($A30,$B30)="IIOPES",INDEX(#REF!,MATCH($C30,#REF!,0)),
IF(CONCATENATE($A30,$B30)="CDER",INDEX(CDER!$C:$C,MATCH($C30,CDER!$A:$A,0)),
IF(CONCATENATE($A30,$B30)="ISINAPI",INDEX(ISINAPI!$C:$C,MATCH($C30,ISINAPI!$A:$A,0)),
IF(CONCATENATE($A30,$B30)="CSINAPI",INDEX(CSINAPI!$C:$C,MATCH($C30,CSINAPI!$A:$A,0)),
IF(CONCATENATE($A30,$B30)="CCESAN",INDEX(CCESAN!$C:$C,MATCH($C30,CCESAN!$A:$A,0)),
IF(CONCATENATE($A30,$B30)="CSCORIO",INDEX(CSCORIO!$C:$C,MATCH($C30,CSCORIO!$A:$A,0)),
IF(CONCATENATE($A30,$B30)="MERC",INDEX(MERCADO!$D:$D,MATCH($C30,MERCADO!$A:$A,0)),
IF(CONCATENATE($A30,$B30)="CCOMP",INDEX(COMPOSICAO!$H:$H,MATCH($C30,COMPOSICAO!$A:$A,0)),""
))))))))),"*Verificar código*"))</f>
        <v>Kg</v>
      </c>
      <c r="F30" s="294">
        <f>(((0.16*4)+0.04+0.04)*0.154)*10</f>
        <v>1.1088</v>
      </c>
      <c r="G30" s="294"/>
      <c r="H30" s="293" t="str">
        <f>PROPER(IFERROR(
IF(C30="","",
IF(CONCATENATE($A30,$B30)="IIOPES",INDEX(#REF!,MATCH($C30,#REF!,0)),
IF(CONCATENATE($A30,$B30)="CDER",INDEX(CDER!$D:$D,MATCH($C30,CDER!$A:$A,0)),
IF(CONCATENATE($A30,$B30)="ISINAPI",INDEX(ISINAPI!$E:$E,MATCH($C30,ISINAPI!$A:$A,0)),
IF(CONCATENATE($A30,$B30)="CSINAPI",INDEX(CSINAPI!$D:$D,MATCH($C30,CSINAPI!$A:$A,0)),
IF(CONCATENATE($A30,$B30)="CCESAN",INDEX(CCESAN!$D:$D,MATCH($C30,CCESAN!$A:$A,0)),
IF(CONCATENATE($A30,$B30)="CSCORIO",INDEX(CSCORIO!$D:$D,MATCH($C30,CSCORIO!$A:$A,0)),
IF(CONCATENATE($A30,$B30)="MERC",INDEX(MERCADO!$E:$E,MATCH($C30,MERCADO!$A:$A,0)),
IF(CONCATENATE($A30,$B30)="CCOMP",INDEX(COMPOSICAO!$I:$I,MATCH($C30,COMPOSICAO!$A:$A,0)),""
))))))))),"*Verificar código*"))</f>
        <v>10,91</v>
      </c>
      <c r="I30" s="295">
        <f>IFERROR(ROUND(H30*F30*(1+G30),2),"")</f>
        <v>12.1</v>
      </c>
    </row>
    <row r="31" spans="1:11" ht="38.25" customHeight="1">
      <c r="A31" s="291" t="s">
        <v>798</v>
      </c>
      <c r="B31" s="291" t="s">
        <v>600</v>
      </c>
      <c r="C31" s="291">
        <v>30101</v>
      </c>
      <c r="D31" s="292" t="str">
        <f>PROPER(IFERROR(
IF(C31="","",
IF(CONCATENATE($A31,$B31)="IIOPES",INDEX(#REF!,MATCH($C31,#REF!,0)),
IF(CONCATENATE($A31,$B31)="CDER",INDEX(CDER!$B:$B,MATCH($C31,CDER!$A:$A,0)),
IF(CONCATENATE($A31,$B31)="ISINAPI",INDEX(ISINAPI!$B:$B,MATCH($C31,ISINAPI!$A:$A,0)),
IF(CONCATENATE($A31,$B31)="CSINAPI",INDEX(CSINAPI!$B:$B,MATCH($C31,CSINAPI!$A:$A,0)),
IF(CONCATENATE($A31,$B31)="CCESAN",INDEX(CCESAN!$B:$B,MATCH($C31,CCESAN!$A:$A,0)),
IF(CONCATENATE($A31,$B31)="CSCORIO",INDEX(CSCORIO!$B:$B,MATCH($C31,CSCORIO!$A:$A,0)),
IF(CONCATENATE($A31,$B31)="MERC",INDEX(MERCADO!$B:$B,MATCH($C31,MERCADO!$A:$A,0)),
IF(CONCATENATE($A31,$B31)="CCOMP",INDEX(COMPOSICAO!$B:$B,MATCH($C31,COMPOSICAO!$A:$A,0)),""
))))))))),"*Verificar código*"))</f>
        <v>Escavação Manual Em Material De 1A. Categoria, Até 1.50 M De Profundidade</v>
      </c>
      <c r="E31" s="293" t="str">
        <f>PROPER(IFERROR(
IF(D31="","",
IF(CONCATENATE($A31,$B31)="IIOPES",INDEX(#REF!,MATCH($C31,#REF!,0)),
IF(CONCATENATE($A31,$B31)="CDER",INDEX(CDER!$C:$C,MATCH($C31,CDER!$A:$A,0)),
IF(CONCATENATE($A31,$B31)="ISINAPI",INDEX(ISINAPI!$C:$C,MATCH($C31,ISINAPI!$A:$A,0)),
IF(CONCATENATE($A31,$B31)="CSINAPI",INDEX(CSINAPI!$C:$C,MATCH($C31,CSINAPI!$A:$A,0)),
IF(CONCATENATE($A31,$B31)="CCESAN",INDEX(CCESAN!$C:$C,MATCH($C31,CCESAN!$A:$A,0)),
IF(CONCATENATE($A31,$B31)="CSCORIO",INDEX(CSCORIO!$C:$C,MATCH($C31,CSCORIO!$A:$A,0)),
IF(CONCATENATE($A31,$B31)="MERC",INDEX(MERCADO!$D:$D,MATCH($C31,MERCADO!$A:$A,0)),
IF(CONCATENATE($A31,$B31)="CCOMP",INDEX(COMPOSICAO!$H:$H,MATCH($C31,COMPOSICAO!$A:$A,0)),""
))))))))),"*Verificar código*"))</f>
        <v>M3</v>
      </c>
      <c r="F31" s="294">
        <f>0.5*0.5*0.5</f>
        <v>0.125</v>
      </c>
      <c r="G31" s="294"/>
      <c r="H31" s="293" t="str">
        <f>PROPER(IFERROR(
IF(C31="","",
IF(CONCATENATE($A31,$B31)="IIOPES",INDEX(#REF!,MATCH($C31,#REF!,0)),
IF(CONCATENATE($A31,$B31)="CDER",INDEX(CDER!$D:$D,MATCH($C31,CDER!$A:$A,0)),
IF(CONCATENATE($A31,$B31)="ISINAPI",INDEX(ISINAPI!$E:$E,MATCH($C31,ISINAPI!$A:$A,0)),
IF(CONCATENATE($A31,$B31)="CSINAPI",INDEX(CSINAPI!$D:$D,MATCH($C31,CSINAPI!$A:$A,0)),
IF(CONCATENATE($A31,$B31)="CCESAN",INDEX(CCESAN!$D:$D,MATCH($C31,CCESAN!$A:$A,0)),
IF(CONCATENATE($A31,$B31)="CSCORIO",INDEX(CSCORIO!$D:$D,MATCH($C31,CSCORIO!$A:$A,0)),
IF(CONCATENATE($A31,$B31)="MERC",INDEX(MERCADO!$E:$E,MATCH($C31,MERCADO!$A:$A,0)),
IF(CONCATENATE($A31,$B31)="CCOMP",INDEX(COMPOSICAO!$I:$I,MATCH($C31,COMPOSICAO!$A:$A,0)),""
))))))))),"*Verificar código*"))</f>
        <v>63,96</v>
      </c>
      <c r="I31" s="295">
        <f>IFERROR(ROUND(H31*F31*(1+G31),2),"")</f>
        <v>8</v>
      </c>
    </row>
    <row r="33" spans="1:11" ht="1.5" customHeight="1"/>
    <row r="34" spans="1:11" hidden="1"/>
    <row r="35" spans="1:11">
      <c r="A35" s="460" t="s">
        <v>587</v>
      </c>
      <c r="B35" s="695" t="s">
        <v>590</v>
      </c>
      <c r="C35" s="696"/>
      <c r="D35" s="696"/>
      <c r="E35" s="696"/>
      <c r="F35" s="696"/>
      <c r="G35" s="697"/>
      <c r="H35" s="280" t="s">
        <v>0</v>
      </c>
      <c r="I35" s="281" t="s">
        <v>589</v>
      </c>
      <c r="J35" s="282"/>
      <c r="K35" s="282"/>
    </row>
    <row r="36" spans="1:11" ht="46.5" customHeight="1">
      <c r="A36" s="283">
        <f>COUNTIF($A$4:$A35,$A$4)</f>
        <v>3</v>
      </c>
      <c r="B36" s="698" t="s">
        <v>20845</v>
      </c>
      <c r="C36" s="699"/>
      <c r="D36" s="699"/>
      <c r="E36" s="699"/>
      <c r="F36" s="699"/>
      <c r="G36" s="700"/>
      <c r="H36" s="284" t="s">
        <v>19</v>
      </c>
      <c r="I36" s="285">
        <f>I37+I41</f>
        <v>2299.81</v>
      </c>
      <c r="J36" s="282"/>
      <c r="K36" s="282"/>
    </row>
    <row r="37" spans="1:11">
      <c r="A37" s="701" t="s">
        <v>795</v>
      </c>
      <c r="B37" s="702"/>
      <c r="C37" s="702"/>
      <c r="D37" s="702"/>
      <c r="E37" s="702"/>
      <c r="F37" s="702"/>
      <c r="G37" s="703"/>
      <c r="H37" s="286" t="s">
        <v>581</v>
      </c>
      <c r="I37" s="287">
        <f>SUBTOTAL(9,I39:I40)</f>
        <v>121.83</v>
      </c>
    </row>
    <row r="38" spans="1:11">
      <c r="A38" s="288" t="s">
        <v>591</v>
      </c>
      <c r="B38" s="288" t="s">
        <v>580</v>
      </c>
      <c r="C38" s="288" t="s">
        <v>14</v>
      </c>
      <c r="D38" s="288" t="s">
        <v>590</v>
      </c>
      <c r="E38" s="288" t="s">
        <v>15</v>
      </c>
      <c r="F38" s="289" t="s">
        <v>735</v>
      </c>
      <c r="G38" s="289" t="s">
        <v>796</v>
      </c>
      <c r="H38" s="290" t="s">
        <v>736</v>
      </c>
      <c r="I38" s="290" t="s">
        <v>581</v>
      </c>
      <c r="J38" s="282"/>
      <c r="K38" s="282"/>
    </row>
    <row r="39" spans="1:11" ht="25.5" customHeight="1">
      <c r="A39" s="291" t="s">
        <v>798</v>
      </c>
      <c r="B39" s="291" t="s">
        <v>586</v>
      </c>
      <c r="C39" s="291">
        <v>88247</v>
      </c>
      <c r="D39" s="292" t="str">
        <f>PROPER(IFERROR(
IF(C39="","",
IF(CONCATENATE($A39,$B39)="IIOPES",INDEX(#REF!,MATCH($C39,#REF!,0)),
IF(CONCATENATE($A39,$B39)="CDER",INDEX(CDER!$B:$B,MATCH($C39,CDER!$A:$A,0)),
IF(CONCATENATE($A39,$B39)="ISINAPI",INDEX(ISINAPI!$B:$B,MATCH($C39,ISINAPI!$A:$A,0)),
IF(CONCATENATE($A39,$B39)="CSINAPI",INDEX(CSINAPI!$B:$B,MATCH($C39,CSINAPI!$A:$A,0)),
IF(CONCATENATE($A39,$B39)="CCESAN",INDEX(CCESAN!$B:$B,MATCH($C39,CCESAN!$A:$A,0)),
IF(CONCATENATE($A39,$B39)="CSCORIO",INDEX(CSCORIO!$B:$B,MATCH($C39,CSCORIO!$A:$A,0)),
IF(CONCATENATE($A39,$B39)="MERC",INDEX(MERCADO!$B:$B,MATCH($C39,MERCADO!$A:$A,0)),
IF(CONCATENATE($A39,$B39)="CCOMP",INDEX(COMPOSICAO!$B:$B,MATCH($C39,COMPOSICAO!$A:$A,0)),""
))))))))),"*Verificar código*"))</f>
        <v>Auxiliar De Eletricista Com Encargos Complementares</v>
      </c>
      <c r="E39" s="293" t="str">
        <f>PROPER(IFERROR(
IF(C39="","",
IF(CONCATENATE($A39,$B39)="IIOPES",INDEX(#REF!,MATCH($C39,#REF!,0)),
IF(CONCATENATE($A39,$B39)="CDER",INDEX(CDER!$C:$C,MATCH($C39,CDER!$A:$A,0)),
IF(CONCATENATE($A39,$B39)="ISINAPI",INDEX(ISINAPI!$C:$C,MATCH($C39,ISINAPI!$A:$A,0)),
IF(CONCATENATE($A39,$B39)="CSINAPI",INDEX(CSINAPI!$C:$C,MATCH($C39,CSINAPI!$A:$A,0)),
IF(CONCATENATE($A39,$B39)="CCESAN",INDEX(CCESAN!$C:$C,MATCH($C39,CCESAN!$A:$A,0)),
IF(CONCATENATE($A39,$B39)="CSCORIO",INDEX(CSCORIO!$C:$C,MATCH($C39,CSCORIO!$A:$A,0)),
IF(CONCATENATE($A39,$B39)="MERC",INDEX(MERCADO!$D:$D,MATCH($C39,MERCADO!$A:$A,0)),
IF(CONCATENATE($A39,$B39)="CCOMP",INDEX(COMPOSICAO!$H:$H,MATCH($C39,COMPOSICAO!$A:$A,0)),""
))))))))),"*Verificar código*"))</f>
        <v>H</v>
      </c>
      <c r="F39" s="294">
        <v>0.93100000000000005</v>
      </c>
      <c r="G39" s="294"/>
      <c r="H39" s="293" t="str">
        <f>PROPER(IFERROR(
IF(C39="","",
IF(CONCATENATE($A39,$B39)="IIOPES",INDEX(#REF!,MATCH($C39,#REF!,0)),
IF(CONCATENATE($A39,$B39)="CDER",INDEX(CDER!$D:$D,MATCH($C39,CDER!$A:$A,0)),
IF(CONCATENATE($A39,$B39)="ISINAPI",INDEX(ISINAPI!$E:$E,MATCH($C39,ISINAPI!$A:$A,0)),
IF(CONCATENATE($A39,$B39)="CSINAPI",INDEX(CSINAPI!$D:$D,MATCH($C39,CSINAPI!$A:$A,0)),
IF(CONCATENATE($A39,$B39)="CCESAN",INDEX(CCESAN!$D:$D,MATCH($C39,CCESAN!$A:$A,0)),
IF(CONCATENATE($A39,$B39)="CSCORIO",INDEX(CSCORIO!$D:$D,MATCH($C39,CSCORIO!$A:$A,0)),
IF(CONCATENATE($A39,$B39)="MERC",INDEX(MERCADO!$E:$E,MATCH($C39,MERCADO!$A:$A,0)),
IF(CONCATENATE($A39,$B39)="CCOMP",INDEX(COMPOSICAO!$I:$I,MATCH($C39,COMPOSICAO!$A:$A,0)),""
))))))))),"*Verificar código*"))</f>
        <v>26,37</v>
      </c>
      <c r="I39" s="295">
        <f>IFERROR(ROUND(H39*F39*(1+G39),2),"")</f>
        <v>24.55</v>
      </c>
    </row>
    <row r="40" spans="1:11" ht="25.5" customHeight="1">
      <c r="A40" s="291" t="s">
        <v>798</v>
      </c>
      <c r="B40" s="291" t="s">
        <v>586</v>
      </c>
      <c r="C40" s="291">
        <v>88264</v>
      </c>
      <c r="D40" s="292" t="str">
        <f>PROPER(IFERROR(
IF(C40="","",
IF(CONCATENATE($A40,$B40)="IIOPES",INDEX(#REF!,MATCH($C40,#REF!,0)),
IF(CONCATENATE($A40,$B40)="CDER",INDEX(CDER!$B:$B,MATCH($C40,CDER!$A:$A,0)),
IF(CONCATENATE($A40,$B40)="ISINAPI",INDEX(ISINAPI!$B:$B,MATCH($C40,ISINAPI!$A:$A,0)),
IF(CONCATENATE($A40,$B40)="CSINAPI",INDEX(CSINAPI!$B:$B,MATCH($C40,CSINAPI!$A:$A,0)),
IF(CONCATENATE($A40,$B40)="CCESAN",INDEX(CCESAN!$B:$B,MATCH($C40,CCESAN!$A:$A,0)),
IF(CONCATENATE($A40,$B40)="CSCORIO",INDEX(CSCORIO!$B:$B,MATCH($C40,CSCORIO!$A:$A,0)),
IF(CONCATENATE($A40,$B40)="MERC",INDEX(MERCADO!$B:$B,MATCH($C40,MERCADO!$A:$A,0)),
IF(CONCATENATE($A40,$B40)="CCOMP",INDEX(COMPOSICAO!$B:$B,MATCH($C40,COMPOSICAO!$A:$A,0)),""
))))))))),"*Verificar código*"))</f>
        <v>Eletricista Com Encargos Complementares</v>
      </c>
      <c r="E40" s="293" t="str">
        <f>PROPER(IFERROR(
IF(C40="","",
IF(CONCATENATE($A40,$B40)="IIOPES",INDEX(#REF!,MATCH($C40,#REF!,0)),
IF(CONCATENATE($A40,$B40)="CDER",INDEX(CDER!$C:$C,MATCH($C40,CDER!$A:$A,0)),
IF(CONCATENATE($A40,$B40)="ISINAPI",INDEX(ISINAPI!$C:$C,MATCH($C40,ISINAPI!$A:$A,0)),
IF(CONCATENATE($A40,$B40)="CSINAPI",INDEX(CSINAPI!$C:$C,MATCH($C40,CSINAPI!$A:$A,0)),
IF(CONCATENATE($A40,$B40)="CCESAN",INDEX(CCESAN!$C:$C,MATCH($C40,CCESAN!$A:$A,0)),
IF(CONCATENATE($A40,$B40)="CSCORIO",INDEX(CSCORIO!$C:$C,MATCH($C40,CSCORIO!$A:$A,0)),
IF(CONCATENATE($A40,$B40)="MERC",INDEX(MERCADO!$D:$D,MATCH($C40,MERCADO!$A:$A,0)),
IF(CONCATENATE($A40,$B40)="CCOMP",INDEX(COMPOSICAO!$H:$H,MATCH($C40,COMPOSICAO!$A:$A,0)),""
))))))))),"*Verificar código*"))</f>
        <v>H</v>
      </c>
      <c r="F40" s="294">
        <v>3.0249999999999999</v>
      </c>
      <c r="G40" s="294"/>
      <c r="H40" s="293" t="str">
        <f>PROPER(IFERROR(
IF(C40="","",
IF(CONCATENATE($A40,$B40)="IIOPES",INDEX(#REF!,MATCH($C40,#REF!,0)),
IF(CONCATENATE($A40,$B40)="CDER",INDEX(CDER!$D:$D,MATCH($C40,CDER!$A:$A,0)),
IF(CONCATENATE($A40,$B40)="ISINAPI",INDEX(ISINAPI!$E:$E,MATCH($C40,ISINAPI!$A:$A,0)),
IF(CONCATENATE($A40,$B40)="CSINAPI",INDEX(CSINAPI!$D:$D,MATCH($C40,CSINAPI!$A:$A,0)),
IF(CONCATENATE($A40,$B40)="CCESAN",INDEX(CCESAN!$D:$D,MATCH($C40,CCESAN!$A:$A,0)),
IF(CONCATENATE($A40,$B40)="CSCORIO",INDEX(CSCORIO!$D:$D,MATCH($C40,CSCORIO!$A:$A,0)),
IF(CONCATENATE($A40,$B40)="MERC",INDEX(MERCADO!$E:$E,MATCH($C40,MERCADO!$A:$A,0)),
IF(CONCATENATE($A40,$B40)="CCOMP",INDEX(COMPOSICAO!$I:$I,MATCH($C40,COMPOSICAO!$A:$A,0)),""
))))))))),"*Verificar código*"))</f>
        <v>32,16</v>
      </c>
      <c r="I40" s="295">
        <f>IFERROR(ROUND(H40*F40*(1+G40),2),"")</f>
        <v>97.28</v>
      </c>
    </row>
    <row r="41" spans="1:11">
      <c r="A41" s="701" t="s">
        <v>797</v>
      </c>
      <c r="B41" s="702"/>
      <c r="C41" s="702"/>
      <c r="D41" s="702"/>
      <c r="E41" s="702"/>
      <c r="F41" s="702"/>
      <c r="G41" s="703"/>
      <c r="H41" s="286" t="s">
        <v>581</v>
      </c>
      <c r="I41" s="287">
        <f>SUM(I43:I47)</f>
        <v>2177.98</v>
      </c>
      <c r="J41" s="282"/>
      <c r="K41" s="282"/>
    </row>
    <row r="42" spans="1:11" ht="33" customHeight="1">
      <c r="A42" s="288" t="s">
        <v>591</v>
      </c>
      <c r="B42" s="288" t="s">
        <v>580</v>
      </c>
      <c r="C42" s="288" t="s">
        <v>14</v>
      </c>
      <c r="D42" s="288" t="s">
        <v>590</v>
      </c>
      <c r="E42" s="288" t="s">
        <v>15</v>
      </c>
      <c r="F42" s="289" t="s">
        <v>735</v>
      </c>
      <c r="G42" s="289" t="s">
        <v>796</v>
      </c>
      <c r="H42" s="290" t="s">
        <v>736</v>
      </c>
      <c r="I42" s="290" t="s">
        <v>581</v>
      </c>
      <c r="J42" s="282"/>
      <c r="K42" s="282"/>
    </row>
    <row r="43" spans="1:11" ht="29.25" customHeight="1">
      <c r="A43" s="291" t="s">
        <v>798</v>
      </c>
      <c r="B43" s="291" t="s">
        <v>600</v>
      </c>
      <c r="C43" s="291">
        <v>30101</v>
      </c>
      <c r="D43" s="292" t="str">
        <f>PROPER(IFERROR(
IF(C43="","",
IF(CONCATENATE($A43,$B43)="IIOPES",INDEX(#REF!,MATCH($C43,#REF!,0)),
IF(CONCATENATE($A43,$B43)="CDER",INDEX(CDER!$B:$B,MATCH($C43,CDER!$A:$A,0)),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Escavação Manual Em Material De 1A. Categoria, Até 1.50 M De Profundidade</v>
      </c>
      <c r="E43" s="293" t="str">
        <f>PROPER(IFERROR(
IF(D43="","",
IF(CONCATENATE($A43,$B43)="IIOPES",INDEX(#REF!,MATCH($C43,#REF!,0)),
IF(CONCATENATE($A43,$B43)="CDER",INDEX(CDER!$C:$C,MATCH($C43,CDER!$A:$A,0)),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))))))))),"*Verificar código*"))</f>
        <v>M3</v>
      </c>
      <c r="F43" s="294">
        <v>0.49</v>
      </c>
      <c r="G43" s="294"/>
      <c r="H43" s="293" t="str">
        <f>PROPER(IFERROR(
IF(C43="","",
IF(CONCATENATE($A43,$B43)="IIOPES",INDEX(#REF!,MATCH($C43,#REF!,0)),
IF(CONCATENATE($A43,$B43)="CDER",INDEX(CDER!$D:$D,MATCH($C43,CDER!$A:$A,0)),
IF(CONCATENATE($A43,$B43)="ISINAPI",INDEX(ISINAPI!$E:$E,MATCH($C43,ISINAPI!$A:$A,0)),
IF(CONCATENATE($A43,$B43)="CSINAPI",INDEX(CSINAPI!$D:$D,MATCH($C43,CSINAPI!$A:$A,0)),
IF(CONCATENATE($A43,$B43)="CCESAN",INDEX(CCESAN!$D:$D,MATCH($C43,CCESAN!$A:$A,0)),
IF(CONCATENATE($A43,$B43)="CSCORIO",INDEX(CSCORIO!$D:$D,MATCH($C43,CSCORIO!$A:$A,0)),
IF(CONCATENATE($A43,$B43)="MERC",INDEX(MERCADO!$E:$E,MATCH($C43,MERCADO!$A:$A,0)),
IF(CONCATENATE($A43,$B43)="CCOMP",INDEX(COMPOSICAO!$I:$I,MATCH($C43,COMPOSICAO!$A:$A,0)),""
))))))))),"*Verificar código*"))</f>
        <v>63,96</v>
      </c>
      <c r="I43" s="295">
        <f t="shared" ref="I43" si="0">IFERROR(ROUND(H43*F43*(1+G43),2),"")</f>
        <v>31.34</v>
      </c>
      <c r="J43" s="282"/>
      <c r="K43" s="282"/>
    </row>
    <row r="44" spans="1:11" ht="40.5" customHeight="1">
      <c r="A44" s="291" t="s">
        <v>798</v>
      </c>
      <c r="B44" s="291" t="s">
        <v>600</v>
      </c>
      <c r="C44" s="291">
        <v>40224</v>
      </c>
      <c r="D44" s="292" t="str">
        <f>PROPER(IFERROR(
IF(C44="","",
IF(CONCATENATE($A44,$B44)="IIOPES",INDEX(#REF!,MATCH($C44,#REF!,0)),
IF(CONCATENATE($A44,$B44)="CDER",INDEX(CDER!$B:$B,MATCH($C44,CDER!$A:$A,0)),
IF(CONCATENATE($A44,$B44)="ISINAPI",INDEX(ISINAPI!$B:$B,MATCH($C44,ISINAPI!$A:$A,0)),
IF(CONCATENATE($A44,$B44)="CSINAPI",INDEX(CSINAPI!$B:$B,MATCH($C44,CSINAPI!$A:$A,0)),
IF(CONCATENATE($A44,$B44)="CCESAN",INDEX(CCESAN!$B:$B,MATCH($C44,CCESAN!$A:$A,0)),
IF(CONCATENATE($A44,$B44)="CSCORIO",INDEX(CSCORIO!$B:$B,MATCH($C44,CSCORIO!$A:$A,0)),
IF(CONCATENATE($A44,$B44)="MERC",INDEX(MERCADO!$B:$B,MATCH($C44,MERCADO!$A:$A,0)),
IF(CONCATENATE($A44,$B44)="CCOMP",INDEX(COMPOSICAO!$B:$B,MATCH($C44,COMPOSICAO!$A:$A,0)),""
))))))))),"*Verificar código*"))</f>
        <v>Fornecimento, Preparo E Aplicação De Concreto Fck = 30 Mpa (Com Brita 1 E 2) - (5% De Perdas Já Incluído No Custo)</v>
      </c>
      <c r="E44" s="293" t="str">
        <f>PROPER(IFERROR(
IF(D44="","",
IF(CONCATENATE($A44,$B44)="IIOPES",INDEX(#REF!,MATCH($C44,#REF!,0)),
IF(CONCATENATE($A44,$B44)="CDER",INDEX(CDER!$C:$C,MATCH($C44,CDER!$A:$A,0)),
IF(CONCATENATE($A44,$B44)="ISINAPI",INDEX(ISINAPI!$C:$C,MATCH($C44,ISINAPI!$A:$A,0)),
IF(CONCATENATE($A44,$B44)="CSINAPI",INDEX(CSINAPI!$C:$C,MATCH($C44,CSINAPI!$A:$A,0)),
IF(CONCATENATE($A44,$B44)="CCESAN",INDEX(CCESAN!$C:$C,MATCH($C44,CCESAN!$A:$A,0)),
IF(CONCATENATE($A44,$B44)="CSCORIO",INDEX(CSCORIO!$C:$C,MATCH($C44,CSCORIO!$A:$A,0)),
IF(CONCATENATE($A44,$B44)="MERC",INDEX(MERCADO!$D:$D,MATCH($C44,MERCADO!$A:$A,0)),
IF(CONCATENATE($A44,$B44)="CCOMP",INDEX(COMPOSICAO!$H:$H,MATCH($C44,COMPOSICAO!$A:$A,0)),""
))))))))),"*Verificar código*"))</f>
        <v>M3</v>
      </c>
      <c r="F44" s="294">
        <v>0.49</v>
      </c>
      <c r="G44" s="294"/>
      <c r="H44" s="293" t="str">
        <f>PROPER(IFERROR(
IF(C44="","",
IF(CONCATENATE($A44,$B44)="IIOPES",INDEX(#REF!,MATCH($C44,#REF!,0)),
IF(CONCATENATE($A44,$B44)="CDER",INDEX(CDER!$D:$D,MATCH($C44,CDER!$A:$A,0)),
IF(CONCATENATE($A44,$B44)="ISINAPI",INDEX(ISINAPI!$E:$E,MATCH($C44,ISINAPI!$A:$A,0)),
IF(CONCATENATE($A44,$B44)="CSINAPI",INDEX(CSINAPI!$D:$D,MATCH($C44,CSINAPI!$A:$A,0)),
IF(CONCATENATE($A44,$B44)="CCESAN",INDEX(CCESAN!$D:$D,MATCH($C44,CCESAN!$A:$A,0)),
IF(CONCATENATE($A44,$B44)="CSCORIO",INDEX(CSCORIO!$D:$D,MATCH($C44,CSCORIO!$A:$A,0)),
IF(CONCATENATE($A44,$B44)="MERC",INDEX(MERCADO!$E:$E,MATCH($C44,MERCADO!$A:$A,0)),
IF(CONCATENATE($A44,$B44)="CCOMP",INDEX(COMPOSICAO!$I:$I,MATCH($C44,COMPOSICAO!$A:$A,0)),""
))))))))),"*Verificar código*"))</f>
        <v>808,03</v>
      </c>
      <c r="I44" s="295">
        <f t="shared" ref="I44" si="1">IFERROR(ROUND(H44*F44*(1+G44),2),"")</f>
        <v>395.93</v>
      </c>
      <c r="J44" s="282"/>
      <c r="K44" s="282"/>
    </row>
    <row r="45" spans="1:11" ht="60.75" customHeight="1">
      <c r="A45" s="291" t="s">
        <v>798</v>
      </c>
      <c r="B45" s="291" t="s">
        <v>586</v>
      </c>
      <c r="C45" s="291">
        <v>5928</v>
      </c>
      <c r="D45" s="292" t="str">
        <f>PROPER(IFERROR(
IF(C45="","",
IF(CONCATENATE($A45,$B45)="IIOPES",INDEX(#REF!,MATCH($C45,#REF!,0)),
IF(CONCATENATE($A45,$B45)="CDER",INDEX(CDER!$B:$B,MATCH($C45,CDER!$A:$A,0)),
IF(CONCATENATE($A45,$B45)="ISINAPI",INDEX(ISINAPI!$B:$B,MATCH($C45,ISINAPI!$A:$A,0)),
IF(CONCATENATE($A45,$B45)="CSINAPI",INDEX(CSINAPI!$B:$B,MATCH($C45,CSINAPI!$A:$A,0)),
IF(CONCATENATE($A45,$B45)="CCESAN",INDEX(CCESAN!$B:$B,MATCH($C45,CCESAN!$A:$A,0)),
IF(CONCATENATE($A45,$B45)="CSCORIO",INDEX(CSCORIO!$B:$B,MATCH($C45,CSCORIO!$A:$A,0)),
IF(CONCATENATE($A45,$B45)="MERC",INDEX(MERCADO!$B:$B,MATCH($C45,MERCADO!$A:$A,0)),
IF(CONCATENATE($A45,$B45)="CCOMP",INDEX(COMPOSICAO!$B:$B,MATCH($C45,COMPOSICAO!$A:$A,0)),""
))))))))),"*Verificar código*"))</f>
        <v>Guindauto Hidráulico, Capacidade Máxima De Carga 6200 Kg, Momento Máximo De Carga 11,7 Tm, Alcance Máximo Horizontal 9,70 M, Inclusive Caminhão Toco Pbt 16.000 Kg, Potência De 189 Cv - Chp Diurno. Af_06/2014</v>
      </c>
      <c r="E45" s="293" t="str">
        <f>PROPER(IFERROR(
IF(D45="","",
IF(CONCATENATE($A45,$B45)="IIOPES",INDEX(#REF!,MATCH($C45,#REF!,0)),
IF(CONCATENATE($A45,$B45)="CDER",INDEX(CDER!$C:$C,MATCH($C45,CDER!$A:$A,0)),
IF(CONCATENATE($A45,$B45)="ISINAPI",INDEX(ISINAPI!$C:$C,MATCH($C45,ISINAPI!$A:$A,0)),
IF(CONCATENATE($A45,$B45)="CSINAPI",INDEX(CSINAPI!$C:$C,MATCH($C45,CSINAPI!$A:$A,0)),
IF(CONCATENATE($A45,$B45)="CCESAN",INDEX(CCESAN!$C:$C,MATCH($C45,CCESAN!$A:$A,0)),
IF(CONCATENATE($A45,$B45)="CSCORIO",INDEX(CSCORIO!$C:$C,MATCH($C45,CSCORIO!$A:$A,0)),
IF(CONCATENATE($A45,$B45)="MERC",INDEX(MERCADO!$D:$D,MATCH($C45,MERCADO!$A:$A,0)),
IF(CONCATENATE($A45,$B45)="CCOMP",INDEX(COMPOSICAO!$H:$H,MATCH($C45,COMPOSICAO!$A:$A,0)),""
))))))))),"*Verificar código*"))</f>
        <v>Chp</v>
      </c>
      <c r="F45" s="294">
        <v>0.18</v>
      </c>
      <c r="G45" s="294"/>
      <c r="H45" s="293" t="str">
        <f>PROPER(IFERROR(
IF(C45="","",
IF(CONCATENATE($A45,$B45)="IIOPES",INDEX(#REF!,MATCH($C45,#REF!,0)),
IF(CONCATENATE($A45,$B45)="CDER",INDEX(CDER!$D:$D,MATCH($C45,CDER!$A:$A,0)),
IF(CONCATENATE($A45,$B45)="ISINAPI",INDEX(ISINAPI!$E:$E,MATCH($C45,ISINAPI!$A:$A,0)),
IF(CONCATENATE($A45,$B45)="CSINAPI",INDEX(CSINAPI!$D:$D,MATCH($C45,CSINAPI!$A:$A,0)),
IF(CONCATENATE($A45,$B45)="CCESAN",INDEX(CCESAN!$D:$D,MATCH($C45,CCESAN!$A:$A,0)),
IF(CONCATENATE($A45,$B45)="CSCORIO",INDEX(CSCORIO!$D:$D,MATCH($C45,CSCORIO!$A:$A,0)),
IF(CONCATENATE($A45,$B45)="MERC",INDEX(MERCADO!$E:$E,MATCH($C45,MERCADO!$A:$A,0)),
IF(CONCATENATE($A45,$B45)="CCOMP",INDEX(COMPOSICAO!$I:$I,MATCH($C45,COMPOSICAO!$A:$A,0)),""
))))))))),"*Verificar código*"))</f>
        <v>312,79</v>
      </c>
      <c r="I45" s="295">
        <f t="shared" ref="I45" si="2">IFERROR(ROUND(H45*F45*(1+G45),2),"")</f>
        <v>56.3</v>
      </c>
      <c r="J45" s="282"/>
      <c r="K45" s="282"/>
    </row>
    <row r="46" spans="1:11" ht="43.5" customHeight="1">
      <c r="A46" s="291" t="s">
        <v>758</v>
      </c>
      <c r="B46" s="291" t="s">
        <v>586</v>
      </c>
      <c r="C46" s="291">
        <v>14166</v>
      </c>
      <c r="D46" s="292" t="str">
        <f>PROPER(IFERROR(
IF(C46="","",
IF(CONCATENATE($A46,$B46)="IIOPES",INDEX(#REF!,MATCH($C46,#REF!,0)),
IF(CONCATENATE($A46,$B46)="CDER",INDEX(CDER!$B:$B,MATCH($C46,CDER!$A:$A,0)),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Poste Conico Continuo Em Aco Galvanizado, Reto, Engastado, H = 7 M, Diametro Inferior = *125* Mm</v>
      </c>
      <c r="E46" s="293" t="str">
        <f>PROPER(IFERROR(
IF(D46="","",
IF(CONCATENATE($A46,$B46)="IIOPES",INDEX(#REF!,MATCH($C46,#REF!,0)),
IF(CONCATENATE($A46,$B46)="CDER",INDEX(CDER!$C:$C,MATCH($C46,CDER!$A:$A,0)),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))))))))),"*Verificar código*"))</f>
        <v>Und</v>
      </c>
      <c r="F46" s="294">
        <v>1</v>
      </c>
      <c r="G46" s="294"/>
      <c r="H46" s="293" t="str">
        <f>PROPER(IFERROR(
IF(C46="","",
IF(CONCATENATE($A46,$B46)="IIOPES",INDEX(#REF!,MATCH($C46,#REF!,0)),
IF(CONCATENATE($A46,$B46)="CDER",INDEX(CDER!$D:$D,MATCH($C46,CDER!$A:$A,0)),
IF(CONCATENATE($A46,$B46)="ISINAPI",INDEX(ISINAPI!$E:$E,MATCH($C46,ISINAPI!$A:$A,0)),
IF(CONCATENATE($A46,$B46)="CSINAPI",INDEX(CSINAPI!$D:$D,MATCH($C46,CSINAPI!$A:$A,0)),
IF(CONCATENATE($A46,$B46)="CCESAN",INDEX(CCESAN!$D:$D,MATCH($C46,CCESAN!$A:$A,0)),
IF(CONCATENATE($A46,$B46)="CSCORIO",INDEX(CSCORIO!$D:$D,MATCH($C46,CSCORIO!$A:$A,0)),
IF(CONCATENATE($A46,$B46)="MERC",INDEX(MERCADO!$E:$E,MATCH($C46,MERCADO!$A:$A,0)),
IF(CONCATENATE($A46,$B46)="CCOMP",INDEX(COMPOSICAO!$I:$I,MATCH($C46,COMPOSICAO!$A:$A,0)),""
))))))))),"*Verificar código*"))</f>
        <v>1339,33</v>
      </c>
      <c r="I46" s="295">
        <f t="shared" ref="I46" si="3">IFERROR(ROUND(H46*F46*(1+G46),2),"")</f>
        <v>1339.33</v>
      </c>
      <c r="J46" s="282"/>
      <c r="K46" s="282"/>
    </row>
    <row r="47" spans="1:11" ht="39.75" customHeight="1">
      <c r="A47" s="291" t="s">
        <v>758</v>
      </c>
      <c r="B47" s="291" t="s">
        <v>586</v>
      </c>
      <c r="C47" s="291">
        <v>39746</v>
      </c>
      <c r="D47" s="292" t="str">
        <f>PROPER(IFERROR(
IF(C47="","",
IF(CONCATENATE($A47,$B47)="IIOPES",INDEX(#REF!,MATCH($C47,#REF!,0)),
IF(CONCATENATE($A47,$B47)="CDER",INDEX(CDER!$B:$B,MATCH($C47,CDER!$A:$A,0)),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Chumbador De Aco Galvanizado, 1" X 600 Mm, Para Postes De Aco Com Base, Incluso Porca E Arruela</v>
      </c>
      <c r="E47" s="293" t="str">
        <f>PROPER(IFERROR(
IF(D47="","",
IF(CONCATENATE($A47,$B47)="IIOPES",INDEX(#REF!,MATCH($C47,#REF!,0)),
IF(CONCATENATE($A47,$B47)="CDER",INDEX(CDER!$C:$C,MATCH($C47,CDER!$A:$A,0)),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))))))))),"*Verificar código*"))</f>
        <v>Und</v>
      </c>
      <c r="F47" s="294">
        <v>4</v>
      </c>
      <c r="G47" s="294"/>
      <c r="H47" s="293" t="str">
        <f>PROPER(IFERROR(
IF(C47="","",
IF(CONCATENATE($A47,$B47)="IIOPES",INDEX(#REF!,MATCH($C47,#REF!,0)),
IF(CONCATENATE($A47,$B47)="CDER",INDEX(CDER!$D:$D,MATCH($C47,CDER!$A:$A,0)),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))))))))),"*Verificar código*"))</f>
        <v>88,77</v>
      </c>
      <c r="I47" s="295">
        <f t="shared" ref="I47" si="4">IFERROR(ROUND(H47*F47*(1+G47),2),"")</f>
        <v>355.08</v>
      </c>
      <c r="J47" s="282"/>
      <c r="K47" s="282"/>
    </row>
    <row r="48" spans="1:11" ht="16.5" customHeight="1">
      <c r="A48" s="704" t="s">
        <v>21417</v>
      </c>
      <c r="B48" s="704"/>
      <c r="C48" s="704"/>
      <c r="D48" s="704"/>
      <c r="E48" s="704"/>
      <c r="F48" s="704"/>
      <c r="G48" s="704"/>
      <c r="H48" s="704"/>
      <c r="I48" s="704"/>
    </row>
    <row r="49" spans="1:11" ht="16.5" customHeight="1"/>
    <row r="50" spans="1:11">
      <c r="A50" s="460" t="s">
        <v>587</v>
      </c>
      <c r="B50" s="695" t="s">
        <v>590</v>
      </c>
      <c r="C50" s="696"/>
      <c r="D50" s="696"/>
      <c r="E50" s="696"/>
      <c r="F50" s="696"/>
      <c r="G50" s="697"/>
      <c r="H50" s="280" t="s">
        <v>0</v>
      </c>
      <c r="I50" s="281" t="s">
        <v>589</v>
      </c>
      <c r="J50" s="282"/>
      <c r="K50" s="282"/>
    </row>
    <row r="51" spans="1:11" ht="37.5" customHeight="1">
      <c r="A51" s="283">
        <f>COUNTIF($A$4:$A50,$A$4)</f>
        <v>4</v>
      </c>
      <c r="B51" s="698" t="s">
        <v>20823</v>
      </c>
      <c r="C51" s="699"/>
      <c r="D51" s="699"/>
      <c r="E51" s="699"/>
      <c r="F51" s="699"/>
      <c r="G51" s="700"/>
      <c r="H51" s="284" t="s">
        <v>19</v>
      </c>
      <c r="I51" s="285">
        <f>I52+I56</f>
        <v>90.53</v>
      </c>
      <c r="J51" s="282"/>
      <c r="K51" s="282"/>
    </row>
    <row r="52" spans="1:11">
      <c r="A52" s="701" t="s">
        <v>795</v>
      </c>
      <c r="B52" s="702"/>
      <c r="C52" s="702"/>
      <c r="D52" s="702"/>
      <c r="E52" s="702"/>
      <c r="F52" s="702"/>
      <c r="G52" s="703"/>
      <c r="H52" s="286" t="s">
        <v>581</v>
      </c>
      <c r="I52" s="287">
        <f>SUBTOTAL(9,I54:I55)</f>
        <v>14.629999999999999</v>
      </c>
    </row>
    <row r="53" spans="1:11">
      <c r="A53" s="288" t="s">
        <v>591</v>
      </c>
      <c r="B53" s="288" t="s">
        <v>580</v>
      </c>
      <c r="C53" s="288" t="s">
        <v>14</v>
      </c>
      <c r="D53" s="288" t="s">
        <v>590</v>
      </c>
      <c r="E53" s="288" t="s">
        <v>15</v>
      </c>
      <c r="F53" s="289" t="s">
        <v>735</v>
      </c>
      <c r="G53" s="289" t="s">
        <v>796</v>
      </c>
      <c r="H53" s="290" t="s">
        <v>736</v>
      </c>
      <c r="I53" s="290" t="s">
        <v>581</v>
      </c>
      <c r="J53" s="282"/>
      <c r="K53" s="282"/>
    </row>
    <row r="54" spans="1:11" ht="25.5" customHeight="1">
      <c r="A54" s="291" t="s">
        <v>798</v>
      </c>
      <c r="B54" s="291" t="s">
        <v>586</v>
      </c>
      <c r="C54" s="291">
        <v>88247</v>
      </c>
      <c r="D54" s="292" t="str">
        <f>PROPER(IFERROR(
IF(C54="","",
IF(CONCATENATE($A54,$B54)="IIOPES",INDEX(#REF!,MATCH($C54,#REF!,0)),
IF(CONCATENATE($A54,$B54)="CDER",INDEX(CDER!$B:$B,MATCH($C54,CDER!$A:$A,0)),
IF(CONCATENATE($A54,$B54)="ISINAPI",INDEX(ISINAPI!$B:$B,MATCH($C54,ISINAPI!$A:$A,0)),
IF(CONCATENATE($A54,$B54)="CSINAPI",INDEX(CSINAPI!$B:$B,MATCH($C54,CSINAPI!$A:$A,0)),
IF(CONCATENATE($A54,$B54)="CCESAN",INDEX(CCESAN!$B:$B,MATCH($C54,CCESAN!$A:$A,0)),
IF(CONCATENATE($A54,$B54)="CSCORIO",INDEX(CSCORIO!$B:$B,MATCH($C54,CSCORIO!$A:$A,0)),
IF(CONCATENATE($A54,$B54)="MERC",INDEX(MERCADO!$B:$B,MATCH($C54,MERCADO!$A:$A,0)),
IF(CONCATENATE($A54,$B54)="CCOMP",INDEX(COMPOSICAO!$B:$B,MATCH($C54,COMPOSICAO!$A:$A,0)),""
))))))))),"*Verificar código*"))</f>
        <v>Auxiliar De Eletricista Com Encargos Complementares</v>
      </c>
      <c r="E54" s="293" t="str">
        <f>PROPER(IFERROR(
IF(C54="","",
IF(CONCATENATE($A54,$B54)="IIOPES",INDEX(#REF!,MATCH($C54,#REF!,0)),
IF(CONCATENATE($A54,$B54)="CDER",INDEX(CDER!$C:$C,MATCH($C54,CDER!$A:$A,0)),
IF(CONCATENATE($A54,$B54)="ISINAPI",INDEX(ISINAPI!$C:$C,MATCH($C54,ISINAPI!$A:$A,0)),
IF(CONCATENATE($A54,$B54)="CSINAPI",INDEX(CSINAPI!$C:$C,MATCH($C54,CSINAPI!$A:$A,0)),
IF(CONCATENATE($A54,$B54)="CCESAN",INDEX(CCESAN!$C:$C,MATCH($C54,CCESAN!$A:$A,0)),
IF(CONCATENATE($A54,$B54)="CSCORIO",INDEX(CSCORIO!$C:$C,MATCH($C54,CSCORIO!$A:$A,0)),
IF(CONCATENATE($A54,$B54)="MERC",INDEX(MERCADO!$D:$D,MATCH($C54,MERCADO!$A:$A,0)),
IF(CONCATENATE($A54,$B54)="CCOMP",INDEX(COMPOSICAO!$H:$H,MATCH($C54,COMPOSICAO!$A:$A,0)),""
))))))))),"*Verificar código*"))</f>
        <v>H</v>
      </c>
      <c r="F54" s="294">
        <v>0.25</v>
      </c>
      <c r="G54" s="294"/>
      <c r="H54" s="293" t="str">
        <f>PROPER(IFERROR(
IF(C54="","",
IF(CONCATENATE($A54,$B54)="IIOPES",INDEX(#REF!,MATCH($C54,#REF!,0)),
IF(CONCATENATE($A54,$B54)="CDER",INDEX(CDER!$D:$D,MATCH($C54,CDER!$A:$A,0)),
IF(CONCATENATE($A54,$B54)="ISINAPI",INDEX(ISINAPI!$E:$E,MATCH($C54,ISINAPI!$A:$A,0)),
IF(CONCATENATE($A54,$B54)="CSINAPI",INDEX(CSINAPI!$D:$D,MATCH($C54,CSINAPI!$A:$A,0)),
IF(CONCATENATE($A54,$B54)="CCESAN",INDEX(CCESAN!$D:$D,MATCH($C54,CCESAN!$A:$A,0)),
IF(CONCATENATE($A54,$B54)="CSCORIO",INDEX(CSCORIO!$D:$D,MATCH($C54,CSCORIO!$A:$A,0)),
IF(CONCATENATE($A54,$B54)="MERC",INDEX(MERCADO!$E:$E,MATCH($C54,MERCADO!$A:$A,0)),
IF(CONCATENATE($A54,$B54)="CCOMP",INDEX(COMPOSICAO!$I:$I,MATCH($C54,COMPOSICAO!$A:$A,0)),""
))))))))),"*Verificar código*"))</f>
        <v>26,37</v>
      </c>
      <c r="I54" s="295">
        <f>IFERROR(ROUND(H54*F54*(1+G54),2),"")</f>
        <v>6.59</v>
      </c>
    </row>
    <row r="55" spans="1:11" ht="25.5" customHeight="1">
      <c r="A55" s="291" t="s">
        <v>798</v>
      </c>
      <c r="B55" s="291" t="s">
        <v>586</v>
      </c>
      <c r="C55" s="291">
        <v>88264</v>
      </c>
      <c r="D55" s="292" t="str">
        <f>PROPER(IFERROR(
IF(C55="","",
IF(CONCATENATE($A55,$B55)="IIOPES",INDEX(#REF!,MATCH($C55,#REF!,0)),
IF(CONCATENATE($A55,$B55)="CDER",INDEX(CDER!$B:$B,MATCH($C55,CDER!$A:$A,0)),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Eletricista Com Encargos Complementares</v>
      </c>
      <c r="E55" s="293" t="str">
        <f>PROPER(IFERROR(
IF(C55="","",
IF(CONCATENATE($A55,$B55)="IIOPES",INDEX(#REF!,MATCH($C55,#REF!,0)),
IF(CONCATENATE($A55,$B55)="CDER",INDEX(CDER!$C:$C,MATCH($C55,CDER!$A:$A,0)),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))))))))),"*Verificar código*"))</f>
        <v>H</v>
      </c>
      <c r="F55" s="294">
        <v>0.25</v>
      </c>
      <c r="G55" s="294"/>
      <c r="H55" s="293" t="str">
        <f>PROPER(IFERROR(
IF(C55="","",
IF(CONCATENATE($A55,$B55)="IIOPES",INDEX(#REF!,MATCH($C55,#REF!,0)),
IF(CONCATENATE($A55,$B55)="CDER",INDEX(CDER!$D:$D,MATCH($C55,CDER!$A:$A,0)),
IF(CONCATENATE($A55,$B55)="ISINAPI",INDEX(ISINAPI!$E:$E,MATCH($C55,ISINAPI!$A:$A,0)),
IF(CONCATENATE($A55,$B55)="CSINAPI",INDEX(CSINAPI!$D:$D,MATCH($C55,CSINAPI!$A:$A,0)),
IF(CONCATENATE($A55,$B55)="CCESAN",INDEX(CCESAN!$D:$D,MATCH($C55,CCESAN!$A:$A,0)),
IF(CONCATENATE($A55,$B55)="CSCORIO",INDEX(CSCORIO!$D:$D,MATCH($C55,CSCORIO!$A:$A,0)),
IF(CONCATENATE($A55,$B55)="MERC",INDEX(MERCADO!$E:$E,MATCH($C55,MERCADO!$A:$A,0)),
IF(CONCATENATE($A55,$B55)="CCOMP",INDEX(COMPOSICAO!$I:$I,MATCH($C55,COMPOSICAO!$A:$A,0)),""
))))))))),"*Verificar código*"))</f>
        <v>32,16</v>
      </c>
      <c r="I55" s="295">
        <f>IFERROR(ROUND(H55*F55*(1+G55),2),"")</f>
        <v>8.0399999999999991</v>
      </c>
    </row>
    <row r="56" spans="1:11">
      <c r="A56" s="701" t="s">
        <v>797</v>
      </c>
      <c r="B56" s="702"/>
      <c r="C56" s="702"/>
      <c r="D56" s="702"/>
      <c r="E56" s="702"/>
      <c r="F56" s="702"/>
      <c r="G56" s="703"/>
      <c r="H56" s="286" t="s">
        <v>581</v>
      </c>
      <c r="I56" s="287">
        <f>SUM(I58)</f>
        <v>75.900000000000006</v>
      </c>
      <c r="J56" s="282"/>
      <c r="K56" s="282"/>
    </row>
    <row r="57" spans="1:11" ht="33" customHeight="1">
      <c r="A57" s="288" t="s">
        <v>591</v>
      </c>
      <c r="B57" s="288" t="s">
        <v>580</v>
      </c>
      <c r="C57" s="288" t="s">
        <v>14</v>
      </c>
      <c r="D57" s="288" t="s">
        <v>590</v>
      </c>
      <c r="E57" s="288" t="s">
        <v>15</v>
      </c>
      <c r="F57" s="289" t="s">
        <v>735</v>
      </c>
      <c r="G57" s="289" t="s">
        <v>796</v>
      </c>
      <c r="H57" s="290" t="s">
        <v>736</v>
      </c>
      <c r="I57" s="290" t="s">
        <v>581</v>
      </c>
      <c r="J57" s="282"/>
      <c r="K57" s="282"/>
    </row>
    <row r="58" spans="1:11" ht="32.25" customHeight="1">
      <c r="A58" s="291"/>
      <c r="B58" s="291" t="s">
        <v>588</v>
      </c>
      <c r="C58" s="291">
        <v>1</v>
      </c>
      <c r="D58" s="292" t="str">
        <f>PROPER(IFERROR(
IF(C58="","",
IF(CONCATENATE($A58,$B58)="IIOPES",INDEX(#REF!,MATCH($C58,#REF!,0)),
IF(CONCATENATE($A58,$B58)="CDER",INDEX(CDER!$B:$B,MATCH($C58,CDER!$A:$A,0)),
IF(CONCATENATE($A58,$B58)="ISINAPI",INDEX(ISINAPI!$B:$B,MATCH($C58,ISINAPI!$A:$A,0)),
IF(CONCATENATE($A58,$B58)="CSINAPI",INDEX(CSINAPI!$B:$B,MATCH($C58,CSINAPI!$A:$A,0)),
IF(CONCATENATE($A58,$B58)="CCESAN",INDEX(CCESAN!$B:$B,MATCH($C58,CCESAN!$A:$A,0)),
IF(CONCATENATE($A58,$B58)="CSCORIO",INDEX(CSCORIO!$B:$B,MATCH($C58,CSCORIO!$A:$A,0)),
IF(CONCATENATE($A58,$B58)="MERC",INDEX(MERCADO!$B:$B,MATCH($C58,MERCADO!$A:$A,0)),
IF(CONCATENATE($A58,$B58)="CCOMP",INDEX(COMPOSICAO!$B:$B,MATCH($C58,COMPOSICAO!$A:$A,0)),""
))))))))),"*Verificar código*"))</f>
        <v>Refletor De Led 200W Branco Frio</v>
      </c>
      <c r="E58" s="293" t="str">
        <f>PROPER(IFERROR(
IF(D58="","",
IF(CONCATENATE($A58,$B58)="IIOPES",INDEX(#REF!,MATCH($C58,#REF!,0)),
IF(CONCATENATE($A58,$B58)="CDER",INDEX(CDER!$C:$C,MATCH($C58,CDER!$A:$A,0)),
IF(CONCATENATE($A58,$B58)="ISINAPI",INDEX(ISINAPI!$C:$C,MATCH($C58,ISINAPI!$A:$A,0)),
IF(CONCATENATE($A58,$B58)="CSINAPI",INDEX(CSINAPI!$C:$C,MATCH($C58,CSINAPI!$A:$A,0)),
IF(CONCATENATE($A58,$B58)="CCESAN",INDEX(CCESAN!$C:$C,MATCH($C58,CCESAN!$A:$A,0)),
IF(CONCATENATE($A58,$B58)="CSCORIO",INDEX(CSCORIO!$C:$C,MATCH($C58,CSCORIO!$A:$A,0)),
IF(CONCATENATE($A58,$B58)="MERC",INDEX(MERCADO!$D:$D,MATCH($C58,MERCADO!$A:$A,0)),
IF(CONCATENATE($A58,$B58)="CCOMP",INDEX(COMPOSICAO!$H:$H,MATCH($C58,COMPOSICAO!$A:$A,0)),""
))))))))),"*Verificar código*"))</f>
        <v>Und</v>
      </c>
      <c r="F58" s="294">
        <v>1</v>
      </c>
      <c r="G58" s="294"/>
      <c r="H58" s="293" t="str">
        <f>PROPER(IFERROR(
IF(C58="","",
IF(CONCATENATE($A58,$B58)="IIOPES",INDEX(#REF!,MATCH($C58,#REF!,0)),
IF(CONCATENATE($A58,$B58)="CDER",INDEX(CDER!$D:$D,MATCH($C58,CDER!$A:$A,0)),
IF(CONCATENATE($A58,$B58)="ISINAPI",INDEX(ISINAPI!$E:$E,MATCH($C58,ISINAPI!$A:$A,0)),
IF(CONCATENATE($A58,$B58)="CSINAPI",INDEX(CSINAPI!$D:$D,MATCH($C58,CSINAPI!$A:$A,0)),
IF(CONCATENATE($A58,$B58)="CCESAN",INDEX(CCESAN!$D:$D,MATCH($C58,CCESAN!$A:$A,0)),
IF(CONCATENATE($A58,$B58)="CSCORIO",INDEX(CSCORIO!$D:$D,MATCH($C58,CSCORIO!$A:$A,0)),
IF(CONCATENATE($A58,$B58)="MERC",INDEX(MERCADO!$E:$E,MATCH($C58,MERCADO!$A:$A,0)),
IF(CONCATENATE($A58,$B58)="CCOMP",INDEX(COMPOSICAO!$I:$I,MATCH($C58,COMPOSICAO!$A:$A,0)),""
))))))))),"*Verificar código*"))</f>
        <v>75,9</v>
      </c>
      <c r="I58" s="295">
        <f t="shared" ref="I58" si="5">IFERROR(ROUND(H58*F58*(1+G58),2),"")</f>
        <v>75.900000000000006</v>
      </c>
      <c r="J58" s="282"/>
      <c r="K58" s="282"/>
    </row>
    <row r="59" spans="1:11" ht="21" customHeight="1"/>
    <row r="60" spans="1:11">
      <c r="A60" s="460" t="s">
        <v>587</v>
      </c>
      <c r="B60" s="695" t="s">
        <v>590</v>
      </c>
      <c r="C60" s="696"/>
      <c r="D60" s="696"/>
      <c r="E60" s="696"/>
      <c r="F60" s="696"/>
      <c r="G60" s="697"/>
      <c r="H60" s="280" t="s">
        <v>0</v>
      </c>
      <c r="I60" s="281" t="s">
        <v>589</v>
      </c>
      <c r="J60" s="282"/>
      <c r="K60" s="282"/>
    </row>
    <row r="61" spans="1:11" ht="37.5" customHeight="1">
      <c r="A61" s="283">
        <f>COUNTIF($A$4:$A60,$A$4)</f>
        <v>5</v>
      </c>
      <c r="B61" s="698" t="s">
        <v>20829</v>
      </c>
      <c r="C61" s="699"/>
      <c r="D61" s="699"/>
      <c r="E61" s="699"/>
      <c r="F61" s="699"/>
      <c r="G61" s="700"/>
      <c r="H61" s="284" t="s">
        <v>1</v>
      </c>
      <c r="I61" s="285">
        <f>I62+I66</f>
        <v>92.61</v>
      </c>
      <c r="J61" s="282"/>
      <c r="K61" s="282"/>
    </row>
    <row r="62" spans="1:11">
      <c r="A62" s="701" t="s">
        <v>795</v>
      </c>
      <c r="B62" s="702"/>
      <c r="C62" s="702"/>
      <c r="D62" s="702"/>
      <c r="E62" s="702"/>
      <c r="F62" s="702"/>
      <c r="G62" s="703"/>
      <c r="H62" s="286" t="s">
        <v>581</v>
      </c>
      <c r="I62" s="287">
        <f>SUBTOTAL(9,I64:I65)</f>
        <v>16.84</v>
      </c>
    </row>
    <row r="63" spans="1:11">
      <c r="A63" s="288" t="s">
        <v>591</v>
      </c>
      <c r="B63" s="288" t="s">
        <v>580</v>
      </c>
      <c r="C63" s="288" t="s">
        <v>14</v>
      </c>
      <c r="D63" s="288" t="s">
        <v>590</v>
      </c>
      <c r="E63" s="288" t="s">
        <v>15</v>
      </c>
      <c r="F63" s="289" t="s">
        <v>735</v>
      </c>
      <c r="G63" s="289" t="s">
        <v>796</v>
      </c>
      <c r="H63" s="290" t="s">
        <v>736</v>
      </c>
      <c r="I63" s="290" t="s">
        <v>581</v>
      </c>
      <c r="J63" s="282"/>
      <c r="K63" s="282"/>
    </row>
    <row r="64" spans="1:11" ht="25.5" customHeight="1">
      <c r="A64" s="291" t="s">
        <v>798</v>
      </c>
      <c r="B64" s="291" t="s">
        <v>586</v>
      </c>
      <c r="C64" s="291">
        <v>88316</v>
      </c>
      <c r="D64" s="292" t="str">
        <f>PROPER(IFERROR(
IF(C64="","",
IF(CONCATENATE($A64,$B64)="IIOPES",INDEX(#REF!,MATCH($C64,#REF!,0)),
IF(CONCATENATE($A64,$B64)="CDER",INDEX(CDER!$B:$B,MATCH($C64,CDER!$A:$A,0)),
IF(CONCATENATE($A64,$B64)="ISINAPI",INDEX(ISINAPI!$B:$B,MATCH($C64,ISINAPI!$A:$A,0)),
IF(CONCATENATE($A64,$B64)="CSINAPI",INDEX(CSINAPI!$B:$B,MATCH($C64,CSINAPI!$A:$A,0)),
IF(CONCATENATE($A64,$B64)="CCESAN",INDEX(CCESAN!$B:$B,MATCH($C64,CCESAN!$A:$A,0)),
IF(CONCATENATE($A64,$B64)="CSCORIO",INDEX(CSCORIO!$B:$B,MATCH($C64,CSCORIO!$A:$A,0)),
IF(CONCATENATE($A64,$B64)="MERC",INDEX(MERCADO!$B:$B,MATCH($C64,MERCADO!$A:$A,0)),
IF(CONCATENATE($A64,$B64)="CCOMP",INDEX(COMPOSICAO!$B:$B,MATCH($C64,COMPOSICAO!$A:$A,0)),""
))))))))),"*Verificar código*"))</f>
        <v>Servente Com Encargos Complementares</v>
      </c>
      <c r="E64" s="293" t="str">
        <f>PROPER(IFERROR(
IF(C64="","",
IF(CONCATENATE($A64,$B64)="IIOPES",INDEX(#REF!,MATCH($C64,#REF!,0)),
IF(CONCATENATE($A64,$B64)="CDER",INDEX(CDER!$C:$C,MATCH($C64,CDER!$A:$A,0)),
IF(CONCATENATE($A64,$B64)="ISINAPI",INDEX(ISINAPI!$C:$C,MATCH($C64,ISINAPI!$A:$A,0)),
IF(CONCATENATE($A64,$B64)="CSINAPI",INDEX(CSINAPI!$C:$C,MATCH($C64,CSINAPI!$A:$A,0)),
IF(CONCATENATE($A64,$B64)="CCESAN",INDEX(CCESAN!$C:$C,MATCH($C64,CCESAN!$A:$A,0)),
IF(CONCATENATE($A64,$B64)="CSCORIO",INDEX(CSCORIO!$C:$C,MATCH($C64,CSCORIO!$A:$A,0)),
IF(CONCATENATE($A64,$B64)="MERC",INDEX(MERCADO!$D:$D,MATCH($C64,MERCADO!$A:$A,0)),
IF(CONCATENATE($A64,$B64)="CCOMP",INDEX(COMPOSICAO!$H:$H,MATCH($C64,COMPOSICAO!$A:$A,0)),""
))))))))),"*Verificar código*"))</f>
        <v>H</v>
      </c>
      <c r="F64" s="294">
        <v>0.3</v>
      </c>
      <c r="G64" s="294"/>
      <c r="H64" s="293" t="str">
        <f>PROPER(IFERROR(
IF(C64="","",
IF(CONCATENATE($A64,$B64)="IIOPES",INDEX(#REF!,MATCH($C64,#REF!,0)),
IF(CONCATENATE($A64,$B64)="CDER",INDEX(CDER!$D:$D,MATCH($C64,CDER!$A:$A,0)),
IF(CONCATENATE($A64,$B64)="ISINAPI",INDEX(ISINAPI!$E:$E,MATCH($C64,ISINAPI!$A:$A,0)),
IF(CONCATENATE($A64,$B64)="CSINAPI",INDEX(CSINAPI!$D:$D,MATCH($C64,CSINAPI!$A:$A,0)),
IF(CONCATENATE($A64,$B64)="CCESAN",INDEX(CCESAN!$D:$D,MATCH($C64,CCESAN!$A:$A,0)),
IF(CONCATENATE($A64,$B64)="CSCORIO",INDEX(CSCORIO!$D:$D,MATCH($C64,CSCORIO!$A:$A,0)),
IF(CONCATENATE($A64,$B64)="MERC",INDEX(MERCADO!$E:$E,MATCH($C64,MERCADO!$A:$A,0)),
IF(CONCATENATE($A64,$B64)="CCOMP",INDEX(COMPOSICAO!$I:$I,MATCH($C64,COMPOSICAO!$A:$A,0)),""
))))))))),"*Verificar código*"))</f>
        <v>24,36</v>
      </c>
      <c r="I64" s="295">
        <f>IFERROR(ROUND(H64*F64*(1+G64),2),"")</f>
        <v>7.31</v>
      </c>
    </row>
    <row r="65" spans="1:11" ht="25.5" customHeight="1">
      <c r="A65" s="291" t="s">
        <v>798</v>
      </c>
      <c r="B65" s="291" t="s">
        <v>586</v>
      </c>
      <c r="C65" s="291">
        <v>88309</v>
      </c>
      <c r="D65" s="292" t="str">
        <f>PROPER(IFERROR(
IF(C65="","",
IF(CONCATENATE($A65,$B65)="IIOPES",INDEX(#REF!,MATCH($C65,#REF!,0)),
IF(CONCATENATE($A65,$B65)="CDER",INDEX(CDER!$B:$B,MATCH($C65,CDER!$A:$A,0)),
IF(CONCATENATE($A65,$B65)="ISINAPI",INDEX(ISINAPI!$B:$B,MATCH($C65,ISINAPI!$A:$A,0)),
IF(CONCATENATE($A65,$B65)="CSINAPI",INDEX(CSINAPI!$B:$B,MATCH($C65,CSINAPI!$A:$A,0)),
IF(CONCATENATE($A65,$B65)="CCESAN",INDEX(CCESAN!$B:$B,MATCH($C65,CCESAN!$A:$A,0)),
IF(CONCATENATE($A65,$B65)="CSCORIO",INDEX(CSCORIO!$B:$B,MATCH($C65,CSCORIO!$A:$A,0)),
IF(CONCATENATE($A65,$B65)="MERC",INDEX(MERCADO!$B:$B,MATCH($C65,MERCADO!$A:$A,0)),
IF(CONCATENATE($A65,$B65)="CCOMP",INDEX(COMPOSICAO!$B:$B,MATCH($C65,COMPOSICAO!$A:$A,0)),""
))))))))),"*Verificar código*"))</f>
        <v>Pedreiro Com Encargos Complementares</v>
      </c>
      <c r="E65" s="293" t="str">
        <f>PROPER(IFERROR(
IF(C65="","",
IF(CONCATENATE($A65,$B65)="IIOPES",INDEX(#REF!,MATCH($C65,#REF!,0)),
IF(CONCATENATE($A65,$B65)="CDER",INDEX(CDER!$C:$C,MATCH($C65,CDER!$A:$A,0)),
IF(CONCATENATE($A65,$B65)="ISINAPI",INDEX(ISINAPI!$C:$C,MATCH($C65,ISINAPI!$A:$A,0)),
IF(CONCATENATE($A65,$B65)="CSINAPI",INDEX(CSINAPI!$C:$C,MATCH($C65,CSINAPI!$A:$A,0)),
IF(CONCATENATE($A65,$B65)="CCESAN",INDEX(CCESAN!$C:$C,MATCH($C65,CCESAN!$A:$A,0)),
IF(CONCATENATE($A65,$B65)="CSCORIO",INDEX(CSCORIO!$C:$C,MATCH($C65,CSCORIO!$A:$A,0)),
IF(CONCATENATE($A65,$B65)="MERC",INDEX(MERCADO!$D:$D,MATCH($C65,MERCADO!$A:$A,0)),
IF(CONCATENATE($A65,$B65)="CCOMP",INDEX(COMPOSICAO!$H:$H,MATCH($C65,COMPOSICAO!$A:$A,0)),""
))))))))),"*Verificar código*"))</f>
        <v>H</v>
      </c>
      <c r="F65" s="294">
        <v>0.3</v>
      </c>
      <c r="G65" s="294"/>
      <c r="H65" s="293" t="str">
        <f>PROPER(IFERROR(
IF(C65="","",
IF(CONCATENATE($A65,$B65)="IIOPES",INDEX(#REF!,MATCH($C65,#REF!,0)),
IF(CONCATENATE($A65,$B65)="CDER",INDEX(CDER!$D:$D,MATCH($C65,CDER!$A:$A,0)),
IF(CONCATENATE($A65,$B65)="ISINAPI",INDEX(ISINAPI!$E:$E,MATCH($C65,ISINAPI!$A:$A,0)),
IF(CONCATENATE($A65,$B65)="CSINAPI",INDEX(CSINAPI!$D:$D,MATCH($C65,CSINAPI!$A:$A,0)),
IF(CONCATENATE($A65,$B65)="CCESAN",INDEX(CCESAN!$D:$D,MATCH($C65,CCESAN!$A:$A,0)),
IF(CONCATENATE($A65,$B65)="CSCORIO",INDEX(CSCORIO!$D:$D,MATCH($C65,CSCORIO!$A:$A,0)),
IF(CONCATENATE($A65,$B65)="MERC",INDEX(MERCADO!$E:$E,MATCH($C65,MERCADO!$A:$A,0)),
IF(CONCATENATE($A65,$B65)="CCOMP",INDEX(COMPOSICAO!$I:$I,MATCH($C65,COMPOSICAO!$A:$A,0)),""
))))))))),"*Verificar código*"))</f>
        <v>31,75</v>
      </c>
      <c r="I65" s="295">
        <f>IFERROR(ROUND(H65*F65*(1+G65),2),"")</f>
        <v>9.5299999999999994</v>
      </c>
    </row>
    <row r="66" spans="1:11">
      <c r="A66" s="701" t="s">
        <v>797</v>
      </c>
      <c r="B66" s="702"/>
      <c r="C66" s="702"/>
      <c r="D66" s="702"/>
      <c r="E66" s="702"/>
      <c r="F66" s="702"/>
      <c r="G66" s="703"/>
      <c r="H66" s="286" t="s">
        <v>581</v>
      </c>
      <c r="I66" s="287">
        <f>SUM(I68)</f>
        <v>75.77</v>
      </c>
      <c r="J66" s="282"/>
      <c r="K66" s="282"/>
    </row>
    <row r="67" spans="1:11" ht="33" customHeight="1">
      <c r="A67" s="288" t="s">
        <v>591</v>
      </c>
      <c r="B67" s="288" t="s">
        <v>580</v>
      </c>
      <c r="C67" s="288" t="s">
        <v>14</v>
      </c>
      <c r="D67" s="288" t="s">
        <v>590</v>
      </c>
      <c r="E67" s="288" t="s">
        <v>15</v>
      </c>
      <c r="F67" s="289" t="s">
        <v>735</v>
      </c>
      <c r="G67" s="289" t="s">
        <v>796</v>
      </c>
      <c r="H67" s="290" t="s">
        <v>736</v>
      </c>
      <c r="I67" s="290" t="s">
        <v>581</v>
      </c>
      <c r="J67" s="282"/>
      <c r="K67" s="282"/>
    </row>
    <row r="68" spans="1:11" ht="36.75" customHeight="1">
      <c r="A68" s="291"/>
      <c r="B68" s="291" t="s">
        <v>737</v>
      </c>
      <c r="C68" s="291" t="s">
        <v>20827</v>
      </c>
      <c r="D68" s="292" t="s">
        <v>20828</v>
      </c>
      <c r="E68" s="293" t="s">
        <v>1</v>
      </c>
      <c r="F68" s="294">
        <v>1</v>
      </c>
      <c r="G68" s="294"/>
      <c r="H68" s="293">
        <f>ISICRO!D4</f>
        <v>75.766099999999994</v>
      </c>
      <c r="I68" s="295">
        <f t="shared" ref="I68" si="6">IFERROR(ROUND(H68*F68*(1+G68),2),"")</f>
        <v>75.77</v>
      </c>
      <c r="J68" s="282"/>
      <c r="K68" s="282"/>
    </row>
    <row r="69" spans="1:11" ht="21" customHeight="1"/>
    <row r="70" spans="1:11">
      <c r="A70" s="460" t="s">
        <v>587</v>
      </c>
      <c r="B70" s="695" t="s">
        <v>590</v>
      </c>
      <c r="C70" s="696"/>
      <c r="D70" s="696"/>
      <c r="E70" s="696"/>
      <c r="F70" s="696"/>
      <c r="G70" s="697"/>
      <c r="H70" s="280" t="s">
        <v>0</v>
      </c>
      <c r="I70" s="281" t="s">
        <v>589</v>
      </c>
      <c r="J70" s="282"/>
      <c r="K70" s="282"/>
    </row>
    <row r="71" spans="1:11" s="517" customFormat="1" ht="37.5" customHeight="1">
      <c r="A71" s="283">
        <f>COUNTIF($A$4:$A70,$A$4)</f>
        <v>6</v>
      </c>
      <c r="B71" s="698" t="s">
        <v>20830</v>
      </c>
      <c r="C71" s="699"/>
      <c r="D71" s="699"/>
      <c r="E71" s="699"/>
      <c r="F71" s="699"/>
      <c r="G71" s="700"/>
      <c r="H71" s="284" t="s">
        <v>1</v>
      </c>
      <c r="I71" s="285">
        <f>I72+I76</f>
        <v>50.629999999999995</v>
      </c>
      <c r="J71" s="526"/>
      <c r="K71" s="526"/>
    </row>
    <row r="72" spans="1:11">
      <c r="A72" s="701" t="s">
        <v>795</v>
      </c>
      <c r="B72" s="702"/>
      <c r="C72" s="702"/>
      <c r="D72" s="702"/>
      <c r="E72" s="702"/>
      <c r="F72" s="702"/>
      <c r="G72" s="703"/>
      <c r="H72" s="286" t="s">
        <v>581</v>
      </c>
      <c r="I72" s="287">
        <f>SUBTOTAL(9,I74:I75)</f>
        <v>14.030000000000001</v>
      </c>
    </row>
    <row r="73" spans="1:11">
      <c r="A73" s="288" t="s">
        <v>591</v>
      </c>
      <c r="B73" s="288" t="s">
        <v>580</v>
      </c>
      <c r="C73" s="288" t="s">
        <v>14</v>
      </c>
      <c r="D73" s="288" t="s">
        <v>590</v>
      </c>
      <c r="E73" s="288" t="s">
        <v>15</v>
      </c>
      <c r="F73" s="289" t="s">
        <v>735</v>
      </c>
      <c r="G73" s="289" t="s">
        <v>796</v>
      </c>
      <c r="H73" s="290" t="s">
        <v>736</v>
      </c>
      <c r="I73" s="290" t="s">
        <v>581</v>
      </c>
      <c r="J73" s="282"/>
      <c r="K73" s="282"/>
    </row>
    <row r="74" spans="1:11" ht="25.5" customHeight="1">
      <c r="A74" s="291" t="s">
        <v>798</v>
      </c>
      <c r="B74" s="291" t="s">
        <v>586</v>
      </c>
      <c r="C74" s="291">
        <v>88309</v>
      </c>
      <c r="D74" s="292" t="str">
        <f>PROPER(IFERROR(
IF(C74="","",
IF(CONCATENATE($A74,$B74)="IIOPES",INDEX(#REF!,MATCH($C74,#REF!,0)),
IF(CONCATENATE($A74,$B74)="CDER",INDEX(CDER!$B:$B,MATCH($C74,CDER!$A:$A,0)),
IF(CONCATENATE($A74,$B74)="ISINAPI",INDEX(ISINAPI!$B:$B,MATCH($C74,ISINAPI!$A:$A,0)),
IF(CONCATENATE($A74,$B74)="CSINAPI",INDEX(CSINAPI!$B:$B,MATCH($C74,CSINAPI!$A:$A,0)),
IF(CONCATENATE($A74,$B74)="CCESAN",INDEX(CCESAN!$B:$B,MATCH($C74,CCESAN!$A:$A,0)),
IF(CONCATENATE($A74,$B74)="CSCORIO",INDEX(CSCORIO!$B:$B,MATCH($C74,CSCORIO!$A:$A,0)),
IF(CONCATENATE($A74,$B74)="MERC",INDEX(MERCADO!$B:$B,MATCH($C74,MERCADO!$A:$A,0)),
IF(CONCATENATE($A74,$B74)="CCOMP",INDEX(COMPOSICAO!$B:$B,MATCH($C74,COMPOSICAO!$A:$A,0)),""
))))))))),"*Verificar código*"))</f>
        <v>Pedreiro Com Encargos Complementares</v>
      </c>
      <c r="E74" s="293" t="str">
        <f>PROPER(IFERROR(
IF(C74="","",
IF(CONCATENATE($A74,$B74)="IIOPES",INDEX(#REF!,MATCH($C74,#REF!,0)),
IF(CONCATENATE($A74,$B74)="CDER",INDEX(CDER!$C:$C,MATCH($C74,CDER!$A:$A,0)),
IF(CONCATENATE($A74,$B74)="ISINAPI",INDEX(ISINAPI!$C:$C,MATCH($C74,ISINAPI!$A:$A,0)),
IF(CONCATENATE($A74,$B74)="CSINAPI",INDEX(CSINAPI!$C:$C,MATCH($C74,CSINAPI!$A:$A,0)),
IF(CONCATENATE($A74,$B74)="CCESAN",INDEX(CCESAN!$C:$C,MATCH($C74,CCESAN!$A:$A,0)),
IF(CONCATENATE($A74,$B74)="CSCORIO",INDEX(CSCORIO!$C:$C,MATCH($C74,CSCORIO!$A:$A,0)),
IF(CONCATENATE($A74,$B74)="MERC",INDEX(MERCADO!$D:$D,MATCH($C74,MERCADO!$A:$A,0)),
IF(CONCATENATE($A74,$B74)="CCOMP",INDEX(COMPOSICAO!$H:$H,MATCH($C74,COMPOSICAO!$A:$A,0)),""
))))))))),"*Verificar código*"))</f>
        <v>H</v>
      </c>
      <c r="F74" s="294">
        <v>0.25</v>
      </c>
      <c r="G74" s="294"/>
      <c r="H74" s="293" t="str">
        <f>PROPER(IFERROR(
IF(C74="","",
IF(CONCATENATE($A74,$B74)="IIOPES",INDEX(#REF!,MATCH($C74,#REF!,0)),
IF(CONCATENATE($A74,$B74)="CDER",INDEX(CDER!$D:$D,MATCH($C74,CDER!$A:$A,0)),
IF(CONCATENATE($A74,$B74)="ISINAPI",INDEX(ISINAPI!$E:$E,MATCH($C74,ISINAPI!$A:$A,0)),
IF(CONCATENATE($A74,$B74)="CSINAPI",INDEX(CSINAPI!$D:$D,MATCH($C74,CSINAPI!$A:$A,0)),
IF(CONCATENATE($A74,$B74)="CCESAN",INDEX(CCESAN!$D:$D,MATCH($C74,CCESAN!$A:$A,0)),
IF(CONCATENATE($A74,$B74)="CSCORIO",INDEX(CSCORIO!$D:$D,MATCH($C74,CSCORIO!$A:$A,0)),
IF(CONCATENATE($A74,$B74)="MERC",INDEX(MERCADO!$E:$E,MATCH($C74,MERCADO!$A:$A,0)),
IF(CONCATENATE($A74,$B74)="CCOMP",INDEX(COMPOSICAO!$I:$I,MATCH($C74,COMPOSICAO!$A:$A,0)),""
))))))))),"*Verificar código*"))</f>
        <v>31,75</v>
      </c>
      <c r="I74" s="295">
        <f>IFERROR(ROUND(H74*F74*(1+G74),2),"")</f>
        <v>7.94</v>
      </c>
    </row>
    <row r="75" spans="1:11" ht="25.5" customHeight="1">
      <c r="A75" s="291" t="s">
        <v>798</v>
      </c>
      <c r="B75" s="291" t="s">
        <v>586</v>
      </c>
      <c r="C75" s="291">
        <v>88316</v>
      </c>
      <c r="D75" s="292" t="str">
        <f>PROPER(IFERROR(
IF(C75="","",
IF(CONCATENATE($A75,$B75)="IIOPES",INDEX(#REF!,MATCH($C75,#REF!,0)),
IF(CONCATENATE($A75,$B75)="CDER",INDEX(CDER!$B:$B,MATCH($C75,CDER!$A:$A,0)),
IF(CONCATENATE($A75,$B75)="ISINAPI",INDEX(ISINAPI!$B:$B,MATCH($C75,ISINAPI!$A:$A,0)),
IF(CONCATENATE($A75,$B75)="CSINAPI",INDEX(CSINAPI!$B:$B,MATCH($C75,CSINAPI!$A:$A,0)),
IF(CONCATENATE($A75,$B75)="CCESAN",INDEX(CCESAN!$B:$B,MATCH($C75,CCESAN!$A:$A,0)),
IF(CONCATENATE($A75,$B75)="CSCORIO",INDEX(CSCORIO!$B:$B,MATCH($C75,CSCORIO!$A:$A,0)),
IF(CONCATENATE($A75,$B75)="MERC",INDEX(MERCADO!$B:$B,MATCH($C75,MERCADO!$A:$A,0)),
IF(CONCATENATE($A75,$B75)="CCOMP",INDEX(COMPOSICAO!$B:$B,MATCH($C75,COMPOSICAO!$A:$A,0)),""
))))))))),"*Verificar código*"))</f>
        <v>Servente Com Encargos Complementares</v>
      </c>
      <c r="E75" s="293" t="str">
        <f>PROPER(IFERROR(
IF(C75="","",
IF(CONCATENATE($A75,$B75)="IIOPES",INDEX(#REF!,MATCH($C75,#REF!,0)),
IF(CONCATENATE($A75,$B75)="CDER",INDEX(CDER!$C:$C,MATCH($C75,CDER!$A:$A,0)),
IF(CONCATENATE($A75,$B75)="ISINAPI",INDEX(ISINAPI!$C:$C,MATCH($C75,ISINAPI!$A:$A,0)),
IF(CONCATENATE($A75,$B75)="CSINAPI",INDEX(CSINAPI!$C:$C,MATCH($C75,CSINAPI!$A:$A,0)),
IF(CONCATENATE($A75,$B75)="CCESAN",INDEX(CCESAN!$C:$C,MATCH($C75,CCESAN!$A:$A,0)),
IF(CONCATENATE($A75,$B75)="CSCORIO",INDEX(CSCORIO!$C:$C,MATCH($C75,CSCORIO!$A:$A,0)),
IF(CONCATENATE($A75,$B75)="MERC",INDEX(MERCADO!$D:$D,MATCH($C75,MERCADO!$A:$A,0)),
IF(CONCATENATE($A75,$B75)="CCOMP",INDEX(COMPOSICAO!$H:$H,MATCH($C75,COMPOSICAO!$A:$A,0)),""
))))))))),"*Verificar código*"))</f>
        <v>H</v>
      </c>
      <c r="F75" s="294">
        <v>0.25</v>
      </c>
      <c r="G75" s="294"/>
      <c r="H75" s="293" t="str">
        <f>PROPER(IFERROR(
IF(C75="","",
IF(CONCATENATE($A75,$B75)="IIOPES",INDEX(#REF!,MATCH($C75,#REF!,0)),
IF(CONCATENATE($A75,$B75)="CDER",INDEX(CDER!$D:$D,MATCH($C75,CDER!$A:$A,0)),
IF(CONCATENATE($A75,$B75)="ISINAPI",INDEX(ISINAPI!$E:$E,MATCH($C75,ISINAPI!$A:$A,0)),
IF(CONCATENATE($A75,$B75)="CSINAPI",INDEX(CSINAPI!$D:$D,MATCH($C75,CSINAPI!$A:$A,0)),
IF(CONCATENATE($A75,$B75)="CCESAN",INDEX(CCESAN!$D:$D,MATCH($C75,CCESAN!$A:$A,0)),
IF(CONCATENATE($A75,$B75)="CSCORIO",INDEX(CSCORIO!$D:$D,MATCH($C75,CSCORIO!$A:$A,0)),
IF(CONCATENATE($A75,$B75)="MERC",INDEX(MERCADO!$E:$E,MATCH($C75,MERCADO!$A:$A,0)),
IF(CONCATENATE($A75,$B75)="CCOMP",INDEX(COMPOSICAO!$I:$I,MATCH($C75,COMPOSICAO!$A:$A,0)),""
))))))))),"*Verificar código*"))</f>
        <v>24,36</v>
      </c>
      <c r="I75" s="295">
        <f>IFERROR(ROUND(H75*F75*(1+G75),2),"")</f>
        <v>6.09</v>
      </c>
    </row>
    <row r="76" spans="1:11">
      <c r="A76" s="701" t="s">
        <v>797</v>
      </c>
      <c r="B76" s="702"/>
      <c r="C76" s="702"/>
      <c r="D76" s="702"/>
      <c r="E76" s="702"/>
      <c r="F76" s="702"/>
      <c r="G76" s="703"/>
      <c r="H76" s="286" t="s">
        <v>581</v>
      </c>
      <c r="I76" s="287">
        <f>SUM(I78:I80)</f>
        <v>36.599999999999994</v>
      </c>
      <c r="J76" s="282"/>
      <c r="K76" s="282"/>
    </row>
    <row r="77" spans="1:11" ht="33" customHeight="1">
      <c r="A77" s="288" t="s">
        <v>591</v>
      </c>
      <c r="B77" s="288" t="s">
        <v>580</v>
      </c>
      <c r="C77" s="288" t="s">
        <v>14</v>
      </c>
      <c r="D77" s="288" t="s">
        <v>590</v>
      </c>
      <c r="E77" s="288" t="s">
        <v>15</v>
      </c>
      <c r="F77" s="289" t="s">
        <v>735</v>
      </c>
      <c r="G77" s="289" t="s">
        <v>796</v>
      </c>
      <c r="H77" s="290" t="s">
        <v>736</v>
      </c>
      <c r="I77" s="290" t="s">
        <v>581</v>
      </c>
      <c r="J77" s="282"/>
      <c r="K77" s="282"/>
    </row>
    <row r="78" spans="1:11" ht="60.75" customHeight="1">
      <c r="A78" s="291" t="s">
        <v>758</v>
      </c>
      <c r="B78" s="291" t="s">
        <v>600</v>
      </c>
      <c r="C78" s="291">
        <v>62533</v>
      </c>
      <c r="D78" s="292" t="s">
        <v>20305</v>
      </c>
      <c r="E78" s="293" t="s">
        <v>1</v>
      </c>
      <c r="F78" s="294">
        <v>1</v>
      </c>
      <c r="G78" s="294"/>
      <c r="H78" s="293">
        <v>23.99</v>
      </c>
      <c r="I78" s="295">
        <f t="shared" ref="I78:I80" si="7">IFERROR(ROUND(H78*F78*(1+G78),2),"")</f>
        <v>23.99</v>
      </c>
      <c r="J78" s="282"/>
      <c r="K78" s="282"/>
    </row>
    <row r="79" spans="1:11" ht="30.75" customHeight="1">
      <c r="A79" s="291" t="s">
        <v>758</v>
      </c>
      <c r="B79" s="291" t="s">
        <v>600</v>
      </c>
      <c r="C79" s="527">
        <v>21517</v>
      </c>
      <c r="D79" s="292" t="s">
        <v>19528</v>
      </c>
      <c r="E79" s="293" t="s">
        <v>3</v>
      </c>
      <c r="F79" s="294">
        <v>0.79</v>
      </c>
      <c r="G79" s="294"/>
      <c r="H79" s="293">
        <v>6.93</v>
      </c>
      <c r="I79" s="295">
        <f t="shared" si="7"/>
        <v>5.47</v>
      </c>
      <c r="J79" s="282"/>
      <c r="K79" s="282"/>
    </row>
    <row r="80" spans="1:11" ht="50.25" customHeight="1">
      <c r="A80" s="291" t="s">
        <v>798</v>
      </c>
      <c r="B80" s="291" t="s">
        <v>600</v>
      </c>
      <c r="C80" s="291">
        <v>40324</v>
      </c>
      <c r="D80" s="292" t="str">
        <f>PROPER(IFERROR(
IF(C80="","",
IF(CONCATENATE($A80,$B80)="IIOPES",INDEX(#REF!,MATCH($C80,#REF!,0)),
IF(CONCATENATE($A80,$B80)="CDER",INDEX(CDER!$B:$B,MATCH($C80,CDER!$A:$A,0)),
IF(CONCATENATE($A80,$B80)="ISINAPI",INDEX(ISINAPI!$B:$B,MATCH($C80,ISINAPI!$A:$A,0)),
IF(CONCATENATE($A80,$B80)="CSINAPI",INDEX(CSINAPI!$B:$B,MATCH($C80,CSINAPI!$A:$A,0)),
IF(CONCATENATE($A80,$B80)="CCESAN",INDEX(CCESAN!$B:$B,MATCH($C80,CCESAN!$A:$A,0)),
IF(CONCATENATE($A80,$B80)="CSCORIO",INDEX(CSCORIO!$B:$B,MATCH($C80,CSCORIO!$A:$A,0)),
IF(CONCATENATE($A80,$B80)="MERC",INDEX(MERCADO!$B:$B,MATCH($C80,MERCADO!$A:$A,0)),
IF(CONCATENATE($A80,$B80)="CCOMP",INDEX(COMPOSICAO!$B:$B,MATCH($C80,COMPOSICAO!$A:$A,0)),""
))))))))),"*Verificar código*"))</f>
        <v>Fornecimento, Preparo E Aplicação De Concreto Fck=25 Mpa (Brita 1 E 2) - (5% De Perdas Já Incluído No Custo)</v>
      </c>
      <c r="E80" s="293" t="str">
        <f>PROPER(IFERROR(
IF(D80="","",
IF(CONCATENATE($A80,$B80)="IIOPES",INDEX(#REF!,MATCH($C80,#REF!,0)),
IF(CONCATENATE($A80,$B80)="CDER",INDEX(CDER!$C:$C,MATCH($C80,CDER!$A:$A,0)),
IF(CONCATENATE($A80,$B80)="ISINAPI",INDEX(ISINAPI!$C:$C,MATCH($C80,ISINAPI!$A:$A,0)),
IF(CONCATENATE($A80,$B80)="CSINAPI",INDEX(CSINAPI!$C:$C,MATCH($C80,CSINAPI!$A:$A,0)),
IF(CONCATENATE($A80,$B80)="CCESAN",INDEX(CCESAN!$C:$C,MATCH($C80,CCESAN!$A:$A,0)),
IF(CONCATENATE($A80,$B80)="CSCORIO",INDEX(CSCORIO!$C:$C,MATCH($C80,CSCORIO!$A:$A,0)),
IF(CONCATENATE($A80,$B80)="MERC",INDEX(MERCADO!$D:$D,MATCH($C80,MERCADO!$A:$A,0)),
IF(CONCATENATE($A80,$B80)="CCOMP",INDEX(COMPOSICAO!$H:$H,MATCH($C80,COMPOSICAO!$A:$A,0)),""
))))))))),"*Verificar código*"))</f>
        <v>M3</v>
      </c>
      <c r="F80" s="294">
        <v>7.8499999999999993E-3</v>
      </c>
      <c r="G80" s="294"/>
      <c r="H80" s="293" t="str">
        <f>PROPER(IFERROR(
IF(C80="","",
IF(CONCATENATE($A80,$B80)="IIOPES",INDEX(#REF!,MATCH($C80,#REF!,0)),
IF(CONCATENATE($A80,$B80)="CDER",INDEX(CDER!$D:$D,MATCH($C80,CDER!$A:$A,0)),
IF(CONCATENATE($A80,$B80)="ISINAPI",INDEX(ISINAPI!$E:$E,MATCH($C80,ISINAPI!$A:$A,0)),
IF(CONCATENATE($A80,$B80)="CSINAPI",INDEX(CSINAPI!$D:$D,MATCH($C80,CSINAPI!$A:$A,0)),
IF(CONCATENATE($A80,$B80)="CCESAN",INDEX(CCESAN!$D:$D,MATCH($C80,CCESAN!$A:$A,0)),
IF(CONCATENATE($A80,$B80)="CSCORIO",INDEX(CSCORIO!$D:$D,MATCH($C80,CSCORIO!$A:$A,0)),
IF(CONCATENATE($A80,$B80)="MERC",INDEX(MERCADO!$E:$E,MATCH($C80,MERCADO!$A:$A,0)),
IF(CONCATENATE($A80,$B80)="CCOMP",INDEX(COMPOSICAO!$I:$I,MATCH($C80,COMPOSICAO!$A:$A,0)),""
))))))))),"*Verificar código*"))</f>
        <v>909,57</v>
      </c>
      <c r="I80" s="295">
        <f t="shared" si="7"/>
        <v>7.14</v>
      </c>
      <c r="J80" s="282"/>
      <c r="K80" s="282"/>
    </row>
    <row r="81" spans="1:11" ht="21" customHeight="1"/>
    <row r="82" spans="1:11">
      <c r="A82" s="460" t="s">
        <v>587</v>
      </c>
      <c r="B82" s="695" t="s">
        <v>590</v>
      </c>
      <c r="C82" s="696"/>
      <c r="D82" s="696"/>
      <c r="E82" s="696"/>
      <c r="F82" s="696"/>
      <c r="G82" s="697"/>
      <c r="H82" s="280" t="s">
        <v>0</v>
      </c>
      <c r="I82" s="281" t="s">
        <v>589</v>
      </c>
      <c r="J82" s="282"/>
      <c r="K82" s="282"/>
    </row>
    <row r="83" spans="1:11" ht="37.5" customHeight="1">
      <c r="A83" s="283">
        <f>COUNTIF($A$4:$A82,$A$4)</f>
        <v>7</v>
      </c>
      <c r="B83" s="698" t="s">
        <v>20868</v>
      </c>
      <c r="C83" s="699"/>
      <c r="D83" s="699"/>
      <c r="E83" s="699"/>
      <c r="F83" s="699"/>
      <c r="G83" s="700"/>
      <c r="H83" s="284" t="s">
        <v>1</v>
      </c>
      <c r="I83" s="285">
        <f>I84+I88</f>
        <v>38.94</v>
      </c>
      <c r="J83" s="282"/>
      <c r="K83" s="282"/>
    </row>
    <row r="84" spans="1:11">
      <c r="A84" s="701" t="s">
        <v>795</v>
      </c>
      <c r="B84" s="702"/>
      <c r="C84" s="702"/>
      <c r="D84" s="702"/>
      <c r="E84" s="702"/>
      <c r="F84" s="702"/>
      <c r="G84" s="703"/>
      <c r="H84" s="286" t="s">
        <v>581</v>
      </c>
      <c r="I84" s="287">
        <f>SUBTOTAL(9,I86:I87)</f>
        <v>29.55</v>
      </c>
    </row>
    <row r="85" spans="1:11">
      <c r="A85" s="288" t="s">
        <v>591</v>
      </c>
      <c r="B85" s="288" t="s">
        <v>580</v>
      </c>
      <c r="C85" s="288" t="s">
        <v>14</v>
      </c>
      <c r="D85" s="288" t="s">
        <v>590</v>
      </c>
      <c r="E85" s="288" t="s">
        <v>15</v>
      </c>
      <c r="F85" s="289" t="s">
        <v>735</v>
      </c>
      <c r="G85" s="289" t="s">
        <v>796</v>
      </c>
      <c r="H85" s="290" t="s">
        <v>736</v>
      </c>
      <c r="I85" s="290" t="s">
        <v>581</v>
      </c>
      <c r="J85" s="282"/>
      <c r="K85" s="282"/>
    </row>
    <row r="86" spans="1:11" ht="25.5" customHeight="1">
      <c r="A86" s="291" t="s">
        <v>798</v>
      </c>
      <c r="B86" s="291" t="s">
        <v>586</v>
      </c>
      <c r="C86" s="291">
        <v>88239</v>
      </c>
      <c r="D86" s="292" t="str">
        <f>PROPER(IFERROR(
IF(C86="","",
IF(CONCATENATE($A86,$B86)="IIOPES",INDEX(#REF!,MATCH($C86,#REF!,0)),
IF(CONCATENATE($A86,$B86)="CDER",INDEX(CDER!$B:$B,MATCH($C86,CDER!$A:$A,0)),
IF(CONCATENATE($A86,$B86)="ISINAPI",INDEX(ISINAPI!$B:$B,MATCH($C86,ISINAPI!$A:$A,0)),
IF(CONCATENATE($A86,$B86)="CSINAPI",INDEX(CSINAPI!$B:$B,MATCH($C86,CSINAPI!$A:$A,0)),
IF(CONCATENATE($A86,$B86)="CCESAN",INDEX(CCESAN!$B:$B,MATCH($C86,CCESAN!$A:$A,0)),
IF(CONCATENATE($A86,$B86)="CSCORIO",INDEX(CSCORIO!$B:$B,MATCH($C86,CSCORIO!$A:$A,0)),
IF(CONCATENATE($A86,$B86)="MERC",INDEX(MERCADO!$B:$B,MATCH($C86,MERCADO!$A:$A,0)),
IF(CONCATENATE($A86,$B86)="CCOMP",INDEX(COMPOSICAO!$B:$B,MATCH($C86,COMPOSICAO!$A:$A,0)),""
))))))))),"*Verificar código*"))</f>
        <v>Ajudante De Carpinteiro Com Encargos Complementares</v>
      </c>
      <c r="E86" s="293" t="str">
        <f>PROPER(IFERROR(
IF(C86="","",
IF(CONCATENATE($A86,$B86)="IIOPES",INDEX(#REF!,MATCH($C86,#REF!,0)),
IF(CONCATENATE($A86,$B86)="CDER",INDEX(CDER!$C:$C,MATCH($C86,CDER!$A:$A,0)),
IF(CONCATENATE($A86,$B86)="ISINAPI",INDEX(ISINAPI!$C:$C,MATCH($C86,ISINAPI!$A:$A,0)),
IF(CONCATENATE($A86,$B86)="CSINAPI",INDEX(CSINAPI!$C:$C,MATCH($C86,CSINAPI!$A:$A,0)),
IF(CONCATENATE($A86,$B86)="CCESAN",INDEX(CCESAN!$C:$C,MATCH($C86,CCESAN!$A:$A,0)),
IF(CONCATENATE($A86,$B86)="CSCORIO",INDEX(CSCORIO!$C:$C,MATCH($C86,CSCORIO!$A:$A,0)),
IF(CONCATENATE($A86,$B86)="MERC",INDEX(MERCADO!$D:$D,MATCH($C86,MERCADO!$A:$A,0)),
IF(CONCATENATE($A86,$B86)="CCOMP",INDEX(COMPOSICAO!$H:$H,MATCH($C86,COMPOSICAO!$A:$A,0)),""
))))))))),"*Verificar código*"))</f>
        <v>H</v>
      </c>
      <c r="F86" s="294">
        <v>0.53069999999999995</v>
      </c>
      <c r="G86" s="294"/>
      <c r="H86" s="293" t="str">
        <f>PROPER(IFERROR(
IF(C86="","",
IF(CONCATENATE($A86,$B86)="IIOPES",INDEX(#REF!,MATCH($C86,#REF!,0)),
IF(CONCATENATE($A86,$B86)="CDER",INDEX(CDER!$D:$D,MATCH($C86,CDER!$A:$A,0)),
IF(CONCATENATE($A86,$B86)="ISINAPI",INDEX(ISINAPI!$E:$E,MATCH($C86,ISINAPI!$A:$A,0)),
IF(CONCATENATE($A86,$B86)="CSINAPI",INDEX(CSINAPI!$D:$D,MATCH($C86,CSINAPI!$A:$A,0)),
IF(CONCATENATE($A86,$B86)="CCESAN",INDEX(CCESAN!$D:$D,MATCH($C86,CCESAN!$A:$A,0)),
IF(CONCATENATE($A86,$B86)="CSCORIO",INDEX(CSCORIO!$D:$D,MATCH($C86,CSCORIO!$A:$A,0)),
IF(CONCATENATE($A86,$B86)="MERC",INDEX(MERCADO!$E:$E,MATCH($C86,MERCADO!$A:$A,0)),
IF(CONCATENATE($A86,$B86)="CCOMP",INDEX(COMPOSICAO!$I:$I,MATCH($C86,COMPOSICAO!$A:$A,0)),""
))))))))),"*Verificar código*"))</f>
        <v>25,71</v>
      </c>
      <c r="I86" s="295">
        <f>IFERROR(ROUND(H86*F86*(1+G86),2),"")</f>
        <v>13.64</v>
      </c>
    </row>
    <row r="87" spans="1:11" ht="25.5" customHeight="1">
      <c r="A87" s="291" t="s">
        <v>798</v>
      </c>
      <c r="B87" s="291" t="s">
        <v>586</v>
      </c>
      <c r="C87" s="291">
        <v>88261</v>
      </c>
      <c r="D87" s="292" t="str">
        <f>PROPER(IFERROR(
IF(C87="","",
IF(CONCATENATE($A87,$B87)="IIOPES",INDEX(#REF!,MATCH($C87,#REF!,0)),
IF(CONCATENATE($A87,$B87)="CDER",INDEX(CDER!$B:$B,MATCH($C87,CDER!$A:$A,0)),
IF(CONCATENATE($A87,$B87)="ISINAPI",INDEX(ISINAPI!$B:$B,MATCH($C87,ISINAPI!$A:$A,0)),
IF(CONCATENATE($A87,$B87)="CSINAPI",INDEX(CSINAPI!$B:$B,MATCH($C87,CSINAPI!$A:$A,0)),
IF(CONCATENATE($A87,$B87)="CCESAN",INDEX(CCESAN!$B:$B,MATCH($C87,CCESAN!$A:$A,0)),
IF(CONCATENATE($A87,$B87)="CSCORIO",INDEX(CSCORIO!$B:$B,MATCH($C87,CSCORIO!$A:$A,0)),
IF(CONCATENATE($A87,$B87)="MERC",INDEX(MERCADO!$B:$B,MATCH($C87,MERCADO!$A:$A,0)),
IF(CONCATENATE($A87,$B87)="CCOMP",INDEX(COMPOSICAO!$B:$B,MATCH($C87,COMPOSICAO!$A:$A,0)),""
))))))))),"*Verificar código*"))</f>
        <v>Carpinteiro De Esquadrias Com Encargos Complementares</v>
      </c>
      <c r="E87" s="293" t="str">
        <f>PROPER(IFERROR(
IF(C87="","",
IF(CONCATENATE($A87,$B87)="IIOPES",INDEX(#REF!,MATCH($C87,#REF!,0)),
IF(CONCATENATE($A87,$B87)="CDER",INDEX(CDER!$C:$C,MATCH($C87,CDER!$A:$A,0)),
IF(CONCATENATE($A87,$B87)="ISINAPI",INDEX(ISINAPI!$C:$C,MATCH($C87,ISINAPI!$A:$A,0)),
IF(CONCATENATE($A87,$B87)="CSINAPI",INDEX(CSINAPI!$C:$C,MATCH($C87,CSINAPI!$A:$A,0)),
IF(CONCATENATE($A87,$B87)="CCESAN",INDEX(CCESAN!$C:$C,MATCH($C87,CCESAN!$A:$A,0)),
IF(CONCATENATE($A87,$B87)="CSCORIO",INDEX(CSCORIO!$C:$C,MATCH($C87,CSCORIO!$A:$A,0)),
IF(CONCATENATE($A87,$B87)="MERC",INDEX(MERCADO!$D:$D,MATCH($C87,MERCADO!$A:$A,0)),
IF(CONCATENATE($A87,$B87)="CCOMP",INDEX(COMPOSICAO!$H:$H,MATCH($C87,COMPOSICAO!$A:$A,0)),""
))))))))),"*Verificar código*"))</f>
        <v>H</v>
      </c>
      <c r="F87" s="294">
        <v>0.53069999999999995</v>
      </c>
      <c r="G87" s="294"/>
      <c r="H87" s="293" t="str">
        <f>PROPER(IFERROR(
IF(C87="","",
IF(CONCATENATE($A87,$B87)="IIOPES",INDEX(#REF!,MATCH($C87,#REF!,0)),
IF(CONCATENATE($A87,$B87)="CDER",INDEX(CDER!$D:$D,MATCH($C87,CDER!$A:$A,0)),
IF(CONCATENATE($A87,$B87)="ISINAPI",INDEX(ISINAPI!$E:$E,MATCH($C87,ISINAPI!$A:$A,0)),
IF(CONCATENATE($A87,$B87)="CSINAPI",INDEX(CSINAPI!$D:$D,MATCH($C87,CSINAPI!$A:$A,0)),
IF(CONCATENATE($A87,$B87)="CCESAN",INDEX(CCESAN!$D:$D,MATCH($C87,CCESAN!$A:$A,0)),
IF(CONCATENATE($A87,$B87)="CSCORIO",INDEX(CSCORIO!$D:$D,MATCH($C87,CSCORIO!$A:$A,0)),
IF(CONCATENATE($A87,$B87)="MERC",INDEX(MERCADO!$E:$E,MATCH($C87,MERCADO!$A:$A,0)),
IF(CONCATENATE($A87,$B87)="CCOMP",INDEX(COMPOSICAO!$I:$I,MATCH($C87,COMPOSICAO!$A:$A,0)),""
))))))))),"*Verificar código*"))</f>
        <v>29,97</v>
      </c>
      <c r="I87" s="295">
        <f>IFERROR(ROUND(H87*F87*(1+G87),2),"")</f>
        <v>15.91</v>
      </c>
    </row>
    <row r="88" spans="1:11">
      <c r="A88" s="701" t="s">
        <v>797</v>
      </c>
      <c r="B88" s="702"/>
      <c r="C88" s="702"/>
      <c r="D88" s="702"/>
      <c r="E88" s="702"/>
      <c r="F88" s="702"/>
      <c r="G88" s="703"/>
      <c r="H88" s="286" t="s">
        <v>581</v>
      </c>
      <c r="I88" s="287">
        <f>SUM(I90:I90)</f>
        <v>9.39</v>
      </c>
      <c r="J88" s="282"/>
      <c r="K88" s="282"/>
    </row>
    <row r="89" spans="1:11" ht="33" customHeight="1">
      <c r="A89" s="288" t="s">
        <v>591</v>
      </c>
      <c r="B89" s="288" t="s">
        <v>580</v>
      </c>
      <c r="C89" s="288" t="s">
        <v>14</v>
      </c>
      <c r="D89" s="288" t="s">
        <v>590</v>
      </c>
      <c r="E89" s="288" t="s">
        <v>15</v>
      </c>
      <c r="F89" s="289" t="s">
        <v>735</v>
      </c>
      <c r="G89" s="289" t="s">
        <v>796</v>
      </c>
      <c r="H89" s="290" t="s">
        <v>736</v>
      </c>
      <c r="I89" s="290" t="s">
        <v>581</v>
      </c>
      <c r="J89" s="282"/>
      <c r="K89" s="282"/>
    </row>
    <row r="90" spans="1:11" ht="42" customHeight="1">
      <c r="A90" s="291"/>
      <c r="B90" s="291" t="s">
        <v>7489</v>
      </c>
      <c r="C90" s="291">
        <v>21138</v>
      </c>
      <c r="D90" s="292" t="str">
        <f>PROPER(IFERROR(
IF(C90="","",
IF(CONCATENATE($A90,$B90)="IIOPES",INDEX(#REF!,MATCH($C90,#REF!,0)),
IF(CONCATENATE($A90,$B90)="CDER",INDEX(CDER!$B:$B,MATCH($C90,CDER!$A:$A,0)),
IF(CONCATENATE($A90,$B90)="ISINAPI",INDEX(ISINAPI!$B:$B,MATCH($C90,ISINAPI!$A:$A,0)),
IF(CONCATENATE($A90,$B90)="CSINAPI",INDEX(CSINAPI!$B:$B,MATCH($C90,CSINAPI!$A:$A,0)),
IF(CONCATENATE($A90,$B90)="CCESAN",INDEX(CCESAN!$B:$B,MATCH($C90,CCESAN!$A:$A,0)),
IF(CONCATENATE($A90,$B90)="CSCORIO",INDEX(CSCORIO!$B:$B,MATCH($C90,CSCORIO!$A:$A,0)),
IF(CONCATENATE($A90,$B90)="MERC",INDEX(MERCADO!$B:$B,MATCH($C90,MERCADO!$A:$A,0)),
IF(CONCATENATE($A90,$B90)="CCOMP",INDEX(COMPOSICAO!$B:$B,MATCH($C90,COMPOSICAO!$A:$A,0)),""
))))))))),"*Verificar código*"))</f>
        <v>Mourao Rolico De Madeira Tratada, D = 8 A 11 Cm, H = 2,20 M, Em Eucalipto Ou Equivalente Da Regiao (Para Cerca)</v>
      </c>
      <c r="E90" s="293" t="str">
        <f>PROPER(IFERROR(
IF(D90="","",
IF(CONCATENATE($A90,$B90)="IIOPES",INDEX(#REF!,MATCH($C90,#REF!,0)),
IF(CONCATENATE($A90,$B90)="CDER",INDEX(CDER!$C:$C,MATCH($C90,CDER!$A:$A,0)),
IF(CONCATENATE($A90,$B90)="ISINAPI",INDEX(ISINAPI!$C:$C,MATCH($C90,ISINAPI!$A:$A,0)),
IF(CONCATENATE($A90,$B90)="CSINAPI",INDEX(CSINAPI!$C:$C,MATCH($C90,CSINAPI!$A:$A,0)),
IF(CONCATENATE($A90,$B90)="CCESAN",INDEX(CCESAN!$C:$C,MATCH($C90,CCESAN!$A:$A,0)),
IF(CONCATENATE($A90,$B90)="CSCORIO",INDEX(CSCORIO!$C:$C,MATCH($C90,CSCORIO!$A:$A,0)),
IF(CONCATENATE($A90,$B90)="MERC",INDEX(MERCADO!$D:$D,MATCH($C90,MERCADO!$A:$A,0)),
IF(CONCATENATE($A90,$B90)="CCOMP",INDEX(COMPOSICAO!$H:$H,MATCH($C90,COMPOSICAO!$A:$A,0)),""
))))))))),"*Verificar código*"))</f>
        <v>M</v>
      </c>
      <c r="F90" s="294">
        <v>1</v>
      </c>
      <c r="G90" s="294"/>
      <c r="H90" s="293" t="str">
        <f>PROPER(IFERROR(
IF(C90="","",
IF(CONCATENATE($A90,$B90)="IIOPES",INDEX(#REF!,MATCH($C90,#REF!,0)),
IF(CONCATENATE($A90,$B90)="CDER",INDEX(CDER!$D:$D,MATCH($C90,CDER!$A:$A,0)),
IF(CONCATENATE($A90,$B90)="ISINAPI",INDEX(ISINAPI!$E:$E,MATCH($C90,ISINAPI!$A:$A,0)),
IF(CONCATENATE($A90,$B90)="CSINAPI",INDEX(CSINAPI!$D:$D,MATCH($C90,CSINAPI!$A:$A,0)),
IF(CONCATENATE($A90,$B90)="CCESAN",INDEX(CCESAN!$D:$D,MATCH($C90,CCESAN!$A:$A,0)),
IF(CONCATENATE($A90,$B90)="CSCORIO",INDEX(CSCORIO!$D:$D,MATCH($C90,CSCORIO!$A:$A,0)),
IF(CONCATENATE($A90,$B90)="MERC",INDEX(MERCADO!$E:$E,MATCH($C90,MERCADO!$A:$A,0)),
IF(CONCATENATE($A90,$B90)="CCOMP",INDEX(COMPOSICAO!$I:$I,MATCH($C90,COMPOSICAO!$A:$A,0)),""
))))))))),"*Verificar código*"))</f>
        <v>9,39</v>
      </c>
      <c r="I90" s="295">
        <f t="shared" ref="I90" si="8">IFERROR(ROUND(H90*F90*(1+G90),2),"")</f>
        <v>9.39</v>
      </c>
      <c r="J90" s="282"/>
      <c r="K90" s="282"/>
    </row>
    <row r="91" spans="1:11" ht="21" customHeight="1">
      <c r="A91" s="704" t="s">
        <v>21416</v>
      </c>
      <c r="B91" s="704"/>
      <c r="C91" s="704"/>
      <c r="D91" s="704"/>
      <c r="E91" s="704"/>
      <c r="F91" s="704"/>
      <c r="G91" s="704"/>
      <c r="H91" s="704"/>
      <c r="I91" s="704"/>
    </row>
    <row r="92" spans="1:11" ht="21" customHeight="1"/>
    <row r="93" spans="1:11">
      <c r="A93" s="460" t="s">
        <v>587</v>
      </c>
      <c r="B93" s="695" t="s">
        <v>590</v>
      </c>
      <c r="C93" s="696"/>
      <c r="D93" s="696"/>
      <c r="E93" s="696"/>
      <c r="F93" s="696"/>
      <c r="G93" s="697"/>
      <c r="H93" s="280" t="s">
        <v>0</v>
      </c>
      <c r="I93" s="281" t="s">
        <v>589</v>
      </c>
      <c r="J93" s="282"/>
      <c r="K93" s="282"/>
    </row>
    <row r="94" spans="1:11" ht="37.5" customHeight="1">
      <c r="A94" s="283">
        <f>COUNTIF($A$4:$A93,$A$4)</f>
        <v>8</v>
      </c>
      <c r="B94" s="698" t="s">
        <v>20873</v>
      </c>
      <c r="C94" s="699"/>
      <c r="D94" s="699"/>
      <c r="E94" s="699"/>
      <c r="F94" s="699"/>
      <c r="G94" s="700"/>
      <c r="H94" s="284" t="s">
        <v>1</v>
      </c>
      <c r="I94" s="285">
        <f>I95+I99</f>
        <v>20.29</v>
      </c>
      <c r="J94" s="282"/>
      <c r="K94" s="282"/>
    </row>
    <row r="95" spans="1:11">
      <c r="A95" s="701" t="s">
        <v>795</v>
      </c>
      <c r="B95" s="702"/>
      <c r="C95" s="702"/>
      <c r="D95" s="702"/>
      <c r="E95" s="702"/>
      <c r="F95" s="702"/>
      <c r="G95" s="703"/>
      <c r="H95" s="286" t="s">
        <v>581</v>
      </c>
      <c r="I95" s="287">
        <f>SUBTOTAL(9,I97:I98)</f>
        <v>8.41</v>
      </c>
    </row>
    <row r="96" spans="1:11">
      <c r="A96" s="288" t="s">
        <v>591</v>
      </c>
      <c r="B96" s="288" t="s">
        <v>580</v>
      </c>
      <c r="C96" s="288" t="s">
        <v>14</v>
      </c>
      <c r="D96" s="288" t="s">
        <v>590</v>
      </c>
      <c r="E96" s="288" t="s">
        <v>15</v>
      </c>
      <c r="F96" s="289" t="s">
        <v>735</v>
      </c>
      <c r="G96" s="289" t="s">
        <v>796</v>
      </c>
      <c r="H96" s="290" t="s">
        <v>736</v>
      </c>
      <c r="I96" s="290" t="s">
        <v>581</v>
      </c>
      <c r="J96" s="282"/>
      <c r="K96" s="282"/>
    </row>
    <row r="97" spans="1:11" ht="25.5" customHeight="1">
      <c r="A97" s="291" t="s">
        <v>798</v>
      </c>
      <c r="B97" s="291" t="s">
        <v>586</v>
      </c>
      <c r="C97" s="291">
        <v>88309</v>
      </c>
      <c r="D97" s="292" t="str">
        <f>PROPER(IFERROR(
IF(C97="","",
IF(CONCATENATE($A97,$B97)="IIOPES",INDEX(#REF!,MATCH($C97,#REF!,0)),
IF(CONCATENATE($A97,$B97)="CDER",INDEX(CDER!$B:$B,MATCH($C97,CDER!$A:$A,0)),
IF(CONCATENATE($A97,$B97)="ISINAPI",INDEX(ISINAPI!$B:$B,MATCH($C97,ISINAPI!$A:$A,0)),
IF(CONCATENATE($A97,$B97)="CSINAPI",INDEX(CSINAPI!$B:$B,MATCH($C97,CSINAPI!$A:$A,0)),
IF(CONCATENATE($A97,$B97)="CCESAN",INDEX(CCESAN!$B:$B,MATCH($C97,CCESAN!$A:$A,0)),
IF(CONCATENATE($A97,$B97)="CSCORIO",INDEX(CSCORIO!$B:$B,MATCH($C97,CSCORIO!$A:$A,0)),
IF(CONCATENATE($A97,$B97)="MERC",INDEX(MERCADO!$B:$B,MATCH($C97,MERCADO!$A:$A,0)),
IF(CONCATENATE($A97,$B97)="CCOMP",INDEX(COMPOSICAO!$B:$B,MATCH($C97,COMPOSICAO!$A:$A,0)),""
))))))))),"*Verificar código*"))</f>
        <v>Pedreiro Com Encargos Complementares</v>
      </c>
      <c r="E97" s="293" t="str">
        <f>PROPER(IFERROR(
IF(C97="","",
IF(CONCATENATE($A97,$B97)="IIOPES",INDEX(#REF!,MATCH($C97,#REF!,0)),
IF(CONCATENATE($A97,$B97)="CDER",INDEX(CDER!$C:$C,MATCH($C97,CDER!$A:$A,0)),
IF(CONCATENATE($A97,$B97)="ISINAPI",INDEX(ISINAPI!$C:$C,MATCH($C97,ISINAPI!$A:$A,0)),
IF(CONCATENATE($A97,$B97)="CSINAPI",INDEX(CSINAPI!$C:$C,MATCH($C97,CSINAPI!$A:$A,0)),
IF(CONCATENATE($A97,$B97)="CCESAN",INDEX(CCESAN!$C:$C,MATCH($C97,CCESAN!$A:$A,0)),
IF(CONCATENATE($A97,$B97)="CSCORIO",INDEX(CSCORIO!$C:$C,MATCH($C97,CSCORIO!$A:$A,0)),
IF(CONCATENATE($A97,$B97)="MERC",INDEX(MERCADO!$D:$D,MATCH($C97,MERCADO!$A:$A,0)),
IF(CONCATENATE($A97,$B97)="CCOMP",INDEX(COMPOSICAO!$H:$H,MATCH($C97,COMPOSICAO!$A:$A,0)),""
))))))))),"*Verificar código*"))</f>
        <v>H</v>
      </c>
      <c r="F97" s="294">
        <v>0.15</v>
      </c>
      <c r="G97" s="294"/>
      <c r="H97" s="293" t="str">
        <f>PROPER(IFERROR(
IF(C97="","",
IF(CONCATENATE($A97,$B97)="IIOPES",INDEX(#REF!,MATCH($C97,#REF!,0)),
IF(CONCATENATE($A97,$B97)="CDER",INDEX(CDER!$D:$D,MATCH($C97,CDER!$A:$A,0)),
IF(CONCATENATE($A97,$B97)="ISINAPI",INDEX(ISINAPI!$E:$E,MATCH($C97,ISINAPI!$A:$A,0)),
IF(CONCATENATE($A97,$B97)="CSINAPI",INDEX(CSINAPI!$D:$D,MATCH($C97,CSINAPI!$A:$A,0)),
IF(CONCATENATE($A97,$B97)="CCESAN",INDEX(CCESAN!$D:$D,MATCH($C97,CCESAN!$A:$A,0)),
IF(CONCATENATE($A97,$B97)="CSCORIO",INDEX(CSCORIO!$D:$D,MATCH($C97,CSCORIO!$A:$A,0)),
IF(CONCATENATE($A97,$B97)="MERC",INDEX(MERCADO!$E:$E,MATCH($C97,MERCADO!$A:$A,0)),
IF(CONCATENATE($A97,$B97)="CCOMP",INDEX(COMPOSICAO!$I:$I,MATCH($C97,COMPOSICAO!$A:$A,0)),""
))))))))),"*Verificar código*"))</f>
        <v>31,75</v>
      </c>
      <c r="I97" s="295">
        <f>IFERROR(ROUND(H97*F97*(1+G97),2),"")</f>
        <v>4.76</v>
      </c>
    </row>
    <row r="98" spans="1:11" ht="25.5" customHeight="1">
      <c r="A98" s="291" t="s">
        <v>798</v>
      </c>
      <c r="B98" s="291" t="s">
        <v>586</v>
      </c>
      <c r="C98" s="291">
        <v>88316</v>
      </c>
      <c r="D98" s="292" t="str">
        <f>PROPER(IFERROR(
IF(C98="","",
IF(CONCATENATE($A98,$B98)="IIOPES",INDEX(#REF!,MATCH($C98,#REF!,0)),
IF(CONCATENATE($A98,$B98)="CDER",INDEX(CDER!$B:$B,MATCH($C98,CDER!$A:$A,0)),
IF(CONCATENATE($A98,$B98)="ISINAPI",INDEX(ISINAPI!$B:$B,MATCH($C98,ISINAPI!$A:$A,0)),
IF(CONCATENATE($A98,$B98)="CSINAPI",INDEX(CSINAPI!$B:$B,MATCH($C98,CSINAPI!$A:$A,0)),
IF(CONCATENATE($A98,$B98)="CCESAN",INDEX(CCESAN!$B:$B,MATCH($C98,CCESAN!$A:$A,0)),
IF(CONCATENATE($A98,$B98)="CSCORIO",INDEX(CSCORIO!$B:$B,MATCH($C98,CSCORIO!$A:$A,0)),
IF(CONCATENATE($A98,$B98)="MERC",INDEX(MERCADO!$B:$B,MATCH($C98,MERCADO!$A:$A,0)),
IF(CONCATENATE($A98,$B98)="CCOMP",INDEX(COMPOSICAO!$B:$B,MATCH($C98,COMPOSICAO!$A:$A,0)),""
))))))))),"*Verificar código*"))</f>
        <v>Servente Com Encargos Complementares</v>
      </c>
      <c r="E98" s="293" t="str">
        <f>PROPER(IFERROR(
IF(C98="","",
IF(CONCATENATE($A98,$B98)="IIOPES",INDEX(#REF!,MATCH($C98,#REF!,0)),
IF(CONCATENATE($A98,$B98)="CDER",INDEX(CDER!$C:$C,MATCH($C98,CDER!$A:$A,0)),
IF(CONCATENATE($A98,$B98)="ISINAPI",INDEX(ISINAPI!$C:$C,MATCH($C98,ISINAPI!$A:$A,0)),
IF(CONCATENATE($A98,$B98)="CSINAPI",INDEX(CSINAPI!$C:$C,MATCH($C98,CSINAPI!$A:$A,0)),
IF(CONCATENATE($A98,$B98)="CCESAN",INDEX(CCESAN!$C:$C,MATCH($C98,CCESAN!$A:$A,0)),
IF(CONCATENATE($A98,$B98)="CSCORIO",INDEX(CSCORIO!$C:$C,MATCH($C98,CSCORIO!$A:$A,0)),
IF(CONCATENATE($A98,$B98)="MERC",INDEX(MERCADO!$D:$D,MATCH($C98,MERCADO!$A:$A,0)),
IF(CONCATENATE($A98,$B98)="CCOMP",INDEX(COMPOSICAO!$H:$H,MATCH($C98,COMPOSICAO!$A:$A,0)),""
))))))))),"*Verificar código*"))</f>
        <v>H</v>
      </c>
      <c r="F98" s="294">
        <v>0.15</v>
      </c>
      <c r="G98" s="294"/>
      <c r="H98" s="293" t="str">
        <f>PROPER(IFERROR(
IF(C98="","",
IF(CONCATENATE($A98,$B98)="IIOPES",INDEX(#REF!,MATCH($C98,#REF!,0)),
IF(CONCATENATE($A98,$B98)="CDER",INDEX(CDER!$D:$D,MATCH($C98,CDER!$A:$A,0)),
IF(CONCATENATE($A98,$B98)="ISINAPI",INDEX(ISINAPI!$E:$E,MATCH($C98,ISINAPI!$A:$A,0)),
IF(CONCATENATE($A98,$B98)="CSINAPI",INDEX(CSINAPI!$D:$D,MATCH($C98,CSINAPI!$A:$A,0)),
IF(CONCATENATE($A98,$B98)="CCESAN",INDEX(CCESAN!$D:$D,MATCH($C98,CCESAN!$A:$A,0)),
IF(CONCATENATE($A98,$B98)="CSCORIO",INDEX(CSCORIO!$D:$D,MATCH($C98,CSCORIO!$A:$A,0)),
IF(CONCATENATE($A98,$B98)="MERC",INDEX(MERCADO!$E:$E,MATCH($C98,MERCADO!$A:$A,0)),
IF(CONCATENATE($A98,$B98)="CCOMP",INDEX(COMPOSICAO!$I:$I,MATCH($C98,COMPOSICAO!$A:$A,0)),""
))))))))),"*Verificar código*"))</f>
        <v>24,36</v>
      </c>
      <c r="I98" s="295">
        <f>IFERROR(ROUND(H98*F98*(1+G98),2),"")</f>
        <v>3.65</v>
      </c>
    </row>
    <row r="99" spans="1:11">
      <c r="A99" s="701" t="s">
        <v>797</v>
      </c>
      <c r="B99" s="702"/>
      <c r="C99" s="702"/>
      <c r="D99" s="702"/>
      <c r="E99" s="702"/>
      <c r="F99" s="702"/>
      <c r="G99" s="703"/>
      <c r="H99" s="286" t="s">
        <v>581</v>
      </c>
      <c r="I99" s="287">
        <f>SUM(I101:I103)</f>
        <v>11.88</v>
      </c>
      <c r="J99" s="282"/>
      <c r="K99" s="282"/>
    </row>
    <row r="100" spans="1:11" ht="33" customHeight="1">
      <c r="A100" s="288" t="s">
        <v>591</v>
      </c>
      <c r="B100" s="288" t="s">
        <v>580</v>
      </c>
      <c r="C100" s="288" t="s">
        <v>14</v>
      </c>
      <c r="D100" s="288" t="s">
        <v>590</v>
      </c>
      <c r="E100" s="288" t="s">
        <v>15</v>
      </c>
      <c r="F100" s="289" t="s">
        <v>735</v>
      </c>
      <c r="G100" s="289" t="s">
        <v>796</v>
      </c>
      <c r="H100" s="290" t="s">
        <v>736</v>
      </c>
      <c r="I100" s="290" t="s">
        <v>581</v>
      </c>
      <c r="J100" s="282"/>
      <c r="K100" s="282"/>
    </row>
    <row r="101" spans="1:11" ht="36.75" customHeight="1">
      <c r="A101" s="291"/>
      <c r="B101" s="291" t="s">
        <v>737</v>
      </c>
      <c r="C101" s="291" t="s">
        <v>20871</v>
      </c>
      <c r="D101" s="292" t="s">
        <v>20872</v>
      </c>
      <c r="E101" s="293" t="s">
        <v>15</v>
      </c>
      <c r="F101" s="294">
        <v>1</v>
      </c>
      <c r="G101" s="294"/>
      <c r="H101" s="293">
        <f>ISICRO!D5</f>
        <v>9.8755000000000006</v>
      </c>
      <c r="I101" s="295">
        <f t="shared" ref="I101" si="9">IFERROR(ROUND(H101*F101*(1+G101),2),"")</f>
        <v>9.8800000000000008</v>
      </c>
      <c r="J101" s="282"/>
      <c r="K101" s="282"/>
    </row>
    <row r="102" spans="1:11" ht="35.25" customHeight="1">
      <c r="A102" s="291"/>
      <c r="B102" s="291" t="s">
        <v>600</v>
      </c>
      <c r="C102" s="291">
        <v>48516</v>
      </c>
      <c r="D102" s="292" t="s">
        <v>20086</v>
      </c>
      <c r="E102" s="293" t="s">
        <v>15</v>
      </c>
      <c r="F102" s="294">
        <v>2</v>
      </c>
      <c r="G102" s="294"/>
      <c r="H102" s="293">
        <v>0.7</v>
      </c>
      <c r="I102" s="295">
        <f t="shared" ref="I102" si="10">IFERROR(ROUND(H102*F102*(1+G102),2),"")</f>
        <v>1.4</v>
      </c>
      <c r="J102" s="282"/>
      <c r="K102" s="282"/>
    </row>
    <row r="103" spans="1:11" ht="30" customHeight="1">
      <c r="A103" s="291"/>
      <c r="B103" s="291" t="s">
        <v>737</v>
      </c>
      <c r="C103" s="291" t="s">
        <v>21056</v>
      </c>
      <c r="D103" s="292" t="s">
        <v>21411</v>
      </c>
      <c r="E103" s="293" t="s">
        <v>15</v>
      </c>
      <c r="F103" s="294">
        <v>2</v>
      </c>
      <c r="G103" s="294"/>
      <c r="H103" s="293">
        <f>ISICRO!D6</f>
        <v>0.3</v>
      </c>
      <c r="I103" s="295">
        <f t="shared" ref="I103" si="11">IFERROR(ROUND(H103*F103*(1+G103),2),"")</f>
        <v>0.6</v>
      </c>
      <c r="J103" s="282"/>
      <c r="K103" s="282"/>
    </row>
    <row r="104" spans="1:11" ht="21" customHeight="1"/>
    <row r="105" spans="1:11">
      <c r="A105" s="460" t="s">
        <v>587</v>
      </c>
      <c r="B105" s="695" t="s">
        <v>590</v>
      </c>
      <c r="C105" s="696"/>
      <c r="D105" s="696"/>
      <c r="E105" s="696"/>
      <c r="F105" s="696"/>
      <c r="G105" s="697"/>
      <c r="H105" s="280" t="s">
        <v>0</v>
      </c>
      <c r="I105" s="281" t="s">
        <v>589</v>
      </c>
      <c r="J105" s="282"/>
      <c r="K105" s="282"/>
    </row>
    <row r="106" spans="1:11" ht="37.5" customHeight="1">
      <c r="A106" s="283">
        <f>COUNTIF($A$4:$A105,$A$4)</f>
        <v>9</v>
      </c>
      <c r="B106" s="698" t="s">
        <v>21426</v>
      </c>
      <c r="C106" s="699"/>
      <c r="D106" s="699"/>
      <c r="E106" s="699"/>
      <c r="F106" s="699"/>
      <c r="G106" s="700"/>
      <c r="H106" s="284" t="s">
        <v>15</v>
      </c>
      <c r="I106" s="285">
        <f>I107+I111</f>
        <v>44.059999999999995</v>
      </c>
      <c r="J106" s="282"/>
      <c r="K106" s="282"/>
    </row>
    <row r="107" spans="1:11">
      <c r="A107" s="701" t="s">
        <v>795</v>
      </c>
      <c r="B107" s="702"/>
      <c r="C107" s="702"/>
      <c r="D107" s="702"/>
      <c r="E107" s="702"/>
      <c r="F107" s="702"/>
      <c r="G107" s="703"/>
      <c r="H107" s="286" t="s">
        <v>581</v>
      </c>
      <c r="I107" s="287">
        <f>SUBTOTAL(9,I109:I110)</f>
        <v>10.9</v>
      </c>
    </row>
    <row r="108" spans="1:11">
      <c r="A108" s="288" t="s">
        <v>591</v>
      </c>
      <c r="B108" s="288" t="s">
        <v>580</v>
      </c>
      <c r="C108" s="288" t="s">
        <v>14</v>
      </c>
      <c r="D108" s="288" t="s">
        <v>590</v>
      </c>
      <c r="E108" s="288" t="s">
        <v>15</v>
      </c>
      <c r="F108" s="289" t="s">
        <v>735</v>
      </c>
      <c r="G108" s="289" t="s">
        <v>796</v>
      </c>
      <c r="H108" s="290" t="s">
        <v>736</v>
      </c>
      <c r="I108" s="290" t="s">
        <v>581</v>
      </c>
      <c r="J108" s="282"/>
      <c r="K108" s="282"/>
    </row>
    <row r="109" spans="1:11" ht="25.5" customHeight="1">
      <c r="A109" s="291" t="s">
        <v>798</v>
      </c>
      <c r="B109" s="291" t="s">
        <v>586</v>
      </c>
      <c r="C109" s="291">
        <v>88247</v>
      </c>
      <c r="D109" s="292" t="str">
        <f>PROPER(IFERROR(
IF(C109="","",
IF(CONCATENATE($A109,$B109)="IIOPES",INDEX(#REF!,MATCH($C109,#REF!,0)),
IF(CONCATENATE($A109,$B109)="CDER",INDEX(CDER!$B:$B,MATCH($C109,CDER!$A:$A,0)),
IF(CONCATENATE($A109,$B109)="ISINAPI",INDEX(ISINAPI!$B:$B,MATCH($C109,ISINAPI!$A:$A,0)),
IF(CONCATENATE($A109,$B109)="CSINAPI",INDEX(CSINAPI!$B:$B,MATCH($C109,CSINAPI!$A:$A,0)),
IF(CONCATENATE($A109,$B109)="CCESAN",INDEX(CCESAN!$B:$B,MATCH($C109,CCESAN!$A:$A,0)),
IF(CONCATENATE($A109,$B109)="CSCORIO",INDEX(CSCORIO!$B:$B,MATCH($C109,CSCORIO!$A:$A,0)),
IF(CONCATENATE($A109,$B109)="MERC",INDEX(MERCADO!$B:$B,MATCH($C109,MERCADO!$A:$A,0)),
IF(CONCATENATE($A109,$B109)="CCOMP",INDEX(COMPOSICAO!$B:$B,MATCH($C109,COMPOSICAO!$A:$A,0)),""
))))))))),"*Verificar código*"))</f>
        <v>Auxiliar De Eletricista Com Encargos Complementares</v>
      </c>
      <c r="E109" s="293" t="str">
        <f>PROPER(IFERROR(
IF(C109="","",
IF(CONCATENATE($A109,$B109)="IIOPES",INDEX(#REF!,MATCH($C109,#REF!,0)),
IF(CONCATENATE($A109,$B109)="CDER",INDEX(CDER!$C:$C,MATCH($C109,CDER!$A:$A,0)),
IF(CONCATENATE($A109,$B109)="ISINAPI",INDEX(ISINAPI!$C:$C,MATCH($C109,ISINAPI!$A:$A,0)),
IF(CONCATENATE($A109,$B109)="CSINAPI",INDEX(CSINAPI!$C:$C,MATCH($C109,CSINAPI!$A:$A,0)),
IF(CONCATENATE($A109,$B109)="CCESAN",INDEX(CCESAN!$C:$C,MATCH($C109,CCESAN!$A:$A,0)),
IF(CONCATENATE($A109,$B109)="CSCORIO",INDEX(CSCORIO!$C:$C,MATCH($C109,CSCORIO!$A:$A,0)),
IF(CONCATENATE($A109,$B109)="MERC",INDEX(MERCADO!$D:$D,MATCH($C109,MERCADO!$A:$A,0)),
IF(CONCATENATE($A109,$B109)="CCOMP",INDEX(COMPOSICAO!$H:$H,MATCH($C109,COMPOSICAO!$A:$A,0)),""
))))))))),"*Verificar código*"))</f>
        <v>H</v>
      </c>
      <c r="F109" s="294">
        <v>0.18629999999999999</v>
      </c>
      <c r="G109" s="294"/>
      <c r="H109" s="293" t="str">
        <f>PROPER(IFERROR(
IF(C109="","",
IF(CONCATENATE($A109,$B109)="IIOPES",INDEX(#REF!,MATCH($C109,#REF!,0)),
IF(CONCATENATE($A109,$B109)="CDER",INDEX(CDER!$D:$D,MATCH($C109,CDER!$A:$A,0)),
IF(CONCATENATE($A109,$B109)="ISINAPI",INDEX(ISINAPI!$E:$E,MATCH($C109,ISINAPI!$A:$A,0)),
IF(CONCATENATE($A109,$B109)="CSINAPI",INDEX(CSINAPI!$D:$D,MATCH($C109,CSINAPI!$A:$A,0)),
IF(CONCATENATE($A109,$B109)="CCESAN",INDEX(CCESAN!$D:$D,MATCH($C109,CCESAN!$A:$A,0)),
IF(CONCATENATE($A109,$B109)="CSCORIO",INDEX(CSCORIO!$D:$D,MATCH($C109,CSCORIO!$A:$A,0)),
IF(CONCATENATE($A109,$B109)="MERC",INDEX(MERCADO!$E:$E,MATCH($C109,MERCADO!$A:$A,0)),
IF(CONCATENATE($A109,$B109)="CCOMP",INDEX(COMPOSICAO!$I:$I,MATCH($C109,COMPOSICAO!$A:$A,0)),""
))))))))),"*Verificar código*"))</f>
        <v>26,37</v>
      </c>
      <c r="I109" s="295">
        <f>IFERROR(ROUND(H109*F109*(1+G109),2),"")</f>
        <v>4.91</v>
      </c>
    </row>
    <row r="110" spans="1:11" ht="25.5" customHeight="1">
      <c r="A110" s="291" t="s">
        <v>798</v>
      </c>
      <c r="B110" s="291" t="s">
        <v>586</v>
      </c>
      <c r="C110" s="291">
        <v>88264</v>
      </c>
      <c r="D110" s="292" t="str">
        <f>PROPER(IFERROR(
IF(C110="","",
IF(CONCATENATE($A110,$B110)="IIOPES",INDEX(#REF!,MATCH($C110,#REF!,0)),
IF(CONCATENATE($A110,$B110)="CDER",INDEX(CDER!$B:$B,MATCH($C110,CDER!$A:$A,0)),
IF(CONCATENATE($A110,$B110)="ISINAPI",INDEX(ISINAPI!$B:$B,MATCH($C110,ISINAPI!$A:$A,0)),
IF(CONCATENATE($A110,$B110)="CSINAPI",INDEX(CSINAPI!$B:$B,MATCH($C110,CSINAPI!$A:$A,0)),
IF(CONCATENATE($A110,$B110)="CCESAN",INDEX(CCESAN!$B:$B,MATCH($C110,CCESAN!$A:$A,0)),
IF(CONCATENATE($A110,$B110)="CSCORIO",INDEX(CSCORIO!$B:$B,MATCH($C110,CSCORIO!$A:$A,0)),
IF(CONCATENATE($A110,$B110)="MERC",INDEX(MERCADO!$B:$B,MATCH($C110,MERCADO!$A:$A,0)),
IF(CONCATENATE($A110,$B110)="CCOMP",INDEX(COMPOSICAO!$B:$B,MATCH($C110,COMPOSICAO!$A:$A,0)),""
))))))))),"*Verificar código*"))</f>
        <v>Eletricista Com Encargos Complementares</v>
      </c>
      <c r="E110" s="293" t="str">
        <f>PROPER(IFERROR(
IF(C110="","",
IF(CONCATENATE($A110,$B110)="IIOPES",INDEX(#REF!,MATCH($C110,#REF!,0)),
IF(CONCATENATE($A110,$B110)="CDER",INDEX(CDER!$C:$C,MATCH($C110,CDER!$A:$A,0)),
IF(CONCATENATE($A110,$B110)="ISINAPI",INDEX(ISINAPI!$C:$C,MATCH($C110,ISINAPI!$A:$A,0)),
IF(CONCATENATE($A110,$B110)="CSINAPI",INDEX(CSINAPI!$C:$C,MATCH($C110,CSINAPI!$A:$A,0)),
IF(CONCATENATE($A110,$B110)="CCESAN",INDEX(CCESAN!$C:$C,MATCH($C110,CCESAN!$A:$A,0)),
IF(CONCATENATE($A110,$B110)="CSCORIO",INDEX(CSCORIO!$C:$C,MATCH($C110,CSCORIO!$A:$A,0)),
IF(CONCATENATE($A110,$B110)="MERC",INDEX(MERCADO!$D:$D,MATCH($C110,MERCADO!$A:$A,0)),
IF(CONCATENATE($A110,$B110)="CCOMP",INDEX(COMPOSICAO!$H:$H,MATCH($C110,COMPOSICAO!$A:$A,0)),""
))))))))),"*Verificar código*"))</f>
        <v>H</v>
      </c>
      <c r="F110" s="294">
        <v>0.18629999999999999</v>
      </c>
      <c r="G110" s="294"/>
      <c r="H110" s="293" t="str">
        <f>PROPER(IFERROR(
IF(C110="","",
IF(CONCATENATE($A110,$B110)="IIOPES",INDEX(#REF!,MATCH($C110,#REF!,0)),
IF(CONCATENATE($A110,$B110)="CDER",INDEX(CDER!$D:$D,MATCH($C110,CDER!$A:$A,0)),
IF(CONCATENATE($A110,$B110)="ISINAPI",INDEX(ISINAPI!$E:$E,MATCH($C110,ISINAPI!$A:$A,0)),
IF(CONCATENATE($A110,$B110)="CSINAPI",INDEX(CSINAPI!$D:$D,MATCH($C110,CSINAPI!$A:$A,0)),
IF(CONCATENATE($A110,$B110)="CCESAN",INDEX(CCESAN!$D:$D,MATCH($C110,CCESAN!$A:$A,0)),
IF(CONCATENATE($A110,$B110)="CSCORIO",INDEX(CSCORIO!$D:$D,MATCH($C110,CSCORIO!$A:$A,0)),
IF(CONCATENATE($A110,$B110)="MERC",INDEX(MERCADO!$E:$E,MATCH($C110,MERCADO!$A:$A,0)),
IF(CONCATENATE($A110,$B110)="CCOMP",INDEX(COMPOSICAO!$I:$I,MATCH($C110,COMPOSICAO!$A:$A,0)),""
))))))))),"*Verificar código*"))</f>
        <v>32,16</v>
      </c>
      <c r="I110" s="295">
        <f>IFERROR(ROUND(H110*F110*(1+G110),2),"")</f>
        <v>5.99</v>
      </c>
    </row>
    <row r="111" spans="1:11">
      <c r="A111" s="701" t="s">
        <v>797</v>
      </c>
      <c r="B111" s="702"/>
      <c r="C111" s="702"/>
      <c r="D111" s="702"/>
      <c r="E111" s="702"/>
      <c r="F111" s="702"/>
      <c r="G111" s="703"/>
      <c r="H111" s="286" t="s">
        <v>581</v>
      </c>
      <c r="I111" s="287">
        <f>SUM(I113)</f>
        <v>33.159999999999997</v>
      </c>
      <c r="J111" s="282"/>
      <c r="K111" s="282"/>
    </row>
    <row r="112" spans="1:11" ht="33" customHeight="1">
      <c r="A112" s="288" t="s">
        <v>591</v>
      </c>
      <c r="B112" s="288" t="s">
        <v>580</v>
      </c>
      <c r="C112" s="288" t="s">
        <v>14</v>
      </c>
      <c r="D112" s="288" t="s">
        <v>590</v>
      </c>
      <c r="E112" s="288" t="s">
        <v>15</v>
      </c>
      <c r="F112" s="289" t="s">
        <v>735</v>
      </c>
      <c r="G112" s="289" t="s">
        <v>796</v>
      </c>
      <c r="H112" s="290" t="s">
        <v>736</v>
      </c>
      <c r="I112" s="290" t="s">
        <v>581</v>
      </c>
      <c r="J112" s="282"/>
      <c r="K112" s="282"/>
    </row>
    <row r="113" spans="1:11" ht="42" customHeight="1">
      <c r="A113" s="291"/>
      <c r="B113" s="291" t="s">
        <v>7489</v>
      </c>
      <c r="C113" s="291">
        <v>38056</v>
      </c>
      <c r="D113" s="292" t="str">
        <f>PROPER(IFERROR(
IF(C113="","",
IF(CONCATENATE($A113,$B113)="IIOPES",INDEX(#REF!,MATCH($C113,#REF!,0)),
IF(CONCATENATE($A113,$B113)="CDER",INDEX(CDER!$B:$B,MATCH($C113,CDER!$A:$A,0)),
IF(CONCATENATE($A113,$B113)="ISINAPI",INDEX(ISINAPI!$B:$B,MATCH($C113,ISINAPI!$A:$A,0)),
IF(CONCATENATE($A113,$B113)="CSINAPI",INDEX(CSINAPI!$B:$B,MATCH($C113,CSINAPI!$A:$A,0)),
IF(CONCATENATE($A113,$B113)="CCESAN",INDEX(CCESAN!$B:$B,MATCH($C113,CCESAN!$A:$A,0)),
IF(CONCATENATE($A113,$B113)="CSCORIO",INDEX(CSCORIO!$B:$B,MATCH($C113,CSCORIO!$A:$A,0)),
IF(CONCATENATE($A113,$B113)="MERC",INDEX(MERCADO!$B:$B,MATCH($C113,MERCADO!$A:$A,0)),
IF(CONCATENATE($A113,$B113)="CCOMP",INDEX(COMPOSICAO!$B:$B,MATCH($C113,COMPOSICAO!$A:$A,0)),""
))))))))),"*Verificar código*"))</f>
        <v>Grampo Metalico Tipo U Para Haste De Aterramento De Ate 5/8",
Condutor De 10 A 25 Mm2</v>
      </c>
      <c r="E113" s="293" t="str">
        <f>PROPER(IFERROR(
IF(D113="","",
IF(CONCATENATE($A113,$B113)="IIOPES",INDEX(#REF!,MATCH($C113,#REF!,0)),
IF(CONCATENATE($A113,$B113)="CDER",INDEX(CDER!$C:$C,MATCH($C113,CDER!$A:$A,0)),
IF(CONCATENATE($A113,$B113)="ISINAPI",INDEX(ISINAPI!$C:$C,MATCH($C113,ISINAPI!$A:$A,0)),
IF(CONCATENATE($A113,$B113)="CSINAPI",INDEX(CSINAPI!$C:$C,MATCH($C113,CSINAPI!$A:$A,0)),
IF(CONCATENATE($A113,$B113)="CCESAN",INDEX(CCESAN!$C:$C,MATCH($C113,CCESAN!$A:$A,0)),
IF(CONCATENATE($A113,$B113)="CSCORIO",INDEX(CSCORIO!$C:$C,MATCH($C113,CSCORIO!$A:$A,0)),
IF(CONCATENATE($A113,$B113)="MERC",INDEX(MERCADO!$D:$D,MATCH($C113,MERCADO!$A:$A,0)),
IF(CONCATENATE($A113,$B113)="CCOMP",INDEX(COMPOSICAO!$H:$H,MATCH($C113,COMPOSICAO!$A:$A,0)),""
))))))))),"*Verificar código*"))</f>
        <v>Und</v>
      </c>
      <c r="F113" s="294">
        <v>1</v>
      </c>
      <c r="G113" s="294"/>
      <c r="H113" s="293" t="str">
        <f>PROPER(IFERROR(
IF(C113="","",
IF(CONCATENATE($A113,$B113)="IIOPES",INDEX(#REF!,MATCH($C113,#REF!,0)),
IF(CONCATENATE($A113,$B113)="CDER",INDEX(CDER!$D:$D,MATCH($C113,CDER!$A:$A,0)),
IF(CONCATENATE($A113,$B113)="ISINAPI",INDEX(ISINAPI!$E:$E,MATCH($C113,ISINAPI!$A:$A,0)),
IF(CONCATENATE($A113,$B113)="CSINAPI",INDEX(CSINAPI!$D:$D,MATCH($C113,CSINAPI!$A:$A,0)),
IF(CONCATENATE($A113,$B113)="CCESAN",INDEX(CCESAN!$D:$D,MATCH($C113,CCESAN!$A:$A,0)),
IF(CONCATENATE($A113,$B113)="CSCORIO",INDEX(CSCORIO!$D:$D,MATCH($C113,CSCORIO!$A:$A,0)),
IF(CONCATENATE($A113,$B113)="MERC",INDEX(MERCADO!$E:$E,MATCH($C113,MERCADO!$A:$A,0)),
IF(CONCATENATE($A113,$B113)="CCOMP",INDEX(COMPOSICAO!$I:$I,MATCH($C113,COMPOSICAO!$A:$A,0)),""
))))))))),"*Verificar código*"))</f>
        <v>33,16</v>
      </c>
      <c r="I113" s="295">
        <f t="shared" ref="I113" si="12">IFERROR(ROUND(H113*F113*(1+G113),2),"")</f>
        <v>33.159999999999997</v>
      </c>
      <c r="J113" s="282"/>
      <c r="K113" s="282"/>
    </row>
    <row r="114" spans="1:11" ht="58.5" customHeight="1" thickBot="1"/>
    <row r="115" spans="1:11" ht="26.25" customHeight="1">
      <c r="B115" s="496" t="s">
        <v>7481</v>
      </c>
      <c r="C115" s="688" t="str">
        <f>ORCAMENTO!E61</f>
        <v>BAIXO GUANDU - ES, 09 DE FEVEREIRO DE 2026.</v>
      </c>
      <c r="D115" s="688"/>
      <c r="E115" s="641" t="str">
        <f>ORCAMENTO!F62</f>
        <v>FABRICIO BENÍCIO DE BRITO</v>
      </c>
      <c r="F115" s="641"/>
      <c r="G115" s="641"/>
      <c r="H115" s="641"/>
    </row>
    <row r="116" spans="1:11">
      <c r="E116" s="685" t="str">
        <f>ORCAMENTO!F63</f>
        <v xml:space="preserve">CREA: ES-014512/D </v>
      </c>
      <c r="F116" s="685"/>
      <c r="G116" s="685"/>
      <c r="H116" s="685"/>
    </row>
  </sheetData>
  <mergeCells count="44">
    <mergeCell ref="A91:I91"/>
    <mergeCell ref="A6:G6"/>
    <mergeCell ref="A13:G13"/>
    <mergeCell ref="B82:G82"/>
    <mergeCell ref="B83:G83"/>
    <mergeCell ref="A84:G84"/>
    <mergeCell ref="B70:G70"/>
    <mergeCell ref="B71:G71"/>
    <mergeCell ref="A72:G72"/>
    <mergeCell ref="A76:G76"/>
    <mergeCell ref="B19:G19"/>
    <mergeCell ref="B20:G20"/>
    <mergeCell ref="A21:G21"/>
    <mergeCell ref="A25:G25"/>
    <mergeCell ref="B35:G35"/>
    <mergeCell ref="B36:G36"/>
    <mergeCell ref="A37:G37"/>
    <mergeCell ref="A1:K1"/>
    <mergeCell ref="B3:I3"/>
    <mergeCell ref="B2:I2"/>
    <mergeCell ref="B4:G4"/>
    <mergeCell ref="B5:G5"/>
    <mergeCell ref="A88:G88"/>
    <mergeCell ref="B60:G60"/>
    <mergeCell ref="B61:G61"/>
    <mergeCell ref="A62:G62"/>
    <mergeCell ref="A66:G66"/>
    <mergeCell ref="A41:G41"/>
    <mergeCell ref="A56:G56"/>
    <mergeCell ref="B51:G51"/>
    <mergeCell ref="A52:G52"/>
    <mergeCell ref="B50:G50"/>
    <mergeCell ref="A48:I48"/>
    <mergeCell ref="B93:G93"/>
    <mergeCell ref="B94:G94"/>
    <mergeCell ref="A95:G95"/>
    <mergeCell ref="A99:G99"/>
    <mergeCell ref="E116:H116"/>
    <mergeCell ref="C115:D115"/>
    <mergeCell ref="E115:H115"/>
    <mergeCell ref="B105:G105"/>
    <mergeCell ref="B106:G106"/>
    <mergeCell ref="A107:G107"/>
    <mergeCell ref="A111:G111"/>
  </mergeCells>
  <conditionalFormatting sqref="D43:E47 H43:H47 D90:E90 H90">
    <cfRule type="expression" dxfId="25" priority="262">
      <formula>IF($D43="*verificar código*",TRUE,FALSE)</formula>
    </cfRule>
  </conditionalFormatting>
  <conditionalFormatting sqref="D15:E17 H15:H17">
    <cfRule type="expression" dxfId="24" priority="147">
      <formula>IF($D15="*verificar código*",TRUE,FALSE)</formula>
    </cfRule>
  </conditionalFormatting>
  <conditionalFormatting sqref="D8:E12 H8:H12">
    <cfRule type="expression" dxfId="23" priority="146">
      <formula>IF($D8="*verificar código*",TRUE,FALSE)</formula>
    </cfRule>
  </conditionalFormatting>
  <conditionalFormatting sqref="D23:E23 H23 H27:H31 D27:E31">
    <cfRule type="expression" dxfId="22" priority="129">
      <formula>IF($D23="*verificar código*",TRUE,FALSE)</formula>
    </cfRule>
  </conditionalFormatting>
  <conditionalFormatting sqref="D24:E24 H24">
    <cfRule type="expression" dxfId="21" priority="128">
      <formula>IF($D24="*verificar código*",TRUE,FALSE)</formula>
    </cfRule>
  </conditionalFormatting>
  <conditionalFormatting sqref="D39:E39 H39">
    <cfRule type="expression" dxfId="20" priority="56">
      <formula>IF($D39="*verificar código*",TRUE,FALSE)</formula>
    </cfRule>
  </conditionalFormatting>
  <conditionalFormatting sqref="D40:E40 H40">
    <cfRule type="expression" dxfId="19" priority="55">
      <formula>IF($D40="*verificar código*",TRUE,FALSE)</formula>
    </cfRule>
  </conditionalFormatting>
  <conditionalFormatting sqref="D58:E58 H58">
    <cfRule type="expression" dxfId="18" priority="44">
      <formula>IF($D58="*verificar código*",TRUE,FALSE)</formula>
    </cfRule>
  </conditionalFormatting>
  <conditionalFormatting sqref="D54:E54 H54">
    <cfRule type="expression" dxfId="17" priority="43">
      <formula>IF($D54="*verificar código*",TRUE,FALSE)</formula>
    </cfRule>
  </conditionalFormatting>
  <conditionalFormatting sqref="D55:E55 H55">
    <cfRule type="expression" dxfId="16" priority="42">
      <formula>IF($D55="*verificar código*",TRUE,FALSE)</formula>
    </cfRule>
  </conditionalFormatting>
  <conditionalFormatting sqref="D68:E68 H68">
    <cfRule type="expression" dxfId="15" priority="25">
      <formula>IF($D68="*verificar código*",TRUE,FALSE)</formula>
    </cfRule>
  </conditionalFormatting>
  <conditionalFormatting sqref="D64:E64 H64">
    <cfRule type="expression" dxfId="14" priority="24">
      <formula>IF($D64="*verificar código*",TRUE,FALSE)</formula>
    </cfRule>
  </conditionalFormatting>
  <conditionalFormatting sqref="D65:E65 H65">
    <cfRule type="expression" dxfId="13" priority="23">
      <formula>IF($D65="*verificar código*",TRUE,FALSE)</formula>
    </cfRule>
  </conditionalFormatting>
  <conditionalFormatting sqref="D78:E78 H78">
    <cfRule type="expression" dxfId="12" priority="19">
      <formula>IF($D78="*verificar código*",TRUE,FALSE)</formula>
    </cfRule>
  </conditionalFormatting>
  <conditionalFormatting sqref="D74:E74 H74">
    <cfRule type="expression" dxfId="11" priority="18">
      <formula>IF($D74="*verificar código*",TRUE,FALSE)</formula>
    </cfRule>
  </conditionalFormatting>
  <conditionalFormatting sqref="D75:E75 H75">
    <cfRule type="expression" dxfId="10" priority="17">
      <formula>IF($D75="*verificar código*",TRUE,FALSE)</formula>
    </cfRule>
  </conditionalFormatting>
  <conditionalFormatting sqref="D79:E79 H79">
    <cfRule type="expression" dxfId="9" priority="16">
      <formula>IF($D79="*verificar código*",TRUE,FALSE)</formula>
    </cfRule>
  </conditionalFormatting>
  <conditionalFormatting sqref="D80:E80 H80">
    <cfRule type="expression" dxfId="8" priority="15">
      <formula>IF($D80="*verificar código*",TRUE,FALSE)</formula>
    </cfRule>
  </conditionalFormatting>
  <conditionalFormatting sqref="D86:E86 H86">
    <cfRule type="expression" dxfId="7" priority="12">
      <formula>IF($D86="*verificar código*",TRUE,FALSE)</formula>
    </cfRule>
  </conditionalFormatting>
  <conditionalFormatting sqref="D87:E87 H87">
    <cfRule type="expression" dxfId="6" priority="11">
      <formula>IF($D87="*verificar código*",TRUE,FALSE)</formula>
    </cfRule>
  </conditionalFormatting>
  <conditionalFormatting sqref="H101:H103 D101:E103">
    <cfRule type="expression" dxfId="5" priority="7">
      <formula>IF($D101="*verificar código*",TRUE,FALSE)</formula>
    </cfRule>
  </conditionalFormatting>
  <conditionalFormatting sqref="D97:E97 H97">
    <cfRule type="expression" dxfId="4" priority="6">
      <formula>IF($D97="*verificar código*",TRUE,FALSE)</formula>
    </cfRule>
  </conditionalFormatting>
  <conditionalFormatting sqref="D98:E98 H98">
    <cfRule type="expression" dxfId="3" priority="5">
      <formula>IF($D98="*verificar código*",TRUE,FALSE)</formula>
    </cfRule>
  </conditionalFormatting>
  <conditionalFormatting sqref="D109:E109 H109">
    <cfRule type="expression" dxfId="2" priority="3">
      <formula>IF($D109="*verificar código*",TRUE,FALSE)</formula>
    </cfRule>
  </conditionalFormatting>
  <conditionalFormatting sqref="D110:E110 H110">
    <cfRule type="expression" dxfId="1" priority="2">
      <formula>IF($D110="*verificar código*",TRUE,FALSE)</formula>
    </cfRule>
  </conditionalFormatting>
  <conditionalFormatting sqref="D113:E113 H113">
    <cfRule type="expression" dxfId="0" priority="1">
      <formula>IF($D113="*verificar código*",TRUE,FALSE)</formula>
    </cfRule>
  </conditionalFormatting>
  <dataValidations count="3">
    <dataValidation type="list" errorStyle="warning" allowBlank="1" showInputMessage="1" showErrorMessage="1" error="Selecionar Referencial compatível" sqref="XEV1:XFD3" xr:uid="{00000000-0002-0000-1100-000000000000}">
      <formula1>DADOS</formula1>
    </dataValidation>
    <dataValidation type="list" allowBlank="1" showInputMessage="1" showErrorMessage="1" errorTitle="Entrar informação" error="Informar referencial de preço válido." sqref="B8:B12 B27:B31 B15:B17 B39:B40 B23:B24 B54:B55 B58 B90 B64:B65 B68 B74:B75 B78:B80 B86:B87 B43:B47 B97:B98 B101:B103 B109:B110 B113" xr:uid="{00000000-0002-0000-1100-000001000000}">
      <formula1>DADOS</formula1>
    </dataValidation>
    <dataValidation type="list" allowBlank="1" showInputMessage="1" showErrorMessage="1" errorTitle="Entrar informação" error="Defina o Tipo:_x000a_I = Insumo_x000a_C = Composição" sqref="A8:A12 A27:A31 A15:A17 A39:A40 A23:A24 A54:A55 A58 A90 A64:A65 A68 A74:A75 A78:A80 A86:A87 A43:A47 A97:A98 A101:A103 A109:A110 A113" xr:uid="{00000000-0002-0000-1100-000002000000}">
      <formula1>ETAPA</formula1>
    </dataValidation>
  </dataValidations>
  <printOptions horizontalCentered="1"/>
  <pageMargins left="0.39370078740157483" right="0.39370078740157483" top="1.7716535433070868" bottom="0.78740157480314965" header="0.39370078740157483" footer="0.39370078740157483"/>
  <pageSetup paperSize="9" scale="79" fitToHeight="0" pageOrder="overThenDown" orientation="portrait" useFirstPageNumber="1" r:id="rId1"/>
  <headerFooter alignWithMargins="0">
    <oddHeader>&amp;C&amp;G</oddHeader>
    <oddFooter>&amp;R&amp;"Glacial Indifference,Regular"&amp;8Página &amp;P/&amp;N</oddFooter>
  </headerFooter>
  <rowBreaks count="3" manualBreakCount="3">
    <brk id="34" max="8" man="1"/>
    <brk id="59" max="8" man="1"/>
    <brk id="91" max="8"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tabColor theme="9" tint="-0.499984740745262"/>
    <pageSetUpPr fitToPage="1"/>
  </sheetPr>
  <dimension ref="A1:XFC242"/>
  <sheetViews>
    <sheetView view="pageBreakPreview" zoomScaleNormal="100" zoomScaleSheetLayoutView="100" workbookViewId="0">
      <selection activeCell="E11" sqref="E11"/>
    </sheetView>
  </sheetViews>
  <sheetFormatPr defaultColWidth="0" defaultRowHeight="14.25" zeroHeight="1"/>
  <cols>
    <col min="1" max="1" width="16.25" style="70" customWidth="1"/>
    <col min="2" max="2" width="32.875" style="70" customWidth="1"/>
    <col min="3" max="3" width="30"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709" t="s">
        <v>773</v>
      </c>
      <c r="B1" s="709"/>
      <c r="C1" s="709"/>
      <c r="D1" s="709"/>
      <c r="E1" s="709"/>
    </row>
    <row r="2" spans="1:996 16376:16376" s="17" customFormat="1" ht="30" customHeight="1">
      <c r="A2" s="180" t="str">
        <f>BDI!$A$4</f>
        <v>OBRA:</v>
      </c>
      <c r="B2" s="710" t="str">
        <f>ORCAMENTO!C2</f>
        <v>CONSTRUÇÃO DE PARCÃO</v>
      </c>
      <c r="C2" s="710"/>
      <c r="D2" s="710"/>
      <c r="E2" s="710"/>
      <c r="F2" s="189"/>
      <c r="G2" s="160"/>
      <c r="H2" s="160"/>
      <c r="I2" s="160"/>
      <c r="J2" s="129"/>
      <c r="K2" s="12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0" t="s">
        <v>588</v>
      </c>
      <c r="B3" s="190" t="s">
        <v>590</v>
      </c>
      <c r="C3" s="190"/>
      <c r="D3" s="191" t="s">
        <v>15</v>
      </c>
      <c r="E3" s="191" t="s">
        <v>589</v>
      </c>
    </row>
    <row r="4" spans="1:996 16376:16376" ht="39.75" customHeight="1">
      <c r="A4" s="192">
        <v>1</v>
      </c>
      <c r="B4" s="711" t="s">
        <v>20823</v>
      </c>
      <c r="C4" s="712"/>
      <c r="D4" s="193" t="s">
        <v>15</v>
      </c>
      <c r="E4" s="194">
        <f>LARGE(E10:E11,1)</f>
        <v>75.900000000000006</v>
      </c>
    </row>
    <row r="5" spans="1:996 16376:16376" ht="5.65" customHeight="1">
      <c r="A5" s="195"/>
      <c r="B5" s="196"/>
      <c r="C5" s="195"/>
      <c r="D5" s="195"/>
      <c r="E5" s="195"/>
    </row>
    <row r="6" spans="1:996 16376:16376" ht="19.899999999999999" customHeight="1">
      <c r="A6" s="197" t="s">
        <v>760</v>
      </c>
      <c r="B6" s="197" t="s">
        <v>761</v>
      </c>
      <c r="C6" s="197" t="s">
        <v>767</v>
      </c>
      <c r="D6" s="713" t="s">
        <v>589</v>
      </c>
      <c r="E6" s="714"/>
    </row>
    <row r="7" spans="1:996 16376:16376" ht="31.5" customHeight="1">
      <c r="A7" s="198" t="s">
        <v>21065</v>
      </c>
      <c r="B7" s="199" t="s">
        <v>21064</v>
      </c>
      <c r="C7" s="200" t="s">
        <v>21066</v>
      </c>
      <c r="D7" s="201" t="s">
        <v>19</v>
      </c>
      <c r="E7" s="201">
        <v>77.19</v>
      </c>
    </row>
    <row r="8" spans="1:996 16376:16376" s="517" customFormat="1" ht="28.5" customHeight="1">
      <c r="A8" s="199" t="s">
        <v>21067</v>
      </c>
      <c r="B8" s="199" t="s">
        <v>21068</v>
      </c>
      <c r="C8" s="200" t="s">
        <v>21066</v>
      </c>
      <c r="D8" s="201" t="s">
        <v>19</v>
      </c>
      <c r="E8" s="201">
        <v>71.900000000000006</v>
      </c>
    </row>
    <row r="9" spans="1:996 16376:16376" s="491" customFormat="1" ht="28.5" customHeight="1">
      <c r="A9" s="532" t="s">
        <v>21070</v>
      </c>
      <c r="B9" s="199" t="s">
        <v>21069</v>
      </c>
      <c r="C9" s="200" t="s">
        <v>21066</v>
      </c>
      <c r="D9" s="201" t="s">
        <v>19</v>
      </c>
      <c r="E9" s="201">
        <v>75.900000000000006</v>
      </c>
    </row>
    <row r="10" spans="1:996 16376:16376">
      <c r="A10" s="431"/>
      <c r="B10" s="432"/>
      <c r="C10" s="433"/>
      <c r="D10" s="202" t="s">
        <v>762</v>
      </c>
      <c r="E10" s="203">
        <f>ROUND(AVERAGE(E7:E9),2)</f>
        <v>75</v>
      </c>
    </row>
    <row r="11" spans="1:996 16376:16376">
      <c r="A11" s="434"/>
      <c r="B11" s="435"/>
      <c r="C11" s="436"/>
      <c r="D11" s="202" t="s">
        <v>808</v>
      </c>
      <c r="E11" s="203">
        <f>ROUND(MEDIAN(E7:E9),2)</f>
        <v>75.900000000000006</v>
      </c>
    </row>
    <row r="12" spans="1:996 16376:16376" ht="20.25" hidden="1" customHeight="1"/>
    <row r="13" spans="1:996 16376:16376"/>
    <row r="14" spans="1:996 16376:16376"/>
    <row r="15" spans="1:996 16376:16376" s="517" customFormat="1">
      <c r="A15" s="523"/>
      <c r="B15" s="523"/>
      <c r="C15" s="523"/>
      <c r="D15" s="524"/>
      <c r="E15" s="525"/>
    </row>
    <row r="16" spans="1:996 16376:16376">
      <c r="A16" s="496" t="s">
        <v>7481</v>
      </c>
      <c r="B16" s="688" t="str">
        <f>ORCAMENTO!E61</f>
        <v>BAIXO GUANDU - ES, 09 DE FEVEREIRO DE 2026.</v>
      </c>
      <c r="C16" s="688"/>
      <c r="D16" s="688"/>
    </row>
    <row r="17" spans="3:6" ht="15" thickBot="1">
      <c r="C17" s="643"/>
      <c r="D17" s="643"/>
      <c r="E17" s="643"/>
      <c r="F17" s="643"/>
    </row>
    <row r="18" spans="3:6">
      <c r="C18" s="641" t="s">
        <v>7482</v>
      </c>
      <c r="D18" s="641"/>
      <c r="E18" s="641"/>
      <c r="F18" s="641"/>
    </row>
    <row r="19" spans="3:6">
      <c r="C19" s="642" t="s">
        <v>7483</v>
      </c>
      <c r="D19" s="642"/>
      <c r="E19" s="642"/>
      <c r="F19" s="642"/>
    </row>
    <row r="20" spans="3:6"/>
    <row r="21" spans="3:6"/>
    <row r="22" spans="3:6"/>
    <row r="23" spans="3:6"/>
    <row r="24" spans="3:6"/>
    <row r="25" spans="3:6"/>
    <row r="26" spans="3:6"/>
    <row r="27" spans="3:6"/>
    <row r="28" spans="3:6"/>
    <row r="29" spans="3:6"/>
    <row r="30" spans="3:6"/>
    <row r="31" spans="3: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3"/>
    <row r="234"/>
    <row r="235"/>
    <row r="236"/>
    <row r="237"/>
    <row r="238"/>
    <row r="239"/>
    <row r="240"/>
    <row r="241"/>
    <row r="242"/>
  </sheetData>
  <mergeCells count="8">
    <mergeCell ref="A1:E1"/>
    <mergeCell ref="B2:E2"/>
    <mergeCell ref="B4:C4"/>
    <mergeCell ref="D6:E6"/>
    <mergeCell ref="C19:F19"/>
    <mergeCell ref="B16:D16"/>
    <mergeCell ref="C17:F17"/>
    <mergeCell ref="C18:F18"/>
  </mergeCells>
  <dataValidations disablePrompts="1" count="1">
    <dataValidation type="list" errorStyle="warning" allowBlank="1" showInputMessage="1" showErrorMessage="1" error="Selecionar Referencial compatível" sqref="XEV2:XFD2" xr:uid="{00000000-0002-0000-1200-000000000000}">
      <formula1>DADOS</formula1>
    </dataValidation>
  </dataValidations>
  <printOptions horizontalCentered="1"/>
  <pageMargins left="0.39370078740157483" right="0.39370078740157483" top="0.59055118110236227" bottom="0.59055118110236227" header="0.39370078740157483" footer="0.39370078740157483"/>
  <pageSetup paperSize="9" scale="85" fitToHeight="0" pageOrder="overThenDown" orientation="portrait" useFirstPageNumber="1" r:id="rId1"/>
  <headerFooter alignWithMargins="0">
    <oddFooter>&amp;R&amp;10Página &amp;P de &amp;N</oddFooter>
  </headerFooter>
  <rowBreaks count="1" manualBreakCount="1">
    <brk id="2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MC9971"/>
  <sheetViews>
    <sheetView zoomScale="77" zoomScaleNormal="77" workbookViewId="0">
      <pane ySplit="2" topLeftCell="A3" activePane="bottomLeft" state="frozen"/>
      <selection pane="bottomLeft" activeCell="B16" sqref="B16"/>
    </sheetView>
  </sheetViews>
  <sheetFormatPr defaultColWidth="0" defaultRowHeight="11.25" outlineLevelCol="1"/>
  <cols>
    <col min="1" max="1" width="18.75" style="256" customWidth="1"/>
    <col min="2" max="2" width="210.875" style="133" customWidth="1"/>
    <col min="3" max="3" width="5.625" style="134" customWidth="1"/>
    <col min="4" max="4" width="15.625" style="135"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18" ht="21" customHeight="1">
      <c r="A1" s="136" t="s">
        <v>1036</v>
      </c>
      <c r="B1" s="130">
        <v>45717</v>
      </c>
      <c r="C1" s="266" t="s">
        <v>800</v>
      </c>
      <c r="D1" s="266"/>
    </row>
    <row r="2" spans="1:18" ht="21" customHeight="1">
      <c r="A2" s="255" t="s">
        <v>743</v>
      </c>
      <c r="B2" s="131" t="s">
        <v>590</v>
      </c>
      <c r="C2" s="131" t="s">
        <v>15</v>
      </c>
      <c r="D2" s="132" t="s">
        <v>736</v>
      </c>
    </row>
    <row r="3" spans="1:18" ht="12.75">
      <c r="A3" s="145">
        <v>104658</v>
      </c>
      <c r="B3" s="102" t="s">
        <v>21676</v>
      </c>
      <c r="C3" s="145" t="s">
        <v>4</v>
      </c>
      <c r="D3" s="535">
        <v>252.89</v>
      </c>
      <c r="E3" s="536">
        <v>0</v>
      </c>
      <c r="F3" s="535">
        <v>153.13</v>
      </c>
      <c r="G3" s="536">
        <v>0</v>
      </c>
      <c r="H3" s="535">
        <v>223.52</v>
      </c>
      <c r="I3" s="536">
        <v>0</v>
      </c>
      <c r="J3" s="535">
        <v>193.33</v>
      </c>
      <c r="K3" s="536">
        <v>0</v>
      </c>
      <c r="L3" s="535">
        <v>160.72</v>
      </c>
      <c r="M3" s="536">
        <v>0</v>
      </c>
      <c r="N3" s="535">
        <v>156.53</v>
      </c>
      <c r="O3" s="536">
        <v>0</v>
      </c>
      <c r="P3" s="535">
        <v>186.25</v>
      </c>
      <c r="Q3" s="536">
        <v>0</v>
      </c>
      <c r="R3" s="535">
        <v>181.02</v>
      </c>
    </row>
    <row r="4" spans="1:18" ht="12.75">
      <c r="A4" s="145">
        <v>105002</v>
      </c>
      <c r="B4" s="102" t="s">
        <v>21677</v>
      </c>
      <c r="C4" s="145" t="s">
        <v>2</v>
      </c>
      <c r="D4" s="535">
        <v>1044.56</v>
      </c>
      <c r="E4" s="536">
        <v>5.0000000000000001E-4</v>
      </c>
      <c r="F4" s="535">
        <v>710.15</v>
      </c>
      <c r="G4" s="536">
        <v>0</v>
      </c>
      <c r="H4" s="535">
        <v>924.58</v>
      </c>
      <c r="I4" s="536">
        <v>5.9999999999999995E-4</v>
      </c>
      <c r="J4" s="535">
        <v>886.75</v>
      </c>
      <c r="K4" s="536">
        <v>0</v>
      </c>
      <c r="L4" s="535">
        <v>830.02</v>
      </c>
      <c r="M4" s="536">
        <v>0</v>
      </c>
      <c r="N4" s="535">
        <v>765.88</v>
      </c>
      <c r="O4" s="536">
        <v>0</v>
      </c>
      <c r="P4" s="535">
        <v>813.32</v>
      </c>
      <c r="Q4" s="536">
        <v>0</v>
      </c>
      <c r="R4" s="535">
        <v>762.16</v>
      </c>
    </row>
    <row r="5" spans="1:18" ht="12.75">
      <c r="A5" s="145">
        <v>105004</v>
      </c>
      <c r="B5" s="102" t="s">
        <v>21678</v>
      </c>
      <c r="C5" s="145" t="s">
        <v>4</v>
      </c>
      <c r="D5" s="535">
        <v>180.23</v>
      </c>
      <c r="E5" s="536">
        <v>5.9999999999999995E-4</v>
      </c>
      <c r="F5" s="535">
        <v>120.22</v>
      </c>
      <c r="G5" s="536">
        <v>0</v>
      </c>
      <c r="H5" s="535">
        <v>158.5</v>
      </c>
      <c r="I5" s="536">
        <v>5.9999999999999995E-4</v>
      </c>
      <c r="J5" s="535">
        <v>152.55000000000001</v>
      </c>
      <c r="K5" s="536">
        <v>0</v>
      </c>
      <c r="L5" s="535">
        <v>142.41</v>
      </c>
      <c r="M5" s="536">
        <v>0</v>
      </c>
      <c r="N5" s="535">
        <v>130.38</v>
      </c>
      <c r="O5" s="536">
        <v>0</v>
      </c>
      <c r="P5" s="535">
        <v>139.11000000000001</v>
      </c>
      <c r="Q5" s="536">
        <v>0</v>
      </c>
      <c r="R5" s="535">
        <v>129.61000000000001</v>
      </c>
    </row>
    <row r="6" spans="1:18" ht="12.75">
      <c r="A6" s="145">
        <v>105003</v>
      </c>
      <c r="B6" s="102" t="s">
        <v>21679</v>
      </c>
      <c r="C6" s="145" t="s">
        <v>2</v>
      </c>
      <c r="D6" s="535">
        <v>1577.39</v>
      </c>
      <c r="E6" s="536">
        <v>4.0500000000000001E-2</v>
      </c>
      <c r="F6" s="535">
        <v>1107</v>
      </c>
      <c r="G6" s="536">
        <v>6.0699999999999997E-2</v>
      </c>
      <c r="H6" s="535">
        <v>1482.78</v>
      </c>
      <c r="I6" s="536">
        <v>4.3099999999999999E-2</v>
      </c>
      <c r="J6" s="535">
        <v>1311.22</v>
      </c>
      <c r="K6" s="536">
        <v>4.8300000000000003E-2</v>
      </c>
      <c r="L6" s="535">
        <v>1357.69</v>
      </c>
      <c r="M6" s="536">
        <v>4.6699999999999998E-2</v>
      </c>
      <c r="N6" s="535">
        <v>1239.23</v>
      </c>
      <c r="O6" s="536">
        <v>5.11E-2</v>
      </c>
      <c r="P6" s="535">
        <v>1297.17</v>
      </c>
      <c r="Q6" s="536">
        <v>5.1799999999999999E-2</v>
      </c>
      <c r="R6" s="535">
        <v>1276.33</v>
      </c>
    </row>
    <row r="7" spans="1:18" ht="12.75">
      <c r="A7" s="145">
        <v>105005</v>
      </c>
      <c r="B7" s="102" t="s">
        <v>21680</v>
      </c>
      <c r="C7" s="145" t="s">
        <v>4</v>
      </c>
      <c r="D7" s="535">
        <v>278.89</v>
      </c>
      <c r="E7" s="536">
        <v>4.24E-2</v>
      </c>
      <c r="F7" s="535">
        <v>193.7</v>
      </c>
      <c r="G7" s="536">
        <v>6.4100000000000004E-2</v>
      </c>
      <c r="H7" s="535">
        <v>261.86</v>
      </c>
      <c r="I7" s="536">
        <v>4.5199999999999997E-2</v>
      </c>
      <c r="J7" s="535">
        <v>231.13</v>
      </c>
      <c r="K7" s="536">
        <v>5.0799999999999998E-2</v>
      </c>
      <c r="L7" s="535">
        <v>240.12</v>
      </c>
      <c r="M7" s="536">
        <v>4.8899999999999999E-2</v>
      </c>
      <c r="N7" s="535">
        <v>218.03</v>
      </c>
      <c r="O7" s="536">
        <v>5.3800000000000001E-2</v>
      </c>
      <c r="P7" s="535">
        <v>228.69</v>
      </c>
      <c r="Q7" s="536">
        <v>5.4300000000000001E-2</v>
      </c>
      <c r="R7" s="535">
        <v>224.81</v>
      </c>
    </row>
    <row r="8" spans="1:18" ht="12.75">
      <c r="A8" s="145">
        <v>105006</v>
      </c>
      <c r="B8" s="102" t="s">
        <v>21681</v>
      </c>
      <c r="C8" s="145" t="s">
        <v>2</v>
      </c>
      <c r="D8" s="535">
        <v>0</v>
      </c>
      <c r="E8" s="536"/>
      <c r="F8" s="535">
        <v>0</v>
      </c>
      <c r="G8" s="536"/>
      <c r="H8" s="535">
        <v>0</v>
      </c>
      <c r="I8" s="536"/>
      <c r="J8" s="535">
        <v>0</v>
      </c>
      <c r="K8" s="536"/>
      <c r="L8" s="535">
        <v>0</v>
      </c>
      <c r="M8" s="536"/>
      <c r="N8" s="535">
        <v>0</v>
      </c>
      <c r="O8" s="536"/>
      <c r="P8" s="535">
        <v>0</v>
      </c>
      <c r="Q8" s="536"/>
      <c r="R8" s="535">
        <v>0</v>
      </c>
    </row>
    <row r="9" spans="1:18" ht="12.75">
      <c r="A9" s="145">
        <v>104999</v>
      </c>
      <c r="B9" s="102" t="s">
        <v>21682</v>
      </c>
      <c r="C9" s="145" t="s">
        <v>2</v>
      </c>
      <c r="D9" s="535">
        <v>0</v>
      </c>
      <c r="E9" s="536"/>
      <c r="F9" s="535">
        <v>0</v>
      </c>
      <c r="G9" s="536"/>
      <c r="H9" s="535">
        <v>0</v>
      </c>
      <c r="I9" s="536"/>
      <c r="J9" s="535">
        <v>0</v>
      </c>
      <c r="K9" s="536"/>
      <c r="L9" s="535">
        <v>0</v>
      </c>
      <c r="M9" s="536"/>
      <c r="N9" s="535">
        <v>0</v>
      </c>
      <c r="O9" s="536"/>
      <c r="P9" s="535">
        <v>0</v>
      </c>
      <c r="Q9" s="536"/>
      <c r="R9" s="535">
        <v>0</v>
      </c>
    </row>
    <row r="10" spans="1:18" ht="12.75">
      <c r="A10" s="145">
        <v>105000</v>
      </c>
      <c r="B10" s="102" t="s">
        <v>21683</v>
      </c>
      <c r="C10" s="145" t="s">
        <v>1</v>
      </c>
      <c r="D10" s="535">
        <v>1491.19</v>
      </c>
      <c r="E10" s="536">
        <v>0.42430000000000001</v>
      </c>
      <c r="F10" s="535">
        <v>1186.5999999999999</v>
      </c>
      <c r="G10" s="536">
        <v>0.52990000000000004</v>
      </c>
      <c r="H10" s="535">
        <v>1395.91</v>
      </c>
      <c r="I10" s="536">
        <v>0.45600000000000002</v>
      </c>
      <c r="J10" s="535">
        <v>1253.22</v>
      </c>
      <c r="K10" s="536">
        <v>0.50170000000000003</v>
      </c>
      <c r="L10" s="535">
        <v>1369.55</v>
      </c>
      <c r="M10" s="536">
        <v>0</v>
      </c>
      <c r="N10" s="535">
        <v>1214.0999999999999</v>
      </c>
      <c r="O10" s="536">
        <v>0.51790000000000003</v>
      </c>
      <c r="P10" s="535">
        <v>1267.46</v>
      </c>
      <c r="Q10" s="536">
        <v>0.49909999999999999</v>
      </c>
      <c r="R10" s="535">
        <v>1525.38</v>
      </c>
    </row>
    <row r="11" spans="1:18" ht="12.75">
      <c r="A11" s="145">
        <v>105001</v>
      </c>
      <c r="B11" s="102" t="s">
        <v>21684</v>
      </c>
      <c r="C11" s="145" t="s">
        <v>1</v>
      </c>
      <c r="D11" s="535">
        <v>1580.04</v>
      </c>
      <c r="E11" s="536">
        <v>0.40039999999999998</v>
      </c>
      <c r="F11" s="535">
        <v>1219.58</v>
      </c>
      <c r="G11" s="536">
        <v>0.51559999999999995</v>
      </c>
      <c r="H11" s="535">
        <v>1449.64</v>
      </c>
      <c r="I11" s="536">
        <v>0.43909999999999999</v>
      </c>
      <c r="J11" s="535">
        <v>1304.8399999999999</v>
      </c>
      <c r="K11" s="536">
        <v>0.4819</v>
      </c>
      <c r="L11" s="535">
        <v>1405.57</v>
      </c>
      <c r="M11" s="536">
        <v>0</v>
      </c>
      <c r="N11" s="535">
        <v>1246.1400000000001</v>
      </c>
      <c r="O11" s="536">
        <v>0.50460000000000005</v>
      </c>
      <c r="P11" s="535">
        <v>1304.8599999999999</v>
      </c>
      <c r="Q11" s="536">
        <v>0.48480000000000001</v>
      </c>
      <c r="R11" s="535">
        <v>1563.44</v>
      </c>
    </row>
    <row r="12" spans="1:18" ht="12.75">
      <c r="A12" s="145">
        <v>89306</v>
      </c>
      <c r="B12" s="102" t="s">
        <v>21685</v>
      </c>
      <c r="C12" s="145" t="s">
        <v>4</v>
      </c>
      <c r="D12" s="535">
        <v>119.63</v>
      </c>
      <c r="E12" s="536">
        <v>2.9999999999999997E-4</v>
      </c>
      <c r="F12" s="535">
        <v>99.16</v>
      </c>
      <c r="G12" s="536">
        <v>0</v>
      </c>
      <c r="H12" s="535">
        <v>106.42</v>
      </c>
      <c r="I12" s="536">
        <v>4.0000000000000002E-4</v>
      </c>
      <c r="J12" s="535">
        <v>100.72</v>
      </c>
      <c r="K12" s="536">
        <v>0</v>
      </c>
      <c r="L12" s="535">
        <v>110.79</v>
      </c>
      <c r="M12" s="536">
        <v>0</v>
      </c>
      <c r="N12" s="535">
        <v>101.39</v>
      </c>
      <c r="O12" s="536">
        <v>0</v>
      </c>
      <c r="P12" s="535">
        <v>116.15</v>
      </c>
      <c r="Q12" s="536">
        <v>0</v>
      </c>
      <c r="R12" s="535">
        <v>104.2</v>
      </c>
    </row>
    <row r="13" spans="1:18" ht="12.75">
      <c r="A13" s="145">
        <v>89307</v>
      </c>
      <c r="B13" s="102" t="s">
        <v>21686</v>
      </c>
      <c r="C13" s="145" t="s">
        <v>4</v>
      </c>
      <c r="D13" s="535">
        <v>122.34</v>
      </c>
      <c r="E13" s="536">
        <v>0</v>
      </c>
      <c r="F13" s="535">
        <v>101.83</v>
      </c>
      <c r="G13" s="536">
        <v>0</v>
      </c>
      <c r="H13" s="535">
        <v>108.66</v>
      </c>
      <c r="I13" s="536">
        <v>0</v>
      </c>
      <c r="J13" s="535">
        <v>102.82</v>
      </c>
      <c r="K13" s="536">
        <v>0</v>
      </c>
      <c r="L13" s="535">
        <v>111.82</v>
      </c>
      <c r="M13" s="536">
        <v>0</v>
      </c>
      <c r="N13" s="535">
        <v>103.41</v>
      </c>
      <c r="O13" s="536">
        <v>0</v>
      </c>
      <c r="P13" s="535">
        <v>118.69</v>
      </c>
      <c r="Q13" s="536">
        <v>0</v>
      </c>
      <c r="R13" s="535">
        <v>106.52</v>
      </c>
    </row>
    <row r="14" spans="1:18" ht="12.75">
      <c r="A14" s="145">
        <v>89290</v>
      </c>
      <c r="B14" s="102" t="s">
        <v>21687</v>
      </c>
      <c r="C14" s="145" t="s">
        <v>4</v>
      </c>
      <c r="D14" s="535">
        <v>100.01</v>
      </c>
      <c r="E14" s="536">
        <v>2.9999999999999997E-4</v>
      </c>
      <c r="F14" s="535">
        <v>83.65</v>
      </c>
      <c r="G14" s="536">
        <v>0</v>
      </c>
      <c r="H14" s="535">
        <v>87.32</v>
      </c>
      <c r="I14" s="536">
        <v>2.9999999999999997E-4</v>
      </c>
      <c r="J14" s="535">
        <v>84.85</v>
      </c>
      <c r="K14" s="536">
        <v>0</v>
      </c>
      <c r="L14" s="535">
        <v>91.2</v>
      </c>
      <c r="M14" s="536">
        <v>0</v>
      </c>
      <c r="N14" s="535">
        <v>83.68</v>
      </c>
      <c r="O14" s="536">
        <v>0</v>
      </c>
      <c r="P14" s="535">
        <v>97.28</v>
      </c>
      <c r="Q14" s="536">
        <v>0</v>
      </c>
      <c r="R14" s="535">
        <v>85.66</v>
      </c>
    </row>
    <row r="15" spans="1:18" ht="12.75">
      <c r="A15" s="145">
        <v>89291</v>
      </c>
      <c r="B15" s="102" t="s">
        <v>21688</v>
      </c>
      <c r="C15" s="145" t="s">
        <v>4</v>
      </c>
      <c r="D15" s="535">
        <v>102.02</v>
      </c>
      <c r="E15" s="536">
        <v>0</v>
      </c>
      <c r="F15" s="535">
        <v>85.63</v>
      </c>
      <c r="G15" s="536">
        <v>0</v>
      </c>
      <c r="H15" s="535">
        <v>89</v>
      </c>
      <c r="I15" s="536">
        <v>0</v>
      </c>
      <c r="J15" s="535">
        <v>86.42</v>
      </c>
      <c r="K15" s="536">
        <v>0</v>
      </c>
      <c r="L15" s="535">
        <v>91.97</v>
      </c>
      <c r="M15" s="536">
        <v>0</v>
      </c>
      <c r="N15" s="535">
        <v>85.18</v>
      </c>
      <c r="O15" s="536">
        <v>0</v>
      </c>
      <c r="P15" s="535">
        <v>99.17</v>
      </c>
      <c r="Q15" s="536">
        <v>0</v>
      </c>
      <c r="R15" s="535">
        <v>87.38</v>
      </c>
    </row>
    <row r="16" spans="1:18" ht="12.75">
      <c r="A16" s="145">
        <v>89298</v>
      </c>
      <c r="B16" s="102" t="s">
        <v>21689</v>
      </c>
      <c r="C16" s="145" t="s">
        <v>4</v>
      </c>
      <c r="D16" s="535">
        <v>105.03</v>
      </c>
      <c r="E16" s="536">
        <v>4.0000000000000002E-4</v>
      </c>
      <c r="F16" s="535">
        <v>87.22</v>
      </c>
      <c r="G16" s="536">
        <v>0</v>
      </c>
      <c r="H16" s="535">
        <v>91.36</v>
      </c>
      <c r="I16" s="536">
        <v>4.0000000000000002E-4</v>
      </c>
      <c r="J16" s="535">
        <v>88.84</v>
      </c>
      <c r="K16" s="536">
        <v>0</v>
      </c>
      <c r="L16" s="535">
        <v>95.63</v>
      </c>
      <c r="M16" s="536">
        <v>0</v>
      </c>
      <c r="N16" s="535">
        <v>87.4</v>
      </c>
      <c r="O16" s="536">
        <v>0</v>
      </c>
      <c r="P16" s="535">
        <v>101.48</v>
      </c>
      <c r="Q16" s="536">
        <v>0</v>
      </c>
      <c r="R16" s="535">
        <v>89.27</v>
      </c>
    </row>
    <row r="17" spans="1:18" ht="12.75">
      <c r="A17" s="145">
        <v>89299</v>
      </c>
      <c r="B17" s="102" t="s">
        <v>21690</v>
      </c>
      <c r="C17" s="145" t="s">
        <v>4</v>
      </c>
      <c r="D17" s="535">
        <v>107.45</v>
      </c>
      <c r="E17" s="536">
        <v>0</v>
      </c>
      <c r="F17" s="535">
        <v>89.61</v>
      </c>
      <c r="G17" s="536">
        <v>0</v>
      </c>
      <c r="H17" s="535">
        <v>93.37</v>
      </c>
      <c r="I17" s="536">
        <v>0</v>
      </c>
      <c r="J17" s="535">
        <v>90.72</v>
      </c>
      <c r="K17" s="536">
        <v>0</v>
      </c>
      <c r="L17" s="535">
        <v>96.55</v>
      </c>
      <c r="M17" s="536">
        <v>0</v>
      </c>
      <c r="N17" s="535">
        <v>89.2</v>
      </c>
      <c r="O17" s="536">
        <v>0</v>
      </c>
      <c r="P17" s="535">
        <v>103.76</v>
      </c>
      <c r="Q17" s="536">
        <v>0</v>
      </c>
      <c r="R17" s="535">
        <v>91.34</v>
      </c>
    </row>
    <row r="18" spans="1:18" ht="12.75">
      <c r="A18" s="145">
        <v>89282</v>
      </c>
      <c r="B18" s="102" t="s">
        <v>21691</v>
      </c>
      <c r="C18" s="145" t="s">
        <v>4</v>
      </c>
      <c r="D18" s="535">
        <v>90.93</v>
      </c>
      <c r="E18" s="536">
        <v>2.9999999999999997E-4</v>
      </c>
      <c r="F18" s="535">
        <v>76.28</v>
      </c>
      <c r="G18" s="536">
        <v>0</v>
      </c>
      <c r="H18" s="535">
        <v>77.819999999999993</v>
      </c>
      <c r="I18" s="536">
        <v>4.0000000000000002E-4</v>
      </c>
      <c r="J18" s="535">
        <v>77.489999999999995</v>
      </c>
      <c r="K18" s="536">
        <v>0</v>
      </c>
      <c r="L18" s="535">
        <v>81.7</v>
      </c>
      <c r="M18" s="536">
        <v>0</v>
      </c>
      <c r="N18" s="535">
        <v>74.87</v>
      </c>
      <c r="O18" s="536">
        <v>0</v>
      </c>
      <c r="P18" s="535">
        <v>88.13</v>
      </c>
      <c r="Q18" s="536">
        <v>0</v>
      </c>
      <c r="R18" s="535">
        <v>76.25</v>
      </c>
    </row>
    <row r="19" spans="1:18" ht="12.75">
      <c r="A19" s="145">
        <v>89283</v>
      </c>
      <c r="B19" s="102" t="s">
        <v>21692</v>
      </c>
      <c r="C19" s="145" t="s">
        <v>4</v>
      </c>
      <c r="D19" s="535">
        <v>92.75</v>
      </c>
      <c r="E19" s="536">
        <v>0</v>
      </c>
      <c r="F19" s="535">
        <v>78.069999999999993</v>
      </c>
      <c r="G19" s="536">
        <v>0</v>
      </c>
      <c r="H19" s="535">
        <v>79.33</v>
      </c>
      <c r="I19" s="536">
        <v>0</v>
      </c>
      <c r="J19" s="535">
        <v>78.900000000000006</v>
      </c>
      <c r="K19" s="536">
        <v>0</v>
      </c>
      <c r="L19" s="535">
        <v>82.39</v>
      </c>
      <c r="M19" s="536">
        <v>0</v>
      </c>
      <c r="N19" s="535">
        <v>76.22</v>
      </c>
      <c r="O19" s="536">
        <v>0</v>
      </c>
      <c r="P19" s="535">
        <v>89.84</v>
      </c>
      <c r="Q19" s="536">
        <v>0</v>
      </c>
      <c r="R19" s="535">
        <v>77.8</v>
      </c>
    </row>
    <row r="20" spans="1:18" ht="12.75">
      <c r="A20" s="145">
        <v>89480</v>
      </c>
      <c r="B20" s="102" t="s">
        <v>21693</v>
      </c>
      <c r="C20" s="145" t="s">
        <v>4</v>
      </c>
      <c r="D20" s="535">
        <v>218.9</v>
      </c>
      <c r="E20" s="536">
        <v>1E-4</v>
      </c>
      <c r="F20" s="535">
        <v>144.44</v>
      </c>
      <c r="G20" s="536">
        <v>0</v>
      </c>
      <c r="H20" s="535">
        <v>180.78</v>
      </c>
      <c r="I20" s="536">
        <v>2.0000000000000001E-4</v>
      </c>
      <c r="J20" s="535">
        <v>167.15</v>
      </c>
      <c r="K20" s="536">
        <v>0</v>
      </c>
      <c r="L20" s="535">
        <v>152.21</v>
      </c>
      <c r="M20" s="536">
        <v>0</v>
      </c>
      <c r="N20" s="535">
        <v>168.78</v>
      </c>
      <c r="O20" s="536">
        <v>0</v>
      </c>
      <c r="P20" s="535">
        <v>184.79</v>
      </c>
      <c r="Q20" s="536">
        <v>0</v>
      </c>
      <c r="R20" s="535">
        <v>168.47</v>
      </c>
    </row>
    <row r="21" spans="1:18" ht="12.75">
      <c r="A21" s="145">
        <v>89464</v>
      </c>
      <c r="B21" s="102" t="s">
        <v>21694</v>
      </c>
      <c r="C21" s="145" t="s">
        <v>4</v>
      </c>
      <c r="D21" s="535">
        <v>194.71</v>
      </c>
      <c r="E21" s="536">
        <v>1E-4</v>
      </c>
      <c r="F21" s="535">
        <v>125.12</v>
      </c>
      <c r="G21" s="536">
        <v>0</v>
      </c>
      <c r="H21" s="535">
        <v>157.09</v>
      </c>
      <c r="I21" s="536">
        <v>1E-4</v>
      </c>
      <c r="J21" s="535">
        <v>147.43</v>
      </c>
      <c r="K21" s="536">
        <v>0</v>
      </c>
      <c r="L21" s="535">
        <v>128.37</v>
      </c>
      <c r="M21" s="536">
        <v>0</v>
      </c>
      <c r="N21" s="535">
        <v>146.97</v>
      </c>
      <c r="O21" s="536">
        <v>0</v>
      </c>
      <c r="P21" s="535">
        <v>161.66999999999999</v>
      </c>
      <c r="Q21" s="536">
        <v>0</v>
      </c>
      <c r="R21" s="535">
        <v>145.54</v>
      </c>
    </row>
    <row r="22" spans="1:18" ht="12.75">
      <c r="A22" s="145">
        <v>89478</v>
      </c>
      <c r="B22" s="102" t="s">
        <v>21695</v>
      </c>
      <c r="C22" s="145" t="s">
        <v>4</v>
      </c>
      <c r="D22" s="535">
        <v>187.36</v>
      </c>
      <c r="E22" s="536">
        <v>2.0000000000000001E-4</v>
      </c>
      <c r="F22" s="535">
        <v>124.49</v>
      </c>
      <c r="G22" s="536">
        <v>0</v>
      </c>
      <c r="H22" s="535">
        <v>156.16</v>
      </c>
      <c r="I22" s="536">
        <v>2.0000000000000001E-4</v>
      </c>
      <c r="J22" s="535">
        <v>142.44999999999999</v>
      </c>
      <c r="K22" s="536">
        <v>0</v>
      </c>
      <c r="L22" s="535">
        <v>133.59</v>
      </c>
      <c r="M22" s="536">
        <v>0</v>
      </c>
      <c r="N22" s="535">
        <v>145.6</v>
      </c>
      <c r="O22" s="536">
        <v>0</v>
      </c>
      <c r="P22" s="535">
        <v>159.85</v>
      </c>
      <c r="Q22" s="536">
        <v>0</v>
      </c>
      <c r="R22" s="535">
        <v>146.35</v>
      </c>
    </row>
    <row r="23" spans="1:18" ht="12.75">
      <c r="A23" s="145">
        <v>89462</v>
      </c>
      <c r="B23" s="102" t="s">
        <v>21696</v>
      </c>
      <c r="C23" s="145" t="s">
        <v>4</v>
      </c>
      <c r="D23" s="535">
        <v>164.21</v>
      </c>
      <c r="E23" s="536">
        <v>1E-4</v>
      </c>
      <c r="F23" s="535">
        <v>106.27</v>
      </c>
      <c r="G23" s="536">
        <v>0</v>
      </c>
      <c r="H23" s="535">
        <v>133.63</v>
      </c>
      <c r="I23" s="536">
        <v>1E-4</v>
      </c>
      <c r="J23" s="535">
        <v>123.99</v>
      </c>
      <c r="K23" s="536">
        <v>0</v>
      </c>
      <c r="L23" s="535">
        <v>110.81</v>
      </c>
      <c r="M23" s="536">
        <v>0</v>
      </c>
      <c r="N23" s="535">
        <v>124.86</v>
      </c>
      <c r="O23" s="536">
        <v>0</v>
      </c>
      <c r="P23" s="535">
        <v>137.63</v>
      </c>
      <c r="Q23" s="536">
        <v>0</v>
      </c>
      <c r="R23" s="535">
        <v>124.41</v>
      </c>
    </row>
    <row r="24" spans="1:18" ht="12.75">
      <c r="A24" s="145">
        <v>104444</v>
      </c>
      <c r="B24" s="102" t="s">
        <v>21697</v>
      </c>
      <c r="C24" s="145" t="s">
        <v>4</v>
      </c>
      <c r="D24" s="535">
        <v>0</v>
      </c>
      <c r="E24" s="536"/>
      <c r="F24" s="535">
        <v>0</v>
      </c>
      <c r="G24" s="536"/>
      <c r="H24" s="535">
        <v>0</v>
      </c>
      <c r="I24" s="536"/>
      <c r="J24" s="535">
        <v>0</v>
      </c>
      <c r="K24" s="536"/>
      <c r="L24" s="535">
        <v>0</v>
      </c>
      <c r="M24" s="536"/>
      <c r="N24" s="535">
        <v>0</v>
      </c>
      <c r="O24" s="536"/>
      <c r="P24" s="535">
        <v>0</v>
      </c>
      <c r="Q24" s="536"/>
      <c r="R24" s="535">
        <v>0</v>
      </c>
    </row>
    <row r="25" spans="1:18" ht="12.75">
      <c r="A25" s="145">
        <v>104442</v>
      </c>
      <c r="B25" s="102" t="s">
        <v>21698</v>
      </c>
      <c r="C25" s="145" t="s">
        <v>4</v>
      </c>
      <c r="D25" s="535">
        <v>0</v>
      </c>
      <c r="E25" s="536"/>
      <c r="F25" s="535">
        <v>0</v>
      </c>
      <c r="G25" s="536"/>
      <c r="H25" s="535">
        <v>0</v>
      </c>
      <c r="I25" s="536"/>
      <c r="J25" s="535">
        <v>0</v>
      </c>
      <c r="K25" s="536"/>
      <c r="L25" s="535">
        <v>0</v>
      </c>
      <c r="M25" s="536"/>
      <c r="N25" s="535">
        <v>0</v>
      </c>
      <c r="O25" s="536"/>
      <c r="P25" s="535">
        <v>0</v>
      </c>
      <c r="Q25" s="536"/>
      <c r="R25" s="535">
        <v>0</v>
      </c>
    </row>
    <row r="26" spans="1:18" ht="12.75">
      <c r="A26" s="145">
        <v>89472</v>
      </c>
      <c r="B26" s="102" t="s">
        <v>21699</v>
      </c>
      <c r="C26" s="145" t="s">
        <v>4</v>
      </c>
      <c r="D26" s="535">
        <v>171.47</v>
      </c>
      <c r="E26" s="536">
        <v>2.0000000000000001E-4</v>
      </c>
      <c r="F26" s="535">
        <v>109.79</v>
      </c>
      <c r="G26" s="536">
        <v>0</v>
      </c>
      <c r="H26" s="535">
        <v>138.05000000000001</v>
      </c>
      <c r="I26" s="536">
        <v>2.0000000000000001E-4</v>
      </c>
      <c r="J26" s="535">
        <v>130.02000000000001</v>
      </c>
      <c r="K26" s="536">
        <v>0</v>
      </c>
      <c r="L26" s="535">
        <v>113.67</v>
      </c>
      <c r="M26" s="536">
        <v>0</v>
      </c>
      <c r="N26" s="535">
        <v>128.9</v>
      </c>
      <c r="O26" s="536">
        <v>0</v>
      </c>
      <c r="P26" s="535">
        <v>141.63</v>
      </c>
      <c r="Q26" s="536">
        <v>0</v>
      </c>
      <c r="R26" s="535">
        <v>127.12</v>
      </c>
    </row>
    <row r="27" spans="1:18" ht="15" customHeight="1">
      <c r="A27" s="145">
        <v>89455</v>
      </c>
      <c r="B27" s="102" t="s">
        <v>21700</v>
      </c>
      <c r="C27" s="145" t="s">
        <v>4</v>
      </c>
      <c r="D27" s="535">
        <v>155.77000000000001</v>
      </c>
      <c r="E27" s="536">
        <v>1E-4</v>
      </c>
      <c r="F27" s="535">
        <v>97.58</v>
      </c>
      <c r="G27" s="536">
        <v>0</v>
      </c>
      <c r="H27" s="535">
        <v>123.02</v>
      </c>
      <c r="I27" s="536">
        <v>2.0000000000000001E-4</v>
      </c>
      <c r="J27" s="535">
        <v>117.27</v>
      </c>
      <c r="K27" s="536">
        <v>0</v>
      </c>
      <c r="L27" s="535">
        <v>98.46</v>
      </c>
      <c r="M27" s="536">
        <v>0</v>
      </c>
      <c r="N27" s="535">
        <v>115.11</v>
      </c>
      <c r="O27" s="536">
        <v>0</v>
      </c>
      <c r="P27" s="535">
        <v>127.05</v>
      </c>
      <c r="Q27" s="536">
        <v>0</v>
      </c>
      <c r="R27" s="535">
        <v>112.83</v>
      </c>
    </row>
    <row r="28" spans="1:18" ht="14.25" customHeight="1">
      <c r="A28" s="145">
        <v>89470</v>
      </c>
      <c r="B28" s="102" t="s">
        <v>21701</v>
      </c>
      <c r="C28" s="145" t="s">
        <v>4</v>
      </c>
      <c r="D28" s="535">
        <v>142.04</v>
      </c>
      <c r="E28" s="536">
        <v>2.0000000000000001E-4</v>
      </c>
      <c r="F28" s="535">
        <v>91.59</v>
      </c>
      <c r="G28" s="536">
        <v>0</v>
      </c>
      <c r="H28" s="535">
        <v>115.4</v>
      </c>
      <c r="I28" s="536">
        <v>2.9999999999999997E-4</v>
      </c>
      <c r="J28" s="535">
        <v>107.04</v>
      </c>
      <c r="K28" s="536">
        <v>0</v>
      </c>
      <c r="L28" s="535">
        <v>97.02</v>
      </c>
      <c r="M28" s="536">
        <v>0</v>
      </c>
      <c r="N28" s="535">
        <v>107.68</v>
      </c>
      <c r="O28" s="536">
        <v>0</v>
      </c>
      <c r="P28" s="535">
        <v>118.61</v>
      </c>
      <c r="Q28" s="536">
        <v>0</v>
      </c>
      <c r="R28" s="535">
        <v>106.92</v>
      </c>
    </row>
    <row r="29" spans="1:18" ht="12.75">
      <c r="A29" s="145">
        <v>89453</v>
      </c>
      <c r="B29" s="102" t="s">
        <v>21702</v>
      </c>
      <c r="C29" s="145" t="s">
        <v>4</v>
      </c>
      <c r="D29" s="535">
        <v>127.39</v>
      </c>
      <c r="E29" s="536">
        <v>2.0000000000000001E-4</v>
      </c>
      <c r="F29" s="535">
        <v>80.459999999999994</v>
      </c>
      <c r="G29" s="536">
        <v>0</v>
      </c>
      <c r="H29" s="535">
        <v>101.54</v>
      </c>
      <c r="I29" s="536">
        <v>2.0000000000000001E-4</v>
      </c>
      <c r="J29" s="535">
        <v>95.51</v>
      </c>
      <c r="K29" s="536">
        <v>0</v>
      </c>
      <c r="L29" s="535">
        <v>82.88</v>
      </c>
      <c r="M29" s="536">
        <v>0</v>
      </c>
      <c r="N29" s="535">
        <v>94.98</v>
      </c>
      <c r="O29" s="536">
        <v>0</v>
      </c>
      <c r="P29" s="535">
        <v>104.96</v>
      </c>
      <c r="Q29" s="536">
        <v>0</v>
      </c>
      <c r="R29" s="535">
        <v>93.65</v>
      </c>
    </row>
    <row r="30" spans="1:18" ht="12.75">
      <c r="A30" s="145">
        <v>104443</v>
      </c>
      <c r="B30" s="102" t="s">
        <v>21703</v>
      </c>
      <c r="C30" s="145" t="s">
        <v>4</v>
      </c>
      <c r="D30" s="535">
        <v>0</v>
      </c>
      <c r="E30" s="536"/>
      <c r="F30" s="535">
        <v>0</v>
      </c>
      <c r="G30" s="536"/>
      <c r="H30" s="535">
        <v>0</v>
      </c>
      <c r="I30" s="536"/>
      <c r="J30" s="535">
        <v>0</v>
      </c>
      <c r="K30" s="536"/>
      <c r="L30" s="535">
        <v>0</v>
      </c>
      <c r="M30" s="536"/>
      <c r="N30" s="535">
        <v>0</v>
      </c>
      <c r="O30" s="536"/>
      <c r="P30" s="535">
        <v>0</v>
      </c>
      <c r="Q30" s="536"/>
      <c r="R30" s="535">
        <v>0</v>
      </c>
    </row>
    <row r="31" spans="1:18" ht="12.75">
      <c r="A31" s="145">
        <v>104441</v>
      </c>
      <c r="B31" s="102" t="s">
        <v>21704</v>
      </c>
      <c r="C31" s="145" t="s">
        <v>4</v>
      </c>
      <c r="D31" s="535">
        <v>0</v>
      </c>
      <c r="E31" s="536"/>
      <c r="F31" s="535">
        <v>0</v>
      </c>
      <c r="G31" s="536"/>
      <c r="H31" s="535">
        <v>0</v>
      </c>
      <c r="I31" s="536"/>
      <c r="J31" s="535">
        <v>0</v>
      </c>
      <c r="K31" s="536"/>
      <c r="L31" s="535">
        <v>0</v>
      </c>
      <c r="M31" s="536"/>
      <c r="N31" s="535">
        <v>0</v>
      </c>
      <c r="O31" s="536"/>
      <c r="P31" s="535">
        <v>0</v>
      </c>
      <c r="Q31" s="536"/>
      <c r="R31" s="535">
        <v>0</v>
      </c>
    </row>
    <row r="32" spans="1:18" ht="12.75">
      <c r="A32" s="145">
        <v>103354</v>
      </c>
      <c r="B32" s="102" t="s">
        <v>21705</v>
      </c>
      <c r="C32" s="145" t="s">
        <v>4</v>
      </c>
      <c r="D32" s="535">
        <v>106.51</v>
      </c>
      <c r="E32" s="536">
        <v>0.02</v>
      </c>
      <c r="F32" s="535">
        <v>89.52</v>
      </c>
      <c r="G32" s="536">
        <v>6.8999999999999999E-3</v>
      </c>
      <c r="H32" s="535">
        <v>98.52</v>
      </c>
      <c r="I32" s="536">
        <v>6.4999999999999997E-3</v>
      </c>
      <c r="J32" s="535">
        <v>89.23</v>
      </c>
      <c r="K32" s="536">
        <v>2.3599999999999999E-2</v>
      </c>
      <c r="L32" s="535">
        <v>101.84</v>
      </c>
      <c r="M32" s="536">
        <v>0</v>
      </c>
      <c r="N32" s="535">
        <v>93.3</v>
      </c>
      <c r="O32" s="536">
        <v>6.6E-3</v>
      </c>
      <c r="P32" s="535">
        <v>105.37</v>
      </c>
      <c r="Q32" s="536">
        <v>5.8999999999999999E-3</v>
      </c>
      <c r="R32" s="535">
        <v>97.37</v>
      </c>
    </row>
    <row r="33" spans="1:18" ht="12.75">
      <c r="A33" s="145">
        <v>103355</v>
      </c>
      <c r="B33" s="102" t="s">
        <v>21706</v>
      </c>
      <c r="C33" s="145" t="s">
        <v>4</v>
      </c>
      <c r="D33" s="535">
        <v>108.01</v>
      </c>
      <c r="E33" s="536">
        <v>1.95E-2</v>
      </c>
      <c r="F33" s="535">
        <v>91.01</v>
      </c>
      <c r="G33" s="536">
        <v>6.7999999999999996E-3</v>
      </c>
      <c r="H33" s="535">
        <v>99.87</v>
      </c>
      <c r="I33" s="536">
        <v>6.1999999999999998E-3</v>
      </c>
      <c r="J33" s="535">
        <v>90.43</v>
      </c>
      <c r="K33" s="536">
        <v>2.3300000000000001E-2</v>
      </c>
      <c r="L33" s="535">
        <v>102.58</v>
      </c>
      <c r="M33" s="536">
        <v>0</v>
      </c>
      <c r="N33" s="535">
        <v>94.51</v>
      </c>
      <c r="O33" s="536">
        <v>6.6E-3</v>
      </c>
      <c r="P33" s="535">
        <v>106.84</v>
      </c>
      <c r="Q33" s="536">
        <v>5.7999999999999996E-3</v>
      </c>
      <c r="R33" s="535">
        <v>98.78</v>
      </c>
    </row>
    <row r="34" spans="1:18" ht="12.75">
      <c r="A34" s="145">
        <v>103330</v>
      </c>
      <c r="B34" s="102" t="s">
        <v>21707</v>
      </c>
      <c r="C34" s="145" t="s">
        <v>4</v>
      </c>
      <c r="D34" s="535">
        <v>99.59</v>
      </c>
      <c r="E34" s="536">
        <v>1.5599999999999999E-2</v>
      </c>
      <c r="F34" s="535">
        <v>83.66</v>
      </c>
      <c r="G34" s="536">
        <v>5.4000000000000003E-3</v>
      </c>
      <c r="H34" s="535">
        <v>91.02</v>
      </c>
      <c r="I34" s="536">
        <v>5.1999999999999998E-3</v>
      </c>
      <c r="J34" s="535">
        <v>83.56</v>
      </c>
      <c r="K34" s="536">
        <v>1.83E-2</v>
      </c>
      <c r="L34" s="535">
        <v>94.12</v>
      </c>
      <c r="M34" s="536">
        <v>0</v>
      </c>
      <c r="N34" s="535">
        <v>86.47</v>
      </c>
      <c r="O34" s="536">
        <v>5.1999999999999998E-3</v>
      </c>
      <c r="P34" s="535">
        <v>98.1</v>
      </c>
      <c r="Q34" s="536">
        <v>4.5999999999999999E-3</v>
      </c>
      <c r="R34" s="535">
        <v>89.98</v>
      </c>
    </row>
    <row r="35" spans="1:18" ht="15" customHeight="1">
      <c r="A35" s="145">
        <v>103331</v>
      </c>
      <c r="B35" s="102" t="s">
        <v>21708</v>
      </c>
      <c r="C35" s="145" t="s">
        <v>4</v>
      </c>
      <c r="D35" s="535">
        <v>101.01</v>
      </c>
      <c r="E35" s="536">
        <v>1.5100000000000001E-2</v>
      </c>
      <c r="F35" s="535">
        <v>85.06</v>
      </c>
      <c r="G35" s="536">
        <v>5.3E-3</v>
      </c>
      <c r="H35" s="535">
        <v>92.29</v>
      </c>
      <c r="I35" s="536">
        <v>4.8999999999999998E-3</v>
      </c>
      <c r="J35" s="535">
        <v>84.68</v>
      </c>
      <c r="K35" s="536">
        <v>1.8100000000000002E-2</v>
      </c>
      <c r="L35" s="535">
        <v>94.82</v>
      </c>
      <c r="M35" s="536">
        <v>0</v>
      </c>
      <c r="N35" s="535">
        <v>87.61</v>
      </c>
      <c r="O35" s="536">
        <v>5.1000000000000004E-3</v>
      </c>
      <c r="P35" s="535">
        <v>99.48</v>
      </c>
      <c r="Q35" s="536">
        <v>4.4999999999999997E-3</v>
      </c>
      <c r="R35" s="535">
        <v>91.3</v>
      </c>
    </row>
    <row r="36" spans="1:18" ht="12.75">
      <c r="A36" s="145">
        <v>103358</v>
      </c>
      <c r="B36" s="102" t="s">
        <v>21709</v>
      </c>
      <c r="C36" s="145" t="s">
        <v>4</v>
      </c>
      <c r="D36" s="535">
        <v>84.54</v>
      </c>
      <c r="E36" s="536">
        <v>1.8200000000000001E-2</v>
      </c>
      <c r="F36" s="535">
        <v>71.2</v>
      </c>
      <c r="G36" s="536">
        <v>6.3E-3</v>
      </c>
      <c r="H36" s="535">
        <v>76.67</v>
      </c>
      <c r="I36" s="536">
        <v>6.0000000000000001E-3</v>
      </c>
      <c r="J36" s="535">
        <v>71.16</v>
      </c>
      <c r="K36" s="536">
        <v>2.1499999999999998E-2</v>
      </c>
      <c r="L36" s="535">
        <v>79.44</v>
      </c>
      <c r="M36" s="536">
        <v>0</v>
      </c>
      <c r="N36" s="535">
        <v>72.92</v>
      </c>
      <c r="O36" s="536">
        <v>6.1999999999999998E-3</v>
      </c>
      <c r="P36" s="535">
        <v>83.32</v>
      </c>
      <c r="Q36" s="536">
        <v>5.4000000000000003E-3</v>
      </c>
      <c r="R36" s="535">
        <v>75.7</v>
      </c>
    </row>
    <row r="37" spans="1:18" ht="12.75">
      <c r="A37" s="145">
        <v>103359</v>
      </c>
      <c r="B37" s="102" t="s">
        <v>21710</v>
      </c>
      <c r="C37" s="145" t="s">
        <v>4</v>
      </c>
      <c r="D37" s="535">
        <v>85.74</v>
      </c>
      <c r="E37" s="536">
        <v>1.78E-2</v>
      </c>
      <c r="F37" s="535">
        <v>72.39</v>
      </c>
      <c r="G37" s="536">
        <v>6.1999999999999998E-3</v>
      </c>
      <c r="H37" s="535">
        <v>77.739999999999995</v>
      </c>
      <c r="I37" s="536">
        <v>5.7999999999999996E-3</v>
      </c>
      <c r="J37" s="535">
        <v>72.11</v>
      </c>
      <c r="K37" s="536">
        <v>2.12E-2</v>
      </c>
      <c r="L37" s="535">
        <v>80.03</v>
      </c>
      <c r="M37" s="536">
        <v>0</v>
      </c>
      <c r="N37" s="535">
        <v>73.88</v>
      </c>
      <c r="O37" s="536">
        <v>6.1000000000000004E-3</v>
      </c>
      <c r="P37" s="535">
        <v>84.49</v>
      </c>
      <c r="Q37" s="536">
        <v>5.3E-3</v>
      </c>
      <c r="R37" s="535">
        <v>76.819999999999993</v>
      </c>
    </row>
    <row r="38" spans="1:18" ht="12.75">
      <c r="A38" s="145">
        <v>103366</v>
      </c>
      <c r="B38" s="102" t="s">
        <v>21711</v>
      </c>
      <c r="C38" s="145" t="s">
        <v>4</v>
      </c>
      <c r="D38" s="535">
        <v>74.83</v>
      </c>
      <c r="E38" s="536">
        <v>2.06E-2</v>
      </c>
      <c r="F38" s="535">
        <v>63.2</v>
      </c>
      <c r="G38" s="536">
        <v>7.1000000000000004E-3</v>
      </c>
      <c r="H38" s="535">
        <v>66.760000000000005</v>
      </c>
      <c r="I38" s="536">
        <v>6.8999999999999999E-3</v>
      </c>
      <c r="J38" s="535">
        <v>63.3</v>
      </c>
      <c r="K38" s="536">
        <v>2.4199999999999999E-2</v>
      </c>
      <c r="L38" s="535">
        <v>69.34</v>
      </c>
      <c r="M38" s="536">
        <v>0</v>
      </c>
      <c r="N38" s="535">
        <v>63.72</v>
      </c>
      <c r="O38" s="536">
        <v>7.1000000000000004E-3</v>
      </c>
      <c r="P38" s="535">
        <v>73.489999999999995</v>
      </c>
      <c r="Q38" s="536">
        <v>6.1000000000000004E-3</v>
      </c>
      <c r="R38" s="535">
        <v>65.81</v>
      </c>
    </row>
    <row r="39" spans="1:18" ht="12.75">
      <c r="A39" s="145">
        <v>103367</v>
      </c>
      <c r="B39" s="102" t="s">
        <v>21712</v>
      </c>
      <c r="C39" s="145" t="s">
        <v>4</v>
      </c>
      <c r="D39" s="535">
        <v>75.92</v>
      </c>
      <c r="E39" s="536">
        <v>2.0199999999999999E-2</v>
      </c>
      <c r="F39" s="535">
        <v>64.28</v>
      </c>
      <c r="G39" s="536">
        <v>7.0000000000000001E-3</v>
      </c>
      <c r="H39" s="535">
        <v>67.73</v>
      </c>
      <c r="I39" s="536">
        <v>6.6E-3</v>
      </c>
      <c r="J39" s="535">
        <v>64.16</v>
      </c>
      <c r="K39" s="536">
        <v>2.3800000000000002E-2</v>
      </c>
      <c r="L39" s="535">
        <v>69.88</v>
      </c>
      <c r="M39" s="536">
        <v>0</v>
      </c>
      <c r="N39" s="535">
        <v>64.59</v>
      </c>
      <c r="O39" s="536">
        <v>7.0000000000000001E-3</v>
      </c>
      <c r="P39" s="535">
        <v>74.55</v>
      </c>
      <c r="Q39" s="536">
        <v>6.0000000000000001E-3</v>
      </c>
      <c r="R39" s="535">
        <v>66.819999999999993</v>
      </c>
    </row>
    <row r="40" spans="1:18" ht="12.75">
      <c r="A40" s="145">
        <v>103360</v>
      </c>
      <c r="B40" s="102" t="s">
        <v>21713</v>
      </c>
      <c r="C40" s="145" t="s">
        <v>4</v>
      </c>
      <c r="D40" s="535">
        <v>98.77</v>
      </c>
      <c r="E40" s="536">
        <v>1.8200000000000001E-2</v>
      </c>
      <c r="F40" s="535">
        <v>83.05</v>
      </c>
      <c r="G40" s="536">
        <v>5.4000000000000003E-3</v>
      </c>
      <c r="H40" s="535">
        <v>89.75</v>
      </c>
      <c r="I40" s="536">
        <v>5.1999999999999998E-3</v>
      </c>
      <c r="J40" s="535">
        <v>83.08</v>
      </c>
      <c r="K40" s="536">
        <v>2.1399999999999999E-2</v>
      </c>
      <c r="L40" s="535">
        <v>92.87</v>
      </c>
      <c r="M40" s="536">
        <v>0</v>
      </c>
      <c r="N40" s="535">
        <v>85.27</v>
      </c>
      <c r="O40" s="536">
        <v>5.3E-3</v>
      </c>
      <c r="P40" s="535">
        <v>97.21</v>
      </c>
      <c r="Q40" s="536">
        <v>4.5999999999999999E-3</v>
      </c>
      <c r="R40" s="535">
        <v>88.52</v>
      </c>
    </row>
    <row r="41" spans="1:18" ht="12.75">
      <c r="A41" s="145">
        <v>103361</v>
      </c>
      <c r="B41" s="102" t="s">
        <v>21714</v>
      </c>
      <c r="C41" s="145" t="s">
        <v>4</v>
      </c>
      <c r="D41" s="535">
        <v>100.29</v>
      </c>
      <c r="E41" s="536">
        <v>1.77E-2</v>
      </c>
      <c r="F41" s="535">
        <v>84.56</v>
      </c>
      <c r="G41" s="536">
        <v>5.3E-3</v>
      </c>
      <c r="H41" s="535">
        <v>91.11</v>
      </c>
      <c r="I41" s="536">
        <v>4.8999999999999998E-3</v>
      </c>
      <c r="J41" s="535">
        <v>84.29</v>
      </c>
      <c r="K41" s="536">
        <v>2.1100000000000001E-2</v>
      </c>
      <c r="L41" s="535">
        <v>93.62</v>
      </c>
      <c r="M41" s="536">
        <v>0</v>
      </c>
      <c r="N41" s="535">
        <v>86.49</v>
      </c>
      <c r="O41" s="536">
        <v>5.1999999999999998E-3</v>
      </c>
      <c r="P41" s="535">
        <v>98.7</v>
      </c>
      <c r="Q41" s="536">
        <v>4.5999999999999999E-3</v>
      </c>
      <c r="R41" s="535">
        <v>89.93</v>
      </c>
    </row>
    <row r="42" spans="1:18" ht="12.75">
      <c r="A42" s="145">
        <v>103368</v>
      </c>
      <c r="B42" s="102" t="s">
        <v>21715</v>
      </c>
      <c r="C42" s="145" t="s">
        <v>4</v>
      </c>
      <c r="D42" s="535">
        <v>84.73</v>
      </c>
      <c r="E42" s="536">
        <v>2.12E-2</v>
      </c>
      <c r="F42" s="535">
        <v>71.209999999999994</v>
      </c>
      <c r="G42" s="536">
        <v>6.3E-3</v>
      </c>
      <c r="H42" s="535">
        <v>75.87</v>
      </c>
      <c r="I42" s="536">
        <v>6.1999999999999998E-3</v>
      </c>
      <c r="J42" s="535">
        <v>71.430000000000007</v>
      </c>
      <c r="K42" s="536">
        <v>2.4899999999999999E-2</v>
      </c>
      <c r="L42" s="535">
        <v>78.709999999999994</v>
      </c>
      <c r="M42" s="536">
        <v>0</v>
      </c>
      <c r="N42" s="535">
        <v>72.260000000000005</v>
      </c>
      <c r="O42" s="536">
        <v>6.1999999999999998E-3</v>
      </c>
      <c r="P42" s="535">
        <v>83.06</v>
      </c>
      <c r="Q42" s="536">
        <v>5.4000000000000003E-3</v>
      </c>
      <c r="R42" s="535">
        <v>74.66</v>
      </c>
    </row>
    <row r="43" spans="1:18" ht="12.75">
      <c r="A43" s="145">
        <v>103369</v>
      </c>
      <c r="B43" s="102" t="s">
        <v>21716</v>
      </c>
      <c r="C43" s="145" t="s">
        <v>4</v>
      </c>
      <c r="D43" s="535">
        <v>86.1</v>
      </c>
      <c r="E43" s="536">
        <v>2.07E-2</v>
      </c>
      <c r="F43" s="535">
        <v>72.58</v>
      </c>
      <c r="G43" s="536">
        <v>6.1999999999999998E-3</v>
      </c>
      <c r="H43" s="535">
        <v>77.099999999999994</v>
      </c>
      <c r="I43" s="536">
        <v>5.7999999999999996E-3</v>
      </c>
      <c r="J43" s="535">
        <v>72.52</v>
      </c>
      <c r="K43" s="536">
        <v>2.4500000000000001E-2</v>
      </c>
      <c r="L43" s="535">
        <v>79.39</v>
      </c>
      <c r="M43" s="536">
        <v>0</v>
      </c>
      <c r="N43" s="535">
        <v>73.36</v>
      </c>
      <c r="O43" s="536">
        <v>6.1000000000000004E-3</v>
      </c>
      <c r="P43" s="535">
        <v>84.4</v>
      </c>
      <c r="Q43" s="536">
        <v>5.3E-3</v>
      </c>
      <c r="R43" s="535">
        <v>75.94</v>
      </c>
    </row>
    <row r="44" spans="1:18" ht="12.75">
      <c r="A44" s="145">
        <v>103334</v>
      </c>
      <c r="B44" s="102" t="s">
        <v>21717</v>
      </c>
      <c r="C44" s="145" t="s">
        <v>4</v>
      </c>
      <c r="D44" s="535">
        <v>172.67</v>
      </c>
      <c r="E44" s="536">
        <v>0.02</v>
      </c>
      <c r="F44" s="535">
        <v>144.19</v>
      </c>
      <c r="G44" s="536">
        <v>6.0000000000000001E-3</v>
      </c>
      <c r="H44" s="535">
        <v>160.94</v>
      </c>
      <c r="I44" s="536">
        <v>5.5999999999999999E-3</v>
      </c>
      <c r="J44" s="535">
        <v>143.84</v>
      </c>
      <c r="K44" s="536">
        <v>2.3800000000000002E-2</v>
      </c>
      <c r="L44" s="535">
        <v>165.75</v>
      </c>
      <c r="M44" s="536">
        <v>0</v>
      </c>
      <c r="N44" s="535">
        <v>152.07</v>
      </c>
      <c r="O44" s="536">
        <v>5.7000000000000002E-3</v>
      </c>
      <c r="P44" s="535">
        <v>170.52</v>
      </c>
      <c r="Q44" s="536">
        <v>5.1000000000000004E-3</v>
      </c>
      <c r="R44" s="535">
        <v>158.91</v>
      </c>
    </row>
    <row r="45" spans="1:18" ht="12.75">
      <c r="A45" s="145">
        <v>103335</v>
      </c>
      <c r="B45" s="102" t="s">
        <v>21718</v>
      </c>
      <c r="C45" s="145" t="s">
        <v>4</v>
      </c>
      <c r="D45" s="535">
        <v>175.32</v>
      </c>
      <c r="E45" s="536">
        <v>1.95E-2</v>
      </c>
      <c r="F45" s="535">
        <v>146.82</v>
      </c>
      <c r="G45" s="536">
        <v>5.8999999999999999E-3</v>
      </c>
      <c r="H45" s="535">
        <v>163.31</v>
      </c>
      <c r="I45" s="536">
        <v>5.3E-3</v>
      </c>
      <c r="J45" s="535">
        <v>145.94</v>
      </c>
      <c r="K45" s="536">
        <v>2.3400000000000001E-2</v>
      </c>
      <c r="L45" s="535">
        <v>167.06</v>
      </c>
      <c r="M45" s="536">
        <v>0</v>
      </c>
      <c r="N45" s="535">
        <v>154.19999999999999</v>
      </c>
      <c r="O45" s="536">
        <v>5.5999999999999999E-3</v>
      </c>
      <c r="P45" s="535">
        <v>173.1</v>
      </c>
      <c r="Q45" s="536">
        <v>5.0000000000000001E-3</v>
      </c>
      <c r="R45" s="535">
        <v>161.38</v>
      </c>
    </row>
    <row r="46" spans="1:18" ht="12.75">
      <c r="A46" s="145">
        <v>103362</v>
      </c>
      <c r="B46" s="102" t="s">
        <v>21719</v>
      </c>
      <c r="C46" s="145" t="s">
        <v>4</v>
      </c>
      <c r="D46" s="535">
        <v>120.38</v>
      </c>
      <c r="E46" s="536">
        <v>2.1999999999999999E-2</v>
      </c>
      <c r="F46" s="535">
        <v>101.64</v>
      </c>
      <c r="G46" s="536">
        <v>4.4000000000000003E-3</v>
      </c>
      <c r="H46" s="535">
        <v>108.69</v>
      </c>
      <c r="I46" s="536">
        <v>4.3E-3</v>
      </c>
      <c r="J46" s="535">
        <v>101.59</v>
      </c>
      <c r="K46" s="536">
        <v>2.5899999999999999E-2</v>
      </c>
      <c r="L46" s="535">
        <v>112.33</v>
      </c>
      <c r="M46" s="536">
        <v>0</v>
      </c>
      <c r="N46" s="535">
        <v>103.44</v>
      </c>
      <c r="O46" s="536">
        <v>4.4000000000000003E-3</v>
      </c>
      <c r="P46" s="535">
        <v>118.57</v>
      </c>
      <c r="Q46" s="536">
        <v>3.8E-3</v>
      </c>
      <c r="R46" s="535">
        <v>107.21</v>
      </c>
    </row>
    <row r="47" spans="1:18" ht="12.75">
      <c r="A47" s="145">
        <v>103363</v>
      </c>
      <c r="B47" s="102" t="s">
        <v>21720</v>
      </c>
      <c r="C47" s="145" t="s">
        <v>4</v>
      </c>
      <c r="D47" s="535">
        <v>122.09</v>
      </c>
      <c r="E47" s="536">
        <v>2.1499999999999998E-2</v>
      </c>
      <c r="F47" s="535">
        <v>103.34</v>
      </c>
      <c r="G47" s="536">
        <v>4.4000000000000003E-3</v>
      </c>
      <c r="H47" s="535">
        <v>110.22</v>
      </c>
      <c r="I47" s="536">
        <v>4.1000000000000003E-3</v>
      </c>
      <c r="J47" s="535">
        <v>102.94</v>
      </c>
      <c r="K47" s="536">
        <v>2.5499999999999998E-2</v>
      </c>
      <c r="L47" s="535">
        <v>113.18</v>
      </c>
      <c r="M47" s="536">
        <v>0</v>
      </c>
      <c r="N47" s="535">
        <v>104.81</v>
      </c>
      <c r="O47" s="536">
        <v>4.3E-3</v>
      </c>
      <c r="P47" s="535">
        <v>120.23</v>
      </c>
      <c r="Q47" s="536">
        <v>3.7000000000000002E-3</v>
      </c>
      <c r="R47" s="535">
        <v>108.8</v>
      </c>
    </row>
    <row r="48" spans="1:18" ht="12.75">
      <c r="A48" s="145">
        <v>103370</v>
      </c>
      <c r="B48" s="102" t="s">
        <v>21721</v>
      </c>
      <c r="C48" s="145" t="s">
        <v>4</v>
      </c>
      <c r="D48" s="535">
        <v>107.47</v>
      </c>
      <c r="E48" s="536">
        <v>2.47E-2</v>
      </c>
      <c r="F48" s="535">
        <v>91.14</v>
      </c>
      <c r="G48" s="536">
        <v>4.8999999999999998E-3</v>
      </c>
      <c r="H48" s="535">
        <v>95.37</v>
      </c>
      <c r="I48" s="536">
        <v>4.8999999999999998E-3</v>
      </c>
      <c r="J48" s="535">
        <v>91.28</v>
      </c>
      <c r="K48" s="536">
        <v>2.8799999999999999E-2</v>
      </c>
      <c r="L48" s="535">
        <v>98.98</v>
      </c>
      <c r="M48" s="536">
        <v>0</v>
      </c>
      <c r="N48" s="535">
        <v>91.08</v>
      </c>
      <c r="O48" s="536">
        <v>4.8999999999999998E-3</v>
      </c>
      <c r="P48" s="535">
        <v>105.7</v>
      </c>
      <c r="Q48" s="536">
        <v>4.3E-3</v>
      </c>
      <c r="R48" s="535">
        <v>93.9</v>
      </c>
    </row>
    <row r="49" spans="1:18" ht="12.75">
      <c r="A49" s="145">
        <v>103371</v>
      </c>
      <c r="B49" s="102" t="s">
        <v>21722</v>
      </c>
      <c r="C49" s="145" t="s">
        <v>4</v>
      </c>
      <c r="D49" s="535">
        <v>109.02</v>
      </c>
      <c r="E49" s="536">
        <v>2.41E-2</v>
      </c>
      <c r="F49" s="535">
        <v>92.68</v>
      </c>
      <c r="G49" s="536">
        <v>4.8999999999999998E-3</v>
      </c>
      <c r="H49" s="535">
        <v>96.76</v>
      </c>
      <c r="I49" s="536">
        <v>4.7000000000000002E-3</v>
      </c>
      <c r="J49" s="535">
        <v>92.5</v>
      </c>
      <c r="K49" s="536">
        <v>2.8400000000000002E-2</v>
      </c>
      <c r="L49" s="535">
        <v>99.75</v>
      </c>
      <c r="M49" s="536">
        <v>0</v>
      </c>
      <c r="N49" s="535">
        <v>92.32</v>
      </c>
      <c r="O49" s="536">
        <v>4.8999999999999998E-3</v>
      </c>
      <c r="P49" s="535">
        <v>107.21</v>
      </c>
      <c r="Q49" s="536">
        <v>4.1999999999999997E-3</v>
      </c>
      <c r="R49" s="535">
        <v>95.34</v>
      </c>
    </row>
    <row r="50" spans="1:18" ht="12.75">
      <c r="A50" s="145">
        <v>103332</v>
      </c>
      <c r="B50" s="102" t="s">
        <v>21723</v>
      </c>
      <c r="C50" s="145" t="s">
        <v>4</v>
      </c>
      <c r="D50" s="535">
        <v>141.32</v>
      </c>
      <c r="E50" s="536">
        <v>1.0500000000000001E-2</v>
      </c>
      <c r="F50" s="535">
        <v>118.64</v>
      </c>
      <c r="G50" s="536">
        <v>2.5999999999999999E-3</v>
      </c>
      <c r="H50" s="535">
        <v>134.54</v>
      </c>
      <c r="I50" s="536">
        <v>2.5000000000000001E-3</v>
      </c>
      <c r="J50" s="535">
        <v>117.47</v>
      </c>
      <c r="K50" s="536">
        <v>1.2500000000000001E-2</v>
      </c>
      <c r="L50" s="535">
        <v>138.02000000000001</v>
      </c>
      <c r="M50" s="536">
        <v>0</v>
      </c>
      <c r="N50" s="535">
        <v>127.06</v>
      </c>
      <c r="O50" s="536">
        <v>2.3999999999999998E-3</v>
      </c>
      <c r="P50" s="535">
        <v>141.06</v>
      </c>
      <c r="Q50" s="536">
        <v>2.2000000000000001E-3</v>
      </c>
      <c r="R50" s="535">
        <v>133.88</v>
      </c>
    </row>
    <row r="51" spans="1:18" ht="12.75">
      <c r="A51" s="145">
        <v>103333</v>
      </c>
      <c r="B51" s="102" t="s">
        <v>21724</v>
      </c>
      <c r="C51" s="145" t="s">
        <v>4</v>
      </c>
      <c r="D51" s="535">
        <v>142.84</v>
      </c>
      <c r="E51" s="536">
        <v>1.03E-2</v>
      </c>
      <c r="F51" s="535">
        <v>120.15</v>
      </c>
      <c r="G51" s="536">
        <v>2.5999999999999999E-3</v>
      </c>
      <c r="H51" s="535">
        <v>135.9</v>
      </c>
      <c r="I51" s="536">
        <v>2.3E-3</v>
      </c>
      <c r="J51" s="535">
        <v>118.68</v>
      </c>
      <c r="K51" s="536">
        <v>1.24E-2</v>
      </c>
      <c r="L51" s="535">
        <v>138.77000000000001</v>
      </c>
      <c r="M51" s="536">
        <v>0</v>
      </c>
      <c r="N51" s="535">
        <v>128.28</v>
      </c>
      <c r="O51" s="536">
        <v>2.3999999999999998E-3</v>
      </c>
      <c r="P51" s="535">
        <v>142.55000000000001</v>
      </c>
      <c r="Q51" s="536">
        <v>2.2000000000000001E-3</v>
      </c>
      <c r="R51" s="535">
        <v>135.29</v>
      </c>
    </row>
    <row r="52" spans="1:18" ht="12.75">
      <c r="A52" s="145">
        <v>103352</v>
      </c>
      <c r="B52" s="102" t="s">
        <v>21725</v>
      </c>
      <c r="C52" s="145" t="s">
        <v>4</v>
      </c>
      <c r="D52" s="535">
        <v>121.82</v>
      </c>
      <c r="E52" s="536">
        <v>1.2200000000000001E-2</v>
      </c>
      <c r="F52" s="535">
        <v>102.6</v>
      </c>
      <c r="G52" s="536">
        <v>3.0000000000000001E-3</v>
      </c>
      <c r="H52" s="535">
        <v>115.02</v>
      </c>
      <c r="I52" s="536">
        <v>2.8999999999999998E-3</v>
      </c>
      <c r="J52" s="535">
        <v>101.76</v>
      </c>
      <c r="K52" s="536">
        <v>1.44E-2</v>
      </c>
      <c r="L52" s="535">
        <v>118.17</v>
      </c>
      <c r="M52" s="536">
        <v>0</v>
      </c>
      <c r="N52" s="535">
        <v>108.75</v>
      </c>
      <c r="O52" s="536">
        <v>2.8999999999999998E-3</v>
      </c>
      <c r="P52" s="535">
        <v>121.35</v>
      </c>
      <c r="Q52" s="536">
        <v>2.5999999999999999E-3</v>
      </c>
      <c r="R52" s="535">
        <v>114.28</v>
      </c>
    </row>
    <row r="53" spans="1:18" ht="12.75">
      <c r="A53" s="145">
        <v>103353</v>
      </c>
      <c r="B53" s="102" t="s">
        <v>21726</v>
      </c>
      <c r="C53" s="145" t="s">
        <v>4</v>
      </c>
      <c r="D53" s="535">
        <v>123.22</v>
      </c>
      <c r="E53" s="536">
        <v>1.1900000000000001E-2</v>
      </c>
      <c r="F53" s="535">
        <v>103.99</v>
      </c>
      <c r="G53" s="536">
        <v>3.0000000000000001E-3</v>
      </c>
      <c r="H53" s="535">
        <v>116.27</v>
      </c>
      <c r="I53" s="536">
        <v>2.7000000000000001E-3</v>
      </c>
      <c r="J53" s="535">
        <v>102.88</v>
      </c>
      <c r="K53" s="536">
        <v>1.43E-2</v>
      </c>
      <c r="L53" s="535">
        <v>118.86</v>
      </c>
      <c r="M53" s="536">
        <v>0</v>
      </c>
      <c r="N53" s="535">
        <v>109.88</v>
      </c>
      <c r="O53" s="536">
        <v>2.8E-3</v>
      </c>
      <c r="P53" s="535">
        <v>122.72</v>
      </c>
      <c r="Q53" s="536">
        <v>2.5000000000000001E-3</v>
      </c>
      <c r="R53" s="535">
        <v>115.58</v>
      </c>
    </row>
    <row r="54" spans="1:18" ht="12.75">
      <c r="A54" s="145">
        <v>103328</v>
      </c>
      <c r="B54" s="102" t="s">
        <v>21727</v>
      </c>
      <c r="C54" s="145" t="s">
        <v>4</v>
      </c>
      <c r="D54" s="535">
        <v>111.9</v>
      </c>
      <c r="E54" s="536">
        <v>9.5999999999999992E-3</v>
      </c>
      <c r="F54" s="535">
        <v>94.08</v>
      </c>
      <c r="G54" s="536">
        <v>2.3E-3</v>
      </c>
      <c r="H54" s="535">
        <v>105.08</v>
      </c>
      <c r="I54" s="536">
        <v>2.2000000000000001E-3</v>
      </c>
      <c r="J54" s="535">
        <v>93.43</v>
      </c>
      <c r="K54" s="536">
        <v>1.1299999999999999E-2</v>
      </c>
      <c r="L54" s="535">
        <v>108.02</v>
      </c>
      <c r="M54" s="536">
        <v>0</v>
      </c>
      <c r="N54" s="535">
        <v>99.48</v>
      </c>
      <c r="O54" s="536">
        <v>2.2000000000000001E-3</v>
      </c>
      <c r="P54" s="535">
        <v>111.37</v>
      </c>
      <c r="Q54" s="536">
        <v>2E-3</v>
      </c>
      <c r="R54" s="535">
        <v>104.4</v>
      </c>
    </row>
    <row r="55" spans="1:18" ht="12.75">
      <c r="A55" s="145">
        <v>103329</v>
      </c>
      <c r="B55" s="102" t="s">
        <v>21728</v>
      </c>
      <c r="C55" s="145" t="s">
        <v>4</v>
      </c>
      <c r="D55" s="535">
        <v>113.22</v>
      </c>
      <c r="E55" s="536">
        <v>9.4000000000000004E-3</v>
      </c>
      <c r="F55" s="535">
        <v>95.39</v>
      </c>
      <c r="G55" s="536">
        <v>2.3E-3</v>
      </c>
      <c r="H55" s="535">
        <v>106.26</v>
      </c>
      <c r="I55" s="536">
        <v>2.0999999999999999E-3</v>
      </c>
      <c r="J55" s="535">
        <v>94.47</v>
      </c>
      <c r="K55" s="536">
        <v>1.12E-2</v>
      </c>
      <c r="L55" s="535">
        <v>108.67</v>
      </c>
      <c r="M55" s="536">
        <v>0</v>
      </c>
      <c r="N55" s="535">
        <v>100.54</v>
      </c>
      <c r="O55" s="536">
        <v>2.2000000000000001E-3</v>
      </c>
      <c r="P55" s="535">
        <v>112.66</v>
      </c>
      <c r="Q55" s="536">
        <v>2E-3</v>
      </c>
      <c r="R55" s="535">
        <v>105.63</v>
      </c>
    </row>
    <row r="56" spans="1:18" ht="12.75">
      <c r="A56" s="145">
        <v>103356</v>
      </c>
      <c r="B56" s="102" t="s">
        <v>21729</v>
      </c>
      <c r="C56" s="145" t="s">
        <v>4</v>
      </c>
      <c r="D56" s="535">
        <v>74.739999999999995</v>
      </c>
      <c r="E56" s="536">
        <v>1.43E-2</v>
      </c>
      <c r="F56" s="535">
        <v>63.1</v>
      </c>
      <c r="G56" s="536">
        <v>3.5000000000000001E-3</v>
      </c>
      <c r="H56" s="535">
        <v>66.89</v>
      </c>
      <c r="I56" s="536">
        <v>3.3999999999999998E-3</v>
      </c>
      <c r="J56" s="535">
        <v>63.22</v>
      </c>
      <c r="K56" s="536">
        <v>1.6799999999999999E-2</v>
      </c>
      <c r="L56" s="535">
        <v>69.510000000000005</v>
      </c>
      <c r="M56" s="536">
        <v>0</v>
      </c>
      <c r="N56" s="535">
        <v>63.79</v>
      </c>
      <c r="O56" s="536">
        <v>3.3999999999999998E-3</v>
      </c>
      <c r="P56" s="535">
        <v>73.63</v>
      </c>
      <c r="Q56" s="536">
        <v>3.0000000000000001E-3</v>
      </c>
      <c r="R56" s="535">
        <v>66</v>
      </c>
    </row>
    <row r="57" spans="1:18" ht="12.75">
      <c r="A57" s="145">
        <v>103357</v>
      </c>
      <c r="B57" s="102" t="s">
        <v>21730</v>
      </c>
      <c r="C57" s="145" t="s">
        <v>4</v>
      </c>
      <c r="D57" s="535">
        <v>75.849999999999994</v>
      </c>
      <c r="E57" s="536">
        <v>1.4E-2</v>
      </c>
      <c r="F57" s="535">
        <v>64.209999999999994</v>
      </c>
      <c r="G57" s="536">
        <v>3.3999999999999998E-3</v>
      </c>
      <c r="H57" s="535">
        <v>67.88</v>
      </c>
      <c r="I57" s="536">
        <v>3.2000000000000002E-3</v>
      </c>
      <c r="J57" s="535">
        <v>64.11</v>
      </c>
      <c r="K57" s="536">
        <v>1.6500000000000001E-2</v>
      </c>
      <c r="L57" s="535">
        <v>70.06</v>
      </c>
      <c r="M57" s="536">
        <v>0</v>
      </c>
      <c r="N57" s="535">
        <v>64.69</v>
      </c>
      <c r="O57" s="536">
        <v>3.3999999999999998E-3</v>
      </c>
      <c r="P57" s="535">
        <v>74.709999999999994</v>
      </c>
      <c r="Q57" s="536">
        <v>2.8999999999999998E-3</v>
      </c>
      <c r="R57" s="535">
        <v>67.03</v>
      </c>
    </row>
    <row r="58" spans="1:18" ht="12.75">
      <c r="A58" s="145">
        <v>103364</v>
      </c>
      <c r="B58" s="102" t="s">
        <v>21731</v>
      </c>
      <c r="C58" s="145" t="s">
        <v>4</v>
      </c>
      <c r="D58" s="535">
        <v>62.74</v>
      </c>
      <c r="E58" s="536">
        <v>2.07E-2</v>
      </c>
      <c r="F58" s="535">
        <v>52.91</v>
      </c>
      <c r="G58" s="536">
        <v>8.5000000000000006E-3</v>
      </c>
      <c r="H58" s="535">
        <v>55.67</v>
      </c>
      <c r="I58" s="536">
        <v>8.3000000000000001E-3</v>
      </c>
      <c r="J58" s="535">
        <v>53.11</v>
      </c>
      <c r="K58" s="536">
        <v>2.4299999999999999E-2</v>
      </c>
      <c r="L58" s="535">
        <v>57.91</v>
      </c>
      <c r="M58" s="536">
        <v>0</v>
      </c>
      <c r="N58" s="535">
        <v>53.17</v>
      </c>
      <c r="O58" s="536">
        <v>8.5000000000000006E-3</v>
      </c>
      <c r="P58" s="535">
        <v>61.63</v>
      </c>
      <c r="Q58" s="536">
        <v>7.3000000000000001E-3</v>
      </c>
      <c r="R58" s="535">
        <v>54.78</v>
      </c>
    </row>
    <row r="59" spans="1:18" ht="12.75">
      <c r="A59" s="145">
        <v>103365</v>
      </c>
      <c r="B59" s="102" t="s">
        <v>21732</v>
      </c>
      <c r="C59" s="145" t="s">
        <v>4</v>
      </c>
      <c r="D59" s="535">
        <v>63.51</v>
      </c>
      <c r="E59" s="536">
        <v>1.67E-2</v>
      </c>
      <c r="F59" s="535">
        <v>53.67</v>
      </c>
      <c r="G59" s="536">
        <v>4.1000000000000003E-3</v>
      </c>
      <c r="H59" s="535">
        <v>56.34</v>
      </c>
      <c r="I59" s="536">
        <v>3.8999999999999998E-3</v>
      </c>
      <c r="J59" s="535">
        <v>53.67</v>
      </c>
      <c r="K59" s="536">
        <v>1.9800000000000002E-2</v>
      </c>
      <c r="L59" s="535">
        <v>58.09</v>
      </c>
      <c r="M59" s="536">
        <v>0</v>
      </c>
      <c r="N59" s="535">
        <v>53.75</v>
      </c>
      <c r="O59" s="536">
        <v>4.1000000000000003E-3</v>
      </c>
      <c r="P59" s="535">
        <v>62.38</v>
      </c>
      <c r="Q59" s="536">
        <v>3.5000000000000001E-3</v>
      </c>
      <c r="R59" s="535">
        <v>55.52</v>
      </c>
    </row>
    <row r="60" spans="1:18" ht="12.75">
      <c r="A60" s="145">
        <v>103350</v>
      </c>
      <c r="B60" s="102" t="s">
        <v>21733</v>
      </c>
      <c r="C60" s="145" t="s">
        <v>4</v>
      </c>
      <c r="D60" s="535">
        <v>206.69</v>
      </c>
      <c r="E60" s="536">
        <v>0.01</v>
      </c>
      <c r="F60" s="535">
        <v>174.32</v>
      </c>
      <c r="G60" s="536">
        <v>2.5000000000000001E-3</v>
      </c>
      <c r="H60" s="535">
        <v>194.42</v>
      </c>
      <c r="I60" s="536">
        <v>2.3E-3</v>
      </c>
      <c r="J60" s="535">
        <v>172.57</v>
      </c>
      <c r="K60" s="536">
        <v>1.18E-2</v>
      </c>
      <c r="L60" s="535">
        <v>199.95</v>
      </c>
      <c r="M60" s="536">
        <v>0</v>
      </c>
      <c r="N60" s="535">
        <v>184.21</v>
      </c>
      <c r="O60" s="536">
        <v>2.3E-3</v>
      </c>
      <c r="P60" s="535">
        <v>206.6</v>
      </c>
      <c r="Q60" s="536">
        <v>2.0999999999999999E-3</v>
      </c>
      <c r="R60" s="535">
        <v>193.65</v>
      </c>
    </row>
    <row r="61" spans="1:18" ht="12.75">
      <c r="A61" s="145">
        <v>103351</v>
      </c>
      <c r="B61" s="102" t="s">
        <v>21734</v>
      </c>
      <c r="C61" s="145" t="s">
        <v>4</v>
      </c>
      <c r="D61" s="535">
        <v>208.63</v>
      </c>
      <c r="E61" s="536">
        <v>9.7999999999999997E-3</v>
      </c>
      <c r="F61" s="535">
        <v>176.24</v>
      </c>
      <c r="G61" s="536">
        <v>2.3999999999999998E-3</v>
      </c>
      <c r="H61" s="535">
        <v>196.15</v>
      </c>
      <c r="I61" s="536">
        <v>2.2000000000000001E-3</v>
      </c>
      <c r="J61" s="535">
        <v>174.1</v>
      </c>
      <c r="K61" s="536">
        <v>1.17E-2</v>
      </c>
      <c r="L61" s="535">
        <v>200.91</v>
      </c>
      <c r="M61" s="536">
        <v>0</v>
      </c>
      <c r="N61" s="535">
        <v>185.77</v>
      </c>
      <c r="O61" s="536">
        <v>2.3E-3</v>
      </c>
      <c r="P61" s="535">
        <v>208.49</v>
      </c>
      <c r="Q61" s="536">
        <v>2.0999999999999999E-3</v>
      </c>
      <c r="R61" s="535">
        <v>195.45</v>
      </c>
    </row>
    <row r="62" spans="1:18" ht="12.75">
      <c r="A62" s="145">
        <v>103344</v>
      </c>
      <c r="B62" s="102" t="s">
        <v>21735</v>
      </c>
      <c r="C62" s="145" t="s">
        <v>4</v>
      </c>
      <c r="D62" s="535">
        <v>102.01</v>
      </c>
      <c r="E62" s="536">
        <v>1.52E-2</v>
      </c>
      <c r="F62" s="535">
        <v>85.55</v>
      </c>
      <c r="G62" s="536">
        <v>5.3E-3</v>
      </c>
      <c r="H62" s="535">
        <v>90.29</v>
      </c>
      <c r="I62" s="536">
        <v>5.1999999999999998E-3</v>
      </c>
      <c r="J62" s="535">
        <v>86.05</v>
      </c>
      <c r="K62" s="536">
        <v>1.78E-2</v>
      </c>
      <c r="L62" s="535">
        <v>93.95</v>
      </c>
      <c r="M62" s="536">
        <v>0</v>
      </c>
      <c r="N62" s="535">
        <v>86.19</v>
      </c>
      <c r="O62" s="536">
        <v>5.1999999999999998E-3</v>
      </c>
      <c r="P62" s="535">
        <v>99.83</v>
      </c>
      <c r="Q62" s="536">
        <v>4.4999999999999997E-3</v>
      </c>
      <c r="R62" s="535">
        <v>88.78</v>
      </c>
    </row>
    <row r="63" spans="1:18" ht="12.75">
      <c r="A63" s="145">
        <v>103345</v>
      </c>
      <c r="B63" s="102" t="s">
        <v>21736</v>
      </c>
      <c r="C63" s="145" t="s">
        <v>4</v>
      </c>
      <c r="D63" s="535">
        <v>103.77</v>
      </c>
      <c r="E63" s="536">
        <v>1.47E-2</v>
      </c>
      <c r="F63" s="535">
        <v>87.3</v>
      </c>
      <c r="G63" s="536">
        <v>5.1999999999999998E-3</v>
      </c>
      <c r="H63" s="535">
        <v>91.87</v>
      </c>
      <c r="I63" s="536">
        <v>4.8999999999999998E-3</v>
      </c>
      <c r="J63" s="535">
        <v>87.45</v>
      </c>
      <c r="K63" s="536">
        <v>1.7500000000000002E-2</v>
      </c>
      <c r="L63" s="535">
        <v>94.83</v>
      </c>
      <c r="M63" s="536">
        <v>0</v>
      </c>
      <c r="N63" s="535">
        <v>87.61</v>
      </c>
      <c r="O63" s="536">
        <v>5.1000000000000004E-3</v>
      </c>
      <c r="P63" s="535">
        <v>101.55</v>
      </c>
      <c r="Q63" s="536">
        <v>4.4000000000000003E-3</v>
      </c>
      <c r="R63" s="535">
        <v>90.42</v>
      </c>
    </row>
    <row r="64" spans="1:18" ht="12.75">
      <c r="A64" s="145">
        <v>103348</v>
      </c>
      <c r="B64" s="102" t="s">
        <v>21737</v>
      </c>
      <c r="C64" s="145" t="s">
        <v>4</v>
      </c>
      <c r="D64" s="535">
        <v>86.75</v>
      </c>
      <c r="E64" s="536">
        <v>1.7899999999999999E-2</v>
      </c>
      <c r="F64" s="535">
        <v>72.67</v>
      </c>
      <c r="G64" s="536">
        <v>6.1999999999999998E-3</v>
      </c>
      <c r="H64" s="535">
        <v>76</v>
      </c>
      <c r="I64" s="536">
        <v>6.1999999999999998E-3</v>
      </c>
      <c r="J64" s="535">
        <v>73.27</v>
      </c>
      <c r="K64" s="536">
        <v>2.0899999999999998E-2</v>
      </c>
      <c r="L64" s="535">
        <v>79.27</v>
      </c>
      <c r="M64" s="536">
        <v>0</v>
      </c>
      <c r="N64" s="535">
        <v>72.63</v>
      </c>
      <c r="O64" s="536">
        <v>6.1999999999999998E-3</v>
      </c>
      <c r="P64" s="535">
        <v>84.53</v>
      </c>
      <c r="Q64" s="536">
        <v>5.3E-3</v>
      </c>
      <c r="R64" s="535">
        <v>74.540000000000006</v>
      </c>
    </row>
    <row r="65" spans="1:18" ht="12.75">
      <c r="A65" s="145">
        <v>103349</v>
      </c>
      <c r="B65" s="102" t="s">
        <v>21738</v>
      </c>
      <c r="C65" s="145" t="s">
        <v>4</v>
      </c>
      <c r="D65" s="535">
        <v>88.36</v>
      </c>
      <c r="E65" s="536">
        <v>1.7299999999999999E-2</v>
      </c>
      <c r="F65" s="535">
        <v>74.27</v>
      </c>
      <c r="G65" s="536">
        <v>6.1000000000000004E-3</v>
      </c>
      <c r="H65" s="535">
        <v>77.44</v>
      </c>
      <c r="I65" s="536">
        <v>5.7999999999999996E-3</v>
      </c>
      <c r="J65" s="535">
        <v>74.540000000000006</v>
      </c>
      <c r="K65" s="536">
        <v>2.0500000000000001E-2</v>
      </c>
      <c r="L65" s="535">
        <v>80.06</v>
      </c>
      <c r="M65" s="536">
        <v>0</v>
      </c>
      <c r="N65" s="535">
        <v>73.92</v>
      </c>
      <c r="O65" s="536">
        <v>6.1000000000000004E-3</v>
      </c>
      <c r="P65" s="535">
        <v>86.1</v>
      </c>
      <c r="Q65" s="536">
        <v>5.1999999999999998E-3</v>
      </c>
      <c r="R65" s="535">
        <v>76.040000000000006</v>
      </c>
    </row>
    <row r="66" spans="1:18" ht="12.75">
      <c r="A66" s="145">
        <v>103346</v>
      </c>
      <c r="B66" s="102" t="s">
        <v>21739</v>
      </c>
      <c r="C66" s="145" t="s">
        <v>4</v>
      </c>
      <c r="D66" s="535">
        <v>112.51</v>
      </c>
      <c r="E66" s="536">
        <v>1.6E-2</v>
      </c>
      <c r="F66" s="535">
        <v>94.45</v>
      </c>
      <c r="G66" s="536">
        <v>4.7999999999999996E-3</v>
      </c>
      <c r="H66" s="535">
        <v>100.53</v>
      </c>
      <c r="I66" s="536">
        <v>4.7000000000000002E-3</v>
      </c>
      <c r="J66" s="535">
        <v>94.83</v>
      </c>
      <c r="K66" s="536">
        <v>1.8800000000000001E-2</v>
      </c>
      <c r="L66" s="535">
        <v>104.28</v>
      </c>
      <c r="M66" s="536">
        <v>0</v>
      </c>
      <c r="N66" s="535">
        <v>95.83</v>
      </c>
      <c r="O66" s="536">
        <v>4.7000000000000002E-3</v>
      </c>
      <c r="P66" s="535">
        <v>110.34</v>
      </c>
      <c r="Q66" s="536">
        <v>4.1000000000000003E-3</v>
      </c>
      <c r="R66" s="535">
        <v>98.95</v>
      </c>
    </row>
    <row r="67" spans="1:18" ht="12.75">
      <c r="A67" s="145">
        <v>103347</v>
      </c>
      <c r="B67" s="102" t="s">
        <v>21740</v>
      </c>
      <c r="C67" s="145" t="s">
        <v>4</v>
      </c>
      <c r="D67" s="535">
        <v>114.39</v>
      </c>
      <c r="E67" s="536">
        <v>1.5599999999999999E-2</v>
      </c>
      <c r="F67" s="535">
        <v>96.32</v>
      </c>
      <c r="G67" s="536">
        <v>4.7000000000000002E-3</v>
      </c>
      <c r="H67" s="535">
        <v>102.22</v>
      </c>
      <c r="I67" s="536">
        <v>4.4000000000000003E-3</v>
      </c>
      <c r="J67" s="535">
        <v>96.32</v>
      </c>
      <c r="K67" s="536">
        <v>1.8499999999999999E-2</v>
      </c>
      <c r="L67" s="535">
        <v>105.21</v>
      </c>
      <c r="M67" s="536">
        <v>0</v>
      </c>
      <c r="N67" s="535">
        <v>97.34</v>
      </c>
      <c r="O67" s="536">
        <v>4.5999999999999999E-3</v>
      </c>
      <c r="P67" s="535">
        <v>112.18</v>
      </c>
      <c r="Q67" s="536">
        <v>4.0000000000000001E-3</v>
      </c>
      <c r="R67" s="535">
        <v>100.7</v>
      </c>
    </row>
    <row r="68" spans="1:18" ht="12.75">
      <c r="A68" s="145">
        <v>103324</v>
      </c>
      <c r="B68" s="102" t="s">
        <v>21741</v>
      </c>
      <c r="C68" s="145" t="s">
        <v>4</v>
      </c>
      <c r="D68" s="535">
        <v>97.85</v>
      </c>
      <c r="E68" s="536">
        <v>1.84E-2</v>
      </c>
      <c r="F68" s="535">
        <v>82.31</v>
      </c>
      <c r="G68" s="536">
        <v>5.4999999999999997E-3</v>
      </c>
      <c r="H68" s="535">
        <v>86.08</v>
      </c>
      <c r="I68" s="536">
        <v>5.4999999999999997E-3</v>
      </c>
      <c r="J68" s="535">
        <v>82.85</v>
      </c>
      <c r="K68" s="536">
        <v>2.1499999999999998E-2</v>
      </c>
      <c r="L68" s="535">
        <v>89.66</v>
      </c>
      <c r="M68" s="536">
        <v>0</v>
      </c>
      <c r="N68" s="535">
        <v>82.26</v>
      </c>
      <c r="O68" s="536">
        <v>5.4999999999999997E-3</v>
      </c>
      <c r="P68" s="535">
        <v>95.63</v>
      </c>
      <c r="Q68" s="536">
        <v>4.7000000000000002E-3</v>
      </c>
      <c r="R68" s="535">
        <v>84.55</v>
      </c>
    </row>
    <row r="69" spans="1:18" ht="12.75">
      <c r="A69" s="145">
        <v>103325</v>
      </c>
      <c r="B69" s="102" t="s">
        <v>21742</v>
      </c>
      <c r="C69" s="145" t="s">
        <v>4</v>
      </c>
      <c r="D69" s="535">
        <v>99.56</v>
      </c>
      <c r="E69" s="536">
        <v>1.7899999999999999E-2</v>
      </c>
      <c r="F69" s="535">
        <v>84.01</v>
      </c>
      <c r="G69" s="536">
        <v>5.4000000000000003E-3</v>
      </c>
      <c r="H69" s="535">
        <v>87.61</v>
      </c>
      <c r="I69" s="536">
        <v>5.1000000000000004E-3</v>
      </c>
      <c r="J69" s="535">
        <v>84.2</v>
      </c>
      <c r="K69" s="536">
        <v>2.1100000000000001E-2</v>
      </c>
      <c r="L69" s="535">
        <v>90.51</v>
      </c>
      <c r="M69" s="536">
        <v>0</v>
      </c>
      <c r="N69" s="535">
        <v>83.63</v>
      </c>
      <c r="O69" s="536">
        <v>5.4000000000000003E-3</v>
      </c>
      <c r="P69" s="535">
        <v>97.29</v>
      </c>
      <c r="Q69" s="536">
        <v>4.5999999999999999E-3</v>
      </c>
      <c r="R69" s="535">
        <v>86.14</v>
      </c>
    </row>
    <row r="70" spans="1:18" ht="12.75">
      <c r="A70" s="145">
        <v>103326</v>
      </c>
      <c r="B70" s="102" t="s">
        <v>21743</v>
      </c>
      <c r="C70" s="145" t="s">
        <v>4</v>
      </c>
      <c r="D70" s="535">
        <v>115.1</v>
      </c>
      <c r="E70" s="536">
        <v>2.3E-2</v>
      </c>
      <c r="F70" s="535">
        <v>97</v>
      </c>
      <c r="G70" s="536">
        <v>4.5999999999999999E-3</v>
      </c>
      <c r="H70" s="535">
        <v>101.39</v>
      </c>
      <c r="I70" s="536">
        <v>4.5999999999999999E-3</v>
      </c>
      <c r="J70" s="535">
        <v>97.56</v>
      </c>
      <c r="K70" s="536">
        <v>2.7E-2</v>
      </c>
      <c r="L70" s="535">
        <v>105.36</v>
      </c>
      <c r="M70" s="536">
        <v>0</v>
      </c>
      <c r="N70" s="535">
        <v>96.81</v>
      </c>
      <c r="O70" s="536">
        <v>4.5999999999999999E-3</v>
      </c>
      <c r="P70" s="535">
        <v>112.56</v>
      </c>
      <c r="Q70" s="536">
        <v>4.0000000000000001E-3</v>
      </c>
      <c r="R70" s="535">
        <v>99.49</v>
      </c>
    </row>
    <row r="71" spans="1:18" ht="12.75">
      <c r="A71" s="145">
        <v>103327</v>
      </c>
      <c r="B71" s="102" t="s">
        <v>21744</v>
      </c>
      <c r="C71" s="145" t="s">
        <v>4</v>
      </c>
      <c r="D71" s="535">
        <v>117.1</v>
      </c>
      <c r="E71" s="536">
        <v>2.2499999999999999E-2</v>
      </c>
      <c r="F71" s="535">
        <v>98.98</v>
      </c>
      <c r="G71" s="536">
        <v>4.4999999999999997E-3</v>
      </c>
      <c r="H71" s="535">
        <v>103.18</v>
      </c>
      <c r="I71" s="536">
        <v>4.4000000000000003E-3</v>
      </c>
      <c r="J71" s="535">
        <v>99.14</v>
      </c>
      <c r="K71" s="536">
        <v>2.6499999999999999E-2</v>
      </c>
      <c r="L71" s="535">
        <v>106.35</v>
      </c>
      <c r="M71" s="536">
        <v>0</v>
      </c>
      <c r="N71" s="535">
        <v>98.42</v>
      </c>
      <c r="O71" s="536">
        <v>4.5999999999999999E-3</v>
      </c>
      <c r="P71" s="535">
        <v>114.51</v>
      </c>
      <c r="Q71" s="536">
        <v>3.8999999999999998E-3</v>
      </c>
      <c r="R71" s="535">
        <v>101.35</v>
      </c>
    </row>
    <row r="72" spans="1:18" ht="12.75">
      <c r="A72" s="145">
        <v>103322</v>
      </c>
      <c r="B72" s="102" t="s">
        <v>21745</v>
      </c>
      <c r="C72" s="145" t="s">
        <v>4</v>
      </c>
      <c r="D72" s="535">
        <v>74.099999999999994</v>
      </c>
      <c r="E72" s="536">
        <v>1.46E-2</v>
      </c>
      <c r="F72" s="535">
        <v>61.98</v>
      </c>
      <c r="G72" s="536">
        <v>3.5000000000000001E-3</v>
      </c>
      <c r="H72" s="535">
        <v>64.47</v>
      </c>
      <c r="I72" s="536">
        <v>3.7000000000000002E-3</v>
      </c>
      <c r="J72" s="535">
        <v>62.67</v>
      </c>
      <c r="K72" s="536">
        <v>1.6899999999999998E-2</v>
      </c>
      <c r="L72" s="535">
        <v>67.180000000000007</v>
      </c>
      <c r="M72" s="536">
        <v>0</v>
      </c>
      <c r="N72" s="535">
        <v>61.65</v>
      </c>
      <c r="O72" s="536">
        <v>3.5999999999999999E-3</v>
      </c>
      <c r="P72" s="535">
        <v>71.989999999999995</v>
      </c>
      <c r="Q72" s="536">
        <v>3.0999999999999999E-3</v>
      </c>
      <c r="R72" s="535">
        <v>63.12</v>
      </c>
    </row>
    <row r="73" spans="1:18" ht="12.75">
      <c r="A73" s="145">
        <v>103323</v>
      </c>
      <c r="B73" s="102" t="s">
        <v>21746</v>
      </c>
      <c r="C73" s="145" t="s">
        <v>4</v>
      </c>
      <c r="D73" s="535">
        <v>75.599999999999994</v>
      </c>
      <c r="E73" s="536">
        <v>1.4E-2</v>
      </c>
      <c r="F73" s="535">
        <v>63.47</v>
      </c>
      <c r="G73" s="536">
        <v>3.5000000000000001E-3</v>
      </c>
      <c r="H73" s="535">
        <v>65.819999999999993</v>
      </c>
      <c r="I73" s="536">
        <v>3.3E-3</v>
      </c>
      <c r="J73" s="535">
        <v>63.87</v>
      </c>
      <c r="K73" s="536">
        <v>1.66E-2</v>
      </c>
      <c r="L73" s="535">
        <v>67.92</v>
      </c>
      <c r="M73" s="536">
        <v>0</v>
      </c>
      <c r="N73" s="535">
        <v>62.86</v>
      </c>
      <c r="O73" s="536">
        <v>3.5000000000000001E-3</v>
      </c>
      <c r="P73" s="535">
        <v>73.459999999999994</v>
      </c>
      <c r="Q73" s="536">
        <v>3.0000000000000001E-3</v>
      </c>
      <c r="R73" s="535">
        <v>64.53</v>
      </c>
    </row>
    <row r="74" spans="1:18" ht="12.75">
      <c r="A74" s="145">
        <v>103338</v>
      </c>
      <c r="B74" s="102" t="s">
        <v>21747</v>
      </c>
      <c r="C74" s="145" t="s">
        <v>4</v>
      </c>
      <c r="D74" s="535">
        <v>153.13999999999999</v>
      </c>
      <c r="E74" s="536">
        <v>1.18E-2</v>
      </c>
      <c r="F74" s="535">
        <v>104.74</v>
      </c>
      <c r="G74" s="536">
        <v>4.3E-3</v>
      </c>
      <c r="H74" s="535">
        <v>130.44999999999999</v>
      </c>
      <c r="I74" s="536">
        <v>3.5999999999999999E-3</v>
      </c>
      <c r="J74" s="535">
        <v>117.74</v>
      </c>
      <c r="K74" s="536">
        <v>1.5100000000000001E-2</v>
      </c>
      <c r="L74" s="535">
        <v>113.9</v>
      </c>
      <c r="M74" s="536">
        <v>0</v>
      </c>
      <c r="N74" s="535">
        <v>121.98</v>
      </c>
      <c r="O74" s="536">
        <v>3.7000000000000002E-3</v>
      </c>
      <c r="P74" s="535">
        <v>133.35</v>
      </c>
      <c r="Q74" s="536">
        <v>3.3999999999999998E-3</v>
      </c>
      <c r="R74" s="535">
        <v>123.23</v>
      </c>
    </row>
    <row r="75" spans="1:18" ht="12.75">
      <c r="A75" s="145">
        <v>103339</v>
      </c>
      <c r="B75" s="102" t="s">
        <v>21748</v>
      </c>
      <c r="C75" s="145" t="s">
        <v>4</v>
      </c>
      <c r="D75" s="535">
        <v>154.62</v>
      </c>
      <c r="E75" s="536">
        <v>1.15E-2</v>
      </c>
      <c r="F75" s="535">
        <v>106.21</v>
      </c>
      <c r="G75" s="536">
        <v>4.1999999999999997E-3</v>
      </c>
      <c r="H75" s="535">
        <v>131.77000000000001</v>
      </c>
      <c r="I75" s="536">
        <v>3.3999999999999998E-3</v>
      </c>
      <c r="J75" s="535">
        <v>118.91</v>
      </c>
      <c r="K75" s="536">
        <v>1.4999999999999999E-2</v>
      </c>
      <c r="L75" s="535">
        <v>114.63</v>
      </c>
      <c r="M75" s="536">
        <v>0</v>
      </c>
      <c r="N75" s="535">
        <v>123.17</v>
      </c>
      <c r="O75" s="536">
        <v>3.7000000000000002E-3</v>
      </c>
      <c r="P75" s="535">
        <v>134.79</v>
      </c>
      <c r="Q75" s="536">
        <v>3.3E-3</v>
      </c>
      <c r="R75" s="535">
        <v>124.6</v>
      </c>
    </row>
    <row r="76" spans="1:18" ht="12.75">
      <c r="A76" s="145">
        <v>103340</v>
      </c>
      <c r="B76" s="102" t="s">
        <v>21749</v>
      </c>
      <c r="C76" s="145" t="s">
        <v>4</v>
      </c>
      <c r="D76" s="535">
        <v>186.74</v>
      </c>
      <c r="E76" s="536">
        <v>1.4200000000000001E-2</v>
      </c>
      <c r="F76" s="535">
        <v>126.55</v>
      </c>
      <c r="G76" s="536">
        <v>3.5999999999999999E-3</v>
      </c>
      <c r="H76" s="535">
        <v>157.94999999999999</v>
      </c>
      <c r="I76" s="536">
        <v>3.0000000000000001E-3</v>
      </c>
      <c r="J76" s="535">
        <v>143.30000000000001</v>
      </c>
      <c r="K76" s="536">
        <v>1.84E-2</v>
      </c>
      <c r="L76" s="535">
        <v>136.66999999999999</v>
      </c>
      <c r="M76" s="536">
        <v>0</v>
      </c>
      <c r="N76" s="535">
        <v>147.61000000000001</v>
      </c>
      <c r="O76" s="536">
        <v>3.0000000000000001E-3</v>
      </c>
      <c r="P76" s="535">
        <v>161.52000000000001</v>
      </c>
      <c r="Q76" s="536">
        <v>2.8E-3</v>
      </c>
      <c r="R76" s="535">
        <v>148.53</v>
      </c>
    </row>
    <row r="77" spans="1:18" ht="12.75">
      <c r="A77" s="145">
        <v>103341</v>
      </c>
      <c r="B77" s="102" t="s">
        <v>21750</v>
      </c>
      <c r="C77" s="145" t="s">
        <v>4</v>
      </c>
      <c r="D77" s="535">
        <v>188.59</v>
      </c>
      <c r="E77" s="536">
        <v>1.3899999999999999E-2</v>
      </c>
      <c r="F77" s="535">
        <v>128.38999999999999</v>
      </c>
      <c r="G77" s="536">
        <v>3.5000000000000001E-3</v>
      </c>
      <c r="H77" s="535">
        <v>159.61000000000001</v>
      </c>
      <c r="I77" s="536">
        <v>2.8E-3</v>
      </c>
      <c r="J77" s="535">
        <v>144.77000000000001</v>
      </c>
      <c r="K77" s="536">
        <v>1.8200000000000001E-2</v>
      </c>
      <c r="L77" s="535">
        <v>137.59</v>
      </c>
      <c r="M77" s="536">
        <v>0</v>
      </c>
      <c r="N77" s="535">
        <v>149.1</v>
      </c>
      <c r="O77" s="536">
        <v>3.0000000000000001E-3</v>
      </c>
      <c r="P77" s="535">
        <v>163.33000000000001</v>
      </c>
      <c r="Q77" s="536">
        <v>2.8E-3</v>
      </c>
      <c r="R77" s="535">
        <v>150.26</v>
      </c>
    </row>
    <row r="78" spans="1:18" ht="12.75">
      <c r="A78" s="145">
        <v>103336</v>
      </c>
      <c r="B78" s="102" t="s">
        <v>21751</v>
      </c>
      <c r="C78" s="145" t="s">
        <v>4</v>
      </c>
      <c r="D78" s="535">
        <v>117.48</v>
      </c>
      <c r="E78" s="536">
        <v>9.1000000000000004E-3</v>
      </c>
      <c r="F78" s="535">
        <v>79.61</v>
      </c>
      <c r="G78" s="536">
        <v>2.8E-3</v>
      </c>
      <c r="H78" s="535">
        <v>99.43</v>
      </c>
      <c r="I78" s="536">
        <v>2.3E-3</v>
      </c>
      <c r="J78" s="535">
        <v>90.1</v>
      </c>
      <c r="K78" s="536">
        <v>1.18E-2</v>
      </c>
      <c r="L78" s="535">
        <v>86.45</v>
      </c>
      <c r="M78" s="536">
        <v>0</v>
      </c>
      <c r="N78" s="535">
        <v>92.89</v>
      </c>
      <c r="O78" s="536">
        <v>2.3999999999999998E-3</v>
      </c>
      <c r="P78" s="535">
        <v>101.68</v>
      </c>
      <c r="Q78" s="536">
        <v>2.2000000000000001E-3</v>
      </c>
      <c r="R78" s="535">
        <v>93.59</v>
      </c>
    </row>
    <row r="79" spans="1:18" ht="12.75">
      <c r="A79" s="145">
        <v>103337</v>
      </c>
      <c r="B79" s="102" t="s">
        <v>21752</v>
      </c>
      <c r="C79" s="145" t="s">
        <v>4</v>
      </c>
      <c r="D79" s="535">
        <v>118.74</v>
      </c>
      <c r="E79" s="536">
        <v>8.8999999999999999E-3</v>
      </c>
      <c r="F79" s="535">
        <v>80.86</v>
      </c>
      <c r="G79" s="536">
        <v>2.7000000000000001E-3</v>
      </c>
      <c r="H79" s="535">
        <v>100.56</v>
      </c>
      <c r="I79" s="536">
        <v>2.2000000000000001E-3</v>
      </c>
      <c r="J79" s="535">
        <v>91.1</v>
      </c>
      <c r="K79" s="536">
        <v>1.1599999999999999E-2</v>
      </c>
      <c r="L79" s="535">
        <v>87.07</v>
      </c>
      <c r="M79" s="536">
        <v>0</v>
      </c>
      <c r="N79" s="535">
        <v>93.9</v>
      </c>
      <c r="O79" s="536">
        <v>2.3E-3</v>
      </c>
      <c r="P79" s="535">
        <v>102.91</v>
      </c>
      <c r="Q79" s="536">
        <v>2.0999999999999999E-3</v>
      </c>
      <c r="R79" s="535">
        <v>94.76</v>
      </c>
    </row>
    <row r="80" spans="1:18" ht="12.75">
      <c r="A80" s="145">
        <v>103342</v>
      </c>
      <c r="B80" s="102" t="s">
        <v>21753</v>
      </c>
      <c r="C80" s="145" t="s">
        <v>4</v>
      </c>
      <c r="D80" s="535">
        <v>160.71</v>
      </c>
      <c r="E80" s="536">
        <v>1.12E-2</v>
      </c>
      <c r="F80" s="535">
        <v>107.07</v>
      </c>
      <c r="G80" s="536">
        <v>4.1999999999999997E-3</v>
      </c>
      <c r="H80" s="535">
        <v>133.88</v>
      </c>
      <c r="I80" s="536">
        <v>3.5000000000000001E-3</v>
      </c>
      <c r="J80" s="535">
        <v>122.64</v>
      </c>
      <c r="K80" s="536">
        <v>1.4500000000000001E-2</v>
      </c>
      <c r="L80" s="535">
        <v>114.48</v>
      </c>
      <c r="M80" s="536">
        <v>0</v>
      </c>
      <c r="N80" s="535">
        <v>125.16</v>
      </c>
      <c r="O80" s="536">
        <v>3.5999999999999999E-3</v>
      </c>
      <c r="P80" s="535">
        <v>137.38999999999999</v>
      </c>
      <c r="Q80" s="536">
        <v>3.3E-3</v>
      </c>
      <c r="R80" s="535">
        <v>125.28</v>
      </c>
    </row>
    <row r="81" spans="1:18" ht="12.75">
      <c r="A81" s="145">
        <v>103343</v>
      </c>
      <c r="B81" s="102" t="s">
        <v>21754</v>
      </c>
      <c r="C81" s="145" t="s">
        <v>4</v>
      </c>
      <c r="D81" s="535">
        <v>162.34</v>
      </c>
      <c r="E81" s="536">
        <v>1.0999999999999999E-2</v>
      </c>
      <c r="F81" s="535">
        <v>108.7</v>
      </c>
      <c r="G81" s="536">
        <v>4.1000000000000003E-3</v>
      </c>
      <c r="H81" s="535">
        <v>135.34</v>
      </c>
      <c r="I81" s="536">
        <v>3.3E-3</v>
      </c>
      <c r="J81" s="535">
        <v>123.94</v>
      </c>
      <c r="K81" s="536">
        <v>1.44E-2</v>
      </c>
      <c r="L81" s="535">
        <v>115.29</v>
      </c>
      <c r="M81" s="536">
        <v>0</v>
      </c>
      <c r="N81" s="535">
        <v>126.48</v>
      </c>
      <c r="O81" s="536">
        <v>3.5999999999999999E-3</v>
      </c>
      <c r="P81" s="535">
        <v>138.97999999999999</v>
      </c>
      <c r="Q81" s="536">
        <v>3.2000000000000002E-3</v>
      </c>
      <c r="R81" s="535">
        <v>126.8</v>
      </c>
    </row>
    <row r="82" spans="1:18" ht="12.75">
      <c r="A82" s="145">
        <v>103318</v>
      </c>
      <c r="B82" s="102" t="s">
        <v>21755</v>
      </c>
      <c r="C82" s="145" t="s">
        <v>4</v>
      </c>
      <c r="D82" s="535">
        <v>136.97999999999999</v>
      </c>
      <c r="E82" s="536">
        <v>1.3100000000000001E-2</v>
      </c>
      <c r="F82" s="535">
        <v>91.79</v>
      </c>
      <c r="G82" s="536">
        <v>4.8999999999999998E-3</v>
      </c>
      <c r="H82" s="535">
        <v>114.72</v>
      </c>
      <c r="I82" s="536">
        <v>4.1000000000000003E-3</v>
      </c>
      <c r="J82" s="535">
        <v>104.72</v>
      </c>
      <c r="K82" s="536">
        <v>1.7000000000000001E-2</v>
      </c>
      <c r="L82" s="535">
        <v>98.56</v>
      </c>
      <c r="M82" s="536">
        <v>0</v>
      </c>
      <c r="N82" s="535">
        <v>107.24</v>
      </c>
      <c r="O82" s="536">
        <v>4.1999999999999997E-3</v>
      </c>
      <c r="P82" s="535">
        <v>117.49</v>
      </c>
      <c r="Q82" s="536">
        <v>3.8E-3</v>
      </c>
      <c r="R82" s="535">
        <v>107.49</v>
      </c>
    </row>
    <row r="83" spans="1:18" ht="12.75">
      <c r="A83" s="145">
        <v>103319</v>
      </c>
      <c r="B83" s="102" t="s">
        <v>21756</v>
      </c>
      <c r="C83" s="145" t="s">
        <v>4</v>
      </c>
      <c r="D83" s="535">
        <v>138.46</v>
      </c>
      <c r="E83" s="536">
        <v>1.29E-2</v>
      </c>
      <c r="F83" s="535">
        <v>93.26</v>
      </c>
      <c r="G83" s="536">
        <v>4.7999999999999996E-3</v>
      </c>
      <c r="H83" s="535">
        <v>116.04</v>
      </c>
      <c r="I83" s="536">
        <v>3.8999999999999998E-3</v>
      </c>
      <c r="J83" s="535">
        <v>105.89</v>
      </c>
      <c r="K83" s="536">
        <v>1.6799999999999999E-2</v>
      </c>
      <c r="L83" s="535">
        <v>99.29</v>
      </c>
      <c r="M83" s="536">
        <v>0</v>
      </c>
      <c r="N83" s="535">
        <v>108.43</v>
      </c>
      <c r="O83" s="536">
        <v>4.1999999999999997E-3</v>
      </c>
      <c r="P83" s="535">
        <v>118.93</v>
      </c>
      <c r="Q83" s="536">
        <v>3.8E-3</v>
      </c>
      <c r="R83" s="535">
        <v>108.86</v>
      </c>
    </row>
    <row r="84" spans="1:18" ht="12.75">
      <c r="A84" s="145">
        <v>103320</v>
      </c>
      <c r="B84" s="102" t="s">
        <v>21757</v>
      </c>
      <c r="C84" s="145" t="s">
        <v>4</v>
      </c>
      <c r="D84" s="535">
        <v>165.41</v>
      </c>
      <c r="E84" s="536">
        <v>1.6E-2</v>
      </c>
      <c r="F84" s="535">
        <v>110.21</v>
      </c>
      <c r="G84" s="536">
        <v>4.1000000000000003E-3</v>
      </c>
      <c r="H84" s="535">
        <v>137.83000000000001</v>
      </c>
      <c r="I84" s="536">
        <v>3.3999999999999998E-3</v>
      </c>
      <c r="J84" s="535">
        <v>126.26</v>
      </c>
      <c r="K84" s="536">
        <v>2.0799999999999999E-2</v>
      </c>
      <c r="L84" s="535">
        <v>117.72</v>
      </c>
      <c r="M84" s="536">
        <v>0</v>
      </c>
      <c r="N84" s="535">
        <v>128.72</v>
      </c>
      <c r="O84" s="536">
        <v>3.5000000000000001E-3</v>
      </c>
      <c r="P84" s="535">
        <v>141.12</v>
      </c>
      <c r="Q84" s="536">
        <v>3.2000000000000002E-3</v>
      </c>
      <c r="R84" s="535">
        <v>128.77000000000001</v>
      </c>
    </row>
    <row r="85" spans="1:18" ht="12.75">
      <c r="A85" s="145">
        <v>103321</v>
      </c>
      <c r="B85" s="102" t="s">
        <v>21758</v>
      </c>
      <c r="C85" s="145" t="s">
        <v>4</v>
      </c>
      <c r="D85" s="535">
        <v>167.26</v>
      </c>
      <c r="E85" s="536">
        <v>1.5699999999999999E-2</v>
      </c>
      <c r="F85" s="535">
        <v>112.05</v>
      </c>
      <c r="G85" s="536">
        <v>4.0000000000000001E-3</v>
      </c>
      <c r="H85" s="535">
        <v>139.49</v>
      </c>
      <c r="I85" s="536">
        <v>3.2000000000000002E-3</v>
      </c>
      <c r="J85" s="535">
        <v>127.73</v>
      </c>
      <c r="K85" s="536">
        <v>2.06E-2</v>
      </c>
      <c r="L85" s="535">
        <v>118.64</v>
      </c>
      <c r="M85" s="536">
        <v>0</v>
      </c>
      <c r="N85" s="535">
        <v>130.21</v>
      </c>
      <c r="O85" s="536">
        <v>3.5000000000000001E-3</v>
      </c>
      <c r="P85" s="535">
        <v>142.93</v>
      </c>
      <c r="Q85" s="536">
        <v>3.0999999999999999E-3</v>
      </c>
      <c r="R85" s="535">
        <v>130.5</v>
      </c>
    </row>
    <row r="86" spans="1:18" ht="12.75">
      <c r="A86" s="145">
        <v>103316</v>
      </c>
      <c r="B86" s="102" t="s">
        <v>21759</v>
      </c>
      <c r="C86" s="145" t="s">
        <v>4</v>
      </c>
      <c r="D86" s="535">
        <v>106.59</v>
      </c>
      <c r="E86" s="536">
        <v>0.01</v>
      </c>
      <c r="F86" s="535">
        <v>70.73</v>
      </c>
      <c r="G86" s="536">
        <v>3.0999999999999999E-3</v>
      </c>
      <c r="H86" s="535">
        <v>88.54</v>
      </c>
      <c r="I86" s="536">
        <v>2.5999999999999999E-3</v>
      </c>
      <c r="J86" s="535">
        <v>81.209999999999994</v>
      </c>
      <c r="K86" s="536">
        <v>1.3100000000000001E-2</v>
      </c>
      <c r="L86" s="535">
        <v>75.709999999999994</v>
      </c>
      <c r="M86" s="536">
        <v>0</v>
      </c>
      <c r="N86" s="535">
        <v>82.75</v>
      </c>
      <c r="O86" s="536">
        <v>2.7000000000000001E-3</v>
      </c>
      <c r="P86" s="535">
        <v>90.8</v>
      </c>
      <c r="Q86" s="536">
        <v>2.3999999999999998E-3</v>
      </c>
      <c r="R86" s="535">
        <v>82.73</v>
      </c>
    </row>
    <row r="87" spans="1:18" ht="12.75">
      <c r="A87" s="145">
        <v>103317</v>
      </c>
      <c r="B87" s="102" t="s">
        <v>21760</v>
      </c>
      <c r="C87" s="145" t="s">
        <v>4</v>
      </c>
      <c r="D87" s="535">
        <v>107.85</v>
      </c>
      <c r="E87" s="536">
        <v>9.7999999999999997E-3</v>
      </c>
      <c r="F87" s="535">
        <v>71.98</v>
      </c>
      <c r="G87" s="536">
        <v>3.0999999999999999E-3</v>
      </c>
      <c r="H87" s="535">
        <v>89.67</v>
      </c>
      <c r="I87" s="536">
        <v>2.5000000000000001E-3</v>
      </c>
      <c r="J87" s="535">
        <v>82.21</v>
      </c>
      <c r="K87" s="536">
        <v>1.29E-2</v>
      </c>
      <c r="L87" s="535">
        <v>76.33</v>
      </c>
      <c r="M87" s="536">
        <v>0</v>
      </c>
      <c r="N87" s="535">
        <v>83.76</v>
      </c>
      <c r="O87" s="536">
        <v>2.5999999999999999E-3</v>
      </c>
      <c r="P87" s="535">
        <v>92.03</v>
      </c>
      <c r="Q87" s="536">
        <v>2.3999999999999998E-3</v>
      </c>
      <c r="R87" s="535">
        <v>83.9</v>
      </c>
    </row>
    <row r="88" spans="1:18" ht="12.75">
      <c r="A88" s="145">
        <v>101166</v>
      </c>
      <c r="B88" s="102" t="s">
        <v>21761</v>
      </c>
      <c r="C88" s="145" t="s">
        <v>7</v>
      </c>
      <c r="D88" s="535">
        <v>826.42</v>
      </c>
      <c r="E88" s="536">
        <v>2.9999999999999997E-4</v>
      </c>
      <c r="F88" s="535">
        <v>681.32</v>
      </c>
      <c r="G88" s="536">
        <v>0</v>
      </c>
      <c r="H88" s="535">
        <v>733.32</v>
      </c>
      <c r="I88" s="536">
        <v>4.0000000000000002E-4</v>
      </c>
      <c r="J88" s="535">
        <v>689.86</v>
      </c>
      <c r="K88" s="536">
        <v>0</v>
      </c>
      <c r="L88" s="535">
        <v>762.75</v>
      </c>
      <c r="M88" s="536">
        <v>0</v>
      </c>
      <c r="N88" s="535">
        <v>697.8</v>
      </c>
      <c r="O88" s="536">
        <v>0</v>
      </c>
      <c r="P88" s="535">
        <v>801.77</v>
      </c>
      <c r="Q88" s="536">
        <v>0</v>
      </c>
      <c r="R88" s="535">
        <v>719.1</v>
      </c>
    </row>
    <row r="89" spans="1:18" ht="12.75">
      <c r="A89" s="145">
        <v>101165</v>
      </c>
      <c r="B89" s="102" t="s">
        <v>21762</v>
      </c>
      <c r="C89" s="145" t="s">
        <v>7</v>
      </c>
      <c r="D89" s="535">
        <v>1370.47</v>
      </c>
      <c r="E89" s="536">
        <v>2.0000000000000001E-4</v>
      </c>
      <c r="F89" s="535">
        <v>913.04</v>
      </c>
      <c r="G89" s="536">
        <v>0</v>
      </c>
      <c r="H89" s="535">
        <v>1144.08</v>
      </c>
      <c r="I89" s="536">
        <v>2.0000000000000001E-4</v>
      </c>
      <c r="J89" s="535">
        <v>1044.1099999999999</v>
      </c>
      <c r="K89" s="536">
        <v>0</v>
      </c>
      <c r="L89" s="535">
        <v>991.07</v>
      </c>
      <c r="M89" s="536">
        <v>0</v>
      </c>
      <c r="N89" s="535">
        <v>1068.8800000000001</v>
      </c>
      <c r="O89" s="536">
        <v>0</v>
      </c>
      <c r="P89" s="535">
        <v>1173.3399999999999</v>
      </c>
      <c r="Q89" s="536">
        <v>0</v>
      </c>
      <c r="R89" s="535">
        <v>1072.0899999999999</v>
      </c>
    </row>
    <row r="90" spans="1:18" ht="12.75">
      <c r="A90" s="145">
        <v>101163</v>
      </c>
      <c r="B90" s="102" t="s">
        <v>21763</v>
      </c>
      <c r="C90" s="145" t="s">
        <v>4</v>
      </c>
      <c r="D90" s="535">
        <v>856.79</v>
      </c>
      <c r="E90" s="536">
        <v>0</v>
      </c>
      <c r="F90" s="535">
        <v>807.65</v>
      </c>
      <c r="G90" s="536">
        <v>0</v>
      </c>
      <c r="H90" s="535">
        <v>841.03</v>
      </c>
      <c r="I90" s="536">
        <v>0</v>
      </c>
      <c r="J90" s="535">
        <v>644.39</v>
      </c>
      <c r="K90" s="536">
        <v>0.746</v>
      </c>
      <c r="L90" s="535">
        <v>960.38</v>
      </c>
      <c r="M90" s="536">
        <v>0</v>
      </c>
      <c r="N90" s="535">
        <v>669.14</v>
      </c>
      <c r="O90" s="536">
        <v>0.71840000000000004</v>
      </c>
      <c r="P90" s="535">
        <v>681.74</v>
      </c>
      <c r="Q90" s="536">
        <v>0.70509999999999995</v>
      </c>
      <c r="R90" s="535">
        <v>868.88</v>
      </c>
    </row>
    <row r="91" spans="1:18" ht="12.75">
      <c r="A91" s="145">
        <v>101164</v>
      </c>
      <c r="B91" s="102" t="s">
        <v>21764</v>
      </c>
      <c r="C91" s="145" t="s">
        <v>4</v>
      </c>
      <c r="D91" s="535">
        <v>871.67</v>
      </c>
      <c r="E91" s="536">
        <v>0</v>
      </c>
      <c r="F91" s="535">
        <v>819.37</v>
      </c>
      <c r="G91" s="536">
        <v>0</v>
      </c>
      <c r="H91" s="535">
        <v>854.09</v>
      </c>
      <c r="I91" s="536">
        <v>0</v>
      </c>
      <c r="J91" s="535">
        <v>655.28</v>
      </c>
      <c r="K91" s="536">
        <v>0.74260000000000004</v>
      </c>
      <c r="L91" s="535">
        <v>975.15</v>
      </c>
      <c r="M91" s="536">
        <v>0</v>
      </c>
      <c r="N91" s="535">
        <v>679.77</v>
      </c>
      <c r="O91" s="536">
        <v>0.71589999999999998</v>
      </c>
      <c r="P91" s="535">
        <v>692.82</v>
      </c>
      <c r="Q91" s="536">
        <v>0.70240000000000002</v>
      </c>
      <c r="R91" s="535">
        <v>881.23</v>
      </c>
    </row>
    <row r="92" spans="1:18" ht="12.75">
      <c r="A92" s="145">
        <v>101162</v>
      </c>
      <c r="B92" s="102" t="s">
        <v>21765</v>
      </c>
      <c r="C92" s="145" t="s">
        <v>4</v>
      </c>
      <c r="D92" s="535">
        <v>189.18</v>
      </c>
      <c r="E92" s="536">
        <v>5.9999999999999995E-4</v>
      </c>
      <c r="F92" s="535">
        <v>159.44999999999999</v>
      </c>
      <c r="G92" s="536">
        <v>0</v>
      </c>
      <c r="H92" s="535">
        <v>171.43</v>
      </c>
      <c r="I92" s="536">
        <v>5.9999999999999995E-4</v>
      </c>
      <c r="J92" s="535">
        <v>161.34</v>
      </c>
      <c r="K92" s="536">
        <v>0</v>
      </c>
      <c r="L92" s="535">
        <v>177.05</v>
      </c>
      <c r="M92" s="536">
        <v>0</v>
      </c>
      <c r="N92" s="535">
        <v>163.31</v>
      </c>
      <c r="O92" s="536">
        <v>0</v>
      </c>
      <c r="P92" s="535">
        <v>184.97</v>
      </c>
      <c r="Q92" s="536">
        <v>0</v>
      </c>
      <c r="R92" s="535">
        <v>168.28</v>
      </c>
    </row>
    <row r="93" spans="1:18" ht="12.75">
      <c r="A93" s="145">
        <v>101161</v>
      </c>
      <c r="B93" s="102" t="s">
        <v>21766</v>
      </c>
      <c r="C93" s="145" t="s">
        <v>4</v>
      </c>
      <c r="D93" s="535">
        <v>320.33</v>
      </c>
      <c r="E93" s="536">
        <v>1E-4</v>
      </c>
      <c r="F93" s="535">
        <v>209.87</v>
      </c>
      <c r="G93" s="536">
        <v>0</v>
      </c>
      <c r="H93" s="535">
        <v>262.12</v>
      </c>
      <c r="I93" s="536">
        <v>2.0000000000000001E-4</v>
      </c>
      <c r="J93" s="535">
        <v>244.21</v>
      </c>
      <c r="K93" s="536">
        <v>0</v>
      </c>
      <c r="L93" s="535">
        <v>217.03</v>
      </c>
      <c r="M93" s="536">
        <v>0</v>
      </c>
      <c r="N93" s="535">
        <v>246.21</v>
      </c>
      <c r="O93" s="536">
        <v>0</v>
      </c>
      <c r="P93" s="535">
        <v>270.41000000000003</v>
      </c>
      <c r="Q93" s="536">
        <v>0</v>
      </c>
      <c r="R93" s="535">
        <v>245.03</v>
      </c>
    </row>
    <row r="94" spans="1:18" ht="12.75">
      <c r="A94" s="145">
        <v>101160</v>
      </c>
      <c r="B94" s="102" t="s">
        <v>21767</v>
      </c>
      <c r="C94" s="145" t="s">
        <v>4</v>
      </c>
      <c r="D94" s="535">
        <v>0</v>
      </c>
      <c r="E94" s="536"/>
      <c r="F94" s="535">
        <v>0</v>
      </c>
      <c r="G94" s="536"/>
      <c r="H94" s="535">
        <v>0</v>
      </c>
      <c r="I94" s="536"/>
      <c r="J94" s="535">
        <v>0</v>
      </c>
      <c r="K94" s="536"/>
      <c r="L94" s="535">
        <v>0</v>
      </c>
      <c r="M94" s="536"/>
      <c r="N94" s="535">
        <v>0</v>
      </c>
      <c r="O94" s="536"/>
      <c r="P94" s="535">
        <v>0</v>
      </c>
      <c r="Q94" s="536"/>
      <c r="R94" s="535">
        <v>0</v>
      </c>
    </row>
    <row r="95" spans="1:18" ht="12.75">
      <c r="A95" s="145">
        <v>101159</v>
      </c>
      <c r="B95" s="102" t="s">
        <v>21768</v>
      </c>
      <c r="C95" s="145" t="s">
        <v>4</v>
      </c>
      <c r="D95" s="535">
        <v>167.97</v>
      </c>
      <c r="E95" s="536">
        <v>2.9999999999999997E-4</v>
      </c>
      <c r="F95" s="535">
        <v>137.52000000000001</v>
      </c>
      <c r="G95" s="536">
        <v>0</v>
      </c>
      <c r="H95" s="535">
        <v>151.68</v>
      </c>
      <c r="I95" s="536">
        <v>2.9999999999999997E-4</v>
      </c>
      <c r="J95" s="535">
        <v>139.21</v>
      </c>
      <c r="K95" s="536">
        <v>0</v>
      </c>
      <c r="L95" s="535">
        <v>157.33000000000001</v>
      </c>
      <c r="M95" s="536">
        <v>0</v>
      </c>
      <c r="N95" s="535">
        <v>143.62</v>
      </c>
      <c r="O95" s="536">
        <v>0</v>
      </c>
      <c r="P95" s="535">
        <v>162.63999999999999</v>
      </c>
      <c r="Q95" s="536">
        <v>0</v>
      </c>
      <c r="R95" s="535">
        <v>148.66999999999999</v>
      </c>
    </row>
    <row r="96" spans="1:18" ht="12.75">
      <c r="A96" s="145">
        <v>101154</v>
      </c>
      <c r="B96" s="102" t="s">
        <v>21769</v>
      </c>
      <c r="C96" s="145" t="s">
        <v>4</v>
      </c>
      <c r="D96" s="535">
        <v>147.96</v>
      </c>
      <c r="E96" s="536">
        <v>0.65490000000000004</v>
      </c>
      <c r="F96" s="535">
        <v>136.05000000000001</v>
      </c>
      <c r="G96" s="536">
        <v>0.70530000000000004</v>
      </c>
      <c r="H96" s="535">
        <v>145.68</v>
      </c>
      <c r="I96" s="536">
        <v>0.65880000000000005</v>
      </c>
      <c r="J96" s="535">
        <v>137.26</v>
      </c>
      <c r="K96" s="536">
        <v>0.70569999999999999</v>
      </c>
      <c r="L96" s="535">
        <v>146.83000000000001</v>
      </c>
      <c r="M96" s="536">
        <v>0.65349999999999997</v>
      </c>
      <c r="N96" s="535">
        <v>141.72</v>
      </c>
      <c r="O96" s="536">
        <v>0.67700000000000005</v>
      </c>
      <c r="P96" s="535">
        <v>145</v>
      </c>
      <c r="Q96" s="536">
        <v>0.66169999999999995</v>
      </c>
      <c r="R96" s="535">
        <v>143.65</v>
      </c>
    </row>
    <row r="97" spans="1:18" ht="12.75">
      <c r="A97" s="145">
        <v>101155</v>
      </c>
      <c r="B97" s="102" t="s">
        <v>21770</v>
      </c>
      <c r="C97" s="145" t="s">
        <v>4</v>
      </c>
      <c r="D97" s="535">
        <v>205.43</v>
      </c>
      <c r="E97" s="536">
        <v>0.69330000000000003</v>
      </c>
      <c r="F97" s="535">
        <v>191.75</v>
      </c>
      <c r="G97" s="536">
        <v>0.73499999999999999</v>
      </c>
      <c r="H97" s="535">
        <v>203.64</v>
      </c>
      <c r="I97" s="536">
        <v>0.69220000000000004</v>
      </c>
      <c r="J97" s="535">
        <v>192.61</v>
      </c>
      <c r="K97" s="536">
        <v>0.73929999999999996</v>
      </c>
      <c r="L97" s="535">
        <v>204.8</v>
      </c>
      <c r="M97" s="536">
        <v>0.68810000000000004</v>
      </c>
      <c r="N97" s="535">
        <v>198.78</v>
      </c>
      <c r="O97" s="536">
        <v>0.70899999999999996</v>
      </c>
      <c r="P97" s="535">
        <v>202.82</v>
      </c>
      <c r="Q97" s="536">
        <v>0.69489999999999996</v>
      </c>
      <c r="R97" s="535">
        <v>201.66</v>
      </c>
    </row>
    <row r="98" spans="1:18" ht="12.75">
      <c r="A98" s="145">
        <v>101156</v>
      </c>
      <c r="B98" s="102" t="s">
        <v>21771</v>
      </c>
      <c r="C98" s="145" t="s">
        <v>4</v>
      </c>
      <c r="D98" s="535">
        <v>298.83999999999997</v>
      </c>
      <c r="E98" s="536">
        <v>0.73050000000000004</v>
      </c>
      <c r="F98" s="535">
        <v>282.42</v>
      </c>
      <c r="G98" s="536">
        <v>0.76439999999999997</v>
      </c>
      <c r="H98" s="535">
        <v>297.52</v>
      </c>
      <c r="I98" s="536">
        <v>0.72570000000000001</v>
      </c>
      <c r="J98" s="535">
        <v>282.97000000000003</v>
      </c>
      <c r="K98" s="536">
        <v>0.77139999999999997</v>
      </c>
      <c r="L98" s="535">
        <v>299.22000000000003</v>
      </c>
      <c r="M98" s="536">
        <v>0.72150000000000003</v>
      </c>
      <c r="N98" s="535">
        <v>291.61</v>
      </c>
      <c r="O98" s="536">
        <v>0.74029999999999996</v>
      </c>
      <c r="P98" s="535">
        <v>296.8</v>
      </c>
      <c r="Q98" s="536">
        <v>0.72740000000000005</v>
      </c>
      <c r="R98" s="535">
        <v>295.5</v>
      </c>
    </row>
    <row r="99" spans="1:18" ht="12.75">
      <c r="A99" s="145">
        <v>101158</v>
      </c>
      <c r="B99" s="102" t="s">
        <v>21772</v>
      </c>
      <c r="C99" s="145" t="s">
        <v>4</v>
      </c>
      <c r="D99" s="535">
        <v>105.72</v>
      </c>
      <c r="E99" s="536">
        <v>0</v>
      </c>
      <c r="F99" s="535">
        <v>94.61</v>
      </c>
      <c r="G99" s="536">
        <v>0</v>
      </c>
      <c r="H99" s="535">
        <v>91.51</v>
      </c>
      <c r="I99" s="536">
        <v>0</v>
      </c>
      <c r="J99" s="535">
        <v>83.64</v>
      </c>
      <c r="K99" s="536">
        <v>0</v>
      </c>
      <c r="L99" s="535">
        <v>84.69</v>
      </c>
      <c r="M99" s="536">
        <v>0</v>
      </c>
      <c r="N99" s="535">
        <v>85.58</v>
      </c>
      <c r="O99" s="536">
        <v>0</v>
      </c>
      <c r="P99" s="535">
        <v>82.77</v>
      </c>
      <c r="Q99" s="536">
        <v>0</v>
      </c>
      <c r="R99" s="535">
        <v>84.52</v>
      </c>
    </row>
    <row r="100" spans="1:18" ht="12.75">
      <c r="A100" s="145">
        <v>101157</v>
      </c>
      <c r="B100" s="102" t="s">
        <v>21773</v>
      </c>
      <c r="C100" s="145" t="s">
        <v>4</v>
      </c>
      <c r="D100" s="535">
        <v>80.510000000000005</v>
      </c>
      <c r="E100" s="536">
        <v>0</v>
      </c>
      <c r="F100" s="535">
        <v>71.92</v>
      </c>
      <c r="G100" s="536">
        <v>0</v>
      </c>
      <c r="H100" s="535">
        <v>70.180000000000007</v>
      </c>
      <c r="I100" s="536">
        <v>0</v>
      </c>
      <c r="J100" s="535">
        <v>63.79</v>
      </c>
      <c r="K100" s="536">
        <v>0</v>
      </c>
      <c r="L100" s="535">
        <v>65.22</v>
      </c>
      <c r="M100" s="536">
        <v>0</v>
      </c>
      <c r="N100" s="535">
        <v>65.650000000000006</v>
      </c>
      <c r="O100" s="536">
        <v>0</v>
      </c>
      <c r="P100" s="535">
        <v>63.77</v>
      </c>
      <c r="Q100" s="536">
        <v>0</v>
      </c>
      <c r="R100" s="535">
        <v>65.08</v>
      </c>
    </row>
    <row r="101" spans="1:18" ht="12.75">
      <c r="A101" s="145">
        <v>87382</v>
      </c>
      <c r="B101" s="102" t="s">
        <v>21774</v>
      </c>
      <c r="C101" s="145" t="s">
        <v>7</v>
      </c>
      <c r="D101" s="535">
        <v>2541.87</v>
      </c>
      <c r="E101" s="536">
        <v>2.0999999999999999E-3</v>
      </c>
      <c r="F101" s="535">
        <v>1982.85</v>
      </c>
      <c r="G101" s="536">
        <v>0</v>
      </c>
      <c r="H101" s="535">
        <v>2655.68</v>
      </c>
      <c r="I101" s="536">
        <v>2E-3</v>
      </c>
      <c r="J101" s="535">
        <v>2306.1799999999998</v>
      </c>
      <c r="K101" s="536">
        <v>0</v>
      </c>
      <c r="L101" s="535">
        <v>2011.66</v>
      </c>
      <c r="M101" s="536">
        <v>0</v>
      </c>
      <c r="N101" s="535">
        <v>2475.0700000000002</v>
      </c>
      <c r="O101" s="536">
        <v>0</v>
      </c>
      <c r="P101" s="535">
        <v>1452.29</v>
      </c>
      <c r="Q101" s="536">
        <v>0</v>
      </c>
      <c r="R101" s="535">
        <v>1591.39</v>
      </c>
    </row>
    <row r="102" spans="1:18" ht="12.75">
      <c r="A102" s="145">
        <v>87383</v>
      </c>
      <c r="B102" s="102" t="s">
        <v>21775</v>
      </c>
      <c r="C102" s="145" t="s">
        <v>7</v>
      </c>
      <c r="D102" s="535">
        <v>2543.4699999999998</v>
      </c>
      <c r="E102" s="536">
        <v>1.8E-3</v>
      </c>
      <c r="F102" s="535">
        <v>1984.43</v>
      </c>
      <c r="G102" s="536">
        <v>0</v>
      </c>
      <c r="H102" s="535">
        <v>2649.2</v>
      </c>
      <c r="I102" s="536">
        <v>1.6999999999999999E-3</v>
      </c>
      <c r="J102" s="535">
        <v>2308.7199999999998</v>
      </c>
      <c r="K102" s="536">
        <v>0</v>
      </c>
      <c r="L102" s="535">
        <v>1990.58</v>
      </c>
      <c r="M102" s="536">
        <v>0</v>
      </c>
      <c r="N102" s="535">
        <v>2470.19</v>
      </c>
      <c r="O102" s="536">
        <v>0</v>
      </c>
      <c r="P102" s="535">
        <v>1439.22</v>
      </c>
      <c r="Q102" s="536">
        <v>0</v>
      </c>
      <c r="R102" s="535">
        <v>1573.52</v>
      </c>
    </row>
    <row r="103" spans="1:18" ht="12.75">
      <c r="A103" s="145">
        <v>87384</v>
      </c>
      <c r="B103" s="102" t="s">
        <v>21776</v>
      </c>
      <c r="C103" s="145" t="s">
        <v>7</v>
      </c>
      <c r="D103" s="535">
        <v>2539.48</v>
      </c>
      <c r="E103" s="536">
        <v>1.2999999999999999E-3</v>
      </c>
      <c r="F103" s="535">
        <v>1982.84</v>
      </c>
      <c r="G103" s="536">
        <v>0</v>
      </c>
      <c r="H103" s="535">
        <v>2634.4</v>
      </c>
      <c r="I103" s="536">
        <v>1.1999999999999999E-3</v>
      </c>
      <c r="J103" s="535">
        <v>2305.4299999999998</v>
      </c>
      <c r="K103" s="536">
        <v>0</v>
      </c>
      <c r="L103" s="535">
        <v>1958.89</v>
      </c>
      <c r="M103" s="536">
        <v>0</v>
      </c>
      <c r="N103" s="535">
        <v>2457.44</v>
      </c>
      <c r="O103" s="536">
        <v>0</v>
      </c>
      <c r="P103" s="535">
        <v>1423.25</v>
      </c>
      <c r="Q103" s="536">
        <v>0</v>
      </c>
      <c r="R103" s="535">
        <v>1550.65</v>
      </c>
    </row>
    <row r="104" spans="1:18" ht="12.75">
      <c r="A104" s="145">
        <v>87398</v>
      </c>
      <c r="B104" s="102" t="s">
        <v>21777</v>
      </c>
      <c r="C104" s="145" t="s">
        <v>7</v>
      </c>
      <c r="D104" s="535">
        <v>2801.49</v>
      </c>
      <c r="E104" s="536">
        <v>0</v>
      </c>
      <c r="F104" s="535">
        <v>2215.7399999999998</v>
      </c>
      <c r="G104" s="536">
        <v>0</v>
      </c>
      <c r="H104" s="535">
        <v>2900.63</v>
      </c>
      <c r="I104" s="536">
        <v>0</v>
      </c>
      <c r="J104" s="535">
        <v>2517.91</v>
      </c>
      <c r="K104" s="536">
        <v>0</v>
      </c>
      <c r="L104" s="535">
        <v>2177.91</v>
      </c>
      <c r="M104" s="536">
        <v>0</v>
      </c>
      <c r="N104" s="535">
        <v>2696.92</v>
      </c>
      <c r="O104" s="536">
        <v>0</v>
      </c>
      <c r="P104" s="535">
        <v>1674.79</v>
      </c>
      <c r="Q104" s="536">
        <v>0</v>
      </c>
      <c r="R104" s="535">
        <v>1810.98</v>
      </c>
    </row>
    <row r="105" spans="1:18" ht="12.75">
      <c r="A105" s="145">
        <v>87395</v>
      </c>
      <c r="B105" s="102" t="s">
        <v>21778</v>
      </c>
      <c r="C105" s="145" t="s">
        <v>7</v>
      </c>
      <c r="D105" s="535">
        <v>4976.97</v>
      </c>
      <c r="E105" s="536">
        <v>1.4E-3</v>
      </c>
      <c r="F105" s="535">
        <v>3907.52</v>
      </c>
      <c r="G105" s="536">
        <v>0</v>
      </c>
      <c r="H105" s="535">
        <v>5185.84</v>
      </c>
      <c r="I105" s="536">
        <v>1.4E-3</v>
      </c>
      <c r="J105" s="535">
        <v>4507.83</v>
      </c>
      <c r="K105" s="536">
        <v>0</v>
      </c>
      <c r="L105" s="535">
        <v>3884.74</v>
      </c>
      <c r="M105" s="536">
        <v>0</v>
      </c>
      <c r="N105" s="535">
        <v>4853.42</v>
      </c>
      <c r="O105" s="536">
        <v>0</v>
      </c>
      <c r="P105" s="535">
        <v>2786.37</v>
      </c>
      <c r="Q105" s="536">
        <v>0</v>
      </c>
      <c r="R105" s="535">
        <v>3078.01</v>
      </c>
    </row>
    <row r="106" spans="1:18" ht="12.75">
      <c r="A106" s="145">
        <v>87396</v>
      </c>
      <c r="B106" s="102" t="s">
        <v>21779</v>
      </c>
      <c r="C106" s="145" t="s">
        <v>7</v>
      </c>
      <c r="D106" s="535">
        <v>5015.67</v>
      </c>
      <c r="E106" s="536">
        <v>1.1999999999999999E-3</v>
      </c>
      <c r="F106" s="535">
        <v>3938.49</v>
      </c>
      <c r="G106" s="536">
        <v>0</v>
      </c>
      <c r="H106" s="535">
        <v>5216.53</v>
      </c>
      <c r="I106" s="536">
        <v>1.1999999999999999E-3</v>
      </c>
      <c r="J106" s="535">
        <v>4544.13</v>
      </c>
      <c r="K106" s="536">
        <v>0</v>
      </c>
      <c r="L106" s="535">
        <v>3888.52</v>
      </c>
      <c r="M106" s="536">
        <v>0</v>
      </c>
      <c r="N106" s="535">
        <v>4883.6400000000003</v>
      </c>
      <c r="O106" s="536">
        <v>0</v>
      </c>
      <c r="P106" s="535">
        <v>2791.36</v>
      </c>
      <c r="Q106" s="536">
        <v>0</v>
      </c>
      <c r="R106" s="535">
        <v>3079.67</v>
      </c>
    </row>
    <row r="107" spans="1:18" ht="12.75">
      <c r="A107" s="145">
        <v>87397</v>
      </c>
      <c r="B107" s="102" t="s">
        <v>21780</v>
      </c>
      <c r="C107" s="145" t="s">
        <v>7</v>
      </c>
      <c r="D107" s="535">
        <v>5055.78</v>
      </c>
      <c r="E107" s="536">
        <v>8.9999999999999998E-4</v>
      </c>
      <c r="F107" s="535">
        <v>3972.53</v>
      </c>
      <c r="G107" s="536">
        <v>0</v>
      </c>
      <c r="H107" s="535">
        <v>5244.59</v>
      </c>
      <c r="I107" s="536">
        <v>8.9999999999999998E-4</v>
      </c>
      <c r="J107" s="535">
        <v>4580.45</v>
      </c>
      <c r="K107" s="536">
        <v>0</v>
      </c>
      <c r="L107" s="535">
        <v>3883.55</v>
      </c>
      <c r="M107" s="536">
        <v>0</v>
      </c>
      <c r="N107" s="535">
        <v>4911.2700000000004</v>
      </c>
      <c r="O107" s="536">
        <v>0</v>
      </c>
      <c r="P107" s="535">
        <v>2797.89</v>
      </c>
      <c r="Q107" s="536">
        <v>0</v>
      </c>
      <c r="R107" s="535">
        <v>3080.06</v>
      </c>
    </row>
    <row r="108" spans="1:18" ht="12.75">
      <c r="A108" s="145">
        <v>87402</v>
      </c>
      <c r="B108" s="102" t="s">
        <v>21781</v>
      </c>
      <c r="C108" s="145" t="s">
        <v>7</v>
      </c>
      <c r="D108" s="535">
        <v>5312.05</v>
      </c>
      <c r="E108" s="536">
        <v>0</v>
      </c>
      <c r="F108" s="535">
        <v>4207.51</v>
      </c>
      <c r="G108" s="536">
        <v>0</v>
      </c>
      <c r="H108" s="535">
        <v>5501.15</v>
      </c>
      <c r="I108" s="536">
        <v>0</v>
      </c>
      <c r="J108" s="535">
        <v>4782.03</v>
      </c>
      <c r="K108" s="536">
        <v>0</v>
      </c>
      <c r="L108" s="535">
        <v>4095.25</v>
      </c>
      <c r="M108" s="536">
        <v>0</v>
      </c>
      <c r="N108" s="535">
        <v>5139.82</v>
      </c>
      <c r="O108" s="536">
        <v>0</v>
      </c>
      <c r="P108" s="535">
        <v>3066.85</v>
      </c>
      <c r="Q108" s="536">
        <v>0</v>
      </c>
      <c r="R108" s="535">
        <v>3354.76</v>
      </c>
    </row>
    <row r="109" spans="1:18" ht="12.75">
      <c r="A109" s="145">
        <v>87391</v>
      </c>
      <c r="B109" s="102" t="s">
        <v>21782</v>
      </c>
      <c r="C109" s="145" t="s">
        <v>7</v>
      </c>
      <c r="D109" s="535">
        <v>7909.43</v>
      </c>
      <c r="E109" s="536">
        <v>8.9999999999999998E-4</v>
      </c>
      <c r="F109" s="535">
        <v>6214.38</v>
      </c>
      <c r="G109" s="536">
        <v>0</v>
      </c>
      <c r="H109" s="535">
        <v>8216.0400000000009</v>
      </c>
      <c r="I109" s="536">
        <v>8.9999999999999998E-4</v>
      </c>
      <c r="J109" s="535">
        <v>7186.14</v>
      </c>
      <c r="K109" s="536">
        <v>0</v>
      </c>
      <c r="L109" s="535">
        <v>6093.86</v>
      </c>
      <c r="M109" s="536">
        <v>0</v>
      </c>
      <c r="N109" s="535">
        <v>7688.13</v>
      </c>
      <c r="O109" s="536">
        <v>0</v>
      </c>
      <c r="P109" s="535">
        <v>4389.45</v>
      </c>
      <c r="Q109" s="536">
        <v>0</v>
      </c>
      <c r="R109" s="535">
        <v>4817.93</v>
      </c>
    </row>
    <row r="110" spans="1:18" ht="12.75">
      <c r="A110" s="145">
        <v>87393</v>
      </c>
      <c r="B110" s="102" t="s">
        <v>21783</v>
      </c>
      <c r="C110" s="145" t="s">
        <v>7</v>
      </c>
      <c r="D110" s="535">
        <v>7987.52</v>
      </c>
      <c r="E110" s="536">
        <v>8.0000000000000004E-4</v>
      </c>
      <c r="F110" s="535">
        <v>6276.34</v>
      </c>
      <c r="G110" s="536">
        <v>0</v>
      </c>
      <c r="H110" s="535">
        <v>8287.44</v>
      </c>
      <c r="I110" s="536">
        <v>6.9999999999999999E-4</v>
      </c>
      <c r="J110" s="535">
        <v>7258.42</v>
      </c>
      <c r="K110" s="536">
        <v>0</v>
      </c>
      <c r="L110" s="535">
        <v>6127.31</v>
      </c>
      <c r="M110" s="536">
        <v>0</v>
      </c>
      <c r="N110" s="535">
        <v>7756.43</v>
      </c>
      <c r="O110" s="536">
        <v>0</v>
      </c>
      <c r="P110" s="535">
        <v>4415.97</v>
      </c>
      <c r="Q110" s="536">
        <v>0</v>
      </c>
      <c r="R110" s="535">
        <v>4842.97</v>
      </c>
    </row>
    <row r="111" spans="1:18" ht="12.75">
      <c r="A111" s="145">
        <v>87394</v>
      </c>
      <c r="B111" s="102" t="s">
        <v>21784</v>
      </c>
      <c r="C111" s="145" t="s">
        <v>7</v>
      </c>
      <c r="D111" s="535">
        <v>8065.25</v>
      </c>
      <c r="E111" s="536">
        <v>5.9999999999999995E-4</v>
      </c>
      <c r="F111" s="535">
        <v>6339.97</v>
      </c>
      <c r="G111" s="536">
        <v>0</v>
      </c>
      <c r="H111" s="535">
        <v>8354.3700000000008</v>
      </c>
      <c r="I111" s="536">
        <v>5.0000000000000001E-4</v>
      </c>
      <c r="J111" s="535">
        <v>7329.09</v>
      </c>
      <c r="K111" s="536">
        <v>0</v>
      </c>
      <c r="L111" s="535">
        <v>6150.68</v>
      </c>
      <c r="M111" s="536">
        <v>0</v>
      </c>
      <c r="N111" s="535">
        <v>7820.42</v>
      </c>
      <c r="O111" s="536">
        <v>0</v>
      </c>
      <c r="P111" s="535">
        <v>4443.0600000000004</v>
      </c>
      <c r="Q111" s="536">
        <v>0</v>
      </c>
      <c r="R111" s="535">
        <v>4865.68</v>
      </c>
    </row>
    <row r="112" spans="1:18" ht="12.75">
      <c r="A112" s="145">
        <v>87401</v>
      </c>
      <c r="B112" s="102" t="s">
        <v>21785</v>
      </c>
      <c r="C112" s="145" t="s">
        <v>7</v>
      </c>
      <c r="D112" s="535">
        <v>8304.5499999999993</v>
      </c>
      <c r="E112" s="536">
        <v>0</v>
      </c>
      <c r="F112" s="535">
        <v>6561.61</v>
      </c>
      <c r="G112" s="536">
        <v>0</v>
      </c>
      <c r="H112" s="535">
        <v>8593.4</v>
      </c>
      <c r="I112" s="536">
        <v>0</v>
      </c>
      <c r="J112" s="535">
        <v>7515.18</v>
      </c>
      <c r="K112" s="536">
        <v>0</v>
      </c>
      <c r="L112" s="535">
        <v>6349.6</v>
      </c>
      <c r="M112" s="536">
        <v>0</v>
      </c>
      <c r="N112" s="535">
        <v>8032.57</v>
      </c>
      <c r="O112" s="536">
        <v>0</v>
      </c>
      <c r="P112" s="535">
        <v>4702.75</v>
      </c>
      <c r="Q112" s="536">
        <v>0</v>
      </c>
      <c r="R112" s="535">
        <v>5130.3100000000004</v>
      </c>
    </row>
    <row r="113" spans="1:18" ht="12.75">
      <c r="A113" s="145">
        <v>87407</v>
      </c>
      <c r="B113" s="102" t="s">
        <v>21786</v>
      </c>
      <c r="C113" s="145" t="s">
        <v>7</v>
      </c>
      <c r="D113" s="535">
        <v>2585.34</v>
      </c>
      <c r="E113" s="536">
        <v>1.26E-2</v>
      </c>
      <c r="F113" s="535">
        <v>2020.79</v>
      </c>
      <c r="G113" s="536">
        <v>0</v>
      </c>
      <c r="H113" s="535">
        <v>2697.99</v>
      </c>
      <c r="I113" s="536">
        <v>1.2E-2</v>
      </c>
      <c r="J113" s="535">
        <v>2351.88</v>
      </c>
      <c r="K113" s="536">
        <v>0</v>
      </c>
      <c r="L113" s="535">
        <v>2047.4</v>
      </c>
      <c r="M113" s="536">
        <v>0</v>
      </c>
      <c r="N113" s="535">
        <v>2517.29</v>
      </c>
      <c r="O113" s="536">
        <v>0</v>
      </c>
      <c r="P113" s="535">
        <v>1485.31</v>
      </c>
      <c r="Q113" s="536">
        <v>0</v>
      </c>
      <c r="R113" s="535">
        <v>1622.35</v>
      </c>
    </row>
    <row r="114" spans="1:18" ht="12.75">
      <c r="A114" s="145">
        <v>87408</v>
      </c>
      <c r="B114" s="102" t="s">
        <v>21787</v>
      </c>
      <c r="C114" s="145" t="s">
        <v>7</v>
      </c>
      <c r="D114" s="535">
        <v>2575.14</v>
      </c>
      <c r="E114" s="536">
        <v>1.2500000000000001E-2</v>
      </c>
      <c r="F114" s="535">
        <v>2013.18</v>
      </c>
      <c r="G114" s="536">
        <v>0</v>
      </c>
      <c r="H114" s="535">
        <v>2678.65</v>
      </c>
      <c r="I114" s="536">
        <v>1.21E-2</v>
      </c>
      <c r="J114" s="535">
        <v>2343.91</v>
      </c>
      <c r="K114" s="536">
        <v>0</v>
      </c>
      <c r="L114" s="535">
        <v>2015.14</v>
      </c>
      <c r="M114" s="536">
        <v>0</v>
      </c>
      <c r="N114" s="535">
        <v>2500.5500000000002</v>
      </c>
      <c r="O114" s="536">
        <v>0</v>
      </c>
      <c r="P114" s="535">
        <v>1464.65</v>
      </c>
      <c r="Q114" s="536">
        <v>0</v>
      </c>
      <c r="R114" s="535">
        <v>1595.59</v>
      </c>
    </row>
    <row r="115" spans="1:18" ht="12.75">
      <c r="A115" s="145">
        <v>87404</v>
      </c>
      <c r="B115" s="102" t="s">
        <v>21788</v>
      </c>
      <c r="C115" s="145" t="s">
        <v>7</v>
      </c>
      <c r="D115" s="535">
        <v>7387.02</v>
      </c>
      <c r="E115" s="536">
        <v>6.1999999999999998E-3</v>
      </c>
      <c r="F115" s="535">
        <v>5800.1</v>
      </c>
      <c r="G115" s="536">
        <v>0</v>
      </c>
      <c r="H115" s="535">
        <v>7675.29</v>
      </c>
      <c r="I115" s="536">
        <v>6.0000000000000001E-3</v>
      </c>
      <c r="J115" s="535">
        <v>6712.44</v>
      </c>
      <c r="K115" s="536">
        <v>0</v>
      </c>
      <c r="L115" s="535">
        <v>5700.02</v>
      </c>
      <c r="M115" s="536">
        <v>0</v>
      </c>
      <c r="N115" s="535">
        <v>7174.54</v>
      </c>
      <c r="O115" s="536">
        <v>0</v>
      </c>
      <c r="P115" s="535">
        <v>4133.0200000000004</v>
      </c>
      <c r="Q115" s="536">
        <v>0</v>
      </c>
      <c r="R115" s="535">
        <v>4526.9799999999996</v>
      </c>
    </row>
    <row r="116" spans="1:18" ht="12.75">
      <c r="A116" s="145">
        <v>87405</v>
      </c>
      <c r="B116" s="102" t="s">
        <v>21789</v>
      </c>
      <c r="C116" s="145" t="s">
        <v>7</v>
      </c>
      <c r="D116" s="535">
        <v>7415.15</v>
      </c>
      <c r="E116" s="536">
        <v>6.1999999999999998E-3</v>
      </c>
      <c r="F116" s="535">
        <v>5822.89</v>
      </c>
      <c r="G116" s="536">
        <v>0</v>
      </c>
      <c r="H116" s="535">
        <v>7691.31</v>
      </c>
      <c r="I116" s="536">
        <v>5.8999999999999999E-3</v>
      </c>
      <c r="J116" s="535">
        <v>6739.94</v>
      </c>
      <c r="K116" s="536">
        <v>0</v>
      </c>
      <c r="L116" s="535">
        <v>5684.71</v>
      </c>
      <c r="M116" s="536">
        <v>0</v>
      </c>
      <c r="N116" s="535">
        <v>7191.57</v>
      </c>
      <c r="O116" s="536">
        <v>0</v>
      </c>
      <c r="P116" s="535">
        <v>4126</v>
      </c>
      <c r="Q116" s="536">
        <v>0</v>
      </c>
      <c r="R116" s="535">
        <v>4513.16</v>
      </c>
    </row>
    <row r="117" spans="1:18" ht="12.75">
      <c r="A117" s="145">
        <v>87388</v>
      </c>
      <c r="B117" s="102" t="s">
        <v>21790</v>
      </c>
      <c r="C117" s="145" t="s">
        <v>7</v>
      </c>
      <c r="D117" s="535">
        <v>7133.58</v>
      </c>
      <c r="E117" s="536">
        <v>8.0000000000000004E-4</v>
      </c>
      <c r="F117" s="535">
        <v>5596.31</v>
      </c>
      <c r="G117" s="536">
        <v>0</v>
      </c>
      <c r="H117" s="535">
        <v>7399.92</v>
      </c>
      <c r="I117" s="536">
        <v>6.9999999999999999E-4</v>
      </c>
      <c r="J117" s="535">
        <v>6475.69</v>
      </c>
      <c r="K117" s="536">
        <v>0</v>
      </c>
      <c r="L117" s="535">
        <v>5456.16</v>
      </c>
      <c r="M117" s="536">
        <v>0</v>
      </c>
      <c r="N117" s="535">
        <v>6915.69</v>
      </c>
      <c r="O117" s="536">
        <v>0</v>
      </c>
      <c r="P117" s="535">
        <v>3950.97</v>
      </c>
      <c r="Q117" s="536">
        <v>0</v>
      </c>
      <c r="R117" s="535">
        <v>4327.3900000000003</v>
      </c>
    </row>
    <row r="118" spans="1:18" ht="12.75">
      <c r="A118" s="145">
        <v>87389</v>
      </c>
      <c r="B118" s="102" t="s">
        <v>21791</v>
      </c>
      <c r="C118" s="145" t="s">
        <v>7</v>
      </c>
      <c r="D118" s="535">
        <v>7168.28</v>
      </c>
      <c r="E118" s="536">
        <v>5.9999999999999995E-4</v>
      </c>
      <c r="F118" s="535">
        <v>5623.99</v>
      </c>
      <c r="G118" s="536">
        <v>0</v>
      </c>
      <c r="H118" s="535">
        <v>7427.21</v>
      </c>
      <c r="I118" s="536">
        <v>5.9999999999999995E-4</v>
      </c>
      <c r="J118" s="535">
        <v>6508.35</v>
      </c>
      <c r="K118" s="536">
        <v>0</v>
      </c>
      <c r="L118" s="535">
        <v>5458.49</v>
      </c>
      <c r="M118" s="536">
        <v>0</v>
      </c>
      <c r="N118" s="535">
        <v>6942.44</v>
      </c>
      <c r="O118" s="536">
        <v>0</v>
      </c>
      <c r="P118" s="535">
        <v>3955.03</v>
      </c>
      <c r="Q118" s="536">
        <v>0</v>
      </c>
      <c r="R118" s="535">
        <v>4328.05</v>
      </c>
    </row>
    <row r="119" spans="1:18" ht="12.75">
      <c r="A119" s="145">
        <v>87390</v>
      </c>
      <c r="B119" s="102" t="s">
        <v>21792</v>
      </c>
      <c r="C119" s="145" t="s">
        <v>7</v>
      </c>
      <c r="D119" s="535">
        <v>7211.49</v>
      </c>
      <c r="E119" s="536">
        <v>5.0000000000000001E-4</v>
      </c>
      <c r="F119" s="535">
        <v>5659.5</v>
      </c>
      <c r="G119" s="536">
        <v>0</v>
      </c>
      <c r="H119" s="535">
        <v>7461.38</v>
      </c>
      <c r="I119" s="536">
        <v>4.0000000000000002E-4</v>
      </c>
      <c r="J119" s="535">
        <v>6547.89</v>
      </c>
      <c r="K119" s="536">
        <v>0</v>
      </c>
      <c r="L119" s="535">
        <v>5462.9</v>
      </c>
      <c r="M119" s="536">
        <v>0</v>
      </c>
      <c r="N119" s="535">
        <v>6975.52</v>
      </c>
      <c r="O119" s="536">
        <v>0</v>
      </c>
      <c r="P119" s="535">
        <v>3965.2</v>
      </c>
      <c r="Q119" s="536">
        <v>0</v>
      </c>
      <c r="R119" s="535">
        <v>4333.8900000000003</v>
      </c>
    </row>
    <row r="120" spans="1:18" ht="12.75">
      <c r="A120" s="145">
        <v>87385</v>
      </c>
      <c r="B120" s="102" t="s">
        <v>21793</v>
      </c>
      <c r="C120" s="145" t="s">
        <v>7</v>
      </c>
      <c r="D120" s="535">
        <v>2951.96</v>
      </c>
      <c r="E120" s="536">
        <v>2.2000000000000001E-3</v>
      </c>
      <c r="F120" s="535">
        <v>2313.14</v>
      </c>
      <c r="G120" s="536">
        <v>0</v>
      </c>
      <c r="H120" s="535">
        <v>3090.04</v>
      </c>
      <c r="I120" s="536">
        <v>2.0999999999999999E-3</v>
      </c>
      <c r="J120" s="535">
        <v>2686.28</v>
      </c>
      <c r="K120" s="536">
        <v>0</v>
      </c>
      <c r="L120" s="535">
        <v>2345.14</v>
      </c>
      <c r="M120" s="536">
        <v>0</v>
      </c>
      <c r="N120" s="535">
        <v>2891.85</v>
      </c>
      <c r="O120" s="536">
        <v>0</v>
      </c>
      <c r="P120" s="535">
        <v>1684.56</v>
      </c>
      <c r="Q120" s="536">
        <v>0</v>
      </c>
      <c r="R120" s="535">
        <v>1854.02</v>
      </c>
    </row>
    <row r="121" spans="1:18" ht="12.75">
      <c r="A121" s="145">
        <v>87386</v>
      </c>
      <c r="B121" s="102" t="s">
        <v>21794</v>
      </c>
      <c r="C121" s="145" t="s">
        <v>7</v>
      </c>
      <c r="D121" s="535">
        <v>2948.96</v>
      </c>
      <c r="E121" s="536">
        <v>1.8E-3</v>
      </c>
      <c r="F121" s="535">
        <v>2311.3200000000002</v>
      </c>
      <c r="G121" s="536">
        <v>0</v>
      </c>
      <c r="H121" s="535">
        <v>3076.07</v>
      </c>
      <c r="I121" s="536">
        <v>1.6999999999999999E-3</v>
      </c>
      <c r="J121" s="535">
        <v>2685.09</v>
      </c>
      <c r="K121" s="536">
        <v>0</v>
      </c>
      <c r="L121" s="535">
        <v>2312.7199999999998</v>
      </c>
      <c r="M121" s="536">
        <v>0</v>
      </c>
      <c r="N121" s="535">
        <v>2880.46</v>
      </c>
      <c r="O121" s="536">
        <v>0</v>
      </c>
      <c r="P121" s="535">
        <v>1663.97</v>
      </c>
      <c r="Q121" s="536">
        <v>0</v>
      </c>
      <c r="R121" s="535">
        <v>1826.71</v>
      </c>
    </row>
    <row r="122" spans="1:18" ht="12.75">
      <c r="A122" s="145">
        <v>87387</v>
      </c>
      <c r="B122" s="102" t="s">
        <v>21795</v>
      </c>
      <c r="C122" s="145" t="s">
        <v>7</v>
      </c>
      <c r="D122" s="535">
        <v>2948.72</v>
      </c>
      <c r="E122" s="536">
        <v>1.2999999999999999E-3</v>
      </c>
      <c r="F122" s="535">
        <v>2313.0500000000002</v>
      </c>
      <c r="G122" s="536">
        <v>0</v>
      </c>
      <c r="H122" s="535">
        <v>3063.88</v>
      </c>
      <c r="I122" s="536">
        <v>1.1999999999999999E-3</v>
      </c>
      <c r="J122" s="535">
        <v>2685.22</v>
      </c>
      <c r="K122" s="536">
        <v>0</v>
      </c>
      <c r="L122" s="535">
        <v>2280.59</v>
      </c>
      <c r="M122" s="536">
        <v>0</v>
      </c>
      <c r="N122" s="535">
        <v>2870.35</v>
      </c>
      <c r="O122" s="536">
        <v>0</v>
      </c>
      <c r="P122" s="535">
        <v>1648.83</v>
      </c>
      <c r="Q122" s="536">
        <v>0</v>
      </c>
      <c r="R122" s="535">
        <v>1804.1</v>
      </c>
    </row>
    <row r="123" spans="1:18" ht="12.75">
      <c r="A123" s="145">
        <v>87399</v>
      </c>
      <c r="B123" s="102" t="s">
        <v>21796</v>
      </c>
      <c r="C123" s="145" t="s">
        <v>7</v>
      </c>
      <c r="D123" s="535">
        <v>3217.09</v>
      </c>
      <c r="E123" s="536">
        <v>0</v>
      </c>
      <c r="F123" s="535">
        <v>2552.9299999999998</v>
      </c>
      <c r="G123" s="536">
        <v>0</v>
      </c>
      <c r="H123" s="535">
        <v>3334.79</v>
      </c>
      <c r="I123" s="536">
        <v>0</v>
      </c>
      <c r="J123" s="535">
        <v>2901.97</v>
      </c>
      <c r="K123" s="536">
        <v>0</v>
      </c>
      <c r="L123" s="535">
        <v>2501.12</v>
      </c>
      <c r="M123" s="536">
        <v>0</v>
      </c>
      <c r="N123" s="535">
        <v>3113.86</v>
      </c>
      <c r="O123" s="536">
        <v>0</v>
      </c>
      <c r="P123" s="535">
        <v>1908.23</v>
      </c>
      <c r="Q123" s="536">
        <v>0</v>
      </c>
      <c r="R123" s="535">
        <v>2071.3200000000002</v>
      </c>
    </row>
    <row r="124" spans="1:18" ht="12.75">
      <c r="A124" s="145">
        <v>88627</v>
      </c>
      <c r="B124" s="102" t="s">
        <v>21797</v>
      </c>
      <c r="C124" s="145" t="s">
        <v>7</v>
      </c>
      <c r="D124" s="535">
        <v>1034.27</v>
      </c>
      <c r="E124" s="536">
        <v>0</v>
      </c>
      <c r="F124" s="535">
        <v>677.92</v>
      </c>
      <c r="G124" s="536">
        <v>0</v>
      </c>
      <c r="H124" s="535">
        <v>817.59</v>
      </c>
      <c r="I124" s="536">
        <v>0</v>
      </c>
      <c r="J124" s="535">
        <v>820.75</v>
      </c>
      <c r="K124" s="536">
        <v>0</v>
      </c>
      <c r="L124" s="535">
        <v>816.29</v>
      </c>
      <c r="M124" s="536">
        <v>0</v>
      </c>
      <c r="N124" s="535">
        <v>726.55</v>
      </c>
      <c r="O124" s="536">
        <v>0</v>
      </c>
      <c r="P124" s="535">
        <v>773.29</v>
      </c>
      <c r="Q124" s="536">
        <v>0</v>
      </c>
      <c r="R124" s="535">
        <v>660.89</v>
      </c>
    </row>
    <row r="125" spans="1:18" ht="12.75">
      <c r="A125" s="145">
        <v>100463</v>
      </c>
      <c r="B125" s="102" t="s">
        <v>21798</v>
      </c>
      <c r="C125" s="145" t="s">
        <v>7</v>
      </c>
      <c r="D125" s="535">
        <v>0</v>
      </c>
      <c r="E125" s="536"/>
      <c r="F125" s="535">
        <v>0</v>
      </c>
      <c r="G125" s="536"/>
      <c r="H125" s="535">
        <v>0</v>
      </c>
      <c r="I125" s="536"/>
      <c r="J125" s="535">
        <v>0</v>
      </c>
      <c r="K125" s="536"/>
      <c r="L125" s="535">
        <v>0</v>
      </c>
      <c r="M125" s="536"/>
      <c r="N125" s="535">
        <v>0</v>
      </c>
      <c r="O125" s="536"/>
      <c r="P125" s="535">
        <v>0</v>
      </c>
      <c r="Q125" s="536"/>
      <c r="R125" s="535">
        <v>0</v>
      </c>
    </row>
    <row r="126" spans="1:18" ht="12.75">
      <c r="A126" s="145">
        <v>88626</v>
      </c>
      <c r="B126" s="102" t="s">
        <v>21799</v>
      </c>
      <c r="C126" s="145" t="s">
        <v>7</v>
      </c>
      <c r="D126" s="535">
        <v>915.62</v>
      </c>
      <c r="E126" s="536">
        <v>2E-3</v>
      </c>
      <c r="F126" s="535">
        <v>563.65</v>
      </c>
      <c r="G126" s="536">
        <v>0</v>
      </c>
      <c r="H126" s="535">
        <v>717.59</v>
      </c>
      <c r="I126" s="536">
        <v>2.5999999999999999E-3</v>
      </c>
      <c r="J126" s="535">
        <v>728.46</v>
      </c>
      <c r="K126" s="536">
        <v>0</v>
      </c>
      <c r="L126" s="535">
        <v>764.32</v>
      </c>
      <c r="M126" s="536">
        <v>0</v>
      </c>
      <c r="N126" s="535">
        <v>636.84</v>
      </c>
      <c r="O126" s="536">
        <v>0</v>
      </c>
      <c r="P126" s="535">
        <v>662.12</v>
      </c>
      <c r="Q126" s="536">
        <v>0</v>
      </c>
      <c r="R126" s="535">
        <v>558.82000000000005</v>
      </c>
    </row>
    <row r="127" spans="1:18" ht="12.75">
      <c r="A127" s="145">
        <v>100488</v>
      </c>
      <c r="B127" s="102" t="s">
        <v>21800</v>
      </c>
      <c r="C127" s="145" t="s">
        <v>7</v>
      </c>
      <c r="D127" s="535">
        <v>908.51</v>
      </c>
      <c r="E127" s="536">
        <v>5.4000000000000003E-3</v>
      </c>
      <c r="F127" s="535">
        <v>560.37</v>
      </c>
      <c r="G127" s="536">
        <v>0</v>
      </c>
      <c r="H127" s="535">
        <v>698.08</v>
      </c>
      <c r="I127" s="536">
        <v>7.1000000000000004E-3</v>
      </c>
      <c r="J127" s="535">
        <v>722.29</v>
      </c>
      <c r="K127" s="536">
        <v>0</v>
      </c>
      <c r="L127" s="535">
        <v>732.48</v>
      </c>
      <c r="M127" s="536">
        <v>0</v>
      </c>
      <c r="N127" s="535">
        <v>620.04</v>
      </c>
      <c r="O127" s="536">
        <v>0</v>
      </c>
      <c r="P127" s="535">
        <v>649.9</v>
      </c>
      <c r="Q127" s="536">
        <v>0</v>
      </c>
      <c r="R127" s="535">
        <v>537.97</v>
      </c>
    </row>
    <row r="128" spans="1:18" ht="12.75">
      <c r="A128" s="145">
        <v>100464</v>
      </c>
      <c r="B128" s="102" t="s">
        <v>21801</v>
      </c>
      <c r="C128" s="145" t="s">
        <v>7</v>
      </c>
      <c r="D128" s="535">
        <v>934.5</v>
      </c>
      <c r="E128" s="536">
        <v>6.8999999999999999E-3</v>
      </c>
      <c r="F128" s="535">
        <v>582.54</v>
      </c>
      <c r="G128" s="536">
        <v>0</v>
      </c>
      <c r="H128" s="535">
        <v>755.45</v>
      </c>
      <c r="I128" s="536">
        <v>8.6E-3</v>
      </c>
      <c r="J128" s="535">
        <v>747.26</v>
      </c>
      <c r="K128" s="536">
        <v>0</v>
      </c>
      <c r="L128" s="535">
        <v>813.77</v>
      </c>
      <c r="M128" s="536">
        <v>0</v>
      </c>
      <c r="N128" s="535">
        <v>671.62</v>
      </c>
      <c r="O128" s="536">
        <v>0</v>
      </c>
      <c r="P128" s="535">
        <v>692.23</v>
      </c>
      <c r="Q128" s="536">
        <v>0</v>
      </c>
      <c r="R128" s="535">
        <v>601.61</v>
      </c>
    </row>
    <row r="129" spans="1:18" ht="12.75">
      <c r="A129" s="145">
        <v>100465</v>
      </c>
      <c r="B129" s="102" t="s">
        <v>21802</v>
      </c>
      <c r="C129" s="145" t="s">
        <v>7</v>
      </c>
      <c r="D129" s="535">
        <v>895.83</v>
      </c>
      <c r="E129" s="536">
        <v>5.0000000000000001E-3</v>
      </c>
      <c r="F129" s="535">
        <v>551.76</v>
      </c>
      <c r="G129" s="536">
        <v>0</v>
      </c>
      <c r="H129" s="535">
        <v>698.58</v>
      </c>
      <c r="I129" s="536">
        <v>6.4999999999999997E-3</v>
      </c>
      <c r="J129" s="535">
        <v>713.4</v>
      </c>
      <c r="K129" s="536">
        <v>0</v>
      </c>
      <c r="L129" s="535">
        <v>742.39</v>
      </c>
      <c r="M129" s="536">
        <v>0</v>
      </c>
      <c r="N129" s="535">
        <v>620.5</v>
      </c>
      <c r="O129" s="536">
        <v>0</v>
      </c>
      <c r="P129" s="535">
        <v>645.6</v>
      </c>
      <c r="Q129" s="536">
        <v>0</v>
      </c>
      <c r="R129" s="535">
        <v>542.47</v>
      </c>
    </row>
    <row r="130" spans="1:18" ht="12.75">
      <c r="A130" s="145">
        <v>100466</v>
      </c>
      <c r="B130" s="102" t="s">
        <v>21803</v>
      </c>
      <c r="C130" s="145" t="s">
        <v>7</v>
      </c>
      <c r="D130" s="535">
        <v>877.89</v>
      </c>
      <c r="E130" s="536">
        <v>3.5999999999999999E-3</v>
      </c>
      <c r="F130" s="535">
        <v>538.67999999999995</v>
      </c>
      <c r="G130" s="536">
        <v>0</v>
      </c>
      <c r="H130" s="535">
        <v>667.1</v>
      </c>
      <c r="I130" s="536">
        <v>4.7000000000000002E-3</v>
      </c>
      <c r="J130" s="535">
        <v>696.92</v>
      </c>
      <c r="K130" s="536">
        <v>0</v>
      </c>
      <c r="L130" s="535">
        <v>698.03</v>
      </c>
      <c r="M130" s="536">
        <v>0</v>
      </c>
      <c r="N130" s="535">
        <v>592.24</v>
      </c>
      <c r="O130" s="536">
        <v>0</v>
      </c>
      <c r="P130" s="535">
        <v>622.02</v>
      </c>
      <c r="Q130" s="536">
        <v>0</v>
      </c>
      <c r="R130" s="535">
        <v>509.54</v>
      </c>
    </row>
    <row r="131" spans="1:18" ht="12.75">
      <c r="A131" s="145">
        <v>87368</v>
      </c>
      <c r="B131" s="102" t="s">
        <v>21804</v>
      </c>
      <c r="C131" s="145" t="s">
        <v>7</v>
      </c>
      <c r="D131" s="535">
        <v>1082.83</v>
      </c>
      <c r="E131" s="536">
        <v>0</v>
      </c>
      <c r="F131" s="535">
        <v>700.03</v>
      </c>
      <c r="G131" s="536">
        <v>0</v>
      </c>
      <c r="H131" s="535">
        <v>863.4</v>
      </c>
      <c r="I131" s="536">
        <v>0</v>
      </c>
      <c r="J131" s="535">
        <v>809.15</v>
      </c>
      <c r="K131" s="536">
        <v>0</v>
      </c>
      <c r="L131" s="535">
        <v>866.99</v>
      </c>
      <c r="M131" s="536">
        <v>0</v>
      </c>
      <c r="N131" s="535">
        <v>768.82</v>
      </c>
      <c r="O131" s="536">
        <v>0</v>
      </c>
      <c r="P131" s="535">
        <v>849.97</v>
      </c>
      <c r="Q131" s="536">
        <v>0</v>
      </c>
      <c r="R131" s="535">
        <v>732.41</v>
      </c>
    </row>
    <row r="132" spans="1:18" ht="12.75">
      <c r="A132" s="145">
        <v>100450</v>
      </c>
      <c r="B132" s="102" t="s">
        <v>21805</v>
      </c>
      <c r="C132" s="145" t="s">
        <v>7</v>
      </c>
      <c r="D132" s="535">
        <v>0</v>
      </c>
      <c r="E132" s="536"/>
      <c r="F132" s="535">
        <v>0</v>
      </c>
      <c r="G132" s="536"/>
      <c r="H132" s="535">
        <v>0</v>
      </c>
      <c r="I132" s="536"/>
      <c r="J132" s="535">
        <v>0</v>
      </c>
      <c r="K132" s="536"/>
      <c r="L132" s="535">
        <v>0</v>
      </c>
      <c r="M132" s="536"/>
      <c r="N132" s="535">
        <v>0</v>
      </c>
      <c r="O132" s="536"/>
      <c r="P132" s="535">
        <v>0</v>
      </c>
      <c r="Q132" s="536"/>
      <c r="R132" s="535">
        <v>0</v>
      </c>
    </row>
    <row r="133" spans="1:18" ht="12.75">
      <c r="A133" s="145">
        <v>87289</v>
      </c>
      <c r="B133" s="102" t="s">
        <v>21806</v>
      </c>
      <c r="C133" s="145" t="s">
        <v>7</v>
      </c>
      <c r="D133" s="535">
        <v>940.61</v>
      </c>
      <c r="E133" s="536">
        <v>2.3999999999999998E-3</v>
      </c>
      <c r="F133" s="535">
        <v>558.13</v>
      </c>
      <c r="G133" s="536">
        <v>0</v>
      </c>
      <c r="H133" s="535">
        <v>739.83</v>
      </c>
      <c r="I133" s="536">
        <v>3.0999999999999999E-3</v>
      </c>
      <c r="J133" s="535">
        <v>697.5</v>
      </c>
      <c r="K133" s="536">
        <v>0</v>
      </c>
      <c r="L133" s="535">
        <v>804.71</v>
      </c>
      <c r="M133" s="536">
        <v>0</v>
      </c>
      <c r="N133" s="535">
        <v>657.86</v>
      </c>
      <c r="O133" s="536">
        <v>0</v>
      </c>
      <c r="P133" s="535">
        <v>712.78</v>
      </c>
      <c r="Q133" s="536">
        <v>0</v>
      </c>
      <c r="R133" s="535">
        <v>603.71</v>
      </c>
    </row>
    <row r="134" spans="1:18" ht="12.75">
      <c r="A134" s="145">
        <v>87290</v>
      </c>
      <c r="B134" s="102" t="s">
        <v>21807</v>
      </c>
      <c r="C134" s="145" t="s">
        <v>7</v>
      </c>
      <c r="D134" s="535">
        <v>931.84</v>
      </c>
      <c r="E134" s="536">
        <v>7.3000000000000001E-3</v>
      </c>
      <c r="F134" s="535">
        <v>553.67999999999995</v>
      </c>
      <c r="G134" s="536">
        <v>0</v>
      </c>
      <c r="H134" s="535">
        <v>718.67</v>
      </c>
      <c r="I134" s="536">
        <v>9.4999999999999998E-3</v>
      </c>
      <c r="J134" s="535">
        <v>690.04</v>
      </c>
      <c r="K134" s="536">
        <v>0</v>
      </c>
      <c r="L134" s="535">
        <v>770.75</v>
      </c>
      <c r="M134" s="536">
        <v>0</v>
      </c>
      <c r="N134" s="535">
        <v>639.36</v>
      </c>
      <c r="O134" s="536">
        <v>0</v>
      </c>
      <c r="P134" s="535">
        <v>698.47</v>
      </c>
      <c r="Q134" s="536">
        <v>0</v>
      </c>
      <c r="R134" s="535">
        <v>581.35</v>
      </c>
    </row>
    <row r="135" spans="1:18" ht="12.75">
      <c r="A135" s="145">
        <v>87333</v>
      </c>
      <c r="B135" s="102" t="s">
        <v>21808</v>
      </c>
      <c r="C135" s="145" t="s">
        <v>7</v>
      </c>
      <c r="D135" s="535">
        <v>935.1</v>
      </c>
      <c r="E135" s="536">
        <v>7.4000000000000003E-3</v>
      </c>
      <c r="F135" s="535">
        <v>559.74</v>
      </c>
      <c r="G135" s="536">
        <v>0</v>
      </c>
      <c r="H135" s="535">
        <v>745.79</v>
      </c>
      <c r="I135" s="536">
        <v>9.2999999999999992E-3</v>
      </c>
      <c r="J135" s="535">
        <v>697.18</v>
      </c>
      <c r="K135" s="536">
        <v>0</v>
      </c>
      <c r="L135" s="535">
        <v>814.26</v>
      </c>
      <c r="M135" s="536">
        <v>0</v>
      </c>
      <c r="N135" s="535">
        <v>663.97</v>
      </c>
      <c r="O135" s="536">
        <v>0</v>
      </c>
      <c r="P135" s="535">
        <v>714.81</v>
      </c>
      <c r="Q135" s="536">
        <v>0</v>
      </c>
      <c r="R135" s="535">
        <v>613.92999999999995</v>
      </c>
    </row>
    <row r="136" spans="1:18" ht="12.75">
      <c r="A136" s="145">
        <v>87334</v>
      </c>
      <c r="B136" s="102" t="s">
        <v>21809</v>
      </c>
      <c r="C136" s="145" t="s">
        <v>7</v>
      </c>
      <c r="D136" s="535">
        <v>897.68</v>
      </c>
      <c r="E136" s="536">
        <v>5.1999999999999998E-3</v>
      </c>
      <c r="F136" s="535">
        <v>531.58000000000004</v>
      </c>
      <c r="G136" s="536">
        <v>0</v>
      </c>
      <c r="H136" s="535">
        <v>687.32</v>
      </c>
      <c r="I136" s="536">
        <v>6.7999999999999996E-3</v>
      </c>
      <c r="J136" s="535">
        <v>663.52</v>
      </c>
      <c r="K136" s="536">
        <v>0</v>
      </c>
      <c r="L136" s="535">
        <v>736.05</v>
      </c>
      <c r="M136" s="536">
        <v>0</v>
      </c>
      <c r="N136" s="535">
        <v>611.41</v>
      </c>
      <c r="O136" s="536">
        <v>0</v>
      </c>
      <c r="P136" s="535">
        <v>669.14</v>
      </c>
      <c r="Q136" s="536">
        <v>0</v>
      </c>
      <c r="R136" s="535">
        <v>553.62</v>
      </c>
    </row>
    <row r="137" spans="1:18" ht="12.75">
      <c r="A137" s="145">
        <v>105515</v>
      </c>
      <c r="B137" s="102" t="s">
        <v>21810</v>
      </c>
      <c r="C137" s="145" t="s">
        <v>7</v>
      </c>
      <c r="D137" s="535">
        <v>1280.73</v>
      </c>
      <c r="E137" s="536">
        <v>1.5100000000000001E-2</v>
      </c>
      <c r="F137" s="535">
        <v>848.36</v>
      </c>
      <c r="G137" s="536">
        <v>0</v>
      </c>
      <c r="H137" s="535">
        <v>1039.2</v>
      </c>
      <c r="I137" s="536">
        <v>1.8599999999999998E-2</v>
      </c>
      <c r="J137" s="535">
        <v>1098.55</v>
      </c>
      <c r="K137" s="536">
        <v>0</v>
      </c>
      <c r="L137" s="535">
        <v>1043.44</v>
      </c>
      <c r="M137" s="536">
        <v>0</v>
      </c>
      <c r="N137" s="535">
        <v>901.97</v>
      </c>
      <c r="O137" s="536">
        <v>0</v>
      </c>
      <c r="P137" s="535">
        <v>874.06</v>
      </c>
      <c r="Q137" s="536">
        <v>0</v>
      </c>
      <c r="R137" s="535">
        <v>794.64</v>
      </c>
    </row>
    <row r="138" spans="1:18" ht="12.75">
      <c r="A138" s="145">
        <v>87367</v>
      </c>
      <c r="B138" s="102" t="s">
        <v>21811</v>
      </c>
      <c r="C138" s="145" t="s">
        <v>7</v>
      </c>
      <c r="D138" s="535">
        <v>1096.99</v>
      </c>
      <c r="E138" s="536">
        <v>0</v>
      </c>
      <c r="F138" s="535">
        <v>716.73</v>
      </c>
      <c r="G138" s="536">
        <v>0</v>
      </c>
      <c r="H138" s="535">
        <v>876.98</v>
      </c>
      <c r="I138" s="536">
        <v>0</v>
      </c>
      <c r="J138" s="535">
        <v>839.21</v>
      </c>
      <c r="K138" s="536">
        <v>0</v>
      </c>
      <c r="L138" s="535">
        <v>877.18</v>
      </c>
      <c r="M138" s="536">
        <v>0</v>
      </c>
      <c r="N138" s="535">
        <v>780.23</v>
      </c>
      <c r="O138" s="536">
        <v>0</v>
      </c>
      <c r="P138" s="535">
        <v>850.06</v>
      </c>
      <c r="Q138" s="536">
        <v>0</v>
      </c>
      <c r="R138" s="535">
        <v>734.6</v>
      </c>
    </row>
    <row r="139" spans="1:18" ht="12.75">
      <c r="A139" s="145">
        <v>100449</v>
      </c>
      <c r="B139" s="102" t="s">
        <v>21812</v>
      </c>
      <c r="C139" s="145" t="s">
        <v>7</v>
      </c>
      <c r="D139" s="535">
        <v>0</v>
      </c>
      <c r="E139" s="536"/>
      <c r="F139" s="535">
        <v>0</v>
      </c>
      <c r="G139" s="536"/>
      <c r="H139" s="535">
        <v>0</v>
      </c>
      <c r="I139" s="536"/>
      <c r="J139" s="535">
        <v>0</v>
      </c>
      <c r="K139" s="536"/>
      <c r="L139" s="535">
        <v>0</v>
      </c>
      <c r="M139" s="536"/>
      <c r="N139" s="535">
        <v>0</v>
      </c>
      <c r="O139" s="536"/>
      <c r="P139" s="535">
        <v>0</v>
      </c>
      <c r="Q139" s="536"/>
      <c r="R139" s="535">
        <v>0</v>
      </c>
    </row>
    <row r="140" spans="1:18" ht="12.75">
      <c r="A140" s="145">
        <v>87286</v>
      </c>
      <c r="B140" s="102" t="s">
        <v>21813</v>
      </c>
      <c r="C140" s="145" t="s">
        <v>7</v>
      </c>
      <c r="D140" s="535">
        <v>956.23</v>
      </c>
      <c r="E140" s="536">
        <v>2.5999999999999999E-3</v>
      </c>
      <c r="F140" s="535">
        <v>577.9</v>
      </c>
      <c r="G140" s="536">
        <v>0</v>
      </c>
      <c r="H140" s="535">
        <v>760.02</v>
      </c>
      <c r="I140" s="536">
        <v>3.2000000000000002E-3</v>
      </c>
      <c r="J140" s="535">
        <v>729.99</v>
      </c>
      <c r="K140" s="536">
        <v>0</v>
      </c>
      <c r="L140" s="535">
        <v>823.5</v>
      </c>
      <c r="M140" s="536">
        <v>0</v>
      </c>
      <c r="N140" s="535">
        <v>675.36</v>
      </c>
      <c r="O140" s="536">
        <v>0</v>
      </c>
      <c r="P140" s="535">
        <v>717.74</v>
      </c>
      <c r="Q140" s="536">
        <v>0</v>
      </c>
      <c r="R140" s="535">
        <v>614.03</v>
      </c>
    </row>
    <row r="141" spans="1:18" ht="12.75">
      <c r="A141" s="145">
        <v>87287</v>
      </c>
      <c r="B141" s="102" t="s">
        <v>21814</v>
      </c>
      <c r="C141" s="145" t="s">
        <v>7</v>
      </c>
      <c r="D141" s="535">
        <v>941.71</v>
      </c>
      <c r="E141" s="536">
        <v>6.6E-3</v>
      </c>
      <c r="F141" s="535">
        <v>567.65</v>
      </c>
      <c r="G141" s="536">
        <v>0</v>
      </c>
      <c r="H141" s="535">
        <v>725.35</v>
      </c>
      <c r="I141" s="536">
        <v>8.6E-3</v>
      </c>
      <c r="J141" s="535">
        <v>716.84</v>
      </c>
      <c r="K141" s="536">
        <v>0</v>
      </c>
      <c r="L141" s="535">
        <v>771.75</v>
      </c>
      <c r="M141" s="536">
        <v>0</v>
      </c>
      <c r="N141" s="535">
        <v>645.01</v>
      </c>
      <c r="O141" s="536">
        <v>0</v>
      </c>
      <c r="P141" s="535">
        <v>693.89</v>
      </c>
      <c r="Q141" s="536">
        <v>0</v>
      </c>
      <c r="R141" s="535">
        <v>576.33000000000004</v>
      </c>
    </row>
    <row r="142" spans="1:18" ht="12.75">
      <c r="A142" s="145">
        <v>87331</v>
      </c>
      <c r="B142" s="102" t="s">
        <v>21815</v>
      </c>
      <c r="C142" s="145" t="s">
        <v>7</v>
      </c>
      <c r="D142" s="535">
        <v>972.82</v>
      </c>
      <c r="E142" s="536">
        <v>8.2000000000000007E-3</v>
      </c>
      <c r="F142" s="535">
        <v>595.27</v>
      </c>
      <c r="G142" s="536">
        <v>0</v>
      </c>
      <c r="H142" s="535">
        <v>790.59</v>
      </c>
      <c r="I142" s="536">
        <v>1.01E-2</v>
      </c>
      <c r="J142" s="535">
        <v>747.81</v>
      </c>
      <c r="K142" s="536">
        <v>0</v>
      </c>
      <c r="L142" s="535">
        <v>862.9</v>
      </c>
      <c r="M142" s="536">
        <v>0</v>
      </c>
      <c r="N142" s="535">
        <v>704.17</v>
      </c>
      <c r="O142" s="536">
        <v>0</v>
      </c>
      <c r="P142" s="535">
        <v>742.25</v>
      </c>
      <c r="Q142" s="536">
        <v>0</v>
      </c>
      <c r="R142" s="535">
        <v>648.15</v>
      </c>
    </row>
    <row r="143" spans="1:18" ht="12.75">
      <c r="A143" s="145">
        <v>87332</v>
      </c>
      <c r="B143" s="102" t="s">
        <v>21816</v>
      </c>
      <c r="C143" s="145" t="s">
        <v>7</v>
      </c>
      <c r="D143" s="535">
        <v>911.43</v>
      </c>
      <c r="E143" s="536">
        <v>4.7000000000000002E-3</v>
      </c>
      <c r="F143" s="535">
        <v>547.41999999999996</v>
      </c>
      <c r="G143" s="536">
        <v>0</v>
      </c>
      <c r="H143" s="535">
        <v>697.2</v>
      </c>
      <c r="I143" s="536">
        <v>6.1999999999999998E-3</v>
      </c>
      <c r="J143" s="535">
        <v>692.61</v>
      </c>
      <c r="K143" s="536">
        <v>0</v>
      </c>
      <c r="L143" s="535">
        <v>740.6</v>
      </c>
      <c r="M143" s="536">
        <v>0</v>
      </c>
      <c r="N143" s="535">
        <v>619.63</v>
      </c>
      <c r="O143" s="536">
        <v>0</v>
      </c>
      <c r="P143" s="535">
        <v>667.38</v>
      </c>
      <c r="Q143" s="536">
        <v>0</v>
      </c>
      <c r="R143" s="535">
        <v>551.39</v>
      </c>
    </row>
    <row r="144" spans="1:18" ht="12.75">
      <c r="A144" s="145">
        <v>87369</v>
      </c>
      <c r="B144" s="102" t="s">
        <v>21817</v>
      </c>
      <c r="C144" s="145" t="s">
        <v>7</v>
      </c>
      <c r="D144" s="535">
        <v>1133.58</v>
      </c>
      <c r="E144" s="536">
        <v>0</v>
      </c>
      <c r="F144" s="535">
        <v>716.25</v>
      </c>
      <c r="G144" s="536">
        <v>0</v>
      </c>
      <c r="H144" s="535">
        <v>894.63</v>
      </c>
      <c r="I144" s="536">
        <v>0</v>
      </c>
      <c r="J144" s="535">
        <v>825.99</v>
      </c>
      <c r="K144" s="536">
        <v>0</v>
      </c>
      <c r="L144" s="535">
        <v>898.69</v>
      </c>
      <c r="M144" s="536">
        <v>0</v>
      </c>
      <c r="N144" s="535">
        <v>790.31</v>
      </c>
      <c r="O144" s="536">
        <v>0</v>
      </c>
      <c r="P144" s="535">
        <v>880.27</v>
      </c>
      <c r="Q144" s="536">
        <v>0</v>
      </c>
      <c r="R144" s="535">
        <v>759.7</v>
      </c>
    </row>
    <row r="145" spans="1:18" ht="12.75">
      <c r="A145" s="145">
        <v>100451</v>
      </c>
      <c r="B145" s="102" t="s">
        <v>21818</v>
      </c>
      <c r="C145" s="145" t="s">
        <v>7</v>
      </c>
      <c r="D145" s="535">
        <v>0</v>
      </c>
      <c r="E145" s="536"/>
      <c r="F145" s="535">
        <v>0</v>
      </c>
      <c r="G145" s="536"/>
      <c r="H145" s="535">
        <v>0</v>
      </c>
      <c r="I145" s="536"/>
      <c r="J145" s="535">
        <v>0</v>
      </c>
      <c r="K145" s="536"/>
      <c r="L145" s="535">
        <v>0</v>
      </c>
      <c r="M145" s="536"/>
      <c r="N145" s="535">
        <v>0</v>
      </c>
      <c r="O145" s="536"/>
      <c r="P145" s="535">
        <v>0</v>
      </c>
      <c r="Q145" s="536"/>
      <c r="R145" s="535">
        <v>0</v>
      </c>
    </row>
    <row r="146" spans="1:18" ht="12.75">
      <c r="A146" s="145">
        <v>87292</v>
      </c>
      <c r="B146" s="102" t="s">
        <v>21819</v>
      </c>
      <c r="C146" s="145" t="s">
        <v>7</v>
      </c>
      <c r="D146" s="535">
        <v>988.7</v>
      </c>
      <c r="E146" s="536">
        <v>2.0999999999999999E-3</v>
      </c>
      <c r="F146" s="535">
        <v>572.48</v>
      </c>
      <c r="G146" s="536">
        <v>0</v>
      </c>
      <c r="H146" s="535">
        <v>765.11</v>
      </c>
      <c r="I146" s="536">
        <v>2.8E-3</v>
      </c>
      <c r="J146" s="535">
        <v>711.33</v>
      </c>
      <c r="K146" s="536">
        <v>0</v>
      </c>
      <c r="L146" s="535">
        <v>827.04</v>
      </c>
      <c r="M146" s="536">
        <v>0</v>
      </c>
      <c r="N146" s="535">
        <v>673.9</v>
      </c>
      <c r="O146" s="536">
        <v>0</v>
      </c>
      <c r="P146" s="535">
        <v>739.02</v>
      </c>
      <c r="Q146" s="536">
        <v>0</v>
      </c>
      <c r="R146" s="535">
        <v>624.85</v>
      </c>
    </row>
    <row r="147" spans="1:18" ht="12.75">
      <c r="A147" s="145">
        <v>87335</v>
      </c>
      <c r="B147" s="102" t="s">
        <v>21820</v>
      </c>
      <c r="C147" s="145" t="s">
        <v>7</v>
      </c>
      <c r="D147" s="535">
        <v>929</v>
      </c>
      <c r="E147" s="536">
        <v>6.8999999999999999E-3</v>
      </c>
      <c r="F147" s="535">
        <v>554.26</v>
      </c>
      <c r="G147" s="536">
        <v>0</v>
      </c>
      <c r="H147" s="535">
        <v>734.81</v>
      </c>
      <c r="I147" s="536">
        <v>8.6999999999999994E-3</v>
      </c>
      <c r="J147" s="535">
        <v>691.43</v>
      </c>
      <c r="K147" s="536">
        <v>0</v>
      </c>
      <c r="L147" s="535">
        <v>800.25</v>
      </c>
      <c r="M147" s="536">
        <v>0</v>
      </c>
      <c r="N147" s="535">
        <v>654.23</v>
      </c>
      <c r="O147" s="536">
        <v>0</v>
      </c>
      <c r="P147" s="535">
        <v>706.57</v>
      </c>
      <c r="Q147" s="536">
        <v>0</v>
      </c>
      <c r="R147" s="535">
        <v>602</v>
      </c>
    </row>
    <row r="148" spans="1:18" ht="12.75">
      <c r="A148" s="145">
        <v>87336</v>
      </c>
      <c r="B148" s="102" t="s">
        <v>21821</v>
      </c>
      <c r="C148" s="145" t="s">
        <v>7</v>
      </c>
      <c r="D148" s="535">
        <v>950.27</v>
      </c>
      <c r="E148" s="536">
        <v>4.7000000000000002E-3</v>
      </c>
      <c r="F148" s="535">
        <v>549.64</v>
      </c>
      <c r="G148" s="536">
        <v>0</v>
      </c>
      <c r="H148" s="535">
        <v>719.44</v>
      </c>
      <c r="I148" s="536">
        <v>6.1999999999999998E-3</v>
      </c>
      <c r="J148" s="535">
        <v>681.66</v>
      </c>
      <c r="K148" s="536">
        <v>0</v>
      </c>
      <c r="L148" s="535">
        <v>767.05</v>
      </c>
      <c r="M148" s="536">
        <v>0</v>
      </c>
      <c r="N148" s="535">
        <v>633.62</v>
      </c>
      <c r="O148" s="536">
        <v>0</v>
      </c>
      <c r="P148" s="535">
        <v>700.79</v>
      </c>
      <c r="Q148" s="536">
        <v>0</v>
      </c>
      <c r="R148" s="535">
        <v>581.72</v>
      </c>
    </row>
    <row r="149" spans="1:18" ht="12.75">
      <c r="A149" s="145">
        <v>87370</v>
      </c>
      <c r="B149" s="102" t="s">
        <v>21822</v>
      </c>
      <c r="C149" s="145" t="s">
        <v>7</v>
      </c>
      <c r="D149" s="535">
        <v>1080</v>
      </c>
      <c r="E149" s="536">
        <v>0</v>
      </c>
      <c r="F149" s="535">
        <v>690.81</v>
      </c>
      <c r="G149" s="536">
        <v>0</v>
      </c>
      <c r="H149" s="535">
        <v>857.1</v>
      </c>
      <c r="I149" s="536">
        <v>0</v>
      </c>
      <c r="J149" s="535">
        <v>793.1</v>
      </c>
      <c r="K149" s="536">
        <v>0</v>
      </c>
      <c r="L149" s="535">
        <v>863.45</v>
      </c>
      <c r="M149" s="536">
        <v>0</v>
      </c>
      <c r="N149" s="535">
        <v>763.22</v>
      </c>
      <c r="O149" s="536">
        <v>0</v>
      </c>
      <c r="P149" s="535">
        <v>852.31</v>
      </c>
      <c r="Q149" s="536">
        <v>0</v>
      </c>
      <c r="R149" s="535">
        <v>731.58</v>
      </c>
    </row>
    <row r="150" spans="1:18" ht="12.75">
      <c r="A150" s="145">
        <v>100452</v>
      </c>
      <c r="B150" s="102" t="s">
        <v>21823</v>
      </c>
      <c r="C150" s="145" t="s">
        <v>7</v>
      </c>
      <c r="D150" s="535">
        <v>0</v>
      </c>
      <c r="E150" s="536"/>
      <c r="F150" s="535">
        <v>0</v>
      </c>
      <c r="G150" s="536"/>
      <c r="H150" s="535">
        <v>0</v>
      </c>
      <c r="I150" s="536"/>
      <c r="J150" s="535">
        <v>0</v>
      </c>
      <c r="K150" s="536"/>
      <c r="L150" s="535">
        <v>0</v>
      </c>
      <c r="M150" s="536"/>
      <c r="N150" s="535">
        <v>0</v>
      </c>
      <c r="O150" s="536"/>
      <c r="P150" s="535">
        <v>0</v>
      </c>
      <c r="Q150" s="536"/>
      <c r="R150" s="535">
        <v>0</v>
      </c>
    </row>
    <row r="151" spans="1:18" ht="12.75">
      <c r="A151" s="145">
        <v>88715</v>
      </c>
      <c r="B151" s="102" t="s">
        <v>21824</v>
      </c>
      <c r="C151" s="145" t="s">
        <v>7</v>
      </c>
      <c r="D151" s="535">
        <v>927.98</v>
      </c>
      <c r="E151" s="536">
        <v>2.2000000000000001E-3</v>
      </c>
      <c r="F151" s="535">
        <v>541.24</v>
      </c>
      <c r="G151" s="536">
        <v>0</v>
      </c>
      <c r="H151" s="535">
        <v>718.03</v>
      </c>
      <c r="I151" s="536">
        <v>2.8E-3</v>
      </c>
      <c r="J151" s="535">
        <v>672.26</v>
      </c>
      <c r="K151" s="536">
        <v>0</v>
      </c>
      <c r="L151" s="535">
        <v>780.37</v>
      </c>
      <c r="M151" s="536">
        <v>0</v>
      </c>
      <c r="N151" s="535">
        <v>638.16</v>
      </c>
      <c r="O151" s="536">
        <v>0</v>
      </c>
      <c r="P151" s="535">
        <v>702.91</v>
      </c>
      <c r="Q151" s="536">
        <v>0</v>
      </c>
      <c r="R151" s="535">
        <v>586.91</v>
      </c>
    </row>
    <row r="152" spans="1:18" ht="12.75">
      <c r="A152" s="145">
        <v>87294</v>
      </c>
      <c r="B152" s="102" t="s">
        <v>21825</v>
      </c>
      <c r="C152" s="145" t="s">
        <v>7</v>
      </c>
      <c r="D152" s="535">
        <v>931.36</v>
      </c>
      <c r="E152" s="536">
        <v>7.7999999999999996E-3</v>
      </c>
      <c r="F152" s="535">
        <v>548.53</v>
      </c>
      <c r="G152" s="536">
        <v>0</v>
      </c>
      <c r="H152" s="535">
        <v>719.51</v>
      </c>
      <c r="I152" s="536">
        <v>1.01E-2</v>
      </c>
      <c r="J152" s="535">
        <v>676.96</v>
      </c>
      <c r="K152" s="536">
        <v>0</v>
      </c>
      <c r="L152" s="535">
        <v>775.63</v>
      </c>
      <c r="M152" s="536">
        <v>0</v>
      </c>
      <c r="N152" s="535">
        <v>640.39</v>
      </c>
      <c r="O152" s="536">
        <v>0</v>
      </c>
      <c r="P152" s="535">
        <v>706.65</v>
      </c>
      <c r="Q152" s="536">
        <v>0</v>
      </c>
      <c r="R152" s="535">
        <v>589.38</v>
      </c>
    </row>
    <row r="153" spans="1:18" ht="12.75">
      <c r="A153" s="145">
        <v>87337</v>
      </c>
      <c r="B153" s="102" t="s">
        <v>21826</v>
      </c>
      <c r="C153" s="145" t="s">
        <v>7</v>
      </c>
      <c r="D153" s="535">
        <v>926.93</v>
      </c>
      <c r="E153" s="536">
        <v>6.7999999999999996E-3</v>
      </c>
      <c r="F153" s="535">
        <v>546.24</v>
      </c>
      <c r="G153" s="536">
        <v>0</v>
      </c>
      <c r="H153" s="535">
        <v>729.12</v>
      </c>
      <c r="I153" s="536">
        <v>8.6E-3</v>
      </c>
      <c r="J153" s="535">
        <v>676.11</v>
      </c>
      <c r="K153" s="536">
        <v>0</v>
      </c>
      <c r="L153" s="535">
        <v>796.34</v>
      </c>
      <c r="M153" s="536">
        <v>0</v>
      </c>
      <c r="N153" s="535">
        <v>649.20000000000005</v>
      </c>
      <c r="O153" s="536">
        <v>0</v>
      </c>
      <c r="P153" s="535">
        <v>709.84</v>
      </c>
      <c r="Q153" s="536">
        <v>0</v>
      </c>
      <c r="R153" s="535">
        <v>601.89</v>
      </c>
    </row>
    <row r="154" spans="1:18" ht="12.75">
      <c r="A154" s="145">
        <v>100487</v>
      </c>
      <c r="B154" s="102" t="s">
        <v>21827</v>
      </c>
      <c r="C154" s="145" t="s">
        <v>7</v>
      </c>
      <c r="D154" s="535">
        <v>893.16</v>
      </c>
      <c r="E154" s="536">
        <v>4.7999999999999996E-3</v>
      </c>
      <c r="F154" s="535">
        <v>520.83000000000004</v>
      </c>
      <c r="G154" s="536">
        <v>0</v>
      </c>
      <c r="H154" s="535">
        <v>676.61</v>
      </c>
      <c r="I154" s="536">
        <v>6.3E-3</v>
      </c>
      <c r="J154" s="535">
        <v>645.4</v>
      </c>
      <c r="K154" s="536">
        <v>0</v>
      </c>
      <c r="L154" s="535">
        <v>725.51</v>
      </c>
      <c r="M154" s="536">
        <v>0</v>
      </c>
      <c r="N154" s="535">
        <v>601.57000000000005</v>
      </c>
      <c r="O154" s="536">
        <v>0</v>
      </c>
      <c r="P154" s="535">
        <v>668.21</v>
      </c>
      <c r="Q154" s="536">
        <v>0</v>
      </c>
      <c r="R154" s="535">
        <v>547.91999999999996</v>
      </c>
    </row>
    <row r="155" spans="1:18" ht="12.75">
      <c r="A155" s="145">
        <v>87380</v>
      </c>
      <c r="B155" s="102" t="s">
        <v>21828</v>
      </c>
      <c r="C155" s="145" t="s">
        <v>7</v>
      </c>
      <c r="D155" s="535">
        <v>5135.29</v>
      </c>
      <c r="E155" s="536">
        <v>0</v>
      </c>
      <c r="F155" s="535">
        <v>4022.63</v>
      </c>
      <c r="G155" s="536">
        <v>0</v>
      </c>
      <c r="H155" s="535">
        <v>3515.68</v>
      </c>
      <c r="I155" s="536">
        <v>0.80349999999999999</v>
      </c>
      <c r="J155" s="535">
        <v>4489.82</v>
      </c>
      <c r="K155" s="536">
        <v>0</v>
      </c>
      <c r="L155" s="535">
        <v>3894.89</v>
      </c>
      <c r="M155" s="536">
        <v>0</v>
      </c>
      <c r="N155" s="535">
        <v>3440.02</v>
      </c>
      <c r="O155" s="536">
        <v>0.82120000000000004</v>
      </c>
      <c r="P155" s="535">
        <v>3607.94</v>
      </c>
      <c r="Q155" s="536">
        <v>0</v>
      </c>
      <c r="R155" s="535">
        <v>2657.35</v>
      </c>
    </row>
    <row r="156" spans="1:18" ht="12.75">
      <c r="A156" s="145">
        <v>100461</v>
      </c>
      <c r="B156" s="102" t="s">
        <v>21829</v>
      </c>
      <c r="C156" s="145" t="s">
        <v>7</v>
      </c>
      <c r="D156" s="535">
        <v>0</v>
      </c>
      <c r="E156" s="536"/>
      <c r="F156" s="535">
        <v>0</v>
      </c>
      <c r="G156" s="536"/>
      <c r="H156" s="535">
        <v>0</v>
      </c>
      <c r="I156" s="536"/>
      <c r="J156" s="535">
        <v>0</v>
      </c>
      <c r="K156" s="536"/>
      <c r="L156" s="535">
        <v>0</v>
      </c>
      <c r="M156" s="536"/>
      <c r="N156" s="535">
        <v>0</v>
      </c>
      <c r="O156" s="536"/>
      <c r="P156" s="535">
        <v>0</v>
      </c>
      <c r="Q156" s="536"/>
      <c r="R156" s="535">
        <v>0</v>
      </c>
    </row>
    <row r="157" spans="1:18" ht="12.75">
      <c r="A157" s="145">
        <v>87322</v>
      </c>
      <c r="B157" s="102" t="s">
        <v>21830</v>
      </c>
      <c r="C157" s="145" t="s">
        <v>7</v>
      </c>
      <c r="D157" s="535">
        <v>5033.43</v>
      </c>
      <c r="E157" s="536">
        <v>4.0000000000000002E-4</v>
      </c>
      <c r="F157" s="535">
        <v>3916.21</v>
      </c>
      <c r="G157" s="536">
        <v>0</v>
      </c>
      <c r="H157" s="535">
        <v>3417.5</v>
      </c>
      <c r="I157" s="536">
        <v>0.83579999999999999</v>
      </c>
      <c r="J157" s="535">
        <v>4415.1899999999996</v>
      </c>
      <c r="K157" s="536">
        <v>0</v>
      </c>
      <c r="L157" s="535">
        <v>3858.45</v>
      </c>
      <c r="M157" s="536">
        <v>0</v>
      </c>
      <c r="N157" s="535">
        <v>3355.03</v>
      </c>
      <c r="O157" s="536">
        <v>0.85070000000000001</v>
      </c>
      <c r="P157" s="535">
        <v>3498.68</v>
      </c>
      <c r="Q157" s="536">
        <v>0</v>
      </c>
      <c r="R157" s="535">
        <v>2547.4299999999998</v>
      </c>
    </row>
    <row r="158" spans="1:18" ht="12.75">
      <c r="A158" s="145">
        <v>87323</v>
      </c>
      <c r="B158" s="102" t="s">
        <v>21831</v>
      </c>
      <c r="C158" s="145" t="s">
        <v>7</v>
      </c>
      <c r="D158" s="535">
        <v>5037.17</v>
      </c>
      <c r="E158" s="536">
        <v>1.1999999999999999E-3</v>
      </c>
      <c r="F158" s="535">
        <v>3921.88</v>
      </c>
      <c r="G158" s="536">
        <v>0</v>
      </c>
      <c r="H158" s="535">
        <v>3400.7</v>
      </c>
      <c r="I158" s="536">
        <v>0.84470000000000001</v>
      </c>
      <c r="J158" s="535">
        <v>4419.17</v>
      </c>
      <c r="K158" s="536">
        <v>0</v>
      </c>
      <c r="L158" s="535">
        <v>3829.24</v>
      </c>
      <c r="M158" s="536">
        <v>0</v>
      </c>
      <c r="N158" s="535">
        <v>3341.65</v>
      </c>
      <c r="O158" s="536">
        <v>0.8579</v>
      </c>
      <c r="P158" s="535">
        <v>3490.35</v>
      </c>
      <c r="Q158" s="536">
        <v>0</v>
      </c>
      <c r="R158" s="535">
        <v>2525.94</v>
      </c>
    </row>
    <row r="159" spans="1:18" ht="12.75">
      <c r="A159" s="145">
        <v>87360</v>
      </c>
      <c r="B159" s="102" t="s">
        <v>21832</v>
      </c>
      <c r="C159" s="145" t="s">
        <v>7</v>
      </c>
      <c r="D159" s="535">
        <v>4955.25</v>
      </c>
      <c r="E159" s="536">
        <v>1.6999999999999999E-3</v>
      </c>
      <c r="F159" s="535">
        <v>3855.83</v>
      </c>
      <c r="G159" s="536">
        <v>0</v>
      </c>
      <c r="H159" s="535">
        <v>3407.94</v>
      </c>
      <c r="I159" s="536">
        <v>0.81610000000000005</v>
      </c>
      <c r="J159" s="535">
        <v>4346.8100000000004</v>
      </c>
      <c r="K159" s="536">
        <v>0</v>
      </c>
      <c r="L159" s="535">
        <v>3856.43</v>
      </c>
      <c r="M159" s="536">
        <v>0</v>
      </c>
      <c r="N159" s="535">
        <v>3338.74</v>
      </c>
      <c r="O159" s="536">
        <v>0.83050000000000002</v>
      </c>
      <c r="P159" s="535">
        <v>3471.62</v>
      </c>
      <c r="Q159" s="536">
        <v>0</v>
      </c>
      <c r="R159" s="535">
        <v>2564.23</v>
      </c>
    </row>
    <row r="160" spans="1:18" ht="12.75">
      <c r="A160" s="145">
        <v>87361</v>
      </c>
      <c r="B160" s="102" t="s">
        <v>21833</v>
      </c>
      <c r="C160" s="145" t="s">
        <v>7</v>
      </c>
      <c r="D160" s="535">
        <v>4915.29</v>
      </c>
      <c r="E160" s="536">
        <v>1.1000000000000001E-3</v>
      </c>
      <c r="F160" s="535">
        <v>3825.14</v>
      </c>
      <c r="G160" s="536">
        <v>0</v>
      </c>
      <c r="H160" s="535">
        <v>3333.09</v>
      </c>
      <c r="I160" s="536">
        <v>0.83840000000000003</v>
      </c>
      <c r="J160" s="535">
        <v>4312.5600000000004</v>
      </c>
      <c r="K160" s="536">
        <v>0</v>
      </c>
      <c r="L160" s="535">
        <v>3761.54</v>
      </c>
      <c r="M160" s="536">
        <v>0</v>
      </c>
      <c r="N160" s="535">
        <v>3273.17</v>
      </c>
      <c r="O160" s="536">
        <v>0.85209999999999997</v>
      </c>
      <c r="P160" s="535">
        <v>3413.66</v>
      </c>
      <c r="Q160" s="536">
        <v>0</v>
      </c>
      <c r="R160" s="535">
        <v>2482.5700000000002</v>
      </c>
    </row>
    <row r="161" spans="1:18" ht="12.75">
      <c r="A161" s="145">
        <v>87362</v>
      </c>
      <c r="B161" s="102" t="s">
        <v>21834</v>
      </c>
      <c r="C161" s="145" t="s">
        <v>7</v>
      </c>
      <c r="D161" s="535">
        <v>4922.95</v>
      </c>
      <c r="E161" s="536">
        <v>8.0000000000000004E-4</v>
      </c>
      <c r="F161" s="535">
        <v>3832.69</v>
      </c>
      <c r="G161" s="536">
        <v>0</v>
      </c>
      <c r="H161" s="535">
        <v>3315.3</v>
      </c>
      <c r="I161" s="536">
        <v>0.84870000000000001</v>
      </c>
      <c r="J161" s="535">
        <v>4319.01</v>
      </c>
      <c r="K161" s="536">
        <v>0</v>
      </c>
      <c r="L161" s="535">
        <v>3732.27</v>
      </c>
      <c r="M161" s="536">
        <v>0</v>
      </c>
      <c r="N161" s="535">
        <v>3258.93</v>
      </c>
      <c r="O161" s="536">
        <v>0.86219999999999997</v>
      </c>
      <c r="P161" s="535">
        <v>3404.89</v>
      </c>
      <c r="Q161" s="536">
        <v>0</v>
      </c>
      <c r="R161" s="535">
        <v>2457.85</v>
      </c>
    </row>
    <row r="162" spans="1:18" ht="12.75">
      <c r="A162" s="145">
        <v>87377</v>
      </c>
      <c r="B162" s="102" t="s">
        <v>21835</v>
      </c>
      <c r="C162" s="145" t="s">
        <v>7</v>
      </c>
      <c r="D162" s="535">
        <v>983.43</v>
      </c>
      <c r="E162" s="536">
        <v>0</v>
      </c>
      <c r="F162" s="535">
        <v>687.85</v>
      </c>
      <c r="G162" s="536">
        <v>0</v>
      </c>
      <c r="H162" s="535">
        <v>812.19</v>
      </c>
      <c r="I162" s="536">
        <v>0</v>
      </c>
      <c r="J162" s="535">
        <v>834.92</v>
      </c>
      <c r="K162" s="536">
        <v>0</v>
      </c>
      <c r="L162" s="535">
        <v>795.43</v>
      </c>
      <c r="M162" s="536">
        <v>0</v>
      </c>
      <c r="N162" s="535">
        <v>722.6</v>
      </c>
      <c r="O162" s="536">
        <v>0</v>
      </c>
      <c r="P162" s="535">
        <v>736.78</v>
      </c>
      <c r="Q162" s="536">
        <v>0</v>
      </c>
      <c r="R162" s="535">
        <v>655.45</v>
      </c>
    </row>
    <row r="163" spans="1:18" ht="12.75">
      <c r="A163" s="145">
        <v>100458</v>
      </c>
      <c r="B163" s="102" t="s">
        <v>21836</v>
      </c>
      <c r="C163" s="145" t="s">
        <v>7</v>
      </c>
      <c r="D163" s="535">
        <v>0</v>
      </c>
      <c r="E163" s="536"/>
      <c r="F163" s="535">
        <v>0</v>
      </c>
      <c r="G163" s="536"/>
      <c r="H163" s="535">
        <v>0</v>
      </c>
      <c r="I163" s="536"/>
      <c r="J163" s="535">
        <v>0</v>
      </c>
      <c r="K163" s="536"/>
      <c r="L163" s="535">
        <v>0</v>
      </c>
      <c r="M163" s="536"/>
      <c r="N163" s="535">
        <v>0</v>
      </c>
      <c r="O163" s="536"/>
      <c r="P163" s="535">
        <v>0</v>
      </c>
      <c r="Q163" s="536"/>
      <c r="R163" s="535">
        <v>0</v>
      </c>
    </row>
    <row r="164" spans="1:18" ht="12.75">
      <c r="A164" s="145">
        <v>87313</v>
      </c>
      <c r="B164" s="102" t="s">
        <v>21837</v>
      </c>
      <c r="C164" s="145" t="s">
        <v>7</v>
      </c>
      <c r="D164" s="535">
        <v>827.83</v>
      </c>
      <c r="E164" s="536">
        <v>2.5000000000000001E-3</v>
      </c>
      <c r="F164" s="535">
        <v>538.36</v>
      </c>
      <c r="G164" s="536">
        <v>0</v>
      </c>
      <c r="H164" s="535">
        <v>673.16</v>
      </c>
      <c r="I164" s="536">
        <v>3.0000000000000001E-3</v>
      </c>
      <c r="J164" s="535">
        <v>713.34</v>
      </c>
      <c r="K164" s="536">
        <v>0</v>
      </c>
      <c r="L164" s="535">
        <v>712.31</v>
      </c>
      <c r="M164" s="536">
        <v>0</v>
      </c>
      <c r="N164" s="535">
        <v>597.84</v>
      </c>
      <c r="O164" s="536">
        <v>0</v>
      </c>
      <c r="P164" s="535">
        <v>586.5</v>
      </c>
      <c r="Q164" s="536">
        <v>0</v>
      </c>
      <c r="R164" s="535">
        <v>511.95</v>
      </c>
    </row>
    <row r="165" spans="1:18" ht="12.75">
      <c r="A165" s="145">
        <v>87314</v>
      </c>
      <c r="B165" s="102" t="s">
        <v>21838</v>
      </c>
      <c r="C165" s="145" t="s">
        <v>7</v>
      </c>
      <c r="D165" s="535">
        <v>819.99</v>
      </c>
      <c r="E165" s="536">
        <v>7.3000000000000001E-3</v>
      </c>
      <c r="F165" s="535">
        <v>534.65</v>
      </c>
      <c r="G165" s="536">
        <v>0</v>
      </c>
      <c r="H165" s="535">
        <v>654.41</v>
      </c>
      <c r="I165" s="536">
        <v>9.1999999999999998E-3</v>
      </c>
      <c r="J165" s="535">
        <v>707.02</v>
      </c>
      <c r="K165" s="536">
        <v>0</v>
      </c>
      <c r="L165" s="535">
        <v>682.01</v>
      </c>
      <c r="M165" s="536">
        <v>0</v>
      </c>
      <c r="N165" s="535">
        <v>581.48</v>
      </c>
      <c r="O165" s="536">
        <v>0</v>
      </c>
      <c r="P165" s="535">
        <v>573.73</v>
      </c>
      <c r="Q165" s="536">
        <v>0</v>
      </c>
      <c r="R165" s="535">
        <v>492.09</v>
      </c>
    </row>
    <row r="166" spans="1:18" ht="12.75">
      <c r="A166" s="145">
        <v>87352</v>
      </c>
      <c r="B166" s="102" t="s">
        <v>21839</v>
      </c>
      <c r="C166" s="145" t="s">
        <v>7</v>
      </c>
      <c r="D166" s="535">
        <v>907.01</v>
      </c>
      <c r="E166" s="536">
        <v>1.09E-2</v>
      </c>
      <c r="F166" s="535">
        <v>603.37</v>
      </c>
      <c r="G166" s="536">
        <v>0</v>
      </c>
      <c r="H166" s="535">
        <v>792.48</v>
      </c>
      <c r="I166" s="536">
        <v>1.2500000000000001E-2</v>
      </c>
      <c r="J166" s="535">
        <v>783.04</v>
      </c>
      <c r="K166" s="536">
        <v>0</v>
      </c>
      <c r="L166" s="535">
        <v>862.95</v>
      </c>
      <c r="M166" s="536">
        <v>0</v>
      </c>
      <c r="N166" s="535">
        <v>706.14</v>
      </c>
      <c r="O166" s="536">
        <v>0</v>
      </c>
      <c r="P166" s="535">
        <v>685.14</v>
      </c>
      <c r="Q166" s="536">
        <v>0</v>
      </c>
      <c r="R166" s="535">
        <v>638.37</v>
      </c>
    </row>
    <row r="167" spans="1:18" ht="12.75">
      <c r="A167" s="145">
        <v>87353</v>
      </c>
      <c r="B167" s="102" t="s">
        <v>21840</v>
      </c>
      <c r="C167" s="145" t="s">
        <v>7</v>
      </c>
      <c r="D167" s="535">
        <v>825.58</v>
      </c>
      <c r="E167" s="536">
        <v>7.4000000000000003E-3</v>
      </c>
      <c r="F167" s="535">
        <v>540.1</v>
      </c>
      <c r="G167" s="536">
        <v>0</v>
      </c>
      <c r="H167" s="535">
        <v>679.86</v>
      </c>
      <c r="I167" s="536">
        <v>8.9999999999999993E-3</v>
      </c>
      <c r="J167" s="535">
        <v>712.48</v>
      </c>
      <c r="K167" s="536">
        <v>0</v>
      </c>
      <c r="L167" s="535">
        <v>722.74</v>
      </c>
      <c r="M167" s="536">
        <v>0</v>
      </c>
      <c r="N167" s="535">
        <v>604.5</v>
      </c>
      <c r="O167" s="536">
        <v>0</v>
      </c>
      <c r="P167" s="535">
        <v>591.23</v>
      </c>
      <c r="Q167" s="536">
        <v>0</v>
      </c>
      <c r="R167" s="535">
        <v>523.04999999999995</v>
      </c>
    </row>
    <row r="168" spans="1:18" ht="12.75">
      <c r="A168" s="145">
        <v>87354</v>
      </c>
      <c r="B168" s="102" t="s">
        <v>21841</v>
      </c>
      <c r="C168" s="145" t="s">
        <v>7</v>
      </c>
      <c r="D168" s="535">
        <v>792.14</v>
      </c>
      <c r="E168" s="536">
        <v>5.0000000000000001E-3</v>
      </c>
      <c r="F168" s="535">
        <v>514.52</v>
      </c>
      <c r="G168" s="536">
        <v>0</v>
      </c>
      <c r="H168" s="535">
        <v>625.64</v>
      </c>
      <c r="I168" s="536">
        <v>6.3E-3</v>
      </c>
      <c r="J168" s="535">
        <v>682.82</v>
      </c>
      <c r="K168" s="536">
        <v>0</v>
      </c>
      <c r="L168" s="535">
        <v>649.66</v>
      </c>
      <c r="M168" s="536">
        <v>0</v>
      </c>
      <c r="N168" s="535">
        <v>555.51</v>
      </c>
      <c r="O168" s="536">
        <v>0</v>
      </c>
      <c r="P168" s="535">
        <v>548.20000000000005</v>
      </c>
      <c r="Q168" s="536">
        <v>0</v>
      </c>
      <c r="R168" s="535">
        <v>466.03</v>
      </c>
    </row>
    <row r="169" spans="1:18" ht="12.75">
      <c r="A169" s="145">
        <v>100480</v>
      </c>
      <c r="B169" s="102" t="s">
        <v>21842</v>
      </c>
      <c r="C169" s="145" t="s">
        <v>7</v>
      </c>
      <c r="D169" s="535">
        <v>1243.2</v>
      </c>
      <c r="E169" s="536">
        <v>0</v>
      </c>
      <c r="F169" s="535">
        <v>893.47</v>
      </c>
      <c r="G169" s="536">
        <v>0</v>
      </c>
      <c r="H169" s="535">
        <v>966.04</v>
      </c>
      <c r="I169" s="536">
        <v>0.13869999999999999</v>
      </c>
      <c r="J169" s="535">
        <v>1044.17</v>
      </c>
      <c r="K169" s="536">
        <v>0</v>
      </c>
      <c r="L169" s="535">
        <v>965.77</v>
      </c>
      <c r="M169" s="536">
        <v>0</v>
      </c>
      <c r="N169" s="535">
        <v>901.79</v>
      </c>
      <c r="O169" s="536">
        <v>0</v>
      </c>
      <c r="P169" s="535">
        <v>923.06</v>
      </c>
      <c r="Q169" s="536">
        <v>0</v>
      </c>
      <c r="R169" s="535">
        <v>769.89</v>
      </c>
    </row>
    <row r="170" spans="1:18" ht="12.75">
      <c r="A170" s="145">
        <v>100476</v>
      </c>
      <c r="B170" s="102" t="s">
        <v>21843</v>
      </c>
      <c r="C170" s="145" t="s">
        <v>7</v>
      </c>
      <c r="D170" s="535">
        <v>0</v>
      </c>
      <c r="E170" s="536"/>
      <c r="F170" s="535">
        <v>0</v>
      </c>
      <c r="G170" s="536"/>
      <c r="H170" s="535">
        <v>0</v>
      </c>
      <c r="I170" s="536"/>
      <c r="J170" s="535">
        <v>0</v>
      </c>
      <c r="K170" s="536"/>
      <c r="L170" s="535">
        <v>0</v>
      </c>
      <c r="M170" s="536"/>
      <c r="N170" s="535">
        <v>0</v>
      </c>
      <c r="O170" s="536"/>
      <c r="P170" s="535">
        <v>0</v>
      </c>
      <c r="Q170" s="536"/>
      <c r="R170" s="535">
        <v>0</v>
      </c>
    </row>
    <row r="171" spans="1:18" ht="12.75">
      <c r="A171" s="145">
        <v>100475</v>
      </c>
      <c r="B171" s="102" t="s">
        <v>21844</v>
      </c>
      <c r="C171" s="145" t="s">
        <v>7</v>
      </c>
      <c r="D171" s="535">
        <v>1120.77</v>
      </c>
      <c r="E171" s="536">
        <v>1.6000000000000001E-3</v>
      </c>
      <c r="F171" s="535">
        <v>775.72</v>
      </c>
      <c r="G171" s="536">
        <v>0</v>
      </c>
      <c r="H171" s="535">
        <v>860.21</v>
      </c>
      <c r="I171" s="536">
        <v>0.15820000000000001</v>
      </c>
      <c r="J171" s="535">
        <v>948.68</v>
      </c>
      <c r="K171" s="536">
        <v>0</v>
      </c>
      <c r="L171" s="535">
        <v>907.07</v>
      </c>
      <c r="M171" s="536">
        <v>0</v>
      </c>
      <c r="N171" s="535">
        <v>806.81</v>
      </c>
      <c r="O171" s="536">
        <v>0</v>
      </c>
      <c r="P171" s="535">
        <v>806.66</v>
      </c>
      <c r="Q171" s="536">
        <v>0</v>
      </c>
      <c r="R171" s="535">
        <v>661.36</v>
      </c>
    </row>
    <row r="172" spans="1:18" ht="12.75">
      <c r="A172" s="145">
        <v>100491</v>
      </c>
      <c r="B172" s="102" t="s">
        <v>21845</v>
      </c>
      <c r="C172" s="145" t="s">
        <v>7</v>
      </c>
      <c r="D172" s="535">
        <v>1120.83</v>
      </c>
      <c r="E172" s="536">
        <v>4.7000000000000002E-3</v>
      </c>
      <c r="F172" s="535">
        <v>778.8</v>
      </c>
      <c r="G172" s="536">
        <v>0</v>
      </c>
      <c r="H172" s="535">
        <v>852.16</v>
      </c>
      <c r="I172" s="536">
        <v>0.16389999999999999</v>
      </c>
      <c r="J172" s="535">
        <v>948.82</v>
      </c>
      <c r="K172" s="536">
        <v>0</v>
      </c>
      <c r="L172" s="535">
        <v>888.95</v>
      </c>
      <c r="M172" s="536">
        <v>0</v>
      </c>
      <c r="N172" s="535">
        <v>800.13</v>
      </c>
      <c r="O172" s="536">
        <v>0</v>
      </c>
      <c r="P172" s="535">
        <v>803.48</v>
      </c>
      <c r="Q172" s="536">
        <v>0</v>
      </c>
      <c r="R172" s="535">
        <v>652.89</v>
      </c>
    </row>
    <row r="173" spans="1:18" ht="12.75">
      <c r="A173" s="145">
        <v>100477</v>
      </c>
      <c r="B173" s="102" t="s">
        <v>21846</v>
      </c>
      <c r="C173" s="145" t="s">
        <v>7</v>
      </c>
      <c r="D173" s="535">
        <v>1175.0899999999999</v>
      </c>
      <c r="E173" s="536">
        <v>7.4000000000000003E-3</v>
      </c>
      <c r="F173" s="535">
        <v>821.41</v>
      </c>
      <c r="G173" s="536">
        <v>0</v>
      </c>
      <c r="H173" s="535">
        <v>954.85</v>
      </c>
      <c r="I173" s="536">
        <v>0.14510000000000001</v>
      </c>
      <c r="J173" s="535">
        <v>997.31</v>
      </c>
      <c r="K173" s="536">
        <v>0</v>
      </c>
      <c r="L173" s="535">
        <v>1028.93</v>
      </c>
      <c r="M173" s="536">
        <v>0</v>
      </c>
      <c r="N173" s="535">
        <v>891.39</v>
      </c>
      <c r="O173" s="536">
        <v>0</v>
      </c>
      <c r="P173" s="535">
        <v>882.27</v>
      </c>
      <c r="Q173" s="536">
        <v>0</v>
      </c>
      <c r="R173" s="535">
        <v>764.73</v>
      </c>
    </row>
    <row r="174" spans="1:18" ht="12.75">
      <c r="A174" s="145">
        <v>100478</v>
      </c>
      <c r="B174" s="102" t="s">
        <v>21847</v>
      </c>
      <c r="C174" s="145" t="s">
        <v>7</v>
      </c>
      <c r="D174" s="535">
        <v>1098.4100000000001</v>
      </c>
      <c r="E174" s="536">
        <v>4.1999999999999997E-3</v>
      </c>
      <c r="F174" s="535">
        <v>761.16</v>
      </c>
      <c r="G174" s="536">
        <v>0</v>
      </c>
      <c r="H174" s="535">
        <v>842.62</v>
      </c>
      <c r="I174" s="536">
        <v>0.16120000000000001</v>
      </c>
      <c r="J174" s="535">
        <v>930.69</v>
      </c>
      <c r="K174" s="536">
        <v>0</v>
      </c>
      <c r="L174" s="535">
        <v>888.23</v>
      </c>
      <c r="M174" s="536">
        <v>0</v>
      </c>
      <c r="N174" s="535">
        <v>790.92</v>
      </c>
      <c r="O174" s="536">
        <v>0</v>
      </c>
      <c r="P174" s="535">
        <v>790.73</v>
      </c>
      <c r="Q174" s="536">
        <v>0</v>
      </c>
      <c r="R174" s="535">
        <v>648.02</v>
      </c>
    </row>
    <row r="175" spans="1:18" ht="12.75">
      <c r="A175" s="145">
        <v>100479</v>
      </c>
      <c r="B175" s="102" t="s">
        <v>21848</v>
      </c>
      <c r="C175" s="145" t="s">
        <v>7</v>
      </c>
      <c r="D175" s="535">
        <v>1083.82</v>
      </c>
      <c r="E175" s="536">
        <v>3.0000000000000001E-3</v>
      </c>
      <c r="F175" s="535">
        <v>751.11</v>
      </c>
      <c r="G175" s="536">
        <v>0</v>
      </c>
      <c r="H175" s="535">
        <v>814.81</v>
      </c>
      <c r="I175" s="536">
        <v>0.1661</v>
      </c>
      <c r="J175" s="535">
        <v>917.14</v>
      </c>
      <c r="K175" s="536">
        <v>0</v>
      </c>
      <c r="L175" s="535">
        <v>847.29</v>
      </c>
      <c r="M175" s="536">
        <v>0</v>
      </c>
      <c r="N175" s="535">
        <v>765.81</v>
      </c>
      <c r="O175" s="536">
        <v>0</v>
      </c>
      <c r="P175" s="535">
        <v>769.69</v>
      </c>
      <c r="Q175" s="536">
        <v>0</v>
      </c>
      <c r="R175" s="535">
        <v>618.65</v>
      </c>
    </row>
    <row r="176" spans="1:18" ht="12.75">
      <c r="A176" s="145">
        <v>87372</v>
      </c>
      <c r="B176" s="102" t="s">
        <v>21849</v>
      </c>
      <c r="C176" s="145" t="s">
        <v>7</v>
      </c>
      <c r="D176" s="535">
        <v>1233.97</v>
      </c>
      <c r="E176" s="536">
        <v>0</v>
      </c>
      <c r="F176" s="535">
        <v>849.83</v>
      </c>
      <c r="G176" s="536">
        <v>0</v>
      </c>
      <c r="H176" s="535">
        <v>1001.02</v>
      </c>
      <c r="I176" s="536">
        <v>0</v>
      </c>
      <c r="J176" s="535">
        <v>1049.97</v>
      </c>
      <c r="K176" s="536">
        <v>0</v>
      </c>
      <c r="L176" s="535">
        <v>983.66</v>
      </c>
      <c r="M176" s="536">
        <v>0</v>
      </c>
      <c r="N176" s="535">
        <v>889.07</v>
      </c>
      <c r="O176" s="536">
        <v>0</v>
      </c>
      <c r="P176" s="535">
        <v>902.95</v>
      </c>
      <c r="Q176" s="536">
        <v>0</v>
      </c>
      <c r="R176" s="535">
        <v>790.89</v>
      </c>
    </row>
    <row r="177" spans="1:18" ht="12.75">
      <c r="A177" s="145">
        <v>100453</v>
      </c>
      <c r="B177" s="102" t="s">
        <v>21850</v>
      </c>
      <c r="C177" s="145" t="s">
        <v>7</v>
      </c>
      <c r="D177" s="535">
        <v>0</v>
      </c>
      <c r="E177" s="536"/>
      <c r="F177" s="535">
        <v>0</v>
      </c>
      <c r="G177" s="536"/>
      <c r="H177" s="535">
        <v>0</v>
      </c>
      <c r="I177" s="536"/>
      <c r="J177" s="535">
        <v>0</v>
      </c>
      <c r="K177" s="536"/>
      <c r="L177" s="535">
        <v>0</v>
      </c>
      <c r="M177" s="536"/>
      <c r="N177" s="535">
        <v>0</v>
      </c>
      <c r="O177" s="536"/>
      <c r="P177" s="535">
        <v>0</v>
      </c>
      <c r="Q177" s="536"/>
      <c r="R177" s="535">
        <v>0</v>
      </c>
    </row>
    <row r="178" spans="1:18" ht="12.75">
      <c r="A178" s="145">
        <v>87298</v>
      </c>
      <c r="B178" s="102" t="s">
        <v>21851</v>
      </c>
      <c r="C178" s="145" t="s">
        <v>7</v>
      </c>
      <c r="D178" s="535">
        <v>1075.23</v>
      </c>
      <c r="E178" s="536">
        <v>1.9E-3</v>
      </c>
      <c r="F178" s="535">
        <v>694.86</v>
      </c>
      <c r="G178" s="536">
        <v>0</v>
      </c>
      <c r="H178" s="535">
        <v>856.01</v>
      </c>
      <c r="I178" s="536">
        <v>2.3999999999999998E-3</v>
      </c>
      <c r="J178" s="535">
        <v>926.37</v>
      </c>
      <c r="K178" s="536">
        <v>0</v>
      </c>
      <c r="L178" s="535">
        <v>896.43</v>
      </c>
      <c r="M178" s="536">
        <v>0</v>
      </c>
      <c r="N178" s="535">
        <v>758.68</v>
      </c>
      <c r="O178" s="536">
        <v>0</v>
      </c>
      <c r="P178" s="535">
        <v>745.7</v>
      </c>
      <c r="Q178" s="536">
        <v>0</v>
      </c>
      <c r="R178" s="535">
        <v>638.87</v>
      </c>
    </row>
    <row r="179" spans="1:18" ht="12.75">
      <c r="A179" s="145">
        <v>87299</v>
      </c>
      <c r="B179" s="102" t="s">
        <v>21852</v>
      </c>
      <c r="C179" s="145" t="s">
        <v>7</v>
      </c>
      <c r="D179" s="535">
        <v>676.82</v>
      </c>
      <c r="E179" s="536">
        <v>9.7000000000000003E-3</v>
      </c>
      <c r="F179" s="535">
        <v>456.01</v>
      </c>
      <c r="G179" s="536">
        <v>0</v>
      </c>
      <c r="H179" s="535">
        <v>547.9</v>
      </c>
      <c r="I179" s="536">
        <v>1.2E-2</v>
      </c>
      <c r="J179" s="535">
        <v>588.73</v>
      </c>
      <c r="K179" s="536">
        <v>0</v>
      </c>
      <c r="L179" s="535">
        <v>599.09</v>
      </c>
      <c r="M179" s="536">
        <v>0</v>
      </c>
      <c r="N179" s="535">
        <v>515.4</v>
      </c>
      <c r="O179" s="536">
        <v>0</v>
      </c>
      <c r="P179" s="535">
        <v>535.87</v>
      </c>
      <c r="Q179" s="536">
        <v>0</v>
      </c>
      <c r="R179" s="535">
        <v>429.27</v>
      </c>
    </row>
    <row r="180" spans="1:18" ht="12.75">
      <c r="A180" s="145">
        <v>87339</v>
      </c>
      <c r="B180" s="102" t="s">
        <v>21853</v>
      </c>
      <c r="C180" s="145" t="s">
        <v>7</v>
      </c>
      <c r="D180" s="535">
        <v>1192.3</v>
      </c>
      <c r="E180" s="536">
        <v>1.06E-2</v>
      </c>
      <c r="F180" s="535">
        <v>791.58</v>
      </c>
      <c r="G180" s="536">
        <v>0</v>
      </c>
      <c r="H180" s="535">
        <v>1036.6300000000001</v>
      </c>
      <c r="I180" s="536">
        <v>1.2200000000000001E-2</v>
      </c>
      <c r="J180" s="535">
        <v>1029.1199999999999</v>
      </c>
      <c r="K180" s="536">
        <v>0</v>
      </c>
      <c r="L180" s="535">
        <v>1125.8399999999999</v>
      </c>
      <c r="M180" s="536">
        <v>0</v>
      </c>
      <c r="N180" s="535">
        <v>922.62</v>
      </c>
      <c r="O180" s="536">
        <v>0</v>
      </c>
      <c r="P180" s="535">
        <v>894.89</v>
      </c>
      <c r="Q180" s="536">
        <v>0</v>
      </c>
      <c r="R180" s="535">
        <v>831.6</v>
      </c>
    </row>
    <row r="181" spans="1:18" ht="12.75">
      <c r="A181" s="145">
        <v>87340</v>
      </c>
      <c r="B181" s="102" t="s">
        <v>21854</v>
      </c>
      <c r="C181" s="145" t="s">
        <v>7</v>
      </c>
      <c r="D181" s="535">
        <v>1063.05</v>
      </c>
      <c r="E181" s="536">
        <v>5.7999999999999996E-3</v>
      </c>
      <c r="F181" s="535">
        <v>690.29</v>
      </c>
      <c r="G181" s="536">
        <v>0</v>
      </c>
      <c r="H181" s="535">
        <v>854.03</v>
      </c>
      <c r="I181" s="536">
        <v>7.1999999999999998E-3</v>
      </c>
      <c r="J181" s="535">
        <v>917.05</v>
      </c>
      <c r="K181" s="536">
        <v>0</v>
      </c>
      <c r="L181" s="535">
        <v>898</v>
      </c>
      <c r="M181" s="536">
        <v>0</v>
      </c>
      <c r="N181" s="535">
        <v>758.23</v>
      </c>
      <c r="O181" s="536">
        <v>0</v>
      </c>
      <c r="P181" s="535">
        <v>744.14</v>
      </c>
      <c r="Q181" s="536">
        <v>0</v>
      </c>
      <c r="R181" s="535">
        <v>643.27</v>
      </c>
    </row>
    <row r="182" spans="1:18" ht="12.75">
      <c r="A182" s="145">
        <v>87341</v>
      </c>
      <c r="B182" s="102" t="s">
        <v>21855</v>
      </c>
      <c r="C182" s="145" t="s">
        <v>7</v>
      </c>
      <c r="D182" s="535">
        <v>1031.82</v>
      </c>
      <c r="E182" s="536">
        <v>4.1000000000000003E-3</v>
      </c>
      <c r="F182" s="535">
        <v>666.92</v>
      </c>
      <c r="G182" s="536">
        <v>0</v>
      </c>
      <c r="H182" s="535">
        <v>804.82</v>
      </c>
      <c r="I182" s="536">
        <v>5.3E-3</v>
      </c>
      <c r="J182" s="535">
        <v>889.28</v>
      </c>
      <c r="K182" s="536">
        <v>0</v>
      </c>
      <c r="L182" s="535">
        <v>831.18</v>
      </c>
      <c r="M182" s="536">
        <v>0</v>
      </c>
      <c r="N182" s="535">
        <v>713.52</v>
      </c>
      <c r="O182" s="536">
        <v>0</v>
      </c>
      <c r="P182" s="535">
        <v>704.64</v>
      </c>
      <c r="Q182" s="536">
        <v>0</v>
      </c>
      <c r="R182" s="535">
        <v>592.09</v>
      </c>
    </row>
    <row r="183" spans="1:18" ht="12.75">
      <c r="A183" s="145">
        <v>88629</v>
      </c>
      <c r="B183" s="102" t="s">
        <v>747</v>
      </c>
      <c r="C183" s="145" t="s">
        <v>7</v>
      </c>
      <c r="D183" s="535">
        <v>1022.81</v>
      </c>
      <c r="E183" s="536">
        <v>0</v>
      </c>
      <c r="F183" s="535">
        <v>697.9</v>
      </c>
      <c r="G183" s="536">
        <v>0</v>
      </c>
      <c r="H183" s="535">
        <v>820.62</v>
      </c>
      <c r="I183" s="536">
        <v>0</v>
      </c>
      <c r="J183" s="535">
        <v>871.52</v>
      </c>
      <c r="K183" s="536">
        <v>0</v>
      </c>
      <c r="L183" s="535">
        <v>808.32</v>
      </c>
      <c r="M183" s="536">
        <v>0</v>
      </c>
      <c r="N183" s="535">
        <v>728.4</v>
      </c>
      <c r="O183" s="536">
        <v>0</v>
      </c>
      <c r="P183" s="535">
        <v>738.3</v>
      </c>
      <c r="Q183" s="536">
        <v>0</v>
      </c>
      <c r="R183" s="535">
        <v>639.83000000000004</v>
      </c>
    </row>
    <row r="184" spans="1:18" ht="12.75">
      <c r="A184" s="145">
        <v>100467</v>
      </c>
      <c r="B184" s="102" t="s">
        <v>21856</v>
      </c>
      <c r="C184" s="145" t="s">
        <v>7</v>
      </c>
      <c r="D184" s="535">
        <v>0</v>
      </c>
      <c r="E184" s="536"/>
      <c r="F184" s="535">
        <v>0</v>
      </c>
      <c r="G184" s="536"/>
      <c r="H184" s="535">
        <v>0</v>
      </c>
      <c r="I184" s="536"/>
      <c r="J184" s="535">
        <v>0</v>
      </c>
      <c r="K184" s="536"/>
      <c r="L184" s="535">
        <v>0</v>
      </c>
      <c r="M184" s="536"/>
      <c r="N184" s="535">
        <v>0</v>
      </c>
      <c r="O184" s="536"/>
      <c r="P184" s="535">
        <v>0</v>
      </c>
      <c r="Q184" s="536"/>
      <c r="R184" s="535">
        <v>0</v>
      </c>
    </row>
    <row r="185" spans="1:18" ht="12.75">
      <c r="A185" s="145">
        <v>88628</v>
      </c>
      <c r="B185" s="102" t="s">
        <v>21857</v>
      </c>
      <c r="C185" s="145" t="s">
        <v>7</v>
      </c>
      <c r="D185" s="535">
        <v>899</v>
      </c>
      <c r="E185" s="536">
        <v>1.8E-3</v>
      </c>
      <c r="F185" s="535">
        <v>580.03</v>
      </c>
      <c r="G185" s="536">
        <v>0</v>
      </c>
      <c r="H185" s="535">
        <v>711.42</v>
      </c>
      <c r="I185" s="536">
        <v>2.3E-3</v>
      </c>
      <c r="J185" s="535">
        <v>774.53</v>
      </c>
      <c r="K185" s="536">
        <v>0</v>
      </c>
      <c r="L185" s="535">
        <v>742.96</v>
      </c>
      <c r="M185" s="536">
        <v>0</v>
      </c>
      <c r="N185" s="535">
        <v>630.36</v>
      </c>
      <c r="O185" s="536">
        <v>0</v>
      </c>
      <c r="P185" s="535">
        <v>620.11</v>
      </c>
      <c r="Q185" s="536">
        <v>0</v>
      </c>
      <c r="R185" s="535">
        <v>528.14</v>
      </c>
    </row>
    <row r="186" spans="1:18" ht="12.75">
      <c r="A186" s="145">
        <v>100489</v>
      </c>
      <c r="B186" s="102" t="s">
        <v>21858</v>
      </c>
      <c r="C186" s="145" t="s">
        <v>7</v>
      </c>
      <c r="D186" s="535">
        <v>897.73</v>
      </c>
      <c r="E186" s="536">
        <v>5.4000000000000003E-3</v>
      </c>
      <c r="F186" s="535">
        <v>581.65</v>
      </c>
      <c r="G186" s="536">
        <v>0</v>
      </c>
      <c r="H186" s="535">
        <v>702.59</v>
      </c>
      <c r="I186" s="536">
        <v>6.8999999999999999E-3</v>
      </c>
      <c r="J186" s="535">
        <v>773.56</v>
      </c>
      <c r="K186" s="536">
        <v>0</v>
      </c>
      <c r="L186" s="535">
        <v>725.01</v>
      </c>
      <c r="M186" s="536">
        <v>0</v>
      </c>
      <c r="N186" s="535">
        <v>622.92999999999995</v>
      </c>
      <c r="O186" s="536">
        <v>0</v>
      </c>
      <c r="P186" s="535">
        <v>615.80999999999995</v>
      </c>
      <c r="Q186" s="536">
        <v>0</v>
      </c>
      <c r="R186" s="535">
        <v>518.88</v>
      </c>
    </row>
    <row r="187" spans="1:18" ht="12.75">
      <c r="A187" s="145">
        <v>100468</v>
      </c>
      <c r="B187" s="102" t="s">
        <v>21859</v>
      </c>
      <c r="C187" s="145" t="s">
        <v>7</v>
      </c>
      <c r="D187" s="535">
        <v>1011.44</v>
      </c>
      <c r="E187" s="536">
        <v>5.5E-2</v>
      </c>
      <c r="F187" s="535">
        <v>677.94</v>
      </c>
      <c r="G187" s="536">
        <v>0</v>
      </c>
      <c r="H187" s="535">
        <v>860.54</v>
      </c>
      <c r="I187" s="536">
        <v>6.4600000000000005E-2</v>
      </c>
      <c r="J187" s="535">
        <v>884.84</v>
      </c>
      <c r="K187" s="536">
        <v>0</v>
      </c>
      <c r="L187" s="535">
        <v>922.7</v>
      </c>
      <c r="M187" s="536">
        <v>0</v>
      </c>
      <c r="N187" s="535">
        <v>771.21</v>
      </c>
      <c r="O187" s="536">
        <v>0</v>
      </c>
      <c r="P187" s="535">
        <v>752.16</v>
      </c>
      <c r="Q187" s="536">
        <v>0</v>
      </c>
      <c r="R187" s="535">
        <v>682.77</v>
      </c>
    </row>
    <row r="188" spans="1:18" ht="12.75">
      <c r="A188" s="145">
        <v>100469</v>
      </c>
      <c r="B188" s="102" t="s">
        <v>21860</v>
      </c>
      <c r="C188" s="145" t="s">
        <v>7</v>
      </c>
      <c r="D188" s="535">
        <v>882.32</v>
      </c>
      <c r="E188" s="536">
        <v>4.7000000000000002E-3</v>
      </c>
      <c r="F188" s="535">
        <v>570.16</v>
      </c>
      <c r="G188" s="536">
        <v>0</v>
      </c>
      <c r="H188" s="535">
        <v>697.47</v>
      </c>
      <c r="I188" s="536">
        <v>6.0000000000000001E-3</v>
      </c>
      <c r="J188" s="535">
        <v>760.94</v>
      </c>
      <c r="K188" s="536">
        <v>0</v>
      </c>
      <c r="L188" s="535">
        <v>727.96</v>
      </c>
      <c r="M188" s="536">
        <v>0</v>
      </c>
      <c r="N188" s="535">
        <v>618.6</v>
      </c>
      <c r="O188" s="536">
        <v>0</v>
      </c>
      <c r="P188" s="535">
        <v>608.48</v>
      </c>
      <c r="Q188" s="536">
        <v>0</v>
      </c>
      <c r="R188" s="535">
        <v>517.82000000000005</v>
      </c>
    </row>
    <row r="189" spans="1:18" ht="12.75">
      <c r="A189" s="145">
        <v>100470</v>
      </c>
      <c r="B189" s="102" t="s">
        <v>21861</v>
      </c>
      <c r="C189" s="145" t="s">
        <v>7</v>
      </c>
      <c r="D189" s="535">
        <v>789.41</v>
      </c>
      <c r="E189" s="536">
        <v>6.3E-3</v>
      </c>
      <c r="F189" s="535">
        <v>516.52</v>
      </c>
      <c r="G189" s="536">
        <v>0</v>
      </c>
      <c r="H189" s="535">
        <v>626.79</v>
      </c>
      <c r="I189" s="536">
        <v>7.9000000000000008E-3</v>
      </c>
      <c r="J189" s="535">
        <v>683.49</v>
      </c>
      <c r="K189" s="536">
        <v>0</v>
      </c>
      <c r="L189" s="535">
        <v>666.89</v>
      </c>
      <c r="M189" s="536">
        <v>0</v>
      </c>
      <c r="N189" s="535">
        <v>568.70000000000005</v>
      </c>
      <c r="O189" s="536">
        <v>0</v>
      </c>
      <c r="P189" s="535">
        <v>571.01</v>
      </c>
      <c r="Q189" s="536">
        <v>0</v>
      </c>
      <c r="R189" s="535">
        <v>472.62</v>
      </c>
    </row>
    <row r="190" spans="1:18" ht="12.75">
      <c r="A190" s="145">
        <v>87371</v>
      </c>
      <c r="B190" s="102" t="s">
        <v>21862</v>
      </c>
      <c r="C190" s="145" t="s">
        <v>7</v>
      </c>
      <c r="D190" s="535">
        <v>1075.2</v>
      </c>
      <c r="E190" s="536">
        <v>0</v>
      </c>
      <c r="F190" s="535">
        <v>677.76</v>
      </c>
      <c r="G190" s="536">
        <v>0</v>
      </c>
      <c r="H190" s="535">
        <v>847.28</v>
      </c>
      <c r="I190" s="536">
        <v>0</v>
      </c>
      <c r="J190" s="535">
        <v>771.64</v>
      </c>
      <c r="K190" s="536">
        <v>0</v>
      </c>
      <c r="L190" s="535">
        <v>857.57</v>
      </c>
      <c r="M190" s="536">
        <v>0</v>
      </c>
      <c r="N190" s="535">
        <v>754.74</v>
      </c>
      <c r="O190" s="536">
        <v>0</v>
      </c>
      <c r="P190" s="535">
        <v>854.22</v>
      </c>
      <c r="Q190" s="536">
        <v>0</v>
      </c>
      <c r="R190" s="535">
        <v>728.55</v>
      </c>
    </row>
    <row r="191" spans="1:18" ht="12.75">
      <c r="A191" s="145">
        <v>87295</v>
      </c>
      <c r="B191" s="102" t="s">
        <v>21863</v>
      </c>
      <c r="C191" s="145" t="s">
        <v>7</v>
      </c>
      <c r="D191" s="535">
        <v>953.7</v>
      </c>
      <c r="E191" s="536">
        <v>2.7000000000000001E-3</v>
      </c>
      <c r="F191" s="535">
        <v>554.04</v>
      </c>
      <c r="G191" s="536">
        <v>0</v>
      </c>
      <c r="H191" s="535">
        <v>753.02</v>
      </c>
      <c r="I191" s="536">
        <v>3.5000000000000001E-3</v>
      </c>
      <c r="J191" s="535">
        <v>677.83</v>
      </c>
      <c r="K191" s="536">
        <v>0</v>
      </c>
      <c r="L191" s="535">
        <v>828.98</v>
      </c>
      <c r="M191" s="536">
        <v>0</v>
      </c>
      <c r="N191" s="535">
        <v>670.11</v>
      </c>
      <c r="O191" s="536">
        <v>0</v>
      </c>
      <c r="P191" s="535">
        <v>742.04</v>
      </c>
      <c r="Q191" s="536">
        <v>0</v>
      </c>
      <c r="R191" s="535">
        <v>630.99</v>
      </c>
    </row>
    <row r="192" spans="1:18" ht="12.75">
      <c r="A192" s="145">
        <v>87296</v>
      </c>
      <c r="B192" s="102" t="s">
        <v>21864</v>
      </c>
      <c r="C192" s="145" t="s">
        <v>7</v>
      </c>
      <c r="D192" s="535">
        <v>926.91</v>
      </c>
      <c r="E192" s="536">
        <v>6.7999999999999996E-3</v>
      </c>
      <c r="F192" s="535">
        <v>534.74</v>
      </c>
      <c r="G192" s="536">
        <v>0</v>
      </c>
      <c r="H192" s="535">
        <v>704.13</v>
      </c>
      <c r="I192" s="536">
        <v>8.8999999999999999E-3</v>
      </c>
      <c r="J192" s="535">
        <v>653.99</v>
      </c>
      <c r="K192" s="536">
        <v>0</v>
      </c>
      <c r="L192" s="535">
        <v>760.01</v>
      </c>
      <c r="M192" s="536">
        <v>0</v>
      </c>
      <c r="N192" s="535">
        <v>626.76</v>
      </c>
      <c r="O192" s="536">
        <v>0</v>
      </c>
      <c r="P192" s="535">
        <v>705.78</v>
      </c>
      <c r="Q192" s="536">
        <v>0</v>
      </c>
      <c r="R192" s="535">
        <v>579.70000000000005</v>
      </c>
    </row>
    <row r="193" spans="1:18" ht="12.75">
      <c r="A193" s="145">
        <v>87338</v>
      </c>
      <c r="B193" s="102" t="s">
        <v>21865</v>
      </c>
      <c r="C193" s="145" t="s">
        <v>7</v>
      </c>
      <c r="D193" s="535">
        <v>914.71</v>
      </c>
      <c r="E193" s="536">
        <v>6.1000000000000004E-3</v>
      </c>
      <c r="F193" s="535">
        <v>530.46</v>
      </c>
      <c r="G193" s="536">
        <v>0</v>
      </c>
      <c r="H193" s="535">
        <v>703.2</v>
      </c>
      <c r="I193" s="536">
        <v>7.9000000000000008E-3</v>
      </c>
      <c r="J193" s="535">
        <v>647.44000000000005</v>
      </c>
      <c r="K193" s="536">
        <v>0</v>
      </c>
      <c r="L193" s="535">
        <v>762.24</v>
      </c>
      <c r="M193" s="536">
        <v>0</v>
      </c>
      <c r="N193" s="535">
        <v>625.97</v>
      </c>
      <c r="O193" s="536">
        <v>0</v>
      </c>
      <c r="P193" s="535">
        <v>700.55</v>
      </c>
      <c r="Q193" s="536">
        <v>0</v>
      </c>
      <c r="R193" s="535">
        <v>582.83000000000004</v>
      </c>
    </row>
    <row r="194" spans="1:18" ht="12.75">
      <c r="A194" s="145">
        <v>88630</v>
      </c>
      <c r="B194" s="102" t="s">
        <v>21866</v>
      </c>
      <c r="C194" s="145" t="s">
        <v>7</v>
      </c>
      <c r="D194" s="535">
        <v>754.09</v>
      </c>
      <c r="E194" s="536">
        <v>2.0999999999999999E-3</v>
      </c>
      <c r="F194" s="535">
        <v>495.16</v>
      </c>
      <c r="G194" s="536">
        <v>0</v>
      </c>
      <c r="H194" s="535">
        <v>599.61</v>
      </c>
      <c r="I194" s="536">
        <v>2.5999999999999999E-3</v>
      </c>
      <c r="J194" s="535">
        <v>653.16</v>
      </c>
      <c r="K194" s="536">
        <v>0</v>
      </c>
      <c r="L194" s="535">
        <v>645.27</v>
      </c>
      <c r="M194" s="536">
        <v>0</v>
      </c>
      <c r="N194" s="535">
        <v>550.59</v>
      </c>
      <c r="O194" s="536">
        <v>0</v>
      </c>
      <c r="P194" s="535">
        <v>560.28</v>
      </c>
      <c r="Q194" s="536">
        <v>0</v>
      </c>
      <c r="R194" s="535">
        <v>454.9</v>
      </c>
    </row>
    <row r="195" spans="1:18" ht="12.75">
      <c r="A195" s="145">
        <v>87381</v>
      </c>
      <c r="B195" s="102" t="s">
        <v>21867</v>
      </c>
      <c r="C195" s="145" t="s">
        <v>7</v>
      </c>
      <c r="D195" s="535">
        <v>5036.17</v>
      </c>
      <c r="E195" s="536">
        <v>0</v>
      </c>
      <c r="F195" s="535">
        <v>3958.4</v>
      </c>
      <c r="G195" s="536">
        <v>0</v>
      </c>
      <c r="H195" s="535">
        <v>3439.16</v>
      </c>
      <c r="I195" s="536">
        <v>0.81859999999999999</v>
      </c>
      <c r="J195" s="535">
        <v>4406.07</v>
      </c>
      <c r="K195" s="536">
        <v>0</v>
      </c>
      <c r="L195" s="535">
        <v>3823.94</v>
      </c>
      <c r="M195" s="536">
        <v>0</v>
      </c>
      <c r="N195" s="535">
        <v>3379.37</v>
      </c>
      <c r="O195" s="536">
        <v>0.83309999999999995</v>
      </c>
      <c r="P195" s="535">
        <v>3554.85</v>
      </c>
      <c r="Q195" s="536">
        <v>0</v>
      </c>
      <c r="R195" s="535">
        <v>2602.9499999999998</v>
      </c>
    </row>
    <row r="196" spans="1:18" ht="12.75">
      <c r="A196" s="145">
        <v>100462</v>
      </c>
      <c r="B196" s="102" t="s">
        <v>21868</v>
      </c>
      <c r="C196" s="145" t="s">
        <v>7</v>
      </c>
      <c r="D196" s="535">
        <v>0</v>
      </c>
      <c r="E196" s="536"/>
      <c r="F196" s="535">
        <v>0</v>
      </c>
      <c r="G196" s="536"/>
      <c r="H196" s="535">
        <v>0</v>
      </c>
      <c r="I196" s="536"/>
      <c r="J196" s="535">
        <v>0</v>
      </c>
      <c r="K196" s="536"/>
      <c r="L196" s="535">
        <v>0</v>
      </c>
      <c r="M196" s="536"/>
      <c r="N196" s="535">
        <v>0</v>
      </c>
      <c r="O196" s="536"/>
      <c r="P196" s="535">
        <v>0</v>
      </c>
      <c r="Q196" s="536"/>
      <c r="R196" s="535">
        <v>0</v>
      </c>
    </row>
    <row r="197" spans="1:18" ht="12.75">
      <c r="A197" s="145">
        <v>87325</v>
      </c>
      <c r="B197" s="102" t="s">
        <v>21869</v>
      </c>
      <c r="C197" s="145" t="s">
        <v>7</v>
      </c>
      <c r="D197" s="535">
        <v>4903.3999999999996</v>
      </c>
      <c r="E197" s="536">
        <v>5.0000000000000001E-4</v>
      </c>
      <c r="F197" s="535">
        <v>3828.84</v>
      </c>
      <c r="G197" s="536">
        <v>0</v>
      </c>
      <c r="H197" s="535">
        <v>3326.35</v>
      </c>
      <c r="I197" s="536">
        <v>0.84850000000000003</v>
      </c>
      <c r="J197" s="535">
        <v>4303.7</v>
      </c>
      <c r="K197" s="536">
        <v>0</v>
      </c>
      <c r="L197" s="535">
        <v>3769.67</v>
      </c>
      <c r="M197" s="536">
        <v>0</v>
      </c>
      <c r="N197" s="535">
        <v>3278.64</v>
      </c>
      <c r="O197" s="536">
        <v>0.86019999999999996</v>
      </c>
      <c r="P197" s="535">
        <v>3428.57</v>
      </c>
      <c r="Q197" s="536">
        <v>0</v>
      </c>
      <c r="R197" s="535">
        <v>2486.25</v>
      </c>
    </row>
    <row r="198" spans="1:18" ht="12.75">
      <c r="A198" s="145">
        <v>87326</v>
      </c>
      <c r="B198" s="102" t="s">
        <v>21870</v>
      </c>
      <c r="C198" s="145" t="s">
        <v>7</v>
      </c>
      <c r="D198" s="535">
        <v>4923.41</v>
      </c>
      <c r="E198" s="536">
        <v>1.1000000000000001E-3</v>
      </c>
      <c r="F198" s="535">
        <v>3847.11</v>
      </c>
      <c r="G198" s="536">
        <v>0</v>
      </c>
      <c r="H198" s="535">
        <v>3314.74</v>
      </c>
      <c r="I198" s="536">
        <v>0.86060000000000003</v>
      </c>
      <c r="J198" s="535">
        <v>4322.1499999999996</v>
      </c>
      <c r="K198" s="536">
        <v>0</v>
      </c>
      <c r="L198" s="535">
        <v>3745.75</v>
      </c>
      <c r="M198" s="536">
        <v>0</v>
      </c>
      <c r="N198" s="535">
        <v>3271.65</v>
      </c>
      <c r="O198" s="536">
        <v>0.87019999999999997</v>
      </c>
      <c r="P198" s="535">
        <v>3428.33</v>
      </c>
      <c r="Q198" s="536">
        <v>0</v>
      </c>
      <c r="R198" s="535">
        <v>2465.42</v>
      </c>
    </row>
    <row r="199" spans="1:18" ht="12.75">
      <c r="A199" s="145">
        <v>87363</v>
      </c>
      <c r="B199" s="102" t="s">
        <v>21871</v>
      </c>
      <c r="C199" s="145" t="s">
        <v>7</v>
      </c>
      <c r="D199" s="535">
        <v>4852.0600000000004</v>
      </c>
      <c r="E199" s="536">
        <v>1.6000000000000001E-3</v>
      </c>
      <c r="F199" s="535">
        <v>3789.44</v>
      </c>
      <c r="G199" s="536">
        <v>0</v>
      </c>
      <c r="H199" s="535">
        <v>3314.92</v>
      </c>
      <c r="I199" s="536">
        <v>0.83730000000000004</v>
      </c>
      <c r="J199" s="535">
        <v>4259.38</v>
      </c>
      <c r="K199" s="536">
        <v>0</v>
      </c>
      <c r="L199" s="535">
        <v>3761.04</v>
      </c>
      <c r="M199" s="536">
        <v>0</v>
      </c>
      <c r="N199" s="535">
        <v>3264.09</v>
      </c>
      <c r="O199" s="536">
        <v>0.84799999999999998</v>
      </c>
      <c r="P199" s="535">
        <v>3407.62</v>
      </c>
      <c r="Q199" s="536">
        <v>0</v>
      </c>
      <c r="R199" s="535">
        <v>2490.83</v>
      </c>
    </row>
    <row r="200" spans="1:18" ht="12.75">
      <c r="A200" s="145">
        <v>87364</v>
      </c>
      <c r="B200" s="102" t="s">
        <v>21872</v>
      </c>
      <c r="C200" s="145" t="s">
        <v>7</v>
      </c>
      <c r="D200" s="535">
        <v>4834.68</v>
      </c>
      <c r="E200" s="536">
        <v>8.0000000000000004E-4</v>
      </c>
      <c r="F200" s="535">
        <v>3777.67</v>
      </c>
      <c r="G200" s="536">
        <v>0</v>
      </c>
      <c r="H200" s="535">
        <v>3252.18</v>
      </c>
      <c r="I200" s="536">
        <v>0.86160000000000003</v>
      </c>
      <c r="J200" s="535">
        <v>4244.2</v>
      </c>
      <c r="K200" s="536">
        <v>0</v>
      </c>
      <c r="L200" s="535">
        <v>3675.1</v>
      </c>
      <c r="M200" s="536">
        <v>0</v>
      </c>
      <c r="N200" s="535">
        <v>3210.52</v>
      </c>
      <c r="O200" s="536">
        <v>0.87150000000000005</v>
      </c>
      <c r="P200" s="535">
        <v>3364.52</v>
      </c>
      <c r="Q200" s="536">
        <v>0</v>
      </c>
      <c r="R200" s="535">
        <v>2417.4699999999998</v>
      </c>
    </row>
    <row r="201" spans="1:18" ht="12.75">
      <c r="A201" s="145">
        <v>87378</v>
      </c>
      <c r="B201" s="102" t="s">
        <v>21873</v>
      </c>
      <c r="C201" s="145" t="s">
        <v>7</v>
      </c>
      <c r="D201" s="535">
        <v>877.83</v>
      </c>
      <c r="E201" s="536">
        <v>0</v>
      </c>
      <c r="F201" s="535">
        <v>622.89</v>
      </c>
      <c r="G201" s="536">
        <v>0</v>
      </c>
      <c r="H201" s="535">
        <v>729.15</v>
      </c>
      <c r="I201" s="536">
        <v>0</v>
      </c>
      <c r="J201" s="535">
        <v>746.32</v>
      </c>
      <c r="K201" s="536">
        <v>0</v>
      </c>
      <c r="L201" s="535">
        <v>721.3</v>
      </c>
      <c r="M201" s="536">
        <v>0</v>
      </c>
      <c r="N201" s="535">
        <v>659.89</v>
      </c>
      <c r="O201" s="536">
        <v>0</v>
      </c>
      <c r="P201" s="535">
        <v>684.9</v>
      </c>
      <c r="Q201" s="536">
        <v>0</v>
      </c>
      <c r="R201" s="535">
        <v>597.64</v>
      </c>
    </row>
    <row r="202" spans="1:18" ht="12.75">
      <c r="A202" s="145">
        <v>100459</v>
      </c>
      <c r="B202" s="102" t="s">
        <v>21874</v>
      </c>
      <c r="C202" s="145" t="s">
        <v>7</v>
      </c>
      <c r="D202" s="535">
        <v>0</v>
      </c>
      <c r="E202" s="536"/>
      <c r="F202" s="535">
        <v>0</v>
      </c>
      <c r="G202" s="536"/>
      <c r="H202" s="535">
        <v>0</v>
      </c>
      <c r="I202" s="536"/>
      <c r="J202" s="535">
        <v>0</v>
      </c>
      <c r="K202" s="536"/>
      <c r="L202" s="535">
        <v>0</v>
      </c>
      <c r="M202" s="536"/>
      <c r="N202" s="535">
        <v>0</v>
      </c>
      <c r="O202" s="536"/>
      <c r="P202" s="535">
        <v>0</v>
      </c>
      <c r="Q202" s="536"/>
      <c r="R202" s="535">
        <v>0</v>
      </c>
    </row>
    <row r="203" spans="1:18" ht="12.75">
      <c r="A203" s="145">
        <v>87316</v>
      </c>
      <c r="B203" s="102" t="s">
        <v>21875</v>
      </c>
      <c r="C203" s="145" t="s">
        <v>7</v>
      </c>
      <c r="D203" s="535">
        <v>737.85</v>
      </c>
      <c r="E203" s="536">
        <v>3.0000000000000001E-3</v>
      </c>
      <c r="F203" s="535">
        <v>486.53</v>
      </c>
      <c r="G203" s="536">
        <v>0</v>
      </c>
      <c r="H203" s="535">
        <v>609.55999999999995</v>
      </c>
      <c r="I203" s="536">
        <v>3.5999999999999999E-3</v>
      </c>
      <c r="J203" s="535">
        <v>637.82000000000005</v>
      </c>
      <c r="K203" s="536">
        <v>0</v>
      </c>
      <c r="L203" s="535">
        <v>659.6</v>
      </c>
      <c r="M203" s="536">
        <v>0</v>
      </c>
      <c r="N203" s="535">
        <v>552.71</v>
      </c>
      <c r="O203" s="536">
        <v>0</v>
      </c>
      <c r="P203" s="535">
        <v>551.97</v>
      </c>
      <c r="Q203" s="536">
        <v>0</v>
      </c>
      <c r="R203" s="535">
        <v>474.22</v>
      </c>
    </row>
    <row r="204" spans="1:18" ht="12.75">
      <c r="A204" s="145">
        <v>87317</v>
      </c>
      <c r="B204" s="102" t="s">
        <v>21876</v>
      </c>
      <c r="C204" s="145" t="s">
        <v>7</v>
      </c>
      <c r="D204" s="535">
        <v>722.58</v>
      </c>
      <c r="E204" s="536">
        <v>8.3000000000000001E-3</v>
      </c>
      <c r="F204" s="535">
        <v>477.04</v>
      </c>
      <c r="G204" s="536">
        <v>0</v>
      </c>
      <c r="H204" s="535">
        <v>580.29</v>
      </c>
      <c r="I204" s="536">
        <v>1.03E-2</v>
      </c>
      <c r="J204" s="535">
        <v>625.04999999999995</v>
      </c>
      <c r="K204" s="536">
        <v>0</v>
      </c>
      <c r="L204" s="535">
        <v>616.04999999999995</v>
      </c>
      <c r="M204" s="536">
        <v>0</v>
      </c>
      <c r="N204" s="535">
        <v>526.84</v>
      </c>
      <c r="O204" s="536">
        <v>0</v>
      </c>
      <c r="P204" s="535">
        <v>530.47</v>
      </c>
      <c r="Q204" s="536">
        <v>0</v>
      </c>
      <c r="R204" s="535">
        <v>443.5</v>
      </c>
    </row>
    <row r="205" spans="1:18" ht="12.75">
      <c r="A205" s="145">
        <v>87355</v>
      </c>
      <c r="B205" s="102" t="s">
        <v>21877</v>
      </c>
      <c r="C205" s="145" t="s">
        <v>7</v>
      </c>
      <c r="D205" s="535">
        <v>772.21</v>
      </c>
      <c r="E205" s="536">
        <v>1.03E-2</v>
      </c>
      <c r="F205" s="535">
        <v>516.28</v>
      </c>
      <c r="G205" s="536">
        <v>0</v>
      </c>
      <c r="H205" s="535">
        <v>666.1</v>
      </c>
      <c r="I205" s="536">
        <v>1.2E-2</v>
      </c>
      <c r="J205" s="535">
        <v>668.58</v>
      </c>
      <c r="K205" s="536">
        <v>0</v>
      </c>
      <c r="L205" s="535">
        <v>731.72</v>
      </c>
      <c r="M205" s="536">
        <v>0</v>
      </c>
      <c r="N205" s="535">
        <v>604.13</v>
      </c>
      <c r="O205" s="536">
        <v>0</v>
      </c>
      <c r="P205" s="535">
        <v>598.13</v>
      </c>
      <c r="Q205" s="536">
        <v>0</v>
      </c>
      <c r="R205" s="535">
        <v>535.88</v>
      </c>
    </row>
    <row r="206" spans="1:18" ht="12.75">
      <c r="A206" s="145">
        <v>87356</v>
      </c>
      <c r="B206" s="102" t="s">
        <v>21878</v>
      </c>
      <c r="C206" s="145" t="s">
        <v>7</v>
      </c>
      <c r="D206" s="535">
        <v>718.54</v>
      </c>
      <c r="E206" s="536">
        <v>7.4999999999999997E-3</v>
      </c>
      <c r="F206" s="535">
        <v>474.28</v>
      </c>
      <c r="G206" s="536">
        <v>0</v>
      </c>
      <c r="H206" s="535">
        <v>589.5</v>
      </c>
      <c r="I206" s="536">
        <v>9.1000000000000004E-3</v>
      </c>
      <c r="J206" s="535">
        <v>622.14</v>
      </c>
      <c r="K206" s="536">
        <v>0</v>
      </c>
      <c r="L206" s="535">
        <v>636.02</v>
      </c>
      <c r="M206" s="536">
        <v>0</v>
      </c>
      <c r="N206" s="535">
        <v>535.29999999999995</v>
      </c>
      <c r="O206" s="536">
        <v>0</v>
      </c>
      <c r="P206" s="535">
        <v>534.99</v>
      </c>
      <c r="Q206" s="536">
        <v>0</v>
      </c>
      <c r="R206" s="535">
        <v>456.75</v>
      </c>
    </row>
    <row r="207" spans="1:18" ht="12.75">
      <c r="A207" s="145">
        <v>87357</v>
      </c>
      <c r="B207" s="102" t="s">
        <v>21879</v>
      </c>
      <c r="C207" s="145" t="s">
        <v>7</v>
      </c>
      <c r="D207" s="535">
        <v>693.31</v>
      </c>
      <c r="E207" s="536">
        <v>5.5999999999999999E-3</v>
      </c>
      <c r="F207" s="535">
        <v>455.63</v>
      </c>
      <c r="G207" s="536">
        <v>0</v>
      </c>
      <c r="H207" s="535">
        <v>549.46</v>
      </c>
      <c r="I207" s="536">
        <v>7.0000000000000001E-3</v>
      </c>
      <c r="J207" s="535">
        <v>599.64</v>
      </c>
      <c r="K207" s="536">
        <v>0</v>
      </c>
      <c r="L207" s="535">
        <v>581.24</v>
      </c>
      <c r="M207" s="536">
        <v>0</v>
      </c>
      <c r="N207" s="535">
        <v>498.96</v>
      </c>
      <c r="O207" s="536">
        <v>0</v>
      </c>
      <c r="P207" s="535">
        <v>503.08</v>
      </c>
      <c r="Q207" s="536">
        <v>0</v>
      </c>
      <c r="R207" s="535">
        <v>415.19</v>
      </c>
    </row>
    <row r="208" spans="1:18" ht="12.75">
      <c r="A208" s="145">
        <v>100486</v>
      </c>
      <c r="B208" s="102" t="s">
        <v>21880</v>
      </c>
      <c r="C208" s="145" t="s">
        <v>7</v>
      </c>
      <c r="D208" s="535">
        <v>1092.1300000000001</v>
      </c>
      <c r="E208" s="536">
        <v>0</v>
      </c>
      <c r="F208" s="535">
        <v>790.33</v>
      </c>
      <c r="G208" s="536">
        <v>0</v>
      </c>
      <c r="H208" s="535">
        <v>852.86</v>
      </c>
      <c r="I208" s="536">
        <v>0.12790000000000001</v>
      </c>
      <c r="J208" s="535">
        <v>919.8</v>
      </c>
      <c r="K208" s="536">
        <v>0</v>
      </c>
      <c r="L208" s="535">
        <v>860.39</v>
      </c>
      <c r="M208" s="536">
        <v>0</v>
      </c>
      <c r="N208" s="535">
        <v>805.76</v>
      </c>
      <c r="O208" s="536">
        <v>0</v>
      </c>
      <c r="P208" s="535">
        <v>837.47</v>
      </c>
      <c r="Q208" s="536">
        <v>0</v>
      </c>
      <c r="R208" s="535">
        <v>686.77</v>
      </c>
    </row>
    <row r="209" spans="1:18" ht="12.75">
      <c r="A209" s="145">
        <v>100482</v>
      </c>
      <c r="B209" s="102" t="s">
        <v>21881</v>
      </c>
      <c r="C209" s="145" t="s">
        <v>7</v>
      </c>
      <c r="D209" s="535">
        <v>0</v>
      </c>
      <c r="E209" s="536"/>
      <c r="F209" s="535">
        <v>0</v>
      </c>
      <c r="G209" s="536"/>
      <c r="H209" s="535">
        <v>0</v>
      </c>
      <c r="I209" s="536"/>
      <c r="J209" s="535">
        <v>0</v>
      </c>
      <c r="K209" s="536"/>
      <c r="L209" s="535">
        <v>0</v>
      </c>
      <c r="M209" s="536"/>
      <c r="N209" s="535">
        <v>0</v>
      </c>
      <c r="O209" s="536"/>
      <c r="P209" s="535">
        <v>0</v>
      </c>
      <c r="Q209" s="536"/>
      <c r="R209" s="535">
        <v>0</v>
      </c>
    </row>
    <row r="210" spans="1:18" ht="12.75">
      <c r="A210" s="145">
        <v>100481</v>
      </c>
      <c r="B210" s="102" t="s">
        <v>21882</v>
      </c>
      <c r="C210" s="145" t="s">
        <v>7</v>
      </c>
      <c r="D210" s="535">
        <v>960.95</v>
      </c>
      <c r="E210" s="536">
        <v>1.6999999999999999E-3</v>
      </c>
      <c r="F210" s="535">
        <v>667.76</v>
      </c>
      <c r="G210" s="536">
        <v>0</v>
      </c>
      <c r="H210" s="535">
        <v>740.01</v>
      </c>
      <c r="I210" s="536">
        <v>0.14810000000000001</v>
      </c>
      <c r="J210" s="535">
        <v>816.62</v>
      </c>
      <c r="K210" s="536">
        <v>0</v>
      </c>
      <c r="L210" s="535">
        <v>791.95</v>
      </c>
      <c r="M210" s="536">
        <v>0</v>
      </c>
      <c r="N210" s="535">
        <v>704.18</v>
      </c>
      <c r="O210" s="536">
        <v>0</v>
      </c>
      <c r="P210" s="535">
        <v>715.54</v>
      </c>
      <c r="Q210" s="536">
        <v>0</v>
      </c>
      <c r="R210" s="535">
        <v>573.5</v>
      </c>
    </row>
    <row r="211" spans="1:18" ht="12.75">
      <c r="A211" s="145">
        <v>100492</v>
      </c>
      <c r="B211" s="102" t="s">
        <v>21883</v>
      </c>
      <c r="C211" s="145" t="s">
        <v>7</v>
      </c>
      <c r="D211" s="535">
        <v>962.27</v>
      </c>
      <c r="E211" s="536">
        <v>5.1000000000000004E-3</v>
      </c>
      <c r="F211" s="535">
        <v>671.33</v>
      </c>
      <c r="G211" s="536">
        <v>0</v>
      </c>
      <c r="H211" s="535">
        <v>732.97</v>
      </c>
      <c r="I211" s="536">
        <v>0.15440000000000001</v>
      </c>
      <c r="J211" s="535">
        <v>817.74</v>
      </c>
      <c r="K211" s="536">
        <v>0</v>
      </c>
      <c r="L211" s="535">
        <v>775.3</v>
      </c>
      <c r="M211" s="536">
        <v>0</v>
      </c>
      <c r="N211" s="535">
        <v>698.31</v>
      </c>
      <c r="O211" s="536">
        <v>0</v>
      </c>
      <c r="P211" s="535">
        <v>712.88</v>
      </c>
      <c r="Q211" s="536">
        <v>0</v>
      </c>
      <c r="R211" s="535">
        <v>565.59</v>
      </c>
    </row>
    <row r="212" spans="1:18" ht="12.75">
      <c r="A212" s="145">
        <v>100483</v>
      </c>
      <c r="B212" s="102" t="s">
        <v>21884</v>
      </c>
      <c r="C212" s="145" t="s">
        <v>7</v>
      </c>
      <c r="D212" s="535">
        <v>1001.61</v>
      </c>
      <c r="E212" s="536">
        <v>7.3000000000000001E-3</v>
      </c>
      <c r="F212" s="535">
        <v>701.98</v>
      </c>
      <c r="G212" s="536">
        <v>0</v>
      </c>
      <c r="H212" s="535">
        <v>810.76</v>
      </c>
      <c r="I212" s="536">
        <v>0.13830000000000001</v>
      </c>
      <c r="J212" s="535">
        <v>853.02</v>
      </c>
      <c r="K212" s="536">
        <v>0</v>
      </c>
      <c r="L212" s="535">
        <v>882.52</v>
      </c>
      <c r="M212" s="536">
        <v>0</v>
      </c>
      <c r="N212" s="535">
        <v>767.04</v>
      </c>
      <c r="O212" s="536">
        <v>0</v>
      </c>
      <c r="P212" s="535">
        <v>771.2</v>
      </c>
      <c r="Q212" s="536">
        <v>0</v>
      </c>
      <c r="R212" s="535">
        <v>650.66</v>
      </c>
    </row>
    <row r="213" spans="1:18" ht="12.75">
      <c r="A213" s="145">
        <v>100484</v>
      </c>
      <c r="B213" s="102" t="s">
        <v>21885</v>
      </c>
      <c r="C213" s="145" t="s">
        <v>7</v>
      </c>
      <c r="D213" s="535">
        <v>952.4</v>
      </c>
      <c r="E213" s="536">
        <v>5.1000000000000004E-3</v>
      </c>
      <c r="F213" s="535">
        <v>663.61</v>
      </c>
      <c r="G213" s="536">
        <v>0</v>
      </c>
      <c r="H213" s="535">
        <v>739.85</v>
      </c>
      <c r="I213" s="536">
        <v>0.14910000000000001</v>
      </c>
      <c r="J213" s="535">
        <v>810.37</v>
      </c>
      <c r="K213" s="536">
        <v>0</v>
      </c>
      <c r="L213" s="535">
        <v>793.88</v>
      </c>
      <c r="M213" s="536">
        <v>0</v>
      </c>
      <c r="N213" s="535">
        <v>703.57</v>
      </c>
      <c r="O213" s="536">
        <v>0</v>
      </c>
      <c r="P213" s="535">
        <v>713.11</v>
      </c>
      <c r="Q213" s="536">
        <v>0</v>
      </c>
      <c r="R213" s="535">
        <v>577.33000000000004</v>
      </c>
    </row>
    <row r="214" spans="1:18" ht="12.75">
      <c r="A214" s="145">
        <v>100485</v>
      </c>
      <c r="B214" s="102" t="s">
        <v>21886</v>
      </c>
      <c r="C214" s="145" t="s">
        <v>7</v>
      </c>
      <c r="D214" s="535">
        <v>935.68</v>
      </c>
      <c r="E214" s="536">
        <v>3.5000000000000001E-3</v>
      </c>
      <c r="F214" s="535">
        <v>651.6</v>
      </c>
      <c r="G214" s="536">
        <v>0</v>
      </c>
      <c r="H214" s="535">
        <v>706.6</v>
      </c>
      <c r="I214" s="536">
        <v>0.1555</v>
      </c>
      <c r="J214" s="535">
        <v>794.89</v>
      </c>
      <c r="K214" s="536">
        <v>0</v>
      </c>
      <c r="L214" s="535">
        <v>745.8</v>
      </c>
      <c r="M214" s="536">
        <v>0</v>
      </c>
      <c r="N214" s="535">
        <v>673.9</v>
      </c>
      <c r="O214" s="536">
        <v>0</v>
      </c>
      <c r="P214" s="535">
        <v>688.49</v>
      </c>
      <c r="Q214" s="536">
        <v>0</v>
      </c>
      <c r="R214" s="535">
        <v>541.67999999999995</v>
      </c>
    </row>
    <row r="215" spans="1:18" ht="12.75">
      <c r="A215" s="145">
        <v>87373</v>
      </c>
      <c r="B215" s="102" t="s">
        <v>21887</v>
      </c>
      <c r="C215" s="145" t="s">
        <v>7</v>
      </c>
      <c r="D215" s="535">
        <v>1091.23</v>
      </c>
      <c r="E215" s="536">
        <v>0</v>
      </c>
      <c r="F215" s="535">
        <v>761.15</v>
      </c>
      <c r="G215" s="536">
        <v>0</v>
      </c>
      <c r="H215" s="535">
        <v>887.58</v>
      </c>
      <c r="I215" s="536">
        <v>0</v>
      </c>
      <c r="J215" s="535">
        <v>930.36</v>
      </c>
      <c r="K215" s="536">
        <v>0</v>
      </c>
      <c r="L215" s="535">
        <v>882.51</v>
      </c>
      <c r="M215" s="536">
        <v>0</v>
      </c>
      <c r="N215" s="535">
        <v>803.2</v>
      </c>
      <c r="O215" s="536">
        <v>0</v>
      </c>
      <c r="P215" s="535">
        <v>831.43</v>
      </c>
      <c r="Q215" s="536">
        <v>0</v>
      </c>
      <c r="R215" s="535">
        <v>710.68</v>
      </c>
    </row>
    <row r="216" spans="1:18" ht="12.75">
      <c r="A216" s="145">
        <v>100454</v>
      </c>
      <c r="B216" s="102" t="s">
        <v>21888</v>
      </c>
      <c r="C216" s="145" t="s">
        <v>7</v>
      </c>
      <c r="D216" s="535">
        <v>0</v>
      </c>
      <c r="E216" s="536"/>
      <c r="F216" s="535">
        <v>0</v>
      </c>
      <c r="G216" s="536"/>
      <c r="H216" s="535">
        <v>0</v>
      </c>
      <c r="I216" s="536"/>
      <c r="J216" s="535">
        <v>0</v>
      </c>
      <c r="K216" s="536"/>
      <c r="L216" s="535">
        <v>0</v>
      </c>
      <c r="M216" s="536"/>
      <c r="N216" s="535">
        <v>0</v>
      </c>
      <c r="O216" s="536"/>
      <c r="P216" s="535">
        <v>0</v>
      </c>
      <c r="Q216" s="536"/>
      <c r="R216" s="535">
        <v>0</v>
      </c>
    </row>
    <row r="217" spans="1:18" ht="12.75">
      <c r="A217" s="145">
        <v>87301</v>
      </c>
      <c r="B217" s="102" t="s">
        <v>21889</v>
      </c>
      <c r="C217" s="145" t="s">
        <v>7</v>
      </c>
      <c r="D217" s="535">
        <v>950.48</v>
      </c>
      <c r="E217" s="536">
        <v>2.3999999999999998E-3</v>
      </c>
      <c r="F217" s="535">
        <v>622.79</v>
      </c>
      <c r="G217" s="536">
        <v>0</v>
      </c>
      <c r="H217" s="535">
        <v>767.74</v>
      </c>
      <c r="I217" s="536">
        <v>3.0000000000000001E-3</v>
      </c>
      <c r="J217" s="535">
        <v>821.55</v>
      </c>
      <c r="K217" s="536">
        <v>0</v>
      </c>
      <c r="L217" s="535">
        <v>822.78</v>
      </c>
      <c r="M217" s="536">
        <v>0</v>
      </c>
      <c r="N217" s="535">
        <v>695.53</v>
      </c>
      <c r="O217" s="536">
        <v>0</v>
      </c>
      <c r="P217" s="535">
        <v>696.79</v>
      </c>
      <c r="Q217" s="536">
        <v>0</v>
      </c>
      <c r="R217" s="535">
        <v>586.24</v>
      </c>
    </row>
    <row r="218" spans="1:18" ht="12.75">
      <c r="A218" s="145">
        <v>87302</v>
      </c>
      <c r="B218" s="102" t="s">
        <v>21890</v>
      </c>
      <c r="C218" s="145" t="s">
        <v>7</v>
      </c>
      <c r="D218" s="535">
        <v>941.87</v>
      </c>
      <c r="E218" s="536">
        <v>7.1000000000000004E-3</v>
      </c>
      <c r="F218" s="535">
        <v>618.78</v>
      </c>
      <c r="G218" s="536">
        <v>0</v>
      </c>
      <c r="H218" s="535">
        <v>746.08</v>
      </c>
      <c r="I218" s="536">
        <v>8.8999999999999999E-3</v>
      </c>
      <c r="J218" s="535">
        <v>814.67</v>
      </c>
      <c r="K218" s="536">
        <v>0</v>
      </c>
      <c r="L218" s="535">
        <v>788.19</v>
      </c>
      <c r="M218" s="536">
        <v>0</v>
      </c>
      <c r="N218" s="535">
        <v>677.06</v>
      </c>
      <c r="O218" s="536">
        <v>0</v>
      </c>
      <c r="P218" s="535">
        <v>682.96</v>
      </c>
      <c r="Q218" s="536">
        <v>0</v>
      </c>
      <c r="R218" s="535">
        <v>563.19000000000005</v>
      </c>
    </row>
    <row r="219" spans="1:18" ht="12.75">
      <c r="A219" s="145">
        <v>87342</v>
      </c>
      <c r="B219" s="102" t="s">
        <v>21891</v>
      </c>
      <c r="C219" s="145" t="s">
        <v>7</v>
      </c>
      <c r="D219" s="535">
        <v>1017.19</v>
      </c>
      <c r="E219" s="536">
        <v>0.01</v>
      </c>
      <c r="F219" s="535">
        <v>678.84</v>
      </c>
      <c r="G219" s="536">
        <v>0</v>
      </c>
      <c r="H219" s="535">
        <v>873.17</v>
      </c>
      <c r="I219" s="536">
        <v>1.17E-2</v>
      </c>
      <c r="J219" s="535">
        <v>880.52</v>
      </c>
      <c r="K219" s="536">
        <v>0</v>
      </c>
      <c r="L219" s="535">
        <v>956.88</v>
      </c>
      <c r="M219" s="536">
        <v>0</v>
      </c>
      <c r="N219" s="535">
        <v>791.27</v>
      </c>
      <c r="O219" s="536">
        <v>0</v>
      </c>
      <c r="P219" s="535">
        <v>783.45</v>
      </c>
      <c r="Q219" s="536">
        <v>0</v>
      </c>
      <c r="R219" s="535">
        <v>699.66</v>
      </c>
    </row>
    <row r="220" spans="1:18" ht="12.75">
      <c r="A220" s="145">
        <v>87343</v>
      </c>
      <c r="B220" s="102" t="s">
        <v>21892</v>
      </c>
      <c r="C220" s="145" t="s">
        <v>7</v>
      </c>
      <c r="D220" s="535">
        <v>943.87</v>
      </c>
      <c r="E220" s="536">
        <v>7.1000000000000004E-3</v>
      </c>
      <c r="F220" s="535">
        <v>621.64</v>
      </c>
      <c r="G220" s="536">
        <v>0</v>
      </c>
      <c r="H220" s="535">
        <v>769.58</v>
      </c>
      <c r="I220" s="536">
        <v>8.6999999999999994E-3</v>
      </c>
      <c r="J220" s="535">
        <v>817.05</v>
      </c>
      <c r="K220" s="536">
        <v>0</v>
      </c>
      <c r="L220" s="535">
        <v>827.67</v>
      </c>
      <c r="M220" s="536">
        <v>0</v>
      </c>
      <c r="N220" s="535">
        <v>698.11</v>
      </c>
      <c r="O220" s="536">
        <v>0</v>
      </c>
      <c r="P220" s="535">
        <v>697.84</v>
      </c>
      <c r="Q220" s="536">
        <v>0</v>
      </c>
      <c r="R220" s="535">
        <v>592.97</v>
      </c>
    </row>
    <row r="221" spans="1:18" ht="12.75">
      <c r="A221" s="145">
        <v>87344</v>
      </c>
      <c r="B221" s="102" t="s">
        <v>21893</v>
      </c>
      <c r="C221" s="145" t="s">
        <v>7</v>
      </c>
      <c r="D221" s="535">
        <v>905.8</v>
      </c>
      <c r="E221" s="536">
        <v>4.7000000000000002E-3</v>
      </c>
      <c r="F221" s="535">
        <v>592.53</v>
      </c>
      <c r="G221" s="536">
        <v>0</v>
      </c>
      <c r="H221" s="535">
        <v>708.69</v>
      </c>
      <c r="I221" s="536">
        <v>6.0000000000000001E-3</v>
      </c>
      <c r="J221" s="535">
        <v>783.34</v>
      </c>
      <c r="K221" s="536">
        <v>0</v>
      </c>
      <c r="L221" s="535">
        <v>745.92</v>
      </c>
      <c r="M221" s="536">
        <v>0</v>
      </c>
      <c r="N221" s="535">
        <v>643.08000000000004</v>
      </c>
      <c r="O221" s="536">
        <v>0</v>
      </c>
      <c r="P221" s="535">
        <v>649.38</v>
      </c>
      <c r="Q221" s="536">
        <v>0</v>
      </c>
      <c r="R221" s="535">
        <v>529.1</v>
      </c>
    </row>
    <row r="222" spans="1:18" ht="12.75">
      <c r="A222" s="145">
        <v>88631</v>
      </c>
      <c r="B222" s="102" t="s">
        <v>21894</v>
      </c>
      <c r="C222" s="145" t="s">
        <v>7</v>
      </c>
      <c r="D222" s="535">
        <v>905.88</v>
      </c>
      <c r="E222" s="536">
        <v>0</v>
      </c>
      <c r="F222" s="535">
        <v>626.78</v>
      </c>
      <c r="G222" s="536">
        <v>0</v>
      </c>
      <c r="H222" s="535">
        <v>729.58</v>
      </c>
      <c r="I222" s="536">
        <v>0</v>
      </c>
      <c r="J222" s="535">
        <v>773.33</v>
      </c>
      <c r="K222" s="536">
        <v>0</v>
      </c>
      <c r="L222" s="535">
        <v>727.14</v>
      </c>
      <c r="M222" s="536">
        <v>0</v>
      </c>
      <c r="N222" s="535">
        <v>660.15</v>
      </c>
      <c r="O222" s="536">
        <v>0</v>
      </c>
      <c r="P222" s="535">
        <v>682.45</v>
      </c>
      <c r="Q222" s="536">
        <v>0</v>
      </c>
      <c r="R222" s="535">
        <v>577.54999999999995</v>
      </c>
    </row>
    <row r="223" spans="1:18" ht="12.75">
      <c r="A223" s="145">
        <v>100471</v>
      </c>
      <c r="B223" s="102" t="s">
        <v>21895</v>
      </c>
      <c r="C223" s="145" t="s">
        <v>7</v>
      </c>
      <c r="D223" s="535">
        <v>0</v>
      </c>
      <c r="E223" s="536"/>
      <c r="F223" s="535">
        <v>0</v>
      </c>
      <c r="G223" s="536"/>
      <c r="H223" s="535">
        <v>0</v>
      </c>
      <c r="I223" s="536"/>
      <c r="J223" s="535">
        <v>0</v>
      </c>
      <c r="K223" s="536"/>
      <c r="L223" s="535">
        <v>0</v>
      </c>
      <c r="M223" s="536"/>
      <c r="N223" s="535">
        <v>0</v>
      </c>
      <c r="O223" s="536"/>
      <c r="P223" s="535">
        <v>0</v>
      </c>
      <c r="Q223" s="536"/>
      <c r="R223" s="535">
        <v>0</v>
      </c>
    </row>
    <row r="224" spans="1:18" ht="12.75">
      <c r="A224" s="145">
        <v>100490</v>
      </c>
      <c r="B224" s="102" t="s">
        <v>21896</v>
      </c>
      <c r="C224" s="145" t="s">
        <v>7</v>
      </c>
      <c r="D224" s="535">
        <v>784.41</v>
      </c>
      <c r="E224" s="536">
        <v>5.7999999999999996E-3</v>
      </c>
      <c r="F224" s="535">
        <v>513.88</v>
      </c>
      <c r="G224" s="536">
        <v>0</v>
      </c>
      <c r="H224" s="535">
        <v>613.87</v>
      </c>
      <c r="I224" s="536">
        <v>7.4000000000000003E-3</v>
      </c>
      <c r="J224" s="535">
        <v>678.25</v>
      </c>
      <c r="K224" s="536">
        <v>0</v>
      </c>
      <c r="L224" s="535">
        <v>644.91</v>
      </c>
      <c r="M224" s="536">
        <v>0</v>
      </c>
      <c r="N224" s="535">
        <v>557.12</v>
      </c>
      <c r="O224" s="536">
        <v>0</v>
      </c>
      <c r="P224" s="535">
        <v>563.57000000000005</v>
      </c>
      <c r="Q224" s="536">
        <v>0</v>
      </c>
      <c r="R224" s="535">
        <v>458.77</v>
      </c>
    </row>
    <row r="225" spans="1:18" ht="12.75">
      <c r="A225" s="145">
        <v>100472</v>
      </c>
      <c r="B225" s="102" t="s">
        <v>21897</v>
      </c>
      <c r="C225" s="145" t="s">
        <v>7</v>
      </c>
      <c r="D225" s="535">
        <v>831.2</v>
      </c>
      <c r="E225" s="536">
        <v>8.3999999999999995E-3</v>
      </c>
      <c r="F225" s="535">
        <v>550.88</v>
      </c>
      <c r="G225" s="536">
        <v>0</v>
      </c>
      <c r="H225" s="535">
        <v>696.28</v>
      </c>
      <c r="I225" s="536">
        <v>0.01</v>
      </c>
      <c r="J225" s="535">
        <v>719.38</v>
      </c>
      <c r="K225" s="536">
        <v>0</v>
      </c>
      <c r="L225" s="535">
        <v>756.13</v>
      </c>
      <c r="M225" s="536">
        <v>0</v>
      </c>
      <c r="N225" s="535">
        <v>630.94000000000005</v>
      </c>
      <c r="O225" s="536">
        <v>0</v>
      </c>
      <c r="P225" s="535">
        <v>627.42999999999995</v>
      </c>
      <c r="Q225" s="536">
        <v>0</v>
      </c>
      <c r="R225" s="535">
        <v>547.66</v>
      </c>
    </row>
    <row r="226" spans="1:18" ht="12.75">
      <c r="A226" s="145">
        <v>100473</v>
      </c>
      <c r="B226" s="102" t="s">
        <v>21898</v>
      </c>
      <c r="C226" s="145" t="s">
        <v>7</v>
      </c>
      <c r="D226" s="535">
        <v>780.37</v>
      </c>
      <c r="E226" s="536">
        <v>5.7999999999999996E-3</v>
      </c>
      <c r="F226" s="535">
        <v>511.21</v>
      </c>
      <c r="G226" s="536">
        <v>0</v>
      </c>
      <c r="H226" s="535">
        <v>624.23</v>
      </c>
      <c r="I226" s="536">
        <v>7.3000000000000001E-3</v>
      </c>
      <c r="J226" s="535">
        <v>675.4</v>
      </c>
      <c r="K226" s="536">
        <v>0</v>
      </c>
      <c r="L226" s="535">
        <v>666.31</v>
      </c>
      <c r="M226" s="536">
        <v>0</v>
      </c>
      <c r="N226" s="535">
        <v>566.29</v>
      </c>
      <c r="O226" s="536">
        <v>0</v>
      </c>
      <c r="P226" s="535">
        <v>568.20000000000005</v>
      </c>
      <c r="Q226" s="536">
        <v>0</v>
      </c>
      <c r="R226" s="535">
        <v>473.4</v>
      </c>
    </row>
    <row r="227" spans="1:18" ht="12.75">
      <c r="A227" s="145">
        <v>100474</v>
      </c>
      <c r="B227" s="102" t="s">
        <v>21899</v>
      </c>
      <c r="C227" s="145" t="s">
        <v>7</v>
      </c>
      <c r="D227" s="535">
        <v>760.55</v>
      </c>
      <c r="E227" s="536">
        <v>3.8999999999999998E-3</v>
      </c>
      <c r="F227" s="535">
        <v>496.46</v>
      </c>
      <c r="G227" s="536">
        <v>0</v>
      </c>
      <c r="H227" s="535">
        <v>589.29</v>
      </c>
      <c r="I227" s="536">
        <v>5.0000000000000001E-3</v>
      </c>
      <c r="J227" s="535">
        <v>657.55</v>
      </c>
      <c r="K227" s="536">
        <v>0</v>
      </c>
      <c r="L227" s="535">
        <v>617.29999999999995</v>
      </c>
      <c r="M227" s="536">
        <v>0</v>
      </c>
      <c r="N227" s="535">
        <v>534.76</v>
      </c>
      <c r="O227" s="536">
        <v>0</v>
      </c>
      <c r="P227" s="535">
        <v>541.39</v>
      </c>
      <c r="Q227" s="536">
        <v>0</v>
      </c>
      <c r="R227" s="535">
        <v>436.36</v>
      </c>
    </row>
    <row r="228" spans="1:18" ht="12.75">
      <c r="A228" s="145">
        <v>87379</v>
      </c>
      <c r="B228" s="102" t="s">
        <v>21900</v>
      </c>
      <c r="C228" s="145" t="s">
        <v>7</v>
      </c>
      <c r="D228" s="535">
        <v>4979.74</v>
      </c>
      <c r="E228" s="536">
        <v>0</v>
      </c>
      <c r="F228" s="535">
        <v>3924.08</v>
      </c>
      <c r="G228" s="536">
        <v>0</v>
      </c>
      <c r="H228" s="535">
        <v>3398.32</v>
      </c>
      <c r="I228" s="536">
        <v>0.82650000000000001</v>
      </c>
      <c r="J228" s="535">
        <v>4358.17</v>
      </c>
      <c r="K228" s="536">
        <v>0</v>
      </c>
      <c r="L228" s="535">
        <v>3786.38</v>
      </c>
      <c r="M228" s="536">
        <v>0</v>
      </c>
      <c r="N228" s="535">
        <v>3348.41</v>
      </c>
      <c r="O228" s="536">
        <v>0.83889999999999998</v>
      </c>
      <c r="P228" s="535">
        <v>3529.8</v>
      </c>
      <c r="Q228" s="536">
        <v>0</v>
      </c>
      <c r="R228" s="535">
        <v>2577.06</v>
      </c>
    </row>
    <row r="229" spans="1:18" ht="12.75">
      <c r="A229" s="145">
        <v>100460</v>
      </c>
      <c r="B229" s="102" t="s">
        <v>21901</v>
      </c>
      <c r="C229" s="145" t="s">
        <v>7</v>
      </c>
      <c r="D229" s="535">
        <v>0</v>
      </c>
      <c r="E229" s="536"/>
      <c r="F229" s="535">
        <v>0</v>
      </c>
      <c r="G229" s="536"/>
      <c r="H229" s="535">
        <v>0</v>
      </c>
      <c r="I229" s="536"/>
      <c r="J229" s="535">
        <v>0</v>
      </c>
      <c r="K229" s="536"/>
      <c r="L229" s="535">
        <v>0</v>
      </c>
      <c r="M229" s="536"/>
      <c r="N229" s="535">
        <v>0</v>
      </c>
      <c r="O229" s="536"/>
      <c r="P229" s="535">
        <v>0</v>
      </c>
      <c r="Q229" s="536"/>
      <c r="R229" s="535">
        <v>0</v>
      </c>
    </row>
    <row r="230" spans="1:18" ht="12.75">
      <c r="A230" s="145">
        <v>87319</v>
      </c>
      <c r="B230" s="102" t="s">
        <v>21902</v>
      </c>
      <c r="C230" s="145" t="s">
        <v>7</v>
      </c>
      <c r="D230" s="535">
        <v>4856.99</v>
      </c>
      <c r="E230" s="536">
        <v>4.0000000000000002E-4</v>
      </c>
      <c r="F230" s="535">
        <v>3802.2</v>
      </c>
      <c r="G230" s="536">
        <v>0</v>
      </c>
      <c r="H230" s="535">
        <v>3284.29</v>
      </c>
      <c r="I230" s="536">
        <v>0.86160000000000003</v>
      </c>
      <c r="J230" s="535">
        <v>4264.95</v>
      </c>
      <c r="K230" s="536">
        <v>0</v>
      </c>
      <c r="L230" s="535">
        <v>3729.99</v>
      </c>
      <c r="M230" s="536">
        <v>0</v>
      </c>
      <c r="N230" s="535">
        <v>3247.87</v>
      </c>
      <c r="O230" s="536">
        <v>0.87060000000000004</v>
      </c>
      <c r="P230" s="535">
        <v>3405.04</v>
      </c>
      <c r="Q230" s="536">
        <v>0</v>
      </c>
      <c r="R230" s="535">
        <v>2454.87</v>
      </c>
    </row>
    <row r="231" spans="1:18" ht="12.75">
      <c r="A231" s="145">
        <v>87320</v>
      </c>
      <c r="B231" s="102" t="s">
        <v>21903</v>
      </c>
      <c r="C231" s="145" t="s">
        <v>7</v>
      </c>
      <c r="D231" s="535">
        <v>4867.47</v>
      </c>
      <c r="E231" s="536">
        <v>1.2999999999999999E-3</v>
      </c>
      <c r="F231" s="535">
        <v>3813.04</v>
      </c>
      <c r="G231" s="536">
        <v>0</v>
      </c>
      <c r="H231" s="535">
        <v>3278.3</v>
      </c>
      <c r="I231" s="536">
        <v>0.86760000000000004</v>
      </c>
      <c r="J231" s="535">
        <v>4274.83</v>
      </c>
      <c r="K231" s="536">
        <v>0</v>
      </c>
      <c r="L231" s="535">
        <v>3714.75</v>
      </c>
      <c r="M231" s="536">
        <v>0</v>
      </c>
      <c r="N231" s="535">
        <v>3244.51</v>
      </c>
      <c r="O231" s="536">
        <v>0.87480000000000002</v>
      </c>
      <c r="P231" s="535">
        <v>3406.2</v>
      </c>
      <c r="Q231" s="536">
        <v>0</v>
      </c>
      <c r="R231" s="535">
        <v>2444.9299999999998</v>
      </c>
    </row>
    <row r="232" spans="1:18" ht="12.75">
      <c r="A232" s="145">
        <v>87358</v>
      </c>
      <c r="B232" s="102" t="s">
        <v>21904</v>
      </c>
      <c r="C232" s="145" t="s">
        <v>7</v>
      </c>
      <c r="D232" s="535">
        <v>4793.83</v>
      </c>
      <c r="E232" s="536">
        <v>1.4E-3</v>
      </c>
      <c r="F232" s="535">
        <v>3753.29</v>
      </c>
      <c r="G232" s="536">
        <v>0</v>
      </c>
      <c r="H232" s="535">
        <v>3262.85</v>
      </c>
      <c r="I232" s="536">
        <v>0.85099999999999998</v>
      </c>
      <c r="J232" s="535">
        <v>4210.2</v>
      </c>
      <c r="K232" s="536">
        <v>0</v>
      </c>
      <c r="L232" s="535">
        <v>3709.51</v>
      </c>
      <c r="M232" s="536">
        <v>0</v>
      </c>
      <c r="N232" s="535">
        <v>3223.64</v>
      </c>
      <c r="O232" s="536">
        <v>0.85919999999999996</v>
      </c>
      <c r="P232" s="535">
        <v>3374.43</v>
      </c>
      <c r="Q232" s="536">
        <v>0</v>
      </c>
      <c r="R232" s="535">
        <v>2450.77</v>
      </c>
    </row>
    <row r="233" spans="1:18" ht="12.75">
      <c r="A233" s="145">
        <v>87359</v>
      </c>
      <c r="B233" s="102" t="s">
        <v>21905</v>
      </c>
      <c r="C233" s="145" t="s">
        <v>7</v>
      </c>
      <c r="D233" s="535">
        <v>4768.53</v>
      </c>
      <c r="E233" s="536">
        <v>1E-3</v>
      </c>
      <c r="F233" s="535">
        <v>3735.46</v>
      </c>
      <c r="G233" s="536">
        <v>0</v>
      </c>
      <c r="H233" s="535">
        <v>3210.82</v>
      </c>
      <c r="I233" s="536">
        <v>0.86780000000000002</v>
      </c>
      <c r="J233" s="535">
        <v>4187.8599999999997</v>
      </c>
      <c r="K233" s="536">
        <v>0</v>
      </c>
      <c r="L233" s="535">
        <v>3638.77</v>
      </c>
      <c r="M233" s="536">
        <v>0</v>
      </c>
      <c r="N233" s="535">
        <v>3177.82</v>
      </c>
      <c r="O233" s="536">
        <v>0.87539999999999996</v>
      </c>
      <c r="P233" s="535">
        <v>3335.62</v>
      </c>
      <c r="Q233" s="536">
        <v>0</v>
      </c>
      <c r="R233" s="535">
        <v>2394.2199999999998</v>
      </c>
    </row>
    <row r="234" spans="1:18" ht="12.75">
      <c r="A234" s="145">
        <v>87376</v>
      </c>
      <c r="B234" s="102" t="s">
        <v>21906</v>
      </c>
      <c r="C234" s="145" t="s">
        <v>7</v>
      </c>
      <c r="D234" s="535">
        <v>816.41</v>
      </c>
      <c r="E234" s="536">
        <v>0</v>
      </c>
      <c r="F234" s="535">
        <v>587.61</v>
      </c>
      <c r="G234" s="536">
        <v>0</v>
      </c>
      <c r="H234" s="535">
        <v>683.51</v>
      </c>
      <c r="I234" s="536">
        <v>0</v>
      </c>
      <c r="J234" s="535">
        <v>694.61</v>
      </c>
      <c r="K234" s="536">
        <v>0</v>
      </c>
      <c r="L234" s="535">
        <v>681.06</v>
      </c>
      <c r="M234" s="536">
        <v>0</v>
      </c>
      <c r="N234" s="535">
        <v>627.04</v>
      </c>
      <c r="O234" s="536">
        <v>0</v>
      </c>
      <c r="P234" s="535">
        <v>659.98</v>
      </c>
      <c r="Q234" s="536">
        <v>0</v>
      </c>
      <c r="R234" s="535">
        <v>569.15</v>
      </c>
    </row>
    <row r="235" spans="1:18" ht="12.75">
      <c r="A235" s="145">
        <v>100457</v>
      </c>
      <c r="B235" s="102" t="s">
        <v>21907</v>
      </c>
      <c r="C235" s="145" t="s">
        <v>7</v>
      </c>
      <c r="D235" s="535">
        <v>0</v>
      </c>
      <c r="E235" s="536"/>
      <c r="F235" s="535">
        <v>0</v>
      </c>
      <c r="G235" s="536"/>
      <c r="H235" s="535">
        <v>0</v>
      </c>
      <c r="I235" s="536"/>
      <c r="J235" s="535">
        <v>0</v>
      </c>
      <c r="K235" s="536"/>
      <c r="L235" s="535">
        <v>0</v>
      </c>
      <c r="M235" s="536"/>
      <c r="N235" s="535">
        <v>0</v>
      </c>
      <c r="O235" s="536"/>
      <c r="P235" s="535">
        <v>0</v>
      </c>
      <c r="Q235" s="536"/>
      <c r="R235" s="535">
        <v>0</v>
      </c>
    </row>
    <row r="236" spans="1:18" ht="12.75">
      <c r="A236" s="145">
        <v>87310</v>
      </c>
      <c r="B236" s="102" t="s">
        <v>21908</v>
      </c>
      <c r="C236" s="145" t="s">
        <v>7</v>
      </c>
      <c r="D236" s="535">
        <v>666.33</v>
      </c>
      <c r="E236" s="536">
        <v>3.0000000000000001E-3</v>
      </c>
      <c r="F236" s="535">
        <v>442.84</v>
      </c>
      <c r="G236" s="536">
        <v>0</v>
      </c>
      <c r="H236" s="535">
        <v>550.07000000000005</v>
      </c>
      <c r="I236" s="536">
        <v>3.7000000000000002E-3</v>
      </c>
      <c r="J236" s="535">
        <v>577.53</v>
      </c>
      <c r="K236" s="536">
        <v>0</v>
      </c>
      <c r="L236" s="535">
        <v>602.9</v>
      </c>
      <c r="M236" s="536">
        <v>0</v>
      </c>
      <c r="N236" s="535">
        <v>507.27</v>
      </c>
      <c r="O236" s="536">
        <v>0</v>
      </c>
      <c r="P236" s="535">
        <v>514.97</v>
      </c>
      <c r="Q236" s="536">
        <v>0</v>
      </c>
      <c r="R236" s="535">
        <v>431.17</v>
      </c>
    </row>
    <row r="237" spans="1:18" ht="12.75">
      <c r="A237" s="145">
        <v>87311</v>
      </c>
      <c r="B237" s="102" t="s">
        <v>21909</v>
      </c>
      <c r="C237" s="145" t="s">
        <v>7</v>
      </c>
      <c r="D237" s="535">
        <v>655.30999999999995</v>
      </c>
      <c r="E237" s="536">
        <v>9.1999999999999998E-3</v>
      </c>
      <c r="F237" s="535">
        <v>437.15</v>
      </c>
      <c r="G237" s="536">
        <v>0</v>
      </c>
      <c r="H237" s="535">
        <v>528.99</v>
      </c>
      <c r="I237" s="536">
        <v>1.14E-2</v>
      </c>
      <c r="J237" s="535">
        <v>568.5</v>
      </c>
      <c r="K237" s="536">
        <v>0</v>
      </c>
      <c r="L237" s="535">
        <v>570.54</v>
      </c>
      <c r="M237" s="536">
        <v>0</v>
      </c>
      <c r="N237" s="535">
        <v>489.07</v>
      </c>
      <c r="O237" s="536">
        <v>0</v>
      </c>
      <c r="P237" s="535">
        <v>500.55</v>
      </c>
      <c r="Q237" s="536">
        <v>0</v>
      </c>
      <c r="R237" s="535">
        <v>409.76</v>
      </c>
    </row>
    <row r="238" spans="1:18" ht="12.75">
      <c r="A238" s="145">
        <v>87350</v>
      </c>
      <c r="B238" s="102" t="s">
        <v>21910</v>
      </c>
      <c r="C238" s="145" t="s">
        <v>7</v>
      </c>
      <c r="D238" s="535">
        <v>709.61</v>
      </c>
      <c r="E238" s="536">
        <v>1.17E-2</v>
      </c>
      <c r="F238" s="535">
        <v>479.58</v>
      </c>
      <c r="G238" s="536">
        <v>0</v>
      </c>
      <c r="H238" s="535">
        <v>616.69000000000005</v>
      </c>
      <c r="I238" s="536">
        <v>1.34E-2</v>
      </c>
      <c r="J238" s="535">
        <v>616.21</v>
      </c>
      <c r="K238" s="536">
        <v>0</v>
      </c>
      <c r="L238" s="535">
        <v>686.95</v>
      </c>
      <c r="M238" s="536">
        <v>0</v>
      </c>
      <c r="N238" s="535">
        <v>567.87</v>
      </c>
      <c r="O238" s="536">
        <v>0</v>
      </c>
      <c r="P238" s="535">
        <v>569.19000000000005</v>
      </c>
      <c r="Q238" s="536">
        <v>0</v>
      </c>
      <c r="R238" s="535">
        <v>502.62</v>
      </c>
    </row>
    <row r="239" spans="1:18" ht="12.75">
      <c r="A239" s="145">
        <v>87351</v>
      </c>
      <c r="B239" s="102" t="s">
        <v>21911</v>
      </c>
      <c r="C239" s="145" t="s">
        <v>7</v>
      </c>
      <c r="D239" s="535">
        <v>634.57000000000005</v>
      </c>
      <c r="E239" s="536">
        <v>6.4999999999999997E-3</v>
      </c>
      <c r="F239" s="535">
        <v>422.14</v>
      </c>
      <c r="G239" s="536">
        <v>0</v>
      </c>
      <c r="H239" s="535">
        <v>508.26</v>
      </c>
      <c r="I239" s="536">
        <v>8.0999999999999996E-3</v>
      </c>
      <c r="J239" s="535">
        <v>550.41999999999996</v>
      </c>
      <c r="K239" s="536">
        <v>0</v>
      </c>
      <c r="L239" s="535">
        <v>547.48</v>
      </c>
      <c r="M239" s="536">
        <v>0</v>
      </c>
      <c r="N239" s="535">
        <v>470.14</v>
      </c>
      <c r="O239" s="536">
        <v>0</v>
      </c>
      <c r="P239" s="535">
        <v>481.47</v>
      </c>
      <c r="Q239" s="536">
        <v>0</v>
      </c>
      <c r="R239" s="535">
        <v>391.21</v>
      </c>
    </row>
    <row r="240" spans="1:18" ht="12.75">
      <c r="A240" s="145">
        <v>87374</v>
      </c>
      <c r="B240" s="102" t="s">
        <v>21912</v>
      </c>
      <c r="C240" s="145" t="s">
        <v>7</v>
      </c>
      <c r="D240" s="535">
        <v>1005.82</v>
      </c>
      <c r="E240" s="536">
        <v>0</v>
      </c>
      <c r="F240" s="535">
        <v>711.12</v>
      </c>
      <c r="G240" s="536">
        <v>0</v>
      </c>
      <c r="H240" s="535">
        <v>823.34</v>
      </c>
      <c r="I240" s="536">
        <v>0</v>
      </c>
      <c r="J240" s="535">
        <v>858.43</v>
      </c>
      <c r="K240" s="536">
        <v>0</v>
      </c>
      <c r="L240" s="535">
        <v>825.37</v>
      </c>
      <c r="M240" s="536">
        <v>0</v>
      </c>
      <c r="N240" s="535">
        <v>756.01</v>
      </c>
      <c r="O240" s="536">
        <v>0</v>
      </c>
      <c r="P240" s="535">
        <v>794.33</v>
      </c>
      <c r="Q240" s="536">
        <v>0</v>
      </c>
      <c r="R240" s="535">
        <v>669.34</v>
      </c>
    </row>
    <row r="241" spans="1:18" ht="12.75">
      <c r="A241" s="145">
        <v>100455</v>
      </c>
      <c r="B241" s="102" t="s">
        <v>21913</v>
      </c>
      <c r="C241" s="145" t="s">
        <v>7</v>
      </c>
      <c r="D241" s="535">
        <v>0</v>
      </c>
      <c r="E241" s="536"/>
      <c r="F241" s="535">
        <v>0</v>
      </c>
      <c r="G241" s="536"/>
      <c r="H241" s="535">
        <v>0</v>
      </c>
      <c r="I241" s="536"/>
      <c r="J241" s="535">
        <v>0</v>
      </c>
      <c r="K241" s="536"/>
      <c r="L241" s="535">
        <v>0</v>
      </c>
      <c r="M241" s="536"/>
      <c r="N241" s="535">
        <v>0</v>
      </c>
      <c r="O241" s="536"/>
      <c r="P241" s="535">
        <v>0</v>
      </c>
      <c r="Q241" s="536"/>
      <c r="R241" s="535">
        <v>0</v>
      </c>
    </row>
    <row r="242" spans="1:18" ht="12.75">
      <c r="A242" s="145">
        <v>87304</v>
      </c>
      <c r="B242" s="102" t="s">
        <v>21914</v>
      </c>
      <c r="C242" s="145" t="s">
        <v>7</v>
      </c>
      <c r="D242" s="535">
        <v>855.09</v>
      </c>
      <c r="E242" s="536">
        <v>2.3999999999999998E-3</v>
      </c>
      <c r="F242" s="535">
        <v>564.55999999999995</v>
      </c>
      <c r="G242" s="536">
        <v>0</v>
      </c>
      <c r="H242" s="535">
        <v>688.4</v>
      </c>
      <c r="I242" s="536">
        <v>3.0000000000000001E-3</v>
      </c>
      <c r="J242" s="535">
        <v>741.18</v>
      </c>
      <c r="K242" s="536">
        <v>0</v>
      </c>
      <c r="L242" s="535">
        <v>747.3</v>
      </c>
      <c r="M242" s="536">
        <v>0</v>
      </c>
      <c r="N242" s="535">
        <v>635.08000000000004</v>
      </c>
      <c r="O242" s="536">
        <v>0</v>
      </c>
      <c r="P242" s="535">
        <v>647.73</v>
      </c>
      <c r="Q242" s="536">
        <v>0</v>
      </c>
      <c r="R242" s="535">
        <v>528.91</v>
      </c>
    </row>
    <row r="243" spans="1:18" ht="12.75">
      <c r="A243" s="145">
        <v>87305</v>
      </c>
      <c r="B243" s="102" t="s">
        <v>21915</v>
      </c>
      <c r="C243" s="145" t="s">
        <v>7</v>
      </c>
      <c r="D243" s="535">
        <v>857.95</v>
      </c>
      <c r="E243" s="536">
        <v>8.0000000000000002E-3</v>
      </c>
      <c r="F243" s="535">
        <v>569.88</v>
      </c>
      <c r="G243" s="536">
        <v>0</v>
      </c>
      <c r="H243" s="535">
        <v>684.36</v>
      </c>
      <c r="I243" s="536">
        <v>1.01E-2</v>
      </c>
      <c r="J243" s="535">
        <v>744.11</v>
      </c>
      <c r="K243" s="536">
        <v>0</v>
      </c>
      <c r="L243" s="535">
        <v>734.57</v>
      </c>
      <c r="M243" s="536">
        <v>0</v>
      </c>
      <c r="N243" s="535">
        <v>632.20000000000005</v>
      </c>
      <c r="O243" s="536">
        <v>0</v>
      </c>
      <c r="P243" s="535">
        <v>647.88</v>
      </c>
      <c r="Q243" s="536">
        <v>0</v>
      </c>
      <c r="R243" s="535">
        <v>524.52</v>
      </c>
    </row>
    <row r="244" spans="1:18" ht="12.75">
      <c r="A244" s="145">
        <v>87345</v>
      </c>
      <c r="B244" s="102" t="s">
        <v>21916</v>
      </c>
      <c r="C244" s="145" t="s">
        <v>7</v>
      </c>
      <c r="D244" s="535">
        <v>909.65</v>
      </c>
      <c r="E244" s="536">
        <v>0.01</v>
      </c>
      <c r="F244" s="535">
        <v>610.96</v>
      </c>
      <c r="G244" s="536">
        <v>0</v>
      </c>
      <c r="H244" s="535">
        <v>777.68</v>
      </c>
      <c r="I244" s="536">
        <v>1.17E-2</v>
      </c>
      <c r="J244" s="535">
        <v>789.42</v>
      </c>
      <c r="K244" s="536">
        <v>0</v>
      </c>
      <c r="L244" s="535">
        <v>861.03</v>
      </c>
      <c r="M244" s="536">
        <v>0</v>
      </c>
      <c r="N244" s="535">
        <v>715.65</v>
      </c>
      <c r="O244" s="536">
        <v>0</v>
      </c>
      <c r="P244" s="535">
        <v>719.82</v>
      </c>
      <c r="Q244" s="536">
        <v>0</v>
      </c>
      <c r="R244" s="535">
        <v>625.75</v>
      </c>
    </row>
    <row r="245" spans="1:18" ht="12.75">
      <c r="A245" s="145">
        <v>87346</v>
      </c>
      <c r="B245" s="102" t="s">
        <v>21917</v>
      </c>
      <c r="C245" s="145" t="s">
        <v>7</v>
      </c>
      <c r="D245" s="535">
        <v>849.64</v>
      </c>
      <c r="E245" s="536">
        <v>7.3000000000000001E-3</v>
      </c>
      <c r="F245" s="535">
        <v>563.99</v>
      </c>
      <c r="G245" s="536">
        <v>0</v>
      </c>
      <c r="H245" s="535">
        <v>692.06</v>
      </c>
      <c r="I245" s="536">
        <v>8.8999999999999999E-3</v>
      </c>
      <c r="J245" s="535">
        <v>737.47</v>
      </c>
      <c r="K245" s="536">
        <v>0</v>
      </c>
      <c r="L245" s="535">
        <v>754.01</v>
      </c>
      <c r="M245" s="536">
        <v>0</v>
      </c>
      <c r="N245" s="535">
        <v>638.66999999999996</v>
      </c>
      <c r="O245" s="536">
        <v>0</v>
      </c>
      <c r="P245" s="535">
        <v>649.11</v>
      </c>
      <c r="Q245" s="536">
        <v>0</v>
      </c>
      <c r="R245" s="535">
        <v>537.28</v>
      </c>
    </row>
    <row r="246" spans="1:18" ht="12.75">
      <c r="A246" s="145">
        <v>87347</v>
      </c>
      <c r="B246" s="102" t="s">
        <v>21918</v>
      </c>
      <c r="C246" s="145" t="s">
        <v>7</v>
      </c>
      <c r="D246" s="535">
        <v>818.71</v>
      </c>
      <c r="E246" s="536">
        <v>5.1999999999999998E-3</v>
      </c>
      <c r="F246" s="535">
        <v>541.01</v>
      </c>
      <c r="G246" s="536">
        <v>0</v>
      </c>
      <c r="H246" s="535">
        <v>642.95000000000005</v>
      </c>
      <c r="I246" s="536">
        <v>6.7000000000000002E-3</v>
      </c>
      <c r="J246" s="535">
        <v>710.08</v>
      </c>
      <c r="K246" s="536">
        <v>0</v>
      </c>
      <c r="L246" s="535">
        <v>687.71</v>
      </c>
      <c r="M246" s="536">
        <v>0</v>
      </c>
      <c r="N246" s="535">
        <v>594.55999999999995</v>
      </c>
      <c r="O246" s="536">
        <v>0</v>
      </c>
      <c r="P246" s="535">
        <v>610.78</v>
      </c>
      <c r="Q246" s="536">
        <v>0</v>
      </c>
      <c r="R246" s="535">
        <v>486.29</v>
      </c>
    </row>
    <row r="247" spans="1:18" ht="12.75">
      <c r="A247" s="145">
        <v>87366</v>
      </c>
      <c r="B247" s="102" t="s">
        <v>21919</v>
      </c>
      <c r="C247" s="145" t="s">
        <v>7</v>
      </c>
      <c r="D247" s="535">
        <v>849.11</v>
      </c>
      <c r="E247" s="536">
        <v>0</v>
      </c>
      <c r="F247" s="535">
        <v>613.41</v>
      </c>
      <c r="G247" s="536">
        <v>0</v>
      </c>
      <c r="H247" s="535">
        <v>708.24</v>
      </c>
      <c r="I247" s="536">
        <v>6.9999999999999999E-4</v>
      </c>
      <c r="J247" s="535">
        <v>723.77</v>
      </c>
      <c r="K247" s="536">
        <v>0</v>
      </c>
      <c r="L247" s="535">
        <v>711.64</v>
      </c>
      <c r="M247" s="536">
        <v>0</v>
      </c>
      <c r="N247" s="535">
        <v>657.1</v>
      </c>
      <c r="O247" s="536">
        <v>0</v>
      </c>
      <c r="P247" s="535">
        <v>698.59</v>
      </c>
      <c r="Q247" s="536">
        <v>0</v>
      </c>
      <c r="R247" s="535">
        <v>591.09</v>
      </c>
    </row>
    <row r="248" spans="1:18" ht="12.75">
      <c r="A248" s="145">
        <v>100448</v>
      </c>
      <c r="B248" s="102" t="s">
        <v>21920</v>
      </c>
      <c r="C248" s="145" t="s">
        <v>7</v>
      </c>
      <c r="D248" s="535">
        <v>0</v>
      </c>
      <c r="E248" s="536"/>
      <c r="F248" s="535">
        <v>0</v>
      </c>
      <c r="G248" s="536"/>
      <c r="H248" s="535">
        <v>0</v>
      </c>
      <c r="I248" s="536"/>
      <c r="J248" s="535">
        <v>0</v>
      </c>
      <c r="K248" s="536"/>
      <c r="L248" s="535">
        <v>0</v>
      </c>
      <c r="M248" s="536"/>
      <c r="N248" s="535">
        <v>0</v>
      </c>
      <c r="O248" s="536"/>
      <c r="P248" s="535">
        <v>0</v>
      </c>
      <c r="Q248" s="536"/>
      <c r="R248" s="535">
        <v>0</v>
      </c>
    </row>
    <row r="249" spans="1:18" ht="12.75">
      <c r="A249" s="145">
        <v>87283</v>
      </c>
      <c r="B249" s="102" t="s">
        <v>21921</v>
      </c>
      <c r="C249" s="145" t="s">
        <v>7</v>
      </c>
      <c r="D249" s="535">
        <v>692.27</v>
      </c>
      <c r="E249" s="536">
        <v>4.1999999999999997E-3</v>
      </c>
      <c r="F249" s="535">
        <v>463.88</v>
      </c>
      <c r="G249" s="536">
        <v>0</v>
      </c>
      <c r="H249" s="535">
        <v>567.99</v>
      </c>
      <c r="I249" s="536">
        <v>5.8999999999999999E-3</v>
      </c>
      <c r="J249" s="535">
        <v>601.82000000000005</v>
      </c>
      <c r="K249" s="536">
        <v>0</v>
      </c>
      <c r="L249" s="535">
        <v>628.57000000000005</v>
      </c>
      <c r="M249" s="536">
        <v>0</v>
      </c>
      <c r="N249" s="535">
        <v>532.42999999999995</v>
      </c>
      <c r="O249" s="536">
        <v>0</v>
      </c>
      <c r="P249" s="535">
        <v>548.15</v>
      </c>
      <c r="Q249" s="536">
        <v>0</v>
      </c>
      <c r="R249" s="535">
        <v>447.13</v>
      </c>
    </row>
    <row r="250" spans="1:18" ht="12.75">
      <c r="A250" s="145">
        <v>87284</v>
      </c>
      <c r="B250" s="102" t="s">
        <v>21922</v>
      </c>
      <c r="C250" s="145" t="s">
        <v>7</v>
      </c>
      <c r="D250" s="535">
        <v>685.62</v>
      </c>
      <c r="E250" s="536">
        <v>8.9999999999999993E-3</v>
      </c>
      <c r="F250" s="535">
        <v>460.14</v>
      </c>
      <c r="G250" s="536">
        <v>0</v>
      </c>
      <c r="H250" s="535">
        <v>550.82000000000005</v>
      </c>
      <c r="I250" s="536">
        <v>1.21E-2</v>
      </c>
      <c r="J250" s="535">
        <v>596.05999999999995</v>
      </c>
      <c r="K250" s="536">
        <v>0</v>
      </c>
      <c r="L250" s="535">
        <v>599.83000000000004</v>
      </c>
      <c r="M250" s="536">
        <v>0</v>
      </c>
      <c r="N250" s="535">
        <v>516.87</v>
      </c>
      <c r="O250" s="536">
        <v>0</v>
      </c>
      <c r="P250" s="535">
        <v>536.63</v>
      </c>
      <c r="Q250" s="536">
        <v>0</v>
      </c>
      <c r="R250" s="535">
        <v>428.22</v>
      </c>
    </row>
    <row r="251" spans="1:18" ht="12.75">
      <c r="A251" s="145">
        <v>87329</v>
      </c>
      <c r="B251" s="102" t="s">
        <v>21923</v>
      </c>
      <c r="C251" s="145" t="s">
        <v>7</v>
      </c>
      <c r="D251" s="535">
        <v>731.78</v>
      </c>
      <c r="E251" s="536">
        <v>1.11E-2</v>
      </c>
      <c r="F251" s="535">
        <v>496.35</v>
      </c>
      <c r="G251" s="536">
        <v>0</v>
      </c>
      <c r="H251" s="535">
        <v>629.4</v>
      </c>
      <c r="I251" s="536">
        <v>1.37E-2</v>
      </c>
      <c r="J251" s="535">
        <v>636.67999999999995</v>
      </c>
      <c r="K251" s="536">
        <v>0</v>
      </c>
      <c r="L251" s="535">
        <v>705.42</v>
      </c>
      <c r="M251" s="536">
        <v>0</v>
      </c>
      <c r="N251" s="535">
        <v>587.11</v>
      </c>
      <c r="O251" s="536">
        <v>0</v>
      </c>
      <c r="P251" s="535">
        <v>596.76</v>
      </c>
      <c r="Q251" s="536">
        <v>0</v>
      </c>
      <c r="R251" s="535">
        <v>512.29999999999995</v>
      </c>
    </row>
    <row r="252" spans="1:18" ht="12.75">
      <c r="A252" s="145">
        <v>87330</v>
      </c>
      <c r="B252" s="102" t="s">
        <v>21924</v>
      </c>
      <c r="C252" s="145" t="s">
        <v>7</v>
      </c>
      <c r="D252" s="535">
        <v>662.38</v>
      </c>
      <c r="E252" s="536">
        <v>6.4999999999999997E-3</v>
      </c>
      <c r="F252" s="535">
        <v>443.32</v>
      </c>
      <c r="G252" s="536">
        <v>0</v>
      </c>
      <c r="H252" s="535">
        <v>527.89</v>
      </c>
      <c r="I252" s="536">
        <v>8.9999999999999993E-3</v>
      </c>
      <c r="J252" s="535">
        <v>575.76</v>
      </c>
      <c r="K252" s="536">
        <v>0</v>
      </c>
      <c r="L252" s="535">
        <v>574.01</v>
      </c>
      <c r="M252" s="536">
        <v>0</v>
      </c>
      <c r="N252" s="535">
        <v>495.61</v>
      </c>
      <c r="O252" s="536">
        <v>0</v>
      </c>
      <c r="P252" s="535">
        <v>514.85</v>
      </c>
      <c r="Q252" s="536">
        <v>0</v>
      </c>
      <c r="R252" s="535">
        <v>407.79</v>
      </c>
    </row>
    <row r="253" spans="1:18" ht="12.75">
      <c r="A253" s="145">
        <v>87375</v>
      </c>
      <c r="B253" s="102" t="s">
        <v>21925</v>
      </c>
      <c r="C253" s="145" t="s">
        <v>7</v>
      </c>
      <c r="D253" s="535">
        <v>949.07</v>
      </c>
      <c r="E253" s="536">
        <v>0</v>
      </c>
      <c r="F253" s="535">
        <v>679.11</v>
      </c>
      <c r="G253" s="536">
        <v>0</v>
      </c>
      <c r="H253" s="535">
        <v>781.76</v>
      </c>
      <c r="I253" s="536">
        <v>0</v>
      </c>
      <c r="J253" s="535">
        <v>810.61</v>
      </c>
      <c r="K253" s="536">
        <v>0</v>
      </c>
      <c r="L253" s="535">
        <v>788.87</v>
      </c>
      <c r="M253" s="536">
        <v>0</v>
      </c>
      <c r="N253" s="535">
        <v>726.52</v>
      </c>
      <c r="O253" s="536">
        <v>0</v>
      </c>
      <c r="P253" s="535">
        <v>772.62</v>
      </c>
      <c r="Q253" s="536">
        <v>0</v>
      </c>
      <c r="R253" s="535">
        <v>644.19000000000005</v>
      </c>
    </row>
    <row r="254" spans="1:18" ht="12.75">
      <c r="A254" s="145">
        <v>100456</v>
      </c>
      <c r="B254" s="102" t="s">
        <v>21926</v>
      </c>
      <c r="C254" s="145" t="s">
        <v>7</v>
      </c>
      <c r="D254" s="535">
        <v>0</v>
      </c>
      <c r="E254" s="536"/>
      <c r="F254" s="535">
        <v>0</v>
      </c>
      <c r="G254" s="536"/>
      <c r="H254" s="535">
        <v>0</v>
      </c>
      <c r="I254" s="536"/>
      <c r="J254" s="535">
        <v>0</v>
      </c>
      <c r="K254" s="536"/>
      <c r="L254" s="535">
        <v>0</v>
      </c>
      <c r="M254" s="536"/>
      <c r="N254" s="535">
        <v>0</v>
      </c>
      <c r="O254" s="536"/>
      <c r="P254" s="535">
        <v>0</v>
      </c>
      <c r="Q254" s="536"/>
      <c r="R254" s="535">
        <v>0</v>
      </c>
    </row>
    <row r="255" spans="1:18" ht="12.75">
      <c r="A255" s="145">
        <v>87307</v>
      </c>
      <c r="B255" s="102" t="s">
        <v>21927</v>
      </c>
      <c r="C255" s="145" t="s">
        <v>7</v>
      </c>
      <c r="D255" s="535">
        <v>802.03</v>
      </c>
      <c r="E255" s="536">
        <v>2.8999999999999998E-3</v>
      </c>
      <c r="F255" s="535">
        <v>535.22</v>
      </c>
      <c r="G255" s="536">
        <v>0</v>
      </c>
      <c r="H255" s="535">
        <v>654.75</v>
      </c>
      <c r="I255" s="536">
        <v>3.5000000000000001E-3</v>
      </c>
      <c r="J255" s="535">
        <v>696.79</v>
      </c>
      <c r="K255" s="536">
        <v>0</v>
      </c>
      <c r="L255" s="535">
        <v>722.91</v>
      </c>
      <c r="M255" s="536">
        <v>0</v>
      </c>
      <c r="N255" s="535">
        <v>612.91</v>
      </c>
      <c r="O255" s="536">
        <v>0</v>
      </c>
      <c r="P255" s="535">
        <v>632.12</v>
      </c>
      <c r="Q255" s="536">
        <v>0</v>
      </c>
      <c r="R255" s="535">
        <v>512.41</v>
      </c>
    </row>
    <row r="256" spans="1:18" ht="12.75">
      <c r="A256" s="145">
        <v>87308</v>
      </c>
      <c r="B256" s="102" t="s">
        <v>21928</v>
      </c>
      <c r="C256" s="145" t="s">
        <v>7</v>
      </c>
      <c r="D256" s="535">
        <v>790.7</v>
      </c>
      <c r="E256" s="536">
        <v>8.6999999999999994E-3</v>
      </c>
      <c r="F256" s="535">
        <v>529.71</v>
      </c>
      <c r="G256" s="536">
        <v>0</v>
      </c>
      <c r="H256" s="535">
        <v>633.20000000000005</v>
      </c>
      <c r="I256" s="536">
        <v>1.09E-2</v>
      </c>
      <c r="J256" s="535">
        <v>687.49</v>
      </c>
      <c r="K256" s="536">
        <v>0</v>
      </c>
      <c r="L256" s="535">
        <v>688.87</v>
      </c>
      <c r="M256" s="536">
        <v>0</v>
      </c>
      <c r="N256" s="535">
        <v>593.96</v>
      </c>
      <c r="O256" s="536">
        <v>0</v>
      </c>
      <c r="P256" s="535">
        <v>616.83000000000004</v>
      </c>
      <c r="Q256" s="536">
        <v>0</v>
      </c>
      <c r="R256" s="535">
        <v>490.68</v>
      </c>
    </row>
    <row r="257" spans="1:18" ht="12.75">
      <c r="A257" s="145">
        <v>87348</v>
      </c>
      <c r="B257" s="102" t="s">
        <v>21929</v>
      </c>
      <c r="C257" s="145" t="s">
        <v>7</v>
      </c>
      <c r="D257" s="535">
        <v>830.36</v>
      </c>
      <c r="E257" s="536">
        <v>9.7999999999999997E-3</v>
      </c>
      <c r="F257" s="535">
        <v>560.70000000000005</v>
      </c>
      <c r="G257" s="536">
        <v>0</v>
      </c>
      <c r="H257" s="535">
        <v>706.15</v>
      </c>
      <c r="I257" s="536">
        <v>1.1599999999999999E-2</v>
      </c>
      <c r="J257" s="535">
        <v>722.24</v>
      </c>
      <c r="K257" s="536">
        <v>0</v>
      </c>
      <c r="L257" s="535">
        <v>788.79</v>
      </c>
      <c r="M257" s="536">
        <v>0</v>
      </c>
      <c r="N257" s="535">
        <v>659.04</v>
      </c>
      <c r="O257" s="536">
        <v>0</v>
      </c>
      <c r="P257" s="535">
        <v>672.4</v>
      </c>
      <c r="Q257" s="536">
        <v>0</v>
      </c>
      <c r="R257" s="535">
        <v>569.72</v>
      </c>
    </row>
    <row r="258" spans="1:18" ht="12.75">
      <c r="A258" s="145">
        <v>87349</v>
      </c>
      <c r="B258" s="102" t="s">
        <v>21930</v>
      </c>
      <c r="C258" s="145" t="s">
        <v>7</v>
      </c>
      <c r="D258" s="535">
        <v>753.44</v>
      </c>
      <c r="E258" s="536">
        <v>5.3E-3</v>
      </c>
      <c r="F258" s="535">
        <v>501.54</v>
      </c>
      <c r="G258" s="536">
        <v>0</v>
      </c>
      <c r="H258" s="535">
        <v>590.20000000000005</v>
      </c>
      <c r="I258" s="536">
        <v>6.7000000000000002E-3</v>
      </c>
      <c r="J258" s="535">
        <v>655.05999999999995</v>
      </c>
      <c r="K258" s="536">
        <v>0</v>
      </c>
      <c r="L258" s="535">
        <v>638.66999999999996</v>
      </c>
      <c r="M258" s="536">
        <v>0</v>
      </c>
      <c r="N258" s="535">
        <v>554.85</v>
      </c>
      <c r="O258" s="536">
        <v>0</v>
      </c>
      <c r="P258" s="535">
        <v>578.91</v>
      </c>
      <c r="Q258" s="536">
        <v>0</v>
      </c>
      <c r="R258" s="535">
        <v>449.27</v>
      </c>
    </row>
    <row r="259" spans="1:18" ht="12.75">
      <c r="A259" s="145">
        <v>87365</v>
      </c>
      <c r="B259" s="102" t="s">
        <v>21931</v>
      </c>
      <c r="C259" s="145" t="s">
        <v>7</v>
      </c>
      <c r="D259" s="535">
        <v>800.31</v>
      </c>
      <c r="E259" s="536">
        <v>0</v>
      </c>
      <c r="F259" s="535">
        <v>582.16999999999996</v>
      </c>
      <c r="G259" s="536">
        <v>0</v>
      </c>
      <c r="H259" s="535">
        <v>668.53</v>
      </c>
      <c r="I259" s="536">
        <v>5.9999999999999995E-4</v>
      </c>
      <c r="J259" s="535">
        <v>682.97</v>
      </c>
      <c r="K259" s="536">
        <v>0</v>
      </c>
      <c r="L259" s="535">
        <v>676.02</v>
      </c>
      <c r="M259" s="536">
        <v>0</v>
      </c>
      <c r="N259" s="535">
        <v>626.41999999999996</v>
      </c>
      <c r="O259" s="536">
        <v>0</v>
      </c>
      <c r="P259" s="535">
        <v>672.17</v>
      </c>
      <c r="Q259" s="536">
        <v>0</v>
      </c>
      <c r="R259" s="535">
        <v>561.83000000000004</v>
      </c>
    </row>
    <row r="260" spans="1:18" ht="12.75">
      <c r="A260" s="145">
        <v>100447</v>
      </c>
      <c r="B260" s="102" t="s">
        <v>21932</v>
      </c>
      <c r="C260" s="145" t="s">
        <v>7</v>
      </c>
      <c r="D260" s="535">
        <v>0</v>
      </c>
      <c r="E260" s="536"/>
      <c r="F260" s="535">
        <v>0</v>
      </c>
      <c r="G260" s="536"/>
      <c r="H260" s="535">
        <v>0</v>
      </c>
      <c r="I260" s="536"/>
      <c r="J260" s="535">
        <v>0</v>
      </c>
      <c r="K260" s="536"/>
      <c r="L260" s="535">
        <v>0</v>
      </c>
      <c r="M260" s="536"/>
      <c r="N260" s="535">
        <v>0</v>
      </c>
      <c r="O260" s="536"/>
      <c r="P260" s="535">
        <v>0</v>
      </c>
      <c r="Q260" s="536"/>
      <c r="R260" s="535">
        <v>0</v>
      </c>
    </row>
    <row r="261" spans="1:18" ht="12.75">
      <c r="A261" s="145">
        <v>87280</v>
      </c>
      <c r="B261" s="102" t="s">
        <v>21933</v>
      </c>
      <c r="C261" s="145" t="s">
        <v>7</v>
      </c>
      <c r="D261" s="535">
        <v>659.39</v>
      </c>
      <c r="E261" s="536">
        <v>3.5000000000000001E-3</v>
      </c>
      <c r="F261" s="535">
        <v>445.03</v>
      </c>
      <c r="G261" s="536">
        <v>0</v>
      </c>
      <c r="H261" s="535">
        <v>549.86</v>
      </c>
      <c r="I261" s="536">
        <v>4.8999999999999998E-3</v>
      </c>
      <c r="J261" s="535">
        <v>573.80999999999995</v>
      </c>
      <c r="K261" s="536">
        <v>0</v>
      </c>
      <c r="L261" s="535">
        <v>617.05999999999995</v>
      </c>
      <c r="M261" s="536">
        <v>0</v>
      </c>
      <c r="N261" s="535">
        <v>520.21</v>
      </c>
      <c r="O261" s="536">
        <v>0</v>
      </c>
      <c r="P261" s="535">
        <v>539.72</v>
      </c>
      <c r="Q261" s="536">
        <v>0</v>
      </c>
      <c r="R261" s="535">
        <v>439.84</v>
      </c>
    </row>
    <row r="262" spans="1:18" ht="12.75">
      <c r="A262" s="145">
        <v>87281</v>
      </c>
      <c r="B262" s="102" t="s">
        <v>21934</v>
      </c>
      <c r="C262" s="145" t="s">
        <v>7</v>
      </c>
      <c r="D262" s="535">
        <v>653.41</v>
      </c>
      <c r="E262" s="536">
        <v>1.06E-2</v>
      </c>
      <c r="F262" s="535">
        <v>443.13</v>
      </c>
      <c r="G262" s="536">
        <v>0</v>
      </c>
      <c r="H262" s="535">
        <v>532.79</v>
      </c>
      <c r="I262" s="536">
        <v>1.38E-2</v>
      </c>
      <c r="J262" s="535">
        <v>569.16</v>
      </c>
      <c r="K262" s="536">
        <v>0</v>
      </c>
      <c r="L262" s="535">
        <v>588.02</v>
      </c>
      <c r="M262" s="536">
        <v>0</v>
      </c>
      <c r="N262" s="535">
        <v>505.47</v>
      </c>
      <c r="O262" s="536">
        <v>0</v>
      </c>
      <c r="P262" s="535">
        <v>528.75</v>
      </c>
      <c r="Q262" s="536">
        <v>0</v>
      </c>
      <c r="R262" s="535">
        <v>421.69</v>
      </c>
    </row>
    <row r="263" spans="1:18" ht="12.75">
      <c r="A263" s="145">
        <v>87327</v>
      </c>
      <c r="B263" s="102" t="s">
        <v>21935</v>
      </c>
      <c r="C263" s="145" t="s">
        <v>7</v>
      </c>
      <c r="D263" s="535">
        <v>680.14</v>
      </c>
      <c r="E263" s="536">
        <v>1.11E-2</v>
      </c>
      <c r="F263" s="535">
        <v>463.5</v>
      </c>
      <c r="G263" s="536">
        <v>0</v>
      </c>
      <c r="H263" s="535">
        <v>582.87</v>
      </c>
      <c r="I263" s="536">
        <v>1.3599999999999999E-2</v>
      </c>
      <c r="J263" s="535">
        <v>592.9</v>
      </c>
      <c r="K263" s="536">
        <v>0</v>
      </c>
      <c r="L263" s="535">
        <v>658.3</v>
      </c>
      <c r="M263" s="536">
        <v>0</v>
      </c>
      <c r="N263" s="535">
        <v>550.1</v>
      </c>
      <c r="O263" s="536">
        <v>0</v>
      </c>
      <c r="P263" s="535">
        <v>565.59</v>
      </c>
      <c r="Q263" s="536">
        <v>0</v>
      </c>
      <c r="R263" s="535">
        <v>475.77</v>
      </c>
    </row>
    <row r="264" spans="1:18" ht="12.75">
      <c r="A264" s="145">
        <v>87328</v>
      </c>
      <c r="B264" s="102" t="s">
        <v>21936</v>
      </c>
      <c r="C264" s="145" t="s">
        <v>7</v>
      </c>
      <c r="D264" s="535">
        <v>619.25</v>
      </c>
      <c r="E264" s="536">
        <v>6.4999999999999997E-3</v>
      </c>
      <c r="F264" s="535">
        <v>417.09</v>
      </c>
      <c r="G264" s="536">
        <v>0</v>
      </c>
      <c r="H264" s="535">
        <v>492.81</v>
      </c>
      <c r="I264" s="536">
        <v>9.1000000000000004E-3</v>
      </c>
      <c r="J264" s="535">
        <v>539.38</v>
      </c>
      <c r="K264" s="536">
        <v>0</v>
      </c>
      <c r="L264" s="535">
        <v>541.07000000000005</v>
      </c>
      <c r="M264" s="536">
        <v>0</v>
      </c>
      <c r="N264" s="535">
        <v>468.93</v>
      </c>
      <c r="O264" s="536">
        <v>0</v>
      </c>
      <c r="P264" s="535">
        <v>493.18</v>
      </c>
      <c r="Q264" s="536">
        <v>0</v>
      </c>
      <c r="R264" s="535">
        <v>382.91</v>
      </c>
    </row>
    <row r="265" spans="1:18" ht="12.75">
      <c r="A265" s="145">
        <v>87410</v>
      </c>
      <c r="B265" s="102" t="s">
        <v>21937</v>
      </c>
      <c r="C265" s="145" t="s">
        <v>7</v>
      </c>
      <c r="D265" s="535">
        <v>1104.17</v>
      </c>
      <c r="E265" s="536">
        <v>3.9399999999999998E-2</v>
      </c>
      <c r="F265" s="535">
        <v>991.43</v>
      </c>
      <c r="G265" s="536">
        <v>0</v>
      </c>
      <c r="H265" s="535">
        <v>993.49</v>
      </c>
      <c r="I265" s="536">
        <v>4.3799999999999999E-2</v>
      </c>
      <c r="J265" s="535">
        <v>892.13</v>
      </c>
      <c r="K265" s="536">
        <v>0</v>
      </c>
      <c r="L265" s="535">
        <v>956.67</v>
      </c>
      <c r="M265" s="536">
        <v>0</v>
      </c>
      <c r="N265" s="535">
        <v>919.81</v>
      </c>
      <c r="O265" s="536">
        <v>0</v>
      </c>
      <c r="P265" s="535">
        <v>861.36</v>
      </c>
      <c r="Q265" s="536">
        <v>0</v>
      </c>
      <c r="R265" s="535">
        <v>908.02</v>
      </c>
    </row>
    <row r="266" spans="1:18" ht="12.75">
      <c r="A266" s="145">
        <v>95577</v>
      </c>
      <c r="B266" s="102" t="s">
        <v>21938</v>
      </c>
      <c r="C266" s="145" t="s">
        <v>3</v>
      </c>
      <c r="D266" s="535">
        <v>13.47</v>
      </c>
      <c r="E266" s="536">
        <v>8.2000000000000007E-3</v>
      </c>
      <c r="F266" s="535">
        <v>11.94</v>
      </c>
      <c r="G266" s="536">
        <v>9.1999999999999998E-3</v>
      </c>
      <c r="H266" s="535">
        <v>12.21</v>
      </c>
      <c r="I266" s="536">
        <v>8.9999999999999993E-3</v>
      </c>
      <c r="J266" s="535">
        <v>12.19</v>
      </c>
      <c r="K266" s="536">
        <v>8.9999999999999993E-3</v>
      </c>
      <c r="L266" s="535">
        <v>9.92</v>
      </c>
      <c r="M266" s="536">
        <v>0</v>
      </c>
      <c r="N266" s="535">
        <v>10.02</v>
      </c>
      <c r="O266" s="536">
        <v>1.0999999999999999E-2</v>
      </c>
      <c r="P266" s="535">
        <v>10.57</v>
      </c>
      <c r="Q266" s="536">
        <v>1.04E-2</v>
      </c>
      <c r="R266" s="535">
        <v>12.18</v>
      </c>
    </row>
    <row r="267" spans="1:18" ht="12.75">
      <c r="A267" s="145">
        <v>95578</v>
      </c>
      <c r="B267" s="102" t="s">
        <v>21939</v>
      </c>
      <c r="C267" s="145" t="s">
        <v>3</v>
      </c>
      <c r="D267" s="535">
        <v>11.27</v>
      </c>
      <c r="E267" s="536">
        <v>7.1000000000000004E-3</v>
      </c>
      <c r="F267" s="535">
        <v>10.01</v>
      </c>
      <c r="G267" s="536">
        <v>8.0000000000000002E-3</v>
      </c>
      <c r="H267" s="535">
        <v>10.17</v>
      </c>
      <c r="I267" s="536">
        <v>7.9000000000000008E-3</v>
      </c>
      <c r="J267" s="535">
        <v>10.23</v>
      </c>
      <c r="K267" s="536">
        <v>7.7999999999999996E-3</v>
      </c>
      <c r="L267" s="535">
        <v>8.15</v>
      </c>
      <c r="M267" s="536">
        <v>0</v>
      </c>
      <c r="N267" s="535">
        <v>8.25</v>
      </c>
      <c r="O267" s="536">
        <v>9.7000000000000003E-3</v>
      </c>
      <c r="P267" s="535">
        <v>8.7200000000000006</v>
      </c>
      <c r="Q267" s="536">
        <v>9.1999999999999998E-3</v>
      </c>
      <c r="R267" s="535">
        <v>10.11</v>
      </c>
    </row>
    <row r="268" spans="1:18" ht="12.75">
      <c r="A268" s="145">
        <v>95579</v>
      </c>
      <c r="B268" s="102" t="s">
        <v>21940</v>
      </c>
      <c r="C268" s="145" t="s">
        <v>3</v>
      </c>
      <c r="D268" s="535">
        <v>10.91</v>
      </c>
      <c r="E268" s="536">
        <v>3.7000000000000002E-3</v>
      </c>
      <c r="F268" s="535">
        <v>9.6999999999999993</v>
      </c>
      <c r="G268" s="536">
        <v>4.1000000000000003E-3</v>
      </c>
      <c r="H268" s="535">
        <v>9.7899999999999991</v>
      </c>
      <c r="I268" s="536">
        <v>4.1000000000000003E-3</v>
      </c>
      <c r="J268" s="535">
        <v>9.93</v>
      </c>
      <c r="K268" s="536">
        <v>4.0000000000000001E-3</v>
      </c>
      <c r="L268" s="535">
        <v>7.8</v>
      </c>
      <c r="M268" s="536">
        <v>0</v>
      </c>
      <c r="N268" s="535">
        <v>7.92</v>
      </c>
      <c r="O268" s="536">
        <v>5.1000000000000004E-3</v>
      </c>
      <c r="P268" s="535">
        <v>8.36</v>
      </c>
      <c r="Q268" s="536">
        <v>4.7999999999999996E-3</v>
      </c>
      <c r="R268" s="535">
        <v>9.7799999999999994</v>
      </c>
    </row>
    <row r="269" spans="1:18" ht="12.75">
      <c r="A269" s="145">
        <v>95580</v>
      </c>
      <c r="B269" s="102" t="s">
        <v>21941</v>
      </c>
      <c r="C269" s="145" t="s">
        <v>3</v>
      </c>
      <c r="D269" s="535">
        <v>12.59</v>
      </c>
      <c r="E269" s="536">
        <v>1.6000000000000001E-3</v>
      </c>
      <c r="F269" s="535">
        <v>11.2</v>
      </c>
      <c r="G269" s="536">
        <v>1.8E-3</v>
      </c>
      <c r="H269" s="535">
        <v>11.28</v>
      </c>
      <c r="I269" s="536">
        <v>1.8E-3</v>
      </c>
      <c r="J269" s="535">
        <v>11.48</v>
      </c>
      <c r="K269" s="536">
        <v>1.6999999999999999E-3</v>
      </c>
      <c r="L269" s="535">
        <v>8.92</v>
      </c>
      <c r="M269" s="536">
        <v>0</v>
      </c>
      <c r="N269" s="535">
        <v>9.09</v>
      </c>
      <c r="O269" s="536">
        <v>2.2000000000000001E-3</v>
      </c>
      <c r="P269" s="535">
        <v>9.6</v>
      </c>
      <c r="Q269" s="536">
        <v>2.0999999999999999E-3</v>
      </c>
      <c r="R269" s="535">
        <v>11.25</v>
      </c>
    </row>
    <row r="270" spans="1:18" ht="12.75">
      <c r="A270" s="145">
        <v>95581</v>
      </c>
      <c r="B270" s="102" t="s">
        <v>21942</v>
      </c>
      <c r="C270" s="145" t="s">
        <v>3</v>
      </c>
      <c r="D270" s="535">
        <v>12.54</v>
      </c>
      <c r="E270" s="536">
        <v>8.0000000000000004E-4</v>
      </c>
      <c r="F270" s="535">
        <v>11.16</v>
      </c>
      <c r="G270" s="536">
        <v>8.9999999999999998E-4</v>
      </c>
      <c r="H270" s="535">
        <v>11.23</v>
      </c>
      <c r="I270" s="536">
        <v>8.9999999999999998E-4</v>
      </c>
      <c r="J270" s="535">
        <v>11.44</v>
      </c>
      <c r="K270" s="536">
        <v>8.9999999999999998E-4</v>
      </c>
      <c r="L270" s="535">
        <v>8.86</v>
      </c>
      <c r="M270" s="536">
        <v>0</v>
      </c>
      <c r="N270" s="535">
        <v>9.0500000000000007</v>
      </c>
      <c r="O270" s="536">
        <v>1.1000000000000001E-3</v>
      </c>
      <c r="P270" s="535">
        <v>9.5399999999999991</v>
      </c>
      <c r="Q270" s="536">
        <v>1E-3</v>
      </c>
      <c r="R270" s="535">
        <v>11.2</v>
      </c>
    </row>
    <row r="271" spans="1:18" ht="12.75">
      <c r="A271" s="145">
        <v>95582</v>
      </c>
      <c r="B271" s="102" t="s">
        <v>21943</v>
      </c>
      <c r="C271" s="145" t="s">
        <v>3</v>
      </c>
      <c r="D271" s="535">
        <v>13.67</v>
      </c>
      <c r="E271" s="536">
        <v>0</v>
      </c>
      <c r="F271" s="535">
        <v>12.16</v>
      </c>
      <c r="G271" s="536">
        <v>0</v>
      </c>
      <c r="H271" s="535">
        <v>12.21</v>
      </c>
      <c r="I271" s="536">
        <v>0</v>
      </c>
      <c r="J271" s="535">
        <v>12.46</v>
      </c>
      <c r="K271" s="536">
        <v>0</v>
      </c>
      <c r="L271" s="535">
        <v>9.6199999999999992</v>
      </c>
      <c r="M271" s="536">
        <v>0</v>
      </c>
      <c r="N271" s="535">
        <v>9.84</v>
      </c>
      <c r="O271" s="536">
        <v>0</v>
      </c>
      <c r="P271" s="535">
        <v>10.37</v>
      </c>
      <c r="Q271" s="536">
        <v>0</v>
      </c>
      <c r="R271" s="535">
        <v>12.2</v>
      </c>
    </row>
    <row r="272" spans="1:18" ht="12.75">
      <c r="A272" s="145">
        <v>95576</v>
      </c>
      <c r="B272" s="102" t="s">
        <v>21944</v>
      </c>
      <c r="C272" s="145" t="s">
        <v>3</v>
      </c>
      <c r="D272" s="535">
        <v>15.73</v>
      </c>
      <c r="E272" s="536">
        <v>1.0200000000000001E-2</v>
      </c>
      <c r="F272" s="535">
        <v>13.87</v>
      </c>
      <c r="G272" s="536">
        <v>1.15E-2</v>
      </c>
      <c r="H272" s="535">
        <v>14.41</v>
      </c>
      <c r="I272" s="536">
        <v>1.11E-2</v>
      </c>
      <c r="J272" s="535">
        <v>14.12</v>
      </c>
      <c r="K272" s="536">
        <v>1.1299999999999999E-2</v>
      </c>
      <c r="L272" s="535">
        <v>12</v>
      </c>
      <c r="M272" s="536">
        <v>0</v>
      </c>
      <c r="N272" s="535">
        <v>12.02</v>
      </c>
      <c r="O272" s="536">
        <v>1.3299999999999999E-2</v>
      </c>
      <c r="P272" s="535">
        <v>12.69</v>
      </c>
      <c r="Q272" s="536">
        <v>1.26E-2</v>
      </c>
      <c r="R272" s="535">
        <v>14.36</v>
      </c>
    </row>
    <row r="273" spans="1:18" ht="12.75">
      <c r="A273" s="145">
        <v>95583</v>
      </c>
      <c r="B273" s="102" t="s">
        <v>21945</v>
      </c>
      <c r="C273" s="145" t="s">
        <v>3</v>
      </c>
      <c r="D273" s="535">
        <v>19.32</v>
      </c>
      <c r="E273" s="536">
        <v>1.35E-2</v>
      </c>
      <c r="F273" s="535">
        <v>16.84</v>
      </c>
      <c r="G273" s="536">
        <v>1.54E-2</v>
      </c>
      <c r="H273" s="535">
        <v>18.309999999999999</v>
      </c>
      <c r="I273" s="536">
        <v>1.4200000000000001E-2</v>
      </c>
      <c r="J273" s="535">
        <v>16.98</v>
      </c>
      <c r="K273" s="536">
        <v>1.5299999999999999E-2</v>
      </c>
      <c r="L273" s="535">
        <v>16.350000000000001</v>
      </c>
      <c r="M273" s="536">
        <v>0</v>
      </c>
      <c r="N273" s="535">
        <v>15.9</v>
      </c>
      <c r="O273" s="536">
        <v>1.6400000000000001E-2</v>
      </c>
      <c r="P273" s="535">
        <v>16.84</v>
      </c>
      <c r="Q273" s="536">
        <v>1.54E-2</v>
      </c>
      <c r="R273" s="535">
        <v>18.3</v>
      </c>
    </row>
    <row r="274" spans="1:18" ht="12.75">
      <c r="A274" s="145">
        <v>95584</v>
      </c>
      <c r="B274" s="102" t="s">
        <v>21946</v>
      </c>
      <c r="C274" s="145" t="s">
        <v>3</v>
      </c>
      <c r="D274" s="535">
        <v>17.239999999999998</v>
      </c>
      <c r="E274" s="536">
        <v>1.2200000000000001E-2</v>
      </c>
      <c r="F274" s="535">
        <v>15.14</v>
      </c>
      <c r="G274" s="536">
        <v>1.3899999999999999E-2</v>
      </c>
      <c r="H274" s="535">
        <v>16.04</v>
      </c>
      <c r="I274" s="536">
        <v>1.3100000000000001E-2</v>
      </c>
      <c r="J274" s="535">
        <v>15.36</v>
      </c>
      <c r="K274" s="536">
        <v>1.37E-2</v>
      </c>
      <c r="L274" s="535">
        <v>13.79</v>
      </c>
      <c r="M274" s="536">
        <v>0</v>
      </c>
      <c r="N274" s="535">
        <v>13.62</v>
      </c>
      <c r="O274" s="536">
        <v>1.54E-2</v>
      </c>
      <c r="P274" s="535">
        <v>14.39</v>
      </c>
      <c r="Q274" s="536">
        <v>1.46E-2</v>
      </c>
      <c r="R274" s="535">
        <v>16.010000000000002</v>
      </c>
    </row>
    <row r="275" spans="1:18" ht="12.75">
      <c r="A275" s="145">
        <v>95593</v>
      </c>
      <c r="B275" s="102" t="s">
        <v>21947</v>
      </c>
      <c r="C275" s="145" t="s">
        <v>3</v>
      </c>
      <c r="D275" s="535">
        <v>17.239999999999998</v>
      </c>
      <c r="E275" s="536">
        <v>1.2200000000000001E-2</v>
      </c>
      <c r="F275" s="535">
        <v>15.14</v>
      </c>
      <c r="G275" s="536">
        <v>1.3899999999999999E-2</v>
      </c>
      <c r="H275" s="535">
        <v>16.04</v>
      </c>
      <c r="I275" s="536">
        <v>1.3100000000000001E-2</v>
      </c>
      <c r="J275" s="535">
        <v>15.36</v>
      </c>
      <c r="K275" s="536">
        <v>1.37E-2</v>
      </c>
      <c r="L275" s="535">
        <v>13.79</v>
      </c>
      <c r="M275" s="536">
        <v>0</v>
      </c>
      <c r="N275" s="535">
        <v>13.62</v>
      </c>
      <c r="O275" s="536">
        <v>1.54E-2</v>
      </c>
      <c r="P275" s="535">
        <v>14.39</v>
      </c>
      <c r="Q275" s="536">
        <v>1.46E-2</v>
      </c>
      <c r="R275" s="535">
        <v>16.010000000000002</v>
      </c>
    </row>
    <row r="276" spans="1:18" ht="12.75">
      <c r="A276" s="145">
        <v>95592</v>
      </c>
      <c r="B276" s="102" t="s">
        <v>21948</v>
      </c>
      <c r="C276" s="145" t="s">
        <v>3</v>
      </c>
      <c r="D276" s="535">
        <v>19.32</v>
      </c>
      <c r="E276" s="536">
        <v>1.35E-2</v>
      </c>
      <c r="F276" s="535">
        <v>16.84</v>
      </c>
      <c r="G276" s="536">
        <v>1.54E-2</v>
      </c>
      <c r="H276" s="535">
        <v>18.309999999999999</v>
      </c>
      <c r="I276" s="536">
        <v>1.4200000000000001E-2</v>
      </c>
      <c r="J276" s="535">
        <v>16.98</v>
      </c>
      <c r="K276" s="536">
        <v>1.5299999999999999E-2</v>
      </c>
      <c r="L276" s="535">
        <v>16.350000000000001</v>
      </c>
      <c r="M276" s="536">
        <v>0</v>
      </c>
      <c r="N276" s="535">
        <v>15.9</v>
      </c>
      <c r="O276" s="536">
        <v>1.6400000000000001E-2</v>
      </c>
      <c r="P276" s="535">
        <v>16.84</v>
      </c>
      <c r="Q276" s="536">
        <v>1.54E-2</v>
      </c>
      <c r="R276" s="535">
        <v>18.3</v>
      </c>
    </row>
    <row r="277" spans="1:18" ht="12.75">
      <c r="A277" s="145">
        <v>92919</v>
      </c>
      <c r="B277" s="102" t="s">
        <v>21949</v>
      </c>
      <c r="C277" s="145" t="s">
        <v>3</v>
      </c>
      <c r="D277" s="535">
        <v>15.03</v>
      </c>
      <c r="E277" s="536">
        <v>7.3000000000000001E-3</v>
      </c>
      <c r="F277" s="535">
        <v>13.26</v>
      </c>
      <c r="G277" s="536">
        <v>8.3000000000000001E-3</v>
      </c>
      <c r="H277" s="535">
        <v>13.79</v>
      </c>
      <c r="I277" s="536">
        <v>8.0000000000000002E-3</v>
      </c>
      <c r="J277" s="535">
        <v>13.49</v>
      </c>
      <c r="K277" s="536">
        <v>8.2000000000000007E-3</v>
      </c>
      <c r="L277" s="535">
        <v>11.52</v>
      </c>
      <c r="M277" s="536">
        <v>0</v>
      </c>
      <c r="N277" s="535">
        <v>11.45</v>
      </c>
      <c r="O277" s="536">
        <v>9.5999999999999992E-3</v>
      </c>
      <c r="P277" s="535">
        <v>12.12</v>
      </c>
      <c r="Q277" s="536">
        <v>9.1000000000000004E-3</v>
      </c>
      <c r="R277" s="535">
        <v>13.75</v>
      </c>
    </row>
    <row r="278" spans="1:18" ht="12.75">
      <c r="A278" s="145">
        <v>92921</v>
      </c>
      <c r="B278" s="102" t="s">
        <v>21950</v>
      </c>
      <c r="C278" s="145" t="s">
        <v>3</v>
      </c>
      <c r="D278" s="535">
        <v>12.46</v>
      </c>
      <c r="E278" s="536">
        <v>6.4000000000000003E-3</v>
      </c>
      <c r="F278" s="535">
        <v>11.02</v>
      </c>
      <c r="G278" s="536">
        <v>7.3000000000000001E-3</v>
      </c>
      <c r="H278" s="535">
        <v>11.37</v>
      </c>
      <c r="I278" s="536">
        <v>7.0000000000000001E-3</v>
      </c>
      <c r="J278" s="535">
        <v>11.22</v>
      </c>
      <c r="K278" s="536">
        <v>7.1000000000000004E-3</v>
      </c>
      <c r="L278" s="535">
        <v>9.36</v>
      </c>
      <c r="M278" s="536">
        <v>0</v>
      </c>
      <c r="N278" s="535">
        <v>9.34</v>
      </c>
      <c r="O278" s="536">
        <v>8.6E-3</v>
      </c>
      <c r="P278" s="535">
        <v>9.89</v>
      </c>
      <c r="Q278" s="536">
        <v>8.0999999999999996E-3</v>
      </c>
      <c r="R278" s="535">
        <v>11.3</v>
      </c>
    </row>
    <row r="279" spans="1:18" ht="12.75">
      <c r="A279" s="145">
        <v>92922</v>
      </c>
      <c r="B279" s="102" t="s">
        <v>21951</v>
      </c>
      <c r="C279" s="145" t="s">
        <v>3</v>
      </c>
      <c r="D279" s="535">
        <v>11.91</v>
      </c>
      <c r="E279" s="536">
        <v>3.3999999999999998E-3</v>
      </c>
      <c r="F279" s="535">
        <v>10.56</v>
      </c>
      <c r="G279" s="536">
        <v>3.8E-3</v>
      </c>
      <c r="H279" s="535">
        <v>10.81</v>
      </c>
      <c r="I279" s="536">
        <v>3.7000000000000002E-3</v>
      </c>
      <c r="J279" s="535">
        <v>10.78</v>
      </c>
      <c r="K279" s="536">
        <v>3.7000000000000002E-3</v>
      </c>
      <c r="L279" s="535">
        <v>8.81</v>
      </c>
      <c r="M279" s="536">
        <v>0</v>
      </c>
      <c r="N279" s="535">
        <v>8.83</v>
      </c>
      <c r="O279" s="536">
        <v>4.4999999999999997E-3</v>
      </c>
      <c r="P279" s="535">
        <v>9.34</v>
      </c>
      <c r="Q279" s="536">
        <v>4.3E-3</v>
      </c>
      <c r="R279" s="535">
        <v>10.78</v>
      </c>
    </row>
    <row r="280" spans="1:18" ht="12.75">
      <c r="A280" s="145">
        <v>92923</v>
      </c>
      <c r="B280" s="102" t="s">
        <v>21952</v>
      </c>
      <c r="C280" s="145" t="s">
        <v>3</v>
      </c>
      <c r="D280" s="535">
        <v>13.4</v>
      </c>
      <c r="E280" s="536">
        <v>1.5E-3</v>
      </c>
      <c r="F280" s="535">
        <v>11.9</v>
      </c>
      <c r="G280" s="536">
        <v>1.6999999999999999E-3</v>
      </c>
      <c r="H280" s="535">
        <v>12.1</v>
      </c>
      <c r="I280" s="536">
        <v>1.6999999999999999E-3</v>
      </c>
      <c r="J280" s="535">
        <v>12.16</v>
      </c>
      <c r="K280" s="536">
        <v>1.6000000000000001E-3</v>
      </c>
      <c r="L280" s="535">
        <v>9.73</v>
      </c>
      <c r="M280" s="536">
        <v>0</v>
      </c>
      <c r="N280" s="535">
        <v>9.82</v>
      </c>
      <c r="O280" s="536">
        <v>2E-3</v>
      </c>
      <c r="P280" s="535">
        <v>10.39</v>
      </c>
      <c r="Q280" s="536">
        <v>1.9E-3</v>
      </c>
      <c r="R280" s="535">
        <v>12.07</v>
      </c>
    </row>
    <row r="281" spans="1:18" ht="12.75">
      <c r="A281" s="145">
        <v>92924</v>
      </c>
      <c r="B281" s="102" t="s">
        <v>21953</v>
      </c>
      <c r="C281" s="145" t="s">
        <v>3</v>
      </c>
      <c r="D281" s="535">
        <v>13.18</v>
      </c>
      <c r="E281" s="536">
        <v>8.0000000000000004E-4</v>
      </c>
      <c r="F281" s="535">
        <v>11.7</v>
      </c>
      <c r="G281" s="536">
        <v>8.9999999999999998E-4</v>
      </c>
      <c r="H281" s="535">
        <v>11.86</v>
      </c>
      <c r="I281" s="536">
        <v>8.0000000000000004E-4</v>
      </c>
      <c r="J281" s="535">
        <v>11.97</v>
      </c>
      <c r="K281" s="536">
        <v>8.0000000000000004E-4</v>
      </c>
      <c r="L281" s="535">
        <v>9.48</v>
      </c>
      <c r="M281" s="536">
        <v>0</v>
      </c>
      <c r="N281" s="535">
        <v>9.6</v>
      </c>
      <c r="O281" s="536">
        <v>1E-3</v>
      </c>
      <c r="P281" s="535">
        <v>10.16</v>
      </c>
      <c r="Q281" s="536">
        <v>1E-3</v>
      </c>
      <c r="R281" s="535">
        <v>11.83</v>
      </c>
    </row>
    <row r="282" spans="1:18" ht="12.75">
      <c r="A282" s="145">
        <v>104104</v>
      </c>
      <c r="B282" s="102" t="s">
        <v>21954</v>
      </c>
      <c r="C282" s="145" t="s">
        <v>3</v>
      </c>
      <c r="D282" s="535">
        <v>13.86</v>
      </c>
      <c r="E282" s="536">
        <v>0</v>
      </c>
      <c r="F282" s="535">
        <v>12.33</v>
      </c>
      <c r="G282" s="536">
        <v>0</v>
      </c>
      <c r="H282" s="535">
        <v>12.4</v>
      </c>
      <c r="I282" s="536">
        <v>0</v>
      </c>
      <c r="J282" s="535">
        <v>12.64</v>
      </c>
      <c r="K282" s="536">
        <v>0</v>
      </c>
      <c r="L282" s="535">
        <v>9.7799999999999994</v>
      </c>
      <c r="M282" s="536">
        <v>0</v>
      </c>
      <c r="N282" s="535">
        <v>9.9700000000000006</v>
      </c>
      <c r="O282" s="536">
        <v>0</v>
      </c>
      <c r="P282" s="535">
        <v>10.53</v>
      </c>
      <c r="Q282" s="536">
        <v>0</v>
      </c>
      <c r="R282" s="535">
        <v>12.37</v>
      </c>
    </row>
    <row r="283" spans="1:18" ht="12.75">
      <c r="A283" s="145">
        <v>92916</v>
      </c>
      <c r="B283" s="102" t="s">
        <v>21955</v>
      </c>
      <c r="C283" s="145" t="s">
        <v>3</v>
      </c>
      <c r="D283" s="535">
        <v>18.68</v>
      </c>
      <c r="E283" s="536">
        <v>1.12E-2</v>
      </c>
      <c r="F283" s="535">
        <v>16.350000000000001</v>
      </c>
      <c r="G283" s="536">
        <v>1.2800000000000001E-2</v>
      </c>
      <c r="H283" s="535">
        <v>17.489999999999998</v>
      </c>
      <c r="I283" s="536">
        <v>1.2E-2</v>
      </c>
      <c r="J283" s="535">
        <v>16.559999999999999</v>
      </c>
      <c r="K283" s="536">
        <v>1.2699999999999999E-2</v>
      </c>
      <c r="L283" s="535">
        <v>15.25</v>
      </c>
      <c r="M283" s="536">
        <v>0</v>
      </c>
      <c r="N283" s="535">
        <v>14.94</v>
      </c>
      <c r="O283" s="536">
        <v>1.41E-2</v>
      </c>
      <c r="P283" s="535">
        <v>15.82</v>
      </c>
      <c r="Q283" s="536">
        <v>1.3299999999999999E-2</v>
      </c>
      <c r="R283" s="535">
        <v>17.45</v>
      </c>
    </row>
    <row r="284" spans="1:18" ht="12.75">
      <c r="A284" s="145">
        <v>92917</v>
      </c>
      <c r="B284" s="102" t="s">
        <v>21956</v>
      </c>
      <c r="C284" s="145" t="s">
        <v>3</v>
      </c>
      <c r="D284" s="535">
        <v>17.13</v>
      </c>
      <c r="E284" s="536">
        <v>9.2999999999999992E-3</v>
      </c>
      <c r="F284" s="535">
        <v>15.06</v>
      </c>
      <c r="G284" s="536">
        <v>1.06E-2</v>
      </c>
      <c r="H284" s="535">
        <v>15.83</v>
      </c>
      <c r="I284" s="536">
        <v>1.01E-2</v>
      </c>
      <c r="J284" s="535">
        <v>15.3</v>
      </c>
      <c r="K284" s="536">
        <v>1.0500000000000001E-2</v>
      </c>
      <c r="L284" s="535">
        <v>13.43</v>
      </c>
      <c r="M284" s="536">
        <v>0</v>
      </c>
      <c r="N284" s="535">
        <v>13.32</v>
      </c>
      <c r="O284" s="536">
        <v>1.2E-2</v>
      </c>
      <c r="P284" s="535">
        <v>14.08</v>
      </c>
      <c r="Q284" s="536">
        <v>1.14E-2</v>
      </c>
      <c r="R284" s="535">
        <v>15.78</v>
      </c>
    </row>
    <row r="285" spans="1:18" ht="12.75">
      <c r="A285" s="145">
        <v>92915</v>
      </c>
      <c r="B285" s="102" t="s">
        <v>21957</v>
      </c>
      <c r="C285" s="145" t="s">
        <v>3</v>
      </c>
      <c r="D285" s="535">
        <v>20.309999999999999</v>
      </c>
      <c r="E285" s="536">
        <v>1.2800000000000001E-2</v>
      </c>
      <c r="F285" s="535">
        <v>17.68</v>
      </c>
      <c r="G285" s="536">
        <v>1.47E-2</v>
      </c>
      <c r="H285" s="535">
        <v>19.309999999999999</v>
      </c>
      <c r="I285" s="536">
        <v>1.35E-2</v>
      </c>
      <c r="J285" s="535">
        <v>17.809999999999999</v>
      </c>
      <c r="K285" s="536">
        <v>1.46E-2</v>
      </c>
      <c r="L285" s="535">
        <v>17.37</v>
      </c>
      <c r="M285" s="536">
        <v>0</v>
      </c>
      <c r="N285" s="535">
        <v>16.809999999999999</v>
      </c>
      <c r="O285" s="536">
        <v>1.55E-2</v>
      </c>
      <c r="P285" s="535">
        <v>17.809999999999999</v>
      </c>
      <c r="Q285" s="536">
        <v>1.46E-2</v>
      </c>
      <c r="R285" s="535">
        <v>19.28</v>
      </c>
    </row>
    <row r="286" spans="1:18" ht="12.75">
      <c r="A286" s="145">
        <v>92771</v>
      </c>
      <c r="B286" s="102" t="s">
        <v>21958</v>
      </c>
      <c r="C286" s="145" t="s">
        <v>3</v>
      </c>
      <c r="D286" s="535">
        <v>13.37</v>
      </c>
      <c r="E286" s="536">
        <v>5.1999999999999998E-3</v>
      </c>
      <c r="F286" s="535">
        <v>11.87</v>
      </c>
      <c r="G286" s="536">
        <v>5.8999999999999999E-3</v>
      </c>
      <c r="H286" s="535">
        <v>12.11</v>
      </c>
      <c r="I286" s="536">
        <v>5.7999999999999996E-3</v>
      </c>
      <c r="J286" s="535">
        <v>12.12</v>
      </c>
      <c r="K286" s="536">
        <v>5.7999999999999996E-3</v>
      </c>
      <c r="L286" s="535">
        <v>9.8000000000000007</v>
      </c>
      <c r="M286" s="536">
        <v>0</v>
      </c>
      <c r="N286" s="535">
        <v>9.86</v>
      </c>
      <c r="O286" s="536">
        <v>7.1000000000000004E-3</v>
      </c>
      <c r="P286" s="535">
        <v>10.43</v>
      </c>
      <c r="Q286" s="536">
        <v>6.7000000000000002E-3</v>
      </c>
      <c r="R286" s="535">
        <v>12.07</v>
      </c>
    </row>
    <row r="287" spans="1:18" ht="12.75">
      <c r="A287" s="145">
        <v>92772</v>
      </c>
      <c r="B287" s="102" t="s">
        <v>21959</v>
      </c>
      <c r="C287" s="145" t="s">
        <v>3</v>
      </c>
      <c r="D287" s="535">
        <v>11.26</v>
      </c>
      <c r="E287" s="536">
        <v>2.7000000000000001E-3</v>
      </c>
      <c r="F287" s="535">
        <v>10</v>
      </c>
      <c r="G287" s="536">
        <v>3.0000000000000001E-3</v>
      </c>
      <c r="H287" s="535">
        <v>10.15</v>
      </c>
      <c r="I287" s="536">
        <v>3.0000000000000001E-3</v>
      </c>
      <c r="J287" s="535">
        <v>10.23</v>
      </c>
      <c r="K287" s="536">
        <v>2.8999999999999998E-3</v>
      </c>
      <c r="L287" s="535">
        <v>8.1</v>
      </c>
      <c r="M287" s="536">
        <v>0</v>
      </c>
      <c r="N287" s="535">
        <v>8.18</v>
      </c>
      <c r="O287" s="536">
        <v>3.7000000000000002E-3</v>
      </c>
      <c r="P287" s="535">
        <v>8.66</v>
      </c>
      <c r="Q287" s="536">
        <v>3.5000000000000001E-3</v>
      </c>
      <c r="R287" s="535">
        <v>10.09</v>
      </c>
    </row>
    <row r="288" spans="1:18" ht="12.75">
      <c r="A288" s="145">
        <v>92773</v>
      </c>
      <c r="B288" s="102" t="s">
        <v>21960</v>
      </c>
      <c r="C288" s="145" t="s">
        <v>3</v>
      </c>
      <c r="D288" s="535">
        <v>11.06</v>
      </c>
      <c r="E288" s="536">
        <v>0</v>
      </c>
      <c r="F288" s="535">
        <v>9.83</v>
      </c>
      <c r="G288" s="536">
        <v>0</v>
      </c>
      <c r="H288" s="535">
        <v>9.94</v>
      </c>
      <c r="I288" s="536">
        <v>0</v>
      </c>
      <c r="J288" s="535">
        <v>10.06</v>
      </c>
      <c r="K288" s="536">
        <v>0</v>
      </c>
      <c r="L288" s="535">
        <v>7.92</v>
      </c>
      <c r="M288" s="536">
        <v>0</v>
      </c>
      <c r="N288" s="535">
        <v>7.99</v>
      </c>
      <c r="O288" s="536">
        <v>0</v>
      </c>
      <c r="P288" s="535">
        <v>8.4700000000000006</v>
      </c>
      <c r="Q288" s="536">
        <v>0</v>
      </c>
      <c r="R288" s="535">
        <v>9.9</v>
      </c>
    </row>
    <row r="289" spans="1:18" ht="12.75">
      <c r="A289" s="145">
        <v>92774</v>
      </c>
      <c r="B289" s="102" t="s">
        <v>21961</v>
      </c>
      <c r="C289" s="145" t="s">
        <v>3</v>
      </c>
      <c r="D289" s="535">
        <v>12.79</v>
      </c>
      <c r="E289" s="536">
        <v>0</v>
      </c>
      <c r="F289" s="535">
        <v>11.38</v>
      </c>
      <c r="G289" s="536">
        <v>0</v>
      </c>
      <c r="H289" s="535">
        <v>11.47</v>
      </c>
      <c r="I289" s="536">
        <v>0</v>
      </c>
      <c r="J289" s="535">
        <v>11.65</v>
      </c>
      <c r="K289" s="536">
        <v>0</v>
      </c>
      <c r="L289" s="535">
        <v>9.08</v>
      </c>
      <c r="M289" s="536">
        <v>0</v>
      </c>
      <c r="N289" s="535">
        <v>9.2200000000000006</v>
      </c>
      <c r="O289" s="536">
        <v>0</v>
      </c>
      <c r="P289" s="535">
        <v>9.76</v>
      </c>
      <c r="Q289" s="536">
        <v>0</v>
      </c>
      <c r="R289" s="535">
        <v>11.44</v>
      </c>
    </row>
    <row r="290" spans="1:18" ht="12.75">
      <c r="A290" s="145">
        <v>92769</v>
      </c>
      <c r="B290" s="102" t="s">
        <v>21962</v>
      </c>
      <c r="C290" s="145" t="s">
        <v>3</v>
      </c>
      <c r="D290" s="535">
        <v>15.79</v>
      </c>
      <c r="E290" s="536">
        <v>1.84E-2</v>
      </c>
      <c r="F290" s="535">
        <v>13.93</v>
      </c>
      <c r="G290" s="536">
        <v>2.0799999999999999E-2</v>
      </c>
      <c r="H290" s="535">
        <v>14.55</v>
      </c>
      <c r="I290" s="536">
        <v>1.9900000000000001E-2</v>
      </c>
      <c r="J290" s="535">
        <v>14.18</v>
      </c>
      <c r="K290" s="536">
        <v>2.0500000000000001E-2</v>
      </c>
      <c r="L290" s="535">
        <v>12.21</v>
      </c>
      <c r="M290" s="536">
        <v>0</v>
      </c>
      <c r="N290" s="535">
        <v>12.16</v>
      </c>
      <c r="O290" s="536">
        <v>2.3800000000000002E-2</v>
      </c>
      <c r="P290" s="535">
        <v>12.85</v>
      </c>
      <c r="Q290" s="536">
        <v>2.2599999999999999E-2</v>
      </c>
      <c r="R290" s="535">
        <v>14.45</v>
      </c>
    </row>
    <row r="291" spans="1:18" ht="12.75">
      <c r="A291" s="145">
        <v>92770</v>
      </c>
      <c r="B291" s="102" t="s">
        <v>21963</v>
      </c>
      <c r="C291" s="145" t="s">
        <v>3</v>
      </c>
      <c r="D291" s="535">
        <v>14.95</v>
      </c>
      <c r="E291" s="536">
        <v>1.0699999999999999E-2</v>
      </c>
      <c r="F291" s="535">
        <v>13.22</v>
      </c>
      <c r="G291" s="536">
        <v>1.21E-2</v>
      </c>
      <c r="H291" s="535">
        <v>13.61</v>
      </c>
      <c r="I291" s="536">
        <v>1.18E-2</v>
      </c>
      <c r="J291" s="535">
        <v>13.48</v>
      </c>
      <c r="K291" s="536">
        <v>1.1900000000000001E-2</v>
      </c>
      <c r="L291" s="535">
        <v>11.15</v>
      </c>
      <c r="M291" s="536">
        <v>0</v>
      </c>
      <c r="N291" s="535">
        <v>11.21</v>
      </c>
      <c r="O291" s="536">
        <v>1.43E-2</v>
      </c>
      <c r="P291" s="535">
        <v>11.84</v>
      </c>
      <c r="Q291" s="536">
        <v>1.35E-2</v>
      </c>
      <c r="R291" s="535">
        <v>13.53</v>
      </c>
    </row>
    <row r="292" spans="1:18" ht="12.75">
      <c r="A292" s="145">
        <v>92767</v>
      </c>
      <c r="B292" s="102" t="s">
        <v>21964</v>
      </c>
      <c r="C292" s="145" t="s">
        <v>3</v>
      </c>
      <c r="D292" s="535">
        <v>18.78</v>
      </c>
      <c r="E292" s="536">
        <v>3.2500000000000001E-2</v>
      </c>
      <c r="F292" s="535">
        <v>16.45</v>
      </c>
      <c r="G292" s="536">
        <v>3.7100000000000001E-2</v>
      </c>
      <c r="H292" s="535">
        <v>17.739999999999998</v>
      </c>
      <c r="I292" s="536">
        <v>3.44E-2</v>
      </c>
      <c r="J292" s="535">
        <v>16.600000000000001</v>
      </c>
      <c r="K292" s="536">
        <v>3.6700000000000003E-2</v>
      </c>
      <c r="L292" s="535">
        <v>15.74</v>
      </c>
      <c r="M292" s="536">
        <v>0</v>
      </c>
      <c r="N292" s="535">
        <v>15.34</v>
      </c>
      <c r="O292" s="536">
        <v>3.9800000000000002E-2</v>
      </c>
      <c r="P292" s="535">
        <v>16.23</v>
      </c>
      <c r="Q292" s="536">
        <v>3.7600000000000001E-2</v>
      </c>
      <c r="R292" s="535">
        <v>17.59</v>
      </c>
    </row>
    <row r="293" spans="1:18" ht="12.75">
      <c r="A293" s="145">
        <v>92768</v>
      </c>
      <c r="B293" s="102" t="s">
        <v>21965</v>
      </c>
      <c r="C293" s="145" t="s">
        <v>3</v>
      </c>
      <c r="D293" s="535">
        <v>16.59</v>
      </c>
      <c r="E293" s="536">
        <v>2.7699999999999999E-2</v>
      </c>
      <c r="F293" s="535">
        <v>14.58</v>
      </c>
      <c r="G293" s="536">
        <v>3.1600000000000003E-2</v>
      </c>
      <c r="H293" s="535">
        <v>15.51</v>
      </c>
      <c r="I293" s="536">
        <v>2.9700000000000001E-2</v>
      </c>
      <c r="J293" s="535">
        <v>14.76</v>
      </c>
      <c r="K293" s="536">
        <v>3.1199999999999999E-2</v>
      </c>
      <c r="L293" s="535">
        <v>13.46</v>
      </c>
      <c r="M293" s="536">
        <v>0</v>
      </c>
      <c r="N293" s="535">
        <v>13.22</v>
      </c>
      <c r="O293" s="536">
        <v>3.4799999999999998E-2</v>
      </c>
      <c r="P293" s="535">
        <v>13.99</v>
      </c>
      <c r="Q293" s="536">
        <v>3.2899999999999999E-2</v>
      </c>
      <c r="R293" s="535">
        <v>15.38</v>
      </c>
    </row>
    <row r="294" spans="1:18" ht="12.75">
      <c r="A294" s="145">
        <v>92762</v>
      </c>
      <c r="B294" s="102" t="s">
        <v>21966</v>
      </c>
      <c r="C294" s="145" t="s">
        <v>3</v>
      </c>
      <c r="D294" s="535">
        <v>13.89</v>
      </c>
      <c r="E294" s="536">
        <v>7.9000000000000008E-3</v>
      </c>
      <c r="F294" s="535">
        <v>12.31</v>
      </c>
      <c r="G294" s="536">
        <v>8.8999999999999999E-3</v>
      </c>
      <c r="H294" s="535">
        <v>12.63</v>
      </c>
      <c r="I294" s="536">
        <v>8.6999999999999994E-3</v>
      </c>
      <c r="J294" s="535">
        <v>12.55</v>
      </c>
      <c r="K294" s="536">
        <v>8.8000000000000005E-3</v>
      </c>
      <c r="L294" s="535">
        <v>10.33</v>
      </c>
      <c r="M294" s="536">
        <v>0</v>
      </c>
      <c r="N294" s="535">
        <v>10.36</v>
      </c>
      <c r="O294" s="536">
        <v>1.06E-2</v>
      </c>
      <c r="P294" s="535">
        <v>10.96</v>
      </c>
      <c r="Q294" s="536">
        <v>0.01</v>
      </c>
      <c r="R294" s="535">
        <v>12.58</v>
      </c>
    </row>
    <row r="295" spans="1:18" ht="12.75">
      <c r="A295" s="145">
        <v>92763</v>
      </c>
      <c r="B295" s="102" t="s">
        <v>21967</v>
      </c>
      <c r="C295" s="145" t="s">
        <v>3</v>
      </c>
      <c r="D295" s="535">
        <v>11.72</v>
      </c>
      <c r="E295" s="536">
        <v>6.7999999999999996E-3</v>
      </c>
      <c r="F295" s="535">
        <v>10.39</v>
      </c>
      <c r="G295" s="536">
        <v>7.7000000000000002E-3</v>
      </c>
      <c r="H295" s="535">
        <v>10.61</v>
      </c>
      <c r="I295" s="536">
        <v>7.4999999999999997E-3</v>
      </c>
      <c r="J295" s="535">
        <v>10.61</v>
      </c>
      <c r="K295" s="536">
        <v>7.4999999999999997E-3</v>
      </c>
      <c r="L295" s="535">
        <v>8.58</v>
      </c>
      <c r="M295" s="536">
        <v>0</v>
      </c>
      <c r="N295" s="535">
        <v>8.6300000000000008</v>
      </c>
      <c r="O295" s="536">
        <v>9.2999999999999992E-3</v>
      </c>
      <c r="P295" s="535">
        <v>9.1300000000000008</v>
      </c>
      <c r="Q295" s="536">
        <v>8.8000000000000005E-3</v>
      </c>
      <c r="R295" s="535">
        <v>10.55</v>
      </c>
    </row>
    <row r="296" spans="1:18" ht="12.75">
      <c r="A296" s="145">
        <v>92764</v>
      </c>
      <c r="B296" s="102" t="s">
        <v>21968</v>
      </c>
      <c r="C296" s="145" t="s">
        <v>3</v>
      </c>
      <c r="D296" s="535">
        <v>11.36</v>
      </c>
      <c r="E296" s="536">
        <v>3.5000000000000001E-3</v>
      </c>
      <c r="F296" s="535">
        <v>10.1</v>
      </c>
      <c r="G296" s="536">
        <v>4.0000000000000001E-3</v>
      </c>
      <c r="H296" s="535">
        <v>10.24</v>
      </c>
      <c r="I296" s="536">
        <v>3.8999999999999998E-3</v>
      </c>
      <c r="J296" s="535">
        <v>10.32</v>
      </c>
      <c r="K296" s="536">
        <v>3.8999999999999998E-3</v>
      </c>
      <c r="L296" s="535">
        <v>8.23</v>
      </c>
      <c r="M296" s="536">
        <v>0</v>
      </c>
      <c r="N296" s="535">
        <v>8.2899999999999991</v>
      </c>
      <c r="O296" s="536">
        <v>4.7999999999999996E-3</v>
      </c>
      <c r="P296" s="535">
        <v>8.77</v>
      </c>
      <c r="Q296" s="536">
        <v>4.5999999999999999E-3</v>
      </c>
      <c r="R296" s="535">
        <v>10.210000000000001</v>
      </c>
    </row>
    <row r="297" spans="1:18" ht="12.75">
      <c r="A297" s="145">
        <v>92765</v>
      </c>
      <c r="B297" s="102" t="s">
        <v>21969</v>
      </c>
      <c r="C297" s="145" t="s">
        <v>3</v>
      </c>
      <c r="D297" s="535">
        <v>12.96</v>
      </c>
      <c r="E297" s="536">
        <v>1.5E-3</v>
      </c>
      <c r="F297" s="535">
        <v>11.53</v>
      </c>
      <c r="G297" s="536">
        <v>1.6999999999999999E-3</v>
      </c>
      <c r="H297" s="535">
        <v>11.65</v>
      </c>
      <c r="I297" s="536">
        <v>1.6999999999999999E-3</v>
      </c>
      <c r="J297" s="535">
        <v>11.8</v>
      </c>
      <c r="K297" s="536">
        <v>1.6999999999999999E-3</v>
      </c>
      <c r="L297" s="535">
        <v>9.27</v>
      </c>
      <c r="M297" s="536">
        <v>0</v>
      </c>
      <c r="N297" s="535">
        <v>9.4</v>
      </c>
      <c r="O297" s="536">
        <v>2.0999999999999999E-3</v>
      </c>
      <c r="P297" s="535">
        <v>9.94</v>
      </c>
      <c r="Q297" s="536">
        <v>2E-3</v>
      </c>
      <c r="R297" s="535">
        <v>11.61</v>
      </c>
    </row>
    <row r="298" spans="1:18" ht="12.75">
      <c r="A298" s="145">
        <v>92766</v>
      </c>
      <c r="B298" s="102" t="s">
        <v>21970</v>
      </c>
      <c r="C298" s="145" t="s">
        <v>3</v>
      </c>
      <c r="D298" s="535">
        <v>12.83</v>
      </c>
      <c r="E298" s="536">
        <v>8.0000000000000004E-4</v>
      </c>
      <c r="F298" s="535">
        <v>11.41</v>
      </c>
      <c r="G298" s="536">
        <v>8.9999999999999998E-4</v>
      </c>
      <c r="H298" s="535">
        <v>11.52</v>
      </c>
      <c r="I298" s="536">
        <v>8.9999999999999998E-4</v>
      </c>
      <c r="J298" s="535">
        <v>11.69</v>
      </c>
      <c r="K298" s="536">
        <v>8.9999999999999998E-4</v>
      </c>
      <c r="L298" s="535">
        <v>9.1300000000000008</v>
      </c>
      <c r="M298" s="536">
        <v>0</v>
      </c>
      <c r="N298" s="535">
        <v>9.27</v>
      </c>
      <c r="O298" s="536">
        <v>1.1000000000000001E-3</v>
      </c>
      <c r="P298" s="535">
        <v>9.8000000000000007</v>
      </c>
      <c r="Q298" s="536">
        <v>1E-3</v>
      </c>
      <c r="R298" s="535">
        <v>11.47</v>
      </c>
    </row>
    <row r="299" spans="1:18" ht="12.75">
      <c r="A299" s="145">
        <v>104105</v>
      </c>
      <c r="B299" s="102" t="s">
        <v>21971</v>
      </c>
      <c r="C299" s="145" t="s">
        <v>3</v>
      </c>
      <c r="D299" s="535">
        <v>13.87</v>
      </c>
      <c r="E299" s="536">
        <v>0</v>
      </c>
      <c r="F299" s="535">
        <v>12.34</v>
      </c>
      <c r="G299" s="536">
        <v>0</v>
      </c>
      <c r="H299" s="535">
        <v>12.41</v>
      </c>
      <c r="I299" s="536">
        <v>0</v>
      </c>
      <c r="J299" s="535">
        <v>12.64</v>
      </c>
      <c r="K299" s="536">
        <v>0</v>
      </c>
      <c r="L299" s="535">
        <v>9.7899999999999991</v>
      </c>
      <c r="M299" s="536">
        <v>0</v>
      </c>
      <c r="N299" s="535">
        <v>9.9700000000000006</v>
      </c>
      <c r="O299" s="536">
        <v>0</v>
      </c>
      <c r="P299" s="535">
        <v>10.53</v>
      </c>
      <c r="Q299" s="536">
        <v>0</v>
      </c>
      <c r="R299" s="535">
        <v>12.38</v>
      </c>
    </row>
    <row r="300" spans="1:18" ht="12.75">
      <c r="A300" s="145">
        <v>92760</v>
      </c>
      <c r="B300" s="102" t="s">
        <v>21972</v>
      </c>
      <c r="C300" s="145" t="s">
        <v>3</v>
      </c>
      <c r="D300" s="535">
        <v>16.399999999999999</v>
      </c>
      <c r="E300" s="536">
        <v>1.2800000000000001E-2</v>
      </c>
      <c r="F300" s="535">
        <v>14.43</v>
      </c>
      <c r="G300" s="536">
        <v>1.46E-2</v>
      </c>
      <c r="H300" s="535">
        <v>15.16</v>
      </c>
      <c r="I300" s="536">
        <v>1.3899999999999999E-2</v>
      </c>
      <c r="J300" s="535">
        <v>14.67</v>
      </c>
      <c r="K300" s="536">
        <v>1.43E-2</v>
      </c>
      <c r="L300" s="535">
        <v>12.86</v>
      </c>
      <c r="M300" s="536">
        <v>0</v>
      </c>
      <c r="N300" s="535">
        <v>12.74</v>
      </c>
      <c r="O300" s="536">
        <v>1.6500000000000001E-2</v>
      </c>
      <c r="P300" s="535">
        <v>13.48</v>
      </c>
      <c r="Q300" s="536">
        <v>1.5599999999999999E-2</v>
      </c>
      <c r="R300" s="535">
        <v>15.1</v>
      </c>
    </row>
    <row r="301" spans="1:18" ht="12.75">
      <c r="A301" s="145">
        <v>92761</v>
      </c>
      <c r="B301" s="102" t="s">
        <v>21973</v>
      </c>
      <c r="C301" s="145" t="s">
        <v>3</v>
      </c>
      <c r="D301" s="535">
        <v>15.5</v>
      </c>
      <c r="E301" s="536">
        <v>1.03E-2</v>
      </c>
      <c r="F301" s="535">
        <v>13.7</v>
      </c>
      <c r="G301" s="536">
        <v>1.17E-2</v>
      </c>
      <c r="H301" s="535">
        <v>14.18</v>
      </c>
      <c r="I301" s="536">
        <v>1.1299999999999999E-2</v>
      </c>
      <c r="J301" s="535">
        <v>13.95</v>
      </c>
      <c r="K301" s="536">
        <v>1.15E-2</v>
      </c>
      <c r="L301" s="535">
        <v>11.74</v>
      </c>
      <c r="M301" s="536">
        <v>0</v>
      </c>
      <c r="N301" s="535">
        <v>11.75</v>
      </c>
      <c r="O301" s="536">
        <v>1.3599999999999999E-2</v>
      </c>
      <c r="P301" s="535">
        <v>12.42</v>
      </c>
      <c r="Q301" s="536">
        <v>1.29E-2</v>
      </c>
      <c r="R301" s="535">
        <v>14.11</v>
      </c>
    </row>
    <row r="302" spans="1:18" ht="12.75">
      <c r="A302" s="145">
        <v>92759</v>
      </c>
      <c r="B302" s="102" t="s">
        <v>21974</v>
      </c>
      <c r="C302" s="145" t="s">
        <v>3</v>
      </c>
      <c r="D302" s="535">
        <v>17.23</v>
      </c>
      <c r="E302" s="536">
        <v>1.5100000000000001E-2</v>
      </c>
      <c r="F302" s="535">
        <v>15.09</v>
      </c>
      <c r="G302" s="536">
        <v>1.72E-2</v>
      </c>
      <c r="H302" s="535">
        <v>16.16</v>
      </c>
      <c r="I302" s="536">
        <v>1.61E-2</v>
      </c>
      <c r="J302" s="535">
        <v>15.26</v>
      </c>
      <c r="K302" s="536">
        <v>1.7000000000000001E-2</v>
      </c>
      <c r="L302" s="535">
        <v>14.13</v>
      </c>
      <c r="M302" s="536">
        <v>0</v>
      </c>
      <c r="N302" s="535">
        <v>13.83</v>
      </c>
      <c r="O302" s="536">
        <v>1.8800000000000001E-2</v>
      </c>
      <c r="P302" s="535">
        <v>14.64</v>
      </c>
      <c r="Q302" s="536">
        <v>1.78E-2</v>
      </c>
      <c r="R302" s="535">
        <v>16.100000000000001</v>
      </c>
    </row>
    <row r="303" spans="1:18" ht="12.75">
      <c r="A303" s="145">
        <v>104108</v>
      </c>
      <c r="B303" s="102" t="s">
        <v>21975</v>
      </c>
      <c r="C303" s="145" t="s">
        <v>3</v>
      </c>
      <c r="D303" s="535">
        <v>15.91</v>
      </c>
      <c r="E303" s="536">
        <v>6.8999999999999999E-3</v>
      </c>
      <c r="F303" s="535">
        <v>14</v>
      </c>
      <c r="G303" s="536">
        <v>7.9000000000000008E-3</v>
      </c>
      <c r="H303" s="535">
        <v>14.69</v>
      </c>
      <c r="I303" s="536">
        <v>7.4999999999999997E-3</v>
      </c>
      <c r="J303" s="535">
        <v>14.22</v>
      </c>
      <c r="K303" s="536">
        <v>7.7000000000000002E-3</v>
      </c>
      <c r="L303" s="535">
        <v>12.44</v>
      </c>
      <c r="M303" s="536">
        <v>0</v>
      </c>
      <c r="N303" s="535">
        <v>12.3</v>
      </c>
      <c r="O303" s="536">
        <v>8.8999999999999999E-3</v>
      </c>
      <c r="P303" s="535">
        <v>13.03</v>
      </c>
      <c r="Q303" s="536">
        <v>8.3999999999999995E-3</v>
      </c>
      <c r="R303" s="535">
        <v>14.66</v>
      </c>
    </row>
    <row r="304" spans="1:18" ht="12.75">
      <c r="A304" s="145">
        <v>104107</v>
      </c>
      <c r="B304" s="102" t="s">
        <v>21976</v>
      </c>
      <c r="C304" s="145" t="s">
        <v>3</v>
      </c>
      <c r="D304" s="535">
        <v>13.46</v>
      </c>
      <c r="E304" s="536">
        <v>5.8999999999999999E-3</v>
      </c>
      <c r="F304" s="535">
        <v>11.86</v>
      </c>
      <c r="G304" s="536">
        <v>6.7000000000000002E-3</v>
      </c>
      <c r="H304" s="535">
        <v>12.38</v>
      </c>
      <c r="I304" s="536">
        <v>6.4999999999999997E-3</v>
      </c>
      <c r="J304" s="535">
        <v>12.05</v>
      </c>
      <c r="K304" s="536">
        <v>6.6E-3</v>
      </c>
      <c r="L304" s="535">
        <v>10.4</v>
      </c>
      <c r="M304" s="536">
        <v>0</v>
      </c>
      <c r="N304" s="535">
        <v>10.3</v>
      </c>
      <c r="O304" s="536">
        <v>7.7999999999999996E-3</v>
      </c>
      <c r="P304" s="535">
        <v>10.92</v>
      </c>
      <c r="Q304" s="536">
        <v>7.3000000000000001E-3</v>
      </c>
      <c r="R304" s="535">
        <v>12.34</v>
      </c>
    </row>
    <row r="305" spans="1:18" ht="12.75">
      <c r="A305" s="145">
        <v>104106</v>
      </c>
      <c r="B305" s="102" t="s">
        <v>21977</v>
      </c>
      <c r="C305" s="145" t="s">
        <v>3</v>
      </c>
      <c r="D305" s="535">
        <v>12.67</v>
      </c>
      <c r="E305" s="536">
        <v>3.2000000000000002E-3</v>
      </c>
      <c r="F305" s="535">
        <v>11.2</v>
      </c>
      <c r="G305" s="536">
        <v>3.5999999999999999E-3</v>
      </c>
      <c r="H305" s="535">
        <v>11.59</v>
      </c>
      <c r="I305" s="536">
        <v>3.5000000000000001E-3</v>
      </c>
      <c r="J305" s="535">
        <v>11.41</v>
      </c>
      <c r="K305" s="536">
        <v>3.5000000000000001E-3</v>
      </c>
      <c r="L305" s="535">
        <v>9.61</v>
      </c>
      <c r="M305" s="536">
        <v>0</v>
      </c>
      <c r="N305" s="535">
        <v>9.56</v>
      </c>
      <c r="O305" s="536">
        <v>4.1999999999999997E-3</v>
      </c>
      <c r="P305" s="535">
        <v>10.119999999999999</v>
      </c>
      <c r="Q305" s="536">
        <v>4.0000000000000001E-3</v>
      </c>
      <c r="R305" s="535">
        <v>11.56</v>
      </c>
    </row>
    <row r="306" spans="1:18" ht="12.75">
      <c r="A306" s="145">
        <v>104110</v>
      </c>
      <c r="B306" s="102" t="s">
        <v>21978</v>
      </c>
      <c r="C306" s="145" t="s">
        <v>3</v>
      </c>
      <c r="D306" s="535">
        <v>21.74</v>
      </c>
      <c r="E306" s="536">
        <v>9.7000000000000003E-3</v>
      </c>
      <c r="F306" s="535">
        <v>18.93</v>
      </c>
      <c r="G306" s="536">
        <v>1.11E-2</v>
      </c>
      <c r="H306" s="535">
        <v>20.61</v>
      </c>
      <c r="I306" s="536">
        <v>1.0200000000000001E-2</v>
      </c>
      <c r="J306" s="535">
        <v>19.09</v>
      </c>
      <c r="K306" s="536">
        <v>1.0999999999999999E-2</v>
      </c>
      <c r="L306" s="535">
        <v>18.46</v>
      </c>
      <c r="M306" s="536">
        <v>0</v>
      </c>
      <c r="N306" s="535">
        <v>17.899999999999999</v>
      </c>
      <c r="O306" s="536">
        <v>1.17E-2</v>
      </c>
      <c r="P306" s="535">
        <v>18.97</v>
      </c>
      <c r="Q306" s="536">
        <v>1.11E-2</v>
      </c>
      <c r="R306" s="535">
        <v>20.6</v>
      </c>
    </row>
    <row r="307" spans="1:18" ht="12.75">
      <c r="A307" s="145">
        <v>104109</v>
      </c>
      <c r="B307" s="102" t="s">
        <v>21979</v>
      </c>
      <c r="C307" s="145" t="s">
        <v>3</v>
      </c>
      <c r="D307" s="535">
        <v>19.309999999999999</v>
      </c>
      <c r="E307" s="536">
        <v>8.3000000000000001E-3</v>
      </c>
      <c r="F307" s="535">
        <v>16.899999999999999</v>
      </c>
      <c r="G307" s="536">
        <v>9.4999999999999998E-3</v>
      </c>
      <c r="H307" s="535">
        <v>18.05</v>
      </c>
      <c r="I307" s="536">
        <v>8.8999999999999999E-3</v>
      </c>
      <c r="J307" s="535">
        <v>17.100000000000001</v>
      </c>
      <c r="K307" s="536">
        <v>9.4000000000000004E-3</v>
      </c>
      <c r="L307" s="535">
        <v>15.71</v>
      </c>
      <c r="M307" s="536">
        <v>0</v>
      </c>
      <c r="N307" s="535">
        <v>15.42</v>
      </c>
      <c r="O307" s="536">
        <v>1.04E-2</v>
      </c>
      <c r="P307" s="535">
        <v>16.32</v>
      </c>
      <c r="Q307" s="536">
        <v>9.7999999999999997E-3</v>
      </c>
      <c r="R307" s="535">
        <v>18.02</v>
      </c>
    </row>
    <row r="308" spans="1:18" ht="12.75">
      <c r="A308" s="145">
        <v>104111</v>
      </c>
      <c r="B308" s="102" t="s">
        <v>21980</v>
      </c>
      <c r="C308" s="145" t="s">
        <v>3</v>
      </c>
      <c r="D308" s="535">
        <v>24.46</v>
      </c>
      <c r="E308" s="536">
        <v>1.06E-2</v>
      </c>
      <c r="F308" s="535">
        <v>21.17</v>
      </c>
      <c r="G308" s="536">
        <v>1.23E-2</v>
      </c>
      <c r="H308" s="535">
        <v>23.53</v>
      </c>
      <c r="I308" s="536">
        <v>1.0999999999999999E-2</v>
      </c>
      <c r="J308" s="535">
        <v>21.24</v>
      </c>
      <c r="K308" s="536">
        <v>1.2200000000000001E-2</v>
      </c>
      <c r="L308" s="535">
        <v>21.7</v>
      </c>
      <c r="M308" s="536">
        <v>0</v>
      </c>
      <c r="N308" s="535">
        <v>20.81</v>
      </c>
      <c r="O308" s="536">
        <v>1.2500000000000001E-2</v>
      </c>
      <c r="P308" s="535">
        <v>22.07</v>
      </c>
      <c r="Q308" s="536">
        <v>1.18E-2</v>
      </c>
      <c r="R308" s="535">
        <v>23.55</v>
      </c>
    </row>
    <row r="309" spans="1:18" ht="12.75">
      <c r="A309" s="145">
        <v>92884</v>
      </c>
      <c r="B309" s="102" t="s">
        <v>21981</v>
      </c>
      <c r="C309" s="145" t="s">
        <v>3</v>
      </c>
      <c r="D309" s="535">
        <v>15.35</v>
      </c>
      <c r="E309" s="536">
        <v>7.1999999999999998E-3</v>
      </c>
      <c r="F309" s="535">
        <v>13.58</v>
      </c>
      <c r="G309" s="536">
        <v>8.0999999999999996E-3</v>
      </c>
      <c r="H309" s="535">
        <v>13.99</v>
      </c>
      <c r="I309" s="536">
        <v>7.9000000000000008E-3</v>
      </c>
      <c r="J309" s="535">
        <v>13.82</v>
      </c>
      <c r="K309" s="536">
        <v>8.0000000000000002E-3</v>
      </c>
      <c r="L309" s="535">
        <v>11.55</v>
      </c>
      <c r="M309" s="536">
        <v>0</v>
      </c>
      <c r="N309" s="535">
        <v>11.57</v>
      </c>
      <c r="O309" s="536">
        <v>9.4999999999999998E-3</v>
      </c>
      <c r="P309" s="535">
        <v>12.22</v>
      </c>
      <c r="Q309" s="536">
        <v>8.9999999999999993E-3</v>
      </c>
      <c r="R309" s="535">
        <v>13.97</v>
      </c>
    </row>
    <row r="310" spans="1:18" ht="12.75">
      <c r="A310" s="145">
        <v>92885</v>
      </c>
      <c r="B310" s="102" t="s">
        <v>21982</v>
      </c>
      <c r="C310" s="145" t="s">
        <v>3</v>
      </c>
      <c r="D310" s="535">
        <v>14.62</v>
      </c>
      <c r="E310" s="536">
        <v>5.4999999999999997E-3</v>
      </c>
      <c r="F310" s="535">
        <v>12.95</v>
      </c>
      <c r="G310" s="536">
        <v>6.1999999999999998E-3</v>
      </c>
      <c r="H310" s="535">
        <v>13.26</v>
      </c>
      <c r="I310" s="536">
        <v>6.0000000000000001E-3</v>
      </c>
      <c r="J310" s="535">
        <v>13.22</v>
      </c>
      <c r="K310" s="536">
        <v>6.1000000000000004E-3</v>
      </c>
      <c r="L310" s="535">
        <v>10.78</v>
      </c>
      <c r="M310" s="536">
        <v>0</v>
      </c>
      <c r="N310" s="535">
        <v>10.86</v>
      </c>
      <c r="O310" s="536">
        <v>7.4000000000000003E-3</v>
      </c>
      <c r="P310" s="535">
        <v>11.47</v>
      </c>
      <c r="Q310" s="536">
        <v>7.0000000000000001E-3</v>
      </c>
      <c r="R310" s="535">
        <v>13.21</v>
      </c>
    </row>
    <row r="311" spans="1:18" ht="12.75">
      <c r="A311" s="145">
        <v>92886</v>
      </c>
      <c r="B311" s="102" t="s">
        <v>21983</v>
      </c>
      <c r="C311" s="145" t="s">
        <v>3</v>
      </c>
      <c r="D311" s="535">
        <v>14.01</v>
      </c>
      <c r="E311" s="536">
        <v>2.8999999999999998E-3</v>
      </c>
      <c r="F311" s="535">
        <v>12.42</v>
      </c>
      <c r="G311" s="536">
        <v>3.2000000000000002E-3</v>
      </c>
      <c r="H311" s="535">
        <v>12.63</v>
      </c>
      <c r="I311" s="536">
        <v>3.2000000000000002E-3</v>
      </c>
      <c r="J311" s="535">
        <v>12.7</v>
      </c>
      <c r="K311" s="536">
        <v>3.0999999999999999E-3</v>
      </c>
      <c r="L311" s="535">
        <v>10.15</v>
      </c>
      <c r="M311" s="536">
        <v>0</v>
      </c>
      <c r="N311" s="535">
        <v>10.27</v>
      </c>
      <c r="O311" s="536">
        <v>3.8999999999999998E-3</v>
      </c>
      <c r="P311" s="535">
        <v>10.85</v>
      </c>
      <c r="Q311" s="536">
        <v>3.7000000000000002E-3</v>
      </c>
      <c r="R311" s="535">
        <v>12.6</v>
      </c>
    </row>
    <row r="312" spans="1:18" ht="12.75">
      <c r="A312" s="145">
        <v>92887</v>
      </c>
      <c r="B312" s="102" t="s">
        <v>21984</v>
      </c>
      <c r="C312" s="145" t="s">
        <v>3</v>
      </c>
      <c r="D312" s="535">
        <v>13.95</v>
      </c>
      <c r="E312" s="536">
        <v>1.4E-3</v>
      </c>
      <c r="F312" s="535">
        <v>12.4</v>
      </c>
      <c r="G312" s="536">
        <v>1.6000000000000001E-3</v>
      </c>
      <c r="H312" s="535">
        <v>12.52</v>
      </c>
      <c r="I312" s="536">
        <v>1.6000000000000001E-3</v>
      </c>
      <c r="J312" s="535">
        <v>12.68</v>
      </c>
      <c r="K312" s="536">
        <v>1.6000000000000001E-3</v>
      </c>
      <c r="L312" s="535">
        <v>9.98</v>
      </c>
      <c r="M312" s="536">
        <v>0</v>
      </c>
      <c r="N312" s="535">
        <v>10.130000000000001</v>
      </c>
      <c r="O312" s="536">
        <v>2E-3</v>
      </c>
      <c r="P312" s="535">
        <v>10.69</v>
      </c>
      <c r="Q312" s="536">
        <v>1.9E-3</v>
      </c>
      <c r="R312" s="535">
        <v>12.5</v>
      </c>
    </row>
    <row r="313" spans="1:18" ht="12.75">
      <c r="A313" s="145">
        <v>92888</v>
      </c>
      <c r="B313" s="102" t="s">
        <v>21985</v>
      </c>
      <c r="C313" s="145" t="s">
        <v>3</v>
      </c>
      <c r="D313" s="535">
        <v>13.64</v>
      </c>
      <c r="E313" s="536">
        <v>0</v>
      </c>
      <c r="F313" s="535">
        <v>12.13</v>
      </c>
      <c r="G313" s="536">
        <v>0</v>
      </c>
      <c r="H313" s="535">
        <v>12.22</v>
      </c>
      <c r="I313" s="536">
        <v>0</v>
      </c>
      <c r="J313" s="535">
        <v>12.42</v>
      </c>
      <c r="K313" s="536">
        <v>0</v>
      </c>
      <c r="L313" s="535">
        <v>9.66</v>
      </c>
      <c r="M313" s="536">
        <v>0</v>
      </c>
      <c r="N313" s="535">
        <v>9.83</v>
      </c>
      <c r="O313" s="536">
        <v>0</v>
      </c>
      <c r="P313" s="535">
        <v>10.38</v>
      </c>
      <c r="Q313" s="536">
        <v>0</v>
      </c>
      <c r="R313" s="535">
        <v>12.19</v>
      </c>
    </row>
    <row r="314" spans="1:18" ht="12.75">
      <c r="A314" s="145">
        <v>92882</v>
      </c>
      <c r="B314" s="102" t="s">
        <v>21986</v>
      </c>
      <c r="C314" s="145" t="s">
        <v>3</v>
      </c>
      <c r="D314" s="535">
        <v>16.29</v>
      </c>
      <c r="E314" s="536">
        <v>1.29E-2</v>
      </c>
      <c r="F314" s="535">
        <v>14.29</v>
      </c>
      <c r="G314" s="536">
        <v>1.47E-2</v>
      </c>
      <c r="H314" s="535">
        <v>15.17</v>
      </c>
      <c r="I314" s="536">
        <v>1.38E-2</v>
      </c>
      <c r="J314" s="535">
        <v>14.48</v>
      </c>
      <c r="K314" s="536">
        <v>1.4500000000000001E-2</v>
      </c>
      <c r="L314" s="535">
        <v>13.1</v>
      </c>
      <c r="M314" s="536">
        <v>0</v>
      </c>
      <c r="N314" s="535">
        <v>12.88</v>
      </c>
      <c r="O314" s="536">
        <v>1.6299999999999999E-2</v>
      </c>
      <c r="P314" s="535">
        <v>13.65</v>
      </c>
      <c r="Q314" s="536">
        <v>1.54E-2</v>
      </c>
      <c r="R314" s="535">
        <v>15.12</v>
      </c>
    </row>
    <row r="315" spans="1:18" ht="12.75">
      <c r="A315" s="145">
        <v>92883</v>
      </c>
      <c r="B315" s="102" t="s">
        <v>21987</v>
      </c>
      <c r="C315" s="145" t="s">
        <v>3</v>
      </c>
      <c r="D315" s="535">
        <v>15.07</v>
      </c>
      <c r="E315" s="536">
        <v>1.06E-2</v>
      </c>
      <c r="F315" s="535">
        <v>13.29</v>
      </c>
      <c r="G315" s="536">
        <v>1.2E-2</v>
      </c>
      <c r="H315" s="535">
        <v>13.9</v>
      </c>
      <c r="I315" s="536">
        <v>1.15E-2</v>
      </c>
      <c r="J315" s="535">
        <v>13.52</v>
      </c>
      <c r="K315" s="536">
        <v>1.18E-2</v>
      </c>
      <c r="L315" s="535">
        <v>11.71</v>
      </c>
      <c r="M315" s="536">
        <v>0</v>
      </c>
      <c r="N315" s="535">
        <v>11.63</v>
      </c>
      <c r="O315" s="536">
        <v>1.38E-2</v>
      </c>
      <c r="P315" s="535">
        <v>12.29</v>
      </c>
      <c r="Q315" s="536">
        <v>1.2999999999999999E-2</v>
      </c>
      <c r="R315" s="535">
        <v>13.84</v>
      </c>
    </row>
    <row r="316" spans="1:18" ht="12.75">
      <c r="A316" s="145">
        <v>92877</v>
      </c>
      <c r="B316" s="102" t="s">
        <v>21988</v>
      </c>
      <c r="C316" s="145" t="s">
        <v>3</v>
      </c>
      <c r="D316" s="535">
        <v>12.69</v>
      </c>
      <c r="E316" s="536">
        <v>0</v>
      </c>
      <c r="F316" s="535">
        <v>11.25</v>
      </c>
      <c r="G316" s="536">
        <v>0</v>
      </c>
      <c r="H316" s="535">
        <v>11.27</v>
      </c>
      <c r="I316" s="536">
        <v>0</v>
      </c>
      <c r="J316" s="535">
        <v>11.52</v>
      </c>
      <c r="K316" s="536">
        <v>0</v>
      </c>
      <c r="L316" s="535">
        <v>8.91</v>
      </c>
      <c r="M316" s="536">
        <v>0</v>
      </c>
      <c r="N316" s="535">
        <v>9.25</v>
      </c>
      <c r="O316" s="536">
        <v>0</v>
      </c>
      <c r="P316" s="535">
        <v>9.68</v>
      </c>
      <c r="Q316" s="536">
        <v>0</v>
      </c>
      <c r="R316" s="535">
        <v>11.38</v>
      </c>
    </row>
    <row r="317" spans="1:18" ht="12.75">
      <c r="A317" s="145">
        <v>92878</v>
      </c>
      <c r="B317" s="102" t="s">
        <v>21989</v>
      </c>
      <c r="C317" s="145" t="s">
        <v>3</v>
      </c>
      <c r="D317" s="535">
        <v>12.5</v>
      </c>
      <c r="E317" s="536">
        <v>0</v>
      </c>
      <c r="F317" s="535">
        <v>11.08</v>
      </c>
      <c r="G317" s="536">
        <v>0</v>
      </c>
      <c r="H317" s="535">
        <v>11.08</v>
      </c>
      <c r="I317" s="536">
        <v>0</v>
      </c>
      <c r="J317" s="535">
        <v>11.37</v>
      </c>
      <c r="K317" s="536">
        <v>0</v>
      </c>
      <c r="L317" s="535">
        <v>8.7100000000000009</v>
      </c>
      <c r="M317" s="536">
        <v>0</v>
      </c>
      <c r="N317" s="535">
        <v>9.06</v>
      </c>
      <c r="O317" s="536">
        <v>0</v>
      </c>
      <c r="P317" s="535">
        <v>9.48</v>
      </c>
      <c r="Q317" s="536">
        <v>0</v>
      </c>
      <c r="R317" s="535">
        <v>11.17</v>
      </c>
    </row>
    <row r="318" spans="1:18" ht="12.75">
      <c r="A318" s="145">
        <v>92879</v>
      </c>
      <c r="B318" s="102" t="s">
        <v>21990</v>
      </c>
      <c r="C318" s="145" t="s">
        <v>3</v>
      </c>
      <c r="D318" s="535">
        <v>12.37</v>
      </c>
      <c r="E318" s="536">
        <v>0</v>
      </c>
      <c r="F318" s="535">
        <v>10.97</v>
      </c>
      <c r="G318" s="536">
        <v>0</v>
      </c>
      <c r="H318" s="535">
        <v>10.95</v>
      </c>
      <c r="I318" s="536">
        <v>0</v>
      </c>
      <c r="J318" s="535">
        <v>11.26</v>
      </c>
      <c r="K318" s="536">
        <v>0</v>
      </c>
      <c r="L318" s="535">
        <v>8.58</v>
      </c>
      <c r="M318" s="536">
        <v>0</v>
      </c>
      <c r="N318" s="535">
        <v>8.94</v>
      </c>
      <c r="O318" s="536">
        <v>0</v>
      </c>
      <c r="P318" s="535">
        <v>9.36</v>
      </c>
      <c r="Q318" s="536">
        <v>0</v>
      </c>
      <c r="R318" s="535">
        <v>11.04</v>
      </c>
    </row>
    <row r="319" spans="1:18" ht="12.75">
      <c r="A319" s="145">
        <v>92880</v>
      </c>
      <c r="B319" s="102" t="s">
        <v>21991</v>
      </c>
      <c r="C319" s="145" t="s">
        <v>3</v>
      </c>
      <c r="D319" s="535">
        <v>12.65</v>
      </c>
      <c r="E319" s="536">
        <v>0</v>
      </c>
      <c r="F319" s="535">
        <v>11.23</v>
      </c>
      <c r="G319" s="536">
        <v>0</v>
      </c>
      <c r="H319" s="535">
        <v>11.19</v>
      </c>
      <c r="I319" s="536">
        <v>0</v>
      </c>
      <c r="J319" s="535">
        <v>11.52</v>
      </c>
      <c r="K319" s="536">
        <v>0</v>
      </c>
      <c r="L319" s="535">
        <v>8.75</v>
      </c>
      <c r="M319" s="536">
        <v>0</v>
      </c>
      <c r="N319" s="535">
        <v>9.1300000000000008</v>
      </c>
      <c r="O319" s="536">
        <v>0</v>
      </c>
      <c r="P319" s="535">
        <v>9.5500000000000007</v>
      </c>
      <c r="Q319" s="536">
        <v>0</v>
      </c>
      <c r="R319" s="535">
        <v>11.28</v>
      </c>
    </row>
    <row r="320" spans="1:18" ht="12.75">
      <c r="A320" s="145">
        <v>92881</v>
      </c>
      <c r="B320" s="102" t="s">
        <v>21992</v>
      </c>
      <c r="C320" s="145" t="s">
        <v>3</v>
      </c>
      <c r="D320" s="535">
        <v>12.62</v>
      </c>
      <c r="E320" s="536">
        <v>0</v>
      </c>
      <c r="F320" s="535">
        <v>11.2</v>
      </c>
      <c r="G320" s="536">
        <v>0</v>
      </c>
      <c r="H320" s="535">
        <v>11.16</v>
      </c>
      <c r="I320" s="536">
        <v>0</v>
      </c>
      <c r="J320" s="535">
        <v>11.49</v>
      </c>
      <c r="K320" s="536">
        <v>0</v>
      </c>
      <c r="L320" s="535">
        <v>8.7200000000000006</v>
      </c>
      <c r="M320" s="536">
        <v>0</v>
      </c>
      <c r="N320" s="535">
        <v>9.1</v>
      </c>
      <c r="O320" s="536">
        <v>0</v>
      </c>
      <c r="P320" s="535">
        <v>9.52</v>
      </c>
      <c r="Q320" s="536">
        <v>0</v>
      </c>
      <c r="R320" s="535">
        <v>11.25</v>
      </c>
    </row>
    <row r="321" spans="1:18" ht="12.75">
      <c r="A321" s="145">
        <v>92875</v>
      </c>
      <c r="B321" s="102" t="s">
        <v>21993</v>
      </c>
      <c r="C321" s="145" t="s">
        <v>3</v>
      </c>
      <c r="D321" s="535">
        <v>12.03</v>
      </c>
      <c r="E321" s="536">
        <v>0</v>
      </c>
      <c r="F321" s="535">
        <v>10.6</v>
      </c>
      <c r="G321" s="536">
        <v>0</v>
      </c>
      <c r="H321" s="535">
        <v>10.83</v>
      </c>
      <c r="I321" s="536">
        <v>0</v>
      </c>
      <c r="J321" s="535">
        <v>10.84</v>
      </c>
      <c r="K321" s="536">
        <v>0</v>
      </c>
      <c r="L321" s="535">
        <v>8.81</v>
      </c>
      <c r="M321" s="536">
        <v>0</v>
      </c>
      <c r="N321" s="535">
        <v>9.01</v>
      </c>
      <c r="O321" s="536">
        <v>0</v>
      </c>
      <c r="P321" s="535">
        <v>9.4700000000000006</v>
      </c>
      <c r="Q321" s="536">
        <v>0</v>
      </c>
      <c r="R321" s="535">
        <v>10.92</v>
      </c>
    </row>
    <row r="322" spans="1:18" ht="12.75">
      <c r="A322" s="145">
        <v>92876</v>
      </c>
      <c r="B322" s="102" t="s">
        <v>21994</v>
      </c>
      <c r="C322" s="145" t="s">
        <v>3</v>
      </c>
      <c r="D322" s="535">
        <v>11.73</v>
      </c>
      <c r="E322" s="536">
        <v>0</v>
      </c>
      <c r="F322" s="535">
        <v>10.38</v>
      </c>
      <c r="G322" s="536">
        <v>0</v>
      </c>
      <c r="H322" s="535">
        <v>10.48</v>
      </c>
      <c r="I322" s="536">
        <v>0</v>
      </c>
      <c r="J322" s="535">
        <v>10.64</v>
      </c>
      <c r="K322" s="536">
        <v>0</v>
      </c>
      <c r="L322" s="535">
        <v>8.3699999999999992</v>
      </c>
      <c r="M322" s="536">
        <v>0</v>
      </c>
      <c r="N322" s="535">
        <v>8.64</v>
      </c>
      <c r="O322" s="536">
        <v>0</v>
      </c>
      <c r="P322" s="535">
        <v>9.0500000000000007</v>
      </c>
      <c r="Q322" s="536">
        <v>0</v>
      </c>
      <c r="R322" s="535">
        <v>10.56</v>
      </c>
    </row>
    <row r="323" spans="1:18" ht="12.75">
      <c r="A323" s="145">
        <v>92803</v>
      </c>
      <c r="B323" s="102" t="s">
        <v>21995</v>
      </c>
      <c r="C323" s="145" t="s">
        <v>3</v>
      </c>
      <c r="D323" s="535">
        <v>11.72</v>
      </c>
      <c r="E323" s="536">
        <v>0</v>
      </c>
      <c r="F323" s="535">
        <v>10.39</v>
      </c>
      <c r="G323" s="536">
        <v>0</v>
      </c>
      <c r="H323" s="535">
        <v>10.41</v>
      </c>
      <c r="I323" s="536">
        <v>0</v>
      </c>
      <c r="J323" s="535">
        <v>10.65</v>
      </c>
      <c r="K323" s="536">
        <v>0</v>
      </c>
      <c r="L323" s="535">
        <v>8.1999999999999993</v>
      </c>
      <c r="M323" s="536">
        <v>0</v>
      </c>
      <c r="N323" s="535">
        <v>8.51</v>
      </c>
      <c r="O323" s="536">
        <v>0</v>
      </c>
      <c r="P323" s="535">
        <v>8.92</v>
      </c>
      <c r="Q323" s="536">
        <v>0</v>
      </c>
      <c r="R323" s="535">
        <v>10.49</v>
      </c>
    </row>
    <row r="324" spans="1:18" ht="12.75">
      <c r="A324" s="145">
        <v>92804</v>
      </c>
      <c r="B324" s="102" t="s">
        <v>21996</v>
      </c>
      <c r="C324" s="145" t="s">
        <v>3</v>
      </c>
      <c r="D324" s="535">
        <v>10.06</v>
      </c>
      <c r="E324" s="536">
        <v>0</v>
      </c>
      <c r="F324" s="535">
        <v>8.91</v>
      </c>
      <c r="G324" s="536">
        <v>0</v>
      </c>
      <c r="H324" s="535">
        <v>8.91</v>
      </c>
      <c r="I324" s="536">
        <v>0</v>
      </c>
      <c r="J324" s="535">
        <v>9.14</v>
      </c>
      <c r="K324" s="536">
        <v>0</v>
      </c>
      <c r="L324" s="535">
        <v>6.99</v>
      </c>
      <c r="M324" s="536">
        <v>0</v>
      </c>
      <c r="N324" s="535">
        <v>7.27</v>
      </c>
      <c r="O324" s="536">
        <v>0</v>
      </c>
      <c r="P324" s="535">
        <v>7.62</v>
      </c>
      <c r="Q324" s="536">
        <v>0</v>
      </c>
      <c r="R324" s="535">
        <v>8.98</v>
      </c>
    </row>
    <row r="325" spans="1:18" ht="12.75">
      <c r="A325" s="145">
        <v>92805</v>
      </c>
      <c r="B325" s="102" t="s">
        <v>21997</v>
      </c>
      <c r="C325" s="145" t="s">
        <v>3</v>
      </c>
      <c r="D325" s="535">
        <v>9.9600000000000009</v>
      </c>
      <c r="E325" s="536">
        <v>0</v>
      </c>
      <c r="F325" s="535">
        <v>8.84</v>
      </c>
      <c r="G325" s="536">
        <v>0</v>
      </c>
      <c r="H325" s="535">
        <v>8.81</v>
      </c>
      <c r="I325" s="536">
        <v>0</v>
      </c>
      <c r="J325" s="535">
        <v>9.07</v>
      </c>
      <c r="K325" s="536">
        <v>0</v>
      </c>
      <c r="L325" s="535">
        <v>6.9</v>
      </c>
      <c r="M325" s="536">
        <v>0</v>
      </c>
      <c r="N325" s="535">
        <v>7.19</v>
      </c>
      <c r="O325" s="536">
        <v>0</v>
      </c>
      <c r="P325" s="535">
        <v>7.53</v>
      </c>
      <c r="Q325" s="536">
        <v>0</v>
      </c>
      <c r="R325" s="535">
        <v>8.89</v>
      </c>
    </row>
    <row r="326" spans="1:18" ht="12.75">
      <c r="A326" s="145">
        <v>92806</v>
      </c>
      <c r="B326" s="102" t="s">
        <v>21998</v>
      </c>
      <c r="C326" s="145" t="s">
        <v>3</v>
      </c>
      <c r="D326" s="535">
        <v>11.74</v>
      </c>
      <c r="E326" s="536">
        <v>0</v>
      </c>
      <c r="F326" s="535">
        <v>10.42</v>
      </c>
      <c r="G326" s="536">
        <v>0</v>
      </c>
      <c r="H326" s="535">
        <v>10.39</v>
      </c>
      <c r="I326" s="536">
        <v>0</v>
      </c>
      <c r="J326" s="535">
        <v>10.7</v>
      </c>
      <c r="K326" s="536">
        <v>0</v>
      </c>
      <c r="L326" s="535">
        <v>8.1199999999999992</v>
      </c>
      <c r="M326" s="536">
        <v>0</v>
      </c>
      <c r="N326" s="535">
        <v>8.4600000000000009</v>
      </c>
      <c r="O326" s="536">
        <v>0</v>
      </c>
      <c r="P326" s="535">
        <v>8.8699999999999992</v>
      </c>
      <c r="Q326" s="536">
        <v>0</v>
      </c>
      <c r="R326" s="535">
        <v>10.47</v>
      </c>
    </row>
    <row r="327" spans="1:18" ht="12.75">
      <c r="A327" s="145">
        <v>92798</v>
      </c>
      <c r="B327" s="102" t="s">
        <v>21999</v>
      </c>
      <c r="C327" s="145" t="s">
        <v>3</v>
      </c>
      <c r="D327" s="535">
        <v>11.73</v>
      </c>
      <c r="E327" s="536">
        <v>0</v>
      </c>
      <c r="F327" s="535">
        <v>10.41</v>
      </c>
      <c r="G327" s="536">
        <v>0</v>
      </c>
      <c r="H327" s="535">
        <v>10.38</v>
      </c>
      <c r="I327" s="536">
        <v>0</v>
      </c>
      <c r="J327" s="535">
        <v>10.69</v>
      </c>
      <c r="K327" s="536">
        <v>0</v>
      </c>
      <c r="L327" s="535">
        <v>8.11</v>
      </c>
      <c r="M327" s="536">
        <v>0</v>
      </c>
      <c r="N327" s="535">
        <v>8.4600000000000009</v>
      </c>
      <c r="O327" s="536">
        <v>0</v>
      </c>
      <c r="P327" s="535">
        <v>8.86</v>
      </c>
      <c r="Q327" s="536">
        <v>0</v>
      </c>
      <c r="R327" s="535">
        <v>10.46</v>
      </c>
    </row>
    <row r="328" spans="1:18" ht="12.75">
      <c r="A328" s="145">
        <v>95448</v>
      </c>
      <c r="B328" s="102" t="s">
        <v>22000</v>
      </c>
      <c r="C328" s="145" t="s">
        <v>3</v>
      </c>
      <c r="D328" s="535">
        <v>12.88</v>
      </c>
      <c r="E328" s="536">
        <v>0</v>
      </c>
      <c r="F328" s="535">
        <v>11.43</v>
      </c>
      <c r="G328" s="536">
        <v>0</v>
      </c>
      <c r="H328" s="535">
        <v>11.38</v>
      </c>
      <c r="I328" s="536">
        <v>0</v>
      </c>
      <c r="J328" s="535">
        <v>11.74</v>
      </c>
      <c r="K328" s="536">
        <v>0</v>
      </c>
      <c r="L328" s="535">
        <v>8.89</v>
      </c>
      <c r="M328" s="536">
        <v>0</v>
      </c>
      <c r="N328" s="535">
        <v>9.27</v>
      </c>
      <c r="O328" s="536">
        <v>0</v>
      </c>
      <c r="P328" s="535">
        <v>9.7100000000000009</v>
      </c>
      <c r="Q328" s="536">
        <v>0</v>
      </c>
      <c r="R328" s="535">
        <v>11.47</v>
      </c>
    </row>
    <row r="329" spans="1:18" ht="12.75">
      <c r="A329" s="145">
        <v>92801</v>
      </c>
      <c r="B329" s="102" t="s">
        <v>22001</v>
      </c>
      <c r="C329" s="145" t="s">
        <v>3</v>
      </c>
      <c r="D329" s="535">
        <v>12.7</v>
      </c>
      <c r="E329" s="536">
        <v>0</v>
      </c>
      <c r="F329" s="535">
        <v>11.22</v>
      </c>
      <c r="G329" s="536">
        <v>0</v>
      </c>
      <c r="H329" s="535">
        <v>11.39</v>
      </c>
      <c r="I329" s="536">
        <v>0</v>
      </c>
      <c r="J329" s="535">
        <v>11.49</v>
      </c>
      <c r="K329" s="536">
        <v>0</v>
      </c>
      <c r="L329" s="535">
        <v>9.16</v>
      </c>
      <c r="M329" s="536">
        <v>0</v>
      </c>
      <c r="N329" s="535">
        <v>9.42</v>
      </c>
      <c r="O329" s="536">
        <v>0</v>
      </c>
      <c r="P329" s="535">
        <v>9.8800000000000008</v>
      </c>
      <c r="Q329" s="536">
        <v>0</v>
      </c>
      <c r="R329" s="535">
        <v>11.47</v>
      </c>
    </row>
    <row r="330" spans="1:18" ht="12.75">
      <c r="A330" s="145">
        <v>92802</v>
      </c>
      <c r="B330" s="102" t="s">
        <v>22002</v>
      </c>
      <c r="C330" s="145" t="s">
        <v>3</v>
      </c>
      <c r="D330" s="535">
        <v>12.68</v>
      </c>
      <c r="E330" s="536">
        <v>0</v>
      </c>
      <c r="F330" s="535">
        <v>11.22</v>
      </c>
      <c r="G330" s="536">
        <v>0</v>
      </c>
      <c r="H330" s="535">
        <v>11.29</v>
      </c>
      <c r="I330" s="536">
        <v>0</v>
      </c>
      <c r="J330" s="535">
        <v>11.5</v>
      </c>
      <c r="K330" s="536">
        <v>0</v>
      </c>
      <c r="L330" s="535">
        <v>8.94</v>
      </c>
      <c r="M330" s="536">
        <v>0</v>
      </c>
      <c r="N330" s="535">
        <v>9.27</v>
      </c>
      <c r="O330" s="536">
        <v>0</v>
      </c>
      <c r="P330" s="535">
        <v>9.7100000000000009</v>
      </c>
      <c r="Q330" s="536">
        <v>0</v>
      </c>
      <c r="R330" s="535">
        <v>11.36</v>
      </c>
    </row>
    <row r="331" spans="1:18" ht="12.75">
      <c r="A331" s="145">
        <v>92799</v>
      </c>
      <c r="B331" s="102" t="s">
        <v>22003</v>
      </c>
      <c r="C331" s="145" t="s">
        <v>3</v>
      </c>
      <c r="D331" s="535">
        <v>13.74</v>
      </c>
      <c r="E331" s="536">
        <v>0</v>
      </c>
      <c r="F331" s="535">
        <v>12.04</v>
      </c>
      <c r="G331" s="536">
        <v>0</v>
      </c>
      <c r="H331" s="535">
        <v>12.6</v>
      </c>
      <c r="I331" s="536">
        <v>0</v>
      </c>
      <c r="J331" s="535">
        <v>12.24</v>
      </c>
      <c r="K331" s="536">
        <v>0</v>
      </c>
      <c r="L331" s="535">
        <v>10.67</v>
      </c>
      <c r="M331" s="536">
        <v>0</v>
      </c>
      <c r="N331" s="535">
        <v>10.7</v>
      </c>
      <c r="O331" s="536">
        <v>0</v>
      </c>
      <c r="P331" s="535">
        <v>11.26</v>
      </c>
      <c r="Q331" s="536">
        <v>0</v>
      </c>
      <c r="R331" s="535">
        <v>12.69</v>
      </c>
    </row>
    <row r="332" spans="1:18" ht="12.75">
      <c r="A332" s="145">
        <v>92800</v>
      </c>
      <c r="B332" s="102" t="s">
        <v>22004</v>
      </c>
      <c r="C332" s="145" t="s">
        <v>3</v>
      </c>
      <c r="D332" s="535">
        <v>12.48</v>
      </c>
      <c r="E332" s="536">
        <v>0</v>
      </c>
      <c r="F332" s="535">
        <v>10.98</v>
      </c>
      <c r="G332" s="536">
        <v>0</v>
      </c>
      <c r="H332" s="535">
        <v>11.32</v>
      </c>
      <c r="I332" s="536">
        <v>0</v>
      </c>
      <c r="J332" s="535">
        <v>11.2</v>
      </c>
      <c r="K332" s="536">
        <v>0</v>
      </c>
      <c r="L332" s="535">
        <v>9.35</v>
      </c>
      <c r="M332" s="536">
        <v>0</v>
      </c>
      <c r="N332" s="535">
        <v>9.49</v>
      </c>
      <c r="O332" s="536">
        <v>0</v>
      </c>
      <c r="P332" s="535">
        <v>9.9700000000000006</v>
      </c>
      <c r="Q332" s="536">
        <v>0</v>
      </c>
      <c r="R332" s="535">
        <v>11.4</v>
      </c>
    </row>
    <row r="333" spans="1:18" ht="12.75">
      <c r="A333" s="145">
        <v>95605</v>
      </c>
      <c r="B333" s="102" t="s">
        <v>22005</v>
      </c>
      <c r="C333" s="145" t="s">
        <v>2</v>
      </c>
      <c r="D333" s="535">
        <v>161.11000000000001</v>
      </c>
      <c r="E333" s="536">
        <v>0</v>
      </c>
      <c r="F333" s="535">
        <v>122.74</v>
      </c>
      <c r="G333" s="536">
        <v>3.0300000000000001E-2</v>
      </c>
      <c r="H333" s="535">
        <v>176.25</v>
      </c>
      <c r="I333" s="536">
        <v>0</v>
      </c>
      <c r="J333" s="535">
        <v>120.53</v>
      </c>
      <c r="K333" s="536">
        <v>0</v>
      </c>
      <c r="L333" s="535">
        <v>180.01</v>
      </c>
      <c r="M333" s="536">
        <v>0</v>
      </c>
      <c r="N333" s="535">
        <v>155.06</v>
      </c>
      <c r="O333" s="536">
        <v>0</v>
      </c>
      <c r="P333" s="535">
        <v>152.16</v>
      </c>
      <c r="Q333" s="536">
        <v>2.4400000000000002E-2</v>
      </c>
      <c r="R333" s="535">
        <v>166.8</v>
      </c>
    </row>
    <row r="334" spans="1:18" ht="12.75">
      <c r="A334" s="145">
        <v>95602</v>
      </c>
      <c r="B334" s="102" t="s">
        <v>22006</v>
      </c>
      <c r="C334" s="145" t="s">
        <v>2</v>
      </c>
      <c r="D334" s="535">
        <v>33.14</v>
      </c>
      <c r="E334" s="536">
        <v>0</v>
      </c>
      <c r="F334" s="535">
        <v>25.24</v>
      </c>
      <c r="G334" s="536">
        <v>3.0099999999999998E-2</v>
      </c>
      <c r="H334" s="535">
        <v>36.25</v>
      </c>
      <c r="I334" s="536">
        <v>0</v>
      </c>
      <c r="J334" s="535">
        <v>24.78</v>
      </c>
      <c r="K334" s="536">
        <v>0</v>
      </c>
      <c r="L334" s="535">
        <v>37.03</v>
      </c>
      <c r="M334" s="536">
        <v>0</v>
      </c>
      <c r="N334" s="535">
        <v>31.89</v>
      </c>
      <c r="O334" s="536">
        <v>0</v>
      </c>
      <c r="P334" s="535">
        <v>31.29</v>
      </c>
      <c r="Q334" s="536">
        <v>2.4299999999999999E-2</v>
      </c>
      <c r="R334" s="535">
        <v>34.299999999999997</v>
      </c>
    </row>
    <row r="335" spans="1:18" ht="12.75">
      <c r="A335" s="145">
        <v>95603</v>
      </c>
      <c r="B335" s="102" t="s">
        <v>22007</v>
      </c>
      <c r="C335" s="145" t="s">
        <v>2</v>
      </c>
      <c r="D335" s="535">
        <v>56.53</v>
      </c>
      <c r="E335" s="536">
        <v>0</v>
      </c>
      <c r="F335" s="535">
        <v>43.07</v>
      </c>
      <c r="G335" s="536">
        <v>3.0200000000000001E-2</v>
      </c>
      <c r="H335" s="535">
        <v>61.85</v>
      </c>
      <c r="I335" s="536">
        <v>0</v>
      </c>
      <c r="J335" s="535">
        <v>42.29</v>
      </c>
      <c r="K335" s="536">
        <v>0</v>
      </c>
      <c r="L335" s="535">
        <v>63.17</v>
      </c>
      <c r="M335" s="536">
        <v>0</v>
      </c>
      <c r="N335" s="535">
        <v>54.42</v>
      </c>
      <c r="O335" s="536">
        <v>0</v>
      </c>
      <c r="P335" s="535">
        <v>53.4</v>
      </c>
      <c r="Q335" s="536">
        <v>2.4299999999999999E-2</v>
      </c>
      <c r="R335" s="535">
        <v>58.54</v>
      </c>
    </row>
    <row r="336" spans="1:18" ht="12.75">
      <c r="A336" s="145">
        <v>95604</v>
      </c>
      <c r="B336" s="102" t="s">
        <v>22008</v>
      </c>
      <c r="C336" s="145" t="s">
        <v>2</v>
      </c>
      <c r="D336" s="535">
        <v>87.74</v>
      </c>
      <c r="E336" s="536">
        <v>0</v>
      </c>
      <c r="F336" s="535">
        <v>66.84</v>
      </c>
      <c r="G336" s="536">
        <v>3.04E-2</v>
      </c>
      <c r="H336" s="535">
        <v>95.98</v>
      </c>
      <c r="I336" s="536">
        <v>0</v>
      </c>
      <c r="J336" s="535">
        <v>65.63</v>
      </c>
      <c r="K336" s="536">
        <v>0</v>
      </c>
      <c r="L336" s="535">
        <v>98.03</v>
      </c>
      <c r="M336" s="536">
        <v>0</v>
      </c>
      <c r="N336" s="535">
        <v>84.45</v>
      </c>
      <c r="O336" s="536">
        <v>0</v>
      </c>
      <c r="P336" s="535">
        <v>82.87</v>
      </c>
      <c r="Q336" s="536">
        <v>2.4500000000000001E-2</v>
      </c>
      <c r="R336" s="535">
        <v>90.84</v>
      </c>
    </row>
    <row r="337" spans="1:18" ht="12.75">
      <c r="A337" s="145">
        <v>95601</v>
      </c>
      <c r="B337" s="102" t="s">
        <v>22009</v>
      </c>
      <c r="C337" s="145" t="s">
        <v>2</v>
      </c>
      <c r="D337" s="535">
        <v>20.7</v>
      </c>
      <c r="E337" s="536">
        <v>0</v>
      </c>
      <c r="F337" s="535">
        <v>15.77</v>
      </c>
      <c r="G337" s="536">
        <v>2.98E-2</v>
      </c>
      <c r="H337" s="535">
        <v>22.66</v>
      </c>
      <c r="I337" s="536">
        <v>0</v>
      </c>
      <c r="J337" s="535">
        <v>15.49</v>
      </c>
      <c r="K337" s="536">
        <v>0</v>
      </c>
      <c r="L337" s="535">
        <v>23.13</v>
      </c>
      <c r="M337" s="536">
        <v>0</v>
      </c>
      <c r="N337" s="535">
        <v>19.93</v>
      </c>
      <c r="O337" s="536">
        <v>0</v>
      </c>
      <c r="P337" s="535">
        <v>19.559999999999999</v>
      </c>
      <c r="Q337" s="536">
        <v>2.4E-2</v>
      </c>
      <c r="R337" s="535">
        <v>21.44</v>
      </c>
    </row>
    <row r="338" spans="1:18" ht="12.75">
      <c r="A338" s="145">
        <v>102521</v>
      </c>
      <c r="B338" s="102" t="s">
        <v>22010</v>
      </c>
      <c r="C338" s="145" t="s">
        <v>2</v>
      </c>
      <c r="D338" s="535">
        <v>132.9</v>
      </c>
      <c r="E338" s="536">
        <v>0</v>
      </c>
      <c r="F338" s="535">
        <v>101.25</v>
      </c>
      <c r="G338" s="536">
        <v>3.0200000000000001E-2</v>
      </c>
      <c r="H338" s="535">
        <v>145.4</v>
      </c>
      <c r="I338" s="536">
        <v>0</v>
      </c>
      <c r="J338" s="535">
        <v>99.42</v>
      </c>
      <c r="K338" s="536">
        <v>0</v>
      </c>
      <c r="L338" s="535">
        <v>148.5</v>
      </c>
      <c r="M338" s="536">
        <v>0</v>
      </c>
      <c r="N338" s="535">
        <v>127.92</v>
      </c>
      <c r="O338" s="536">
        <v>0</v>
      </c>
      <c r="P338" s="535">
        <v>125.52</v>
      </c>
      <c r="Q338" s="536">
        <v>2.4400000000000002E-2</v>
      </c>
      <c r="R338" s="535">
        <v>137.6</v>
      </c>
    </row>
    <row r="339" spans="1:18" ht="12.75">
      <c r="A339" s="145">
        <v>102522</v>
      </c>
      <c r="B339" s="102" t="s">
        <v>22011</v>
      </c>
      <c r="C339" s="145" t="s">
        <v>2</v>
      </c>
      <c r="D339" s="535">
        <v>194.97</v>
      </c>
      <c r="E339" s="536">
        <v>0</v>
      </c>
      <c r="F339" s="535">
        <v>148.55000000000001</v>
      </c>
      <c r="G339" s="536">
        <v>3.04E-2</v>
      </c>
      <c r="H339" s="535">
        <v>213.29</v>
      </c>
      <c r="I339" s="536">
        <v>0</v>
      </c>
      <c r="J339" s="535">
        <v>145.86000000000001</v>
      </c>
      <c r="K339" s="536">
        <v>0</v>
      </c>
      <c r="L339" s="535">
        <v>217.85</v>
      </c>
      <c r="M339" s="536">
        <v>0</v>
      </c>
      <c r="N339" s="535">
        <v>187.66</v>
      </c>
      <c r="O339" s="536">
        <v>0</v>
      </c>
      <c r="P339" s="535">
        <v>184.15</v>
      </c>
      <c r="Q339" s="536">
        <v>2.4500000000000001E-2</v>
      </c>
      <c r="R339" s="535">
        <v>201.87</v>
      </c>
    </row>
    <row r="340" spans="1:18" ht="12.75">
      <c r="A340" s="145">
        <v>102523</v>
      </c>
      <c r="B340" s="102" t="s">
        <v>22012</v>
      </c>
      <c r="C340" s="145" t="s">
        <v>2</v>
      </c>
      <c r="D340" s="535">
        <v>257.05</v>
      </c>
      <c r="E340" s="536">
        <v>0</v>
      </c>
      <c r="F340" s="535">
        <v>195.84</v>
      </c>
      <c r="G340" s="536">
        <v>3.04E-2</v>
      </c>
      <c r="H340" s="535">
        <v>281.2</v>
      </c>
      <c r="I340" s="536">
        <v>0</v>
      </c>
      <c r="J340" s="535">
        <v>192.29</v>
      </c>
      <c r="K340" s="536">
        <v>0</v>
      </c>
      <c r="L340" s="535">
        <v>287.2</v>
      </c>
      <c r="M340" s="536">
        <v>0</v>
      </c>
      <c r="N340" s="535">
        <v>247.4</v>
      </c>
      <c r="O340" s="536">
        <v>0</v>
      </c>
      <c r="P340" s="535">
        <v>242.78</v>
      </c>
      <c r="Q340" s="536">
        <v>2.4500000000000001E-2</v>
      </c>
      <c r="R340" s="535">
        <v>266.12</v>
      </c>
    </row>
    <row r="341" spans="1:18" ht="12.75">
      <c r="A341" s="145">
        <v>95608</v>
      </c>
      <c r="B341" s="102" t="s">
        <v>22013</v>
      </c>
      <c r="C341" s="145" t="s">
        <v>2</v>
      </c>
      <c r="D341" s="535">
        <v>38.229999999999997</v>
      </c>
      <c r="E341" s="536">
        <v>0.47689999999999999</v>
      </c>
      <c r="F341" s="535">
        <v>40.369999999999997</v>
      </c>
      <c r="G341" s="536">
        <v>0</v>
      </c>
      <c r="H341" s="535">
        <v>40.36</v>
      </c>
      <c r="I341" s="536">
        <v>0.45169999999999999</v>
      </c>
      <c r="J341" s="535">
        <v>34.700000000000003</v>
      </c>
      <c r="K341" s="536">
        <v>0.52159999999999995</v>
      </c>
      <c r="L341" s="535">
        <v>47.89</v>
      </c>
      <c r="M341" s="536">
        <v>0</v>
      </c>
      <c r="N341" s="535">
        <v>36.07</v>
      </c>
      <c r="O341" s="536">
        <v>0</v>
      </c>
      <c r="P341" s="535">
        <v>38.76</v>
      </c>
      <c r="Q341" s="536">
        <v>0.46700000000000003</v>
      </c>
      <c r="R341" s="535">
        <v>40.17</v>
      </c>
    </row>
    <row r="342" spans="1:18" ht="12.75">
      <c r="A342" s="145">
        <v>95609</v>
      </c>
      <c r="B342" s="102" t="s">
        <v>22014</v>
      </c>
      <c r="C342" s="145" t="s">
        <v>2</v>
      </c>
      <c r="D342" s="535">
        <v>48.48</v>
      </c>
      <c r="E342" s="536">
        <v>0.47689999999999999</v>
      </c>
      <c r="F342" s="535">
        <v>51.2</v>
      </c>
      <c r="G342" s="536">
        <v>0</v>
      </c>
      <c r="H342" s="535">
        <v>51.19</v>
      </c>
      <c r="I342" s="536">
        <v>0.45169999999999999</v>
      </c>
      <c r="J342" s="535">
        <v>44.03</v>
      </c>
      <c r="K342" s="536">
        <v>0.5212</v>
      </c>
      <c r="L342" s="535">
        <v>60.75</v>
      </c>
      <c r="M342" s="536">
        <v>0</v>
      </c>
      <c r="N342" s="535">
        <v>45.73</v>
      </c>
      <c r="O342" s="536">
        <v>0</v>
      </c>
      <c r="P342" s="535">
        <v>49.15</v>
      </c>
      <c r="Q342" s="536">
        <v>0.46689999999999998</v>
      </c>
      <c r="R342" s="535">
        <v>50.95</v>
      </c>
    </row>
    <row r="343" spans="1:18" ht="12.75">
      <c r="A343" s="145">
        <v>95607</v>
      </c>
      <c r="B343" s="102" t="s">
        <v>22015</v>
      </c>
      <c r="C343" s="145" t="s">
        <v>2</v>
      </c>
      <c r="D343" s="535">
        <v>26.36</v>
      </c>
      <c r="E343" s="536">
        <v>0.47689999999999999</v>
      </c>
      <c r="F343" s="535">
        <v>27.83</v>
      </c>
      <c r="G343" s="536">
        <v>0</v>
      </c>
      <c r="H343" s="535">
        <v>27.83</v>
      </c>
      <c r="I343" s="536">
        <v>0.45169999999999999</v>
      </c>
      <c r="J343" s="535">
        <v>23.92</v>
      </c>
      <c r="K343" s="536">
        <v>0.52170000000000005</v>
      </c>
      <c r="L343" s="535">
        <v>33.01</v>
      </c>
      <c r="M343" s="536">
        <v>0</v>
      </c>
      <c r="N343" s="535">
        <v>24.87</v>
      </c>
      <c r="O343" s="536">
        <v>0</v>
      </c>
      <c r="P343" s="535">
        <v>26.71</v>
      </c>
      <c r="Q343" s="536">
        <v>0.4672</v>
      </c>
      <c r="R343" s="535">
        <v>27.69</v>
      </c>
    </row>
    <row r="344" spans="1:18" ht="12.75">
      <c r="A344" s="145">
        <v>106132</v>
      </c>
      <c r="B344" s="102" t="s">
        <v>22016</v>
      </c>
      <c r="C344" s="145" t="s">
        <v>7</v>
      </c>
      <c r="D344" s="535">
        <v>0</v>
      </c>
      <c r="E344" s="536"/>
      <c r="F344" s="535">
        <v>0</v>
      </c>
      <c r="G344" s="536"/>
      <c r="H344" s="535">
        <v>0</v>
      </c>
      <c r="I344" s="536"/>
      <c r="J344" s="535">
        <v>0</v>
      </c>
      <c r="K344" s="536"/>
      <c r="L344" s="535">
        <v>0</v>
      </c>
      <c r="M344" s="536"/>
      <c r="N344" s="535">
        <v>0</v>
      </c>
      <c r="O344" s="536"/>
      <c r="P344" s="535">
        <v>0</v>
      </c>
      <c r="Q344" s="536"/>
      <c r="R344" s="535">
        <v>0</v>
      </c>
    </row>
    <row r="345" spans="1:18" ht="12.75">
      <c r="A345" s="145">
        <v>106133</v>
      </c>
      <c r="B345" s="102" t="s">
        <v>22017</v>
      </c>
      <c r="C345" s="145" t="s">
        <v>7</v>
      </c>
      <c r="D345" s="535">
        <v>0</v>
      </c>
      <c r="E345" s="536"/>
      <c r="F345" s="535">
        <v>0</v>
      </c>
      <c r="G345" s="536"/>
      <c r="H345" s="535">
        <v>0</v>
      </c>
      <c r="I345" s="536"/>
      <c r="J345" s="535">
        <v>0</v>
      </c>
      <c r="K345" s="536"/>
      <c r="L345" s="535">
        <v>0</v>
      </c>
      <c r="M345" s="536"/>
      <c r="N345" s="535">
        <v>0</v>
      </c>
      <c r="O345" s="536"/>
      <c r="P345" s="535">
        <v>0</v>
      </c>
      <c r="Q345" s="536"/>
      <c r="R345" s="535">
        <v>0</v>
      </c>
    </row>
    <row r="346" spans="1:18" ht="12.75">
      <c r="A346" s="145">
        <v>95996</v>
      </c>
      <c r="B346" s="102" t="s">
        <v>22018</v>
      </c>
      <c r="C346" s="145" t="s">
        <v>7</v>
      </c>
      <c r="D346" s="535">
        <v>4339.83</v>
      </c>
      <c r="E346" s="536">
        <v>1.1299999999999999E-2</v>
      </c>
      <c r="F346" s="535">
        <v>1273.93</v>
      </c>
      <c r="G346" s="536">
        <v>0.96160000000000001</v>
      </c>
      <c r="H346" s="535">
        <v>1285.7</v>
      </c>
      <c r="I346" s="536">
        <v>0.95279999999999998</v>
      </c>
      <c r="J346" s="535">
        <v>2306.19</v>
      </c>
      <c r="K346" s="536">
        <v>2.1299999999999999E-2</v>
      </c>
      <c r="L346" s="535">
        <v>1281.8800000000001</v>
      </c>
      <c r="M346" s="536">
        <v>1.35E-2</v>
      </c>
      <c r="N346" s="535">
        <v>1266.3599999999999</v>
      </c>
      <c r="O346" s="536">
        <v>3.8899999999999997E-2</v>
      </c>
      <c r="P346" s="535">
        <v>1430.33</v>
      </c>
      <c r="Q346" s="536">
        <v>3.44E-2</v>
      </c>
      <c r="R346" s="535">
        <v>1568.44</v>
      </c>
    </row>
    <row r="347" spans="1:18" ht="12.75">
      <c r="A347" s="145">
        <v>95995</v>
      </c>
      <c r="B347" s="102" t="s">
        <v>22019</v>
      </c>
      <c r="C347" s="145" t="s">
        <v>7</v>
      </c>
      <c r="D347" s="535">
        <v>4976.55</v>
      </c>
      <c r="E347" s="536">
        <v>1.38E-2</v>
      </c>
      <c r="F347" s="535">
        <v>1477.34</v>
      </c>
      <c r="G347" s="536">
        <v>0.95420000000000005</v>
      </c>
      <c r="H347" s="535">
        <v>1493.77</v>
      </c>
      <c r="I347" s="536">
        <v>0.94369999999999998</v>
      </c>
      <c r="J347" s="535">
        <v>2655.26</v>
      </c>
      <c r="K347" s="536">
        <v>2.5899999999999999E-2</v>
      </c>
      <c r="L347" s="535">
        <v>1489.96</v>
      </c>
      <c r="M347" s="536">
        <v>1.6299999999999999E-2</v>
      </c>
      <c r="N347" s="535">
        <v>1471.11</v>
      </c>
      <c r="O347" s="536">
        <v>4.6699999999999998E-2</v>
      </c>
      <c r="P347" s="535">
        <v>1656.9</v>
      </c>
      <c r="Q347" s="536">
        <v>4.1500000000000002E-2</v>
      </c>
      <c r="R347" s="535">
        <v>1815.23</v>
      </c>
    </row>
    <row r="348" spans="1:18" ht="12.75">
      <c r="A348" s="145">
        <v>104372</v>
      </c>
      <c r="B348" s="102" t="s">
        <v>22020</v>
      </c>
      <c r="C348" s="145" t="s">
        <v>7</v>
      </c>
      <c r="D348" s="535">
        <v>0</v>
      </c>
      <c r="E348" s="536"/>
      <c r="F348" s="535">
        <v>0</v>
      </c>
      <c r="G348" s="536"/>
      <c r="H348" s="535">
        <v>0</v>
      </c>
      <c r="I348" s="536"/>
      <c r="J348" s="535">
        <v>0</v>
      </c>
      <c r="K348" s="536"/>
      <c r="L348" s="535">
        <v>0</v>
      </c>
      <c r="M348" s="536"/>
      <c r="N348" s="535">
        <v>0</v>
      </c>
      <c r="O348" s="536"/>
      <c r="P348" s="535">
        <v>0</v>
      </c>
      <c r="Q348" s="536"/>
      <c r="R348" s="535">
        <v>0</v>
      </c>
    </row>
    <row r="349" spans="1:18" ht="12.75">
      <c r="A349" s="145">
        <v>104371</v>
      </c>
      <c r="B349" s="102" t="s">
        <v>22021</v>
      </c>
      <c r="C349" s="145" t="s">
        <v>7</v>
      </c>
      <c r="D349" s="535">
        <v>0</v>
      </c>
      <c r="E349" s="536"/>
      <c r="F349" s="535">
        <v>0</v>
      </c>
      <c r="G349" s="536"/>
      <c r="H349" s="535">
        <v>0</v>
      </c>
      <c r="I349" s="536"/>
      <c r="J349" s="535">
        <v>0</v>
      </c>
      <c r="K349" s="536"/>
      <c r="L349" s="535">
        <v>0</v>
      </c>
      <c r="M349" s="536"/>
      <c r="N349" s="535">
        <v>0</v>
      </c>
      <c r="O349" s="536"/>
      <c r="P349" s="535">
        <v>0</v>
      </c>
      <c r="Q349" s="536"/>
      <c r="R349" s="535">
        <v>0</v>
      </c>
    </row>
    <row r="350" spans="1:18" ht="12.75">
      <c r="A350" s="145">
        <v>106138</v>
      </c>
      <c r="B350" s="102" t="s">
        <v>22022</v>
      </c>
      <c r="C350" s="145" t="s">
        <v>4</v>
      </c>
      <c r="D350" s="535">
        <v>8.2799999999999994</v>
      </c>
      <c r="E350" s="536">
        <v>0.63890000000000002</v>
      </c>
      <c r="F350" s="535">
        <v>7.7</v>
      </c>
      <c r="G350" s="536">
        <v>0.68700000000000006</v>
      </c>
      <c r="H350" s="535">
        <v>8.5299999999999994</v>
      </c>
      <c r="I350" s="536">
        <v>0.62019999999999997</v>
      </c>
      <c r="J350" s="535">
        <v>7.81</v>
      </c>
      <c r="K350" s="536">
        <v>0.67730000000000001</v>
      </c>
      <c r="L350" s="535">
        <v>8.23</v>
      </c>
      <c r="M350" s="536">
        <v>0.48849999999999999</v>
      </c>
      <c r="N350" s="535">
        <v>8.08</v>
      </c>
      <c r="O350" s="536">
        <v>0.59899999999999998</v>
      </c>
      <c r="P350" s="535">
        <v>7.92</v>
      </c>
      <c r="Q350" s="536">
        <v>0.66790000000000005</v>
      </c>
      <c r="R350" s="535">
        <v>8.18</v>
      </c>
    </row>
    <row r="351" spans="1:18" ht="12.75">
      <c r="A351" s="145">
        <v>106135</v>
      </c>
      <c r="B351" s="102" t="s">
        <v>22023</v>
      </c>
      <c r="C351" s="145" t="s">
        <v>4</v>
      </c>
      <c r="D351" s="535">
        <v>7.09</v>
      </c>
      <c r="E351" s="536">
        <v>0.64600000000000002</v>
      </c>
      <c r="F351" s="535">
        <v>6.59</v>
      </c>
      <c r="G351" s="536">
        <v>0.69499999999999995</v>
      </c>
      <c r="H351" s="535">
        <v>7.23</v>
      </c>
      <c r="I351" s="536">
        <v>0.63349999999999995</v>
      </c>
      <c r="J351" s="535">
        <v>6.69</v>
      </c>
      <c r="K351" s="536">
        <v>0.68459999999999999</v>
      </c>
      <c r="L351" s="535">
        <v>6.99</v>
      </c>
      <c r="M351" s="536">
        <v>0.51500000000000001</v>
      </c>
      <c r="N351" s="535">
        <v>6.88</v>
      </c>
      <c r="O351" s="536">
        <v>0.61629999999999996</v>
      </c>
      <c r="P351" s="535">
        <v>6.75</v>
      </c>
      <c r="Q351" s="536">
        <v>0.67849999999999999</v>
      </c>
      <c r="R351" s="535">
        <v>6.94</v>
      </c>
    </row>
    <row r="352" spans="1:18" ht="12.75">
      <c r="A352" s="145">
        <v>106137</v>
      </c>
      <c r="B352" s="102" t="s">
        <v>22024</v>
      </c>
      <c r="C352" s="145" t="s">
        <v>4</v>
      </c>
      <c r="D352" s="535">
        <v>9.6300000000000008</v>
      </c>
      <c r="E352" s="536">
        <v>0.62309999999999999</v>
      </c>
      <c r="F352" s="535">
        <v>8.9</v>
      </c>
      <c r="G352" s="536">
        <v>0.67420000000000002</v>
      </c>
      <c r="H352" s="535">
        <v>9.89</v>
      </c>
      <c r="I352" s="536">
        <v>0.60670000000000002</v>
      </c>
      <c r="J352" s="535">
        <v>9.0500000000000007</v>
      </c>
      <c r="K352" s="536">
        <v>0.66300000000000003</v>
      </c>
      <c r="L352" s="535">
        <v>9.56</v>
      </c>
      <c r="M352" s="536">
        <v>0.46860000000000002</v>
      </c>
      <c r="N352" s="535">
        <v>9.34</v>
      </c>
      <c r="O352" s="536">
        <v>0.5857</v>
      </c>
      <c r="P352" s="535">
        <v>9.16</v>
      </c>
      <c r="Q352" s="536">
        <v>0.65500000000000003</v>
      </c>
      <c r="R352" s="535">
        <v>9.49</v>
      </c>
    </row>
    <row r="353" spans="1:18" ht="12.75">
      <c r="A353" s="145">
        <v>96001</v>
      </c>
      <c r="B353" s="102" t="s">
        <v>22025</v>
      </c>
      <c r="C353" s="145" t="s">
        <v>4</v>
      </c>
      <c r="D353" s="535">
        <v>8.16</v>
      </c>
      <c r="E353" s="536">
        <v>0.62990000000000002</v>
      </c>
      <c r="F353" s="535">
        <v>7.57</v>
      </c>
      <c r="G353" s="536">
        <v>0.67900000000000005</v>
      </c>
      <c r="H353" s="535">
        <v>8.33</v>
      </c>
      <c r="I353" s="536">
        <v>0.61699999999999999</v>
      </c>
      <c r="J353" s="535">
        <v>7.67</v>
      </c>
      <c r="K353" s="536">
        <v>0.67010000000000003</v>
      </c>
      <c r="L353" s="535">
        <v>8.0399999999999991</v>
      </c>
      <c r="M353" s="536">
        <v>0.49380000000000002</v>
      </c>
      <c r="N353" s="535">
        <v>7.89</v>
      </c>
      <c r="O353" s="536">
        <v>0.6008</v>
      </c>
      <c r="P353" s="535">
        <v>7.74</v>
      </c>
      <c r="Q353" s="536">
        <v>0.66410000000000002</v>
      </c>
      <c r="R353" s="535">
        <v>7.99</v>
      </c>
    </row>
    <row r="354" spans="1:18" ht="12.75">
      <c r="A354" s="145">
        <v>106136</v>
      </c>
      <c r="B354" s="102" t="s">
        <v>22026</v>
      </c>
      <c r="C354" s="145" t="s">
        <v>4</v>
      </c>
      <c r="D354" s="535">
        <v>11.28</v>
      </c>
      <c r="E354" s="536">
        <v>0.61350000000000005</v>
      </c>
      <c r="F354" s="535">
        <v>10.41</v>
      </c>
      <c r="G354" s="536">
        <v>0.66469999999999996</v>
      </c>
      <c r="H354" s="535">
        <v>11.62</v>
      </c>
      <c r="I354" s="536">
        <v>0.59550000000000003</v>
      </c>
      <c r="J354" s="535">
        <v>10.58</v>
      </c>
      <c r="K354" s="536">
        <v>0.65410000000000001</v>
      </c>
      <c r="L354" s="535">
        <v>11.21</v>
      </c>
      <c r="M354" s="536">
        <v>0.45140000000000002</v>
      </c>
      <c r="N354" s="535">
        <v>10.93</v>
      </c>
      <c r="O354" s="536">
        <v>0.57550000000000001</v>
      </c>
      <c r="P354" s="535">
        <v>10.74</v>
      </c>
      <c r="Q354" s="536">
        <v>0.64429999999999998</v>
      </c>
      <c r="R354" s="535">
        <v>11.13</v>
      </c>
    </row>
    <row r="355" spans="1:18" ht="12.75">
      <c r="A355" s="145">
        <v>106134</v>
      </c>
      <c r="B355" s="102" t="s">
        <v>22027</v>
      </c>
      <c r="C355" s="145" t="s">
        <v>4</v>
      </c>
      <c r="D355" s="535">
        <v>9.51</v>
      </c>
      <c r="E355" s="536">
        <v>0.61619999999999997</v>
      </c>
      <c r="F355" s="535">
        <v>8.7799999999999994</v>
      </c>
      <c r="G355" s="536">
        <v>0.66739999999999999</v>
      </c>
      <c r="H355" s="535">
        <v>9.7100000000000009</v>
      </c>
      <c r="I355" s="536">
        <v>0.60350000000000004</v>
      </c>
      <c r="J355" s="535">
        <v>8.9</v>
      </c>
      <c r="K355" s="536">
        <v>0.65839999999999999</v>
      </c>
      <c r="L355" s="535">
        <v>9.3699999999999992</v>
      </c>
      <c r="M355" s="536">
        <v>0.4728</v>
      </c>
      <c r="N355" s="535">
        <v>9.19</v>
      </c>
      <c r="O355" s="536">
        <v>0.58540000000000003</v>
      </c>
      <c r="P355" s="535">
        <v>9</v>
      </c>
      <c r="Q355" s="536">
        <v>0.65110000000000001</v>
      </c>
      <c r="R355" s="535">
        <v>9.3000000000000007</v>
      </c>
    </row>
    <row r="356" spans="1:18" ht="27" customHeight="1">
      <c r="A356" s="145">
        <v>94880</v>
      </c>
      <c r="B356" s="102" t="s">
        <v>22028</v>
      </c>
      <c r="C356" s="145" t="s">
        <v>1</v>
      </c>
      <c r="D356" s="535">
        <v>47.33</v>
      </c>
      <c r="E356" s="536">
        <v>0.29220000000000002</v>
      </c>
      <c r="F356" s="535">
        <v>39.1</v>
      </c>
      <c r="G356" s="536">
        <v>0.35370000000000001</v>
      </c>
      <c r="H356" s="535">
        <v>46.99</v>
      </c>
      <c r="I356" s="536">
        <v>0.29430000000000001</v>
      </c>
      <c r="J356" s="535">
        <v>40.78</v>
      </c>
      <c r="K356" s="536">
        <v>0.33910000000000001</v>
      </c>
      <c r="L356" s="535">
        <v>46.46</v>
      </c>
      <c r="M356" s="536">
        <v>0</v>
      </c>
      <c r="N356" s="535">
        <v>43.96</v>
      </c>
      <c r="O356" s="536">
        <v>0.31459999999999999</v>
      </c>
      <c r="P356" s="535">
        <v>45.62</v>
      </c>
      <c r="Q356" s="536">
        <v>0.30320000000000003</v>
      </c>
      <c r="R356" s="535">
        <v>48.44</v>
      </c>
    </row>
    <row r="357" spans="1:18" ht="12.75">
      <c r="A357" s="145">
        <v>94882</v>
      </c>
      <c r="B357" s="102" t="s">
        <v>22029</v>
      </c>
      <c r="C357" s="145" t="s">
        <v>1</v>
      </c>
      <c r="D357" s="535">
        <v>54.8</v>
      </c>
      <c r="E357" s="536">
        <v>0.29949999999999999</v>
      </c>
      <c r="F357" s="535">
        <v>45.48</v>
      </c>
      <c r="G357" s="536">
        <v>0.36080000000000001</v>
      </c>
      <c r="H357" s="535">
        <v>54.8</v>
      </c>
      <c r="I357" s="536">
        <v>0.29949999999999999</v>
      </c>
      <c r="J357" s="535">
        <v>47.21</v>
      </c>
      <c r="K357" s="536">
        <v>0.34760000000000002</v>
      </c>
      <c r="L357" s="535">
        <v>54.1</v>
      </c>
      <c r="M357" s="536">
        <v>0</v>
      </c>
      <c r="N357" s="535">
        <v>51.17</v>
      </c>
      <c r="O357" s="536">
        <v>0.32069999999999999</v>
      </c>
      <c r="P357" s="535">
        <v>52.88</v>
      </c>
      <c r="Q357" s="536">
        <v>0.31030000000000002</v>
      </c>
      <c r="R357" s="535">
        <v>56.26</v>
      </c>
    </row>
    <row r="358" spans="1:18" ht="12.75">
      <c r="A358" s="145">
        <v>94884</v>
      </c>
      <c r="B358" s="102" t="s">
        <v>22030</v>
      </c>
      <c r="C358" s="145" t="s">
        <v>1</v>
      </c>
      <c r="D358" s="535">
        <v>69.930000000000007</v>
      </c>
      <c r="E358" s="536">
        <v>0.3095</v>
      </c>
      <c r="F358" s="535">
        <v>58.42</v>
      </c>
      <c r="G358" s="536">
        <v>0.37040000000000001</v>
      </c>
      <c r="H358" s="535">
        <v>70.62</v>
      </c>
      <c r="I358" s="536">
        <v>0.30640000000000001</v>
      </c>
      <c r="J358" s="535">
        <v>60.25</v>
      </c>
      <c r="K358" s="536">
        <v>0.35920000000000002</v>
      </c>
      <c r="L358" s="535">
        <v>69.59</v>
      </c>
      <c r="M358" s="536">
        <v>0</v>
      </c>
      <c r="N358" s="535">
        <v>65.78</v>
      </c>
      <c r="O358" s="536">
        <v>0.32900000000000001</v>
      </c>
      <c r="P358" s="535">
        <v>67.58</v>
      </c>
      <c r="Q358" s="536">
        <v>0.32019999999999998</v>
      </c>
      <c r="R358" s="535">
        <v>72.13</v>
      </c>
    </row>
    <row r="359" spans="1:18" ht="12.75">
      <c r="A359" s="145">
        <v>94870</v>
      </c>
      <c r="B359" s="102" t="s">
        <v>22031</v>
      </c>
      <c r="C359" s="145" t="s">
        <v>1</v>
      </c>
      <c r="D359" s="535">
        <v>2.23</v>
      </c>
      <c r="E359" s="536">
        <v>0</v>
      </c>
      <c r="F359" s="535">
        <v>1.63</v>
      </c>
      <c r="G359" s="536">
        <v>0</v>
      </c>
      <c r="H359" s="535">
        <v>1.97</v>
      </c>
      <c r="I359" s="536">
        <v>0</v>
      </c>
      <c r="J359" s="535">
        <v>1.84</v>
      </c>
      <c r="K359" s="536">
        <v>0</v>
      </c>
      <c r="L359" s="535">
        <v>2.0299999999999998</v>
      </c>
      <c r="M359" s="536">
        <v>0</v>
      </c>
      <c r="N359" s="535">
        <v>1.9</v>
      </c>
      <c r="O359" s="536">
        <v>0</v>
      </c>
      <c r="P359" s="535">
        <v>2.23</v>
      </c>
      <c r="Q359" s="536">
        <v>0</v>
      </c>
      <c r="R359" s="535">
        <v>2.2799999999999998</v>
      </c>
    </row>
    <row r="360" spans="1:18" ht="12.75">
      <c r="A360" s="145">
        <v>94872</v>
      </c>
      <c r="B360" s="102" t="s">
        <v>22032</v>
      </c>
      <c r="C360" s="145" t="s">
        <v>1</v>
      </c>
      <c r="D360" s="535">
        <v>3.07</v>
      </c>
      <c r="E360" s="536">
        <v>0</v>
      </c>
      <c r="F360" s="535">
        <v>2.2799999999999998</v>
      </c>
      <c r="G360" s="536">
        <v>0</v>
      </c>
      <c r="H360" s="535">
        <v>2.85</v>
      </c>
      <c r="I360" s="536">
        <v>0</v>
      </c>
      <c r="J360" s="535">
        <v>2.4900000000000002</v>
      </c>
      <c r="K360" s="536">
        <v>0</v>
      </c>
      <c r="L360" s="535">
        <v>2.92</v>
      </c>
      <c r="M360" s="536">
        <v>0</v>
      </c>
      <c r="N360" s="535">
        <v>2.7</v>
      </c>
      <c r="O360" s="536">
        <v>0</v>
      </c>
      <c r="P360" s="535">
        <v>3.12</v>
      </c>
      <c r="Q360" s="536">
        <v>0</v>
      </c>
      <c r="R360" s="535">
        <v>3.25</v>
      </c>
    </row>
    <row r="361" spans="1:18" ht="12.75">
      <c r="A361" s="145">
        <v>90746</v>
      </c>
      <c r="B361" s="102" t="s">
        <v>22033</v>
      </c>
      <c r="C361" s="145" t="s">
        <v>1</v>
      </c>
      <c r="D361" s="535">
        <v>3.8</v>
      </c>
      <c r="E361" s="536">
        <v>0</v>
      </c>
      <c r="F361" s="535">
        <v>3.07</v>
      </c>
      <c r="G361" s="536">
        <v>0</v>
      </c>
      <c r="H361" s="535">
        <v>4.32</v>
      </c>
      <c r="I361" s="536">
        <v>0</v>
      </c>
      <c r="J361" s="535">
        <v>2.9</v>
      </c>
      <c r="K361" s="536">
        <v>0</v>
      </c>
      <c r="L361" s="535">
        <v>4.29</v>
      </c>
      <c r="M361" s="536">
        <v>0</v>
      </c>
      <c r="N361" s="535">
        <v>3.84</v>
      </c>
      <c r="O361" s="536">
        <v>0</v>
      </c>
      <c r="P361" s="535">
        <v>4.18</v>
      </c>
      <c r="Q361" s="536">
        <v>0</v>
      </c>
      <c r="R361" s="535">
        <v>4.5999999999999996</v>
      </c>
    </row>
    <row r="362" spans="1:18" ht="12.75">
      <c r="A362" s="145">
        <v>90747</v>
      </c>
      <c r="B362" s="102" t="s">
        <v>22034</v>
      </c>
      <c r="C362" s="145" t="s">
        <v>1</v>
      </c>
      <c r="D362" s="535">
        <v>18.420000000000002</v>
      </c>
      <c r="E362" s="536">
        <v>0.3453</v>
      </c>
      <c r="F362" s="535">
        <v>15.75</v>
      </c>
      <c r="G362" s="536">
        <v>0.40379999999999999</v>
      </c>
      <c r="H362" s="535">
        <v>19.27</v>
      </c>
      <c r="I362" s="536">
        <v>0.33</v>
      </c>
      <c r="J362" s="535">
        <v>15.86</v>
      </c>
      <c r="K362" s="536">
        <v>0.40100000000000002</v>
      </c>
      <c r="L362" s="535">
        <v>18.86</v>
      </c>
      <c r="M362" s="536">
        <v>0</v>
      </c>
      <c r="N362" s="535">
        <v>17.79</v>
      </c>
      <c r="O362" s="536">
        <v>0.35749999999999998</v>
      </c>
      <c r="P362" s="535">
        <v>17.91</v>
      </c>
      <c r="Q362" s="536">
        <v>0.35510000000000003</v>
      </c>
      <c r="R362" s="535">
        <v>19.32</v>
      </c>
    </row>
    <row r="363" spans="1:18" ht="12.75">
      <c r="A363" s="145">
        <v>94876</v>
      </c>
      <c r="B363" s="102" t="s">
        <v>22035</v>
      </c>
      <c r="C363" s="145" t="s">
        <v>1</v>
      </c>
      <c r="D363" s="535">
        <v>31.51</v>
      </c>
      <c r="E363" s="536">
        <v>0.30530000000000002</v>
      </c>
      <c r="F363" s="535">
        <v>26.26</v>
      </c>
      <c r="G363" s="536">
        <v>0.36630000000000001</v>
      </c>
      <c r="H363" s="535">
        <v>31.7</v>
      </c>
      <c r="I363" s="536">
        <v>0.30349999999999999</v>
      </c>
      <c r="J363" s="535">
        <v>27.15</v>
      </c>
      <c r="K363" s="536">
        <v>0.3543</v>
      </c>
      <c r="L363" s="535">
        <v>31.26</v>
      </c>
      <c r="M363" s="536">
        <v>0</v>
      </c>
      <c r="N363" s="535">
        <v>29.57</v>
      </c>
      <c r="O363" s="536">
        <v>0.32529999999999998</v>
      </c>
      <c r="P363" s="535">
        <v>30.44</v>
      </c>
      <c r="Q363" s="536">
        <v>0.316</v>
      </c>
      <c r="R363" s="535">
        <v>32.450000000000003</v>
      </c>
    </row>
    <row r="364" spans="1:18" ht="12.75">
      <c r="A364" s="145">
        <v>94878</v>
      </c>
      <c r="B364" s="102" t="s">
        <v>22036</v>
      </c>
      <c r="C364" s="145" t="s">
        <v>1</v>
      </c>
      <c r="D364" s="535">
        <v>36.36</v>
      </c>
      <c r="E364" s="536">
        <v>0.31080000000000002</v>
      </c>
      <c r="F364" s="535">
        <v>30.41</v>
      </c>
      <c r="G364" s="536">
        <v>0.37159999999999999</v>
      </c>
      <c r="H364" s="535">
        <v>36.770000000000003</v>
      </c>
      <c r="I364" s="536">
        <v>0.30730000000000002</v>
      </c>
      <c r="J364" s="535">
        <v>31.32</v>
      </c>
      <c r="K364" s="536">
        <v>0.36080000000000001</v>
      </c>
      <c r="L364" s="535">
        <v>36.22</v>
      </c>
      <c r="M364" s="536">
        <v>0</v>
      </c>
      <c r="N364" s="535">
        <v>34.229999999999997</v>
      </c>
      <c r="O364" s="536">
        <v>0.3301</v>
      </c>
      <c r="P364" s="535">
        <v>35.159999999999997</v>
      </c>
      <c r="Q364" s="536">
        <v>0.32140000000000002</v>
      </c>
      <c r="R364" s="535">
        <v>37.53</v>
      </c>
    </row>
    <row r="365" spans="1:18" ht="12.75">
      <c r="A365" s="145">
        <v>90740</v>
      </c>
      <c r="B365" s="102" t="s">
        <v>22037</v>
      </c>
      <c r="C365" s="145" t="s">
        <v>1</v>
      </c>
      <c r="D365" s="535">
        <v>4.63</v>
      </c>
      <c r="E365" s="536">
        <v>0</v>
      </c>
      <c r="F365" s="535">
        <v>3.75</v>
      </c>
      <c r="G365" s="536">
        <v>0</v>
      </c>
      <c r="H365" s="535">
        <v>5.27</v>
      </c>
      <c r="I365" s="536">
        <v>0</v>
      </c>
      <c r="J365" s="535">
        <v>3.55</v>
      </c>
      <c r="K365" s="536">
        <v>0</v>
      </c>
      <c r="L365" s="535">
        <v>5.23</v>
      </c>
      <c r="M365" s="536">
        <v>0</v>
      </c>
      <c r="N365" s="535">
        <v>4.6900000000000004</v>
      </c>
      <c r="O365" s="536">
        <v>0</v>
      </c>
      <c r="P365" s="535">
        <v>5.0999999999999996</v>
      </c>
      <c r="Q365" s="536">
        <v>0</v>
      </c>
      <c r="R365" s="535">
        <v>5.62</v>
      </c>
    </row>
    <row r="366" spans="1:18" ht="12.75">
      <c r="A366" s="145">
        <v>90741</v>
      </c>
      <c r="B366" s="102" t="s">
        <v>22038</v>
      </c>
      <c r="C366" s="145" t="s">
        <v>1</v>
      </c>
      <c r="D366" s="535">
        <v>5.28</v>
      </c>
      <c r="E366" s="536">
        <v>0</v>
      </c>
      <c r="F366" s="535">
        <v>4.2699999999999996</v>
      </c>
      <c r="G366" s="536">
        <v>0</v>
      </c>
      <c r="H366" s="535">
        <v>6</v>
      </c>
      <c r="I366" s="536">
        <v>0</v>
      </c>
      <c r="J366" s="535">
        <v>4.04</v>
      </c>
      <c r="K366" s="536">
        <v>0</v>
      </c>
      <c r="L366" s="535">
        <v>5.97</v>
      </c>
      <c r="M366" s="536">
        <v>0</v>
      </c>
      <c r="N366" s="535">
        <v>5.35</v>
      </c>
      <c r="O366" s="536">
        <v>0</v>
      </c>
      <c r="P366" s="535">
        <v>5.82</v>
      </c>
      <c r="Q366" s="536">
        <v>0</v>
      </c>
      <c r="R366" s="535">
        <v>6.4</v>
      </c>
    </row>
    <row r="367" spans="1:18" ht="12.75">
      <c r="A367" s="145">
        <v>90742</v>
      </c>
      <c r="B367" s="102" t="s">
        <v>22039</v>
      </c>
      <c r="C367" s="145" t="s">
        <v>1</v>
      </c>
      <c r="D367" s="535">
        <v>5.93</v>
      </c>
      <c r="E367" s="536">
        <v>0</v>
      </c>
      <c r="F367" s="535">
        <v>4.8</v>
      </c>
      <c r="G367" s="536">
        <v>0</v>
      </c>
      <c r="H367" s="535">
        <v>6.75</v>
      </c>
      <c r="I367" s="536">
        <v>0</v>
      </c>
      <c r="J367" s="535">
        <v>4.54</v>
      </c>
      <c r="K367" s="536">
        <v>0</v>
      </c>
      <c r="L367" s="535">
        <v>6.7</v>
      </c>
      <c r="M367" s="536">
        <v>0</v>
      </c>
      <c r="N367" s="535">
        <v>6.01</v>
      </c>
      <c r="O367" s="536">
        <v>0</v>
      </c>
      <c r="P367" s="535">
        <v>6.53</v>
      </c>
      <c r="Q367" s="536">
        <v>0</v>
      </c>
      <c r="R367" s="535">
        <v>7.19</v>
      </c>
    </row>
    <row r="368" spans="1:18" ht="12.75">
      <c r="A368" s="145">
        <v>90743</v>
      </c>
      <c r="B368" s="102" t="s">
        <v>22040</v>
      </c>
      <c r="C368" s="145" t="s">
        <v>1</v>
      </c>
      <c r="D368" s="535">
        <v>6.59</v>
      </c>
      <c r="E368" s="536">
        <v>0</v>
      </c>
      <c r="F368" s="535">
        <v>5.33</v>
      </c>
      <c r="G368" s="536">
        <v>0</v>
      </c>
      <c r="H368" s="535">
        <v>7.48</v>
      </c>
      <c r="I368" s="536">
        <v>0</v>
      </c>
      <c r="J368" s="535">
        <v>5.04</v>
      </c>
      <c r="K368" s="536">
        <v>0</v>
      </c>
      <c r="L368" s="535">
        <v>7.44</v>
      </c>
      <c r="M368" s="536">
        <v>0</v>
      </c>
      <c r="N368" s="535">
        <v>6.67</v>
      </c>
      <c r="O368" s="536">
        <v>0</v>
      </c>
      <c r="P368" s="535">
        <v>7.25</v>
      </c>
      <c r="Q368" s="536">
        <v>0</v>
      </c>
      <c r="R368" s="535">
        <v>7.98</v>
      </c>
    </row>
    <row r="369" spans="1:18" ht="12.75">
      <c r="A369" s="145">
        <v>90744</v>
      </c>
      <c r="B369" s="102" t="s">
        <v>22041</v>
      </c>
      <c r="C369" s="145" t="s">
        <v>1</v>
      </c>
      <c r="D369" s="535">
        <v>7.24</v>
      </c>
      <c r="E369" s="536">
        <v>0</v>
      </c>
      <c r="F369" s="535">
        <v>5.86</v>
      </c>
      <c r="G369" s="536">
        <v>0</v>
      </c>
      <c r="H369" s="535">
        <v>8.2200000000000006</v>
      </c>
      <c r="I369" s="536">
        <v>0</v>
      </c>
      <c r="J369" s="535">
        <v>5.54</v>
      </c>
      <c r="K369" s="536">
        <v>0</v>
      </c>
      <c r="L369" s="535">
        <v>8.18</v>
      </c>
      <c r="M369" s="536">
        <v>0</v>
      </c>
      <c r="N369" s="535">
        <v>7.32</v>
      </c>
      <c r="O369" s="536">
        <v>0</v>
      </c>
      <c r="P369" s="535">
        <v>7.96</v>
      </c>
      <c r="Q369" s="536">
        <v>0</v>
      </c>
      <c r="R369" s="535">
        <v>8.77</v>
      </c>
    </row>
    <row r="370" spans="1:18" ht="12.75">
      <c r="A370" s="145">
        <v>90745</v>
      </c>
      <c r="B370" s="102" t="s">
        <v>22042</v>
      </c>
      <c r="C370" s="145" t="s">
        <v>1</v>
      </c>
      <c r="D370" s="535">
        <v>11.23</v>
      </c>
      <c r="E370" s="536">
        <v>0.24129999999999999</v>
      </c>
      <c r="F370" s="535">
        <v>9.32</v>
      </c>
      <c r="G370" s="536">
        <v>0.2908</v>
      </c>
      <c r="H370" s="535">
        <v>12.1</v>
      </c>
      <c r="I370" s="536">
        <v>0</v>
      </c>
      <c r="J370" s="535">
        <v>9.3800000000000008</v>
      </c>
      <c r="K370" s="536">
        <v>0.28889999999999999</v>
      </c>
      <c r="L370" s="535">
        <v>11.89</v>
      </c>
      <c r="M370" s="536">
        <v>0</v>
      </c>
      <c r="N370" s="535">
        <v>10.83</v>
      </c>
      <c r="O370" s="536">
        <v>0.25019999999999998</v>
      </c>
      <c r="P370" s="535">
        <v>10.94</v>
      </c>
      <c r="Q370" s="536">
        <v>0.2477</v>
      </c>
      <c r="R370" s="535">
        <v>11.78</v>
      </c>
    </row>
    <row r="371" spans="1:18" ht="12.75">
      <c r="A371" s="145">
        <v>90733</v>
      </c>
      <c r="B371" s="102" t="s">
        <v>22043</v>
      </c>
      <c r="C371" s="145" t="s">
        <v>1</v>
      </c>
      <c r="D371" s="535">
        <v>3.51</v>
      </c>
      <c r="E371" s="536">
        <v>0</v>
      </c>
      <c r="F371" s="535">
        <v>2.84</v>
      </c>
      <c r="G371" s="536">
        <v>0</v>
      </c>
      <c r="H371" s="535">
        <v>3.99</v>
      </c>
      <c r="I371" s="536">
        <v>0</v>
      </c>
      <c r="J371" s="535">
        <v>2.69</v>
      </c>
      <c r="K371" s="536">
        <v>0</v>
      </c>
      <c r="L371" s="535">
        <v>3.97</v>
      </c>
      <c r="M371" s="536">
        <v>0</v>
      </c>
      <c r="N371" s="535">
        <v>3.56</v>
      </c>
      <c r="O371" s="536">
        <v>0</v>
      </c>
      <c r="P371" s="535">
        <v>3.86</v>
      </c>
      <c r="Q371" s="536">
        <v>0</v>
      </c>
      <c r="R371" s="535">
        <v>4.26</v>
      </c>
    </row>
    <row r="372" spans="1:18" ht="12.75">
      <c r="A372" s="145">
        <v>90734</v>
      </c>
      <c r="B372" s="102" t="s">
        <v>22044</v>
      </c>
      <c r="C372" s="145" t="s">
        <v>1</v>
      </c>
      <c r="D372" s="535">
        <v>4.16</v>
      </c>
      <c r="E372" s="536">
        <v>0</v>
      </c>
      <c r="F372" s="535">
        <v>3.37</v>
      </c>
      <c r="G372" s="536">
        <v>0</v>
      </c>
      <c r="H372" s="535">
        <v>4.7300000000000004</v>
      </c>
      <c r="I372" s="536">
        <v>0</v>
      </c>
      <c r="J372" s="535">
        <v>3.19</v>
      </c>
      <c r="K372" s="536">
        <v>0</v>
      </c>
      <c r="L372" s="535">
        <v>4.7</v>
      </c>
      <c r="M372" s="536">
        <v>0</v>
      </c>
      <c r="N372" s="535">
        <v>4.22</v>
      </c>
      <c r="O372" s="536">
        <v>0</v>
      </c>
      <c r="P372" s="535">
        <v>4.58</v>
      </c>
      <c r="Q372" s="536">
        <v>0</v>
      </c>
      <c r="R372" s="535">
        <v>5.04</v>
      </c>
    </row>
    <row r="373" spans="1:18" ht="12.75">
      <c r="A373" s="145">
        <v>90735</v>
      </c>
      <c r="B373" s="102" t="s">
        <v>22045</v>
      </c>
      <c r="C373" s="145" t="s">
        <v>1</v>
      </c>
      <c r="D373" s="535">
        <v>4.8</v>
      </c>
      <c r="E373" s="536">
        <v>0</v>
      </c>
      <c r="F373" s="535">
        <v>3.89</v>
      </c>
      <c r="G373" s="536">
        <v>0</v>
      </c>
      <c r="H373" s="535">
        <v>5.47</v>
      </c>
      <c r="I373" s="536">
        <v>0</v>
      </c>
      <c r="J373" s="535">
        <v>3.68</v>
      </c>
      <c r="K373" s="536">
        <v>0</v>
      </c>
      <c r="L373" s="535">
        <v>5.44</v>
      </c>
      <c r="M373" s="536">
        <v>0</v>
      </c>
      <c r="N373" s="535">
        <v>4.87</v>
      </c>
      <c r="O373" s="536">
        <v>0</v>
      </c>
      <c r="P373" s="535">
        <v>5.29</v>
      </c>
      <c r="Q373" s="536">
        <v>0</v>
      </c>
      <c r="R373" s="535">
        <v>5.83</v>
      </c>
    </row>
    <row r="374" spans="1:18" ht="12.75">
      <c r="A374" s="145">
        <v>90736</v>
      </c>
      <c r="B374" s="102" t="s">
        <v>22046</v>
      </c>
      <c r="C374" s="145" t="s">
        <v>1</v>
      </c>
      <c r="D374" s="535">
        <v>5.46</v>
      </c>
      <c r="E374" s="536">
        <v>0</v>
      </c>
      <c r="F374" s="535">
        <v>4.41</v>
      </c>
      <c r="G374" s="536">
        <v>0</v>
      </c>
      <c r="H374" s="535">
        <v>6.2</v>
      </c>
      <c r="I374" s="536">
        <v>0</v>
      </c>
      <c r="J374" s="535">
        <v>4.18</v>
      </c>
      <c r="K374" s="536">
        <v>0</v>
      </c>
      <c r="L374" s="535">
        <v>6.16</v>
      </c>
      <c r="M374" s="536">
        <v>0</v>
      </c>
      <c r="N374" s="535">
        <v>5.53</v>
      </c>
      <c r="O374" s="536">
        <v>0</v>
      </c>
      <c r="P374" s="535">
        <v>6.01</v>
      </c>
      <c r="Q374" s="536">
        <v>0</v>
      </c>
      <c r="R374" s="535">
        <v>6.61</v>
      </c>
    </row>
    <row r="375" spans="1:18" ht="12.75">
      <c r="A375" s="145">
        <v>90737</v>
      </c>
      <c r="B375" s="102" t="s">
        <v>22047</v>
      </c>
      <c r="C375" s="145" t="s">
        <v>1</v>
      </c>
      <c r="D375" s="535">
        <v>6.11</v>
      </c>
      <c r="E375" s="536">
        <v>0</v>
      </c>
      <c r="F375" s="535">
        <v>4.9400000000000004</v>
      </c>
      <c r="G375" s="536">
        <v>0</v>
      </c>
      <c r="H375" s="535">
        <v>6.95</v>
      </c>
      <c r="I375" s="536">
        <v>0</v>
      </c>
      <c r="J375" s="535">
        <v>4.67</v>
      </c>
      <c r="K375" s="536">
        <v>0</v>
      </c>
      <c r="L375" s="535">
        <v>6.9</v>
      </c>
      <c r="M375" s="536">
        <v>0</v>
      </c>
      <c r="N375" s="535">
        <v>6.19</v>
      </c>
      <c r="O375" s="536">
        <v>0</v>
      </c>
      <c r="P375" s="535">
        <v>6.73</v>
      </c>
      <c r="Q375" s="536">
        <v>0</v>
      </c>
      <c r="R375" s="535">
        <v>7.4</v>
      </c>
    </row>
    <row r="376" spans="1:18" ht="12.75">
      <c r="A376" s="145">
        <v>90738</v>
      </c>
      <c r="B376" s="102" t="s">
        <v>22048</v>
      </c>
      <c r="C376" s="145" t="s">
        <v>1</v>
      </c>
      <c r="D376" s="535">
        <v>6.76</v>
      </c>
      <c r="E376" s="536">
        <v>0</v>
      </c>
      <c r="F376" s="535">
        <v>5.47</v>
      </c>
      <c r="G376" s="536">
        <v>0</v>
      </c>
      <c r="H376" s="535">
        <v>7.68</v>
      </c>
      <c r="I376" s="536">
        <v>0</v>
      </c>
      <c r="J376" s="535">
        <v>5.17</v>
      </c>
      <c r="K376" s="536">
        <v>0</v>
      </c>
      <c r="L376" s="535">
        <v>7.63</v>
      </c>
      <c r="M376" s="536">
        <v>0</v>
      </c>
      <c r="N376" s="535">
        <v>6.84</v>
      </c>
      <c r="O376" s="536">
        <v>0</v>
      </c>
      <c r="P376" s="535">
        <v>7.43</v>
      </c>
      <c r="Q376" s="536">
        <v>0</v>
      </c>
      <c r="R376" s="535">
        <v>8.19</v>
      </c>
    </row>
    <row r="377" spans="1:18" ht="12.75">
      <c r="A377" s="145">
        <v>90739</v>
      </c>
      <c r="B377" s="102" t="s">
        <v>22049</v>
      </c>
      <c r="C377" s="145" t="s">
        <v>1</v>
      </c>
      <c r="D377" s="535">
        <v>10.039999999999999</v>
      </c>
      <c r="E377" s="536">
        <v>0.24199999999999999</v>
      </c>
      <c r="F377" s="535">
        <v>8.35</v>
      </c>
      <c r="G377" s="536">
        <v>0.29099999999999998</v>
      </c>
      <c r="H377" s="535">
        <v>10.84</v>
      </c>
      <c r="I377" s="536">
        <v>0</v>
      </c>
      <c r="J377" s="535">
        <v>8.39</v>
      </c>
      <c r="K377" s="536">
        <v>0.28960000000000002</v>
      </c>
      <c r="L377" s="535">
        <v>10.65</v>
      </c>
      <c r="M377" s="536">
        <v>0</v>
      </c>
      <c r="N377" s="535">
        <v>9.6999999999999993</v>
      </c>
      <c r="O377" s="536">
        <v>0.2505</v>
      </c>
      <c r="P377" s="535">
        <v>9.7899999999999991</v>
      </c>
      <c r="Q377" s="536">
        <v>0.2482</v>
      </c>
      <c r="R377" s="535">
        <v>10.55</v>
      </c>
    </row>
    <row r="378" spans="1:18" ht="12.75">
      <c r="A378" s="145">
        <v>90724</v>
      </c>
      <c r="B378" s="102" t="s">
        <v>22050</v>
      </c>
      <c r="C378" s="145" t="s">
        <v>2</v>
      </c>
      <c r="D378" s="535">
        <v>25.62</v>
      </c>
      <c r="E378" s="536">
        <v>0</v>
      </c>
      <c r="F378" s="535">
        <v>20.5</v>
      </c>
      <c r="G378" s="536">
        <v>0</v>
      </c>
      <c r="H378" s="535">
        <v>28.5</v>
      </c>
      <c r="I378" s="536">
        <v>0</v>
      </c>
      <c r="J378" s="535">
        <v>19.760000000000002</v>
      </c>
      <c r="K378" s="536">
        <v>0</v>
      </c>
      <c r="L378" s="535">
        <v>28.31</v>
      </c>
      <c r="M378" s="536">
        <v>0</v>
      </c>
      <c r="N378" s="535">
        <v>25.38</v>
      </c>
      <c r="O378" s="536">
        <v>0</v>
      </c>
      <c r="P378" s="535">
        <v>27.49</v>
      </c>
      <c r="Q378" s="536">
        <v>0</v>
      </c>
      <c r="R378" s="535">
        <v>29.96</v>
      </c>
    </row>
    <row r="379" spans="1:18" ht="12.75">
      <c r="A379" s="145">
        <v>102267</v>
      </c>
      <c r="B379" s="102" t="s">
        <v>22051</v>
      </c>
      <c r="C379" s="145" t="s">
        <v>2</v>
      </c>
      <c r="D379" s="535">
        <v>139.94999999999999</v>
      </c>
      <c r="E379" s="536">
        <v>0</v>
      </c>
      <c r="F379" s="535">
        <v>111.3</v>
      </c>
      <c r="G379" s="536">
        <v>0</v>
      </c>
      <c r="H379" s="535">
        <v>153.78</v>
      </c>
      <c r="I379" s="536">
        <v>0</v>
      </c>
      <c r="J379" s="535">
        <v>108.49</v>
      </c>
      <c r="K379" s="536">
        <v>0</v>
      </c>
      <c r="L379" s="535">
        <v>152.77000000000001</v>
      </c>
      <c r="M379" s="536">
        <v>0</v>
      </c>
      <c r="N379" s="535">
        <v>136.97</v>
      </c>
      <c r="O379" s="536">
        <v>0</v>
      </c>
      <c r="P379" s="535">
        <v>148.06</v>
      </c>
      <c r="Q379" s="536">
        <v>0</v>
      </c>
      <c r="R379" s="535">
        <v>160.34</v>
      </c>
    </row>
    <row r="380" spans="1:18" ht="12.75">
      <c r="A380" s="145">
        <v>102268</v>
      </c>
      <c r="B380" s="102" t="s">
        <v>22052</v>
      </c>
      <c r="C380" s="145" t="s">
        <v>2</v>
      </c>
      <c r="D380" s="535">
        <v>157.97</v>
      </c>
      <c r="E380" s="536">
        <v>0</v>
      </c>
      <c r="F380" s="535">
        <v>125.62</v>
      </c>
      <c r="G380" s="536">
        <v>0</v>
      </c>
      <c r="H380" s="535">
        <v>173.54</v>
      </c>
      <c r="I380" s="536">
        <v>0</v>
      </c>
      <c r="J380" s="535">
        <v>122.46</v>
      </c>
      <c r="K380" s="536">
        <v>0</v>
      </c>
      <c r="L380" s="535">
        <v>172.4</v>
      </c>
      <c r="M380" s="536">
        <v>0</v>
      </c>
      <c r="N380" s="535">
        <v>154.56</v>
      </c>
      <c r="O380" s="536">
        <v>0</v>
      </c>
      <c r="P380" s="535">
        <v>167.08</v>
      </c>
      <c r="Q380" s="536">
        <v>0</v>
      </c>
      <c r="R380" s="535">
        <v>180.92</v>
      </c>
    </row>
    <row r="381" spans="1:18" ht="12.75">
      <c r="A381" s="145">
        <v>90725</v>
      </c>
      <c r="B381" s="102" t="s">
        <v>22053</v>
      </c>
      <c r="C381" s="145" t="s">
        <v>2</v>
      </c>
      <c r="D381" s="535">
        <v>31.62</v>
      </c>
      <c r="E381" s="536">
        <v>0</v>
      </c>
      <c r="F381" s="535">
        <v>25.27</v>
      </c>
      <c r="G381" s="536">
        <v>0</v>
      </c>
      <c r="H381" s="535">
        <v>35.08</v>
      </c>
      <c r="I381" s="536">
        <v>0</v>
      </c>
      <c r="J381" s="535">
        <v>24.43</v>
      </c>
      <c r="K381" s="536">
        <v>0</v>
      </c>
      <c r="L381" s="535">
        <v>34.86</v>
      </c>
      <c r="M381" s="536">
        <v>0</v>
      </c>
      <c r="N381" s="535">
        <v>31.25</v>
      </c>
      <c r="O381" s="536">
        <v>0</v>
      </c>
      <c r="P381" s="535">
        <v>33.83</v>
      </c>
      <c r="Q381" s="536">
        <v>0</v>
      </c>
      <c r="R381" s="535">
        <v>36.81</v>
      </c>
    </row>
    <row r="382" spans="1:18" ht="12.75">
      <c r="A382" s="145">
        <v>102269</v>
      </c>
      <c r="B382" s="102" t="s">
        <v>22054</v>
      </c>
      <c r="C382" s="145" t="s">
        <v>2</v>
      </c>
      <c r="D382" s="535">
        <v>194.02</v>
      </c>
      <c r="E382" s="536">
        <v>0</v>
      </c>
      <c r="F382" s="535">
        <v>154.25</v>
      </c>
      <c r="G382" s="536">
        <v>0</v>
      </c>
      <c r="H382" s="535">
        <v>213.06</v>
      </c>
      <c r="I382" s="536">
        <v>0</v>
      </c>
      <c r="J382" s="535">
        <v>150.41999999999999</v>
      </c>
      <c r="K382" s="536">
        <v>0</v>
      </c>
      <c r="L382" s="535">
        <v>211.64</v>
      </c>
      <c r="M382" s="536">
        <v>0</v>
      </c>
      <c r="N382" s="535">
        <v>189.75</v>
      </c>
      <c r="O382" s="536">
        <v>0</v>
      </c>
      <c r="P382" s="535">
        <v>205.1</v>
      </c>
      <c r="Q382" s="536">
        <v>0</v>
      </c>
      <c r="R382" s="535">
        <v>222.06</v>
      </c>
    </row>
    <row r="383" spans="1:18" ht="12.75">
      <c r="A383" s="145">
        <v>90726</v>
      </c>
      <c r="B383" s="102" t="s">
        <v>22055</v>
      </c>
      <c r="C383" s="145" t="s">
        <v>2</v>
      </c>
      <c r="D383" s="535">
        <v>37.729999999999997</v>
      </c>
      <c r="E383" s="536">
        <v>0</v>
      </c>
      <c r="F383" s="535">
        <v>30.12</v>
      </c>
      <c r="G383" s="536">
        <v>0</v>
      </c>
      <c r="H383" s="535">
        <v>41.75</v>
      </c>
      <c r="I383" s="536">
        <v>0</v>
      </c>
      <c r="J383" s="535">
        <v>29.17</v>
      </c>
      <c r="K383" s="536">
        <v>0</v>
      </c>
      <c r="L383" s="535">
        <v>41.47</v>
      </c>
      <c r="M383" s="536">
        <v>0</v>
      </c>
      <c r="N383" s="535">
        <v>37.19</v>
      </c>
      <c r="O383" s="536">
        <v>0</v>
      </c>
      <c r="P383" s="535">
        <v>40.24</v>
      </c>
      <c r="Q383" s="536">
        <v>0</v>
      </c>
      <c r="R383" s="535">
        <v>43.73</v>
      </c>
    </row>
    <row r="384" spans="1:18" ht="12.75">
      <c r="A384" s="145">
        <v>90727</v>
      </c>
      <c r="B384" s="102" t="s">
        <v>22056</v>
      </c>
      <c r="C384" s="145" t="s">
        <v>2</v>
      </c>
      <c r="D384" s="535">
        <v>43.74</v>
      </c>
      <c r="E384" s="536">
        <v>0</v>
      </c>
      <c r="F384" s="535">
        <v>34.89</v>
      </c>
      <c r="G384" s="536">
        <v>0</v>
      </c>
      <c r="H384" s="535">
        <v>48.34</v>
      </c>
      <c r="I384" s="536">
        <v>0</v>
      </c>
      <c r="J384" s="535">
        <v>33.840000000000003</v>
      </c>
      <c r="K384" s="536">
        <v>0</v>
      </c>
      <c r="L384" s="535">
        <v>48.02</v>
      </c>
      <c r="M384" s="536">
        <v>0</v>
      </c>
      <c r="N384" s="535">
        <v>43.05</v>
      </c>
      <c r="O384" s="536">
        <v>0</v>
      </c>
      <c r="P384" s="535">
        <v>46.58</v>
      </c>
      <c r="Q384" s="536">
        <v>0</v>
      </c>
      <c r="R384" s="535">
        <v>50.59</v>
      </c>
    </row>
    <row r="385" spans="1:18" ht="12.75">
      <c r="A385" s="145">
        <v>90728</v>
      </c>
      <c r="B385" s="102" t="s">
        <v>22057</v>
      </c>
      <c r="C385" s="145" t="s">
        <v>2</v>
      </c>
      <c r="D385" s="535">
        <v>49.74</v>
      </c>
      <c r="E385" s="536">
        <v>0</v>
      </c>
      <c r="F385" s="535">
        <v>39.659999999999997</v>
      </c>
      <c r="G385" s="536">
        <v>0</v>
      </c>
      <c r="H385" s="535">
        <v>54.92</v>
      </c>
      <c r="I385" s="536">
        <v>0</v>
      </c>
      <c r="J385" s="535">
        <v>38.49</v>
      </c>
      <c r="K385" s="536">
        <v>0</v>
      </c>
      <c r="L385" s="535">
        <v>54.55</v>
      </c>
      <c r="M385" s="536">
        <v>0</v>
      </c>
      <c r="N385" s="535">
        <v>48.92</v>
      </c>
      <c r="O385" s="536">
        <v>0</v>
      </c>
      <c r="P385" s="535">
        <v>52.92</v>
      </c>
      <c r="Q385" s="536">
        <v>0</v>
      </c>
      <c r="R385" s="535">
        <v>57.44</v>
      </c>
    </row>
    <row r="386" spans="1:18" ht="12.75">
      <c r="A386" s="145">
        <v>90729</v>
      </c>
      <c r="B386" s="102" t="s">
        <v>22058</v>
      </c>
      <c r="C386" s="145" t="s">
        <v>2</v>
      </c>
      <c r="D386" s="535">
        <v>55.76</v>
      </c>
      <c r="E386" s="536">
        <v>0</v>
      </c>
      <c r="F386" s="535">
        <v>44.43</v>
      </c>
      <c r="G386" s="536">
        <v>0</v>
      </c>
      <c r="H386" s="535">
        <v>61.51</v>
      </c>
      <c r="I386" s="536">
        <v>0</v>
      </c>
      <c r="J386" s="535">
        <v>43.16</v>
      </c>
      <c r="K386" s="536">
        <v>0</v>
      </c>
      <c r="L386" s="535">
        <v>61.1</v>
      </c>
      <c r="M386" s="536">
        <v>0</v>
      </c>
      <c r="N386" s="535">
        <v>54.78</v>
      </c>
      <c r="O386" s="536">
        <v>0</v>
      </c>
      <c r="P386" s="535">
        <v>59.25</v>
      </c>
      <c r="Q386" s="536">
        <v>0</v>
      </c>
      <c r="R386" s="535">
        <v>64.3</v>
      </c>
    </row>
    <row r="387" spans="1:18" ht="12.75">
      <c r="A387" s="145">
        <v>90730</v>
      </c>
      <c r="B387" s="102" t="s">
        <v>22059</v>
      </c>
      <c r="C387" s="145" t="s">
        <v>2</v>
      </c>
      <c r="D387" s="535">
        <v>61.76</v>
      </c>
      <c r="E387" s="536">
        <v>0</v>
      </c>
      <c r="F387" s="535">
        <v>49.2</v>
      </c>
      <c r="G387" s="536">
        <v>0</v>
      </c>
      <c r="H387" s="535">
        <v>68.09</v>
      </c>
      <c r="I387" s="536">
        <v>0</v>
      </c>
      <c r="J387" s="535">
        <v>47.81</v>
      </c>
      <c r="K387" s="536">
        <v>0</v>
      </c>
      <c r="L387" s="535">
        <v>67.650000000000006</v>
      </c>
      <c r="M387" s="536">
        <v>0</v>
      </c>
      <c r="N387" s="535">
        <v>60.65</v>
      </c>
      <c r="O387" s="536">
        <v>0</v>
      </c>
      <c r="P387" s="535">
        <v>65.59</v>
      </c>
      <c r="Q387" s="536">
        <v>0</v>
      </c>
      <c r="R387" s="535">
        <v>71.150000000000006</v>
      </c>
    </row>
    <row r="388" spans="1:18" ht="12.75">
      <c r="A388" s="145">
        <v>90731</v>
      </c>
      <c r="B388" s="102" t="s">
        <v>22060</v>
      </c>
      <c r="C388" s="145" t="s">
        <v>2</v>
      </c>
      <c r="D388" s="535">
        <v>67.77</v>
      </c>
      <c r="E388" s="536">
        <v>0</v>
      </c>
      <c r="F388" s="535">
        <v>53.97</v>
      </c>
      <c r="G388" s="536">
        <v>0</v>
      </c>
      <c r="H388" s="535">
        <v>74.680000000000007</v>
      </c>
      <c r="I388" s="536">
        <v>0</v>
      </c>
      <c r="J388" s="535">
        <v>52.48</v>
      </c>
      <c r="K388" s="536">
        <v>0</v>
      </c>
      <c r="L388" s="535">
        <v>74.180000000000007</v>
      </c>
      <c r="M388" s="536">
        <v>0</v>
      </c>
      <c r="N388" s="535">
        <v>66.510000000000005</v>
      </c>
      <c r="O388" s="536">
        <v>0</v>
      </c>
      <c r="P388" s="535">
        <v>71.930000000000007</v>
      </c>
      <c r="Q388" s="536">
        <v>0</v>
      </c>
      <c r="R388" s="535">
        <v>78.02</v>
      </c>
    </row>
    <row r="389" spans="1:18" ht="12.75">
      <c r="A389" s="145">
        <v>90732</v>
      </c>
      <c r="B389" s="102" t="s">
        <v>22061</v>
      </c>
      <c r="C389" s="145" t="s">
        <v>2</v>
      </c>
      <c r="D389" s="535">
        <v>85.79</v>
      </c>
      <c r="E389" s="536">
        <v>0</v>
      </c>
      <c r="F389" s="535">
        <v>68.290000000000006</v>
      </c>
      <c r="G389" s="536">
        <v>0</v>
      </c>
      <c r="H389" s="535">
        <v>94.43</v>
      </c>
      <c r="I389" s="536">
        <v>0</v>
      </c>
      <c r="J389" s="535">
        <v>66.45</v>
      </c>
      <c r="K389" s="536">
        <v>0</v>
      </c>
      <c r="L389" s="535">
        <v>93.81</v>
      </c>
      <c r="M389" s="536">
        <v>0</v>
      </c>
      <c r="N389" s="535">
        <v>84.1</v>
      </c>
      <c r="O389" s="536">
        <v>0</v>
      </c>
      <c r="P389" s="535">
        <v>90.95</v>
      </c>
      <c r="Q389" s="536">
        <v>0</v>
      </c>
      <c r="R389" s="535">
        <v>98.58</v>
      </c>
    </row>
    <row r="390" spans="1:18" ht="12.75">
      <c r="A390" s="145">
        <v>102265</v>
      </c>
      <c r="B390" s="102" t="s">
        <v>22062</v>
      </c>
      <c r="C390" s="145" t="s">
        <v>2</v>
      </c>
      <c r="D390" s="535">
        <v>109.82</v>
      </c>
      <c r="E390" s="536">
        <v>0</v>
      </c>
      <c r="F390" s="535">
        <v>87.37</v>
      </c>
      <c r="G390" s="536">
        <v>0</v>
      </c>
      <c r="H390" s="535">
        <v>120.78</v>
      </c>
      <c r="I390" s="536">
        <v>0</v>
      </c>
      <c r="J390" s="535">
        <v>85.09</v>
      </c>
      <c r="K390" s="536">
        <v>0</v>
      </c>
      <c r="L390" s="535">
        <v>119.98</v>
      </c>
      <c r="M390" s="536">
        <v>0</v>
      </c>
      <c r="N390" s="535">
        <v>107.56</v>
      </c>
      <c r="O390" s="536">
        <v>0</v>
      </c>
      <c r="P390" s="535">
        <v>116.3</v>
      </c>
      <c r="Q390" s="536">
        <v>0</v>
      </c>
      <c r="R390" s="535">
        <v>126.01</v>
      </c>
    </row>
    <row r="391" spans="1:18" ht="12.75">
      <c r="A391" s="145">
        <v>102266</v>
      </c>
      <c r="B391" s="102" t="s">
        <v>22063</v>
      </c>
      <c r="C391" s="145" t="s">
        <v>2</v>
      </c>
      <c r="D391" s="535">
        <v>121.83</v>
      </c>
      <c r="E391" s="536">
        <v>0</v>
      </c>
      <c r="F391" s="535">
        <v>96.92</v>
      </c>
      <c r="G391" s="536">
        <v>0</v>
      </c>
      <c r="H391" s="535">
        <v>133.94999999999999</v>
      </c>
      <c r="I391" s="536">
        <v>0</v>
      </c>
      <c r="J391" s="535">
        <v>94.41</v>
      </c>
      <c r="K391" s="536">
        <v>0</v>
      </c>
      <c r="L391" s="535">
        <v>133.06</v>
      </c>
      <c r="M391" s="536">
        <v>0</v>
      </c>
      <c r="N391" s="535">
        <v>119.29</v>
      </c>
      <c r="O391" s="536">
        <v>0</v>
      </c>
      <c r="P391" s="535">
        <v>128.97999999999999</v>
      </c>
      <c r="Q391" s="536">
        <v>0</v>
      </c>
      <c r="R391" s="535">
        <v>139.72</v>
      </c>
    </row>
    <row r="392" spans="1:18" ht="12.75">
      <c r="A392" s="145">
        <v>94879</v>
      </c>
      <c r="B392" s="102" t="s">
        <v>22064</v>
      </c>
      <c r="C392" s="145" t="s">
        <v>1</v>
      </c>
      <c r="D392" s="535">
        <v>1686.02</v>
      </c>
      <c r="E392" s="536">
        <v>0.98009999999999997</v>
      </c>
      <c r="F392" s="535">
        <v>2529.6999999999998</v>
      </c>
      <c r="G392" s="536">
        <v>5.4999999999999997E-3</v>
      </c>
      <c r="H392" s="535">
        <v>1685.68</v>
      </c>
      <c r="I392" s="536">
        <v>0.98029999999999995</v>
      </c>
      <c r="J392" s="535">
        <v>2287.1999999999998</v>
      </c>
      <c r="K392" s="536">
        <v>6.0000000000000001E-3</v>
      </c>
      <c r="L392" s="535">
        <v>1736.7</v>
      </c>
      <c r="M392" s="536">
        <v>0</v>
      </c>
      <c r="N392" s="535">
        <v>1682.65</v>
      </c>
      <c r="O392" s="536">
        <v>0.98209999999999997</v>
      </c>
      <c r="P392" s="535">
        <v>1800.97</v>
      </c>
      <c r="Q392" s="536">
        <v>7.7000000000000002E-3</v>
      </c>
      <c r="R392" s="535">
        <v>2151.0700000000002</v>
      </c>
    </row>
    <row r="393" spans="1:18" ht="12.75">
      <c r="A393" s="145">
        <v>94881</v>
      </c>
      <c r="B393" s="102" t="s">
        <v>22065</v>
      </c>
      <c r="C393" s="145" t="s">
        <v>1</v>
      </c>
      <c r="D393" s="535">
        <v>2319.5700000000002</v>
      </c>
      <c r="E393" s="536">
        <v>0.98340000000000005</v>
      </c>
      <c r="F393" s="535">
        <v>3487.64</v>
      </c>
      <c r="G393" s="536">
        <v>4.7000000000000002E-3</v>
      </c>
      <c r="H393" s="535">
        <v>2319.5700000000002</v>
      </c>
      <c r="I393" s="536">
        <v>0.98340000000000005</v>
      </c>
      <c r="J393" s="535">
        <v>3151.91</v>
      </c>
      <c r="K393" s="536">
        <v>5.1999999999999998E-3</v>
      </c>
      <c r="L393" s="535">
        <v>2390.11</v>
      </c>
      <c r="M393" s="536">
        <v>0</v>
      </c>
      <c r="N393" s="535">
        <v>2315.94</v>
      </c>
      <c r="O393" s="536">
        <v>0.98499999999999999</v>
      </c>
      <c r="P393" s="535">
        <v>2478.89</v>
      </c>
      <c r="Q393" s="536">
        <v>6.6E-3</v>
      </c>
      <c r="R393" s="535">
        <v>2962.22</v>
      </c>
    </row>
    <row r="394" spans="1:18" ht="12.75">
      <c r="A394" s="145">
        <v>94869</v>
      </c>
      <c r="B394" s="102" t="s">
        <v>22066</v>
      </c>
      <c r="C394" s="145" t="s">
        <v>1</v>
      </c>
      <c r="D394" s="535">
        <v>118.75</v>
      </c>
      <c r="E394" s="536">
        <v>0.98119999999999996</v>
      </c>
      <c r="F394" s="535">
        <v>178.74</v>
      </c>
      <c r="G394" s="536">
        <v>0</v>
      </c>
      <c r="H394" s="535">
        <v>118.49</v>
      </c>
      <c r="I394" s="536">
        <v>0.98340000000000005</v>
      </c>
      <c r="J394" s="535">
        <v>161.58000000000001</v>
      </c>
      <c r="K394" s="536">
        <v>0</v>
      </c>
      <c r="L394" s="535">
        <v>122.22</v>
      </c>
      <c r="M394" s="536">
        <v>0</v>
      </c>
      <c r="N394" s="535">
        <v>118.42</v>
      </c>
      <c r="O394" s="536">
        <v>0.98399999999999999</v>
      </c>
      <c r="P394" s="535">
        <v>127.05</v>
      </c>
      <c r="Q394" s="536">
        <v>0</v>
      </c>
      <c r="R394" s="535">
        <v>151.80000000000001</v>
      </c>
    </row>
    <row r="395" spans="1:18" ht="12.75">
      <c r="A395" s="145">
        <v>94871</v>
      </c>
      <c r="B395" s="102" t="s">
        <v>22067</v>
      </c>
      <c r="C395" s="145" t="s">
        <v>1</v>
      </c>
      <c r="D395" s="535">
        <v>185.64</v>
      </c>
      <c r="E395" s="536">
        <v>0.98350000000000004</v>
      </c>
      <c r="F395" s="535">
        <v>279.76</v>
      </c>
      <c r="G395" s="536">
        <v>0</v>
      </c>
      <c r="H395" s="535">
        <v>185.42</v>
      </c>
      <c r="I395" s="536">
        <v>0.98460000000000003</v>
      </c>
      <c r="J395" s="535">
        <v>252.76</v>
      </c>
      <c r="K395" s="536">
        <v>0</v>
      </c>
      <c r="L395" s="535">
        <v>191.22</v>
      </c>
      <c r="M395" s="536">
        <v>0</v>
      </c>
      <c r="N395" s="535">
        <v>185.27</v>
      </c>
      <c r="O395" s="536">
        <v>0.98540000000000005</v>
      </c>
      <c r="P395" s="535">
        <v>198.68</v>
      </c>
      <c r="Q395" s="536">
        <v>0</v>
      </c>
      <c r="R395" s="535">
        <v>237.5</v>
      </c>
    </row>
    <row r="396" spans="1:18" ht="12.75">
      <c r="A396" s="145">
        <v>90708</v>
      </c>
      <c r="B396" s="102" t="s">
        <v>22068</v>
      </c>
      <c r="C396" s="145" t="s">
        <v>1</v>
      </c>
      <c r="D396" s="535">
        <v>674.82</v>
      </c>
      <c r="E396" s="536">
        <v>0.97860000000000003</v>
      </c>
      <c r="F396" s="535">
        <v>1011.36</v>
      </c>
      <c r="G396" s="536">
        <v>6.3E-3</v>
      </c>
      <c r="H396" s="535">
        <v>674.96</v>
      </c>
      <c r="I396" s="536">
        <v>0.97840000000000005</v>
      </c>
      <c r="J396" s="535">
        <v>914.49</v>
      </c>
      <c r="K396" s="536">
        <v>7.0000000000000001E-3</v>
      </c>
      <c r="L396" s="535">
        <v>695.24</v>
      </c>
      <c r="M396" s="536">
        <v>0</v>
      </c>
      <c r="N396" s="535">
        <v>673.54</v>
      </c>
      <c r="O396" s="536">
        <v>0.98040000000000005</v>
      </c>
      <c r="P396" s="535">
        <v>720.69</v>
      </c>
      <c r="Q396" s="536">
        <v>8.8000000000000005E-3</v>
      </c>
      <c r="R396" s="535">
        <v>860.62</v>
      </c>
    </row>
    <row r="397" spans="1:18" ht="12.75">
      <c r="A397" s="145">
        <v>94875</v>
      </c>
      <c r="B397" s="102" t="s">
        <v>22069</v>
      </c>
      <c r="C397" s="145" t="s">
        <v>1</v>
      </c>
      <c r="D397" s="535">
        <v>1095.26</v>
      </c>
      <c r="E397" s="536">
        <v>0.98</v>
      </c>
      <c r="F397" s="535">
        <v>1643.02</v>
      </c>
      <c r="G397" s="536">
        <v>5.8999999999999999E-3</v>
      </c>
      <c r="H397" s="535">
        <v>1095.45</v>
      </c>
      <c r="I397" s="536">
        <v>0.9798</v>
      </c>
      <c r="J397" s="535">
        <v>1485.41</v>
      </c>
      <c r="K397" s="536">
        <v>6.4999999999999997E-3</v>
      </c>
      <c r="L397" s="535">
        <v>1128.47</v>
      </c>
      <c r="M397" s="536">
        <v>0</v>
      </c>
      <c r="N397" s="535">
        <v>1093.32</v>
      </c>
      <c r="O397" s="536">
        <v>0.98180000000000001</v>
      </c>
      <c r="P397" s="535">
        <v>1169.93</v>
      </c>
      <c r="Q397" s="536">
        <v>8.2000000000000007E-3</v>
      </c>
      <c r="R397" s="535">
        <v>1397.36</v>
      </c>
    </row>
    <row r="398" spans="1:18" ht="12.75">
      <c r="A398" s="145">
        <v>102264</v>
      </c>
      <c r="B398" s="102" t="s">
        <v>22070</v>
      </c>
      <c r="C398" s="145" t="s">
        <v>1</v>
      </c>
      <c r="D398" s="535">
        <v>22.64</v>
      </c>
      <c r="E398" s="536">
        <v>0</v>
      </c>
      <c r="F398" s="535">
        <v>19.09</v>
      </c>
      <c r="G398" s="536">
        <v>0</v>
      </c>
      <c r="H398" s="535">
        <v>17.79</v>
      </c>
      <c r="I398" s="536">
        <v>0</v>
      </c>
      <c r="J398" s="535">
        <v>16.47</v>
      </c>
      <c r="K398" s="536">
        <v>0</v>
      </c>
      <c r="L398" s="535">
        <v>18.79</v>
      </c>
      <c r="M398" s="536">
        <v>0</v>
      </c>
      <c r="N398" s="535">
        <v>20.41</v>
      </c>
      <c r="O398" s="536">
        <v>0</v>
      </c>
      <c r="P398" s="535">
        <v>21.36</v>
      </c>
      <c r="Q398" s="536">
        <v>0</v>
      </c>
      <c r="R398" s="535">
        <v>26.96</v>
      </c>
    </row>
    <row r="399" spans="1:18" ht="12.75">
      <c r="A399" s="145">
        <v>90701</v>
      </c>
      <c r="B399" s="102" t="s">
        <v>22071</v>
      </c>
      <c r="C399" s="145" t="s">
        <v>1</v>
      </c>
      <c r="D399" s="535">
        <v>78.66</v>
      </c>
      <c r="E399" s="536">
        <v>0</v>
      </c>
      <c r="F399" s="535">
        <v>66.819999999999993</v>
      </c>
      <c r="G399" s="536">
        <v>0</v>
      </c>
      <c r="H399" s="535">
        <v>58.59</v>
      </c>
      <c r="I399" s="536">
        <v>0</v>
      </c>
      <c r="J399" s="535">
        <v>56.66</v>
      </c>
      <c r="K399" s="536">
        <v>0</v>
      </c>
      <c r="L399" s="535">
        <v>62.66</v>
      </c>
      <c r="M399" s="536">
        <v>0</v>
      </c>
      <c r="N399" s="535">
        <v>69.97</v>
      </c>
      <c r="O399" s="536">
        <v>0</v>
      </c>
      <c r="P399" s="535">
        <v>72.97</v>
      </c>
      <c r="Q399" s="536">
        <v>0</v>
      </c>
      <c r="R399" s="535">
        <v>94.06</v>
      </c>
    </row>
    <row r="400" spans="1:18" ht="12.75">
      <c r="A400" s="145">
        <v>90702</v>
      </c>
      <c r="B400" s="102" t="s">
        <v>22072</v>
      </c>
      <c r="C400" s="145" t="s">
        <v>1</v>
      </c>
      <c r="D400" s="535">
        <v>130.35</v>
      </c>
      <c r="E400" s="536">
        <v>0</v>
      </c>
      <c r="F400" s="535">
        <v>110.91</v>
      </c>
      <c r="G400" s="536">
        <v>0</v>
      </c>
      <c r="H400" s="535">
        <v>96.03</v>
      </c>
      <c r="I400" s="536">
        <v>0</v>
      </c>
      <c r="J400" s="535">
        <v>93.66</v>
      </c>
      <c r="K400" s="536">
        <v>0</v>
      </c>
      <c r="L400" s="535">
        <v>103.06</v>
      </c>
      <c r="M400" s="536">
        <v>0</v>
      </c>
      <c r="N400" s="535">
        <v>115.63</v>
      </c>
      <c r="O400" s="536">
        <v>0</v>
      </c>
      <c r="P400" s="535">
        <v>120.63</v>
      </c>
      <c r="Q400" s="536">
        <v>0</v>
      </c>
      <c r="R400" s="535">
        <v>156.13999999999999</v>
      </c>
    </row>
    <row r="401" spans="1:18" ht="12.75">
      <c r="A401" s="145">
        <v>90703</v>
      </c>
      <c r="B401" s="102" t="s">
        <v>22073</v>
      </c>
      <c r="C401" s="145" t="s">
        <v>1</v>
      </c>
      <c r="D401" s="535">
        <v>205.5</v>
      </c>
      <c r="E401" s="536">
        <v>0</v>
      </c>
      <c r="F401" s="535">
        <v>174.8</v>
      </c>
      <c r="G401" s="536">
        <v>0</v>
      </c>
      <c r="H401" s="535">
        <v>150.99</v>
      </c>
      <c r="I401" s="536">
        <v>0</v>
      </c>
      <c r="J401" s="535">
        <v>148.01</v>
      </c>
      <c r="K401" s="536">
        <v>0</v>
      </c>
      <c r="L401" s="535">
        <v>161.21</v>
      </c>
      <c r="M401" s="536">
        <v>0</v>
      </c>
      <c r="N401" s="535">
        <v>182.54</v>
      </c>
      <c r="O401" s="536">
        <v>0</v>
      </c>
      <c r="P401" s="535">
        <v>188.68</v>
      </c>
      <c r="Q401" s="536">
        <v>0</v>
      </c>
      <c r="R401" s="535">
        <v>244.33</v>
      </c>
    </row>
    <row r="402" spans="1:18" ht="12.75">
      <c r="A402" s="145">
        <v>90704</v>
      </c>
      <c r="B402" s="102" t="s">
        <v>22074</v>
      </c>
      <c r="C402" s="145" t="s">
        <v>1</v>
      </c>
      <c r="D402" s="535">
        <v>307.75</v>
      </c>
      <c r="E402" s="536">
        <v>0</v>
      </c>
      <c r="F402" s="535">
        <v>261.49</v>
      </c>
      <c r="G402" s="536">
        <v>0</v>
      </c>
      <c r="H402" s="535">
        <v>226.3</v>
      </c>
      <c r="I402" s="536">
        <v>0</v>
      </c>
      <c r="J402" s="535">
        <v>222.5</v>
      </c>
      <c r="K402" s="536">
        <v>0</v>
      </c>
      <c r="L402" s="535">
        <v>239.81</v>
      </c>
      <c r="M402" s="536">
        <v>0</v>
      </c>
      <c r="N402" s="535">
        <v>274.16000000000003</v>
      </c>
      <c r="O402" s="536">
        <v>0</v>
      </c>
      <c r="P402" s="535">
        <v>280.08999999999997</v>
      </c>
      <c r="Q402" s="536">
        <v>0</v>
      </c>
      <c r="R402" s="535">
        <v>362.2</v>
      </c>
    </row>
    <row r="403" spans="1:18" ht="12.75">
      <c r="A403" s="145">
        <v>90705</v>
      </c>
      <c r="B403" s="102" t="s">
        <v>22075</v>
      </c>
      <c r="C403" s="145" t="s">
        <v>1</v>
      </c>
      <c r="D403" s="535">
        <v>398.76</v>
      </c>
      <c r="E403" s="536">
        <v>0</v>
      </c>
      <c r="F403" s="535">
        <v>339.65</v>
      </c>
      <c r="G403" s="536">
        <v>0</v>
      </c>
      <c r="H403" s="535">
        <v>290.69</v>
      </c>
      <c r="I403" s="536">
        <v>0</v>
      </c>
      <c r="J403" s="535">
        <v>286.45999999999998</v>
      </c>
      <c r="K403" s="536">
        <v>0</v>
      </c>
      <c r="L403" s="535">
        <v>311.66000000000003</v>
      </c>
      <c r="M403" s="536">
        <v>0</v>
      </c>
      <c r="N403" s="535">
        <v>353.23</v>
      </c>
      <c r="O403" s="536">
        <v>0</v>
      </c>
      <c r="P403" s="535">
        <v>366.21</v>
      </c>
      <c r="Q403" s="536">
        <v>0</v>
      </c>
      <c r="R403" s="535">
        <v>475.78</v>
      </c>
    </row>
    <row r="404" spans="1:18" ht="12.75">
      <c r="A404" s="145">
        <v>90706</v>
      </c>
      <c r="B404" s="102" t="s">
        <v>22076</v>
      </c>
      <c r="C404" s="145" t="s">
        <v>1</v>
      </c>
      <c r="D404" s="535">
        <v>529.29</v>
      </c>
      <c r="E404" s="536">
        <v>5.1000000000000004E-3</v>
      </c>
      <c r="F404" s="535">
        <v>450.97</v>
      </c>
      <c r="G404" s="536">
        <v>6.0000000000000001E-3</v>
      </c>
      <c r="H404" s="535">
        <v>386.03</v>
      </c>
      <c r="I404" s="536">
        <v>0</v>
      </c>
      <c r="J404" s="535">
        <v>381.21</v>
      </c>
      <c r="K404" s="536">
        <v>7.1000000000000004E-3</v>
      </c>
      <c r="L404" s="535">
        <v>413.37</v>
      </c>
      <c r="M404" s="536">
        <v>0</v>
      </c>
      <c r="N404" s="535">
        <v>468.73</v>
      </c>
      <c r="O404" s="536">
        <v>5.7999999999999996E-3</v>
      </c>
      <c r="P404" s="535">
        <v>484.71</v>
      </c>
      <c r="Q404" s="536">
        <v>5.5999999999999999E-3</v>
      </c>
      <c r="R404" s="535">
        <v>629.27</v>
      </c>
    </row>
    <row r="405" spans="1:18" ht="12.75">
      <c r="A405" s="145">
        <v>90694</v>
      </c>
      <c r="B405" s="102" t="s">
        <v>22077</v>
      </c>
      <c r="C405" s="145" t="s">
        <v>1</v>
      </c>
      <c r="D405" s="535">
        <v>52.17</v>
      </c>
      <c r="E405" s="536">
        <v>0</v>
      </c>
      <c r="F405" s="535">
        <v>44.39</v>
      </c>
      <c r="G405" s="536">
        <v>0</v>
      </c>
      <c r="H405" s="535">
        <v>38.76</v>
      </c>
      <c r="I405" s="536">
        <v>0</v>
      </c>
      <c r="J405" s="535">
        <v>37.35</v>
      </c>
      <c r="K405" s="536">
        <v>0</v>
      </c>
      <c r="L405" s="535">
        <v>41.9</v>
      </c>
      <c r="M405" s="536">
        <v>0</v>
      </c>
      <c r="N405" s="535">
        <v>46.2</v>
      </c>
      <c r="O405" s="536">
        <v>0</v>
      </c>
      <c r="P405" s="535">
        <v>48.95</v>
      </c>
      <c r="Q405" s="536">
        <v>0</v>
      </c>
      <c r="R405" s="535">
        <v>63.25</v>
      </c>
    </row>
    <row r="406" spans="1:18" ht="12.75">
      <c r="A406" s="145">
        <v>90695</v>
      </c>
      <c r="B406" s="102" t="s">
        <v>22078</v>
      </c>
      <c r="C406" s="145" t="s">
        <v>1</v>
      </c>
      <c r="D406" s="535">
        <v>99.39</v>
      </c>
      <c r="E406" s="536">
        <v>0</v>
      </c>
      <c r="F406" s="535">
        <v>84.72</v>
      </c>
      <c r="G406" s="536">
        <v>0</v>
      </c>
      <c r="H406" s="535">
        <v>72.790000000000006</v>
      </c>
      <c r="I406" s="536">
        <v>0</v>
      </c>
      <c r="J406" s="535">
        <v>71</v>
      </c>
      <c r="K406" s="536">
        <v>0</v>
      </c>
      <c r="L406" s="535">
        <v>78.94</v>
      </c>
      <c r="M406" s="536">
        <v>0</v>
      </c>
      <c r="N406" s="535">
        <v>87.71</v>
      </c>
      <c r="O406" s="536">
        <v>0</v>
      </c>
      <c r="P406" s="535">
        <v>92.83</v>
      </c>
      <c r="Q406" s="536">
        <v>0</v>
      </c>
      <c r="R406" s="535">
        <v>120.57</v>
      </c>
    </row>
    <row r="407" spans="1:18" ht="12.75">
      <c r="A407" s="145">
        <v>90696</v>
      </c>
      <c r="B407" s="102" t="s">
        <v>22079</v>
      </c>
      <c r="C407" s="145" t="s">
        <v>1</v>
      </c>
      <c r="D407" s="535">
        <v>166.24</v>
      </c>
      <c r="E407" s="536">
        <v>0</v>
      </c>
      <c r="F407" s="535">
        <v>141.87</v>
      </c>
      <c r="G407" s="536">
        <v>0</v>
      </c>
      <c r="H407" s="535">
        <v>120.86</v>
      </c>
      <c r="I407" s="536">
        <v>0</v>
      </c>
      <c r="J407" s="535">
        <v>118.61</v>
      </c>
      <c r="K407" s="536">
        <v>0</v>
      </c>
      <c r="L407" s="535">
        <v>131.32</v>
      </c>
      <c r="M407" s="536">
        <v>0</v>
      </c>
      <c r="N407" s="535">
        <v>146.47</v>
      </c>
      <c r="O407" s="536">
        <v>0</v>
      </c>
      <c r="P407" s="535">
        <v>154.91999999999999</v>
      </c>
      <c r="Q407" s="536">
        <v>0</v>
      </c>
      <c r="R407" s="535">
        <v>201.77</v>
      </c>
    </row>
    <row r="408" spans="1:18" ht="12.75">
      <c r="A408" s="145">
        <v>90697</v>
      </c>
      <c r="B408" s="102" t="s">
        <v>22080</v>
      </c>
      <c r="C408" s="145" t="s">
        <v>1</v>
      </c>
      <c r="D408" s="535">
        <v>258.13</v>
      </c>
      <c r="E408" s="536">
        <v>0</v>
      </c>
      <c r="F408" s="535">
        <v>220.41</v>
      </c>
      <c r="G408" s="536">
        <v>0</v>
      </c>
      <c r="H408" s="535">
        <v>186.81</v>
      </c>
      <c r="I408" s="536">
        <v>0</v>
      </c>
      <c r="J408" s="535">
        <v>184.03</v>
      </c>
      <c r="K408" s="536">
        <v>0</v>
      </c>
      <c r="L408" s="535">
        <v>203.19</v>
      </c>
      <c r="M408" s="536">
        <v>0</v>
      </c>
      <c r="N408" s="535">
        <v>227.18</v>
      </c>
      <c r="O408" s="536">
        <v>0</v>
      </c>
      <c r="P408" s="535">
        <v>240.19</v>
      </c>
      <c r="Q408" s="536">
        <v>0</v>
      </c>
      <c r="R408" s="535">
        <v>313.35000000000002</v>
      </c>
    </row>
    <row r="409" spans="1:18" ht="12.75">
      <c r="A409" s="145">
        <v>90698</v>
      </c>
      <c r="B409" s="102" t="s">
        <v>22081</v>
      </c>
      <c r="C409" s="145" t="s">
        <v>1</v>
      </c>
      <c r="D409" s="535">
        <v>394.78</v>
      </c>
      <c r="E409" s="536">
        <v>0</v>
      </c>
      <c r="F409" s="535">
        <v>337.24</v>
      </c>
      <c r="G409" s="536">
        <v>0</v>
      </c>
      <c r="H409" s="535">
        <v>284.79000000000002</v>
      </c>
      <c r="I409" s="536">
        <v>0</v>
      </c>
      <c r="J409" s="535">
        <v>281.29000000000002</v>
      </c>
      <c r="K409" s="536">
        <v>0</v>
      </c>
      <c r="L409" s="535">
        <v>309.99</v>
      </c>
      <c r="M409" s="536">
        <v>0</v>
      </c>
      <c r="N409" s="535">
        <v>347.17</v>
      </c>
      <c r="O409" s="536">
        <v>0</v>
      </c>
      <c r="P409" s="535">
        <v>366.96</v>
      </c>
      <c r="Q409" s="536">
        <v>0</v>
      </c>
      <c r="R409" s="535">
        <v>479.31</v>
      </c>
    </row>
    <row r="410" spans="1:18" ht="12.75">
      <c r="A410" s="145">
        <v>90699</v>
      </c>
      <c r="B410" s="102" t="s">
        <v>22082</v>
      </c>
      <c r="C410" s="145" t="s">
        <v>1</v>
      </c>
      <c r="D410" s="535">
        <v>555.83000000000004</v>
      </c>
      <c r="E410" s="536">
        <v>0</v>
      </c>
      <c r="F410" s="535">
        <v>474.95</v>
      </c>
      <c r="G410" s="536">
        <v>0</v>
      </c>
      <c r="H410" s="535">
        <v>400.18</v>
      </c>
      <c r="I410" s="536">
        <v>0</v>
      </c>
      <c r="J410" s="535">
        <v>395.92</v>
      </c>
      <c r="K410" s="536">
        <v>0</v>
      </c>
      <c r="L410" s="535">
        <v>435.81</v>
      </c>
      <c r="M410" s="536">
        <v>0</v>
      </c>
      <c r="N410" s="535">
        <v>488.57</v>
      </c>
      <c r="O410" s="536">
        <v>0</v>
      </c>
      <c r="P410" s="535">
        <v>516.30999999999995</v>
      </c>
      <c r="Q410" s="536">
        <v>0</v>
      </c>
      <c r="R410" s="535">
        <v>674.92</v>
      </c>
    </row>
    <row r="411" spans="1:18" ht="12.75">
      <c r="A411" s="145">
        <v>90700</v>
      </c>
      <c r="B411" s="102" t="s">
        <v>22083</v>
      </c>
      <c r="C411" s="145" t="s">
        <v>1</v>
      </c>
      <c r="D411" s="535">
        <v>649.48</v>
      </c>
      <c r="E411" s="536">
        <v>3.7000000000000002E-3</v>
      </c>
      <c r="F411" s="535">
        <v>555.1</v>
      </c>
      <c r="G411" s="536">
        <v>4.4000000000000003E-3</v>
      </c>
      <c r="H411" s="535">
        <v>467.94</v>
      </c>
      <c r="I411" s="536">
        <v>0</v>
      </c>
      <c r="J411" s="535">
        <v>463.44</v>
      </c>
      <c r="K411" s="536">
        <v>5.1999999999999998E-3</v>
      </c>
      <c r="L411" s="535">
        <v>509.3</v>
      </c>
      <c r="M411" s="536">
        <v>0</v>
      </c>
      <c r="N411" s="535">
        <v>570.72</v>
      </c>
      <c r="O411" s="536">
        <v>4.3E-3</v>
      </c>
      <c r="P411" s="535">
        <v>602.42999999999995</v>
      </c>
      <c r="Q411" s="536">
        <v>4.0000000000000001E-3</v>
      </c>
      <c r="R411" s="535">
        <v>787.01</v>
      </c>
    </row>
    <row r="412" spans="1:18" ht="12.75">
      <c r="A412" s="145">
        <v>105378</v>
      </c>
      <c r="B412" s="102" t="s">
        <v>22084</v>
      </c>
      <c r="C412" s="145" t="s">
        <v>2</v>
      </c>
      <c r="D412" s="535">
        <v>13.06</v>
      </c>
      <c r="E412" s="536">
        <v>0.2404</v>
      </c>
      <c r="F412" s="535">
        <v>10.5</v>
      </c>
      <c r="G412" s="536">
        <v>0.29899999999999999</v>
      </c>
      <c r="H412" s="535">
        <v>14.07</v>
      </c>
      <c r="I412" s="536">
        <v>0</v>
      </c>
      <c r="J412" s="535">
        <v>10.82</v>
      </c>
      <c r="K412" s="536">
        <v>0.29020000000000001</v>
      </c>
      <c r="L412" s="535">
        <v>14.06</v>
      </c>
      <c r="M412" s="536">
        <v>0</v>
      </c>
      <c r="N412" s="535">
        <v>12.55</v>
      </c>
      <c r="O412" s="536">
        <v>0.25019999999999998</v>
      </c>
      <c r="P412" s="535">
        <v>12.8</v>
      </c>
      <c r="Q412" s="536">
        <v>0.24529999999999999</v>
      </c>
      <c r="R412" s="535">
        <v>13.95</v>
      </c>
    </row>
    <row r="413" spans="1:18" ht="12.75">
      <c r="A413" s="145">
        <v>105373</v>
      </c>
      <c r="B413" s="102" t="s">
        <v>22085</v>
      </c>
      <c r="C413" s="145" t="s">
        <v>2</v>
      </c>
      <c r="D413" s="535">
        <v>10.23</v>
      </c>
      <c r="E413" s="536">
        <v>0.19939999999999999</v>
      </c>
      <c r="F413" s="535">
        <v>8.17</v>
      </c>
      <c r="G413" s="536">
        <v>0.24970000000000001</v>
      </c>
      <c r="H413" s="535">
        <v>10.87</v>
      </c>
      <c r="I413" s="536">
        <v>0</v>
      </c>
      <c r="J413" s="535">
        <v>8.42</v>
      </c>
      <c r="K413" s="536">
        <v>0.24229999999999999</v>
      </c>
      <c r="L413" s="535">
        <v>10.87</v>
      </c>
      <c r="M413" s="536">
        <v>0</v>
      </c>
      <c r="N413" s="535">
        <v>9.77</v>
      </c>
      <c r="O413" s="536">
        <v>0.20880000000000001</v>
      </c>
      <c r="P413" s="535">
        <v>10.130000000000001</v>
      </c>
      <c r="Q413" s="536">
        <v>0.2014</v>
      </c>
      <c r="R413" s="535">
        <v>10.97</v>
      </c>
    </row>
    <row r="414" spans="1:18" ht="12.75">
      <c r="A414" s="145">
        <v>105380</v>
      </c>
      <c r="B414" s="102" t="s">
        <v>22086</v>
      </c>
      <c r="C414" s="145" t="s">
        <v>2</v>
      </c>
      <c r="D414" s="535">
        <v>102.5</v>
      </c>
      <c r="E414" s="536">
        <v>0.23769999999999999</v>
      </c>
      <c r="F414" s="535">
        <v>83.57</v>
      </c>
      <c r="G414" s="536">
        <v>0.29149999999999998</v>
      </c>
      <c r="H414" s="535">
        <v>108.73</v>
      </c>
      <c r="I414" s="536">
        <v>0.224</v>
      </c>
      <c r="J414" s="535">
        <v>84.86</v>
      </c>
      <c r="K414" s="536">
        <v>0.28710000000000002</v>
      </c>
      <c r="L414" s="535">
        <v>108.71</v>
      </c>
      <c r="M414" s="536">
        <v>0</v>
      </c>
      <c r="N414" s="535">
        <v>99.43</v>
      </c>
      <c r="O414" s="536">
        <v>0.245</v>
      </c>
      <c r="P414" s="535">
        <v>104.15</v>
      </c>
      <c r="Q414" s="536">
        <v>0.2339</v>
      </c>
      <c r="R414" s="535">
        <v>113.49</v>
      </c>
    </row>
    <row r="415" spans="1:18" ht="12.75">
      <c r="A415" s="145">
        <v>105267</v>
      </c>
      <c r="B415" s="102" t="s">
        <v>22087</v>
      </c>
      <c r="C415" s="145" t="s">
        <v>2</v>
      </c>
      <c r="D415" s="535">
        <v>83.58</v>
      </c>
      <c r="E415" s="536">
        <v>0.1893</v>
      </c>
      <c r="F415" s="535">
        <v>67.489999999999995</v>
      </c>
      <c r="G415" s="536">
        <v>0.2344</v>
      </c>
      <c r="H415" s="535">
        <v>88.11</v>
      </c>
      <c r="I415" s="536">
        <v>0.17949999999999999</v>
      </c>
      <c r="J415" s="535">
        <v>68.52</v>
      </c>
      <c r="K415" s="536">
        <v>0.23089999999999999</v>
      </c>
      <c r="L415" s="535">
        <v>88.25</v>
      </c>
      <c r="M415" s="536">
        <v>0</v>
      </c>
      <c r="N415" s="535">
        <v>80.650000000000006</v>
      </c>
      <c r="O415" s="536">
        <v>0.19620000000000001</v>
      </c>
      <c r="P415" s="535">
        <v>85.65</v>
      </c>
      <c r="Q415" s="536">
        <v>0.1847</v>
      </c>
      <c r="R415" s="535">
        <v>92.87</v>
      </c>
    </row>
    <row r="416" spans="1:18" ht="12.75">
      <c r="A416" s="145">
        <v>105249</v>
      </c>
      <c r="B416" s="102" t="s">
        <v>22088</v>
      </c>
      <c r="C416" s="145" t="s">
        <v>2</v>
      </c>
      <c r="D416" s="535">
        <v>125.81</v>
      </c>
      <c r="E416" s="536">
        <v>0.22689999999999999</v>
      </c>
      <c r="F416" s="535">
        <v>101.93</v>
      </c>
      <c r="G416" s="536">
        <v>0.28010000000000002</v>
      </c>
      <c r="H416" s="535">
        <v>132.06</v>
      </c>
      <c r="I416" s="536">
        <v>0.2162</v>
      </c>
      <c r="J416" s="535">
        <v>104.24</v>
      </c>
      <c r="K416" s="536">
        <v>0.27389999999999998</v>
      </c>
      <c r="L416" s="535">
        <v>132.26</v>
      </c>
      <c r="M416" s="536">
        <v>0</v>
      </c>
      <c r="N416" s="535">
        <v>121.08</v>
      </c>
      <c r="O416" s="536">
        <v>0.23580000000000001</v>
      </c>
      <c r="P416" s="535">
        <v>127.58</v>
      </c>
      <c r="Q416" s="536">
        <v>0.2238</v>
      </c>
      <c r="R416" s="535">
        <v>138.55000000000001</v>
      </c>
    </row>
    <row r="417" spans="1:18" ht="12.75">
      <c r="A417" s="145">
        <v>105268</v>
      </c>
      <c r="B417" s="102" t="s">
        <v>22089</v>
      </c>
      <c r="C417" s="145" t="s">
        <v>2</v>
      </c>
      <c r="D417" s="535">
        <v>103.49</v>
      </c>
      <c r="E417" s="536">
        <v>0.17910000000000001</v>
      </c>
      <c r="F417" s="535">
        <v>82.98</v>
      </c>
      <c r="G417" s="536">
        <v>0.22339999999999999</v>
      </c>
      <c r="H417" s="535">
        <v>107.74</v>
      </c>
      <c r="I417" s="536">
        <v>0.1721</v>
      </c>
      <c r="J417" s="535">
        <v>85</v>
      </c>
      <c r="K417" s="536">
        <v>0.21809999999999999</v>
      </c>
      <c r="L417" s="535">
        <v>108.12</v>
      </c>
      <c r="M417" s="536">
        <v>0</v>
      </c>
      <c r="N417" s="535">
        <v>98.94</v>
      </c>
      <c r="O417" s="536">
        <v>0.18740000000000001</v>
      </c>
      <c r="P417" s="535">
        <v>105.73</v>
      </c>
      <c r="Q417" s="536">
        <v>0.1754</v>
      </c>
      <c r="R417" s="535">
        <v>114.21</v>
      </c>
    </row>
    <row r="418" spans="1:18" ht="12.75">
      <c r="A418" s="145">
        <v>105379</v>
      </c>
      <c r="B418" s="102" t="s">
        <v>22090</v>
      </c>
      <c r="C418" s="145" t="s">
        <v>2</v>
      </c>
      <c r="D418" s="535">
        <v>17.239999999999998</v>
      </c>
      <c r="E418" s="536">
        <v>0.21690000000000001</v>
      </c>
      <c r="F418" s="535">
        <v>13.82</v>
      </c>
      <c r="G418" s="536">
        <v>0.27060000000000001</v>
      </c>
      <c r="H418" s="535">
        <v>18.64</v>
      </c>
      <c r="I418" s="536">
        <v>0</v>
      </c>
      <c r="J418" s="535">
        <v>14.17</v>
      </c>
      <c r="K418" s="536">
        <v>0.26390000000000002</v>
      </c>
      <c r="L418" s="535">
        <v>18.64</v>
      </c>
      <c r="M418" s="536">
        <v>0</v>
      </c>
      <c r="N418" s="535">
        <v>16.64</v>
      </c>
      <c r="O418" s="536">
        <v>0.2248</v>
      </c>
      <c r="P418" s="535">
        <v>17.13</v>
      </c>
      <c r="Q418" s="536">
        <v>0.21829999999999999</v>
      </c>
      <c r="R418" s="535">
        <v>18.670000000000002</v>
      </c>
    </row>
    <row r="419" spans="1:18" ht="12.75">
      <c r="A419" s="145">
        <v>105388</v>
      </c>
      <c r="B419" s="102" t="s">
        <v>22091</v>
      </c>
      <c r="C419" s="145" t="s">
        <v>2</v>
      </c>
      <c r="D419" s="535">
        <v>13.71</v>
      </c>
      <c r="E419" s="536">
        <v>0.17649999999999999</v>
      </c>
      <c r="F419" s="535">
        <v>10.93</v>
      </c>
      <c r="G419" s="536">
        <v>0.22140000000000001</v>
      </c>
      <c r="H419" s="535">
        <v>14.65</v>
      </c>
      <c r="I419" s="536">
        <v>0</v>
      </c>
      <c r="J419" s="535">
        <v>11.21</v>
      </c>
      <c r="K419" s="536">
        <v>0.21590000000000001</v>
      </c>
      <c r="L419" s="535">
        <v>14.68</v>
      </c>
      <c r="M419" s="536">
        <v>0</v>
      </c>
      <c r="N419" s="535">
        <v>13.16</v>
      </c>
      <c r="O419" s="536">
        <v>0.18390000000000001</v>
      </c>
      <c r="P419" s="535">
        <v>13.78</v>
      </c>
      <c r="Q419" s="536">
        <v>0.17560000000000001</v>
      </c>
      <c r="R419" s="535">
        <v>14.94</v>
      </c>
    </row>
    <row r="420" spans="1:18" ht="12.75">
      <c r="A420" s="145">
        <v>105392</v>
      </c>
      <c r="B420" s="102" t="s">
        <v>22092</v>
      </c>
      <c r="C420" s="145" t="s">
        <v>2</v>
      </c>
      <c r="D420" s="535">
        <v>21.44</v>
      </c>
      <c r="E420" s="536">
        <v>0.2024</v>
      </c>
      <c r="F420" s="535">
        <v>17.170000000000002</v>
      </c>
      <c r="G420" s="536">
        <v>0.25280000000000002</v>
      </c>
      <c r="H420" s="535">
        <v>23.24</v>
      </c>
      <c r="I420" s="536">
        <v>0</v>
      </c>
      <c r="J420" s="535">
        <v>17.55</v>
      </c>
      <c r="K420" s="536">
        <v>0.24729999999999999</v>
      </c>
      <c r="L420" s="535">
        <v>23.23</v>
      </c>
      <c r="M420" s="536">
        <v>0</v>
      </c>
      <c r="N420" s="535">
        <v>20.73</v>
      </c>
      <c r="O420" s="536">
        <v>0.2094</v>
      </c>
      <c r="P420" s="535">
        <v>21.46</v>
      </c>
      <c r="Q420" s="536">
        <v>0.20219999999999999</v>
      </c>
      <c r="R420" s="535">
        <v>23.38</v>
      </c>
    </row>
    <row r="421" spans="1:18" ht="12.75">
      <c r="A421" s="145">
        <v>105389</v>
      </c>
      <c r="B421" s="102" t="s">
        <v>22093</v>
      </c>
      <c r="C421" s="145" t="s">
        <v>2</v>
      </c>
      <c r="D421" s="535">
        <v>17.21</v>
      </c>
      <c r="E421" s="536">
        <v>0.1633</v>
      </c>
      <c r="F421" s="535">
        <v>13.73</v>
      </c>
      <c r="G421" s="536">
        <v>0.20469999999999999</v>
      </c>
      <c r="H421" s="535">
        <v>18.46</v>
      </c>
      <c r="I421" s="536">
        <v>0</v>
      </c>
      <c r="J421" s="535">
        <v>14</v>
      </c>
      <c r="K421" s="536">
        <v>0.20069999999999999</v>
      </c>
      <c r="L421" s="535">
        <v>18.48</v>
      </c>
      <c r="M421" s="536">
        <v>0</v>
      </c>
      <c r="N421" s="535">
        <v>16.579999999999998</v>
      </c>
      <c r="O421" s="536">
        <v>0.16950000000000001</v>
      </c>
      <c r="P421" s="535">
        <v>17.43</v>
      </c>
      <c r="Q421" s="536">
        <v>0.16120000000000001</v>
      </c>
      <c r="R421" s="535">
        <v>18.89</v>
      </c>
    </row>
    <row r="422" spans="1:18" ht="12.75">
      <c r="A422" s="145">
        <v>105393</v>
      </c>
      <c r="B422" s="102" t="s">
        <v>22094</v>
      </c>
      <c r="C422" s="145" t="s">
        <v>2</v>
      </c>
      <c r="D422" s="535">
        <v>25.84</v>
      </c>
      <c r="E422" s="536">
        <v>0.19120000000000001</v>
      </c>
      <c r="F422" s="535">
        <v>20.64</v>
      </c>
      <c r="G422" s="536">
        <v>0.23930000000000001</v>
      </c>
      <c r="H422" s="535">
        <v>27.96</v>
      </c>
      <c r="I422" s="536">
        <v>0</v>
      </c>
      <c r="J422" s="535">
        <v>21.07</v>
      </c>
      <c r="K422" s="536">
        <v>0.23449999999999999</v>
      </c>
      <c r="L422" s="535">
        <v>27.99</v>
      </c>
      <c r="M422" s="536">
        <v>0</v>
      </c>
      <c r="N422" s="535">
        <v>24.99</v>
      </c>
      <c r="O422" s="536">
        <v>0.19769999999999999</v>
      </c>
      <c r="P422" s="535">
        <v>25.94</v>
      </c>
      <c r="Q422" s="536">
        <v>0.19040000000000001</v>
      </c>
      <c r="R422" s="535">
        <v>28.3</v>
      </c>
    </row>
    <row r="423" spans="1:18" ht="12.75">
      <c r="A423" s="145">
        <v>105316</v>
      </c>
      <c r="B423" s="102" t="s">
        <v>22095</v>
      </c>
      <c r="C423" s="145" t="s">
        <v>2</v>
      </c>
      <c r="D423" s="535">
        <v>20.93</v>
      </c>
      <c r="E423" s="536">
        <v>0.15340000000000001</v>
      </c>
      <c r="F423" s="535">
        <v>16.64</v>
      </c>
      <c r="G423" s="536">
        <v>0.19289999999999999</v>
      </c>
      <c r="H423" s="535">
        <v>22.4</v>
      </c>
      <c r="I423" s="536">
        <v>0</v>
      </c>
      <c r="J423" s="535">
        <v>16.97</v>
      </c>
      <c r="K423" s="536">
        <v>0.18920000000000001</v>
      </c>
      <c r="L423" s="535">
        <v>22.46</v>
      </c>
      <c r="M423" s="536">
        <v>0</v>
      </c>
      <c r="N423" s="535">
        <v>20.149999999999999</v>
      </c>
      <c r="O423" s="536">
        <v>0.1593</v>
      </c>
      <c r="P423" s="535">
        <v>21.25</v>
      </c>
      <c r="Q423" s="536">
        <v>0.15110000000000001</v>
      </c>
      <c r="R423" s="535">
        <v>23.05</v>
      </c>
    </row>
    <row r="424" spans="1:18" ht="12.75">
      <c r="A424" s="145">
        <v>105394</v>
      </c>
      <c r="B424" s="102" t="s">
        <v>22096</v>
      </c>
      <c r="C424" s="145" t="s">
        <v>2</v>
      </c>
      <c r="D424" s="535">
        <v>30.19</v>
      </c>
      <c r="E424" s="536">
        <v>0.1832</v>
      </c>
      <c r="F424" s="535">
        <v>24.09</v>
      </c>
      <c r="G424" s="536">
        <v>0.2296</v>
      </c>
      <c r="H424" s="535">
        <v>32.64</v>
      </c>
      <c r="I424" s="536">
        <v>0</v>
      </c>
      <c r="J424" s="535">
        <v>24.6</v>
      </c>
      <c r="K424" s="536">
        <v>0.2248</v>
      </c>
      <c r="L424" s="535">
        <v>32.71</v>
      </c>
      <c r="M424" s="536">
        <v>0</v>
      </c>
      <c r="N424" s="535">
        <v>29.2</v>
      </c>
      <c r="O424" s="536">
        <v>0.18940000000000001</v>
      </c>
      <c r="P424" s="535">
        <v>30.42</v>
      </c>
      <c r="Q424" s="536">
        <v>0.18179999999999999</v>
      </c>
      <c r="R424" s="535">
        <v>33.17</v>
      </c>
    </row>
    <row r="425" spans="1:18" ht="12.75">
      <c r="A425" s="145">
        <v>105317</v>
      </c>
      <c r="B425" s="102" t="s">
        <v>22097</v>
      </c>
      <c r="C425" s="145" t="s">
        <v>2</v>
      </c>
      <c r="D425" s="535">
        <v>24.59</v>
      </c>
      <c r="E425" s="536">
        <v>0.14599999999999999</v>
      </c>
      <c r="F425" s="535">
        <v>19.53</v>
      </c>
      <c r="G425" s="536">
        <v>0.18379999999999999</v>
      </c>
      <c r="H425" s="535">
        <v>26.32</v>
      </c>
      <c r="I425" s="536">
        <v>0</v>
      </c>
      <c r="J425" s="535">
        <v>19.91</v>
      </c>
      <c r="K425" s="536">
        <v>0.18029999999999999</v>
      </c>
      <c r="L425" s="535">
        <v>26.4</v>
      </c>
      <c r="M425" s="536">
        <v>0</v>
      </c>
      <c r="N425" s="535">
        <v>23.69</v>
      </c>
      <c r="O425" s="536">
        <v>0.1515</v>
      </c>
      <c r="P425" s="535">
        <v>25.05</v>
      </c>
      <c r="Q425" s="536">
        <v>0.14330000000000001</v>
      </c>
      <c r="R425" s="535">
        <v>27.16</v>
      </c>
    </row>
    <row r="426" spans="1:18" ht="12.75">
      <c r="A426" s="145">
        <v>105395</v>
      </c>
      <c r="B426" s="102" t="s">
        <v>22098</v>
      </c>
      <c r="C426" s="145" t="s">
        <v>2</v>
      </c>
      <c r="D426" s="535">
        <v>34.57</v>
      </c>
      <c r="E426" s="536">
        <v>0.17730000000000001</v>
      </c>
      <c r="F426" s="535">
        <v>27.56</v>
      </c>
      <c r="G426" s="536">
        <v>0.22239999999999999</v>
      </c>
      <c r="H426" s="535">
        <v>37.36</v>
      </c>
      <c r="I426" s="536">
        <v>0</v>
      </c>
      <c r="J426" s="535">
        <v>28.11</v>
      </c>
      <c r="K426" s="536">
        <v>0.21809999999999999</v>
      </c>
      <c r="L426" s="535">
        <v>37.44</v>
      </c>
      <c r="M426" s="536">
        <v>0</v>
      </c>
      <c r="N426" s="535">
        <v>33.44</v>
      </c>
      <c r="O426" s="536">
        <v>0.18329999999999999</v>
      </c>
      <c r="P426" s="535">
        <v>34.92</v>
      </c>
      <c r="Q426" s="536">
        <v>0.17549999999999999</v>
      </c>
      <c r="R426" s="535">
        <v>38.04</v>
      </c>
    </row>
    <row r="427" spans="1:18" ht="12.75">
      <c r="A427" s="145">
        <v>105318</v>
      </c>
      <c r="B427" s="102" t="s">
        <v>22099</v>
      </c>
      <c r="C427" s="145" t="s">
        <v>2</v>
      </c>
      <c r="D427" s="535">
        <v>28.28</v>
      </c>
      <c r="E427" s="536">
        <v>0.1404</v>
      </c>
      <c r="F427" s="535">
        <v>22.44</v>
      </c>
      <c r="G427" s="536">
        <v>0.1769</v>
      </c>
      <c r="H427" s="535">
        <v>30.25</v>
      </c>
      <c r="I427" s="536">
        <v>0</v>
      </c>
      <c r="J427" s="535">
        <v>22.86</v>
      </c>
      <c r="K427" s="536">
        <v>0.17369999999999999</v>
      </c>
      <c r="L427" s="535">
        <v>30.35</v>
      </c>
      <c r="M427" s="536">
        <v>0</v>
      </c>
      <c r="N427" s="535">
        <v>27.22</v>
      </c>
      <c r="O427" s="536">
        <v>0.14580000000000001</v>
      </c>
      <c r="P427" s="535">
        <v>28.86</v>
      </c>
      <c r="Q427" s="536">
        <v>0.1376</v>
      </c>
      <c r="R427" s="535">
        <v>31.28</v>
      </c>
    </row>
    <row r="428" spans="1:18" ht="12.75">
      <c r="A428" s="145">
        <v>105396</v>
      </c>
      <c r="B428" s="102" t="s">
        <v>22100</v>
      </c>
      <c r="C428" s="145" t="s">
        <v>2</v>
      </c>
      <c r="D428" s="535">
        <v>38.94</v>
      </c>
      <c r="E428" s="536">
        <v>0.17280000000000001</v>
      </c>
      <c r="F428" s="535">
        <v>31.01</v>
      </c>
      <c r="G428" s="536">
        <v>0.217</v>
      </c>
      <c r="H428" s="535">
        <v>42.07</v>
      </c>
      <c r="I428" s="536">
        <v>0</v>
      </c>
      <c r="J428" s="535">
        <v>31.62</v>
      </c>
      <c r="K428" s="536">
        <v>0.21279999999999999</v>
      </c>
      <c r="L428" s="535">
        <v>42.17</v>
      </c>
      <c r="M428" s="536">
        <v>0</v>
      </c>
      <c r="N428" s="535">
        <v>37.659999999999997</v>
      </c>
      <c r="O428" s="536">
        <v>0.1787</v>
      </c>
      <c r="P428" s="535">
        <v>39.39</v>
      </c>
      <c r="Q428" s="536">
        <v>0.1709</v>
      </c>
      <c r="R428" s="535">
        <v>42.92</v>
      </c>
    </row>
    <row r="429" spans="1:18" ht="12.75">
      <c r="A429" s="145">
        <v>105258</v>
      </c>
      <c r="B429" s="102" t="s">
        <v>22101</v>
      </c>
      <c r="C429" s="145" t="s">
        <v>2</v>
      </c>
      <c r="D429" s="535">
        <v>31.96</v>
      </c>
      <c r="E429" s="536">
        <v>0.13669999999999999</v>
      </c>
      <c r="F429" s="535">
        <v>25.32</v>
      </c>
      <c r="G429" s="536">
        <v>0.1726</v>
      </c>
      <c r="H429" s="535">
        <v>34.18</v>
      </c>
      <c r="I429" s="536">
        <v>0</v>
      </c>
      <c r="J429" s="535">
        <v>25.79</v>
      </c>
      <c r="K429" s="536">
        <v>0.1694</v>
      </c>
      <c r="L429" s="535">
        <v>34.299999999999997</v>
      </c>
      <c r="M429" s="536">
        <v>0</v>
      </c>
      <c r="N429" s="535">
        <v>30.77</v>
      </c>
      <c r="O429" s="536">
        <v>0.14199999999999999</v>
      </c>
      <c r="P429" s="535">
        <v>32.67</v>
      </c>
      <c r="Q429" s="536">
        <v>0.1338</v>
      </c>
      <c r="R429" s="535">
        <v>35.409999999999997</v>
      </c>
    </row>
    <row r="430" spans="1:18" ht="12.75">
      <c r="A430" s="145">
        <v>105397</v>
      </c>
      <c r="B430" s="102" t="s">
        <v>22102</v>
      </c>
      <c r="C430" s="145" t="s">
        <v>2</v>
      </c>
      <c r="D430" s="535">
        <v>43.46</v>
      </c>
      <c r="E430" s="536">
        <v>0.16839999999999999</v>
      </c>
      <c r="F430" s="535">
        <v>34.57</v>
      </c>
      <c r="G430" s="536">
        <v>0.2117</v>
      </c>
      <c r="H430" s="535">
        <v>46.88</v>
      </c>
      <c r="I430" s="536">
        <v>0</v>
      </c>
      <c r="J430" s="535">
        <v>35.28</v>
      </c>
      <c r="K430" s="536">
        <v>0.20749999999999999</v>
      </c>
      <c r="L430" s="535">
        <v>47.02</v>
      </c>
      <c r="M430" s="536">
        <v>0</v>
      </c>
      <c r="N430" s="535">
        <v>42</v>
      </c>
      <c r="O430" s="536">
        <v>0.17430000000000001</v>
      </c>
      <c r="P430" s="535">
        <v>44.01</v>
      </c>
      <c r="Q430" s="536">
        <v>0.1663</v>
      </c>
      <c r="R430" s="535">
        <v>47.94</v>
      </c>
    </row>
    <row r="431" spans="1:18" ht="12.75">
      <c r="A431" s="145">
        <v>105261</v>
      </c>
      <c r="B431" s="102" t="s">
        <v>22103</v>
      </c>
      <c r="C431" s="145" t="s">
        <v>2</v>
      </c>
      <c r="D431" s="535">
        <v>35.79</v>
      </c>
      <c r="E431" s="536">
        <v>0.13270000000000001</v>
      </c>
      <c r="F431" s="535">
        <v>28.33</v>
      </c>
      <c r="G431" s="536">
        <v>0.16769999999999999</v>
      </c>
      <c r="H431" s="535">
        <v>38.200000000000003</v>
      </c>
      <c r="I431" s="536">
        <v>0</v>
      </c>
      <c r="J431" s="535">
        <v>28.88</v>
      </c>
      <c r="K431" s="536">
        <v>0.16450000000000001</v>
      </c>
      <c r="L431" s="535">
        <v>38.369999999999997</v>
      </c>
      <c r="M431" s="536">
        <v>0</v>
      </c>
      <c r="N431" s="535">
        <v>34.42</v>
      </c>
      <c r="O431" s="536">
        <v>0.13800000000000001</v>
      </c>
      <c r="P431" s="535">
        <v>36.619999999999997</v>
      </c>
      <c r="Q431" s="536">
        <v>0.12970000000000001</v>
      </c>
      <c r="R431" s="535">
        <v>39.67</v>
      </c>
    </row>
    <row r="432" spans="1:18" ht="12.75">
      <c r="A432" s="145">
        <v>105398</v>
      </c>
      <c r="B432" s="102" t="s">
        <v>22104</v>
      </c>
      <c r="C432" s="145" t="s">
        <v>2</v>
      </c>
      <c r="D432" s="535">
        <v>54.44</v>
      </c>
      <c r="E432" s="536">
        <v>0.25509999999999999</v>
      </c>
      <c r="F432" s="535">
        <v>44.53</v>
      </c>
      <c r="G432" s="536">
        <v>0.31190000000000001</v>
      </c>
      <c r="H432" s="535">
        <v>57.58</v>
      </c>
      <c r="I432" s="536">
        <v>0.2412</v>
      </c>
      <c r="J432" s="535">
        <v>45.31</v>
      </c>
      <c r="K432" s="536">
        <v>0.30659999999999998</v>
      </c>
      <c r="L432" s="535">
        <v>57.52</v>
      </c>
      <c r="M432" s="536">
        <v>0</v>
      </c>
      <c r="N432" s="535">
        <v>52.73</v>
      </c>
      <c r="O432" s="536">
        <v>0.26340000000000002</v>
      </c>
      <c r="P432" s="535">
        <v>54.99</v>
      </c>
      <c r="Q432" s="536">
        <v>0.25259999999999999</v>
      </c>
      <c r="R432" s="535">
        <v>59.92</v>
      </c>
    </row>
    <row r="433" spans="1:18" ht="12.75">
      <c r="A433" s="145">
        <v>105262</v>
      </c>
      <c r="B433" s="102" t="s">
        <v>22105</v>
      </c>
      <c r="C433" s="145" t="s">
        <v>2</v>
      </c>
      <c r="D433" s="535">
        <v>43.99</v>
      </c>
      <c r="E433" s="536">
        <v>0.20499999999999999</v>
      </c>
      <c r="F433" s="535">
        <v>35.630000000000003</v>
      </c>
      <c r="G433" s="536">
        <v>0.25319999999999998</v>
      </c>
      <c r="H433" s="535">
        <v>46.22</v>
      </c>
      <c r="I433" s="536">
        <v>0.19520000000000001</v>
      </c>
      <c r="J433" s="535">
        <v>36.26</v>
      </c>
      <c r="K433" s="536">
        <v>0.24879999999999999</v>
      </c>
      <c r="L433" s="535">
        <v>46.25</v>
      </c>
      <c r="M433" s="536">
        <v>0</v>
      </c>
      <c r="N433" s="535">
        <v>42.38</v>
      </c>
      <c r="O433" s="536">
        <v>0.21279999999999999</v>
      </c>
      <c r="P433" s="535">
        <v>44.82</v>
      </c>
      <c r="Q433" s="536">
        <v>0.20119999999999999</v>
      </c>
      <c r="R433" s="535">
        <v>48.59</v>
      </c>
    </row>
    <row r="434" spans="1:18" ht="12.75">
      <c r="A434" s="145">
        <v>105399</v>
      </c>
      <c r="B434" s="102" t="s">
        <v>22106</v>
      </c>
      <c r="C434" s="145" t="s">
        <v>2</v>
      </c>
      <c r="D434" s="535">
        <v>64.47</v>
      </c>
      <c r="E434" s="536">
        <v>0.24790000000000001</v>
      </c>
      <c r="F434" s="535">
        <v>52.6</v>
      </c>
      <c r="G434" s="536">
        <v>0.30380000000000001</v>
      </c>
      <c r="H434" s="535">
        <v>68.11</v>
      </c>
      <c r="I434" s="536">
        <v>0.2346</v>
      </c>
      <c r="J434" s="535">
        <v>53.57</v>
      </c>
      <c r="K434" s="536">
        <v>0.29830000000000001</v>
      </c>
      <c r="L434" s="535">
        <v>68.06</v>
      </c>
      <c r="M434" s="536">
        <v>0</v>
      </c>
      <c r="N434" s="535">
        <v>62.37</v>
      </c>
      <c r="O434" s="536">
        <v>0.25619999999999998</v>
      </c>
      <c r="P434" s="535">
        <v>65.209999999999994</v>
      </c>
      <c r="Q434" s="536">
        <v>0.24510000000000001</v>
      </c>
      <c r="R434" s="535">
        <v>71</v>
      </c>
    </row>
    <row r="435" spans="1:18" ht="12.75">
      <c r="A435" s="145">
        <v>105263</v>
      </c>
      <c r="B435" s="102" t="s">
        <v>22107</v>
      </c>
      <c r="C435" s="145" t="s">
        <v>2</v>
      </c>
      <c r="D435" s="535">
        <v>52.31</v>
      </c>
      <c r="E435" s="536">
        <v>0.19839999999999999</v>
      </c>
      <c r="F435" s="535">
        <v>42.26</v>
      </c>
      <c r="G435" s="536">
        <v>0.24560000000000001</v>
      </c>
      <c r="H435" s="535">
        <v>54.89</v>
      </c>
      <c r="I435" s="536">
        <v>0.18909999999999999</v>
      </c>
      <c r="J435" s="535">
        <v>43.07</v>
      </c>
      <c r="K435" s="536">
        <v>0.24099999999999999</v>
      </c>
      <c r="L435" s="535">
        <v>54.96</v>
      </c>
      <c r="M435" s="536">
        <v>0</v>
      </c>
      <c r="N435" s="535">
        <v>50.32</v>
      </c>
      <c r="O435" s="536">
        <v>0.20630000000000001</v>
      </c>
      <c r="P435" s="535">
        <v>53.37</v>
      </c>
      <c r="Q435" s="536">
        <v>0.19450000000000001</v>
      </c>
      <c r="R435" s="535">
        <v>57.81</v>
      </c>
    </row>
    <row r="436" spans="1:18" ht="12.75">
      <c r="A436" s="145">
        <v>105400</v>
      </c>
      <c r="B436" s="102" t="s">
        <v>22108</v>
      </c>
      <c r="C436" s="145" t="s">
        <v>2</v>
      </c>
      <c r="D436" s="535">
        <v>73.540000000000006</v>
      </c>
      <c r="E436" s="536">
        <v>0.24590000000000001</v>
      </c>
      <c r="F436" s="535">
        <v>60.06</v>
      </c>
      <c r="G436" s="536">
        <v>0.30099999999999999</v>
      </c>
      <c r="H436" s="535">
        <v>77.97</v>
      </c>
      <c r="I436" s="536">
        <v>0.2319</v>
      </c>
      <c r="J436" s="535">
        <v>61.03</v>
      </c>
      <c r="K436" s="536">
        <v>0.29620000000000002</v>
      </c>
      <c r="L436" s="535">
        <v>77.92</v>
      </c>
      <c r="M436" s="536">
        <v>0</v>
      </c>
      <c r="N436" s="535">
        <v>71.31</v>
      </c>
      <c r="O436" s="536">
        <v>0.2535</v>
      </c>
      <c r="P436" s="535">
        <v>74.56</v>
      </c>
      <c r="Q436" s="536">
        <v>0.24249999999999999</v>
      </c>
      <c r="R436" s="535">
        <v>81.25</v>
      </c>
    </row>
    <row r="437" spans="1:18" ht="12.75">
      <c r="A437" s="145">
        <v>105264</v>
      </c>
      <c r="B437" s="102" t="s">
        <v>22109</v>
      </c>
      <c r="C437" s="145" t="s">
        <v>2</v>
      </c>
      <c r="D437" s="535">
        <v>59.69</v>
      </c>
      <c r="E437" s="536">
        <v>0.19670000000000001</v>
      </c>
      <c r="F437" s="535">
        <v>48.29</v>
      </c>
      <c r="G437" s="536">
        <v>0.24310000000000001</v>
      </c>
      <c r="H437" s="535">
        <v>62.9</v>
      </c>
      <c r="I437" s="536">
        <v>0.18659999999999999</v>
      </c>
      <c r="J437" s="535">
        <v>49.06</v>
      </c>
      <c r="K437" s="536">
        <v>0.23930000000000001</v>
      </c>
      <c r="L437" s="535">
        <v>62.97</v>
      </c>
      <c r="M437" s="536">
        <v>0</v>
      </c>
      <c r="N437" s="535">
        <v>57.59</v>
      </c>
      <c r="O437" s="536">
        <v>0.2039</v>
      </c>
      <c r="P437" s="535">
        <v>61.04</v>
      </c>
      <c r="Q437" s="536">
        <v>0.1923</v>
      </c>
      <c r="R437" s="535">
        <v>66.2</v>
      </c>
    </row>
    <row r="438" spans="1:18" ht="12.75">
      <c r="A438" s="145">
        <v>105297</v>
      </c>
      <c r="B438" s="102" t="s">
        <v>22110</v>
      </c>
      <c r="C438" s="145" t="s">
        <v>2</v>
      </c>
      <c r="D438" s="535">
        <v>11.34</v>
      </c>
      <c r="E438" s="536">
        <v>0.25659999999999999</v>
      </c>
      <c r="F438" s="535">
        <v>9.1300000000000008</v>
      </c>
      <c r="G438" s="536">
        <v>0.31869999999999998</v>
      </c>
      <c r="H438" s="535">
        <v>12.22</v>
      </c>
      <c r="I438" s="536">
        <v>0</v>
      </c>
      <c r="J438" s="535">
        <v>9.44</v>
      </c>
      <c r="K438" s="536">
        <v>0.30830000000000002</v>
      </c>
      <c r="L438" s="535">
        <v>12.18</v>
      </c>
      <c r="M438" s="536">
        <v>0</v>
      </c>
      <c r="N438" s="535">
        <v>10.88</v>
      </c>
      <c r="O438" s="536">
        <v>0.26750000000000002</v>
      </c>
      <c r="P438" s="535">
        <v>11.05</v>
      </c>
      <c r="Q438" s="536">
        <v>0.26329999999999998</v>
      </c>
      <c r="R438" s="535">
        <v>12.03</v>
      </c>
    </row>
    <row r="439" spans="1:18" ht="12.75">
      <c r="A439" s="145">
        <v>105372</v>
      </c>
      <c r="B439" s="102" t="s">
        <v>22111</v>
      </c>
      <c r="C439" s="145" t="s">
        <v>2</v>
      </c>
      <c r="D439" s="535">
        <v>8.7799999999999994</v>
      </c>
      <c r="E439" s="536">
        <v>0.21529999999999999</v>
      </c>
      <c r="F439" s="535">
        <v>7.03</v>
      </c>
      <c r="G439" s="536">
        <v>0.26879999999999998</v>
      </c>
      <c r="H439" s="535">
        <v>9.33</v>
      </c>
      <c r="I439" s="536">
        <v>0</v>
      </c>
      <c r="J439" s="535">
        <v>7.26</v>
      </c>
      <c r="K439" s="536">
        <v>0.26029999999999998</v>
      </c>
      <c r="L439" s="535">
        <v>9.31</v>
      </c>
      <c r="M439" s="536">
        <v>0</v>
      </c>
      <c r="N439" s="535">
        <v>8.36</v>
      </c>
      <c r="O439" s="536">
        <v>0.2261</v>
      </c>
      <c r="P439" s="535">
        <v>8.65</v>
      </c>
      <c r="Q439" s="536">
        <v>0.2185</v>
      </c>
      <c r="R439" s="535">
        <v>9.35</v>
      </c>
    </row>
    <row r="440" spans="1:18" ht="12.75">
      <c r="A440" s="145">
        <v>105401</v>
      </c>
      <c r="B440" s="102" t="s">
        <v>22112</v>
      </c>
      <c r="C440" s="145" t="s">
        <v>2</v>
      </c>
      <c r="D440" s="535">
        <v>82.98</v>
      </c>
      <c r="E440" s="536">
        <v>0.24310000000000001</v>
      </c>
      <c r="F440" s="535">
        <v>67.739999999999995</v>
      </c>
      <c r="G440" s="536">
        <v>0.29780000000000001</v>
      </c>
      <c r="H440" s="535">
        <v>88.05</v>
      </c>
      <c r="I440" s="536">
        <v>0.2291</v>
      </c>
      <c r="J440" s="535">
        <v>68.78</v>
      </c>
      <c r="K440" s="536">
        <v>0.29330000000000001</v>
      </c>
      <c r="L440" s="535">
        <v>88.01</v>
      </c>
      <c r="M440" s="536">
        <v>0</v>
      </c>
      <c r="N440" s="535">
        <v>80.52</v>
      </c>
      <c r="O440" s="536">
        <v>0.2505</v>
      </c>
      <c r="P440" s="535">
        <v>84.21</v>
      </c>
      <c r="Q440" s="536">
        <v>0.23949999999999999</v>
      </c>
      <c r="R440" s="535">
        <v>91.8</v>
      </c>
    </row>
    <row r="441" spans="1:18" ht="12.75">
      <c r="A441" s="145">
        <v>105265</v>
      </c>
      <c r="B441" s="102" t="s">
        <v>22113</v>
      </c>
      <c r="C441" s="145" t="s">
        <v>2</v>
      </c>
      <c r="D441" s="535">
        <v>67.44</v>
      </c>
      <c r="E441" s="536">
        <v>0.19420000000000001</v>
      </c>
      <c r="F441" s="535">
        <v>54.54</v>
      </c>
      <c r="G441" s="536">
        <v>0.2402</v>
      </c>
      <c r="H441" s="535">
        <v>71.13</v>
      </c>
      <c r="I441" s="536">
        <v>0.1842</v>
      </c>
      <c r="J441" s="535">
        <v>55.36</v>
      </c>
      <c r="K441" s="536">
        <v>0.2366</v>
      </c>
      <c r="L441" s="535">
        <v>71.209999999999994</v>
      </c>
      <c r="M441" s="536">
        <v>0</v>
      </c>
      <c r="N441" s="535">
        <v>65.11</v>
      </c>
      <c r="O441" s="536">
        <v>0.20119999999999999</v>
      </c>
      <c r="P441" s="535">
        <v>69.03</v>
      </c>
      <c r="Q441" s="536">
        <v>0.1898</v>
      </c>
      <c r="R441" s="535">
        <v>74.89</v>
      </c>
    </row>
    <row r="442" spans="1:18" ht="12.75">
      <c r="A442" s="145">
        <v>105402</v>
      </c>
      <c r="B442" s="102" t="s">
        <v>22114</v>
      </c>
      <c r="C442" s="145" t="s">
        <v>2</v>
      </c>
      <c r="D442" s="535">
        <v>92.69</v>
      </c>
      <c r="E442" s="536">
        <v>0.24030000000000001</v>
      </c>
      <c r="F442" s="535">
        <v>75.62</v>
      </c>
      <c r="G442" s="536">
        <v>0.29449999999999998</v>
      </c>
      <c r="H442" s="535">
        <v>98.36</v>
      </c>
      <c r="I442" s="536">
        <v>0.22639999999999999</v>
      </c>
      <c r="J442" s="535">
        <v>76.77</v>
      </c>
      <c r="K442" s="536">
        <v>0.29010000000000002</v>
      </c>
      <c r="L442" s="535">
        <v>98.33</v>
      </c>
      <c r="M442" s="536">
        <v>0</v>
      </c>
      <c r="N442" s="535">
        <v>89.94</v>
      </c>
      <c r="O442" s="536">
        <v>0.24759999999999999</v>
      </c>
      <c r="P442" s="535">
        <v>94.13</v>
      </c>
      <c r="Q442" s="536">
        <v>0.2366</v>
      </c>
      <c r="R442" s="535">
        <v>102.6</v>
      </c>
    </row>
    <row r="443" spans="1:18" ht="12.75">
      <c r="A443" s="145">
        <v>105266</v>
      </c>
      <c r="B443" s="102" t="s">
        <v>22115</v>
      </c>
      <c r="C443" s="145" t="s">
        <v>2</v>
      </c>
      <c r="D443" s="535">
        <v>75.44</v>
      </c>
      <c r="E443" s="536">
        <v>0.1918</v>
      </c>
      <c r="F443" s="535">
        <v>60.98</v>
      </c>
      <c r="G443" s="536">
        <v>0.23730000000000001</v>
      </c>
      <c r="H443" s="535">
        <v>79.58</v>
      </c>
      <c r="I443" s="536">
        <v>0.18179999999999999</v>
      </c>
      <c r="J443" s="535">
        <v>61.89</v>
      </c>
      <c r="K443" s="536">
        <v>0.23380000000000001</v>
      </c>
      <c r="L443" s="535">
        <v>79.69</v>
      </c>
      <c r="M443" s="536">
        <v>0</v>
      </c>
      <c r="N443" s="535">
        <v>72.849999999999994</v>
      </c>
      <c r="O443" s="536">
        <v>0.1986</v>
      </c>
      <c r="P443" s="535">
        <v>77.27</v>
      </c>
      <c r="Q443" s="536">
        <v>0.18729999999999999</v>
      </c>
      <c r="R443" s="535">
        <v>83.83</v>
      </c>
    </row>
    <row r="444" spans="1:18" ht="12.75">
      <c r="A444" s="145">
        <v>105361</v>
      </c>
      <c r="B444" s="102" t="s">
        <v>22116</v>
      </c>
      <c r="C444" s="145" t="s">
        <v>2</v>
      </c>
      <c r="D444" s="535">
        <v>18.420000000000002</v>
      </c>
      <c r="E444" s="536">
        <v>0</v>
      </c>
      <c r="F444" s="535">
        <v>14.64</v>
      </c>
      <c r="G444" s="536">
        <v>0</v>
      </c>
      <c r="H444" s="535">
        <v>20.09</v>
      </c>
      <c r="I444" s="536">
        <v>0</v>
      </c>
      <c r="J444" s="535">
        <v>14.3</v>
      </c>
      <c r="K444" s="536">
        <v>0</v>
      </c>
      <c r="L444" s="535">
        <v>20.07</v>
      </c>
      <c r="M444" s="536">
        <v>0</v>
      </c>
      <c r="N444" s="535">
        <v>18.100000000000001</v>
      </c>
      <c r="O444" s="536">
        <v>0</v>
      </c>
      <c r="P444" s="535">
        <v>19.920000000000002</v>
      </c>
      <c r="Q444" s="536">
        <v>0</v>
      </c>
      <c r="R444" s="535">
        <v>21.68</v>
      </c>
    </row>
    <row r="445" spans="1:18" ht="12.75">
      <c r="A445" s="145">
        <v>105382</v>
      </c>
      <c r="B445" s="102" t="s">
        <v>22117</v>
      </c>
      <c r="C445" s="145" t="s">
        <v>2</v>
      </c>
      <c r="D445" s="535">
        <v>15.31</v>
      </c>
      <c r="E445" s="536">
        <v>0</v>
      </c>
      <c r="F445" s="535">
        <v>12.12</v>
      </c>
      <c r="G445" s="536">
        <v>0</v>
      </c>
      <c r="H445" s="535">
        <v>16.55</v>
      </c>
      <c r="I445" s="536">
        <v>0</v>
      </c>
      <c r="J445" s="535">
        <v>11.92</v>
      </c>
      <c r="K445" s="536">
        <v>0</v>
      </c>
      <c r="L445" s="535">
        <v>16.559999999999999</v>
      </c>
      <c r="M445" s="536">
        <v>0</v>
      </c>
      <c r="N445" s="535">
        <v>14.94</v>
      </c>
      <c r="O445" s="536">
        <v>0</v>
      </c>
      <c r="P445" s="535">
        <v>16.5</v>
      </c>
      <c r="Q445" s="536">
        <v>0</v>
      </c>
      <c r="R445" s="535">
        <v>17.91</v>
      </c>
    </row>
    <row r="446" spans="1:18" ht="12.75">
      <c r="A446" s="145">
        <v>105359</v>
      </c>
      <c r="B446" s="102" t="s">
        <v>22118</v>
      </c>
      <c r="C446" s="145" t="s">
        <v>2</v>
      </c>
      <c r="D446" s="535">
        <v>12.94</v>
      </c>
      <c r="E446" s="536">
        <v>0</v>
      </c>
      <c r="F446" s="535">
        <v>10.36</v>
      </c>
      <c r="G446" s="536">
        <v>0</v>
      </c>
      <c r="H446" s="535">
        <v>14.34</v>
      </c>
      <c r="I446" s="536">
        <v>0</v>
      </c>
      <c r="J446" s="535">
        <v>10</v>
      </c>
      <c r="K446" s="536">
        <v>0</v>
      </c>
      <c r="L446" s="535">
        <v>14.29</v>
      </c>
      <c r="M446" s="536">
        <v>0</v>
      </c>
      <c r="N446" s="535">
        <v>12.86</v>
      </c>
      <c r="O446" s="536">
        <v>0</v>
      </c>
      <c r="P446" s="535">
        <v>14.09</v>
      </c>
      <c r="Q446" s="536">
        <v>0</v>
      </c>
      <c r="R446" s="535">
        <v>15.41</v>
      </c>
    </row>
    <row r="447" spans="1:18" ht="12.75">
      <c r="A447" s="145">
        <v>105315</v>
      </c>
      <c r="B447" s="102" t="s">
        <v>22119</v>
      </c>
      <c r="C447" s="145" t="s">
        <v>2</v>
      </c>
      <c r="D447" s="535">
        <v>10.66</v>
      </c>
      <c r="E447" s="536">
        <v>0</v>
      </c>
      <c r="F447" s="535">
        <v>8.52</v>
      </c>
      <c r="G447" s="536">
        <v>0</v>
      </c>
      <c r="H447" s="535">
        <v>11.75</v>
      </c>
      <c r="I447" s="536">
        <v>0</v>
      </c>
      <c r="J447" s="535">
        <v>8.25</v>
      </c>
      <c r="K447" s="536">
        <v>0</v>
      </c>
      <c r="L447" s="535">
        <v>11.73</v>
      </c>
      <c r="M447" s="536">
        <v>0</v>
      </c>
      <c r="N447" s="535">
        <v>10.55</v>
      </c>
      <c r="O447" s="536">
        <v>0</v>
      </c>
      <c r="P447" s="535">
        <v>11.58</v>
      </c>
      <c r="Q447" s="536">
        <v>0</v>
      </c>
      <c r="R447" s="535">
        <v>12.64</v>
      </c>
    </row>
    <row r="448" spans="1:18" ht="12.75">
      <c r="A448" s="145">
        <v>105360</v>
      </c>
      <c r="B448" s="102" t="s">
        <v>22120</v>
      </c>
      <c r="C448" s="145" t="s">
        <v>2</v>
      </c>
      <c r="D448" s="535">
        <v>15.79</v>
      </c>
      <c r="E448" s="536">
        <v>0</v>
      </c>
      <c r="F448" s="535">
        <v>12.56</v>
      </c>
      <c r="G448" s="536">
        <v>0</v>
      </c>
      <c r="H448" s="535">
        <v>17.3</v>
      </c>
      <c r="I448" s="536">
        <v>0</v>
      </c>
      <c r="J448" s="535">
        <v>12.25</v>
      </c>
      <c r="K448" s="536">
        <v>0</v>
      </c>
      <c r="L448" s="535">
        <v>17.27</v>
      </c>
      <c r="M448" s="536">
        <v>0</v>
      </c>
      <c r="N448" s="535">
        <v>15.55</v>
      </c>
      <c r="O448" s="536">
        <v>0</v>
      </c>
      <c r="P448" s="535">
        <v>17.11</v>
      </c>
      <c r="Q448" s="536">
        <v>0</v>
      </c>
      <c r="R448" s="535">
        <v>18.64</v>
      </c>
    </row>
    <row r="449" spans="1:18" ht="12.75">
      <c r="A449" s="145">
        <v>105381</v>
      </c>
      <c r="B449" s="102" t="s">
        <v>22121</v>
      </c>
      <c r="C449" s="145" t="s">
        <v>2</v>
      </c>
      <c r="D449" s="535">
        <v>13.1</v>
      </c>
      <c r="E449" s="536">
        <v>0</v>
      </c>
      <c r="F449" s="535">
        <v>10.38</v>
      </c>
      <c r="G449" s="536">
        <v>0</v>
      </c>
      <c r="H449" s="535">
        <v>14.23</v>
      </c>
      <c r="I449" s="536">
        <v>0</v>
      </c>
      <c r="J449" s="535">
        <v>10.18</v>
      </c>
      <c r="K449" s="536">
        <v>0</v>
      </c>
      <c r="L449" s="535">
        <v>14.22</v>
      </c>
      <c r="M449" s="536">
        <v>0</v>
      </c>
      <c r="N449" s="535">
        <v>12.82</v>
      </c>
      <c r="O449" s="536">
        <v>0</v>
      </c>
      <c r="P449" s="535">
        <v>14.15</v>
      </c>
      <c r="Q449" s="536">
        <v>0</v>
      </c>
      <c r="R449" s="535">
        <v>15.38</v>
      </c>
    </row>
    <row r="450" spans="1:18" ht="12.75">
      <c r="A450" s="145">
        <v>105251</v>
      </c>
      <c r="B450" s="102" t="s">
        <v>22122</v>
      </c>
      <c r="C450" s="145" t="s">
        <v>2</v>
      </c>
      <c r="D450" s="535">
        <v>19.04</v>
      </c>
      <c r="E450" s="536">
        <v>0.24790000000000001</v>
      </c>
      <c r="F450" s="535">
        <v>15.36</v>
      </c>
      <c r="G450" s="536">
        <v>0.30730000000000002</v>
      </c>
      <c r="H450" s="535">
        <v>20.72</v>
      </c>
      <c r="I450" s="536">
        <v>0</v>
      </c>
      <c r="J450" s="535">
        <v>15.74</v>
      </c>
      <c r="K450" s="536">
        <v>0.2999</v>
      </c>
      <c r="L450" s="535">
        <v>20.65</v>
      </c>
      <c r="M450" s="536">
        <v>0</v>
      </c>
      <c r="N450" s="535">
        <v>18.420000000000002</v>
      </c>
      <c r="O450" s="536">
        <v>0.25619999999999998</v>
      </c>
      <c r="P450" s="535">
        <v>18.71</v>
      </c>
      <c r="Q450" s="536">
        <v>0.25230000000000002</v>
      </c>
      <c r="R450" s="535">
        <v>20.43</v>
      </c>
    </row>
    <row r="451" spans="1:18" ht="12.75">
      <c r="A451" s="145">
        <v>105282</v>
      </c>
      <c r="B451" s="102" t="s">
        <v>22123</v>
      </c>
      <c r="C451" s="145" t="s">
        <v>2</v>
      </c>
      <c r="D451" s="535">
        <v>14.78</v>
      </c>
      <c r="E451" s="536">
        <v>0.20699999999999999</v>
      </c>
      <c r="F451" s="535">
        <v>11.89</v>
      </c>
      <c r="G451" s="536">
        <v>0.25740000000000002</v>
      </c>
      <c r="H451" s="535">
        <v>15.91</v>
      </c>
      <c r="I451" s="536">
        <v>0</v>
      </c>
      <c r="J451" s="535">
        <v>12.14</v>
      </c>
      <c r="K451" s="536">
        <v>0.25209999999999999</v>
      </c>
      <c r="L451" s="535">
        <v>15.88</v>
      </c>
      <c r="M451" s="536">
        <v>0</v>
      </c>
      <c r="N451" s="535">
        <v>14.24</v>
      </c>
      <c r="O451" s="536">
        <v>0.21490000000000001</v>
      </c>
      <c r="P451" s="535">
        <v>14.71</v>
      </c>
      <c r="Q451" s="536">
        <v>0.20799999999999999</v>
      </c>
      <c r="R451" s="535">
        <v>15.95</v>
      </c>
    </row>
    <row r="452" spans="1:18" ht="12.75">
      <c r="A452" s="145">
        <v>105276</v>
      </c>
      <c r="B452" s="102" t="s">
        <v>22124</v>
      </c>
      <c r="C452" s="145" t="s">
        <v>2</v>
      </c>
      <c r="D452" s="535">
        <v>148.87</v>
      </c>
      <c r="E452" s="536">
        <v>0.24540000000000001</v>
      </c>
      <c r="F452" s="535">
        <v>122.08</v>
      </c>
      <c r="G452" s="536">
        <v>0.29930000000000001</v>
      </c>
      <c r="H452" s="535">
        <v>159.65</v>
      </c>
      <c r="I452" s="536">
        <v>0.22889999999999999</v>
      </c>
      <c r="J452" s="535">
        <v>123.06</v>
      </c>
      <c r="K452" s="536">
        <v>0.2969</v>
      </c>
      <c r="L452" s="535">
        <v>159.38999999999999</v>
      </c>
      <c r="M452" s="536">
        <v>0</v>
      </c>
      <c r="N452" s="535">
        <v>145.59</v>
      </c>
      <c r="O452" s="536">
        <v>0.251</v>
      </c>
      <c r="P452" s="535">
        <v>151.72</v>
      </c>
      <c r="Q452" s="536">
        <v>0.24079999999999999</v>
      </c>
      <c r="R452" s="535">
        <v>165.9</v>
      </c>
    </row>
    <row r="453" spans="1:18" ht="12.75">
      <c r="A453" s="145">
        <v>105341</v>
      </c>
      <c r="B453" s="102" t="s">
        <v>22125</v>
      </c>
      <c r="C453" s="145" t="s">
        <v>2</v>
      </c>
      <c r="D453" s="535">
        <v>120.47</v>
      </c>
      <c r="E453" s="536">
        <v>0.19700000000000001</v>
      </c>
      <c r="F453" s="535">
        <v>97.97</v>
      </c>
      <c r="G453" s="536">
        <v>0.2422</v>
      </c>
      <c r="H453" s="535">
        <v>128.72</v>
      </c>
      <c r="I453" s="536">
        <v>0.18440000000000001</v>
      </c>
      <c r="J453" s="535">
        <v>98.55</v>
      </c>
      <c r="K453" s="536">
        <v>0.24079999999999999</v>
      </c>
      <c r="L453" s="535">
        <v>128.69</v>
      </c>
      <c r="M453" s="536">
        <v>0</v>
      </c>
      <c r="N453" s="535">
        <v>117.41</v>
      </c>
      <c r="O453" s="536">
        <v>0.2021</v>
      </c>
      <c r="P453" s="535">
        <v>123.94</v>
      </c>
      <c r="Q453" s="536">
        <v>0.1915</v>
      </c>
      <c r="R453" s="535">
        <v>134.96</v>
      </c>
    </row>
    <row r="454" spans="1:18" ht="12.75">
      <c r="A454" s="145">
        <v>105277</v>
      </c>
      <c r="B454" s="102" t="s">
        <v>22126</v>
      </c>
      <c r="C454" s="145" t="s">
        <v>2</v>
      </c>
      <c r="D454" s="535">
        <v>180.85</v>
      </c>
      <c r="E454" s="536">
        <v>0.23669999999999999</v>
      </c>
      <c r="F454" s="535">
        <v>147.61000000000001</v>
      </c>
      <c r="G454" s="536">
        <v>0.28999999999999998</v>
      </c>
      <c r="H454" s="535">
        <v>192.55</v>
      </c>
      <c r="I454" s="536">
        <v>0.2223</v>
      </c>
      <c r="J454" s="535">
        <v>149.51</v>
      </c>
      <c r="K454" s="536">
        <v>0.2863</v>
      </c>
      <c r="L454" s="535">
        <v>192.46</v>
      </c>
      <c r="M454" s="536">
        <v>0</v>
      </c>
      <c r="N454" s="535">
        <v>175.88</v>
      </c>
      <c r="O454" s="536">
        <v>0.24340000000000001</v>
      </c>
      <c r="P454" s="535">
        <v>184.1</v>
      </c>
      <c r="Q454" s="536">
        <v>0.23250000000000001</v>
      </c>
      <c r="R454" s="535">
        <v>200.84</v>
      </c>
    </row>
    <row r="455" spans="1:18" ht="12.75">
      <c r="A455" s="145">
        <v>105342</v>
      </c>
      <c r="B455" s="102" t="s">
        <v>22127</v>
      </c>
      <c r="C455" s="145" t="s">
        <v>2</v>
      </c>
      <c r="D455" s="535">
        <v>147.36000000000001</v>
      </c>
      <c r="E455" s="536">
        <v>0.18870000000000001</v>
      </c>
      <c r="F455" s="535">
        <v>119.18</v>
      </c>
      <c r="G455" s="536">
        <v>0.23330000000000001</v>
      </c>
      <c r="H455" s="535">
        <v>156.06</v>
      </c>
      <c r="I455" s="536">
        <v>0.17810000000000001</v>
      </c>
      <c r="J455" s="535">
        <v>120.64</v>
      </c>
      <c r="K455" s="536">
        <v>0.23039999999999999</v>
      </c>
      <c r="L455" s="535">
        <v>156.26</v>
      </c>
      <c r="M455" s="536">
        <v>0</v>
      </c>
      <c r="N455" s="535">
        <v>142.66999999999999</v>
      </c>
      <c r="O455" s="536">
        <v>0.19489999999999999</v>
      </c>
      <c r="P455" s="535">
        <v>151.33000000000001</v>
      </c>
      <c r="Q455" s="536">
        <v>0.1837</v>
      </c>
      <c r="R455" s="535">
        <v>164.33</v>
      </c>
    </row>
    <row r="456" spans="1:18" ht="12.75">
      <c r="A456" s="145">
        <v>105252</v>
      </c>
      <c r="B456" s="102" t="s">
        <v>22128</v>
      </c>
      <c r="C456" s="145" t="s">
        <v>2</v>
      </c>
      <c r="D456" s="535">
        <v>25.16</v>
      </c>
      <c r="E456" s="536">
        <v>0.223</v>
      </c>
      <c r="F456" s="535">
        <v>20.260000000000002</v>
      </c>
      <c r="G456" s="536">
        <v>0.27689999999999998</v>
      </c>
      <c r="H456" s="535">
        <v>27.46</v>
      </c>
      <c r="I456" s="536">
        <v>0</v>
      </c>
      <c r="J456" s="535">
        <v>20.65</v>
      </c>
      <c r="K456" s="536">
        <v>0.2717</v>
      </c>
      <c r="L456" s="535">
        <v>27.43</v>
      </c>
      <c r="M456" s="536">
        <v>0</v>
      </c>
      <c r="N456" s="535">
        <v>24.45</v>
      </c>
      <c r="O456" s="536">
        <v>0.22939999999999999</v>
      </c>
      <c r="P456" s="535">
        <v>25.03</v>
      </c>
      <c r="Q456" s="536">
        <v>0.22409999999999999</v>
      </c>
      <c r="R456" s="535">
        <v>27.38</v>
      </c>
    </row>
    <row r="457" spans="1:18" ht="12.75">
      <c r="A457" s="145">
        <v>105298</v>
      </c>
      <c r="B457" s="102" t="s">
        <v>22129</v>
      </c>
      <c r="C457" s="145" t="s">
        <v>2</v>
      </c>
      <c r="D457" s="535">
        <v>19.850000000000001</v>
      </c>
      <c r="E457" s="536">
        <v>0.18340000000000001</v>
      </c>
      <c r="F457" s="535">
        <v>15.94</v>
      </c>
      <c r="G457" s="536">
        <v>0.22839999999999999</v>
      </c>
      <c r="H457" s="535">
        <v>21.48</v>
      </c>
      <c r="I457" s="536">
        <v>0</v>
      </c>
      <c r="J457" s="535">
        <v>16.18</v>
      </c>
      <c r="K457" s="536">
        <v>0.22500000000000001</v>
      </c>
      <c r="L457" s="535">
        <v>21.47</v>
      </c>
      <c r="M457" s="536">
        <v>0</v>
      </c>
      <c r="N457" s="535">
        <v>19.22</v>
      </c>
      <c r="O457" s="536">
        <v>0.18940000000000001</v>
      </c>
      <c r="P457" s="535">
        <v>20</v>
      </c>
      <c r="Q457" s="536">
        <v>0.182</v>
      </c>
      <c r="R457" s="535">
        <v>21.75</v>
      </c>
    </row>
    <row r="458" spans="1:18" ht="12.75">
      <c r="A458" s="145">
        <v>105253</v>
      </c>
      <c r="B458" s="102" t="s">
        <v>22130</v>
      </c>
      <c r="C458" s="145" t="s">
        <v>2</v>
      </c>
      <c r="D458" s="535">
        <v>31.27</v>
      </c>
      <c r="E458" s="536">
        <v>0.20849999999999999</v>
      </c>
      <c r="F458" s="535">
        <v>25.16</v>
      </c>
      <c r="G458" s="536">
        <v>0.2591</v>
      </c>
      <c r="H458" s="535">
        <v>34.22</v>
      </c>
      <c r="I458" s="536">
        <v>0</v>
      </c>
      <c r="J458" s="535">
        <v>25.53</v>
      </c>
      <c r="K458" s="536">
        <v>0.25540000000000002</v>
      </c>
      <c r="L458" s="535">
        <v>34.19</v>
      </c>
      <c r="M458" s="536">
        <v>0</v>
      </c>
      <c r="N458" s="535">
        <v>30.48</v>
      </c>
      <c r="O458" s="536">
        <v>0.21390000000000001</v>
      </c>
      <c r="P458" s="535">
        <v>31.35</v>
      </c>
      <c r="Q458" s="536">
        <v>0.20799999999999999</v>
      </c>
      <c r="R458" s="535">
        <v>34.28</v>
      </c>
    </row>
    <row r="459" spans="1:18" ht="12.75">
      <c r="A459" s="145">
        <v>105299</v>
      </c>
      <c r="B459" s="102" t="s">
        <v>22131</v>
      </c>
      <c r="C459" s="145" t="s">
        <v>2</v>
      </c>
      <c r="D459" s="535">
        <v>24.93</v>
      </c>
      <c r="E459" s="536">
        <v>0.16969999999999999</v>
      </c>
      <c r="F459" s="535">
        <v>19.989999999999998</v>
      </c>
      <c r="G459" s="536">
        <v>0.21160000000000001</v>
      </c>
      <c r="H459" s="535">
        <v>27.07</v>
      </c>
      <c r="I459" s="536">
        <v>0</v>
      </c>
      <c r="J459" s="535">
        <v>20.23</v>
      </c>
      <c r="K459" s="536">
        <v>0.20910000000000001</v>
      </c>
      <c r="L459" s="535">
        <v>27.06</v>
      </c>
      <c r="M459" s="536">
        <v>0</v>
      </c>
      <c r="N459" s="535">
        <v>24.22</v>
      </c>
      <c r="O459" s="536">
        <v>0.17460000000000001</v>
      </c>
      <c r="P459" s="535">
        <v>25.31</v>
      </c>
      <c r="Q459" s="536">
        <v>0.1671</v>
      </c>
      <c r="R459" s="535">
        <v>27.54</v>
      </c>
    </row>
    <row r="460" spans="1:18" ht="12.75">
      <c r="A460" s="145">
        <v>105254</v>
      </c>
      <c r="B460" s="102" t="s">
        <v>22132</v>
      </c>
      <c r="C460" s="145" t="s">
        <v>2</v>
      </c>
      <c r="D460" s="535">
        <v>37.58</v>
      </c>
      <c r="E460" s="536">
        <v>0.19719999999999999</v>
      </c>
      <c r="F460" s="535">
        <v>30.18</v>
      </c>
      <c r="G460" s="536">
        <v>0.2455</v>
      </c>
      <c r="H460" s="535">
        <v>41.11</v>
      </c>
      <c r="I460" s="536">
        <v>0</v>
      </c>
      <c r="J460" s="535">
        <v>30.61</v>
      </c>
      <c r="K460" s="536">
        <v>0.24210000000000001</v>
      </c>
      <c r="L460" s="535">
        <v>41.1</v>
      </c>
      <c r="M460" s="536">
        <v>0</v>
      </c>
      <c r="N460" s="535">
        <v>36.630000000000003</v>
      </c>
      <c r="O460" s="536">
        <v>0.20230000000000001</v>
      </c>
      <c r="P460" s="535">
        <v>37.85</v>
      </c>
      <c r="Q460" s="536">
        <v>0.1958</v>
      </c>
      <c r="R460" s="535">
        <v>41.4</v>
      </c>
    </row>
    <row r="461" spans="1:18" ht="12.75">
      <c r="A461" s="145">
        <v>105300</v>
      </c>
      <c r="B461" s="102" t="s">
        <v>22133</v>
      </c>
      <c r="C461" s="145" t="s">
        <v>2</v>
      </c>
      <c r="D461" s="535">
        <v>30.22</v>
      </c>
      <c r="E461" s="536">
        <v>0.15920000000000001</v>
      </c>
      <c r="F461" s="535">
        <v>24.17</v>
      </c>
      <c r="G461" s="536">
        <v>0.19900000000000001</v>
      </c>
      <c r="H461" s="535">
        <v>32.770000000000003</v>
      </c>
      <c r="I461" s="536">
        <v>0</v>
      </c>
      <c r="J461" s="535">
        <v>24.43</v>
      </c>
      <c r="K461" s="536">
        <v>0.19689999999999999</v>
      </c>
      <c r="L461" s="535">
        <v>32.81</v>
      </c>
      <c r="M461" s="536">
        <v>0</v>
      </c>
      <c r="N461" s="535">
        <v>29.36</v>
      </c>
      <c r="O461" s="536">
        <v>0.1638</v>
      </c>
      <c r="P461" s="535">
        <v>30.79</v>
      </c>
      <c r="Q461" s="536">
        <v>0.15620000000000001</v>
      </c>
      <c r="R461" s="535">
        <v>33.51</v>
      </c>
    </row>
    <row r="462" spans="1:18" ht="12.75">
      <c r="A462" s="145">
        <v>105255</v>
      </c>
      <c r="B462" s="102" t="s">
        <v>22134</v>
      </c>
      <c r="C462" s="145" t="s">
        <v>2</v>
      </c>
      <c r="D462" s="535">
        <v>43.88</v>
      </c>
      <c r="E462" s="536">
        <v>0.18940000000000001</v>
      </c>
      <c r="F462" s="535">
        <v>35.200000000000003</v>
      </c>
      <c r="G462" s="536">
        <v>0.2361</v>
      </c>
      <c r="H462" s="535">
        <v>47.99</v>
      </c>
      <c r="I462" s="536">
        <v>0</v>
      </c>
      <c r="J462" s="535">
        <v>35.659999999999997</v>
      </c>
      <c r="K462" s="536">
        <v>0.23300000000000001</v>
      </c>
      <c r="L462" s="535">
        <v>48.01</v>
      </c>
      <c r="M462" s="536">
        <v>0</v>
      </c>
      <c r="N462" s="535">
        <v>42.79</v>
      </c>
      <c r="O462" s="536">
        <v>0.19420000000000001</v>
      </c>
      <c r="P462" s="535">
        <v>44.33</v>
      </c>
      <c r="Q462" s="536">
        <v>0.1875</v>
      </c>
      <c r="R462" s="535">
        <v>48.49</v>
      </c>
    </row>
    <row r="463" spans="1:18" ht="12.75">
      <c r="A463" s="145">
        <v>105301</v>
      </c>
      <c r="B463" s="102" t="s">
        <v>22135</v>
      </c>
      <c r="C463" s="145" t="s">
        <v>2</v>
      </c>
      <c r="D463" s="535">
        <v>35.47</v>
      </c>
      <c r="E463" s="536">
        <v>0.152</v>
      </c>
      <c r="F463" s="535">
        <v>28.35</v>
      </c>
      <c r="G463" s="536">
        <v>0.19009999999999999</v>
      </c>
      <c r="H463" s="535">
        <v>38.49</v>
      </c>
      <c r="I463" s="536">
        <v>0</v>
      </c>
      <c r="J463" s="535">
        <v>28.64</v>
      </c>
      <c r="K463" s="536">
        <v>0.18820000000000001</v>
      </c>
      <c r="L463" s="535">
        <v>38.54</v>
      </c>
      <c r="M463" s="536">
        <v>0</v>
      </c>
      <c r="N463" s="535">
        <v>34.5</v>
      </c>
      <c r="O463" s="536">
        <v>0.15620000000000001</v>
      </c>
      <c r="P463" s="535">
        <v>36.26</v>
      </c>
      <c r="Q463" s="536">
        <v>0.14860000000000001</v>
      </c>
      <c r="R463" s="535">
        <v>39.47</v>
      </c>
    </row>
    <row r="464" spans="1:18" ht="12.75">
      <c r="A464" s="145">
        <v>105256</v>
      </c>
      <c r="B464" s="102" t="s">
        <v>22136</v>
      </c>
      <c r="C464" s="145" t="s">
        <v>2</v>
      </c>
      <c r="D464" s="535">
        <v>50.18</v>
      </c>
      <c r="E464" s="536">
        <v>0.18329999999999999</v>
      </c>
      <c r="F464" s="535">
        <v>40.21</v>
      </c>
      <c r="G464" s="536">
        <v>0.2288</v>
      </c>
      <c r="H464" s="535">
        <v>54.87</v>
      </c>
      <c r="I464" s="536">
        <v>0</v>
      </c>
      <c r="J464" s="535">
        <v>40.71</v>
      </c>
      <c r="K464" s="536">
        <v>0.22600000000000001</v>
      </c>
      <c r="L464" s="535">
        <v>54.91</v>
      </c>
      <c r="M464" s="536">
        <v>0</v>
      </c>
      <c r="N464" s="535">
        <v>48.93</v>
      </c>
      <c r="O464" s="536">
        <v>0.188</v>
      </c>
      <c r="P464" s="535">
        <v>50.83</v>
      </c>
      <c r="Q464" s="536">
        <v>0.18099999999999999</v>
      </c>
      <c r="R464" s="535">
        <v>55.56</v>
      </c>
    </row>
    <row r="465" spans="1:18" ht="12.75">
      <c r="A465" s="145">
        <v>105302</v>
      </c>
      <c r="B465" s="102" t="s">
        <v>22137</v>
      </c>
      <c r="C465" s="145" t="s">
        <v>2</v>
      </c>
      <c r="D465" s="535">
        <v>40.729999999999997</v>
      </c>
      <c r="E465" s="536">
        <v>0.14660000000000001</v>
      </c>
      <c r="F465" s="535">
        <v>32.53</v>
      </c>
      <c r="G465" s="536">
        <v>0.1835</v>
      </c>
      <c r="H465" s="535">
        <v>44.2</v>
      </c>
      <c r="I465" s="536">
        <v>0</v>
      </c>
      <c r="J465" s="535">
        <v>32.83</v>
      </c>
      <c r="K465" s="536">
        <v>0.18179999999999999</v>
      </c>
      <c r="L465" s="535">
        <v>44.27</v>
      </c>
      <c r="M465" s="536">
        <v>0</v>
      </c>
      <c r="N465" s="535">
        <v>39.61</v>
      </c>
      <c r="O465" s="536">
        <v>0.1507</v>
      </c>
      <c r="P465" s="535">
        <v>41.74</v>
      </c>
      <c r="Q465" s="536">
        <v>0.14299999999999999</v>
      </c>
      <c r="R465" s="535">
        <v>45.42</v>
      </c>
    </row>
    <row r="466" spans="1:18" ht="12.75">
      <c r="A466" s="145">
        <v>105257</v>
      </c>
      <c r="B466" s="102" t="s">
        <v>22138</v>
      </c>
      <c r="C466" s="145" t="s">
        <v>2</v>
      </c>
      <c r="D466" s="535">
        <v>56.45</v>
      </c>
      <c r="E466" s="536">
        <v>0.1789</v>
      </c>
      <c r="F466" s="535">
        <v>45.22</v>
      </c>
      <c r="G466" s="536">
        <v>0.22339999999999999</v>
      </c>
      <c r="H466" s="535">
        <v>61.72</v>
      </c>
      <c r="I466" s="536">
        <v>0</v>
      </c>
      <c r="J466" s="535">
        <v>45.73</v>
      </c>
      <c r="K466" s="536">
        <v>0.22090000000000001</v>
      </c>
      <c r="L466" s="535">
        <v>61.78</v>
      </c>
      <c r="M466" s="536">
        <v>0</v>
      </c>
      <c r="N466" s="535">
        <v>55.07</v>
      </c>
      <c r="O466" s="536">
        <v>0.18340000000000001</v>
      </c>
      <c r="P466" s="535">
        <v>57.28</v>
      </c>
      <c r="Q466" s="536">
        <v>0.17630000000000001</v>
      </c>
      <c r="R466" s="535">
        <v>62.64</v>
      </c>
    </row>
    <row r="467" spans="1:18" ht="12.75">
      <c r="A467" s="145">
        <v>105303</v>
      </c>
      <c r="B467" s="102" t="s">
        <v>22139</v>
      </c>
      <c r="C467" s="145" t="s">
        <v>2</v>
      </c>
      <c r="D467" s="535">
        <v>45.97</v>
      </c>
      <c r="E467" s="536">
        <v>0.14269999999999999</v>
      </c>
      <c r="F467" s="535">
        <v>36.69</v>
      </c>
      <c r="G467" s="536">
        <v>0.17879999999999999</v>
      </c>
      <c r="H467" s="535">
        <v>49.88</v>
      </c>
      <c r="I467" s="536">
        <v>0</v>
      </c>
      <c r="J467" s="535">
        <v>37</v>
      </c>
      <c r="K467" s="536">
        <v>0.17730000000000001</v>
      </c>
      <c r="L467" s="535">
        <v>49.99</v>
      </c>
      <c r="M467" s="536">
        <v>0</v>
      </c>
      <c r="N467" s="535">
        <v>44.72</v>
      </c>
      <c r="O467" s="536">
        <v>0.1467</v>
      </c>
      <c r="P467" s="535">
        <v>47.19</v>
      </c>
      <c r="Q467" s="536">
        <v>0.13900000000000001</v>
      </c>
      <c r="R467" s="535">
        <v>51.36</v>
      </c>
    </row>
    <row r="468" spans="1:18" ht="12.75">
      <c r="A468" s="145">
        <v>105270</v>
      </c>
      <c r="B468" s="102" t="s">
        <v>22140</v>
      </c>
      <c r="C468" s="145" t="s">
        <v>2</v>
      </c>
      <c r="D468" s="535">
        <v>62.91</v>
      </c>
      <c r="E468" s="536">
        <v>0.17469999999999999</v>
      </c>
      <c r="F468" s="535">
        <v>50.35</v>
      </c>
      <c r="G468" s="536">
        <v>0.21829999999999999</v>
      </c>
      <c r="H468" s="535">
        <v>68.72</v>
      </c>
      <c r="I468" s="536">
        <v>0</v>
      </c>
      <c r="J468" s="535">
        <v>50.94</v>
      </c>
      <c r="K468" s="536">
        <v>0.2157</v>
      </c>
      <c r="L468" s="535">
        <v>68.819999999999993</v>
      </c>
      <c r="M468" s="536">
        <v>0</v>
      </c>
      <c r="N468" s="535">
        <v>61.35</v>
      </c>
      <c r="O468" s="536">
        <v>0.17910000000000001</v>
      </c>
      <c r="P468" s="535">
        <v>63.93</v>
      </c>
      <c r="Q468" s="536">
        <v>0.1719</v>
      </c>
      <c r="R468" s="535">
        <v>69.88</v>
      </c>
    </row>
    <row r="469" spans="1:18" ht="12.75">
      <c r="A469" s="145">
        <v>105304</v>
      </c>
      <c r="B469" s="102" t="s">
        <v>22141</v>
      </c>
      <c r="C469" s="145" t="s">
        <v>2</v>
      </c>
      <c r="D469" s="535">
        <v>51.41</v>
      </c>
      <c r="E469" s="536">
        <v>0.1389</v>
      </c>
      <c r="F469" s="535">
        <v>40.98</v>
      </c>
      <c r="G469" s="536">
        <v>0.17419999999999999</v>
      </c>
      <c r="H469" s="535">
        <v>55.7</v>
      </c>
      <c r="I469" s="536">
        <v>0</v>
      </c>
      <c r="J469" s="535">
        <v>41.35</v>
      </c>
      <c r="K469" s="536">
        <v>0.17269999999999999</v>
      </c>
      <c r="L469" s="535">
        <v>55.83</v>
      </c>
      <c r="M469" s="536">
        <v>0</v>
      </c>
      <c r="N469" s="535">
        <v>49.97</v>
      </c>
      <c r="O469" s="536">
        <v>0.1429</v>
      </c>
      <c r="P469" s="535">
        <v>52.82</v>
      </c>
      <c r="Q469" s="536">
        <v>0.13519999999999999</v>
      </c>
      <c r="R469" s="535">
        <v>57.46</v>
      </c>
    </row>
    <row r="470" spans="1:18" ht="12.75">
      <c r="A470" s="145">
        <v>105271</v>
      </c>
      <c r="B470" s="102" t="s">
        <v>22142</v>
      </c>
      <c r="C470" s="145" t="s">
        <v>2</v>
      </c>
      <c r="D470" s="535">
        <v>79.09</v>
      </c>
      <c r="E470" s="536">
        <v>0.26340000000000002</v>
      </c>
      <c r="F470" s="535">
        <v>65.06</v>
      </c>
      <c r="G470" s="536">
        <v>0.32019999999999998</v>
      </c>
      <c r="H470" s="535">
        <v>84.56</v>
      </c>
      <c r="I470" s="536">
        <v>0.24629999999999999</v>
      </c>
      <c r="J470" s="535">
        <v>65.73</v>
      </c>
      <c r="K470" s="536">
        <v>0.31690000000000002</v>
      </c>
      <c r="L470" s="535">
        <v>84.35</v>
      </c>
      <c r="M470" s="536">
        <v>0</v>
      </c>
      <c r="N470" s="535">
        <v>77.209999999999994</v>
      </c>
      <c r="O470" s="536">
        <v>0.26979999999999998</v>
      </c>
      <c r="P470" s="535">
        <v>80.11</v>
      </c>
      <c r="Q470" s="536">
        <v>0.26</v>
      </c>
      <c r="R470" s="535">
        <v>87.59</v>
      </c>
    </row>
    <row r="471" spans="1:18" ht="12.75">
      <c r="A471" s="145">
        <v>105305</v>
      </c>
      <c r="B471" s="102" t="s">
        <v>22143</v>
      </c>
      <c r="C471" s="145" t="s">
        <v>2</v>
      </c>
      <c r="D471" s="535">
        <v>63.42</v>
      </c>
      <c r="E471" s="536">
        <v>0.21329999999999999</v>
      </c>
      <c r="F471" s="535">
        <v>51.72</v>
      </c>
      <c r="G471" s="536">
        <v>0.2616</v>
      </c>
      <c r="H471" s="535">
        <v>67.510000000000005</v>
      </c>
      <c r="I471" s="536">
        <v>0.20039999999999999</v>
      </c>
      <c r="J471" s="535">
        <v>52.16</v>
      </c>
      <c r="K471" s="536">
        <v>0.25940000000000002</v>
      </c>
      <c r="L471" s="535">
        <v>67.44</v>
      </c>
      <c r="M471" s="536">
        <v>0</v>
      </c>
      <c r="N471" s="535">
        <v>61.67</v>
      </c>
      <c r="O471" s="536">
        <v>0.21940000000000001</v>
      </c>
      <c r="P471" s="535">
        <v>64.86</v>
      </c>
      <c r="Q471" s="536">
        <v>0.20860000000000001</v>
      </c>
      <c r="R471" s="535">
        <v>70.599999999999994</v>
      </c>
    </row>
    <row r="472" spans="1:18" ht="12.75">
      <c r="A472" s="145">
        <v>105272</v>
      </c>
      <c r="B472" s="102" t="s">
        <v>22144</v>
      </c>
      <c r="C472" s="145" t="s">
        <v>2</v>
      </c>
      <c r="D472" s="535">
        <v>93.48</v>
      </c>
      <c r="E472" s="536">
        <v>0.25640000000000002</v>
      </c>
      <c r="F472" s="535">
        <v>76.75</v>
      </c>
      <c r="G472" s="536">
        <v>0.31230000000000002</v>
      </c>
      <c r="H472" s="535">
        <v>99.88</v>
      </c>
      <c r="I472" s="536">
        <v>0.24</v>
      </c>
      <c r="J472" s="535">
        <v>77.569999999999993</v>
      </c>
      <c r="K472" s="536">
        <v>0.309</v>
      </c>
      <c r="L472" s="535">
        <v>99.67</v>
      </c>
      <c r="M472" s="536">
        <v>0</v>
      </c>
      <c r="N472" s="535">
        <v>91.19</v>
      </c>
      <c r="O472" s="536">
        <v>0.26290000000000002</v>
      </c>
      <c r="P472" s="535">
        <v>94.83</v>
      </c>
      <c r="Q472" s="536">
        <v>0.25280000000000002</v>
      </c>
      <c r="R472" s="535">
        <v>103.63</v>
      </c>
    </row>
    <row r="473" spans="1:18" ht="12.75">
      <c r="A473" s="145">
        <v>105306</v>
      </c>
      <c r="B473" s="102" t="s">
        <v>22145</v>
      </c>
      <c r="C473" s="145" t="s">
        <v>2</v>
      </c>
      <c r="D473" s="535">
        <v>75.25</v>
      </c>
      <c r="E473" s="536">
        <v>0.20680000000000001</v>
      </c>
      <c r="F473" s="535">
        <v>61.24</v>
      </c>
      <c r="G473" s="536">
        <v>0.25409999999999999</v>
      </c>
      <c r="H473" s="535">
        <v>80.040000000000006</v>
      </c>
      <c r="I473" s="536">
        <v>0.19439999999999999</v>
      </c>
      <c r="J473" s="535">
        <v>61.8</v>
      </c>
      <c r="K473" s="536">
        <v>0.25180000000000002</v>
      </c>
      <c r="L473" s="535">
        <v>79.989999999999995</v>
      </c>
      <c r="M473" s="536">
        <v>0</v>
      </c>
      <c r="N473" s="535">
        <v>73.13</v>
      </c>
      <c r="O473" s="536">
        <v>0.21279999999999999</v>
      </c>
      <c r="P473" s="535">
        <v>77.06</v>
      </c>
      <c r="Q473" s="536">
        <v>0.2019</v>
      </c>
      <c r="R473" s="535">
        <v>83.83</v>
      </c>
    </row>
    <row r="474" spans="1:18" ht="12.75">
      <c r="A474" s="145">
        <v>105273</v>
      </c>
      <c r="B474" s="102" t="s">
        <v>22146</v>
      </c>
      <c r="C474" s="145" t="s">
        <v>2</v>
      </c>
      <c r="D474" s="535">
        <v>106.88</v>
      </c>
      <c r="E474" s="536">
        <v>0.25359999999999999</v>
      </c>
      <c r="F474" s="535">
        <v>87.78</v>
      </c>
      <c r="G474" s="536">
        <v>0.30880000000000002</v>
      </c>
      <c r="H474" s="535">
        <v>114.52</v>
      </c>
      <c r="I474" s="536">
        <v>0.23669999999999999</v>
      </c>
      <c r="J474" s="535">
        <v>88.56</v>
      </c>
      <c r="K474" s="536">
        <v>0.30609999999999998</v>
      </c>
      <c r="L474" s="535">
        <v>114.27</v>
      </c>
      <c r="M474" s="536">
        <v>0</v>
      </c>
      <c r="N474" s="535">
        <v>104.46</v>
      </c>
      <c r="O474" s="536">
        <v>0.25950000000000001</v>
      </c>
      <c r="P474" s="535">
        <v>108.64</v>
      </c>
      <c r="Q474" s="536">
        <v>0.2495</v>
      </c>
      <c r="R474" s="535">
        <v>118.8</v>
      </c>
    </row>
    <row r="475" spans="1:18" ht="12.75">
      <c r="A475" s="145">
        <v>105307</v>
      </c>
      <c r="B475" s="102" t="s">
        <v>22147</v>
      </c>
      <c r="C475" s="145" t="s">
        <v>2</v>
      </c>
      <c r="D475" s="535">
        <v>86.11</v>
      </c>
      <c r="E475" s="536">
        <v>0.20449999999999999</v>
      </c>
      <c r="F475" s="535">
        <v>70.13</v>
      </c>
      <c r="G475" s="536">
        <v>0.25109999999999999</v>
      </c>
      <c r="H475" s="535">
        <v>91.91</v>
      </c>
      <c r="I475" s="536">
        <v>0.19159999999999999</v>
      </c>
      <c r="J475" s="535">
        <v>70.61</v>
      </c>
      <c r="K475" s="536">
        <v>0.24940000000000001</v>
      </c>
      <c r="L475" s="535">
        <v>91.85</v>
      </c>
      <c r="M475" s="536">
        <v>0</v>
      </c>
      <c r="N475" s="535">
        <v>83.87</v>
      </c>
      <c r="O475" s="536">
        <v>0.21</v>
      </c>
      <c r="P475" s="535">
        <v>88.37</v>
      </c>
      <c r="Q475" s="536">
        <v>0.1993</v>
      </c>
      <c r="R475" s="535">
        <v>96.22</v>
      </c>
    </row>
    <row r="476" spans="1:18" ht="12.75">
      <c r="A476" s="145">
        <v>105250</v>
      </c>
      <c r="B476" s="102" t="s">
        <v>22148</v>
      </c>
      <c r="C476" s="145" t="s">
        <v>2</v>
      </c>
      <c r="D476" s="535">
        <v>16.54</v>
      </c>
      <c r="E476" s="536">
        <v>0.26419999999999999</v>
      </c>
      <c r="F476" s="535">
        <v>13.38</v>
      </c>
      <c r="G476" s="536">
        <v>0.3266</v>
      </c>
      <c r="H476" s="535">
        <v>17.989999999999998</v>
      </c>
      <c r="I476" s="536">
        <v>0</v>
      </c>
      <c r="J476" s="535">
        <v>13.75</v>
      </c>
      <c r="K476" s="536">
        <v>0.31780000000000003</v>
      </c>
      <c r="L476" s="535">
        <v>17.920000000000002</v>
      </c>
      <c r="M476" s="536">
        <v>0</v>
      </c>
      <c r="N476" s="535">
        <v>16</v>
      </c>
      <c r="O476" s="536">
        <v>0.27310000000000001</v>
      </c>
      <c r="P476" s="535">
        <v>16.13</v>
      </c>
      <c r="Q476" s="536">
        <v>0.27089999999999997</v>
      </c>
      <c r="R476" s="535">
        <v>17.63</v>
      </c>
    </row>
    <row r="477" spans="1:18" ht="12.75">
      <c r="A477" s="145">
        <v>105269</v>
      </c>
      <c r="B477" s="102" t="s">
        <v>22149</v>
      </c>
      <c r="C477" s="145" t="s">
        <v>2</v>
      </c>
      <c r="D477" s="535">
        <v>12.7</v>
      </c>
      <c r="E477" s="536">
        <v>0.2228</v>
      </c>
      <c r="F477" s="535">
        <v>10.24</v>
      </c>
      <c r="G477" s="536">
        <v>0.27639999999999998</v>
      </c>
      <c r="H477" s="535">
        <v>13.66</v>
      </c>
      <c r="I477" s="536">
        <v>0</v>
      </c>
      <c r="J477" s="535">
        <v>10.5</v>
      </c>
      <c r="K477" s="536">
        <v>0.26950000000000002</v>
      </c>
      <c r="L477" s="535">
        <v>13.61</v>
      </c>
      <c r="M477" s="536">
        <v>0</v>
      </c>
      <c r="N477" s="535">
        <v>12.22</v>
      </c>
      <c r="O477" s="536">
        <v>0.2316</v>
      </c>
      <c r="P477" s="535">
        <v>12.54</v>
      </c>
      <c r="Q477" s="536">
        <v>0.22570000000000001</v>
      </c>
      <c r="R477" s="535">
        <v>13.61</v>
      </c>
    </row>
    <row r="478" spans="1:18" ht="12.75">
      <c r="A478" s="145">
        <v>105274</v>
      </c>
      <c r="B478" s="102" t="s">
        <v>22150</v>
      </c>
      <c r="C478" s="145" t="s">
        <v>2</v>
      </c>
      <c r="D478" s="535">
        <v>120.66</v>
      </c>
      <c r="E478" s="536">
        <v>0.25080000000000002</v>
      </c>
      <c r="F478" s="535">
        <v>99.07</v>
      </c>
      <c r="G478" s="536">
        <v>0.3054</v>
      </c>
      <c r="H478" s="535">
        <v>129.4</v>
      </c>
      <c r="I478" s="536">
        <v>0.23380000000000001</v>
      </c>
      <c r="J478" s="535">
        <v>99.86</v>
      </c>
      <c r="K478" s="536">
        <v>0.30299999999999999</v>
      </c>
      <c r="L478" s="535">
        <v>129.15</v>
      </c>
      <c r="M478" s="536">
        <v>0</v>
      </c>
      <c r="N478" s="535">
        <v>118.01</v>
      </c>
      <c r="O478" s="536">
        <v>0.25640000000000002</v>
      </c>
      <c r="P478" s="535">
        <v>122.81</v>
      </c>
      <c r="Q478" s="536">
        <v>0.24640000000000001</v>
      </c>
      <c r="R478" s="535">
        <v>134.31</v>
      </c>
    </row>
    <row r="479" spans="1:18" ht="12.75">
      <c r="A479" s="145">
        <v>105340</v>
      </c>
      <c r="B479" s="102" t="s">
        <v>22151</v>
      </c>
      <c r="C479" s="145" t="s">
        <v>2</v>
      </c>
      <c r="D479" s="535">
        <v>97.34</v>
      </c>
      <c r="E479" s="536">
        <v>0.2019</v>
      </c>
      <c r="F479" s="535">
        <v>79.25</v>
      </c>
      <c r="G479" s="536">
        <v>0.24790000000000001</v>
      </c>
      <c r="H479" s="535">
        <v>104.02</v>
      </c>
      <c r="I479" s="536">
        <v>0.18890000000000001</v>
      </c>
      <c r="J479" s="535">
        <v>79.73</v>
      </c>
      <c r="K479" s="536">
        <v>0.2465</v>
      </c>
      <c r="L479" s="535">
        <v>103.96</v>
      </c>
      <c r="M479" s="536">
        <v>0</v>
      </c>
      <c r="N479" s="535">
        <v>94.89</v>
      </c>
      <c r="O479" s="536">
        <v>0.20710000000000001</v>
      </c>
      <c r="P479" s="535">
        <v>100.03</v>
      </c>
      <c r="Q479" s="536">
        <v>0.19639999999999999</v>
      </c>
      <c r="R479" s="535">
        <v>108.95</v>
      </c>
    </row>
    <row r="480" spans="1:18" ht="12.75">
      <c r="A480" s="145">
        <v>105275</v>
      </c>
      <c r="B480" s="102" t="s">
        <v>22152</v>
      </c>
      <c r="C480" s="145" t="s">
        <v>2</v>
      </c>
      <c r="D480" s="535">
        <v>134.69</v>
      </c>
      <c r="E480" s="536">
        <v>0.248</v>
      </c>
      <c r="F480" s="535">
        <v>110.52</v>
      </c>
      <c r="G480" s="536">
        <v>0.30220000000000002</v>
      </c>
      <c r="H480" s="535">
        <v>144.47999999999999</v>
      </c>
      <c r="I480" s="536">
        <v>0.23119999999999999</v>
      </c>
      <c r="J480" s="535">
        <v>111.4</v>
      </c>
      <c r="K480" s="536">
        <v>0.29980000000000001</v>
      </c>
      <c r="L480" s="535">
        <v>144.22</v>
      </c>
      <c r="M480" s="536">
        <v>0</v>
      </c>
      <c r="N480" s="535">
        <v>131.74</v>
      </c>
      <c r="O480" s="536">
        <v>0.2535</v>
      </c>
      <c r="P480" s="535">
        <v>137.19999999999999</v>
      </c>
      <c r="Q480" s="536">
        <v>0.24340000000000001</v>
      </c>
      <c r="R480" s="535">
        <v>150.04</v>
      </c>
    </row>
    <row r="481" spans="1:18" ht="12.75">
      <c r="A481" s="145">
        <v>105390</v>
      </c>
      <c r="B481" s="102" t="s">
        <v>22153</v>
      </c>
      <c r="C481" s="145" t="s">
        <v>2</v>
      </c>
      <c r="D481" s="535">
        <v>108.82</v>
      </c>
      <c r="E481" s="536">
        <v>0.19919999999999999</v>
      </c>
      <c r="F481" s="535">
        <v>88.55</v>
      </c>
      <c r="G481" s="536">
        <v>0.24479999999999999</v>
      </c>
      <c r="H481" s="535">
        <v>116.31</v>
      </c>
      <c r="I481" s="536">
        <v>0.18640000000000001</v>
      </c>
      <c r="J481" s="535">
        <v>89.07</v>
      </c>
      <c r="K481" s="536">
        <v>0.24340000000000001</v>
      </c>
      <c r="L481" s="535">
        <v>116.27</v>
      </c>
      <c r="M481" s="536">
        <v>0</v>
      </c>
      <c r="N481" s="535">
        <v>106.09</v>
      </c>
      <c r="O481" s="536">
        <v>0.2044</v>
      </c>
      <c r="P481" s="535">
        <v>111.91</v>
      </c>
      <c r="Q481" s="536">
        <v>0.19370000000000001</v>
      </c>
      <c r="R481" s="535">
        <v>121.88</v>
      </c>
    </row>
    <row r="482" spans="1:18" ht="12.75">
      <c r="A482" s="145">
        <v>105364</v>
      </c>
      <c r="B482" s="102" t="s">
        <v>22154</v>
      </c>
      <c r="C482" s="145" t="s">
        <v>2</v>
      </c>
      <c r="D482" s="535">
        <v>26.66</v>
      </c>
      <c r="E482" s="536">
        <v>0</v>
      </c>
      <c r="F482" s="535">
        <v>21.31</v>
      </c>
      <c r="G482" s="536">
        <v>0</v>
      </c>
      <c r="H482" s="535">
        <v>29.44</v>
      </c>
      <c r="I482" s="536">
        <v>0</v>
      </c>
      <c r="J482" s="535">
        <v>20.6</v>
      </c>
      <c r="K482" s="536">
        <v>0</v>
      </c>
      <c r="L482" s="535">
        <v>29.38</v>
      </c>
      <c r="M482" s="536">
        <v>0</v>
      </c>
      <c r="N482" s="535">
        <v>26.43</v>
      </c>
      <c r="O482" s="536">
        <v>0</v>
      </c>
      <c r="P482" s="535">
        <v>28.98</v>
      </c>
      <c r="Q482" s="536">
        <v>0</v>
      </c>
      <c r="R482" s="535">
        <v>31.66</v>
      </c>
    </row>
    <row r="483" spans="1:18" ht="12.75">
      <c r="A483" s="145">
        <v>105385</v>
      </c>
      <c r="B483" s="102" t="s">
        <v>22155</v>
      </c>
      <c r="C483" s="145" t="s">
        <v>2</v>
      </c>
      <c r="D483" s="535">
        <v>22</v>
      </c>
      <c r="E483" s="536">
        <v>0</v>
      </c>
      <c r="F483" s="535">
        <v>17.54</v>
      </c>
      <c r="G483" s="536">
        <v>0</v>
      </c>
      <c r="H483" s="535">
        <v>24.15</v>
      </c>
      <c r="I483" s="536">
        <v>0</v>
      </c>
      <c r="J483" s="535">
        <v>17.03</v>
      </c>
      <c r="K483" s="536">
        <v>0</v>
      </c>
      <c r="L483" s="535">
        <v>24.11</v>
      </c>
      <c r="M483" s="536">
        <v>0</v>
      </c>
      <c r="N483" s="535">
        <v>21.71</v>
      </c>
      <c r="O483" s="536">
        <v>0</v>
      </c>
      <c r="P483" s="535">
        <v>23.86</v>
      </c>
      <c r="Q483" s="536">
        <v>0</v>
      </c>
      <c r="R483" s="535">
        <v>26.01</v>
      </c>
    </row>
    <row r="484" spans="1:18" ht="12.75">
      <c r="A484" s="145">
        <v>105362</v>
      </c>
      <c r="B484" s="102" t="s">
        <v>22156</v>
      </c>
      <c r="C484" s="145" t="s">
        <v>2</v>
      </c>
      <c r="D484" s="535">
        <v>18.989999999999998</v>
      </c>
      <c r="E484" s="536">
        <v>0</v>
      </c>
      <c r="F484" s="535">
        <v>15.25</v>
      </c>
      <c r="G484" s="536">
        <v>0</v>
      </c>
      <c r="H484" s="535">
        <v>21.2</v>
      </c>
      <c r="I484" s="536">
        <v>0</v>
      </c>
      <c r="J484" s="535">
        <v>14.62</v>
      </c>
      <c r="K484" s="536">
        <v>0</v>
      </c>
      <c r="L484" s="535">
        <v>21.12</v>
      </c>
      <c r="M484" s="536">
        <v>0</v>
      </c>
      <c r="N484" s="535">
        <v>18.98</v>
      </c>
      <c r="O484" s="536">
        <v>0</v>
      </c>
      <c r="P484" s="535">
        <v>20.74</v>
      </c>
      <c r="Q484" s="536">
        <v>0</v>
      </c>
      <c r="R484" s="535">
        <v>22.73</v>
      </c>
    </row>
    <row r="485" spans="1:18" ht="12.75">
      <c r="A485" s="145">
        <v>105383</v>
      </c>
      <c r="B485" s="102" t="s">
        <v>22157</v>
      </c>
      <c r="C485" s="145" t="s">
        <v>2</v>
      </c>
      <c r="D485" s="535">
        <v>15.57</v>
      </c>
      <c r="E485" s="536">
        <v>0</v>
      </c>
      <c r="F485" s="535">
        <v>12.49</v>
      </c>
      <c r="G485" s="536">
        <v>0</v>
      </c>
      <c r="H485" s="535">
        <v>17.32</v>
      </c>
      <c r="I485" s="536">
        <v>0</v>
      </c>
      <c r="J485" s="535">
        <v>12.01</v>
      </c>
      <c r="K485" s="536">
        <v>0</v>
      </c>
      <c r="L485" s="535">
        <v>17.260000000000002</v>
      </c>
      <c r="M485" s="536">
        <v>0</v>
      </c>
      <c r="N485" s="535">
        <v>15.52</v>
      </c>
      <c r="O485" s="536">
        <v>0</v>
      </c>
      <c r="P485" s="535">
        <v>16.98</v>
      </c>
      <c r="Q485" s="536">
        <v>0</v>
      </c>
      <c r="R485" s="535">
        <v>18.579999999999998</v>
      </c>
    </row>
    <row r="486" spans="1:18" ht="12.75">
      <c r="A486" s="145">
        <v>105363</v>
      </c>
      <c r="B486" s="102" t="s">
        <v>22158</v>
      </c>
      <c r="C486" s="145" t="s">
        <v>2</v>
      </c>
      <c r="D486" s="535">
        <v>22.93</v>
      </c>
      <c r="E486" s="536">
        <v>0</v>
      </c>
      <c r="F486" s="535">
        <v>18.34</v>
      </c>
      <c r="G486" s="536">
        <v>0</v>
      </c>
      <c r="H486" s="535">
        <v>25.4</v>
      </c>
      <c r="I486" s="536">
        <v>0</v>
      </c>
      <c r="J486" s="535">
        <v>17.71</v>
      </c>
      <c r="K486" s="536">
        <v>0</v>
      </c>
      <c r="L486" s="535">
        <v>25.33</v>
      </c>
      <c r="M486" s="536">
        <v>0</v>
      </c>
      <c r="N486" s="535">
        <v>22.78</v>
      </c>
      <c r="O486" s="536">
        <v>0</v>
      </c>
      <c r="P486" s="535">
        <v>24.97</v>
      </c>
      <c r="Q486" s="536">
        <v>0</v>
      </c>
      <c r="R486" s="535">
        <v>27.29</v>
      </c>
    </row>
    <row r="487" spans="1:18" ht="12.75">
      <c r="A487" s="145">
        <v>105384</v>
      </c>
      <c r="B487" s="102" t="s">
        <v>22159</v>
      </c>
      <c r="C487" s="145" t="s">
        <v>2</v>
      </c>
      <c r="D487" s="535">
        <v>18.899999999999999</v>
      </c>
      <c r="E487" s="536">
        <v>0</v>
      </c>
      <c r="F487" s="535">
        <v>15.08</v>
      </c>
      <c r="G487" s="536">
        <v>0</v>
      </c>
      <c r="H487" s="535">
        <v>20.81</v>
      </c>
      <c r="I487" s="536">
        <v>0</v>
      </c>
      <c r="J487" s="535">
        <v>14.62</v>
      </c>
      <c r="K487" s="536">
        <v>0</v>
      </c>
      <c r="L487" s="535">
        <v>20.76</v>
      </c>
      <c r="M487" s="536">
        <v>0</v>
      </c>
      <c r="N487" s="535">
        <v>18.690000000000001</v>
      </c>
      <c r="O487" s="536">
        <v>0</v>
      </c>
      <c r="P487" s="535">
        <v>20.51</v>
      </c>
      <c r="Q487" s="536">
        <v>0</v>
      </c>
      <c r="R487" s="535">
        <v>22.4</v>
      </c>
    </row>
    <row r="488" spans="1:18" ht="12.75">
      <c r="A488" s="145">
        <v>105279</v>
      </c>
      <c r="B488" s="102" t="s">
        <v>22160</v>
      </c>
      <c r="C488" s="145" t="s">
        <v>2</v>
      </c>
      <c r="D488" s="535">
        <v>26.14</v>
      </c>
      <c r="E488" s="536">
        <v>0.24099999999999999</v>
      </c>
      <c r="F488" s="535">
        <v>21.02</v>
      </c>
      <c r="G488" s="536">
        <v>0.29970000000000002</v>
      </c>
      <c r="H488" s="535">
        <v>28.17</v>
      </c>
      <c r="I488" s="536">
        <v>0</v>
      </c>
      <c r="J488" s="535">
        <v>21.66</v>
      </c>
      <c r="K488" s="536">
        <v>0.29089999999999999</v>
      </c>
      <c r="L488" s="535">
        <v>28.12</v>
      </c>
      <c r="M488" s="536">
        <v>0</v>
      </c>
      <c r="N488" s="535">
        <v>25.13</v>
      </c>
      <c r="O488" s="536">
        <v>0.25069999999999998</v>
      </c>
      <c r="P488" s="535">
        <v>25.64</v>
      </c>
      <c r="Q488" s="536">
        <v>0.2457</v>
      </c>
      <c r="R488" s="535">
        <v>27.93</v>
      </c>
    </row>
    <row r="489" spans="1:18" ht="12.75">
      <c r="A489" s="145">
        <v>105259</v>
      </c>
      <c r="B489" s="102" t="s">
        <v>22161</v>
      </c>
      <c r="C489" s="145" t="s">
        <v>2</v>
      </c>
      <c r="D489" s="535">
        <v>20.46</v>
      </c>
      <c r="E489" s="536">
        <v>0.19989999999999999</v>
      </c>
      <c r="F489" s="535">
        <v>16.37</v>
      </c>
      <c r="G489" s="536">
        <v>0.24979999999999999</v>
      </c>
      <c r="H489" s="535">
        <v>21.77</v>
      </c>
      <c r="I489" s="536">
        <v>0</v>
      </c>
      <c r="J489" s="535">
        <v>16.87</v>
      </c>
      <c r="K489" s="536">
        <v>0.2424</v>
      </c>
      <c r="L489" s="535">
        <v>21.75</v>
      </c>
      <c r="M489" s="536">
        <v>0</v>
      </c>
      <c r="N489" s="535">
        <v>19.55</v>
      </c>
      <c r="O489" s="536">
        <v>0.2092</v>
      </c>
      <c r="P489" s="535">
        <v>20.3</v>
      </c>
      <c r="Q489" s="536">
        <v>0.20150000000000001</v>
      </c>
      <c r="R489" s="535">
        <v>21.96</v>
      </c>
    </row>
    <row r="490" spans="1:18" ht="12.75">
      <c r="A490" s="145">
        <v>105357</v>
      </c>
      <c r="B490" s="102" t="s">
        <v>22162</v>
      </c>
      <c r="C490" s="145" t="s">
        <v>2</v>
      </c>
      <c r="D490" s="535">
        <v>205.04</v>
      </c>
      <c r="E490" s="536">
        <v>0.23769999999999999</v>
      </c>
      <c r="F490" s="535">
        <v>167.17</v>
      </c>
      <c r="G490" s="536">
        <v>0.29149999999999998</v>
      </c>
      <c r="H490" s="535">
        <v>217.49</v>
      </c>
      <c r="I490" s="536">
        <v>0.22409999999999999</v>
      </c>
      <c r="J490" s="535">
        <v>169.75</v>
      </c>
      <c r="K490" s="536">
        <v>0.28710000000000002</v>
      </c>
      <c r="L490" s="535">
        <v>217.46</v>
      </c>
      <c r="M490" s="536">
        <v>0</v>
      </c>
      <c r="N490" s="535">
        <v>198.88</v>
      </c>
      <c r="O490" s="536">
        <v>0.245</v>
      </c>
      <c r="P490" s="535">
        <v>208.34</v>
      </c>
      <c r="Q490" s="536">
        <v>0.2339</v>
      </c>
      <c r="R490" s="535">
        <v>227.02</v>
      </c>
    </row>
    <row r="491" spans="1:18" ht="12.75">
      <c r="A491" s="145">
        <v>105346</v>
      </c>
      <c r="B491" s="102" t="s">
        <v>22163</v>
      </c>
      <c r="C491" s="145" t="s">
        <v>2</v>
      </c>
      <c r="D491" s="535">
        <v>167.17</v>
      </c>
      <c r="E491" s="536">
        <v>0.1893</v>
      </c>
      <c r="F491" s="535">
        <v>135</v>
      </c>
      <c r="G491" s="536">
        <v>0.2344</v>
      </c>
      <c r="H491" s="535">
        <v>176.23</v>
      </c>
      <c r="I491" s="536">
        <v>0.17960000000000001</v>
      </c>
      <c r="J491" s="535">
        <v>137.08000000000001</v>
      </c>
      <c r="K491" s="536">
        <v>0.23089999999999999</v>
      </c>
      <c r="L491" s="535">
        <v>176.53</v>
      </c>
      <c r="M491" s="536">
        <v>0</v>
      </c>
      <c r="N491" s="535">
        <v>161.32</v>
      </c>
      <c r="O491" s="536">
        <v>0.19620000000000001</v>
      </c>
      <c r="P491" s="535">
        <v>171.3</v>
      </c>
      <c r="Q491" s="536">
        <v>0.18479999999999999</v>
      </c>
      <c r="R491" s="535">
        <v>185.77</v>
      </c>
    </row>
    <row r="492" spans="1:18" ht="12.75">
      <c r="A492" s="145">
        <v>105358</v>
      </c>
      <c r="B492" s="102" t="s">
        <v>22164</v>
      </c>
      <c r="C492" s="145" t="s">
        <v>2</v>
      </c>
      <c r="D492" s="535">
        <v>251.63</v>
      </c>
      <c r="E492" s="536">
        <v>0.22689999999999999</v>
      </c>
      <c r="F492" s="535">
        <v>203.86</v>
      </c>
      <c r="G492" s="536">
        <v>0.28010000000000002</v>
      </c>
      <c r="H492" s="535">
        <v>264.12</v>
      </c>
      <c r="I492" s="536">
        <v>0.2162</v>
      </c>
      <c r="J492" s="535">
        <v>208.48</v>
      </c>
      <c r="K492" s="536">
        <v>0.27389999999999998</v>
      </c>
      <c r="L492" s="535">
        <v>264.52</v>
      </c>
      <c r="M492" s="536">
        <v>0</v>
      </c>
      <c r="N492" s="535">
        <v>242.18</v>
      </c>
      <c r="O492" s="536">
        <v>0.23580000000000001</v>
      </c>
      <c r="P492" s="535">
        <v>255.17</v>
      </c>
      <c r="Q492" s="536">
        <v>0.2238</v>
      </c>
      <c r="R492" s="535">
        <v>277.12</v>
      </c>
    </row>
    <row r="493" spans="1:18" ht="12.75">
      <c r="A493" s="145">
        <v>105347</v>
      </c>
      <c r="B493" s="102" t="s">
        <v>22165</v>
      </c>
      <c r="C493" s="145" t="s">
        <v>2</v>
      </c>
      <c r="D493" s="535">
        <v>206.97</v>
      </c>
      <c r="E493" s="536">
        <v>0.1792</v>
      </c>
      <c r="F493" s="535">
        <v>165.95</v>
      </c>
      <c r="G493" s="536">
        <v>0.22339999999999999</v>
      </c>
      <c r="H493" s="535">
        <v>215.46</v>
      </c>
      <c r="I493" s="536">
        <v>0.1721</v>
      </c>
      <c r="J493" s="535">
        <v>169.99</v>
      </c>
      <c r="K493" s="536">
        <v>0.21809999999999999</v>
      </c>
      <c r="L493" s="535">
        <v>216.24</v>
      </c>
      <c r="M493" s="536">
        <v>0</v>
      </c>
      <c r="N493" s="535">
        <v>197.89</v>
      </c>
      <c r="O493" s="536">
        <v>0.18740000000000001</v>
      </c>
      <c r="P493" s="535">
        <v>211.46</v>
      </c>
      <c r="Q493" s="536">
        <v>0.1754</v>
      </c>
      <c r="R493" s="535">
        <v>228.43</v>
      </c>
    </row>
    <row r="494" spans="1:18" ht="12.75">
      <c r="A494" s="145">
        <v>105280</v>
      </c>
      <c r="B494" s="102" t="s">
        <v>22166</v>
      </c>
      <c r="C494" s="145" t="s">
        <v>2</v>
      </c>
      <c r="D494" s="535">
        <v>34.520000000000003</v>
      </c>
      <c r="E494" s="536">
        <v>0.217</v>
      </c>
      <c r="F494" s="535">
        <v>27.7</v>
      </c>
      <c r="G494" s="536">
        <v>0.27039999999999997</v>
      </c>
      <c r="H494" s="535">
        <v>37.32</v>
      </c>
      <c r="I494" s="536">
        <v>0</v>
      </c>
      <c r="J494" s="535">
        <v>28.38</v>
      </c>
      <c r="K494" s="536">
        <v>0.26390000000000002</v>
      </c>
      <c r="L494" s="535">
        <v>37.32</v>
      </c>
      <c r="M494" s="536">
        <v>0</v>
      </c>
      <c r="N494" s="535">
        <v>33.33</v>
      </c>
      <c r="O494" s="536">
        <v>0.22470000000000001</v>
      </c>
      <c r="P494" s="535">
        <v>34.28</v>
      </c>
      <c r="Q494" s="536">
        <v>0.2185</v>
      </c>
      <c r="R494" s="535">
        <v>37.369999999999997</v>
      </c>
    </row>
    <row r="495" spans="1:18" ht="12.75">
      <c r="A495" s="145">
        <v>105283</v>
      </c>
      <c r="B495" s="102" t="s">
        <v>22167</v>
      </c>
      <c r="C495" s="145" t="s">
        <v>2</v>
      </c>
      <c r="D495" s="535">
        <v>27.47</v>
      </c>
      <c r="E495" s="536">
        <v>0.1769</v>
      </c>
      <c r="F495" s="535">
        <v>21.93</v>
      </c>
      <c r="G495" s="536">
        <v>0.22159999999999999</v>
      </c>
      <c r="H495" s="535">
        <v>29.35</v>
      </c>
      <c r="I495" s="536">
        <v>0</v>
      </c>
      <c r="J495" s="535">
        <v>22.45</v>
      </c>
      <c r="K495" s="536">
        <v>0.2165</v>
      </c>
      <c r="L495" s="535">
        <v>29.39</v>
      </c>
      <c r="M495" s="536">
        <v>0</v>
      </c>
      <c r="N495" s="535">
        <v>26.38</v>
      </c>
      <c r="O495" s="536">
        <v>0.1842</v>
      </c>
      <c r="P495" s="535">
        <v>27.59</v>
      </c>
      <c r="Q495" s="536">
        <v>0.1762</v>
      </c>
      <c r="R495" s="535">
        <v>29.89</v>
      </c>
    </row>
    <row r="496" spans="1:18" ht="12.75">
      <c r="A496" s="145">
        <v>105281</v>
      </c>
      <c r="B496" s="102" t="s">
        <v>22168</v>
      </c>
      <c r="C496" s="145" t="s">
        <v>2</v>
      </c>
      <c r="D496" s="535">
        <v>42.91</v>
      </c>
      <c r="E496" s="536">
        <v>0.20230000000000001</v>
      </c>
      <c r="F496" s="535">
        <v>34.369999999999997</v>
      </c>
      <c r="G496" s="536">
        <v>0.2525</v>
      </c>
      <c r="H496" s="535">
        <v>46.49</v>
      </c>
      <c r="I496" s="536">
        <v>0</v>
      </c>
      <c r="J496" s="535">
        <v>35.11</v>
      </c>
      <c r="K496" s="536">
        <v>0.2472</v>
      </c>
      <c r="L496" s="535">
        <v>46.5</v>
      </c>
      <c r="M496" s="536">
        <v>0</v>
      </c>
      <c r="N496" s="535">
        <v>41.52</v>
      </c>
      <c r="O496" s="536">
        <v>0.20910000000000001</v>
      </c>
      <c r="P496" s="535">
        <v>42.93</v>
      </c>
      <c r="Q496" s="536">
        <v>0.20219999999999999</v>
      </c>
      <c r="R496" s="535">
        <v>46.81</v>
      </c>
    </row>
    <row r="497" spans="1:18" ht="12.75">
      <c r="A497" s="145">
        <v>105319</v>
      </c>
      <c r="B497" s="102" t="s">
        <v>22169</v>
      </c>
      <c r="C497" s="145" t="s">
        <v>2</v>
      </c>
      <c r="D497" s="535">
        <v>34.46</v>
      </c>
      <c r="E497" s="536">
        <v>0.16370000000000001</v>
      </c>
      <c r="F497" s="535">
        <v>27.48</v>
      </c>
      <c r="G497" s="536">
        <v>0.20519999999999999</v>
      </c>
      <c r="H497" s="535">
        <v>36.950000000000003</v>
      </c>
      <c r="I497" s="536">
        <v>0</v>
      </c>
      <c r="J497" s="535">
        <v>28.04</v>
      </c>
      <c r="K497" s="536">
        <v>0.2011</v>
      </c>
      <c r="L497" s="535">
        <v>37.01</v>
      </c>
      <c r="M497" s="536">
        <v>0</v>
      </c>
      <c r="N497" s="535">
        <v>33.21</v>
      </c>
      <c r="O497" s="536">
        <v>0.16980000000000001</v>
      </c>
      <c r="P497" s="535">
        <v>34.880000000000003</v>
      </c>
      <c r="Q497" s="536">
        <v>0.16170000000000001</v>
      </c>
      <c r="R497" s="535">
        <v>37.82</v>
      </c>
    </row>
    <row r="498" spans="1:18" ht="12.75">
      <c r="A498" s="145">
        <v>105284</v>
      </c>
      <c r="B498" s="102" t="s">
        <v>22170</v>
      </c>
      <c r="C498" s="145" t="s">
        <v>2</v>
      </c>
      <c r="D498" s="535">
        <v>51.7</v>
      </c>
      <c r="E498" s="536">
        <v>0.1913</v>
      </c>
      <c r="F498" s="535">
        <v>41.32</v>
      </c>
      <c r="G498" s="536">
        <v>0.2394</v>
      </c>
      <c r="H498" s="535">
        <v>55.93</v>
      </c>
      <c r="I498" s="536">
        <v>0</v>
      </c>
      <c r="J498" s="535">
        <v>42.18</v>
      </c>
      <c r="K498" s="536">
        <v>0.23449999999999999</v>
      </c>
      <c r="L498" s="535">
        <v>56</v>
      </c>
      <c r="M498" s="536">
        <v>0</v>
      </c>
      <c r="N498" s="535">
        <v>49.99</v>
      </c>
      <c r="O498" s="536">
        <v>0.1978</v>
      </c>
      <c r="P498" s="535">
        <v>51.93</v>
      </c>
      <c r="Q498" s="536">
        <v>0.19040000000000001</v>
      </c>
      <c r="R498" s="535">
        <v>56.6</v>
      </c>
    </row>
    <row r="499" spans="1:18" ht="12.75">
      <c r="A499" s="145">
        <v>105320</v>
      </c>
      <c r="B499" s="102" t="s">
        <v>22171</v>
      </c>
      <c r="C499" s="145" t="s">
        <v>2</v>
      </c>
      <c r="D499" s="535">
        <v>41.88</v>
      </c>
      <c r="E499" s="536">
        <v>0.15329999999999999</v>
      </c>
      <c r="F499" s="535">
        <v>33.299999999999997</v>
      </c>
      <c r="G499" s="536">
        <v>0.1928</v>
      </c>
      <c r="H499" s="535">
        <v>44.83</v>
      </c>
      <c r="I499" s="536">
        <v>0</v>
      </c>
      <c r="J499" s="535">
        <v>33.96</v>
      </c>
      <c r="K499" s="536">
        <v>0.189</v>
      </c>
      <c r="L499" s="535">
        <v>44.95</v>
      </c>
      <c r="M499" s="536">
        <v>0</v>
      </c>
      <c r="N499" s="535">
        <v>40.31</v>
      </c>
      <c r="O499" s="536">
        <v>0.1593</v>
      </c>
      <c r="P499" s="535">
        <v>42.53</v>
      </c>
      <c r="Q499" s="536">
        <v>0.151</v>
      </c>
      <c r="R499" s="535">
        <v>46.1</v>
      </c>
    </row>
    <row r="500" spans="1:18" ht="12.75">
      <c r="A500" s="145">
        <v>105348</v>
      </c>
      <c r="B500" s="102" t="s">
        <v>22172</v>
      </c>
      <c r="C500" s="145" t="s">
        <v>2</v>
      </c>
      <c r="D500" s="535">
        <v>60.43</v>
      </c>
      <c r="E500" s="536">
        <v>0.18340000000000001</v>
      </c>
      <c r="F500" s="535">
        <v>48.23</v>
      </c>
      <c r="G500" s="536">
        <v>0.22969999999999999</v>
      </c>
      <c r="H500" s="535">
        <v>65.349999999999994</v>
      </c>
      <c r="I500" s="536">
        <v>0</v>
      </c>
      <c r="J500" s="535">
        <v>49.22</v>
      </c>
      <c r="K500" s="536">
        <v>0.22509999999999999</v>
      </c>
      <c r="L500" s="535">
        <v>65.459999999999994</v>
      </c>
      <c r="M500" s="536">
        <v>0</v>
      </c>
      <c r="N500" s="535">
        <v>58.45</v>
      </c>
      <c r="O500" s="536">
        <v>0.18959999999999999</v>
      </c>
      <c r="P500" s="535">
        <v>60.89</v>
      </c>
      <c r="Q500" s="536">
        <v>0.182</v>
      </c>
      <c r="R500" s="535">
        <v>66.36</v>
      </c>
    </row>
    <row r="501" spans="1:18" ht="12.75">
      <c r="A501" s="145">
        <v>105321</v>
      </c>
      <c r="B501" s="102" t="s">
        <v>22173</v>
      </c>
      <c r="C501" s="145" t="s">
        <v>2</v>
      </c>
      <c r="D501" s="535">
        <v>49.22</v>
      </c>
      <c r="E501" s="536">
        <v>0.14630000000000001</v>
      </c>
      <c r="F501" s="535">
        <v>39.11</v>
      </c>
      <c r="G501" s="536">
        <v>0.18410000000000001</v>
      </c>
      <c r="H501" s="535">
        <v>52.68</v>
      </c>
      <c r="I501" s="536">
        <v>0</v>
      </c>
      <c r="J501" s="535">
        <v>39.86</v>
      </c>
      <c r="K501" s="536">
        <v>0.18060000000000001</v>
      </c>
      <c r="L501" s="535">
        <v>52.85</v>
      </c>
      <c r="M501" s="536">
        <v>0</v>
      </c>
      <c r="N501" s="535">
        <v>47.4</v>
      </c>
      <c r="O501" s="536">
        <v>0.15190000000000001</v>
      </c>
      <c r="P501" s="535">
        <v>50.14</v>
      </c>
      <c r="Q501" s="536">
        <v>0.14360000000000001</v>
      </c>
      <c r="R501" s="535">
        <v>54.34</v>
      </c>
    </row>
    <row r="502" spans="1:18" ht="12.75">
      <c r="A502" s="145">
        <v>105349</v>
      </c>
      <c r="B502" s="102" t="s">
        <v>22174</v>
      </c>
      <c r="C502" s="145" t="s">
        <v>2</v>
      </c>
      <c r="D502" s="535">
        <v>69.17</v>
      </c>
      <c r="E502" s="536">
        <v>0.1774</v>
      </c>
      <c r="F502" s="535">
        <v>55.14</v>
      </c>
      <c r="G502" s="536">
        <v>0.2225</v>
      </c>
      <c r="H502" s="535">
        <v>74.760000000000005</v>
      </c>
      <c r="I502" s="536">
        <v>0</v>
      </c>
      <c r="J502" s="535">
        <v>56.26</v>
      </c>
      <c r="K502" s="536">
        <v>0.21809999999999999</v>
      </c>
      <c r="L502" s="535">
        <v>74.91</v>
      </c>
      <c r="M502" s="536">
        <v>0</v>
      </c>
      <c r="N502" s="535">
        <v>66.900000000000006</v>
      </c>
      <c r="O502" s="536">
        <v>0.18340000000000001</v>
      </c>
      <c r="P502" s="535">
        <v>69.849999999999994</v>
      </c>
      <c r="Q502" s="536">
        <v>0.1757</v>
      </c>
      <c r="R502" s="535">
        <v>76.11</v>
      </c>
    </row>
    <row r="503" spans="1:18" ht="12.75">
      <c r="A503" s="145">
        <v>105322</v>
      </c>
      <c r="B503" s="102" t="s">
        <v>22175</v>
      </c>
      <c r="C503" s="145" t="s">
        <v>2</v>
      </c>
      <c r="D503" s="535">
        <v>56.58</v>
      </c>
      <c r="E503" s="536">
        <v>0.14069999999999999</v>
      </c>
      <c r="F503" s="535">
        <v>44.89</v>
      </c>
      <c r="G503" s="536">
        <v>0.17730000000000001</v>
      </c>
      <c r="H503" s="535">
        <v>60.52</v>
      </c>
      <c r="I503" s="536">
        <v>0</v>
      </c>
      <c r="J503" s="535">
        <v>45.74</v>
      </c>
      <c r="K503" s="536">
        <v>0.17399999999999999</v>
      </c>
      <c r="L503" s="535">
        <v>60.74</v>
      </c>
      <c r="M503" s="536">
        <v>0</v>
      </c>
      <c r="N503" s="535">
        <v>54.47</v>
      </c>
      <c r="O503" s="536">
        <v>0.14610000000000001</v>
      </c>
      <c r="P503" s="535">
        <v>57.75</v>
      </c>
      <c r="Q503" s="536">
        <v>0.13780000000000001</v>
      </c>
      <c r="R503" s="535">
        <v>62.58</v>
      </c>
    </row>
    <row r="504" spans="1:18" ht="12.75">
      <c r="A504" s="145">
        <v>105350</v>
      </c>
      <c r="B504" s="102" t="s">
        <v>22176</v>
      </c>
      <c r="C504" s="145" t="s">
        <v>2</v>
      </c>
      <c r="D504" s="535">
        <v>77.89</v>
      </c>
      <c r="E504" s="536">
        <v>0.1729</v>
      </c>
      <c r="F504" s="535">
        <v>62.05</v>
      </c>
      <c r="G504" s="536">
        <v>0.21709999999999999</v>
      </c>
      <c r="H504" s="535">
        <v>84.17</v>
      </c>
      <c r="I504" s="536">
        <v>0</v>
      </c>
      <c r="J504" s="535">
        <v>63.27</v>
      </c>
      <c r="K504" s="536">
        <v>0.21290000000000001</v>
      </c>
      <c r="L504" s="535">
        <v>84.37</v>
      </c>
      <c r="M504" s="536">
        <v>0</v>
      </c>
      <c r="N504" s="535">
        <v>75.349999999999994</v>
      </c>
      <c r="O504" s="536">
        <v>0.17879999999999999</v>
      </c>
      <c r="P504" s="535">
        <v>78.81</v>
      </c>
      <c r="Q504" s="536">
        <v>0.1709</v>
      </c>
      <c r="R504" s="535">
        <v>85.85</v>
      </c>
    </row>
    <row r="505" spans="1:18" ht="12.75">
      <c r="A505" s="145">
        <v>105323</v>
      </c>
      <c r="B505" s="102" t="s">
        <v>22177</v>
      </c>
      <c r="C505" s="145" t="s">
        <v>2</v>
      </c>
      <c r="D505" s="535">
        <v>63.92</v>
      </c>
      <c r="E505" s="536">
        <v>0.13689999999999999</v>
      </c>
      <c r="F505" s="535">
        <v>50.69</v>
      </c>
      <c r="G505" s="536">
        <v>0.1726</v>
      </c>
      <c r="H505" s="535">
        <v>68.37</v>
      </c>
      <c r="I505" s="536">
        <v>0</v>
      </c>
      <c r="J505" s="535">
        <v>51.62</v>
      </c>
      <c r="K505" s="536">
        <v>0.16950000000000001</v>
      </c>
      <c r="L505" s="535">
        <v>68.63</v>
      </c>
      <c r="M505" s="536">
        <v>0</v>
      </c>
      <c r="N505" s="535">
        <v>61.56</v>
      </c>
      <c r="O505" s="536">
        <v>0.1421</v>
      </c>
      <c r="P505" s="535">
        <v>65.349999999999994</v>
      </c>
      <c r="Q505" s="536">
        <v>0.13389999999999999</v>
      </c>
      <c r="R505" s="535">
        <v>70.819999999999993</v>
      </c>
    </row>
    <row r="506" spans="1:18" ht="12.75">
      <c r="A506" s="145">
        <v>105351</v>
      </c>
      <c r="B506" s="102" t="s">
        <v>22178</v>
      </c>
      <c r="C506" s="145" t="s">
        <v>2</v>
      </c>
      <c r="D506" s="535">
        <v>86.96</v>
      </c>
      <c r="E506" s="536">
        <v>0.16869999999999999</v>
      </c>
      <c r="F506" s="535">
        <v>69.19</v>
      </c>
      <c r="G506" s="536">
        <v>0.21199999999999999</v>
      </c>
      <c r="H506" s="535">
        <v>93.81</v>
      </c>
      <c r="I506" s="536">
        <v>0</v>
      </c>
      <c r="J506" s="535">
        <v>70.59</v>
      </c>
      <c r="K506" s="536">
        <v>0.20780000000000001</v>
      </c>
      <c r="L506" s="535">
        <v>94.07</v>
      </c>
      <c r="M506" s="536">
        <v>0</v>
      </c>
      <c r="N506" s="535">
        <v>84.04</v>
      </c>
      <c r="O506" s="536">
        <v>0.17460000000000001</v>
      </c>
      <c r="P506" s="535">
        <v>88.08</v>
      </c>
      <c r="Q506" s="536">
        <v>0.1666</v>
      </c>
      <c r="R506" s="535">
        <v>95.9</v>
      </c>
    </row>
    <row r="507" spans="1:18" ht="12.75">
      <c r="A507" s="145">
        <v>105324</v>
      </c>
      <c r="B507" s="102" t="s">
        <v>22179</v>
      </c>
      <c r="C507" s="145" t="s">
        <v>2</v>
      </c>
      <c r="D507" s="535">
        <v>71.61</v>
      </c>
      <c r="E507" s="536">
        <v>0.1331</v>
      </c>
      <c r="F507" s="535">
        <v>56.7</v>
      </c>
      <c r="G507" s="536">
        <v>0.1681</v>
      </c>
      <c r="H507" s="535">
        <v>76.45</v>
      </c>
      <c r="I507" s="536">
        <v>0</v>
      </c>
      <c r="J507" s="535">
        <v>57.8</v>
      </c>
      <c r="K507" s="536">
        <v>0.16489999999999999</v>
      </c>
      <c r="L507" s="535">
        <v>76.78</v>
      </c>
      <c r="M507" s="536">
        <v>0</v>
      </c>
      <c r="N507" s="535">
        <v>68.87</v>
      </c>
      <c r="O507" s="536">
        <v>0.1384</v>
      </c>
      <c r="P507" s="535">
        <v>73.28</v>
      </c>
      <c r="Q507" s="536">
        <v>0.13</v>
      </c>
      <c r="R507" s="535">
        <v>79.349999999999994</v>
      </c>
    </row>
    <row r="508" spans="1:18" ht="12.75">
      <c r="A508" s="145">
        <v>105352</v>
      </c>
      <c r="B508" s="102" t="s">
        <v>22180</v>
      </c>
      <c r="C508" s="145" t="s">
        <v>2</v>
      </c>
      <c r="D508" s="535">
        <v>108.92</v>
      </c>
      <c r="E508" s="536">
        <v>0.25509999999999999</v>
      </c>
      <c r="F508" s="535">
        <v>89.07</v>
      </c>
      <c r="G508" s="536">
        <v>0.312</v>
      </c>
      <c r="H508" s="535">
        <v>115.19</v>
      </c>
      <c r="I508" s="536">
        <v>0.24129999999999999</v>
      </c>
      <c r="J508" s="535">
        <v>90.65</v>
      </c>
      <c r="K508" s="536">
        <v>0.30659999999999998</v>
      </c>
      <c r="L508" s="535">
        <v>115.06</v>
      </c>
      <c r="M508" s="536">
        <v>0</v>
      </c>
      <c r="N508" s="535">
        <v>105.46</v>
      </c>
      <c r="O508" s="536">
        <v>0.26350000000000001</v>
      </c>
      <c r="P508" s="535">
        <v>110.01</v>
      </c>
      <c r="Q508" s="536">
        <v>0.25259999999999999</v>
      </c>
      <c r="R508" s="535">
        <v>119.86</v>
      </c>
    </row>
    <row r="509" spans="1:18" ht="12.75">
      <c r="A509" s="145">
        <v>105325</v>
      </c>
      <c r="B509" s="102" t="s">
        <v>22181</v>
      </c>
      <c r="C509" s="145" t="s">
        <v>2</v>
      </c>
      <c r="D509" s="535">
        <v>88</v>
      </c>
      <c r="E509" s="536">
        <v>0.20499999999999999</v>
      </c>
      <c r="F509" s="535">
        <v>71.27</v>
      </c>
      <c r="G509" s="536">
        <v>0.25309999999999999</v>
      </c>
      <c r="H509" s="535">
        <v>92.45</v>
      </c>
      <c r="I509" s="536">
        <v>0.1951</v>
      </c>
      <c r="J509" s="535">
        <v>72.540000000000006</v>
      </c>
      <c r="K509" s="536">
        <v>0.2487</v>
      </c>
      <c r="L509" s="535">
        <v>92.52</v>
      </c>
      <c r="M509" s="536">
        <v>0</v>
      </c>
      <c r="N509" s="535">
        <v>84.74</v>
      </c>
      <c r="O509" s="536">
        <v>0.21290000000000001</v>
      </c>
      <c r="P509" s="535">
        <v>89.66</v>
      </c>
      <c r="Q509" s="536">
        <v>0.20119999999999999</v>
      </c>
      <c r="R509" s="535">
        <v>97.18</v>
      </c>
    </row>
    <row r="510" spans="1:18" ht="12.75">
      <c r="A510" s="145">
        <v>105353</v>
      </c>
      <c r="B510" s="102" t="s">
        <v>22182</v>
      </c>
      <c r="C510" s="145" t="s">
        <v>2</v>
      </c>
      <c r="D510" s="535">
        <v>128.99</v>
      </c>
      <c r="E510" s="536">
        <v>0.24790000000000001</v>
      </c>
      <c r="F510" s="535">
        <v>105.25</v>
      </c>
      <c r="G510" s="536">
        <v>0.30380000000000001</v>
      </c>
      <c r="H510" s="535">
        <v>136.24</v>
      </c>
      <c r="I510" s="536">
        <v>0.23469999999999999</v>
      </c>
      <c r="J510" s="535">
        <v>107.22</v>
      </c>
      <c r="K510" s="536">
        <v>0.29830000000000001</v>
      </c>
      <c r="L510" s="535">
        <v>136.19</v>
      </c>
      <c r="M510" s="536">
        <v>0</v>
      </c>
      <c r="N510" s="535">
        <v>124.77</v>
      </c>
      <c r="O510" s="536">
        <v>0.25629999999999997</v>
      </c>
      <c r="P510" s="535">
        <v>130.47</v>
      </c>
      <c r="Q510" s="536">
        <v>0.24510000000000001</v>
      </c>
      <c r="R510" s="535">
        <v>142.05000000000001</v>
      </c>
    </row>
    <row r="511" spans="1:18" ht="12.75">
      <c r="A511" s="145">
        <v>105326</v>
      </c>
      <c r="B511" s="102" t="s">
        <v>22183</v>
      </c>
      <c r="C511" s="145" t="s">
        <v>2</v>
      </c>
      <c r="D511" s="535">
        <v>104.68</v>
      </c>
      <c r="E511" s="536">
        <v>0.19839999999999999</v>
      </c>
      <c r="F511" s="535">
        <v>84.57</v>
      </c>
      <c r="G511" s="536">
        <v>0.24560000000000001</v>
      </c>
      <c r="H511" s="535">
        <v>109.79</v>
      </c>
      <c r="I511" s="536">
        <v>0.18920000000000001</v>
      </c>
      <c r="J511" s="535">
        <v>86.19</v>
      </c>
      <c r="K511" s="536">
        <v>0.24099999999999999</v>
      </c>
      <c r="L511" s="535">
        <v>109.96</v>
      </c>
      <c r="M511" s="536">
        <v>0</v>
      </c>
      <c r="N511" s="535">
        <v>100.68</v>
      </c>
      <c r="O511" s="536">
        <v>0.20630000000000001</v>
      </c>
      <c r="P511" s="535">
        <v>106.77</v>
      </c>
      <c r="Q511" s="536">
        <v>0.19450000000000001</v>
      </c>
      <c r="R511" s="535">
        <v>115.64</v>
      </c>
    </row>
    <row r="512" spans="1:18" ht="12.75">
      <c r="A512" s="145">
        <v>105354</v>
      </c>
      <c r="B512" s="102" t="s">
        <v>22184</v>
      </c>
      <c r="C512" s="145" t="s">
        <v>2</v>
      </c>
      <c r="D512" s="535">
        <v>147.11000000000001</v>
      </c>
      <c r="E512" s="536">
        <v>0.24590000000000001</v>
      </c>
      <c r="F512" s="535">
        <v>120.14</v>
      </c>
      <c r="G512" s="536">
        <v>0.30109999999999998</v>
      </c>
      <c r="H512" s="535">
        <v>155.93</v>
      </c>
      <c r="I512" s="536">
        <v>0.23200000000000001</v>
      </c>
      <c r="J512" s="535">
        <v>122.09</v>
      </c>
      <c r="K512" s="536">
        <v>0.29630000000000001</v>
      </c>
      <c r="L512" s="535">
        <v>155.84</v>
      </c>
      <c r="M512" s="536">
        <v>0</v>
      </c>
      <c r="N512" s="535">
        <v>142.65</v>
      </c>
      <c r="O512" s="536">
        <v>0.25359999999999999</v>
      </c>
      <c r="P512" s="535">
        <v>149.12</v>
      </c>
      <c r="Q512" s="536">
        <v>0.24260000000000001</v>
      </c>
      <c r="R512" s="535">
        <v>162.52000000000001</v>
      </c>
    </row>
    <row r="513" spans="1:18" ht="12.75">
      <c r="A513" s="145">
        <v>105344</v>
      </c>
      <c r="B513" s="102" t="s">
        <v>22185</v>
      </c>
      <c r="C513" s="145" t="s">
        <v>2</v>
      </c>
      <c r="D513" s="535">
        <v>119.42</v>
      </c>
      <c r="E513" s="536">
        <v>0.19670000000000001</v>
      </c>
      <c r="F513" s="535">
        <v>96.61</v>
      </c>
      <c r="G513" s="536">
        <v>0.24310000000000001</v>
      </c>
      <c r="H513" s="535">
        <v>125.79</v>
      </c>
      <c r="I513" s="536">
        <v>0.1867</v>
      </c>
      <c r="J513" s="535">
        <v>98.15</v>
      </c>
      <c r="K513" s="536">
        <v>0.23930000000000001</v>
      </c>
      <c r="L513" s="535">
        <v>125.95</v>
      </c>
      <c r="M513" s="536">
        <v>0</v>
      </c>
      <c r="N513" s="535">
        <v>115.2</v>
      </c>
      <c r="O513" s="536">
        <v>0.2039</v>
      </c>
      <c r="P513" s="535">
        <v>122.1</v>
      </c>
      <c r="Q513" s="536">
        <v>0.19239999999999999</v>
      </c>
      <c r="R513" s="535">
        <v>132.41</v>
      </c>
    </row>
    <row r="514" spans="1:18" ht="12.75">
      <c r="A514" s="145">
        <v>105278</v>
      </c>
      <c r="B514" s="102" t="s">
        <v>22186</v>
      </c>
      <c r="C514" s="145" t="s">
        <v>2</v>
      </c>
      <c r="D514" s="535">
        <v>22.7</v>
      </c>
      <c r="E514" s="536">
        <v>0.25640000000000002</v>
      </c>
      <c r="F514" s="535">
        <v>18.28</v>
      </c>
      <c r="G514" s="536">
        <v>0.31840000000000002</v>
      </c>
      <c r="H514" s="535">
        <v>24.45</v>
      </c>
      <c r="I514" s="536">
        <v>0</v>
      </c>
      <c r="J514" s="535">
        <v>18.89</v>
      </c>
      <c r="K514" s="536">
        <v>0.30809999999999998</v>
      </c>
      <c r="L514" s="535">
        <v>24.37</v>
      </c>
      <c r="M514" s="536">
        <v>0</v>
      </c>
      <c r="N514" s="535">
        <v>21.8</v>
      </c>
      <c r="O514" s="536">
        <v>0.26700000000000002</v>
      </c>
      <c r="P514" s="535">
        <v>22.11</v>
      </c>
      <c r="Q514" s="536">
        <v>0.26319999999999999</v>
      </c>
      <c r="R514" s="535">
        <v>24.09</v>
      </c>
    </row>
    <row r="515" spans="1:18" ht="12.75">
      <c r="A515" s="145">
        <v>105343</v>
      </c>
      <c r="B515" s="102" t="s">
        <v>22187</v>
      </c>
      <c r="C515" s="145" t="s">
        <v>2</v>
      </c>
      <c r="D515" s="535">
        <v>17.57</v>
      </c>
      <c r="E515" s="536">
        <v>0.21460000000000001</v>
      </c>
      <c r="F515" s="535">
        <v>14.09</v>
      </c>
      <c r="G515" s="536">
        <v>0.2676</v>
      </c>
      <c r="H515" s="535">
        <v>18.66</v>
      </c>
      <c r="I515" s="536">
        <v>0</v>
      </c>
      <c r="J515" s="535">
        <v>14.54</v>
      </c>
      <c r="K515" s="536">
        <v>0.25929999999999997</v>
      </c>
      <c r="L515" s="535">
        <v>18.63</v>
      </c>
      <c r="M515" s="536">
        <v>0</v>
      </c>
      <c r="N515" s="535">
        <v>16.77</v>
      </c>
      <c r="O515" s="536">
        <v>0.2248</v>
      </c>
      <c r="P515" s="535">
        <v>17.3</v>
      </c>
      <c r="Q515" s="536">
        <v>0.21790000000000001</v>
      </c>
      <c r="R515" s="535">
        <v>18.71</v>
      </c>
    </row>
    <row r="516" spans="1:18" ht="12.75">
      <c r="A516" s="145">
        <v>105355</v>
      </c>
      <c r="B516" s="102" t="s">
        <v>22188</v>
      </c>
      <c r="C516" s="145" t="s">
        <v>2</v>
      </c>
      <c r="D516" s="535">
        <v>165.98</v>
      </c>
      <c r="E516" s="536">
        <v>0.24310000000000001</v>
      </c>
      <c r="F516" s="535">
        <v>135.51</v>
      </c>
      <c r="G516" s="536">
        <v>0.29780000000000001</v>
      </c>
      <c r="H516" s="535">
        <v>176.13</v>
      </c>
      <c r="I516" s="536">
        <v>0.2291</v>
      </c>
      <c r="J516" s="535">
        <v>137.59</v>
      </c>
      <c r="K516" s="536">
        <v>0.29330000000000001</v>
      </c>
      <c r="L516" s="535">
        <v>176.03</v>
      </c>
      <c r="M516" s="536">
        <v>0</v>
      </c>
      <c r="N516" s="535">
        <v>161.07</v>
      </c>
      <c r="O516" s="536">
        <v>0.2505</v>
      </c>
      <c r="P516" s="535">
        <v>168.43</v>
      </c>
      <c r="Q516" s="536">
        <v>0.23960000000000001</v>
      </c>
      <c r="R516" s="535">
        <v>183.61</v>
      </c>
    </row>
    <row r="517" spans="1:18" ht="12.75">
      <c r="A517" s="145">
        <v>105391</v>
      </c>
      <c r="B517" s="102" t="s">
        <v>22189</v>
      </c>
      <c r="C517" s="145" t="s">
        <v>2</v>
      </c>
      <c r="D517" s="535">
        <v>134.88999999999999</v>
      </c>
      <c r="E517" s="536">
        <v>0.19420000000000001</v>
      </c>
      <c r="F517" s="535">
        <v>109.1</v>
      </c>
      <c r="G517" s="536">
        <v>0.24010000000000001</v>
      </c>
      <c r="H517" s="535">
        <v>142.27000000000001</v>
      </c>
      <c r="I517" s="536">
        <v>0.1842</v>
      </c>
      <c r="J517" s="535">
        <v>110.73</v>
      </c>
      <c r="K517" s="536">
        <v>0.2366</v>
      </c>
      <c r="L517" s="535">
        <v>142.44</v>
      </c>
      <c r="M517" s="536">
        <v>0</v>
      </c>
      <c r="N517" s="535">
        <v>130.24</v>
      </c>
      <c r="O517" s="536">
        <v>0.20119999999999999</v>
      </c>
      <c r="P517" s="535">
        <v>138.08000000000001</v>
      </c>
      <c r="Q517" s="536">
        <v>0.18970000000000001</v>
      </c>
      <c r="R517" s="535">
        <v>149.79</v>
      </c>
    </row>
    <row r="518" spans="1:18" ht="12.75">
      <c r="A518" s="145">
        <v>105356</v>
      </c>
      <c r="B518" s="102" t="s">
        <v>22190</v>
      </c>
      <c r="C518" s="145" t="s">
        <v>2</v>
      </c>
      <c r="D518" s="535">
        <v>185.36</v>
      </c>
      <c r="E518" s="536">
        <v>0.24030000000000001</v>
      </c>
      <c r="F518" s="535">
        <v>151.25</v>
      </c>
      <c r="G518" s="536">
        <v>0.29449999999999998</v>
      </c>
      <c r="H518" s="535">
        <v>196.71</v>
      </c>
      <c r="I518" s="536">
        <v>0.22639999999999999</v>
      </c>
      <c r="J518" s="535">
        <v>153.54</v>
      </c>
      <c r="K518" s="536">
        <v>0.29010000000000002</v>
      </c>
      <c r="L518" s="535">
        <v>196.63</v>
      </c>
      <c r="M518" s="536">
        <v>0</v>
      </c>
      <c r="N518" s="535">
        <v>179.86</v>
      </c>
      <c r="O518" s="536">
        <v>0.24759999999999999</v>
      </c>
      <c r="P518" s="535">
        <v>188.25</v>
      </c>
      <c r="Q518" s="536">
        <v>0.2366</v>
      </c>
      <c r="R518" s="535">
        <v>205.19</v>
      </c>
    </row>
    <row r="519" spans="1:18" ht="12.75">
      <c r="A519" s="145">
        <v>105345</v>
      </c>
      <c r="B519" s="102" t="s">
        <v>22191</v>
      </c>
      <c r="C519" s="145" t="s">
        <v>2</v>
      </c>
      <c r="D519" s="535">
        <v>150.88</v>
      </c>
      <c r="E519" s="536">
        <v>0.19170000000000001</v>
      </c>
      <c r="F519" s="535">
        <v>121.95</v>
      </c>
      <c r="G519" s="536">
        <v>0.23719999999999999</v>
      </c>
      <c r="H519" s="535">
        <v>159.15</v>
      </c>
      <c r="I519" s="536">
        <v>0.18179999999999999</v>
      </c>
      <c r="J519" s="535">
        <v>123.78</v>
      </c>
      <c r="K519" s="536">
        <v>0.23369999999999999</v>
      </c>
      <c r="L519" s="535">
        <v>159.36000000000001</v>
      </c>
      <c r="M519" s="536">
        <v>0</v>
      </c>
      <c r="N519" s="535">
        <v>145.66999999999999</v>
      </c>
      <c r="O519" s="536">
        <v>0.1986</v>
      </c>
      <c r="P519" s="535">
        <v>154.55000000000001</v>
      </c>
      <c r="Q519" s="536">
        <v>0.18720000000000001</v>
      </c>
      <c r="R519" s="535">
        <v>167.65</v>
      </c>
    </row>
    <row r="520" spans="1:18" ht="12.75">
      <c r="A520" s="145">
        <v>105367</v>
      </c>
      <c r="B520" s="102" t="s">
        <v>22192</v>
      </c>
      <c r="C520" s="145" t="s">
        <v>2</v>
      </c>
      <c r="D520" s="535">
        <v>36.85</v>
      </c>
      <c r="E520" s="536">
        <v>0</v>
      </c>
      <c r="F520" s="535">
        <v>29.28</v>
      </c>
      <c r="G520" s="536">
        <v>0</v>
      </c>
      <c r="H520" s="535">
        <v>40.18</v>
      </c>
      <c r="I520" s="536">
        <v>0</v>
      </c>
      <c r="J520" s="535">
        <v>28.61</v>
      </c>
      <c r="K520" s="536">
        <v>0</v>
      </c>
      <c r="L520" s="535">
        <v>40.14</v>
      </c>
      <c r="M520" s="536">
        <v>0</v>
      </c>
      <c r="N520" s="535">
        <v>36.200000000000003</v>
      </c>
      <c r="O520" s="536">
        <v>0</v>
      </c>
      <c r="P520" s="535">
        <v>39.86</v>
      </c>
      <c r="Q520" s="536">
        <v>0</v>
      </c>
      <c r="R520" s="535">
        <v>43.38</v>
      </c>
    </row>
    <row r="521" spans="1:18" ht="12.75">
      <c r="A521" s="145">
        <v>105371</v>
      </c>
      <c r="B521" s="102" t="s">
        <v>22193</v>
      </c>
      <c r="C521" s="145" t="s">
        <v>2</v>
      </c>
      <c r="D521" s="535">
        <v>30.63</v>
      </c>
      <c r="E521" s="536">
        <v>0</v>
      </c>
      <c r="F521" s="535">
        <v>24.25</v>
      </c>
      <c r="G521" s="536">
        <v>0</v>
      </c>
      <c r="H521" s="535">
        <v>33.119999999999997</v>
      </c>
      <c r="I521" s="536">
        <v>0</v>
      </c>
      <c r="J521" s="535">
        <v>23.85</v>
      </c>
      <c r="K521" s="536">
        <v>0</v>
      </c>
      <c r="L521" s="535">
        <v>33.119999999999997</v>
      </c>
      <c r="M521" s="536">
        <v>0</v>
      </c>
      <c r="N521" s="535">
        <v>29.9</v>
      </c>
      <c r="O521" s="536">
        <v>0</v>
      </c>
      <c r="P521" s="535">
        <v>33.01</v>
      </c>
      <c r="Q521" s="536">
        <v>0</v>
      </c>
      <c r="R521" s="535">
        <v>35.85</v>
      </c>
    </row>
    <row r="522" spans="1:18" ht="12.75">
      <c r="A522" s="145">
        <v>105365</v>
      </c>
      <c r="B522" s="102" t="s">
        <v>22194</v>
      </c>
      <c r="C522" s="145" t="s">
        <v>2</v>
      </c>
      <c r="D522" s="535">
        <v>25.9</v>
      </c>
      <c r="E522" s="536">
        <v>0</v>
      </c>
      <c r="F522" s="535">
        <v>20.72</v>
      </c>
      <c r="G522" s="536">
        <v>0</v>
      </c>
      <c r="H522" s="535">
        <v>28.68</v>
      </c>
      <c r="I522" s="536">
        <v>0</v>
      </c>
      <c r="J522" s="535">
        <v>20</v>
      </c>
      <c r="K522" s="536">
        <v>0</v>
      </c>
      <c r="L522" s="535">
        <v>28.6</v>
      </c>
      <c r="M522" s="536">
        <v>0</v>
      </c>
      <c r="N522" s="535">
        <v>25.72</v>
      </c>
      <c r="O522" s="536">
        <v>0</v>
      </c>
      <c r="P522" s="535">
        <v>28.2</v>
      </c>
      <c r="Q522" s="536">
        <v>0</v>
      </c>
      <c r="R522" s="535">
        <v>30.82</v>
      </c>
    </row>
    <row r="523" spans="1:18" ht="12.75">
      <c r="A523" s="145">
        <v>105386</v>
      </c>
      <c r="B523" s="102" t="s">
        <v>22195</v>
      </c>
      <c r="C523" s="145" t="s">
        <v>2</v>
      </c>
      <c r="D523" s="535">
        <v>21.34</v>
      </c>
      <c r="E523" s="536">
        <v>0</v>
      </c>
      <c r="F523" s="535">
        <v>17.04</v>
      </c>
      <c r="G523" s="536">
        <v>0</v>
      </c>
      <c r="H523" s="535">
        <v>23.51</v>
      </c>
      <c r="I523" s="536">
        <v>0</v>
      </c>
      <c r="J523" s="535">
        <v>16.510000000000002</v>
      </c>
      <c r="K523" s="536">
        <v>0</v>
      </c>
      <c r="L523" s="535">
        <v>23.46</v>
      </c>
      <c r="M523" s="536">
        <v>0</v>
      </c>
      <c r="N523" s="535">
        <v>21.11</v>
      </c>
      <c r="O523" s="536">
        <v>0</v>
      </c>
      <c r="P523" s="535">
        <v>23.17</v>
      </c>
      <c r="Q523" s="536">
        <v>0</v>
      </c>
      <c r="R523" s="535">
        <v>25.29</v>
      </c>
    </row>
    <row r="524" spans="1:18" ht="12.75">
      <c r="A524" s="145">
        <v>105366</v>
      </c>
      <c r="B524" s="102" t="s">
        <v>22196</v>
      </c>
      <c r="C524" s="145" t="s">
        <v>2</v>
      </c>
      <c r="D524" s="535">
        <v>31.59</v>
      </c>
      <c r="E524" s="536">
        <v>0</v>
      </c>
      <c r="F524" s="535">
        <v>25.15</v>
      </c>
      <c r="G524" s="536">
        <v>0</v>
      </c>
      <c r="H524" s="535">
        <v>34.58</v>
      </c>
      <c r="I524" s="536">
        <v>0</v>
      </c>
      <c r="J524" s="535">
        <v>24.49</v>
      </c>
      <c r="K524" s="536">
        <v>0</v>
      </c>
      <c r="L524" s="535">
        <v>34.54</v>
      </c>
      <c r="M524" s="536">
        <v>0</v>
      </c>
      <c r="N524" s="535">
        <v>31.11</v>
      </c>
      <c r="O524" s="536">
        <v>0</v>
      </c>
      <c r="P524" s="535">
        <v>34.229999999999997</v>
      </c>
      <c r="Q524" s="536">
        <v>0</v>
      </c>
      <c r="R524" s="535">
        <v>37.29</v>
      </c>
    </row>
    <row r="525" spans="1:18" ht="12.75">
      <c r="A525" s="145">
        <v>105387</v>
      </c>
      <c r="B525" s="102" t="s">
        <v>22197</v>
      </c>
      <c r="C525" s="145" t="s">
        <v>2</v>
      </c>
      <c r="D525" s="535">
        <v>26.2</v>
      </c>
      <c r="E525" s="536">
        <v>0</v>
      </c>
      <c r="F525" s="535">
        <v>20.78</v>
      </c>
      <c r="G525" s="536">
        <v>0</v>
      </c>
      <c r="H525" s="535">
        <v>28.45</v>
      </c>
      <c r="I525" s="536">
        <v>0</v>
      </c>
      <c r="J525" s="535">
        <v>20.36</v>
      </c>
      <c r="K525" s="536">
        <v>0</v>
      </c>
      <c r="L525" s="535">
        <v>28.45</v>
      </c>
      <c r="M525" s="536">
        <v>0</v>
      </c>
      <c r="N525" s="535">
        <v>25.66</v>
      </c>
      <c r="O525" s="536">
        <v>0</v>
      </c>
      <c r="P525" s="535">
        <v>28.29</v>
      </c>
      <c r="Q525" s="536">
        <v>0</v>
      </c>
      <c r="R525" s="535">
        <v>30.77</v>
      </c>
    </row>
    <row r="526" spans="1:18" ht="12.75">
      <c r="A526" s="145">
        <v>97177</v>
      </c>
      <c r="B526" s="102" t="s">
        <v>22198</v>
      </c>
      <c r="C526" s="145" t="s">
        <v>1</v>
      </c>
      <c r="D526" s="535">
        <v>74.69</v>
      </c>
      <c r="E526" s="536">
        <v>0.1512</v>
      </c>
      <c r="F526" s="535">
        <v>74.760000000000005</v>
      </c>
      <c r="G526" s="536">
        <v>0.151</v>
      </c>
      <c r="H526" s="535">
        <v>89.68</v>
      </c>
      <c r="I526" s="536">
        <v>0.30640000000000001</v>
      </c>
      <c r="J526" s="535">
        <v>63.94</v>
      </c>
      <c r="K526" s="536">
        <v>0.17660000000000001</v>
      </c>
      <c r="L526" s="535">
        <v>86.48</v>
      </c>
      <c r="M526" s="536">
        <v>0</v>
      </c>
      <c r="N526" s="535">
        <v>80.95</v>
      </c>
      <c r="O526" s="536">
        <v>0.13950000000000001</v>
      </c>
      <c r="P526" s="535">
        <v>81.27</v>
      </c>
      <c r="Q526" s="536">
        <v>0.1389</v>
      </c>
      <c r="R526" s="535">
        <v>84.24</v>
      </c>
    </row>
    <row r="527" spans="1:18" ht="12.75">
      <c r="A527" s="145">
        <v>97187</v>
      </c>
      <c r="B527" s="102" t="s">
        <v>22199</v>
      </c>
      <c r="C527" s="145" t="s">
        <v>1</v>
      </c>
      <c r="D527" s="535">
        <v>66.59</v>
      </c>
      <c r="E527" s="536">
        <v>0.1101</v>
      </c>
      <c r="F527" s="535">
        <v>67.86</v>
      </c>
      <c r="G527" s="536">
        <v>0.108</v>
      </c>
      <c r="H527" s="535">
        <v>80.91</v>
      </c>
      <c r="I527" s="536">
        <v>0.29070000000000001</v>
      </c>
      <c r="J527" s="535">
        <v>56.89</v>
      </c>
      <c r="K527" s="536">
        <v>0.1288</v>
      </c>
      <c r="L527" s="535">
        <v>77.77</v>
      </c>
      <c r="M527" s="536">
        <v>0</v>
      </c>
      <c r="N527" s="535">
        <v>72.94</v>
      </c>
      <c r="O527" s="536">
        <v>0.10050000000000001</v>
      </c>
      <c r="P527" s="535">
        <v>73.45</v>
      </c>
      <c r="Q527" s="536">
        <v>9.98E-2</v>
      </c>
      <c r="R527" s="535">
        <v>75.52</v>
      </c>
    </row>
    <row r="528" spans="1:18" ht="12.75">
      <c r="A528" s="145">
        <v>97178</v>
      </c>
      <c r="B528" s="102" t="s">
        <v>22200</v>
      </c>
      <c r="C528" s="145" t="s">
        <v>1</v>
      </c>
      <c r="D528" s="535">
        <v>90.91</v>
      </c>
      <c r="E528" s="536">
        <v>0.14660000000000001</v>
      </c>
      <c r="F528" s="535">
        <v>90.72</v>
      </c>
      <c r="G528" s="536">
        <v>0.1469</v>
      </c>
      <c r="H528" s="535">
        <v>109.14</v>
      </c>
      <c r="I528" s="536">
        <v>0.30020000000000002</v>
      </c>
      <c r="J528" s="535">
        <v>77.63</v>
      </c>
      <c r="K528" s="536">
        <v>0.17169999999999999</v>
      </c>
      <c r="L528" s="535">
        <v>105.33</v>
      </c>
      <c r="M528" s="536">
        <v>0</v>
      </c>
      <c r="N528" s="535">
        <v>98.47</v>
      </c>
      <c r="O528" s="536">
        <v>0.13539999999999999</v>
      </c>
      <c r="P528" s="535">
        <v>99.05</v>
      </c>
      <c r="Q528" s="536">
        <v>0.1346</v>
      </c>
      <c r="R528" s="535">
        <v>102.79</v>
      </c>
    </row>
    <row r="529" spans="1:18" ht="12.75">
      <c r="A529" s="145">
        <v>97188</v>
      </c>
      <c r="B529" s="102" t="s">
        <v>22201</v>
      </c>
      <c r="C529" s="145" t="s">
        <v>1</v>
      </c>
      <c r="D529" s="535">
        <v>81.17</v>
      </c>
      <c r="E529" s="536">
        <v>0.1067</v>
      </c>
      <c r="F529" s="535">
        <v>82.41</v>
      </c>
      <c r="G529" s="536">
        <v>0.1051</v>
      </c>
      <c r="H529" s="535">
        <v>98.56</v>
      </c>
      <c r="I529" s="536">
        <v>0.28499999999999998</v>
      </c>
      <c r="J529" s="535">
        <v>69.16</v>
      </c>
      <c r="K529" s="536">
        <v>0.12520000000000001</v>
      </c>
      <c r="L529" s="535">
        <v>94.85</v>
      </c>
      <c r="M529" s="536">
        <v>0</v>
      </c>
      <c r="N529" s="535">
        <v>88.84</v>
      </c>
      <c r="O529" s="536">
        <v>9.7500000000000003E-2</v>
      </c>
      <c r="P529" s="535">
        <v>89.61</v>
      </c>
      <c r="Q529" s="536">
        <v>9.6600000000000005E-2</v>
      </c>
      <c r="R529" s="535">
        <v>92.27</v>
      </c>
    </row>
    <row r="530" spans="1:18" ht="12.75">
      <c r="A530" s="145">
        <v>97179</v>
      </c>
      <c r="B530" s="102" t="s">
        <v>22202</v>
      </c>
      <c r="C530" s="145" t="s">
        <v>1</v>
      </c>
      <c r="D530" s="535">
        <v>107.16</v>
      </c>
      <c r="E530" s="536">
        <v>0.1434</v>
      </c>
      <c r="F530" s="535">
        <v>106.69</v>
      </c>
      <c r="G530" s="536">
        <v>0.14410000000000001</v>
      </c>
      <c r="H530" s="535">
        <v>128.6</v>
      </c>
      <c r="I530" s="536">
        <v>0.29580000000000001</v>
      </c>
      <c r="J530" s="535">
        <v>91.36</v>
      </c>
      <c r="K530" s="536">
        <v>0.16819999999999999</v>
      </c>
      <c r="L530" s="535">
        <v>124.19</v>
      </c>
      <c r="M530" s="536">
        <v>0</v>
      </c>
      <c r="N530" s="535">
        <v>116.03</v>
      </c>
      <c r="O530" s="536">
        <v>0.13250000000000001</v>
      </c>
      <c r="P530" s="535">
        <v>116.83</v>
      </c>
      <c r="Q530" s="536">
        <v>0.13159999999999999</v>
      </c>
      <c r="R530" s="535">
        <v>121.34</v>
      </c>
    </row>
    <row r="531" spans="1:18" ht="12.75">
      <c r="A531" s="145">
        <v>97189</v>
      </c>
      <c r="B531" s="102" t="s">
        <v>22203</v>
      </c>
      <c r="C531" s="145" t="s">
        <v>1</v>
      </c>
      <c r="D531" s="535">
        <v>95.76</v>
      </c>
      <c r="E531" s="536">
        <v>0.1042</v>
      </c>
      <c r="F531" s="535">
        <v>96.98</v>
      </c>
      <c r="G531" s="536">
        <v>0.10290000000000001</v>
      </c>
      <c r="H531" s="535">
        <v>116.22</v>
      </c>
      <c r="I531" s="536">
        <v>0.28089999999999998</v>
      </c>
      <c r="J531" s="535">
        <v>81.47</v>
      </c>
      <c r="K531" s="536">
        <v>0.1225</v>
      </c>
      <c r="L531" s="535">
        <v>111.92</v>
      </c>
      <c r="M531" s="536">
        <v>0</v>
      </c>
      <c r="N531" s="535">
        <v>104.73</v>
      </c>
      <c r="O531" s="536">
        <v>9.5299999999999996E-2</v>
      </c>
      <c r="P531" s="535">
        <v>105.76</v>
      </c>
      <c r="Q531" s="536">
        <v>9.4399999999999998E-2</v>
      </c>
      <c r="R531" s="535">
        <v>109</v>
      </c>
    </row>
    <row r="532" spans="1:18" ht="12.75">
      <c r="A532" s="145">
        <v>97180</v>
      </c>
      <c r="B532" s="102" t="s">
        <v>22204</v>
      </c>
      <c r="C532" s="145" t="s">
        <v>1</v>
      </c>
      <c r="D532" s="535">
        <v>123.4</v>
      </c>
      <c r="E532" s="536">
        <v>0.1411</v>
      </c>
      <c r="F532" s="535">
        <v>122.63</v>
      </c>
      <c r="G532" s="536">
        <v>0.14199999999999999</v>
      </c>
      <c r="H532" s="535">
        <v>148.07</v>
      </c>
      <c r="I532" s="536">
        <v>0.29260000000000003</v>
      </c>
      <c r="J532" s="535">
        <v>105.06</v>
      </c>
      <c r="K532" s="536">
        <v>0.16569999999999999</v>
      </c>
      <c r="L532" s="535">
        <v>143.03</v>
      </c>
      <c r="M532" s="536">
        <v>0</v>
      </c>
      <c r="N532" s="535">
        <v>133.57</v>
      </c>
      <c r="O532" s="536">
        <v>0.1303</v>
      </c>
      <c r="P532" s="535">
        <v>134.6</v>
      </c>
      <c r="Q532" s="536">
        <v>0.1293</v>
      </c>
      <c r="R532" s="535">
        <v>139.88</v>
      </c>
    </row>
    <row r="533" spans="1:18" ht="12.75">
      <c r="A533" s="145">
        <v>97190</v>
      </c>
      <c r="B533" s="102" t="s">
        <v>22205</v>
      </c>
      <c r="C533" s="145" t="s">
        <v>1</v>
      </c>
      <c r="D533" s="535">
        <v>110.34</v>
      </c>
      <c r="E533" s="536">
        <v>0.1024</v>
      </c>
      <c r="F533" s="535">
        <v>111.53</v>
      </c>
      <c r="G533" s="536">
        <v>0.1013</v>
      </c>
      <c r="H533" s="535">
        <v>133.88</v>
      </c>
      <c r="I533" s="536">
        <v>0.27789999999999998</v>
      </c>
      <c r="J533" s="535">
        <v>93.75</v>
      </c>
      <c r="K533" s="536">
        <v>0.1205</v>
      </c>
      <c r="L533" s="535">
        <v>128.97</v>
      </c>
      <c r="M533" s="536">
        <v>0</v>
      </c>
      <c r="N533" s="535">
        <v>120.64</v>
      </c>
      <c r="O533" s="536">
        <v>9.3700000000000006E-2</v>
      </c>
      <c r="P533" s="535">
        <v>121.91</v>
      </c>
      <c r="Q533" s="536">
        <v>9.2700000000000005E-2</v>
      </c>
      <c r="R533" s="535">
        <v>125.73</v>
      </c>
    </row>
    <row r="534" spans="1:18" ht="12.75">
      <c r="A534" s="145">
        <v>97181</v>
      </c>
      <c r="B534" s="102" t="s">
        <v>22206</v>
      </c>
      <c r="C534" s="145" t="s">
        <v>1</v>
      </c>
      <c r="D534" s="535">
        <v>139.62</v>
      </c>
      <c r="E534" s="536">
        <v>0.13930000000000001</v>
      </c>
      <c r="F534" s="535">
        <v>138.59</v>
      </c>
      <c r="G534" s="536">
        <v>0.14030000000000001</v>
      </c>
      <c r="H534" s="535">
        <v>167.53</v>
      </c>
      <c r="I534" s="536">
        <v>0.29010000000000002</v>
      </c>
      <c r="J534" s="535">
        <v>118.77</v>
      </c>
      <c r="K534" s="536">
        <v>0.1638</v>
      </c>
      <c r="L534" s="535">
        <v>161.88</v>
      </c>
      <c r="M534" s="536">
        <v>0</v>
      </c>
      <c r="N534" s="535">
        <v>151.09</v>
      </c>
      <c r="O534" s="536">
        <v>0.12870000000000001</v>
      </c>
      <c r="P534" s="535">
        <v>152.38999999999999</v>
      </c>
      <c r="Q534" s="536">
        <v>0.12759999999999999</v>
      </c>
      <c r="R534" s="535">
        <v>158.41</v>
      </c>
    </row>
    <row r="535" spans="1:18" ht="12.75">
      <c r="A535" s="145">
        <v>97191</v>
      </c>
      <c r="B535" s="102" t="s">
        <v>22207</v>
      </c>
      <c r="C535" s="145" t="s">
        <v>1</v>
      </c>
      <c r="D535" s="535">
        <v>124.92</v>
      </c>
      <c r="E535" s="536">
        <v>0.1011</v>
      </c>
      <c r="F535" s="535">
        <v>126.08</v>
      </c>
      <c r="G535" s="536">
        <v>0.1002</v>
      </c>
      <c r="H535" s="535">
        <v>151.54</v>
      </c>
      <c r="I535" s="536">
        <v>0.2757</v>
      </c>
      <c r="J535" s="535">
        <v>106.05</v>
      </c>
      <c r="K535" s="536">
        <v>0.1191</v>
      </c>
      <c r="L535" s="535">
        <v>146.01</v>
      </c>
      <c r="M535" s="536">
        <v>0</v>
      </c>
      <c r="N535" s="535">
        <v>136.53</v>
      </c>
      <c r="O535" s="536">
        <v>9.2499999999999999E-2</v>
      </c>
      <c r="P535" s="535">
        <v>138.07</v>
      </c>
      <c r="Q535" s="536">
        <v>9.1499999999999998E-2</v>
      </c>
      <c r="R535" s="535">
        <v>142.44</v>
      </c>
    </row>
    <row r="536" spans="1:18" ht="12.75">
      <c r="A536" s="145">
        <v>97182</v>
      </c>
      <c r="B536" s="102" t="s">
        <v>22208</v>
      </c>
      <c r="C536" s="145" t="s">
        <v>1</v>
      </c>
      <c r="D536" s="535">
        <v>160.44999999999999</v>
      </c>
      <c r="E536" s="536">
        <v>0.15160000000000001</v>
      </c>
      <c r="F536" s="535">
        <v>158.80000000000001</v>
      </c>
      <c r="G536" s="536">
        <v>0.1532</v>
      </c>
      <c r="H536" s="535">
        <v>191.35</v>
      </c>
      <c r="I536" s="536">
        <v>0.2964</v>
      </c>
      <c r="J536" s="535">
        <v>136.81</v>
      </c>
      <c r="K536" s="536">
        <v>0.17780000000000001</v>
      </c>
      <c r="L536" s="535">
        <v>184.92</v>
      </c>
      <c r="M536" s="536">
        <v>0</v>
      </c>
      <c r="N536" s="535">
        <v>172.9</v>
      </c>
      <c r="O536" s="536">
        <v>0.14069999999999999</v>
      </c>
      <c r="P536" s="535">
        <v>174.38</v>
      </c>
      <c r="Q536" s="536">
        <v>0.13950000000000001</v>
      </c>
      <c r="R536" s="535">
        <v>181.21</v>
      </c>
    </row>
    <row r="537" spans="1:18" ht="12.75">
      <c r="A537" s="145">
        <v>97192</v>
      </c>
      <c r="B537" s="102" t="s">
        <v>22209</v>
      </c>
      <c r="C537" s="145" t="s">
        <v>1</v>
      </c>
      <c r="D537" s="535">
        <v>143.09</v>
      </c>
      <c r="E537" s="536">
        <v>0.1104</v>
      </c>
      <c r="F537" s="535">
        <v>143.9</v>
      </c>
      <c r="G537" s="536">
        <v>0.10979999999999999</v>
      </c>
      <c r="H537" s="535">
        <v>172.56</v>
      </c>
      <c r="I537" s="536">
        <v>0.27929999999999999</v>
      </c>
      <c r="J537" s="535">
        <v>121.67</v>
      </c>
      <c r="K537" s="536">
        <v>0.12989999999999999</v>
      </c>
      <c r="L537" s="535">
        <v>166.29</v>
      </c>
      <c r="M537" s="536">
        <v>0</v>
      </c>
      <c r="N537" s="535">
        <v>155.69999999999999</v>
      </c>
      <c r="O537" s="536">
        <v>0.10150000000000001</v>
      </c>
      <c r="P537" s="535">
        <v>157.44</v>
      </c>
      <c r="Q537" s="536">
        <v>0.1004</v>
      </c>
      <c r="R537" s="535">
        <v>162.43</v>
      </c>
    </row>
    <row r="538" spans="1:18" ht="12.75">
      <c r="A538" s="145">
        <v>97173</v>
      </c>
      <c r="B538" s="102" t="s">
        <v>22210</v>
      </c>
      <c r="C538" s="145" t="s">
        <v>1</v>
      </c>
      <c r="D538" s="535">
        <v>42.22</v>
      </c>
      <c r="E538" s="536">
        <v>0.17080000000000001</v>
      </c>
      <c r="F538" s="535">
        <v>42.85</v>
      </c>
      <c r="G538" s="536">
        <v>0.16830000000000001</v>
      </c>
      <c r="H538" s="535">
        <v>50.74</v>
      </c>
      <c r="I538" s="536">
        <v>0.3337</v>
      </c>
      <c r="J538" s="535">
        <v>36.51</v>
      </c>
      <c r="K538" s="536">
        <v>0.19750000000000001</v>
      </c>
      <c r="L538" s="535">
        <v>48.79</v>
      </c>
      <c r="M538" s="536">
        <v>0</v>
      </c>
      <c r="N538" s="535">
        <v>45.86</v>
      </c>
      <c r="O538" s="536">
        <v>0.15720000000000001</v>
      </c>
      <c r="P538" s="535">
        <v>45.71</v>
      </c>
      <c r="Q538" s="536">
        <v>0.15770000000000001</v>
      </c>
      <c r="R538" s="535">
        <v>47.16</v>
      </c>
    </row>
    <row r="539" spans="1:18" ht="12.75">
      <c r="A539" s="145">
        <v>97183</v>
      </c>
      <c r="B539" s="102" t="s">
        <v>22211</v>
      </c>
      <c r="C539" s="145" t="s">
        <v>1</v>
      </c>
      <c r="D539" s="535">
        <v>37.44</v>
      </c>
      <c r="E539" s="536">
        <v>0.125</v>
      </c>
      <c r="F539" s="535">
        <v>38.75</v>
      </c>
      <c r="G539" s="536">
        <v>0.1208</v>
      </c>
      <c r="H539" s="535">
        <v>45.59</v>
      </c>
      <c r="I539" s="536">
        <v>0.31590000000000001</v>
      </c>
      <c r="J539" s="535">
        <v>32.299999999999997</v>
      </c>
      <c r="K539" s="536">
        <v>0.1449</v>
      </c>
      <c r="L539" s="535">
        <v>43.69</v>
      </c>
      <c r="M539" s="536">
        <v>0</v>
      </c>
      <c r="N539" s="535">
        <v>41.15</v>
      </c>
      <c r="O539" s="536">
        <v>0.1137</v>
      </c>
      <c r="P539" s="535">
        <v>41.15</v>
      </c>
      <c r="Q539" s="536">
        <v>0.1137</v>
      </c>
      <c r="R539" s="535">
        <v>42.08</v>
      </c>
    </row>
    <row r="540" spans="1:18" ht="12.75">
      <c r="A540" s="145">
        <v>97174</v>
      </c>
      <c r="B540" s="102" t="s">
        <v>22212</v>
      </c>
      <c r="C540" s="145" t="s">
        <v>1</v>
      </c>
      <c r="D540" s="535">
        <v>50.33</v>
      </c>
      <c r="E540" s="536">
        <v>0.1633</v>
      </c>
      <c r="F540" s="535">
        <v>50.83</v>
      </c>
      <c r="G540" s="536">
        <v>0.16170000000000001</v>
      </c>
      <c r="H540" s="535">
        <v>60.47</v>
      </c>
      <c r="I540" s="536">
        <v>0.32329999999999998</v>
      </c>
      <c r="J540" s="535">
        <v>43.36</v>
      </c>
      <c r="K540" s="536">
        <v>0.18959999999999999</v>
      </c>
      <c r="L540" s="535">
        <v>58.2</v>
      </c>
      <c r="M540" s="536">
        <v>0</v>
      </c>
      <c r="N540" s="535">
        <v>54.64</v>
      </c>
      <c r="O540" s="536">
        <v>0.15040000000000001</v>
      </c>
      <c r="P540" s="535">
        <v>54.6</v>
      </c>
      <c r="Q540" s="536">
        <v>0.15049999999999999</v>
      </c>
      <c r="R540" s="535">
        <v>56.44</v>
      </c>
    </row>
    <row r="541" spans="1:18" ht="12.75">
      <c r="A541" s="145">
        <v>97184</v>
      </c>
      <c r="B541" s="102" t="s">
        <v>22213</v>
      </c>
      <c r="C541" s="145" t="s">
        <v>1</v>
      </c>
      <c r="D541" s="535">
        <v>44.72</v>
      </c>
      <c r="E541" s="536">
        <v>0.11940000000000001</v>
      </c>
      <c r="F541" s="535">
        <v>46.02</v>
      </c>
      <c r="G541" s="536">
        <v>0.11600000000000001</v>
      </c>
      <c r="H541" s="535">
        <v>54.4</v>
      </c>
      <c r="I541" s="536">
        <v>0.30640000000000001</v>
      </c>
      <c r="J541" s="535">
        <v>38.44</v>
      </c>
      <c r="K541" s="536">
        <v>0.1389</v>
      </c>
      <c r="L541" s="535">
        <v>52.2</v>
      </c>
      <c r="M541" s="536">
        <v>0</v>
      </c>
      <c r="N541" s="535">
        <v>49.1</v>
      </c>
      <c r="O541" s="536">
        <v>0.10879999999999999</v>
      </c>
      <c r="P541" s="535">
        <v>49.22</v>
      </c>
      <c r="Q541" s="536">
        <v>0.1085</v>
      </c>
      <c r="R541" s="535">
        <v>50.44</v>
      </c>
    </row>
    <row r="542" spans="1:18" ht="12.75">
      <c r="A542" s="145">
        <v>97175</v>
      </c>
      <c r="B542" s="102" t="s">
        <v>22214</v>
      </c>
      <c r="C542" s="145" t="s">
        <v>1</v>
      </c>
      <c r="D542" s="535">
        <v>58.44</v>
      </c>
      <c r="E542" s="536">
        <v>0.1583</v>
      </c>
      <c r="F542" s="535">
        <v>58.81</v>
      </c>
      <c r="G542" s="536">
        <v>0.1573</v>
      </c>
      <c r="H542" s="535">
        <v>70.19</v>
      </c>
      <c r="I542" s="536">
        <v>0.31630000000000003</v>
      </c>
      <c r="J542" s="535">
        <v>50.21</v>
      </c>
      <c r="K542" s="536">
        <v>0.1842</v>
      </c>
      <c r="L542" s="535">
        <v>67.62</v>
      </c>
      <c r="M542" s="536">
        <v>0</v>
      </c>
      <c r="N542" s="535">
        <v>63.39</v>
      </c>
      <c r="O542" s="536">
        <v>0.1459</v>
      </c>
      <c r="P542" s="535">
        <v>63.48</v>
      </c>
      <c r="Q542" s="536">
        <v>0.1457</v>
      </c>
      <c r="R542" s="535">
        <v>65.709999999999994</v>
      </c>
    </row>
    <row r="543" spans="1:18" ht="12.75">
      <c r="A543" s="145">
        <v>97185</v>
      </c>
      <c r="B543" s="102" t="s">
        <v>22215</v>
      </c>
      <c r="C543" s="145" t="s">
        <v>1</v>
      </c>
      <c r="D543" s="535">
        <v>52</v>
      </c>
      <c r="E543" s="536">
        <v>0.1154</v>
      </c>
      <c r="F543" s="535">
        <v>53.3</v>
      </c>
      <c r="G543" s="536">
        <v>0.11260000000000001</v>
      </c>
      <c r="H543" s="535">
        <v>63.23</v>
      </c>
      <c r="I543" s="536">
        <v>0.29970000000000002</v>
      </c>
      <c r="J543" s="535">
        <v>44.58</v>
      </c>
      <c r="K543" s="536">
        <v>0.1346</v>
      </c>
      <c r="L543" s="535">
        <v>60.73</v>
      </c>
      <c r="M543" s="536">
        <v>0</v>
      </c>
      <c r="N543" s="535">
        <v>57.04</v>
      </c>
      <c r="O543" s="536">
        <v>0.1052</v>
      </c>
      <c r="P543" s="535">
        <v>57.29</v>
      </c>
      <c r="Q543" s="536">
        <v>0.1047</v>
      </c>
      <c r="R543" s="535">
        <v>58.81</v>
      </c>
    </row>
    <row r="544" spans="1:18" ht="12.75">
      <c r="A544" s="145">
        <v>97176</v>
      </c>
      <c r="B544" s="102" t="s">
        <v>22216</v>
      </c>
      <c r="C544" s="145" t="s">
        <v>1</v>
      </c>
      <c r="D544" s="535">
        <v>66.569999999999993</v>
      </c>
      <c r="E544" s="536">
        <v>0.15429999999999999</v>
      </c>
      <c r="F544" s="535">
        <v>66.8</v>
      </c>
      <c r="G544" s="536">
        <v>0.1537</v>
      </c>
      <c r="H544" s="535">
        <v>79.94</v>
      </c>
      <c r="I544" s="536">
        <v>0.31069999999999998</v>
      </c>
      <c r="J544" s="535">
        <v>57.08</v>
      </c>
      <c r="K544" s="536">
        <v>0.1799</v>
      </c>
      <c r="L544" s="535">
        <v>77.06</v>
      </c>
      <c r="M544" s="536">
        <v>0</v>
      </c>
      <c r="N544" s="535">
        <v>72.180000000000007</v>
      </c>
      <c r="O544" s="536">
        <v>0.14230000000000001</v>
      </c>
      <c r="P544" s="535">
        <v>72.39</v>
      </c>
      <c r="Q544" s="536">
        <v>0.1419</v>
      </c>
      <c r="R544" s="535">
        <v>74.98</v>
      </c>
    </row>
    <row r="545" spans="1:18" ht="12.75">
      <c r="A545" s="145">
        <v>97186</v>
      </c>
      <c r="B545" s="102" t="s">
        <v>22217</v>
      </c>
      <c r="C545" s="145" t="s">
        <v>1</v>
      </c>
      <c r="D545" s="535">
        <v>59.31</v>
      </c>
      <c r="E545" s="536">
        <v>0.1125</v>
      </c>
      <c r="F545" s="535">
        <v>60.58</v>
      </c>
      <c r="G545" s="536">
        <v>0.1101</v>
      </c>
      <c r="H545" s="535">
        <v>72.06</v>
      </c>
      <c r="I545" s="536">
        <v>0.29480000000000001</v>
      </c>
      <c r="J545" s="535">
        <v>50.72</v>
      </c>
      <c r="K545" s="536">
        <v>0.13150000000000001</v>
      </c>
      <c r="L545" s="535">
        <v>69.260000000000005</v>
      </c>
      <c r="M545" s="536">
        <v>0</v>
      </c>
      <c r="N545" s="535">
        <v>64.989999999999995</v>
      </c>
      <c r="O545" s="536">
        <v>0.1026</v>
      </c>
      <c r="P545" s="535">
        <v>65.39</v>
      </c>
      <c r="Q545" s="536">
        <v>0.10199999999999999</v>
      </c>
      <c r="R545" s="535">
        <v>67.17</v>
      </c>
    </row>
    <row r="546" spans="1:18" ht="12.75">
      <c r="A546" s="145">
        <v>97142</v>
      </c>
      <c r="B546" s="102" t="s">
        <v>22218</v>
      </c>
      <c r="C546" s="145" t="s">
        <v>1</v>
      </c>
      <c r="D546" s="535">
        <v>5.99</v>
      </c>
      <c r="E546" s="536">
        <v>0.25540000000000002</v>
      </c>
      <c r="F546" s="535">
        <v>4.8600000000000003</v>
      </c>
      <c r="G546" s="536">
        <v>0.31480000000000002</v>
      </c>
      <c r="H546" s="535">
        <v>6.6</v>
      </c>
      <c r="I546" s="536">
        <v>0</v>
      </c>
      <c r="J546" s="535">
        <v>4.95</v>
      </c>
      <c r="K546" s="536">
        <v>0.30909999999999999</v>
      </c>
      <c r="L546" s="535">
        <v>6.57</v>
      </c>
      <c r="M546" s="536">
        <v>0</v>
      </c>
      <c r="N546" s="535">
        <v>5.85</v>
      </c>
      <c r="O546" s="536">
        <v>0.26150000000000001</v>
      </c>
      <c r="P546" s="535">
        <v>5.9</v>
      </c>
      <c r="Q546" s="536">
        <v>0.25929999999999997</v>
      </c>
      <c r="R546" s="535">
        <v>6.48</v>
      </c>
    </row>
    <row r="547" spans="1:18" ht="12.75">
      <c r="A547" s="145">
        <v>97158</v>
      </c>
      <c r="B547" s="102" t="s">
        <v>22219</v>
      </c>
      <c r="C547" s="145" t="s">
        <v>1</v>
      </c>
      <c r="D547" s="535">
        <v>4.5999999999999996</v>
      </c>
      <c r="E547" s="536">
        <v>0.2152</v>
      </c>
      <c r="F547" s="535">
        <v>3.74</v>
      </c>
      <c r="G547" s="536">
        <v>0.26469999999999999</v>
      </c>
      <c r="H547" s="535">
        <v>5.04</v>
      </c>
      <c r="I547" s="536">
        <v>0</v>
      </c>
      <c r="J547" s="535">
        <v>3.78</v>
      </c>
      <c r="K547" s="536">
        <v>0.26190000000000002</v>
      </c>
      <c r="L547" s="535">
        <v>5.01</v>
      </c>
      <c r="M547" s="536">
        <v>0</v>
      </c>
      <c r="N547" s="535">
        <v>4.4800000000000004</v>
      </c>
      <c r="O547" s="536">
        <v>0.221</v>
      </c>
      <c r="P547" s="535">
        <v>4.6100000000000003</v>
      </c>
      <c r="Q547" s="536">
        <v>0.21479999999999999</v>
      </c>
      <c r="R547" s="535">
        <v>5.01</v>
      </c>
    </row>
    <row r="548" spans="1:18" ht="12.75">
      <c r="A548" s="145">
        <v>97155</v>
      </c>
      <c r="B548" s="102" t="s">
        <v>22220</v>
      </c>
      <c r="C548" s="145" t="s">
        <v>1</v>
      </c>
      <c r="D548" s="535">
        <v>46.59</v>
      </c>
      <c r="E548" s="536">
        <v>0.25480000000000003</v>
      </c>
      <c r="F548" s="535">
        <v>38.47</v>
      </c>
      <c r="G548" s="536">
        <v>0.30859999999999999</v>
      </c>
      <c r="H548" s="535">
        <v>50.62</v>
      </c>
      <c r="I548" s="536">
        <v>0.23449999999999999</v>
      </c>
      <c r="J548" s="535">
        <v>38.42</v>
      </c>
      <c r="K548" s="536">
        <v>0.309</v>
      </c>
      <c r="L548" s="535">
        <v>50.44</v>
      </c>
      <c r="M548" s="536">
        <v>0</v>
      </c>
      <c r="N548" s="535">
        <v>46</v>
      </c>
      <c r="O548" s="536">
        <v>0.25800000000000001</v>
      </c>
      <c r="P548" s="535">
        <v>47.65</v>
      </c>
      <c r="Q548" s="536">
        <v>0.24909999999999999</v>
      </c>
      <c r="R548" s="535">
        <v>52.32</v>
      </c>
    </row>
    <row r="549" spans="1:18" ht="12.75">
      <c r="A549" s="145">
        <v>97171</v>
      </c>
      <c r="B549" s="102" t="s">
        <v>22221</v>
      </c>
      <c r="C549" s="145" t="s">
        <v>1</v>
      </c>
      <c r="D549" s="535">
        <v>37.340000000000003</v>
      </c>
      <c r="E549" s="536">
        <v>0.20649999999999999</v>
      </c>
      <c r="F549" s="535">
        <v>30.62</v>
      </c>
      <c r="G549" s="536">
        <v>0.25180000000000002</v>
      </c>
      <c r="H549" s="535">
        <v>40.56</v>
      </c>
      <c r="I549" s="536">
        <v>0.19009999999999999</v>
      </c>
      <c r="J549" s="535">
        <v>30.46</v>
      </c>
      <c r="K549" s="536">
        <v>0.25309999999999999</v>
      </c>
      <c r="L549" s="535">
        <v>40.47</v>
      </c>
      <c r="M549" s="536">
        <v>0</v>
      </c>
      <c r="N549" s="535">
        <v>36.840000000000003</v>
      </c>
      <c r="O549" s="536">
        <v>0.20930000000000001</v>
      </c>
      <c r="P549" s="535">
        <v>38.619999999999997</v>
      </c>
      <c r="Q549" s="536">
        <v>0.1996</v>
      </c>
      <c r="R549" s="535">
        <v>42.27</v>
      </c>
    </row>
    <row r="550" spans="1:18" ht="12.75">
      <c r="A550" s="145">
        <v>97156</v>
      </c>
      <c r="B550" s="102" t="s">
        <v>22222</v>
      </c>
      <c r="C550" s="145" t="s">
        <v>1</v>
      </c>
      <c r="D550" s="535">
        <v>55.9</v>
      </c>
      <c r="E550" s="536">
        <v>0.24879999999999999</v>
      </c>
      <c r="F550" s="535">
        <v>46.04</v>
      </c>
      <c r="G550" s="536">
        <v>0.30209999999999998</v>
      </c>
      <c r="H550" s="535">
        <v>60.54</v>
      </c>
      <c r="I550" s="536">
        <v>0.2298</v>
      </c>
      <c r="J550" s="535">
        <v>46.09</v>
      </c>
      <c r="K550" s="536">
        <v>0.30180000000000001</v>
      </c>
      <c r="L550" s="535">
        <v>60.37</v>
      </c>
      <c r="M550" s="536">
        <v>0</v>
      </c>
      <c r="N550" s="535">
        <v>55.05</v>
      </c>
      <c r="O550" s="536">
        <v>0.25269999999999998</v>
      </c>
      <c r="P550" s="535">
        <v>57.16</v>
      </c>
      <c r="Q550" s="536">
        <v>0.24340000000000001</v>
      </c>
      <c r="R550" s="535">
        <v>62.72</v>
      </c>
    </row>
    <row r="551" spans="1:18" ht="12.75">
      <c r="A551" s="145">
        <v>97172</v>
      </c>
      <c r="B551" s="102" t="s">
        <v>22223</v>
      </c>
      <c r="C551" s="145" t="s">
        <v>1</v>
      </c>
      <c r="D551" s="535">
        <v>45.02</v>
      </c>
      <c r="E551" s="536">
        <v>0.20080000000000001</v>
      </c>
      <c r="F551" s="535">
        <v>36.81</v>
      </c>
      <c r="G551" s="536">
        <v>0.24560000000000001</v>
      </c>
      <c r="H551" s="535">
        <v>48.68</v>
      </c>
      <c r="I551" s="536">
        <v>0.1857</v>
      </c>
      <c r="J551" s="535">
        <v>36.700000000000003</v>
      </c>
      <c r="K551" s="536">
        <v>0.24629999999999999</v>
      </c>
      <c r="L551" s="535">
        <v>48.61</v>
      </c>
      <c r="M551" s="536">
        <v>0</v>
      </c>
      <c r="N551" s="535">
        <v>44.26</v>
      </c>
      <c r="O551" s="536">
        <v>0.20419999999999999</v>
      </c>
      <c r="P551" s="535">
        <v>46.52</v>
      </c>
      <c r="Q551" s="536">
        <v>0.1943</v>
      </c>
      <c r="R551" s="535">
        <v>50.86</v>
      </c>
    </row>
    <row r="552" spans="1:18" ht="12.75">
      <c r="A552" s="145">
        <v>97143</v>
      </c>
      <c r="B552" s="102" t="s">
        <v>22224</v>
      </c>
      <c r="C552" s="145" t="s">
        <v>1</v>
      </c>
      <c r="D552" s="535">
        <v>7.93</v>
      </c>
      <c r="E552" s="536">
        <v>0.22950000000000001</v>
      </c>
      <c r="F552" s="535">
        <v>6.41</v>
      </c>
      <c r="G552" s="536">
        <v>0.28389999999999999</v>
      </c>
      <c r="H552" s="535">
        <v>8.75</v>
      </c>
      <c r="I552" s="536">
        <v>0</v>
      </c>
      <c r="J552" s="535">
        <v>6.48</v>
      </c>
      <c r="K552" s="536">
        <v>0.28089999999999998</v>
      </c>
      <c r="L552" s="535">
        <v>8.7200000000000006</v>
      </c>
      <c r="M552" s="536">
        <v>0</v>
      </c>
      <c r="N552" s="535">
        <v>7.75</v>
      </c>
      <c r="O552" s="536">
        <v>0.23480000000000001</v>
      </c>
      <c r="P552" s="535">
        <v>7.91</v>
      </c>
      <c r="Q552" s="536">
        <v>0.2301</v>
      </c>
      <c r="R552" s="535">
        <v>8.68</v>
      </c>
    </row>
    <row r="553" spans="1:18" ht="12.75">
      <c r="A553" s="145">
        <v>97159</v>
      </c>
      <c r="B553" s="102" t="s">
        <v>22225</v>
      </c>
      <c r="C553" s="145" t="s">
        <v>1</v>
      </c>
      <c r="D553" s="535">
        <v>6.2</v>
      </c>
      <c r="E553" s="536">
        <v>0.1903</v>
      </c>
      <c r="F553" s="535">
        <v>5.01</v>
      </c>
      <c r="G553" s="536">
        <v>0.23549999999999999</v>
      </c>
      <c r="H553" s="535">
        <v>6.81</v>
      </c>
      <c r="I553" s="536">
        <v>0</v>
      </c>
      <c r="J553" s="535">
        <v>5.03</v>
      </c>
      <c r="K553" s="536">
        <v>0.2346</v>
      </c>
      <c r="L553" s="535">
        <v>6.79</v>
      </c>
      <c r="M553" s="536">
        <v>0</v>
      </c>
      <c r="N553" s="535">
        <v>6.06</v>
      </c>
      <c r="O553" s="536">
        <v>0.19470000000000001</v>
      </c>
      <c r="P553" s="535">
        <v>6.27</v>
      </c>
      <c r="Q553" s="536">
        <v>0.18820000000000001</v>
      </c>
      <c r="R553" s="535">
        <v>6.85</v>
      </c>
    </row>
    <row r="554" spans="1:18" ht="12.75">
      <c r="A554" s="145">
        <v>97144</v>
      </c>
      <c r="B554" s="102" t="s">
        <v>22226</v>
      </c>
      <c r="C554" s="145" t="s">
        <v>1</v>
      </c>
      <c r="D554" s="535">
        <v>9.86</v>
      </c>
      <c r="E554" s="536">
        <v>0.214</v>
      </c>
      <c r="F554" s="535">
        <v>7.97</v>
      </c>
      <c r="G554" s="536">
        <v>0.26469999999999999</v>
      </c>
      <c r="H554" s="535">
        <v>10.91</v>
      </c>
      <c r="I554" s="536">
        <v>0</v>
      </c>
      <c r="J554" s="535">
        <v>8.0500000000000007</v>
      </c>
      <c r="K554" s="536">
        <v>0.2621</v>
      </c>
      <c r="L554" s="535">
        <v>10.88</v>
      </c>
      <c r="M554" s="536">
        <v>0</v>
      </c>
      <c r="N554" s="535">
        <v>9.67</v>
      </c>
      <c r="O554" s="536">
        <v>0.21820000000000001</v>
      </c>
      <c r="P554" s="535">
        <v>9.9</v>
      </c>
      <c r="Q554" s="536">
        <v>0.21310000000000001</v>
      </c>
      <c r="R554" s="535">
        <v>10.88</v>
      </c>
    </row>
    <row r="555" spans="1:18" ht="12.75">
      <c r="A555" s="145">
        <v>97160</v>
      </c>
      <c r="B555" s="102" t="s">
        <v>22227</v>
      </c>
      <c r="C555" s="145" t="s">
        <v>1</v>
      </c>
      <c r="D555" s="535">
        <v>7.82</v>
      </c>
      <c r="E555" s="536">
        <v>0.17519999999999999</v>
      </c>
      <c r="F555" s="535">
        <v>6.3</v>
      </c>
      <c r="G555" s="536">
        <v>0.2175</v>
      </c>
      <c r="H555" s="535">
        <v>8.59</v>
      </c>
      <c r="I555" s="536">
        <v>0</v>
      </c>
      <c r="J555" s="535">
        <v>6.32</v>
      </c>
      <c r="K555" s="536">
        <v>0.21679999999999999</v>
      </c>
      <c r="L555" s="535">
        <v>8.57</v>
      </c>
      <c r="M555" s="536">
        <v>0</v>
      </c>
      <c r="N555" s="535">
        <v>7.66</v>
      </c>
      <c r="O555" s="536">
        <v>0.1789</v>
      </c>
      <c r="P555" s="535">
        <v>7.95</v>
      </c>
      <c r="Q555" s="536">
        <v>0.17230000000000001</v>
      </c>
      <c r="R555" s="535">
        <v>8.69</v>
      </c>
    </row>
    <row r="556" spans="1:18" ht="12.75">
      <c r="A556" s="145">
        <v>97145</v>
      </c>
      <c r="B556" s="102" t="s">
        <v>22228</v>
      </c>
      <c r="C556" s="145" t="s">
        <v>1</v>
      </c>
      <c r="D556" s="535">
        <v>11.82</v>
      </c>
      <c r="E556" s="536">
        <v>0.20300000000000001</v>
      </c>
      <c r="F556" s="535">
        <v>9.5399999999999991</v>
      </c>
      <c r="G556" s="536">
        <v>0.25159999999999999</v>
      </c>
      <c r="H556" s="535">
        <v>13.08</v>
      </c>
      <c r="I556" s="536">
        <v>0</v>
      </c>
      <c r="J556" s="535">
        <v>9.6199999999999992</v>
      </c>
      <c r="K556" s="536">
        <v>0.2495</v>
      </c>
      <c r="L556" s="535">
        <v>13.07</v>
      </c>
      <c r="M556" s="536">
        <v>0</v>
      </c>
      <c r="N556" s="535">
        <v>11.61</v>
      </c>
      <c r="O556" s="536">
        <v>0.20669999999999999</v>
      </c>
      <c r="P556" s="535">
        <v>11.94</v>
      </c>
      <c r="Q556" s="536">
        <v>0.20100000000000001</v>
      </c>
      <c r="R556" s="535">
        <v>13.11</v>
      </c>
    </row>
    <row r="557" spans="1:18" ht="12.75">
      <c r="A557" s="145">
        <v>97161</v>
      </c>
      <c r="B557" s="102" t="s">
        <v>22229</v>
      </c>
      <c r="C557" s="145" t="s">
        <v>1</v>
      </c>
      <c r="D557" s="535">
        <v>9.43</v>
      </c>
      <c r="E557" s="536">
        <v>0.16439999999999999</v>
      </c>
      <c r="F557" s="535">
        <v>7.6</v>
      </c>
      <c r="G557" s="536">
        <v>0.2039</v>
      </c>
      <c r="H557" s="535">
        <v>10.37</v>
      </c>
      <c r="I557" s="536">
        <v>0</v>
      </c>
      <c r="J557" s="535">
        <v>7.61</v>
      </c>
      <c r="K557" s="536">
        <v>0.20369999999999999</v>
      </c>
      <c r="L557" s="535">
        <v>10.37</v>
      </c>
      <c r="M557" s="536">
        <v>0</v>
      </c>
      <c r="N557" s="535">
        <v>9.25</v>
      </c>
      <c r="O557" s="536">
        <v>0.1676</v>
      </c>
      <c r="P557" s="535">
        <v>9.65</v>
      </c>
      <c r="Q557" s="536">
        <v>0.16059999999999999</v>
      </c>
      <c r="R557" s="535">
        <v>10.54</v>
      </c>
    </row>
    <row r="558" spans="1:18" ht="12.75">
      <c r="A558" s="145">
        <v>97146</v>
      </c>
      <c r="B558" s="102" t="s">
        <v>22230</v>
      </c>
      <c r="C558" s="145" t="s">
        <v>1</v>
      </c>
      <c r="D558" s="535">
        <v>13.78</v>
      </c>
      <c r="E558" s="536">
        <v>0.19589999999999999</v>
      </c>
      <c r="F558" s="535">
        <v>11.13</v>
      </c>
      <c r="G558" s="536">
        <v>0.24260000000000001</v>
      </c>
      <c r="H558" s="535">
        <v>15.26</v>
      </c>
      <c r="I558" s="536">
        <v>0</v>
      </c>
      <c r="J558" s="535">
        <v>11.17</v>
      </c>
      <c r="K558" s="536">
        <v>0.2417</v>
      </c>
      <c r="L558" s="535">
        <v>15.25</v>
      </c>
      <c r="M558" s="536">
        <v>0</v>
      </c>
      <c r="N558" s="535">
        <v>13.55</v>
      </c>
      <c r="O558" s="536">
        <v>0.1993</v>
      </c>
      <c r="P558" s="535">
        <v>13.99</v>
      </c>
      <c r="Q558" s="536">
        <v>0.193</v>
      </c>
      <c r="R558" s="535">
        <v>15.34</v>
      </c>
    </row>
    <row r="559" spans="1:18" ht="12.75">
      <c r="A559" s="145">
        <v>97162</v>
      </c>
      <c r="B559" s="102" t="s">
        <v>22231</v>
      </c>
      <c r="C559" s="145" t="s">
        <v>1</v>
      </c>
      <c r="D559" s="535">
        <v>11.06</v>
      </c>
      <c r="E559" s="536">
        <v>0.15820000000000001</v>
      </c>
      <c r="F559" s="535">
        <v>8.9</v>
      </c>
      <c r="G559" s="536">
        <v>0.1966</v>
      </c>
      <c r="H559" s="535">
        <v>12.17</v>
      </c>
      <c r="I559" s="536">
        <v>0</v>
      </c>
      <c r="J559" s="535">
        <v>8.8800000000000008</v>
      </c>
      <c r="K559" s="536">
        <v>0.1971</v>
      </c>
      <c r="L559" s="535">
        <v>12.18</v>
      </c>
      <c r="M559" s="536">
        <v>0</v>
      </c>
      <c r="N559" s="535">
        <v>10.85</v>
      </c>
      <c r="O559" s="536">
        <v>0.1613</v>
      </c>
      <c r="P559" s="535">
        <v>11.36</v>
      </c>
      <c r="Q559" s="536">
        <v>0.154</v>
      </c>
      <c r="R559" s="535">
        <v>12.41</v>
      </c>
    </row>
    <row r="560" spans="1:18" ht="12.75">
      <c r="A560" s="145">
        <v>97147</v>
      </c>
      <c r="B560" s="102" t="s">
        <v>22232</v>
      </c>
      <c r="C560" s="145" t="s">
        <v>1</v>
      </c>
      <c r="D560" s="535">
        <v>15.75</v>
      </c>
      <c r="E560" s="536">
        <v>0.18920000000000001</v>
      </c>
      <c r="F560" s="535">
        <v>12.69</v>
      </c>
      <c r="G560" s="536">
        <v>0.23480000000000001</v>
      </c>
      <c r="H560" s="535">
        <v>17.440000000000001</v>
      </c>
      <c r="I560" s="536">
        <v>0</v>
      </c>
      <c r="J560" s="535">
        <v>12.75</v>
      </c>
      <c r="K560" s="536">
        <v>0.23369999999999999</v>
      </c>
      <c r="L560" s="535">
        <v>17.43</v>
      </c>
      <c r="M560" s="536">
        <v>0</v>
      </c>
      <c r="N560" s="535">
        <v>15.5</v>
      </c>
      <c r="O560" s="536">
        <v>0.1923</v>
      </c>
      <c r="P560" s="535">
        <v>16.02</v>
      </c>
      <c r="Q560" s="536">
        <v>0.186</v>
      </c>
      <c r="R560" s="535">
        <v>17.57</v>
      </c>
    </row>
    <row r="561" spans="1:18" ht="12.75">
      <c r="A561" s="145">
        <v>97163</v>
      </c>
      <c r="B561" s="102" t="s">
        <v>22233</v>
      </c>
      <c r="C561" s="145" t="s">
        <v>1</v>
      </c>
      <c r="D561" s="535">
        <v>12.69</v>
      </c>
      <c r="E561" s="536">
        <v>0.15210000000000001</v>
      </c>
      <c r="F561" s="535">
        <v>10.19</v>
      </c>
      <c r="G561" s="536">
        <v>0.18940000000000001</v>
      </c>
      <c r="H561" s="535">
        <v>13.97</v>
      </c>
      <c r="I561" s="536">
        <v>0</v>
      </c>
      <c r="J561" s="535">
        <v>10.19</v>
      </c>
      <c r="K561" s="536">
        <v>0.18940000000000001</v>
      </c>
      <c r="L561" s="535">
        <v>13.96</v>
      </c>
      <c r="M561" s="536">
        <v>0</v>
      </c>
      <c r="N561" s="535">
        <v>12.47</v>
      </c>
      <c r="O561" s="536">
        <v>0.15479999999999999</v>
      </c>
      <c r="P561" s="535">
        <v>13.06</v>
      </c>
      <c r="Q561" s="536">
        <v>0.14779999999999999</v>
      </c>
      <c r="R561" s="535">
        <v>14.26</v>
      </c>
    </row>
    <row r="562" spans="1:18" ht="12.75">
      <c r="A562" s="145">
        <v>97148</v>
      </c>
      <c r="B562" s="102" t="s">
        <v>22234</v>
      </c>
      <c r="C562" s="145" t="s">
        <v>1</v>
      </c>
      <c r="D562" s="535">
        <v>17.72</v>
      </c>
      <c r="E562" s="536">
        <v>0.18509999999999999</v>
      </c>
      <c r="F562" s="535">
        <v>14.27</v>
      </c>
      <c r="G562" s="536">
        <v>0.22989999999999999</v>
      </c>
      <c r="H562" s="535">
        <v>19.600000000000001</v>
      </c>
      <c r="I562" s="536">
        <v>0</v>
      </c>
      <c r="J562" s="535">
        <v>14.31</v>
      </c>
      <c r="K562" s="536">
        <v>0.22919999999999999</v>
      </c>
      <c r="L562" s="535">
        <v>19.62</v>
      </c>
      <c r="M562" s="536">
        <v>0</v>
      </c>
      <c r="N562" s="535">
        <v>17.440000000000001</v>
      </c>
      <c r="O562" s="536">
        <v>0.18809999999999999</v>
      </c>
      <c r="P562" s="535">
        <v>18.03</v>
      </c>
      <c r="Q562" s="536">
        <v>0.18190000000000001</v>
      </c>
      <c r="R562" s="535">
        <v>19.8</v>
      </c>
    </row>
    <row r="563" spans="1:18" ht="12.75">
      <c r="A563" s="145">
        <v>97164</v>
      </c>
      <c r="B563" s="102" t="s">
        <v>22235</v>
      </c>
      <c r="C563" s="145" t="s">
        <v>1</v>
      </c>
      <c r="D563" s="535">
        <v>14.32</v>
      </c>
      <c r="E563" s="536">
        <v>0.1487</v>
      </c>
      <c r="F563" s="535">
        <v>11.49</v>
      </c>
      <c r="G563" s="536">
        <v>0.18540000000000001</v>
      </c>
      <c r="H563" s="535">
        <v>15.76</v>
      </c>
      <c r="I563" s="536">
        <v>0</v>
      </c>
      <c r="J563" s="535">
        <v>11.48</v>
      </c>
      <c r="K563" s="536">
        <v>0.1855</v>
      </c>
      <c r="L563" s="535">
        <v>15.78</v>
      </c>
      <c r="M563" s="536">
        <v>0</v>
      </c>
      <c r="N563" s="535">
        <v>14.07</v>
      </c>
      <c r="O563" s="536">
        <v>0.15140000000000001</v>
      </c>
      <c r="P563" s="535">
        <v>14.76</v>
      </c>
      <c r="Q563" s="536">
        <v>0.14430000000000001</v>
      </c>
      <c r="R563" s="535">
        <v>16.14</v>
      </c>
    </row>
    <row r="564" spans="1:18" ht="12.75">
      <c r="A564" s="145">
        <v>97149</v>
      </c>
      <c r="B564" s="102" t="s">
        <v>22236</v>
      </c>
      <c r="C564" s="145" t="s">
        <v>1</v>
      </c>
      <c r="D564" s="535">
        <v>19.71</v>
      </c>
      <c r="E564" s="536">
        <v>0.18110000000000001</v>
      </c>
      <c r="F564" s="535">
        <v>15.87</v>
      </c>
      <c r="G564" s="536">
        <v>0.22500000000000001</v>
      </c>
      <c r="H564" s="535">
        <v>21.82</v>
      </c>
      <c r="I564" s="536">
        <v>0</v>
      </c>
      <c r="J564" s="535">
        <v>15.92</v>
      </c>
      <c r="K564" s="536">
        <v>0.22420000000000001</v>
      </c>
      <c r="L564" s="535">
        <v>21.81</v>
      </c>
      <c r="M564" s="536">
        <v>0</v>
      </c>
      <c r="N564" s="535">
        <v>19.41</v>
      </c>
      <c r="O564" s="536">
        <v>0.18390000000000001</v>
      </c>
      <c r="P564" s="535">
        <v>20.079999999999998</v>
      </c>
      <c r="Q564" s="536">
        <v>0.17780000000000001</v>
      </c>
      <c r="R564" s="535">
        <v>22.05</v>
      </c>
    </row>
    <row r="565" spans="1:18" ht="12.75">
      <c r="A565" s="145">
        <v>97165</v>
      </c>
      <c r="B565" s="102" t="s">
        <v>22237</v>
      </c>
      <c r="C565" s="145" t="s">
        <v>1</v>
      </c>
      <c r="D565" s="535">
        <v>15.95</v>
      </c>
      <c r="E565" s="536">
        <v>0.14549999999999999</v>
      </c>
      <c r="F565" s="535">
        <v>12.81</v>
      </c>
      <c r="G565" s="536">
        <v>0.18110000000000001</v>
      </c>
      <c r="H565" s="535">
        <v>17.579999999999998</v>
      </c>
      <c r="I565" s="536">
        <v>0</v>
      </c>
      <c r="J565" s="535">
        <v>12.79</v>
      </c>
      <c r="K565" s="536">
        <v>0.18140000000000001</v>
      </c>
      <c r="L565" s="535">
        <v>17.59</v>
      </c>
      <c r="M565" s="536">
        <v>0</v>
      </c>
      <c r="N565" s="535">
        <v>15.7</v>
      </c>
      <c r="O565" s="536">
        <v>0.14779999999999999</v>
      </c>
      <c r="P565" s="535">
        <v>16.48</v>
      </c>
      <c r="Q565" s="536">
        <v>0.14080000000000001</v>
      </c>
      <c r="R565" s="535">
        <v>18.02</v>
      </c>
    </row>
    <row r="566" spans="1:18" ht="12.75">
      <c r="A566" s="145">
        <v>97150</v>
      </c>
      <c r="B566" s="102" t="s">
        <v>22238</v>
      </c>
      <c r="C566" s="145" t="s">
        <v>1</v>
      </c>
      <c r="D566" s="535">
        <v>24.89</v>
      </c>
      <c r="E566" s="536">
        <v>0.27200000000000002</v>
      </c>
      <c r="F566" s="535">
        <v>20.58</v>
      </c>
      <c r="G566" s="536">
        <v>0.32900000000000001</v>
      </c>
      <c r="H566" s="535">
        <v>26.9</v>
      </c>
      <c r="I566" s="536">
        <v>0.25169999999999998</v>
      </c>
      <c r="J566" s="535">
        <v>20.64</v>
      </c>
      <c r="K566" s="536">
        <v>0.32800000000000001</v>
      </c>
      <c r="L566" s="535">
        <v>26.79</v>
      </c>
      <c r="M566" s="536">
        <v>0</v>
      </c>
      <c r="N566" s="535">
        <v>24.48</v>
      </c>
      <c r="O566" s="536">
        <v>0.27660000000000001</v>
      </c>
      <c r="P566" s="535">
        <v>25.27</v>
      </c>
      <c r="Q566" s="536">
        <v>0.26790000000000003</v>
      </c>
      <c r="R566" s="535">
        <v>27.73</v>
      </c>
    </row>
    <row r="567" spans="1:18" ht="12.75">
      <c r="A567" s="145">
        <v>97166</v>
      </c>
      <c r="B567" s="102" t="s">
        <v>22239</v>
      </c>
      <c r="C567" s="145" t="s">
        <v>1</v>
      </c>
      <c r="D567" s="535">
        <v>19.79</v>
      </c>
      <c r="E567" s="536">
        <v>0.2223</v>
      </c>
      <c r="F567" s="535">
        <v>16.239999999999998</v>
      </c>
      <c r="G567" s="536">
        <v>0.27089999999999997</v>
      </c>
      <c r="H567" s="535">
        <v>21.35</v>
      </c>
      <c r="I567" s="536">
        <v>0.20610000000000001</v>
      </c>
      <c r="J567" s="535">
        <v>16.22</v>
      </c>
      <c r="K567" s="536">
        <v>0.27129999999999999</v>
      </c>
      <c r="L567" s="535">
        <v>21.29</v>
      </c>
      <c r="M567" s="536">
        <v>0</v>
      </c>
      <c r="N567" s="535">
        <v>19.43</v>
      </c>
      <c r="O567" s="536">
        <v>0.22650000000000001</v>
      </c>
      <c r="P567" s="535">
        <v>20.309999999999999</v>
      </c>
      <c r="Q567" s="536">
        <v>0.21659999999999999</v>
      </c>
      <c r="R567" s="535">
        <v>22.2</v>
      </c>
    </row>
    <row r="568" spans="1:18" ht="12.75">
      <c r="A568" s="145">
        <v>97151</v>
      </c>
      <c r="B568" s="102" t="s">
        <v>22240</v>
      </c>
      <c r="C568" s="145" t="s">
        <v>1</v>
      </c>
      <c r="D568" s="535">
        <v>29.34</v>
      </c>
      <c r="E568" s="536">
        <v>0.26550000000000001</v>
      </c>
      <c r="F568" s="535">
        <v>24.24</v>
      </c>
      <c r="G568" s="536">
        <v>0.32140000000000002</v>
      </c>
      <c r="H568" s="535">
        <v>31.73</v>
      </c>
      <c r="I568" s="536">
        <v>0.2455</v>
      </c>
      <c r="J568" s="535">
        <v>24.3</v>
      </c>
      <c r="K568" s="536">
        <v>0.3206</v>
      </c>
      <c r="L568" s="535">
        <v>31.61</v>
      </c>
      <c r="M568" s="536">
        <v>0</v>
      </c>
      <c r="N568" s="535">
        <v>28.88</v>
      </c>
      <c r="O568" s="536">
        <v>0.2697</v>
      </c>
      <c r="P568" s="535">
        <v>29.86</v>
      </c>
      <c r="Q568" s="536">
        <v>0.26090000000000002</v>
      </c>
      <c r="R568" s="535">
        <v>32.76</v>
      </c>
    </row>
    <row r="569" spans="1:18" ht="12.75">
      <c r="A569" s="145">
        <v>97167</v>
      </c>
      <c r="B569" s="102" t="s">
        <v>22241</v>
      </c>
      <c r="C569" s="145" t="s">
        <v>1</v>
      </c>
      <c r="D569" s="535">
        <v>23.41</v>
      </c>
      <c r="E569" s="536">
        <v>0.2157</v>
      </c>
      <c r="F569" s="535">
        <v>19.190000000000001</v>
      </c>
      <c r="G569" s="536">
        <v>0.26319999999999999</v>
      </c>
      <c r="H569" s="535">
        <v>25.27</v>
      </c>
      <c r="I569" s="536">
        <v>0.19980000000000001</v>
      </c>
      <c r="J569" s="535">
        <v>19.18</v>
      </c>
      <c r="K569" s="536">
        <v>0.26329999999999998</v>
      </c>
      <c r="L569" s="535">
        <v>25.21</v>
      </c>
      <c r="M569" s="536">
        <v>0</v>
      </c>
      <c r="N569" s="535">
        <v>23.01</v>
      </c>
      <c r="O569" s="536">
        <v>0.2195</v>
      </c>
      <c r="P569" s="535">
        <v>24.08</v>
      </c>
      <c r="Q569" s="536">
        <v>0.2097</v>
      </c>
      <c r="R569" s="535">
        <v>26.31</v>
      </c>
    </row>
    <row r="570" spans="1:18" ht="12.75">
      <c r="A570" s="145">
        <v>97152</v>
      </c>
      <c r="B570" s="102" t="s">
        <v>22242</v>
      </c>
      <c r="C570" s="145" t="s">
        <v>1</v>
      </c>
      <c r="D570" s="535">
        <v>33.47</v>
      </c>
      <c r="E570" s="536">
        <v>0.26290000000000002</v>
      </c>
      <c r="F570" s="535">
        <v>27.68</v>
      </c>
      <c r="G570" s="536">
        <v>0.31790000000000002</v>
      </c>
      <c r="H570" s="535">
        <v>36.32</v>
      </c>
      <c r="I570" s="536">
        <v>0.24229999999999999</v>
      </c>
      <c r="J570" s="535">
        <v>27.68</v>
      </c>
      <c r="K570" s="536">
        <v>0.31790000000000002</v>
      </c>
      <c r="L570" s="535">
        <v>36.17</v>
      </c>
      <c r="M570" s="536">
        <v>0</v>
      </c>
      <c r="N570" s="535">
        <v>33.020000000000003</v>
      </c>
      <c r="O570" s="536">
        <v>0.26650000000000001</v>
      </c>
      <c r="P570" s="535">
        <v>34.14</v>
      </c>
      <c r="Q570" s="536">
        <v>0.25779999999999997</v>
      </c>
      <c r="R570" s="535">
        <v>37.479999999999997</v>
      </c>
    </row>
    <row r="571" spans="1:18" ht="12.75">
      <c r="A571" s="145">
        <v>97168</v>
      </c>
      <c r="B571" s="102" t="s">
        <v>22243</v>
      </c>
      <c r="C571" s="145" t="s">
        <v>1</v>
      </c>
      <c r="D571" s="535">
        <v>26.71</v>
      </c>
      <c r="E571" s="536">
        <v>0.2142</v>
      </c>
      <c r="F571" s="535">
        <v>21.94</v>
      </c>
      <c r="G571" s="536">
        <v>0.26069999999999999</v>
      </c>
      <c r="H571" s="535">
        <v>28.97</v>
      </c>
      <c r="I571" s="536">
        <v>0.19739999999999999</v>
      </c>
      <c r="J571" s="535">
        <v>21.84</v>
      </c>
      <c r="K571" s="536">
        <v>0.26190000000000002</v>
      </c>
      <c r="L571" s="535">
        <v>28.89</v>
      </c>
      <c r="M571" s="536">
        <v>0</v>
      </c>
      <c r="N571" s="535">
        <v>26.32</v>
      </c>
      <c r="O571" s="536">
        <v>0.21729999999999999</v>
      </c>
      <c r="P571" s="535">
        <v>27.56</v>
      </c>
      <c r="Q571" s="536">
        <v>0.20749999999999999</v>
      </c>
      <c r="R571" s="535">
        <v>30.13</v>
      </c>
    </row>
    <row r="572" spans="1:18" ht="12.75">
      <c r="A572" s="145">
        <v>97141</v>
      </c>
      <c r="B572" s="102" t="s">
        <v>22244</v>
      </c>
      <c r="C572" s="145" t="s">
        <v>1</v>
      </c>
      <c r="D572" s="535">
        <v>5.19</v>
      </c>
      <c r="E572" s="536">
        <v>0.2717</v>
      </c>
      <c r="F572" s="535">
        <v>4.2300000000000004</v>
      </c>
      <c r="G572" s="536">
        <v>0.33329999999999999</v>
      </c>
      <c r="H572" s="535">
        <v>5.72</v>
      </c>
      <c r="I572" s="536">
        <v>0</v>
      </c>
      <c r="J572" s="535">
        <v>4.3099999999999996</v>
      </c>
      <c r="K572" s="536">
        <v>0.3271</v>
      </c>
      <c r="L572" s="535">
        <v>5.68</v>
      </c>
      <c r="M572" s="536">
        <v>0</v>
      </c>
      <c r="N572" s="535">
        <v>5.07</v>
      </c>
      <c r="O572" s="536">
        <v>0.27810000000000001</v>
      </c>
      <c r="P572" s="535">
        <v>5.08</v>
      </c>
      <c r="Q572" s="536">
        <v>0.27760000000000001</v>
      </c>
      <c r="R572" s="535">
        <v>5.57</v>
      </c>
    </row>
    <row r="573" spans="1:18" ht="12.75">
      <c r="A573" s="145">
        <v>97157</v>
      </c>
      <c r="B573" s="102" t="s">
        <v>22245</v>
      </c>
      <c r="C573" s="145" t="s">
        <v>1</v>
      </c>
      <c r="D573" s="535">
        <v>3.95</v>
      </c>
      <c r="E573" s="536">
        <v>0.23039999999999999</v>
      </c>
      <c r="F573" s="535">
        <v>3.2</v>
      </c>
      <c r="G573" s="536">
        <v>0.28439999999999999</v>
      </c>
      <c r="H573" s="535">
        <v>4.3099999999999996</v>
      </c>
      <c r="I573" s="536">
        <v>0</v>
      </c>
      <c r="J573" s="535">
        <v>3.25</v>
      </c>
      <c r="K573" s="536">
        <v>0.28000000000000003</v>
      </c>
      <c r="L573" s="535">
        <v>4.29</v>
      </c>
      <c r="M573" s="536">
        <v>0</v>
      </c>
      <c r="N573" s="535">
        <v>3.84</v>
      </c>
      <c r="O573" s="536">
        <v>0.23699999999999999</v>
      </c>
      <c r="P573" s="535">
        <v>3.92</v>
      </c>
      <c r="Q573" s="536">
        <v>0.2321</v>
      </c>
      <c r="R573" s="535">
        <v>4.26</v>
      </c>
    </row>
    <row r="574" spans="1:18" ht="12.75">
      <c r="A574" s="145">
        <v>97153</v>
      </c>
      <c r="B574" s="102" t="s">
        <v>22246</v>
      </c>
      <c r="C574" s="145" t="s">
        <v>1</v>
      </c>
      <c r="D574" s="535">
        <v>37.799999999999997</v>
      </c>
      <c r="E574" s="536">
        <v>0.2601</v>
      </c>
      <c r="F574" s="535">
        <v>31.25</v>
      </c>
      <c r="G574" s="536">
        <v>0.31459999999999999</v>
      </c>
      <c r="H574" s="535">
        <v>41.06</v>
      </c>
      <c r="I574" s="536">
        <v>0.2394</v>
      </c>
      <c r="J574" s="535">
        <v>31.22</v>
      </c>
      <c r="K574" s="536">
        <v>0.31490000000000001</v>
      </c>
      <c r="L574" s="535">
        <v>40.909999999999997</v>
      </c>
      <c r="M574" s="536">
        <v>0</v>
      </c>
      <c r="N574" s="535">
        <v>37.32</v>
      </c>
      <c r="O574" s="536">
        <v>0.26340000000000002</v>
      </c>
      <c r="P574" s="535">
        <v>38.6</v>
      </c>
      <c r="Q574" s="536">
        <v>0.25469999999999998</v>
      </c>
      <c r="R574" s="535">
        <v>42.39</v>
      </c>
    </row>
    <row r="575" spans="1:18" ht="12.75">
      <c r="A575" s="145">
        <v>97169</v>
      </c>
      <c r="B575" s="102" t="s">
        <v>22247</v>
      </c>
      <c r="C575" s="145" t="s">
        <v>1</v>
      </c>
      <c r="D575" s="535">
        <v>30.23</v>
      </c>
      <c r="E575" s="536">
        <v>0.21099999999999999</v>
      </c>
      <c r="F575" s="535">
        <v>24.81</v>
      </c>
      <c r="G575" s="536">
        <v>0.25719999999999998</v>
      </c>
      <c r="H575" s="535">
        <v>32.81</v>
      </c>
      <c r="I575" s="536">
        <v>0.19450000000000001</v>
      </c>
      <c r="J575" s="535">
        <v>24.69</v>
      </c>
      <c r="K575" s="536">
        <v>0.25840000000000002</v>
      </c>
      <c r="L575" s="535">
        <v>32.729999999999997</v>
      </c>
      <c r="M575" s="536">
        <v>0</v>
      </c>
      <c r="N575" s="535">
        <v>29.81</v>
      </c>
      <c r="O575" s="536">
        <v>0.214</v>
      </c>
      <c r="P575" s="535">
        <v>31.21</v>
      </c>
      <c r="Q575" s="536">
        <v>0.2044</v>
      </c>
      <c r="R575" s="535">
        <v>34.159999999999997</v>
      </c>
    </row>
    <row r="576" spans="1:18" ht="12.75">
      <c r="A576" s="145">
        <v>97154</v>
      </c>
      <c r="B576" s="102" t="s">
        <v>22248</v>
      </c>
      <c r="C576" s="145" t="s">
        <v>1</v>
      </c>
      <c r="D576" s="535">
        <v>42.19</v>
      </c>
      <c r="E576" s="536">
        <v>0.25719999999999998</v>
      </c>
      <c r="F576" s="535">
        <v>34.85</v>
      </c>
      <c r="G576" s="536">
        <v>0.31130000000000002</v>
      </c>
      <c r="H576" s="535">
        <v>45.83</v>
      </c>
      <c r="I576" s="536">
        <v>0.23669999999999999</v>
      </c>
      <c r="J576" s="535">
        <v>34.83</v>
      </c>
      <c r="K576" s="536">
        <v>0.3115</v>
      </c>
      <c r="L576" s="535">
        <v>45.67</v>
      </c>
      <c r="M576" s="536">
        <v>0</v>
      </c>
      <c r="N576" s="535">
        <v>41.64</v>
      </c>
      <c r="O576" s="536">
        <v>0.2606</v>
      </c>
      <c r="P576" s="535">
        <v>43.11</v>
      </c>
      <c r="Q576" s="536">
        <v>0.25169999999999998</v>
      </c>
      <c r="R576" s="535">
        <v>47.34</v>
      </c>
    </row>
    <row r="577" spans="1:18" ht="12.75">
      <c r="A577" s="145">
        <v>97170</v>
      </c>
      <c r="B577" s="102" t="s">
        <v>22249</v>
      </c>
      <c r="C577" s="145" t="s">
        <v>1</v>
      </c>
      <c r="D577" s="535">
        <v>33.79</v>
      </c>
      <c r="E577" s="536">
        <v>0.20830000000000001</v>
      </c>
      <c r="F577" s="535">
        <v>27.7</v>
      </c>
      <c r="G577" s="536">
        <v>0.25419999999999998</v>
      </c>
      <c r="H577" s="535">
        <v>36.67</v>
      </c>
      <c r="I577" s="536">
        <v>0.192</v>
      </c>
      <c r="J577" s="535">
        <v>27.57</v>
      </c>
      <c r="K577" s="536">
        <v>0.25540000000000002</v>
      </c>
      <c r="L577" s="535">
        <v>36.58</v>
      </c>
      <c r="M577" s="536">
        <v>0</v>
      </c>
      <c r="N577" s="535">
        <v>33.31</v>
      </c>
      <c r="O577" s="536">
        <v>0.21129999999999999</v>
      </c>
      <c r="P577" s="535">
        <v>34.9</v>
      </c>
      <c r="Q577" s="536">
        <v>0.20169999999999999</v>
      </c>
      <c r="R577" s="535">
        <v>38.19</v>
      </c>
    </row>
    <row r="578" spans="1:18" ht="12.75">
      <c r="A578" s="145">
        <v>105311</v>
      </c>
      <c r="B578" s="102" t="s">
        <v>22250</v>
      </c>
      <c r="C578" s="145" t="s">
        <v>1</v>
      </c>
      <c r="D578" s="535">
        <v>4.08</v>
      </c>
      <c r="E578" s="536">
        <v>0</v>
      </c>
      <c r="F578" s="535">
        <v>3.25</v>
      </c>
      <c r="G578" s="536">
        <v>0</v>
      </c>
      <c r="H578" s="535">
        <v>4.49</v>
      </c>
      <c r="I578" s="536">
        <v>0</v>
      </c>
      <c r="J578" s="535">
        <v>3.15</v>
      </c>
      <c r="K578" s="536">
        <v>0</v>
      </c>
      <c r="L578" s="535">
        <v>4.49</v>
      </c>
      <c r="M578" s="536">
        <v>0</v>
      </c>
      <c r="N578" s="535">
        <v>4.03</v>
      </c>
      <c r="O578" s="536">
        <v>0</v>
      </c>
      <c r="P578" s="535">
        <v>4.4400000000000004</v>
      </c>
      <c r="Q578" s="536">
        <v>0</v>
      </c>
      <c r="R578" s="535">
        <v>4.8499999999999996</v>
      </c>
    </row>
    <row r="579" spans="1:18" ht="12.75">
      <c r="A579" s="145">
        <v>105339</v>
      </c>
      <c r="B579" s="102" t="s">
        <v>22251</v>
      </c>
      <c r="C579" s="145" t="s">
        <v>1</v>
      </c>
      <c r="D579" s="535">
        <v>3.37</v>
      </c>
      <c r="E579" s="536">
        <v>0</v>
      </c>
      <c r="F579" s="535">
        <v>2.67</v>
      </c>
      <c r="G579" s="536">
        <v>0</v>
      </c>
      <c r="H579" s="535">
        <v>3.69</v>
      </c>
      <c r="I579" s="536">
        <v>0</v>
      </c>
      <c r="J579" s="535">
        <v>2.61</v>
      </c>
      <c r="K579" s="536">
        <v>0</v>
      </c>
      <c r="L579" s="535">
        <v>3.69</v>
      </c>
      <c r="M579" s="536">
        <v>0</v>
      </c>
      <c r="N579" s="535">
        <v>3.32</v>
      </c>
      <c r="O579" s="536">
        <v>0</v>
      </c>
      <c r="P579" s="535">
        <v>3.66</v>
      </c>
      <c r="Q579" s="536">
        <v>0</v>
      </c>
      <c r="R579" s="535">
        <v>3.98</v>
      </c>
    </row>
    <row r="580" spans="1:18" ht="12.75">
      <c r="A580" s="145">
        <v>97127</v>
      </c>
      <c r="B580" s="102" t="s">
        <v>22252</v>
      </c>
      <c r="C580" s="145" t="s">
        <v>1</v>
      </c>
      <c r="D580" s="535">
        <v>5.34</v>
      </c>
      <c r="E580" s="536">
        <v>0</v>
      </c>
      <c r="F580" s="535">
        <v>4.25</v>
      </c>
      <c r="G580" s="536">
        <v>0</v>
      </c>
      <c r="H580" s="535">
        <v>5.86</v>
      </c>
      <c r="I580" s="536">
        <v>0</v>
      </c>
      <c r="J580" s="535">
        <v>4.1500000000000004</v>
      </c>
      <c r="K580" s="536">
        <v>0</v>
      </c>
      <c r="L580" s="535">
        <v>5.85</v>
      </c>
      <c r="M580" s="536">
        <v>0</v>
      </c>
      <c r="N580" s="535">
        <v>5.26</v>
      </c>
      <c r="O580" s="536">
        <v>0</v>
      </c>
      <c r="P580" s="535">
        <v>5.79</v>
      </c>
      <c r="Q580" s="536">
        <v>0</v>
      </c>
      <c r="R580" s="535">
        <v>6.32</v>
      </c>
    </row>
    <row r="581" spans="1:18" ht="12.75">
      <c r="A581" s="145">
        <v>97134</v>
      </c>
      <c r="B581" s="102" t="s">
        <v>22253</v>
      </c>
      <c r="C581" s="145" t="s">
        <v>1</v>
      </c>
      <c r="D581" s="535">
        <v>4.43</v>
      </c>
      <c r="E581" s="536">
        <v>0</v>
      </c>
      <c r="F581" s="535">
        <v>3.5</v>
      </c>
      <c r="G581" s="536">
        <v>0</v>
      </c>
      <c r="H581" s="535">
        <v>4.8099999999999996</v>
      </c>
      <c r="I581" s="536">
        <v>0</v>
      </c>
      <c r="J581" s="535">
        <v>3.45</v>
      </c>
      <c r="K581" s="536">
        <v>0</v>
      </c>
      <c r="L581" s="535">
        <v>4.82</v>
      </c>
      <c r="M581" s="536">
        <v>0</v>
      </c>
      <c r="N581" s="535">
        <v>4.34</v>
      </c>
      <c r="O581" s="536">
        <v>0</v>
      </c>
      <c r="P581" s="535">
        <v>4.78</v>
      </c>
      <c r="Q581" s="536">
        <v>0</v>
      </c>
      <c r="R581" s="535">
        <v>5.21</v>
      </c>
    </row>
    <row r="582" spans="1:18" ht="12.75">
      <c r="A582" s="145">
        <v>97128</v>
      </c>
      <c r="B582" s="102" t="s">
        <v>22254</v>
      </c>
      <c r="C582" s="145" t="s">
        <v>1</v>
      </c>
      <c r="D582" s="535">
        <v>10.67</v>
      </c>
      <c r="E582" s="536">
        <v>0.16869999999999999</v>
      </c>
      <c r="F582" s="535">
        <v>8.6300000000000008</v>
      </c>
      <c r="G582" s="536">
        <v>0.20860000000000001</v>
      </c>
      <c r="H582" s="535">
        <v>11.64</v>
      </c>
      <c r="I582" s="536">
        <v>0</v>
      </c>
      <c r="J582" s="535">
        <v>8.67</v>
      </c>
      <c r="K582" s="536">
        <v>0.20760000000000001</v>
      </c>
      <c r="L582" s="535">
        <v>11.58</v>
      </c>
      <c r="M582" s="536">
        <v>0</v>
      </c>
      <c r="N582" s="535">
        <v>10.4</v>
      </c>
      <c r="O582" s="536">
        <v>0.1731</v>
      </c>
      <c r="P582" s="535">
        <v>10.79</v>
      </c>
      <c r="Q582" s="536">
        <v>0.1668</v>
      </c>
      <c r="R582" s="535">
        <v>11.79</v>
      </c>
    </row>
    <row r="583" spans="1:18" ht="12.75">
      <c r="A583" s="145">
        <v>97135</v>
      </c>
      <c r="B583" s="102" t="s">
        <v>22255</v>
      </c>
      <c r="C583" s="145" t="s">
        <v>1</v>
      </c>
      <c r="D583" s="535">
        <v>8.18</v>
      </c>
      <c r="E583" s="536">
        <v>0.14299999999999999</v>
      </c>
      <c r="F583" s="535">
        <v>6.6</v>
      </c>
      <c r="G583" s="536">
        <v>0.17730000000000001</v>
      </c>
      <c r="H583" s="535">
        <v>8.84</v>
      </c>
      <c r="I583" s="536">
        <v>0</v>
      </c>
      <c r="J583" s="535">
        <v>6.63</v>
      </c>
      <c r="K583" s="536">
        <v>0.17649999999999999</v>
      </c>
      <c r="L583" s="535">
        <v>8.8000000000000007</v>
      </c>
      <c r="M583" s="536">
        <v>0</v>
      </c>
      <c r="N583" s="535">
        <v>7.93</v>
      </c>
      <c r="O583" s="536">
        <v>0.14749999999999999</v>
      </c>
      <c r="P583" s="535">
        <v>8.33</v>
      </c>
      <c r="Q583" s="536">
        <v>0.14050000000000001</v>
      </c>
      <c r="R583" s="535">
        <v>9.0500000000000007</v>
      </c>
    </row>
    <row r="584" spans="1:18" ht="12.75">
      <c r="A584" s="145">
        <v>97129</v>
      </c>
      <c r="B584" s="102" t="s">
        <v>22256</v>
      </c>
      <c r="C584" s="145" t="s">
        <v>1</v>
      </c>
      <c r="D584" s="535">
        <v>12.63</v>
      </c>
      <c r="E584" s="536">
        <v>0.1686</v>
      </c>
      <c r="F584" s="535">
        <v>10.210000000000001</v>
      </c>
      <c r="G584" s="536">
        <v>0.20860000000000001</v>
      </c>
      <c r="H584" s="535">
        <v>13.78</v>
      </c>
      <c r="I584" s="536">
        <v>0</v>
      </c>
      <c r="J584" s="535">
        <v>10.27</v>
      </c>
      <c r="K584" s="536">
        <v>0.2074</v>
      </c>
      <c r="L584" s="535">
        <v>13.7</v>
      </c>
      <c r="M584" s="536">
        <v>0</v>
      </c>
      <c r="N584" s="535">
        <v>12.3</v>
      </c>
      <c r="O584" s="536">
        <v>0.17319999999999999</v>
      </c>
      <c r="P584" s="535">
        <v>12.79</v>
      </c>
      <c r="Q584" s="536">
        <v>0.16650000000000001</v>
      </c>
      <c r="R584" s="535">
        <v>13.96</v>
      </c>
    </row>
    <row r="585" spans="1:18" ht="12.75">
      <c r="A585" s="145">
        <v>97136</v>
      </c>
      <c r="B585" s="102" t="s">
        <v>22257</v>
      </c>
      <c r="C585" s="145" t="s">
        <v>1</v>
      </c>
      <c r="D585" s="535">
        <v>9.6999999999999993</v>
      </c>
      <c r="E585" s="536">
        <v>0.14230000000000001</v>
      </c>
      <c r="F585" s="535">
        <v>7.83</v>
      </c>
      <c r="G585" s="536">
        <v>0.1762</v>
      </c>
      <c r="H585" s="535">
        <v>10.47</v>
      </c>
      <c r="I585" s="536">
        <v>0</v>
      </c>
      <c r="J585" s="535">
        <v>7.86</v>
      </c>
      <c r="K585" s="536">
        <v>0.17560000000000001</v>
      </c>
      <c r="L585" s="535">
        <v>10.41</v>
      </c>
      <c r="M585" s="536">
        <v>0</v>
      </c>
      <c r="N585" s="535">
        <v>9.4</v>
      </c>
      <c r="O585" s="536">
        <v>0.14680000000000001</v>
      </c>
      <c r="P585" s="535">
        <v>9.8800000000000008</v>
      </c>
      <c r="Q585" s="536">
        <v>0.13969999999999999</v>
      </c>
      <c r="R585" s="535">
        <v>10.72</v>
      </c>
    </row>
    <row r="586" spans="1:18" ht="12.75">
      <c r="A586" s="145">
        <v>97130</v>
      </c>
      <c r="B586" s="102" t="s">
        <v>22258</v>
      </c>
      <c r="C586" s="145" t="s">
        <v>1</v>
      </c>
      <c r="D586" s="535">
        <v>14.63</v>
      </c>
      <c r="E586" s="536">
        <v>0.1681</v>
      </c>
      <c r="F586" s="535">
        <v>11.83</v>
      </c>
      <c r="G586" s="536">
        <v>0.2079</v>
      </c>
      <c r="H586" s="535">
        <v>15.94</v>
      </c>
      <c r="I586" s="536">
        <v>0</v>
      </c>
      <c r="J586" s="535">
        <v>11.88</v>
      </c>
      <c r="K586" s="536">
        <v>0.20710000000000001</v>
      </c>
      <c r="L586" s="535">
        <v>15.84</v>
      </c>
      <c r="M586" s="536">
        <v>0</v>
      </c>
      <c r="N586" s="535">
        <v>14.22</v>
      </c>
      <c r="O586" s="536">
        <v>0.17299999999999999</v>
      </c>
      <c r="P586" s="535">
        <v>14.8</v>
      </c>
      <c r="Q586" s="536">
        <v>0.16619999999999999</v>
      </c>
      <c r="R586" s="535">
        <v>16.14</v>
      </c>
    </row>
    <row r="587" spans="1:18" ht="12.75">
      <c r="A587" s="145">
        <v>97137</v>
      </c>
      <c r="B587" s="102" t="s">
        <v>22259</v>
      </c>
      <c r="C587" s="145" t="s">
        <v>1</v>
      </c>
      <c r="D587" s="535">
        <v>11.24</v>
      </c>
      <c r="E587" s="536">
        <v>0.14230000000000001</v>
      </c>
      <c r="F587" s="535">
        <v>9.06</v>
      </c>
      <c r="G587" s="536">
        <v>0.17660000000000001</v>
      </c>
      <c r="H587" s="535">
        <v>12.12</v>
      </c>
      <c r="I587" s="536">
        <v>0</v>
      </c>
      <c r="J587" s="535">
        <v>9.1</v>
      </c>
      <c r="K587" s="536">
        <v>0.17580000000000001</v>
      </c>
      <c r="L587" s="535">
        <v>12.04</v>
      </c>
      <c r="M587" s="536">
        <v>0</v>
      </c>
      <c r="N587" s="535">
        <v>10.86</v>
      </c>
      <c r="O587" s="536">
        <v>0.14729999999999999</v>
      </c>
      <c r="P587" s="535">
        <v>11.42</v>
      </c>
      <c r="Q587" s="536">
        <v>0.1401</v>
      </c>
      <c r="R587" s="535">
        <v>12.4</v>
      </c>
    </row>
    <row r="588" spans="1:18" ht="12.75">
      <c r="A588" s="145">
        <v>97131</v>
      </c>
      <c r="B588" s="102" t="s">
        <v>22260</v>
      </c>
      <c r="C588" s="145" t="s">
        <v>1</v>
      </c>
      <c r="D588" s="535">
        <v>16.59</v>
      </c>
      <c r="E588" s="536">
        <v>0.16819999999999999</v>
      </c>
      <c r="F588" s="535">
        <v>13.42</v>
      </c>
      <c r="G588" s="536">
        <v>0.2079</v>
      </c>
      <c r="H588" s="535">
        <v>18.09</v>
      </c>
      <c r="I588" s="536">
        <v>0</v>
      </c>
      <c r="J588" s="535">
        <v>13.48</v>
      </c>
      <c r="K588" s="536">
        <v>0.20699999999999999</v>
      </c>
      <c r="L588" s="535">
        <v>17.98</v>
      </c>
      <c r="M588" s="536">
        <v>0</v>
      </c>
      <c r="N588" s="535">
        <v>16.16</v>
      </c>
      <c r="O588" s="536">
        <v>0.1726</v>
      </c>
      <c r="P588" s="535">
        <v>16.8</v>
      </c>
      <c r="Q588" s="536">
        <v>0.1661</v>
      </c>
      <c r="R588" s="535">
        <v>18.329999999999998</v>
      </c>
    </row>
    <row r="589" spans="1:18" ht="12.75">
      <c r="A589" s="145">
        <v>97138</v>
      </c>
      <c r="B589" s="102" t="s">
        <v>22261</v>
      </c>
      <c r="C589" s="145" t="s">
        <v>1</v>
      </c>
      <c r="D589" s="535">
        <v>12.76</v>
      </c>
      <c r="E589" s="536">
        <v>0.14180000000000001</v>
      </c>
      <c r="F589" s="535">
        <v>10.28</v>
      </c>
      <c r="G589" s="536">
        <v>0.17610000000000001</v>
      </c>
      <c r="H589" s="535">
        <v>13.75</v>
      </c>
      <c r="I589" s="536">
        <v>0</v>
      </c>
      <c r="J589" s="535">
        <v>10.34</v>
      </c>
      <c r="K589" s="536">
        <v>0.17499999999999999</v>
      </c>
      <c r="L589" s="535">
        <v>13.67</v>
      </c>
      <c r="M589" s="536">
        <v>0</v>
      </c>
      <c r="N589" s="535">
        <v>12.34</v>
      </c>
      <c r="O589" s="536">
        <v>0.1467</v>
      </c>
      <c r="P589" s="535">
        <v>12.98</v>
      </c>
      <c r="Q589" s="536">
        <v>0.1394</v>
      </c>
      <c r="R589" s="535">
        <v>14.08</v>
      </c>
    </row>
    <row r="590" spans="1:18" ht="12.75">
      <c r="A590" s="145">
        <v>97132</v>
      </c>
      <c r="B590" s="102" t="s">
        <v>22262</v>
      </c>
      <c r="C590" s="145" t="s">
        <v>1</v>
      </c>
      <c r="D590" s="535">
        <v>18.59</v>
      </c>
      <c r="E590" s="536">
        <v>0.1678</v>
      </c>
      <c r="F590" s="535">
        <v>15.02</v>
      </c>
      <c r="G590" s="536">
        <v>0.2077</v>
      </c>
      <c r="H590" s="535">
        <v>20.25</v>
      </c>
      <c r="I590" s="536">
        <v>0</v>
      </c>
      <c r="J590" s="535">
        <v>15.1</v>
      </c>
      <c r="K590" s="536">
        <v>0.20660000000000001</v>
      </c>
      <c r="L590" s="535">
        <v>20.13</v>
      </c>
      <c r="M590" s="536">
        <v>0</v>
      </c>
      <c r="N590" s="535">
        <v>18.09</v>
      </c>
      <c r="O590" s="536">
        <v>0.17249999999999999</v>
      </c>
      <c r="P590" s="535">
        <v>18.809999999999999</v>
      </c>
      <c r="Q590" s="536">
        <v>0.16589999999999999</v>
      </c>
      <c r="R590" s="535">
        <v>20.52</v>
      </c>
    </row>
    <row r="591" spans="1:18" ht="12.75">
      <c r="A591" s="145">
        <v>97139</v>
      </c>
      <c r="B591" s="102" t="s">
        <v>22263</v>
      </c>
      <c r="C591" s="145" t="s">
        <v>1</v>
      </c>
      <c r="D591" s="535">
        <v>14.28</v>
      </c>
      <c r="E591" s="536">
        <v>0.14149999999999999</v>
      </c>
      <c r="F591" s="535">
        <v>11.52</v>
      </c>
      <c r="G591" s="536">
        <v>0.17530000000000001</v>
      </c>
      <c r="H591" s="535">
        <v>15.4</v>
      </c>
      <c r="I591" s="536">
        <v>0</v>
      </c>
      <c r="J591" s="535">
        <v>11.59</v>
      </c>
      <c r="K591" s="536">
        <v>0.17430000000000001</v>
      </c>
      <c r="L591" s="535">
        <v>15.3</v>
      </c>
      <c r="M591" s="536">
        <v>0</v>
      </c>
      <c r="N591" s="535">
        <v>13.82</v>
      </c>
      <c r="O591" s="536">
        <v>0.1462</v>
      </c>
      <c r="P591" s="535">
        <v>14.54</v>
      </c>
      <c r="Q591" s="536">
        <v>0.1389</v>
      </c>
      <c r="R591" s="535">
        <v>15.77</v>
      </c>
    </row>
    <row r="592" spans="1:18" ht="12.75">
      <c r="A592" s="145">
        <v>97133</v>
      </c>
      <c r="B592" s="102" t="s">
        <v>22264</v>
      </c>
      <c r="C592" s="145" t="s">
        <v>1</v>
      </c>
      <c r="D592" s="535">
        <v>22.54</v>
      </c>
      <c r="E592" s="536">
        <v>0.16769999999999999</v>
      </c>
      <c r="F592" s="535">
        <v>18.21</v>
      </c>
      <c r="G592" s="536">
        <v>0.20760000000000001</v>
      </c>
      <c r="H592" s="535">
        <v>24.55</v>
      </c>
      <c r="I592" s="536">
        <v>0</v>
      </c>
      <c r="J592" s="535">
        <v>18.329999999999998</v>
      </c>
      <c r="K592" s="536">
        <v>0.20619999999999999</v>
      </c>
      <c r="L592" s="535">
        <v>24.4</v>
      </c>
      <c r="M592" s="536">
        <v>0</v>
      </c>
      <c r="N592" s="535">
        <v>21.92</v>
      </c>
      <c r="O592" s="536">
        <v>0.1724</v>
      </c>
      <c r="P592" s="535">
        <v>22.82</v>
      </c>
      <c r="Q592" s="536">
        <v>0.1656</v>
      </c>
      <c r="R592" s="535">
        <v>24.88</v>
      </c>
    </row>
    <row r="593" spans="1:18" ht="12.75">
      <c r="A593" s="145">
        <v>97140</v>
      </c>
      <c r="B593" s="102" t="s">
        <v>22265</v>
      </c>
      <c r="C593" s="145" t="s">
        <v>1</v>
      </c>
      <c r="D593" s="535">
        <v>17.34</v>
      </c>
      <c r="E593" s="536">
        <v>0.14130000000000001</v>
      </c>
      <c r="F593" s="535">
        <v>13.96</v>
      </c>
      <c r="G593" s="536">
        <v>0.17549999999999999</v>
      </c>
      <c r="H593" s="535">
        <v>18.670000000000002</v>
      </c>
      <c r="I593" s="536">
        <v>0</v>
      </c>
      <c r="J593" s="535">
        <v>14.05</v>
      </c>
      <c r="K593" s="536">
        <v>0.1744</v>
      </c>
      <c r="L593" s="535">
        <v>18.55</v>
      </c>
      <c r="M593" s="536">
        <v>0</v>
      </c>
      <c r="N593" s="535">
        <v>16.739999999999998</v>
      </c>
      <c r="O593" s="536">
        <v>0.1464</v>
      </c>
      <c r="P593" s="535">
        <v>17.63</v>
      </c>
      <c r="Q593" s="536">
        <v>0.13900000000000001</v>
      </c>
      <c r="R593" s="535">
        <v>19.13</v>
      </c>
    </row>
    <row r="594" spans="1:18" ht="12.75">
      <c r="A594" s="145">
        <v>97123</v>
      </c>
      <c r="B594" s="102" t="s">
        <v>22266</v>
      </c>
      <c r="C594" s="145" t="s">
        <v>1</v>
      </c>
      <c r="D594" s="535">
        <v>4.3899999999999997</v>
      </c>
      <c r="E594" s="536">
        <v>0</v>
      </c>
      <c r="F594" s="535">
        <v>3.5</v>
      </c>
      <c r="G594" s="536">
        <v>0</v>
      </c>
      <c r="H594" s="535">
        <v>4.84</v>
      </c>
      <c r="I594" s="536">
        <v>0</v>
      </c>
      <c r="J594" s="535">
        <v>3.4</v>
      </c>
      <c r="K594" s="536">
        <v>0</v>
      </c>
      <c r="L594" s="535">
        <v>4.84</v>
      </c>
      <c r="M594" s="536">
        <v>0</v>
      </c>
      <c r="N594" s="535">
        <v>4.3499999999999996</v>
      </c>
      <c r="O594" s="536">
        <v>0</v>
      </c>
      <c r="P594" s="535">
        <v>4.78</v>
      </c>
      <c r="Q594" s="536">
        <v>0</v>
      </c>
      <c r="R594" s="535">
        <v>5.22</v>
      </c>
    </row>
    <row r="595" spans="1:18" ht="12.75">
      <c r="A595" s="145">
        <v>97126</v>
      </c>
      <c r="B595" s="102" t="s">
        <v>22267</v>
      </c>
      <c r="C595" s="145" t="s">
        <v>1</v>
      </c>
      <c r="D595" s="535">
        <v>3.62</v>
      </c>
      <c r="E595" s="536">
        <v>0</v>
      </c>
      <c r="F595" s="535">
        <v>2.88</v>
      </c>
      <c r="G595" s="536">
        <v>0</v>
      </c>
      <c r="H595" s="535">
        <v>3.97</v>
      </c>
      <c r="I595" s="536">
        <v>0</v>
      </c>
      <c r="J595" s="535">
        <v>2.8</v>
      </c>
      <c r="K595" s="536">
        <v>0</v>
      </c>
      <c r="L595" s="535">
        <v>3.97</v>
      </c>
      <c r="M595" s="536">
        <v>0</v>
      </c>
      <c r="N595" s="535">
        <v>3.57</v>
      </c>
      <c r="O595" s="536">
        <v>0</v>
      </c>
      <c r="P595" s="535">
        <v>3.93</v>
      </c>
      <c r="Q595" s="536">
        <v>0</v>
      </c>
      <c r="R595" s="535">
        <v>4.29</v>
      </c>
    </row>
    <row r="596" spans="1:18" ht="12.75">
      <c r="A596" s="145">
        <v>105308</v>
      </c>
      <c r="B596" s="102" t="s">
        <v>22268</v>
      </c>
      <c r="C596" s="145" t="s">
        <v>1</v>
      </c>
      <c r="D596" s="535">
        <v>5.08</v>
      </c>
      <c r="E596" s="536">
        <v>0</v>
      </c>
      <c r="F596" s="535">
        <v>4.05</v>
      </c>
      <c r="G596" s="536">
        <v>0</v>
      </c>
      <c r="H596" s="535">
        <v>5.57</v>
      </c>
      <c r="I596" s="536">
        <v>0</v>
      </c>
      <c r="J596" s="535">
        <v>3.94</v>
      </c>
      <c r="K596" s="536">
        <v>0</v>
      </c>
      <c r="L596" s="535">
        <v>5.56</v>
      </c>
      <c r="M596" s="536">
        <v>0</v>
      </c>
      <c r="N596" s="535">
        <v>5.01</v>
      </c>
      <c r="O596" s="536">
        <v>0</v>
      </c>
      <c r="P596" s="535">
        <v>5.51</v>
      </c>
      <c r="Q596" s="536">
        <v>0</v>
      </c>
      <c r="R596" s="535">
        <v>6</v>
      </c>
    </row>
    <row r="597" spans="1:18" ht="12.75">
      <c r="A597" s="145">
        <v>105312</v>
      </c>
      <c r="B597" s="102" t="s">
        <v>22269</v>
      </c>
      <c r="C597" s="145" t="s">
        <v>1</v>
      </c>
      <c r="D597" s="535">
        <v>4.21</v>
      </c>
      <c r="E597" s="536">
        <v>0</v>
      </c>
      <c r="F597" s="535">
        <v>3.34</v>
      </c>
      <c r="G597" s="536">
        <v>0</v>
      </c>
      <c r="H597" s="535">
        <v>4.58</v>
      </c>
      <c r="I597" s="536">
        <v>0</v>
      </c>
      <c r="J597" s="535">
        <v>3.27</v>
      </c>
      <c r="K597" s="536">
        <v>0</v>
      </c>
      <c r="L597" s="535">
        <v>4.58</v>
      </c>
      <c r="M597" s="536">
        <v>0</v>
      </c>
      <c r="N597" s="535">
        <v>4.12</v>
      </c>
      <c r="O597" s="536">
        <v>0</v>
      </c>
      <c r="P597" s="535">
        <v>4.55</v>
      </c>
      <c r="Q597" s="536">
        <v>0</v>
      </c>
      <c r="R597" s="535">
        <v>4.9400000000000004</v>
      </c>
    </row>
    <row r="598" spans="1:18" ht="12.75">
      <c r="A598" s="145">
        <v>105309</v>
      </c>
      <c r="B598" s="102" t="s">
        <v>22270</v>
      </c>
      <c r="C598" s="145" t="s">
        <v>1</v>
      </c>
      <c r="D598" s="535">
        <v>5.47</v>
      </c>
      <c r="E598" s="536">
        <v>0</v>
      </c>
      <c r="F598" s="535">
        <v>4.3600000000000003</v>
      </c>
      <c r="G598" s="536">
        <v>0</v>
      </c>
      <c r="H598" s="535">
        <v>5.98</v>
      </c>
      <c r="I598" s="536">
        <v>0</v>
      </c>
      <c r="J598" s="535">
        <v>4.24</v>
      </c>
      <c r="K598" s="536">
        <v>0</v>
      </c>
      <c r="L598" s="535">
        <v>5.98</v>
      </c>
      <c r="M598" s="536">
        <v>0</v>
      </c>
      <c r="N598" s="535">
        <v>5.39</v>
      </c>
      <c r="O598" s="536">
        <v>0</v>
      </c>
      <c r="P598" s="535">
        <v>5.92</v>
      </c>
      <c r="Q598" s="536">
        <v>0</v>
      </c>
      <c r="R598" s="535">
        <v>6.46</v>
      </c>
    </row>
    <row r="599" spans="1:18" ht="12.75">
      <c r="A599" s="145">
        <v>105313</v>
      </c>
      <c r="B599" s="102" t="s">
        <v>22271</v>
      </c>
      <c r="C599" s="145" t="s">
        <v>1</v>
      </c>
      <c r="D599" s="535">
        <v>4.54</v>
      </c>
      <c r="E599" s="536">
        <v>0</v>
      </c>
      <c r="F599" s="535">
        <v>3.6</v>
      </c>
      <c r="G599" s="536">
        <v>0</v>
      </c>
      <c r="H599" s="535">
        <v>4.92</v>
      </c>
      <c r="I599" s="536">
        <v>0</v>
      </c>
      <c r="J599" s="535">
        <v>3.52</v>
      </c>
      <c r="K599" s="536">
        <v>0</v>
      </c>
      <c r="L599" s="535">
        <v>4.93</v>
      </c>
      <c r="M599" s="536">
        <v>0</v>
      </c>
      <c r="N599" s="535">
        <v>4.45</v>
      </c>
      <c r="O599" s="536">
        <v>0</v>
      </c>
      <c r="P599" s="535">
        <v>4.8899999999999997</v>
      </c>
      <c r="Q599" s="536">
        <v>0</v>
      </c>
      <c r="R599" s="535">
        <v>5.32</v>
      </c>
    </row>
    <row r="600" spans="1:18" ht="12.75">
      <c r="A600" s="145">
        <v>105310</v>
      </c>
      <c r="B600" s="102" t="s">
        <v>22272</v>
      </c>
      <c r="C600" s="145" t="s">
        <v>1</v>
      </c>
      <c r="D600" s="535">
        <v>6.45</v>
      </c>
      <c r="E600" s="536">
        <v>0</v>
      </c>
      <c r="F600" s="535">
        <v>5.13</v>
      </c>
      <c r="G600" s="536">
        <v>0</v>
      </c>
      <c r="H600" s="535">
        <v>7.05</v>
      </c>
      <c r="I600" s="536">
        <v>0</v>
      </c>
      <c r="J600" s="535">
        <v>5</v>
      </c>
      <c r="K600" s="536">
        <v>0</v>
      </c>
      <c r="L600" s="535">
        <v>7.04</v>
      </c>
      <c r="M600" s="536">
        <v>0</v>
      </c>
      <c r="N600" s="535">
        <v>6.34</v>
      </c>
      <c r="O600" s="536">
        <v>0</v>
      </c>
      <c r="P600" s="535">
        <v>6.99</v>
      </c>
      <c r="Q600" s="536">
        <v>0</v>
      </c>
      <c r="R600" s="535">
        <v>7.61</v>
      </c>
    </row>
    <row r="601" spans="1:18" ht="12.75">
      <c r="A601" s="145">
        <v>105314</v>
      </c>
      <c r="B601" s="102" t="s">
        <v>22273</v>
      </c>
      <c r="C601" s="145" t="s">
        <v>1</v>
      </c>
      <c r="D601" s="535">
        <v>5.36</v>
      </c>
      <c r="E601" s="536">
        <v>0</v>
      </c>
      <c r="F601" s="535">
        <v>4.24</v>
      </c>
      <c r="G601" s="536">
        <v>0</v>
      </c>
      <c r="H601" s="535">
        <v>5.8</v>
      </c>
      <c r="I601" s="536">
        <v>0</v>
      </c>
      <c r="J601" s="535">
        <v>4.17</v>
      </c>
      <c r="K601" s="536">
        <v>0</v>
      </c>
      <c r="L601" s="535">
        <v>5.81</v>
      </c>
      <c r="M601" s="536">
        <v>0</v>
      </c>
      <c r="N601" s="535">
        <v>5.24</v>
      </c>
      <c r="O601" s="536">
        <v>0</v>
      </c>
      <c r="P601" s="535">
        <v>5.78</v>
      </c>
      <c r="Q601" s="536">
        <v>0</v>
      </c>
      <c r="R601" s="535">
        <v>6.28</v>
      </c>
    </row>
    <row r="602" spans="1:18" ht="12.75">
      <c r="A602" s="145">
        <v>97121</v>
      </c>
      <c r="B602" s="102" t="s">
        <v>22274</v>
      </c>
      <c r="C602" s="145" t="s">
        <v>1</v>
      </c>
      <c r="D602" s="535">
        <v>3.12</v>
      </c>
      <c r="E602" s="536">
        <v>0</v>
      </c>
      <c r="F602" s="535">
        <v>2.5</v>
      </c>
      <c r="G602" s="536">
        <v>0</v>
      </c>
      <c r="H602" s="535">
        <v>3.49</v>
      </c>
      <c r="I602" s="536">
        <v>0</v>
      </c>
      <c r="J602" s="535">
        <v>2.41</v>
      </c>
      <c r="K602" s="536">
        <v>0</v>
      </c>
      <c r="L602" s="535">
        <v>3.47</v>
      </c>
      <c r="M602" s="536">
        <v>0</v>
      </c>
      <c r="N602" s="535">
        <v>3.12</v>
      </c>
      <c r="O602" s="536">
        <v>0</v>
      </c>
      <c r="P602" s="535">
        <v>3.41</v>
      </c>
      <c r="Q602" s="536">
        <v>0</v>
      </c>
      <c r="R602" s="535">
        <v>3.74</v>
      </c>
    </row>
    <row r="603" spans="1:18" ht="12.75">
      <c r="A603" s="145">
        <v>97124</v>
      </c>
      <c r="B603" s="102" t="s">
        <v>22275</v>
      </c>
      <c r="C603" s="145" t="s">
        <v>1</v>
      </c>
      <c r="D603" s="535">
        <v>2.56</v>
      </c>
      <c r="E603" s="536">
        <v>0</v>
      </c>
      <c r="F603" s="535">
        <v>2.04</v>
      </c>
      <c r="G603" s="536">
        <v>0</v>
      </c>
      <c r="H603" s="535">
        <v>2.85</v>
      </c>
      <c r="I603" s="536">
        <v>0</v>
      </c>
      <c r="J603" s="535">
        <v>1.97</v>
      </c>
      <c r="K603" s="536">
        <v>0</v>
      </c>
      <c r="L603" s="535">
        <v>2.83</v>
      </c>
      <c r="M603" s="536">
        <v>0</v>
      </c>
      <c r="N603" s="535">
        <v>2.5499999999999998</v>
      </c>
      <c r="O603" s="536">
        <v>0</v>
      </c>
      <c r="P603" s="535">
        <v>2.79</v>
      </c>
      <c r="Q603" s="536">
        <v>0</v>
      </c>
      <c r="R603" s="535">
        <v>3.05</v>
      </c>
    </row>
    <row r="604" spans="1:18" ht="12.75">
      <c r="A604" s="145">
        <v>97122</v>
      </c>
      <c r="B604" s="102" t="s">
        <v>22276</v>
      </c>
      <c r="C604" s="145" t="s">
        <v>1</v>
      </c>
      <c r="D604" s="535">
        <v>3.78</v>
      </c>
      <c r="E604" s="536">
        <v>0</v>
      </c>
      <c r="F604" s="535">
        <v>3.01</v>
      </c>
      <c r="G604" s="536">
        <v>0</v>
      </c>
      <c r="H604" s="535">
        <v>4.18</v>
      </c>
      <c r="I604" s="536">
        <v>0</v>
      </c>
      <c r="J604" s="535">
        <v>2.92</v>
      </c>
      <c r="K604" s="536">
        <v>0</v>
      </c>
      <c r="L604" s="535">
        <v>4.18</v>
      </c>
      <c r="M604" s="536">
        <v>0</v>
      </c>
      <c r="N604" s="535">
        <v>3.75</v>
      </c>
      <c r="O604" s="536">
        <v>0</v>
      </c>
      <c r="P604" s="535">
        <v>4.1100000000000003</v>
      </c>
      <c r="Q604" s="536">
        <v>0</v>
      </c>
      <c r="R604" s="535">
        <v>4.5</v>
      </c>
    </row>
    <row r="605" spans="1:18" ht="12.75">
      <c r="A605" s="145">
        <v>97125</v>
      </c>
      <c r="B605" s="102" t="s">
        <v>22277</v>
      </c>
      <c r="C605" s="145" t="s">
        <v>1</v>
      </c>
      <c r="D605" s="535">
        <v>3.11</v>
      </c>
      <c r="E605" s="536">
        <v>0</v>
      </c>
      <c r="F605" s="535">
        <v>2.4700000000000002</v>
      </c>
      <c r="G605" s="536">
        <v>0</v>
      </c>
      <c r="H605" s="535">
        <v>3.42</v>
      </c>
      <c r="I605" s="536">
        <v>0</v>
      </c>
      <c r="J605" s="535">
        <v>2.4</v>
      </c>
      <c r="K605" s="536">
        <v>0</v>
      </c>
      <c r="L605" s="535">
        <v>3.42</v>
      </c>
      <c r="M605" s="536">
        <v>0</v>
      </c>
      <c r="N605" s="535">
        <v>3.07</v>
      </c>
      <c r="O605" s="536">
        <v>0</v>
      </c>
      <c r="P605" s="535">
        <v>3.37</v>
      </c>
      <c r="Q605" s="536">
        <v>0</v>
      </c>
      <c r="R605" s="535">
        <v>3.68</v>
      </c>
    </row>
    <row r="606" spans="1:18" ht="12.75">
      <c r="A606" s="145">
        <v>105296</v>
      </c>
      <c r="B606" s="102" t="s">
        <v>22278</v>
      </c>
      <c r="C606" s="145" t="s">
        <v>2</v>
      </c>
      <c r="D606" s="535">
        <v>169.39</v>
      </c>
      <c r="E606" s="536">
        <v>0</v>
      </c>
      <c r="F606" s="535">
        <v>147</v>
      </c>
      <c r="G606" s="536">
        <v>0</v>
      </c>
      <c r="H606" s="535">
        <v>196.64</v>
      </c>
      <c r="I606" s="536">
        <v>0.85029999999999994</v>
      </c>
      <c r="J606" s="535">
        <v>159.83000000000001</v>
      </c>
      <c r="K606" s="536">
        <v>0</v>
      </c>
      <c r="L606" s="535">
        <v>133.37</v>
      </c>
      <c r="M606" s="536">
        <v>0</v>
      </c>
      <c r="N606" s="535">
        <v>193.63</v>
      </c>
      <c r="O606" s="536">
        <v>0.86350000000000005</v>
      </c>
      <c r="P606" s="535">
        <v>196.18</v>
      </c>
      <c r="Q606" s="536">
        <v>0.85229999999999995</v>
      </c>
      <c r="R606" s="535">
        <v>160.69</v>
      </c>
    </row>
    <row r="607" spans="1:18" ht="12.75">
      <c r="A607" s="145">
        <v>105374</v>
      </c>
      <c r="B607" s="102" t="s">
        <v>22279</v>
      </c>
      <c r="C607" s="145" t="s">
        <v>2</v>
      </c>
      <c r="D607" s="535">
        <v>164.73</v>
      </c>
      <c r="E607" s="536">
        <v>0</v>
      </c>
      <c r="F607" s="535">
        <v>143.22999999999999</v>
      </c>
      <c r="G607" s="536">
        <v>0</v>
      </c>
      <c r="H607" s="535">
        <v>191.35</v>
      </c>
      <c r="I607" s="536">
        <v>0.87380000000000002</v>
      </c>
      <c r="J607" s="535">
        <v>156.26</v>
      </c>
      <c r="K607" s="536">
        <v>0</v>
      </c>
      <c r="L607" s="535">
        <v>128.1</v>
      </c>
      <c r="M607" s="536">
        <v>0</v>
      </c>
      <c r="N607" s="535">
        <v>188.91</v>
      </c>
      <c r="O607" s="536">
        <v>0.8851</v>
      </c>
      <c r="P607" s="535">
        <v>191.06</v>
      </c>
      <c r="Q607" s="536">
        <v>0.87509999999999999</v>
      </c>
      <c r="R607" s="535">
        <v>155.04</v>
      </c>
    </row>
    <row r="608" spans="1:18" ht="12.75">
      <c r="A608" s="145">
        <v>105292</v>
      </c>
      <c r="B608" s="102" t="s">
        <v>22280</v>
      </c>
      <c r="C608" s="145" t="s">
        <v>2</v>
      </c>
      <c r="D608" s="535">
        <v>50.15</v>
      </c>
      <c r="E608" s="536">
        <v>0</v>
      </c>
      <c r="F608" s="535">
        <v>42.69</v>
      </c>
      <c r="G608" s="536">
        <v>0</v>
      </c>
      <c r="H608" s="535">
        <v>57.7</v>
      </c>
      <c r="I608" s="536">
        <v>0.63260000000000005</v>
      </c>
      <c r="J608" s="535">
        <v>45.01</v>
      </c>
      <c r="K608" s="536">
        <v>0</v>
      </c>
      <c r="L608" s="535">
        <v>43.82</v>
      </c>
      <c r="M608" s="536">
        <v>0</v>
      </c>
      <c r="N608" s="535">
        <v>55.48</v>
      </c>
      <c r="O608" s="536">
        <v>0.65790000000000004</v>
      </c>
      <c r="P608" s="535">
        <v>57.24</v>
      </c>
      <c r="Q608" s="536">
        <v>0.63770000000000004</v>
      </c>
      <c r="R608" s="535">
        <v>50.9</v>
      </c>
    </row>
    <row r="609" spans="1:18" ht="12.75">
      <c r="A609" s="145">
        <v>105293</v>
      </c>
      <c r="B609" s="102" t="s">
        <v>22281</v>
      </c>
      <c r="C609" s="145" t="s">
        <v>2</v>
      </c>
      <c r="D609" s="535">
        <v>46.73</v>
      </c>
      <c r="E609" s="536">
        <v>0</v>
      </c>
      <c r="F609" s="535">
        <v>39.93</v>
      </c>
      <c r="G609" s="536">
        <v>0</v>
      </c>
      <c r="H609" s="535">
        <v>53.82</v>
      </c>
      <c r="I609" s="536">
        <v>0.67820000000000003</v>
      </c>
      <c r="J609" s="535">
        <v>42.4</v>
      </c>
      <c r="K609" s="536">
        <v>0</v>
      </c>
      <c r="L609" s="535">
        <v>39.96</v>
      </c>
      <c r="M609" s="536">
        <v>0</v>
      </c>
      <c r="N609" s="535">
        <v>52.02</v>
      </c>
      <c r="O609" s="536">
        <v>0.70169999999999999</v>
      </c>
      <c r="P609" s="535">
        <v>53.48</v>
      </c>
      <c r="Q609" s="536">
        <v>0.6825</v>
      </c>
      <c r="R609" s="535">
        <v>46.75</v>
      </c>
    </row>
    <row r="610" spans="1:18" ht="12.75">
      <c r="A610" s="145">
        <v>105294</v>
      </c>
      <c r="B610" s="102" t="s">
        <v>22282</v>
      </c>
      <c r="C610" s="145" t="s">
        <v>2</v>
      </c>
      <c r="D610" s="535">
        <v>99.83</v>
      </c>
      <c r="E610" s="536">
        <v>0</v>
      </c>
      <c r="F610" s="535">
        <v>86.05</v>
      </c>
      <c r="G610" s="536">
        <v>0</v>
      </c>
      <c r="H610" s="535">
        <v>115.48</v>
      </c>
      <c r="I610" s="536">
        <v>0.78</v>
      </c>
      <c r="J610" s="535">
        <v>92.72</v>
      </c>
      <c r="K610" s="536">
        <v>0</v>
      </c>
      <c r="L610" s="535">
        <v>81.349999999999994</v>
      </c>
      <c r="M610" s="536">
        <v>0</v>
      </c>
      <c r="N610" s="535">
        <v>112.86</v>
      </c>
      <c r="O610" s="536">
        <v>0.79820000000000002</v>
      </c>
      <c r="P610" s="535">
        <v>115.05</v>
      </c>
      <c r="Q610" s="536">
        <v>0.78300000000000003</v>
      </c>
      <c r="R610" s="535">
        <v>96.81</v>
      </c>
    </row>
    <row r="611" spans="1:18" ht="12.75">
      <c r="A611" s="145">
        <v>105295</v>
      </c>
      <c r="B611" s="102" t="s">
        <v>22283</v>
      </c>
      <c r="C611" s="145" t="s">
        <v>2</v>
      </c>
      <c r="D611" s="535">
        <v>95.8</v>
      </c>
      <c r="E611" s="536">
        <v>0</v>
      </c>
      <c r="F611" s="535">
        <v>82.79</v>
      </c>
      <c r="G611" s="536">
        <v>0</v>
      </c>
      <c r="H611" s="535">
        <v>110.89</v>
      </c>
      <c r="I611" s="536">
        <v>0.81230000000000002</v>
      </c>
      <c r="J611" s="535">
        <v>89.63</v>
      </c>
      <c r="K611" s="536">
        <v>0</v>
      </c>
      <c r="L611" s="535">
        <v>76.78</v>
      </c>
      <c r="M611" s="536">
        <v>0</v>
      </c>
      <c r="N611" s="535">
        <v>108.77</v>
      </c>
      <c r="O611" s="536">
        <v>0.82820000000000005</v>
      </c>
      <c r="P611" s="535">
        <v>110.59</v>
      </c>
      <c r="Q611" s="536">
        <v>0.8145</v>
      </c>
      <c r="R611" s="535">
        <v>91.92</v>
      </c>
    </row>
    <row r="612" spans="1:18" ht="12.75">
      <c r="A612" s="145">
        <v>105290</v>
      </c>
      <c r="B612" s="102" t="s">
        <v>22284</v>
      </c>
      <c r="C612" s="145" t="s">
        <v>2</v>
      </c>
      <c r="D612" s="535">
        <v>65.959999999999994</v>
      </c>
      <c r="E612" s="536">
        <v>0</v>
      </c>
      <c r="F612" s="535">
        <v>56.5</v>
      </c>
      <c r="G612" s="536">
        <v>0</v>
      </c>
      <c r="H612" s="535">
        <v>75.78</v>
      </c>
      <c r="I612" s="536">
        <v>0.7349</v>
      </c>
      <c r="J612" s="535">
        <v>60.67</v>
      </c>
      <c r="K612" s="536">
        <v>0</v>
      </c>
      <c r="L612" s="535">
        <v>54.7</v>
      </c>
      <c r="M612" s="536">
        <v>0</v>
      </c>
      <c r="N612" s="535">
        <v>73.790000000000006</v>
      </c>
      <c r="O612" s="536">
        <v>0.75470000000000004</v>
      </c>
      <c r="P612" s="535">
        <v>75.61</v>
      </c>
      <c r="Q612" s="536">
        <v>0.73650000000000004</v>
      </c>
      <c r="R612" s="535">
        <v>64.650000000000006</v>
      </c>
    </row>
    <row r="613" spans="1:18" ht="12.75">
      <c r="A613" s="145">
        <v>105291</v>
      </c>
      <c r="B613" s="102" t="s">
        <v>22285</v>
      </c>
      <c r="C613" s="145" t="s">
        <v>2</v>
      </c>
      <c r="D613" s="535">
        <v>62.85</v>
      </c>
      <c r="E613" s="536">
        <v>0</v>
      </c>
      <c r="F613" s="535">
        <v>53.98</v>
      </c>
      <c r="G613" s="536">
        <v>0</v>
      </c>
      <c r="H613" s="535">
        <v>72.239999999999995</v>
      </c>
      <c r="I613" s="536">
        <v>0.77090000000000003</v>
      </c>
      <c r="J613" s="535">
        <v>58.29</v>
      </c>
      <c r="K613" s="536">
        <v>0</v>
      </c>
      <c r="L613" s="535">
        <v>51.19</v>
      </c>
      <c r="M613" s="536">
        <v>0</v>
      </c>
      <c r="N613" s="535">
        <v>70.63</v>
      </c>
      <c r="O613" s="536">
        <v>0.78849999999999998</v>
      </c>
      <c r="P613" s="535">
        <v>72.19</v>
      </c>
      <c r="Q613" s="536">
        <v>0.77139999999999997</v>
      </c>
      <c r="R613" s="535">
        <v>60.88</v>
      </c>
    </row>
    <row r="614" spans="1:18" ht="12.75">
      <c r="A614" s="145">
        <v>105286</v>
      </c>
      <c r="B614" s="102" t="s">
        <v>22286</v>
      </c>
      <c r="C614" s="145" t="s">
        <v>2</v>
      </c>
      <c r="D614" s="535">
        <v>30.31</v>
      </c>
      <c r="E614" s="536">
        <v>0</v>
      </c>
      <c r="F614" s="535">
        <v>25.65</v>
      </c>
      <c r="G614" s="536">
        <v>0</v>
      </c>
      <c r="H614" s="535">
        <v>34.68</v>
      </c>
      <c r="I614" s="536">
        <v>0.58650000000000002</v>
      </c>
      <c r="J614" s="535">
        <v>26.94</v>
      </c>
      <c r="K614" s="536">
        <v>0</v>
      </c>
      <c r="L614" s="535">
        <v>26.94</v>
      </c>
      <c r="M614" s="536">
        <v>0</v>
      </c>
      <c r="N614" s="535">
        <v>33.200000000000003</v>
      </c>
      <c r="O614" s="536">
        <v>0.61270000000000002</v>
      </c>
      <c r="P614" s="535">
        <v>34.43</v>
      </c>
      <c r="Q614" s="536">
        <v>0.59079999999999999</v>
      </c>
      <c r="R614" s="535">
        <v>31.11</v>
      </c>
    </row>
    <row r="615" spans="1:18" ht="12.75">
      <c r="A615" s="145">
        <v>105287</v>
      </c>
      <c r="B615" s="102" t="s">
        <v>22287</v>
      </c>
      <c r="C615" s="145" t="s">
        <v>2</v>
      </c>
      <c r="D615" s="535">
        <v>28.03</v>
      </c>
      <c r="E615" s="536">
        <v>0</v>
      </c>
      <c r="F615" s="535">
        <v>23.81</v>
      </c>
      <c r="G615" s="536">
        <v>0</v>
      </c>
      <c r="H615" s="535">
        <v>32.090000000000003</v>
      </c>
      <c r="I615" s="536">
        <v>0.63380000000000003</v>
      </c>
      <c r="J615" s="535">
        <v>25.19</v>
      </c>
      <c r="K615" s="536">
        <v>0</v>
      </c>
      <c r="L615" s="535">
        <v>24.38</v>
      </c>
      <c r="M615" s="536">
        <v>0</v>
      </c>
      <c r="N615" s="535">
        <v>30.89</v>
      </c>
      <c r="O615" s="536">
        <v>0.65849999999999997</v>
      </c>
      <c r="P615" s="535">
        <v>31.92</v>
      </c>
      <c r="Q615" s="536">
        <v>0.63719999999999999</v>
      </c>
      <c r="R615" s="535">
        <v>28.34</v>
      </c>
    </row>
    <row r="616" spans="1:18" ht="12.75">
      <c r="A616" s="145">
        <v>105288</v>
      </c>
      <c r="B616" s="102" t="s">
        <v>22288</v>
      </c>
      <c r="C616" s="145" t="s">
        <v>2</v>
      </c>
      <c r="D616" s="535">
        <v>49.29</v>
      </c>
      <c r="E616" s="536">
        <v>0</v>
      </c>
      <c r="F616" s="535">
        <v>42.06</v>
      </c>
      <c r="G616" s="536">
        <v>0</v>
      </c>
      <c r="H616" s="535">
        <v>56.54</v>
      </c>
      <c r="I616" s="536">
        <v>0.69399999999999995</v>
      </c>
      <c r="J616" s="535">
        <v>44.92</v>
      </c>
      <c r="K616" s="536">
        <v>0</v>
      </c>
      <c r="L616" s="535">
        <v>41.67</v>
      </c>
      <c r="M616" s="536">
        <v>0</v>
      </c>
      <c r="N616" s="535">
        <v>54.79</v>
      </c>
      <c r="O616" s="536">
        <v>0.71619999999999995</v>
      </c>
      <c r="P616" s="535">
        <v>56.35</v>
      </c>
      <c r="Q616" s="536">
        <v>0.69640000000000002</v>
      </c>
      <c r="R616" s="535">
        <v>48.92</v>
      </c>
    </row>
    <row r="617" spans="1:18" ht="12.75">
      <c r="A617" s="145">
        <v>105289</v>
      </c>
      <c r="B617" s="102" t="s">
        <v>22289</v>
      </c>
      <c r="C617" s="145" t="s">
        <v>2</v>
      </c>
      <c r="D617" s="535">
        <v>46.6</v>
      </c>
      <c r="E617" s="536">
        <v>0</v>
      </c>
      <c r="F617" s="535">
        <v>39.880000000000003</v>
      </c>
      <c r="G617" s="536">
        <v>0</v>
      </c>
      <c r="H617" s="535">
        <v>53.47</v>
      </c>
      <c r="I617" s="536">
        <v>0.7339</v>
      </c>
      <c r="J617" s="535">
        <v>42.85</v>
      </c>
      <c r="K617" s="536">
        <v>0</v>
      </c>
      <c r="L617" s="535">
        <v>38.619999999999997</v>
      </c>
      <c r="M617" s="536">
        <v>0</v>
      </c>
      <c r="N617" s="535">
        <v>52.06</v>
      </c>
      <c r="O617" s="536">
        <v>0.75370000000000004</v>
      </c>
      <c r="P617" s="535">
        <v>53.39</v>
      </c>
      <c r="Q617" s="536">
        <v>0.73499999999999999</v>
      </c>
      <c r="R617" s="535">
        <v>45.66</v>
      </c>
    </row>
    <row r="618" spans="1:18" ht="12.75">
      <c r="A618" s="145">
        <v>105375</v>
      </c>
      <c r="B618" s="102" t="s">
        <v>22290</v>
      </c>
      <c r="C618" s="145" t="s">
        <v>2</v>
      </c>
      <c r="D618" s="535">
        <v>133.49</v>
      </c>
      <c r="E618" s="536">
        <v>0</v>
      </c>
      <c r="F618" s="535">
        <v>114.38</v>
      </c>
      <c r="G618" s="536">
        <v>0</v>
      </c>
      <c r="H618" s="535">
        <v>153.38999999999999</v>
      </c>
      <c r="I618" s="536">
        <v>0.73809999999999998</v>
      </c>
      <c r="J618" s="535">
        <v>122.88</v>
      </c>
      <c r="K618" s="536">
        <v>0</v>
      </c>
      <c r="L618" s="535">
        <v>110.55</v>
      </c>
      <c r="M618" s="536">
        <v>0</v>
      </c>
      <c r="N618" s="535">
        <v>149.41</v>
      </c>
      <c r="O618" s="536">
        <v>0.75770000000000004</v>
      </c>
      <c r="P618" s="535">
        <v>153.07</v>
      </c>
      <c r="Q618" s="536">
        <v>0.73960000000000004</v>
      </c>
      <c r="R618" s="535">
        <v>130.75</v>
      </c>
    </row>
    <row r="619" spans="1:18" ht="12.75">
      <c r="A619" s="145">
        <v>105376</v>
      </c>
      <c r="B619" s="102" t="s">
        <v>22291</v>
      </c>
      <c r="C619" s="145" t="s">
        <v>2</v>
      </c>
      <c r="D619" s="535">
        <v>127.27</v>
      </c>
      <c r="E619" s="536">
        <v>0</v>
      </c>
      <c r="F619" s="535">
        <v>109.35</v>
      </c>
      <c r="G619" s="536">
        <v>0</v>
      </c>
      <c r="H619" s="535">
        <v>146.33000000000001</v>
      </c>
      <c r="I619" s="536">
        <v>0.77370000000000005</v>
      </c>
      <c r="J619" s="535">
        <v>118.12</v>
      </c>
      <c r="K619" s="536">
        <v>0</v>
      </c>
      <c r="L619" s="535">
        <v>103.53</v>
      </c>
      <c r="M619" s="536">
        <v>0</v>
      </c>
      <c r="N619" s="535">
        <v>143.11000000000001</v>
      </c>
      <c r="O619" s="536">
        <v>0.79110000000000003</v>
      </c>
      <c r="P619" s="535">
        <v>146.22</v>
      </c>
      <c r="Q619" s="536">
        <v>0.7742</v>
      </c>
      <c r="R619" s="535">
        <v>123.22</v>
      </c>
    </row>
    <row r="620" spans="1:18" ht="12.75">
      <c r="A620" s="145">
        <v>105331</v>
      </c>
      <c r="B620" s="102" t="s">
        <v>22292</v>
      </c>
      <c r="C620" s="145" t="s">
        <v>1</v>
      </c>
      <c r="D620" s="535">
        <v>54.6</v>
      </c>
      <c r="E620" s="536">
        <v>0</v>
      </c>
      <c r="F620" s="535">
        <v>47.73</v>
      </c>
      <c r="G620" s="536">
        <v>0</v>
      </c>
      <c r="H620" s="535">
        <v>63.67</v>
      </c>
      <c r="I620" s="536">
        <v>0.92949999999999999</v>
      </c>
      <c r="J620" s="535">
        <v>52.43</v>
      </c>
      <c r="K620" s="536">
        <v>0</v>
      </c>
      <c r="L620" s="535">
        <v>41.29</v>
      </c>
      <c r="M620" s="536">
        <v>0</v>
      </c>
      <c r="N620" s="535">
        <v>63.21</v>
      </c>
      <c r="O620" s="536">
        <v>0.93620000000000003</v>
      </c>
      <c r="P620" s="535">
        <v>63.62</v>
      </c>
      <c r="Q620" s="536">
        <v>0.93020000000000003</v>
      </c>
      <c r="R620" s="535">
        <v>50.52</v>
      </c>
    </row>
    <row r="621" spans="1:18" ht="12.75">
      <c r="A621" s="145">
        <v>105332</v>
      </c>
      <c r="B621" s="102" t="s">
        <v>22293</v>
      </c>
      <c r="C621" s="145" t="s">
        <v>1</v>
      </c>
      <c r="D621" s="535">
        <v>53.89</v>
      </c>
      <c r="E621" s="536">
        <v>0</v>
      </c>
      <c r="F621" s="535">
        <v>47.15</v>
      </c>
      <c r="G621" s="536">
        <v>0</v>
      </c>
      <c r="H621" s="535">
        <v>62.87</v>
      </c>
      <c r="I621" s="536">
        <v>0.94130000000000003</v>
      </c>
      <c r="J621" s="535">
        <v>51.89</v>
      </c>
      <c r="K621" s="536">
        <v>0</v>
      </c>
      <c r="L621" s="535">
        <v>40.49</v>
      </c>
      <c r="M621" s="536">
        <v>0</v>
      </c>
      <c r="N621" s="535">
        <v>62.5</v>
      </c>
      <c r="O621" s="536">
        <v>0.94689999999999996</v>
      </c>
      <c r="P621" s="535">
        <v>62.84</v>
      </c>
      <c r="Q621" s="536">
        <v>0.94179999999999997</v>
      </c>
      <c r="R621" s="535">
        <v>49.65</v>
      </c>
    </row>
    <row r="622" spans="1:18" ht="12.75">
      <c r="A622" s="145">
        <v>105333</v>
      </c>
      <c r="B622" s="102" t="s">
        <v>22294</v>
      </c>
      <c r="C622" s="145" t="s">
        <v>1</v>
      </c>
      <c r="D622" s="535">
        <v>241.07</v>
      </c>
      <c r="E622" s="536">
        <v>7.4999999999999997E-3</v>
      </c>
      <c r="F622" s="535">
        <v>211.51</v>
      </c>
      <c r="G622" s="536">
        <v>8.5000000000000006E-3</v>
      </c>
      <c r="H622" s="535">
        <v>281.54000000000002</v>
      </c>
      <c r="I622" s="536">
        <v>0.9587</v>
      </c>
      <c r="J622" s="535">
        <v>233.41</v>
      </c>
      <c r="K622" s="536">
        <v>7.7000000000000002E-3</v>
      </c>
      <c r="L622" s="535">
        <v>179.44</v>
      </c>
      <c r="M622" s="536">
        <v>0</v>
      </c>
      <c r="N622" s="535">
        <v>280.3</v>
      </c>
      <c r="O622" s="536">
        <v>0.96930000000000005</v>
      </c>
      <c r="P622" s="535">
        <v>280.69</v>
      </c>
      <c r="Q622" s="536">
        <v>0.96799999999999997</v>
      </c>
      <c r="R622" s="535">
        <v>220.08</v>
      </c>
    </row>
    <row r="623" spans="1:18" ht="12.75">
      <c r="A623" s="145">
        <v>105334</v>
      </c>
      <c r="B623" s="102" t="s">
        <v>22295</v>
      </c>
      <c r="C623" s="145" t="s">
        <v>1</v>
      </c>
      <c r="D623" s="535">
        <v>238.58</v>
      </c>
      <c r="E623" s="536">
        <v>4.8999999999999998E-3</v>
      </c>
      <c r="F623" s="535">
        <v>209.48</v>
      </c>
      <c r="G623" s="536">
        <v>5.5999999999999999E-3</v>
      </c>
      <c r="H623" s="535">
        <v>278.74</v>
      </c>
      <c r="I623" s="536">
        <v>0.96830000000000005</v>
      </c>
      <c r="J623" s="535">
        <v>231.37</v>
      </c>
      <c r="K623" s="536">
        <v>5.1000000000000004E-3</v>
      </c>
      <c r="L623" s="535">
        <v>176.66</v>
      </c>
      <c r="M623" s="536">
        <v>0</v>
      </c>
      <c r="N623" s="535">
        <v>277.83</v>
      </c>
      <c r="O623" s="536">
        <v>0.97570000000000001</v>
      </c>
      <c r="P623" s="535">
        <v>278.23</v>
      </c>
      <c r="Q623" s="536">
        <v>0.97430000000000005</v>
      </c>
      <c r="R623" s="535">
        <v>217.34</v>
      </c>
    </row>
    <row r="624" spans="1:18" ht="12.75">
      <c r="A624" s="145">
        <v>105335</v>
      </c>
      <c r="B624" s="102" t="s">
        <v>22296</v>
      </c>
      <c r="C624" s="145" t="s">
        <v>1</v>
      </c>
      <c r="D624" s="535">
        <v>363.38</v>
      </c>
      <c r="E624" s="536">
        <v>5.8999999999999999E-3</v>
      </c>
      <c r="F624" s="535">
        <v>319.07</v>
      </c>
      <c r="G624" s="536">
        <v>6.7000000000000002E-3</v>
      </c>
      <c r="H624" s="535">
        <v>424.67</v>
      </c>
      <c r="I624" s="536">
        <v>0.96760000000000002</v>
      </c>
      <c r="J624" s="535">
        <v>352.41</v>
      </c>
      <c r="K624" s="536">
        <v>6.0000000000000001E-3</v>
      </c>
      <c r="L624" s="535">
        <v>269.25</v>
      </c>
      <c r="M624" s="536">
        <v>0</v>
      </c>
      <c r="N624" s="535">
        <v>423.19</v>
      </c>
      <c r="O624" s="536">
        <v>0.97599999999999998</v>
      </c>
      <c r="P624" s="535">
        <v>423.68</v>
      </c>
      <c r="Q624" s="536">
        <v>0.9748</v>
      </c>
      <c r="R624" s="535">
        <v>331.04</v>
      </c>
    </row>
    <row r="625" spans="1:18" ht="12.75">
      <c r="A625" s="145">
        <v>105336</v>
      </c>
      <c r="B625" s="102" t="s">
        <v>22297</v>
      </c>
      <c r="C625" s="145" t="s">
        <v>1</v>
      </c>
      <c r="D625" s="535">
        <v>360.45</v>
      </c>
      <c r="E625" s="536">
        <v>3.8E-3</v>
      </c>
      <c r="F625" s="535">
        <v>316.69</v>
      </c>
      <c r="G625" s="536">
        <v>4.4000000000000003E-3</v>
      </c>
      <c r="H625" s="535">
        <v>421.36</v>
      </c>
      <c r="I625" s="536">
        <v>0.97519999999999996</v>
      </c>
      <c r="J625" s="535">
        <v>350</v>
      </c>
      <c r="K625" s="536">
        <v>3.8999999999999998E-3</v>
      </c>
      <c r="L625" s="535">
        <v>265.95999999999998</v>
      </c>
      <c r="M625" s="536">
        <v>0</v>
      </c>
      <c r="N625" s="535">
        <v>420.29</v>
      </c>
      <c r="O625" s="536">
        <v>0.98089999999999999</v>
      </c>
      <c r="P625" s="535">
        <v>420.77</v>
      </c>
      <c r="Q625" s="536">
        <v>0.9798</v>
      </c>
      <c r="R625" s="535">
        <v>327.8</v>
      </c>
    </row>
    <row r="626" spans="1:18" ht="12.75">
      <c r="A626" s="145">
        <v>105337</v>
      </c>
      <c r="B626" s="102" t="s">
        <v>22298</v>
      </c>
      <c r="C626" s="145" t="s">
        <v>1</v>
      </c>
      <c r="D626" s="535">
        <v>512.70000000000005</v>
      </c>
      <c r="E626" s="536">
        <v>4.7999999999999996E-3</v>
      </c>
      <c r="F626" s="535">
        <v>450.42</v>
      </c>
      <c r="G626" s="536">
        <v>5.4999999999999997E-3</v>
      </c>
      <c r="H626" s="535">
        <v>599.41</v>
      </c>
      <c r="I626" s="536">
        <v>0.97340000000000004</v>
      </c>
      <c r="J626" s="535">
        <v>497.71</v>
      </c>
      <c r="K626" s="536">
        <v>4.8999999999999998E-3</v>
      </c>
      <c r="L626" s="535">
        <v>378.73</v>
      </c>
      <c r="M626" s="536">
        <v>0</v>
      </c>
      <c r="N626" s="535">
        <v>597.69000000000005</v>
      </c>
      <c r="O626" s="536">
        <v>0.98029999999999995</v>
      </c>
      <c r="P626" s="535">
        <v>598.27</v>
      </c>
      <c r="Q626" s="536">
        <v>0.97940000000000005</v>
      </c>
      <c r="R626" s="535">
        <v>466.4</v>
      </c>
    </row>
    <row r="627" spans="1:18" ht="12.75">
      <c r="A627" s="145">
        <v>105338</v>
      </c>
      <c r="B627" s="102" t="s">
        <v>22299</v>
      </c>
      <c r="C627" s="145" t="s">
        <v>1</v>
      </c>
      <c r="D627" s="535">
        <v>509.31</v>
      </c>
      <c r="E627" s="536">
        <v>3.0999999999999999E-3</v>
      </c>
      <c r="F627" s="535">
        <v>447.65</v>
      </c>
      <c r="G627" s="536">
        <v>3.5999999999999999E-3</v>
      </c>
      <c r="H627" s="535">
        <v>595.59</v>
      </c>
      <c r="I627" s="536">
        <v>0.97970000000000002</v>
      </c>
      <c r="J627" s="535">
        <v>494.93</v>
      </c>
      <c r="K627" s="536">
        <v>3.2000000000000002E-3</v>
      </c>
      <c r="L627" s="535">
        <v>374.93</v>
      </c>
      <c r="M627" s="536">
        <v>0</v>
      </c>
      <c r="N627" s="535">
        <v>594.33000000000004</v>
      </c>
      <c r="O627" s="536">
        <v>0.98440000000000005</v>
      </c>
      <c r="P627" s="535">
        <v>594.89</v>
      </c>
      <c r="Q627" s="536">
        <v>0.98350000000000004</v>
      </c>
      <c r="R627" s="535">
        <v>462.66</v>
      </c>
    </row>
    <row r="628" spans="1:18" ht="12.75">
      <c r="A628" s="145">
        <v>106108</v>
      </c>
      <c r="B628" s="102" t="s">
        <v>22300</v>
      </c>
      <c r="C628" s="145" t="s">
        <v>1</v>
      </c>
      <c r="D628" s="535">
        <v>77.02</v>
      </c>
      <c r="E628" s="536">
        <v>0</v>
      </c>
      <c r="F628" s="535">
        <v>67.459999999999994</v>
      </c>
      <c r="G628" s="536">
        <v>0</v>
      </c>
      <c r="H628" s="535">
        <v>89.92</v>
      </c>
      <c r="I628" s="536">
        <v>0.94620000000000004</v>
      </c>
      <c r="J628" s="535">
        <v>74.239999999999995</v>
      </c>
      <c r="K628" s="536">
        <v>0</v>
      </c>
      <c r="L628" s="535">
        <v>57.75</v>
      </c>
      <c r="M628" s="536">
        <v>0</v>
      </c>
      <c r="N628" s="535">
        <v>89.43</v>
      </c>
      <c r="O628" s="536">
        <v>0.95140000000000002</v>
      </c>
      <c r="P628" s="535">
        <v>89.86</v>
      </c>
      <c r="Q628" s="536">
        <v>0.94679999999999997</v>
      </c>
      <c r="R628" s="535">
        <v>70.88</v>
      </c>
    </row>
    <row r="629" spans="1:18" ht="12.75">
      <c r="A629" s="145">
        <v>106109</v>
      </c>
      <c r="B629" s="102" t="s">
        <v>22301</v>
      </c>
      <c r="C629" s="145" t="s">
        <v>1</v>
      </c>
      <c r="D629" s="535">
        <v>76.25</v>
      </c>
      <c r="E629" s="536">
        <v>0</v>
      </c>
      <c r="F629" s="535">
        <v>66.84</v>
      </c>
      <c r="G629" s="536">
        <v>0</v>
      </c>
      <c r="H629" s="535">
        <v>89.05</v>
      </c>
      <c r="I629" s="536">
        <v>0.95540000000000003</v>
      </c>
      <c r="J629" s="535">
        <v>73.64</v>
      </c>
      <c r="K629" s="536">
        <v>0</v>
      </c>
      <c r="L629" s="535">
        <v>56.88</v>
      </c>
      <c r="M629" s="536">
        <v>0</v>
      </c>
      <c r="N629" s="535">
        <v>88.65</v>
      </c>
      <c r="O629" s="536">
        <v>0.9597</v>
      </c>
      <c r="P629" s="535">
        <v>89.01</v>
      </c>
      <c r="Q629" s="536">
        <v>0.95579999999999998</v>
      </c>
      <c r="R629" s="535">
        <v>69.95</v>
      </c>
    </row>
    <row r="630" spans="1:18" ht="12.75">
      <c r="A630" s="145">
        <v>106104</v>
      </c>
      <c r="B630" s="102" t="s">
        <v>22302</v>
      </c>
      <c r="C630" s="145" t="s">
        <v>1</v>
      </c>
      <c r="D630" s="535">
        <v>25.24</v>
      </c>
      <c r="E630" s="536">
        <v>0</v>
      </c>
      <c r="F630" s="535">
        <v>21.98</v>
      </c>
      <c r="G630" s="536">
        <v>0</v>
      </c>
      <c r="H630" s="535">
        <v>29.42</v>
      </c>
      <c r="I630" s="536">
        <v>0.88139999999999996</v>
      </c>
      <c r="J630" s="535">
        <v>23.99</v>
      </c>
      <c r="K630" s="536">
        <v>0</v>
      </c>
      <c r="L630" s="535">
        <v>19.59</v>
      </c>
      <c r="M630" s="536">
        <v>0</v>
      </c>
      <c r="N630" s="535">
        <v>29.05</v>
      </c>
      <c r="O630" s="536">
        <v>0.89259999999999995</v>
      </c>
      <c r="P630" s="535">
        <v>29.34</v>
      </c>
      <c r="Q630" s="536">
        <v>0.88380000000000003</v>
      </c>
      <c r="R630" s="535">
        <v>23.74</v>
      </c>
    </row>
    <row r="631" spans="1:18" ht="12.75">
      <c r="A631" s="145">
        <v>106105</v>
      </c>
      <c r="B631" s="102" t="s">
        <v>22303</v>
      </c>
      <c r="C631" s="145" t="s">
        <v>1</v>
      </c>
      <c r="D631" s="535">
        <v>24.68</v>
      </c>
      <c r="E631" s="536">
        <v>0</v>
      </c>
      <c r="F631" s="535">
        <v>21.52</v>
      </c>
      <c r="G631" s="536">
        <v>0</v>
      </c>
      <c r="H631" s="535">
        <v>28.78</v>
      </c>
      <c r="I631" s="536">
        <v>0.90100000000000002</v>
      </c>
      <c r="J631" s="535">
        <v>23.55</v>
      </c>
      <c r="K631" s="536">
        <v>0</v>
      </c>
      <c r="L631" s="535">
        <v>18.95</v>
      </c>
      <c r="M631" s="536">
        <v>0</v>
      </c>
      <c r="N631" s="535">
        <v>28.48</v>
      </c>
      <c r="O631" s="536">
        <v>0.91049999999999998</v>
      </c>
      <c r="P631" s="535">
        <v>28.72</v>
      </c>
      <c r="Q631" s="536">
        <v>0.90290000000000004</v>
      </c>
      <c r="R631" s="535">
        <v>23.05</v>
      </c>
    </row>
    <row r="632" spans="1:18" ht="12.75">
      <c r="A632" s="145">
        <v>106106</v>
      </c>
      <c r="B632" s="102" t="s">
        <v>22304</v>
      </c>
      <c r="C632" s="145" t="s">
        <v>1</v>
      </c>
      <c r="D632" s="535">
        <v>47.25</v>
      </c>
      <c r="E632" s="536">
        <v>0</v>
      </c>
      <c r="F632" s="535">
        <v>41.28</v>
      </c>
      <c r="G632" s="536">
        <v>0</v>
      </c>
      <c r="H632" s="535">
        <v>55.1</v>
      </c>
      <c r="I632" s="536">
        <v>0.92410000000000003</v>
      </c>
      <c r="J632" s="535">
        <v>45.32</v>
      </c>
      <c r="K632" s="536">
        <v>0</v>
      </c>
      <c r="L632" s="535">
        <v>35.85</v>
      </c>
      <c r="M632" s="536">
        <v>0</v>
      </c>
      <c r="N632" s="535">
        <v>54.67</v>
      </c>
      <c r="O632" s="536">
        <v>0.93140000000000001</v>
      </c>
      <c r="P632" s="535">
        <v>55.03</v>
      </c>
      <c r="Q632" s="536">
        <v>0.92530000000000001</v>
      </c>
      <c r="R632" s="535">
        <v>43.79</v>
      </c>
    </row>
    <row r="633" spans="1:18" ht="12.75">
      <c r="A633" s="145">
        <v>106107</v>
      </c>
      <c r="B633" s="102" t="s">
        <v>22305</v>
      </c>
      <c r="C633" s="145" t="s">
        <v>1</v>
      </c>
      <c r="D633" s="535">
        <v>46.58</v>
      </c>
      <c r="E633" s="536">
        <v>0</v>
      </c>
      <c r="F633" s="535">
        <v>40.74</v>
      </c>
      <c r="G633" s="536">
        <v>0</v>
      </c>
      <c r="H633" s="535">
        <v>54.34</v>
      </c>
      <c r="I633" s="536">
        <v>0.93710000000000004</v>
      </c>
      <c r="J633" s="535">
        <v>44.8</v>
      </c>
      <c r="K633" s="536">
        <v>0</v>
      </c>
      <c r="L633" s="535">
        <v>35.090000000000003</v>
      </c>
      <c r="M633" s="536">
        <v>0</v>
      </c>
      <c r="N633" s="535">
        <v>53.99</v>
      </c>
      <c r="O633" s="536">
        <v>0.94310000000000005</v>
      </c>
      <c r="P633" s="535">
        <v>54.29</v>
      </c>
      <c r="Q633" s="536">
        <v>0.93789999999999996</v>
      </c>
      <c r="R633" s="535">
        <v>42.97</v>
      </c>
    </row>
    <row r="634" spans="1:18" ht="12.75">
      <c r="A634" s="145">
        <v>105377</v>
      </c>
      <c r="B634" s="102" t="s">
        <v>22306</v>
      </c>
      <c r="C634" s="145" t="s">
        <v>2</v>
      </c>
      <c r="D634" s="535">
        <v>46.11</v>
      </c>
      <c r="E634" s="536">
        <v>0.73609999999999998</v>
      </c>
      <c r="F634" s="535">
        <v>42.95</v>
      </c>
      <c r="G634" s="536">
        <v>0.79020000000000001</v>
      </c>
      <c r="H634" s="535">
        <v>47.56</v>
      </c>
      <c r="I634" s="536">
        <v>0.62170000000000003</v>
      </c>
      <c r="J634" s="535">
        <v>43.32</v>
      </c>
      <c r="K634" s="536">
        <v>0.78349999999999997</v>
      </c>
      <c r="L634" s="535">
        <v>72.77</v>
      </c>
      <c r="M634" s="536">
        <v>0</v>
      </c>
      <c r="N634" s="535">
        <v>45.57</v>
      </c>
      <c r="O634" s="536">
        <v>0.74480000000000002</v>
      </c>
      <c r="P634" s="535">
        <v>45.7</v>
      </c>
      <c r="Q634" s="536">
        <v>0.74270000000000003</v>
      </c>
      <c r="R634" s="535">
        <v>47.2</v>
      </c>
    </row>
    <row r="635" spans="1:18" ht="12.75">
      <c r="A635" s="145">
        <v>105368</v>
      </c>
      <c r="B635" s="102" t="s">
        <v>22307</v>
      </c>
      <c r="C635" s="145" t="s">
        <v>2</v>
      </c>
      <c r="D635" s="535">
        <v>42.27</v>
      </c>
      <c r="E635" s="536">
        <v>0.76649999999999996</v>
      </c>
      <c r="F635" s="535">
        <v>39.81</v>
      </c>
      <c r="G635" s="536">
        <v>0.81389999999999996</v>
      </c>
      <c r="H635" s="535">
        <v>43.23</v>
      </c>
      <c r="I635" s="536">
        <v>0.68400000000000005</v>
      </c>
      <c r="J635" s="535">
        <v>40.07</v>
      </c>
      <c r="K635" s="536">
        <v>0.80859999999999999</v>
      </c>
      <c r="L635" s="535">
        <v>68.459999999999994</v>
      </c>
      <c r="M635" s="536">
        <v>0</v>
      </c>
      <c r="N635" s="535">
        <v>41.79</v>
      </c>
      <c r="O635" s="536">
        <v>0.77529999999999999</v>
      </c>
      <c r="P635" s="535">
        <v>42.11</v>
      </c>
      <c r="Q635" s="536">
        <v>0.76939999999999997</v>
      </c>
      <c r="R635" s="535">
        <v>43.18</v>
      </c>
    </row>
    <row r="636" spans="1:18" ht="12.75">
      <c r="A636" s="145">
        <v>105369</v>
      </c>
      <c r="B636" s="102" t="s">
        <v>22308</v>
      </c>
      <c r="C636" s="145" t="s">
        <v>2</v>
      </c>
      <c r="D636" s="535">
        <v>72.27</v>
      </c>
      <c r="E636" s="536">
        <v>0.76639999999999997</v>
      </c>
      <c r="F636" s="535">
        <v>67.849999999999994</v>
      </c>
      <c r="G636" s="536">
        <v>0.81640000000000001</v>
      </c>
      <c r="H636" s="535">
        <v>74.02</v>
      </c>
      <c r="I636" s="536">
        <v>0.66969999999999996</v>
      </c>
      <c r="J636" s="535">
        <v>68.459999999999994</v>
      </c>
      <c r="K636" s="536">
        <v>0.80910000000000004</v>
      </c>
      <c r="L636" s="535">
        <v>116.31</v>
      </c>
      <c r="M636" s="536">
        <v>0</v>
      </c>
      <c r="N636" s="535">
        <v>71.37</v>
      </c>
      <c r="O636" s="536">
        <v>0.77610000000000001</v>
      </c>
      <c r="P636" s="535">
        <v>71.680000000000007</v>
      </c>
      <c r="Q636" s="536">
        <v>0.77270000000000005</v>
      </c>
      <c r="R636" s="535">
        <v>73.66</v>
      </c>
    </row>
    <row r="637" spans="1:18" ht="12.75">
      <c r="A637" s="145">
        <v>105370</v>
      </c>
      <c r="B637" s="102" t="s">
        <v>22309</v>
      </c>
      <c r="C637" s="145" t="s">
        <v>2</v>
      </c>
      <c r="D637" s="535">
        <v>67.14</v>
      </c>
      <c r="E637" s="536">
        <v>0.79449999999999998</v>
      </c>
      <c r="F637" s="535">
        <v>63.66</v>
      </c>
      <c r="G637" s="536">
        <v>0.83789999999999998</v>
      </c>
      <c r="H637" s="535">
        <v>68.23</v>
      </c>
      <c r="I637" s="536">
        <v>0.72650000000000003</v>
      </c>
      <c r="J637" s="535">
        <v>64.11</v>
      </c>
      <c r="K637" s="536">
        <v>0.83199999999999996</v>
      </c>
      <c r="L637" s="535">
        <v>110.57</v>
      </c>
      <c r="M637" s="536">
        <v>0</v>
      </c>
      <c r="N637" s="535">
        <v>66.34</v>
      </c>
      <c r="O637" s="536">
        <v>0.80400000000000005</v>
      </c>
      <c r="P637" s="535">
        <v>66.87</v>
      </c>
      <c r="Q637" s="536">
        <v>0.79769999999999996</v>
      </c>
      <c r="R637" s="535">
        <v>68.28</v>
      </c>
    </row>
    <row r="638" spans="1:18" ht="12.75">
      <c r="A638" s="145">
        <v>92864</v>
      </c>
      <c r="B638" s="102" t="s">
        <v>22310</v>
      </c>
      <c r="C638" s="145" t="s">
        <v>1</v>
      </c>
      <c r="D638" s="535">
        <v>113.47</v>
      </c>
      <c r="E638" s="536">
        <v>0.15629999999999999</v>
      </c>
      <c r="F638" s="535">
        <v>93.88</v>
      </c>
      <c r="G638" s="536">
        <v>0.18890000000000001</v>
      </c>
      <c r="H638" s="535">
        <v>109.71</v>
      </c>
      <c r="I638" s="536">
        <v>0.16159999999999999</v>
      </c>
      <c r="J638" s="535">
        <v>96.44</v>
      </c>
      <c r="K638" s="536">
        <v>0.18379999999999999</v>
      </c>
      <c r="L638" s="535">
        <v>97.1</v>
      </c>
      <c r="M638" s="536">
        <v>0</v>
      </c>
      <c r="N638" s="535">
        <v>113.08</v>
      </c>
      <c r="O638" s="536">
        <v>0.15679999999999999</v>
      </c>
      <c r="P638" s="535">
        <v>93.05</v>
      </c>
      <c r="Q638" s="536">
        <v>0.1905</v>
      </c>
      <c r="R638" s="535">
        <v>101.47</v>
      </c>
    </row>
    <row r="639" spans="1:18" ht="12.75">
      <c r="A639" s="145">
        <v>92848</v>
      </c>
      <c r="B639" s="102" t="s">
        <v>22311</v>
      </c>
      <c r="C639" s="145" t="s">
        <v>1</v>
      </c>
      <c r="D639" s="535">
        <v>102.97</v>
      </c>
      <c r="E639" s="536">
        <v>0.14069999999999999</v>
      </c>
      <c r="F639" s="535">
        <v>84.89</v>
      </c>
      <c r="G639" s="536">
        <v>0.17069999999999999</v>
      </c>
      <c r="H639" s="535">
        <v>98.57</v>
      </c>
      <c r="I639" s="536">
        <v>0.14699999999999999</v>
      </c>
      <c r="J639" s="535">
        <v>87.5</v>
      </c>
      <c r="K639" s="536">
        <v>0.1656</v>
      </c>
      <c r="L639" s="535">
        <v>86.22</v>
      </c>
      <c r="M639" s="536">
        <v>0</v>
      </c>
      <c r="N639" s="535">
        <v>102.88</v>
      </c>
      <c r="O639" s="536">
        <v>0.14080000000000001</v>
      </c>
      <c r="P639" s="535">
        <v>82.73</v>
      </c>
      <c r="Q639" s="536">
        <v>0.17510000000000001</v>
      </c>
      <c r="R639" s="535">
        <v>90.24</v>
      </c>
    </row>
    <row r="640" spans="1:18" ht="12.75">
      <c r="A640" s="145">
        <v>104937</v>
      </c>
      <c r="B640" s="102" t="s">
        <v>22312</v>
      </c>
      <c r="C640" s="145" t="s">
        <v>1</v>
      </c>
      <c r="D640" s="535">
        <v>0</v>
      </c>
      <c r="E640" s="536"/>
      <c r="F640" s="535">
        <v>0</v>
      </c>
      <c r="G640" s="536"/>
      <c r="H640" s="535">
        <v>0</v>
      </c>
      <c r="I640" s="536"/>
      <c r="J640" s="535">
        <v>0</v>
      </c>
      <c r="K640" s="536"/>
      <c r="L640" s="535">
        <v>0</v>
      </c>
      <c r="M640" s="536"/>
      <c r="N640" s="535">
        <v>0</v>
      </c>
      <c r="O640" s="536"/>
      <c r="P640" s="535">
        <v>0</v>
      </c>
      <c r="Q640" s="536"/>
      <c r="R640" s="535">
        <v>0</v>
      </c>
    </row>
    <row r="641" spans="1:18" ht="12.75">
      <c r="A641" s="145">
        <v>104933</v>
      </c>
      <c r="B641" s="102" t="s">
        <v>22313</v>
      </c>
      <c r="C641" s="145" t="s">
        <v>1</v>
      </c>
      <c r="D641" s="535">
        <v>0</v>
      </c>
      <c r="E641" s="536"/>
      <c r="F641" s="535">
        <v>0</v>
      </c>
      <c r="G641" s="536"/>
      <c r="H641" s="535">
        <v>0</v>
      </c>
      <c r="I641" s="536"/>
      <c r="J641" s="535">
        <v>0</v>
      </c>
      <c r="K641" s="536"/>
      <c r="L641" s="535">
        <v>0</v>
      </c>
      <c r="M641" s="536"/>
      <c r="N641" s="535">
        <v>0</v>
      </c>
      <c r="O641" s="536"/>
      <c r="P641" s="535">
        <v>0</v>
      </c>
      <c r="Q641" s="536"/>
      <c r="R641" s="535">
        <v>0</v>
      </c>
    </row>
    <row r="642" spans="1:18" ht="12.75">
      <c r="A642" s="145">
        <v>104939</v>
      </c>
      <c r="B642" s="102" t="s">
        <v>22314</v>
      </c>
      <c r="C642" s="145" t="s">
        <v>1</v>
      </c>
      <c r="D642" s="535">
        <v>0</v>
      </c>
      <c r="E642" s="536"/>
      <c r="F642" s="535">
        <v>0</v>
      </c>
      <c r="G642" s="536"/>
      <c r="H642" s="535">
        <v>0</v>
      </c>
      <c r="I642" s="536"/>
      <c r="J642" s="535">
        <v>0</v>
      </c>
      <c r="K642" s="536"/>
      <c r="L642" s="535">
        <v>0</v>
      </c>
      <c r="M642" s="536"/>
      <c r="N642" s="535">
        <v>0</v>
      </c>
      <c r="O642" s="536"/>
      <c r="P642" s="535">
        <v>0</v>
      </c>
      <c r="Q642" s="536"/>
      <c r="R642" s="535">
        <v>0</v>
      </c>
    </row>
    <row r="643" spans="1:18" ht="12.75">
      <c r="A643" s="145">
        <v>104935</v>
      </c>
      <c r="B643" s="102" t="s">
        <v>22315</v>
      </c>
      <c r="C643" s="145" t="s">
        <v>1</v>
      </c>
      <c r="D643" s="535">
        <v>0</v>
      </c>
      <c r="E643" s="536"/>
      <c r="F643" s="535">
        <v>0</v>
      </c>
      <c r="G643" s="536"/>
      <c r="H643" s="535">
        <v>0</v>
      </c>
      <c r="I643" s="536"/>
      <c r="J643" s="535">
        <v>0</v>
      </c>
      <c r="K643" s="536"/>
      <c r="L643" s="535">
        <v>0</v>
      </c>
      <c r="M643" s="536"/>
      <c r="N643" s="535">
        <v>0</v>
      </c>
      <c r="O643" s="536"/>
      <c r="P643" s="535">
        <v>0</v>
      </c>
      <c r="Q643" s="536"/>
      <c r="R643" s="535">
        <v>0</v>
      </c>
    </row>
    <row r="644" spans="1:18" ht="12.75">
      <c r="A644" s="145">
        <v>92850</v>
      </c>
      <c r="B644" s="102" t="s">
        <v>22316</v>
      </c>
      <c r="C644" s="145" t="s">
        <v>1</v>
      </c>
      <c r="D644" s="535">
        <v>27.95</v>
      </c>
      <c r="E644" s="536">
        <v>0.15890000000000001</v>
      </c>
      <c r="F644" s="535">
        <v>23.14</v>
      </c>
      <c r="G644" s="536">
        <v>0.19189999999999999</v>
      </c>
      <c r="H644" s="535">
        <v>27.07</v>
      </c>
      <c r="I644" s="536">
        <v>0.16400000000000001</v>
      </c>
      <c r="J644" s="535">
        <v>23.76</v>
      </c>
      <c r="K644" s="536">
        <v>0.18690000000000001</v>
      </c>
      <c r="L644" s="535">
        <v>24.01</v>
      </c>
      <c r="M644" s="536">
        <v>0</v>
      </c>
      <c r="N644" s="535">
        <v>27.85</v>
      </c>
      <c r="O644" s="536">
        <v>0.15939999999999999</v>
      </c>
      <c r="P644" s="535">
        <v>23</v>
      </c>
      <c r="Q644" s="536">
        <v>0.193</v>
      </c>
      <c r="R644" s="535">
        <v>25.09</v>
      </c>
    </row>
    <row r="645" spans="1:18" ht="12.75">
      <c r="A645" s="145">
        <v>92834</v>
      </c>
      <c r="B645" s="102" t="s">
        <v>22317</v>
      </c>
      <c r="C645" s="145" t="s">
        <v>1</v>
      </c>
      <c r="D645" s="535">
        <v>25.31</v>
      </c>
      <c r="E645" s="536">
        <v>0.1434</v>
      </c>
      <c r="F645" s="535">
        <v>20.88</v>
      </c>
      <c r="G645" s="536">
        <v>0.1739</v>
      </c>
      <c r="H645" s="535">
        <v>24.28</v>
      </c>
      <c r="I645" s="536">
        <v>0.14949999999999999</v>
      </c>
      <c r="J645" s="535">
        <v>21.52</v>
      </c>
      <c r="K645" s="536">
        <v>0.16869999999999999</v>
      </c>
      <c r="L645" s="535">
        <v>21.28</v>
      </c>
      <c r="M645" s="536">
        <v>0</v>
      </c>
      <c r="N645" s="535">
        <v>25.29</v>
      </c>
      <c r="O645" s="536">
        <v>0.14349999999999999</v>
      </c>
      <c r="P645" s="535">
        <v>20.41</v>
      </c>
      <c r="Q645" s="536">
        <v>0.1779</v>
      </c>
      <c r="R645" s="535">
        <v>22.26</v>
      </c>
    </row>
    <row r="646" spans="1:18" ht="12.75">
      <c r="A646" s="145">
        <v>92852</v>
      </c>
      <c r="B646" s="102" t="s">
        <v>22318</v>
      </c>
      <c r="C646" s="145" t="s">
        <v>1</v>
      </c>
      <c r="D646" s="535">
        <v>36.71</v>
      </c>
      <c r="E646" s="536">
        <v>0.1724</v>
      </c>
      <c r="F646" s="535">
        <v>30.49</v>
      </c>
      <c r="G646" s="536">
        <v>0.20760000000000001</v>
      </c>
      <c r="H646" s="535">
        <v>35.869999999999997</v>
      </c>
      <c r="I646" s="536">
        <v>0.17649999999999999</v>
      </c>
      <c r="J646" s="535">
        <v>31.21</v>
      </c>
      <c r="K646" s="536">
        <v>0.20280000000000001</v>
      </c>
      <c r="L646" s="535">
        <v>32.130000000000003</v>
      </c>
      <c r="M646" s="536">
        <v>0</v>
      </c>
      <c r="N646" s="535">
        <v>36.5</v>
      </c>
      <c r="O646" s="536">
        <v>0.1734</v>
      </c>
      <c r="P646" s="535">
        <v>30.75</v>
      </c>
      <c r="Q646" s="536">
        <v>0.2059</v>
      </c>
      <c r="R646" s="535">
        <v>33.520000000000003</v>
      </c>
    </row>
    <row r="647" spans="1:18" ht="12.75">
      <c r="A647" s="145">
        <v>92836</v>
      </c>
      <c r="B647" s="102" t="s">
        <v>22319</v>
      </c>
      <c r="C647" s="145" t="s">
        <v>1</v>
      </c>
      <c r="D647" s="535">
        <v>32.96</v>
      </c>
      <c r="E647" s="536">
        <v>0.15720000000000001</v>
      </c>
      <c r="F647" s="535">
        <v>27.27</v>
      </c>
      <c r="G647" s="536">
        <v>0.19</v>
      </c>
      <c r="H647" s="535">
        <v>31.89</v>
      </c>
      <c r="I647" s="536">
        <v>0.16239999999999999</v>
      </c>
      <c r="J647" s="535">
        <v>28.01</v>
      </c>
      <c r="K647" s="536">
        <v>0.18490000000000001</v>
      </c>
      <c r="L647" s="535">
        <v>28.24</v>
      </c>
      <c r="M647" s="536">
        <v>0</v>
      </c>
      <c r="N647" s="535">
        <v>32.840000000000003</v>
      </c>
      <c r="O647" s="536">
        <v>0.15770000000000001</v>
      </c>
      <c r="P647" s="535">
        <v>27.06</v>
      </c>
      <c r="Q647" s="536">
        <v>0.19139999999999999</v>
      </c>
      <c r="R647" s="535">
        <v>29.5</v>
      </c>
    </row>
    <row r="648" spans="1:18" ht="12.75">
      <c r="A648" s="145">
        <v>92854</v>
      </c>
      <c r="B648" s="102" t="s">
        <v>22320</v>
      </c>
      <c r="C648" s="145" t="s">
        <v>1</v>
      </c>
      <c r="D648" s="535">
        <v>45.99</v>
      </c>
      <c r="E648" s="536">
        <v>0.1792</v>
      </c>
      <c r="F648" s="535">
        <v>38.26</v>
      </c>
      <c r="G648" s="536">
        <v>0.21540000000000001</v>
      </c>
      <c r="H648" s="535">
        <v>45.14</v>
      </c>
      <c r="I648" s="536">
        <v>0.1825</v>
      </c>
      <c r="J648" s="535">
        <v>39.11</v>
      </c>
      <c r="K648" s="536">
        <v>0.2107</v>
      </c>
      <c r="L648" s="535">
        <v>40.6</v>
      </c>
      <c r="M648" s="536">
        <v>0</v>
      </c>
      <c r="N648" s="535">
        <v>45.67</v>
      </c>
      <c r="O648" s="536">
        <v>0.1804</v>
      </c>
      <c r="P648" s="535">
        <v>38.85</v>
      </c>
      <c r="Q648" s="536">
        <v>0.21210000000000001</v>
      </c>
      <c r="R648" s="535">
        <v>42.34</v>
      </c>
    </row>
    <row r="649" spans="1:18" ht="12.75">
      <c r="A649" s="145">
        <v>92838</v>
      </c>
      <c r="B649" s="102" t="s">
        <v>22321</v>
      </c>
      <c r="C649" s="145" t="s">
        <v>1</v>
      </c>
      <c r="D649" s="535">
        <v>41.12</v>
      </c>
      <c r="E649" s="536">
        <v>0.16389999999999999</v>
      </c>
      <c r="F649" s="535">
        <v>34.090000000000003</v>
      </c>
      <c r="G649" s="536">
        <v>0.19769999999999999</v>
      </c>
      <c r="H649" s="535">
        <v>39.96</v>
      </c>
      <c r="I649" s="536">
        <v>0.16869999999999999</v>
      </c>
      <c r="J649" s="535">
        <v>34.96</v>
      </c>
      <c r="K649" s="536">
        <v>0.1928</v>
      </c>
      <c r="L649" s="535">
        <v>35.56</v>
      </c>
      <c r="M649" s="536">
        <v>0</v>
      </c>
      <c r="N649" s="535">
        <v>40.94</v>
      </c>
      <c r="O649" s="536">
        <v>0.1646</v>
      </c>
      <c r="P649" s="535">
        <v>34.06</v>
      </c>
      <c r="Q649" s="536">
        <v>0.19789999999999999</v>
      </c>
      <c r="R649" s="535">
        <v>37.14</v>
      </c>
    </row>
    <row r="650" spans="1:18" ht="12.75">
      <c r="A650" s="145">
        <v>92856</v>
      </c>
      <c r="B650" s="102" t="s">
        <v>22322</v>
      </c>
      <c r="C650" s="145" t="s">
        <v>1</v>
      </c>
      <c r="D650" s="535">
        <v>55.73</v>
      </c>
      <c r="E650" s="536">
        <v>0.18179999999999999</v>
      </c>
      <c r="F650" s="535">
        <v>46.39</v>
      </c>
      <c r="G650" s="536">
        <v>0.21840000000000001</v>
      </c>
      <c r="H650" s="535">
        <v>54.79</v>
      </c>
      <c r="I650" s="536">
        <v>0.18490000000000001</v>
      </c>
      <c r="J650" s="535">
        <v>47.39</v>
      </c>
      <c r="K650" s="536">
        <v>0.21379999999999999</v>
      </c>
      <c r="L650" s="535">
        <v>49.36</v>
      </c>
      <c r="M650" s="536">
        <v>0</v>
      </c>
      <c r="N650" s="535">
        <v>55.31</v>
      </c>
      <c r="O650" s="536">
        <v>0.18310000000000001</v>
      </c>
      <c r="P650" s="535">
        <v>47.24</v>
      </c>
      <c r="Q650" s="536">
        <v>0.21440000000000001</v>
      </c>
      <c r="R650" s="535">
        <v>51.47</v>
      </c>
    </row>
    <row r="651" spans="1:18" ht="12.75">
      <c r="A651" s="145">
        <v>92840</v>
      </c>
      <c r="B651" s="102" t="s">
        <v>22323</v>
      </c>
      <c r="C651" s="145" t="s">
        <v>1</v>
      </c>
      <c r="D651" s="535">
        <v>49.73</v>
      </c>
      <c r="E651" s="536">
        <v>0.16650000000000001</v>
      </c>
      <c r="F651" s="535">
        <v>41.25</v>
      </c>
      <c r="G651" s="536">
        <v>0.20069999999999999</v>
      </c>
      <c r="H651" s="535">
        <v>48.42</v>
      </c>
      <c r="I651" s="536">
        <v>0.17100000000000001</v>
      </c>
      <c r="J651" s="535">
        <v>42.28</v>
      </c>
      <c r="K651" s="536">
        <v>0.1958</v>
      </c>
      <c r="L651" s="535">
        <v>43.16</v>
      </c>
      <c r="M651" s="536">
        <v>0</v>
      </c>
      <c r="N651" s="535">
        <v>49.49</v>
      </c>
      <c r="O651" s="536">
        <v>0.1673</v>
      </c>
      <c r="P651" s="535">
        <v>41.34</v>
      </c>
      <c r="Q651" s="536">
        <v>0.20030000000000001</v>
      </c>
      <c r="R651" s="535">
        <v>45.06</v>
      </c>
    </row>
    <row r="652" spans="1:18" ht="12.75">
      <c r="A652" s="145">
        <v>92858</v>
      </c>
      <c r="B652" s="102" t="s">
        <v>22324</v>
      </c>
      <c r="C652" s="145" t="s">
        <v>1</v>
      </c>
      <c r="D652" s="535">
        <v>70.209999999999994</v>
      </c>
      <c r="E652" s="536">
        <v>0.17150000000000001</v>
      </c>
      <c r="F652" s="535">
        <v>58.29</v>
      </c>
      <c r="G652" s="536">
        <v>0.20660000000000001</v>
      </c>
      <c r="H652" s="535">
        <v>68.56</v>
      </c>
      <c r="I652" s="536">
        <v>0.17560000000000001</v>
      </c>
      <c r="J652" s="535">
        <v>59.69</v>
      </c>
      <c r="K652" s="536">
        <v>0.20169999999999999</v>
      </c>
      <c r="L652" s="535">
        <v>61.34</v>
      </c>
      <c r="M652" s="536">
        <v>0</v>
      </c>
      <c r="N652" s="535">
        <v>69.8</v>
      </c>
      <c r="O652" s="536">
        <v>0.17249999999999999</v>
      </c>
      <c r="P652" s="535">
        <v>58.72</v>
      </c>
      <c r="Q652" s="536">
        <v>0.20499999999999999</v>
      </c>
      <c r="R652" s="535">
        <v>64.010000000000005</v>
      </c>
    </row>
    <row r="653" spans="1:18" ht="12.75">
      <c r="A653" s="145">
        <v>92842</v>
      </c>
      <c r="B653" s="102" t="s">
        <v>22325</v>
      </c>
      <c r="C653" s="145" t="s">
        <v>1</v>
      </c>
      <c r="D653" s="535">
        <v>63.08</v>
      </c>
      <c r="E653" s="536">
        <v>0.156</v>
      </c>
      <c r="F653" s="535">
        <v>52.18</v>
      </c>
      <c r="G653" s="536">
        <v>0.18859999999999999</v>
      </c>
      <c r="H653" s="535">
        <v>60.97</v>
      </c>
      <c r="I653" s="536">
        <v>0.16139999999999999</v>
      </c>
      <c r="J653" s="535">
        <v>53.6</v>
      </c>
      <c r="K653" s="536">
        <v>0.18360000000000001</v>
      </c>
      <c r="L653" s="535">
        <v>53.95</v>
      </c>
      <c r="M653" s="536">
        <v>0</v>
      </c>
      <c r="N653" s="535">
        <v>62.86</v>
      </c>
      <c r="O653" s="536">
        <v>0.1565</v>
      </c>
      <c r="P653" s="535">
        <v>51.7</v>
      </c>
      <c r="Q653" s="536">
        <v>0.1903</v>
      </c>
      <c r="R653" s="535">
        <v>56.38</v>
      </c>
    </row>
    <row r="654" spans="1:18" ht="12.75">
      <c r="A654" s="145">
        <v>92860</v>
      </c>
      <c r="B654" s="102" t="s">
        <v>22326</v>
      </c>
      <c r="C654" s="145" t="s">
        <v>1</v>
      </c>
      <c r="D654" s="535">
        <v>83.58</v>
      </c>
      <c r="E654" s="536">
        <v>0.16669999999999999</v>
      </c>
      <c r="F654" s="535">
        <v>69.33</v>
      </c>
      <c r="G654" s="536">
        <v>0.2009</v>
      </c>
      <c r="H654" s="535">
        <v>81.39</v>
      </c>
      <c r="I654" s="536">
        <v>0.17119999999999999</v>
      </c>
      <c r="J654" s="535">
        <v>71.06</v>
      </c>
      <c r="K654" s="536">
        <v>0.19600000000000001</v>
      </c>
      <c r="L654" s="535">
        <v>72.55</v>
      </c>
      <c r="M654" s="536">
        <v>0</v>
      </c>
      <c r="N654" s="535">
        <v>83.18</v>
      </c>
      <c r="O654" s="536">
        <v>0.16750000000000001</v>
      </c>
      <c r="P654" s="535">
        <v>69.489999999999995</v>
      </c>
      <c r="Q654" s="536">
        <v>0.20050000000000001</v>
      </c>
      <c r="R654" s="535">
        <v>75.739999999999995</v>
      </c>
    </row>
    <row r="655" spans="1:18" ht="12.75">
      <c r="A655" s="145">
        <v>92844</v>
      </c>
      <c r="B655" s="102" t="s">
        <v>22327</v>
      </c>
      <c r="C655" s="145" t="s">
        <v>1</v>
      </c>
      <c r="D655" s="535">
        <v>75.319999999999993</v>
      </c>
      <c r="E655" s="536">
        <v>0.15110000000000001</v>
      </c>
      <c r="F655" s="535">
        <v>62.25</v>
      </c>
      <c r="G655" s="536">
        <v>0.18279999999999999</v>
      </c>
      <c r="H655" s="535">
        <v>72.61</v>
      </c>
      <c r="I655" s="536">
        <v>0.15670000000000001</v>
      </c>
      <c r="J655" s="535">
        <v>64.010000000000005</v>
      </c>
      <c r="K655" s="536">
        <v>0.17780000000000001</v>
      </c>
      <c r="L655" s="535">
        <v>64</v>
      </c>
      <c r="M655" s="536">
        <v>0</v>
      </c>
      <c r="N655" s="535">
        <v>75.14</v>
      </c>
      <c r="O655" s="536">
        <v>0.1515</v>
      </c>
      <c r="P655" s="535">
        <v>61.36</v>
      </c>
      <c r="Q655" s="536">
        <v>0.1855</v>
      </c>
      <c r="R655" s="535">
        <v>66.91</v>
      </c>
    </row>
    <row r="656" spans="1:18" ht="12.75">
      <c r="A656" s="145">
        <v>92862</v>
      </c>
      <c r="B656" s="102" t="s">
        <v>22328</v>
      </c>
      <c r="C656" s="145" t="s">
        <v>1</v>
      </c>
      <c r="D656" s="535">
        <v>95.9</v>
      </c>
      <c r="E656" s="536">
        <v>0.1651</v>
      </c>
      <c r="F656" s="535">
        <v>79.5</v>
      </c>
      <c r="G656" s="536">
        <v>0.1991</v>
      </c>
      <c r="H656" s="535">
        <v>93.26</v>
      </c>
      <c r="I656" s="536">
        <v>0.16969999999999999</v>
      </c>
      <c r="J656" s="535">
        <v>81.53</v>
      </c>
      <c r="K656" s="536">
        <v>0.19420000000000001</v>
      </c>
      <c r="L656" s="535">
        <v>83.05</v>
      </c>
      <c r="M656" s="536">
        <v>0</v>
      </c>
      <c r="N656" s="535">
        <v>95.44</v>
      </c>
      <c r="O656" s="536">
        <v>0.16589999999999999</v>
      </c>
      <c r="P656" s="535">
        <v>79.56</v>
      </c>
      <c r="Q656" s="536">
        <v>0.19900000000000001</v>
      </c>
      <c r="R656" s="535">
        <v>86.72</v>
      </c>
    </row>
    <row r="657" spans="1:18" ht="12.75">
      <c r="A657" s="145">
        <v>92846</v>
      </c>
      <c r="B657" s="102" t="s">
        <v>22329</v>
      </c>
      <c r="C657" s="145" t="s">
        <v>1</v>
      </c>
      <c r="D657" s="535">
        <v>86.51</v>
      </c>
      <c r="E657" s="536">
        <v>0.14960000000000001</v>
      </c>
      <c r="F657" s="535">
        <v>71.48</v>
      </c>
      <c r="G657" s="536">
        <v>0.18099999999999999</v>
      </c>
      <c r="H657" s="535">
        <v>83.32</v>
      </c>
      <c r="I657" s="536">
        <v>0.15529999999999999</v>
      </c>
      <c r="J657" s="535">
        <v>73.540000000000006</v>
      </c>
      <c r="K657" s="536">
        <v>0.17599999999999999</v>
      </c>
      <c r="L657" s="535">
        <v>73.34</v>
      </c>
      <c r="M657" s="536">
        <v>0</v>
      </c>
      <c r="N657" s="535">
        <v>86.32</v>
      </c>
      <c r="O657" s="536">
        <v>0.14990000000000001</v>
      </c>
      <c r="P657" s="535">
        <v>70.33</v>
      </c>
      <c r="Q657" s="536">
        <v>0.184</v>
      </c>
      <c r="R657" s="535">
        <v>76.7</v>
      </c>
    </row>
    <row r="658" spans="1:18" ht="12.75">
      <c r="A658" s="145">
        <v>92828</v>
      </c>
      <c r="B658" s="102" t="s">
        <v>22330</v>
      </c>
      <c r="C658" s="145" t="s">
        <v>1</v>
      </c>
      <c r="D658" s="535">
        <v>119.61</v>
      </c>
      <c r="E658" s="536">
        <v>0.2676</v>
      </c>
      <c r="F658" s="535">
        <v>99.65</v>
      </c>
      <c r="G658" s="536">
        <v>0.32119999999999999</v>
      </c>
      <c r="H658" s="535">
        <v>122.91</v>
      </c>
      <c r="I658" s="536">
        <v>0.26040000000000002</v>
      </c>
      <c r="J658" s="535">
        <v>101.92</v>
      </c>
      <c r="K658" s="536">
        <v>0.31409999999999999</v>
      </c>
      <c r="L658" s="535">
        <v>119.89</v>
      </c>
      <c r="M658" s="536">
        <v>0</v>
      </c>
      <c r="N658" s="535">
        <v>112.19</v>
      </c>
      <c r="O658" s="536">
        <v>0.2853</v>
      </c>
      <c r="P658" s="535">
        <v>113.5</v>
      </c>
      <c r="Q658" s="536">
        <v>0.28199999999999997</v>
      </c>
      <c r="R658" s="535">
        <v>120.79</v>
      </c>
    </row>
    <row r="659" spans="1:18" ht="12.75">
      <c r="A659" s="145">
        <v>92815</v>
      </c>
      <c r="B659" s="102" t="s">
        <v>22331</v>
      </c>
      <c r="C659" s="145" t="s">
        <v>1</v>
      </c>
      <c r="D659" s="535">
        <v>109.09</v>
      </c>
      <c r="E659" s="536">
        <v>0.26369999999999999</v>
      </c>
      <c r="F659" s="535">
        <v>90.66</v>
      </c>
      <c r="G659" s="536">
        <v>0.31730000000000003</v>
      </c>
      <c r="H659" s="535">
        <v>111.76</v>
      </c>
      <c r="I659" s="536">
        <v>0.25740000000000002</v>
      </c>
      <c r="J659" s="535">
        <v>92.96</v>
      </c>
      <c r="K659" s="536">
        <v>0.3095</v>
      </c>
      <c r="L659" s="535">
        <v>109.01</v>
      </c>
      <c r="M659" s="536">
        <v>0</v>
      </c>
      <c r="N659" s="535">
        <v>101.98</v>
      </c>
      <c r="O659" s="536">
        <v>0.28210000000000002</v>
      </c>
      <c r="P659" s="535">
        <v>103.16</v>
      </c>
      <c r="Q659" s="536">
        <v>0.27889999999999998</v>
      </c>
      <c r="R659" s="535">
        <v>109.56</v>
      </c>
    </row>
    <row r="660" spans="1:18" ht="12.75">
      <c r="A660" s="145">
        <v>92830</v>
      </c>
      <c r="B660" s="102" t="s">
        <v>22332</v>
      </c>
      <c r="C660" s="145" t="s">
        <v>1</v>
      </c>
      <c r="D660" s="535">
        <v>148.91999999999999</v>
      </c>
      <c r="E660" s="536">
        <v>0.25950000000000001</v>
      </c>
      <c r="F660" s="535">
        <v>123.41</v>
      </c>
      <c r="G660" s="536">
        <v>0.31319999999999998</v>
      </c>
      <c r="H660" s="535">
        <v>152.02000000000001</v>
      </c>
      <c r="I660" s="536">
        <v>0.25419999999999998</v>
      </c>
      <c r="J660" s="535">
        <v>126.89</v>
      </c>
      <c r="K660" s="536">
        <v>0.30459999999999998</v>
      </c>
      <c r="L660" s="535">
        <v>148.32</v>
      </c>
      <c r="M660" s="536">
        <v>0</v>
      </c>
      <c r="N660" s="535">
        <v>138.66999999999999</v>
      </c>
      <c r="O660" s="536">
        <v>0.2787</v>
      </c>
      <c r="P660" s="535">
        <v>140.30000000000001</v>
      </c>
      <c r="Q660" s="536">
        <v>0.27550000000000002</v>
      </c>
      <c r="R660" s="535">
        <v>148.66</v>
      </c>
    </row>
    <row r="661" spans="1:18" ht="12.75">
      <c r="A661" s="145">
        <v>92817</v>
      </c>
      <c r="B661" s="102" t="s">
        <v>22333</v>
      </c>
      <c r="C661" s="145" t="s">
        <v>1</v>
      </c>
      <c r="D661" s="535">
        <v>136.16</v>
      </c>
      <c r="E661" s="536">
        <v>0.255</v>
      </c>
      <c r="F661" s="535">
        <v>112.5</v>
      </c>
      <c r="G661" s="536">
        <v>0.30859999999999999</v>
      </c>
      <c r="H661" s="535">
        <v>138.47999999999999</v>
      </c>
      <c r="I661" s="536">
        <v>0.25069999999999998</v>
      </c>
      <c r="J661" s="535">
        <v>116.03</v>
      </c>
      <c r="K661" s="536">
        <v>0.29920000000000002</v>
      </c>
      <c r="L661" s="535">
        <v>135.12</v>
      </c>
      <c r="M661" s="536">
        <v>0</v>
      </c>
      <c r="N661" s="535">
        <v>126.28</v>
      </c>
      <c r="O661" s="536">
        <v>0.27489999999999998</v>
      </c>
      <c r="P661" s="535">
        <v>127.76</v>
      </c>
      <c r="Q661" s="536">
        <v>0.27179999999999999</v>
      </c>
      <c r="R661" s="535">
        <v>135.04</v>
      </c>
    </row>
    <row r="662" spans="1:18" ht="12.75">
      <c r="A662" s="145">
        <v>92832</v>
      </c>
      <c r="B662" s="102" t="s">
        <v>22334</v>
      </c>
      <c r="C662" s="145" t="s">
        <v>1</v>
      </c>
      <c r="D662" s="535">
        <v>195.75</v>
      </c>
      <c r="E662" s="536">
        <v>0.24829999999999999</v>
      </c>
      <c r="F662" s="535">
        <v>160.99</v>
      </c>
      <c r="G662" s="536">
        <v>0.3019</v>
      </c>
      <c r="H662" s="535">
        <v>197.98</v>
      </c>
      <c r="I662" s="536">
        <v>0.2455</v>
      </c>
      <c r="J662" s="535">
        <v>166.8</v>
      </c>
      <c r="K662" s="536">
        <v>0.29139999999999999</v>
      </c>
      <c r="L662" s="535">
        <v>193.22</v>
      </c>
      <c r="M662" s="536">
        <v>0</v>
      </c>
      <c r="N662" s="535">
        <v>180.43</v>
      </c>
      <c r="O662" s="536">
        <v>0.26939999999999997</v>
      </c>
      <c r="P662" s="535">
        <v>182.55</v>
      </c>
      <c r="Q662" s="536">
        <v>0.26629999999999998</v>
      </c>
      <c r="R662" s="535">
        <v>192.27</v>
      </c>
    </row>
    <row r="663" spans="1:18" ht="12.75">
      <c r="A663" s="145">
        <v>92819</v>
      </c>
      <c r="B663" s="102" t="s">
        <v>22335</v>
      </c>
      <c r="C663" s="145" t="s">
        <v>1</v>
      </c>
      <c r="D663" s="535">
        <v>179.62</v>
      </c>
      <c r="E663" s="536">
        <v>0.24299999999999999</v>
      </c>
      <c r="F663" s="535">
        <v>147.18</v>
      </c>
      <c r="G663" s="536">
        <v>0.29649999999999999</v>
      </c>
      <c r="H663" s="535">
        <v>180.86</v>
      </c>
      <c r="I663" s="536">
        <v>0.24129999999999999</v>
      </c>
      <c r="J663" s="535">
        <v>153.07</v>
      </c>
      <c r="K663" s="536">
        <v>0.28510000000000002</v>
      </c>
      <c r="L663" s="535">
        <v>176.53</v>
      </c>
      <c r="M663" s="536">
        <v>0</v>
      </c>
      <c r="N663" s="535">
        <v>164.74</v>
      </c>
      <c r="O663" s="536">
        <v>0.26490000000000002</v>
      </c>
      <c r="P663" s="535">
        <v>166.69</v>
      </c>
      <c r="Q663" s="536">
        <v>0.26179999999999998</v>
      </c>
      <c r="R663" s="535">
        <v>175.03</v>
      </c>
    </row>
    <row r="664" spans="1:18" ht="12.75">
      <c r="A664" s="145">
        <v>92820</v>
      </c>
      <c r="B664" s="102" t="s">
        <v>22336</v>
      </c>
      <c r="C664" s="145" t="s">
        <v>1</v>
      </c>
      <c r="D664" s="535">
        <v>29.16</v>
      </c>
      <c r="E664" s="536">
        <v>0.30080000000000001</v>
      </c>
      <c r="F664" s="535">
        <v>24.83</v>
      </c>
      <c r="G664" s="536">
        <v>0.35320000000000001</v>
      </c>
      <c r="H664" s="535">
        <v>30.79</v>
      </c>
      <c r="I664" s="536">
        <v>0.2848</v>
      </c>
      <c r="J664" s="535">
        <v>24.86</v>
      </c>
      <c r="K664" s="536">
        <v>0.3528</v>
      </c>
      <c r="L664" s="535">
        <v>30</v>
      </c>
      <c r="M664" s="536">
        <v>0</v>
      </c>
      <c r="N664" s="535">
        <v>28.17</v>
      </c>
      <c r="O664" s="536">
        <v>0.31130000000000002</v>
      </c>
      <c r="P664" s="535">
        <v>28.49</v>
      </c>
      <c r="Q664" s="536">
        <v>0.30780000000000002</v>
      </c>
      <c r="R664" s="535">
        <v>30.84</v>
      </c>
    </row>
    <row r="665" spans="1:18" ht="12.75">
      <c r="A665" s="145">
        <v>92808</v>
      </c>
      <c r="B665" s="102" t="s">
        <v>22337</v>
      </c>
      <c r="C665" s="145" t="s">
        <v>1</v>
      </c>
      <c r="D665" s="535">
        <v>26.52</v>
      </c>
      <c r="E665" s="536">
        <v>0.29980000000000001</v>
      </c>
      <c r="F665" s="535">
        <v>22.57</v>
      </c>
      <c r="G665" s="536">
        <v>0.35220000000000001</v>
      </c>
      <c r="H665" s="535">
        <v>27.98</v>
      </c>
      <c r="I665" s="536">
        <v>0.28410000000000002</v>
      </c>
      <c r="J665" s="535">
        <v>22.59</v>
      </c>
      <c r="K665" s="536">
        <v>0.35189999999999999</v>
      </c>
      <c r="L665" s="535">
        <v>27.26</v>
      </c>
      <c r="M665" s="536">
        <v>0</v>
      </c>
      <c r="N665" s="535">
        <v>25.59</v>
      </c>
      <c r="O665" s="536">
        <v>0.31069999999999998</v>
      </c>
      <c r="P665" s="535">
        <v>25.89</v>
      </c>
      <c r="Q665" s="536">
        <v>0.30709999999999998</v>
      </c>
      <c r="R665" s="535">
        <v>28</v>
      </c>
    </row>
    <row r="666" spans="1:18" ht="12.75">
      <c r="A666" s="145">
        <v>92821</v>
      </c>
      <c r="B666" s="102" t="s">
        <v>22338</v>
      </c>
      <c r="C666" s="145" t="s">
        <v>1</v>
      </c>
      <c r="D666" s="535">
        <v>40.840000000000003</v>
      </c>
      <c r="E666" s="536">
        <v>0.29580000000000001</v>
      </c>
      <c r="F666" s="535">
        <v>34.68</v>
      </c>
      <c r="G666" s="536">
        <v>0.3483</v>
      </c>
      <c r="H666" s="535">
        <v>42.96</v>
      </c>
      <c r="I666" s="536">
        <v>0.28120000000000001</v>
      </c>
      <c r="J666" s="535">
        <v>34.81</v>
      </c>
      <c r="K666" s="536">
        <v>0.34699999999999998</v>
      </c>
      <c r="L666" s="535">
        <v>41.87</v>
      </c>
      <c r="M666" s="536">
        <v>0</v>
      </c>
      <c r="N666" s="535">
        <v>39.28</v>
      </c>
      <c r="O666" s="536">
        <v>0.3075</v>
      </c>
      <c r="P666" s="535">
        <v>39.75</v>
      </c>
      <c r="Q666" s="536">
        <v>0.3039</v>
      </c>
      <c r="R666" s="535">
        <v>42.92</v>
      </c>
    </row>
    <row r="667" spans="1:18" ht="12.75">
      <c r="A667" s="145">
        <v>92809</v>
      </c>
      <c r="B667" s="102" t="s">
        <v>22339</v>
      </c>
      <c r="C667" s="145" t="s">
        <v>1</v>
      </c>
      <c r="D667" s="535">
        <v>37.090000000000003</v>
      </c>
      <c r="E667" s="536">
        <v>0.29470000000000002</v>
      </c>
      <c r="F667" s="535">
        <v>31.46</v>
      </c>
      <c r="G667" s="536">
        <v>0.34739999999999999</v>
      </c>
      <c r="H667" s="535">
        <v>38.979999999999997</v>
      </c>
      <c r="I667" s="536">
        <v>0.28039999999999998</v>
      </c>
      <c r="J667" s="535">
        <v>31.6</v>
      </c>
      <c r="K667" s="536">
        <v>0.34589999999999999</v>
      </c>
      <c r="L667" s="535">
        <v>37.979999999999997</v>
      </c>
      <c r="M667" s="536">
        <v>0</v>
      </c>
      <c r="N667" s="535">
        <v>35.630000000000003</v>
      </c>
      <c r="O667" s="536">
        <v>0.30680000000000002</v>
      </c>
      <c r="P667" s="535">
        <v>36.049999999999997</v>
      </c>
      <c r="Q667" s="536">
        <v>0.30320000000000003</v>
      </c>
      <c r="R667" s="535">
        <v>38.9</v>
      </c>
    </row>
    <row r="668" spans="1:18" ht="12.75">
      <c r="A668" s="145">
        <v>92822</v>
      </c>
      <c r="B668" s="102" t="s">
        <v>22340</v>
      </c>
      <c r="C668" s="145" t="s">
        <v>1</v>
      </c>
      <c r="D668" s="535">
        <v>53.04</v>
      </c>
      <c r="E668" s="536">
        <v>0.2903</v>
      </c>
      <c r="F668" s="535">
        <v>44.89</v>
      </c>
      <c r="G668" s="536">
        <v>0.34310000000000002</v>
      </c>
      <c r="H668" s="535">
        <v>55.55</v>
      </c>
      <c r="I668" s="536">
        <v>0.2772</v>
      </c>
      <c r="J668" s="535">
        <v>45.2</v>
      </c>
      <c r="K668" s="536">
        <v>0.3407</v>
      </c>
      <c r="L668" s="535">
        <v>54.14</v>
      </c>
      <c r="M668" s="536">
        <v>0</v>
      </c>
      <c r="N668" s="535">
        <v>50.79</v>
      </c>
      <c r="O668" s="536">
        <v>0.30320000000000003</v>
      </c>
      <c r="P668" s="535">
        <v>51.38</v>
      </c>
      <c r="Q668" s="536">
        <v>0.29970000000000002</v>
      </c>
      <c r="R668" s="535">
        <v>55.31</v>
      </c>
    </row>
    <row r="669" spans="1:18" ht="12.75">
      <c r="A669" s="145">
        <v>92810</v>
      </c>
      <c r="B669" s="102" t="s">
        <v>22341</v>
      </c>
      <c r="C669" s="145" t="s">
        <v>1</v>
      </c>
      <c r="D669" s="535">
        <v>48.17</v>
      </c>
      <c r="E669" s="536">
        <v>0.28860000000000002</v>
      </c>
      <c r="F669" s="535">
        <v>40.71</v>
      </c>
      <c r="G669" s="536">
        <v>0.34139999999999998</v>
      </c>
      <c r="H669" s="535">
        <v>50.37</v>
      </c>
      <c r="I669" s="536">
        <v>0.27600000000000002</v>
      </c>
      <c r="J669" s="535">
        <v>41.04</v>
      </c>
      <c r="K669" s="536">
        <v>0.3387</v>
      </c>
      <c r="L669" s="535">
        <v>49.09</v>
      </c>
      <c r="M669" s="536">
        <v>0</v>
      </c>
      <c r="N669" s="535">
        <v>46.03</v>
      </c>
      <c r="O669" s="536">
        <v>0.30199999999999999</v>
      </c>
      <c r="P669" s="535">
        <v>46.57</v>
      </c>
      <c r="Q669" s="536">
        <v>0.29849999999999999</v>
      </c>
      <c r="R669" s="535">
        <v>50.1</v>
      </c>
    </row>
    <row r="670" spans="1:18" ht="12.75">
      <c r="A670" s="145">
        <v>92824</v>
      </c>
      <c r="B670" s="102" t="s">
        <v>22342</v>
      </c>
      <c r="C670" s="145" t="s">
        <v>1</v>
      </c>
      <c r="D670" s="535">
        <v>65.540000000000006</v>
      </c>
      <c r="E670" s="536">
        <v>0.28560000000000002</v>
      </c>
      <c r="F670" s="535">
        <v>55.29</v>
      </c>
      <c r="G670" s="536">
        <v>0.33860000000000001</v>
      </c>
      <c r="H670" s="535">
        <v>68.36</v>
      </c>
      <c r="I670" s="536">
        <v>0.27379999999999999</v>
      </c>
      <c r="J670" s="535">
        <v>55.86</v>
      </c>
      <c r="K670" s="536">
        <v>0.33510000000000001</v>
      </c>
      <c r="L670" s="535">
        <v>66.650000000000006</v>
      </c>
      <c r="M670" s="536">
        <v>0</v>
      </c>
      <c r="N670" s="535">
        <v>62.49</v>
      </c>
      <c r="O670" s="536">
        <v>0.29959999999999998</v>
      </c>
      <c r="P670" s="535">
        <v>63.22</v>
      </c>
      <c r="Q670" s="536">
        <v>0.29609999999999997</v>
      </c>
      <c r="R670" s="535">
        <v>67.89</v>
      </c>
    </row>
    <row r="671" spans="1:18" ht="12.75">
      <c r="A671" s="145">
        <v>92811</v>
      </c>
      <c r="B671" s="102" t="s">
        <v>22343</v>
      </c>
      <c r="C671" s="145" t="s">
        <v>1</v>
      </c>
      <c r="D671" s="535">
        <v>59.56</v>
      </c>
      <c r="E671" s="536">
        <v>0.28339999999999999</v>
      </c>
      <c r="F671" s="535">
        <v>50.16</v>
      </c>
      <c r="G671" s="536">
        <v>0.33650000000000002</v>
      </c>
      <c r="H671" s="535">
        <v>62</v>
      </c>
      <c r="I671" s="536">
        <v>0.27229999999999999</v>
      </c>
      <c r="J671" s="535">
        <v>50.76</v>
      </c>
      <c r="K671" s="536">
        <v>0.33250000000000002</v>
      </c>
      <c r="L671" s="535">
        <v>60.45</v>
      </c>
      <c r="M671" s="536">
        <v>0</v>
      </c>
      <c r="N671" s="535">
        <v>56.66</v>
      </c>
      <c r="O671" s="536">
        <v>0.2979</v>
      </c>
      <c r="P671" s="535">
        <v>57.32</v>
      </c>
      <c r="Q671" s="536">
        <v>0.29449999999999998</v>
      </c>
      <c r="R671" s="535">
        <v>61.51</v>
      </c>
    </row>
    <row r="672" spans="1:18" ht="12.75">
      <c r="A672" s="145">
        <v>92825</v>
      </c>
      <c r="B672" s="102" t="s">
        <v>22344</v>
      </c>
      <c r="C672" s="145" t="s">
        <v>1</v>
      </c>
      <c r="D672" s="535">
        <v>78.47</v>
      </c>
      <c r="E672" s="536">
        <v>0.28089999999999998</v>
      </c>
      <c r="F672" s="535">
        <v>65.98</v>
      </c>
      <c r="G672" s="536">
        <v>0.33400000000000002</v>
      </c>
      <c r="H672" s="535">
        <v>81.540000000000006</v>
      </c>
      <c r="I672" s="536">
        <v>0.27029999999999998</v>
      </c>
      <c r="J672" s="535">
        <v>66.87</v>
      </c>
      <c r="K672" s="536">
        <v>0.3296</v>
      </c>
      <c r="L672" s="535">
        <v>79.48</v>
      </c>
      <c r="M672" s="536">
        <v>0</v>
      </c>
      <c r="N672" s="535">
        <v>74.489999999999995</v>
      </c>
      <c r="O672" s="536">
        <v>0.2959</v>
      </c>
      <c r="P672" s="535">
        <v>75.36</v>
      </c>
      <c r="Q672" s="536">
        <v>0.29249999999999998</v>
      </c>
      <c r="R672" s="535">
        <v>80.77</v>
      </c>
    </row>
    <row r="673" spans="1:18" ht="12.75">
      <c r="A673" s="145">
        <v>92812</v>
      </c>
      <c r="B673" s="102" t="s">
        <v>22345</v>
      </c>
      <c r="C673" s="145" t="s">
        <v>1</v>
      </c>
      <c r="D673" s="535">
        <v>71.36</v>
      </c>
      <c r="E673" s="536">
        <v>0.2782</v>
      </c>
      <c r="F673" s="535">
        <v>59.89</v>
      </c>
      <c r="G673" s="536">
        <v>0.33139999999999997</v>
      </c>
      <c r="H673" s="535">
        <v>73.989999999999995</v>
      </c>
      <c r="I673" s="536">
        <v>0.26829999999999998</v>
      </c>
      <c r="J673" s="535">
        <v>60.81</v>
      </c>
      <c r="K673" s="536">
        <v>0.32640000000000002</v>
      </c>
      <c r="L673" s="535">
        <v>72.13</v>
      </c>
      <c r="M673" s="536">
        <v>0</v>
      </c>
      <c r="N673" s="535">
        <v>67.569999999999993</v>
      </c>
      <c r="O673" s="536">
        <v>0.29380000000000001</v>
      </c>
      <c r="P673" s="535">
        <v>68.36</v>
      </c>
      <c r="Q673" s="536">
        <v>0.29039999999999999</v>
      </c>
      <c r="R673" s="535">
        <v>73.16</v>
      </c>
    </row>
    <row r="674" spans="1:18" ht="12.75">
      <c r="A674" s="145">
        <v>92826</v>
      </c>
      <c r="B674" s="102" t="s">
        <v>22346</v>
      </c>
      <c r="C674" s="145" t="s">
        <v>1</v>
      </c>
      <c r="D674" s="535">
        <v>91.8</v>
      </c>
      <c r="E674" s="536">
        <v>0.27629999999999999</v>
      </c>
      <c r="F674" s="535">
        <v>76.95</v>
      </c>
      <c r="G674" s="536">
        <v>0.3296</v>
      </c>
      <c r="H674" s="535">
        <v>95.02</v>
      </c>
      <c r="I674" s="536">
        <v>0.26690000000000003</v>
      </c>
      <c r="J674" s="535">
        <v>78.23</v>
      </c>
      <c r="K674" s="536">
        <v>0.32419999999999999</v>
      </c>
      <c r="L674" s="535">
        <v>92.65</v>
      </c>
      <c r="M674" s="536">
        <v>0</v>
      </c>
      <c r="N674" s="535">
        <v>86.79</v>
      </c>
      <c r="O674" s="536">
        <v>0.29220000000000002</v>
      </c>
      <c r="P674" s="535">
        <v>87.8</v>
      </c>
      <c r="Q674" s="536">
        <v>0.2888</v>
      </c>
      <c r="R674" s="535">
        <v>93.87</v>
      </c>
    </row>
    <row r="675" spans="1:18" ht="12.75">
      <c r="A675" s="145">
        <v>92813</v>
      </c>
      <c r="B675" s="102" t="s">
        <v>22347</v>
      </c>
      <c r="C675" s="145" t="s">
        <v>1</v>
      </c>
      <c r="D675" s="535">
        <v>83.57</v>
      </c>
      <c r="E675" s="536">
        <v>0.2732</v>
      </c>
      <c r="F675" s="535">
        <v>69.900000000000006</v>
      </c>
      <c r="G675" s="536">
        <v>0.3266</v>
      </c>
      <c r="H675" s="535">
        <v>86.28</v>
      </c>
      <c r="I675" s="536">
        <v>0.2646</v>
      </c>
      <c r="J675" s="535">
        <v>71.209999999999994</v>
      </c>
      <c r="K675" s="536">
        <v>0.3206</v>
      </c>
      <c r="L675" s="535">
        <v>84.14</v>
      </c>
      <c r="M675" s="536">
        <v>0</v>
      </c>
      <c r="N675" s="535">
        <v>78.78</v>
      </c>
      <c r="O675" s="536">
        <v>0.2898</v>
      </c>
      <c r="P675" s="535">
        <v>79.69</v>
      </c>
      <c r="Q675" s="536">
        <v>0.28649999999999998</v>
      </c>
      <c r="R675" s="535">
        <v>85.07</v>
      </c>
    </row>
    <row r="676" spans="1:18" ht="12.75">
      <c r="A676" s="145">
        <v>92827</v>
      </c>
      <c r="B676" s="102" t="s">
        <v>22348</v>
      </c>
      <c r="C676" s="145" t="s">
        <v>1</v>
      </c>
      <c r="D676" s="535">
        <v>105.57</v>
      </c>
      <c r="E676" s="536">
        <v>0.27179999999999999</v>
      </c>
      <c r="F676" s="535">
        <v>88.22</v>
      </c>
      <c r="G676" s="536">
        <v>0.32519999999999999</v>
      </c>
      <c r="H676" s="535">
        <v>108.87</v>
      </c>
      <c r="I676" s="536">
        <v>0.26350000000000001</v>
      </c>
      <c r="J676" s="535">
        <v>89.96</v>
      </c>
      <c r="K676" s="536">
        <v>0.31890000000000002</v>
      </c>
      <c r="L676" s="535">
        <v>106.17</v>
      </c>
      <c r="M676" s="536">
        <v>0</v>
      </c>
      <c r="N676" s="535">
        <v>99.39</v>
      </c>
      <c r="O676" s="536">
        <v>0.28870000000000001</v>
      </c>
      <c r="P676" s="535">
        <v>100.56</v>
      </c>
      <c r="Q676" s="536">
        <v>0.2853</v>
      </c>
      <c r="R676" s="535">
        <v>107.24</v>
      </c>
    </row>
    <row r="677" spans="1:18" ht="12.75">
      <c r="A677" s="145">
        <v>92814</v>
      </c>
      <c r="B677" s="102" t="s">
        <v>22349</v>
      </c>
      <c r="C677" s="145" t="s">
        <v>1</v>
      </c>
      <c r="D677" s="535">
        <v>96.17</v>
      </c>
      <c r="E677" s="536">
        <v>0.26819999999999999</v>
      </c>
      <c r="F677" s="535">
        <v>80.17</v>
      </c>
      <c r="G677" s="536">
        <v>0.32169999999999999</v>
      </c>
      <c r="H677" s="535">
        <v>98.88</v>
      </c>
      <c r="I677" s="536">
        <v>0.26079999999999998</v>
      </c>
      <c r="J677" s="535">
        <v>81.95</v>
      </c>
      <c r="K677" s="536">
        <v>0.31469999999999998</v>
      </c>
      <c r="L677" s="535">
        <v>96.45</v>
      </c>
      <c r="M677" s="536">
        <v>0</v>
      </c>
      <c r="N677" s="535">
        <v>90.25</v>
      </c>
      <c r="O677" s="536">
        <v>0.2858</v>
      </c>
      <c r="P677" s="535">
        <v>91.3</v>
      </c>
      <c r="Q677" s="536">
        <v>0.28249999999999997</v>
      </c>
      <c r="R677" s="535">
        <v>97.2</v>
      </c>
    </row>
    <row r="678" spans="1:18" ht="12.75">
      <c r="A678" s="145">
        <v>95570</v>
      </c>
      <c r="B678" s="102" t="s">
        <v>22350</v>
      </c>
      <c r="C678" s="145" t="s">
        <v>1</v>
      </c>
      <c r="D678" s="535">
        <v>106.41</v>
      </c>
      <c r="E678" s="536">
        <v>8.2400000000000001E-2</v>
      </c>
      <c r="F678" s="535">
        <v>66.03</v>
      </c>
      <c r="G678" s="536">
        <v>0.1328</v>
      </c>
      <c r="H678" s="535">
        <v>100.83</v>
      </c>
      <c r="I678" s="536">
        <v>0.78159999999999996</v>
      </c>
      <c r="J678" s="535">
        <v>94.9</v>
      </c>
      <c r="K678" s="536">
        <v>0.83050000000000002</v>
      </c>
      <c r="L678" s="535">
        <v>86.65</v>
      </c>
      <c r="M678" s="536">
        <v>0</v>
      </c>
      <c r="N678" s="535">
        <v>98.21</v>
      </c>
      <c r="O678" s="536">
        <v>0.80249999999999999</v>
      </c>
      <c r="P678" s="535">
        <v>85.4</v>
      </c>
      <c r="Q678" s="536">
        <v>0.1027</v>
      </c>
      <c r="R678" s="535">
        <v>113.24</v>
      </c>
    </row>
    <row r="679" spans="1:18" ht="12.75">
      <c r="A679" s="145">
        <v>95567</v>
      </c>
      <c r="B679" s="102" t="s">
        <v>22351</v>
      </c>
      <c r="C679" s="145" t="s">
        <v>1</v>
      </c>
      <c r="D679" s="535">
        <v>103.77</v>
      </c>
      <c r="E679" s="536">
        <v>7.6600000000000001E-2</v>
      </c>
      <c r="F679" s="535">
        <v>63.77</v>
      </c>
      <c r="G679" s="536">
        <v>0.12470000000000001</v>
      </c>
      <c r="H679" s="535">
        <v>98.02</v>
      </c>
      <c r="I679" s="536">
        <v>0.79569999999999996</v>
      </c>
      <c r="J679" s="535">
        <v>92.63</v>
      </c>
      <c r="K679" s="536">
        <v>0.84199999999999997</v>
      </c>
      <c r="L679" s="535">
        <v>83.91</v>
      </c>
      <c r="M679" s="536">
        <v>0</v>
      </c>
      <c r="N679" s="535">
        <v>95.63</v>
      </c>
      <c r="O679" s="536">
        <v>0.8155</v>
      </c>
      <c r="P679" s="535">
        <v>82.8</v>
      </c>
      <c r="Q679" s="536">
        <v>9.6000000000000002E-2</v>
      </c>
      <c r="R679" s="535">
        <v>110.4</v>
      </c>
    </row>
    <row r="680" spans="1:18" ht="12.75">
      <c r="A680" s="145">
        <v>95571</v>
      </c>
      <c r="B680" s="102" t="s">
        <v>22352</v>
      </c>
      <c r="C680" s="145" t="s">
        <v>1</v>
      </c>
      <c r="D680" s="535">
        <v>132.12</v>
      </c>
      <c r="E680" s="536">
        <v>9.1399999999999995E-2</v>
      </c>
      <c r="F680" s="535">
        <v>83.36</v>
      </c>
      <c r="G680" s="536">
        <v>0.1449</v>
      </c>
      <c r="H680" s="535">
        <v>125.72</v>
      </c>
      <c r="I680" s="536">
        <v>0.75439999999999996</v>
      </c>
      <c r="J680" s="535">
        <v>117.57</v>
      </c>
      <c r="K680" s="536">
        <v>0.80669999999999997</v>
      </c>
      <c r="L680" s="535">
        <v>108.8</v>
      </c>
      <c r="M680" s="536">
        <v>0</v>
      </c>
      <c r="N680" s="535">
        <v>122.04</v>
      </c>
      <c r="O680" s="536">
        <v>0.77710000000000001</v>
      </c>
      <c r="P680" s="535">
        <v>107</v>
      </c>
      <c r="Q680" s="536">
        <v>0.1129</v>
      </c>
      <c r="R680" s="535">
        <v>140.29</v>
      </c>
    </row>
    <row r="681" spans="1:18" ht="12.75">
      <c r="A681" s="145">
        <v>95568</v>
      </c>
      <c r="B681" s="102" t="s">
        <v>22353</v>
      </c>
      <c r="C681" s="145" t="s">
        <v>1</v>
      </c>
      <c r="D681" s="535">
        <v>128.37</v>
      </c>
      <c r="E681" s="536">
        <v>8.5099999999999995E-2</v>
      </c>
      <c r="F681" s="535">
        <v>80.14</v>
      </c>
      <c r="G681" s="536">
        <v>0.13639999999999999</v>
      </c>
      <c r="H681" s="535">
        <v>121.74</v>
      </c>
      <c r="I681" s="536">
        <v>0.76959999999999995</v>
      </c>
      <c r="J681" s="535">
        <v>114.36</v>
      </c>
      <c r="K681" s="536">
        <v>0.81930000000000003</v>
      </c>
      <c r="L681" s="535">
        <v>104.91</v>
      </c>
      <c r="M681" s="536">
        <v>0</v>
      </c>
      <c r="N681" s="535">
        <v>118.39</v>
      </c>
      <c r="O681" s="536">
        <v>0.79139999999999999</v>
      </c>
      <c r="P681" s="535">
        <v>103.3</v>
      </c>
      <c r="Q681" s="536">
        <v>0.10580000000000001</v>
      </c>
      <c r="R681" s="535">
        <v>136.27000000000001</v>
      </c>
    </row>
    <row r="682" spans="1:18" ht="12.75">
      <c r="A682" s="145">
        <v>95572</v>
      </c>
      <c r="B682" s="102" t="s">
        <v>22354</v>
      </c>
      <c r="C682" s="145" t="s">
        <v>1</v>
      </c>
      <c r="D682" s="535">
        <v>188.89</v>
      </c>
      <c r="E682" s="536">
        <v>8.1500000000000003E-2</v>
      </c>
      <c r="F682" s="535">
        <v>117.35</v>
      </c>
      <c r="G682" s="536">
        <v>0.13120000000000001</v>
      </c>
      <c r="H682" s="535">
        <v>178.72</v>
      </c>
      <c r="I682" s="536">
        <v>0.77529999999999999</v>
      </c>
      <c r="J682" s="535">
        <v>168.37</v>
      </c>
      <c r="K682" s="536">
        <v>0.82299999999999995</v>
      </c>
      <c r="L682" s="535">
        <v>153.77000000000001</v>
      </c>
      <c r="M682" s="536">
        <v>0</v>
      </c>
      <c r="N682" s="535">
        <v>173.96</v>
      </c>
      <c r="O682" s="536">
        <v>0.79659999999999997</v>
      </c>
      <c r="P682" s="535">
        <v>151.47999999999999</v>
      </c>
      <c r="Q682" s="536">
        <v>0.1017</v>
      </c>
      <c r="R682" s="535">
        <v>200.23</v>
      </c>
    </row>
    <row r="683" spans="1:18" ht="12.75">
      <c r="A683" s="145">
        <v>95569</v>
      </c>
      <c r="B683" s="102" t="s">
        <v>22355</v>
      </c>
      <c r="C683" s="145" t="s">
        <v>1</v>
      </c>
      <c r="D683" s="535">
        <v>184.02</v>
      </c>
      <c r="E683" s="536">
        <v>7.5499999999999998E-2</v>
      </c>
      <c r="F683" s="535">
        <v>113.17</v>
      </c>
      <c r="G683" s="536">
        <v>0.12280000000000001</v>
      </c>
      <c r="H683" s="535">
        <v>173.54</v>
      </c>
      <c r="I683" s="536">
        <v>0.78979999999999995</v>
      </c>
      <c r="J683" s="535">
        <v>164.21</v>
      </c>
      <c r="K683" s="536">
        <v>0.8347</v>
      </c>
      <c r="L683" s="535">
        <v>148.72</v>
      </c>
      <c r="M683" s="536">
        <v>0</v>
      </c>
      <c r="N683" s="535">
        <v>169.2</v>
      </c>
      <c r="O683" s="536">
        <v>0.81010000000000004</v>
      </c>
      <c r="P683" s="535">
        <v>146.66999999999999</v>
      </c>
      <c r="Q683" s="536">
        <v>9.4799999999999995E-2</v>
      </c>
      <c r="R683" s="535">
        <v>195.02</v>
      </c>
    </row>
    <row r="684" spans="1:18" ht="12.75">
      <c r="A684" s="145">
        <v>92863</v>
      </c>
      <c r="B684" s="102" t="s">
        <v>22356</v>
      </c>
      <c r="C684" s="145" t="s">
        <v>1</v>
      </c>
      <c r="D684" s="535">
        <v>1059.3</v>
      </c>
      <c r="E684" s="536">
        <v>0.90959999999999996</v>
      </c>
      <c r="F684" s="535">
        <v>759.39</v>
      </c>
      <c r="G684" s="536">
        <v>2.3300000000000001E-2</v>
      </c>
      <c r="H684" s="535">
        <v>1055.54</v>
      </c>
      <c r="I684" s="536">
        <v>0.91290000000000004</v>
      </c>
      <c r="J684" s="535">
        <v>1042.27</v>
      </c>
      <c r="K684" s="536">
        <v>0.92449999999999999</v>
      </c>
      <c r="L684" s="535">
        <v>1065.1199999999999</v>
      </c>
      <c r="M684" s="536">
        <v>0</v>
      </c>
      <c r="N684" s="535">
        <v>1058.9100000000001</v>
      </c>
      <c r="O684" s="536">
        <v>0.91</v>
      </c>
      <c r="P684" s="535">
        <v>1095.1500000000001</v>
      </c>
      <c r="Q684" s="536">
        <v>1.6199999999999999E-2</v>
      </c>
      <c r="R684" s="535">
        <v>1048.02</v>
      </c>
    </row>
    <row r="685" spans="1:18" ht="12.75">
      <c r="A685" s="145">
        <v>92847</v>
      </c>
      <c r="B685" s="102" t="s">
        <v>22357</v>
      </c>
      <c r="C685" s="145" t="s">
        <v>1</v>
      </c>
      <c r="D685" s="535">
        <v>1048.8</v>
      </c>
      <c r="E685" s="536">
        <v>0.91559999999999997</v>
      </c>
      <c r="F685" s="535">
        <v>750.4</v>
      </c>
      <c r="G685" s="536">
        <v>1.9300000000000001E-2</v>
      </c>
      <c r="H685" s="535">
        <v>1044.4000000000001</v>
      </c>
      <c r="I685" s="536">
        <v>0.91949999999999998</v>
      </c>
      <c r="J685" s="535">
        <v>1033.33</v>
      </c>
      <c r="K685" s="536">
        <v>0.92930000000000001</v>
      </c>
      <c r="L685" s="535">
        <v>1054.24</v>
      </c>
      <c r="M685" s="536">
        <v>0</v>
      </c>
      <c r="N685" s="535">
        <v>1048.71</v>
      </c>
      <c r="O685" s="536">
        <v>0.91569999999999996</v>
      </c>
      <c r="P685" s="535">
        <v>1084.83</v>
      </c>
      <c r="Q685" s="536">
        <v>1.34E-2</v>
      </c>
      <c r="R685" s="535">
        <v>1036.79</v>
      </c>
    </row>
    <row r="686" spans="1:18" ht="12.75">
      <c r="A686" s="145">
        <v>104936</v>
      </c>
      <c r="B686" s="102" t="s">
        <v>22358</v>
      </c>
      <c r="C686" s="145" t="s">
        <v>1</v>
      </c>
      <c r="D686" s="535">
        <v>0</v>
      </c>
      <c r="E686" s="536"/>
      <c r="F686" s="535">
        <v>0</v>
      </c>
      <c r="G686" s="536"/>
      <c r="H686" s="535">
        <v>0</v>
      </c>
      <c r="I686" s="536"/>
      <c r="J686" s="535">
        <v>0</v>
      </c>
      <c r="K686" s="536"/>
      <c r="L686" s="535">
        <v>0</v>
      </c>
      <c r="M686" s="536"/>
      <c r="N686" s="535">
        <v>0</v>
      </c>
      <c r="O686" s="536"/>
      <c r="P686" s="535">
        <v>0</v>
      </c>
      <c r="Q686" s="536"/>
      <c r="R686" s="535">
        <v>0</v>
      </c>
    </row>
    <row r="687" spans="1:18" ht="12.75">
      <c r="A687" s="145">
        <v>104932</v>
      </c>
      <c r="B687" s="102" t="s">
        <v>22359</v>
      </c>
      <c r="C687" s="145" t="s">
        <v>1</v>
      </c>
      <c r="D687" s="535">
        <v>0</v>
      </c>
      <c r="E687" s="536"/>
      <c r="F687" s="535">
        <v>0</v>
      </c>
      <c r="G687" s="536"/>
      <c r="H687" s="535">
        <v>0</v>
      </c>
      <c r="I687" s="536"/>
      <c r="J687" s="535">
        <v>0</v>
      </c>
      <c r="K687" s="536"/>
      <c r="L687" s="535">
        <v>0</v>
      </c>
      <c r="M687" s="536"/>
      <c r="N687" s="535">
        <v>0</v>
      </c>
      <c r="O687" s="536"/>
      <c r="P687" s="535">
        <v>0</v>
      </c>
      <c r="Q687" s="536"/>
      <c r="R687" s="535">
        <v>0</v>
      </c>
    </row>
    <row r="688" spans="1:18" ht="12.75">
      <c r="A688" s="145">
        <v>104938</v>
      </c>
      <c r="B688" s="102" t="s">
        <v>22360</v>
      </c>
      <c r="C688" s="145" t="s">
        <v>1</v>
      </c>
      <c r="D688" s="535">
        <v>0</v>
      </c>
      <c r="E688" s="536"/>
      <c r="F688" s="535">
        <v>0</v>
      </c>
      <c r="G688" s="536"/>
      <c r="H688" s="535">
        <v>0</v>
      </c>
      <c r="I688" s="536"/>
      <c r="J688" s="535">
        <v>0</v>
      </c>
      <c r="K688" s="536"/>
      <c r="L688" s="535">
        <v>0</v>
      </c>
      <c r="M688" s="536"/>
      <c r="N688" s="535">
        <v>0</v>
      </c>
      <c r="O688" s="536"/>
      <c r="P688" s="535">
        <v>0</v>
      </c>
      <c r="Q688" s="536"/>
      <c r="R688" s="535">
        <v>0</v>
      </c>
    </row>
    <row r="689" spans="1:18" ht="12.75">
      <c r="A689" s="145">
        <v>104934</v>
      </c>
      <c r="B689" s="102" t="s">
        <v>22361</v>
      </c>
      <c r="C689" s="145" t="s">
        <v>1</v>
      </c>
      <c r="D689" s="535">
        <v>0</v>
      </c>
      <c r="E689" s="536"/>
      <c r="F689" s="535">
        <v>0</v>
      </c>
      <c r="G689" s="536"/>
      <c r="H689" s="535">
        <v>0</v>
      </c>
      <c r="I689" s="536"/>
      <c r="J689" s="535">
        <v>0</v>
      </c>
      <c r="K689" s="536"/>
      <c r="L689" s="535">
        <v>0</v>
      </c>
      <c r="M689" s="536"/>
      <c r="N689" s="535">
        <v>0</v>
      </c>
      <c r="O689" s="536"/>
      <c r="P689" s="535">
        <v>0</v>
      </c>
      <c r="Q689" s="536"/>
      <c r="R689" s="535">
        <v>0</v>
      </c>
    </row>
    <row r="690" spans="1:18" ht="12.75">
      <c r="A690" s="145">
        <v>92849</v>
      </c>
      <c r="B690" s="102" t="s">
        <v>22362</v>
      </c>
      <c r="C690" s="145" t="s">
        <v>1</v>
      </c>
      <c r="D690" s="535">
        <v>225.84</v>
      </c>
      <c r="E690" s="536">
        <v>0.89590000000000003</v>
      </c>
      <c r="F690" s="535">
        <v>162.37</v>
      </c>
      <c r="G690" s="536">
        <v>2.7300000000000001E-2</v>
      </c>
      <c r="H690" s="535">
        <v>224.96</v>
      </c>
      <c r="I690" s="536">
        <v>0.89939999999999998</v>
      </c>
      <c r="J690" s="535">
        <v>221.65</v>
      </c>
      <c r="K690" s="536">
        <v>0.91279999999999994</v>
      </c>
      <c r="L690" s="535">
        <v>226.53</v>
      </c>
      <c r="M690" s="536">
        <v>0</v>
      </c>
      <c r="N690" s="535">
        <v>225.74</v>
      </c>
      <c r="O690" s="536">
        <v>0.89629999999999999</v>
      </c>
      <c r="P690" s="535">
        <v>232.66</v>
      </c>
      <c r="Q690" s="536">
        <v>1.9099999999999999E-2</v>
      </c>
      <c r="R690" s="535">
        <v>223.12</v>
      </c>
    </row>
    <row r="691" spans="1:18" ht="12.75">
      <c r="A691" s="145">
        <v>92833</v>
      </c>
      <c r="B691" s="102" t="s">
        <v>22363</v>
      </c>
      <c r="C691" s="145" t="s">
        <v>1</v>
      </c>
      <c r="D691" s="535">
        <v>223.2</v>
      </c>
      <c r="E691" s="536">
        <v>0.90290000000000004</v>
      </c>
      <c r="F691" s="535">
        <v>160.11000000000001</v>
      </c>
      <c r="G691" s="536">
        <v>2.2700000000000001E-2</v>
      </c>
      <c r="H691" s="535">
        <v>222.17</v>
      </c>
      <c r="I691" s="536">
        <v>0.90710000000000002</v>
      </c>
      <c r="J691" s="535">
        <v>219.41</v>
      </c>
      <c r="K691" s="536">
        <v>0.91849999999999998</v>
      </c>
      <c r="L691" s="535">
        <v>223.8</v>
      </c>
      <c r="M691" s="536">
        <v>0</v>
      </c>
      <c r="N691" s="535">
        <v>223.18</v>
      </c>
      <c r="O691" s="536">
        <v>0.90290000000000004</v>
      </c>
      <c r="P691" s="535">
        <v>230.07</v>
      </c>
      <c r="Q691" s="536">
        <v>1.5800000000000002E-2</v>
      </c>
      <c r="R691" s="535">
        <v>220.29</v>
      </c>
    </row>
    <row r="692" spans="1:18" ht="12.75">
      <c r="A692" s="145">
        <v>92851</v>
      </c>
      <c r="B692" s="102" t="s">
        <v>22364</v>
      </c>
      <c r="C692" s="145" t="s">
        <v>1</v>
      </c>
      <c r="D692" s="535">
        <v>239.67</v>
      </c>
      <c r="E692" s="536">
        <v>0.87319999999999998</v>
      </c>
      <c r="F692" s="535">
        <v>173.29</v>
      </c>
      <c r="G692" s="536">
        <v>3.6499999999999998E-2</v>
      </c>
      <c r="H692" s="535">
        <v>238.83</v>
      </c>
      <c r="I692" s="536">
        <v>0.87629999999999997</v>
      </c>
      <c r="J692" s="535">
        <v>234.17</v>
      </c>
      <c r="K692" s="536">
        <v>0.89380000000000004</v>
      </c>
      <c r="L692" s="535">
        <v>239.86</v>
      </c>
      <c r="M692" s="536">
        <v>0</v>
      </c>
      <c r="N692" s="535">
        <v>239.46</v>
      </c>
      <c r="O692" s="536">
        <v>0.874</v>
      </c>
      <c r="P692" s="535">
        <v>245.79</v>
      </c>
      <c r="Q692" s="536">
        <v>2.58E-2</v>
      </c>
      <c r="R692" s="535">
        <v>236.64</v>
      </c>
    </row>
    <row r="693" spans="1:18" ht="12.75">
      <c r="A693" s="145">
        <v>92835</v>
      </c>
      <c r="B693" s="102" t="s">
        <v>22365</v>
      </c>
      <c r="C693" s="145" t="s">
        <v>1</v>
      </c>
      <c r="D693" s="535">
        <v>235.92</v>
      </c>
      <c r="E693" s="536">
        <v>0.88219999999999998</v>
      </c>
      <c r="F693" s="535">
        <v>170.07</v>
      </c>
      <c r="G693" s="536">
        <v>3.0499999999999999E-2</v>
      </c>
      <c r="H693" s="535">
        <v>234.85</v>
      </c>
      <c r="I693" s="536">
        <v>0.88629999999999998</v>
      </c>
      <c r="J693" s="535">
        <v>230.97</v>
      </c>
      <c r="K693" s="536">
        <v>0.9012</v>
      </c>
      <c r="L693" s="535">
        <v>235.97</v>
      </c>
      <c r="M693" s="536">
        <v>0</v>
      </c>
      <c r="N693" s="535">
        <v>235.8</v>
      </c>
      <c r="O693" s="536">
        <v>0.88270000000000004</v>
      </c>
      <c r="P693" s="535">
        <v>242.1</v>
      </c>
      <c r="Q693" s="536">
        <v>2.1399999999999999E-2</v>
      </c>
      <c r="R693" s="535">
        <v>232.62</v>
      </c>
    </row>
    <row r="694" spans="1:18" ht="12.75">
      <c r="A694" s="145">
        <v>92853</v>
      </c>
      <c r="B694" s="102" t="s">
        <v>22366</v>
      </c>
      <c r="C694" s="145" t="s">
        <v>1</v>
      </c>
      <c r="D694" s="535">
        <v>421.47</v>
      </c>
      <c r="E694" s="536">
        <v>0.91039999999999999</v>
      </c>
      <c r="F694" s="535">
        <v>302.45999999999998</v>
      </c>
      <c r="G694" s="536">
        <v>2.7199999999999998E-2</v>
      </c>
      <c r="H694" s="535">
        <v>420.62</v>
      </c>
      <c r="I694" s="536">
        <v>0.9123</v>
      </c>
      <c r="J694" s="535">
        <v>414.59</v>
      </c>
      <c r="K694" s="536">
        <v>0.92549999999999999</v>
      </c>
      <c r="L694" s="535">
        <v>424.89</v>
      </c>
      <c r="M694" s="536">
        <v>0</v>
      </c>
      <c r="N694" s="535">
        <v>421.15</v>
      </c>
      <c r="O694" s="536">
        <v>0.91110000000000002</v>
      </c>
      <c r="P694" s="535">
        <v>436.67</v>
      </c>
      <c r="Q694" s="536">
        <v>1.89E-2</v>
      </c>
      <c r="R694" s="535">
        <v>418.11</v>
      </c>
    </row>
    <row r="695" spans="1:18" ht="12.75">
      <c r="A695" s="145">
        <v>92837</v>
      </c>
      <c r="B695" s="102" t="s">
        <v>22367</v>
      </c>
      <c r="C695" s="145" t="s">
        <v>1</v>
      </c>
      <c r="D695" s="535">
        <v>416.6</v>
      </c>
      <c r="E695" s="536">
        <v>0.91749999999999998</v>
      </c>
      <c r="F695" s="535">
        <v>298.29000000000002</v>
      </c>
      <c r="G695" s="536">
        <v>2.2599999999999999E-2</v>
      </c>
      <c r="H695" s="535">
        <v>415.44</v>
      </c>
      <c r="I695" s="536">
        <v>0.92</v>
      </c>
      <c r="J695" s="535">
        <v>410.44</v>
      </c>
      <c r="K695" s="536">
        <v>0.93120000000000003</v>
      </c>
      <c r="L695" s="535">
        <v>419.85</v>
      </c>
      <c r="M695" s="536">
        <v>0</v>
      </c>
      <c r="N695" s="535">
        <v>416.42</v>
      </c>
      <c r="O695" s="536">
        <v>0.91790000000000005</v>
      </c>
      <c r="P695" s="535">
        <v>431.88</v>
      </c>
      <c r="Q695" s="536">
        <v>1.5599999999999999E-2</v>
      </c>
      <c r="R695" s="535">
        <v>412.91</v>
      </c>
    </row>
    <row r="696" spans="1:18" ht="12.75">
      <c r="A696" s="145">
        <v>92855</v>
      </c>
      <c r="B696" s="102" t="s">
        <v>22368</v>
      </c>
      <c r="C696" s="145" t="s">
        <v>1</v>
      </c>
      <c r="D696" s="535">
        <v>516.46</v>
      </c>
      <c r="E696" s="536">
        <v>0.91169999999999995</v>
      </c>
      <c r="F696" s="535">
        <v>370.57</v>
      </c>
      <c r="G696" s="536">
        <v>2.7300000000000001E-2</v>
      </c>
      <c r="H696" s="535">
        <v>515.52</v>
      </c>
      <c r="I696" s="536">
        <v>0.91339999999999999</v>
      </c>
      <c r="J696" s="535">
        <v>508.12</v>
      </c>
      <c r="K696" s="536">
        <v>0.92669999999999997</v>
      </c>
      <c r="L696" s="535">
        <v>520.9</v>
      </c>
      <c r="M696" s="536">
        <v>0</v>
      </c>
      <c r="N696" s="535">
        <v>516.04</v>
      </c>
      <c r="O696" s="536">
        <v>0.91239999999999999</v>
      </c>
      <c r="P696" s="535">
        <v>535.38</v>
      </c>
      <c r="Q696" s="536">
        <v>1.89E-2</v>
      </c>
      <c r="R696" s="535">
        <v>512.54999999999995</v>
      </c>
    </row>
    <row r="697" spans="1:18" ht="12.75">
      <c r="A697" s="145">
        <v>92839</v>
      </c>
      <c r="B697" s="102" t="s">
        <v>22369</v>
      </c>
      <c r="C697" s="145" t="s">
        <v>1</v>
      </c>
      <c r="D697" s="535">
        <v>510.46</v>
      </c>
      <c r="E697" s="536">
        <v>0.91879999999999995</v>
      </c>
      <c r="F697" s="535">
        <v>365.43</v>
      </c>
      <c r="G697" s="536">
        <v>2.2700000000000001E-2</v>
      </c>
      <c r="H697" s="535">
        <v>509.15</v>
      </c>
      <c r="I697" s="536">
        <v>0.92120000000000002</v>
      </c>
      <c r="J697" s="535">
        <v>503.01</v>
      </c>
      <c r="K697" s="536">
        <v>0.93240000000000001</v>
      </c>
      <c r="L697" s="535">
        <v>514.70000000000005</v>
      </c>
      <c r="M697" s="536">
        <v>0</v>
      </c>
      <c r="N697" s="535">
        <v>510.22</v>
      </c>
      <c r="O697" s="536">
        <v>0.91920000000000002</v>
      </c>
      <c r="P697" s="535">
        <v>529.48</v>
      </c>
      <c r="Q697" s="536">
        <v>1.5599999999999999E-2</v>
      </c>
      <c r="R697" s="535">
        <v>506.14</v>
      </c>
    </row>
    <row r="698" spans="1:18" ht="12.75">
      <c r="A698" s="145">
        <v>92857</v>
      </c>
      <c r="B698" s="102" t="s">
        <v>22370</v>
      </c>
      <c r="C698" s="145" t="s">
        <v>1</v>
      </c>
      <c r="D698" s="535">
        <v>672</v>
      </c>
      <c r="E698" s="536">
        <v>0.91339999999999999</v>
      </c>
      <c r="F698" s="535">
        <v>481.73</v>
      </c>
      <c r="G698" s="536">
        <v>2.5000000000000001E-2</v>
      </c>
      <c r="H698" s="535">
        <v>670.35</v>
      </c>
      <c r="I698" s="536">
        <v>0.91569999999999996</v>
      </c>
      <c r="J698" s="535">
        <v>661.48</v>
      </c>
      <c r="K698" s="536">
        <v>0.92800000000000005</v>
      </c>
      <c r="L698" s="535">
        <v>677.25</v>
      </c>
      <c r="M698" s="536">
        <v>0</v>
      </c>
      <c r="N698" s="535">
        <v>671.59</v>
      </c>
      <c r="O698" s="536">
        <v>0.91400000000000003</v>
      </c>
      <c r="P698" s="535">
        <v>696.32</v>
      </c>
      <c r="Q698" s="536">
        <v>1.7299999999999999E-2</v>
      </c>
      <c r="R698" s="535">
        <v>666.27</v>
      </c>
    </row>
    <row r="699" spans="1:18" ht="12.75">
      <c r="A699" s="145">
        <v>92841</v>
      </c>
      <c r="B699" s="102" t="s">
        <v>22371</v>
      </c>
      <c r="C699" s="145" t="s">
        <v>1</v>
      </c>
      <c r="D699" s="535">
        <v>664.87</v>
      </c>
      <c r="E699" s="536">
        <v>0.91990000000000005</v>
      </c>
      <c r="F699" s="535">
        <v>475.62</v>
      </c>
      <c r="G699" s="536">
        <v>2.07E-2</v>
      </c>
      <c r="H699" s="535">
        <v>662.76</v>
      </c>
      <c r="I699" s="536">
        <v>0.92290000000000005</v>
      </c>
      <c r="J699" s="535">
        <v>655.39</v>
      </c>
      <c r="K699" s="536">
        <v>0.93320000000000003</v>
      </c>
      <c r="L699" s="535">
        <v>669.86</v>
      </c>
      <c r="M699" s="536">
        <v>0</v>
      </c>
      <c r="N699" s="535">
        <v>664.65</v>
      </c>
      <c r="O699" s="536">
        <v>0.92020000000000002</v>
      </c>
      <c r="P699" s="535">
        <v>689.3</v>
      </c>
      <c r="Q699" s="536">
        <v>1.43E-2</v>
      </c>
      <c r="R699" s="535">
        <v>658.64</v>
      </c>
    </row>
    <row r="700" spans="1:18" ht="12.75">
      <c r="A700" s="145">
        <v>92859</v>
      </c>
      <c r="B700" s="102" t="s">
        <v>22372</v>
      </c>
      <c r="C700" s="145" t="s">
        <v>1</v>
      </c>
      <c r="D700" s="535">
        <v>698.67</v>
      </c>
      <c r="E700" s="536">
        <v>0.90029999999999999</v>
      </c>
      <c r="F700" s="535">
        <v>502.12</v>
      </c>
      <c r="G700" s="536">
        <v>2.7699999999999999E-2</v>
      </c>
      <c r="H700" s="535">
        <v>696.48</v>
      </c>
      <c r="I700" s="536">
        <v>0.90310000000000001</v>
      </c>
      <c r="J700" s="535">
        <v>686.15</v>
      </c>
      <c r="K700" s="536">
        <v>0.91669999999999996</v>
      </c>
      <c r="L700" s="535">
        <v>702.07</v>
      </c>
      <c r="M700" s="536">
        <v>0</v>
      </c>
      <c r="N700" s="535">
        <v>698.27</v>
      </c>
      <c r="O700" s="536">
        <v>0.90080000000000005</v>
      </c>
      <c r="P700" s="535">
        <v>721.18</v>
      </c>
      <c r="Q700" s="536">
        <v>1.9300000000000001E-2</v>
      </c>
      <c r="R700" s="535">
        <v>691.3</v>
      </c>
    </row>
    <row r="701" spans="1:18" ht="12.75">
      <c r="A701" s="145">
        <v>92843</v>
      </c>
      <c r="B701" s="102" t="s">
        <v>22373</v>
      </c>
      <c r="C701" s="145" t="s">
        <v>1</v>
      </c>
      <c r="D701" s="535">
        <v>690.41</v>
      </c>
      <c r="E701" s="536">
        <v>0.90739999999999998</v>
      </c>
      <c r="F701" s="535">
        <v>495.04</v>
      </c>
      <c r="G701" s="536">
        <v>2.3E-2</v>
      </c>
      <c r="H701" s="535">
        <v>687.7</v>
      </c>
      <c r="I701" s="536">
        <v>0.91100000000000003</v>
      </c>
      <c r="J701" s="535">
        <v>679.1</v>
      </c>
      <c r="K701" s="536">
        <v>0.92249999999999999</v>
      </c>
      <c r="L701" s="535">
        <v>693.52</v>
      </c>
      <c r="M701" s="536">
        <v>0</v>
      </c>
      <c r="N701" s="535">
        <v>690.23</v>
      </c>
      <c r="O701" s="536">
        <v>0.90759999999999996</v>
      </c>
      <c r="P701" s="535">
        <v>713.05</v>
      </c>
      <c r="Q701" s="536">
        <v>1.6E-2</v>
      </c>
      <c r="R701" s="535">
        <v>682.47</v>
      </c>
    </row>
    <row r="702" spans="1:18" ht="12.75">
      <c r="A702" s="145">
        <v>92861</v>
      </c>
      <c r="B702" s="102" t="s">
        <v>22374</v>
      </c>
      <c r="C702" s="145" t="s">
        <v>1</v>
      </c>
      <c r="D702" s="535">
        <v>1028.54</v>
      </c>
      <c r="E702" s="536">
        <v>0.92220000000000002</v>
      </c>
      <c r="F702" s="535">
        <v>735.73</v>
      </c>
      <c r="G702" s="536">
        <v>2.1499999999999998E-2</v>
      </c>
      <c r="H702" s="535">
        <v>1025.9000000000001</v>
      </c>
      <c r="I702" s="536">
        <v>0.92449999999999999</v>
      </c>
      <c r="J702" s="535">
        <v>1014.17</v>
      </c>
      <c r="K702" s="536">
        <v>0.93520000000000003</v>
      </c>
      <c r="L702" s="535">
        <v>1037.57</v>
      </c>
      <c r="M702" s="536">
        <v>0</v>
      </c>
      <c r="N702" s="535">
        <v>1028.08</v>
      </c>
      <c r="O702" s="536">
        <v>0.92259999999999998</v>
      </c>
      <c r="P702" s="535">
        <v>1067.69</v>
      </c>
      <c r="Q702" s="536">
        <v>1.4800000000000001E-2</v>
      </c>
      <c r="R702" s="535">
        <v>1020.08</v>
      </c>
    </row>
    <row r="703" spans="1:18" ht="12.75">
      <c r="A703" s="145">
        <v>92845</v>
      </c>
      <c r="B703" s="102" t="s">
        <v>22375</v>
      </c>
      <c r="C703" s="145" t="s">
        <v>1</v>
      </c>
      <c r="D703" s="535">
        <v>1019.15</v>
      </c>
      <c r="E703" s="536">
        <v>0.92779999999999996</v>
      </c>
      <c r="F703" s="535">
        <v>727.71</v>
      </c>
      <c r="G703" s="536">
        <v>1.78E-2</v>
      </c>
      <c r="H703" s="535">
        <v>1015.96</v>
      </c>
      <c r="I703" s="536">
        <v>0.93069999999999997</v>
      </c>
      <c r="J703" s="535">
        <v>1006.18</v>
      </c>
      <c r="K703" s="536">
        <v>0.93979999999999997</v>
      </c>
      <c r="L703" s="535">
        <v>1027.8599999999999</v>
      </c>
      <c r="M703" s="536">
        <v>0</v>
      </c>
      <c r="N703" s="535">
        <v>1018.96</v>
      </c>
      <c r="O703" s="536">
        <v>0.92800000000000005</v>
      </c>
      <c r="P703" s="535">
        <v>1058.46</v>
      </c>
      <c r="Q703" s="536">
        <v>1.2200000000000001E-2</v>
      </c>
      <c r="R703" s="535">
        <v>1010.06</v>
      </c>
    </row>
    <row r="704" spans="1:18" ht="12.75">
      <c r="A704" s="145">
        <v>92226</v>
      </c>
      <c r="B704" s="102" t="s">
        <v>22376</v>
      </c>
      <c r="C704" s="145" t="s">
        <v>1</v>
      </c>
      <c r="D704" s="535">
        <v>590.49</v>
      </c>
      <c r="E704" s="536">
        <v>0.85160000000000002</v>
      </c>
      <c r="F704" s="535">
        <v>430.98</v>
      </c>
      <c r="G704" s="536">
        <v>7.4300000000000005E-2</v>
      </c>
      <c r="H704" s="535">
        <v>593.79</v>
      </c>
      <c r="I704" s="536">
        <v>0.84689999999999999</v>
      </c>
      <c r="J704" s="535">
        <v>572.79999999999995</v>
      </c>
      <c r="K704" s="536">
        <v>0.878</v>
      </c>
      <c r="L704" s="535">
        <v>601.80999999999995</v>
      </c>
      <c r="M704" s="536">
        <v>0</v>
      </c>
      <c r="N704" s="535">
        <v>583.07000000000005</v>
      </c>
      <c r="O704" s="536">
        <v>0.86250000000000004</v>
      </c>
      <c r="P704" s="535">
        <v>612.4</v>
      </c>
      <c r="Q704" s="536">
        <v>5.2299999999999999E-2</v>
      </c>
      <c r="R704" s="535">
        <v>592.03</v>
      </c>
    </row>
    <row r="705" spans="1:18" ht="12.75">
      <c r="A705" s="145">
        <v>92216</v>
      </c>
      <c r="B705" s="102" t="s">
        <v>22377</v>
      </c>
      <c r="C705" s="145" t="s">
        <v>1</v>
      </c>
      <c r="D705" s="535">
        <v>579.97</v>
      </c>
      <c r="E705" s="536">
        <v>0.86150000000000004</v>
      </c>
      <c r="F705" s="535">
        <v>421.99</v>
      </c>
      <c r="G705" s="536">
        <v>6.8199999999999997E-2</v>
      </c>
      <c r="H705" s="535">
        <v>582.64</v>
      </c>
      <c r="I705" s="536">
        <v>0.85760000000000003</v>
      </c>
      <c r="J705" s="535">
        <v>563.84</v>
      </c>
      <c r="K705" s="536">
        <v>0.88619999999999999</v>
      </c>
      <c r="L705" s="535">
        <v>590.92999999999995</v>
      </c>
      <c r="M705" s="536">
        <v>0</v>
      </c>
      <c r="N705" s="535">
        <v>572.86</v>
      </c>
      <c r="O705" s="536">
        <v>0.87219999999999998</v>
      </c>
      <c r="P705" s="535">
        <v>602.05999999999995</v>
      </c>
      <c r="Q705" s="536">
        <v>4.7800000000000002E-2</v>
      </c>
      <c r="R705" s="535">
        <v>580.79999999999995</v>
      </c>
    </row>
    <row r="706" spans="1:18" ht="12.75">
      <c r="A706" s="145">
        <v>92829</v>
      </c>
      <c r="B706" s="102" t="s">
        <v>22378</v>
      </c>
      <c r="C706" s="145" t="s">
        <v>1</v>
      </c>
      <c r="D706" s="535">
        <v>852.2</v>
      </c>
      <c r="E706" s="536">
        <v>0.87060000000000004</v>
      </c>
      <c r="F706" s="535">
        <v>618.26</v>
      </c>
      <c r="G706" s="536">
        <v>6.25E-2</v>
      </c>
      <c r="H706" s="535">
        <v>855.3</v>
      </c>
      <c r="I706" s="536">
        <v>0.86750000000000005</v>
      </c>
      <c r="J706" s="535">
        <v>830.17</v>
      </c>
      <c r="K706" s="536">
        <v>0.89370000000000005</v>
      </c>
      <c r="L706" s="535">
        <v>868.1</v>
      </c>
      <c r="M706" s="536">
        <v>0</v>
      </c>
      <c r="N706" s="535">
        <v>841.95</v>
      </c>
      <c r="O706" s="536">
        <v>0.88119999999999998</v>
      </c>
      <c r="P706" s="535">
        <v>885.42</v>
      </c>
      <c r="Q706" s="536">
        <v>4.3700000000000003E-2</v>
      </c>
      <c r="R706" s="535">
        <v>852.48</v>
      </c>
    </row>
    <row r="707" spans="1:18" ht="12.75">
      <c r="A707" s="145">
        <v>92816</v>
      </c>
      <c r="B707" s="102" t="s">
        <v>22379</v>
      </c>
      <c r="C707" s="145" t="s">
        <v>1</v>
      </c>
      <c r="D707" s="535">
        <v>839.44</v>
      </c>
      <c r="E707" s="536">
        <v>0.87919999999999998</v>
      </c>
      <c r="F707" s="535">
        <v>607.35</v>
      </c>
      <c r="G707" s="536">
        <v>5.7200000000000001E-2</v>
      </c>
      <c r="H707" s="535">
        <v>841.76</v>
      </c>
      <c r="I707" s="536">
        <v>0.87670000000000003</v>
      </c>
      <c r="J707" s="535">
        <v>819.31</v>
      </c>
      <c r="K707" s="536">
        <v>0.90080000000000005</v>
      </c>
      <c r="L707" s="535">
        <v>854.9</v>
      </c>
      <c r="M707" s="536">
        <v>0</v>
      </c>
      <c r="N707" s="535">
        <v>829.56</v>
      </c>
      <c r="O707" s="536">
        <v>0.88959999999999995</v>
      </c>
      <c r="P707" s="535">
        <v>872.88</v>
      </c>
      <c r="Q707" s="536">
        <v>3.9800000000000002E-2</v>
      </c>
      <c r="R707" s="535">
        <v>838.86</v>
      </c>
    </row>
    <row r="708" spans="1:18" ht="12.75">
      <c r="A708" s="145">
        <v>92831</v>
      </c>
      <c r="B708" s="102" t="s">
        <v>22380</v>
      </c>
      <c r="C708" s="145" t="s">
        <v>1</v>
      </c>
      <c r="D708" s="535">
        <v>1214.6500000000001</v>
      </c>
      <c r="E708" s="536">
        <v>0.87890000000000001</v>
      </c>
      <c r="F708" s="535">
        <v>877.92</v>
      </c>
      <c r="G708" s="536">
        <v>5.5399999999999998E-2</v>
      </c>
      <c r="H708" s="535">
        <v>1216.8800000000001</v>
      </c>
      <c r="I708" s="536">
        <v>0.87729999999999997</v>
      </c>
      <c r="J708" s="535">
        <v>1185.7</v>
      </c>
      <c r="K708" s="536">
        <v>0.90029999999999999</v>
      </c>
      <c r="L708" s="535">
        <v>1236.02</v>
      </c>
      <c r="M708" s="536">
        <v>0</v>
      </c>
      <c r="N708" s="535">
        <v>1199.33</v>
      </c>
      <c r="O708" s="536">
        <v>0.8901</v>
      </c>
      <c r="P708" s="535">
        <v>1262.07</v>
      </c>
      <c r="Q708" s="536">
        <v>3.85E-2</v>
      </c>
      <c r="R708" s="535">
        <v>1211.95</v>
      </c>
    </row>
    <row r="709" spans="1:18" ht="12.75">
      <c r="A709" s="145">
        <v>92818</v>
      </c>
      <c r="B709" s="102" t="s">
        <v>22381</v>
      </c>
      <c r="C709" s="145" t="s">
        <v>1</v>
      </c>
      <c r="D709" s="535">
        <v>1198.52</v>
      </c>
      <c r="E709" s="536">
        <v>0.88649999999999995</v>
      </c>
      <c r="F709" s="535">
        <v>864.11</v>
      </c>
      <c r="G709" s="536">
        <v>5.0500000000000003E-2</v>
      </c>
      <c r="H709" s="535">
        <v>1199.76</v>
      </c>
      <c r="I709" s="536">
        <v>0.88560000000000005</v>
      </c>
      <c r="J709" s="535">
        <v>1171.97</v>
      </c>
      <c r="K709" s="536">
        <v>0.90659999999999996</v>
      </c>
      <c r="L709" s="535">
        <v>1219.33</v>
      </c>
      <c r="M709" s="536">
        <v>0</v>
      </c>
      <c r="N709" s="535">
        <v>1183.6400000000001</v>
      </c>
      <c r="O709" s="536">
        <v>0.89770000000000005</v>
      </c>
      <c r="P709" s="535">
        <v>1246.21</v>
      </c>
      <c r="Q709" s="536">
        <v>3.5000000000000003E-2</v>
      </c>
      <c r="R709" s="535">
        <v>1194.71</v>
      </c>
    </row>
    <row r="710" spans="1:18" ht="12.75">
      <c r="A710" s="145">
        <v>95566</v>
      </c>
      <c r="B710" s="102" t="s">
        <v>22382</v>
      </c>
      <c r="C710" s="145" t="s">
        <v>1</v>
      </c>
      <c r="D710" s="535">
        <v>139.77000000000001</v>
      </c>
      <c r="E710" s="536">
        <v>0.85409999999999997</v>
      </c>
      <c r="F710" s="535">
        <v>102.65</v>
      </c>
      <c r="G710" s="536">
        <v>8.5400000000000004E-2</v>
      </c>
      <c r="H710" s="535">
        <v>141.4</v>
      </c>
      <c r="I710" s="536">
        <v>0.84430000000000005</v>
      </c>
      <c r="J710" s="535">
        <v>135.47</v>
      </c>
      <c r="K710" s="536">
        <v>0.88119999999999998</v>
      </c>
      <c r="L710" s="535">
        <v>143.19999999999999</v>
      </c>
      <c r="M710" s="536">
        <v>0</v>
      </c>
      <c r="N710" s="535">
        <v>138.78</v>
      </c>
      <c r="O710" s="536">
        <v>0.86019999999999996</v>
      </c>
      <c r="P710" s="535">
        <v>145.68</v>
      </c>
      <c r="Q710" s="536">
        <v>6.0199999999999997E-2</v>
      </c>
      <c r="R710" s="535">
        <v>141.53</v>
      </c>
    </row>
    <row r="711" spans="1:18" ht="12.75">
      <c r="A711" s="145">
        <v>95565</v>
      </c>
      <c r="B711" s="102" t="s">
        <v>22383</v>
      </c>
      <c r="C711" s="145" t="s">
        <v>1</v>
      </c>
      <c r="D711" s="535">
        <v>137.13</v>
      </c>
      <c r="E711" s="536">
        <v>0.86460000000000004</v>
      </c>
      <c r="F711" s="535">
        <v>100.39</v>
      </c>
      <c r="G711" s="536">
        <v>7.9200000000000007E-2</v>
      </c>
      <c r="H711" s="535">
        <v>138.59</v>
      </c>
      <c r="I711" s="536">
        <v>0.85550000000000004</v>
      </c>
      <c r="J711" s="535">
        <v>133.19999999999999</v>
      </c>
      <c r="K711" s="536">
        <v>0.8901</v>
      </c>
      <c r="L711" s="535">
        <v>140.46</v>
      </c>
      <c r="M711" s="536">
        <v>0</v>
      </c>
      <c r="N711" s="535">
        <v>136.19999999999999</v>
      </c>
      <c r="O711" s="536">
        <v>0.87050000000000005</v>
      </c>
      <c r="P711" s="535">
        <v>143.08000000000001</v>
      </c>
      <c r="Q711" s="536">
        <v>5.5599999999999997E-2</v>
      </c>
      <c r="R711" s="535">
        <v>138.69</v>
      </c>
    </row>
    <row r="712" spans="1:18" ht="12.75">
      <c r="A712" s="145">
        <v>92219</v>
      </c>
      <c r="B712" s="102" t="s">
        <v>22384</v>
      </c>
      <c r="C712" s="145" t="s">
        <v>1</v>
      </c>
      <c r="D712" s="535">
        <v>165.66</v>
      </c>
      <c r="E712" s="536">
        <v>0.82640000000000002</v>
      </c>
      <c r="F712" s="535">
        <v>122.5</v>
      </c>
      <c r="G712" s="536">
        <v>9.8599999999999993E-2</v>
      </c>
      <c r="H712" s="535">
        <v>167.78</v>
      </c>
      <c r="I712" s="536">
        <v>0.81589999999999996</v>
      </c>
      <c r="J712" s="535">
        <v>159.63</v>
      </c>
      <c r="K712" s="536">
        <v>0.85760000000000003</v>
      </c>
      <c r="L712" s="535">
        <v>169.62</v>
      </c>
      <c r="M712" s="536">
        <v>0</v>
      </c>
      <c r="N712" s="535">
        <v>164.1</v>
      </c>
      <c r="O712" s="536">
        <v>0.83420000000000005</v>
      </c>
      <c r="P712" s="535">
        <v>172</v>
      </c>
      <c r="Q712" s="536">
        <v>7.0199999999999999E-2</v>
      </c>
      <c r="R712" s="535">
        <v>167.83</v>
      </c>
    </row>
    <row r="713" spans="1:18" ht="12.75">
      <c r="A713" s="145">
        <v>92210</v>
      </c>
      <c r="B713" s="102" t="s">
        <v>22385</v>
      </c>
      <c r="C713" s="145" t="s">
        <v>1</v>
      </c>
      <c r="D713" s="535">
        <v>161.91</v>
      </c>
      <c r="E713" s="536">
        <v>0.83840000000000003</v>
      </c>
      <c r="F713" s="535">
        <v>119.28</v>
      </c>
      <c r="G713" s="536">
        <v>9.1600000000000001E-2</v>
      </c>
      <c r="H713" s="535">
        <v>163.80000000000001</v>
      </c>
      <c r="I713" s="536">
        <v>0.82879999999999998</v>
      </c>
      <c r="J713" s="535">
        <v>156.41999999999999</v>
      </c>
      <c r="K713" s="536">
        <v>0.8679</v>
      </c>
      <c r="L713" s="535">
        <v>165.73</v>
      </c>
      <c r="M713" s="536">
        <v>0</v>
      </c>
      <c r="N713" s="535">
        <v>160.44999999999999</v>
      </c>
      <c r="O713" s="536">
        <v>0.84609999999999996</v>
      </c>
      <c r="P713" s="535">
        <v>168.3</v>
      </c>
      <c r="Q713" s="536">
        <v>6.4899999999999999E-2</v>
      </c>
      <c r="R713" s="535">
        <v>163.81</v>
      </c>
    </row>
    <row r="714" spans="1:18" ht="12.75">
      <c r="A714" s="145">
        <v>92220</v>
      </c>
      <c r="B714" s="102" t="s">
        <v>22386</v>
      </c>
      <c r="C714" s="145" t="s">
        <v>1</v>
      </c>
      <c r="D714" s="535">
        <v>202.21</v>
      </c>
      <c r="E714" s="536">
        <v>0.81389999999999996</v>
      </c>
      <c r="F714" s="535">
        <v>149.85</v>
      </c>
      <c r="G714" s="536">
        <v>0.1028</v>
      </c>
      <c r="H714" s="535">
        <v>204.72</v>
      </c>
      <c r="I714" s="536">
        <v>0.80389999999999995</v>
      </c>
      <c r="J714" s="535">
        <v>194.37</v>
      </c>
      <c r="K714" s="536">
        <v>0.84670000000000001</v>
      </c>
      <c r="L714" s="535">
        <v>206.81</v>
      </c>
      <c r="M714" s="536">
        <v>0</v>
      </c>
      <c r="N714" s="535">
        <v>199.96</v>
      </c>
      <c r="O714" s="536">
        <v>0.82299999999999995</v>
      </c>
      <c r="P714" s="535">
        <v>209.43</v>
      </c>
      <c r="Q714" s="536">
        <v>7.3499999999999996E-2</v>
      </c>
      <c r="R714" s="535">
        <v>204.59</v>
      </c>
    </row>
    <row r="715" spans="1:18" ht="12.75">
      <c r="A715" s="145">
        <v>92211</v>
      </c>
      <c r="B715" s="102" t="s">
        <v>22387</v>
      </c>
      <c r="C715" s="145" t="s">
        <v>1</v>
      </c>
      <c r="D715" s="535">
        <v>197.34</v>
      </c>
      <c r="E715" s="536">
        <v>0.82630000000000003</v>
      </c>
      <c r="F715" s="535">
        <v>145.66999999999999</v>
      </c>
      <c r="G715" s="536">
        <v>9.5399999999999999E-2</v>
      </c>
      <c r="H715" s="535">
        <v>199.54</v>
      </c>
      <c r="I715" s="536">
        <v>0.81720000000000004</v>
      </c>
      <c r="J715" s="535">
        <v>190.21</v>
      </c>
      <c r="K715" s="536">
        <v>0.85729999999999995</v>
      </c>
      <c r="L715" s="535">
        <v>201.76</v>
      </c>
      <c r="M715" s="536">
        <v>0</v>
      </c>
      <c r="N715" s="535">
        <v>195.2</v>
      </c>
      <c r="O715" s="536">
        <v>0.83540000000000003</v>
      </c>
      <c r="P715" s="535">
        <v>204.62</v>
      </c>
      <c r="Q715" s="536">
        <v>6.7900000000000002E-2</v>
      </c>
      <c r="R715" s="535">
        <v>199.38</v>
      </c>
    </row>
    <row r="716" spans="1:18" ht="12.75">
      <c r="A716" s="145">
        <v>92221</v>
      </c>
      <c r="B716" s="102" t="s">
        <v>22388</v>
      </c>
      <c r="C716" s="145" t="s">
        <v>1</v>
      </c>
      <c r="D716" s="535">
        <v>307.07</v>
      </c>
      <c r="E716" s="536">
        <v>0.84750000000000003</v>
      </c>
      <c r="F716" s="535">
        <v>225.24</v>
      </c>
      <c r="G716" s="536">
        <v>8.3099999999999993E-2</v>
      </c>
      <c r="H716" s="535">
        <v>309.89</v>
      </c>
      <c r="I716" s="536">
        <v>0.83979999999999999</v>
      </c>
      <c r="J716" s="535">
        <v>297.39</v>
      </c>
      <c r="K716" s="536">
        <v>0.87509999999999999</v>
      </c>
      <c r="L716" s="535">
        <v>313.85000000000002</v>
      </c>
      <c r="M716" s="536">
        <v>0</v>
      </c>
      <c r="N716" s="535">
        <v>304.02</v>
      </c>
      <c r="O716" s="536">
        <v>0.85599999999999998</v>
      </c>
      <c r="P716" s="535">
        <v>319.12</v>
      </c>
      <c r="Q716" s="536">
        <v>5.8700000000000002E-2</v>
      </c>
      <c r="R716" s="535">
        <v>309.61</v>
      </c>
    </row>
    <row r="717" spans="1:18" ht="12.75">
      <c r="A717" s="145">
        <v>92212</v>
      </c>
      <c r="B717" s="102" t="s">
        <v>22389</v>
      </c>
      <c r="C717" s="145" t="s">
        <v>1</v>
      </c>
      <c r="D717" s="535">
        <v>301.08999999999997</v>
      </c>
      <c r="E717" s="536">
        <v>0.85819999999999996</v>
      </c>
      <c r="F717" s="535">
        <v>220.11</v>
      </c>
      <c r="G717" s="536">
        <v>7.6700000000000004E-2</v>
      </c>
      <c r="H717" s="535">
        <v>303.52999999999997</v>
      </c>
      <c r="I717" s="536">
        <v>0.85129999999999995</v>
      </c>
      <c r="J717" s="535">
        <v>292.29000000000002</v>
      </c>
      <c r="K717" s="536">
        <v>0.8841</v>
      </c>
      <c r="L717" s="535">
        <v>307.64999999999998</v>
      </c>
      <c r="M717" s="536">
        <v>0</v>
      </c>
      <c r="N717" s="535">
        <v>298.19</v>
      </c>
      <c r="O717" s="536">
        <v>0.86660000000000004</v>
      </c>
      <c r="P717" s="535">
        <v>313.22000000000003</v>
      </c>
      <c r="Q717" s="536">
        <v>5.3900000000000003E-2</v>
      </c>
      <c r="R717" s="535">
        <v>303.23</v>
      </c>
    </row>
    <row r="718" spans="1:18" ht="12.75">
      <c r="A718" s="145">
        <v>92222</v>
      </c>
      <c r="B718" s="102" t="s">
        <v>22390</v>
      </c>
      <c r="C718" s="145" t="s">
        <v>1</v>
      </c>
      <c r="D718" s="535">
        <v>407.67</v>
      </c>
      <c r="E718" s="536">
        <v>0.86160000000000003</v>
      </c>
      <c r="F718" s="535">
        <v>297.61</v>
      </c>
      <c r="G718" s="536">
        <v>7.4099999999999999E-2</v>
      </c>
      <c r="H718" s="535">
        <v>410.74</v>
      </c>
      <c r="I718" s="536">
        <v>0.85509999999999997</v>
      </c>
      <c r="J718" s="535">
        <v>396.07</v>
      </c>
      <c r="K718" s="536">
        <v>0.88680000000000003</v>
      </c>
      <c r="L718" s="535">
        <v>416.41</v>
      </c>
      <c r="M718" s="536">
        <v>0</v>
      </c>
      <c r="N718" s="535">
        <v>403.69</v>
      </c>
      <c r="O718" s="536">
        <v>0.87009999999999998</v>
      </c>
      <c r="P718" s="535">
        <v>424.15</v>
      </c>
      <c r="Q718" s="536">
        <v>5.1999999999999998E-2</v>
      </c>
      <c r="R718" s="535">
        <v>410.23</v>
      </c>
    </row>
    <row r="719" spans="1:18" ht="12.75">
      <c r="A719" s="145">
        <v>92213</v>
      </c>
      <c r="B719" s="102" t="s">
        <v>22391</v>
      </c>
      <c r="C719" s="145" t="s">
        <v>1</v>
      </c>
      <c r="D719" s="535">
        <v>400.56</v>
      </c>
      <c r="E719" s="536">
        <v>0.87139999999999995</v>
      </c>
      <c r="F719" s="535">
        <v>291.52</v>
      </c>
      <c r="G719" s="536">
        <v>6.8099999999999994E-2</v>
      </c>
      <c r="H719" s="535">
        <v>403.19</v>
      </c>
      <c r="I719" s="536">
        <v>0.86570000000000003</v>
      </c>
      <c r="J719" s="535">
        <v>390.01</v>
      </c>
      <c r="K719" s="536">
        <v>0.89500000000000002</v>
      </c>
      <c r="L719" s="535">
        <v>409.06</v>
      </c>
      <c r="M719" s="536">
        <v>0</v>
      </c>
      <c r="N719" s="535">
        <v>396.77</v>
      </c>
      <c r="O719" s="536">
        <v>0.87970000000000004</v>
      </c>
      <c r="P719" s="535">
        <v>417.15</v>
      </c>
      <c r="Q719" s="536">
        <v>4.7600000000000003E-2</v>
      </c>
      <c r="R719" s="535">
        <v>402.62</v>
      </c>
    </row>
    <row r="720" spans="1:18" ht="12.75">
      <c r="A720" s="145">
        <v>92223</v>
      </c>
      <c r="B720" s="102" t="s">
        <v>22392</v>
      </c>
      <c r="C720" s="145" t="s">
        <v>1</v>
      </c>
      <c r="D720" s="535">
        <v>493.67</v>
      </c>
      <c r="E720" s="536">
        <v>0.86539999999999995</v>
      </c>
      <c r="F720" s="535">
        <v>359.71</v>
      </c>
      <c r="G720" s="536">
        <v>7.0499999999999993E-2</v>
      </c>
      <c r="H720" s="535">
        <v>496.89</v>
      </c>
      <c r="I720" s="536">
        <v>0.85980000000000001</v>
      </c>
      <c r="J720" s="535">
        <v>480.1</v>
      </c>
      <c r="K720" s="536">
        <v>0.88990000000000002</v>
      </c>
      <c r="L720" s="535">
        <v>503.94</v>
      </c>
      <c r="M720" s="536">
        <v>0</v>
      </c>
      <c r="N720" s="535">
        <v>488.66</v>
      </c>
      <c r="O720" s="536">
        <v>0.87429999999999997</v>
      </c>
      <c r="P720" s="535">
        <v>513.58000000000004</v>
      </c>
      <c r="Q720" s="536">
        <v>4.9399999999999999E-2</v>
      </c>
      <c r="R720" s="535">
        <v>496.05</v>
      </c>
    </row>
    <row r="721" spans="1:18" ht="12.75">
      <c r="A721" s="145">
        <v>92214</v>
      </c>
      <c r="B721" s="102" t="s">
        <v>22393</v>
      </c>
      <c r="C721" s="145" t="s">
        <v>1</v>
      </c>
      <c r="D721" s="535">
        <v>485.44</v>
      </c>
      <c r="E721" s="536">
        <v>0.87490000000000001</v>
      </c>
      <c r="F721" s="535">
        <v>352.66</v>
      </c>
      <c r="G721" s="536">
        <v>6.4699999999999994E-2</v>
      </c>
      <c r="H721" s="535">
        <v>488.15</v>
      </c>
      <c r="I721" s="536">
        <v>0.87</v>
      </c>
      <c r="J721" s="535">
        <v>473.08</v>
      </c>
      <c r="K721" s="536">
        <v>0.89770000000000005</v>
      </c>
      <c r="L721" s="535">
        <v>495.43</v>
      </c>
      <c r="M721" s="536">
        <v>0</v>
      </c>
      <c r="N721" s="535">
        <v>480.65</v>
      </c>
      <c r="O721" s="536">
        <v>0.88360000000000005</v>
      </c>
      <c r="P721" s="535">
        <v>505.47</v>
      </c>
      <c r="Q721" s="536">
        <v>4.5199999999999997E-2</v>
      </c>
      <c r="R721" s="535">
        <v>487.25</v>
      </c>
    </row>
    <row r="722" spans="1:18" ht="12.75">
      <c r="A722" s="145">
        <v>92224</v>
      </c>
      <c r="B722" s="102" t="s">
        <v>22394</v>
      </c>
      <c r="C722" s="145" t="s">
        <v>1</v>
      </c>
      <c r="D722" s="535">
        <v>567.30999999999995</v>
      </c>
      <c r="E722" s="536">
        <v>0.86450000000000005</v>
      </c>
      <c r="F722" s="535">
        <v>413.12</v>
      </c>
      <c r="G722" s="536">
        <v>6.9400000000000003E-2</v>
      </c>
      <c r="H722" s="535">
        <v>570.61</v>
      </c>
      <c r="I722" s="536">
        <v>0.85950000000000004</v>
      </c>
      <c r="J722" s="535">
        <v>551.70000000000005</v>
      </c>
      <c r="K722" s="536">
        <v>0.88890000000000002</v>
      </c>
      <c r="L722" s="535">
        <v>578.75</v>
      </c>
      <c r="M722" s="536">
        <v>0</v>
      </c>
      <c r="N722" s="535">
        <v>561.13</v>
      </c>
      <c r="O722" s="536">
        <v>0.874</v>
      </c>
      <c r="P722" s="535">
        <v>589.77</v>
      </c>
      <c r="Q722" s="536">
        <v>4.8599999999999997E-2</v>
      </c>
      <c r="R722" s="535">
        <v>569.34</v>
      </c>
    </row>
    <row r="723" spans="1:18" ht="12.75">
      <c r="A723" s="145">
        <v>92215</v>
      </c>
      <c r="B723" s="102" t="s">
        <v>22395</v>
      </c>
      <c r="C723" s="145" t="s">
        <v>1</v>
      </c>
      <c r="D723" s="535">
        <v>557.91</v>
      </c>
      <c r="E723" s="536">
        <v>0.87390000000000001</v>
      </c>
      <c r="F723" s="535">
        <v>405.07</v>
      </c>
      <c r="G723" s="536">
        <v>6.3700000000000007E-2</v>
      </c>
      <c r="H723" s="535">
        <v>560.62</v>
      </c>
      <c r="I723" s="536">
        <v>0.86960000000000004</v>
      </c>
      <c r="J723" s="535">
        <v>543.69000000000005</v>
      </c>
      <c r="K723" s="536">
        <v>0.89670000000000005</v>
      </c>
      <c r="L723" s="535">
        <v>569.03</v>
      </c>
      <c r="M723" s="536">
        <v>0</v>
      </c>
      <c r="N723" s="535">
        <v>551.99</v>
      </c>
      <c r="O723" s="536">
        <v>0.88319999999999999</v>
      </c>
      <c r="P723" s="535">
        <v>580.51</v>
      </c>
      <c r="Q723" s="536">
        <v>4.4400000000000002E-2</v>
      </c>
      <c r="R723" s="535">
        <v>559.29999999999995</v>
      </c>
    </row>
    <row r="724" spans="1:18" ht="12.75">
      <c r="A724" s="145">
        <v>94342</v>
      </c>
      <c r="B724" s="102" t="s">
        <v>22396</v>
      </c>
      <c r="C724" s="145" t="s">
        <v>7</v>
      </c>
      <c r="D724" s="535">
        <v>144.78</v>
      </c>
      <c r="E724" s="536">
        <v>6.7999999999999996E-3</v>
      </c>
      <c r="F724" s="535">
        <v>108.14</v>
      </c>
      <c r="G724" s="536">
        <v>9.1999999999999998E-3</v>
      </c>
      <c r="H724" s="535">
        <v>109.31</v>
      </c>
      <c r="I724" s="536">
        <v>9.1000000000000004E-3</v>
      </c>
      <c r="J724" s="535">
        <v>130.6</v>
      </c>
      <c r="K724" s="536">
        <v>7.6E-3</v>
      </c>
      <c r="L724" s="535">
        <v>131.22</v>
      </c>
      <c r="M724" s="536">
        <v>5.0000000000000001E-4</v>
      </c>
      <c r="N724" s="535">
        <v>126.25</v>
      </c>
      <c r="O724" s="536">
        <v>7.7999999999999996E-3</v>
      </c>
      <c r="P724" s="535">
        <v>155.74</v>
      </c>
      <c r="Q724" s="536">
        <v>6.4000000000000003E-3</v>
      </c>
      <c r="R724" s="535">
        <v>92.21</v>
      </c>
    </row>
    <row r="725" spans="1:18" ht="12.75">
      <c r="A725" s="145">
        <v>94319</v>
      </c>
      <c r="B725" s="102" t="s">
        <v>22397</v>
      </c>
      <c r="C725" s="145" t="s">
        <v>7</v>
      </c>
      <c r="D725" s="535">
        <v>84.03</v>
      </c>
      <c r="E725" s="536">
        <v>0.65239999999999998</v>
      </c>
      <c r="F725" s="535">
        <v>78.64</v>
      </c>
      <c r="G725" s="536">
        <v>0.69710000000000005</v>
      </c>
      <c r="H725" s="535">
        <v>86.76</v>
      </c>
      <c r="I725" s="536">
        <v>0.63190000000000002</v>
      </c>
      <c r="J725" s="535">
        <v>80.27</v>
      </c>
      <c r="K725" s="536">
        <v>0.68289999999999995</v>
      </c>
      <c r="L725" s="535">
        <v>84.36</v>
      </c>
      <c r="M725" s="536">
        <v>0.63880000000000003</v>
      </c>
      <c r="N725" s="535">
        <v>82.86</v>
      </c>
      <c r="O725" s="536">
        <v>0.66159999999999997</v>
      </c>
      <c r="P725" s="535">
        <v>82.27</v>
      </c>
      <c r="Q725" s="536">
        <v>0.6663</v>
      </c>
      <c r="R725" s="535">
        <v>86.43</v>
      </c>
    </row>
    <row r="726" spans="1:18" ht="12.75">
      <c r="A726" s="145">
        <v>94304</v>
      </c>
      <c r="B726" s="102" t="s">
        <v>22398</v>
      </c>
      <c r="C726" s="145" t="s">
        <v>7</v>
      </c>
      <c r="D726" s="535">
        <v>79.98</v>
      </c>
      <c r="E726" s="536">
        <v>0.79359999999999997</v>
      </c>
      <c r="F726" s="535">
        <v>75.569999999999993</v>
      </c>
      <c r="G726" s="536">
        <v>0.83989999999999998</v>
      </c>
      <c r="H726" s="535">
        <v>81.150000000000006</v>
      </c>
      <c r="I726" s="536">
        <v>0.78210000000000002</v>
      </c>
      <c r="J726" s="535">
        <v>77.94</v>
      </c>
      <c r="K726" s="536">
        <v>0.81430000000000002</v>
      </c>
      <c r="L726" s="535">
        <v>79.94</v>
      </c>
      <c r="M726" s="536">
        <v>0.67410000000000003</v>
      </c>
      <c r="N726" s="535">
        <v>78.67</v>
      </c>
      <c r="O726" s="536">
        <v>0.80679999999999996</v>
      </c>
      <c r="P726" s="535">
        <v>76.97</v>
      </c>
      <c r="Q726" s="536">
        <v>0.8246</v>
      </c>
      <c r="R726" s="535">
        <v>80.11</v>
      </c>
    </row>
    <row r="727" spans="1:18" ht="12.75">
      <c r="A727" s="145">
        <v>94306</v>
      </c>
      <c r="B727" s="102" t="s">
        <v>22399</v>
      </c>
      <c r="C727" s="145" t="s">
        <v>7</v>
      </c>
      <c r="D727" s="535">
        <v>72.86</v>
      </c>
      <c r="E727" s="536">
        <v>0.82569999999999999</v>
      </c>
      <c r="F727" s="535">
        <v>69.41</v>
      </c>
      <c r="G727" s="536">
        <v>0.86670000000000003</v>
      </c>
      <c r="H727" s="535">
        <v>73.84</v>
      </c>
      <c r="I727" s="536">
        <v>0.81469999999999998</v>
      </c>
      <c r="J727" s="535">
        <v>71.510000000000005</v>
      </c>
      <c r="K727" s="536">
        <v>0.84130000000000005</v>
      </c>
      <c r="L727" s="535">
        <v>72.87</v>
      </c>
      <c r="M727" s="536">
        <v>0.73950000000000005</v>
      </c>
      <c r="N727" s="535">
        <v>71.89</v>
      </c>
      <c r="O727" s="536">
        <v>0.83679999999999999</v>
      </c>
      <c r="P727" s="535">
        <v>70.47</v>
      </c>
      <c r="Q727" s="536">
        <v>0.85370000000000001</v>
      </c>
      <c r="R727" s="535">
        <v>73.02</v>
      </c>
    </row>
    <row r="728" spans="1:18" ht="12.75">
      <c r="A728" s="145">
        <v>94327</v>
      </c>
      <c r="B728" s="102" t="s">
        <v>22400</v>
      </c>
      <c r="C728" s="145" t="s">
        <v>7</v>
      </c>
      <c r="D728" s="535">
        <v>140.72999999999999</v>
      </c>
      <c r="E728" s="536">
        <v>6.8500000000000005E-2</v>
      </c>
      <c r="F728" s="535">
        <v>105.07</v>
      </c>
      <c r="G728" s="536">
        <v>9.1700000000000004E-2</v>
      </c>
      <c r="H728" s="535">
        <v>103.7</v>
      </c>
      <c r="I728" s="536">
        <v>9.2999999999999999E-2</v>
      </c>
      <c r="J728" s="535">
        <v>128.27000000000001</v>
      </c>
      <c r="K728" s="536">
        <v>7.5200000000000003E-2</v>
      </c>
      <c r="L728" s="535">
        <v>126.8</v>
      </c>
      <c r="M728" s="536">
        <v>5.0000000000000001E-4</v>
      </c>
      <c r="N728" s="535">
        <v>122.06</v>
      </c>
      <c r="O728" s="536">
        <v>7.9000000000000001E-2</v>
      </c>
      <c r="P728" s="535">
        <v>150.44</v>
      </c>
      <c r="Q728" s="536">
        <v>6.4100000000000004E-2</v>
      </c>
      <c r="R728" s="535">
        <v>85.89</v>
      </c>
    </row>
    <row r="729" spans="1:18" ht="12.75">
      <c r="A729" s="145">
        <v>94329</v>
      </c>
      <c r="B729" s="102" t="s">
        <v>22401</v>
      </c>
      <c r="C729" s="145" t="s">
        <v>7</v>
      </c>
      <c r="D729" s="535">
        <v>133.61000000000001</v>
      </c>
      <c r="E729" s="536">
        <v>4.7399999999999998E-2</v>
      </c>
      <c r="F729" s="535">
        <v>98.91</v>
      </c>
      <c r="G729" s="536">
        <v>6.4000000000000001E-2</v>
      </c>
      <c r="H729" s="535">
        <v>96.39</v>
      </c>
      <c r="I729" s="536">
        <v>6.5699999999999995E-2</v>
      </c>
      <c r="J729" s="535">
        <v>121.84</v>
      </c>
      <c r="K729" s="536">
        <v>5.1999999999999998E-2</v>
      </c>
      <c r="L729" s="535">
        <v>119.73</v>
      </c>
      <c r="M729" s="536">
        <v>5.0000000000000001E-4</v>
      </c>
      <c r="N729" s="535">
        <v>115.28</v>
      </c>
      <c r="O729" s="536">
        <v>5.4899999999999997E-2</v>
      </c>
      <c r="P729" s="535">
        <v>143.94</v>
      </c>
      <c r="Q729" s="536">
        <v>4.3999999999999997E-2</v>
      </c>
      <c r="R729" s="535">
        <v>78.8</v>
      </c>
    </row>
    <row r="730" spans="1:18" ht="12.75">
      <c r="A730" s="145">
        <v>94333</v>
      </c>
      <c r="B730" s="102" t="s">
        <v>22402</v>
      </c>
      <c r="C730" s="145" t="s">
        <v>7</v>
      </c>
      <c r="D730" s="535">
        <v>130.4</v>
      </c>
      <c r="E730" s="536">
        <v>3.6700000000000003E-2</v>
      </c>
      <c r="F730" s="535">
        <v>96.13</v>
      </c>
      <c r="G730" s="536">
        <v>4.9799999999999997E-2</v>
      </c>
      <c r="H730" s="535">
        <v>93.11</v>
      </c>
      <c r="I730" s="536">
        <v>5.1400000000000001E-2</v>
      </c>
      <c r="J730" s="535">
        <v>118.96</v>
      </c>
      <c r="K730" s="536">
        <v>4.0300000000000002E-2</v>
      </c>
      <c r="L730" s="535">
        <v>116.55</v>
      </c>
      <c r="M730" s="536">
        <v>5.0000000000000001E-4</v>
      </c>
      <c r="N730" s="535">
        <v>112.24</v>
      </c>
      <c r="O730" s="536">
        <v>4.2700000000000002E-2</v>
      </c>
      <c r="P730" s="535">
        <v>141</v>
      </c>
      <c r="Q730" s="536">
        <v>3.4000000000000002E-2</v>
      </c>
      <c r="R730" s="535">
        <v>75.61</v>
      </c>
    </row>
    <row r="731" spans="1:18" ht="12.75">
      <c r="A731" s="145">
        <v>94310</v>
      </c>
      <c r="B731" s="102" t="s">
        <v>22403</v>
      </c>
      <c r="C731" s="145" t="s">
        <v>7</v>
      </c>
      <c r="D731" s="535">
        <v>69.650000000000006</v>
      </c>
      <c r="E731" s="536">
        <v>0.84160000000000001</v>
      </c>
      <c r="F731" s="535">
        <v>66.63</v>
      </c>
      <c r="G731" s="536">
        <v>0.87980000000000003</v>
      </c>
      <c r="H731" s="535">
        <v>70.56</v>
      </c>
      <c r="I731" s="536">
        <v>0.83079999999999998</v>
      </c>
      <c r="J731" s="535">
        <v>68.63</v>
      </c>
      <c r="K731" s="536">
        <v>0.85409999999999997</v>
      </c>
      <c r="L731" s="535">
        <v>69.69</v>
      </c>
      <c r="M731" s="536">
        <v>0.77329999999999999</v>
      </c>
      <c r="N731" s="535">
        <v>68.849999999999994</v>
      </c>
      <c r="O731" s="536">
        <v>0.85140000000000005</v>
      </c>
      <c r="P731" s="535">
        <v>67.53</v>
      </c>
      <c r="Q731" s="536">
        <v>0.86809999999999998</v>
      </c>
      <c r="R731" s="535">
        <v>69.83</v>
      </c>
    </row>
    <row r="732" spans="1:18" ht="12.75">
      <c r="A732" s="145">
        <v>104739</v>
      </c>
      <c r="B732" s="102" t="s">
        <v>22404</v>
      </c>
      <c r="C732" s="145" t="s">
        <v>7</v>
      </c>
      <c r="D732" s="535">
        <v>147.33000000000001</v>
      </c>
      <c r="E732" s="536">
        <v>6.7199999999999996E-2</v>
      </c>
      <c r="F732" s="535">
        <v>109.6</v>
      </c>
      <c r="G732" s="536">
        <v>9.0300000000000005E-2</v>
      </c>
      <c r="H732" s="535">
        <v>111.34</v>
      </c>
      <c r="I732" s="536">
        <v>8.8900000000000007E-2</v>
      </c>
      <c r="J732" s="535">
        <v>133.85</v>
      </c>
      <c r="K732" s="536">
        <v>7.3999999999999996E-2</v>
      </c>
      <c r="L732" s="535">
        <v>133.13999999999999</v>
      </c>
      <c r="M732" s="536">
        <v>5.0000000000000001E-4</v>
      </c>
      <c r="N732" s="535">
        <v>127.07</v>
      </c>
      <c r="O732" s="536">
        <v>7.7999999999999996E-3</v>
      </c>
      <c r="P732" s="535">
        <v>155.44</v>
      </c>
      <c r="Q732" s="536">
        <v>6.3700000000000007E-2</v>
      </c>
      <c r="R732" s="535">
        <v>91.31</v>
      </c>
    </row>
    <row r="733" spans="1:18" ht="12.75">
      <c r="A733" s="145">
        <v>104738</v>
      </c>
      <c r="B733" s="102" t="s">
        <v>22405</v>
      </c>
      <c r="C733" s="145" t="s">
        <v>7</v>
      </c>
      <c r="D733" s="535">
        <v>86.58</v>
      </c>
      <c r="E733" s="536">
        <v>0.73609999999999998</v>
      </c>
      <c r="F733" s="535">
        <v>80.099999999999994</v>
      </c>
      <c r="G733" s="536">
        <v>0.79559999999999997</v>
      </c>
      <c r="H733" s="535">
        <v>88.79</v>
      </c>
      <c r="I733" s="536">
        <v>0.71779999999999999</v>
      </c>
      <c r="J733" s="535">
        <v>83.52</v>
      </c>
      <c r="K733" s="536">
        <v>0.7631</v>
      </c>
      <c r="L733" s="535">
        <v>86.28</v>
      </c>
      <c r="M733" s="536">
        <v>0.62460000000000004</v>
      </c>
      <c r="N733" s="535">
        <v>83.68</v>
      </c>
      <c r="O733" s="536">
        <v>0.65510000000000002</v>
      </c>
      <c r="P733" s="535">
        <v>81.97</v>
      </c>
      <c r="Q733" s="536">
        <v>0.77749999999999997</v>
      </c>
      <c r="R733" s="535">
        <v>85.53</v>
      </c>
    </row>
    <row r="734" spans="1:18" ht="12.75">
      <c r="A734" s="145">
        <v>94316</v>
      </c>
      <c r="B734" s="102" t="s">
        <v>22406</v>
      </c>
      <c r="C734" s="145" t="s">
        <v>7</v>
      </c>
      <c r="D734" s="535">
        <v>74.91</v>
      </c>
      <c r="E734" s="536">
        <v>0.7883</v>
      </c>
      <c r="F734" s="535">
        <v>70.540000000000006</v>
      </c>
      <c r="G734" s="536">
        <v>0.83709999999999996</v>
      </c>
      <c r="H734" s="535">
        <v>76.63</v>
      </c>
      <c r="I734" s="536">
        <v>0.71430000000000005</v>
      </c>
      <c r="J734" s="535">
        <v>73.239999999999995</v>
      </c>
      <c r="K734" s="536">
        <v>0.80630000000000002</v>
      </c>
      <c r="L734" s="535">
        <v>75.5</v>
      </c>
      <c r="M734" s="536">
        <v>0.71379999999999999</v>
      </c>
      <c r="N734" s="535">
        <v>73.8</v>
      </c>
      <c r="O734" s="536">
        <v>0.80010000000000003</v>
      </c>
      <c r="P734" s="535">
        <v>71.959999999999994</v>
      </c>
      <c r="Q734" s="536">
        <v>0.8206</v>
      </c>
      <c r="R734" s="535">
        <v>74.989999999999995</v>
      </c>
    </row>
    <row r="735" spans="1:18" ht="12.75">
      <c r="A735" s="145">
        <v>94318</v>
      </c>
      <c r="B735" s="102" t="s">
        <v>22407</v>
      </c>
      <c r="C735" s="145" t="s">
        <v>7</v>
      </c>
      <c r="D735" s="535">
        <v>68.47</v>
      </c>
      <c r="E735" s="536">
        <v>0.83479999999999999</v>
      </c>
      <c r="F735" s="535">
        <v>65.34</v>
      </c>
      <c r="G735" s="536">
        <v>0.87480000000000002</v>
      </c>
      <c r="H735" s="535">
        <v>69.64</v>
      </c>
      <c r="I735" s="536">
        <v>0.78490000000000004</v>
      </c>
      <c r="J735" s="535">
        <v>67.41</v>
      </c>
      <c r="K735" s="536">
        <v>0.84789999999999999</v>
      </c>
      <c r="L735" s="535">
        <v>68.8</v>
      </c>
      <c r="M735" s="536">
        <v>0.7833</v>
      </c>
      <c r="N735" s="535">
        <v>67.680000000000007</v>
      </c>
      <c r="O735" s="536">
        <v>0.84460000000000002</v>
      </c>
      <c r="P735" s="535">
        <v>66.31</v>
      </c>
      <c r="Q735" s="536">
        <v>0.86199999999999999</v>
      </c>
      <c r="R735" s="535">
        <v>68.540000000000006</v>
      </c>
    </row>
    <row r="736" spans="1:18" ht="12.75">
      <c r="A736" s="145">
        <v>94339</v>
      </c>
      <c r="B736" s="102" t="s">
        <v>22408</v>
      </c>
      <c r="C736" s="145" t="s">
        <v>7</v>
      </c>
      <c r="D736" s="535">
        <v>135.66</v>
      </c>
      <c r="E736" s="536">
        <v>3.85E-2</v>
      </c>
      <c r="F736" s="535">
        <v>100.04</v>
      </c>
      <c r="G736" s="536">
        <v>5.2200000000000003E-2</v>
      </c>
      <c r="H736" s="535">
        <v>99.18</v>
      </c>
      <c r="I736" s="536">
        <v>9.1999999999999998E-3</v>
      </c>
      <c r="J736" s="535">
        <v>123.57</v>
      </c>
      <c r="K736" s="536">
        <v>4.2200000000000001E-2</v>
      </c>
      <c r="L736" s="535">
        <v>122.36</v>
      </c>
      <c r="M736" s="536">
        <v>5.0000000000000001E-4</v>
      </c>
      <c r="N736" s="535">
        <v>117.19</v>
      </c>
      <c r="O736" s="536">
        <v>4.4499999999999998E-2</v>
      </c>
      <c r="P736" s="535">
        <v>145.43</v>
      </c>
      <c r="Q736" s="536">
        <v>3.5900000000000001E-2</v>
      </c>
      <c r="R736" s="535">
        <v>80.77</v>
      </c>
    </row>
    <row r="737" spans="1:18" ht="12.75">
      <c r="A737" s="145">
        <v>94341</v>
      </c>
      <c r="B737" s="102" t="s">
        <v>22409</v>
      </c>
      <c r="C737" s="145" t="s">
        <v>7</v>
      </c>
      <c r="D737" s="535">
        <v>129.22</v>
      </c>
      <c r="E737" s="536">
        <v>2.58E-2</v>
      </c>
      <c r="F737" s="535">
        <v>94.84</v>
      </c>
      <c r="G737" s="536">
        <v>3.5099999999999999E-2</v>
      </c>
      <c r="H737" s="535">
        <v>92.19</v>
      </c>
      <c r="I737" s="536">
        <v>8.9999999999999993E-3</v>
      </c>
      <c r="J737" s="535">
        <v>117.74</v>
      </c>
      <c r="K737" s="536">
        <v>2.8299999999999999E-2</v>
      </c>
      <c r="L737" s="535">
        <v>115.66</v>
      </c>
      <c r="M737" s="536">
        <v>5.0000000000000001E-4</v>
      </c>
      <c r="N737" s="535">
        <v>111.07</v>
      </c>
      <c r="O737" s="536">
        <v>0.03</v>
      </c>
      <c r="P737" s="535">
        <v>139.78</v>
      </c>
      <c r="Q737" s="536">
        <v>2.3800000000000002E-2</v>
      </c>
      <c r="R737" s="535">
        <v>74.319999999999993</v>
      </c>
    </row>
    <row r="738" spans="1:18" ht="12.75">
      <c r="A738" s="145">
        <v>104742</v>
      </c>
      <c r="B738" s="102" t="s">
        <v>22410</v>
      </c>
      <c r="C738" s="145" t="s">
        <v>4</v>
      </c>
      <c r="D738" s="535">
        <v>9.1</v>
      </c>
      <c r="E738" s="536">
        <v>0.45379999999999998</v>
      </c>
      <c r="F738" s="535">
        <v>8.0399999999999991</v>
      </c>
      <c r="G738" s="536">
        <v>0.51370000000000005</v>
      </c>
      <c r="H738" s="535">
        <v>8.8800000000000008</v>
      </c>
      <c r="I738" s="536">
        <v>0.46510000000000001</v>
      </c>
      <c r="J738" s="535">
        <v>8.51</v>
      </c>
      <c r="K738" s="536">
        <v>0.48530000000000001</v>
      </c>
      <c r="L738" s="535">
        <v>9.08</v>
      </c>
      <c r="M738" s="536">
        <v>0</v>
      </c>
      <c r="N738" s="535">
        <v>8.81</v>
      </c>
      <c r="O738" s="536">
        <v>0.46879999999999999</v>
      </c>
      <c r="P738" s="535">
        <v>8.19</v>
      </c>
      <c r="Q738" s="536">
        <v>0.50429999999999997</v>
      </c>
      <c r="R738" s="535">
        <v>8.51</v>
      </c>
    </row>
    <row r="739" spans="1:18" ht="12.75">
      <c r="A739" s="145">
        <v>93382</v>
      </c>
      <c r="B739" s="102" t="s">
        <v>19389</v>
      </c>
      <c r="C739" s="145" t="s">
        <v>7</v>
      </c>
      <c r="D739" s="535">
        <v>30.2</v>
      </c>
      <c r="E739" s="536">
        <v>3.2800000000000003E-2</v>
      </c>
      <c r="F739" s="535">
        <v>24.81</v>
      </c>
      <c r="G739" s="536">
        <v>3.9899999999999998E-2</v>
      </c>
      <c r="H739" s="535">
        <v>32.93</v>
      </c>
      <c r="I739" s="536">
        <v>3.0099999999999998E-2</v>
      </c>
      <c r="J739" s="535">
        <v>26.44</v>
      </c>
      <c r="K739" s="536">
        <v>3.7400000000000003E-2</v>
      </c>
      <c r="L739" s="535">
        <v>30.53</v>
      </c>
      <c r="M739" s="536">
        <v>2E-3</v>
      </c>
      <c r="N739" s="535">
        <v>29.03</v>
      </c>
      <c r="O739" s="536">
        <v>3.4099999999999998E-2</v>
      </c>
      <c r="P739" s="535">
        <v>28.44</v>
      </c>
      <c r="Q739" s="536">
        <v>3.4799999999999998E-2</v>
      </c>
      <c r="R739" s="535">
        <v>32.6</v>
      </c>
    </row>
    <row r="740" spans="1:18" ht="12.75">
      <c r="A740" s="145">
        <v>104737</v>
      </c>
      <c r="B740" s="102" t="s">
        <v>22411</v>
      </c>
      <c r="C740" s="145" t="s">
        <v>7</v>
      </c>
      <c r="D740" s="535">
        <v>24.61</v>
      </c>
      <c r="E740" s="536">
        <v>2.76E-2</v>
      </c>
      <c r="F740" s="535">
        <v>21.57</v>
      </c>
      <c r="G740" s="536">
        <v>3.15E-2</v>
      </c>
      <c r="H740" s="535">
        <v>26.08</v>
      </c>
      <c r="I740" s="536">
        <v>2.6100000000000002E-2</v>
      </c>
      <c r="J740" s="535">
        <v>20.27</v>
      </c>
      <c r="K740" s="536">
        <v>3.3500000000000002E-2</v>
      </c>
      <c r="L740" s="535">
        <v>24.18</v>
      </c>
      <c r="M740" s="536">
        <v>2.5000000000000001E-3</v>
      </c>
      <c r="N740" s="535">
        <v>23.55</v>
      </c>
      <c r="O740" s="536">
        <v>2.8899999999999999E-2</v>
      </c>
      <c r="P740" s="535">
        <v>24.73</v>
      </c>
      <c r="Q740" s="536">
        <v>2.75E-2</v>
      </c>
      <c r="R740" s="535">
        <v>26.27</v>
      </c>
    </row>
    <row r="741" spans="1:18" ht="12.75">
      <c r="A741" s="145">
        <v>93369</v>
      </c>
      <c r="B741" s="102" t="s">
        <v>22412</v>
      </c>
      <c r="C741" s="145" t="s">
        <v>7</v>
      </c>
      <c r="D741" s="535">
        <v>19.03</v>
      </c>
      <c r="E741" s="536">
        <v>0.33260000000000001</v>
      </c>
      <c r="F741" s="535">
        <v>15.58</v>
      </c>
      <c r="G741" s="536">
        <v>0.40629999999999999</v>
      </c>
      <c r="H741" s="535">
        <v>20.010000000000002</v>
      </c>
      <c r="I741" s="536">
        <v>0.31630000000000003</v>
      </c>
      <c r="J741" s="535">
        <v>17.68</v>
      </c>
      <c r="K741" s="536">
        <v>0.35799999999999998</v>
      </c>
      <c r="L741" s="535">
        <v>19.04</v>
      </c>
      <c r="M741" s="536">
        <v>3.2000000000000002E-3</v>
      </c>
      <c r="N741" s="535">
        <v>18.059999999999999</v>
      </c>
      <c r="O741" s="536">
        <v>0.35049999999999998</v>
      </c>
      <c r="P741" s="535">
        <v>16.64</v>
      </c>
      <c r="Q741" s="536">
        <v>0.38040000000000002</v>
      </c>
      <c r="R741" s="535">
        <v>19.190000000000001</v>
      </c>
    </row>
    <row r="742" spans="1:18" ht="12.75">
      <c r="A742" s="145">
        <v>93373</v>
      </c>
      <c r="B742" s="102" t="s">
        <v>22413</v>
      </c>
      <c r="C742" s="145" t="s">
        <v>7</v>
      </c>
      <c r="D742" s="535">
        <v>15.82</v>
      </c>
      <c r="E742" s="536">
        <v>0.30280000000000001</v>
      </c>
      <c r="F742" s="535">
        <v>12.8</v>
      </c>
      <c r="G742" s="536">
        <v>0.37419999999999998</v>
      </c>
      <c r="H742" s="535">
        <v>16.73</v>
      </c>
      <c r="I742" s="536">
        <v>0.2863</v>
      </c>
      <c r="J742" s="535">
        <v>14.8</v>
      </c>
      <c r="K742" s="536">
        <v>0.3236</v>
      </c>
      <c r="L742" s="535">
        <v>15.86</v>
      </c>
      <c r="M742" s="536">
        <v>3.8E-3</v>
      </c>
      <c r="N742" s="535">
        <v>15.02</v>
      </c>
      <c r="O742" s="536">
        <v>0.31890000000000002</v>
      </c>
      <c r="P742" s="535">
        <v>13.7</v>
      </c>
      <c r="Q742" s="536">
        <v>0.34960000000000002</v>
      </c>
      <c r="R742" s="535">
        <v>16</v>
      </c>
    </row>
    <row r="743" spans="1:18" ht="12.75">
      <c r="A743" s="145">
        <v>93368</v>
      </c>
      <c r="B743" s="102" t="s">
        <v>22414</v>
      </c>
      <c r="C743" s="145" t="s">
        <v>7</v>
      </c>
      <c r="D743" s="535">
        <v>22.98</v>
      </c>
      <c r="E743" s="536">
        <v>0.35680000000000001</v>
      </c>
      <c r="F743" s="535">
        <v>19.02</v>
      </c>
      <c r="G743" s="536">
        <v>0.43109999999999998</v>
      </c>
      <c r="H743" s="535">
        <v>24.04</v>
      </c>
      <c r="I743" s="536">
        <v>0.34110000000000001</v>
      </c>
      <c r="J743" s="535">
        <v>21.24</v>
      </c>
      <c r="K743" s="536">
        <v>0.3861</v>
      </c>
      <c r="L743" s="535">
        <v>22.95</v>
      </c>
      <c r="M743" s="536">
        <v>2.5999999999999999E-3</v>
      </c>
      <c r="N743" s="535">
        <v>21.82</v>
      </c>
      <c r="O743" s="536">
        <v>0.37580000000000002</v>
      </c>
      <c r="P743" s="535">
        <v>20.260000000000002</v>
      </c>
      <c r="Q743" s="536">
        <v>0.4047</v>
      </c>
      <c r="R743" s="535">
        <v>23.11</v>
      </c>
    </row>
    <row r="744" spans="1:18" ht="12.75">
      <c r="A744" s="145">
        <v>104729</v>
      </c>
      <c r="B744" s="102" t="s">
        <v>22415</v>
      </c>
      <c r="C744" s="145" t="s">
        <v>7</v>
      </c>
      <c r="D744" s="535">
        <v>18.04</v>
      </c>
      <c r="E744" s="536">
        <v>0.44069999999999998</v>
      </c>
      <c r="F744" s="535">
        <v>15.76</v>
      </c>
      <c r="G744" s="536">
        <v>0.50439999999999996</v>
      </c>
      <c r="H744" s="535">
        <v>18.23</v>
      </c>
      <c r="I744" s="536">
        <v>0.43609999999999999</v>
      </c>
      <c r="J744" s="535">
        <v>16.149999999999999</v>
      </c>
      <c r="K744" s="536">
        <v>0.49230000000000002</v>
      </c>
      <c r="L744" s="535">
        <v>17.579999999999998</v>
      </c>
      <c r="M744" s="536">
        <v>3.3999999999999998E-3</v>
      </c>
      <c r="N744" s="535">
        <v>17.03</v>
      </c>
      <c r="O744" s="536">
        <v>0.46679999999999999</v>
      </c>
      <c r="P744" s="535">
        <v>16.579999999999998</v>
      </c>
      <c r="Q744" s="536">
        <v>0.47949999999999998</v>
      </c>
      <c r="R744" s="535">
        <v>17.670000000000002</v>
      </c>
    </row>
    <row r="745" spans="1:18" ht="12.75">
      <c r="A745" s="145">
        <v>93372</v>
      </c>
      <c r="B745" s="102" t="s">
        <v>22416</v>
      </c>
      <c r="C745" s="145" t="s">
        <v>7</v>
      </c>
      <c r="D745" s="535">
        <v>18.309999999999999</v>
      </c>
      <c r="E745" s="536">
        <v>0.32769999999999999</v>
      </c>
      <c r="F745" s="535">
        <v>14.99</v>
      </c>
      <c r="G745" s="536">
        <v>0.40029999999999999</v>
      </c>
      <c r="H745" s="535">
        <v>19.28</v>
      </c>
      <c r="I745" s="536">
        <v>0.31119999999999998</v>
      </c>
      <c r="J745" s="535">
        <v>17.04</v>
      </c>
      <c r="K745" s="536">
        <v>0.35210000000000002</v>
      </c>
      <c r="L745" s="535">
        <v>18.329999999999998</v>
      </c>
      <c r="M745" s="536">
        <v>3.3E-3</v>
      </c>
      <c r="N745" s="535">
        <v>17.38</v>
      </c>
      <c r="O745" s="536">
        <v>0.34520000000000001</v>
      </c>
      <c r="P745" s="535">
        <v>15.98</v>
      </c>
      <c r="Q745" s="536">
        <v>0.3755</v>
      </c>
      <c r="R745" s="535">
        <v>18.48</v>
      </c>
    </row>
    <row r="746" spans="1:18" ht="12.75">
      <c r="A746" s="145">
        <v>104731</v>
      </c>
      <c r="B746" s="102" t="s">
        <v>22417</v>
      </c>
      <c r="C746" s="145" t="s">
        <v>7</v>
      </c>
      <c r="D746" s="535">
        <v>13.4</v>
      </c>
      <c r="E746" s="536">
        <v>0.42909999999999998</v>
      </c>
      <c r="F746" s="535">
        <v>11.74</v>
      </c>
      <c r="G746" s="536">
        <v>0.48980000000000001</v>
      </c>
      <c r="H746" s="535">
        <v>13.52</v>
      </c>
      <c r="I746" s="536">
        <v>0.42530000000000001</v>
      </c>
      <c r="J746" s="535">
        <v>12</v>
      </c>
      <c r="K746" s="536">
        <v>0.47920000000000001</v>
      </c>
      <c r="L746" s="535">
        <v>13.01</v>
      </c>
      <c r="M746" s="536">
        <v>4.5999999999999999E-3</v>
      </c>
      <c r="N746" s="535">
        <v>12.63</v>
      </c>
      <c r="O746" s="536">
        <v>0.45529999999999998</v>
      </c>
      <c r="P746" s="535">
        <v>12.3</v>
      </c>
      <c r="Q746" s="536">
        <v>0.46750000000000003</v>
      </c>
      <c r="R746" s="535">
        <v>13.08</v>
      </c>
    </row>
    <row r="747" spans="1:18" ht="12.75">
      <c r="A747" s="145">
        <v>93367</v>
      </c>
      <c r="B747" s="102" t="s">
        <v>22418</v>
      </c>
      <c r="C747" s="145" t="s">
        <v>7</v>
      </c>
      <c r="D747" s="535">
        <v>26.15</v>
      </c>
      <c r="E747" s="536">
        <v>0.36859999999999998</v>
      </c>
      <c r="F747" s="535">
        <v>21.74</v>
      </c>
      <c r="G747" s="536">
        <v>0.44340000000000002</v>
      </c>
      <c r="H747" s="535">
        <v>27.32</v>
      </c>
      <c r="I747" s="536">
        <v>0.35289999999999999</v>
      </c>
      <c r="J747" s="535">
        <v>24.11</v>
      </c>
      <c r="K747" s="536">
        <v>0.39979999999999999</v>
      </c>
      <c r="L747" s="535">
        <v>26.11</v>
      </c>
      <c r="M747" s="536">
        <v>2.3E-3</v>
      </c>
      <c r="N747" s="535">
        <v>24.84</v>
      </c>
      <c r="O747" s="536">
        <v>0.3881</v>
      </c>
      <c r="P747" s="535">
        <v>23.14</v>
      </c>
      <c r="Q747" s="536">
        <v>0.41660000000000003</v>
      </c>
      <c r="R747" s="535">
        <v>26.28</v>
      </c>
    </row>
    <row r="748" spans="1:18" ht="12.75">
      <c r="A748" s="145">
        <v>104728</v>
      </c>
      <c r="B748" s="102" t="s">
        <v>22419</v>
      </c>
      <c r="C748" s="145" t="s">
        <v>7</v>
      </c>
      <c r="D748" s="535">
        <v>21.15</v>
      </c>
      <c r="E748" s="536">
        <v>0.44350000000000001</v>
      </c>
      <c r="F748" s="535">
        <v>18.489999999999998</v>
      </c>
      <c r="G748" s="536">
        <v>0.50729999999999997</v>
      </c>
      <c r="H748" s="535">
        <v>21.42</v>
      </c>
      <c r="I748" s="536">
        <v>0.43790000000000001</v>
      </c>
      <c r="J748" s="535">
        <v>18.920000000000002</v>
      </c>
      <c r="K748" s="536">
        <v>0.49580000000000002</v>
      </c>
      <c r="L748" s="535">
        <v>20.66</v>
      </c>
      <c r="M748" s="536">
        <v>2.8999999999999998E-3</v>
      </c>
      <c r="N748" s="535">
        <v>20</v>
      </c>
      <c r="O748" s="536">
        <v>0.46899999999999997</v>
      </c>
      <c r="P748" s="535">
        <v>19.47</v>
      </c>
      <c r="Q748" s="536">
        <v>0.48180000000000001</v>
      </c>
      <c r="R748" s="535">
        <v>20.77</v>
      </c>
    </row>
    <row r="749" spans="1:18" ht="12.75">
      <c r="A749" s="145">
        <v>104730</v>
      </c>
      <c r="B749" s="102" t="s">
        <v>22420</v>
      </c>
      <c r="C749" s="145" t="s">
        <v>7</v>
      </c>
      <c r="D749" s="535">
        <v>14.11</v>
      </c>
      <c r="E749" s="536">
        <v>0.43090000000000001</v>
      </c>
      <c r="F749" s="535">
        <v>12.33</v>
      </c>
      <c r="G749" s="536">
        <v>0.49309999999999998</v>
      </c>
      <c r="H749" s="535">
        <v>14.24</v>
      </c>
      <c r="I749" s="536">
        <v>0.42699999999999999</v>
      </c>
      <c r="J749" s="535">
        <v>12.63</v>
      </c>
      <c r="K749" s="536">
        <v>0.48139999999999999</v>
      </c>
      <c r="L749" s="535">
        <v>13.71</v>
      </c>
      <c r="M749" s="536">
        <v>4.4000000000000003E-3</v>
      </c>
      <c r="N749" s="535">
        <v>13.3</v>
      </c>
      <c r="O749" s="536">
        <v>0.45710000000000001</v>
      </c>
      <c r="P749" s="535">
        <v>12.96</v>
      </c>
      <c r="Q749" s="536">
        <v>0.46910000000000002</v>
      </c>
      <c r="R749" s="535">
        <v>13.79</v>
      </c>
    </row>
    <row r="750" spans="1:18" ht="12.75">
      <c r="A750" s="145">
        <v>104732</v>
      </c>
      <c r="B750" s="102" t="s">
        <v>22421</v>
      </c>
      <c r="C750" s="145" t="s">
        <v>7</v>
      </c>
      <c r="D750" s="535">
        <v>10.92</v>
      </c>
      <c r="E750" s="536">
        <v>0.4158</v>
      </c>
      <c r="F750" s="535">
        <v>9.5399999999999991</v>
      </c>
      <c r="G750" s="536">
        <v>0.47589999999999999</v>
      </c>
      <c r="H750" s="535">
        <v>10.98</v>
      </c>
      <c r="I750" s="536">
        <v>0.41349999999999998</v>
      </c>
      <c r="J750" s="535">
        <v>9.76</v>
      </c>
      <c r="K750" s="536">
        <v>0.4652</v>
      </c>
      <c r="L750" s="535">
        <v>10.54</v>
      </c>
      <c r="M750" s="536">
        <v>5.7000000000000002E-3</v>
      </c>
      <c r="N750" s="535">
        <v>10.27</v>
      </c>
      <c r="O750" s="536">
        <v>0.44209999999999999</v>
      </c>
      <c r="P750" s="535">
        <v>10.01</v>
      </c>
      <c r="Q750" s="536">
        <v>0.45350000000000001</v>
      </c>
      <c r="R750" s="535">
        <v>10.61</v>
      </c>
    </row>
    <row r="751" spans="1:18" ht="12.75">
      <c r="A751" s="145">
        <v>104740</v>
      </c>
      <c r="B751" s="102" t="s">
        <v>22422</v>
      </c>
      <c r="C751" s="145" t="s">
        <v>7</v>
      </c>
      <c r="D751" s="535">
        <v>32.75</v>
      </c>
      <c r="E751" s="536">
        <v>0.30230000000000001</v>
      </c>
      <c r="F751" s="535">
        <v>26.27</v>
      </c>
      <c r="G751" s="536">
        <v>0.37690000000000001</v>
      </c>
      <c r="H751" s="535">
        <v>34.96</v>
      </c>
      <c r="I751" s="536">
        <v>0.28320000000000001</v>
      </c>
      <c r="J751" s="535">
        <v>29.69</v>
      </c>
      <c r="K751" s="536">
        <v>0.33339999999999997</v>
      </c>
      <c r="L751" s="535">
        <v>32.450000000000003</v>
      </c>
      <c r="M751" s="536">
        <v>1.8E-3</v>
      </c>
      <c r="N751" s="535">
        <v>29.85</v>
      </c>
      <c r="O751" s="536">
        <v>3.32E-2</v>
      </c>
      <c r="P751" s="535">
        <v>28.14</v>
      </c>
      <c r="Q751" s="536">
        <v>0.3518</v>
      </c>
      <c r="R751" s="535">
        <v>31.7</v>
      </c>
    </row>
    <row r="752" spans="1:18" ht="12.75">
      <c r="A752" s="145">
        <v>104741</v>
      </c>
      <c r="B752" s="102" t="s">
        <v>22423</v>
      </c>
      <c r="C752" s="145" t="s">
        <v>7</v>
      </c>
      <c r="D752" s="535">
        <v>27.17</v>
      </c>
      <c r="E752" s="536">
        <v>0.35299999999999998</v>
      </c>
      <c r="F752" s="535">
        <v>23.02</v>
      </c>
      <c r="G752" s="536">
        <v>0.41660000000000003</v>
      </c>
      <c r="H752" s="535">
        <v>28.11</v>
      </c>
      <c r="I752" s="536">
        <v>0.3412</v>
      </c>
      <c r="J752" s="535">
        <v>23.53</v>
      </c>
      <c r="K752" s="536">
        <v>0.40760000000000002</v>
      </c>
      <c r="L752" s="535">
        <v>26.1</v>
      </c>
      <c r="M752" s="536">
        <v>2.3E-3</v>
      </c>
      <c r="N752" s="535">
        <v>24.37</v>
      </c>
      <c r="O752" s="536">
        <v>2.7900000000000001E-2</v>
      </c>
      <c r="P752" s="535">
        <v>24.43</v>
      </c>
      <c r="Q752" s="536">
        <v>0.3926</v>
      </c>
      <c r="R752" s="535">
        <v>25.37</v>
      </c>
    </row>
    <row r="753" spans="1:18" ht="12.75">
      <c r="A753" s="145">
        <v>93381</v>
      </c>
      <c r="B753" s="102" t="s">
        <v>22424</v>
      </c>
      <c r="C753" s="145" t="s">
        <v>7</v>
      </c>
      <c r="D753" s="535">
        <v>14.64</v>
      </c>
      <c r="E753" s="536">
        <v>0.22750000000000001</v>
      </c>
      <c r="F753" s="535">
        <v>11.51</v>
      </c>
      <c r="G753" s="536">
        <v>0.2893</v>
      </c>
      <c r="H753" s="535">
        <v>15.81</v>
      </c>
      <c r="I753" s="536">
        <v>5.2499999999999998E-2</v>
      </c>
      <c r="J753" s="535">
        <v>13.58</v>
      </c>
      <c r="K753" s="536">
        <v>0.2452</v>
      </c>
      <c r="L753" s="535">
        <v>14.97</v>
      </c>
      <c r="M753" s="536">
        <v>4.0000000000000001E-3</v>
      </c>
      <c r="N753" s="535">
        <v>13.85</v>
      </c>
      <c r="O753" s="536">
        <v>0.2404</v>
      </c>
      <c r="P753" s="535">
        <v>12.48</v>
      </c>
      <c r="Q753" s="536">
        <v>0.26679999999999998</v>
      </c>
      <c r="R753" s="535">
        <v>14.71</v>
      </c>
    </row>
    <row r="754" spans="1:18" ht="12.75">
      <c r="A754" s="145">
        <v>93379</v>
      </c>
      <c r="B754" s="102" t="s">
        <v>22425</v>
      </c>
      <c r="C754" s="145" t="s">
        <v>7</v>
      </c>
      <c r="D754" s="535">
        <v>21.08</v>
      </c>
      <c r="E754" s="536">
        <v>0.24759999999999999</v>
      </c>
      <c r="F754" s="535">
        <v>16.71</v>
      </c>
      <c r="G754" s="536">
        <v>0.31240000000000001</v>
      </c>
      <c r="H754" s="535">
        <v>22.8</v>
      </c>
      <c r="I754" s="536">
        <v>3.9899999999999998E-2</v>
      </c>
      <c r="J754" s="535">
        <v>19.41</v>
      </c>
      <c r="K754" s="536">
        <v>0.26889999999999997</v>
      </c>
      <c r="L754" s="535">
        <v>21.67</v>
      </c>
      <c r="M754" s="536">
        <v>2.8E-3</v>
      </c>
      <c r="N754" s="535">
        <v>19.97</v>
      </c>
      <c r="O754" s="536">
        <v>0.26140000000000002</v>
      </c>
      <c r="P754" s="535">
        <v>18.13</v>
      </c>
      <c r="Q754" s="536">
        <v>0.28789999999999999</v>
      </c>
      <c r="R754" s="535">
        <v>21.16</v>
      </c>
    </row>
    <row r="755" spans="1:18" ht="12.75">
      <c r="A755" s="145">
        <v>93380</v>
      </c>
      <c r="B755" s="102" t="s">
        <v>22426</v>
      </c>
      <c r="C755" s="145" t="s">
        <v>7</v>
      </c>
      <c r="D755" s="535">
        <v>17.97</v>
      </c>
      <c r="E755" s="536">
        <v>0.2437</v>
      </c>
      <c r="F755" s="535">
        <v>14.24</v>
      </c>
      <c r="G755" s="536">
        <v>0.30759999999999998</v>
      </c>
      <c r="H755" s="535">
        <v>19.399999999999999</v>
      </c>
      <c r="I755" s="536">
        <v>4.4299999999999999E-2</v>
      </c>
      <c r="J755" s="535">
        <v>16.57</v>
      </c>
      <c r="K755" s="536">
        <v>0.26429999999999998</v>
      </c>
      <c r="L755" s="535">
        <v>18.43</v>
      </c>
      <c r="M755" s="536">
        <v>3.3E-3</v>
      </c>
      <c r="N755" s="535">
        <v>17</v>
      </c>
      <c r="O755" s="536">
        <v>0.2576</v>
      </c>
      <c r="P755" s="535">
        <v>15.42</v>
      </c>
      <c r="Q755" s="536">
        <v>0.28399999999999997</v>
      </c>
      <c r="R755" s="535">
        <v>18.02</v>
      </c>
    </row>
    <row r="756" spans="1:18" ht="12.75">
      <c r="A756" s="145">
        <v>93378</v>
      </c>
      <c r="B756" s="102" t="s">
        <v>22427</v>
      </c>
      <c r="C756" s="145" t="s">
        <v>7</v>
      </c>
      <c r="D756" s="535">
        <v>27.33</v>
      </c>
      <c r="E756" s="536">
        <v>0.2591</v>
      </c>
      <c r="F756" s="535">
        <v>21.75</v>
      </c>
      <c r="G756" s="536">
        <v>0.32550000000000001</v>
      </c>
      <c r="H756" s="535">
        <v>29.55</v>
      </c>
      <c r="I756" s="536">
        <v>3.3500000000000002E-2</v>
      </c>
      <c r="J756" s="535">
        <v>25.03</v>
      </c>
      <c r="K756" s="536">
        <v>0.28289999999999998</v>
      </c>
      <c r="L756" s="535">
        <v>28.15</v>
      </c>
      <c r="M756" s="536">
        <v>2.0999999999999999E-3</v>
      </c>
      <c r="N756" s="535">
        <v>25.89</v>
      </c>
      <c r="O756" s="536">
        <v>0.27350000000000002</v>
      </c>
      <c r="P756" s="535">
        <v>23.6</v>
      </c>
      <c r="Q756" s="536">
        <v>0.3</v>
      </c>
      <c r="R756" s="535">
        <v>27.4</v>
      </c>
    </row>
    <row r="757" spans="1:18" ht="12.75">
      <c r="A757" s="145">
        <v>104733</v>
      </c>
      <c r="B757" s="102" t="s">
        <v>22428</v>
      </c>
      <c r="C757" s="145" t="s">
        <v>7</v>
      </c>
      <c r="D757" s="535">
        <v>21.75</v>
      </c>
      <c r="E757" s="536">
        <v>0.31130000000000002</v>
      </c>
      <c r="F757" s="535">
        <v>18.510000000000002</v>
      </c>
      <c r="G757" s="536">
        <v>0.36570000000000003</v>
      </c>
      <c r="H757" s="535">
        <v>22.7</v>
      </c>
      <c r="I757" s="536">
        <v>0.03</v>
      </c>
      <c r="J757" s="535">
        <v>18.86</v>
      </c>
      <c r="K757" s="536">
        <v>0.35899999999999999</v>
      </c>
      <c r="L757" s="535">
        <v>21.8</v>
      </c>
      <c r="M757" s="536">
        <v>2.8E-3</v>
      </c>
      <c r="N757" s="535">
        <v>20.41</v>
      </c>
      <c r="O757" s="536">
        <v>0.33169999999999999</v>
      </c>
      <c r="P757" s="535">
        <v>19.88</v>
      </c>
      <c r="Q757" s="536">
        <v>0.34050000000000002</v>
      </c>
      <c r="R757" s="535">
        <v>21.07</v>
      </c>
    </row>
    <row r="758" spans="1:18" ht="12.75">
      <c r="A758" s="145">
        <v>104735</v>
      </c>
      <c r="B758" s="102" t="s">
        <v>22429</v>
      </c>
      <c r="C758" s="145" t="s">
        <v>7</v>
      </c>
      <c r="D758" s="535">
        <v>12.91</v>
      </c>
      <c r="E758" s="536">
        <v>0.31909999999999999</v>
      </c>
      <c r="F758" s="535">
        <v>10.98</v>
      </c>
      <c r="G758" s="536">
        <v>0.37519999999999998</v>
      </c>
      <c r="H758" s="535">
        <v>13.38</v>
      </c>
      <c r="I758" s="536">
        <v>4.48E-2</v>
      </c>
      <c r="J758" s="535">
        <v>11.26</v>
      </c>
      <c r="K758" s="536">
        <v>0.3659</v>
      </c>
      <c r="L758" s="535">
        <v>12.87</v>
      </c>
      <c r="M758" s="536">
        <v>4.7000000000000002E-3</v>
      </c>
      <c r="N758" s="535">
        <v>12.08</v>
      </c>
      <c r="O758" s="536">
        <v>0.34110000000000001</v>
      </c>
      <c r="P758" s="535">
        <v>11.74</v>
      </c>
      <c r="Q758" s="536">
        <v>0.35089999999999999</v>
      </c>
      <c r="R758" s="535">
        <v>12.4</v>
      </c>
    </row>
    <row r="759" spans="1:18" ht="12.75">
      <c r="A759" s="145">
        <v>104734</v>
      </c>
      <c r="B759" s="102" t="s">
        <v>22430</v>
      </c>
      <c r="C759" s="145" t="s">
        <v>7</v>
      </c>
      <c r="D759" s="535">
        <v>15.81</v>
      </c>
      <c r="E759" s="536">
        <v>0.3125</v>
      </c>
      <c r="F759" s="535">
        <v>13.46</v>
      </c>
      <c r="G759" s="536">
        <v>0.36699999999999999</v>
      </c>
      <c r="H759" s="535">
        <v>16.45</v>
      </c>
      <c r="I759" s="536">
        <v>3.8300000000000001E-2</v>
      </c>
      <c r="J759" s="535">
        <v>13.76</v>
      </c>
      <c r="K759" s="536">
        <v>0.35899999999999999</v>
      </c>
      <c r="L759" s="535">
        <v>15.79</v>
      </c>
      <c r="M759" s="536">
        <v>3.8E-3</v>
      </c>
      <c r="N759" s="535">
        <v>14.83</v>
      </c>
      <c r="O759" s="536">
        <v>0.33310000000000001</v>
      </c>
      <c r="P759" s="535">
        <v>14.44</v>
      </c>
      <c r="Q759" s="536">
        <v>0.34210000000000002</v>
      </c>
      <c r="R759" s="535">
        <v>15.25</v>
      </c>
    </row>
    <row r="760" spans="1:18" ht="12.75">
      <c r="A760" s="145">
        <v>104736</v>
      </c>
      <c r="B760" s="102" t="s">
        <v>22431</v>
      </c>
      <c r="C760" s="145" t="s">
        <v>7</v>
      </c>
      <c r="D760" s="535">
        <v>9.6999999999999993</v>
      </c>
      <c r="E760" s="536">
        <v>0.3175</v>
      </c>
      <c r="F760" s="535">
        <v>8.26</v>
      </c>
      <c r="G760" s="536">
        <v>0.37290000000000001</v>
      </c>
      <c r="H760" s="535">
        <v>9.99</v>
      </c>
      <c r="I760" s="536">
        <v>5.8099999999999999E-2</v>
      </c>
      <c r="J760" s="535">
        <v>8.48</v>
      </c>
      <c r="K760" s="536">
        <v>0.36320000000000002</v>
      </c>
      <c r="L760" s="535">
        <v>9.6</v>
      </c>
      <c r="M760" s="536">
        <v>6.1999999999999998E-3</v>
      </c>
      <c r="N760" s="535">
        <v>9.06</v>
      </c>
      <c r="O760" s="536">
        <v>0.34</v>
      </c>
      <c r="P760" s="535">
        <v>8.8000000000000007</v>
      </c>
      <c r="Q760" s="536">
        <v>0.35</v>
      </c>
      <c r="R760" s="535">
        <v>9.26</v>
      </c>
    </row>
    <row r="761" spans="1:18" ht="12.75">
      <c r="A761" s="145">
        <v>105732</v>
      </c>
      <c r="B761" s="102" t="s">
        <v>22432</v>
      </c>
      <c r="C761" s="145" t="s">
        <v>7</v>
      </c>
      <c r="D761" s="535">
        <v>665.92</v>
      </c>
      <c r="E761" s="536">
        <v>2.2599999999999999E-2</v>
      </c>
      <c r="F761" s="535">
        <v>236.54</v>
      </c>
      <c r="G761" s="536">
        <v>6.3500000000000001E-2</v>
      </c>
      <c r="H761" s="535">
        <v>534.62</v>
      </c>
      <c r="I761" s="536">
        <v>1.83E-2</v>
      </c>
      <c r="J761" s="535">
        <v>571.66999999999996</v>
      </c>
      <c r="K761" s="536">
        <v>2.01E-2</v>
      </c>
      <c r="L761" s="535">
        <v>286.62</v>
      </c>
      <c r="M761" s="536">
        <v>1.95E-2</v>
      </c>
      <c r="N761" s="535">
        <v>265.33</v>
      </c>
      <c r="O761" s="536">
        <v>3.6900000000000002E-2</v>
      </c>
      <c r="P761" s="535">
        <v>365.92</v>
      </c>
      <c r="Q761" s="536">
        <v>4.1000000000000002E-2</v>
      </c>
      <c r="R761" s="535">
        <v>300.02999999999997</v>
      </c>
    </row>
    <row r="762" spans="1:18" ht="12.75">
      <c r="A762" s="145">
        <v>96397</v>
      </c>
      <c r="B762" s="102" t="s">
        <v>22433</v>
      </c>
      <c r="C762" s="145" t="s">
        <v>7</v>
      </c>
      <c r="D762" s="535">
        <v>661.24</v>
      </c>
      <c r="E762" s="536">
        <v>1.89E-2</v>
      </c>
      <c r="F762" s="535">
        <v>232.24</v>
      </c>
      <c r="G762" s="536">
        <v>5.3699999999999998E-2</v>
      </c>
      <c r="H762" s="535">
        <v>529.66</v>
      </c>
      <c r="I762" s="536">
        <v>1.52E-2</v>
      </c>
      <c r="J762" s="535">
        <v>567.28</v>
      </c>
      <c r="K762" s="536">
        <v>1.72E-2</v>
      </c>
      <c r="L762" s="535">
        <v>281.63</v>
      </c>
      <c r="M762" s="536">
        <v>1.6799999999999999E-2</v>
      </c>
      <c r="N762" s="535">
        <v>260.54000000000002</v>
      </c>
      <c r="O762" s="536">
        <v>3.0800000000000001E-2</v>
      </c>
      <c r="P762" s="535">
        <v>361.42</v>
      </c>
      <c r="Q762" s="536">
        <v>3.4500000000000003E-2</v>
      </c>
      <c r="R762" s="535">
        <v>295.27</v>
      </c>
    </row>
    <row r="763" spans="1:18" ht="12.75">
      <c r="A763" s="145">
        <v>105735</v>
      </c>
      <c r="B763" s="102" t="s">
        <v>22434</v>
      </c>
      <c r="C763" s="145" t="s">
        <v>7</v>
      </c>
      <c r="D763" s="535">
        <v>658.88</v>
      </c>
      <c r="E763" s="536">
        <v>1.7000000000000001E-2</v>
      </c>
      <c r="F763" s="535">
        <v>230.07</v>
      </c>
      <c r="G763" s="536">
        <v>4.8800000000000003E-2</v>
      </c>
      <c r="H763" s="535">
        <v>527.17999999999995</v>
      </c>
      <c r="I763" s="536">
        <v>1.37E-2</v>
      </c>
      <c r="J763" s="535">
        <v>565.07000000000005</v>
      </c>
      <c r="K763" s="536">
        <v>1.5800000000000002E-2</v>
      </c>
      <c r="L763" s="535">
        <v>279.11</v>
      </c>
      <c r="M763" s="536">
        <v>1.52E-2</v>
      </c>
      <c r="N763" s="535">
        <v>258.12</v>
      </c>
      <c r="O763" s="536">
        <v>2.8000000000000001E-2</v>
      </c>
      <c r="P763" s="535">
        <v>359.16</v>
      </c>
      <c r="Q763" s="536">
        <v>3.1300000000000001E-2</v>
      </c>
      <c r="R763" s="535">
        <v>292.86</v>
      </c>
    </row>
    <row r="764" spans="1:18" ht="12.75">
      <c r="A764" s="145">
        <v>105727</v>
      </c>
      <c r="B764" s="102" t="s">
        <v>22435</v>
      </c>
      <c r="C764" s="145" t="s">
        <v>7</v>
      </c>
      <c r="D764" s="535">
        <v>557.77</v>
      </c>
      <c r="E764" s="536">
        <v>2.3800000000000002E-2</v>
      </c>
      <c r="F764" s="535">
        <v>166.21</v>
      </c>
      <c r="G764" s="536">
        <v>0.08</v>
      </c>
      <c r="H764" s="535">
        <v>453.05</v>
      </c>
      <c r="I764" s="536">
        <v>1.8800000000000001E-2</v>
      </c>
      <c r="J764" s="535">
        <v>479.72</v>
      </c>
      <c r="K764" s="536">
        <v>2.1399999999999999E-2</v>
      </c>
      <c r="L764" s="535">
        <v>206</v>
      </c>
      <c r="M764" s="536">
        <v>2.4400000000000002E-2</v>
      </c>
      <c r="N764" s="535">
        <v>196.97</v>
      </c>
      <c r="O764" s="536">
        <v>4.3299999999999998E-2</v>
      </c>
      <c r="P764" s="535">
        <v>308.97000000000003</v>
      </c>
      <c r="Q764" s="536">
        <v>4.2999999999999997E-2</v>
      </c>
      <c r="R764" s="535">
        <v>243.24</v>
      </c>
    </row>
    <row r="765" spans="1:18" ht="12.75">
      <c r="A765" s="145">
        <v>96396</v>
      </c>
      <c r="B765" s="102" t="s">
        <v>22436</v>
      </c>
      <c r="C765" s="145" t="s">
        <v>7</v>
      </c>
      <c r="D765" s="535">
        <v>554.14</v>
      </c>
      <c r="E765" s="536">
        <v>2.0500000000000001E-2</v>
      </c>
      <c r="F765" s="535">
        <v>162.88</v>
      </c>
      <c r="G765" s="536">
        <v>6.9800000000000001E-2</v>
      </c>
      <c r="H765" s="535">
        <v>449.24</v>
      </c>
      <c r="I765" s="536">
        <v>1.61E-2</v>
      </c>
      <c r="J765" s="535">
        <v>476.32</v>
      </c>
      <c r="K765" s="536">
        <v>1.8800000000000001E-2</v>
      </c>
      <c r="L765" s="535">
        <v>202.16</v>
      </c>
      <c r="M765" s="536">
        <v>2.1600000000000001E-2</v>
      </c>
      <c r="N765" s="535">
        <v>193.29</v>
      </c>
      <c r="O765" s="536">
        <v>3.7400000000000003E-2</v>
      </c>
      <c r="P765" s="535">
        <v>305.51</v>
      </c>
      <c r="Q765" s="536">
        <v>3.7199999999999997E-2</v>
      </c>
      <c r="R765" s="535">
        <v>239.58</v>
      </c>
    </row>
    <row r="766" spans="1:18" ht="12.75">
      <c r="A766" s="145">
        <v>105730</v>
      </c>
      <c r="B766" s="102" t="s">
        <v>22437</v>
      </c>
      <c r="C766" s="145" t="s">
        <v>7</v>
      </c>
      <c r="D766" s="535">
        <v>552.32000000000005</v>
      </c>
      <c r="E766" s="536">
        <v>1.8800000000000001E-2</v>
      </c>
      <c r="F766" s="535">
        <v>161.19999999999999</v>
      </c>
      <c r="G766" s="536">
        <v>6.4399999999999999E-2</v>
      </c>
      <c r="H766" s="535">
        <v>447.31</v>
      </c>
      <c r="I766" s="536">
        <v>1.4800000000000001E-2</v>
      </c>
      <c r="J766" s="535">
        <v>474.61</v>
      </c>
      <c r="K766" s="536">
        <v>1.7600000000000001E-2</v>
      </c>
      <c r="L766" s="535">
        <v>200.21</v>
      </c>
      <c r="M766" s="536">
        <v>1.9800000000000002E-2</v>
      </c>
      <c r="N766" s="535">
        <v>191.41</v>
      </c>
      <c r="O766" s="536">
        <v>3.4500000000000003E-2</v>
      </c>
      <c r="P766" s="535">
        <v>303.74</v>
      </c>
      <c r="Q766" s="536">
        <v>3.4200000000000001E-2</v>
      </c>
      <c r="R766" s="535">
        <v>237.71</v>
      </c>
    </row>
    <row r="767" spans="1:18" ht="12.75">
      <c r="A767" s="145">
        <v>105737</v>
      </c>
      <c r="B767" s="102" t="s">
        <v>22438</v>
      </c>
      <c r="C767" s="145" t="s">
        <v>7</v>
      </c>
      <c r="D767" s="535">
        <v>813.3</v>
      </c>
      <c r="E767" s="536">
        <v>1.61E-2</v>
      </c>
      <c r="F767" s="535">
        <v>326.58</v>
      </c>
      <c r="G767" s="536">
        <v>4.0099999999999997E-2</v>
      </c>
      <c r="H767" s="535">
        <v>645.12</v>
      </c>
      <c r="I767" s="536">
        <v>1.3100000000000001E-2</v>
      </c>
      <c r="J767" s="535">
        <v>696.27</v>
      </c>
      <c r="K767" s="536">
        <v>1.44E-2</v>
      </c>
      <c r="L767" s="535">
        <v>389.93</v>
      </c>
      <c r="M767" s="536">
        <v>1.2E-2</v>
      </c>
      <c r="N767" s="535">
        <v>352.96</v>
      </c>
      <c r="O767" s="536">
        <v>2.3900000000000001E-2</v>
      </c>
      <c r="P767" s="535">
        <v>442.1</v>
      </c>
      <c r="Q767" s="536">
        <v>2.9600000000000001E-2</v>
      </c>
      <c r="R767" s="535">
        <v>374.33</v>
      </c>
    </row>
    <row r="768" spans="1:18" ht="12.75">
      <c r="A768" s="145">
        <v>96398</v>
      </c>
      <c r="B768" s="102" t="s">
        <v>22439</v>
      </c>
      <c r="C768" s="145" t="s">
        <v>7</v>
      </c>
      <c r="D768" s="535">
        <v>809.77</v>
      </c>
      <c r="E768" s="536">
        <v>1.38E-2</v>
      </c>
      <c r="F768" s="535">
        <v>323.33999999999997</v>
      </c>
      <c r="G768" s="536">
        <v>3.4700000000000002E-2</v>
      </c>
      <c r="H768" s="535">
        <v>641.41</v>
      </c>
      <c r="I768" s="536">
        <v>1.11E-2</v>
      </c>
      <c r="J768" s="535">
        <v>692.97</v>
      </c>
      <c r="K768" s="536">
        <v>1.2699999999999999E-2</v>
      </c>
      <c r="L768" s="535">
        <v>386.18</v>
      </c>
      <c r="M768" s="536">
        <v>1.04E-2</v>
      </c>
      <c r="N768" s="535">
        <v>349.38</v>
      </c>
      <c r="O768" s="536">
        <v>2.0500000000000001E-2</v>
      </c>
      <c r="P768" s="535">
        <v>438.73</v>
      </c>
      <c r="Q768" s="536">
        <v>2.5600000000000001E-2</v>
      </c>
      <c r="R768" s="535">
        <v>370.77</v>
      </c>
    </row>
    <row r="769" spans="1:18" ht="12.75">
      <c r="A769" s="145">
        <v>105740</v>
      </c>
      <c r="B769" s="102" t="s">
        <v>22440</v>
      </c>
      <c r="C769" s="145" t="s">
        <v>7</v>
      </c>
      <c r="D769" s="535">
        <v>807.89</v>
      </c>
      <c r="E769" s="536">
        <v>1.26E-2</v>
      </c>
      <c r="F769" s="535">
        <v>321.61</v>
      </c>
      <c r="G769" s="536">
        <v>3.1699999999999999E-2</v>
      </c>
      <c r="H769" s="535">
        <v>639.42999999999995</v>
      </c>
      <c r="I769" s="536">
        <v>1.0200000000000001E-2</v>
      </c>
      <c r="J769" s="535">
        <v>691.21</v>
      </c>
      <c r="K769" s="536">
        <v>1.18E-2</v>
      </c>
      <c r="L769" s="535">
        <v>384.18</v>
      </c>
      <c r="M769" s="536">
        <v>9.4000000000000004E-3</v>
      </c>
      <c r="N769" s="535">
        <v>347.45</v>
      </c>
      <c r="O769" s="536">
        <v>1.8700000000000001E-2</v>
      </c>
      <c r="P769" s="535">
        <v>436.92</v>
      </c>
      <c r="Q769" s="536">
        <v>2.3300000000000001E-2</v>
      </c>
      <c r="R769" s="535">
        <v>368.85</v>
      </c>
    </row>
    <row r="770" spans="1:18" ht="12.75">
      <c r="A770" s="145">
        <v>105749</v>
      </c>
      <c r="B770" s="102" t="s">
        <v>22441</v>
      </c>
      <c r="C770" s="145" t="s">
        <v>7</v>
      </c>
      <c r="D770" s="535">
        <v>488.65</v>
      </c>
      <c r="E770" s="536">
        <v>3.1300000000000001E-2</v>
      </c>
      <c r="F770" s="535">
        <v>148.72999999999999</v>
      </c>
      <c r="G770" s="536">
        <v>0.1027</v>
      </c>
      <c r="H770" s="535">
        <v>398.5</v>
      </c>
      <c r="I770" s="536">
        <v>2.3900000000000001E-2</v>
      </c>
      <c r="J770" s="535">
        <v>420.37</v>
      </c>
      <c r="K770" s="536">
        <v>2.2599999999999999E-2</v>
      </c>
      <c r="L770" s="535">
        <v>184.47</v>
      </c>
      <c r="M770" s="536">
        <v>3.1199999999999999E-2</v>
      </c>
      <c r="N770" s="535">
        <v>176.19</v>
      </c>
      <c r="O770" s="536">
        <v>5.3999999999999999E-2</v>
      </c>
      <c r="P770" s="535">
        <v>272.88</v>
      </c>
      <c r="Q770" s="536">
        <v>5.6000000000000001E-2</v>
      </c>
      <c r="R770" s="535">
        <v>216.58</v>
      </c>
    </row>
    <row r="771" spans="1:18" ht="12.75">
      <c r="A771" s="145">
        <v>96400</v>
      </c>
      <c r="B771" s="102" t="s">
        <v>22442</v>
      </c>
      <c r="C771" s="145" t="s">
        <v>7</v>
      </c>
      <c r="D771" s="535">
        <v>486.67</v>
      </c>
      <c r="E771" s="536">
        <v>2.9399999999999999E-2</v>
      </c>
      <c r="F771" s="535">
        <v>146.97</v>
      </c>
      <c r="G771" s="536">
        <v>9.7500000000000003E-2</v>
      </c>
      <c r="H771" s="535">
        <v>396.45</v>
      </c>
      <c r="I771" s="536">
        <v>2.23E-2</v>
      </c>
      <c r="J771" s="535">
        <v>418.59</v>
      </c>
      <c r="K771" s="536">
        <v>2.1100000000000001E-2</v>
      </c>
      <c r="L771" s="535">
        <v>182.45</v>
      </c>
      <c r="M771" s="536">
        <v>0.03</v>
      </c>
      <c r="N771" s="535">
        <v>174.25</v>
      </c>
      <c r="O771" s="536">
        <v>5.0799999999999998E-2</v>
      </c>
      <c r="P771" s="535">
        <v>271.06</v>
      </c>
      <c r="Q771" s="536">
        <v>5.2900000000000003E-2</v>
      </c>
      <c r="R771" s="535">
        <v>214.62</v>
      </c>
    </row>
    <row r="772" spans="1:18" ht="12.75">
      <c r="A772" s="145">
        <v>105752</v>
      </c>
      <c r="B772" s="102" t="s">
        <v>22443</v>
      </c>
      <c r="C772" s="145" t="s">
        <v>7</v>
      </c>
      <c r="D772" s="535">
        <v>484.96</v>
      </c>
      <c r="E772" s="536">
        <v>2.7799999999999998E-2</v>
      </c>
      <c r="F772" s="535">
        <v>145.41999999999999</v>
      </c>
      <c r="G772" s="536">
        <v>9.2600000000000002E-2</v>
      </c>
      <c r="H772" s="535">
        <v>394.67</v>
      </c>
      <c r="I772" s="536">
        <v>2.0899999999999998E-2</v>
      </c>
      <c r="J772" s="535">
        <v>417.02</v>
      </c>
      <c r="K772" s="536">
        <v>1.9800000000000002E-2</v>
      </c>
      <c r="L772" s="535">
        <v>180.67</v>
      </c>
      <c r="M772" s="536">
        <v>2.8799999999999999E-2</v>
      </c>
      <c r="N772" s="535">
        <v>172.55</v>
      </c>
      <c r="O772" s="536">
        <v>4.7899999999999998E-2</v>
      </c>
      <c r="P772" s="535">
        <v>269.43</v>
      </c>
      <c r="Q772" s="536">
        <v>0.05</v>
      </c>
      <c r="R772" s="535">
        <v>212.9</v>
      </c>
    </row>
    <row r="773" spans="1:18" ht="12.75">
      <c r="A773" s="145">
        <v>105754</v>
      </c>
      <c r="B773" s="102" t="s">
        <v>22444</v>
      </c>
      <c r="C773" s="145" t="s">
        <v>7</v>
      </c>
      <c r="D773" s="535">
        <v>483.32</v>
      </c>
      <c r="E773" s="536">
        <v>2.6200000000000001E-2</v>
      </c>
      <c r="F773" s="535">
        <v>143.97</v>
      </c>
      <c r="G773" s="536">
        <v>8.7900000000000006E-2</v>
      </c>
      <c r="H773" s="535">
        <v>392.97</v>
      </c>
      <c r="I773" s="536">
        <v>1.9699999999999999E-2</v>
      </c>
      <c r="J773" s="535">
        <v>415.54</v>
      </c>
      <c r="K773" s="536">
        <v>1.8599999999999998E-2</v>
      </c>
      <c r="L773" s="535">
        <v>178.95</v>
      </c>
      <c r="M773" s="536">
        <v>2.75E-2</v>
      </c>
      <c r="N773" s="535">
        <v>170.93</v>
      </c>
      <c r="O773" s="536">
        <v>4.5199999999999997E-2</v>
      </c>
      <c r="P773" s="535">
        <v>267.91000000000003</v>
      </c>
      <c r="Q773" s="536">
        <v>4.7199999999999999E-2</v>
      </c>
      <c r="R773" s="535">
        <v>211.24</v>
      </c>
    </row>
    <row r="774" spans="1:18" ht="12.75">
      <c r="A774" s="145">
        <v>105742</v>
      </c>
      <c r="B774" s="102" t="s">
        <v>22445</v>
      </c>
      <c r="C774" s="145" t="s">
        <v>7</v>
      </c>
      <c r="D774" s="535">
        <v>379.68</v>
      </c>
      <c r="E774" s="536">
        <v>2.5899999999999999E-2</v>
      </c>
      <c r="F774" s="535">
        <v>113</v>
      </c>
      <c r="G774" s="536">
        <v>8.6900000000000005E-2</v>
      </c>
      <c r="H774" s="535">
        <v>308.27999999999997</v>
      </c>
      <c r="I774" s="536">
        <v>3.1899999999999998E-2</v>
      </c>
      <c r="J774" s="535">
        <v>326.77</v>
      </c>
      <c r="K774" s="536">
        <v>3.0099999999999998E-2</v>
      </c>
      <c r="L774" s="535">
        <v>140.79</v>
      </c>
      <c r="M774" s="536">
        <v>0</v>
      </c>
      <c r="N774" s="535">
        <v>134.41999999999999</v>
      </c>
      <c r="O774" s="536">
        <v>7.3099999999999998E-2</v>
      </c>
      <c r="P774" s="535">
        <v>210.36</v>
      </c>
      <c r="Q774" s="536">
        <v>4.6699999999999998E-2</v>
      </c>
      <c r="R774" s="535">
        <v>165.78</v>
      </c>
    </row>
    <row r="775" spans="1:18" ht="12.75">
      <c r="A775" s="145">
        <v>96399</v>
      </c>
      <c r="B775" s="102" t="s">
        <v>22446</v>
      </c>
      <c r="C775" s="145" t="s">
        <v>7</v>
      </c>
      <c r="D775" s="535">
        <v>377.96</v>
      </c>
      <c r="E775" s="536">
        <v>2.3699999999999999E-2</v>
      </c>
      <c r="F775" s="535">
        <v>111.49</v>
      </c>
      <c r="G775" s="536">
        <v>8.0299999999999996E-2</v>
      </c>
      <c r="H775" s="535">
        <v>306.5</v>
      </c>
      <c r="I775" s="536">
        <v>2.92E-2</v>
      </c>
      <c r="J775" s="535">
        <v>325.19</v>
      </c>
      <c r="K775" s="536">
        <v>2.75E-2</v>
      </c>
      <c r="L775" s="535">
        <v>138.97</v>
      </c>
      <c r="M775" s="536">
        <v>0</v>
      </c>
      <c r="N775" s="535">
        <v>132.71</v>
      </c>
      <c r="O775" s="536">
        <v>6.7400000000000002E-2</v>
      </c>
      <c r="P775" s="535">
        <v>208.75</v>
      </c>
      <c r="Q775" s="536">
        <v>4.2900000000000001E-2</v>
      </c>
      <c r="R775" s="535">
        <v>164.05</v>
      </c>
    </row>
    <row r="776" spans="1:18" ht="12.75">
      <c r="A776" s="145">
        <v>105745</v>
      </c>
      <c r="B776" s="102" t="s">
        <v>22447</v>
      </c>
      <c r="C776" s="145" t="s">
        <v>7</v>
      </c>
      <c r="D776" s="535">
        <v>376.25</v>
      </c>
      <c r="E776" s="536">
        <v>2.1399999999999999E-2</v>
      </c>
      <c r="F776" s="535">
        <v>109.97</v>
      </c>
      <c r="G776" s="536">
        <v>7.3400000000000007E-2</v>
      </c>
      <c r="H776" s="535">
        <v>304.72000000000003</v>
      </c>
      <c r="I776" s="536">
        <v>2.6499999999999999E-2</v>
      </c>
      <c r="J776" s="535">
        <v>323.60000000000002</v>
      </c>
      <c r="K776" s="536">
        <v>2.4899999999999999E-2</v>
      </c>
      <c r="L776" s="535">
        <v>137.13999999999999</v>
      </c>
      <c r="M776" s="536">
        <v>0</v>
      </c>
      <c r="N776" s="535">
        <v>130.96</v>
      </c>
      <c r="O776" s="536">
        <v>6.1600000000000002E-2</v>
      </c>
      <c r="P776" s="535">
        <v>207.14</v>
      </c>
      <c r="Q776" s="536">
        <v>3.9E-2</v>
      </c>
      <c r="R776" s="535">
        <v>162.31</v>
      </c>
    </row>
    <row r="777" spans="1:18" ht="12.75">
      <c r="A777" s="145">
        <v>105747</v>
      </c>
      <c r="B777" s="102" t="s">
        <v>22448</v>
      </c>
      <c r="C777" s="145" t="s">
        <v>7</v>
      </c>
      <c r="D777" s="535">
        <v>374.51</v>
      </c>
      <c r="E777" s="536">
        <v>1.9199999999999998E-2</v>
      </c>
      <c r="F777" s="535">
        <v>108.44</v>
      </c>
      <c r="G777" s="536">
        <v>6.6400000000000001E-2</v>
      </c>
      <c r="H777" s="535">
        <v>302.93</v>
      </c>
      <c r="I777" s="536">
        <v>2.3800000000000002E-2</v>
      </c>
      <c r="J777" s="535">
        <v>321.99</v>
      </c>
      <c r="K777" s="536">
        <v>2.24E-2</v>
      </c>
      <c r="L777" s="535">
        <v>135.28</v>
      </c>
      <c r="M777" s="536">
        <v>0</v>
      </c>
      <c r="N777" s="535">
        <v>129.22999999999999</v>
      </c>
      <c r="O777" s="536">
        <v>5.57E-2</v>
      </c>
      <c r="P777" s="535">
        <v>205.52</v>
      </c>
      <c r="Q777" s="536">
        <v>3.5000000000000003E-2</v>
      </c>
      <c r="R777" s="535">
        <v>160.57</v>
      </c>
    </row>
    <row r="778" spans="1:18" ht="12.75">
      <c r="A778" s="145">
        <v>105657</v>
      </c>
      <c r="B778" s="102" t="s">
        <v>22449</v>
      </c>
      <c r="C778" s="145" t="s">
        <v>7</v>
      </c>
      <c r="D778" s="535">
        <v>431.77</v>
      </c>
      <c r="E778" s="536">
        <v>3.3700000000000001E-2</v>
      </c>
      <c r="F778" s="535">
        <v>177.45</v>
      </c>
      <c r="G778" s="536">
        <v>8.2100000000000006E-2</v>
      </c>
      <c r="H778" s="535">
        <v>347.81</v>
      </c>
      <c r="I778" s="536">
        <v>3.0200000000000001E-2</v>
      </c>
      <c r="J778" s="535">
        <v>371.37</v>
      </c>
      <c r="K778" s="536">
        <v>2.8299999999999999E-2</v>
      </c>
      <c r="L778" s="535">
        <v>212.32</v>
      </c>
      <c r="M778" s="536">
        <v>2.0799999999999999E-2</v>
      </c>
      <c r="N778" s="535">
        <v>193.87</v>
      </c>
      <c r="O778" s="536">
        <v>5.4300000000000001E-2</v>
      </c>
      <c r="P778" s="535">
        <v>241.93</v>
      </c>
      <c r="Q778" s="536">
        <v>6.0199999999999997E-2</v>
      </c>
      <c r="R778" s="535">
        <v>207.33</v>
      </c>
    </row>
    <row r="779" spans="1:18" ht="12.75">
      <c r="A779" s="145">
        <v>100566</v>
      </c>
      <c r="B779" s="102" t="s">
        <v>22450</v>
      </c>
      <c r="C779" s="145" t="s">
        <v>7</v>
      </c>
      <c r="D779" s="535">
        <v>424.27</v>
      </c>
      <c r="E779" s="536">
        <v>2.63E-2</v>
      </c>
      <c r="F779" s="535">
        <v>170.69</v>
      </c>
      <c r="G779" s="536">
        <v>6.54E-2</v>
      </c>
      <c r="H779" s="535">
        <v>339.8</v>
      </c>
      <c r="I779" s="536">
        <v>2.3699999999999999E-2</v>
      </c>
      <c r="J779" s="535">
        <v>364.37</v>
      </c>
      <c r="K779" s="536">
        <v>2.2100000000000002E-2</v>
      </c>
      <c r="L779" s="535">
        <v>204.37</v>
      </c>
      <c r="M779" s="536">
        <v>1.6500000000000001E-2</v>
      </c>
      <c r="N779" s="535">
        <v>186.28</v>
      </c>
      <c r="O779" s="536">
        <v>4.3299999999999998E-2</v>
      </c>
      <c r="P779" s="535">
        <v>234.73</v>
      </c>
      <c r="Q779" s="536">
        <v>4.7500000000000001E-2</v>
      </c>
      <c r="R779" s="535">
        <v>199.53</v>
      </c>
    </row>
    <row r="780" spans="1:18" ht="12.75">
      <c r="A780" s="145">
        <v>105666</v>
      </c>
      <c r="B780" s="102" t="s">
        <v>22451</v>
      </c>
      <c r="C780" s="145" t="s">
        <v>7</v>
      </c>
      <c r="D780" s="535">
        <v>420.51</v>
      </c>
      <c r="E780" s="536">
        <v>2.24E-2</v>
      </c>
      <c r="F780" s="535">
        <v>167.31</v>
      </c>
      <c r="G780" s="536">
        <v>5.6300000000000003E-2</v>
      </c>
      <c r="H780" s="535">
        <v>335.77</v>
      </c>
      <c r="I780" s="536">
        <v>2.0500000000000001E-2</v>
      </c>
      <c r="J780" s="535">
        <v>360.87</v>
      </c>
      <c r="K780" s="536">
        <v>1.9E-2</v>
      </c>
      <c r="L780" s="535">
        <v>200.38</v>
      </c>
      <c r="M780" s="536">
        <v>1.3899999999999999E-2</v>
      </c>
      <c r="N780" s="535">
        <v>182.45</v>
      </c>
      <c r="O780" s="536">
        <v>3.7699999999999997E-2</v>
      </c>
      <c r="P780" s="535">
        <v>231.13</v>
      </c>
      <c r="Q780" s="536">
        <v>4.0800000000000003E-2</v>
      </c>
      <c r="R780" s="535">
        <v>195.63</v>
      </c>
    </row>
    <row r="781" spans="1:18" ht="12.75">
      <c r="A781" s="145">
        <v>105639</v>
      </c>
      <c r="B781" s="102" t="s">
        <v>22452</v>
      </c>
      <c r="C781" s="145" t="s">
        <v>7</v>
      </c>
      <c r="D781" s="535">
        <v>558.48</v>
      </c>
      <c r="E781" s="536">
        <v>2.3699999999999999E-2</v>
      </c>
      <c r="F781" s="535">
        <v>204.05</v>
      </c>
      <c r="G781" s="536">
        <v>6.4799999999999996E-2</v>
      </c>
      <c r="H781" s="535">
        <v>448.06</v>
      </c>
      <c r="I781" s="536">
        <v>1.9E-2</v>
      </c>
      <c r="J781" s="535">
        <v>479.37</v>
      </c>
      <c r="K781" s="536">
        <v>2.1299999999999999E-2</v>
      </c>
      <c r="L781" s="535">
        <v>246.46</v>
      </c>
      <c r="M781" s="536">
        <v>2.0400000000000001E-2</v>
      </c>
      <c r="N781" s="535">
        <v>227.28</v>
      </c>
      <c r="O781" s="536">
        <v>3.7499999999999999E-2</v>
      </c>
      <c r="P781" s="535">
        <v>307.27999999999997</v>
      </c>
      <c r="Q781" s="536">
        <v>4.3099999999999999E-2</v>
      </c>
      <c r="R781" s="535">
        <v>253.93</v>
      </c>
    </row>
    <row r="782" spans="1:18" ht="12.75">
      <c r="A782" s="145">
        <v>105645</v>
      </c>
      <c r="B782" s="102" t="s">
        <v>22453</v>
      </c>
      <c r="C782" s="145" t="s">
        <v>7</v>
      </c>
      <c r="D782" s="535">
        <v>554.85</v>
      </c>
      <c r="E782" s="536">
        <v>2.0400000000000001E-2</v>
      </c>
      <c r="F782" s="535">
        <v>200.72</v>
      </c>
      <c r="G782" s="536">
        <v>5.6300000000000003E-2</v>
      </c>
      <c r="H782" s="535">
        <v>444.25</v>
      </c>
      <c r="I782" s="536">
        <v>1.6299999999999999E-2</v>
      </c>
      <c r="J782" s="535">
        <v>475.97</v>
      </c>
      <c r="K782" s="536">
        <v>1.8700000000000001E-2</v>
      </c>
      <c r="L782" s="535">
        <v>242.62</v>
      </c>
      <c r="M782" s="536">
        <v>1.7999999999999999E-2</v>
      </c>
      <c r="N782" s="535">
        <v>223.6</v>
      </c>
      <c r="O782" s="536">
        <v>3.2300000000000002E-2</v>
      </c>
      <c r="P782" s="535">
        <v>303.82</v>
      </c>
      <c r="Q782" s="536">
        <v>3.7199999999999997E-2</v>
      </c>
      <c r="R782" s="535">
        <v>250.27</v>
      </c>
    </row>
    <row r="783" spans="1:18" ht="12.75">
      <c r="A783" s="145">
        <v>105651</v>
      </c>
      <c r="B783" s="102" t="s">
        <v>22454</v>
      </c>
      <c r="C783" s="145" t="s">
        <v>7</v>
      </c>
      <c r="D783" s="535">
        <v>553.03</v>
      </c>
      <c r="E783" s="536">
        <v>1.8700000000000001E-2</v>
      </c>
      <c r="F783" s="535">
        <v>199.04</v>
      </c>
      <c r="G783" s="536">
        <v>5.1799999999999999E-2</v>
      </c>
      <c r="H783" s="535">
        <v>442.32</v>
      </c>
      <c r="I783" s="536">
        <v>1.49E-2</v>
      </c>
      <c r="J783" s="535">
        <v>474.26</v>
      </c>
      <c r="K783" s="536">
        <v>1.7399999999999999E-2</v>
      </c>
      <c r="L783" s="535">
        <v>240.67</v>
      </c>
      <c r="M783" s="536">
        <v>1.6500000000000001E-2</v>
      </c>
      <c r="N783" s="535">
        <v>221.72</v>
      </c>
      <c r="O783" s="536">
        <v>2.98E-2</v>
      </c>
      <c r="P783" s="535">
        <v>302.05</v>
      </c>
      <c r="Q783" s="536">
        <v>3.4200000000000001E-2</v>
      </c>
      <c r="R783" s="535">
        <v>248.4</v>
      </c>
    </row>
    <row r="784" spans="1:18" ht="12.75">
      <c r="A784" s="145">
        <v>105658</v>
      </c>
      <c r="B784" s="102" t="s">
        <v>22455</v>
      </c>
      <c r="C784" s="145" t="s">
        <v>7</v>
      </c>
      <c r="D784" s="535">
        <v>483.63</v>
      </c>
      <c r="E784" s="536">
        <v>3.0099999999999998E-2</v>
      </c>
      <c r="F784" s="535">
        <v>210.84</v>
      </c>
      <c r="G784" s="536">
        <v>6.9099999999999995E-2</v>
      </c>
      <c r="H784" s="535">
        <v>386.42</v>
      </c>
      <c r="I784" s="536">
        <v>2.7199999999999998E-2</v>
      </c>
      <c r="J784" s="535">
        <v>415.32</v>
      </c>
      <c r="K784" s="536">
        <v>2.53E-2</v>
      </c>
      <c r="L784" s="535">
        <v>250.55</v>
      </c>
      <c r="M784" s="536">
        <v>1.7600000000000001E-2</v>
      </c>
      <c r="N784" s="535">
        <v>226.07</v>
      </c>
      <c r="O784" s="536">
        <v>4.65E-2</v>
      </c>
      <c r="P784" s="535">
        <v>268.54000000000002</v>
      </c>
      <c r="Q784" s="536">
        <v>5.4199999999999998E-2</v>
      </c>
      <c r="R784" s="535">
        <v>233.8</v>
      </c>
    </row>
    <row r="785" spans="1:18" ht="12.75">
      <c r="A785" s="145">
        <v>100567</v>
      </c>
      <c r="B785" s="102" t="s">
        <v>22456</v>
      </c>
      <c r="C785" s="145" t="s">
        <v>7</v>
      </c>
      <c r="D785" s="535">
        <v>476.13</v>
      </c>
      <c r="E785" s="536">
        <v>2.3400000000000001E-2</v>
      </c>
      <c r="F785" s="535">
        <v>204.08</v>
      </c>
      <c r="G785" s="536">
        <v>5.4699999999999999E-2</v>
      </c>
      <c r="H785" s="535">
        <v>378.41</v>
      </c>
      <c r="I785" s="536">
        <v>2.1299999999999999E-2</v>
      </c>
      <c r="J785" s="535">
        <v>408.32</v>
      </c>
      <c r="K785" s="536">
        <v>1.9800000000000002E-2</v>
      </c>
      <c r="L785" s="535">
        <v>242.6</v>
      </c>
      <c r="M785" s="536">
        <v>1.3899999999999999E-2</v>
      </c>
      <c r="N785" s="535">
        <v>218.48</v>
      </c>
      <c r="O785" s="536">
        <v>3.6900000000000002E-2</v>
      </c>
      <c r="P785" s="535">
        <v>261.33999999999997</v>
      </c>
      <c r="Q785" s="536">
        <v>4.2700000000000002E-2</v>
      </c>
      <c r="R785" s="535">
        <v>226</v>
      </c>
    </row>
    <row r="786" spans="1:18" ht="12.75">
      <c r="A786" s="145">
        <v>105667</v>
      </c>
      <c r="B786" s="102" t="s">
        <v>22457</v>
      </c>
      <c r="C786" s="145" t="s">
        <v>7</v>
      </c>
      <c r="D786" s="535">
        <v>472.37</v>
      </c>
      <c r="E786" s="536">
        <v>1.9900000000000001E-2</v>
      </c>
      <c r="F786" s="535">
        <v>200.7</v>
      </c>
      <c r="G786" s="536">
        <v>4.6899999999999997E-2</v>
      </c>
      <c r="H786" s="535">
        <v>374.38</v>
      </c>
      <c r="I786" s="536">
        <v>1.84E-2</v>
      </c>
      <c r="J786" s="535">
        <v>404.82</v>
      </c>
      <c r="K786" s="536">
        <v>1.7000000000000001E-2</v>
      </c>
      <c r="L786" s="535">
        <v>238.61</v>
      </c>
      <c r="M786" s="536">
        <v>1.17E-2</v>
      </c>
      <c r="N786" s="535">
        <v>214.65</v>
      </c>
      <c r="O786" s="536">
        <v>3.2000000000000001E-2</v>
      </c>
      <c r="P786" s="535">
        <v>257.74</v>
      </c>
      <c r="Q786" s="536">
        <v>3.6499999999999998E-2</v>
      </c>
      <c r="R786" s="535">
        <v>222.1</v>
      </c>
    </row>
    <row r="787" spans="1:18" ht="12.75">
      <c r="A787" s="145">
        <v>105640</v>
      </c>
      <c r="B787" s="102" t="s">
        <v>22458</v>
      </c>
      <c r="C787" s="145" t="s">
        <v>7</v>
      </c>
      <c r="D787" s="535">
        <v>605.16999999999996</v>
      </c>
      <c r="E787" s="536">
        <v>2.18E-2</v>
      </c>
      <c r="F787" s="535">
        <v>235.31</v>
      </c>
      <c r="G787" s="536">
        <v>5.62E-2</v>
      </c>
      <c r="H787" s="535">
        <v>482.64</v>
      </c>
      <c r="I787" s="536">
        <v>1.77E-2</v>
      </c>
      <c r="J787" s="535">
        <v>518.89</v>
      </c>
      <c r="K787" s="536">
        <v>1.9599999999999999E-2</v>
      </c>
      <c r="L787" s="535">
        <v>282.17</v>
      </c>
      <c r="M787" s="536">
        <v>1.78E-2</v>
      </c>
      <c r="N787" s="535">
        <v>257.23</v>
      </c>
      <c r="O787" s="536">
        <v>3.32E-2</v>
      </c>
      <c r="P787" s="535">
        <v>331.16</v>
      </c>
      <c r="Q787" s="536">
        <v>3.9899999999999998E-2</v>
      </c>
      <c r="R787" s="535">
        <v>278.08</v>
      </c>
    </row>
    <row r="788" spans="1:18" ht="12.75">
      <c r="A788" s="145">
        <v>105646</v>
      </c>
      <c r="B788" s="102" t="s">
        <v>22459</v>
      </c>
      <c r="C788" s="145" t="s">
        <v>7</v>
      </c>
      <c r="D788" s="535">
        <v>601.54</v>
      </c>
      <c r="E788" s="536">
        <v>1.8800000000000001E-2</v>
      </c>
      <c r="F788" s="535">
        <v>231.98</v>
      </c>
      <c r="G788" s="536">
        <v>4.87E-2</v>
      </c>
      <c r="H788" s="535">
        <v>478.83</v>
      </c>
      <c r="I788" s="536">
        <v>1.5100000000000001E-2</v>
      </c>
      <c r="J788" s="535">
        <v>515.49</v>
      </c>
      <c r="K788" s="536">
        <v>1.72E-2</v>
      </c>
      <c r="L788" s="535">
        <v>278.33</v>
      </c>
      <c r="M788" s="536">
        <v>1.5699999999999999E-2</v>
      </c>
      <c r="N788" s="535">
        <v>253.55</v>
      </c>
      <c r="O788" s="536">
        <v>2.8500000000000001E-2</v>
      </c>
      <c r="P788" s="535">
        <v>327.7</v>
      </c>
      <c r="Q788" s="536">
        <v>3.4500000000000003E-2</v>
      </c>
      <c r="R788" s="535">
        <v>274.42</v>
      </c>
    </row>
    <row r="789" spans="1:18" ht="12.75">
      <c r="A789" s="145">
        <v>105652</v>
      </c>
      <c r="B789" s="102" t="s">
        <v>22460</v>
      </c>
      <c r="C789" s="145" t="s">
        <v>7</v>
      </c>
      <c r="D789" s="535">
        <v>599.72</v>
      </c>
      <c r="E789" s="536">
        <v>1.72E-2</v>
      </c>
      <c r="F789" s="535">
        <v>230.3</v>
      </c>
      <c r="G789" s="536">
        <v>4.48E-2</v>
      </c>
      <c r="H789" s="535">
        <v>476.9</v>
      </c>
      <c r="I789" s="536">
        <v>1.38E-2</v>
      </c>
      <c r="J789" s="535">
        <v>513.78</v>
      </c>
      <c r="K789" s="536">
        <v>1.61E-2</v>
      </c>
      <c r="L789" s="535">
        <v>276.38</v>
      </c>
      <c r="M789" s="536">
        <v>1.44E-2</v>
      </c>
      <c r="N789" s="535">
        <v>251.67</v>
      </c>
      <c r="O789" s="536">
        <v>2.6200000000000001E-2</v>
      </c>
      <c r="P789" s="535">
        <v>325.93</v>
      </c>
      <c r="Q789" s="536">
        <v>3.1600000000000003E-2</v>
      </c>
      <c r="R789" s="535">
        <v>272.55</v>
      </c>
    </row>
    <row r="790" spans="1:18" ht="12.75">
      <c r="A790" s="145">
        <v>105659</v>
      </c>
      <c r="B790" s="102" t="s">
        <v>22461</v>
      </c>
      <c r="C790" s="145" t="s">
        <v>7</v>
      </c>
      <c r="D790" s="535">
        <v>534.73</v>
      </c>
      <c r="E790" s="536">
        <v>2.7199999999999998E-2</v>
      </c>
      <c r="F790" s="535">
        <v>243.77</v>
      </c>
      <c r="G790" s="536">
        <v>5.9700000000000003E-2</v>
      </c>
      <c r="H790" s="535">
        <v>424.46</v>
      </c>
      <c r="I790" s="536">
        <v>2.4799999999999999E-2</v>
      </c>
      <c r="J790" s="535">
        <v>458.63</v>
      </c>
      <c r="K790" s="536">
        <v>2.29E-2</v>
      </c>
      <c r="L790" s="535">
        <v>288.26</v>
      </c>
      <c r="M790" s="536">
        <v>1.5299999999999999E-2</v>
      </c>
      <c r="N790" s="535">
        <v>257.83</v>
      </c>
      <c r="O790" s="536">
        <v>4.0800000000000003E-2</v>
      </c>
      <c r="P790" s="535">
        <v>294.76</v>
      </c>
      <c r="Q790" s="536">
        <v>4.9399999999999999E-2</v>
      </c>
      <c r="R790" s="535">
        <v>259.89999999999998</v>
      </c>
    </row>
    <row r="791" spans="1:18" ht="12.75">
      <c r="A791" s="145">
        <v>100568</v>
      </c>
      <c r="B791" s="102" t="s">
        <v>22462</v>
      </c>
      <c r="C791" s="145" t="s">
        <v>7</v>
      </c>
      <c r="D791" s="535">
        <v>527.23</v>
      </c>
      <c r="E791" s="536">
        <v>2.12E-2</v>
      </c>
      <c r="F791" s="535">
        <v>237.01</v>
      </c>
      <c r="G791" s="536">
        <v>4.7100000000000003E-2</v>
      </c>
      <c r="H791" s="535">
        <v>416.45</v>
      </c>
      <c r="I791" s="536">
        <v>1.9400000000000001E-2</v>
      </c>
      <c r="J791" s="535">
        <v>451.63</v>
      </c>
      <c r="K791" s="536">
        <v>1.7899999999999999E-2</v>
      </c>
      <c r="L791" s="535">
        <v>280.31</v>
      </c>
      <c r="M791" s="536">
        <v>1.2E-2</v>
      </c>
      <c r="N791" s="535">
        <v>250.24</v>
      </c>
      <c r="O791" s="536">
        <v>3.2199999999999999E-2</v>
      </c>
      <c r="P791" s="535">
        <v>287.56</v>
      </c>
      <c r="Q791" s="536">
        <v>3.8800000000000001E-2</v>
      </c>
      <c r="R791" s="535">
        <v>252.1</v>
      </c>
    </row>
    <row r="792" spans="1:18" ht="12.75">
      <c r="A792" s="145">
        <v>105668</v>
      </c>
      <c r="B792" s="102" t="s">
        <v>22463</v>
      </c>
      <c r="C792" s="145" t="s">
        <v>7</v>
      </c>
      <c r="D792" s="535">
        <v>523.47</v>
      </c>
      <c r="E792" s="536">
        <v>1.7999999999999999E-2</v>
      </c>
      <c r="F792" s="535">
        <v>233.63</v>
      </c>
      <c r="G792" s="536">
        <v>4.0300000000000002E-2</v>
      </c>
      <c r="H792" s="535">
        <v>412.42</v>
      </c>
      <c r="I792" s="536">
        <v>1.67E-2</v>
      </c>
      <c r="J792" s="535">
        <v>448.13</v>
      </c>
      <c r="K792" s="536">
        <v>1.5299999999999999E-2</v>
      </c>
      <c r="L792" s="535">
        <v>276.32</v>
      </c>
      <c r="M792" s="536">
        <v>1.01E-2</v>
      </c>
      <c r="N792" s="535">
        <v>246.41</v>
      </c>
      <c r="O792" s="536">
        <v>2.7900000000000001E-2</v>
      </c>
      <c r="P792" s="535">
        <v>283.95999999999998</v>
      </c>
      <c r="Q792" s="536">
        <v>3.32E-2</v>
      </c>
      <c r="R792" s="535">
        <v>248.2</v>
      </c>
    </row>
    <row r="793" spans="1:18" ht="12.75">
      <c r="A793" s="145">
        <v>105641</v>
      </c>
      <c r="B793" s="102" t="s">
        <v>22464</v>
      </c>
      <c r="C793" s="145" t="s">
        <v>7</v>
      </c>
      <c r="D793" s="535">
        <v>651.84</v>
      </c>
      <c r="E793" s="536">
        <v>2.0299999999999999E-2</v>
      </c>
      <c r="F793" s="535">
        <v>266.57</v>
      </c>
      <c r="G793" s="536">
        <v>4.9599999999999998E-2</v>
      </c>
      <c r="H793" s="535">
        <v>517.20000000000005</v>
      </c>
      <c r="I793" s="536">
        <v>1.6500000000000001E-2</v>
      </c>
      <c r="J793" s="535">
        <v>558.44000000000005</v>
      </c>
      <c r="K793" s="536">
        <v>1.8200000000000001E-2</v>
      </c>
      <c r="L793" s="535">
        <v>317.87</v>
      </c>
      <c r="M793" s="536">
        <v>1.5800000000000002E-2</v>
      </c>
      <c r="N793" s="535">
        <v>287.18</v>
      </c>
      <c r="O793" s="536">
        <v>2.9700000000000001E-2</v>
      </c>
      <c r="P793" s="535">
        <v>355.03</v>
      </c>
      <c r="Q793" s="536">
        <v>3.7199999999999997E-2</v>
      </c>
      <c r="R793" s="535">
        <v>302.24</v>
      </c>
    </row>
    <row r="794" spans="1:18" ht="12.75">
      <c r="A794" s="145">
        <v>105647</v>
      </c>
      <c r="B794" s="102" t="s">
        <v>22465</v>
      </c>
      <c r="C794" s="145" t="s">
        <v>7</v>
      </c>
      <c r="D794" s="535">
        <v>648.21</v>
      </c>
      <c r="E794" s="536">
        <v>1.7399999999999999E-2</v>
      </c>
      <c r="F794" s="535">
        <v>263.24</v>
      </c>
      <c r="G794" s="536">
        <v>4.2900000000000001E-2</v>
      </c>
      <c r="H794" s="535">
        <v>513.39</v>
      </c>
      <c r="I794" s="536">
        <v>1.41E-2</v>
      </c>
      <c r="J794" s="535">
        <v>555.04</v>
      </c>
      <c r="K794" s="536">
        <v>1.6E-2</v>
      </c>
      <c r="L794" s="535">
        <v>314.02999999999997</v>
      </c>
      <c r="M794" s="536">
        <v>1.3899999999999999E-2</v>
      </c>
      <c r="N794" s="535">
        <v>283.5</v>
      </c>
      <c r="O794" s="536">
        <v>2.5499999999999998E-2</v>
      </c>
      <c r="P794" s="535">
        <v>351.57</v>
      </c>
      <c r="Q794" s="536">
        <v>3.2099999999999997E-2</v>
      </c>
      <c r="R794" s="535">
        <v>298.58</v>
      </c>
    </row>
    <row r="795" spans="1:18" ht="12.75">
      <c r="A795" s="145">
        <v>105653</v>
      </c>
      <c r="B795" s="102" t="s">
        <v>22466</v>
      </c>
      <c r="C795" s="145" t="s">
        <v>7</v>
      </c>
      <c r="D795" s="535">
        <v>646.39</v>
      </c>
      <c r="E795" s="536">
        <v>1.5900000000000001E-2</v>
      </c>
      <c r="F795" s="535">
        <v>261.56</v>
      </c>
      <c r="G795" s="536">
        <v>3.9399999999999998E-2</v>
      </c>
      <c r="H795" s="535">
        <v>511.46</v>
      </c>
      <c r="I795" s="536">
        <v>1.29E-2</v>
      </c>
      <c r="J795" s="535">
        <v>553.33000000000004</v>
      </c>
      <c r="K795" s="536">
        <v>1.49E-2</v>
      </c>
      <c r="L795" s="535">
        <v>312.08</v>
      </c>
      <c r="M795" s="536">
        <v>1.2699999999999999E-2</v>
      </c>
      <c r="N795" s="535">
        <v>281.62</v>
      </c>
      <c r="O795" s="536">
        <v>2.3400000000000001E-2</v>
      </c>
      <c r="P795" s="535">
        <v>349.8</v>
      </c>
      <c r="Q795" s="536">
        <v>2.9399999999999999E-2</v>
      </c>
      <c r="R795" s="535">
        <v>296.70999999999998</v>
      </c>
    </row>
    <row r="796" spans="1:18" ht="12.75">
      <c r="A796" s="145">
        <v>105710</v>
      </c>
      <c r="B796" s="102" t="s">
        <v>22467</v>
      </c>
      <c r="C796" s="145" t="s">
        <v>7</v>
      </c>
      <c r="D796" s="535">
        <v>320.58999999999997</v>
      </c>
      <c r="E796" s="536">
        <v>4.5499999999999999E-2</v>
      </c>
      <c r="F796" s="535">
        <v>106.19</v>
      </c>
      <c r="G796" s="536">
        <v>0.13739999999999999</v>
      </c>
      <c r="H796" s="535">
        <v>265.02</v>
      </c>
      <c r="I796" s="536">
        <v>3.9800000000000002E-2</v>
      </c>
      <c r="J796" s="535">
        <v>277.14</v>
      </c>
      <c r="K796" s="536">
        <v>3.8100000000000002E-2</v>
      </c>
      <c r="L796" s="535">
        <v>130.66</v>
      </c>
      <c r="M796" s="536">
        <v>3.3799999999999997E-2</v>
      </c>
      <c r="N796" s="535">
        <v>125.07</v>
      </c>
      <c r="O796" s="536">
        <v>8.4400000000000003E-2</v>
      </c>
      <c r="P796" s="535">
        <v>184.9</v>
      </c>
      <c r="Q796" s="536">
        <v>7.8899999999999998E-2</v>
      </c>
      <c r="R796" s="535">
        <v>150.69999999999999</v>
      </c>
    </row>
    <row r="797" spans="1:18" ht="12.75">
      <c r="A797" s="145">
        <v>100564</v>
      </c>
      <c r="B797" s="102" t="s">
        <v>22468</v>
      </c>
      <c r="C797" s="145" t="s">
        <v>7</v>
      </c>
      <c r="D797" s="535">
        <v>313.08</v>
      </c>
      <c r="E797" s="536">
        <v>3.5700000000000003E-2</v>
      </c>
      <c r="F797" s="535">
        <v>99.44</v>
      </c>
      <c r="G797" s="536">
        <v>0.1124</v>
      </c>
      <c r="H797" s="535">
        <v>257.01</v>
      </c>
      <c r="I797" s="536">
        <v>3.15E-2</v>
      </c>
      <c r="J797" s="535">
        <v>270.14</v>
      </c>
      <c r="K797" s="536">
        <v>2.9899999999999999E-2</v>
      </c>
      <c r="L797" s="535">
        <v>122.71</v>
      </c>
      <c r="M797" s="536">
        <v>2.75E-2</v>
      </c>
      <c r="N797" s="535">
        <v>117.48</v>
      </c>
      <c r="O797" s="536">
        <v>6.8900000000000003E-2</v>
      </c>
      <c r="P797" s="535">
        <v>177.7</v>
      </c>
      <c r="Q797" s="536">
        <v>6.2899999999999998E-2</v>
      </c>
      <c r="R797" s="535">
        <v>142.9</v>
      </c>
    </row>
    <row r="798" spans="1:18" ht="12.75">
      <c r="A798" s="145">
        <v>105711</v>
      </c>
      <c r="B798" s="102" t="s">
        <v>22469</v>
      </c>
      <c r="C798" s="145" t="s">
        <v>7</v>
      </c>
      <c r="D798" s="535">
        <v>309.32</v>
      </c>
      <c r="E798" s="536">
        <v>3.0599999999999999E-2</v>
      </c>
      <c r="F798" s="535">
        <v>96.05</v>
      </c>
      <c r="G798" s="536">
        <v>9.8400000000000001E-2</v>
      </c>
      <c r="H798" s="535">
        <v>252.98</v>
      </c>
      <c r="I798" s="536">
        <v>2.7300000000000001E-2</v>
      </c>
      <c r="J798" s="535">
        <v>266.64</v>
      </c>
      <c r="K798" s="536">
        <v>2.5899999999999999E-2</v>
      </c>
      <c r="L798" s="535">
        <v>118.71</v>
      </c>
      <c r="M798" s="536">
        <v>2.3599999999999999E-2</v>
      </c>
      <c r="N798" s="535">
        <v>113.65</v>
      </c>
      <c r="O798" s="536">
        <v>6.0699999999999997E-2</v>
      </c>
      <c r="P798" s="535">
        <v>174.1</v>
      </c>
      <c r="Q798" s="536">
        <v>5.4300000000000001E-2</v>
      </c>
      <c r="R798" s="535">
        <v>139</v>
      </c>
    </row>
    <row r="799" spans="1:18" ht="12.75">
      <c r="A799" s="145">
        <v>105705</v>
      </c>
      <c r="B799" s="102" t="s">
        <v>22470</v>
      </c>
      <c r="C799" s="145" t="s">
        <v>7</v>
      </c>
      <c r="D799" s="535">
        <v>465.12</v>
      </c>
      <c r="E799" s="536">
        <v>2.8500000000000001E-2</v>
      </c>
      <c r="F799" s="535">
        <v>141.54</v>
      </c>
      <c r="G799" s="536">
        <v>9.3600000000000003E-2</v>
      </c>
      <c r="H799" s="535">
        <v>378.93</v>
      </c>
      <c r="I799" s="536">
        <v>2.2499999999999999E-2</v>
      </c>
      <c r="J799" s="535">
        <v>400.32</v>
      </c>
      <c r="K799" s="536">
        <v>2.5499999999999998E-2</v>
      </c>
      <c r="L799" s="535">
        <v>175.05</v>
      </c>
      <c r="M799" s="536">
        <v>2.87E-2</v>
      </c>
      <c r="N799" s="535">
        <v>167.39</v>
      </c>
      <c r="O799" s="536">
        <v>5.0999999999999997E-2</v>
      </c>
      <c r="P799" s="535">
        <v>259.52999999999997</v>
      </c>
      <c r="Q799" s="536">
        <v>5.11E-2</v>
      </c>
      <c r="R799" s="535">
        <v>205.62</v>
      </c>
    </row>
    <row r="800" spans="1:18" ht="12.75">
      <c r="A800" s="145">
        <v>105706</v>
      </c>
      <c r="B800" s="102" t="s">
        <v>22471</v>
      </c>
      <c r="C800" s="145" t="s">
        <v>7</v>
      </c>
      <c r="D800" s="535">
        <v>461.49</v>
      </c>
      <c r="E800" s="536">
        <v>2.46E-2</v>
      </c>
      <c r="F800" s="535">
        <v>138.21</v>
      </c>
      <c r="G800" s="536">
        <v>8.2000000000000003E-2</v>
      </c>
      <c r="H800" s="535">
        <v>375.12</v>
      </c>
      <c r="I800" s="536">
        <v>1.9199999999999998E-2</v>
      </c>
      <c r="J800" s="535">
        <v>396.92</v>
      </c>
      <c r="K800" s="536">
        <v>2.24E-2</v>
      </c>
      <c r="L800" s="535">
        <v>171.21</v>
      </c>
      <c r="M800" s="536">
        <v>2.5499999999999998E-2</v>
      </c>
      <c r="N800" s="535">
        <v>163.71</v>
      </c>
      <c r="O800" s="536">
        <v>4.41E-2</v>
      </c>
      <c r="P800" s="535">
        <v>256.07</v>
      </c>
      <c r="Q800" s="536">
        <v>4.4200000000000003E-2</v>
      </c>
      <c r="R800" s="535">
        <v>201.96</v>
      </c>
    </row>
    <row r="801" spans="1:18" ht="12.75">
      <c r="A801" s="145">
        <v>105708</v>
      </c>
      <c r="B801" s="102" t="s">
        <v>22472</v>
      </c>
      <c r="C801" s="145" t="s">
        <v>7</v>
      </c>
      <c r="D801" s="535">
        <v>459.67</v>
      </c>
      <c r="E801" s="536">
        <v>2.2499999999999999E-2</v>
      </c>
      <c r="F801" s="535">
        <v>136.53</v>
      </c>
      <c r="G801" s="536">
        <v>7.5700000000000003E-2</v>
      </c>
      <c r="H801" s="535">
        <v>373.19</v>
      </c>
      <c r="I801" s="536">
        <v>1.77E-2</v>
      </c>
      <c r="J801" s="535">
        <v>395.21</v>
      </c>
      <c r="K801" s="536">
        <v>2.1000000000000001E-2</v>
      </c>
      <c r="L801" s="535">
        <v>169.26</v>
      </c>
      <c r="M801" s="536">
        <v>2.35E-2</v>
      </c>
      <c r="N801" s="535">
        <v>161.83000000000001</v>
      </c>
      <c r="O801" s="536">
        <v>4.0800000000000003E-2</v>
      </c>
      <c r="P801" s="535">
        <v>254.3</v>
      </c>
      <c r="Q801" s="536">
        <v>4.07E-2</v>
      </c>
      <c r="R801" s="535">
        <v>200.09</v>
      </c>
    </row>
    <row r="802" spans="1:18" ht="12.75">
      <c r="A802" s="145">
        <v>105690</v>
      </c>
      <c r="B802" s="102" t="s">
        <v>22473</v>
      </c>
      <c r="C802" s="145" t="s">
        <v>7</v>
      </c>
      <c r="D802" s="535">
        <v>385.8</v>
      </c>
      <c r="E802" s="536">
        <v>3.7699999999999997E-2</v>
      </c>
      <c r="F802" s="535">
        <v>165.24</v>
      </c>
      <c r="G802" s="536">
        <v>8.8099999999999998E-2</v>
      </c>
      <c r="H802" s="535">
        <v>311.04000000000002</v>
      </c>
      <c r="I802" s="536">
        <v>3.3799999999999997E-2</v>
      </c>
      <c r="J802" s="535">
        <v>331.97</v>
      </c>
      <c r="K802" s="536">
        <v>3.1699999999999999E-2</v>
      </c>
      <c r="L802" s="535">
        <v>196.99</v>
      </c>
      <c r="M802" s="536">
        <v>2.24E-2</v>
      </c>
      <c r="N802" s="535">
        <v>179.21</v>
      </c>
      <c r="O802" s="536">
        <v>5.8700000000000002E-2</v>
      </c>
      <c r="P802" s="535">
        <v>217.4</v>
      </c>
      <c r="Q802" s="536">
        <v>6.7000000000000004E-2</v>
      </c>
      <c r="R802" s="535">
        <v>188.68</v>
      </c>
    </row>
    <row r="803" spans="1:18" ht="12.75">
      <c r="A803" s="145">
        <v>100569</v>
      </c>
      <c r="B803" s="102" t="s">
        <v>22474</v>
      </c>
      <c r="C803" s="145" t="s">
        <v>7</v>
      </c>
      <c r="D803" s="535">
        <v>378.3</v>
      </c>
      <c r="E803" s="536">
        <v>2.9499999999999998E-2</v>
      </c>
      <c r="F803" s="535">
        <v>158.47999999999999</v>
      </c>
      <c r="G803" s="536">
        <v>7.0400000000000004E-2</v>
      </c>
      <c r="H803" s="535">
        <v>303.02999999999997</v>
      </c>
      <c r="I803" s="536">
        <v>2.6599999999999999E-2</v>
      </c>
      <c r="J803" s="535">
        <v>324.97000000000003</v>
      </c>
      <c r="K803" s="536">
        <v>2.4799999999999999E-2</v>
      </c>
      <c r="L803" s="535">
        <v>189.04</v>
      </c>
      <c r="M803" s="536">
        <v>1.78E-2</v>
      </c>
      <c r="N803" s="535">
        <v>171.62</v>
      </c>
      <c r="O803" s="536">
        <v>4.7E-2</v>
      </c>
      <c r="P803" s="535">
        <v>210.2</v>
      </c>
      <c r="Q803" s="536">
        <v>5.3100000000000001E-2</v>
      </c>
      <c r="R803" s="535">
        <v>180.88</v>
      </c>
    </row>
    <row r="804" spans="1:18" ht="12.75">
      <c r="A804" s="145">
        <v>105699</v>
      </c>
      <c r="B804" s="102" t="s">
        <v>22475</v>
      </c>
      <c r="C804" s="145" t="s">
        <v>7</v>
      </c>
      <c r="D804" s="535">
        <v>374.54</v>
      </c>
      <c r="E804" s="536">
        <v>2.52E-2</v>
      </c>
      <c r="F804" s="535">
        <v>155.1</v>
      </c>
      <c r="G804" s="536">
        <v>6.0699999999999997E-2</v>
      </c>
      <c r="H804" s="535">
        <v>299</v>
      </c>
      <c r="I804" s="536">
        <v>2.3E-2</v>
      </c>
      <c r="J804" s="535">
        <v>321.47000000000003</v>
      </c>
      <c r="K804" s="536">
        <v>2.1399999999999999E-2</v>
      </c>
      <c r="L804" s="535">
        <v>185.05</v>
      </c>
      <c r="M804" s="536">
        <v>1.5100000000000001E-2</v>
      </c>
      <c r="N804" s="535">
        <v>167.79</v>
      </c>
      <c r="O804" s="536">
        <v>4.0899999999999999E-2</v>
      </c>
      <c r="P804" s="535">
        <v>206.6</v>
      </c>
      <c r="Q804" s="536">
        <v>4.5600000000000002E-2</v>
      </c>
      <c r="R804" s="535">
        <v>176.98</v>
      </c>
    </row>
    <row r="805" spans="1:18" ht="12.75">
      <c r="A805" s="145">
        <v>105672</v>
      </c>
      <c r="B805" s="102" t="s">
        <v>22476</v>
      </c>
      <c r="C805" s="145" t="s">
        <v>7</v>
      </c>
      <c r="D805" s="535">
        <v>488.57</v>
      </c>
      <c r="E805" s="536">
        <v>2.7099999999999999E-2</v>
      </c>
      <c r="F805" s="535">
        <v>185.48</v>
      </c>
      <c r="G805" s="536">
        <v>7.1300000000000002E-2</v>
      </c>
      <c r="H805" s="535">
        <v>392.14</v>
      </c>
      <c r="I805" s="536">
        <v>2.18E-2</v>
      </c>
      <c r="J805" s="535">
        <v>419.46</v>
      </c>
      <c r="K805" s="536">
        <v>2.4299999999999999E-2</v>
      </c>
      <c r="L805" s="535">
        <v>223.14</v>
      </c>
      <c r="M805" s="536">
        <v>2.2499999999999999E-2</v>
      </c>
      <c r="N805" s="535">
        <v>204.99</v>
      </c>
      <c r="O805" s="536">
        <v>4.1599999999999998E-2</v>
      </c>
      <c r="P805" s="535">
        <v>269.99</v>
      </c>
      <c r="Q805" s="536">
        <v>4.9000000000000002E-2</v>
      </c>
      <c r="R805" s="535">
        <v>225.57</v>
      </c>
    </row>
    <row r="806" spans="1:18" ht="12.75">
      <c r="A806" s="145">
        <v>105678</v>
      </c>
      <c r="B806" s="102" t="s">
        <v>22477</v>
      </c>
      <c r="C806" s="145" t="s">
        <v>7</v>
      </c>
      <c r="D806" s="535">
        <v>484.94</v>
      </c>
      <c r="E806" s="536">
        <v>2.3300000000000001E-2</v>
      </c>
      <c r="F806" s="535">
        <v>182.15</v>
      </c>
      <c r="G806" s="536">
        <v>6.2100000000000002E-2</v>
      </c>
      <c r="H806" s="535">
        <v>388.33</v>
      </c>
      <c r="I806" s="536">
        <v>1.8599999999999998E-2</v>
      </c>
      <c r="J806" s="535">
        <v>416.06</v>
      </c>
      <c r="K806" s="536">
        <v>2.1399999999999999E-2</v>
      </c>
      <c r="L806" s="535">
        <v>219.3</v>
      </c>
      <c r="M806" s="536">
        <v>1.9900000000000001E-2</v>
      </c>
      <c r="N806" s="535">
        <v>201.31</v>
      </c>
      <c r="O806" s="536">
        <v>3.5900000000000001E-2</v>
      </c>
      <c r="P806" s="535">
        <v>266.52999999999997</v>
      </c>
      <c r="Q806" s="536">
        <v>4.24E-2</v>
      </c>
      <c r="R806" s="535">
        <v>221.91</v>
      </c>
    </row>
    <row r="807" spans="1:18" ht="12.75">
      <c r="A807" s="145">
        <v>105684</v>
      </c>
      <c r="B807" s="102" t="s">
        <v>22478</v>
      </c>
      <c r="C807" s="145" t="s">
        <v>7</v>
      </c>
      <c r="D807" s="535">
        <v>483.12</v>
      </c>
      <c r="E807" s="536">
        <v>2.1399999999999999E-2</v>
      </c>
      <c r="F807" s="535">
        <v>180.47</v>
      </c>
      <c r="G807" s="536">
        <v>5.7200000000000001E-2</v>
      </c>
      <c r="H807" s="535">
        <v>386.4</v>
      </c>
      <c r="I807" s="536">
        <v>1.7100000000000001E-2</v>
      </c>
      <c r="J807" s="535">
        <v>414.35</v>
      </c>
      <c r="K807" s="536">
        <v>0.02</v>
      </c>
      <c r="L807" s="535">
        <v>217.35</v>
      </c>
      <c r="M807" s="536">
        <v>1.83E-2</v>
      </c>
      <c r="N807" s="535">
        <v>199.43</v>
      </c>
      <c r="O807" s="536">
        <v>3.3099999999999997E-2</v>
      </c>
      <c r="P807" s="535">
        <v>264.76</v>
      </c>
      <c r="Q807" s="536">
        <v>3.9E-2</v>
      </c>
      <c r="R807" s="535">
        <v>220.04</v>
      </c>
    </row>
    <row r="808" spans="1:18" ht="12.75">
      <c r="A808" s="145">
        <v>105691</v>
      </c>
      <c r="B808" s="102" t="s">
        <v>22479</v>
      </c>
      <c r="C808" s="145" t="s">
        <v>7</v>
      </c>
      <c r="D808" s="535">
        <v>438.61</v>
      </c>
      <c r="E808" s="536">
        <v>3.32E-2</v>
      </c>
      <c r="F808" s="535">
        <v>198.88</v>
      </c>
      <c r="G808" s="536">
        <v>7.3200000000000001E-2</v>
      </c>
      <c r="H808" s="535">
        <v>350.41</v>
      </c>
      <c r="I808" s="536">
        <v>0.03</v>
      </c>
      <c r="J808" s="535">
        <v>376.74</v>
      </c>
      <c r="K808" s="536">
        <v>2.7900000000000001E-2</v>
      </c>
      <c r="L808" s="535">
        <v>235.55</v>
      </c>
      <c r="M808" s="536">
        <v>1.8700000000000001E-2</v>
      </c>
      <c r="N808" s="535">
        <v>211.72</v>
      </c>
      <c r="O808" s="536">
        <v>4.9700000000000001E-2</v>
      </c>
      <c r="P808" s="535">
        <v>244.53</v>
      </c>
      <c r="Q808" s="536">
        <v>5.9499999999999997E-2</v>
      </c>
      <c r="R808" s="535">
        <v>215.54</v>
      </c>
    </row>
    <row r="809" spans="1:18" ht="12.75">
      <c r="A809" s="145">
        <v>100570</v>
      </c>
      <c r="B809" s="102" t="s">
        <v>22480</v>
      </c>
      <c r="C809" s="145" t="s">
        <v>7</v>
      </c>
      <c r="D809" s="535">
        <v>431.11</v>
      </c>
      <c r="E809" s="536">
        <v>2.5899999999999999E-2</v>
      </c>
      <c r="F809" s="535">
        <v>192.12</v>
      </c>
      <c r="G809" s="536">
        <v>5.8099999999999999E-2</v>
      </c>
      <c r="H809" s="535">
        <v>342.4</v>
      </c>
      <c r="I809" s="536">
        <v>2.3599999999999999E-2</v>
      </c>
      <c r="J809" s="535">
        <v>369.74</v>
      </c>
      <c r="K809" s="536">
        <v>2.18E-2</v>
      </c>
      <c r="L809" s="535">
        <v>227.6</v>
      </c>
      <c r="M809" s="536">
        <v>1.4800000000000001E-2</v>
      </c>
      <c r="N809" s="535">
        <v>204.13</v>
      </c>
      <c r="O809" s="536">
        <v>3.95E-2</v>
      </c>
      <c r="P809" s="535">
        <v>237.33</v>
      </c>
      <c r="Q809" s="536">
        <v>4.7E-2</v>
      </c>
      <c r="R809" s="535">
        <v>207.74</v>
      </c>
    </row>
    <row r="810" spans="1:18" ht="12.75">
      <c r="A810" s="145">
        <v>105700</v>
      </c>
      <c r="B810" s="102" t="s">
        <v>22481</v>
      </c>
      <c r="C810" s="145" t="s">
        <v>7</v>
      </c>
      <c r="D810" s="535">
        <v>427.35</v>
      </c>
      <c r="E810" s="536">
        <v>2.1999999999999999E-2</v>
      </c>
      <c r="F810" s="535">
        <v>188.74</v>
      </c>
      <c r="G810" s="536">
        <v>4.99E-2</v>
      </c>
      <c r="H810" s="535">
        <v>338.37</v>
      </c>
      <c r="I810" s="536">
        <v>2.0299999999999999E-2</v>
      </c>
      <c r="J810" s="535">
        <v>366.24</v>
      </c>
      <c r="K810" s="536">
        <v>1.8800000000000001E-2</v>
      </c>
      <c r="L810" s="535">
        <v>223.61</v>
      </c>
      <c r="M810" s="536">
        <v>1.2500000000000001E-2</v>
      </c>
      <c r="N810" s="535">
        <v>200.3</v>
      </c>
      <c r="O810" s="536">
        <v>3.4299999999999997E-2</v>
      </c>
      <c r="P810" s="535">
        <v>233.73</v>
      </c>
      <c r="Q810" s="536">
        <v>4.0300000000000002E-2</v>
      </c>
      <c r="R810" s="535">
        <v>203.84</v>
      </c>
    </row>
    <row r="811" spans="1:18" ht="12.75">
      <c r="A811" s="145">
        <v>105673</v>
      </c>
      <c r="B811" s="102" t="s">
        <v>22482</v>
      </c>
      <c r="C811" s="145" t="s">
        <v>7</v>
      </c>
      <c r="D811" s="535">
        <v>536.70000000000005</v>
      </c>
      <c r="E811" s="536">
        <v>2.46E-2</v>
      </c>
      <c r="F811" s="535">
        <v>217.13</v>
      </c>
      <c r="G811" s="536">
        <v>6.0900000000000003E-2</v>
      </c>
      <c r="H811" s="535">
        <v>427.87</v>
      </c>
      <c r="I811" s="536">
        <v>1.9900000000000001E-2</v>
      </c>
      <c r="J811" s="535">
        <v>460.22</v>
      </c>
      <c r="K811" s="536">
        <v>2.2100000000000002E-2</v>
      </c>
      <c r="L811" s="535">
        <v>259.35000000000002</v>
      </c>
      <c r="M811" s="536">
        <v>1.9400000000000001E-2</v>
      </c>
      <c r="N811" s="535">
        <v>235.4</v>
      </c>
      <c r="O811" s="536">
        <v>3.6200000000000003E-2</v>
      </c>
      <c r="P811" s="535">
        <v>294.64999999999998</v>
      </c>
      <c r="Q811" s="536">
        <v>4.4900000000000002E-2</v>
      </c>
      <c r="R811" s="535">
        <v>250.32</v>
      </c>
    </row>
    <row r="812" spans="1:18" ht="12.75">
      <c r="A812" s="145">
        <v>105679</v>
      </c>
      <c r="B812" s="102" t="s">
        <v>22483</v>
      </c>
      <c r="C812" s="145" t="s">
        <v>7</v>
      </c>
      <c r="D812" s="535">
        <v>533.07000000000005</v>
      </c>
      <c r="E812" s="536">
        <v>2.12E-2</v>
      </c>
      <c r="F812" s="535">
        <v>213.8</v>
      </c>
      <c r="G812" s="536">
        <v>5.2900000000000003E-2</v>
      </c>
      <c r="H812" s="535">
        <v>424.06</v>
      </c>
      <c r="I812" s="536">
        <v>1.7000000000000001E-2</v>
      </c>
      <c r="J812" s="535">
        <v>456.82</v>
      </c>
      <c r="K812" s="536">
        <v>1.9400000000000001E-2</v>
      </c>
      <c r="L812" s="535">
        <v>255.51</v>
      </c>
      <c r="M812" s="536">
        <v>1.7100000000000001E-2</v>
      </c>
      <c r="N812" s="535">
        <v>231.72</v>
      </c>
      <c r="O812" s="536">
        <v>3.1199999999999999E-2</v>
      </c>
      <c r="P812" s="535">
        <v>291.19</v>
      </c>
      <c r="Q812" s="536">
        <v>3.8800000000000001E-2</v>
      </c>
      <c r="R812" s="535">
        <v>246.66</v>
      </c>
    </row>
    <row r="813" spans="1:18" ht="12.75">
      <c r="A813" s="145">
        <v>105685</v>
      </c>
      <c r="B813" s="102" t="s">
        <v>22484</v>
      </c>
      <c r="C813" s="145" t="s">
        <v>7</v>
      </c>
      <c r="D813" s="535">
        <v>531.25</v>
      </c>
      <c r="E813" s="536">
        <v>1.9400000000000001E-2</v>
      </c>
      <c r="F813" s="535">
        <v>212.12</v>
      </c>
      <c r="G813" s="536">
        <v>4.8599999999999997E-2</v>
      </c>
      <c r="H813" s="535">
        <v>422.13</v>
      </c>
      <c r="I813" s="536">
        <v>1.5599999999999999E-2</v>
      </c>
      <c r="J813" s="535">
        <v>455.11</v>
      </c>
      <c r="K813" s="536">
        <v>1.8100000000000002E-2</v>
      </c>
      <c r="L813" s="535">
        <v>253.56</v>
      </c>
      <c r="M813" s="536">
        <v>1.5699999999999999E-2</v>
      </c>
      <c r="N813" s="535">
        <v>229.84</v>
      </c>
      <c r="O813" s="536">
        <v>2.87E-2</v>
      </c>
      <c r="P813" s="535">
        <v>289.42</v>
      </c>
      <c r="Q813" s="536">
        <v>3.56E-2</v>
      </c>
      <c r="R813" s="535">
        <v>244.79</v>
      </c>
    </row>
    <row r="814" spans="1:18" ht="12.75">
      <c r="A814" s="145">
        <v>105692</v>
      </c>
      <c r="B814" s="102" t="s">
        <v>22485</v>
      </c>
      <c r="C814" s="145" t="s">
        <v>7</v>
      </c>
      <c r="D814" s="535">
        <v>490.68</v>
      </c>
      <c r="E814" s="536">
        <v>2.9700000000000001E-2</v>
      </c>
      <c r="F814" s="535">
        <v>232.06</v>
      </c>
      <c r="G814" s="536">
        <v>6.2700000000000006E-2</v>
      </c>
      <c r="H814" s="535">
        <v>389.22</v>
      </c>
      <c r="I814" s="536">
        <v>2.7E-2</v>
      </c>
      <c r="J814" s="535">
        <v>420.87</v>
      </c>
      <c r="K814" s="536">
        <v>2.5000000000000001E-2</v>
      </c>
      <c r="L814" s="535">
        <v>273.57</v>
      </c>
      <c r="M814" s="536">
        <v>1.61E-2</v>
      </c>
      <c r="N814" s="535">
        <v>243.79</v>
      </c>
      <c r="O814" s="536">
        <v>4.3200000000000002E-2</v>
      </c>
      <c r="P814" s="535">
        <v>271.25</v>
      </c>
      <c r="Q814" s="536">
        <v>5.3699999999999998E-2</v>
      </c>
      <c r="R814" s="535">
        <v>242.03</v>
      </c>
    </row>
    <row r="815" spans="1:18" ht="12.75">
      <c r="A815" s="145">
        <v>100571</v>
      </c>
      <c r="B815" s="102" t="s">
        <v>22486</v>
      </c>
      <c r="C815" s="145" t="s">
        <v>7</v>
      </c>
      <c r="D815" s="535">
        <v>483.18</v>
      </c>
      <c r="E815" s="536">
        <v>2.3099999999999999E-2</v>
      </c>
      <c r="F815" s="535">
        <v>225.3</v>
      </c>
      <c r="G815" s="536">
        <v>4.9500000000000002E-2</v>
      </c>
      <c r="H815" s="535">
        <v>381.21</v>
      </c>
      <c r="I815" s="536">
        <v>2.12E-2</v>
      </c>
      <c r="J815" s="535">
        <v>413.87</v>
      </c>
      <c r="K815" s="536">
        <v>1.95E-2</v>
      </c>
      <c r="L815" s="535">
        <v>265.62</v>
      </c>
      <c r="M815" s="536">
        <v>1.2699999999999999E-2</v>
      </c>
      <c r="N815" s="535">
        <v>236.2</v>
      </c>
      <c r="O815" s="536">
        <v>3.4200000000000001E-2</v>
      </c>
      <c r="P815" s="535">
        <v>264.05</v>
      </c>
      <c r="Q815" s="536">
        <v>4.2299999999999997E-2</v>
      </c>
      <c r="R815" s="535">
        <v>234.23</v>
      </c>
    </row>
    <row r="816" spans="1:18" ht="12.75">
      <c r="A816" s="145">
        <v>105701</v>
      </c>
      <c r="B816" s="102" t="s">
        <v>22487</v>
      </c>
      <c r="C816" s="145" t="s">
        <v>7</v>
      </c>
      <c r="D816" s="535">
        <v>479.42</v>
      </c>
      <c r="E816" s="536">
        <v>1.9599999999999999E-2</v>
      </c>
      <c r="F816" s="535">
        <v>221.92</v>
      </c>
      <c r="G816" s="536">
        <v>4.24E-2</v>
      </c>
      <c r="H816" s="535">
        <v>377.18</v>
      </c>
      <c r="I816" s="536">
        <v>1.8200000000000001E-2</v>
      </c>
      <c r="J816" s="535">
        <v>410.37</v>
      </c>
      <c r="K816" s="536">
        <v>1.67E-2</v>
      </c>
      <c r="L816" s="535">
        <v>261.63</v>
      </c>
      <c r="M816" s="536">
        <v>1.0699999999999999E-2</v>
      </c>
      <c r="N816" s="535">
        <v>232.37</v>
      </c>
      <c r="O816" s="536">
        <v>2.9600000000000001E-2</v>
      </c>
      <c r="P816" s="535">
        <v>260.45</v>
      </c>
      <c r="Q816" s="536">
        <v>3.6200000000000003E-2</v>
      </c>
      <c r="R816" s="535">
        <v>230.33</v>
      </c>
    </row>
    <row r="817" spans="1:18" ht="12.75">
      <c r="A817" s="145">
        <v>105674</v>
      </c>
      <c r="B817" s="102" t="s">
        <v>22488</v>
      </c>
      <c r="C817" s="145" t="s">
        <v>7</v>
      </c>
      <c r="D817" s="535">
        <v>584.83000000000004</v>
      </c>
      <c r="E817" s="536">
        <v>2.2599999999999999E-2</v>
      </c>
      <c r="F817" s="535">
        <v>248.78</v>
      </c>
      <c r="G817" s="536">
        <v>5.3100000000000001E-2</v>
      </c>
      <c r="H817" s="535">
        <v>463.6</v>
      </c>
      <c r="I817" s="536">
        <v>1.84E-2</v>
      </c>
      <c r="J817" s="535">
        <v>501.01</v>
      </c>
      <c r="K817" s="536">
        <v>2.0299999999999999E-2</v>
      </c>
      <c r="L817" s="535">
        <v>295.54000000000002</v>
      </c>
      <c r="M817" s="536">
        <v>1.7000000000000001E-2</v>
      </c>
      <c r="N817" s="535">
        <v>265.82</v>
      </c>
      <c r="O817" s="536">
        <v>3.2099999999999997E-2</v>
      </c>
      <c r="P817" s="535">
        <v>319.29000000000002</v>
      </c>
      <c r="Q817" s="536">
        <v>4.1399999999999999E-2</v>
      </c>
      <c r="R817" s="535">
        <v>275.06</v>
      </c>
    </row>
    <row r="818" spans="1:18" ht="12.75">
      <c r="A818" s="145">
        <v>105680</v>
      </c>
      <c r="B818" s="102" t="s">
        <v>22489</v>
      </c>
      <c r="C818" s="145" t="s">
        <v>7</v>
      </c>
      <c r="D818" s="535">
        <v>581.20000000000005</v>
      </c>
      <c r="E818" s="536">
        <v>1.9400000000000001E-2</v>
      </c>
      <c r="F818" s="535">
        <v>245.45</v>
      </c>
      <c r="G818" s="536">
        <v>4.5999999999999999E-2</v>
      </c>
      <c r="H818" s="535">
        <v>459.79</v>
      </c>
      <c r="I818" s="536">
        <v>1.5699999999999999E-2</v>
      </c>
      <c r="J818" s="535">
        <v>497.61</v>
      </c>
      <c r="K818" s="536">
        <v>1.78E-2</v>
      </c>
      <c r="L818" s="535">
        <v>291.7</v>
      </c>
      <c r="M818" s="536">
        <v>1.49E-2</v>
      </c>
      <c r="N818" s="535">
        <v>262.14</v>
      </c>
      <c r="O818" s="536">
        <v>2.75E-2</v>
      </c>
      <c r="P818" s="535">
        <v>315.83</v>
      </c>
      <c r="Q818" s="536">
        <v>3.5700000000000003E-2</v>
      </c>
      <c r="R818" s="535">
        <v>271.39999999999998</v>
      </c>
    </row>
    <row r="819" spans="1:18" ht="12.75">
      <c r="A819" s="145">
        <v>105686</v>
      </c>
      <c r="B819" s="102" t="s">
        <v>22490</v>
      </c>
      <c r="C819" s="145" t="s">
        <v>7</v>
      </c>
      <c r="D819" s="535">
        <v>579.38</v>
      </c>
      <c r="E819" s="536">
        <v>1.78E-2</v>
      </c>
      <c r="F819" s="535">
        <v>243.77</v>
      </c>
      <c r="G819" s="536">
        <v>4.2299999999999997E-2</v>
      </c>
      <c r="H819" s="535">
        <v>457.86</v>
      </c>
      <c r="I819" s="536">
        <v>1.44E-2</v>
      </c>
      <c r="J819" s="535">
        <v>495.9</v>
      </c>
      <c r="K819" s="536">
        <v>1.66E-2</v>
      </c>
      <c r="L819" s="535">
        <v>289.75</v>
      </c>
      <c r="M819" s="536">
        <v>1.37E-2</v>
      </c>
      <c r="N819" s="535">
        <v>260.26</v>
      </c>
      <c r="O819" s="536">
        <v>2.5399999999999999E-2</v>
      </c>
      <c r="P819" s="535">
        <v>314.06</v>
      </c>
      <c r="Q819" s="536">
        <v>3.2800000000000003E-2</v>
      </c>
      <c r="R819" s="535">
        <v>269.52999999999997</v>
      </c>
    </row>
    <row r="820" spans="1:18" ht="12.75">
      <c r="A820" s="145">
        <v>105718</v>
      </c>
      <c r="B820" s="102" t="s">
        <v>22491</v>
      </c>
      <c r="C820" s="145" t="s">
        <v>7</v>
      </c>
      <c r="D820" s="535">
        <v>272.70999999999998</v>
      </c>
      <c r="E820" s="536">
        <v>5.3499999999999999E-2</v>
      </c>
      <c r="F820" s="535">
        <v>93.47</v>
      </c>
      <c r="G820" s="536">
        <v>0.15609999999999999</v>
      </c>
      <c r="H820" s="535">
        <v>226.71</v>
      </c>
      <c r="I820" s="536">
        <v>4.65E-2</v>
      </c>
      <c r="J820" s="535">
        <v>236.1</v>
      </c>
      <c r="K820" s="536">
        <v>4.4699999999999997E-2</v>
      </c>
      <c r="L820" s="535">
        <v>114.7</v>
      </c>
      <c r="M820" s="536">
        <v>3.8399999999999997E-2</v>
      </c>
      <c r="N820" s="535">
        <v>109.8</v>
      </c>
      <c r="O820" s="536">
        <v>9.6100000000000005E-2</v>
      </c>
      <c r="P820" s="535">
        <v>159.35</v>
      </c>
      <c r="Q820" s="536">
        <v>9.1600000000000001E-2</v>
      </c>
      <c r="R820" s="535">
        <v>131.28</v>
      </c>
    </row>
    <row r="821" spans="1:18" ht="12.75">
      <c r="A821" s="145">
        <v>100565</v>
      </c>
      <c r="B821" s="102" t="s">
        <v>22492</v>
      </c>
      <c r="C821" s="145" t="s">
        <v>7</v>
      </c>
      <c r="D821" s="535">
        <v>265.2</v>
      </c>
      <c r="E821" s="536">
        <v>4.2200000000000001E-2</v>
      </c>
      <c r="F821" s="535">
        <v>86.72</v>
      </c>
      <c r="G821" s="536">
        <v>0.12889999999999999</v>
      </c>
      <c r="H821" s="535">
        <v>218.7</v>
      </c>
      <c r="I821" s="536">
        <v>3.6999999999999998E-2</v>
      </c>
      <c r="J821" s="535">
        <v>229.1</v>
      </c>
      <c r="K821" s="536">
        <v>3.5299999999999998E-2</v>
      </c>
      <c r="L821" s="535">
        <v>106.75</v>
      </c>
      <c r="M821" s="536">
        <v>3.1699999999999999E-2</v>
      </c>
      <c r="N821" s="535">
        <v>102.21</v>
      </c>
      <c r="O821" s="536">
        <v>7.9200000000000007E-2</v>
      </c>
      <c r="P821" s="535">
        <v>152.15</v>
      </c>
      <c r="Q821" s="536">
        <v>7.3499999999999996E-2</v>
      </c>
      <c r="R821" s="535">
        <v>123.48</v>
      </c>
    </row>
    <row r="822" spans="1:18" ht="12.75">
      <c r="A822" s="145">
        <v>105581</v>
      </c>
      <c r="B822" s="102" t="s">
        <v>22493</v>
      </c>
      <c r="C822" s="145" t="s">
        <v>7</v>
      </c>
      <c r="D822" s="535">
        <v>261.44</v>
      </c>
      <c r="E822" s="536">
        <v>3.61E-2</v>
      </c>
      <c r="F822" s="535">
        <v>83.33</v>
      </c>
      <c r="G822" s="536">
        <v>0.1134</v>
      </c>
      <c r="H822" s="535">
        <v>214.67</v>
      </c>
      <c r="I822" s="536">
        <v>3.2099999999999997E-2</v>
      </c>
      <c r="J822" s="535">
        <v>225.6</v>
      </c>
      <c r="K822" s="536">
        <v>3.0599999999999999E-2</v>
      </c>
      <c r="L822" s="535">
        <v>102.75</v>
      </c>
      <c r="M822" s="536">
        <v>2.7300000000000001E-2</v>
      </c>
      <c r="N822" s="535">
        <v>98.38</v>
      </c>
      <c r="O822" s="536">
        <v>7.0099999999999996E-2</v>
      </c>
      <c r="P822" s="535">
        <v>148.55000000000001</v>
      </c>
      <c r="Q822" s="536">
        <v>6.3600000000000004E-2</v>
      </c>
      <c r="R822" s="535">
        <v>119.58</v>
      </c>
    </row>
    <row r="823" spans="1:18" ht="12.75">
      <c r="A823" s="145">
        <v>105713</v>
      </c>
      <c r="B823" s="102" t="s">
        <v>22494</v>
      </c>
      <c r="C823" s="145" t="s">
        <v>7</v>
      </c>
      <c r="D823" s="535">
        <v>392.3</v>
      </c>
      <c r="E823" s="536">
        <v>3.3799999999999997E-2</v>
      </c>
      <c r="F823" s="535">
        <v>122.2</v>
      </c>
      <c r="G823" s="536">
        <v>0.1084</v>
      </c>
      <c r="H823" s="535">
        <v>320.67</v>
      </c>
      <c r="I823" s="536">
        <v>2.6599999999999999E-2</v>
      </c>
      <c r="J823" s="535">
        <v>337.9</v>
      </c>
      <c r="K823" s="536">
        <v>3.0200000000000001E-2</v>
      </c>
      <c r="L823" s="535">
        <v>150.77000000000001</v>
      </c>
      <c r="M823" s="536">
        <v>3.3399999999999999E-2</v>
      </c>
      <c r="N823" s="535">
        <v>144.18</v>
      </c>
      <c r="O823" s="536">
        <v>5.9200000000000003E-2</v>
      </c>
      <c r="P823" s="535">
        <v>220.67</v>
      </c>
      <c r="Q823" s="536">
        <v>0.06</v>
      </c>
      <c r="R823" s="535">
        <v>176.08</v>
      </c>
    </row>
    <row r="824" spans="1:18" ht="12.75">
      <c r="A824" s="145">
        <v>105714</v>
      </c>
      <c r="B824" s="102" t="s">
        <v>22495</v>
      </c>
      <c r="C824" s="145" t="s">
        <v>7</v>
      </c>
      <c r="D824" s="535">
        <v>388.67</v>
      </c>
      <c r="E824" s="536">
        <v>2.92E-2</v>
      </c>
      <c r="F824" s="535">
        <v>118.87</v>
      </c>
      <c r="G824" s="536">
        <v>9.5299999999999996E-2</v>
      </c>
      <c r="H824" s="535">
        <v>316.86</v>
      </c>
      <c r="I824" s="536">
        <v>2.2800000000000001E-2</v>
      </c>
      <c r="J824" s="535">
        <v>334.5</v>
      </c>
      <c r="K824" s="536">
        <v>2.6599999999999999E-2</v>
      </c>
      <c r="L824" s="535">
        <v>146.93</v>
      </c>
      <c r="M824" s="536">
        <v>2.9700000000000001E-2</v>
      </c>
      <c r="N824" s="535">
        <v>140.5</v>
      </c>
      <c r="O824" s="536">
        <v>5.1400000000000001E-2</v>
      </c>
      <c r="P824" s="535">
        <v>217.21</v>
      </c>
      <c r="Q824" s="536">
        <v>5.2200000000000003E-2</v>
      </c>
      <c r="R824" s="535">
        <v>172.42</v>
      </c>
    </row>
    <row r="825" spans="1:18" ht="12.75">
      <c r="A825" s="145">
        <v>105716</v>
      </c>
      <c r="B825" s="102" t="s">
        <v>22496</v>
      </c>
      <c r="C825" s="145" t="s">
        <v>7</v>
      </c>
      <c r="D825" s="535">
        <v>386.85</v>
      </c>
      <c r="E825" s="536">
        <v>2.6700000000000002E-2</v>
      </c>
      <c r="F825" s="535">
        <v>117.19</v>
      </c>
      <c r="G825" s="536">
        <v>8.8200000000000001E-2</v>
      </c>
      <c r="H825" s="535">
        <v>314.93</v>
      </c>
      <c r="I825" s="536">
        <v>2.1000000000000001E-2</v>
      </c>
      <c r="J825" s="535">
        <v>332.79</v>
      </c>
      <c r="K825" s="536">
        <v>2.4899999999999999E-2</v>
      </c>
      <c r="L825" s="535">
        <v>144.97999999999999</v>
      </c>
      <c r="M825" s="536">
        <v>2.7400000000000001E-2</v>
      </c>
      <c r="N825" s="535">
        <v>138.62</v>
      </c>
      <c r="O825" s="536">
        <v>4.7600000000000003E-2</v>
      </c>
      <c r="P825" s="535">
        <v>215.44</v>
      </c>
      <c r="Q825" s="536">
        <v>4.8000000000000001E-2</v>
      </c>
      <c r="R825" s="535">
        <v>170.55</v>
      </c>
    </row>
    <row r="826" spans="1:18" ht="12.75">
      <c r="A826" s="145">
        <v>105624</v>
      </c>
      <c r="B826" s="102" t="s">
        <v>22497</v>
      </c>
      <c r="C826" s="145" t="s">
        <v>7</v>
      </c>
      <c r="D826" s="535">
        <v>200.98</v>
      </c>
      <c r="E826" s="536">
        <v>4.3900000000000002E-2</v>
      </c>
      <c r="F826" s="535">
        <v>127.74</v>
      </c>
      <c r="G826" s="536">
        <v>6.9099999999999995E-2</v>
      </c>
      <c r="H826" s="535">
        <v>156.86000000000001</v>
      </c>
      <c r="I826" s="536">
        <v>4.02E-2</v>
      </c>
      <c r="J826" s="535">
        <v>172.12</v>
      </c>
      <c r="K826" s="536">
        <v>3.6700000000000003E-2</v>
      </c>
      <c r="L826" s="535">
        <v>147.01</v>
      </c>
      <c r="M826" s="536">
        <v>1.8599999999999998E-2</v>
      </c>
      <c r="N826" s="535">
        <v>127.1</v>
      </c>
      <c r="O826" s="536">
        <v>4.9599999999999998E-2</v>
      </c>
      <c r="P826" s="535">
        <v>112.37</v>
      </c>
      <c r="Q826" s="536">
        <v>7.8600000000000003E-2</v>
      </c>
      <c r="R826" s="535">
        <v>111.06</v>
      </c>
    </row>
    <row r="827" spans="1:18" ht="12.75">
      <c r="A827" s="145">
        <v>96391</v>
      </c>
      <c r="B827" s="102" t="s">
        <v>22498</v>
      </c>
      <c r="C827" s="145" t="s">
        <v>7</v>
      </c>
      <c r="D827" s="535">
        <v>194.94</v>
      </c>
      <c r="E827" s="536">
        <v>3.1199999999999999E-2</v>
      </c>
      <c r="F827" s="535">
        <v>122.31</v>
      </c>
      <c r="G827" s="536">
        <v>4.9700000000000001E-2</v>
      </c>
      <c r="H827" s="535">
        <v>150.41</v>
      </c>
      <c r="I827" s="536">
        <v>2.8899999999999999E-2</v>
      </c>
      <c r="J827" s="535">
        <v>166.49</v>
      </c>
      <c r="K827" s="536">
        <v>2.6100000000000002E-2</v>
      </c>
      <c r="L827" s="535">
        <v>140.6</v>
      </c>
      <c r="M827" s="536">
        <v>1.34E-2</v>
      </c>
      <c r="N827" s="535">
        <v>120.99</v>
      </c>
      <c r="O827" s="536">
        <v>3.5900000000000001E-2</v>
      </c>
      <c r="P827" s="535">
        <v>106.56</v>
      </c>
      <c r="Q827" s="536">
        <v>5.7099999999999998E-2</v>
      </c>
      <c r="R827" s="535">
        <v>104.8</v>
      </c>
    </row>
    <row r="828" spans="1:18" ht="12.75">
      <c r="A828" s="145">
        <v>105632</v>
      </c>
      <c r="B828" s="102" t="s">
        <v>22499</v>
      </c>
      <c r="C828" s="145" t="s">
        <v>7</v>
      </c>
      <c r="D828" s="535">
        <v>193.96</v>
      </c>
      <c r="E828" s="536">
        <v>2.92E-2</v>
      </c>
      <c r="F828" s="535">
        <v>121.44</v>
      </c>
      <c r="G828" s="536">
        <v>4.6600000000000003E-2</v>
      </c>
      <c r="H828" s="535">
        <v>149.41</v>
      </c>
      <c r="I828" s="536">
        <v>2.7400000000000001E-2</v>
      </c>
      <c r="J828" s="535">
        <v>165.58</v>
      </c>
      <c r="K828" s="536">
        <v>2.4799999999999999E-2</v>
      </c>
      <c r="L828" s="535">
        <v>139.63999999999999</v>
      </c>
      <c r="M828" s="536">
        <v>1.2200000000000001E-2</v>
      </c>
      <c r="N828" s="535">
        <v>120.01</v>
      </c>
      <c r="O828" s="536">
        <v>3.4200000000000001E-2</v>
      </c>
      <c r="P828" s="535">
        <v>105.66</v>
      </c>
      <c r="Q828" s="536">
        <v>5.3600000000000002E-2</v>
      </c>
      <c r="R828" s="535">
        <v>103.82</v>
      </c>
    </row>
    <row r="829" spans="1:18" ht="12.75">
      <c r="A829" s="145">
        <v>105601</v>
      </c>
      <c r="B829" s="102" t="s">
        <v>22500</v>
      </c>
      <c r="C829" s="145" t="s">
        <v>7</v>
      </c>
      <c r="D829" s="535">
        <v>187.49</v>
      </c>
      <c r="E829" s="536">
        <v>5.04E-2</v>
      </c>
      <c r="F829" s="535">
        <v>119.8</v>
      </c>
      <c r="G829" s="536">
        <v>7.8899999999999998E-2</v>
      </c>
      <c r="H829" s="535">
        <v>146.71</v>
      </c>
      <c r="I829" s="536">
        <v>3.9699999999999999E-2</v>
      </c>
      <c r="J829" s="535">
        <v>160.35</v>
      </c>
      <c r="K829" s="536">
        <v>4.6699999999999998E-2</v>
      </c>
      <c r="L829" s="535">
        <v>137.72999999999999</v>
      </c>
      <c r="M829" s="536">
        <v>2.8000000000000001E-2</v>
      </c>
      <c r="N829" s="535">
        <v>119.13</v>
      </c>
      <c r="O829" s="536">
        <v>4.8899999999999999E-2</v>
      </c>
      <c r="P829" s="535">
        <v>105.37</v>
      </c>
      <c r="Q829" s="536">
        <v>8.9700000000000002E-2</v>
      </c>
      <c r="R829" s="535">
        <v>104.34</v>
      </c>
    </row>
    <row r="830" spans="1:18" ht="12.75">
      <c r="A830" s="145">
        <v>105609</v>
      </c>
      <c r="B830" s="102" t="s">
        <v>22501</v>
      </c>
      <c r="C830" s="145" t="s">
        <v>7</v>
      </c>
      <c r="D830" s="535">
        <v>185.11</v>
      </c>
      <c r="E830" s="536">
        <v>4.4200000000000003E-2</v>
      </c>
      <c r="F830" s="535">
        <v>117.62</v>
      </c>
      <c r="G830" s="536">
        <v>6.9500000000000006E-2</v>
      </c>
      <c r="H830" s="535">
        <v>144.22</v>
      </c>
      <c r="I830" s="536">
        <v>3.4599999999999999E-2</v>
      </c>
      <c r="J830" s="535">
        <v>158.13999999999999</v>
      </c>
      <c r="K830" s="536">
        <v>4.2099999999999999E-2</v>
      </c>
      <c r="L830" s="535">
        <v>135.26</v>
      </c>
      <c r="M830" s="536">
        <v>2.5000000000000001E-2</v>
      </c>
      <c r="N830" s="535">
        <v>116.71</v>
      </c>
      <c r="O830" s="536">
        <v>4.2799999999999998E-2</v>
      </c>
      <c r="P830" s="535">
        <v>103.11</v>
      </c>
      <c r="Q830" s="536">
        <v>7.9299999999999995E-2</v>
      </c>
      <c r="R830" s="535">
        <v>101.95</v>
      </c>
    </row>
    <row r="831" spans="1:18" ht="12.75">
      <c r="A831" s="145">
        <v>105617</v>
      </c>
      <c r="B831" s="102" t="s">
        <v>22502</v>
      </c>
      <c r="C831" s="145" t="s">
        <v>7</v>
      </c>
      <c r="D831" s="535">
        <v>183.43</v>
      </c>
      <c r="E831" s="536">
        <v>3.9600000000000003E-2</v>
      </c>
      <c r="F831" s="535">
        <v>116.07</v>
      </c>
      <c r="G831" s="536">
        <v>6.25E-2</v>
      </c>
      <c r="H831" s="535">
        <v>142.41999999999999</v>
      </c>
      <c r="I831" s="536">
        <v>3.1E-2</v>
      </c>
      <c r="J831" s="535">
        <v>156.52000000000001</v>
      </c>
      <c r="K831" s="536">
        <v>3.8800000000000001E-2</v>
      </c>
      <c r="L831" s="535">
        <v>133.44999999999999</v>
      </c>
      <c r="M831" s="536">
        <v>2.2599999999999999E-2</v>
      </c>
      <c r="N831" s="535">
        <v>114.98</v>
      </c>
      <c r="O831" s="536">
        <v>3.8399999999999997E-2</v>
      </c>
      <c r="P831" s="535">
        <v>101.46</v>
      </c>
      <c r="Q831" s="536">
        <v>7.1599999999999997E-2</v>
      </c>
      <c r="R831" s="535">
        <v>100.2</v>
      </c>
    </row>
    <row r="832" spans="1:18" ht="12.75">
      <c r="A832" s="145">
        <v>105625</v>
      </c>
      <c r="B832" s="102" t="s">
        <v>22503</v>
      </c>
      <c r="C832" s="145" t="s">
        <v>7</v>
      </c>
      <c r="D832" s="535">
        <v>257.83</v>
      </c>
      <c r="E832" s="536">
        <v>3.4200000000000001E-2</v>
      </c>
      <c r="F832" s="535">
        <v>162.19</v>
      </c>
      <c r="G832" s="536">
        <v>5.4399999999999997E-2</v>
      </c>
      <c r="H832" s="535">
        <v>199.5</v>
      </c>
      <c r="I832" s="536">
        <v>3.1600000000000003E-2</v>
      </c>
      <c r="J832" s="535">
        <v>220.35</v>
      </c>
      <c r="K832" s="536">
        <v>2.86E-2</v>
      </c>
      <c r="L832" s="535">
        <v>186.63</v>
      </c>
      <c r="M832" s="536">
        <v>1.46E-2</v>
      </c>
      <c r="N832" s="535">
        <v>160.69</v>
      </c>
      <c r="O832" s="536">
        <v>3.9300000000000002E-2</v>
      </c>
      <c r="P832" s="535">
        <v>141.65</v>
      </c>
      <c r="Q832" s="536">
        <v>6.2300000000000001E-2</v>
      </c>
      <c r="R832" s="535">
        <v>139.49</v>
      </c>
    </row>
    <row r="833" spans="1:18" ht="12.75">
      <c r="A833" s="145">
        <v>96392</v>
      </c>
      <c r="B833" s="102" t="s">
        <v>22504</v>
      </c>
      <c r="C833" s="145" t="s">
        <v>7</v>
      </c>
      <c r="D833" s="535">
        <v>251.79</v>
      </c>
      <c r="E833" s="536">
        <v>2.41E-2</v>
      </c>
      <c r="F833" s="535">
        <v>156.76</v>
      </c>
      <c r="G833" s="536">
        <v>3.8800000000000001E-2</v>
      </c>
      <c r="H833" s="535">
        <v>193.05</v>
      </c>
      <c r="I833" s="536">
        <v>2.2499999999999999E-2</v>
      </c>
      <c r="J833" s="535">
        <v>214.72</v>
      </c>
      <c r="K833" s="536">
        <v>2.0199999999999999E-2</v>
      </c>
      <c r="L833" s="535">
        <v>180.22</v>
      </c>
      <c r="M833" s="536">
        <v>1.0500000000000001E-2</v>
      </c>
      <c r="N833" s="535">
        <v>154.58000000000001</v>
      </c>
      <c r="O833" s="536">
        <v>2.81E-2</v>
      </c>
      <c r="P833" s="535">
        <v>135.84</v>
      </c>
      <c r="Q833" s="536">
        <v>4.48E-2</v>
      </c>
      <c r="R833" s="535">
        <v>133.22999999999999</v>
      </c>
    </row>
    <row r="834" spans="1:18" ht="12.75">
      <c r="A834" s="145">
        <v>105633</v>
      </c>
      <c r="B834" s="102" t="s">
        <v>22505</v>
      </c>
      <c r="C834" s="145" t="s">
        <v>7</v>
      </c>
      <c r="D834" s="535">
        <v>250.81</v>
      </c>
      <c r="E834" s="536">
        <v>2.2599999999999999E-2</v>
      </c>
      <c r="F834" s="535">
        <v>155.88999999999999</v>
      </c>
      <c r="G834" s="536">
        <v>3.6299999999999999E-2</v>
      </c>
      <c r="H834" s="535">
        <v>192.05</v>
      </c>
      <c r="I834" s="536">
        <v>2.1299999999999999E-2</v>
      </c>
      <c r="J834" s="535">
        <v>213.81</v>
      </c>
      <c r="K834" s="536">
        <v>1.9199999999999998E-2</v>
      </c>
      <c r="L834" s="535">
        <v>179.26</v>
      </c>
      <c r="M834" s="536">
        <v>9.4999999999999998E-3</v>
      </c>
      <c r="N834" s="535">
        <v>153.6</v>
      </c>
      <c r="O834" s="536">
        <v>2.6700000000000002E-2</v>
      </c>
      <c r="P834" s="535">
        <v>134.94</v>
      </c>
      <c r="Q834" s="536">
        <v>4.19E-2</v>
      </c>
      <c r="R834" s="535">
        <v>132.25</v>
      </c>
    </row>
    <row r="835" spans="1:18" ht="12.75">
      <c r="A835" s="145">
        <v>105602</v>
      </c>
      <c r="B835" s="102" t="s">
        <v>22506</v>
      </c>
      <c r="C835" s="145" t="s">
        <v>7</v>
      </c>
      <c r="D835" s="535">
        <v>242.91</v>
      </c>
      <c r="E835" s="536">
        <v>3.8899999999999997E-2</v>
      </c>
      <c r="F835" s="535">
        <v>153.38</v>
      </c>
      <c r="G835" s="536">
        <v>6.1499999999999999E-2</v>
      </c>
      <c r="H835" s="535">
        <v>188.26</v>
      </c>
      <c r="I835" s="536">
        <v>3.1E-2</v>
      </c>
      <c r="J835" s="535">
        <v>207.37</v>
      </c>
      <c r="K835" s="536">
        <v>3.61E-2</v>
      </c>
      <c r="L835" s="535">
        <v>176.34</v>
      </c>
      <c r="M835" s="536">
        <v>2.18E-2</v>
      </c>
      <c r="N835" s="535">
        <v>151.87</v>
      </c>
      <c r="O835" s="536">
        <v>3.8399999999999997E-2</v>
      </c>
      <c r="P835" s="535">
        <v>133.9</v>
      </c>
      <c r="Q835" s="536">
        <v>7.0499999999999993E-2</v>
      </c>
      <c r="R835" s="535">
        <v>132.04</v>
      </c>
    </row>
    <row r="836" spans="1:18" ht="12.75">
      <c r="A836" s="145">
        <v>105610</v>
      </c>
      <c r="B836" s="102" t="s">
        <v>22507</v>
      </c>
      <c r="C836" s="145" t="s">
        <v>7</v>
      </c>
      <c r="D836" s="535">
        <v>240.53</v>
      </c>
      <c r="E836" s="536">
        <v>3.4000000000000002E-2</v>
      </c>
      <c r="F836" s="535">
        <v>151.19999999999999</v>
      </c>
      <c r="G836" s="536">
        <v>5.3999999999999999E-2</v>
      </c>
      <c r="H836" s="535">
        <v>185.77</v>
      </c>
      <c r="I836" s="536">
        <v>2.69E-2</v>
      </c>
      <c r="J836" s="535">
        <v>205.16</v>
      </c>
      <c r="K836" s="536">
        <v>3.2399999999999998E-2</v>
      </c>
      <c r="L836" s="535">
        <v>173.87</v>
      </c>
      <c r="M836" s="536">
        <v>1.9400000000000001E-2</v>
      </c>
      <c r="N836" s="535">
        <v>149.44999999999999</v>
      </c>
      <c r="O836" s="536">
        <v>3.3399999999999999E-2</v>
      </c>
      <c r="P836" s="535">
        <v>131.63999999999999</v>
      </c>
      <c r="Q836" s="536">
        <v>6.2100000000000002E-2</v>
      </c>
      <c r="R836" s="535">
        <v>129.65</v>
      </c>
    </row>
    <row r="837" spans="1:18" ht="12.75">
      <c r="A837" s="145">
        <v>105618</v>
      </c>
      <c r="B837" s="102" t="s">
        <v>22508</v>
      </c>
      <c r="C837" s="145" t="s">
        <v>7</v>
      </c>
      <c r="D837" s="535">
        <v>238.85</v>
      </c>
      <c r="E837" s="536">
        <v>3.04E-2</v>
      </c>
      <c r="F837" s="535">
        <v>149.65</v>
      </c>
      <c r="G837" s="536">
        <v>4.8399999999999999E-2</v>
      </c>
      <c r="H837" s="535">
        <v>183.97</v>
      </c>
      <c r="I837" s="536">
        <v>2.4E-2</v>
      </c>
      <c r="J837" s="535">
        <v>203.54</v>
      </c>
      <c r="K837" s="536">
        <v>2.98E-2</v>
      </c>
      <c r="L837" s="535">
        <v>172.06</v>
      </c>
      <c r="M837" s="536">
        <v>1.7600000000000001E-2</v>
      </c>
      <c r="N837" s="535">
        <v>147.72</v>
      </c>
      <c r="O837" s="536">
        <v>2.9899999999999999E-2</v>
      </c>
      <c r="P837" s="535">
        <v>129.99</v>
      </c>
      <c r="Q837" s="536">
        <v>5.5800000000000002E-2</v>
      </c>
      <c r="R837" s="535">
        <v>127.9</v>
      </c>
    </row>
    <row r="838" spans="1:18" ht="12.75">
      <c r="A838" s="145">
        <v>105571</v>
      </c>
      <c r="B838" s="102" t="s">
        <v>22509</v>
      </c>
      <c r="C838" s="145" t="s">
        <v>7</v>
      </c>
      <c r="D838" s="535">
        <v>84.17</v>
      </c>
      <c r="E838" s="536">
        <v>0.10489999999999999</v>
      </c>
      <c r="F838" s="535">
        <v>56.94</v>
      </c>
      <c r="G838" s="536">
        <v>0.15509999999999999</v>
      </c>
      <c r="H838" s="535">
        <v>69.260000000000005</v>
      </c>
      <c r="I838" s="536">
        <v>9.11E-2</v>
      </c>
      <c r="J838" s="535">
        <v>73.010000000000005</v>
      </c>
      <c r="K838" s="536">
        <v>8.6400000000000005E-2</v>
      </c>
      <c r="L838" s="535">
        <v>65.599999999999994</v>
      </c>
      <c r="M838" s="536">
        <v>4.1599999999999998E-2</v>
      </c>
      <c r="N838" s="535">
        <v>58.08</v>
      </c>
      <c r="O838" s="536">
        <v>0.1086</v>
      </c>
      <c r="P838" s="535">
        <v>52.19</v>
      </c>
      <c r="Q838" s="536">
        <v>0.16919999999999999</v>
      </c>
      <c r="R838" s="535">
        <v>52.66</v>
      </c>
    </row>
    <row r="839" spans="1:18" ht="12.75">
      <c r="A839" s="145">
        <v>96389</v>
      </c>
      <c r="B839" s="102" t="s">
        <v>22510</v>
      </c>
      <c r="C839" s="145" t="s">
        <v>7</v>
      </c>
      <c r="D839" s="535">
        <v>78.13</v>
      </c>
      <c r="E839" s="536">
        <v>7.7799999999999994E-2</v>
      </c>
      <c r="F839" s="535">
        <v>51.51</v>
      </c>
      <c r="G839" s="536">
        <v>0.11799999999999999</v>
      </c>
      <c r="H839" s="535">
        <v>62.81</v>
      </c>
      <c r="I839" s="536">
        <v>6.9099999999999995E-2</v>
      </c>
      <c r="J839" s="535">
        <v>67.38</v>
      </c>
      <c r="K839" s="536">
        <v>6.4399999999999999E-2</v>
      </c>
      <c r="L839" s="535">
        <v>59.19</v>
      </c>
      <c r="M839" s="536">
        <v>3.1899999999999998E-2</v>
      </c>
      <c r="N839" s="535">
        <v>51.97</v>
      </c>
      <c r="O839" s="536">
        <v>8.3500000000000005E-2</v>
      </c>
      <c r="P839" s="535">
        <v>46.38</v>
      </c>
      <c r="Q839" s="536">
        <v>0.13109999999999999</v>
      </c>
      <c r="R839" s="535">
        <v>46.4</v>
      </c>
    </row>
    <row r="840" spans="1:18" ht="12.75">
      <c r="A840" s="145">
        <v>105575</v>
      </c>
      <c r="B840" s="102" t="s">
        <v>22511</v>
      </c>
      <c r="C840" s="145" t="s">
        <v>7</v>
      </c>
      <c r="D840" s="535">
        <v>77.150000000000006</v>
      </c>
      <c r="E840" s="536">
        <v>7.3400000000000007E-2</v>
      </c>
      <c r="F840" s="535">
        <v>50.64</v>
      </c>
      <c r="G840" s="536">
        <v>0.1118</v>
      </c>
      <c r="H840" s="535">
        <v>61.81</v>
      </c>
      <c r="I840" s="536">
        <v>6.6299999999999998E-2</v>
      </c>
      <c r="J840" s="535">
        <v>66.47</v>
      </c>
      <c r="K840" s="536">
        <v>6.1699999999999998E-2</v>
      </c>
      <c r="L840" s="535">
        <v>58.23</v>
      </c>
      <c r="M840" s="536">
        <v>2.92E-2</v>
      </c>
      <c r="N840" s="535">
        <v>50.99</v>
      </c>
      <c r="O840" s="536">
        <v>8.0399999999999999E-2</v>
      </c>
      <c r="P840" s="535">
        <v>45.48</v>
      </c>
      <c r="Q840" s="536">
        <v>0.1245</v>
      </c>
      <c r="R840" s="535">
        <v>45.42</v>
      </c>
    </row>
    <row r="841" spans="1:18" ht="12.75">
      <c r="A841" s="145">
        <v>105599</v>
      </c>
      <c r="B841" s="102" t="s">
        <v>22512</v>
      </c>
      <c r="C841" s="145" t="s">
        <v>7</v>
      </c>
      <c r="D841" s="535">
        <v>76.66</v>
      </c>
      <c r="E841" s="536">
        <v>0.1235</v>
      </c>
      <c r="F841" s="535">
        <v>52.65</v>
      </c>
      <c r="G841" s="536">
        <v>0.1799</v>
      </c>
      <c r="H841" s="535">
        <v>63.6</v>
      </c>
      <c r="I841" s="536">
        <v>9.1700000000000004E-2</v>
      </c>
      <c r="J841" s="535">
        <v>66.31</v>
      </c>
      <c r="K841" s="536">
        <v>0.1133</v>
      </c>
      <c r="L841" s="535">
        <v>60.49</v>
      </c>
      <c r="M841" s="536">
        <v>6.3600000000000004E-2</v>
      </c>
      <c r="N841" s="535">
        <v>53.65</v>
      </c>
      <c r="O841" s="536">
        <v>0.1087</v>
      </c>
      <c r="P841" s="535">
        <v>48.28</v>
      </c>
      <c r="Q841" s="536">
        <v>0.1961</v>
      </c>
      <c r="R841" s="535">
        <v>48.95</v>
      </c>
    </row>
    <row r="842" spans="1:18" ht="12.75">
      <c r="A842" s="145">
        <v>105607</v>
      </c>
      <c r="B842" s="102" t="s">
        <v>22513</v>
      </c>
      <c r="C842" s="145" t="s">
        <v>7</v>
      </c>
      <c r="D842" s="535">
        <v>74.28</v>
      </c>
      <c r="E842" s="536">
        <v>0.1104</v>
      </c>
      <c r="F842" s="535">
        <v>50.47</v>
      </c>
      <c r="G842" s="536">
        <v>0.16250000000000001</v>
      </c>
      <c r="H842" s="535">
        <v>61.11</v>
      </c>
      <c r="I842" s="536">
        <v>8.1699999999999995E-2</v>
      </c>
      <c r="J842" s="535">
        <v>64.099999999999994</v>
      </c>
      <c r="K842" s="536">
        <v>0.1041</v>
      </c>
      <c r="L842" s="535">
        <v>58.02</v>
      </c>
      <c r="M842" s="536">
        <v>5.8299999999999998E-2</v>
      </c>
      <c r="N842" s="535">
        <v>51.23</v>
      </c>
      <c r="O842" s="536">
        <v>9.74E-2</v>
      </c>
      <c r="P842" s="535">
        <v>46.02</v>
      </c>
      <c r="Q842" s="536">
        <v>0.1782</v>
      </c>
      <c r="R842" s="535">
        <v>46.56</v>
      </c>
    </row>
    <row r="843" spans="1:18" ht="12.75">
      <c r="A843" s="145">
        <v>105615</v>
      </c>
      <c r="B843" s="102" t="s">
        <v>22514</v>
      </c>
      <c r="C843" s="145" t="s">
        <v>7</v>
      </c>
      <c r="D843" s="535">
        <v>72.599999999999994</v>
      </c>
      <c r="E843" s="536">
        <v>0.1003</v>
      </c>
      <c r="F843" s="535">
        <v>48.92</v>
      </c>
      <c r="G843" s="536">
        <v>0.14879999999999999</v>
      </c>
      <c r="H843" s="535">
        <v>59.31</v>
      </c>
      <c r="I843" s="536">
        <v>7.4399999999999994E-2</v>
      </c>
      <c r="J843" s="535">
        <v>62.48</v>
      </c>
      <c r="K843" s="536">
        <v>9.7500000000000003E-2</v>
      </c>
      <c r="L843" s="535">
        <v>56.21</v>
      </c>
      <c r="M843" s="536">
        <v>5.3699999999999998E-2</v>
      </c>
      <c r="N843" s="535">
        <v>49.5</v>
      </c>
      <c r="O843" s="536">
        <v>8.9099999999999999E-2</v>
      </c>
      <c r="P843" s="535">
        <v>44.37</v>
      </c>
      <c r="Q843" s="536">
        <v>0.1641</v>
      </c>
      <c r="R843" s="535">
        <v>44.81</v>
      </c>
    </row>
    <row r="844" spans="1:18" ht="12.75">
      <c r="A844" s="145">
        <v>105623</v>
      </c>
      <c r="B844" s="102" t="s">
        <v>22515</v>
      </c>
      <c r="C844" s="145" t="s">
        <v>7</v>
      </c>
      <c r="D844" s="535">
        <v>143.38</v>
      </c>
      <c r="E844" s="536">
        <v>6.1600000000000002E-2</v>
      </c>
      <c r="F844" s="535">
        <v>92.82</v>
      </c>
      <c r="G844" s="536">
        <v>9.5100000000000004E-2</v>
      </c>
      <c r="H844" s="535">
        <v>113.66</v>
      </c>
      <c r="I844" s="536">
        <v>5.5500000000000001E-2</v>
      </c>
      <c r="J844" s="535">
        <v>123.24</v>
      </c>
      <c r="K844" s="536">
        <v>5.1200000000000002E-2</v>
      </c>
      <c r="L844" s="535">
        <v>106.86</v>
      </c>
      <c r="M844" s="536">
        <v>2.5499999999999998E-2</v>
      </c>
      <c r="N844" s="535">
        <v>93.06</v>
      </c>
      <c r="O844" s="536">
        <v>6.7799999999999999E-2</v>
      </c>
      <c r="P844" s="535">
        <v>82.69</v>
      </c>
      <c r="Q844" s="536">
        <v>0.10680000000000001</v>
      </c>
      <c r="R844" s="535">
        <v>82.26</v>
      </c>
    </row>
    <row r="845" spans="1:18" ht="12.75">
      <c r="A845" s="145">
        <v>96390</v>
      </c>
      <c r="B845" s="102" t="s">
        <v>22516</v>
      </c>
      <c r="C845" s="145" t="s">
        <v>7</v>
      </c>
      <c r="D845" s="535">
        <v>137.34</v>
      </c>
      <c r="E845" s="536">
        <v>4.4299999999999999E-2</v>
      </c>
      <c r="F845" s="535">
        <v>87.39</v>
      </c>
      <c r="G845" s="536">
        <v>6.9599999999999995E-2</v>
      </c>
      <c r="H845" s="535">
        <v>107.21</v>
      </c>
      <c r="I845" s="536">
        <v>4.0500000000000001E-2</v>
      </c>
      <c r="J845" s="535">
        <v>117.61</v>
      </c>
      <c r="K845" s="536">
        <v>3.6900000000000002E-2</v>
      </c>
      <c r="L845" s="535">
        <v>100.45</v>
      </c>
      <c r="M845" s="536">
        <v>1.8800000000000001E-2</v>
      </c>
      <c r="N845" s="535">
        <v>86.95</v>
      </c>
      <c r="O845" s="536">
        <v>4.99E-2</v>
      </c>
      <c r="P845" s="535">
        <v>76.88</v>
      </c>
      <c r="Q845" s="536">
        <v>7.9100000000000004E-2</v>
      </c>
      <c r="R845" s="535">
        <v>76</v>
      </c>
    </row>
    <row r="846" spans="1:18" ht="12.75">
      <c r="A846" s="145">
        <v>105631</v>
      </c>
      <c r="B846" s="102" t="s">
        <v>22517</v>
      </c>
      <c r="C846" s="145" t="s">
        <v>7</v>
      </c>
      <c r="D846" s="535">
        <v>136.36000000000001</v>
      </c>
      <c r="E846" s="536">
        <v>4.1500000000000002E-2</v>
      </c>
      <c r="F846" s="535">
        <v>86.52</v>
      </c>
      <c r="G846" s="536">
        <v>6.54E-2</v>
      </c>
      <c r="H846" s="535">
        <v>106.21</v>
      </c>
      <c r="I846" s="536">
        <v>3.8600000000000002E-2</v>
      </c>
      <c r="J846" s="535">
        <v>116.7</v>
      </c>
      <c r="K846" s="536">
        <v>3.5099999999999999E-2</v>
      </c>
      <c r="L846" s="535">
        <v>99.49</v>
      </c>
      <c r="M846" s="536">
        <v>1.7100000000000001E-2</v>
      </c>
      <c r="N846" s="535">
        <v>85.97</v>
      </c>
      <c r="O846" s="536">
        <v>4.7699999999999999E-2</v>
      </c>
      <c r="P846" s="535">
        <v>75.98</v>
      </c>
      <c r="Q846" s="536">
        <v>7.4499999999999997E-2</v>
      </c>
      <c r="R846" s="535">
        <v>75.02</v>
      </c>
    </row>
    <row r="847" spans="1:18" ht="12.75">
      <c r="A847" s="145">
        <v>105600</v>
      </c>
      <c r="B847" s="102" t="s">
        <v>22518</v>
      </c>
      <c r="C847" s="145" t="s">
        <v>7</v>
      </c>
      <c r="D847" s="535">
        <v>132.08000000000001</v>
      </c>
      <c r="E847" s="536">
        <v>7.1599999999999997E-2</v>
      </c>
      <c r="F847" s="535">
        <v>86.22</v>
      </c>
      <c r="G847" s="536">
        <v>0.10970000000000001</v>
      </c>
      <c r="H847" s="535">
        <v>105.15</v>
      </c>
      <c r="I847" s="536">
        <v>5.5399999999999998E-2</v>
      </c>
      <c r="J847" s="535">
        <v>113.33</v>
      </c>
      <c r="K847" s="536">
        <v>6.6199999999999995E-2</v>
      </c>
      <c r="L847" s="535">
        <v>99.1</v>
      </c>
      <c r="M847" s="536">
        <v>3.8800000000000001E-2</v>
      </c>
      <c r="N847" s="535">
        <v>86.39</v>
      </c>
      <c r="O847" s="536">
        <v>6.7500000000000004E-2</v>
      </c>
      <c r="P847" s="535">
        <v>76.83</v>
      </c>
      <c r="Q847" s="536">
        <v>0.1231</v>
      </c>
      <c r="R847" s="535">
        <v>76.650000000000006</v>
      </c>
    </row>
    <row r="848" spans="1:18" ht="12.75">
      <c r="A848" s="145">
        <v>105608</v>
      </c>
      <c r="B848" s="102" t="s">
        <v>22519</v>
      </c>
      <c r="C848" s="145" t="s">
        <v>7</v>
      </c>
      <c r="D848" s="535">
        <v>129.69999999999999</v>
      </c>
      <c r="E848" s="536">
        <v>6.3100000000000003E-2</v>
      </c>
      <c r="F848" s="535">
        <v>84.04</v>
      </c>
      <c r="G848" s="536">
        <v>9.7500000000000003E-2</v>
      </c>
      <c r="H848" s="535">
        <v>102.66</v>
      </c>
      <c r="I848" s="536">
        <v>4.8599999999999997E-2</v>
      </c>
      <c r="J848" s="535">
        <v>111.12</v>
      </c>
      <c r="K848" s="536">
        <v>5.9900000000000002E-2</v>
      </c>
      <c r="L848" s="535">
        <v>96.63</v>
      </c>
      <c r="M848" s="536">
        <v>3.5000000000000003E-2</v>
      </c>
      <c r="N848" s="535">
        <v>83.97</v>
      </c>
      <c r="O848" s="536">
        <v>5.9400000000000001E-2</v>
      </c>
      <c r="P848" s="535">
        <v>74.569999999999993</v>
      </c>
      <c r="Q848" s="536">
        <v>0.10979999999999999</v>
      </c>
      <c r="R848" s="535">
        <v>74.260000000000005</v>
      </c>
    </row>
    <row r="849" spans="1:18" ht="12.75">
      <c r="A849" s="145">
        <v>105616</v>
      </c>
      <c r="B849" s="102" t="s">
        <v>22520</v>
      </c>
      <c r="C849" s="145" t="s">
        <v>7</v>
      </c>
      <c r="D849" s="535">
        <v>128.02000000000001</v>
      </c>
      <c r="E849" s="536">
        <v>5.6800000000000003E-2</v>
      </c>
      <c r="F849" s="535">
        <v>82.49</v>
      </c>
      <c r="G849" s="536">
        <v>8.8099999999999998E-2</v>
      </c>
      <c r="H849" s="535">
        <v>100.86</v>
      </c>
      <c r="I849" s="536">
        <v>4.3700000000000003E-2</v>
      </c>
      <c r="J849" s="535">
        <v>109.5</v>
      </c>
      <c r="K849" s="536">
        <v>5.5500000000000001E-2</v>
      </c>
      <c r="L849" s="535">
        <v>94.82</v>
      </c>
      <c r="M849" s="536">
        <v>3.1800000000000002E-2</v>
      </c>
      <c r="N849" s="535">
        <v>82.24</v>
      </c>
      <c r="O849" s="536">
        <v>5.3600000000000002E-2</v>
      </c>
      <c r="P849" s="535">
        <v>72.92</v>
      </c>
      <c r="Q849" s="536">
        <v>9.9699999999999997E-2</v>
      </c>
      <c r="R849" s="535">
        <v>72.510000000000005</v>
      </c>
    </row>
    <row r="850" spans="1:18" ht="12.75">
      <c r="A850" s="145">
        <v>105585</v>
      </c>
      <c r="B850" s="102" t="s">
        <v>22521</v>
      </c>
      <c r="C850" s="145" t="s">
        <v>7</v>
      </c>
      <c r="D850" s="535">
        <v>328.89</v>
      </c>
      <c r="E850" s="536">
        <v>5.6099999999999997E-2</v>
      </c>
      <c r="F850" s="535">
        <v>113.7</v>
      </c>
      <c r="G850" s="536">
        <v>0.16239999999999999</v>
      </c>
      <c r="H850" s="535">
        <v>273.98</v>
      </c>
      <c r="I850" s="536">
        <v>4.8899999999999999E-2</v>
      </c>
      <c r="J850" s="535">
        <v>284.89</v>
      </c>
      <c r="K850" s="536">
        <v>4.7100000000000003E-2</v>
      </c>
      <c r="L850" s="535">
        <v>139.61000000000001</v>
      </c>
      <c r="M850" s="536">
        <v>3.9600000000000003E-2</v>
      </c>
      <c r="N850" s="535">
        <v>133.61000000000001</v>
      </c>
      <c r="O850" s="536">
        <v>0.1004</v>
      </c>
      <c r="P850" s="535">
        <v>192.93</v>
      </c>
      <c r="Q850" s="536">
        <v>9.5699999999999993E-2</v>
      </c>
      <c r="R850" s="535">
        <v>159.44</v>
      </c>
    </row>
    <row r="851" spans="1:18" ht="12.75">
      <c r="A851" s="145">
        <v>100572</v>
      </c>
      <c r="B851" s="102" t="s">
        <v>22522</v>
      </c>
      <c r="C851" s="145" t="s">
        <v>7</v>
      </c>
      <c r="D851" s="535">
        <v>318.63</v>
      </c>
      <c r="E851" s="536">
        <v>4.3200000000000002E-2</v>
      </c>
      <c r="F851" s="535">
        <v>104.46</v>
      </c>
      <c r="G851" s="536">
        <v>0.13189999999999999</v>
      </c>
      <c r="H851" s="535">
        <v>262.99</v>
      </c>
      <c r="I851" s="536">
        <v>3.8100000000000002E-2</v>
      </c>
      <c r="J851" s="535">
        <v>275.33</v>
      </c>
      <c r="K851" s="536">
        <v>3.6400000000000002E-2</v>
      </c>
      <c r="L851" s="535">
        <v>128.66999999999999</v>
      </c>
      <c r="M851" s="536">
        <v>3.2099999999999997E-2</v>
      </c>
      <c r="N851" s="535">
        <v>123.17</v>
      </c>
      <c r="O851" s="536">
        <v>8.1299999999999997E-2</v>
      </c>
      <c r="P851" s="535">
        <v>183.07</v>
      </c>
      <c r="Q851" s="536">
        <v>7.5300000000000006E-2</v>
      </c>
      <c r="R851" s="535">
        <v>148.76</v>
      </c>
    </row>
    <row r="852" spans="1:18" ht="12.75">
      <c r="A852" s="145">
        <v>105588</v>
      </c>
      <c r="B852" s="102" t="s">
        <v>22523</v>
      </c>
      <c r="C852" s="145" t="s">
        <v>7</v>
      </c>
      <c r="D852" s="535">
        <v>317.58999999999997</v>
      </c>
      <c r="E852" s="536">
        <v>4.19E-2</v>
      </c>
      <c r="F852" s="535">
        <v>103.52</v>
      </c>
      <c r="G852" s="536">
        <v>0.1285</v>
      </c>
      <c r="H852" s="535">
        <v>261.91000000000003</v>
      </c>
      <c r="I852" s="536">
        <v>3.7199999999999997E-2</v>
      </c>
      <c r="J852" s="535">
        <v>274.37</v>
      </c>
      <c r="K852" s="536">
        <v>3.5499999999999997E-2</v>
      </c>
      <c r="L852" s="535">
        <v>127.61</v>
      </c>
      <c r="M852" s="536">
        <v>3.0599999999999999E-2</v>
      </c>
      <c r="N852" s="535">
        <v>122.14</v>
      </c>
      <c r="O852" s="536">
        <v>7.9699999999999993E-2</v>
      </c>
      <c r="P852" s="535">
        <v>182.07</v>
      </c>
      <c r="Q852" s="536">
        <v>7.2999999999999995E-2</v>
      </c>
      <c r="R852" s="535">
        <v>147.71</v>
      </c>
    </row>
    <row r="853" spans="1:18" ht="12.75">
      <c r="A853" s="145">
        <v>105583</v>
      </c>
      <c r="B853" s="102" t="s">
        <v>22524</v>
      </c>
      <c r="C853" s="145" t="s">
        <v>7</v>
      </c>
      <c r="D853" s="535">
        <v>471.37</v>
      </c>
      <c r="E853" s="536">
        <v>3.56E-2</v>
      </c>
      <c r="F853" s="535">
        <v>147.33000000000001</v>
      </c>
      <c r="G853" s="536">
        <v>0.1138</v>
      </c>
      <c r="H853" s="535">
        <v>385.61</v>
      </c>
      <c r="I853" s="536">
        <v>2.86E-2</v>
      </c>
      <c r="J853" s="535">
        <v>406.19</v>
      </c>
      <c r="K853" s="536">
        <v>3.1300000000000001E-2</v>
      </c>
      <c r="L853" s="535">
        <v>181.85</v>
      </c>
      <c r="M853" s="536">
        <v>3.3799999999999997E-2</v>
      </c>
      <c r="N853" s="535">
        <v>173.91</v>
      </c>
      <c r="O853" s="536">
        <v>6.3500000000000001E-2</v>
      </c>
      <c r="P853" s="535">
        <v>265.60000000000002</v>
      </c>
      <c r="Q853" s="536">
        <v>6.3100000000000003E-2</v>
      </c>
      <c r="R853" s="535">
        <v>212.09</v>
      </c>
    </row>
    <row r="854" spans="1:18" ht="12.75">
      <c r="A854" s="145">
        <v>105719</v>
      </c>
      <c r="B854" s="102" t="s">
        <v>22525</v>
      </c>
      <c r="C854" s="145" t="s">
        <v>7</v>
      </c>
      <c r="D854" s="535">
        <v>465.67</v>
      </c>
      <c r="E854" s="536">
        <v>2.9399999999999999E-2</v>
      </c>
      <c r="F854" s="535">
        <v>142.08000000000001</v>
      </c>
      <c r="G854" s="536">
        <v>9.6299999999999997E-2</v>
      </c>
      <c r="H854" s="535">
        <v>379.59</v>
      </c>
      <c r="I854" s="536">
        <v>2.3400000000000001E-2</v>
      </c>
      <c r="J854" s="535">
        <v>400.85</v>
      </c>
      <c r="K854" s="536">
        <v>2.64E-2</v>
      </c>
      <c r="L854" s="535">
        <v>175.76</v>
      </c>
      <c r="M854" s="536">
        <v>2.9000000000000001E-2</v>
      </c>
      <c r="N854" s="535">
        <v>168.06</v>
      </c>
      <c r="O854" s="536">
        <v>5.2999999999999999E-2</v>
      </c>
      <c r="P854" s="535">
        <v>260.12</v>
      </c>
      <c r="Q854" s="536">
        <v>5.2600000000000001E-2</v>
      </c>
      <c r="R854" s="535">
        <v>206.26</v>
      </c>
    </row>
    <row r="855" spans="1:18" ht="12.75">
      <c r="A855" s="145">
        <v>105721</v>
      </c>
      <c r="B855" s="102" t="s">
        <v>22526</v>
      </c>
      <c r="C855" s="145" t="s">
        <v>7</v>
      </c>
      <c r="D855" s="535">
        <v>465.89</v>
      </c>
      <c r="E855" s="536">
        <v>2.9700000000000001E-2</v>
      </c>
      <c r="F855" s="535">
        <v>142.31</v>
      </c>
      <c r="G855" s="536">
        <v>9.7299999999999998E-2</v>
      </c>
      <c r="H855" s="535">
        <v>379.84</v>
      </c>
      <c r="I855" s="536">
        <v>2.3900000000000001E-2</v>
      </c>
      <c r="J855" s="535">
        <v>401.06</v>
      </c>
      <c r="K855" s="536">
        <v>2.69E-2</v>
      </c>
      <c r="L855" s="535">
        <v>176.05</v>
      </c>
      <c r="M855" s="536">
        <v>2.8899999999999999E-2</v>
      </c>
      <c r="N855" s="535">
        <v>168.32</v>
      </c>
      <c r="O855" s="536">
        <v>5.3999999999999999E-2</v>
      </c>
      <c r="P855" s="535">
        <v>260.36</v>
      </c>
      <c r="Q855" s="536">
        <v>5.3199999999999997E-2</v>
      </c>
      <c r="R855" s="535">
        <v>206.53</v>
      </c>
    </row>
    <row r="856" spans="1:18" ht="12.75">
      <c r="A856" s="145">
        <v>105592</v>
      </c>
      <c r="B856" s="102" t="s">
        <v>22527</v>
      </c>
      <c r="C856" s="145" t="s">
        <v>7</v>
      </c>
      <c r="D856" s="535">
        <v>281.01</v>
      </c>
      <c r="E856" s="536">
        <v>6.5699999999999995E-2</v>
      </c>
      <c r="F856" s="535">
        <v>100.98</v>
      </c>
      <c r="G856" s="536">
        <v>0.18279999999999999</v>
      </c>
      <c r="H856" s="535">
        <v>235.67</v>
      </c>
      <c r="I856" s="536">
        <v>5.6899999999999999E-2</v>
      </c>
      <c r="J856" s="535">
        <v>243.85</v>
      </c>
      <c r="K856" s="536">
        <v>5.5E-2</v>
      </c>
      <c r="L856" s="535">
        <v>123.65</v>
      </c>
      <c r="M856" s="536">
        <v>4.4699999999999997E-2</v>
      </c>
      <c r="N856" s="535">
        <v>118.34</v>
      </c>
      <c r="O856" s="536">
        <v>0.1133</v>
      </c>
      <c r="P856" s="535">
        <v>167.38</v>
      </c>
      <c r="Q856" s="536">
        <v>0.1103</v>
      </c>
      <c r="R856" s="535">
        <v>140.02000000000001</v>
      </c>
    </row>
    <row r="857" spans="1:18" ht="12.75">
      <c r="A857" s="145">
        <v>100573</v>
      </c>
      <c r="B857" s="102" t="s">
        <v>22528</v>
      </c>
      <c r="C857" s="145" t="s">
        <v>7</v>
      </c>
      <c r="D857" s="535">
        <v>270.75</v>
      </c>
      <c r="E857" s="536">
        <v>5.0900000000000001E-2</v>
      </c>
      <c r="F857" s="535">
        <v>91.74</v>
      </c>
      <c r="G857" s="536">
        <v>0.1502</v>
      </c>
      <c r="H857" s="535">
        <v>224.68</v>
      </c>
      <c r="I857" s="536">
        <v>4.4600000000000001E-2</v>
      </c>
      <c r="J857" s="535">
        <v>234.29</v>
      </c>
      <c r="K857" s="536">
        <v>4.2700000000000002E-2</v>
      </c>
      <c r="L857" s="535">
        <v>112.71</v>
      </c>
      <c r="M857" s="536">
        <v>3.6600000000000001E-2</v>
      </c>
      <c r="N857" s="535">
        <v>107.9</v>
      </c>
      <c r="O857" s="536">
        <v>9.2799999999999994E-2</v>
      </c>
      <c r="P857" s="535">
        <v>157.52000000000001</v>
      </c>
      <c r="Q857" s="536">
        <v>8.7499999999999994E-2</v>
      </c>
      <c r="R857" s="535">
        <v>129.34</v>
      </c>
    </row>
    <row r="858" spans="1:18" ht="12.75">
      <c r="A858" s="145">
        <v>105595</v>
      </c>
      <c r="B858" s="102" t="s">
        <v>22529</v>
      </c>
      <c r="C858" s="145" t="s">
        <v>7</v>
      </c>
      <c r="D858" s="535">
        <v>269.70999999999998</v>
      </c>
      <c r="E858" s="536">
        <v>4.9299999999999997E-2</v>
      </c>
      <c r="F858" s="535">
        <v>90.8</v>
      </c>
      <c r="G858" s="536">
        <v>0.14649999999999999</v>
      </c>
      <c r="H858" s="535">
        <v>223.6</v>
      </c>
      <c r="I858" s="536">
        <v>4.36E-2</v>
      </c>
      <c r="J858" s="535">
        <v>233.33</v>
      </c>
      <c r="K858" s="536">
        <v>4.1700000000000001E-2</v>
      </c>
      <c r="L858" s="535">
        <v>111.65</v>
      </c>
      <c r="M858" s="536">
        <v>3.5000000000000003E-2</v>
      </c>
      <c r="N858" s="535">
        <v>106.87</v>
      </c>
      <c r="O858" s="536">
        <v>9.11E-2</v>
      </c>
      <c r="P858" s="535">
        <v>156.52000000000001</v>
      </c>
      <c r="Q858" s="536">
        <v>8.5000000000000006E-2</v>
      </c>
      <c r="R858" s="535">
        <v>128.29</v>
      </c>
    </row>
    <row r="859" spans="1:18" ht="12.75">
      <c r="A859" s="145">
        <v>105590</v>
      </c>
      <c r="B859" s="102" t="s">
        <v>22530</v>
      </c>
      <c r="C859" s="145" t="s">
        <v>7</v>
      </c>
      <c r="D859" s="535">
        <v>398.55</v>
      </c>
      <c r="E859" s="536">
        <v>4.2099999999999999E-2</v>
      </c>
      <c r="F859" s="535">
        <v>127.99</v>
      </c>
      <c r="G859" s="536">
        <v>0.13100000000000001</v>
      </c>
      <c r="H859" s="535">
        <v>327.35000000000002</v>
      </c>
      <c r="I859" s="536">
        <v>3.3700000000000001E-2</v>
      </c>
      <c r="J859" s="535">
        <v>343.77</v>
      </c>
      <c r="K859" s="536">
        <v>3.6999999999999998E-2</v>
      </c>
      <c r="L859" s="535">
        <v>157.57</v>
      </c>
      <c r="M859" s="536">
        <v>3.9E-2</v>
      </c>
      <c r="N859" s="535">
        <v>150.69999999999999</v>
      </c>
      <c r="O859" s="536">
        <v>7.3300000000000004E-2</v>
      </c>
      <c r="P859" s="535">
        <v>226.74</v>
      </c>
      <c r="Q859" s="536">
        <v>7.3999999999999996E-2</v>
      </c>
      <c r="R859" s="535">
        <v>182.55</v>
      </c>
    </row>
    <row r="860" spans="1:18" ht="12.75">
      <c r="A860" s="145">
        <v>105723</v>
      </c>
      <c r="B860" s="102" t="s">
        <v>22531</v>
      </c>
      <c r="C860" s="145" t="s">
        <v>7</v>
      </c>
      <c r="D860" s="535">
        <v>392.85</v>
      </c>
      <c r="E860" s="536">
        <v>3.4799999999999998E-2</v>
      </c>
      <c r="F860" s="535">
        <v>122.74</v>
      </c>
      <c r="G860" s="536">
        <v>0.1115</v>
      </c>
      <c r="H860" s="535">
        <v>321.33</v>
      </c>
      <c r="I860" s="536">
        <v>2.7699999999999999E-2</v>
      </c>
      <c r="J860" s="535">
        <v>338.43</v>
      </c>
      <c r="K860" s="536">
        <v>3.1300000000000001E-2</v>
      </c>
      <c r="L860" s="535">
        <v>151.47999999999999</v>
      </c>
      <c r="M860" s="536">
        <v>3.3700000000000001E-2</v>
      </c>
      <c r="N860" s="535">
        <v>144.85</v>
      </c>
      <c r="O860" s="536">
        <v>6.1400000000000003E-2</v>
      </c>
      <c r="P860" s="535">
        <v>221.26</v>
      </c>
      <c r="Q860" s="536">
        <v>6.1800000000000001E-2</v>
      </c>
      <c r="R860" s="535">
        <v>176.72</v>
      </c>
    </row>
    <row r="861" spans="1:18" ht="12.75">
      <c r="A861" s="145">
        <v>105725</v>
      </c>
      <c r="B861" s="102" t="s">
        <v>22532</v>
      </c>
      <c r="C861" s="145" t="s">
        <v>7</v>
      </c>
      <c r="D861" s="535">
        <v>393.07</v>
      </c>
      <c r="E861" s="536">
        <v>3.5200000000000002E-2</v>
      </c>
      <c r="F861" s="535">
        <v>122.97</v>
      </c>
      <c r="G861" s="536">
        <v>0.1125</v>
      </c>
      <c r="H861" s="535">
        <v>321.58</v>
      </c>
      <c r="I861" s="536">
        <v>2.8299999999999999E-2</v>
      </c>
      <c r="J861" s="535">
        <v>338.64</v>
      </c>
      <c r="K861" s="536">
        <v>3.1800000000000002E-2</v>
      </c>
      <c r="L861" s="535">
        <v>151.77000000000001</v>
      </c>
      <c r="M861" s="536">
        <v>3.3500000000000002E-2</v>
      </c>
      <c r="N861" s="535">
        <v>145.11000000000001</v>
      </c>
      <c r="O861" s="536">
        <v>6.2600000000000003E-2</v>
      </c>
      <c r="P861" s="535">
        <v>221.5</v>
      </c>
      <c r="Q861" s="536">
        <v>6.25E-2</v>
      </c>
      <c r="R861" s="535">
        <v>176.99</v>
      </c>
    </row>
    <row r="862" spans="1:18" ht="12.75">
      <c r="A862" s="145">
        <v>105566</v>
      </c>
      <c r="B862" s="102" t="s">
        <v>22533</v>
      </c>
      <c r="C862" s="145" t="s">
        <v>7</v>
      </c>
      <c r="D862" s="535">
        <v>12.05</v>
      </c>
      <c r="E862" s="536">
        <v>0.49790000000000001</v>
      </c>
      <c r="F862" s="535">
        <v>10.99</v>
      </c>
      <c r="G862" s="536">
        <v>0.54600000000000004</v>
      </c>
      <c r="H862" s="535">
        <v>12.47</v>
      </c>
      <c r="I862" s="536">
        <v>0.32400000000000001</v>
      </c>
      <c r="J862" s="535">
        <v>11.23</v>
      </c>
      <c r="K862" s="536">
        <v>0.35980000000000001</v>
      </c>
      <c r="L862" s="535">
        <v>12.43</v>
      </c>
      <c r="M862" s="536">
        <v>0.1706</v>
      </c>
      <c r="N862" s="535">
        <v>12.07</v>
      </c>
      <c r="O862" s="536">
        <v>0.3347</v>
      </c>
      <c r="P862" s="535">
        <v>11.37</v>
      </c>
      <c r="Q862" s="536">
        <v>0.52769999999999995</v>
      </c>
      <c r="R862" s="535">
        <v>11.98</v>
      </c>
    </row>
    <row r="863" spans="1:18" ht="12.75">
      <c r="A863" s="145">
        <v>96388</v>
      </c>
      <c r="B863" s="102" t="s">
        <v>22534</v>
      </c>
      <c r="C863" s="145" t="s">
        <v>7</v>
      </c>
      <c r="D863" s="535">
        <v>9.67</v>
      </c>
      <c r="E863" s="536">
        <v>0.49020000000000002</v>
      </c>
      <c r="F863" s="535">
        <v>8.81</v>
      </c>
      <c r="G863" s="536">
        <v>0.53800000000000003</v>
      </c>
      <c r="H863" s="535">
        <v>9.99</v>
      </c>
      <c r="I863" s="536">
        <v>0.32129999999999997</v>
      </c>
      <c r="J863" s="535">
        <v>9.02</v>
      </c>
      <c r="K863" s="536">
        <v>0.35589999999999999</v>
      </c>
      <c r="L863" s="535">
        <v>9.9600000000000009</v>
      </c>
      <c r="M863" s="536">
        <v>0.16669999999999999</v>
      </c>
      <c r="N863" s="535">
        <v>9.65</v>
      </c>
      <c r="O863" s="536">
        <v>0.33260000000000001</v>
      </c>
      <c r="P863" s="535">
        <v>9.1199999999999992</v>
      </c>
      <c r="Q863" s="536">
        <v>0.51970000000000005</v>
      </c>
      <c r="R863" s="535">
        <v>9.59</v>
      </c>
    </row>
    <row r="864" spans="1:18" ht="12.75">
      <c r="A864" s="145">
        <v>105569</v>
      </c>
      <c r="B864" s="102" t="s">
        <v>22535</v>
      </c>
      <c r="C864" s="145" t="s">
        <v>7</v>
      </c>
      <c r="D864" s="535">
        <v>8.07</v>
      </c>
      <c r="E864" s="536">
        <v>0.47960000000000003</v>
      </c>
      <c r="F864" s="535">
        <v>7.32</v>
      </c>
      <c r="G864" s="536">
        <v>0.52869999999999995</v>
      </c>
      <c r="H864" s="535">
        <v>8.27</v>
      </c>
      <c r="I864" s="536">
        <v>0.32290000000000002</v>
      </c>
      <c r="J864" s="535">
        <v>7.47</v>
      </c>
      <c r="K864" s="536">
        <v>0.3574</v>
      </c>
      <c r="L864" s="535">
        <v>8.24</v>
      </c>
      <c r="M864" s="536">
        <v>0.159</v>
      </c>
      <c r="N864" s="535">
        <v>8.01</v>
      </c>
      <c r="O864" s="536">
        <v>0.33329999999999999</v>
      </c>
      <c r="P864" s="535">
        <v>7.54</v>
      </c>
      <c r="Q864" s="536">
        <v>0.51329999999999998</v>
      </c>
      <c r="R864" s="535">
        <v>7.93</v>
      </c>
    </row>
    <row r="865" spans="1:18" ht="12.75">
      <c r="A865" s="145">
        <v>101767</v>
      </c>
      <c r="B865" s="102" t="s">
        <v>22536</v>
      </c>
      <c r="C865" s="145" t="s">
        <v>7</v>
      </c>
      <c r="D865" s="535">
        <v>31.71</v>
      </c>
      <c r="E865" s="536">
        <v>0.4365</v>
      </c>
      <c r="F865" s="535">
        <v>28.45</v>
      </c>
      <c r="G865" s="536">
        <v>0.48649999999999999</v>
      </c>
      <c r="H865" s="535">
        <v>33.49</v>
      </c>
      <c r="I865" s="536">
        <v>0.30070000000000002</v>
      </c>
      <c r="J865" s="535">
        <v>29.41</v>
      </c>
      <c r="K865" s="536">
        <v>0.34239999999999998</v>
      </c>
      <c r="L865" s="535">
        <v>33.200000000000003</v>
      </c>
      <c r="M865" s="536">
        <v>0.1244</v>
      </c>
      <c r="N865" s="535">
        <v>31.9</v>
      </c>
      <c r="O865" s="536">
        <v>0.31569999999999998</v>
      </c>
      <c r="P865" s="535">
        <v>30.12</v>
      </c>
      <c r="Q865" s="536">
        <v>0.45950000000000002</v>
      </c>
      <c r="R865" s="535">
        <v>32.53</v>
      </c>
    </row>
    <row r="866" spans="1:18" ht="12.75">
      <c r="A866" s="145">
        <v>101768</v>
      </c>
      <c r="B866" s="102" t="s">
        <v>22537</v>
      </c>
      <c r="C866" s="145" t="s">
        <v>7</v>
      </c>
      <c r="D866" s="535">
        <v>27.37</v>
      </c>
      <c r="E866" s="536">
        <v>0.49869999999999998</v>
      </c>
      <c r="F866" s="535">
        <v>24.65</v>
      </c>
      <c r="G866" s="536">
        <v>0.55379999999999996</v>
      </c>
      <c r="H866" s="535">
        <v>28.89</v>
      </c>
      <c r="I866" s="536">
        <v>0.34720000000000001</v>
      </c>
      <c r="J866" s="535">
        <v>25.81</v>
      </c>
      <c r="K866" s="536">
        <v>0.3886</v>
      </c>
      <c r="L866" s="535">
        <v>28.9</v>
      </c>
      <c r="M866" s="536">
        <v>0.13769999999999999</v>
      </c>
      <c r="N866" s="535">
        <v>27.72</v>
      </c>
      <c r="O866" s="536">
        <v>0.36180000000000001</v>
      </c>
      <c r="P866" s="535">
        <v>25.76</v>
      </c>
      <c r="Q866" s="536">
        <v>0.52990000000000004</v>
      </c>
      <c r="R866" s="535">
        <v>27.86</v>
      </c>
    </row>
    <row r="867" spans="1:18" ht="12.75">
      <c r="A867" s="145">
        <v>100574</v>
      </c>
      <c r="B867" s="102" t="s">
        <v>22538</v>
      </c>
      <c r="C867" s="145" t="s">
        <v>7</v>
      </c>
      <c r="D867" s="535">
        <v>1.59</v>
      </c>
      <c r="E867" s="536">
        <v>0.48430000000000001</v>
      </c>
      <c r="F867" s="535">
        <v>1.39</v>
      </c>
      <c r="G867" s="536">
        <v>0.55400000000000005</v>
      </c>
      <c r="H867" s="535">
        <v>1.57</v>
      </c>
      <c r="I867" s="536">
        <v>0</v>
      </c>
      <c r="J867" s="535">
        <v>1.52</v>
      </c>
      <c r="K867" s="536">
        <v>0.50660000000000005</v>
      </c>
      <c r="L867" s="535">
        <v>1.57</v>
      </c>
      <c r="M867" s="536">
        <v>0.4904</v>
      </c>
      <c r="N867" s="535">
        <v>1.52</v>
      </c>
      <c r="O867" s="536">
        <v>0.50660000000000005</v>
      </c>
      <c r="P867" s="535">
        <v>1.44</v>
      </c>
      <c r="Q867" s="536">
        <v>0.53469999999999995</v>
      </c>
      <c r="R867" s="535">
        <v>1.59</v>
      </c>
    </row>
    <row r="868" spans="1:18" ht="12.75">
      <c r="A868" s="145">
        <v>102470</v>
      </c>
      <c r="B868" s="102" t="s">
        <v>22539</v>
      </c>
      <c r="C868" s="145" t="s">
        <v>4</v>
      </c>
      <c r="D868" s="535">
        <v>0</v>
      </c>
      <c r="E868" s="536"/>
      <c r="F868" s="535">
        <v>0</v>
      </c>
      <c r="G868" s="536"/>
      <c r="H868" s="535">
        <v>0</v>
      </c>
      <c r="I868" s="536"/>
      <c r="J868" s="535">
        <v>0</v>
      </c>
      <c r="K868" s="536"/>
      <c r="L868" s="535">
        <v>0</v>
      </c>
      <c r="M868" s="536"/>
      <c r="N868" s="535">
        <v>0</v>
      </c>
      <c r="O868" s="536"/>
      <c r="P868" s="535">
        <v>0</v>
      </c>
      <c r="Q868" s="536"/>
      <c r="R868" s="535">
        <v>0</v>
      </c>
    </row>
    <row r="869" spans="1:18" ht="12.75">
      <c r="A869" s="145">
        <v>105756</v>
      </c>
      <c r="B869" s="102" t="s">
        <v>22540</v>
      </c>
      <c r="C869" s="145" t="s">
        <v>4</v>
      </c>
      <c r="D869" s="535">
        <v>0</v>
      </c>
      <c r="E869" s="536"/>
      <c r="F869" s="535">
        <v>0</v>
      </c>
      <c r="G869" s="536"/>
      <c r="H869" s="535">
        <v>0</v>
      </c>
      <c r="I869" s="536"/>
      <c r="J869" s="535">
        <v>0</v>
      </c>
      <c r="K869" s="536"/>
      <c r="L869" s="535">
        <v>0</v>
      </c>
      <c r="M869" s="536"/>
      <c r="N869" s="535">
        <v>0</v>
      </c>
      <c r="O869" s="536"/>
      <c r="P869" s="535">
        <v>0</v>
      </c>
      <c r="Q869" s="536"/>
      <c r="R869" s="535">
        <v>0</v>
      </c>
    </row>
    <row r="870" spans="1:18" ht="12.75">
      <c r="A870" s="145">
        <v>104375</v>
      </c>
      <c r="B870" s="102" t="s">
        <v>22541</v>
      </c>
      <c r="C870" s="145" t="s">
        <v>4</v>
      </c>
      <c r="D870" s="535">
        <v>0</v>
      </c>
      <c r="E870" s="536"/>
      <c r="F870" s="535">
        <v>0</v>
      </c>
      <c r="G870" s="536"/>
      <c r="H870" s="535">
        <v>0</v>
      </c>
      <c r="I870" s="536"/>
      <c r="J870" s="535">
        <v>0</v>
      </c>
      <c r="K870" s="536"/>
      <c r="L870" s="535">
        <v>0</v>
      </c>
      <c r="M870" s="536"/>
      <c r="N870" s="535">
        <v>0</v>
      </c>
      <c r="O870" s="536"/>
      <c r="P870" s="535">
        <v>0</v>
      </c>
      <c r="Q870" s="536"/>
      <c r="R870" s="535">
        <v>0</v>
      </c>
    </row>
    <row r="871" spans="1:18" ht="12.75">
      <c r="A871" s="145">
        <v>105757</v>
      </c>
      <c r="B871" s="102" t="s">
        <v>22542</v>
      </c>
      <c r="C871" s="145" t="s">
        <v>4</v>
      </c>
      <c r="D871" s="535">
        <v>0</v>
      </c>
      <c r="E871" s="536"/>
      <c r="F871" s="535">
        <v>0</v>
      </c>
      <c r="G871" s="536"/>
      <c r="H871" s="535">
        <v>0</v>
      </c>
      <c r="I871" s="536"/>
      <c r="J871" s="535">
        <v>0</v>
      </c>
      <c r="K871" s="536"/>
      <c r="L871" s="535">
        <v>0</v>
      </c>
      <c r="M871" s="536"/>
      <c r="N871" s="535">
        <v>0</v>
      </c>
      <c r="O871" s="536"/>
      <c r="P871" s="535">
        <v>0</v>
      </c>
      <c r="Q871" s="536"/>
      <c r="R871" s="535">
        <v>0</v>
      </c>
    </row>
    <row r="872" spans="1:18" ht="12.75">
      <c r="A872" s="145">
        <v>105562</v>
      </c>
      <c r="B872" s="102" t="s">
        <v>22543</v>
      </c>
      <c r="C872" s="145" t="s">
        <v>7</v>
      </c>
      <c r="D872" s="535">
        <v>8.91</v>
      </c>
      <c r="E872" s="536">
        <v>0.48930000000000001</v>
      </c>
      <c r="F872" s="535">
        <v>8.15</v>
      </c>
      <c r="G872" s="536">
        <v>0.53500000000000003</v>
      </c>
      <c r="H872" s="535">
        <v>9.23</v>
      </c>
      <c r="I872" s="536">
        <v>0.28710000000000002</v>
      </c>
      <c r="J872" s="535">
        <v>8.25</v>
      </c>
      <c r="K872" s="536">
        <v>0.32119999999999999</v>
      </c>
      <c r="L872" s="535">
        <v>9.09</v>
      </c>
      <c r="M872" s="536">
        <v>0.2046</v>
      </c>
      <c r="N872" s="535">
        <v>8.86</v>
      </c>
      <c r="O872" s="536">
        <v>0.29909999999999998</v>
      </c>
      <c r="P872" s="535">
        <v>8.43</v>
      </c>
      <c r="Q872" s="536">
        <v>0.51719999999999999</v>
      </c>
      <c r="R872" s="535">
        <v>8.86</v>
      </c>
    </row>
    <row r="873" spans="1:18" ht="12.75">
      <c r="A873" s="145">
        <v>105563</v>
      </c>
      <c r="B873" s="102" t="s">
        <v>22544</v>
      </c>
      <c r="C873" s="145" t="s">
        <v>7</v>
      </c>
      <c r="D873" s="535">
        <v>7.22</v>
      </c>
      <c r="E873" s="536">
        <v>0.47649999999999998</v>
      </c>
      <c r="F873" s="535">
        <v>6.59</v>
      </c>
      <c r="G873" s="536">
        <v>0.52200000000000002</v>
      </c>
      <c r="H873" s="535">
        <v>7.45</v>
      </c>
      <c r="I873" s="536">
        <v>0.28320000000000001</v>
      </c>
      <c r="J873" s="535">
        <v>6.66</v>
      </c>
      <c r="K873" s="536">
        <v>0.31680000000000003</v>
      </c>
      <c r="L873" s="535">
        <v>7.31</v>
      </c>
      <c r="M873" s="536">
        <v>0.19839999999999999</v>
      </c>
      <c r="N873" s="535">
        <v>7.15</v>
      </c>
      <c r="O873" s="536">
        <v>0.29509999999999997</v>
      </c>
      <c r="P873" s="535">
        <v>6.8</v>
      </c>
      <c r="Q873" s="536">
        <v>0.50590000000000002</v>
      </c>
      <c r="R873" s="535">
        <v>7.14</v>
      </c>
    </row>
    <row r="874" spans="1:18" ht="12.75">
      <c r="A874" s="145">
        <v>105565</v>
      </c>
      <c r="B874" s="102" t="s">
        <v>22545</v>
      </c>
      <c r="C874" s="145" t="s">
        <v>7</v>
      </c>
      <c r="D874" s="535">
        <v>6.71</v>
      </c>
      <c r="E874" s="536">
        <v>0.47539999999999999</v>
      </c>
      <c r="F874" s="535">
        <v>6.11</v>
      </c>
      <c r="G874" s="536">
        <v>0.52210000000000001</v>
      </c>
      <c r="H874" s="535">
        <v>6.91</v>
      </c>
      <c r="I874" s="536">
        <v>0.28939999999999999</v>
      </c>
      <c r="J874" s="535">
        <v>6.18</v>
      </c>
      <c r="K874" s="536">
        <v>0.3236</v>
      </c>
      <c r="L874" s="535">
        <v>6.8</v>
      </c>
      <c r="M874" s="536">
        <v>0.19120000000000001</v>
      </c>
      <c r="N874" s="535">
        <v>6.65</v>
      </c>
      <c r="O874" s="536">
        <v>0.30080000000000001</v>
      </c>
      <c r="P874" s="535">
        <v>6.31</v>
      </c>
      <c r="Q874" s="536">
        <v>0.50549999999999995</v>
      </c>
      <c r="R874" s="535">
        <v>6.62</v>
      </c>
    </row>
    <row r="875" spans="1:18" ht="12.75">
      <c r="A875" s="145">
        <v>105557</v>
      </c>
      <c r="B875" s="102" t="s">
        <v>22546</v>
      </c>
      <c r="C875" s="145" t="s">
        <v>7</v>
      </c>
      <c r="D875" s="535">
        <v>16.850000000000001</v>
      </c>
      <c r="E875" s="536">
        <v>0.48659999999999998</v>
      </c>
      <c r="F875" s="535">
        <v>15.47</v>
      </c>
      <c r="G875" s="536">
        <v>0.53010000000000002</v>
      </c>
      <c r="H875" s="535">
        <v>17.82</v>
      </c>
      <c r="I875" s="536">
        <v>0.26600000000000001</v>
      </c>
      <c r="J875" s="535">
        <v>15.59</v>
      </c>
      <c r="K875" s="536">
        <v>0.30399999999999999</v>
      </c>
      <c r="L875" s="535">
        <v>17.71</v>
      </c>
      <c r="M875" s="536">
        <v>0.21340000000000001</v>
      </c>
      <c r="N875" s="535">
        <v>17.12</v>
      </c>
      <c r="O875" s="536">
        <v>0.27689999999999998</v>
      </c>
      <c r="P875" s="535">
        <v>16.149999999999999</v>
      </c>
      <c r="Q875" s="536">
        <v>0.50770000000000004</v>
      </c>
      <c r="R875" s="535">
        <v>17.12</v>
      </c>
    </row>
    <row r="876" spans="1:18" ht="12.75">
      <c r="A876" s="145">
        <v>105558</v>
      </c>
      <c r="B876" s="102" t="s">
        <v>22547</v>
      </c>
      <c r="C876" s="145" t="s">
        <v>7</v>
      </c>
      <c r="D876" s="535">
        <v>14.54</v>
      </c>
      <c r="E876" s="536">
        <v>0.48349999999999999</v>
      </c>
      <c r="F876" s="535">
        <v>13.33</v>
      </c>
      <c r="G876" s="536">
        <v>0.52739999999999998</v>
      </c>
      <c r="H876" s="535">
        <v>15.36</v>
      </c>
      <c r="I876" s="536">
        <v>0.26690000000000003</v>
      </c>
      <c r="J876" s="535">
        <v>13.44</v>
      </c>
      <c r="K876" s="536">
        <v>0.30509999999999998</v>
      </c>
      <c r="L876" s="535">
        <v>15.25</v>
      </c>
      <c r="M876" s="536">
        <v>0.21049999999999999</v>
      </c>
      <c r="N876" s="535">
        <v>14.74</v>
      </c>
      <c r="O876" s="536">
        <v>0.2782</v>
      </c>
      <c r="P876" s="535">
        <v>13.92</v>
      </c>
      <c r="Q876" s="536">
        <v>0.505</v>
      </c>
      <c r="R876" s="535">
        <v>14.74</v>
      </c>
    </row>
    <row r="877" spans="1:18" ht="12.75">
      <c r="A877" s="145">
        <v>105560</v>
      </c>
      <c r="B877" s="102" t="s">
        <v>22548</v>
      </c>
      <c r="C877" s="145" t="s">
        <v>7</v>
      </c>
      <c r="D877" s="535">
        <v>13.27</v>
      </c>
      <c r="E877" s="536">
        <v>0.48149999999999998</v>
      </c>
      <c r="F877" s="535">
        <v>12.17</v>
      </c>
      <c r="G877" s="536">
        <v>0.52510000000000001</v>
      </c>
      <c r="H877" s="535">
        <v>14.01</v>
      </c>
      <c r="I877" s="536">
        <v>0.26910000000000001</v>
      </c>
      <c r="J877" s="535">
        <v>12.27</v>
      </c>
      <c r="K877" s="536">
        <v>0.30730000000000002</v>
      </c>
      <c r="L877" s="535">
        <v>13.92</v>
      </c>
      <c r="M877" s="536">
        <v>0.2069</v>
      </c>
      <c r="N877" s="535">
        <v>13.45</v>
      </c>
      <c r="O877" s="536">
        <v>0.28029999999999999</v>
      </c>
      <c r="P877" s="535">
        <v>12.71</v>
      </c>
      <c r="Q877" s="536">
        <v>0.50280000000000002</v>
      </c>
      <c r="R877" s="535">
        <v>13.45</v>
      </c>
    </row>
    <row r="878" spans="1:18" ht="12.75">
      <c r="A878" s="145">
        <v>96386</v>
      </c>
      <c r="B878" s="102" t="s">
        <v>22549</v>
      </c>
      <c r="C878" s="145" t="s">
        <v>7</v>
      </c>
      <c r="D878" s="535">
        <v>7.16</v>
      </c>
      <c r="E878" s="536">
        <v>0.4763</v>
      </c>
      <c r="F878" s="535">
        <v>6.53</v>
      </c>
      <c r="G878" s="536">
        <v>0.5222</v>
      </c>
      <c r="H878" s="535">
        <v>7.39</v>
      </c>
      <c r="I878" s="536">
        <v>0.28149999999999997</v>
      </c>
      <c r="J878" s="535">
        <v>6.6</v>
      </c>
      <c r="K878" s="536">
        <v>0.31519999999999998</v>
      </c>
      <c r="L878" s="535">
        <v>7.25</v>
      </c>
      <c r="M878" s="536">
        <v>0.2</v>
      </c>
      <c r="N878" s="535">
        <v>7.09</v>
      </c>
      <c r="O878" s="536">
        <v>0.29339999999999999</v>
      </c>
      <c r="P878" s="535">
        <v>6.74</v>
      </c>
      <c r="Q878" s="536">
        <v>0.50590000000000002</v>
      </c>
      <c r="R878" s="535">
        <v>7.09</v>
      </c>
    </row>
    <row r="879" spans="1:18" ht="12.75">
      <c r="A879" s="145">
        <v>105564</v>
      </c>
      <c r="B879" s="102" t="s">
        <v>22550</v>
      </c>
      <c r="C879" s="145" t="s">
        <v>7</v>
      </c>
      <c r="D879" s="535">
        <v>6.66</v>
      </c>
      <c r="E879" s="536">
        <v>0.47599999999999998</v>
      </c>
      <c r="F879" s="535">
        <v>6.07</v>
      </c>
      <c r="G879" s="536">
        <v>0.5222</v>
      </c>
      <c r="H879" s="535">
        <v>6.87</v>
      </c>
      <c r="I879" s="536">
        <v>0.28820000000000001</v>
      </c>
      <c r="J879" s="535">
        <v>6.14</v>
      </c>
      <c r="K879" s="536">
        <v>0.32250000000000001</v>
      </c>
      <c r="L879" s="535">
        <v>6.76</v>
      </c>
      <c r="M879" s="536">
        <v>0.1923</v>
      </c>
      <c r="N879" s="535">
        <v>6.6</v>
      </c>
      <c r="O879" s="536">
        <v>0.3</v>
      </c>
      <c r="P879" s="535">
        <v>6.27</v>
      </c>
      <c r="Q879" s="536">
        <v>0.50560000000000005</v>
      </c>
      <c r="R879" s="535">
        <v>6.57</v>
      </c>
    </row>
    <row r="880" spans="1:18" ht="12.75">
      <c r="A880" s="145">
        <v>105561</v>
      </c>
      <c r="B880" s="102" t="s">
        <v>22551</v>
      </c>
      <c r="C880" s="145" t="s">
        <v>7</v>
      </c>
      <c r="D880" s="535">
        <v>8.7200000000000006</v>
      </c>
      <c r="E880" s="536">
        <v>0.49080000000000001</v>
      </c>
      <c r="F880" s="535">
        <v>7.98</v>
      </c>
      <c r="G880" s="536">
        <v>0.5363</v>
      </c>
      <c r="H880" s="535">
        <v>9.0500000000000007</v>
      </c>
      <c r="I880" s="536">
        <v>0.28399999999999997</v>
      </c>
      <c r="J880" s="535">
        <v>8.07</v>
      </c>
      <c r="K880" s="536">
        <v>0.31850000000000001</v>
      </c>
      <c r="L880" s="535">
        <v>8.92</v>
      </c>
      <c r="M880" s="536">
        <v>0.20849999999999999</v>
      </c>
      <c r="N880" s="535">
        <v>8.69</v>
      </c>
      <c r="O880" s="536">
        <v>0.29570000000000002</v>
      </c>
      <c r="P880" s="535">
        <v>8.26</v>
      </c>
      <c r="Q880" s="536">
        <v>0.51819999999999999</v>
      </c>
      <c r="R880" s="535">
        <v>8.69</v>
      </c>
    </row>
    <row r="881" spans="1:18" ht="12.75">
      <c r="A881" s="145">
        <v>96385</v>
      </c>
      <c r="B881" s="102" t="s">
        <v>22552</v>
      </c>
      <c r="C881" s="145" t="s">
        <v>7</v>
      </c>
      <c r="D881" s="535">
        <v>13.15</v>
      </c>
      <c r="E881" s="536">
        <v>0.47910000000000003</v>
      </c>
      <c r="F881" s="535">
        <v>12.05</v>
      </c>
      <c r="G881" s="536">
        <v>0.52280000000000004</v>
      </c>
      <c r="H881" s="535">
        <v>13.85</v>
      </c>
      <c r="I881" s="536">
        <v>0.26429999999999998</v>
      </c>
      <c r="J881" s="535">
        <v>12.15</v>
      </c>
      <c r="K881" s="536">
        <v>0.30120000000000002</v>
      </c>
      <c r="L881" s="535">
        <v>13.74</v>
      </c>
      <c r="M881" s="536">
        <v>0.21029999999999999</v>
      </c>
      <c r="N881" s="535">
        <v>13.31</v>
      </c>
      <c r="O881" s="536">
        <v>0.27500000000000002</v>
      </c>
      <c r="P881" s="535">
        <v>12.55</v>
      </c>
      <c r="Q881" s="536">
        <v>0.502</v>
      </c>
      <c r="R881" s="535">
        <v>13.29</v>
      </c>
    </row>
    <row r="882" spans="1:18" ht="12.75">
      <c r="A882" s="145">
        <v>105556</v>
      </c>
      <c r="B882" s="102" t="s">
        <v>22553</v>
      </c>
      <c r="C882" s="145" t="s">
        <v>7</v>
      </c>
      <c r="D882" s="535">
        <v>14.77</v>
      </c>
      <c r="E882" s="536">
        <v>0.48270000000000002</v>
      </c>
      <c r="F882" s="535">
        <v>13.53</v>
      </c>
      <c r="G882" s="536">
        <v>0.52700000000000002</v>
      </c>
      <c r="H882" s="535">
        <v>15.58</v>
      </c>
      <c r="I882" s="536">
        <v>0.26319999999999999</v>
      </c>
      <c r="J882" s="535">
        <v>13.64</v>
      </c>
      <c r="K882" s="536">
        <v>0.30059999999999998</v>
      </c>
      <c r="L882" s="535">
        <v>15.45</v>
      </c>
      <c r="M882" s="536">
        <v>0.2142</v>
      </c>
      <c r="N882" s="535">
        <v>14.95</v>
      </c>
      <c r="O882" s="536">
        <v>0.2742</v>
      </c>
      <c r="P882" s="535">
        <v>14.12</v>
      </c>
      <c r="Q882" s="536">
        <v>0.505</v>
      </c>
      <c r="R882" s="535">
        <v>14.95</v>
      </c>
    </row>
    <row r="883" spans="1:18" ht="12.75">
      <c r="A883" s="145">
        <v>105559</v>
      </c>
      <c r="B883" s="102" t="s">
        <v>22554</v>
      </c>
      <c r="C883" s="145" t="s">
        <v>7</v>
      </c>
      <c r="D883" s="535">
        <v>11.19</v>
      </c>
      <c r="E883" s="536">
        <v>0.47539999999999999</v>
      </c>
      <c r="F883" s="535">
        <v>10.23</v>
      </c>
      <c r="G883" s="536">
        <v>0.52</v>
      </c>
      <c r="H883" s="535">
        <v>11.77</v>
      </c>
      <c r="I883" s="536">
        <v>0.26590000000000003</v>
      </c>
      <c r="J883" s="535">
        <v>10.32</v>
      </c>
      <c r="K883" s="536">
        <v>0.30330000000000001</v>
      </c>
      <c r="L883" s="535">
        <v>11.68</v>
      </c>
      <c r="M883" s="536">
        <v>0.20549999999999999</v>
      </c>
      <c r="N883" s="535">
        <v>11.29</v>
      </c>
      <c r="O883" s="536">
        <v>0.2772</v>
      </c>
      <c r="P883" s="535">
        <v>10.68</v>
      </c>
      <c r="Q883" s="536">
        <v>0.49809999999999999</v>
      </c>
      <c r="R883" s="535">
        <v>11.3</v>
      </c>
    </row>
    <row r="884" spans="1:18" ht="12.75">
      <c r="A884" s="145">
        <v>105733</v>
      </c>
      <c r="B884" s="102" t="s">
        <v>22555</v>
      </c>
      <c r="C884" s="145" t="s">
        <v>7</v>
      </c>
      <c r="D884" s="535">
        <v>673.82</v>
      </c>
      <c r="E884" s="536">
        <v>2.9000000000000001E-2</v>
      </c>
      <c r="F884" s="535">
        <v>243.86</v>
      </c>
      <c r="G884" s="536">
        <v>0.08</v>
      </c>
      <c r="H884" s="535">
        <v>543.13</v>
      </c>
      <c r="I884" s="536">
        <v>2.3800000000000002E-2</v>
      </c>
      <c r="J884" s="535">
        <v>579.12</v>
      </c>
      <c r="K884" s="536">
        <v>2.52E-2</v>
      </c>
      <c r="L884" s="535">
        <v>295.35000000000002</v>
      </c>
      <c r="M884" s="536">
        <v>2.4E-2</v>
      </c>
      <c r="N884" s="535">
        <v>273.64</v>
      </c>
      <c r="O884" s="536">
        <v>4.7199999999999999E-2</v>
      </c>
      <c r="P884" s="535">
        <v>373.62</v>
      </c>
      <c r="Q884" s="536">
        <v>5.2200000000000003E-2</v>
      </c>
      <c r="R884" s="535">
        <v>308.29000000000002</v>
      </c>
    </row>
    <row r="885" spans="1:18" ht="12.75">
      <c r="A885" s="145">
        <v>105734</v>
      </c>
      <c r="B885" s="102" t="s">
        <v>22556</v>
      </c>
      <c r="C885" s="145" t="s">
        <v>7</v>
      </c>
      <c r="D885" s="535">
        <v>667.38</v>
      </c>
      <c r="E885" s="536">
        <v>2.3900000000000001E-2</v>
      </c>
      <c r="F885" s="535">
        <v>237.95</v>
      </c>
      <c r="G885" s="536">
        <v>6.7199999999999996E-2</v>
      </c>
      <c r="H885" s="535">
        <v>536.30999999999995</v>
      </c>
      <c r="I885" s="536">
        <v>1.95E-2</v>
      </c>
      <c r="J885" s="535">
        <v>573.08000000000004</v>
      </c>
      <c r="K885" s="536">
        <v>2.12E-2</v>
      </c>
      <c r="L885" s="535">
        <v>288.42</v>
      </c>
      <c r="M885" s="536">
        <v>2.0500000000000001E-2</v>
      </c>
      <c r="N885" s="535">
        <v>266.99</v>
      </c>
      <c r="O885" s="536">
        <v>3.9199999999999999E-2</v>
      </c>
      <c r="P885" s="535">
        <v>367.42</v>
      </c>
      <c r="Q885" s="536">
        <v>4.3499999999999997E-2</v>
      </c>
      <c r="R885" s="535">
        <v>301.69</v>
      </c>
    </row>
    <row r="886" spans="1:18" ht="12.75">
      <c r="A886" s="145">
        <v>105736</v>
      </c>
      <c r="B886" s="102" t="s">
        <v>22557</v>
      </c>
      <c r="C886" s="145" t="s">
        <v>7</v>
      </c>
      <c r="D886" s="535">
        <v>664.14</v>
      </c>
      <c r="E886" s="536">
        <v>2.1399999999999999E-2</v>
      </c>
      <c r="F886" s="535">
        <v>234.97</v>
      </c>
      <c r="G886" s="536">
        <v>6.0499999999999998E-2</v>
      </c>
      <c r="H886" s="535">
        <v>532.87</v>
      </c>
      <c r="I886" s="536">
        <v>1.7500000000000002E-2</v>
      </c>
      <c r="J886" s="535">
        <v>570.04999999999995</v>
      </c>
      <c r="K886" s="536">
        <v>1.9300000000000001E-2</v>
      </c>
      <c r="L886" s="535">
        <v>284.93</v>
      </c>
      <c r="M886" s="536">
        <v>1.84E-2</v>
      </c>
      <c r="N886" s="535">
        <v>263.67</v>
      </c>
      <c r="O886" s="536">
        <v>3.5299999999999998E-2</v>
      </c>
      <c r="P886" s="535">
        <v>364.3</v>
      </c>
      <c r="Q886" s="536">
        <v>3.9E-2</v>
      </c>
      <c r="R886" s="535">
        <v>298.36</v>
      </c>
    </row>
    <row r="887" spans="1:18" ht="12.75">
      <c r="A887" s="145">
        <v>105728</v>
      </c>
      <c r="B887" s="102" t="s">
        <v>22558</v>
      </c>
      <c r="C887" s="145" t="s">
        <v>7</v>
      </c>
      <c r="D887" s="535">
        <v>564.35</v>
      </c>
      <c r="E887" s="536">
        <v>3.0200000000000001E-2</v>
      </c>
      <c r="F887" s="535">
        <v>172.34</v>
      </c>
      <c r="G887" s="536">
        <v>9.8900000000000002E-2</v>
      </c>
      <c r="H887" s="535">
        <v>460.14</v>
      </c>
      <c r="I887" s="536">
        <v>2.4199999999999999E-2</v>
      </c>
      <c r="J887" s="535">
        <v>485.91</v>
      </c>
      <c r="K887" s="536">
        <v>2.6499999999999999E-2</v>
      </c>
      <c r="L887" s="535">
        <v>213.28</v>
      </c>
      <c r="M887" s="536">
        <v>2.9399999999999999E-2</v>
      </c>
      <c r="N887" s="535">
        <v>203.89</v>
      </c>
      <c r="O887" s="536">
        <v>5.4600000000000003E-2</v>
      </c>
      <c r="P887" s="535">
        <v>315.39999999999998</v>
      </c>
      <c r="Q887" s="536">
        <v>5.3999999999999999E-2</v>
      </c>
      <c r="R887" s="535">
        <v>250.12</v>
      </c>
    </row>
    <row r="888" spans="1:18" ht="12.75">
      <c r="A888" s="145">
        <v>105729</v>
      </c>
      <c r="B888" s="102" t="s">
        <v>22559</v>
      </c>
      <c r="C888" s="145" t="s">
        <v>7</v>
      </c>
      <c r="D888" s="535">
        <v>559.41</v>
      </c>
      <c r="E888" s="536">
        <v>2.5700000000000001E-2</v>
      </c>
      <c r="F888" s="535">
        <v>167.78</v>
      </c>
      <c r="G888" s="536">
        <v>8.5599999999999996E-2</v>
      </c>
      <c r="H888" s="535">
        <v>454.93</v>
      </c>
      <c r="I888" s="536">
        <v>2.0400000000000001E-2</v>
      </c>
      <c r="J888" s="535">
        <v>481.3</v>
      </c>
      <c r="K888" s="536">
        <v>2.29E-2</v>
      </c>
      <c r="L888" s="535">
        <v>207.97</v>
      </c>
      <c r="M888" s="536">
        <v>2.58E-2</v>
      </c>
      <c r="N888" s="535">
        <v>198.82</v>
      </c>
      <c r="O888" s="536">
        <v>4.6800000000000001E-2</v>
      </c>
      <c r="P888" s="535">
        <v>310.64999999999998</v>
      </c>
      <c r="Q888" s="536">
        <v>4.6199999999999998E-2</v>
      </c>
      <c r="R888" s="535">
        <v>245.07</v>
      </c>
    </row>
    <row r="889" spans="1:18" ht="12.75">
      <c r="A889" s="145">
        <v>105731</v>
      </c>
      <c r="B889" s="102" t="s">
        <v>22560</v>
      </c>
      <c r="C889" s="145" t="s">
        <v>7</v>
      </c>
      <c r="D889" s="535">
        <v>556.92999999999995</v>
      </c>
      <c r="E889" s="536">
        <v>2.3300000000000001E-2</v>
      </c>
      <c r="F889" s="535">
        <v>165.48</v>
      </c>
      <c r="G889" s="536">
        <v>7.8600000000000003E-2</v>
      </c>
      <c r="H889" s="535">
        <v>452.29</v>
      </c>
      <c r="I889" s="536">
        <v>1.8599999999999998E-2</v>
      </c>
      <c r="J889" s="535">
        <v>478.95</v>
      </c>
      <c r="K889" s="536">
        <v>2.12E-2</v>
      </c>
      <c r="L889" s="535">
        <v>205.31</v>
      </c>
      <c r="M889" s="536">
        <v>2.3599999999999999E-2</v>
      </c>
      <c r="N889" s="535">
        <v>196.26</v>
      </c>
      <c r="O889" s="536">
        <v>4.2999999999999997E-2</v>
      </c>
      <c r="P889" s="535">
        <v>308.24</v>
      </c>
      <c r="Q889" s="536">
        <v>4.2200000000000001E-2</v>
      </c>
      <c r="R889" s="535">
        <v>242.51</v>
      </c>
    </row>
    <row r="890" spans="1:18" ht="12.75">
      <c r="A890" s="145">
        <v>105738</v>
      </c>
      <c r="B890" s="102" t="s">
        <v>22561</v>
      </c>
      <c r="C890" s="145" t="s">
        <v>7</v>
      </c>
      <c r="D890" s="535">
        <v>819.88</v>
      </c>
      <c r="E890" s="536">
        <v>2.0500000000000001E-2</v>
      </c>
      <c r="F890" s="535">
        <v>332.71</v>
      </c>
      <c r="G890" s="536">
        <v>5.0599999999999999E-2</v>
      </c>
      <c r="H890" s="535">
        <v>652.22</v>
      </c>
      <c r="I890" s="536">
        <v>1.6899999999999998E-2</v>
      </c>
      <c r="J890" s="535">
        <v>702.46</v>
      </c>
      <c r="K890" s="536">
        <v>1.7999999999999999E-2</v>
      </c>
      <c r="L890" s="535">
        <v>397.21</v>
      </c>
      <c r="M890" s="536">
        <v>1.49E-2</v>
      </c>
      <c r="N890" s="535">
        <v>359.87</v>
      </c>
      <c r="O890" s="536">
        <v>3.0599999999999999E-2</v>
      </c>
      <c r="P890" s="535">
        <v>448.53</v>
      </c>
      <c r="Q890" s="536">
        <v>3.7499999999999999E-2</v>
      </c>
      <c r="R890" s="535">
        <v>381.21</v>
      </c>
    </row>
    <row r="891" spans="1:18" ht="12.75">
      <c r="A891" s="145">
        <v>105739</v>
      </c>
      <c r="B891" s="102" t="s">
        <v>22562</v>
      </c>
      <c r="C891" s="145" t="s">
        <v>7</v>
      </c>
      <c r="D891" s="535">
        <v>815.04</v>
      </c>
      <c r="E891" s="536">
        <v>1.7399999999999999E-2</v>
      </c>
      <c r="F891" s="535">
        <v>328.24</v>
      </c>
      <c r="G891" s="536">
        <v>4.3299999999999998E-2</v>
      </c>
      <c r="H891" s="535">
        <v>647.1</v>
      </c>
      <c r="I891" s="536">
        <v>1.43E-2</v>
      </c>
      <c r="J891" s="535">
        <v>697.95</v>
      </c>
      <c r="K891" s="536">
        <v>1.5599999999999999E-2</v>
      </c>
      <c r="L891" s="535">
        <v>391.99</v>
      </c>
      <c r="M891" s="536">
        <v>1.2800000000000001E-2</v>
      </c>
      <c r="N891" s="535">
        <v>354.91</v>
      </c>
      <c r="O891" s="536">
        <v>2.5999999999999999E-2</v>
      </c>
      <c r="P891" s="535">
        <v>443.87</v>
      </c>
      <c r="Q891" s="536">
        <v>3.2000000000000001E-2</v>
      </c>
      <c r="R891" s="535">
        <v>376.26</v>
      </c>
    </row>
    <row r="892" spans="1:18" ht="12.75">
      <c r="A892" s="145">
        <v>105741</v>
      </c>
      <c r="B892" s="102" t="s">
        <v>22563</v>
      </c>
      <c r="C892" s="145" t="s">
        <v>7</v>
      </c>
      <c r="D892" s="535">
        <v>812.51</v>
      </c>
      <c r="E892" s="536">
        <v>1.5800000000000002E-2</v>
      </c>
      <c r="F892" s="535">
        <v>325.88</v>
      </c>
      <c r="G892" s="536">
        <v>3.9300000000000002E-2</v>
      </c>
      <c r="H892" s="535">
        <v>644.4</v>
      </c>
      <c r="I892" s="536">
        <v>1.29E-2</v>
      </c>
      <c r="J892" s="535">
        <v>695.55</v>
      </c>
      <c r="K892" s="536">
        <v>1.43E-2</v>
      </c>
      <c r="L892" s="535">
        <v>389.28</v>
      </c>
      <c r="M892" s="536">
        <v>1.15E-2</v>
      </c>
      <c r="N892" s="535">
        <v>352.3</v>
      </c>
      <c r="O892" s="536">
        <v>2.3599999999999999E-2</v>
      </c>
      <c r="P892" s="535">
        <v>441.42</v>
      </c>
      <c r="Q892" s="536">
        <v>2.9000000000000001E-2</v>
      </c>
      <c r="R892" s="535">
        <v>373.66</v>
      </c>
    </row>
    <row r="893" spans="1:18" ht="12.75">
      <c r="A893" s="145">
        <v>105750</v>
      </c>
      <c r="B893" s="102" t="s">
        <v>22564</v>
      </c>
      <c r="C893" s="145" t="s">
        <v>7</v>
      </c>
      <c r="D893" s="535">
        <v>499.4</v>
      </c>
      <c r="E893" s="536">
        <v>4.2200000000000001E-2</v>
      </c>
      <c r="F893" s="535">
        <v>158.38999999999999</v>
      </c>
      <c r="G893" s="536">
        <v>0.13289999999999999</v>
      </c>
      <c r="H893" s="535">
        <v>410.14</v>
      </c>
      <c r="I893" s="536">
        <v>3.1600000000000003E-2</v>
      </c>
      <c r="J893" s="535">
        <v>430.12</v>
      </c>
      <c r="K893" s="536">
        <v>3.0200000000000001E-2</v>
      </c>
      <c r="L893" s="535">
        <v>196.25</v>
      </c>
      <c r="M893" s="536">
        <v>4.1200000000000001E-2</v>
      </c>
      <c r="N893" s="535">
        <v>187.2</v>
      </c>
      <c r="O893" s="536">
        <v>6.93E-2</v>
      </c>
      <c r="P893" s="535">
        <v>283.16000000000003</v>
      </c>
      <c r="Q893" s="536">
        <v>7.4300000000000005E-2</v>
      </c>
      <c r="R893" s="535">
        <v>227.87</v>
      </c>
    </row>
    <row r="894" spans="1:18" ht="12.75">
      <c r="A894" s="145">
        <v>105751</v>
      </c>
      <c r="B894" s="102" t="s">
        <v>22565</v>
      </c>
      <c r="C894" s="145" t="s">
        <v>7</v>
      </c>
      <c r="D894" s="535">
        <v>496.83</v>
      </c>
      <c r="E894" s="536">
        <v>3.9800000000000002E-2</v>
      </c>
      <c r="F894" s="535">
        <v>156.1</v>
      </c>
      <c r="G894" s="536">
        <v>0.1268</v>
      </c>
      <c r="H894" s="535">
        <v>407.47</v>
      </c>
      <c r="I894" s="536">
        <v>2.9700000000000001E-2</v>
      </c>
      <c r="J894" s="535">
        <v>427.8</v>
      </c>
      <c r="K894" s="536">
        <v>2.8299999999999999E-2</v>
      </c>
      <c r="L894" s="535">
        <v>193.61</v>
      </c>
      <c r="M894" s="536">
        <v>3.9600000000000003E-2</v>
      </c>
      <c r="N894" s="535">
        <v>184.66</v>
      </c>
      <c r="O894" s="536">
        <v>6.5600000000000006E-2</v>
      </c>
      <c r="P894" s="535">
        <v>280.77</v>
      </c>
      <c r="Q894" s="536">
        <v>7.0499999999999993E-2</v>
      </c>
      <c r="R894" s="535">
        <v>225.3</v>
      </c>
    </row>
    <row r="895" spans="1:18" ht="12.75">
      <c r="A895" s="145">
        <v>105753</v>
      </c>
      <c r="B895" s="102" t="s">
        <v>22566</v>
      </c>
      <c r="C895" s="145" t="s">
        <v>7</v>
      </c>
      <c r="D895" s="535">
        <v>494.53</v>
      </c>
      <c r="E895" s="536">
        <v>3.7600000000000001E-2</v>
      </c>
      <c r="F895" s="535">
        <v>154.03</v>
      </c>
      <c r="G895" s="536">
        <v>0.1208</v>
      </c>
      <c r="H895" s="535">
        <v>405.04</v>
      </c>
      <c r="I895" s="536">
        <v>2.8000000000000001E-2</v>
      </c>
      <c r="J895" s="535">
        <v>425.69</v>
      </c>
      <c r="K895" s="536">
        <v>2.6700000000000002E-2</v>
      </c>
      <c r="L895" s="535">
        <v>191.17</v>
      </c>
      <c r="M895" s="536">
        <v>3.7999999999999999E-2</v>
      </c>
      <c r="N895" s="535">
        <v>182.35</v>
      </c>
      <c r="O895" s="536">
        <v>6.2199999999999998E-2</v>
      </c>
      <c r="P895" s="535">
        <v>278.58999999999997</v>
      </c>
      <c r="Q895" s="536">
        <v>6.6799999999999998E-2</v>
      </c>
      <c r="R895" s="535">
        <v>222.94</v>
      </c>
    </row>
    <row r="896" spans="1:18" ht="12.75">
      <c r="A896" s="145">
        <v>105755</v>
      </c>
      <c r="B896" s="102" t="s">
        <v>22567</v>
      </c>
      <c r="C896" s="145" t="s">
        <v>7</v>
      </c>
      <c r="D896" s="535">
        <v>492.32</v>
      </c>
      <c r="E896" s="536">
        <v>3.5499999999999997E-2</v>
      </c>
      <c r="F896" s="535">
        <v>152.05000000000001</v>
      </c>
      <c r="G896" s="536">
        <v>0.115</v>
      </c>
      <c r="H896" s="535">
        <v>402.7</v>
      </c>
      <c r="I896" s="536">
        <v>2.64E-2</v>
      </c>
      <c r="J896" s="535">
        <v>423.7</v>
      </c>
      <c r="K896" s="536">
        <v>2.5100000000000001E-2</v>
      </c>
      <c r="L896" s="535">
        <v>188.82</v>
      </c>
      <c r="M896" s="536">
        <v>3.6299999999999999E-2</v>
      </c>
      <c r="N896" s="535">
        <v>180.13</v>
      </c>
      <c r="O896" s="536">
        <v>5.8999999999999997E-2</v>
      </c>
      <c r="P896" s="535">
        <v>276.52</v>
      </c>
      <c r="Q896" s="536">
        <v>6.3299999999999995E-2</v>
      </c>
      <c r="R896" s="535">
        <v>220.68</v>
      </c>
    </row>
    <row r="897" spans="1:18" ht="12.75">
      <c r="A897" s="145">
        <v>105743</v>
      </c>
      <c r="B897" s="102" t="s">
        <v>22568</v>
      </c>
      <c r="C897" s="145" t="s">
        <v>7</v>
      </c>
      <c r="D897" s="535">
        <v>387.05</v>
      </c>
      <c r="E897" s="536">
        <v>3.5299999999999998E-2</v>
      </c>
      <c r="F897" s="535">
        <v>119.49</v>
      </c>
      <c r="G897" s="536">
        <v>0.1142</v>
      </c>
      <c r="H897" s="535">
        <v>316.05</v>
      </c>
      <c r="I897" s="536">
        <v>4.3200000000000002E-2</v>
      </c>
      <c r="J897" s="535">
        <v>333.61</v>
      </c>
      <c r="K897" s="536">
        <v>4.0899999999999999E-2</v>
      </c>
      <c r="L897" s="535">
        <v>148.85</v>
      </c>
      <c r="M897" s="536">
        <v>0</v>
      </c>
      <c r="N897" s="535">
        <v>141.93</v>
      </c>
      <c r="O897" s="536">
        <v>9.6199999999999994E-2</v>
      </c>
      <c r="P897" s="535">
        <v>217.28</v>
      </c>
      <c r="Q897" s="536">
        <v>6.2799999999999995E-2</v>
      </c>
      <c r="R897" s="535">
        <v>173.35</v>
      </c>
    </row>
    <row r="898" spans="1:18" ht="12.75">
      <c r="A898" s="145">
        <v>105744</v>
      </c>
      <c r="B898" s="102" t="s">
        <v>22569</v>
      </c>
      <c r="C898" s="145" t="s">
        <v>7</v>
      </c>
      <c r="D898" s="535">
        <v>384.66</v>
      </c>
      <c r="E898" s="536">
        <v>3.2300000000000002E-2</v>
      </c>
      <c r="F898" s="535">
        <v>117.38</v>
      </c>
      <c r="G898" s="536">
        <v>0.10580000000000001</v>
      </c>
      <c r="H898" s="535">
        <v>313.55</v>
      </c>
      <c r="I898" s="536">
        <v>3.9600000000000003E-2</v>
      </c>
      <c r="J898" s="535">
        <v>331.38</v>
      </c>
      <c r="K898" s="536">
        <v>3.7499999999999999E-2</v>
      </c>
      <c r="L898" s="535">
        <v>146.26</v>
      </c>
      <c r="M898" s="536">
        <v>0</v>
      </c>
      <c r="N898" s="535">
        <v>139.52000000000001</v>
      </c>
      <c r="O898" s="536">
        <v>8.8999999999999996E-2</v>
      </c>
      <c r="P898" s="535">
        <v>215.03</v>
      </c>
      <c r="Q898" s="536">
        <v>5.7799999999999997E-2</v>
      </c>
      <c r="R898" s="535">
        <v>170.92</v>
      </c>
    </row>
    <row r="899" spans="1:18" ht="12.75">
      <c r="A899" s="145">
        <v>105746</v>
      </c>
      <c r="B899" s="102" t="s">
        <v>22570</v>
      </c>
      <c r="C899" s="145" t="s">
        <v>7</v>
      </c>
      <c r="D899" s="535">
        <v>382.25</v>
      </c>
      <c r="E899" s="536">
        <v>2.93E-2</v>
      </c>
      <c r="F899" s="535">
        <v>115.26</v>
      </c>
      <c r="G899" s="536">
        <v>9.7100000000000006E-2</v>
      </c>
      <c r="H899" s="535">
        <v>311.05</v>
      </c>
      <c r="I899" s="536">
        <v>3.5999999999999997E-2</v>
      </c>
      <c r="J899" s="535">
        <v>329.17</v>
      </c>
      <c r="K899" s="536">
        <v>3.4000000000000002E-2</v>
      </c>
      <c r="L899" s="535">
        <v>143.69999999999999</v>
      </c>
      <c r="M899" s="536">
        <v>0</v>
      </c>
      <c r="N899" s="535">
        <v>137.08000000000001</v>
      </c>
      <c r="O899" s="536">
        <v>8.1600000000000006E-2</v>
      </c>
      <c r="P899" s="535">
        <v>212.79</v>
      </c>
      <c r="Q899" s="536">
        <v>5.2600000000000001E-2</v>
      </c>
      <c r="R899" s="535">
        <v>168.48</v>
      </c>
    </row>
    <row r="900" spans="1:18" ht="12.75">
      <c r="A900" s="145">
        <v>105748</v>
      </c>
      <c r="B900" s="102" t="s">
        <v>22571</v>
      </c>
      <c r="C900" s="145" t="s">
        <v>7</v>
      </c>
      <c r="D900" s="535">
        <v>379.84</v>
      </c>
      <c r="E900" s="536">
        <v>2.6200000000000001E-2</v>
      </c>
      <c r="F900" s="535">
        <v>113.13</v>
      </c>
      <c r="G900" s="536">
        <v>8.7999999999999995E-2</v>
      </c>
      <c r="H900" s="535">
        <v>308.54000000000002</v>
      </c>
      <c r="I900" s="536">
        <v>3.2300000000000002E-2</v>
      </c>
      <c r="J900" s="535">
        <v>326.91000000000003</v>
      </c>
      <c r="K900" s="536">
        <v>3.0499999999999999E-2</v>
      </c>
      <c r="L900" s="535">
        <v>141.09</v>
      </c>
      <c r="M900" s="536">
        <v>0</v>
      </c>
      <c r="N900" s="535">
        <v>134.65</v>
      </c>
      <c r="O900" s="536">
        <v>7.3999999999999996E-2</v>
      </c>
      <c r="P900" s="535">
        <v>210.52</v>
      </c>
      <c r="Q900" s="536">
        <v>4.7300000000000002E-2</v>
      </c>
      <c r="R900" s="535">
        <v>166.02</v>
      </c>
    </row>
    <row r="901" spans="1:18" ht="12.75">
      <c r="A901" s="145">
        <v>105660</v>
      </c>
      <c r="B901" s="102" t="s">
        <v>22572</v>
      </c>
      <c r="C901" s="145" t="s">
        <v>7</v>
      </c>
      <c r="D901" s="535">
        <v>444.19</v>
      </c>
      <c r="E901" s="536">
        <v>4.58E-2</v>
      </c>
      <c r="F901" s="535">
        <v>188.67</v>
      </c>
      <c r="G901" s="536">
        <v>0.10780000000000001</v>
      </c>
      <c r="H901" s="535">
        <v>361.28</v>
      </c>
      <c r="I901" s="536">
        <v>4.07E-2</v>
      </c>
      <c r="J901" s="535">
        <v>382.95</v>
      </c>
      <c r="K901" s="536">
        <v>3.8399999999999997E-2</v>
      </c>
      <c r="L901" s="535">
        <v>225.81</v>
      </c>
      <c r="M901" s="536">
        <v>2.7300000000000001E-2</v>
      </c>
      <c r="N901" s="535">
        <v>206.7</v>
      </c>
      <c r="O901" s="536">
        <v>7.1099999999999997E-2</v>
      </c>
      <c r="P901" s="535">
        <v>253.96</v>
      </c>
      <c r="Q901" s="536">
        <v>8.0100000000000005E-2</v>
      </c>
      <c r="R901" s="535">
        <v>220.49</v>
      </c>
    </row>
    <row r="902" spans="1:18" ht="12.75">
      <c r="A902" s="145">
        <v>105663</v>
      </c>
      <c r="B902" s="102" t="s">
        <v>22573</v>
      </c>
      <c r="C902" s="145" t="s">
        <v>7</v>
      </c>
      <c r="D902" s="535">
        <v>433.73</v>
      </c>
      <c r="E902" s="536">
        <v>3.5900000000000001E-2</v>
      </c>
      <c r="F902" s="535">
        <v>179.25</v>
      </c>
      <c r="G902" s="536">
        <v>8.6800000000000002E-2</v>
      </c>
      <c r="H902" s="535">
        <v>350.07</v>
      </c>
      <c r="I902" s="536">
        <v>3.2099999999999997E-2</v>
      </c>
      <c r="J902" s="535">
        <v>373.2</v>
      </c>
      <c r="K902" s="536">
        <v>3.0099999999999998E-2</v>
      </c>
      <c r="L902" s="535">
        <v>214.64</v>
      </c>
      <c r="M902" s="536">
        <v>2.1899999999999999E-2</v>
      </c>
      <c r="N902" s="535">
        <v>196.03</v>
      </c>
      <c r="O902" s="536">
        <v>5.74E-2</v>
      </c>
      <c r="P902" s="535">
        <v>243.92</v>
      </c>
      <c r="Q902" s="536">
        <v>6.3799999999999996E-2</v>
      </c>
      <c r="R902" s="535">
        <v>209.57</v>
      </c>
    </row>
    <row r="903" spans="1:18" ht="12.75">
      <c r="A903" s="145">
        <v>105669</v>
      </c>
      <c r="B903" s="102" t="s">
        <v>22574</v>
      </c>
      <c r="C903" s="145" t="s">
        <v>7</v>
      </c>
      <c r="D903" s="535">
        <v>428.49</v>
      </c>
      <c r="E903" s="536">
        <v>3.0700000000000002E-2</v>
      </c>
      <c r="F903" s="535">
        <v>174.51</v>
      </c>
      <c r="G903" s="536">
        <v>7.5300000000000006E-2</v>
      </c>
      <c r="H903" s="535">
        <v>344.44</v>
      </c>
      <c r="I903" s="536">
        <v>2.7799999999999998E-2</v>
      </c>
      <c r="J903" s="535">
        <v>368.32</v>
      </c>
      <c r="K903" s="536">
        <v>2.5999999999999999E-2</v>
      </c>
      <c r="L903" s="535">
        <v>209.04</v>
      </c>
      <c r="M903" s="536">
        <v>1.8800000000000001E-2</v>
      </c>
      <c r="N903" s="535">
        <v>190.67</v>
      </c>
      <c r="O903" s="536">
        <v>5.0099999999999999E-2</v>
      </c>
      <c r="P903" s="535">
        <v>238.86</v>
      </c>
      <c r="Q903" s="536">
        <v>5.5E-2</v>
      </c>
      <c r="R903" s="535">
        <v>204.09</v>
      </c>
    </row>
    <row r="904" spans="1:18" ht="12.75">
      <c r="A904" s="145">
        <v>105642</v>
      </c>
      <c r="B904" s="102" t="s">
        <v>22575</v>
      </c>
      <c r="C904" s="145" t="s">
        <v>7</v>
      </c>
      <c r="D904" s="535">
        <v>565.05999999999995</v>
      </c>
      <c r="E904" s="536">
        <v>0.03</v>
      </c>
      <c r="F904" s="535">
        <v>210.18</v>
      </c>
      <c r="G904" s="536">
        <v>8.0799999999999997E-2</v>
      </c>
      <c r="H904" s="535">
        <v>455.15</v>
      </c>
      <c r="I904" s="536">
        <v>2.4500000000000001E-2</v>
      </c>
      <c r="J904" s="535">
        <v>485.56</v>
      </c>
      <c r="K904" s="536">
        <v>2.64E-2</v>
      </c>
      <c r="L904" s="535">
        <v>253.74</v>
      </c>
      <c r="M904" s="536">
        <v>2.47E-2</v>
      </c>
      <c r="N904" s="535">
        <v>234.2</v>
      </c>
      <c r="O904" s="536">
        <v>4.7600000000000003E-2</v>
      </c>
      <c r="P904" s="535">
        <v>313.70999999999998</v>
      </c>
      <c r="Q904" s="536">
        <v>5.4100000000000002E-2</v>
      </c>
      <c r="R904" s="535">
        <v>260.81</v>
      </c>
    </row>
    <row r="905" spans="1:18" ht="12.75">
      <c r="A905" s="145">
        <v>105648</v>
      </c>
      <c r="B905" s="102" t="s">
        <v>22576</v>
      </c>
      <c r="C905" s="145" t="s">
        <v>7</v>
      </c>
      <c r="D905" s="535">
        <v>560.12</v>
      </c>
      <c r="E905" s="536">
        <v>2.5499999999999998E-2</v>
      </c>
      <c r="F905" s="535">
        <v>205.62</v>
      </c>
      <c r="G905" s="536">
        <v>6.9500000000000006E-2</v>
      </c>
      <c r="H905" s="535">
        <v>449.94</v>
      </c>
      <c r="I905" s="536">
        <v>2.07E-2</v>
      </c>
      <c r="J905" s="535">
        <v>480.95</v>
      </c>
      <c r="K905" s="536">
        <v>2.2800000000000001E-2</v>
      </c>
      <c r="L905" s="535">
        <v>248.43</v>
      </c>
      <c r="M905" s="536">
        <v>2.1600000000000001E-2</v>
      </c>
      <c r="N905" s="535">
        <v>229.13</v>
      </c>
      <c r="O905" s="536">
        <v>4.0599999999999997E-2</v>
      </c>
      <c r="P905" s="535">
        <v>308.95999999999998</v>
      </c>
      <c r="Q905" s="536">
        <v>4.6300000000000001E-2</v>
      </c>
      <c r="R905" s="535">
        <v>255.76</v>
      </c>
    </row>
    <row r="906" spans="1:18" ht="12.75">
      <c r="A906" s="145">
        <v>105654</v>
      </c>
      <c r="B906" s="102" t="s">
        <v>22577</v>
      </c>
      <c r="C906" s="145" t="s">
        <v>7</v>
      </c>
      <c r="D906" s="535">
        <v>557.64</v>
      </c>
      <c r="E906" s="536">
        <v>2.3199999999999998E-2</v>
      </c>
      <c r="F906" s="535">
        <v>203.32</v>
      </c>
      <c r="G906" s="536">
        <v>6.3600000000000004E-2</v>
      </c>
      <c r="H906" s="535">
        <v>447.3</v>
      </c>
      <c r="I906" s="536">
        <v>1.8800000000000001E-2</v>
      </c>
      <c r="J906" s="535">
        <v>478.6</v>
      </c>
      <c r="K906" s="536">
        <v>2.1100000000000001E-2</v>
      </c>
      <c r="L906" s="535">
        <v>245.77</v>
      </c>
      <c r="M906" s="536">
        <v>1.9699999999999999E-2</v>
      </c>
      <c r="N906" s="535">
        <v>226.57</v>
      </c>
      <c r="O906" s="536">
        <v>3.7199999999999997E-2</v>
      </c>
      <c r="P906" s="535">
        <v>306.55</v>
      </c>
      <c r="Q906" s="536">
        <v>4.2200000000000001E-2</v>
      </c>
      <c r="R906" s="535">
        <v>253.2</v>
      </c>
    </row>
    <row r="907" spans="1:18" ht="12.75">
      <c r="A907" s="145">
        <v>105661</v>
      </c>
      <c r="B907" s="102" t="s">
        <v>22578</v>
      </c>
      <c r="C907" s="145" t="s">
        <v>7</v>
      </c>
      <c r="D907" s="535">
        <v>496.05</v>
      </c>
      <c r="E907" s="536">
        <v>4.1000000000000002E-2</v>
      </c>
      <c r="F907" s="535">
        <v>222.06</v>
      </c>
      <c r="G907" s="536">
        <v>9.1600000000000001E-2</v>
      </c>
      <c r="H907" s="535">
        <v>399.89</v>
      </c>
      <c r="I907" s="536">
        <v>3.6700000000000003E-2</v>
      </c>
      <c r="J907" s="535">
        <v>426.9</v>
      </c>
      <c r="K907" s="536">
        <v>3.44E-2</v>
      </c>
      <c r="L907" s="535">
        <v>264.04000000000002</v>
      </c>
      <c r="M907" s="536">
        <v>2.3400000000000001E-2</v>
      </c>
      <c r="N907" s="535">
        <v>238.9</v>
      </c>
      <c r="O907" s="536">
        <v>6.1499999999999999E-2</v>
      </c>
      <c r="P907" s="535">
        <v>280.57</v>
      </c>
      <c r="Q907" s="536">
        <v>7.2499999999999995E-2</v>
      </c>
      <c r="R907" s="535">
        <v>246.96</v>
      </c>
    </row>
    <row r="908" spans="1:18" ht="12.75">
      <c r="A908" s="145">
        <v>105664</v>
      </c>
      <c r="B908" s="102" t="s">
        <v>22579</v>
      </c>
      <c r="C908" s="145" t="s">
        <v>7</v>
      </c>
      <c r="D908" s="535">
        <v>485.59</v>
      </c>
      <c r="E908" s="536">
        <v>3.2000000000000001E-2</v>
      </c>
      <c r="F908" s="535">
        <v>212.64</v>
      </c>
      <c r="G908" s="536">
        <v>7.3200000000000001E-2</v>
      </c>
      <c r="H908" s="535">
        <v>388.68</v>
      </c>
      <c r="I908" s="536">
        <v>2.8899999999999999E-2</v>
      </c>
      <c r="J908" s="535">
        <v>417.15</v>
      </c>
      <c r="K908" s="536">
        <v>2.7E-2</v>
      </c>
      <c r="L908" s="535">
        <v>252.87</v>
      </c>
      <c r="M908" s="536">
        <v>1.8599999999999998E-2</v>
      </c>
      <c r="N908" s="535">
        <v>228.23</v>
      </c>
      <c r="O908" s="536">
        <v>4.9299999999999997E-2</v>
      </c>
      <c r="P908" s="535">
        <v>270.52999999999997</v>
      </c>
      <c r="Q908" s="536">
        <v>5.7500000000000002E-2</v>
      </c>
      <c r="R908" s="535">
        <v>236.04</v>
      </c>
    </row>
    <row r="909" spans="1:18" ht="12.75">
      <c r="A909" s="145">
        <v>105670</v>
      </c>
      <c r="B909" s="102" t="s">
        <v>22580</v>
      </c>
      <c r="C909" s="145" t="s">
        <v>7</v>
      </c>
      <c r="D909" s="535">
        <v>480.35</v>
      </c>
      <c r="E909" s="536">
        <v>2.7400000000000001E-2</v>
      </c>
      <c r="F909" s="535">
        <v>207.9</v>
      </c>
      <c r="G909" s="536">
        <v>6.3200000000000006E-2</v>
      </c>
      <c r="H909" s="535">
        <v>383.05</v>
      </c>
      <c r="I909" s="536">
        <v>2.5000000000000001E-2</v>
      </c>
      <c r="J909" s="535">
        <v>412.27</v>
      </c>
      <c r="K909" s="536">
        <v>2.3199999999999998E-2</v>
      </c>
      <c r="L909" s="535">
        <v>247.27</v>
      </c>
      <c r="M909" s="536">
        <v>1.5900000000000001E-2</v>
      </c>
      <c r="N909" s="535">
        <v>222.87</v>
      </c>
      <c r="O909" s="536">
        <v>4.2900000000000001E-2</v>
      </c>
      <c r="P909" s="535">
        <v>265.47000000000003</v>
      </c>
      <c r="Q909" s="536">
        <v>4.9500000000000002E-2</v>
      </c>
      <c r="R909" s="535">
        <v>230.56</v>
      </c>
    </row>
    <row r="910" spans="1:18" ht="12.75">
      <c r="A910" s="145">
        <v>105643</v>
      </c>
      <c r="B910" s="102" t="s">
        <v>22581</v>
      </c>
      <c r="C910" s="145" t="s">
        <v>7</v>
      </c>
      <c r="D910" s="535">
        <v>611.75</v>
      </c>
      <c r="E910" s="536">
        <v>2.7699999999999999E-2</v>
      </c>
      <c r="F910" s="535">
        <v>241.44</v>
      </c>
      <c r="G910" s="536">
        <v>7.0300000000000001E-2</v>
      </c>
      <c r="H910" s="535">
        <v>489.73</v>
      </c>
      <c r="I910" s="536">
        <v>2.2700000000000001E-2</v>
      </c>
      <c r="J910" s="535">
        <v>525.08000000000004</v>
      </c>
      <c r="K910" s="536">
        <v>2.4400000000000002E-2</v>
      </c>
      <c r="L910" s="535">
        <v>289.45</v>
      </c>
      <c r="M910" s="536">
        <v>2.1700000000000001E-2</v>
      </c>
      <c r="N910" s="535">
        <v>264.14999999999998</v>
      </c>
      <c r="O910" s="536">
        <v>4.2200000000000001E-2</v>
      </c>
      <c r="P910" s="535">
        <v>337.59</v>
      </c>
      <c r="Q910" s="536">
        <v>5.0299999999999997E-2</v>
      </c>
      <c r="R910" s="535">
        <v>284.95999999999998</v>
      </c>
    </row>
    <row r="911" spans="1:18" ht="12.75">
      <c r="A911" s="145">
        <v>105649</v>
      </c>
      <c r="B911" s="102" t="s">
        <v>22582</v>
      </c>
      <c r="C911" s="145" t="s">
        <v>7</v>
      </c>
      <c r="D911" s="535">
        <v>606.80999999999995</v>
      </c>
      <c r="E911" s="536">
        <v>2.35E-2</v>
      </c>
      <c r="F911" s="535">
        <v>236.88</v>
      </c>
      <c r="G911" s="536">
        <v>6.0299999999999999E-2</v>
      </c>
      <c r="H911" s="535">
        <v>484.52</v>
      </c>
      <c r="I911" s="536">
        <v>1.9199999999999998E-2</v>
      </c>
      <c r="J911" s="535">
        <v>520.47</v>
      </c>
      <c r="K911" s="536">
        <v>2.1100000000000001E-2</v>
      </c>
      <c r="L911" s="535">
        <v>284.14</v>
      </c>
      <c r="M911" s="536">
        <v>1.89E-2</v>
      </c>
      <c r="N911" s="535">
        <v>259.08</v>
      </c>
      <c r="O911" s="536">
        <v>3.5900000000000001E-2</v>
      </c>
      <c r="P911" s="535">
        <v>332.84</v>
      </c>
      <c r="Q911" s="536">
        <v>4.2900000000000001E-2</v>
      </c>
      <c r="R911" s="535">
        <v>279.91000000000003</v>
      </c>
    </row>
    <row r="912" spans="1:18" ht="12.75">
      <c r="A912" s="145">
        <v>105655</v>
      </c>
      <c r="B912" s="102" t="s">
        <v>22583</v>
      </c>
      <c r="C912" s="145" t="s">
        <v>7</v>
      </c>
      <c r="D912" s="535">
        <v>604.33000000000004</v>
      </c>
      <c r="E912" s="536">
        <v>2.1399999999999999E-2</v>
      </c>
      <c r="F912" s="535">
        <v>234.58</v>
      </c>
      <c r="G912" s="536">
        <v>5.5100000000000003E-2</v>
      </c>
      <c r="H912" s="535">
        <v>481.88</v>
      </c>
      <c r="I912" s="536">
        <v>1.7500000000000002E-2</v>
      </c>
      <c r="J912" s="535">
        <v>518.12</v>
      </c>
      <c r="K912" s="536">
        <v>1.95E-2</v>
      </c>
      <c r="L912" s="535">
        <v>281.48</v>
      </c>
      <c r="M912" s="536">
        <v>1.72E-2</v>
      </c>
      <c r="N912" s="535">
        <v>256.52</v>
      </c>
      <c r="O912" s="536">
        <v>3.2899999999999999E-2</v>
      </c>
      <c r="P912" s="535">
        <v>330.43</v>
      </c>
      <c r="Q912" s="536">
        <v>3.9100000000000003E-2</v>
      </c>
      <c r="R912" s="535">
        <v>277.35000000000002</v>
      </c>
    </row>
    <row r="913" spans="1:18" ht="12.75">
      <c r="A913" s="145">
        <v>105662</v>
      </c>
      <c r="B913" s="102" t="s">
        <v>22584</v>
      </c>
      <c r="C913" s="145" t="s">
        <v>7</v>
      </c>
      <c r="D913" s="535">
        <v>547.15</v>
      </c>
      <c r="E913" s="536">
        <v>3.7199999999999997E-2</v>
      </c>
      <c r="F913" s="535">
        <v>254.99</v>
      </c>
      <c r="G913" s="536">
        <v>7.9699999999999993E-2</v>
      </c>
      <c r="H913" s="535">
        <v>437.93</v>
      </c>
      <c r="I913" s="536">
        <v>3.3500000000000002E-2</v>
      </c>
      <c r="J913" s="535">
        <v>470.21</v>
      </c>
      <c r="K913" s="536">
        <v>3.1199999999999999E-2</v>
      </c>
      <c r="L913" s="535">
        <v>301.75</v>
      </c>
      <c r="M913" s="536">
        <v>2.0400000000000001E-2</v>
      </c>
      <c r="N913" s="535">
        <v>270.66000000000003</v>
      </c>
      <c r="O913" s="536">
        <v>5.4300000000000001E-2</v>
      </c>
      <c r="P913" s="535">
        <v>306.79000000000002</v>
      </c>
      <c r="Q913" s="536">
        <v>6.6299999999999998E-2</v>
      </c>
      <c r="R913" s="535">
        <v>273.06</v>
      </c>
    </row>
    <row r="914" spans="1:18" ht="12.75">
      <c r="A914" s="145">
        <v>105665</v>
      </c>
      <c r="B914" s="102" t="s">
        <v>22585</v>
      </c>
      <c r="C914" s="145" t="s">
        <v>7</v>
      </c>
      <c r="D914" s="535">
        <v>536.69000000000005</v>
      </c>
      <c r="E914" s="536">
        <v>2.9000000000000001E-2</v>
      </c>
      <c r="F914" s="535">
        <v>245.57</v>
      </c>
      <c r="G914" s="536">
        <v>6.3399999999999998E-2</v>
      </c>
      <c r="H914" s="535">
        <v>426.72</v>
      </c>
      <c r="I914" s="536">
        <v>2.64E-2</v>
      </c>
      <c r="J914" s="535">
        <v>460.46</v>
      </c>
      <c r="K914" s="536">
        <v>2.4400000000000002E-2</v>
      </c>
      <c r="L914" s="535">
        <v>290.58</v>
      </c>
      <c r="M914" s="536">
        <v>1.6199999999999999E-2</v>
      </c>
      <c r="N914" s="535">
        <v>259.99</v>
      </c>
      <c r="O914" s="536">
        <v>4.3299999999999998E-2</v>
      </c>
      <c r="P914" s="535">
        <v>296.75</v>
      </c>
      <c r="Q914" s="536">
        <v>5.2400000000000002E-2</v>
      </c>
      <c r="R914" s="535">
        <v>262.14</v>
      </c>
    </row>
    <row r="915" spans="1:18" ht="12.75">
      <c r="A915" s="145">
        <v>105671</v>
      </c>
      <c r="B915" s="102" t="s">
        <v>22586</v>
      </c>
      <c r="C915" s="145" t="s">
        <v>7</v>
      </c>
      <c r="D915" s="535">
        <v>531.45000000000005</v>
      </c>
      <c r="E915" s="536">
        <v>2.47E-2</v>
      </c>
      <c r="F915" s="535">
        <v>240.83</v>
      </c>
      <c r="G915" s="536">
        <v>5.4600000000000003E-2</v>
      </c>
      <c r="H915" s="535">
        <v>421.09</v>
      </c>
      <c r="I915" s="536">
        <v>2.2700000000000001E-2</v>
      </c>
      <c r="J915" s="535">
        <v>455.58</v>
      </c>
      <c r="K915" s="536">
        <v>2.1000000000000001E-2</v>
      </c>
      <c r="L915" s="535">
        <v>284.98</v>
      </c>
      <c r="M915" s="536">
        <v>1.38E-2</v>
      </c>
      <c r="N915" s="535">
        <v>254.63</v>
      </c>
      <c r="O915" s="536">
        <v>3.7499999999999999E-2</v>
      </c>
      <c r="P915" s="535">
        <v>291.69</v>
      </c>
      <c r="Q915" s="536">
        <v>4.4999999999999998E-2</v>
      </c>
      <c r="R915" s="535">
        <v>256.66000000000003</v>
      </c>
    </row>
    <row r="916" spans="1:18" ht="12.75">
      <c r="A916" s="145">
        <v>105644</v>
      </c>
      <c r="B916" s="102" t="s">
        <v>22587</v>
      </c>
      <c r="C916" s="145" t="s">
        <v>7</v>
      </c>
      <c r="D916" s="535">
        <v>658.42</v>
      </c>
      <c r="E916" s="536">
        <v>2.58E-2</v>
      </c>
      <c r="F916" s="535">
        <v>272.7</v>
      </c>
      <c r="G916" s="536">
        <v>6.2199999999999998E-2</v>
      </c>
      <c r="H916" s="535">
        <v>524.29</v>
      </c>
      <c r="I916" s="536">
        <v>2.12E-2</v>
      </c>
      <c r="J916" s="535">
        <v>564.63</v>
      </c>
      <c r="K916" s="536">
        <v>2.2700000000000001E-2</v>
      </c>
      <c r="L916" s="535">
        <v>325.14999999999998</v>
      </c>
      <c r="M916" s="536">
        <v>1.9300000000000001E-2</v>
      </c>
      <c r="N916" s="535">
        <v>294.10000000000002</v>
      </c>
      <c r="O916" s="536">
        <v>3.7900000000000003E-2</v>
      </c>
      <c r="P916" s="535">
        <v>361.46</v>
      </c>
      <c r="Q916" s="536">
        <v>4.6899999999999997E-2</v>
      </c>
      <c r="R916" s="535">
        <v>309.12</v>
      </c>
    </row>
    <row r="917" spans="1:18" ht="12.75">
      <c r="A917" s="145">
        <v>105650</v>
      </c>
      <c r="B917" s="102" t="s">
        <v>22588</v>
      </c>
      <c r="C917" s="145" t="s">
        <v>7</v>
      </c>
      <c r="D917" s="535">
        <v>653.48</v>
      </c>
      <c r="E917" s="536">
        <v>2.1899999999999999E-2</v>
      </c>
      <c r="F917" s="535">
        <v>268.14</v>
      </c>
      <c r="G917" s="536">
        <v>5.33E-2</v>
      </c>
      <c r="H917" s="535">
        <v>519.08000000000004</v>
      </c>
      <c r="I917" s="536">
        <v>1.7899999999999999E-2</v>
      </c>
      <c r="J917" s="535">
        <v>560.02</v>
      </c>
      <c r="K917" s="536">
        <v>1.9599999999999999E-2</v>
      </c>
      <c r="L917" s="535">
        <v>319.83999999999997</v>
      </c>
      <c r="M917" s="536">
        <v>1.6799999999999999E-2</v>
      </c>
      <c r="N917" s="535">
        <v>289.02999999999997</v>
      </c>
      <c r="O917" s="536">
        <v>3.2199999999999999E-2</v>
      </c>
      <c r="P917" s="535">
        <v>356.71</v>
      </c>
      <c r="Q917" s="536">
        <v>0.04</v>
      </c>
      <c r="R917" s="535">
        <v>304.07</v>
      </c>
    </row>
    <row r="918" spans="1:18" ht="12.75">
      <c r="A918" s="145">
        <v>105656</v>
      </c>
      <c r="B918" s="102" t="s">
        <v>22589</v>
      </c>
      <c r="C918" s="145" t="s">
        <v>7</v>
      </c>
      <c r="D918" s="535">
        <v>651</v>
      </c>
      <c r="E918" s="536">
        <v>1.9800000000000002E-2</v>
      </c>
      <c r="F918" s="535">
        <v>265.83999999999997</v>
      </c>
      <c r="G918" s="536">
        <v>4.8599999999999997E-2</v>
      </c>
      <c r="H918" s="535">
        <v>516.44000000000005</v>
      </c>
      <c r="I918" s="536">
        <v>1.6299999999999999E-2</v>
      </c>
      <c r="J918" s="535">
        <v>557.66999999999996</v>
      </c>
      <c r="K918" s="536">
        <v>1.8100000000000002E-2</v>
      </c>
      <c r="L918" s="535">
        <v>317.18</v>
      </c>
      <c r="M918" s="536">
        <v>1.5299999999999999E-2</v>
      </c>
      <c r="N918" s="535">
        <v>286.47000000000003</v>
      </c>
      <c r="O918" s="536">
        <v>2.9399999999999999E-2</v>
      </c>
      <c r="P918" s="535">
        <v>354.3</v>
      </c>
      <c r="Q918" s="536">
        <v>3.6499999999999998E-2</v>
      </c>
      <c r="R918" s="535">
        <v>301.51</v>
      </c>
    </row>
    <row r="919" spans="1:18" ht="12.75">
      <c r="A919" s="145">
        <v>105577</v>
      </c>
      <c r="B919" s="102" t="s">
        <v>22590</v>
      </c>
      <c r="C919" s="145" t="s">
        <v>7</v>
      </c>
      <c r="D919" s="535">
        <v>333</v>
      </c>
      <c r="E919" s="536">
        <v>6.1100000000000002E-2</v>
      </c>
      <c r="F919" s="535">
        <v>117.41</v>
      </c>
      <c r="G919" s="536">
        <v>0.17330000000000001</v>
      </c>
      <c r="H919" s="535">
        <v>278.49</v>
      </c>
      <c r="I919" s="536">
        <v>5.28E-2</v>
      </c>
      <c r="J919" s="535">
        <v>288.72000000000003</v>
      </c>
      <c r="K919" s="536">
        <v>5.0900000000000001E-2</v>
      </c>
      <c r="L919" s="535">
        <v>144.15</v>
      </c>
      <c r="M919" s="536">
        <v>4.2900000000000001E-2</v>
      </c>
      <c r="N919" s="535">
        <v>137.9</v>
      </c>
      <c r="O919" s="536">
        <v>0.1067</v>
      </c>
      <c r="P919" s="535">
        <v>196.93</v>
      </c>
      <c r="Q919" s="536">
        <v>0.1033</v>
      </c>
      <c r="R919" s="535">
        <v>163.85</v>
      </c>
    </row>
    <row r="920" spans="1:18" ht="12.75">
      <c r="A920" s="145">
        <v>105578</v>
      </c>
      <c r="B920" s="102" t="s">
        <v>22591</v>
      </c>
      <c r="C920" s="145" t="s">
        <v>7</v>
      </c>
      <c r="D920" s="535">
        <v>322.54000000000002</v>
      </c>
      <c r="E920" s="536">
        <v>4.8300000000000003E-2</v>
      </c>
      <c r="F920" s="535">
        <v>107.99</v>
      </c>
      <c r="G920" s="536">
        <v>0.14430000000000001</v>
      </c>
      <c r="H920" s="535">
        <v>267.27999999999997</v>
      </c>
      <c r="I920" s="536">
        <v>4.2200000000000001E-2</v>
      </c>
      <c r="J920" s="535">
        <v>278.98</v>
      </c>
      <c r="K920" s="536">
        <v>4.0399999999999998E-2</v>
      </c>
      <c r="L920" s="535">
        <v>132.97999999999999</v>
      </c>
      <c r="M920" s="536">
        <v>3.5499999999999997E-2</v>
      </c>
      <c r="N920" s="535">
        <v>127.23</v>
      </c>
      <c r="O920" s="536">
        <v>8.8599999999999998E-2</v>
      </c>
      <c r="P920" s="535">
        <v>186.89</v>
      </c>
      <c r="Q920" s="536">
        <v>8.3400000000000002E-2</v>
      </c>
      <c r="R920" s="535">
        <v>152.94</v>
      </c>
    </row>
    <row r="921" spans="1:18" ht="12.75">
      <c r="A921" s="145">
        <v>105712</v>
      </c>
      <c r="B921" s="102" t="s">
        <v>22592</v>
      </c>
      <c r="C921" s="145" t="s">
        <v>7</v>
      </c>
      <c r="D921" s="535">
        <v>317.3</v>
      </c>
      <c r="E921" s="536">
        <v>4.1500000000000002E-2</v>
      </c>
      <c r="F921" s="535">
        <v>103.25</v>
      </c>
      <c r="G921" s="536">
        <v>0.12759999999999999</v>
      </c>
      <c r="H921" s="535">
        <v>261.64999999999998</v>
      </c>
      <c r="I921" s="536">
        <v>3.6700000000000003E-2</v>
      </c>
      <c r="J921" s="535">
        <v>274.08999999999997</v>
      </c>
      <c r="K921" s="536">
        <v>3.5000000000000003E-2</v>
      </c>
      <c r="L921" s="535">
        <v>127.38</v>
      </c>
      <c r="M921" s="536">
        <v>3.09E-2</v>
      </c>
      <c r="N921" s="535">
        <v>121.87</v>
      </c>
      <c r="O921" s="536">
        <v>7.8700000000000006E-2</v>
      </c>
      <c r="P921" s="535">
        <v>181.83</v>
      </c>
      <c r="Q921" s="536">
        <v>7.2400000000000006E-2</v>
      </c>
      <c r="R921" s="535">
        <v>147.46</v>
      </c>
    </row>
    <row r="922" spans="1:18" ht="12.75">
      <c r="A922" s="145">
        <v>105637</v>
      </c>
      <c r="B922" s="102" t="s">
        <v>22593</v>
      </c>
      <c r="C922" s="145" t="s">
        <v>7</v>
      </c>
      <c r="D922" s="535">
        <v>471.7</v>
      </c>
      <c r="E922" s="536">
        <v>3.5999999999999997E-2</v>
      </c>
      <c r="F922" s="535">
        <v>147.66999999999999</v>
      </c>
      <c r="G922" s="536">
        <v>0.11509999999999999</v>
      </c>
      <c r="H922" s="535">
        <v>386.02</v>
      </c>
      <c r="I922" s="536">
        <v>2.8899999999999999E-2</v>
      </c>
      <c r="J922" s="535">
        <v>406.51</v>
      </c>
      <c r="K922" s="536">
        <v>3.1600000000000003E-2</v>
      </c>
      <c r="L922" s="535">
        <v>182.33</v>
      </c>
      <c r="M922" s="536">
        <v>3.44E-2</v>
      </c>
      <c r="N922" s="535">
        <v>174.31</v>
      </c>
      <c r="O922" s="536">
        <v>6.3899999999999998E-2</v>
      </c>
      <c r="P922" s="535">
        <v>265.95999999999998</v>
      </c>
      <c r="Q922" s="536">
        <v>6.3899999999999998E-2</v>
      </c>
      <c r="R922" s="535">
        <v>212.5</v>
      </c>
    </row>
    <row r="923" spans="1:18" ht="12.75">
      <c r="A923" s="145">
        <v>105707</v>
      </c>
      <c r="B923" s="102" t="s">
        <v>22594</v>
      </c>
      <c r="C923" s="145" t="s">
        <v>7</v>
      </c>
      <c r="D923" s="535">
        <v>466.76</v>
      </c>
      <c r="E923" s="536">
        <v>3.0700000000000002E-2</v>
      </c>
      <c r="F923" s="535">
        <v>143.11000000000001</v>
      </c>
      <c r="G923" s="536">
        <v>0.10009999999999999</v>
      </c>
      <c r="H923" s="535">
        <v>380.81</v>
      </c>
      <c r="I923" s="536">
        <v>2.4400000000000002E-2</v>
      </c>
      <c r="J923" s="535">
        <v>401.9</v>
      </c>
      <c r="K923" s="536">
        <v>2.7300000000000001E-2</v>
      </c>
      <c r="L923" s="535">
        <v>177.02</v>
      </c>
      <c r="M923" s="536">
        <v>3.0300000000000001E-2</v>
      </c>
      <c r="N923" s="535">
        <v>169.24</v>
      </c>
      <c r="O923" s="536">
        <v>5.5E-2</v>
      </c>
      <c r="P923" s="535">
        <v>261.20999999999998</v>
      </c>
      <c r="Q923" s="536">
        <v>5.4800000000000001E-2</v>
      </c>
      <c r="R923" s="535">
        <v>207.45</v>
      </c>
    </row>
    <row r="924" spans="1:18" ht="12.75">
      <c r="A924" s="145">
        <v>105709</v>
      </c>
      <c r="B924" s="102" t="s">
        <v>22595</v>
      </c>
      <c r="C924" s="145" t="s">
        <v>7</v>
      </c>
      <c r="D924" s="535">
        <v>464.28</v>
      </c>
      <c r="E924" s="536">
        <v>2.7900000000000001E-2</v>
      </c>
      <c r="F924" s="535">
        <v>140.81</v>
      </c>
      <c r="G924" s="536">
        <v>9.1999999999999998E-2</v>
      </c>
      <c r="H924" s="535">
        <v>378.17</v>
      </c>
      <c r="I924" s="536">
        <v>2.23E-2</v>
      </c>
      <c r="J924" s="535">
        <v>399.55</v>
      </c>
      <c r="K924" s="536">
        <v>2.53E-2</v>
      </c>
      <c r="L924" s="535">
        <v>174.36</v>
      </c>
      <c r="M924" s="536">
        <v>2.7799999999999998E-2</v>
      </c>
      <c r="N924" s="535">
        <v>166.68</v>
      </c>
      <c r="O924" s="536">
        <v>5.0599999999999999E-2</v>
      </c>
      <c r="P924" s="535">
        <v>258.8</v>
      </c>
      <c r="Q924" s="536">
        <v>5.0099999999999999E-2</v>
      </c>
      <c r="R924" s="535">
        <v>204.89</v>
      </c>
    </row>
    <row r="925" spans="1:18" ht="12.75">
      <c r="A925" s="145">
        <v>105693</v>
      </c>
      <c r="B925" s="102" t="s">
        <v>22596</v>
      </c>
      <c r="C925" s="145" t="s">
        <v>7</v>
      </c>
      <c r="D925" s="535">
        <v>398.22</v>
      </c>
      <c r="E925" s="536">
        <v>5.11E-2</v>
      </c>
      <c r="F925" s="535">
        <v>176.46</v>
      </c>
      <c r="G925" s="536">
        <v>0.1152</v>
      </c>
      <c r="H925" s="535">
        <v>324.51</v>
      </c>
      <c r="I925" s="536">
        <v>4.53E-2</v>
      </c>
      <c r="J925" s="535">
        <v>343.55</v>
      </c>
      <c r="K925" s="536">
        <v>4.2799999999999998E-2</v>
      </c>
      <c r="L925" s="535">
        <v>210.48</v>
      </c>
      <c r="M925" s="536">
        <v>2.93E-2</v>
      </c>
      <c r="N925" s="535">
        <v>192.04</v>
      </c>
      <c r="O925" s="536">
        <v>7.6499999999999999E-2</v>
      </c>
      <c r="P925" s="535">
        <v>229.43</v>
      </c>
      <c r="Q925" s="536">
        <v>8.8599999999999998E-2</v>
      </c>
      <c r="R925" s="535">
        <v>201.84</v>
      </c>
    </row>
    <row r="926" spans="1:18" ht="12.75">
      <c r="A926" s="145">
        <v>105696</v>
      </c>
      <c r="B926" s="102" t="s">
        <v>22597</v>
      </c>
      <c r="C926" s="145" t="s">
        <v>7</v>
      </c>
      <c r="D926" s="535">
        <v>387.76</v>
      </c>
      <c r="E926" s="536">
        <v>4.0099999999999997E-2</v>
      </c>
      <c r="F926" s="535">
        <v>167.04</v>
      </c>
      <c r="G926" s="536">
        <v>9.3200000000000005E-2</v>
      </c>
      <c r="H926" s="535">
        <v>313.3</v>
      </c>
      <c r="I926" s="536">
        <v>3.5900000000000001E-2</v>
      </c>
      <c r="J926" s="535">
        <v>333.8</v>
      </c>
      <c r="K926" s="536">
        <v>3.3700000000000001E-2</v>
      </c>
      <c r="L926" s="535">
        <v>199.31</v>
      </c>
      <c r="M926" s="536">
        <v>2.3599999999999999E-2</v>
      </c>
      <c r="N926" s="535">
        <v>181.37</v>
      </c>
      <c r="O926" s="536">
        <v>6.2E-2</v>
      </c>
      <c r="P926" s="535">
        <v>219.39</v>
      </c>
      <c r="Q926" s="536">
        <v>7.0900000000000005E-2</v>
      </c>
      <c r="R926" s="535">
        <v>190.92</v>
      </c>
    </row>
    <row r="927" spans="1:18" ht="12.75">
      <c r="A927" s="145">
        <v>105702</v>
      </c>
      <c r="B927" s="102" t="s">
        <v>22598</v>
      </c>
      <c r="C927" s="145" t="s">
        <v>7</v>
      </c>
      <c r="D927" s="535">
        <v>382.52</v>
      </c>
      <c r="E927" s="536">
        <v>3.44E-2</v>
      </c>
      <c r="F927" s="535">
        <v>162.30000000000001</v>
      </c>
      <c r="G927" s="536">
        <v>8.1000000000000003E-2</v>
      </c>
      <c r="H927" s="535">
        <v>307.67</v>
      </c>
      <c r="I927" s="536">
        <v>3.1099999999999999E-2</v>
      </c>
      <c r="J927" s="535">
        <v>328.92</v>
      </c>
      <c r="K927" s="536">
        <v>2.9100000000000001E-2</v>
      </c>
      <c r="L927" s="535">
        <v>193.71</v>
      </c>
      <c r="M927" s="536">
        <v>2.0199999999999999E-2</v>
      </c>
      <c r="N927" s="535">
        <v>176.01</v>
      </c>
      <c r="O927" s="536">
        <v>5.4300000000000001E-2</v>
      </c>
      <c r="P927" s="535">
        <v>214.33</v>
      </c>
      <c r="Q927" s="536">
        <v>6.13E-2</v>
      </c>
      <c r="R927" s="535">
        <v>185.44</v>
      </c>
    </row>
    <row r="928" spans="1:18" ht="12.75">
      <c r="A928" s="145">
        <v>105675</v>
      </c>
      <c r="B928" s="102" t="s">
        <v>22599</v>
      </c>
      <c r="C928" s="145" t="s">
        <v>7</v>
      </c>
      <c r="D928" s="535">
        <v>495.15</v>
      </c>
      <c r="E928" s="536">
        <v>3.4299999999999997E-2</v>
      </c>
      <c r="F928" s="535">
        <v>191.61</v>
      </c>
      <c r="G928" s="536">
        <v>8.8599999999999998E-2</v>
      </c>
      <c r="H928" s="535">
        <v>399.23</v>
      </c>
      <c r="I928" s="536">
        <v>2.7900000000000001E-2</v>
      </c>
      <c r="J928" s="535">
        <v>425.65</v>
      </c>
      <c r="K928" s="536">
        <v>3.0099999999999998E-2</v>
      </c>
      <c r="L928" s="535">
        <v>230.42</v>
      </c>
      <c r="M928" s="536">
        <v>2.7300000000000001E-2</v>
      </c>
      <c r="N928" s="535">
        <v>211.91</v>
      </c>
      <c r="O928" s="536">
        <v>5.2600000000000001E-2</v>
      </c>
      <c r="P928" s="535">
        <v>276.42</v>
      </c>
      <c r="Q928" s="536">
        <v>6.1400000000000003E-2</v>
      </c>
      <c r="R928" s="535">
        <v>232.45</v>
      </c>
    </row>
    <row r="929" spans="1:18" ht="12.75">
      <c r="A929" s="145">
        <v>105681</v>
      </c>
      <c r="B929" s="102" t="s">
        <v>22600</v>
      </c>
      <c r="C929" s="145" t="s">
        <v>7</v>
      </c>
      <c r="D929" s="535">
        <v>490.21</v>
      </c>
      <c r="E929" s="536">
        <v>2.92E-2</v>
      </c>
      <c r="F929" s="535">
        <v>187.05</v>
      </c>
      <c r="G929" s="536">
        <v>7.6499999999999999E-2</v>
      </c>
      <c r="H929" s="535">
        <v>394.02</v>
      </c>
      <c r="I929" s="536">
        <v>2.3599999999999999E-2</v>
      </c>
      <c r="J929" s="535">
        <v>421.04</v>
      </c>
      <c r="K929" s="536">
        <v>2.6100000000000002E-2</v>
      </c>
      <c r="L929" s="535">
        <v>225.11</v>
      </c>
      <c r="M929" s="536">
        <v>2.3900000000000001E-2</v>
      </c>
      <c r="N929" s="535">
        <v>206.84</v>
      </c>
      <c r="O929" s="536">
        <v>4.4999999999999998E-2</v>
      </c>
      <c r="P929" s="535">
        <v>271.67</v>
      </c>
      <c r="Q929" s="536">
        <v>5.2600000000000001E-2</v>
      </c>
      <c r="R929" s="535">
        <v>227.4</v>
      </c>
    </row>
    <row r="930" spans="1:18" ht="12.75">
      <c r="A930" s="145">
        <v>105687</v>
      </c>
      <c r="B930" s="102" t="s">
        <v>22601</v>
      </c>
      <c r="C930" s="145" t="s">
        <v>7</v>
      </c>
      <c r="D930" s="535">
        <v>487.73</v>
      </c>
      <c r="E930" s="536">
        <v>2.6499999999999999E-2</v>
      </c>
      <c r="F930" s="535">
        <v>184.75</v>
      </c>
      <c r="G930" s="536">
        <v>7.0000000000000007E-2</v>
      </c>
      <c r="H930" s="535">
        <v>391.38</v>
      </c>
      <c r="I930" s="536">
        <v>2.1499999999999998E-2</v>
      </c>
      <c r="J930" s="535">
        <v>418.69</v>
      </c>
      <c r="K930" s="536">
        <v>2.41E-2</v>
      </c>
      <c r="L930" s="535">
        <v>222.45</v>
      </c>
      <c r="M930" s="536">
        <v>2.18E-2</v>
      </c>
      <c r="N930" s="535">
        <v>204.28</v>
      </c>
      <c r="O930" s="536">
        <v>4.1300000000000003E-2</v>
      </c>
      <c r="P930" s="535">
        <v>269.26</v>
      </c>
      <c r="Q930" s="536">
        <v>4.8099999999999997E-2</v>
      </c>
      <c r="R930" s="535">
        <v>224.84</v>
      </c>
    </row>
    <row r="931" spans="1:18" ht="12.75">
      <c r="A931" s="145">
        <v>105694</v>
      </c>
      <c r="B931" s="102" t="s">
        <v>22602</v>
      </c>
      <c r="C931" s="145" t="s">
        <v>7</v>
      </c>
      <c r="D931" s="535">
        <v>451.03</v>
      </c>
      <c r="E931" s="536">
        <v>4.5100000000000001E-2</v>
      </c>
      <c r="F931" s="535">
        <v>210.1</v>
      </c>
      <c r="G931" s="536">
        <v>9.6799999999999997E-2</v>
      </c>
      <c r="H931" s="535">
        <v>363.88</v>
      </c>
      <c r="I931" s="536">
        <v>4.0399999999999998E-2</v>
      </c>
      <c r="J931" s="535">
        <v>388.32</v>
      </c>
      <c r="K931" s="536">
        <v>3.78E-2</v>
      </c>
      <c r="L931" s="535">
        <v>249.04</v>
      </c>
      <c r="M931" s="536">
        <v>2.4799999999999999E-2</v>
      </c>
      <c r="N931" s="535">
        <v>224.55</v>
      </c>
      <c r="O931" s="536">
        <v>6.54E-2</v>
      </c>
      <c r="P931" s="535">
        <v>256.56</v>
      </c>
      <c r="Q931" s="536">
        <v>7.9200000000000007E-2</v>
      </c>
      <c r="R931" s="535">
        <v>228.7</v>
      </c>
    </row>
    <row r="932" spans="1:18" ht="12.75">
      <c r="A932" s="145">
        <v>105697</v>
      </c>
      <c r="B932" s="102" t="s">
        <v>22603</v>
      </c>
      <c r="C932" s="145" t="s">
        <v>7</v>
      </c>
      <c r="D932" s="535">
        <v>440.57</v>
      </c>
      <c r="E932" s="536">
        <v>3.5299999999999998E-2</v>
      </c>
      <c r="F932" s="535">
        <v>200.68</v>
      </c>
      <c r="G932" s="536">
        <v>7.7499999999999999E-2</v>
      </c>
      <c r="H932" s="535">
        <v>352.67</v>
      </c>
      <c r="I932" s="536">
        <v>3.1899999999999998E-2</v>
      </c>
      <c r="J932" s="535">
        <v>378.57</v>
      </c>
      <c r="K932" s="536">
        <v>2.9700000000000001E-2</v>
      </c>
      <c r="L932" s="535">
        <v>237.87</v>
      </c>
      <c r="M932" s="536">
        <v>1.9800000000000002E-2</v>
      </c>
      <c r="N932" s="535">
        <v>213.88</v>
      </c>
      <c r="O932" s="536">
        <v>5.2600000000000001E-2</v>
      </c>
      <c r="P932" s="535">
        <v>246.52</v>
      </c>
      <c r="Q932" s="536">
        <v>6.3100000000000003E-2</v>
      </c>
      <c r="R932" s="535">
        <v>217.78</v>
      </c>
    </row>
    <row r="933" spans="1:18" ht="12.75">
      <c r="A933" s="145">
        <v>105703</v>
      </c>
      <c r="B933" s="102" t="s">
        <v>22604</v>
      </c>
      <c r="C933" s="145" t="s">
        <v>7</v>
      </c>
      <c r="D933" s="535">
        <v>435.33</v>
      </c>
      <c r="E933" s="536">
        <v>3.0200000000000001E-2</v>
      </c>
      <c r="F933" s="535">
        <v>195.94</v>
      </c>
      <c r="G933" s="536">
        <v>6.7100000000000007E-2</v>
      </c>
      <c r="H933" s="535">
        <v>347.04</v>
      </c>
      <c r="I933" s="536">
        <v>2.75E-2</v>
      </c>
      <c r="J933" s="535">
        <v>373.69</v>
      </c>
      <c r="K933" s="536">
        <v>2.5600000000000001E-2</v>
      </c>
      <c r="L933" s="535">
        <v>232.27</v>
      </c>
      <c r="M933" s="536">
        <v>1.6899999999999998E-2</v>
      </c>
      <c r="N933" s="535">
        <v>208.52</v>
      </c>
      <c r="O933" s="536">
        <v>4.58E-2</v>
      </c>
      <c r="P933" s="535">
        <v>241.46</v>
      </c>
      <c r="Q933" s="536">
        <v>5.4399999999999997E-2</v>
      </c>
      <c r="R933" s="535">
        <v>212.3</v>
      </c>
    </row>
    <row r="934" spans="1:18" ht="12.75">
      <c r="A934" s="145">
        <v>105676</v>
      </c>
      <c r="B934" s="102" t="s">
        <v>22605</v>
      </c>
      <c r="C934" s="145" t="s">
        <v>7</v>
      </c>
      <c r="D934" s="535">
        <v>543.28</v>
      </c>
      <c r="E934" s="536">
        <v>3.1199999999999999E-2</v>
      </c>
      <c r="F934" s="535">
        <v>223.26</v>
      </c>
      <c r="G934" s="536">
        <v>7.5999999999999998E-2</v>
      </c>
      <c r="H934" s="535">
        <v>434.96</v>
      </c>
      <c r="I934" s="536">
        <v>2.5600000000000001E-2</v>
      </c>
      <c r="J934" s="535">
        <v>466.41</v>
      </c>
      <c r="K934" s="536">
        <v>2.7400000000000001E-2</v>
      </c>
      <c r="L934" s="535">
        <v>266.63</v>
      </c>
      <c r="M934" s="536">
        <v>2.3599999999999999E-2</v>
      </c>
      <c r="N934" s="535">
        <v>242.32</v>
      </c>
      <c r="O934" s="536">
        <v>4.5999999999999999E-2</v>
      </c>
      <c r="P934" s="535">
        <v>301.08</v>
      </c>
      <c r="Q934" s="536">
        <v>5.6399999999999999E-2</v>
      </c>
      <c r="R934" s="535">
        <v>257.2</v>
      </c>
    </row>
    <row r="935" spans="1:18" ht="12.75">
      <c r="A935" s="145">
        <v>105682</v>
      </c>
      <c r="B935" s="102" t="s">
        <v>22606</v>
      </c>
      <c r="C935" s="145" t="s">
        <v>7</v>
      </c>
      <c r="D935" s="535">
        <v>538.34</v>
      </c>
      <c r="E935" s="536">
        <v>2.6499999999999999E-2</v>
      </c>
      <c r="F935" s="535">
        <v>218.7</v>
      </c>
      <c r="G935" s="536">
        <v>6.5299999999999997E-2</v>
      </c>
      <c r="H935" s="535">
        <v>429.75</v>
      </c>
      <c r="I935" s="536">
        <v>2.1600000000000001E-2</v>
      </c>
      <c r="J935" s="535">
        <v>461.8</v>
      </c>
      <c r="K935" s="536">
        <v>2.3699999999999999E-2</v>
      </c>
      <c r="L935" s="535">
        <v>261.32</v>
      </c>
      <c r="M935" s="536">
        <v>2.0500000000000001E-2</v>
      </c>
      <c r="N935" s="535">
        <v>237.25</v>
      </c>
      <c r="O935" s="536">
        <v>3.9199999999999999E-2</v>
      </c>
      <c r="P935" s="535">
        <v>296.33</v>
      </c>
      <c r="Q935" s="536">
        <v>4.82E-2</v>
      </c>
      <c r="R935" s="535">
        <v>252.15</v>
      </c>
    </row>
    <row r="936" spans="1:18" ht="12.75">
      <c r="A936" s="145">
        <v>105688</v>
      </c>
      <c r="B936" s="102" t="s">
        <v>22607</v>
      </c>
      <c r="C936" s="145" t="s">
        <v>7</v>
      </c>
      <c r="D936" s="535">
        <v>535.86</v>
      </c>
      <c r="E936" s="536">
        <v>2.41E-2</v>
      </c>
      <c r="F936" s="535">
        <v>216.4</v>
      </c>
      <c r="G936" s="536">
        <v>5.9799999999999999E-2</v>
      </c>
      <c r="H936" s="535">
        <v>427.11</v>
      </c>
      <c r="I936" s="536">
        <v>1.9699999999999999E-2</v>
      </c>
      <c r="J936" s="535">
        <v>459.45</v>
      </c>
      <c r="K936" s="536">
        <v>2.1999999999999999E-2</v>
      </c>
      <c r="L936" s="535">
        <v>258.66000000000003</v>
      </c>
      <c r="M936" s="536">
        <v>1.8700000000000001E-2</v>
      </c>
      <c r="N936" s="535">
        <v>234.69</v>
      </c>
      <c r="O936" s="536">
        <v>3.5900000000000001E-2</v>
      </c>
      <c r="P936" s="535">
        <v>293.92</v>
      </c>
      <c r="Q936" s="536">
        <v>4.3999999999999997E-2</v>
      </c>
      <c r="R936" s="535">
        <v>249.59</v>
      </c>
    </row>
    <row r="937" spans="1:18" ht="12.75">
      <c r="A937" s="145">
        <v>105695</v>
      </c>
      <c r="B937" s="102" t="s">
        <v>22608</v>
      </c>
      <c r="C937" s="145" t="s">
        <v>7</v>
      </c>
      <c r="D937" s="535">
        <v>503.1</v>
      </c>
      <c r="E937" s="536">
        <v>4.0399999999999998E-2</v>
      </c>
      <c r="F937" s="535">
        <v>243.28</v>
      </c>
      <c r="G937" s="536">
        <v>8.3599999999999994E-2</v>
      </c>
      <c r="H937" s="535">
        <v>402.69</v>
      </c>
      <c r="I937" s="536">
        <v>3.6499999999999998E-2</v>
      </c>
      <c r="J937" s="535">
        <v>432.45</v>
      </c>
      <c r="K937" s="536">
        <v>3.4000000000000002E-2</v>
      </c>
      <c r="L937" s="535">
        <v>287.06</v>
      </c>
      <c r="M937" s="536">
        <v>2.1499999999999998E-2</v>
      </c>
      <c r="N937" s="535">
        <v>256.62</v>
      </c>
      <c r="O937" s="536">
        <v>5.7200000000000001E-2</v>
      </c>
      <c r="P937" s="535">
        <v>283.27999999999997</v>
      </c>
      <c r="Q937" s="536">
        <v>7.1800000000000003E-2</v>
      </c>
      <c r="R937" s="535">
        <v>255.19</v>
      </c>
    </row>
    <row r="938" spans="1:18" ht="12.75">
      <c r="A938" s="145">
        <v>105698</v>
      </c>
      <c r="B938" s="102" t="s">
        <v>22609</v>
      </c>
      <c r="C938" s="145" t="s">
        <v>7</v>
      </c>
      <c r="D938" s="535">
        <v>492.64</v>
      </c>
      <c r="E938" s="536">
        <v>3.1600000000000003E-2</v>
      </c>
      <c r="F938" s="535">
        <v>233.86</v>
      </c>
      <c r="G938" s="536">
        <v>6.6500000000000004E-2</v>
      </c>
      <c r="H938" s="535">
        <v>391.48</v>
      </c>
      <c r="I938" s="536">
        <v>2.87E-2</v>
      </c>
      <c r="J938" s="535">
        <v>422.7</v>
      </c>
      <c r="K938" s="536">
        <v>2.6599999999999999E-2</v>
      </c>
      <c r="L938" s="535">
        <v>275.89</v>
      </c>
      <c r="M938" s="536">
        <v>1.7100000000000001E-2</v>
      </c>
      <c r="N938" s="535">
        <v>245.95</v>
      </c>
      <c r="O938" s="536">
        <v>4.5699999999999998E-2</v>
      </c>
      <c r="P938" s="535">
        <v>273.24</v>
      </c>
      <c r="Q938" s="536">
        <v>5.6899999999999999E-2</v>
      </c>
      <c r="R938" s="535">
        <v>244.27</v>
      </c>
    </row>
    <row r="939" spans="1:18" ht="12.75">
      <c r="A939" s="145">
        <v>105704</v>
      </c>
      <c r="B939" s="102" t="s">
        <v>22610</v>
      </c>
      <c r="C939" s="145" t="s">
        <v>7</v>
      </c>
      <c r="D939" s="535">
        <v>487.4</v>
      </c>
      <c r="E939" s="536">
        <v>2.7E-2</v>
      </c>
      <c r="F939" s="535">
        <v>229.12</v>
      </c>
      <c r="G939" s="536">
        <v>5.7299999999999997E-2</v>
      </c>
      <c r="H939" s="535">
        <v>385.85</v>
      </c>
      <c r="I939" s="536">
        <v>2.4799999999999999E-2</v>
      </c>
      <c r="J939" s="535">
        <v>417.82</v>
      </c>
      <c r="K939" s="536">
        <v>2.29E-2</v>
      </c>
      <c r="L939" s="535">
        <v>270.29000000000002</v>
      </c>
      <c r="M939" s="536">
        <v>1.4500000000000001E-2</v>
      </c>
      <c r="N939" s="535">
        <v>240.59</v>
      </c>
      <c r="O939" s="536">
        <v>3.9699999999999999E-2</v>
      </c>
      <c r="P939" s="535">
        <v>268.18</v>
      </c>
      <c r="Q939" s="536">
        <v>4.9000000000000002E-2</v>
      </c>
      <c r="R939" s="535">
        <v>238.79</v>
      </c>
    </row>
    <row r="940" spans="1:18" ht="12.75">
      <c r="A940" s="145">
        <v>105677</v>
      </c>
      <c r="B940" s="102" t="s">
        <v>22611</v>
      </c>
      <c r="C940" s="145" t="s">
        <v>7</v>
      </c>
      <c r="D940" s="535">
        <v>591.41</v>
      </c>
      <c r="E940" s="536">
        <v>2.87E-2</v>
      </c>
      <c r="F940" s="535">
        <v>254.91</v>
      </c>
      <c r="G940" s="536">
        <v>6.6500000000000004E-2</v>
      </c>
      <c r="H940" s="535">
        <v>470.69</v>
      </c>
      <c r="I940" s="536">
        <v>2.3699999999999999E-2</v>
      </c>
      <c r="J940" s="535">
        <v>507.2</v>
      </c>
      <c r="K940" s="536">
        <v>2.52E-2</v>
      </c>
      <c r="L940" s="535">
        <v>302.82</v>
      </c>
      <c r="M940" s="536">
        <v>2.07E-2</v>
      </c>
      <c r="N940" s="535">
        <v>272.74</v>
      </c>
      <c r="O940" s="536">
        <v>4.0800000000000003E-2</v>
      </c>
      <c r="P940" s="535">
        <v>325.72000000000003</v>
      </c>
      <c r="Q940" s="536">
        <v>5.21E-2</v>
      </c>
      <c r="R940" s="535">
        <v>281.94</v>
      </c>
    </row>
    <row r="941" spans="1:18" ht="12.75">
      <c r="A941" s="145">
        <v>105683</v>
      </c>
      <c r="B941" s="102" t="s">
        <v>22612</v>
      </c>
      <c r="C941" s="145" t="s">
        <v>7</v>
      </c>
      <c r="D941" s="535">
        <v>586.47</v>
      </c>
      <c r="E941" s="536">
        <v>2.4299999999999999E-2</v>
      </c>
      <c r="F941" s="535">
        <v>250.35</v>
      </c>
      <c r="G941" s="536">
        <v>5.7000000000000002E-2</v>
      </c>
      <c r="H941" s="535">
        <v>465.48</v>
      </c>
      <c r="I941" s="536">
        <v>0.02</v>
      </c>
      <c r="J941" s="535">
        <v>502.59</v>
      </c>
      <c r="K941" s="536">
        <v>2.18E-2</v>
      </c>
      <c r="L941" s="535">
        <v>297.51</v>
      </c>
      <c r="M941" s="536">
        <v>1.7999999999999999E-2</v>
      </c>
      <c r="N941" s="535">
        <v>267.67</v>
      </c>
      <c r="O941" s="536">
        <v>3.4700000000000002E-2</v>
      </c>
      <c r="P941" s="535">
        <v>320.97000000000003</v>
      </c>
      <c r="Q941" s="536">
        <v>4.4499999999999998E-2</v>
      </c>
      <c r="R941" s="535">
        <v>276.89</v>
      </c>
    </row>
    <row r="942" spans="1:18" ht="12.75">
      <c r="A942" s="145">
        <v>105689</v>
      </c>
      <c r="B942" s="102" t="s">
        <v>22613</v>
      </c>
      <c r="C942" s="145" t="s">
        <v>7</v>
      </c>
      <c r="D942" s="535">
        <v>583.99</v>
      </c>
      <c r="E942" s="536">
        <v>2.2100000000000002E-2</v>
      </c>
      <c r="F942" s="535">
        <v>248.05</v>
      </c>
      <c r="G942" s="536">
        <v>5.21E-2</v>
      </c>
      <c r="H942" s="535">
        <v>462.84</v>
      </c>
      <c r="I942" s="536">
        <v>1.8200000000000001E-2</v>
      </c>
      <c r="J942" s="535">
        <v>500.24</v>
      </c>
      <c r="K942" s="536">
        <v>2.0199999999999999E-2</v>
      </c>
      <c r="L942" s="535">
        <v>294.85000000000002</v>
      </c>
      <c r="M942" s="536">
        <v>1.6400000000000001E-2</v>
      </c>
      <c r="N942" s="535">
        <v>265.11</v>
      </c>
      <c r="O942" s="536">
        <v>3.1800000000000002E-2</v>
      </c>
      <c r="P942" s="535">
        <v>318.56</v>
      </c>
      <c r="Q942" s="536">
        <v>4.0599999999999997E-2</v>
      </c>
      <c r="R942" s="535">
        <v>274.33</v>
      </c>
    </row>
    <row r="943" spans="1:18" ht="12.75">
      <c r="A943" s="145">
        <v>105579</v>
      </c>
      <c r="B943" s="102" t="s">
        <v>22614</v>
      </c>
      <c r="C943" s="145" t="s">
        <v>7</v>
      </c>
      <c r="D943" s="535">
        <v>285.12</v>
      </c>
      <c r="E943" s="536">
        <v>7.1400000000000005E-2</v>
      </c>
      <c r="F943" s="535">
        <v>104.69</v>
      </c>
      <c r="G943" s="536">
        <v>0.19439999999999999</v>
      </c>
      <c r="H943" s="535">
        <v>240.18</v>
      </c>
      <c r="I943" s="536">
        <v>6.1199999999999997E-2</v>
      </c>
      <c r="J943" s="535">
        <v>247.68</v>
      </c>
      <c r="K943" s="536">
        <v>5.9400000000000001E-2</v>
      </c>
      <c r="L943" s="535">
        <v>128.19</v>
      </c>
      <c r="M943" s="536">
        <v>4.82E-2</v>
      </c>
      <c r="N943" s="535">
        <v>122.63</v>
      </c>
      <c r="O943" s="536">
        <v>0.12</v>
      </c>
      <c r="P943" s="535">
        <v>171.38</v>
      </c>
      <c r="Q943" s="536">
        <v>0.1187</v>
      </c>
      <c r="R943" s="535">
        <v>144.43</v>
      </c>
    </row>
    <row r="944" spans="1:18" ht="12.75">
      <c r="A944" s="145">
        <v>105580</v>
      </c>
      <c r="B944" s="102" t="s">
        <v>22615</v>
      </c>
      <c r="C944" s="145" t="s">
        <v>7</v>
      </c>
      <c r="D944" s="535">
        <v>274.66000000000003</v>
      </c>
      <c r="E944" s="536">
        <v>5.67E-2</v>
      </c>
      <c r="F944" s="535">
        <v>95.27</v>
      </c>
      <c r="G944" s="536">
        <v>0.16350000000000001</v>
      </c>
      <c r="H944" s="535">
        <v>228.97</v>
      </c>
      <c r="I944" s="536">
        <v>4.9200000000000001E-2</v>
      </c>
      <c r="J944" s="535">
        <v>237.94</v>
      </c>
      <c r="K944" s="536">
        <v>4.7399999999999998E-2</v>
      </c>
      <c r="L944" s="535">
        <v>117.02</v>
      </c>
      <c r="M944" s="536">
        <v>4.0300000000000002E-2</v>
      </c>
      <c r="N944" s="535">
        <v>111.96</v>
      </c>
      <c r="O944" s="536">
        <v>0.1007</v>
      </c>
      <c r="P944" s="535">
        <v>161.34</v>
      </c>
      <c r="Q944" s="536">
        <v>9.6600000000000005E-2</v>
      </c>
      <c r="R944" s="535">
        <v>133.52000000000001</v>
      </c>
    </row>
    <row r="945" spans="1:18" ht="12.75">
      <c r="A945" s="145">
        <v>105582</v>
      </c>
      <c r="B945" s="102" t="s">
        <v>22616</v>
      </c>
      <c r="C945" s="145" t="s">
        <v>7</v>
      </c>
      <c r="D945" s="535">
        <v>269.42</v>
      </c>
      <c r="E945" s="536">
        <v>4.8899999999999999E-2</v>
      </c>
      <c r="F945" s="535">
        <v>90.53</v>
      </c>
      <c r="G945" s="536">
        <v>0.14549999999999999</v>
      </c>
      <c r="H945" s="535">
        <v>223.34</v>
      </c>
      <c r="I945" s="536">
        <v>4.2900000000000001E-2</v>
      </c>
      <c r="J945" s="535">
        <v>233.05</v>
      </c>
      <c r="K945" s="536">
        <v>4.1099999999999998E-2</v>
      </c>
      <c r="L945" s="535">
        <v>111.42</v>
      </c>
      <c r="M945" s="536">
        <v>3.5299999999999998E-2</v>
      </c>
      <c r="N945" s="535">
        <v>106.6</v>
      </c>
      <c r="O945" s="536">
        <v>0.09</v>
      </c>
      <c r="P945" s="535">
        <v>156.28</v>
      </c>
      <c r="Q945" s="536">
        <v>8.43E-2</v>
      </c>
      <c r="R945" s="535">
        <v>128.04</v>
      </c>
    </row>
    <row r="946" spans="1:18" ht="12.75">
      <c r="A946" s="145">
        <v>105638</v>
      </c>
      <c r="B946" s="102" t="s">
        <v>22617</v>
      </c>
      <c r="C946" s="145" t="s">
        <v>7</v>
      </c>
      <c r="D946" s="535">
        <v>398.88</v>
      </c>
      <c r="E946" s="536">
        <v>4.2599999999999999E-2</v>
      </c>
      <c r="F946" s="535">
        <v>128.33000000000001</v>
      </c>
      <c r="G946" s="536">
        <v>0.13250000000000001</v>
      </c>
      <c r="H946" s="535">
        <v>327.76</v>
      </c>
      <c r="I946" s="536">
        <v>3.4000000000000002E-2</v>
      </c>
      <c r="J946" s="535">
        <v>344.09</v>
      </c>
      <c r="K946" s="536">
        <v>3.73E-2</v>
      </c>
      <c r="L946" s="535">
        <v>158.05000000000001</v>
      </c>
      <c r="M946" s="536">
        <v>3.9699999999999999E-2</v>
      </c>
      <c r="N946" s="535">
        <v>151.1</v>
      </c>
      <c r="O946" s="536">
        <v>7.3700000000000002E-2</v>
      </c>
      <c r="P946" s="535">
        <v>227.1</v>
      </c>
      <c r="Q946" s="536">
        <v>7.4899999999999994E-2</v>
      </c>
      <c r="R946" s="535">
        <v>182.96</v>
      </c>
    </row>
    <row r="947" spans="1:18" ht="12.75">
      <c r="A947" s="145">
        <v>105715</v>
      </c>
      <c r="B947" s="102" t="s">
        <v>22618</v>
      </c>
      <c r="C947" s="145" t="s">
        <v>7</v>
      </c>
      <c r="D947" s="535">
        <v>393.94</v>
      </c>
      <c r="E947" s="536">
        <v>3.6400000000000002E-2</v>
      </c>
      <c r="F947" s="535">
        <v>123.77</v>
      </c>
      <c r="G947" s="536">
        <v>0.1157</v>
      </c>
      <c r="H947" s="535">
        <v>322.55</v>
      </c>
      <c r="I947" s="536">
        <v>2.8799999999999999E-2</v>
      </c>
      <c r="J947" s="535">
        <v>339.48</v>
      </c>
      <c r="K947" s="536">
        <v>3.2399999999999998E-2</v>
      </c>
      <c r="L947" s="535">
        <v>152.74</v>
      </c>
      <c r="M947" s="536">
        <v>3.5200000000000002E-2</v>
      </c>
      <c r="N947" s="535">
        <v>146.03</v>
      </c>
      <c r="O947" s="536">
        <v>6.3700000000000007E-2</v>
      </c>
      <c r="P947" s="535">
        <v>222.35</v>
      </c>
      <c r="Q947" s="536">
        <v>6.4399999999999999E-2</v>
      </c>
      <c r="R947" s="535">
        <v>177.91</v>
      </c>
    </row>
    <row r="948" spans="1:18" ht="12.75">
      <c r="A948" s="145">
        <v>105717</v>
      </c>
      <c r="B948" s="102" t="s">
        <v>22619</v>
      </c>
      <c r="C948" s="145" t="s">
        <v>7</v>
      </c>
      <c r="D948" s="535">
        <v>391.46</v>
      </c>
      <c r="E948" s="536">
        <v>3.3099999999999997E-2</v>
      </c>
      <c r="F948" s="535">
        <v>121.47</v>
      </c>
      <c r="G948" s="536">
        <v>0.1067</v>
      </c>
      <c r="H948" s="535">
        <v>319.91000000000003</v>
      </c>
      <c r="I948" s="536">
        <v>2.64E-2</v>
      </c>
      <c r="J948" s="535">
        <v>337.13</v>
      </c>
      <c r="K948" s="536">
        <v>0.03</v>
      </c>
      <c r="L948" s="535">
        <v>150.08000000000001</v>
      </c>
      <c r="M948" s="536">
        <v>3.2199999999999999E-2</v>
      </c>
      <c r="N948" s="535">
        <v>143.47</v>
      </c>
      <c r="O948" s="536">
        <v>5.8799999999999998E-2</v>
      </c>
      <c r="P948" s="535">
        <v>219.94</v>
      </c>
      <c r="Q948" s="536">
        <v>5.8900000000000001E-2</v>
      </c>
      <c r="R948" s="535">
        <v>175.35</v>
      </c>
    </row>
    <row r="949" spans="1:18" ht="12.75">
      <c r="A949" s="145">
        <v>105626</v>
      </c>
      <c r="B949" s="102" t="s">
        <v>22620</v>
      </c>
      <c r="C949" s="145" t="s">
        <v>7</v>
      </c>
      <c r="D949" s="535">
        <v>208.06</v>
      </c>
      <c r="E949" s="536">
        <v>5.8299999999999998E-2</v>
      </c>
      <c r="F949" s="535">
        <v>134.16999999999999</v>
      </c>
      <c r="G949" s="536">
        <v>9.0300000000000005E-2</v>
      </c>
      <c r="H949" s="535">
        <v>164.55</v>
      </c>
      <c r="I949" s="536">
        <v>5.2699999999999997E-2</v>
      </c>
      <c r="J949" s="535">
        <v>178.73</v>
      </c>
      <c r="K949" s="536">
        <v>4.8599999999999997E-2</v>
      </c>
      <c r="L949" s="535">
        <v>154.72</v>
      </c>
      <c r="M949" s="536">
        <v>2.4199999999999999E-2</v>
      </c>
      <c r="N949" s="535">
        <v>134.44</v>
      </c>
      <c r="O949" s="536">
        <v>6.4600000000000005E-2</v>
      </c>
      <c r="P949" s="535">
        <v>119.23</v>
      </c>
      <c r="Q949" s="536">
        <v>0.1017</v>
      </c>
      <c r="R949" s="535">
        <v>118.57</v>
      </c>
    </row>
    <row r="950" spans="1:18" ht="12.75">
      <c r="A950" s="145">
        <v>105629</v>
      </c>
      <c r="B950" s="102" t="s">
        <v>22621</v>
      </c>
      <c r="C950" s="145" t="s">
        <v>7</v>
      </c>
      <c r="D950" s="535">
        <v>199.67</v>
      </c>
      <c r="E950" s="536">
        <v>4.1500000000000002E-2</v>
      </c>
      <c r="F950" s="535">
        <v>126.58</v>
      </c>
      <c r="G950" s="536">
        <v>6.5500000000000003E-2</v>
      </c>
      <c r="H950" s="535">
        <v>155.55000000000001</v>
      </c>
      <c r="I950" s="536">
        <v>3.8199999999999998E-2</v>
      </c>
      <c r="J950" s="535">
        <v>170.91</v>
      </c>
      <c r="K950" s="536">
        <v>3.4799999999999998E-2</v>
      </c>
      <c r="L950" s="535">
        <v>145.75</v>
      </c>
      <c r="M950" s="536">
        <v>1.7600000000000001E-2</v>
      </c>
      <c r="N950" s="535">
        <v>125.87</v>
      </c>
      <c r="O950" s="536">
        <v>4.7199999999999999E-2</v>
      </c>
      <c r="P950" s="535">
        <v>111.16</v>
      </c>
      <c r="Q950" s="536">
        <v>7.46E-2</v>
      </c>
      <c r="R950" s="535">
        <v>109.82</v>
      </c>
    </row>
    <row r="951" spans="1:18" ht="12.75">
      <c r="A951" s="145">
        <v>105635</v>
      </c>
      <c r="B951" s="102" t="s">
        <v>22622</v>
      </c>
      <c r="C951" s="145" t="s">
        <v>7</v>
      </c>
      <c r="D951" s="535">
        <v>198.47</v>
      </c>
      <c r="E951" s="536">
        <v>3.9E-2</v>
      </c>
      <c r="F951" s="535">
        <v>125.52</v>
      </c>
      <c r="G951" s="536">
        <v>6.1699999999999998E-2</v>
      </c>
      <c r="H951" s="535">
        <v>154.31</v>
      </c>
      <c r="I951" s="536">
        <v>3.6400000000000002E-2</v>
      </c>
      <c r="J951" s="535">
        <v>169.78</v>
      </c>
      <c r="K951" s="536">
        <v>3.3000000000000002E-2</v>
      </c>
      <c r="L951" s="535">
        <v>144.55000000000001</v>
      </c>
      <c r="M951" s="536">
        <v>1.6199999999999999E-2</v>
      </c>
      <c r="N951" s="535">
        <v>124.69</v>
      </c>
      <c r="O951" s="536">
        <v>4.4999999999999998E-2</v>
      </c>
      <c r="P951" s="535">
        <v>110.04</v>
      </c>
      <c r="Q951" s="536">
        <v>7.0400000000000004E-2</v>
      </c>
      <c r="R951" s="535">
        <v>108.62</v>
      </c>
    </row>
    <row r="952" spans="1:18" ht="12.75">
      <c r="A952" s="145">
        <v>105605</v>
      </c>
      <c r="B952" s="102" t="s">
        <v>22623</v>
      </c>
      <c r="C952" s="145" t="s">
        <v>7</v>
      </c>
      <c r="D952" s="535">
        <v>191.3</v>
      </c>
      <c r="E952" s="536">
        <v>6.0600000000000001E-2</v>
      </c>
      <c r="F952" s="535">
        <v>123.32</v>
      </c>
      <c r="G952" s="536">
        <v>9.4100000000000003E-2</v>
      </c>
      <c r="H952" s="535">
        <v>150.80000000000001</v>
      </c>
      <c r="I952" s="536">
        <v>4.8599999999999997E-2</v>
      </c>
      <c r="J952" s="535">
        <v>163.9</v>
      </c>
      <c r="K952" s="536">
        <v>5.4899999999999997E-2</v>
      </c>
      <c r="L952" s="535">
        <v>141.93</v>
      </c>
      <c r="M952" s="536">
        <v>3.2099999999999997E-2</v>
      </c>
      <c r="N952" s="535">
        <v>123.12</v>
      </c>
      <c r="O952" s="536">
        <v>5.9499999999999997E-2</v>
      </c>
      <c r="P952" s="535">
        <v>109.06</v>
      </c>
      <c r="Q952" s="536">
        <v>0.10639999999999999</v>
      </c>
      <c r="R952" s="535">
        <v>108.3</v>
      </c>
    </row>
    <row r="953" spans="1:18" ht="12.75">
      <c r="A953" s="145">
        <v>105613</v>
      </c>
      <c r="B953" s="102" t="s">
        <v>22624</v>
      </c>
      <c r="C953" s="145" t="s">
        <v>7</v>
      </c>
      <c r="D953" s="535">
        <v>188.1</v>
      </c>
      <c r="E953" s="536">
        <v>5.2499999999999998E-2</v>
      </c>
      <c r="F953" s="535">
        <v>120.38</v>
      </c>
      <c r="G953" s="536">
        <v>8.2000000000000003E-2</v>
      </c>
      <c r="H953" s="535">
        <v>147.43</v>
      </c>
      <c r="I953" s="536">
        <v>4.1799999999999997E-2</v>
      </c>
      <c r="J953" s="535">
        <v>160.91999999999999</v>
      </c>
      <c r="K953" s="536">
        <v>4.8599999999999997E-2</v>
      </c>
      <c r="L953" s="535">
        <v>138.53</v>
      </c>
      <c r="M953" s="536">
        <v>2.86E-2</v>
      </c>
      <c r="N953" s="535">
        <v>119.84</v>
      </c>
      <c r="O953" s="536">
        <v>5.1400000000000001E-2</v>
      </c>
      <c r="P953" s="535">
        <v>106</v>
      </c>
      <c r="Q953" s="536">
        <v>9.3100000000000002E-2</v>
      </c>
      <c r="R953" s="535">
        <v>105.05</v>
      </c>
    </row>
    <row r="954" spans="1:18" ht="12.75">
      <c r="A954" s="145">
        <v>105621</v>
      </c>
      <c r="B954" s="102" t="s">
        <v>22625</v>
      </c>
      <c r="C954" s="145" t="s">
        <v>7</v>
      </c>
      <c r="D954" s="535">
        <v>185.8</v>
      </c>
      <c r="E954" s="536">
        <v>4.6399999999999997E-2</v>
      </c>
      <c r="F954" s="535">
        <v>118.26</v>
      </c>
      <c r="G954" s="536">
        <v>7.2900000000000006E-2</v>
      </c>
      <c r="H954" s="535">
        <v>144.99</v>
      </c>
      <c r="I954" s="536">
        <v>3.6999999999999998E-2</v>
      </c>
      <c r="J954" s="535">
        <v>158.75</v>
      </c>
      <c r="K954" s="536">
        <v>4.4200000000000003E-2</v>
      </c>
      <c r="L954" s="535">
        <v>136.06</v>
      </c>
      <c r="M954" s="536">
        <v>2.5499999999999998E-2</v>
      </c>
      <c r="N954" s="535">
        <v>117.48</v>
      </c>
      <c r="O954" s="536">
        <v>4.5600000000000002E-2</v>
      </c>
      <c r="P954" s="535">
        <v>103.78</v>
      </c>
      <c r="Q954" s="536">
        <v>8.3099999999999993E-2</v>
      </c>
      <c r="R954" s="535">
        <v>102.68</v>
      </c>
    </row>
    <row r="955" spans="1:18" ht="12.75">
      <c r="A955" s="145">
        <v>105627</v>
      </c>
      <c r="B955" s="102" t="s">
        <v>22626</v>
      </c>
      <c r="C955" s="145" t="s">
        <v>7</v>
      </c>
      <c r="D955" s="535">
        <v>264.91000000000003</v>
      </c>
      <c r="E955" s="536">
        <v>4.58E-2</v>
      </c>
      <c r="F955" s="535">
        <v>168.62</v>
      </c>
      <c r="G955" s="536">
        <v>7.1900000000000006E-2</v>
      </c>
      <c r="H955" s="535">
        <v>207.19</v>
      </c>
      <c r="I955" s="536">
        <v>4.19E-2</v>
      </c>
      <c r="J955" s="535">
        <v>226.96</v>
      </c>
      <c r="K955" s="536">
        <v>3.8199999999999998E-2</v>
      </c>
      <c r="L955" s="535">
        <v>194.34</v>
      </c>
      <c r="M955" s="536">
        <v>1.9300000000000001E-2</v>
      </c>
      <c r="N955" s="535">
        <v>168.03</v>
      </c>
      <c r="O955" s="536">
        <v>5.1700000000000003E-2</v>
      </c>
      <c r="P955" s="535">
        <v>148.51</v>
      </c>
      <c r="Q955" s="536">
        <v>8.1600000000000006E-2</v>
      </c>
      <c r="R955" s="535">
        <v>147</v>
      </c>
    </row>
    <row r="956" spans="1:18" ht="12.75">
      <c r="A956" s="145">
        <v>105630</v>
      </c>
      <c r="B956" s="102" t="s">
        <v>22627</v>
      </c>
      <c r="C956" s="145" t="s">
        <v>7</v>
      </c>
      <c r="D956" s="535">
        <v>256.52</v>
      </c>
      <c r="E956" s="536">
        <v>3.2300000000000002E-2</v>
      </c>
      <c r="F956" s="535">
        <v>161.03</v>
      </c>
      <c r="G956" s="536">
        <v>5.1499999999999997E-2</v>
      </c>
      <c r="H956" s="535">
        <v>198.19</v>
      </c>
      <c r="I956" s="536">
        <v>0.03</v>
      </c>
      <c r="J956" s="535">
        <v>219.14</v>
      </c>
      <c r="K956" s="536">
        <v>2.7099999999999999E-2</v>
      </c>
      <c r="L956" s="535">
        <v>185.37</v>
      </c>
      <c r="M956" s="536">
        <v>1.38E-2</v>
      </c>
      <c r="N956" s="535">
        <v>159.46</v>
      </c>
      <c r="O956" s="536">
        <v>3.73E-2</v>
      </c>
      <c r="P956" s="535">
        <v>140.44</v>
      </c>
      <c r="Q956" s="536">
        <v>5.8999999999999997E-2</v>
      </c>
      <c r="R956" s="535">
        <v>138.25</v>
      </c>
    </row>
    <row r="957" spans="1:18" ht="12.75">
      <c r="A957" s="145">
        <v>105636</v>
      </c>
      <c r="B957" s="102" t="s">
        <v>22628</v>
      </c>
      <c r="C957" s="145" t="s">
        <v>7</v>
      </c>
      <c r="D957" s="535">
        <v>255.32</v>
      </c>
      <c r="E957" s="536">
        <v>3.04E-2</v>
      </c>
      <c r="F957" s="535">
        <v>159.97</v>
      </c>
      <c r="G957" s="536">
        <v>4.8399999999999999E-2</v>
      </c>
      <c r="H957" s="535">
        <v>196.95</v>
      </c>
      <c r="I957" s="536">
        <v>2.8500000000000001E-2</v>
      </c>
      <c r="J957" s="535">
        <v>218.01</v>
      </c>
      <c r="K957" s="536">
        <v>2.5700000000000001E-2</v>
      </c>
      <c r="L957" s="535">
        <v>184.17</v>
      </c>
      <c r="M957" s="536">
        <v>1.2699999999999999E-2</v>
      </c>
      <c r="N957" s="535">
        <v>158.28</v>
      </c>
      <c r="O957" s="536">
        <v>3.5400000000000001E-2</v>
      </c>
      <c r="P957" s="535">
        <v>139.32</v>
      </c>
      <c r="Q957" s="536">
        <v>5.5599999999999997E-2</v>
      </c>
      <c r="R957" s="535">
        <v>137.05000000000001</v>
      </c>
    </row>
    <row r="958" spans="1:18" ht="12.75">
      <c r="A958" s="145">
        <v>105606</v>
      </c>
      <c r="B958" s="102" t="s">
        <v>22629</v>
      </c>
      <c r="C958" s="145" t="s">
        <v>7</v>
      </c>
      <c r="D958" s="535">
        <v>246.72</v>
      </c>
      <c r="E958" s="536">
        <v>4.7E-2</v>
      </c>
      <c r="F958" s="535">
        <v>156.9</v>
      </c>
      <c r="G958" s="536">
        <v>7.3899999999999993E-2</v>
      </c>
      <c r="H958" s="535">
        <v>192.35</v>
      </c>
      <c r="I958" s="536">
        <v>3.8100000000000002E-2</v>
      </c>
      <c r="J958" s="535">
        <v>210.92</v>
      </c>
      <c r="K958" s="536">
        <v>4.2599999999999999E-2</v>
      </c>
      <c r="L958" s="535">
        <v>180.54</v>
      </c>
      <c r="M958" s="536">
        <v>2.53E-2</v>
      </c>
      <c r="N958" s="535">
        <v>155.86000000000001</v>
      </c>
      <c r="O958" s="536">
        <v>4.7E-2</v>
      </c>
      <c r="P958" s="535">
        <v>137.59</v>
      </c>
      <c r="Q958" s="536">
        <v>8.4199999999999997E-2</v>
      </c>
      <c r="R958" s="535">
        <v>136</v>
      </c>
    </row>
    <row r="959" spans="1:18" ht="12.75">
      <c r="A959" s="145">
        <v>105614</v>
      </c>
      <c r="B959" s="102" t="s">
        <v>22630</v>
      </c>
      <c r="C959" s="145" t="s">
        <v>7</v>
      </c>
      <c r="D959" s="535">
        <v>243.52</v>
      </c>
      <c r="E959" s="536">
        <v>4.0500000000000001E-2</v>
      </c>
      <c r="F959" s="535">
        <v>153.96</v>
      </c>
      <c r="G959" s="536">
        <v>6.4000000000000001E-2</v>
      </c>
      <c r="H959" s="535">
        <v>188.98</v>
      </c>
      <c r="I959" s="536">
        <v>3.2599999999999997E-2</v>
      </c>
      <c r="J959" s="535">
        <v>207.94</v>
      </c>
      <c r="K959" s="536">
        <v>3.7600000000000001E-2</v>
      </c>
      <c r="L959" s="535">
        <v>177.14</v>
      </c>
      <c r="M959" s="536">
        <v>2.24E-2</v>
      </c>
      <c r="N959" s="535">
        <v>152.58000000000001</v>
      </c>
      <c r="O959" s="536">
        <v>4.0399999999999998E-2</v>
      </c>
      <c r="P959" s="535">
        <v>134.53</v>
      </c>
      <c r="Q959" s="536">
        <v>7.3300000000000004E-2</v>
      </c>
      <c r="R959" s="535">
        <v>132.75</v>
      </c>
    </row>
    <row r="960" spans="1:18" ht="12.75">
      <c r="A960" s="145">
        <v>105622</v>
      </c>
      <c r="B960" s="102" t="s">
        <v>22631</v>
      </c>
      <c r="C960" s="145" t="s">
        <v>7</v>
      </c>
      <c r="D960" s="535">
        <v>241.22</v>
      </c>
      <c r="E960" s="536">
        <v>3.5700000000000003E-2</v>
      </c>
      <c r="F960" s="535">
        <v>151.84</v>
      </c>
      <c r="G960" s="536">
        <v>5.67E-2</v>
      </c>
      <c r="H960" s="535">
        <v>186.54</v>
      </c>
      <c r="I960" s="536">
        <v>2.87E-2</v>
      </c>
      <c r="J960" s="535">
        <v>205.77</v>
      </c>
      <c r="K960" s="536">
        <v>3.4099999999999998E-2</v>
      </c>
      <c r="L960" s="535">
        <v>174.67</v>
      </c>
      <c r="M960" s="536">
        <v>1.9900000000000001E-2</v>
      </c>
      <c r="N960" s="535">
        <v>150.22</v>
      </c>
      <c r="O960" s="536">
        <v>3.5700000000000003E-2</v>
      </c>
      <c r="P960" s="535">
        <v>132.31</v>
      </c>
      <c r="Q960" s="536">
        <v>6.5100000000000005E-2</v>
      </c>
      <c r="R960" s="535">
        <v>130.38</v>
      </c>
    </row>
    <row r="961" spans="1:18" ht="12.75">
      <c r="A961" s="145">
        <v>105572</v>
      </c>
      <c r="B961" s="102" t="s">
        <v>22632</v>
      </c>
      <c r="C961" s="145" t="s">
        <v>7</v>
      </c>
      <c r="D961" s="535">
        <v>91.25</v>
      </c>
      <c r="E961" s="536">
        <v>0.1328</v>
      </c>
      <c r="F961" s="535">
        <v>63.37</v>
      </c>
      <c r="G961" s="536">
        <v>0.1913</v>
      </c>
      <c r="H961" s="535">
        <v>76.95</v>
      </c>
      <c r="I961" s="536">
        <v>0.1128</v>
      </c>
      <c r="J961" s="535">
        <v>79.62</v>
      </c>
      <c r="K961" s="536">
        <v>0.109</v>
      </c>
      <c r="L961" s="535">
        <v>73.31</v>
      </c>
      <c r="M961" s="536">
        <v>5.1200000000000002E-2</v>
      </c>
      <c r="N961" s="535">
        <v>65.42</v>
      </c>
      <c r="O961" s="536">
        <v>0.13270000000000001</v>
      </c>
      <c r="P961" s="535">
        <v>59.05</v>
      </c>
      <c r="Q961" s="536">
        <v>0.20519999999999999</v>
      </c>
      <c r="R961" s="535">
        <v>60.17</v>
      </c>
    </row>
    <row r="962" spans="1:18" ht="12.75">
      <c r="A962" s="145">
        <v>105574</v>
      </c>
      <c r="B962" s="102" t="s">
        <v>22633</v>
      </c>
      <c r="C962" s="145" t="s">
        <v>7</v>
      </c>
      <c r="D962" s="535">
        <v>82.86</v>
      </c>
      <c r="E962" s="536">
        <v>0.1</v>
      </c>
      <c r="F962" s="535">
        <v>55.78</v>
      </c>
      <c r="G962" s="536">
        <v>0.14860000000000001</v>
      </c>
      <c r="H962" s="535">
        <v>67.95</v>
      </c>
      <c r="I962" s="536">
        <v>8.7400000000000005E-2</v>
      </c>
      <c r="J962" s="535">
        <v>71.8</v>
      </c>
      <c r="K962" s="536">
        <v>8.2699999999999996E-2</v>
      </c>
      <c r="L962" s="535">
        <v>64.34</v>
      </c>
      <c r="M962" s="536">
        <v>3.9800000000000002E-2</v>
      </c>
      <c r="N962" s="535">
        <v>56.85</v>
      </c>
      <c r="O962" s="536">
        <v>0.1045</v>
      </c>
      <c r="P962" s="535">
        <v>50.98</v>
      </c>
      <c r="Q962" s="536">
        <v>0.16259999999999999</v>
      </c>
      <c r="R962" s="535">
        <v>51.42</v>
      </c>
    </row>
    <row r="963" spans="1:18" ht="12.75">
      <c r="A963" s="145">
        <v>105576</v>
      </c>
      <c r="B963" s="102" t="s">
        <v>22634</v>
      </c>
      <c r="C963" s="145" t="s">
        <v>7</v>
      </c>
      <c r="D963" s="535">
        <v>81.66</v>
      </c>
      <c r="E963" s="536">
        <v>9.4899999999999998E-2</v>
      </c>
      <c r="F963" s="535">
        <v>54.72</v>
      </c>
      <c r="G963" s="536">
        <v>0.1416</v>
      </c>
      <c r="H963" s="535">
        <v>66.709999999999994</v>
      </c>
      <c r="I963" s="536">
        <v>8.4099999999999994E-2</v>
      </c>
      <c r="J963" s="535">
        <v>70.67</v>
      </c>
      <c r="K963" s="536">
        <v>7.9399999999999998E-2</v>
      </c>
      <c r="L963" s="535">
        <v>63.14</v>
      </c>
      <c r="M963" s="536">
        <v>3.7100000000000001E-2</v>
      </c>
      <c r="N963" s="535">
        <v>55.67</v>
      </c>
      <c r="O963" s="536">
        <v>0.1008</v>
      </c>
      <c r="P963" s="535">
        <v>49.86</v>
      </c>
      <c r="Q963" s="536">
        <v>0.15540000000000001</v>
      </c>
      <c r="R963" s="535">
        <v>50.22</v>
      </c>
    </row>
    <row r="964" spans="1:18" ht="12.75">
      <c r="A964" s="145">
        <v>105603</v>
      </c>
      <c r="B964" s="102" t="s">
        <v>22635</v>
      </c>
      <c r="C964" s="145" t="s">
        <v>7</v>
      </c>
      <c r="D964" s="535">
        <v>80.47</v>
      </c>
      <c r="E964" s="536">
        <v>0.1444</v>
      </c>
      <c r="F964" s="535">
        <v>56.17</v>
      </c>
      <c r="G964" s="536">
        <v>0.2069</v>
      </c>
      <c r="H964" s="535">
        <v>67.69</v>
      </c>
      <c r="I964" s="536">
        <v>0.10829999999999999</v>
      </c>
      <c r="J964" s="535">
        <v>69.86</v>
      </c>
      <c r="K964" s="536">
        <v>0.129</v>
      </c>
      <c r="L964" s="535">
        <v>64.69</v>
      </c>
      <c r="M964" s="536">
        <v>7.0499999999999993E-2</v>
      </c>
      <c r="N964" s="535">
        <v>57.64</v>
      </c>
      <c r="O964" s="536">
        <v>0.12720000000000001</v>
      </c>
      <c r="P964" s="535">
        <v>51.97</v>
      </c>
      <c r="Q964" s="536">
        <v>0.22359999999999999</v>
      </c>
      <c r="R964" s="535">
        <v>52.91</v>
      </c>
    </row>
    <row r="965" spans="1:18" ht="12.75">
      <c r="A965" s="145">
        <v>105611</v>
      </c>
      <c r="B965" s="102" t="s">
        <v>22636</v>
      </c>
      <c r="C965" s="145" t="s">
        <v>7</v>
      </c>
      <c r="D965" s="535">
        <v>77.27</v>
      </c>
      <c r="E965" s="536">
        <v>0.128</v>
      </c>
      <c r="F965" s="535">
        <v>53.23</v>
      </c>
      <c r="G965" s="536">
        <v>0.18579999999999999</v>
      </c>
      <c r="H965" s="535">
        <v>64.319999999999993</v>
      </c>
      <c r="I965" s="536">
        <v>9.5799999999999996E-2</v>
      </c>
      <c r="J965" s="535">
        <v>66.88</v>
      </c>
      <c r="K965" s="536">
        <v>0.1172</v>
      </c>
      <c r="L965" s="535">
        <v>61.29</v>
      </c>
      <c r="M965" s="536">
        <v>6.4600000000000005E-2</v>
      </c>
      <c r="N965" s="535">
        <v>54.36</v>
      </c>
      <c r="O965" s="536">
        <v>0.1133</v>
      </c>
      <c r="P965" s="535">
        <v>48.91</v>
      </c>
      <c r="Q965" s="536">
        <v>0.20219999999999999</v>
      </c>
      <c r="R965" s="535">
        <v>49.66</v>
      </c>
    </row>
    <row r="966" spans="1:18" ht="12.75">
      <c r="A966" s="145">
        <v>105619</v>
      </c>
      <c r="B966" s="102" t="s">
        <v>22637</v>
      </c>
      <c r="C966" s="145" t="s">
        <v>7</v>
      </c>
      <c r="D966" s="535">
        <v>74.97</v>
      </c>
      <c r="E966" s="536">
        <v>0.1152</v>
      </c>
      <c r="F966" s="535">
        <v>51.11</v>
      </c>
      <c r="G966" s="536">
        <v>0.16900000000000001</v>
      </c>
      <c r="H966" s="535">
        <v>61.88</v>
      </c>
      <c r="I966" s="536">
        <v>8.6599999999999996E-2</v>
      </c>
      <c r="J966" s="535">
        <v>64.709999999999994</v>
      </c>
      <c r="K966" s="536">
        <v>0.10879999999999999</v>
      </c>
      <c r="L966" s="535">
        <v>58.82</v>
      </c>
      <c r="M966" s="536">
        <v>5.8999999999999997E-2</v>
      </c>
      <c r="N966" s="535">
        <v>52</v>
      </c>
      <c r="O966" s="536">
        <v>0.1031</v>
      </c>
      <c r="P966" s="535">
        <v>46.69</v>
      </c>
      <c r="Q966" s="536">
        <v>0.18509999999999999</v>
      </c>
      <c r="R966" s="535">
        <v>47.29</v>
      </c>
    </row>
    <row r="967" spans="1:18" ht="12.75">
      <c r="A967" s="145">
        <v>105573</v>
      </c>
      <c r="B967" s="102" t="s">
        <v>22638</v>
      </c>
      <c r="C967" s="145" t="s">
        <v>7</v>
      </c>
      <c r="D967" s="535">
        <v>150.46</v>
      </c>
      <c r="E967" s="536">
        <v>8.0600000000000005E-2</v>
      </c>
      <c r="F967" s="535">
        <v>99.25</v>
      </c>
      <c r="G967" s="536">
        <v>0.1221</v>
      </c>
      <c r="H967" s="535">
        <v>121.35</v>
      </c>
      <c r="I967" s="536">
        <v>7.1499999999999994E-2</v>
      </c>
      <c r="J967" s="535">
        <v>129.85</v>
      </c>
      <c r="K967" s="536">
        <v>6.6799999999999998E-2</v>
      </c>
      <c r="L967" s="535">
        <v>114.57</v>
      </c>
      <c r="M967" s="536">
        <v>3.27E-2</v>
      </c>
      <c r="N967" s="535">
        <v>100.4</v>
      </c>
      <c r="O967" s="536">
        <v>8.6499999999999994E-2</v>
      </c>
      <c r="P967" s="535">
        <v>89.55</v>
      </c>
      <c r="Q967" s="536">
        <v>0.1353</v>
      </c>
      <c r="R967" s="535">
        <v>89.77</v>
      </c>
    </row>
    <row r="968" spans="1:18" ht="12.75">
      <c r="A968" s="145">
        <v>105628</v>
      </c>
      <c r="B968" s="102" t="s">
        <v>22639</v>
      </c>
      <c r="C968" s="145" t="s">
        <v>7</v>
      </c>
      <c r="D968" s="535">
        <v>142.07</v>
      </c>
      <c r="E968" s="536">
        <v>5.8400000000000001E-2</v>
      </c>
      <c r="F968" s="535">
        <v>91.66</v>
      </c>
      <c r="G968" s="536">
        <v>9.0399999999999994E-2</v>
      </c>
      <c r="H968" s="535">
        <v>112.35</v>
      </c>
      <c r="I968" s="536">
        <v>5.2900000000000003E-2</v>
      </c>
      <c r="J968" s="535">
        <v>122.03</v>
      </c>
      <c r="K968" s="536">
        <v>4.87E-2</v>
      </c>
      <c r="L968" s="535">
        <v>105.6</v>
      </c>
      <c r="M968" s="536">
        <v>2.4199999999999999E-2</v>
      </c>
      <c r="N968" s="535">
        <v>91.83</v>
      </c>
      <c r="O968" s="536">
        <v>6.4699999999999994E-2</v>
      </c>
      <c r="P968" s="535">
        <v>81.48</v>
      </c>
      <c r="Q968" s="536">
        <v>0.1017</v>
      </c>
      <c r="R968" s="535">
        <v>81.02</v>
      </c>
    </row>
    <row r="969" spans="1:18" ht="12.75">
      <c r="A969" s="145">
        <v>105634</v>
      </c>
      <c r="B969" s="102" t="s">
        <v>22640</v>
      </c>
      <c r="C969" s="145" t="s">
        <v>7</v>
      </c>
      <c r="D969" s="535">
        <v>140.87</v>
      </c>
      <c r="E969" s="536">
        <v>5.5E-2</v>
      </c>
      <c r="F969" s="535">
        <v>90.6</v>
      </c>
      <c r="G969" s="536">
        <v>8.5500000000000007E-2</v>
      </c>
      <c r="H969" s="535">
        <v>111.11</v>
      </c>
      <c r="I969" s="536">
        <v>5.0500000000000003E-2</v>
      </c>
      <c r="J969" s="535">
        <v>120.9</v>
      </c>
      <c r="K969" s="536">
        <v>4.6399999999999997E-2</v>
      </c>
      <c r="L969" s="535">
        <v>104.4</v>
      </c>
      <c r="M969" s="536">
        <v>2.24E-2</v>
      </c>
      <c r="N969" s="535">
        <v>90.65</v>
      </c>
      <c r="O969" s="536">
        <v>6.1899999999999997E-2</v>
      </c>
      <c r="P969" s="535">
        <v>80.36</v>
      </c>
      <c r="Q969" s="536">
        <v>9.64E-2</v>
      </c>
      <c r="R969" s="535">
        <v>79.819999999999993</v>
      </c>
    </row>
    <row r="970" spans="1:18" ht="12.75">
      <c r="A970" s="145">
        <v>105604</v>
      </c>
      <c r="B970" s="102" t="s">
        <v>22641</v>
      </c>
      <c r="C970" s="145" t="s">
        <v>7</v>
      </c>
      <c r="D970" s="535">
        <v>135.88999999999999</v>
      </c>
      <c r="E970" s="536">
        <v>8.5400000000000004E-2</v>
      </c>
      <c r="F970" s="535">
        <v>89.74</v>
      </c>
      <c r="G970" s="536">
        <v>0.12939999999999999</v>
      </c>
      <c r="H970" s="535">
        <v>109.24</v>
      </c>
      <c r="I970" s="536">
        <v>6.7100000000000007E-2</v>
      </c>
      <c r="J970" s="535">
        <v>116.88</v>
      </c>
      <c r="K970" s="536">
        <v>7.6999999999999999E-2</v>
      </c>
      <c r="L970" s="535">
        <v>103.3</v>
      </c>
      <c r="M970" s="536">
        <v>4.41E-2</v>
      </c>
      <c r="N970" s="535">
        <v>90.38</v>
      </c>
      <c r="O970" s="536">
        <v>8.1100000000000005E-2</v>
      </c>
      <c r="P970" s="535">
        <v>80.52</v>
      </c>
      <c r="Q970" s="536">
        <v>0.14419999999999999</v>
      </c>
      <c r="R970" s="535">
        <v>80.61</v>
      </c>
    </row>
    <row r="971" spans="1:18" ht="12.75">
      <c r="A971" s="145">
        <v>105612</v>
      </c>
      <c r="B971" s="102" t="s">
        <v>22642</v>
      </c>
      <c r="C971" s="145" t="s">
        <v>7</v>
      </c>
      <c r="D971" s="535">
        <v>132.69</v>
      </c>
      <c r="E971" s="536">
        <v>7.4499999999999997E-2</v>
      </c>
      <c r="F971" s="535">
        <v>86.8</v>
      </c>
      <c r="G971" s="536">
        <v>0.1138</v>
      </c>
      <c r="H971" s="535">
        <v>105.87</v>
      </c>
      <c r="I971" s="536">
        <v>5.8200000000000002E-2</v>
      </c>
      <c r="J971" s="535">
        <v>113.9</v>
      </c>
      <c r="K971" s="536">
        <v>6.8699999999999997E-2</v>
      </c>
      <c r="L971" s="535">
        <v>99.9</v>
      </c>
      <c r="M971" s="536">
        <v>3.9600000000000003E-2</v>
      </c>
      <c r="N971" s="535">
        <v>87.1</v>
      </c>
      <c r="O971" s="536">
        <v>7.0699999999999999E-2</v>
      </c>
      <c r="P971" s="535">
        <v>77.459999999999994</v>
      </c>
      <c r="Q971" s="536">
        <v>0.1275</v>
      </c>
      <c r="R971" s="535">
        <v>77.36</v>
      </c>
    </row>
    <row r="972" spans="1:18" ht="12.75">
      <c r="A972" s="145">
        <v>105620</v>
      </c>
      <c r="B972" s="102" t="s">
        <v>22643</v>
      </c>
      <c r="C972" s="145" t="s">
        <v>7</v>
      </c>
      <c r="D972" s="535">
        <v>130.38999999999999</v>
      </c>
      <c r="E972" s="536">
        <v>6.6199999999999995E-2</v>
      </c>
      <c r="F972" s="535">
        <v>84.68</v>
      </c>
      <c r="G972" s="536">
        <v>0.1019</v>
      </c>
      <c r="H972" s="535">
        <v>103.43</v>
      </c>
      <c r="I972" s="536">
        <v>5.1799999999999999E-2</v>
      </c>
      <c r="J972" s="535">
        <v>111.73</v>
      </c>
      <c r="K972" s="536">
        <v>6.2899999999999998E-2</v>
      </c>
      <c r="L972" s="535">
        <v>97.43</v>
      </c>
      <c r="M972" s="536">
        <v>3.56E-2</v>
      </c>
      <c r="N972" s="535">
        <v>84.74</v>
      </c>
      <c r="O972" s="536">
        <v>6.3299999999999995E-2</v>
      </c>
      <c r="P972" s="535">
        <v>75.239999999999995</v>
      </c>
      <c r="Q972" s="536">
        <v>0.1147</v>
      </c>
      <c r="R972" s="535">
        <v>74.989999999999995</v>
      </c>
    </row>
    <row r="973" spans="1:18" ht="12.75">
      <c r="A973" s="145">
        <v>105586</v>
      </c>
      <c r="B973" s="102" t="s">
        <v>22644</v>
      </c>
      <c r="C973" s="145" t="s">
        <v>7</v>
      </c>
      <c r="D973" s="535">
        <v>344.93</v>
      </c>
      <c r="E973" s="536">
        <v>7.51E-2</v>
      </c>
      <c r="F973" s="535">
        <v>128.18</v>
      </c>
      <c r="G973" s="536">
        <v>0.20219999999999999</v>
      </c>
      <c r="H973" s="535">
        <v>291.35000000000002</v>
      </c>
      <c r="I973" s="536">
        <v>6.4600000000000005E-2</v>
      </c>
      <c r="J973" s="535">
        <v>299.83999999999997</v>
      </c>
      <c r="K973" s="536">
        <v>6.2700000000000006E-2</v>
      </c>
      <c r="L973" s="535">
        <v>157.01</v>
      </c>
      <c r="M973" s="536">
        <v>4.9599999999999998E-2</v>
      </c>
      <c r="N973" s="535">
        <v>150.13999999999999</v>
      </c>
      <c r="O973" s="536">
        <v>0.12529999999999999</v>
      </c>
      <c r="P973" s="535">
        <v>208.44</v>
      </c>
      <c r="Q973" s="536">
        <v>0.1244</v>
      </c>
      <c r="R973" s="535">
        <v>176.4</v>
      </c>
    </row>
    <row r="974" spans="1:18" ht="12.75">
      <c r="A974" s="145">
        <v>105587</v>
      </c>
      <c r="B974" s="102" t="s">
        <v>22645</v>
      </c>
      <c r="C974" s="145" t="s">
        <v>7</v>
      </c>
      <c r="D974" s="535">
        <v>330.5</v>
      </c>
      <c r="E974" s="536">
        <v>5.8400000000000001E-2</v>
      </c>
      <c r="F974" s="535">
        <v>115.18</v>
      </c>
      <c r="G974" s="536">
        <v>0.16769999999999999</v>
      </c>
      <c r="H974" s="535">
        <v>275.88</v>
      </c>
      <c r="I974" s="536">
        <v>5.0799999999999998E-2</v>
      </c>
      <c r="J974" s="535">
        <v>286.41000000000003</v>
      </c>
      <c r="K974" s="536">
        <v>4.9000000000000002E-2</v>
      </c>
      <c r="L974" s="535">
        <v>141.58000000000001</v>
      </c>
      <c r="M974" s="536">
        <v>4.1000000000000002E-2</v>
      </c>
      <c r="N974" s="535">
        <v>135.41999999999999</v>
      </c>
      <c r="O974" s="536">
        <v>0.10349999999999999</v>
      </c>
      <c r="P974" s="535">
        <v>194.58</v>
      </c>
      <c r="Q974" s="536">
        <v>9.9199999999999997E-2</v>
      </c>
      <c r="R974" s="535">
        <v>161.35</v>
      </c>
    </row>
    <row r="975" spans="1:18" ht="12.75">
      <c r="A975" s="145">
        <v>105589</v>
      </c>
      <c r="B975" s="102" t="s">
        <v>22646</v>
      </c>
      <c r="C975" s="145" t="s">
        <v>7</v>
      </c>
      <c r="D975" s="535">
        <v>329.16</v>
      </c>
      <c r="E975" s="536">
        <v>5.6800000000000003E-2</v>
      </c>
      <c r="F975" s="535">
        <v>113.98</v>
      </c>
      <c r="G975" s="536">
        <v>0.16389999999999999</v>
      </c>
      <c r="H975" s="535">
        <v>274.45999999999998</v>
      </c>
      <c r="I975" s="536">
        <v>4.9700000000000001E-2</v>
      </c>
      <c r="J975" s="535">
        <v>285.16000000000003</v>
      </c>
      <c r="K975" s="536">
        <v>4.7800000000000002E-2</v>
      </c>
      <c r="L975" s="535">
        <v>140.19</v>
      </c>
      <c r="M975" s="536">
        <v>3.9600000000000003E-2</v>
      </c>
      <c r="N975" s="535">
        <v>134.06</v>
      </c>
      <c r="O975" s="536">
        <v>0.1017</v>
      </c>
      <c r="P975" s="535">
        <v>193.29</v>
      </c>
      <c r="Q975" s="536">
        <v>9.6600000000000005E-2</v>
      </c>
      <c r="R975" s="535">
        <v>159.96</v>
      </c>
    </row>
    <row r="976" spans="1:18" ht="12.75">
      <c r="A976" s="145">
        <v>105584</v>
      </c>
      <c r="B976" s="102" t="s">
        <v>22647</v>
      </c>
      <c r="C976" s="145" t="s">
        <v>7</v>
      </c>
      <c r="D976" s="535">
        <v>480.62</v>
      </c>
      <c r="E976" s="536">
        <v>4.5900000000000003E-2</v>
      </c>
      <c r="F976" s="535">
        <v>155.91</v>
      </c>
      <c r="G976" s="536">
        <v>0.14149999999999999</v>
      </c>
      <c r="H976" s="535">
        <v>395.59</v>
      </c>
      <c r="I976" s="536">
        <v>3.7199999999999997E-2</v>
      </c>
      <c r="J976" s="535">
        <v>414.91</v>
      </c>
      <c r="K976" s="536">
        <v>3.9600000000000003E-2</v>
      </c>
      <c r="L976" s="535">
        <v>192.08</v>
      </c>
      <c r="M976" s="536">
        <v>4.1099999999999998E-2</v>
      </c>
      <c r="N976" s="535">
        <v>183.64</v>
      </c>
      <c r="O976" s="536">
        <v>8.0199999999999994E-2</v>
      </c>
      <c r="P976" s="535">
        <v>274.64</v>
      </c>
      <c r="Q976" s="536">
        <v>8.0299999999999996E-2</v>
      </c>
      <c r="R976" s="535">
        <v>221.76</v>
      </c>
    </row>
    <row r="977" spans="1:18" ht="12.75">
      <c r="A977" s="145">
        <v>105720</v>
      </c>
      <c r="B977" s="102" t="s">
        <v>22648</v>
      </c>
      <c r="C977" s="145" t="s">
        <v>7</v>
      </c>
      <c r="D977" s="535">
        <v>472.72</v>
      </c>
      <c r="E977" s="536">
        <v>3.7400000000000003E-2</v>
      </c>
      <c r="F977" s="535">
        <v>148.63</v>
      </c>
      <c r="G977" s="536">
        <v>0.1191</v>
      </c>
      <c r="H977" s="535">
        <v>387.2</v>
      </c>
      <c r="I977" s="536">
        <v>3.0200000000000001E-2</v>
      </c>
      <c r="J977" s="535">
        <v>407.49</v>
      </c>
      <c r="K977" s="536">
        <v>3.2899999999999999E-2</v>
      </c>
      <c r="L977" s="535">
        <v>183.55</v>
      </c>
      <c r="M977" s="536">
        <v>3.5099999999999999E-2</v>
      </c>
      <c r="N977" s="535">
        <v>175.45</v>
      </c>
      <c r="O977" s="536">
        <v>6.6699999999999995E-2</v>
      </c>
      <c r="P977" s="535">
        <v>267.01</v>
      </c>
      <c r="Q977" s="536">
        <v>6.6299999999999998E-2</v>
      </c>
      <c r="R977" s="535">
        <v>213.64</v>
      </c>
    </row>
    <row r="978" spans="1:18" ht="12.75">
      <c r="A978" s="145">
        <v>105722</v>
      </c>
      <c r="B978" s="102" t="s">
        <v>22649</v>
      </c>
      <c r="C978" s="145" t="s">
        <v>7</v>
      </c>
      <c r="D978" s="535">
        <v>473.17</v>
      </c>
      <c r="E978" s="536">
        <v>3.7999999999999999E-2</v>
      </c>
      <c r="F978" s="535">
        <v>149.06</v>
      </c>
      <c r="G978" s="536">
        <v>0.1206</v>
      </c>
      <c r="H978" s="535">
        <v>387.7</v>
      </c>
      <c r="I978" s="536">
        <v>3.09E-2</v>
      </c>
      <c r="J978" s="535">
        <v>407.92</v>
      </c>
      <c r="K978" s="536">
        <v>3.3500000000000002E-2</v>
      </c>
      <c r="L978" s="535">
        <v>184.09</v>
      </c>
      <c r="M978" s="536">
        <v>3.5099999999999999E-2</v>
      </c>
      <c r="N978" s="535">
        <v>175.97</v>
      </c>
      <c r="O978" s="536">
        <v>6.8099999999999994E-2</v>
      </c>
      <c r="P978" s="535">
        <v>267.45999999999998</v>
      </c>
      <c r="Q978" s="536">
        <v>6.7199999999999996E-2</v>
      </c>
      <c r="R978" s="535">
        <v>214.14</v>
      </c>
    </row>
    <row r="979" spans="1:18" ht="12.75">
      <c r="A979" s="145">
        <v>105593</v>
      </c>
      <c r="B979" s="102" t="s">
        <v>22650</v>
      </c>
      <c r="C979" s="145" t="s">
        <v>7</v>
      </c>
      <c r="D979" s="535">
        <v>297.05</v>
      </c>
      <c r="E979" s="536">
        <v>8.7300000000000003E-2</v>
      </c>
      <c r="F979" s="535">
        <v>115.46</v>
      </c>
      <c r="G979" s="536">
        <v>0.22450000000000001</v>
      </c>
      <c r="H979" s="535">
        <v>253.04</v>
      </c>
      <c r="I979" s="536">
        <v>7.4300000000000005E-2</v>
      </c>
      <c r="J979" s="535">
        <v>258.8</v>
      </c>
      <c r="K979" s="536">
        <v>7.2700000000000001E-2</v>
      </c>
      <c r="L979" s="535">
        <v>141.05000000000001</v>
      </c>
      <c r="M979" s="536">
        <v>5.5199999999999999E-2</v>
      </c>
      <c r="N979" s="535">
        <v>134.87</v>
      </c>
      <c r="O979" s="536">
        <v>0.13950000000000001</v>
      </c>
      <c r="P979" s="535">
        <v>182.89</v>
      </c>
      <c r="Q979" s="536">
        <v>0.14169999999999999</v>
      </c>
      <c r="R979" s="535">
        <v>156.97999999999999</v>
      </c>
    </row>
    <row r="980" spans="1:18" ht="12.75">
      <c r="A980" s="145">
        <v>105594</v>
      </c>
      <c r="B980" s="102" t="s">
        <v>22651</v>
      </c>
      <c r="C980" s="145" t="s">
        <v>7</v>
      </c>
      <c r="D980" s="535">
        <v>282.62</v>
      </c>
      <c r="E980" s="536">
        <v>6.83E-2</v>
      </c>
      <c r="F980" s="535">
        <v>102.46</v>
      </c>
      <c r="G980" s="536">
        <v>0.1885</v>
      </c>
      <c r="H980" s="535">
        <v>237.57</v>
      </c>
      <c r="I980" s="536">
        <v>5.8999999999999997E-2</v>
      </c>
      <c r="J980" s="535">
        <v>245.37</v>
      </c>
      <c r="K980" s="536">
        <v>5.7099999999999998E-2</v>
      </c>
      <c r="L980" s="535">
        <v>125.62</v>
      </c>
      <c r="M980" s="536">
        <v>4.6199999999999998E-2</v>
      </c>
      <c r="N980" s="535">
        <v>120.15</v>
      </c>
      <c r="O980" s="536">
        <v>0.1167</v>
      </c>
      <c r="P980" s="535">
        <v>169.03</v>
      </c>
      <c r="Q980" s="536">
        <v>0.1142</v>
      </c>
      <c r="R980" s="535">
        <v>141.93</v>
      </c>
    </row>
    <row r="981" spans="1:18" ht="12.75">
      <c r="A981" s="145">
        <v>105596</v>
      </c>
      <c r="B981" s="102" t="s">
        <v>22652</v>
      </c>
      <c r="C981" s="145" t="s">
        <v>7</v>
      </c>
      <c r="D981" s="535">
        <v>281.27999999999997</v>
      </c>
      <c r="E981" s="536">
        <v>6.6400000000000001E-2</v>
      </c>
      <c r="F981" s="535">
        <v>101.26</v>
      </c>
      <c r="G981" s="536">
        <v>0.1845</v>
      </c>
      <c r="H981" s="535">
        <v>236.15</v>
      </c>
      <c r="I981" s="536">
        <v>5.7700000000000001E-2</v>
      </c>
      <c r="J981" s="535">
        <v>244.12</v>
      </c>
      <c r="K981" s="536">
        <v>5.5800000000000002E-2</v>
      </c>
      <c r="L981" s="535">
        <v>124.23</v>
      </c>
      <c r="M981" s="536">
        <v>4.4699999999999997E-2</v>
      </c>
      <c r="N981" s="535">
        <v>118.79</v>
      </c>
      <c r="O981" s="536">
        <v>0.1147</v>
      </c>
      <c r="P981" s="535">
        <v>167.74</v>
      </c>
      <c r="Q981" s="536">
        <v>0.1114</v>
      </c>
      <c r="R981" s="535">
        <v>140.54</v>
      </c>
    </row>
    <row r="982" spans="1:18" ht="12.75">
      <c r="A982" s="145">
        <v>105591</v>
      </c>
      <c r="B982" s="102" t="s">
        <v>22653</v>
      </c>
      <c r="C982" s="145" t="s">
        <v>7</v>
      </c>
      <c r="D982" s="535">
        <v>407.8</v>
      </c>
      <c r="E982" s="536">
        <v>5.4100000000000002E-2</v>
      </c>
      <c r="F982" s="535">
        <v>136.57</v>
      </c>
      <c r="G982" s="536">
        <v>0.1615</v>
      </c>
      <c r="H982" s="535">
        <v>337.33</v>
      </c>
      <c r="I982" s="536">
        <v>4.3700000000000003E-2</v>
      </c>
      <c r="J982" s="535">
        <v>352.49</v>
      </c>
      <c r="K982" s="536">
        <v>4.6600000000000003E-2</v>
      </c>
      <c r="L982" s="535">
        <v>167.8</v>
      </c>
      <c r="M982" s="536">
        <v>4.7100000000000003E-2</v>
      </c>
      <c r="N982" s="535">
        <v>160.43</v>
      </c>
      <c r="O982" s="536">
        <v>9.1800000000000007E-2</v>
      </c>
      <c r="P982" s="535">
        <v>235.78</v>
      </c>
      <c r="Q982" s="536">
        <v>9.3600000000000003E-2</v>
      </c>
      <c r="R982" s="535">
        <v>192.22</v>
      </c>
    </row>
    <row r="983" spans="1:18" ht="12.75">
      <c r="A983" s="145">
        <v>105724</v>
      </c>
      <c r="B983" s="102" t="s">
        <v>22654</v>
      </c>
      <c r="C983" s="145" t="s">
        <v>7</v>
      </c>
      <c r="D983" s="535">
        <v>399.9</v>
      </c>
      <c r="E983" s="536">
        <v>4.4299999999999999E-2</v>
      </c>
      <c r="F983" s="535">
        <v>129.29</v>
      </c>
      <c r="G983" s="536">
        <v>0.13689999999999999</v>
      </c>
      <c r="H983" s="535">
        <v>328.94</v>
      </c>
      <c r="I983" s="536">
        <v>3.56E-2</v>
      </c>
      <c r="J983" s="535">
        <v>345.07</v>
      </c>
      <c r="K983" s="536">
        <v>3.8800000000000001E-2</v>
      </c>
      <c r="L983" s="535">
        <v>159.27000000000001</v>
      </c>
      <c r="M983" s="536">
        <v>4.0399999999999998E-2</v>
      </c>
      <c r="N983" s="535">
        <v>152.24</v>
      </c>
      <c r="O983" s="536">
        <v>7.6899999999999996E-2</v>
      </c>
      <c r="P983" s="535">
        <v>228.15</v>
      </c>
      <c r="Q983" s="536">
        <v>7.7600000000000002E-2</v>
      </c>
      <c r="R983" s="535">
        <v>184.1</v>
      </c>
    </row>
    <row r="984" spans="1:18" ht="12.75">
      <c r="A984" s="145">
        <v>105726</v>
      </c>
      <c r="B984" s="102" t="s">
        <v>22655</v>
      </c>
      <c r="C984" s="145" t="s">
        <v>7</v>
      </c>
      <c r="D984" s="535">
        <v>400.35</v>
      </c>
      <c r="E984" s="536">
        <v>4.4900000000000002E-2</v>
      </c>
      <c r="F984" s="535">
        <v>129.72</v>
      </c>
      <c r="G984" s="536">
        <v>0.1386</v>
      </c>
      <c r="H984" s="535">
        <v>329.44</v>
      </c>
      <c r="I984" s="536">
        <v>3.6400000000000002E-2</v>
      </c>
      <c r="J984" s="535">
        <v>345.5</v>
      </c>
      <c r="K984" s="536">
        <v>3.9600000000000003E-2</v>
      </c>
      <c r="L984" s="535">
        <v>159.81</v>
      </c>
      <c r="M984" s="536">
        <v>4.0399999999999998E-2</v>
      </c>
      <c r="N984" s="535">
        <v>152.76</v>
      </c>
      <c r="O984" s="536">
        <v>7.8399999999999997E-2</v>
      </c>
      <c r="P984" s="535">
        <v>228.6</v>
      </c>
      <c r="Q984" s="536">
        <v>7.8700000000000006E-2</v>
      </c>
      <c r="R984" s="535">
        <v>184.6</v>
      </c>
    </row>
    <row r="985" spans="1:18" ht="12.75">
      <c r="A985" s="145">
        <v>105567</v>
      </c>
      <c r="B985" s="102" t="s">
        <v>22656</v>
      </c>
      <c r="C985" s="145" t="s">
        <v>7</v>
      </c>
      <c r="D985" s="535">
        <v>15.86</v>
      </c>
      <c r="E985" s="536">
        <v>0.51390000000000002</v>
      </c>
      <c r="F985" s="535">
        <v>14.51</v>
      </c>
      <c r="G985" s="536">
        <v>0.56169999999999998</v>
      </c>
      <c r="H985" s="535">
        <v>16.559999999999999</v>
      </c>
      <c r="I985" s="536">
        <v>0.33450000000000002</v>
      </c>
      <c r="J985" s="535">
        <v>14.78</v>
      </c>
      <c r="K985" s="536">
        <v>0.37480000000000002</v>
      </c>
      <c r="L985" s="535">
        <v>16.63</v>
      </c>
      <c r="M985" s="536">
        <v>0.17080000000000001</v>
      </c>
      <c r="N985" s="535">
        <v>16.05</v>
      </c>
      <c r="O985" s="536">
        <v>0.34520000000000001</v>
      </c>
      <c r="P985" s="535">
        <v>15.07</v>
      </c>
      <c r="Q985" s="536">
        <v>0.54079999999999995</v>
      </c>
      <c r="R985" s="535">
        <v>15.94</v>
      </c>
    </row>
    <row r="986" spans="1:18" ht="12.75">
      <c r="A986" s="145">
        <v>105568</v>
      </c>
      <c r="B986" s="102" t="s">
        <v>22657</v>
      </c>
      <c r="C986" s="145" t="s">
        <v>7</v>
      </c>
      <c r="D986" s="535">
        <v>12.66</v>
      </c>
      <c r="E986" s="536">
        <v>0.50790000000000002</v>
      </c>
      <c r="F986" s="535">
        <v>11.57</v>
      </c>
      <c r="G986" s="536">
        <v>0.55569999999999997</v>
      </c>
      <c r="H986" s="535">
        <v>13.19</v>
      </c>
      <c r="I986" s="536">
        <v>0.33210000000000001</v>
      </c>
      <c r="J986" s="535">
        <v>11.8</v>
      </c>
      <c r="K986" s="536">
        <v>0.37119999999999997</v>
      </c>
      <c r="L986" s="535">
        <v>13.22</v>
      </c>
      <c r="M986" s="536">
        <v>0.16869999999999999</v>
      </c>
      <c r="N986" s="535">
        <v>12.77</v>
      </c>
      <c r="O986" s="536">
        <v>0.34300000000000003</v>
      </c>
      <c r="P986" s="535">
        <v>12</v>
      </c>
      <c r="Q986" s="536">
        <v>0.53580000000000005</v>
      </c>
      <c r="R986" s="535">
        <v>12.69</v>
      </c>
    </row>
    <row r="987" spans="1:18" ht="12.75">
      <c r="A987" s="145">
        <v>105570</v>
      </c>
      <c r="B987" s="102" t="s">
        <v>22658</v>
      </c>
      <c r="C987" s="145" t="s">
        <v>7</v>
      </c>
      <c r="D987" s="535">
        <v>10.48</v>
      </c>
      <c r="E987" s="536">
        <v>0.5</v>
      </c>
      <c r="F987" s="535">
        <v>9.57</v>
      </c>
      <c r="G987" s="536">
        <v>0.54749999999999999</v>
      </c>
      <c r="H987" s="535">
        <v>10.88</v>
      </c>
      <c r="I987" s="536">
        <v>0.3327</v>
      </c>
      <c r="J987" s="535">
        <v>9.75</v>
      </c>
      <c r="K987" s="536">
        <v>0.37130000000000002</v>
      </c>
      <c r="L987" s="535">
        <v>10.89</v>
      </c>
      <c r="M987" s="536">
        <v>0.16250000000000001</v>
      </c>
      <c r="N987" s="535">
        <v>10.55</v>
      </c>
      <c r="O987" s="536">
        <v>0.34310000000000002</v>
      </c>
      <c r="P987" s="535">
        <v>9.9</v>
      </c>
      <c r="Q987" s="536">
        <v>0.52929999999999999</v>
      </c>
      <c r="R987" s="535">
        <v>10.45</v>
      </c>
    </row>
    <row r="988" spans="1:18" ht="12.75">
      <c r="A988" s="145">
        <v>100575</v>
      </c>
      <c r="B988" s="102" t="s">
        <v>22659</v>
      </c>
      <c r="C988" s="145" t="s">
        <v>4</v>
      </c>
      <c r="D988" s="535">
        <v>0.6</v>
      </c>
      <c r="E988" s="536">
        <v>0.5333</v>
      </c>
      <c r="F988" s="535">
        <v>0.55000000000000004</v>
      </c>
      <c r="G988" s="536">
        <v>0.58179999999999998</v>
      </c>
      <c r="H988" s="535">
        <v>0.64</v>
      </c>
      <c r="I988" s="536">
        <v>0.375</v>
      </c>
      <c r="J988" s="535">
        <v>0.57999999999999996</v>
      </c>
      <c r="K988" s="536">
        <v>0.4138</v>
      </c>
      <c r="L988" s="535">
        <v>0.68</v>
      </c>
      <c r="M988" s="536">
        <v>0.1176</v>
      </c>
      <c r="N988" s="535">
        <v>0.64</v>
      </c>
      <c r="O988" s="536">
        <v>0.375</v>
      </c>
      <c r="P988" s="535">
        <v>0.56999999999999995</v>
      </c>
      <c r="Q988" s="536">
        <v>0.56140000000000001</v>
      </c>
      <c r="R988" s="535">
        <v>0.62</v>
      </c>
    </row>
    <row r="989" spans="1:18" ht="12.75">
      <c r="A989" s="145">
        <v>100577</v>
      </c>
      <c r="B989" s="102" t="s">
        <v>22660</v>
      </c>
      <c r="C989" s="145" t="s">
        <v>4</v>
      </c>
      <c r="D989" s="535">
        <v>1.54</v>
      </c>
      <c r="E989" s="536">
        <v>0.47399999999999998</v>
      </c>
      <c r="F989" s="535">
        <v>1.41</v>
      </c>
      <c r="G989" s="536">
        <v>0.51770000000000005</v>
      </c>
      <c r="H989" s="535">
        <v>1.61</v>
      </c>
      <c r="I989" s="536">
        <v>0.29809999999999998</v>
      </c>
      <c r="J989" s="535">
        <v>1.42</v>
      </c>
      <c r="K989" s="536">
        <v>0.33800000000000002</v>
      </c>
      <c r="L989" s="535">
        <v>1.58</v>
      </c>
      <c r="M989" s="536">
        <v>0.1709</v>
      </c>
      <c r="N989" s="535">
        <v>1.54</v>
      </c>
      <c r="O989" s="536">
        <v>0.31169999999999998</v>
      </c>
      <c r="P989" s="535">
        <v>1.47</v>
      </c>
      <c r="Q989" s="536">
        <v>0.49659999999999999</v>
      </c>
      <c r="R989" s="535">
        <v>1.54</v>
      </c>
    </row>
    <row r="990" spans="1:18" ht="12.75">
      <c r="A990" s="145">
        <v>105598</v>
      </c>
      <c r="B990" s="102" t="s">
        <v>22661</v>
      </c>
      <c r="C990" s="145" t="s">
        <v>4</v>
      </c>
      <c r="D990" s="535">
        <v>2.04</v>
      </c>
      <c r="E990" s="536">
        <v>0.50490000000000002</v>
      </c>
      <c r="F990" s="535">
        <v>1.89</v>
      </c>
      <c r="G990" s="536">
        <v>0.54500000000000004</v>
      </c>
      <c r="H990" s="535">
        <v>2.14</v>
      </c>
      <c r="I990" s="536">
        <v>0.31309999999999999</v>
      </c>
      <c r="J990" s="535">
        <v>1.89</v>
      </c>
      <c r="K990" s="536">
        <v>0.35449999999999998</v>
      </c>
      <c r="L990" s="535">
        <v>2.12</v>
      </c>
      <c r="M990" s="536">
        <v>0.184</v>
      </c>
      <c r="N990" s="535">
        <v>2.0699999999999998</v>
      </c>
      <c r="O990" s="536">
        <v>0.32369999999999999</v>
      </c>
      <c r="P990" s="535">
        <v>1.97</v>
      </c>
      <c r="Q990" s="536">
        <v>0.52280000000000004</v>
      </c>
      <c r="R990" s="535">
        <v>2.06</v>
      </c>
    </row>
    <row r="991" spans="1:18" ht="12.75">
      <c r="A991" s="145">
        <v>100576</v>
      </c>
      <c r="B991" s="102" t="s">
        <v>22662</v>
      </c>
      <c r="C991" s="145" t="s">
        <v>4</v>
      </c>
      <c r="D991" s="535">
        <v>3.01</v>
      </c>
      <c r="E991" s="536">
        <v>0.48170000000000002</v>
      </c>
      <c r="F991" s="535">
        <v>2.76</v>
      </c>
      <c r="G991" s="536">
        <v>0.52539999999999998</v>
      </c>
      <c r="H991" s="535">
        <v>3.19</v>
      </c>
      <c r="I991" s="536">
        <v>0.27589999999999998</v>
      </c>
      <c r="J991" s="535">
        <v>2.79</v>
      </c>
      <c r="K991" s="536">
        <v>0.31540000000000001</v>
      </c>
      <c r="L991" s="535">
        <v>3.17</v>
      </c>
      <c r="M991" s="536">
        <v>0.1956</v>
      </c>
      <c r="N991" s="535">
        <v>3.07</v>
      </c>
      <c r="O991" s="536">
        <v>0.28660000000000002</v>
      </c>
      <c r="P991" s="535">
        <v>2.89</v>
      </c>
      <c r="Q991" s="536">
        <v>0.50170000000000003</v>
      </c>
      <c r="R991" s="535">
        <v>3.07</v>
      </c>
    </row>
    <row r="992" spans="1:18" ht="12.75">
      <c r="A992" s="145">
        <v>105597</v>
      </c>
      <c r="B992" s="102" t="s">
        <v>22663</v>
      </c>
      <c r="C992" s="145" t="s">
        <v>4</v>
      </c>
      <c r="D992" s="535">
        <v>4.0999999999999996</v>
      </c>
      <c r="E992" s="536">
        <v>0.49270000000000003</v>
      </c>
      <c r="F992" s="535">
        <v>3.78</v>
      </c>
      <c r="G992" s="536">
        <v>0.53439999999999999</v>
      </c>
      <c r="H992" s="535">
        <v>4.38</v>
      </c>
      <c r="I992" s="536">
        <v>0.27400000000000002</v>
      </c>
      <c r="J992" s="535">
        <v>3.79</v>
      </c>
      <c r="K992" s="536">
        <v>0.31659999999999999</v>
      </c>
      <c r="L992" s="535">
        <v>4.38</v>
      </c>
      <c r="M992" s="536">
        <v>0.20549999999999999</v>
      </c>
      <c r="N992" s="535">
        <v>4.21</v>
      </c>
      <c r="O992" s="536">
        <v>0.28499999999999998</v>
      </c>
      <c r="P992" s="535">
        <v>3.97</v>
      </c>
      <c r="Q992" s="536">
        <v>0.50880000000000003</v>
      </c>
      <c r="R992" s="535">
        <v>4.22</v>
      </c>
    </row>
    <row r="993" spans="1:18" ht="12.75">
      <c r="A993" s="145">
        <v>102730</v>
      </c>
      <c r="B993" s="102" t="s">
        <v>22664</v>
      </c>
      <c r="C993" s="145" t="s">
        <v>3</v>
      </c>
      <c r="D993" s="535">
        <v>14.9</v>
      </c>
      <c r="E993" s="536">
        <v>7.4000000000000003E-3</v>
      </c>
      <c r="F993" s="535">
        <v>13.15</v>
      </c>
      <c r="G993" s="536">
        <v>8.3999999999999995E-3</v>
      </c>
      <c r="H993" s="535">
        <v>13.66</v>
      </c>
      <c r="I993" s="536">
        <v>8.0999999999999996E-3</v>
      </c>
      <c r="J993" s="535">
        <v>13.39</v>
      </c>
      <c r="K993" s="536">
        <v>8.2000000000000007E-3</v>
      </c>
      <c r="L993" s="535">
        <v>11.38</v>
      </c>
      <c r="M993" s="536">
        <v>0</v>
      </c>
      <c r="N993" s="535">
        <v>11.33</v>
      </c>
      <c r="O993" s="536">
        <v>9.7000000000000003E-3</v>
      </c>
      <c r="P993" s="535">
        <v>11.99</v>
      </c>
      <c r="Q993" s="536">
        <v>9.1999999999999998E-3</v>
      </c>
      <c r="R993" s="535">
        <v>13.61</v>
      </c>
    </row>
    <row r="994" spans="1:18" ht="12.75">
      <c r="A994" s="145">
        <v>102731</v>
      </c>
      <c r="B994" s="102" t="s">
        <v>22665</v>
      </c>
      <c r="C994" s="145" t="s">
        <v>3</v>
      </c>
      <c r="D994" s="535">
        <v>12.56</v>
      </c>
      <c r="E994" s="536">
        <v>6.4000000000000003E-3</v>
      </c>
      <c r="F994" s="535">
        <v>11.09</v>
      </c>
      <c r="G994" s="536">
        <v>7.1999999999999998E-3</v>
      </c>
      <c r="H994" s="535">
        <v>11.47</v>
      </c>
      <c r="I994" s="536">
        <v>7.0000000000000001E-3</v>
      </c>
      <c r="J994" s="535">
        <v>11.3</v>
      </c>
      <c r="K994" s="536">
        <v>7.1000000000000004E-3</v>
      </c>
      <c r="L994" s="535">
        <v>9.4600000000000009</v>
      </c>
      <c r="M994" s="536">
        <v>0</v>
      </c>
      <c r="N994" s="535">
        <v>9.43</v>
      </c>
      <c r="O994" s="536">
        <v>8.5000000000000006E-3</v>
      </c>
      <c r="P994" s="535">
        <v>9.99</v>
      </c>
      <c r="Q994" s="536">
        <v>8.0000000000000002E-3</v>
      </c>
      <c r="R994" s="535">
        <v>11.41</v>
      </c>
    </row>
    <row r="995" spans="1:18" ht="12.75">
      <c r="A995" s="145">
        <v>102732</v>
      </c>
      <c r="B995" s="102" t="s">
        <v>22666</v>
      </c>
      <c r="C995" s="145" t="s">
        <v>3</v>
      </c>
      <c r="D995" s="535">
        <v>11.84</v>
      </c>
      <c r="E995" s="536">
        <v>3.3999999999999998E-3</v>
      </c>
      <c r="F995" s="535">
        <v>10.51</v>
      </c>
      <c r="G995" s="536">
        <v>3.8E-3</v>
      </c>
      <c r="H995" s="535">
        <v>10.75</v>
      </c>
      <c r="I995" s="536">
        <v>3.7000000000000002E-3</v>
      </c>
      <c r="J995" s="535">
        <v>10.72</v>
      </c>
      <c r="K995" s="536">
        <v>3.7000000000000002E-3</v>
      </c>
      <c r="L995" s="535">
        <v>8.74</v>
      </c>
      <c r="M995" s="536">
        <v>0</v>
      </c>
      <c r="N995" s="535">
        <v>8.77</v>
      </c>
      <c r="O995" s="536">
        <v>4.5999999999999999E-3</v>
      </c>
      <c r="P995" s="535">
        <v>9.2799999999999994</v>
      </c>
      <c r="Q995" s="536">
        <v>4.3E-3</v>
      </c>
      <c r="R995" s="535">
        <v>10.71</v>
      </c>
    </row>
    <row r="996" spans="1:18" ht="12.75">
      <c r="A996" s="145">
        <v>102733</v>
      </c>
      <c r="B996" s="102" t="s">
        <v>22667</v>
      </c>
      <c r="C996" s="145" t="s">
        <v>3</v>
      </c>
      <c r="D996" s="535">
        <v>13.21</v>
      </c>
      <c r="E996" s="536">
        <v>1.5E-3</v>
      </c>
      <c r="F996" s="535">
        <v>11.73</v>
      </c>
      <c r="G996" s="536">
        <v>1.6999999999999999E-3</v>
      </c>
      <c r="H996" s="535">
        <v>11.89</v>
      </c>
      <c r="I996" s="536">
        <v>1.6999999999999999E-3</v>
      </c>
      <c r="J996" s="535">
        <v>11.99</v>
      </c>
      <c r="K996" s="536">
        <v>1.6999999999999999E-3</v>
      </c>
      <c r="L996" s="535">
        <v>9.52</v>
      </c>
      <c r="M996" s="536">
        <v>0</v>
      </c>
      <c r="N996" s="535">
        <v>9.6199999999999992</v>
      </c>
      <c r="O996" s="536">
        <v>2.0999999999999999E-3</v>
      </c>
      <c r="P996" s="535">
        <v>10.19</v>
      </c>
      <c r="Q996" s="536">
        <v>2E-3</v>
      </c>
      <c r="R996" s="535">
        <v>11.86</v>
      </c>
    </row>
    <row r="997" spans="1:18" ht="12.75">
      <c r="A997" s="145">
        <v>102728</v>
      </c>
      <c r="B997" s="102" t="s">
        <v>22668</v>
      </c>
      <c r="C997" s="145" t="s">
        <v>3</v>
      </c>
      <c r="D997" s="535">
        <v>17.88</v>
      </c>
      <c r="E997" s="536">
        <v>1.17E-2</v>
      </c>
      <c r="F997" s="535">
        <v>15.69</v>
      </c>
      <c r="G997" s="536">
        <v>1.34E-2</v>
      </c>
      <c r="H997" s="535">
        <v>16.68</v>
      </c>
      <c r="I997" s="536">
        <v>1.26E-2</v>
      </c>
      <c r="J997" s="535">
        <v>15.9</v>
      </c>
      <c r="K997" s="536">
        <v>1.32E-2</v>
      </c>
      <c r="L997" s="535">
        <v>14.42</v>
      </c>
      <c r="M997" s="536">
        <v>0</v>
      </c>
      <c r="N997" s="535">
        <v>14.17</v>
      </c>
      <c r="O997" s="536">
        <v>1.4800000000000001E-2</v>
      </c>
      <c r="P997" s="535">
        <v>15</v>
      </c>
      <c r="Q997" s="536">
        <v>1.4E-2</v>
      </c>
      <c r="R997" s="535">
        <v>16.63</v>
      </c>
    </row>
    <row r="998" spans="1:18" ht="12.75">
      <c r="A998" s="145">
        <v>102729</v>
      </c>
      <c r="B998" s="102" t="s">
        <v>22669</v>
      </c>
      <c r="C998" s="145" t="s">
        <v>3</v>
      </c>
      <c r="D998" s="535">
        <v>16.72</v>
      </c>
      <c r="E998" s="536">
        <v>9.5999999999999992E-3</v>
      </c>
      <c r="F998" s="535">
        <v>14.71</v>
      </c>
      <c r="G998" s="536">
        <v>1.09E-2</v>
      </c>
      <c r="H998" s="535">
        <v>15.41</v>
      </c>
      <c r="I998" s="536">
        <v>1.04E-2</v>
      </c>
      <c r="J998" s="535">
        <v>14.96</v>
      </c>
      <c r="K998" s="536">
        <v>1.0699999999999999E-2</v>
      </c>
      <c r="L998" s="535">
        <v>13</v>
      </c>
      <c r="M998" s="536">
        <v>0</v>
      </c>
      <c r="N998" s="535">
        <v>12.92</v>
      </c>
      <c r="O998" s="536">
        <v>1.24E-2</v>
      </c>
      <c r="P998" s="535">
        <v>13.66</v>
      </c>
      <c r="Q998" s="536">
        <v>1.17E-2</v>
      </c>
      <c r="R998" s="535">
        <v>15.35</v>
      </c>
    </row>
    <row r="999" spans="1:18" ht="12.75">
      <c r="A999" s="145">
        <v>102734</v>
      </c>
      <c r="B999" s="102" t="s">
        <v>22670</v>
      </c>
      <c r="C999" s="145" t="s">
        <v>3</v>
      </c>
      <c r="D999" s="535">
        <v>16.77</v>
      </c>
      <c r="E999" s="536">
        <v>2.8000000000000001E-2</v>
      </c>
      <c r="F999" s="535">
        <v>14.8</v>
      </c>
      <c r="G999" s="536">
        <v>3.1800000000000002E-2</v>
      </c>
      <c r="H999" s="535">
        <v>15.55</v>
      </c>
      <c r="I999" s="536">
        <v>3.0200000000000001E-2</v>
      </c>
      <c r="J999" s="535">
        <v>15.03</v>
      </c>
      <c r="K999" s="536">
        <v>3.1300000000000001E-2</v>
      </c>
      <c r="L999" s="535">
        <v>13.22</v>
      </c>
      <c r="M999" s="536">
        <v>0</v>
      </c>
      <c r="N999" s="535">
        <v>13.12</v>
      </c>
      <c r="O999" s="536">
        <v>3.5799999999999998E-2</v>
      </c>
      <c r="P999" s="535">
        <v>13.86</v>
      </c>
      <c r="Q999" s="536">
        <v>3.39E-2</v>
      </c>
      <c r="R999" s="535">
        <v>15.41</v>
      </c>
    </row>
    <row r="1000" spans="1:18" ht="12.75">
      <c r="A1000" s="145">
        <v>102735</v>
      </c>
      <c r="B1000" s="102" t="s">
        <v>22671</v>
      </c>
      <c r="C1000" s="145" t="s">
        <v>3</v>
      </c>
      <c r="D1000" s="535">
        <v>15.76</v>
      </c>
      <c r="E1000" s="536">
        <v>1.6500000000000001E-2</v>
      </c>
      <c r="F1000" s="535">
        <v>13.93</v>
      </c>
      <c r="G1000" s="536">
        <v>1.8700000000000001E-2</v>
      </c>
      <c r="H1000" s="535">
        <v>14.44</v>
      </c>
      <c r="I1000" s="536">
        <v>1.7999999999999999E-2</v>
      </c>
      <c r="J1000" s="535">
        <v>14.18</v>
      </c>
      <c r="K1000" s="536">
        <v>1.83E-2</v>
      </c>
      <c r="L1000" s="535">
        <v>12</v>
      </c>
      <c r="M1000" s="536">
        <v>0</v>
      </c>
      <c r="N1000" s="535">
        <v>12.01</v>
      </c>
      <c r="O1000" s="536">
        <v>2.1600000000000001E-2</v>
      </c>
      <c r="P1000" s="535">
        <v>12.68</v>
      </c>
      <c r="Q1000" s="536">
        <v>2.0500000000000001E-2</v>
      </c>
      <c r="R1000" s="535">
        <v>14.34</v>
      </c>
    </row>
    <row r="1001" spans="1:18" ht="12.75">
      <c r="A1001" s="145">
        <v>102765</v>
      </c>
      <c r="B1001" s="102" t="s">
        <v>22672</v>
      </c>
      <c r="C1001" s="145" t="s">
        <v>2</v>
      </c>
      <c r="D1001" s="535">
        <v>28335.82</v>
      </c>
      <c r="E1001" s="536">
        <v>3.5000000000000001E-3</v>
      </c>
      <c r="F1001" s="535">
        <v>17535.3</v>
      </c>
      <c r="G1001" s="536">
        <v>5.1999999999999998E-3</v>
      </c>
      <c r="H1001" s="535">
        <v>20626.689999999999</v>
      </c>
      <c r="I1001" s="536">
        <v>4.7999999999999996E-3</v>
      </c>
      <c r="J1001" s="535">
        <v>19961.37</v>
      </c>
      <c r="K1001" s="536">
        <v>4.5999999999999999E-3</v>
      </c>
      <c r="L1001" s="535">
        <v>17116.849999999999</v>
      </c>
      <c r="M1001" s="536">
        <v>0</v>
      </c>
      <c r="N1001" s="535">
        <v>16489.37</v>
      </c>
      <c r="O1001" s="536">
        <v>5.4999999999999997E-3</v>
      </c>
      <c r="P1001" s="535">
        <v>16740.919999999998</v>
      </c>
      <c r="Q1001" s="536">
        <v>5.4999999999999997E-3</v>
      </c>
      <c r="R1001" s="535">
        <v>18372.89</v>
      </c>
    </row>
    <row r="1002" spans="1:18" ht="12.75">
      <c r="A1002" s="145">
        <v>102795</v>
      </c>
      <c r="B1002" s="102" t="s">
        <v>22673</v>
      </c>
      <c r="C1002" s="145" t="s">
        <v>2</v>
      </c>
      <c r="D1002" s="535">
        <v>48278.83</v>
      </c>
      <c r="E1002" s="536">
        <v>6.8599999999999994E-2</v>
      </c>
      <c r="F1002" s="535">
        <v>32615.39</v>
      </c>
      <c r="G1002" s="536">
        <v>8.5300000000000001E-2</v>
      </c>
      <c r="H1002" s="535">
        <v>46064.71</v>
      </c>
      <c r="I1002" s="536">
        <v>7.1900000000000006E-2</v>
      </c>
      <c r="J1002" s="535">
        <v>43274.47</v>
      </c>
      <c r="K1002" s="536">
        <v>6.4299999999999996E-2</v>
      </c>
      <c r="L1002" s="535">
        <v>34199.54</v>
      </c>
      <c r="M1002" s="536">
        <v>0</v>
      </c>
      <c r="N1002" s="535">
        <v>28682.03</v>
      </c>
      <c r="O1002" s="536">
        <v>0.11559999999999999</v>
      </c>
      <c r="P1002" s="535">
        <v>35198.83</v>
      </c>
      <c r="Q1002" s="536">
        <v>7.9000000000000001E-2</v>
      </c>
      <c r="R1002" s="535">
        <v>35834.93</v>
      </c>
    </row>
    <row r="1003" spans="1:18" ht="12.75">
      <c r="A1003" s="145">
        <v>102766</v>
      </c>
      <c r="B1003" s="102" t="s">
        <v>22674</v>
      </c>
      <c r="C1003" s="145" t="s">
        <v>2</v>
      </c>
      <c r="D1003" s="535">
        <v>43855.24</v>
      </c>
      <c r="E1003" s="536">
        <v>3.7000000000000002E-3</v>
      </c>
      <c r="F1003" s="535">
        <v>26362.57</v>
      </c>
      <c r="G1003" s="536">
        <v>5.7999999999999996E-3</v>
      </c>
      <c r="H1003" s="535">
        <v>31394.27</v>
      </c>
      <c r="I1003" s="536">
        <v>5.1999999999999998E-3</v>
      </c>
      <c r="J1003" s="535">
        <v>30416.7</v>
      </c>
      <c r="K1003" s="536">
        <v>5.0000000000000001E-3</v>
      </c>
      <c r="L1003" s="535">
        <v>25733.33</v>
      </c>
      <c r="M1003" s="536">
        <v>0</v>
      </c>
      <c r="N1003" s="535">
        <v>24636.17</v>
      </c>
      <c r="O1003" s="536">
        <v>6.1999999999999998E-3</v>
      </c>
      <c r="P1003" s="535">
        <v>25247.88</v>
      </c>
      <c r="Q1003" s="536">
        <v>6.0000000000000001E-3</v>
      </c>
      <c r="R1003" s="535">
        <v>27663.08</v>
      </c>
    </row>
    <row r="1004" spans="1:18" ht="12.75">
      <c r="A1004" s="145">
        <v>102796</v>
      </c>
      <c r="B1004" s="102" t="s">
        <v>22675</v>
      </c>
      <c r="C1004" s="145" t="s">
        <v>2</v>
      </c>
      <c r="D1004" s="535">
        <v>78351.539999999994</v>
      </c>
      <c r="E1004" s="536">
        <v>6.4500000000000002E-2</v>
      </c>
      <c r="F1004" s="535">
        <v>52735.78</v>
      </c>
      <c r="G1004" s="536">
        <v>0.08</v>
      </c>
      <c r="H1004" s="535">
        <v>74661.16</v>
      </c>
      <c r="I1004" s="536">
        <v>6.7699999999999996E-2</v>
      </c>
      <c r="J1004" s="535">
        <v>70301.16</v>
      </c>
      <c r="K1004" s="536">
        <v>0.06</v>
      </c>
      <c r="L1004" s="535">
        <v>55057.35</v>
      </c>
      <c r="M1004" s="536">
        <v>0</v>
      </c>
      <c r="N1004" s="535">
        <v>45966.63</v>
      </c>
      <c r="O1004" s="536">
        <v>0.11</v>
      </c>
      <c r="P1004" s="535">
        <v>56734.04</v>
      </c>
      <c r="Q1004" s="536">
        <v>7.4399999999999994E-2</v>
      </c>
      <c r="R1004" s="535">
        <v>57749.89</v>
      </c>
    </row>
    <row r="1005" spans="1:18" ht="12.75">
      <c r="A1005" s="145">
        <v>102767</v>
      </c>
      <c r="B1005" s="102" t="s">
        <v>22676</v>
      </c>
      <c r="C1005" s="145" t="s">
        <v>2</v>
      </c>
      <c r="D1005" s="535">
        <v>61035.58</v>
      </c>
      <c r="E1005" s="536">
        <v>3.8E-3</v>
      </c>
      <c r="F1005" s="535">
        <v>36835.230000000003</v>
      </c>
      <c r="G1005" s="536">
        <v>5.8999999999999999E-3</v>
      </c>
      <c r="H1005" s="535">
        <v>43826.8</v>
      </c>
      <c r="I1005" s="536">
        <v>5.4000000000000003E-3</v>
      </c>
      <c r="J1005" s="535">
        <v>42515.26</v>
      </c>
      <c r="K1005" s="536">
        <v>5.1000000000000004E-3</v>
      </c>
      <c r="L1005" s="535">
        <v>35840.06</v>
      </c>
      <c r="M1005" s="536">
        <v>0</v>
      </c>
      <c r="N1005" s="535">
        <v>34289.800000000003</v>
      </c>
      <c r="O1005" s="536">
        <v>6.4000000000000003E-3</v>
      </c>
      <c r="P1005" s="535">
        <v>35273.800000000003</v>
      </c>
      <c r="Q1005" s="536">
        <v>6.1999999999999998E-3</v>
      </c>
      <c r="R1005" s="535">
        <v>38636.6</v>
      </c>
    </row>
    <row r="1006" spans="1:18" ht="12.75">
      <c r="A1006" s="145">
        <v>102797</v>
      </c>
      <c r="B1006" s="102" t="s">
        <v>22677</v>
      </c>
      <c r="C1006" s="145" t="s">
        <v>2</v>
      </c>
      <c r="D1006" s="535">
        <v>110963.72</v>
      </c>
      <c r="E1006" s="536">
        <v>6.3600000000000004E-2</v>
      </c>
      <c r="F1006" s="535">
        <v>74911.16</v>
      </c>
      <c r="G1006" s="536">
        <v>7.7899999999999997E-2</v>
      </c>
      <c r="H1006" s="535">
        <v>105806.71</v>
      </c>
      <c r="I1006" s="536">
        <v>6.6699999999999995E-2</v>
      </c>
      <c r="J1006" s="535">
        <v>99657.89</v>
      </c>
      <c r="K1006" s="536">
        <v>5.8599999999999999E-2</v>
      </c>
      <c r="L1006" s="535">
        <v>78007.03</v>
      </c>
      <c r="M1006" s="536">
        <v>0</v>
      </c>
      <c r="N1006" s="535">
        <v>64964.22</v>
      </c>
      <c r="O1006" s="536">
        <v>0.1087</v>
      </c>
      <c r="P1006" s="535">
        <v>80261.05</v>
      </c>
      <c r="Q1006" s="536">
        <v>7.2700000000000001E-2</v>
      </c>
      <c r="R1006" s="535">
        <v>81803.740000000005</v>
      </c>
    </row>
    <row r="1007" spans="1:18" ht="12.75">
      <c r="A1007" s="145">
        <v>102768</v>
      </c>
      <c r="B1007" s="102" t="s">
        <v>22678</v>
      </c>
      <c r="C1007" s="145" t="s">
        <v>2</v>
      </c>
      <c r="D1007" s="535">
        <v>86662.49</v>
      </c>
      <c r="E1007" s="536">
        <v>3.2000000000000002E-3</v>
      </c>
      <c r="F1007" s="535">
        <v>51488.93</v>
      </c>
      <c r="G1007" s="536">
        <v>4.8999999999999998E-3</v>
      </c>
      <c r="H1007" s="535">
        <v>61571.56</v>
      </c>
      <c r="I1007" s="536">
        <v>4.4999999999999997E-3</v>
      </c>
      <c r="J1007" s="535">
        <v>59839.15</v>
      </c>
      <c r="K1007" s="536">
        <v>4.3E-3</v>
      </c>
      <c r="L1007" s="535">
        <v>49887.61</v>
      </c>
      <c r="M1007" s="536">
        <v>0</v>
      </c>
      <c r="N1007" s="535">
        <v>47602.03</v>
      </c>
      <c r="O1007" s="536">
        <v>5.3E-3</v>
      </c>
      <c r="P1007" s="535">
        <v>49206.45</v>
      </c>
      <c r="Q1007" s="536">
        <v>5.1999999999999998E-3</v>
      </c>
      <c r="R1007" s="535">
        <v>53988.86</v>
      </c>
    </row>
    <row r="1008" spans="1:18" ht="12.75">
      <c r="A1008" s="145">
        <v>102798</v>
      </c>
      <c r="B1008" s="102" t="s">
        <v>22679</v>
      </c>
      <c r="C1008" s="145" t="s">
        <v>2</v>
      </c>
      <c r="D1008" s="535">
        <v>136487.25</v>
      </c>
      <c r="E1008" s="536">
        <v>6.1899999999999997E-2</v>
      </c>
      <c r="F1008" s="535">
        <v>91670.21</v>
      </c>
      <c r="G1008" s="536">
        <v>7.6600000000000001E-2</v>
      </c>
      <c r="H1008" s="535">
        <v>129959.22</v>
      </c>
      <c r="I1008" s="536">
        <v>6.5100000000000005E-2</v>
      </c>
      <c r="J1008" s="535">
        <v>122546.04</v>
      </c>
      <c r="K1008" s="536">
        <v>5.7299999999999997E-2</v>
      </c>
      <c r="L1008" s="535">
        <v>95434.81</v>
      </c>
      <c r="M1008" s="536">
        <v>0</v>
      </c>
      <c r="N1008" s="535">
        <v>79441.91</v>
      </c>
      <c r="O1008" s="536">
        <v>0.10639999999999999</v>
      </c>
      <c r="P1008" s="535">
        <v>98406.56</v>
      </c>
      <c r="Q1008" s="536">
        <v>7.1400000000000005E-2</v>
      </c>
      <c r="R1008" s="535">
        <v>100165.29</v>
      </c>
    </row>
    <row r="1009" spans="1:18" ht="12.75">
      <c r="A1009" s="145">
        <v>102744</v>
      </c>
      <c r="B1009" s="102" t="s">
        <v>22680</v>
      </c>
      <c r="C1009" s="145" t="s">
        <v>2</v>
      </c>
      <c r="D1009" s="535">
        <v>12286.58</v>
      </c>
      <c r="E1009" s="536">
        <v>3.8999999999999998E-3</v>
      </c>
      <c r="F1009" s="535">
        <v>7322.2</v>
      </c>
      <c r="G1009" s="536">
        <v>6.1000000000000004E-3</v>
      </c>
      <c r="H1009" s="535">
        <v>8769.7999999999993</v>
      </c>
      <c r="I1009" s="536">
        <v>5.4999999999999997E-3</v>
      </c>
      <c r="J1009" s="535">
        <v>8477.5</v>
      </c>
      <c r="K1009" s="536">
        <v>5.3E-3</v>
      </c>
      <c r="L1009" s="535">
        <v>7160.48</v>
      </c>
      <c r="M1009" s="536">
        <v>0</v>
      </c>
      <c r="N1009" s="535">
        <v>6822.81</v>
      </c>
      <c r="O1009" s="536">
        <v>6.6E-3</v>
      </c>
      <c r="P1009" s="535">
        <v>7045.21</v>
      </c>
      <c r="Q1009" s="536">
        <v>6.4000000000000003E-3</v>
      </c>
      <c r="R1009" s="535">
        <v>7711.89</v>
      </c>
    </row>
    <row r="1010" spans="1:18" ht="12.75">
      <c r="A1010" s="145">
        <v>102755</v>
      </c>
      <c r="B1010" s="102" t="s">
        <v>22681</v>
      </c>
      <c r="C1010" s="145" t="s">
        <v>2</v>
      </c>
      <c r="D1010" s="535">
        <v>19516.810000000001</v>
      </c>
      <c r="E1010" s="536">
        <v>4.1000000000000003E-3</v>
      </c>
      <c r="F1010" s="535">
        <v>11322.95</v>
      </c>
      <c r="G1010" s="536">
        <v>6.7000000000000002E-3</v>
      </c>
      <c r="H1010" s="535">
        <v>13686.48</v>
      </c>
      <c r="I1010" s="536">
        <v>5.7999999999999996E-3</v>
      </c>
      <c r="J1010" s="535">
        <v>13205.17</v>
      </c>
      <c r="K1010" s="536">
        <v>5.7999999999999996E-3</v>
      </c>
      <c r="L1010" s="535">
        <v>11033.88</v>
      </c>
      <c r="M1010" s="536">
        <v>0</v>
      </c>
      <c r="N1010" s="535">
        <v>10455.51</v>
      </c>
      <c r="O1010" s="536">
        <v>7.3000000000000001E-3</v>
      </c>
      <c r="P1010" s="535">
        <v>10880.91</v>
      </c>
      <c r="Q1010" s="536">
        <v>7.0000000000000001E-3</v>
      </c>
      <c r="R1010" s="535">
        <v>11962.24</v>
      </c>
    </row>
    <row r="1011" spans="1:18" ht="12.75">
      <c r="A1011" s="145">
        <v>102782</v>
      </c>
      <c r="B1011" s="102" t="s">
        <v>22682</v>
      </c>
      <c r="C1011" s="145" t="s">
        <v>2</v>
      </c>
      <c r="D1011" s="535">
        <v>23541.91</v>
      </c>
      <c r="E1011" s="536">
        <v>6.9599999999999995E-2</v>
      </c>
      <c r="F1011" s="535">
        <v>15879.43</v>
      </c>
      <c r="G1011" s="536">
        <v>8.7099999999999997E-2</v>
      </c>
      <c r="H1011" s="535">
        <v>22455.74</v>
      </c>
      <c r="I1011" s="536">
        <v>7.2999999999999995E-2</v>
      </c>
      <c r="J1011" s="535">
        <v>21086.75</v>
      </c>
      <c r="K1011" s="536">
        <v>6.5600000000000006E-2</v>
      </c>
      <c r="L1011" s="535">
        <v>16685.02</v>
      </c>
      <c r="M1011" s="536">
        <v>0</v>
      </c>
      <c r="N1011" s="535">
        <v>14021.18</v>
      </c>
      <c r="O1011" s="536">
        <v>0.1169</v>
      </c>
      <c r="P1011" s="535">
        <v>17186.919999999998</v>
      </c>
      <c r="Q1011" s="536">
        <v>8.0500000000000002E-2</v>
      </c>
      <c r="R1011" s="535">
        <v>17483.580000000002</v>
      </c>
    </row>
    <row r="1012" spans="1:18" ht="12.75">
      <c r="A1012" s="145">
        <v>102745</v>
      </c>
      <c r="B1012" s="102" t="s">
        <v>22683</v>
      </c>
      <c r="C1012" s="145" t="s">
        <v>2</v>
      </c>
      <c r="D1012" s="535">
        <v>17430.13</v>
      </c>
      <c r="E1012" s="536">
        <v>4.0000000000000001E-3</v>
      </c>
      <c r="F1012" s="535">
        <v>10277.34</v>
      </c>
      <c r="G1012" s="536">
        <v>6.4000000000000003E-3</v>
      </c>
      <c r="H1012" s="535">
        <v>12359.51</v>
      </c>
      <c r="I1012" s="536">
        <v>5.5999999999999999E-3</v>
      </c>
      <c r="J1012" s="535">
        <v>11940.62</v>
      </c>
      <c r="K1012" s="536">
        <v>5.4999999999999997E-3</v>
      </c>
      <c r="L1012" s="535">
        <v>10044.26</v>
      </c>
      <c r="M1012" s="536">
        <v>0</v>
      </c>
      <c r="N1012" s="535">
        <v>9547.66</v>
      </c>
      <c r="O1012" s="536">
        <v>6.7999999999999996E-3</v>
      </c>
      <c r="P1012" s="535">
        <v>9892.09</v>
      </c>
      <c r="Q1012" s="536">
        <v>6.6E-3</v>
      </c>
      <c r="R1012" s="535">
        <v>10837.63</v>
      </c>
    </row>
    <row r="1013" spans="1:18" ht="12.75">
      <c r="A1013" s="145">
        <v>102756</v>
      </c>
      <c r="B1013" s="102" t="s">
        <v>22684</v>
      </c>
      <c r="C1013" s="145" t="s">
        <v>2</v>
      </c>
      <c r="D1013" s="535">
        <v>29295.95</v>
      </c>
      <c r="E1013" s="536">
        <v>4.1000000000000003E-3</v>
      </c>
      <c r="F1013" s="535">
        <v>16791.84</v>
      </c>
      <c r="G1013" s="536">
        <v>7.0000000000000001E-3</v>
      </c>
      <c r="H1013" s="535">
        <v>20385.64</v>
      </c>
      <c r="I1013" s="536">
        <v>6.0000000000000001E-3</v>
      </c>
      <c r="J1013" s="535">
        <v>19653</v>
      </c>
      <c r="K1013" s="536">
        <v>6.0000000000000001E-3</v>
      </c>
      <c r="L1013" s="535">
        <v>16341.34</v>
      </c>
      <c r="M1013" s="536">
        <v>0</v>
      </c>
      <c r="N1013" s="535">
        <v>15443.69</v>
      </c>
      <c r="O1013" s="536">
        <v>7.6E-3</v>
      </c>
      <c r="P1013" s="535">
        <v>16132.05</v>
      </c>
      <c r="Q1013" s="536">
        <v>7.3000000000000001E-3</v>
      </c>
      <c r="R1013" s="535">
        <v>17765.04</v>
      </c>
    </row>
    <row r="1014" spans="1:18" ht="12.75">
      <c r="A1014" s="145">
        <v>102783</v>
      </c>
      <c r="B1014" s="102" t="s">
        <v>22685</v>
      </c>
      <c r="C1014" s="145" t="s">
        <v>2</v>
      </c>
      <c r="D1014" s="535">
        <v>31380.76</v>
      </c>
      <c r="E1014" s="536">
        <v>6.9199999999999998E-2</v>
      </c>
      <c r="F1014" s="535">
        <v>20979.88</v>
      </c>
      <c r="G1014" s="536">
        <v>8.8700000000000001E-2</v>
      </c>
      <c r="H1014" s="535">
        <v>29866.639999999999</v>
      </c>
      <c r="I1014" s="536">
        <v>7.2700000000000001E-2</v>
      </c>
      <c r="J1014" s="535">
        <v>28065.13</v>
      </c>
      <c r="K1014" s="536">
        <v>6.6299999999999998E-2</v>
      </c>
      <c r="L1014" s="535">
        <v>22115.32</v>
      </c>
      <c r="M1014" s="536">
        <v>0</v>
      </c>
      <c r="N1014" s="535">
        <v>18637.810000000001</v>
      </c>
      <c r="O1014" s="536">
        <v>0.1164</v>
      </c>
      <c r="P1014" s="535">
        <v>22872.75</v>
      </c>
      <c r="Q1014" s="536">
        <v>8.1299999999999997E-2</v>
      </c>
      <c r="R1014" s="535">
        <v>23199.18</v>
      </c>
    </row>
    <row r="1015" spans="1:18" ht="12.75">
      <c r="A1015" s="145">
        <v>102746</v>
      </c>
      <c r="B1015" s="102" t="s">
        <v>22686</v>
      </c>
      <c r="C1015" s="145" t="s">
        <v>2</v>
      </c>
      <c r="D1015" s="535">
        <v>30530.58</v>
      </c>
      <c r="E1015" s="536">
        <v>4.0000000000000001E-3</v>
      </c>
      <c r="F1015" s="535">
        <v>17789.64</v>
      </c>
      <c r="G1015" s="536">
        <v>6.6E-3</v>
      </c>
      <c r="H1015" s="535">
        <v>21501.68</v>
      </c>
      <c r="I1015" s="536">
        <v>5.7000000000000002E-3</v>
      </c>
      <c r="J1015" s="535">
        <v>20763.13</v>
      </c>
      <c r="K1015" s="536">
        <v>5.5999999999999999E-3</v>
      </c>
      <c r="L1015" s="535">
        <v>17388.099999999999</v>
      </c>
      <c r="M1015" s="536">
        <v>0</v>
      </c>
      <c r="N1015" s="535">
        <v>16479.95</v>
      </c>
      <c r="O1015" s="536">
        <v>7.1000000000000004E-3</v>
      </c>
      <c r="P1015" s="535">
        <v>17144.43</v>
      </c>
      <c r="Q1015" s="536">
        <v>6.7999999999999996E-3</v>
      </c>
      <c r="R1015" s="535">
        <v>18785.73</v>
      </c>
    </row>
    <row r="1016" spans="1:18" ht="12.75">
      <c r="A1016" s="145">
        <v>102757</v>
      </c>
      <c r="B1016" s="102" t="s">
        <v>22687</v>
      </c>
      <c r="C1016" s="145" t="s">
        <v>2</v>
      </c>
      <c r="D1016" s="535">
        <v>55142.34</v>
      </c>
      <c r="E1016" s="536">
        <v>4.1999999999999997E-3</v>
      </c>
      <c r="F1016" s="535">
        <v>31182.080000000002</v>
      </c>
      <c r="G1016" s="536">
        <v>7.1999999999999998E-3</v>
      </c>
      <c r="H1016" s="535">
        <v>38093.24</v>
      </c>
      <c r="I1016" s="536">
        <v>6.1000000000000004E-3</v>
      </c>
      <c r="J1016" s="535">
        <v>36710.07</v>
      </c>
      <c r="K1016" s="536">
        <v>6.1000000000000004E-3</v>
      </c>
      <c r="L1016" s="535">
        <v>30370.98</v>
      </c>
      <c r="M1016" s="536">
        <v>0</v>
      </c>
      <c r="N1016" s="535">
        <v>28597.15</v>
      </c>
      <c r="O1016" s="536">
        <v>7.9000000000000008E-3</v>
      </c>
      <c r="P1016" s="535">
        <v>30024.53</v>
      </c>
      <c r="Q1016" s="536">
        <v>7.4999999999999997E-3</v>
      </c>
      <c r="R1016" s="535">
        <v>33043.949999999997</v>
      </c>
    </row>
    <row r="1017" spans="1:18" ht="12.75">
      <c r="A1017" s="145">
        <v>102784</v>
      </c>
      <c r="B1017" s="102" t="s">
        <v>22688</v>
      </c>
      <c r="C1017" s="145" t="s">
        <v>2</v>
      </c>
      <c r="D1017" s="535">
        <v>49280.55</v>
      </c>
      <c r="E1017" s="536">
        <v>5.4300000000000001E-2</v>
      </c>
      <c r="F1017" s="535">
        <v>33249.75</v>
      </c>
      <c r="G1017" s="536">
        <v>6.4000000000000001E-2</v>
      </c>
      <c r="H1017" s="535">
        <v>46942.05</v>
      </c>
      <c r="I1017" s="536">
        <v>5.7000000000000002E-2</v>
      </c>
      <c r="J1017" s="535">
        <v>44427.97</v>
      </c>
      <c r="K1017" s="536">
        <v>4.7899999999999998E-2</v>
      </c>
      <c r="L1017" s="535">
        <v>34163.699999999997</v>
      </c>
      <c r="M1017" s="536">
        <v>0</v>
      </c>
      <c r="N1017" s="535">
        <v>28061.47</v>
      </c>
      <c r="O1017" s="536">
        <v>9.5399999999999999E-2</v>
      </c>
      <c r="P1017" s="535">
        <v>35118</v>
      </c>
      <c r="Q1017" s="536">
        <v>6.0600000000000001E-2</v>
      </c>
      <c r="R1017" s="535">
        <v>35878.949999999997</v>
      </c>
    </row>
    <row r="1018" spans="1:18" ht="12.75">
      <c r="A1018" s="145">
        <v>102779</v>
      </c>
      <c r="B1018" s="102" t="s">
        <v>22689</v>
      </c>
      <c r="C1018" s="145" t="s">
        <v>2</v>
      </c>
      <c r="D1018" s="535">
        <v>12227.54</v>
      </c>
      <c r="E1018" s="536">
        <v>7.6399999999999996E-2</v>
      </c>
      <c r="F1018" s="535">
        <v>8358.98</v>
      </c>
      <c r="G1018" s="536">
        <v>9.3899999999999997E-2</v>
      </c>
      <c r="H1018" s="535">
        <v>11709.56</v>
      </c>
      <c r="I1018" s="536">
        <v>7.9799999999999996E-2</v>
      </c>
      <c r="J1018" s="535">
        <v>10949.8</v>
      </c>
      <c r="K1018" s="536">
        <v>7.1599999999999997E-2</v>
      </c>
      <c r="L1018" s="535">
        <v>8816.7199999999993</v>
      </c>
      <c r="M1018" s="536">
        <v>0</v>
      </c>
      <c r="N1018" s="535">
        <v>7441.1</v>
      </c>
      <c r="O1018" s="536">
        <v>0.1255</v>
      </c>
      <c r="P1018" s="535">
        <v>9033.8799999999992</v>
      </c>
      <c r="Q1018" s="536">
        <v>8.6800000000000002E-2</v>
      </c>
      <c r="R1018" s="535">
        <v>9215.5400000000009</v>
      </c>
    </row>
    <row r="1019" spans="1:18" ht="12.75">
      <c r="A1019" s="145">
        <v>102780</v>
      </c>
      <c r="B1019" s="102" t="s">
        <v>22690</v>
      </c>
      <c r="C1019" s="145" t="s">
        <v>2</v>
      </c>
      <c r="D1019" s="535">
        <v>14045.94</v>
      </c>
      <c r="E1019" s="536">
        <v>7.6799999999999993E-2</v>
      </c>
      <c r="F1019" s="535">
        <v>9622.74</v>
      </c>
      <c r="G1019" s="536">
        <v>9.3899999999999997E-2</v>
      </c>
      <c r="H1019" s="535">
        <v>13458.6</v>
      </c>
      <c r="I1019" s="536">
        <v>8.0100000000000005E-2</v>
      </c>
      <c r="J1019" s="535">
        <v>12581.49</v>
      </c>
      <c r="K1019" s="536">
        <v>7.1800000000000003E-2</v>
      </c>
      <c r="L1019" s="535">
        <v>10145.64</v>
      </c>
      <c r="M1019" s="536">
        <v>0</v>
      </c>
      <c r="N1019" s="535">
        <v>8559.99</v>
      </c>
      <c r="O1019" s="536">
        <v>0.126</v>
      </c>
      <c r="P1019" s="535">
        <v>10385.790000000001</v>
      </c>
      <c r="Q1019" s="536">
        <v>8.6999999999999994E-2</v>
      </c>
      <c r="R1019" s="535">
        <v>10601.4</v>
      </c>
    </row>
    <row r="1020" spans="1:18" ht="12.75">
      <c r="A1020" s="145">
        <v>102743</v>
      </c>
      <c r="B1020" s="102" t="s">
        <v>22691</v>
      </c>
      <c r="C1020" s="145" t="s">
        <v>2</v>
      </c>
      <c r="D1020" s="535">
        <v>8123.21</v>
      </c>
      <c r="E1020" s="536">
        <v>3.8E-3</v>
      </c>
      <c r="F1020" s="535">
        <v>4894.6899999999996</v>
      </c>
      <c r="G1020" s="536">
        <v>5.8999999999999999E-3</v>
      </c>
      <c r="H1020" s="535">
        <v>5839.62</v>
      </c>
      <c r="I1020" s="536">
        <v>5.3E-3</v>
      </c>
      <c r="J1020" s="535">
        <v>5648.99</v>
      </c>
      <c r="K1020" s="536">
        <v>5.1000000000000004E-3</v>
      </c>
      <c r="L1020" s="535">
        <v>4792.01</v>
      </c>
      <c r="M1020" s="536">
        <v>0</v>
      </c>
      <c r="N1020" s="535">
        <v>4576.5</v>
      </c>
      <c r="O1020" s="536">
        <v>6.3E-3</v>
      </c>
      <c r="P1020" s="535">
        <v>4710.4399999999996</v>
      </c>
      <c r="Q1020" s="536">
        <v>6.1999999999999998E-3</v>
      </c>
      <c r="R1020" s="535">
        <v>5148.74</v>
      </c>
    </row>
    <row r="1021" spans="1:18" ht="12.75">
      <c r="A1021" s="145">
        <v>102781</v>
      </c>
      <c r="B1021" s="102" t="s">
        <v>22692</v>
      </c>
      <c r="C1021" s="145" t="s">
        <v>2</v>
      </c>
      <c r="D1021" s="535">
        <v>21100.9</v>
      </c>
      <c r="E1021" s="536">
        <v>7.3800000000000004E-2</v>
      </c>
      <c r="F1021" s="535">
        <v>14213.14</v>
      </c>
      <c r="G1021" s="536">
        <v>9.3700000000000006E-2</v>
      </c>
      <c r="H1021" s="535">
        <v>20128.41</v>
      </c>
      <c r="I1021" s="536">
        <v>7.7299999999999994E-2</v>
      </c>
      <c r="J1021" s="535">
        <v>18862.02</v>
      </c>
      <c r="K1021" s="536">
        <v>7.0599999999999996E-2</v>
      </c>
      <c r="L1021" s="535">
        <v>15032.91</v>
      </c>
      <c r="M1021" s="536">
        <v>0</v>
      </c>
      <c r="N1021" s="535">
        <v>12714.95</v>
      </c>
      <c r="O1021" s="536">
        <v>0.12239999999999999</v>
      </c>
      <c r="P1021" s="535">
        <v>15503.03</v>
      </c>
      <c r="Q1021" s="536">
        <v>8.5900000000000004E-2</v>
      </c>
      <c r="R1021" s="535">
        <v>15745.44</v>
      </c>
    </row>
    <row r="1022" spans="1:18" ht="12.75">
      <c r="A1022" s="145">
        <v>102761</v>
      </c>
      <c r="B1022" s="102" t="s">
        <v>22693</v>
      </c>
      <c r="C1022" s="145" t="s">
        <v>2</v>
      </c>
      <c r="D1022" s="535">
        <v>22472.29</v>
      </c>
      <c r="E1022" s="536">
        <v>3.5000000000000001E-3</v>
      </c>
      <c r="F1022" s="535">
        <v>14067.36</v>
      </c>
      <c r="G1022" s="536">
        <v>5.1999999999999998E-3</v>
      </c>
      <c r="H1022" s="535">
        <v>16449.52</v>
      </c>
      <c r="I1022" s="536">
        <v>4.7999999999999996E-3</v>
      </c>
      <c r="J1022" s="535">
        <v>15902.66</v>
      </c>
      <c r="K1022" s="536">
        <v>4.5999999999999999E-3</v>
      </c>
      <c r="L1022" s="535">
        <v>13668.28</v>
      </c>
      <c r="M1022" s="536">
        <v>0</v>
      </c>
      <c r="N1022" s="535">
        <v>13196.69</v>
      </c>
      <c r="O1022" s="536">
        <v>5.5999999999999999E-3</v>
      </c>
      <c r="P1022" s="535">
        <v>13379.59</v>
      </c>
      <c r="Q1022" s="536">
        <v>5.4999999999999997E-3</v>
      </c>
      <c r="R1022" s="535">
        <v>14738.68</v>
      </c>
    </row>
    <row r="1023" spans="1:18" ht="12.75">
      <c r="A1023" s="145">
        <v>102791</v>
      </c>
      <c r="B1023" s="102" t="s">
        <v>22694</v>
      </c>
      <c r="C1023" s="145" t="s">
        <v>2</v>
      </c>
      <c r="D1023" s="535">
        <v>45456.74</v>
      </c>
      <c r="E1023" s="536">
        <v>6.7599999999999993E-2</v>
      </c>
      <c r="F1023" s="535">
        <v>30537.7</v>
      </c>
      <c r="G1023" s="536">
        <v>8.5099999999999995E-2</v>
      </c>
      <c r="H1023" s="535">
        <v>43308.24</v>
      </c>
      <c r="I1023" s="536">
        <v>7.0999999999999994E-2</v>
      </c>
      <c r="J1023" s="535">
        <v>40718.629999999997</v>
      </c>
      <c r="K1023" s="536">
        <v>6.3799999999999996E-2</v>
      </c>
      <c r="L1023" s="535">
        <v>32050.36</v>
      </c>
      <c r="M1023" s="536">
        <v>0</v>
      </c>
      <c r="N1023" s="535">
        <v>26898.53</v>
      </c>
      <c r="O1023" s="536">
        <v>0.1142</v>
      </c>
      <c r="P1023" s="535">
        <v>33067.949999999997</v>
      </c>
      <c r="Q1023" s="536">
        <v>7.8600000000000003E-2</v>
      </c>
      <c r="R1023" s="535">
        <v>33609.96</v>
      </c>
    </row>
    <row r="1024" spans="1:18" ht="12.75">
      <c r="A1024" s="145">
        <v>102762</v>
      </c>
      <c r="B1024" s="102" t="s">
        <v>22695</v>
      </c>
      <c r="C1024" s="145" t="s">
        <v>2</v>
      </c>
      <c r="D1024" s="535">
        <v>35645.1</v>
      </c>
      <c r="E1024" s="536">
        <v>3.5000000000000001E-3</v>
      </c>
      <c r="F1024" s="535">
        <v>21710</v>
      </c>
      <c r="G1024" s="536">
        <v>5.4999999999999997E-3</v>
      </c>
      <c r="H1024" s="535">
        <v>25654.26</v>
      </c>
      <c r="I1024" s="536">
        <v>5.0000000000000001E-3</v>
      </c>
      <c r="J1024" s="535">
        <v>24841.18</v>
      </c>
      <c r="K1024" s="536">
        <v>4.7999999999999996E-3</v>
      </c>
      <c r="L1024" s="535">
        <v>21063.7</v>
      </c>
      <c r="M1024" s="536">
        <v>0</v>
      </c>
      <c r="N1024" s="535">
        <v>20237.89</v>
      </c>
      <c r="O1024" s="536">
        <v>5.8999999999999999E-3</v>
      </c>
      <c r="P1024" s="535">
        <v>20668.509999999998</v>
      </c>
      <c r="Q1024" s="536">
        <v>5.7999999999999996E-3</v>
      </c>
      <c r="R1024" s="535">
        <v>22759.34</v>
      </c>
    </row>
    <row r="1025" spans="1:18" ht="12.75">
      <c r="A1025" s="145">
        <v>102792</v>
      </c>
      <c r="B1025" s="102" t="s">
        <v>22696</v>
      </c>
      <c r="C1025" s="145" t="s">
        <v>2</v>
      </c>
      <c r="D1025" s="535">
        <v>74314.28</v>
      </c>
      <c r="E1025" s="536">
        <v>6.4100000000000004E-2</v>
      </c>
      <c r="F1025" s="535">
        <v>49788.12</v>
      </c>
      <c r="G1025" s="536">
        <v>8.0500000000000002E-2</v>
      </c>
      <c r="H1025" s="535">
        <v>70731.11</v>
      </c>
      <c r="I1025" s="536">
        <v>6.7299999999999999E-2</v>
      </c>
      <c r="J1025" s="535">
        <v>66631.25</v>
      </c>
      <c r="K1025" s="536">
        <v>6.0100000000000001E-2</v>
      </c>
      <c r="L1025" s="535">
        <v>52051.19</v>
      </c>
      <c r="M1025" s="536">
        <v>0</v>
      </c>
      <c r="N1025" s="535">
        <v>43509.18</v>
      </c>
      <c r="O1025" s="536">
        <v>0.1095</v>
      </c>
      <c r="P1025" s="535">
        <v>53748.61</v>
      </c>
      <c r="Q1025" s="536">
        <v>7.4499999999999997E-2</v>
      </c>
      <c r="R1025" s="535">
        <v>54629.74</v>
      </c>
    </row>
    <row r="1026" spans="1:18" ht="12.75">
      <c r="A1026" s="145">
        <v>102763</v>
      </c>
      <c r="B1026" s="102" t="s">
        <v>22697</v>
      </c>
      <c r="C1026" s="145" t="s">
        <v>2</v>
      </c>
      <c r="D1026" s="535">
        <v>49638.15</v>
      </c>
      <c r="E1026" s="536">
        <v>3.5999999999999999E-3</v>
      </c>
      <c r="F1026" s="535">
        <v>30144.76</v>
      </c>
      <c r="G1026" s="536">
        <v>5.5999999999999999E-3</v>
      </c>
      <c r="H1026" s="535">
        <v>35687.74</v>
      </c>
      <c r="I1026" s="536">
        <v>5.1000000000000004E-3</v>
      </c>
      <c r="J1026" s="535">
        <v>34583.71</v>
      </c>
      <c r="K1026" s="536">
        <v>4.8999999999999998E-3</v>
      </c>
      <c r="L1026" s="535">
        <v>29206.99</v>
      </c>
      <c r="M1026" s="536">
        <v>0</v>
      </c>
      <c r="N1026" s="535">
        <v>28015.040000000001</v>
      </c>
      <c r="O1026" s="536">
        <v>6.0000000000000001E-3</v>
      </c>
      <c r="P1026" s="535">
        <v>28722.11</v>
      </c>
      <c r="Q1026" s="536">
        <v>5.8999999999999999E-3</v>
      </c>
      <c r="R1026" s="535">
        <v>31607.81</v>
      </c>
    </row>
    <row r="1027" spans="1:18" ht="12.75">
      <c r="A1027" s="145">
        <v>102793</v>
      </c>
      <c r="B1027" s="102" t="s">
        <v>22698</v>
      </c>
      <c r="C1027" s="145" t="s">
        <v>2</v>
      </c>
      <c r="D1027" s="535">
        <v>100235.15</v>
      </c>
      <c r="E1027" s="536">
        <v>6.0900000000000003E-2</v>
      </c>
      <c r="F1027" s="535">
        <v>67284.11</v>
      </c>
      <c r="G1027" s="536">
        <v>7.51E-2</v>
      </c>
      <c r="H1027" s="535">
        <v>95418.09</v>
      </c>
      <c r="I1027" s="536">
        <v>6.3899999999999998E-2</v>
      </c>
      <c r="J1027" s="535">
        <v>90028.06</v>
      </c>
      <c r="K1027" s="536">
        <v>5.6099999999999997E-2</v>
      </c>
      <c r="L1027" s="535">
        <v>69953.42</v>
      </c>
      <c r="M1027" s="536">
        <v>0</v>
      </c>
      <c r="N1027" s="535">
        <v>58149.96</v>
      </c>
      <c r="O1027" s="536">
        <v>0.10489999999999999</v>
      </c>
      <c r="P1027" s="535">
        <v>72140.81</v>
      </c>
      <c r="Q1027" s="536">
        <v>7.0099999999999996E-2</v>
      </c>
      <c r="R1027" s="535">
        <v>73437.61</v>
      </c>
    </row>
    <row r="1028" spans="1:18" ht="12.75">
      <c r="A1028" s="145">
        <v>102764</v>
      </c>
      <c r="B1028" s="102" t="s">
        <v>22699</v>
      </c>
      <c r="C1028" s="145" t="s">
        <v>2</v>
      </c>
      <c r="D1028" s="535">
        <v>71337.94</v>
      </c>
      <c r="E1028" s="536">
        <v>3.0999999999999999E-3</v>
      </c>
      <c r="F1028" s="535">
        <v>42506.89</v>
      </c>
      <c r="G1028" s="536">
        <v>4.8999999999999998E-3</v>
      </c>
      <c r="H1028" s="535">
        <v>50651.62</v>
      </c>
      <c r="I1028" s="536">
        <v>4.4000000000000003E-3</v>
      </c>
      <c r="J1028" s="535">
        <v>49158.09</v>
      </c>
      <c r="K1028" s="536">
        <v>4.1999999999999997E-3</v>
      </c>
      <c r="L1028" s="535">
        <v>41045.230000000003</v>
      </c>
      <c r="M1028" s="536">
        <v>0</v>
      </c>
      <c r="N1028" s="535">
        <v>39240.400000000001</v>
      </c>
      <c r="O1028" s="536">
        <v>5.3E-3</v>
      </c>
      <c r="P1028" s="535">
        <v>40446.629999999997</v>
      </c>
      <c r="Q1028" s="536">
        <v>5.1000000000000004E-3</v>
      </c>
      <c r="R1028" s="535">
        <v>44575.46</v>
      </c>
    </row>
    <row r="1029" spans="1:18" ht="12.75">
      <c r="A1029" s="145">
        <v>102794</v>
      </c>
      <c r="B1029" s="102" t="s">
        <v>22700</v>
      </c>
      <c r="C1029" s="145" t="s">
        <v>2</v>
      </c>
      <c r="D1029" s="535">
        <v>144579.84</v>
      </c>
      <c r="E1029" s="536">
        <v>5.8500000000000003E-2</v>
      </c>
      <c r="F1029" s="535">
        <v>96361.919999999998</v>
      </c>
      <c r="G1029" s="536">
        <v>7.3300000000000004E-2</v>
      </c>
      <c r="H1029" s="535">
        <v>137361.9</v>
      </c>
      <c r="I1029" s="536">
        <v>6.1600000000000002E-2</v>
      </c>
      <c r="J1029" s="535">
        <v>129805.44</v>
      </c>
      <c r="K1029" s="536">
        <v>5.4399999999999997E-2</v>
      </c>
      <c r="L1029" s="535">
        <v>100150.79</v>
      </c>
      <c r="M1029" s="536">
        <v>0</v>
      </c>
      <c r="N1029" s="535">
        <v>83199.75</v>
      </c>
      <c r="O1029" s="536">
        <v>0.1017</v>
      </c>
      <c r="P1029" s="535">
        <v>103597.19</v>
      </c>
      <c r="Q1029" s="536">
        <v>6.8199999999999997E-2</v>
      </c>
      <c r="R1029" s="535">
        <v>105264.61</v>
      </c>
    </row>
    <row r="1030" spans="1:18" ht="12.75">
      <c r="A1030" s="145">
        <v>102740</v>
      </c>
      <c r="B1030" s="102" t="s">
        <v>22701</v>
      </c>
      <c r="C1030" s="145" t="s">
        <v>2</v>
      </c>
      <c r="D1030" s="535">
        <v>10095.42</v>
      </c>
      <c r="E1030" s="536">
        <v>3.7000000000000002E-3</v>
      </c>
      <c r="F1030" s="535">
        <v>6045</v>
      </c>
      <c r="G1030" s="536">
        <v>5.8999999999999999E-3</v>
      </c>
      <c r="H1030" s="535">
        <v>7207.51</v>
      </c>
      <c r="I1030" s="536">
        <v>5.3E-3</v>
      </c>
      <c r="J1030" s="535">
        <v>6958.09</v>
      </c>
      <c r="K1030" s="536">
        <v>5.1999999999999998E-3</v>
      </c>
      <c r="L1030" s="535">
        <v>5886.19</v>
      </c>
      <c r="M1030" s="536">
        <v>0</v>
      </c>
      <c r="N1030" s="535">
        <v>5621.01</v>
      </c>
      <c r="O1030" s="536">
        <v>6.4000000000000003E-3</v>
      </c>
      <c r="P1030" s="535">
        <v>5786.85</v>
      </c>
      <c r="Q1030" s="536">
        <v>6.1999999999999998E-3</v>
      </c>
      <c r="R1030" s="535">
        <v>6366.19</v>
      </c>
    </row>
    <row r="1031" spans="1:18" ht="12.75">
      <c r="A1031" s="145">
        <v>102752</v>
      </c>
      <c r="B1031" s="102" t="s">
        <v>22702</v>
      </c>
      <c r="C1031" s="145" t="s">
        <v>2</v>
      </c>
      <c r="D1031" s="535">
        <v>13839.19</v>
      </c>
      <c r="E1031" s="536">
        <v>3.8E-3</v>
      </c>
      <c r="F1031" s="535">
        <v>8109.45</v>
      </c>
      <c r="G1031" s="536">
        <v>6.3E-3</v>
      </c>
      <c r="H1031" s="535">
        <v>9753.52</v>
      </c>
      <c r="I1031" s="536">
        <v>5.4999999999999997E-3</v>
      </c>
      <c r="J1031" s="535">
        <v>9406.07</v>
      </c>
      <c r="K1031" s="536">
        <v>5.4999999999999997E-3</v>
      </c>
      <c r="L1031" s="535">
        <v>7892.12</v>
      </c>
      <c r="M1031" s="536">
        <v>0</v>
      </c>
      <c r="N1031" s="535">
        <v>7498.21</v>
      </c>
      <c r="O1031" s="536">
        <v>6.7999999999999996E-3</v>
      </c>
      <c r="P1031" s="535">
        <v>7774.66</v>
      </c>
      <c r="Q1031" s="536">
        <v>6.6E-3</v>
      </c>
      <c r="R1031" s="535">
        <v>8562.1</v>
      </c>
    </row>
    <row r="1032" spans="1:18" ht="12.75">
      <c r="A1032" s="145">
        <v>102776</v>
      </c>
      <c r="B1032" s="102" t="s">
        <v>22703</v>
      </c>
      <c r="C1032" s="145" t="s">
        <v>2</v>
      </c>
      <c r="D1032" s="535">
        <v>18498.62</v>
      </c>
      <c r="E1032" s="536">
        <v>7.3499999999999996E-2</v>
      </c>
      <c r="F1032" s="535">
        <v>12439.34</v>
      </c>
      <c r="G1032" s="536">
        <v>9.3700000000000006E-2</v>
      </c>
      <c r="H1032" s="535">
        <v>17638.28</v>
      </c>
      <c r="I1032" s="536">
        <v>7.7100000000000002E-2</v>
      </c>
      <c r="J1032" s="535">
        <v>16532.5</v>
      </c>
      <c r="K1032" s="536">
        <v>7.0499999999999993E-2</v>
      </c>
      <c r="L1032" s="535">
        <v>13160.96</v>
      </c>
      <c r="M1032" s="536">
        <v>0</v>
      </c>
      <c r="N1032" s="535">
        <v>11134.4</v>
      </c>
      <c r="O1032" s="536">
        <v>0.1221</v>
      </c>
      <c r="P1032" s="535">
        <v>13582.54</v>
      </c>
      <c r="Q1032" s="536">
        <v>8.5800000000000001E-2</v>
      </c>
      <c r="R1032" s="535">
        <v>13788.02</v>
      </c>
    </row>
    <row r="1033" spans="1:18" ht="12.75">
      <c r="A1033" s="145">
        <v>102741</v>
      </c>
      <c r="B1033" s="102" t="s">
        <v>22704</v>
      </c>
      <c r="C1033" s="145" t="s">
        <v>2</v>
      </c>
      <c r="D1033" s="535">
        <v>14301.77</v>
      </c>
      <c r="E1033" s="536">
        <v>3.8E-3</v>
      </c>
      <c r="F1033" s="535">
        <v>8473.01</v>
      </c>
      <c r="G1033" s="536">
        <v>6.1000000000000004E-3</v>
      </c>
      <c r="H1033" s="535">
        <v>10145.69</v>
      </c>
      <c r="I1033" s="536">
        <v>5.4000000000000003E-3</v>
      </c>
      <c r="J1033" s="535">
        <v>9789.5</v>
      </c>
      <c r="K1033" s="536">
        <v>5.3E-3</v>
      </c>
      <c r="L1033" s="535">
        <v>8248.2000000000007</v>
      </c>
      <c r="M1033" s="536">
        <v>0</v>
      </c>
      <c r="N1033" s="535">
        <v>7856.97</v>
      </c>
      <c r="O1033" s="536">
        <v>6.6E-3</v>
      </c>
      <c r="P1033" s="535">
        <v>8117.04</v>
      </c>
      <c r="Q1033" s="536">
        <v>6.4000000000000003E-3</v>
      </c>
      <c r="R1033" s="535">
        <v>8934.34</v>
      </c>
    </row>
    <row r="1034" spans="1:18" ht="12.75">
      <c r="A1034" s="145">
        <v>102753</v>
      </c>
      <c r="B1034" s="102" t="s">
        <v>22705</v>
      </c>
      <c r="C1034" s="145" t="s">
        <v>2</v>
      </c>
      <c r="D1034" s="535">
        <v>20712.86</v>
      </c>
      <c r="E1034" s="536">
        <v>3.8999999999999998E-3</v>
      </c>
      <c r="F1034" s="535">
        <v>11987.43</v>
      </c>
      <c r="G1034" s="536">
        <v>6.6E-3</v>
      </c>
      <c r="H1034" s="535">
        <v>14484.23</v>
      </c>
      <c r="I1034" s="536">
        <v>5.5999999999999999E-3</v>
      </c>
      <c r="J1034" s="535">
        <v>13957.33</v>
      </c>
      <c r="K1034" s="536">
        <v>5.5999999999999999E-3</v>
      </c>
      <c r="L1034" s="535">
        <v>11653.42</v>
      </c>
      <c r="M1034" s="536">
        <v>0</v>
      </c>
      <c r="N1034" s="535">
        <v>11041.16</v>
      </c>
      <c r="O1034" s="536">
        <v>7.1000000000000004E-3</v>
      </c>
      <c r="P1034" s="535">
        <v>11492.82</v>
      </c>
      <c r="Q1034" s="536">
        <v>6.8999999999999999E-3</v>
      </c>
      <c r="R1034" s="535">
        <v>12675.16</v>
      </c>
    </row>
    <row r="1035" spans="1:18" ht="12.75">
      <c r="A1035" s="145">
        <v>102777</v>
      </c>
      <c r="B1035" s="102" t="s">
        <v>22706</v>
      </c>
      <c r="C1035" s="145" t="s">
        <v>2</v>
      </c>
      <c r="D1035" s="535">
        <v>28155.87</v>
      </c>
      <c r="E1035" s="536">
        <v>7.2300000000000003E-2</v>
      </c>
      <c r="F1035" s="535">
        <v>18803.55</v>
      </c>
      <c r="G1035" s="536">
        <v>9.3700000000000006E-2</v>
      </c>
      <c r="H1035" s="535">
        <v>26798.22</v>
      </c>
      <c r="I1035" s="536">
        <v>7.5899999999999995E-2</v>
      </c>
      <c r="J1035" s="535">
        <v>25142.560000000001</v>
      </c>
      <c r="K1035" s="536">
        <v>7.0099999999999996E-2</v>
      </c>
      <c r="L1035" s="535">
        <v>19920.18</v>
      </c>
      <c r="M1035" s="536">
        <v>0</v>
      </c>
      <c r="N1035" s="535">
        <v>16869.91</v>
      </c>
      <c r="O1035" s="536">
        <v>0.1206</v>
      </c>
      <c r="P1035" s="535">
        <v>20620.27</v>
      </c>
      <c r="Q1035" s="536">
        <v>8.5400000000000004E-2</v>
      </c>
      <c r="R1035" s="535">
        <v>20889.48</v>
      </c>
    </row>
    <row r="1036" spans="1:18" ht="12.75">
      <c r="A1036" s="145">
        <v>102742</v>
      </c>
      <c r="B1036" s="102" t="s">
        <v>22707</v>
      </c>
      <c r="C1036" s="145" t="s">
        <v>2</v>
      </c>
      <c r="D1036" s="535">
        <v>25010.01</v>
      </c>
      <c r="E1036" s="536">
        <v>3.8999999999999998E-3</v>
      </c>
      <c r="F1036" s="535">
        <v>14649.71</v>
      </c>
      <c r="G1036" s="536">
        <v>6.3E-3</v>
      </c>
      <c r="H1036" s="535">
        <v>17627.02</v>
      </c>
      <c r="I1036" s="536">
        <v>5.4999999999999997E-3</v>
      </c>
      <c r="J1036" s="535">
        <v>17000.439999999999</v>
      </c>
      <c r="K1036" s="536">
        <v>5.4999999999999997E-3</v>
      </c>
      <c r="L1036" s="535">
        <v>14263.28</v>
      </c>
      <c r="M1036" s="536">
        <v>0</v>
      </c>
      <c r="N1036" s="535">
        <v>13548.45</v>
      </c>
      <c r="O1036" s="536">
        <v>6.7999999999999996E-3</v>
      </c>
      <c r="P1036" s="535">
        <v>14052.13</v>
      </c>
      <c r="Q1036" s="536">
        <v>6.6E-3</v>
      </c>
      <c r="R1036" s="535">
        <v>15468.3</v>
      </c>
    </row>
    <row r="1037" spans="1:18" ht="12.75">
      <c r="A1037" s="145">
        <v>102754</v>
      </c>
      <c r="B1037" s="102" t="s">
        <v>22708</v>
      </c>
      <c r="C1037" s="145" t="s">
        <v>2</v>
      </c>
      <c r="D1037" s="535">
        <v>39855.03</v>
      </c>
      <c r="E1037" s="536">
        <v>4.0000000000000001E-3</v>
      </c>
      <c r="F1037" s="535">
        <v>22747.23</v>
      </c>
      <c r="G1037" s="536">
        <v>6.7999999999999996E-3</v>
      </c>
      <c r="H1037" s="535">
        <v>27663.03</v>
      </c>
      <c r="I1037" s="536">
        <v>5.7999999999999996E-3</v>
      </c>
      <c r="J1037" s="535">
        <v>26646.23</v>
      </c>
      <c r="K1037" s="536">
        <v>5.7999999999999996E-3</v>
      </c>
      <c r="L1037" s="535">
        <v>22134.15</v>
      </c>
      <c r="M1037" s="536">
        <v>0</v>
      </c>
      <c r="N1037" s="535">
        <v>20892.11</v>
      </c>
      <c r="O1037" s="536">
        <v>7.4000000000000003E-3</v>
      </c>
      <c r="P1037" s="535">
        <v>21860.99</v>
      </c>
      <c r="Q1037" s="536">
        <v>7.1000000000000004E-3</v>
      </c>
      <c r="R1037" s="535">
        <v>24093.53</v>
      </c>
    </row>
    <row r="1038" spans="1:18" ht="12.75">
      <c r="A1038" s="145">
        <v>102778</v>
      </c>
      <c r="B1038" s="102" t="s">
        <v>22709</v>
      </c>
      <c r="C1038" s="145" t="s">
        <v>2</v>
      </c>
      <c r="D1038" s="535">
        <v>42238.99</v>
      </c>
      <c r="E1038" s="536">
        <v>5.8299999999999998E-2</v>
      </c>
      <c r="F1038" s="535">
        <v>28434.35</v>
      </c>
      <c r="G1038" s="536">
        <v>7.0599999999999996E-2</v>
      </c>
      <c r="H1038" s="535">
        <v>40227.440000000002</v>
      </c>
      <c r="I1038" s="536">
        <v>6.1199999999999997E-2</v>
      </c>
      <c r="J1038" s="535">
        <v>37999.5</v>
      </c>
      <c r="K1038" s="536">
        <v>5.28E-2</v>
      </c>
      <c r="L1038" s="535">
        <v>29415.86</v>
      </c>
      <c r="M1038" s="536">
        <v>0</v>
      </c>
      <c r="N1038" s="535">
        <v>24330.95</v>
      </c>
      <c r="O1038" s="536">
        <v>0.1012</v>
      </c>
      <c r="P1038" s="535">
        <v>30285.42</v>
      </c>
      <c r="Q1038" s="536">
        <v>6.6299999999999998E-2</v>
      </c>
      <c r="R1038" s="535">
        <v>30882.46</v>
      </c>
    </row>
    <row r="1039" spans="1:18" ht="12.75">
      <c r="A1039" s="145">
        <v>102737</v>
      </c>
      <c r="B1039" s="102" t="s">
        <v>22710</v>
      </c>
      <c r="C1039" s="145" t="s">
        <v>2</v>
      </c>
      <c r="D1039" s="535">
        <v>1886.03</v>
      </c>
      <c r="E1039" s="536">
        <v>3.3999999999999998E-3</v>
      </c>
      <c r="F1039" s="535">
        <v>1182.7</v>
      </c>
      <c r="G1039" s="536">
        <v>5.1000000000000004E-3</v>
      </c>
      <c r="H1039" s="535">
        <v>1385.28</v>
      </c>
      <c r="I1039" s="536">
        <v>4.7000000000000002E-3</v>
      </c>
      <c r="J1039" s="535">
        <v>1340.54</v>
      </c>
      <c r="K1039" s="536">
        <v>4.4999999999999997E-3</v>
      </c>
      <c r="L1039" s="535">
        <v>1153.73</v>
      </c>
      <c r="M1039" s="536">
        <v>0</v>
      </c>
      <c r="N1039" s="535">
        <v>1113.08</v>
      </c>
      <c r="O1039" s="536">
        <v>5.4000000000000003E-3</v>
      </c>
      <c r="P1039" s="535">
        <v>1129.57</v>
      </c>
      <c r="Q1039" s="536">
        <v>5.3E-3</v>
      </c>
      <c r="R1039" s="535">
        <v>1239</v>
      </c>
    </row>
    <row r="1040" spans="1:18" ht="12.75">
      <c r="A1040" s="145">
        <v>102773</v>
      </c>
      <c r="B1040" s="102" t="s">
        <v>22711</v>
      </c>
      <c r="C1040" s="145" t="s">
        <v>2</v>
      </c>
      <c r="D1040" s="535">
        <v>12227.54</v>
      </c>
      <c r="E1040" s="536">
        <v>7.6399999999999996E-2</v>
      </c>
      <c r="F1040" s="535">
        <v>8358.98</v>
      </c>
      <c r="G1040" s="536">
        <v>9.3899999999999997E-2</v>
      </c>
      <c r="H1040" s="535">
        <v>11709.56</v>
      </c>
      <c r="I1040" s="536">
        <v>7.9799999999999996E-2</v>
      </c>
      <c r="J1040" s="535">
        <v>10949.8</v>
      </c>
      <c r="K1040" s="536">
        <v>7.1599999999999997E-2</v>
      </c>
      <c r="L1040" s="535">
        <v>8816.7199999999993</v>
      </c>
      <c r="M1040" s="536">
        <v>0</v>
      </c>
      <c r="N1040" s="535">
        <v>7441.1</v>
      </c>
      <c r="O1040" s="536">
        <v>0.1255</v>
      </c>
      <c r="P1040" s="535">
        <v>9033.8799999999992</v>
      </c>
      <c r="Q1040" s="536">
        <v>8.6800000000000002E-2</v>
      </c>
      <c r="R1040" s="535">
        <v>9215.5400000000009</v>
      </c>
    </row>
    <row r="1041" spans="1:18" ht="12.75">
      <c r="A1041" s="145">
        <v>102738</v>
      </c>
      <c r="B1041" s="102" t="s">
        <v>22712</v>
      </c>
      <c r="C1041" s="145" t="s">
        <v>2</v>
      </c>
      <c r="D1041" s="535">
        <v>3946.96</v>
      </c>
      <c r="E1041" s="536">
        <v>3.5999999999999999E-3</v>
      </c>
      <c r="F1041" s="535">
        <v>2414.73</v>
      </c>
      <c r="G1041" s="536">
        <v>5.4999999999999997E-3</v>
      </c>
      <c r="H1041" s="535">
        <v>2858.07</v>
      </c>
      <c r="I1041" s="536">
        <v>5.0000000000000001E-3</v>
      </c>
      <c r="J1041" s="535">
        <v>2763.3</v>
      </c>
      <c r="K1041" s="536">
        <v>4.7999999999999996E-3</v>
      </c>
      <c r="L1041" s="535">
        <v>2357.34</v>
      </c>
      <c r="M1041" s="536">
        <v>0</v>
      </c>
      <c r="N1041" s="535">
        <v>2260.88</v>
      </c>
      <c r="O1041" s="536">
        <v>5.8999999999999999E-3</v>
      </c>
      <c r="P1041" s="535">
        <v>2313.41</v>
      </c>
      <c r="Q1041" s="536">
        <v>5.7000000000000002E-3</v>
      </c>
      <c r="R1041" s="535">
        <v>2536.84</v>
      </c>
    </row>
    <row r="1042" spans="1:18" ht="12.75">
      <c r="A1042" s="145">
        <v>102750</v>
      </c>
      <c r="B1042" s="102" t="s">
        <v>22713</v>
      </c>
      <c r="C1042" s="145" t="s">
        <v>2</v>
      </c>
      <c r="D1042" s="535">
        <v>4848.58</v>
      </c>
      <c r="E1042" s="536">
        <v>3.5999999999999999E-3</v>
      </c>
      <c r="F1042" s="535">
        <v>2941.43</v>
      </c>
      <c r="G1042" s="536">
        <v>5.5999999999999999E-3</v>
      </c>
      <c r="H1042" s="535">
        <v>3493.39</v>
      </c>
      <c r="I1042" s="536">
        <v>5.1000000000000004E-3</v>
      </c>
      <c r="J1042" s="535">
        <v>3376.29</v>
      </c>
      <c r="K1042" s="536">
        <v>4.8999999999999998E-3</v>
      </c>
      <c r="L1042" s="535">
        <v>2871.34</v>
      </c>
      <c r="M1042" s="536">
        <v>0</v>
      </c>
      <c r="N1042" s="535">
        <v>2748.48</v>
      </c>
      <c r="O1042" s="536">
        <v>6.0000000000000001E-3</v>
      </c>
      <c r="P1042" s="535">
        <v>2820.04</v>
      </c>
      <c r="Q1042" s="536">
        <v>5.8999999999999999E-3</v>
      </c>
      <c r="R1042" s="535">
        <v>3093.17</v>
      </c>
    </row>
    <row r="1043" spans="1:18" ht="12.75">
      <c r="A1043" s="145">
        <v>102774</v>
      </c>
      <c r="B1043" s="102" t="s">
        <v>22714</v>
      </c>
      <c r="C1043" s="145" t="s">
        <v>2</v>
      </c>
      <c r="D1043" s="535">
        <v>12227.54</v>
      </c>
      <c r="E1043" s="536">
        <v>7.6399999999999996E-2</v>
      </c>
      <c r="F1043" s="535">
        <v>8358.98</v>
      </c>
      <c r="G1043" s="536">
        <v>9.3899999999999997E-2</v>
      </c>
      <c r="H1043" s="535">
        <v>11709.56</v>
      </c>
      <c r="I1043" s="536">
        <v>7.9799999999999996E-2</v>
      </c>
      <c r="J1043" s="535">
        <v>10949.8</v>
      </c>
      <c r="K1043" s="536">
        <v>7.1599999999999997E-2</v>
      </c>
      <c r="L1043" s="535">
        <v>8816.7199999999993</v>
      </c>
      <c r="M1043" s="536">
        <v>0</v>
      </c>
      <c r="N1043" s="535">
        <v>7441.1</v>
      </c>
      <c r="O1043" s="536">
        <v>0.1255</v>
      </c>
      <c r="P1043" s="535">
        <v>9033.8799999999992</v>
      </c>
      <c r="Q1043" s="536">
        <v>8.6800000000000002E-2</v>
      </c>
      <c r="R1043" s="535">
        <v>9215.5400000000009</v>
      </c>
    </row>
    <row r="1044" spans="1:18" ht="12.75">
      <c r="A1044" s="145">
        <v>102739</v>
      </c>
      <c r="B1044" s="102" t="s">
        <v>22715</v>
      </c>
      <c r="C1044" s="145" t="s">
        <v>2</v>
      </c>
      <c r="D1044" s="535">
        <v>6670.69</v>
      </c>
      <c r="E1044" s="536">
        <v>3.7000000000000002E-3</v>
      </c>
      <c r="F1044" s="535">
        <v>4038.65</v>
      </c>
      <c r="G1044" s="536">
        <v>5.7000000000000002E-3</v>
      </c>
      <c r="H1044" s="535">
        <v>4795.41</v>
      </c>
      <c r="I1044" s="536">
        <v>5.1000000000000004E-3</v>
      </c>
      <c r="J1044" s="535">
        <v>4632.3900000000003</v>
      </c>
      <c r="K1044" s="536">
        <v>5.0000000000000001E-3</v>
      </c>
      <c r="L1044" s="535">
        <v>3935.35</v>
      </c>
      <c r="M1044" s="536">
        <v>0</v>
      </c>
      <c r="N1044" s="535">
        <v>3767.16</v>
      </c>
      <c r="O1044" s="536">
        <v>6.1000000000000004E-3</v>
      </c>
      <c r="P1044" s="535">
        <v>3865.12</v>
      </c>
      <c r="Q1044" s="536">
        <v>6.0000000000000001E-3</v>
      </c>
      <c r="R1044" s="535">
        <v>4247.8100000000004</v>
      </c>
    </row>
    <row r="1045" spans="1:18" ht="12.75">
      <c r="A1045" s="145">
        <v>102751</v>
      </c>
      <c r="B1045" s="102" t="s">
        <v>22716</v>
      </c>
      <c r="C1045" s="145" t="s">
        <v>2</v>
      </c>
      <c r="D1045" s="535">
        <v>8574.77</v>
      </c>
      <c r="E1045" s="536">
        <v>3.8E-3</v>
      </c>
      <c r="F1045" s="535">
        <v>5098.7700000000004</v>
      </c>
      <c r="G1045" s="536">
        <v>6.0000000000000001E-3</v>
      </c>
      <c r="H1045" s="535">
        <v>6099.26</v>
      </c>
      <c r="I1045" s="536">
        <v>5.3E-3</v>
      </c>
      <c r="J1045" s="535">
        <v>5887.26</v>
      </c>
      <c r="K1045" s="536">
        <v>5.1999999999999998E-3</v>
      </c>
      <c r="L1045" s="535">
        <v>4967.99</v>
      </c>
      <c r="M1045" s="536">
        <v>0</v>
      </c>
      <c r="N1045" s="535">
        <v>4735.3500000000004</v>
      </c>
      <c r="O1045" s="536">
        <v>6.4999999999999997E-3</v>
      </c>
      <c r="P1045" s="535">
        <v>4887.7299999999996</v>
      </c>
      <c r="Q1045" s="536">
        <v>6.3E-3</v>
      </c>
      <c r="R1045" s="535">
        <v>5374.16</v>
      </c>
    </row>
    <row r="1046" spans="1:18" ht="12.75">
      <c r="A1046" s="145">
        <v>102775</v>
      </c>
      <c r="B1046" s="102" t="s">
        <v>22717</v>
      </c>
      <c r="C1046" s="145" t="s">
        <v>2</v>
      </c>
      <c r="D1046" s="535">
        <v>18498.62</v>
      </c>
      <c r="E1046" s="536">
        <v>7.3499999999999996E-2</v>
      </c>
      <c r="F1046" s="535">
        <v>12439.34</v>
      </c>
      <c r="G1046" s="536">
        <v>9.3700000000000006E-2</v>
      </c>
      <c r="H1046" s="535">
        <v>17638.28</v>
      </c>
      <c r="I1046" s="536">
        <v>7.7100000000000002E-2</v>
      </c>
      <c r="J1046" s="535">
        <v>16532.5</v>
      </c>
      <c r="K1046" s="536">
        <v>7.0499999999999993E-2</v>
      </c>
      <c r="L1046" s="535">
        <v>13160.96</v>
      </c>
      <c r="M1046" s="536">
        <v>0</v>
      </c>
      <c r="N1046" s="535">
        <v>11134.4</v>
      </c>
      <c r="O1046" s="536">
        <v>0.1221</v>
      </c>
      <c r="P1046" s="535">
        <v>13582.54</v>
      </c>
      <c r="Q1046" s="536">
        <v>8.5800000000000001E-2</v>
      </c>
      <c r="R1046" s="535">
        <v>13788.02</v>
      </c>
    </row>
    <row r="1047" spans="1:18" ht="12.75">
      <c r="A1047" s="145">
        <v>102769</v>
      </c>
      <c r="B1047" s="102" t="s">
        <v>22718</v>
      </c>
      <c r="C1047" s="145" t="s">
        <v>2</v>
      </c>
      <c r="D1047" s="535">
        <v>33447.410000000003</v>
      </c>
      <c r="E1047" s="536">
        <v>3.5000000000000001E-3</v>
      </c>
      <c r="F1047" s="535">
        <v>20276.990000000002</v>
      </c>
      <c r="G1047" s="536">
        <v>5.4000000000000003E-3</v>
      </c>
      <c r="H1047" s="535">
        <v>24093.17</v>
      </c>
      <c r="I1047" s="536">
        <v>5.0000000000000001E-3</v>
      </c>
      <c r="J1047" s="535">
        <v>23326.55</v>
      </c>
      <c r="K1047" s="536">
        <v>4.7000000000000002E-3</v>
      </c>
      <c r="L1047" s="535">
        <v>19891.52</v>
      </c>
      <c r="M1047" s="536">
        <v>0</v>
      </c>
      <c r="N1047" s="535">
        <v>19071.66</v>
      </c>
      <c r="O1047" s="536">
        <v>5.7000000000000002E-3</v>
      </c>
      <c r="P1047" s="535">
        <v>19462.07</v>
      </c>
      <c r="Q1047" s="536">
        <v>5.5999999999999999E-3</v>
      </c>
      <c r="R1047" s="535">
        <v>21276.46</v>
      </c>
    </row>
    <row r="1048" spans="1:18" ht="12.75">
      <c r="A1048" s="145">
        <v>102799</v>
      </c>
      <c r="B1048" s="102" t="s">
        <v>22719</v>
      </c>
      <c r="C1048" s="145" t="s">
        <v>2</v>
      </c>
      <c r="D1048" s="535">
        <v>49324.01</v>
      </c>
      <c r="E1048" s="536">
        <v>6.8599999999999994E-2</v>
      </c>
      <c r="F1048" s="535">
        <v>33295.449999999997</v>
      </c>
      <c r="G1048" s="536">
        <v>8.5500000000000007E-2</v>
      </c>
      <c r="H1048" s="535">
        <v>47052.83</v>
      </c>
      <c r="I1048" s="536">
        <v>7.1900000000000006E-2</v>
      </c>
      <c r="J1048" s="535">
        <v>44204.92</v>
      </c>
      <c r="K1048" s="536">
        <v>6.4399999999999999E-2</v>
      </c>
      <c r="L1048" s="535">
        <v>34923.58</v>
      </c>
      <c r="M1048" s="536">
        <v>0</v>
      </c>
      <c r="N1048" s="535">
        <v>29297.58</v>
      </c>
      <c r="O1048" s="536">
        <v>0.11550000000000001</v>
      </c>
      <c r="P1048" s="535">
        <v>35956.94</v>
      </c>
      <c r="Q1048" s="536">
        <v>7.9100000000000004E-2</v>
      </c>
      <c r="R1048" s="535">
        <v>36597.01</v>
      </c>
    </row>
    <row r="1049" spans="1:18" ht="12.75">
      <c r="A1049" s="145">
        <v>102770</v>
      </c>
      <c r="B1049" s="102" t="s">
        <v>22720</v>
      </c>
      <c r="C1049" s="145" t="s">
        <v>2</v>
      </c>
      <c r="D1049" s="535">
        <v>52129.98</v>
      </c>
      <c r="E1049" s="536">
        <v>3.8999999999999998E-3</v>
      </c>
      <c r="F1049" s="535">
        <v>31072.98</v>
      </c>
      <c r="G1049" s="536">
        <v>6.0000000000000001E-3</v>
      </c>
      <c r="H1049" s="535">
        <v>37192.82</v>
      </c>
      <c r="I1049" s="536">
        <v>5.4000000000000003E-3</v>
      </c>
      <c r="J1049" s="535">
        <v>36051.19</v>
      </c>
      <c r="K1049" s="536">
        <v>5.1999999999999998E-3</v>
      </c>
      <c r="L1049" s="535">
        <v>30450.18</v>
      </c>
      <c r="M1049" s="536">
        <v>0</v>
      </c>
      <c r="N1049" s="535">
        <v>29082.2</v>
      </c>
      <c r="O1049" s="536">
        <v>6.4000000000000003E-3</v>
      </c>
      <c r="P1049" s="535">
        <v>29877.62</v>
      </c>
      <c r="Q1049" s="536">
        <v>6.1999999999999998E-3</v>
      </c>
      <c r="R1049" s="535">
        <v>32625.27</v>
      </c>
    </row>
    <row r="1050" spans="1:18" ht="12.75">
      <c r="A1050" s="145">
        <v>102800</v>
      </c>
      <c r="B1050" s="102" t="s">
        <v>22721</v>
      </c>
      <c r="C1050" s="145" t="s">
        <v>2</v>
      </c>
      <c r="D1050" s="535">
        <v>85805.8</v>
      </c>
      <c r="E1050" s="536">
        <v>6.5199999999999994E-2</v>
      </c>
      <c r="F1050" s="535">
        <v>57907.08</v>
      </c>
      <c r="G1050" s="536">
        <v>8.0299999999999996E-2</v>
      </c>
      <c r="H1050" s="535">
        <v>81822.95</v>
      </c>
      <c r="I1050" s="536">
        <v>6.8400000000000002E-2</v>
      </c>
      <c r="J1050" s="535">
        <v>77008.13</v>
      </c>
      <c r="K1050" s="536">
        <v>6.0400000000000002E-2</v>
      </c>
      <c r="L1050" s="535">
        <v>60444.12</v>
      </c>
      <c r="M1050" s="536">
        <v>0</v>
      </c>
      <c r="N1050" s="535">
        <v>50458.92</v>
      </c>
      <c r="O1050" s="536">
        <v>0.1108</v>
      </c>
      <c r="P1050" s="535">
        <v>62212.91</v>
      </c>
      <c r="Q1050" s="536">
        <v>7.4800000000000005E-2</v>
      </c>
      <c r="R1050" s="535">
        <v>63374.21</v>
      </c>
    </row>
    <row r="1051" spans="1:18" ht="12.75">
      <c r="A1051" s="145">
        <v>102771</v>
      </c>
      <c r="B1051" s="102" t="s">
        <v>22722</v>
      </c>
      <c r="C1051" s="145" t="s">
        <v>2</v>
      </c>
      <c r="D1051" s="535">
        <v>72545.67</v>
      </c>
      <c r="E1051" s="536">
        <v>3.8999999999999998E-3</v>
      </c>
      <c r="F1051" s="535">
        <v>43396.15</v>
      </c>
      <c r="G1051" s="536">
        <v>6.1000000000000004E-3</v>
      </c>
      <c r="H1051" s="535">
        <v>51908.18</v>
      </c>
      <c r="I1051" s="536">
        <v>5.5999999999999999E-3</v>
      </c>
      <c r="J1051" s="535">
        <v>50379.35</v>
      </c>
      <c r="K1051" s="536">
        <v>5.3E-3</v>
      </c>
      <c r="L1051" s="535">
        <v>42397.71</v>
      </c>
      <c r="M1051" s="536">
        <v>0</v>
      </c>
      <c r="N1051" s="535">
        <v>40463.879999999997</v>
      </c>
      <c r="O1051" s="536">
        <v>6.6E-3</v>
      </c>
      <c r="P1051" s="535">
        <v>41729.85</v>
      </c>
      <c r="Q1051" s="536">
        <v>6.4000000000000003E-3</v>
      </c>
      <c r="R1051" s="535">
        <v>45546.22</v>
      </c>
    </row>
    <row r="1052" spans="1:18" ht="12.75">
      <c r="A1052" s="145">
        <v>102801</v>
      </c>
      <c r="B1052" s="102" t="s">
        <v>22723</v>
      </c>
      <c r="C1052" s="145" t="s">
        <v>2</v>
      </c>
      <c r="D1052" s="535">
        <v>120115.42</v>
      </c>
      <c r="E1052" s="536">
        <v>6.3700000000000007E-2</v>
      </c>
      <c r="F1052" s="535">
        <v>81265.58</v>
      </c>
      <c r="G1052" s="536">
        <v>7.7600000000000002E-2</v>
      </c>
      <c r="H1052" s="535">
        <v>114595.44</v>
      </c>
      <c r="I1052" s="536">
        <v>6.6799999999999998E-2</v>
      </c>
      <c r="J1052" s="535">
        <v>107917.96</v>
      </c>
      <c r="K1052" s="536">
        <v>5.8400000000000001E-2</v>
      </c>
      <c r="L1052" s="535">
        <v>84557.84</v>
      </c>
      <c r="M1052" s="536">
        <v>0</v>
      </c>
      <c r="N1052" s="535">
        <v>70369.66</v>
      </c>
      <c r="O1052" s="536">
        <v>0.10879999999999999</v>
      </c>
      <c r="P1052" s="535">
        <v>86914.38</v>
      </c>
      <c r="Q1052" s="536">
        <v>7.2499999999999995E-2</v>
      </c>
      <c r="R1052" s="535">
        <v>88649.46</v>
      </c>
    </row>
    <row r="1053" spans="1:18" ht="12.75">
      <c r="A1053" s="145">
        <v>102772</v>
      </c>
      <c r="B1053" s="102" t="s">
        <v>22724</v>
      </c>
      <c r="C1053" s="145" t="s">
        <v>2</v>
      </c>
      <c r="D1053" s="535">
        <v>102986.71</v>
      </c>
      <c r="E1053" s="536">
        <v>3.3E-3</v>
      </c>
      <c r="F1053" s="535">
        <v>61071.46</v>
      </c>
      <c r="G1053" s="536">
        <v>5.0000000000000001E-3</v>
      </c>
      <c r="H1053" s="535">
        <v>73204.12</v>
      </c>
      <c r="I1053" s="536">
        <v>4.5999999999999999E-3</v>
      </c>
      <c r="J1053" s="535">
        <v>71212.179999999993</v>
      </c>
      <c r="K1053" s="536">
        <v>4.3E-3</v>
      </c>
      <c r="L1053" s="535">
        <v>59281.71</v>
      </c>
      <c r="M1053" s="536">
        <v>0</v>
      </c>
      <c r="N1053" s="535">
        <v>56485.82</v>
      </c>
      <c r="O1053" s="536">
        <v>5.4000000000000003E-3</v>
      </c>
      <c r="P1053" s="535">
        <v>58532.03</v>
      </c>
      <c r="Q1053" s="536">
        <v>5.1999999999999998E-3</v>
      </c>
      <c r="R1053" s="535">
        <v>64036.19</v>
      </c>
    </row>
    <row r="1054" spans="1:18" ht="12.75">
      <c r="A1054" s="145">
        <v>102802</v>
      </c>
      <c r="B1054" s="102" t="s">
        <v>22725</v>
      </c>
      <c r="C1054" s="145" t="s">
        <v>2</v>
      </c>
      <c r="D1054" s="535">
        <v>144381.12</v>
      </c>
      <c r="E1054" s="536">
        <v>6.2899999999999998E-2</v>
      </c>
      <c r="F1054" s="535">
        <v>97449.279999999999</v>
      </c>
      <c r="G1054" s="536">
        <v>7.6899999999999996E-2</v>
      </c>
      <c r="H1054" s="535">
        <v>137653.69</v>
      </c>
      <c r="I1054" s="536">
        <v>6.6000000000000003E-2</v>
      </c>
      <c r="J1054" s="535">
        <v>129705.65</v>
      </c>
      <c r="K1054" s="536">
        <v>5.7700000000000001E-2</v>
      </c>
      <c r="L1054" s="535">
        <v>101376.04</v>
      </c>
      <c r="M1054" s="536">
        <v>0</v>
      </c>
      <c r="N1054" s="535">
        <v>84340.1</v>
      </c>
      <c r="O1054" s="536">
        <v>0.1077</v>
      </c>
      <c r="P1054" s="535">
        <v>104306.2</v>
      </c>
      <c r="Q1054" s="536">
        <v>7.1800000000000003E-2</v>
      </c>
      <c r="R1054" s="535">
        <v>106324.71</v>
      </c>
    </row>
    <row r="1055" spans="1:18" ht="12.75">
      <c r="A1055" s="145">
        <v>102747</v>
      </c>
      <c r="B1055" s="102" t="s">
        <v>22726</v>
      </c>
      <c r="C1055" s="145" t="s">
        <v>2</v>
      </c>
      <c r="D1055" s="535">
        <v>15349.35</v>
      </c>
      <c r="E1055" s="536">
        <v>4.1000000000000003E-3</v>
      </c>
      <c r="F1055" s="535">
        <v>9085.99</v>
      </c>
      <c r="G1055" s="536">
        <v>6.4000000000000003E-3</v>
      </c>
      <c r="H1055" s="535">
        <v>10927.46</v>
      </c>
      <c r="I1055" s="536">
        <v>5.7000000000000002E-3</v>
      </c>
      <c r="J1055" s="535">
        <v>10568.42</v>
      </c>
      <c r="K1055" s="536">
        <v>5.4999999999999997E-3</v>
      </c>
      <c r="L1055" s="535">
        <v>8904.7800000000007</v>
      </c>
      <c r="M1055" s="536">
        <v>0</v>
      </c>
      <c r="N1055" s="535">
        <v>8466.25</v>
      </c>
      <c r="O1055" s="536">
        <v>6.8999999999999999E-3</v>
      </c>
      <c r="P1055" s="535">
        <v>8769.35</v>
      </c>
      <c r="Q1055" s="536">
        <v>6.7000000000000002E-3</v>
      </c>
      <c r="R1055" s="535">
        <v>9574.82</v>
      </c>
    </row>
    <row r="1056" spans="1:18" ht="12.75">
      <c r="A1056" s="145">
        <v>102758</v>
      </c>
      <c r="B1056" s="102" t="s">
        <v>22727</v>
      </c>
      <c r="C1056" s="145" t="s">
        <v>2</v>
      </c>
      <c r="D1056" s="535">
        <v>25210.93</v>
      </c>
      <c r="E1056" s="536">
        <v>4.1999999999999997E-3</v>
      </c>
      <c r="F1056" s="535">
        <v>14551.05</v>
      </c>
      <c r="G1056" s="536">
        <v>7.0000000000000001E-3</v>
      </c>
      <c r="H1056" s="535">
        <v>17635.009999999998</v>
      </c>
      <c r="I1056" s="536">
        <v>6.1000000000000004E-3</v>
      </c>
      <c r="J1056" s="535">
        <v>17019.060000000001</v>
      </c>
      <c r="K1056" s="536">
        <v>6.0000000000000001E-3</v>
      </c>
      <c r="L1056" s="535">
        <v>14189.35</v>
      </c>
      <c r="M1056" s="536">
        <v>0</v>
      </c>
      <c r="N1056" s="535">
        <v>13426.51</v>
      </c>
      <c r="O1056" s="536">
        <v>7.6E-3</v>
      </c>
      <c r="P1056" s="535">
        <v>14001.49</v>
      </c>
      <c r="Q1056" s="536">
        <v>7.3000000000000001E-3</v>
      </c>
      <c r="R1056" s="535">
        <v>15377.5</v>
      </c>
    </row>
    <row r="1057" spans="1:18" ht="12.75">
      <c r="A1057" s="145">
        <v>102788</v>
      </c>
      <c r="B1057" s="102" t="s">
        <v>22728</v>
      </c>
      <c r="C1057" s="145" t="s">
        <v>2</v>
      </c>
      <c r="D1057" s="535">
        <v>25952.67</v>
      </c>
      <c r="E1057" s="536">
        <v>6.5500000000000003E-2</v>
      </c>
      <c r="F1057" s="535">
        <v>17525.55</v>
      </c>
      <c r="G1057" s="536">
        <v>8.0600000000000005E-2</v>
      </c>
      <c r="H1057" s="535">
        <v>24752.54</v>
      </c>
      <c r="I1057" s="536">
        <v>6.8599999999999994E-2</v>
      </c>
      <c r="J1057" s="535">
        <v>23291.82</v>
      </c>
      <c r="K1057" s="536">
        <v>6.0699999999999997E-2</v>
      </c>
      <c r="L1057" s="535">
        <v>18295.91</v>
      </c>
      <c r="M1057" s="536">
        <v>0</v>
      </c>
      <c r="N1057" s="535">
        <v>15275.97</v>
      </c>
      <c r="O1057" s="536">
        <v>0.11119999999999999</v>
      </c>
      <c r="P1057" s="535">
        <v>18826.45</v>
      </c>
      <c r="Q1057" s="536">
        <v>7.4999999999999997E-2</v>
      </c>
      <c r="R1057" s="535">
        <v>19180.599999999999</v>
      </c>
    </row>
    <row r="1058" spans="1:18" ht="12.75">
      <c r="A1058" s="145">
        <v>102748</v>
      </c>
      <c r="B1058" s="102" t="s">
        <v>22729</v>
      </c>
      <c r="C1058" s="145" t="s">
        <v>2</v>
      </c>
      <c r="D1058" s="535">
        <v>21667.02</v>
      </c>
      <c r="E1058" s="536">
        <v>4.1000000000000003E-3</v>
      </c>
      <c r="F1058" s="535">
        <v>12698.78</v>
      </c>
      <c r="G1058" s="536">
        <v>6.6E-3</v>
      </c>
      <c r="H1058" s="535">
        <v>15329.61</v>
      </c>
      <c r="I1058" s="536">
        <v>5.8999999999999999E-3</v>
      </c>
      <c r="J1058" s="535">
        <v>14817.55</v>
      </c>
      <c r="K1058" s="536">
        <v>5.7000000000000002E-3</v>
      </c>
      <c r="L1058" s="535">
        <v>12436.7</v>
      </c>
      <c r="M1058" s="536">
        <v>0</v>
      </c>
      <c r="N1058" s="535">
        <v>11798.12</v>
      </c>
      <c r="O1058" s="536">
        <v>7.1999999999999998E-3</v>
      </c>
      <c r="P1058" s="535">
        <v>12258.47</v>
      </c>
      <c r="Q1058" s="536">
        <v>6.8999999999999999E-3</v>
      </c>
      <c r="R1058" s="535">
        <v>13397.25</v>
      </c>
    </row>
    <row r="1059" spans="1:18" ht="12.75">
      <c r="A1059" s="145">
        <v>102759</v>
      </c>
      <c r="B1059" s="102" t="s">
        <v>22730</v>
      </c>
      <c r="C1059" s="145" t="s">
        <v>2</v>
      </c>
      <c r="D1059" s="535">
        <v>37903.71</v>
      </c>
      <c r="E1059" s="536">
        <v>4.3E-3</v>
      </c>
      <c r="F1059" s="535">
        <v>21618.400000000001</v>
      </c>
      <c r="G1059" s="536">
        <v>7.3000000000000001E-3</v>
      </c>
      <c r="H1059" s="535">
        <v>26310.58</v>
      </c>
      <c r="I1059" s="536">
        <v>6.1999999999999998E-3</v>
      </c>
      <c r="J1059" s="535">
        <v>25371.03</v>
      </c>
      <c r="K1059" s="536">
        <v>6.1999999999999998E-3</v>
      </c>
      <c r="L1059" s="535">
        <v>21050.02</v>
      </c>
      <c r="M1059" s="536">
        <v>0</v>
      </c>
      <c r="N1059" s="535">
        <v>19867.09</v>
      </c>
      <c r="O1059" s="536">
        <v>8.0000000000000002E-3</v>
      </c>
      <c r="P1059" s="535">
        <v>20793.04</v>
      </c>
      <c r="Q1059" s="536">
        <v>7.6E-3</v>
      </c>
      <c r="R1059" s="535">
        <v>22877.83</v>
      </c>
    </row>
    <row r="1060" spans="1:18" ht="12.75">
      <c r="A1060" s="145">
        <v>102789</v>
      </c>
      <c r="B1060" s="102" t="s">
        <v>22731</v>
      </c>
      <c r="C1060" s="145" t="s">
        <v>2</v>
      </c>
      <c r="D1060" s="535">
        <v>34424.21</v>
      </c>
      <c r="E1060" s="536">
        <v>6.3200000000000006E-2</v>
      </c>
      <c r="F1060" s="535">
        <v>23035.25</v>
      </c>
      <c r="G1060" s="536">
        <v>7.9399999999999998E-2</v>
      </c>
      <c r="H1060" s="535">
        <v>32751.91</v>
      </c>
      <c r="I1060" s="536">
        <v>6.6400000000000001E-2</v>
      </c>
      <c r="J1060" s="535">
        <v>30869.79</v>
      </c>
      <c r="K1060" s="536">
        <v>5.9200000000000003E-2</v>
      </c>
      <c r="L1060" s="535">
        <v>24063.14</v>
      </c>
      <c r="M1060" s="536">
        <v>0</v>
      </c>
      <c r="N1060" s="535">
        <v>20097.09</v>
      </c>
      <c r="O1060" s="536">
        <v>0.1082</v>
      </c>
      <c r="P1060" s="535">
        <v>24859.05</v>
      </c>
      <c r="Q1060" s="536">
        <v>7.3599999999999999E-2</v>
      </c>
      <c r="R1060" s="535">
        <v>25262.19</v>
      </c>
    </row>
    <row r="1061" spans="1:18" ht="12.75">
      <c r="A1061" s="145">
        <v>102749</v>
      </c>
      <c r="B1061" s="102" t="s">
        <v>22732</v>
      </c>
      <c r="C1061" s="145" t="s">
        <v>2</v>
      </c>
      <c r="D1061" s="535">
        <v>37585.64</v>
      </c>
      <c r="E1061" s="536">
        <v>4.1999999999999997E-3</v>
      </c>
      <c r="F1061" s="535">
        <v>21769.53</v>
      </c>
      <c r="G1061" s="536">
        <v>6.8999999999999999E-3</v>
      </c>
      <c r="H1061" s="535">
        <v>26414.74</v>
      </c>
      <c r="I1061" s="536">
        <v>6.0000000000000001E-3</v>
      </c>
      <c r="J1061" s="535">
        <v>25521.45</v>
      </c>
      <c r="K1061" s="536">
        <v>5.8999999999999999E-3</v>
      </c>
      <c r="L1061" s="535">
        <v>21326.2</v>
      </c>
      <c r="M1061" s="536">
        <v>0</v>
      </c>
      <c r="N1061" s="535">
        <v>20170.740000000002</v>
      </c>
      <c r="O1061" s="536">
        <v>7.4000000000000003E-3</v>
      </c>
      <c r="P1061" s="535">
        <v>21045.23</v>
      </c>
      <c r="Q1061" s="536">
        <v>7.1000000000000004E-3</v>
      </c>
      <c r="R1061" s="535">
        <v>22999.08</v>
      </c>
    </row>
    <row r="1062" spans="1:18" ht="12.75">
      <c r="A1062" s="145">
        <v>102760</v>
      </c>
      <c r="B1062" s="102" t="s">
        <v>22733</v>
      </c>
      <c r="C1062" s="145" t="s">
        <v>2</v>
      </c>
      <c r="D1062" s="535">
        <v>70666.899999999994</v>
      </c>
      <c r="E1062" s="536">
        <v>4.4000000000000003E-3</v>
      </c>
      <c r="F1062" s="535">
        <v>39776.42</v>
      </c>
      <c r="G1062" s="536">
        <v>7.6E-3</v>
      </c>
      <c r="H1062" s="535">
        <v>48705.48</v>
      </c>
      <c r="I1062" s="536">
        <v>6.4000000000000003E-3</v>
      </c>
      <c r="J1062" s="535">
        <v>46948.45</v>
      </c>
      <c r="K1062" s="536">
        <v>6.4000000000000003E-3</v>
      </c>
      <c r="L1062" s="535">
        <v>38760.28</v>
      </c>
      <c r="M1062" s="536">
        <v>0</v>
      </c>
      <c r="N1062" s="535">
        <v>36450.85</v>
      </c>
      <c r="O1062" s="536">
        <v>8.2000000000000007E-3</v>
      </c>
      <c r="P1062" s="535">
        <v>38340.22</v>
      </c>
      <c r="Q1062" s="536">
        <v>7.7999999999999996E-3</v>
      </c>
      <c r="R1062" s="535">
        <v>42161.599999999999</v>
      </c>
    </row>
    <row r="1063" spans="1:18" ht="12.75">
      <c r="A1063" s="145">
        <v>102790</v>
      </c>
      <c r="B1063" s="102" t="s">
        <v>22734</v>
      </c>
      <c r="C1063" s="145" t="s">
        <v>2</v>
      </c>
      <c r="D1063" s="535">
        <v>56826.11</v>
      </c>
      <c r="E1063" s="536">
        <v>5.7200000000000001E-2</v>
      </c>
      <c r="F1063" s="535">
        <v>38401.15</v>
      </c>
      <c r="G1063" s="536">
        <v>6.8000000000000005E-2</v>
      </c>
      <c r="H1063" s="535">
        <v>54165.41</v>
      </c>
      <c r="I1063" s="536">
        <v>0.06</v>
      </c>
      <c r="J1063" s="535">
        <v>51183.94</v>
      </c>
      <c r="K1063" s="536">
        <v>5.0999999999999997E-2</v>
      </c>
      <c r="L1063" s="535">
        <v>39598.54</v>
      </c>
      <c r="M1063" s="536">
        <v>0</v>
      </c>
      <c r="N1063" s="535">
        <v>32649.24</v>
      </c>
      <c r="O1063" s="536">
        <v>9.9599999999999994E-2</v>
      </c>
      <c r="P1063" s="535">
        <v>40689.949999999997</v>
      </c>
      <c r="Q1063" s="536">
        <v>6.4199999999999993E-2</v>
      </c>
      <c r="R1063" s="535">
        <v>41560.69</v>
      </c>
    </row>
    <row r="1064" spans="1:18" ht="12.75">
      <c r="A1064" s="145">
        <v>102785</v>
      </c>
      <c r="B1064" s="102" t="s">
        <v>22735</v>
      </c>
      <c r="C1064" s="145" t="s">
        <v>2</v>
      </c>
      <c r="D1064" s="535">
        <v>14045.94</v>
      </c>
      <c r="E1064" s="536">
        <v>7.6799999999999993E-2</v>
      </c>
      <c r="F1064" s="535">
        <v>9622.74</v>
      </c>
      <c r="G1064" s="536">
        <v>9.3899999999999997E-2</v>
      </c>
      <c r="H1064" s="535">
        <v>13458.6</v>
      </c>
      <c r="I1064" s="536">
        <v>8.0100000000000005E-2</v>
      </c>
      <c r="J1064" s="535">
        <v>12581.49</v>
      </c>
      <c r="K1064" s="536">
        <v>7.1800000000000003E-2</v>
      </c>
      <c r="L1064" s="535">
        <v>10145.64</v>
      </c>
      <c r="M1064" s="536">
        <v>0</v>
      </c>
      <c r="N1064" s="535">
        <v>8559.99</v>
      </c>
      <c r="O1064" s="536">
        <v>0.126</v>
      </c>
      <c r="P1064" s="535">
        <v>10385.790000000001</v>
      </c>
      <c r="Q1064" s="536">
        <v>8.6999999999999994E-2</v>
      </c>
      <c r="R1064" s="535">
        <v>10601.4</v>
      </c>
    </row>
    <row r="1065" spans="1:18" ht="12.75">
      <c r="A1065" s="145">
        <v>102786</v>
      </c>
      <c r="B1065" s="102" t="s">
        <v>22736</v>
      </c>
      <c r="C1065" s="145" t="s">
        <v>2</v>
      </c>
      <c r="D1065" s="535">
        <v>15703.06</v>
      </c>
      <c r="E1065" s="536">
        <v>7.0499999999999993E-2</v>
      </c>
      <c r="F1065" s="535">
        <v>10778.98</v>
      </c>
      <c r="G1065" s="536">
        <v>8.4099999999999994E-2</v>
      </c>
      <c r="H1065" s="535">
        <v>15044.84</v>
      </c>
      <c r="I1065" s="536">
        <v>7.3599999999999999E-2</v>
      </c>
      <c r="J1065" s="535">
        <v>14108.38</v>
      </c>
      <c r="K1065" s="536">
        <v>6.4299999999999996E-2</v>
      </c>
      <c r="L1065" s="535">
        <v>11254.72</v>
      </c>
      <c r="M1065" s="536">
        <v>0</v>
      </c>
      <c r="N1065" s="535">
        <v>9404.56</v>
      </c>
      <c r="O1065" s="536">
        <v>0.1177</v>
      </c>
      <c r="P1065" s="535">
        <v>11501.1</v>
      </c>
      <c r="Q1065" s="536">
        <v>7.8799999999999995E-2</v>
      </c>
      <c r="R1065" s="535">
        <v>11767.98</v>
      </c>
    </row>
    <row r="1066" spans="1:18" ht="12.75">
      <c r="A1066" s="145">
        <v>102787</v>
      </c>
      <c r="B1066" s="102" t="s">
        <v>22737</v>
      </c>
      <c r="C1066" s="145" t="s">
        <v>2</v>
      </c>
      <c r="D1066" s="535">
        <v>23541.91</v>
      </c>
      <c r="E1066" s="536">
        <v>6.9599999999999995E-2</v>
      </c>
      <c r="F1066" s="535">
        <v>15879.43</v>
      </c>
      <c r="G1066" s="536">
        <v>8.7099999999999997E-2</v>
      </c>
      <c r="H1066" s="535">
        <v>22455.74</v>
      </c>
      <c r="I1066" s="536">
        <v>7.2999999999999995E-2</v>
      </c>
      <c r="J1066" s="535">
        <v>21086.75</v>
      </c>
      <c r="K1066" s="536">
        <v>6.5600000000000006E-2</v>
      </c>
      <c r="L1066" s="535">
        <v>16685.02</v>
      </c>
      <c r="M1066" s="536">
        <v>0</v>
      </c>
      <c r="N1066" s="535">
        <v>14021.18</v>
      </c>
      <c r="O1066" s="536">
        <v>0.1169</v>
      </c>
      <c r="P1066" s="535">
        <v>17186.919999999998</v>
      </c>
      <c r="Q1066" s="536">
        <v>8.0500000000000002E-2</v>
      </c>
      <c r="R1066" s="535">
        <v>17483.580000000002</v>
      </c>
    </row>
    <row r="1067" spans="1:18" ht="12.75">
      <c r="A1067" s="145">
        <v>102736</v>
      </c>
      <c r="B1067" s="102" t="s">
        <v>22738</v>
      </c>
      <c r="C1067" s="145" t="s">
        <v>7</v>
      </c>
      <c r="D1067" s="535">
        <v>2071.04</v>
      </c>
      <c r="E1067" s="536">
        <v>1E-4</v>
      </c>
      <c r="F1067" s="535">
        <v>688.05</v>
      </c>
      <c r="G1067" s="536">
        <v>2.0000000000000001E-4</v>
      </c>
      <c r="H1067" s="535">
        <v>1066.9000000000001</v>
      </c>
      <c r="I1067" s="536">
        <v>1E-4</v>
      </c>
      <c r="J1067" s="535">
        <v>1019.62</v>
      </c>
      <c r="K1067" s="536">
        <v>1E-4</v>
      </c>
      <c r="L1067" s="535">
        <v>738.85</v>
      </c>
      <c r="M1067" s="536">
        <v>0</v>
      </c>
      <c r="N1067" s="535">
        <v>628.27</v>
      </c>
      <c r="O1067" s="536">
        <v>2.0000000000000001E-4</v>
      </c>
      <c r="P1067" s="535">
        <v>688.08</v>
      </c>
      <c r="Q1067" s="536">
        <v>2.0000000000000001E-4</v>
      </c>
      <c r="R1067" s="535">
        <v>755.03</v>
      </c>
    </row>
    <row r="1068" spans="1:18" ht="12.75">
      <c r="A1068" s="145">
        <v>102727</v>
      </c>
      <c r="B1068" s="102" t="s">
        <v>22739</v>
      </c>
      <c r="C1068" s="145" t="s">
        <v>4</v>
      </c>
      <c r="D1068" s="535">
        <v>114.94</v>
      </c>
      <c r="E1068" s="536">
        <v>0</v>
      </c>
      <c r="F1068" s="535">
        <v>111.88</v>
      </c>
      <c r="G1068" s="536">
        <v>0</v>
      </c>
      <c r="H1068" s="535">
        <v>109.02</v>
      </c>
      <c r="I1068" s="536">
        <v>2.0000000000000001E-4</v>
      </c>
      <c r="J1068" s="535">
        <v>106.24</v>
      </c>
      <c r="K1068" s="536">
        <v>0</v>
      </c>
      <c r="L1068" s="535">
        <v>104.65</v>
      </c>
      <c r="M1068" s="536">
        <v>0</v>
      </c>
      <c r="N1068" s="535">
        <v>110.73</v>
      </c>
      <c r="O1068" s="536">
        <v>0</v>
      </c>
      <c r="P1068" s="535">
        <v>98.57</v>
      </c>
      <c r="Q1068" s="536">
        <v>0</v>
      </c>
      <c r="R1068" s="535">
        <v>112.4</v>
      </c>
    </row>
    <row r="1069" spans="1:18" ht="12.75">
      <c r="A1069" s="145">
        <v>102111</v>
      </c>
      <c r="B1069" s="102" t="s">
        <v>22740</v>
      </c>
      <c r="C1069" s="145" t="s">
        <v>2</v>
      </c>
      <c r="D1069" s="535">
        <v>1101.44</v>
      </c>
      <c r="E1069" s="536">
        <v>6.1999999999999998E-3</v>
      </c>
      <c r="F1069" s="535">
        <v>837.65</v>
      </c>
      <c r="G1069" s="536">
        <v>6.7999999999999996E-3</v>
      </c>
      <c r="H1069" s="535">
        <v>1142.01</v>
      </c>
      <c r="I1069" s="536">
        <v>0</v>
      </c>
      <c r="J1069" s="535">
        <v>1057.46</v>
      </c>
      <c r="K1069" s="536">
        <v>5.4000000000000003E-3</v>
      </c>
      <c r="L1069" s="535">
        <v>888.16</v>
      </c>
      <c r="M1069" s="536">
        <v>0</v>
      </c>
      <c r="N1069" s="535">
        <v>1195.8800000000001</v>
      </c>
      <c r="O1069" s="536">
        <v>4.7999999999999996E-3</v>
      </c>
      <c r="P1069" s="535">
        <v>1263.07</v>
      </c>
      <c r="Q1069" s="536">
        <v>5.4000000000000003E-3</v>
      </c>
      <c r="R1069" s="535">
        <v>1188.52</v>
      </c>
    </row>
    <row r="1070" spans="1:18" ht="12.75">
      <c r="A1070" s="145">
        <v>102113</v>
      </c>
      <c r="B1070" s="102" t="s">
        <v>22741</v>
      </c>
      <c r="C1070" s="145" t="s">
        <v>2</v>
      </c>
      <c r="D1070" s="535">
        <v>1710.37</v>
      </c>
      <c r="E1070" s="536">
        <v>4.0000000000000001E-3</v>
      </c>
      <c r="F1070" s="535">
        <v>1273.6500000000001</v>
      </c>
      <c r="G1070" s="536">
        <v>4.4999999999999997E-3</v>
      </c>
      <c r="H1070" s="535">
        <v>1766.7</v>
      </c>
      <c r="I1070" s="536">
        <v>0</v>
      </c>
      <c r="J1070" s="535">
        <v>1658.52</v>
      </c>
      <c r="K1070" s="536">
        <v>3.3999999999999998E-3</v>
      </c>
      <c r="L1070" s="535">
        <v>1348.4</v>
      </c>
      <c r="M1070" s="536">
        <v>0</v>
      </c>
      <c r="N1070" s="535">
        <v>1874.93</v>
      </c>
      <c r="O1070" s="536">
        <v>3.0999999999999999E-3</v>
      </c>
      <c r="P1070" s="535">
        <v>1980.94</v>
      </c>
      <c r="Q1070" s="536">
        <v>3.5000000000000001E-3</v>
      </c>
      <c r="R1070" s="535">
        <v>1844.3</v>
      </c>
    </row>
    <row r="1071" spans="1:18" ht="12.75">
      <c r="A1071" s="145">
        <v>102116</v>
      </c>
      <c r="B1071" s="102" t="s">
        <v>22742</v>
      </c>
      <c r="C1071" s="145" t="s">
        <v>2</v>
      </c>
      <c r="D1071" s="535">
        <v>1822.06</v>
      </c>
      <c r="E1071" s="536">
        <v>3.8E-3</v>
      </c>
      <c r="F1071" s="535">
        <v>1354.49</v>
      </c>
      <c r="G1071" s="536">
        <v>4.1999999999999997E-3</v>
      </c>
      <c r="H1071" s="535">
        <v>1881.32</v>
      </c>
      <c r="I1071" s="536">
        <v>0</v>
      </c>
      <c r="J1071" s="535">
        <v>1768.15</v>
      </c>
      <c r="K1071" s="536">
        <v>3.2000000000000002E-3</v>
      </c>
      <c r="L1071" s="535">
        <v>1433.85</v>
      </c>
      <c r="M1071" s="536">
        <v>0</v>
      </c>
      <c r="N1071" s="535">
        <v>1998.87</v>
      </c>
      <c r="O1071" s="536">
        <v>2.8999999999999998E-3</v>
      </c>
      <c r="P1071" s="535">
        <v>2111.98</v>
      </c>
      <c r="Q1071" s="536">
        <v>3.3E-3</v>
      </c>
      <c r="R1071" s="535">
        <v>1964.49</v>
      </c>
    </row>
    <row r="1072" spans="1:18" ht="12.75">
      <c r="A1072" s="145">
        <v>102132</v>
      </c>
      <c r="B1072" s="102" t="s">
        <v>22743</v>
      </c>
      <c r="C1072" s="145" t="s">
        <v>2</v>
      </c>
      <c r="D1072" s="535">
        <v>0</v>
      </c>
      <c r="E1072" s="536"/>
      <c r="F1072" s="535">
        <v>0</v>
      </c>
      <c r="G1072" s="536"/>
      <c r="H1072" s="535">
        <v>0</v>
      </c>
      <c r="I1072" s="536"/>
      <c r="J1072" s="535">
        <v>0</v>
      </c>
      <c r="K1072" s="536"/>
      <c r="L1072" s="535">
        <v>0</v>
      </c>
      <c r="M1072" s="536"/>
      <c r="N1072" s="535">
        <v>0</v>
      </c>
      <c r="O1072" s="536"/>
      <c r="P1072" s="535">
        <v>0</v>
      </c>
      <c r="Q1072" s="536"/>
      <c r="R1072" s="535">
        <v>0</v>
      </c>
    </row>
    <row r="1073" spans="1:18" ht="12.75">
      <c r="A1073" s="145">
        <v>102115</v>
      </c>
      <c r="B1073" s="102" t="s">
        <v>22744</v>
      </c>
      <c r="C1073" s="145" t="s">
        <v>2</v>
      </c>
      <c r="D1073" s="535">
        <v>2873.81</v>
      </c>
      <c r="E1073" s="536">
        <v>2.3999999999999998E-3</v>
      </c>
      <c r="F1073" s="535">
        <v>2106.04</v>
      </c>
      <c r="G1073" s="536">
        <v>2.7000000000000001E-3</v>
      </c>
      <c r="H1073" s="535">
        <v>2960.22</v>
      </c>
      <c r="I1073" s="536">
        <v>0</v>
      </c>
      <c r="J1073" s="535">
        <v>2807.33</v>
      </c>
      <c r="K1073" s="536">
        <v>2E-3</v>
      </c>
      <c r="L1073" s="535">
        <v>2227.0700000000002</v>
      </c>
      <c r="M1073" s="536">
        <v>0</v>
      </c>
      <c r="N1073" s="535">
        <v>3172.76</v>
      </c>
      <c r="O1073" s="536">
        <v>1.8E-3</v>
      </c>
      <c r="P1073" s="535">
        <v>3352.96</v>
      </c>
      <c r="Q1073" s="536">
        <v>2.0999999999999999E-3</v>
      </c>
      <c r="R1073" s="535">
        <v>3097.32</v>
      </c>
    </row>
    <row r="1074" spans="1:18" ht="12.75">
      <c r="A1074" s="145">
        <v>102122</v>
      </c>
      <c r="B1074" s="102" t="s">
        <v>22745</v>
      </c>
      <c r="C1074" s="145" t="s">
        <v>2</v>
      </c>
      <c r="D1074" s="535">
        <v>8132.45</v>
      </c>
      <c r="E1074" s="536">
        <v>8.0000000000000004E-4</v>
      </c>
      <c r="F1074" s="535">
        <v>5876.66</v>
      </c>
      <c r="G1074" s="536">
        <v>1E-3</v>
      </c>
      <c r="H1074" s="535">
        <v>8355.26</v>
      </c>
      <c r="I1074" s="536">
        <v>0</v>
      </c>
      <c r="J1074" s="535">
        <v>7994.18</v>
      </c>
      <c r="K1074" s="536">
        <v>6.9999999999999999E-4</v>
      </c>
      <c r="L1074" s="535">
        <v>6208.09</v>
      </c>
      <c r="M1074" s="536">
        <v>0</v>
      </c>
      <c r="N1074" s="535">
        <v>9033.18</v>
      </c>
      <c r="O1074" s="536">
        <v>5.9999999999999995E-4</v>
      </c>
      <c r="P1074" s="535">
        <v>9548.3700000000008</v>
      </c>
      <c r="Q1074" s="536">
        <v>6.9999999999999999E-4</v>
      </c>
      <c r="R1074" s="535">
        <v>8759.91</v>
      </c>
    </row>
    <row r="1075" spans="1:18" ht="12.75">
      <c r="A1075" s="145">
        <v>102118</v>
      </c>
      <c r="B1075" s="102" t="s">
        <v>22746</v>
      </c>
      <c r="C1075" s="145" t="s">
        <v>2</v>
      </c>
      <c r="D1075" s="535">
        <v>2456.46</v>
      </c>
      <c r="E1075" s="536">
        <v>2.8E-3</v>
      </c>
      <c r="F1075" s="535">
        <v>1808.72</v>
      </c>
      <c r="G1075" s="536">
        <v>3.2000000000000002E-3</v>
      </c>
      <c r="H1075" s="535">
        <v>2532.16</v>
      </c>
      <c r="I1075" s="536">
        <v>0</v>
      </c>
      <c r="J1075" s="535">
        <v>2394.35</v>
      </c>
      <c r="K1075" s="536">
        <v>2.3999999999999998E-3</v>
      </c>
      <c r="L1075" s="535">
        <v>1913.35</v>
      </c>
      <c r="M1075" s="536">
        <v>0</v>
      </c>
      <c r="N1075" s="535">
        <v>2706.34</v>
      </c>
      <c r="O1075" s="536">
        <v>2.0999999999999999E-3</v>
      </c>
      <c r="P1075" s="535">
        <v>2859.88</v>
      </c>
      <c r="Q1075" s="536">
        <v>2.3999999999999998E-3</v>
      </c>
      <c r="R1075" s="535">
        <v>2647.7</v>
      </c>
    </row>
    <row r="1076" spans="1:18" ht="12.75">
      <c r="A1076" s="145">
        <v>102133</v>
      </c>
      <c r="B1076" s="102" t="s">
        <v>22747</v>
      </c>
      <c r="C1076" s="145" t="s">
        <v>2</v>
      </c>
      <c r="D1076" s="535">
        <v>0</v>
      </c>
      <c r="E1076" s="536"/>
      <c r="F1076" s="535">
        <v>0</v>
      </c>
      <c r="G1076" s="536"/>
      <c r="H1076" s="535">
        <v>0</v>
      </c>
      <c r="I1076" s="536"/>
      <c r="J1076" s="535">
        <v>0</v>
      </c>
      <c r="K1076" s="536"/>
      <c r="L1076" s="535">
        <v>0</v>
      </c>
      <c r="M1076" s="536"/>
      <c r="N1076" s="535">
        <v>0</v>
      </c>
      <c r="O1076" s="536"/>
      <c r="P1076" s="535">
        <v>0</v>
      </c>
      <c r="Q1076" s="536"/>
      <c r="R1076" s="535">
        <v>0</v>
      </c>
    </row>
    <row r="1077" spans="1:18" ht="12.75">
      <c r="A1077" s="145">
        <v>102126</v>
      </c>
      <c r="B1077" s="102" t="s">
        <v>22748</v>
      </c>
      <c r="C1077" s="145" t="s">
        <v>2</v>
      </c>
      <c r="D1077" s="535">
        <v>10878.95</v>
      </c>
      <c r="E1077" s="536">
        <v>0.92720000000000002</v>
      </c>
      <c r="F1077" s="535">
        <v>10831.08</v>
      </c>
      <c r="G1077" s="536">
        <v>0.93130000000000002</v>
      </c>
      <c r="H1077" s="535">
        <v>10119.61</v>
      </c>
      <c r="I1077" s="536">
        <v>9.1000000000000004E-3</v>
      </c>
      <c r="J1077" s="535">
        <v>9170.5400000000009</v>
      </c>
      <c r="K1077" s="536">
        <v>0</v>
      </c>
      <c r="L1077" s="535">
        <v>8375.74</v>
      </c>
      <c r="M1077" s="536">
        <v>0</v>
      </c>
      <c r="N1077" s="535">
        <v>10763.61</v>
      </c>
      <c r="O1077" s="536">
        <v>8.6E-3</v>
      </c>
      <c r="P1077" s="535">
        <v>10889.83</v>
      </c>
      <c r="Q1077" s="536">
        <v>0.92630000000000001</v>
      </c>
      <c r="R1077" s="535">
        <v>8719.74</v>
      </c>
    </row>
    <row r="1078" spans="1:18" ht="12.75">
      <c r="A1078" s="145">
        <v>102137</v>
      </c>
      <c r="B1078" s="102" t="s">
        <v>22749</v>
      </c>
      <c r="C1078" s="145" t="s">
        <v>2</v>
      </c>
      <c r="D1078" s="535">
        <v>140.91999999999999</v>
      </c>
      <c r="E1078" s="536">
        <v>0</v>
      </c>
      <c r="F1078" s="535">
        <v>134.51</v>
      </c>
      <c r="G1078" s="536">
        <v>0</v>
      </c>
      <c r="H1078" s="535">
        <v>153.35</v>
      </c>
      <c r="I1078" s="536">
        <v>0</v>
      </c>
      <c r="J1078" s="535">
        <v>128.4</v>
      </c>
      <c r="K1078" s="536">
        <v>0</v>
      </c>
      <c r="L1078" s="535">
        <v>135.56</v>
      </c>
      <c r="M1078" s="536">
        <v>0</v>
      </c>
      <c r="N1078" s="535">
        <v>131.75</v>
      </c>
      <c r="O1078" s="536">
        <v>0</v>
      </c>
      <c r="P1078" s="535">
        <v>145.53</v>
      </c>
      <c r="Q1078" s="536">
        <v>0</v>
      </c>
      <c r="R1078" s="535">
        <v>155.30000000000001</v>
      </c>
    </row>
    <row r="1079" spans="1:18" ht="12.75">
      <c r="A1079" s="145">
        <v>106258</v>
      </c>
      <c r="B1079" s="102" t="s">
        <v>22750</v>
      </c>
      <c r="C1079" s="145" t="s">
        <v>2</v>
      </c>
      <c r="D1079" s="535">
        <v>0</v>
      </c>
      <c r="E1079" s="536"/>
      <c r="F1079" s="535">
        <v>0</v>
      </c>
      <c r="G1079" s="536"/>
      <c r="H1079" s="535">
        <v>0</v>
      </c>
      <c r="I1079" s="536"/>
      <c r="J1079" s="535">
        <v>0</v>
      </c>
      <c r="K1079" s="536"/>
      <c r="L1079" s="535">
        <v>0</v>
      </c>
      <c r="M1079" s="536"/>
      <c r="N1079" s="535">
        <v>0</v>
      </c>
      <c r="O1079" s="536"/>
      <c r="P1079" s="535">
        <v>0</v>
      </c>
      <c r="Q1079" s="536"/>
      <c r="R1079" s="535">
        <v>0</v>
      </c>
    </row>
    <row r="1080" spans="1:18" ht="12.75">
      <c r="A1080" s="145">
        <v>102112</v>
      </c>
      <c r="B1080" s="102" t="s">
        <v>22751</v>
      </c>
      <c r="C1080" s="145" t="s">
        <v>2</v>
      </c>
      <c r="D1080" s="535">
        <v>218.86</v>
      </c>
      <c r="E1080" s="536">
        <v>3.1399999999999997E-2</v>
      </c>
      <c r="F1080" s="535">
        <v>206.99</v>
      </c>
      <c r="G1080" s="536">
        <v>2.76E-2</v>
      </c>
      <c r="H1080" s="535">
        <v>236.65</v>
      </c>
      <c r="I1080" s="536">
        <v>0</v>
      </c>
      <c r="J1080" s="535">
        <v>185.43</v>
      </c>
      <c r="K1080" s="536">
        <v>3.0800000000000001E-2</v>
      </c>
      <c r="L1080" s="535">
        <v>222.53</v>
      </c>
      <c r="M1080" s="536">
        <v>0</v>
      </c>
      <c r="N1080" s="535">
        <v>210.81</v>
      </c>
      <c r="O1080" s="536">
        <v>2.7099999999999999E-2</v>
      </c>
      <c r="P1080" s="535">
        <v>221.7</v>
      </c>
      <c r="Q1080" s="536">
        <v>3.1E-2</v>
      </c>
      <c r="R1080" s="535">
        <v>237.9</v>
      </c>
    </row>
    <row r="1081" spans="1:18" ht="12.75">
      <c r="A1081" s="145">
        <v>102114</v>
      </c>
      <c r="B1081" s="102" t="s">
        <v>22752</v>
      </c>
      <c r="C1081" s="145" t="s">
        <v>2</v>
      </c>
      <c r="D1081" s="535">
        <v>222.64</v>
      </c>
      <c r="E1081" s="536">
        <v>3.09E-2</v>
      </c>
      <c r="F1081" s="535">
        <v>210.56</v>
      </c>
      <c r="G1081" s="536">
        <v>2.7199999999999998E-2</v>
      </c>
      <c r="H1081" s="535">
        <v>240.56</v>
      </c>
      <c r="I1081" s="536">
        <v>0</v>
      </c>
      <c r="J1081" s="535">
        <v>188.57</v>
      </c>
      <c r="K1081" s="536">
        <v>3.0300000000000001E-2</v>
      </c>
      <c r="L1081" s="535">
        <v>226.37</v>
      </c>
      <c r="M1081" s="536">
        <v>0</v>
      </c>
      <c r="N1081" s="535">
        <v>214.43</v>
      </c>
      <c r="O1081" s="536">
        <v>2.6700000000000002E-2</v>
      </c>
      <c r="P1081" s="535">
        <v>225.53</v>
      </c>
      <c r="Q1081" s="536">
        <v>3.0499999999999999E-2</v>
      </c>
      <c r="R1081" s="535">
        <v>241.87</v>
      </c>
    </row>
    <row r="1082" spans="1:18" ht="12.75">
      <c r="A1082" s="145">
        <v>102117</v>
      </c>
      <c r="B1082" s="102" t="s">
        <v>22753</v>
      </c>
      <c r="C1082" s="145" t="s">
        <v>2</v>
      </c>
      <c r="D1082" s="535">
        <v>227.21</v>
      </c>
      <c r="E1082" s="536">
        <v>3.0300000000000001E-2</v>
      </c>
      <c r="F1082" s="535">
        <v>214.86</v>
      </c>
      <c r="G1082" s="536">
        <v>2.6599999999999999E-2</v>
      </c>
      <c r="H1082" s="535">
        <v>245.3</v>
      </c>
      <c r="I1082" s="536">
        <v>0</v>
      </c>
      <c r="J1082" s="535">
        <v>192.37</v>
      </c>
      <c r="K1082" s="536">
        <v>2.9700000000000001E-2</v>
      </c>
      <c r="L1082" s="535">
        <v>231.03</v>
      </c>
      <c r="M1082" s="536">
        <v>0</v>
      </c>
      <c r="N1082" s="535">
        <v>218.81</v>
      </c>
      <c r="O1082" s="536">
        <v>2.6100000000000002E-2</v>
      </c>
      <c r="P1082" s="535">
        <v>230.18</v>
      </c>
      <c r="Q1082" s="536">
        <v>2.9899999999999999E-2</v>
      </c>
      <c r="R1082" s="535">
        <v>246.69</v>
      </c>
    </row>
    <row r="1083" spans="1:18" ht="12.75">
      <c r="A1083" s="145">
        <v>102123</v>
      </c>
      <c r="B1083" s="102" t="s">
        <v>22754</v>
      </c>
      <c r="C1083" s="145" t="s">
        <v>2</v>
      </c>
      <c r="D1083" s="535">
        <v>284.08999999999997</v>
      </c>
      <c r="E1083" s="536">
        <v>2.4199999999999999E-2</v>
      </c>
      <c r="F1083" s="535">
        <v>268.47000000000003</v>
      </c>
      <c r="G1083" s="536">
        <v>2.1299999999999999E-2</v>
      </c>
      <c r="H1083" s="535">
        <v>304.3</v>
      </c>
      <c r="I1083" s="536">
        <v>0</v>
      </c>
      <c r="J1083" s="535">
        <v>239.64</v>
      </c>
      <c r="K1083" s="536">
        <v>2.3900000000000001E-2</v>
      </c>
      <c r="L1083" s="535">
        <v>288.93</v>
      </c>
      <c r="M1083" s="536">
        <v>0</v>
      </c>
      <c r="N1083" s="535">
        <v>273.39999999999998</v>
      </c>
      <c r="O1083" s="536">
        <v>2.0899999999999998E-2</v>
      </c>
      <c r="P1083" s="535">
        <v>287.92</v>
      </c>
      <c r="Q1083" s="536">
        <v>2.3900000000000001E-2</v>
      </c>
      <c r="R1083" s="535">
        <v>306.51</v>
      </c>
    </row>
    <row r="1084" spans="1:18" ht="12.75">
      <c r="A1084" s="145">
        <v>102119</v>
      </c>
      <c r="B1084" s="102" t="s">
        <v>22755</v>
      </c>
      <c r="C1084" s="145" t="s">
        <v>2</v>
      </c>
      <c r="D1084" s="535">
        <v>231.15</v>
      </c>
      <c r="E1084" s="536">
        <v>2.98E-2</v>
      </c>
      <c r="F1084" s="535">
        <v>218.58</v>
      </c>
      <c r="G1084" s="536">
        <v>2.6200000000000001E-2</v>
      </c>
      <c r="H1084" s="535">
        <v>249.4</v>
      </c>
      <c r="I1084" s="536">
        <v>0</v>
      </c>
      <c r="J1084" s="535">
        <v>195.64</v>
      </c>
      <c r="K1084" s="536">
        <v>2.92E-2</v>
      </c>
      <c r="L1084" s="535">
        <v>235.04</v>
      </c>
      <c r="M1084" s="536">
        <v>0</v>
      </c>
      <c r="N1084" s="535">
        <v>222.6</v>
      </c>
      <c r="O1084" s="536">
        <v>2.5700000000000001E-2</v>
      </c>
      <c r="P1084" s="535">
        <v>234.18</v>
      </c>
      <c r="Q1084" s="536">
        <v>2.9399999999999999E-2</v>
      </c>
      <c r="R1084" s="535">
        <v>250.83</v>
      </c>
    </row>
    <row r="1085" spans="1:18" ht="12.75">
      <c r="A1085" s="145">
        <v>102127</v>
      </c>
      <c r="B1085" s="102" t="s">
        <v>22756</v>
      </c>
      <c r="C1085" s="145" t="s">
        <v>2</v>
      </c>
      <c r="D1085" s="535">
        <v>791.45</v>
      </c>
      <c r="E1085" s="536">
        <v>0</v>
      </c>
      <c r="F1085" s="535">
        <v>743.58</v>
      </c>
      <c r="G1085" s="536">
        <v>0</v>
      </c>
      <c r="H1085" s="535">
        <v>876.71</v>
      </c>
      <c r="I1085" s="536">
        <v>0.1053</v>
      </c>
      <c r="J1085" s="535">
        <v>684.29</v>
      </c>
      <c r="K1085" s="536">
        <v>0</v>
      </c>
      <c r="L1085" s="535">
        <v>800.74</v>
      </c>
      <c r="M1085" s="536">
        <v>0</v>
      </c>
      <c r="N1085" s="535">
        <v>788.61</v>
      </c>
      <c r="O1085" s="536">
        <v>0.1171</v>
      </c>
      <c r="P1085" s="535">
        <v>802.33</v>
      </c>
      <c r="Q1085" s="536">
        <v>0</v>
      </c>
      <c r="R1085" s="535">
        <v>835.37</v>
      </c>
    </row>
    <row r="1086" spans="1:18" ht="12.75">
      <c r="A1086" s="145">
        <v>102121</v>
      </c>
      <c r="B1086" s="102" t="s">
        <v>22757</v>
      </c>
      <c r="C1086" s="145" t="s">
        <v>2</v>
      </c>
      <c r="D1086" s="535">
        <v>272.36</v>
      </c>
      <c r="E1086" s="536">
        <v>2.53E-2</v>
      </c>
      <c r="F1086" s="535">
        <v>257.41000000000003</v>
      </c>
      <c r="G1086" s="536">
        <v>2.2200000000000001E-2</v>
      </c>
      <c r="H1086" s="535">
        <v>292.12</v>
      </c>
      <c r="I1086" s="536">
        <v>0</v>
      </c>
      <c r="J1086" s="535">
        <v>229.89</v>
      </c>
      <c r="K1086" s="536">
        <v>2.4899999999999999E-2</v>
      </c>
      <c r="L1086" s="535">
        <v>276.97000000000003</v>
      </c>
      <c r="M1086" s="536">
        <v>0</v>
      </c>
      <c r="N1086" s="535">
        <v>262.13</v>
      </c>
      <c r="O1086" s="536">
        <v>2.18E-2</v>
      </c>
      <c r="P1086" s="535">
        <v>276</v>
      </c>
      <c r="Q1086" s="536">
        <v>2.4899999999999999E-2</v>
      </c>
      <c r="R1086" s="535">
        <v>294.16000000000003</v>
      </c>
    </row>
    <row r="1087" spans="1:18" ht="12.75">
      <c r="A1087" s="145">
        <v>102138</v>
      </c>
      <c r="B1087" s="102" t="s">
        <v>22758</v>
      </c>
      <c r="C1087" s="145" t="s">
        <v>2</v>
      </c>
      <c r="D1087" s="535">
        <v>303.2</v>
      </c>
      <c r="E1087" s="536">
        <v>2.2700000000000001E-2</v>
      </c>
      <c r="F1087" s="535">
        <v>286.47000000000003</v>
      </c>
      <c r="G1087" s="536">
        <v>0.02</v>
      </c>
      <c r="H1087" s="535">
        <v>324.11</v>
      </c>
      <c r="I1087" s="536">
        <v>0</v>
      </c>
      <c r="J1087" s="535">
        <v>255.53</v>
      </c>
      <c r="K1087" s="536">
        <v>2.24E-2</v>
      </c>
      <c r="L1087" s="535">
        <v>308.36</v>
      </c>
      <c r="M1087" s="536">
        <v>0</v>
      </c>
      <c r="N1087" s="535">
        <v>291.73</v>
      </c>
      <c r="O1087" s="536">
        <v>1.9599999999999999E-2</v>
      </c>
      <c r="P1087" s="535">
        <v>307.31</v>
      </c>
      <c r="Q1087" s="536">
        <v>2.24E-2</v>
      </c>
      <c r="R1087" s="535">
        <v>326.60000000000002</v>
      </c>
    </row>
    <row r="1088" spans="1:18" ht="12.75">
      <c r="A1088" s="145">
        <v>102129</v>
      </c>
      <c r="B1088" s="102" t="s">
        <v>22759</v>
      </c>
      <c r="C1088" s="145" t="s">
        <v>2</v>
      </c>
      <c r="D1088" s="535">
        <v>1002.58</v>
      </c>
      <c r="E1088" s="536">
        <v>0</v>
      </c>
      <c r="F1088" s="535">
        <v>964.92</v>
      </c>
      <c r="G1088" s="536">
        <v>0</v>
      </c>
      <c r="H1088" s="535">
        <v>1155.04</v>
      </c>
      <c r="I1088" s="536">
        <v>0.26250000000000001</v>
      </c>
      <c r="J1088" s="535">
        <v>888.97</v>
      </c>
      <c r="K1088" s="536">
        <v>0</v>
      </c>
      <c r="L1088" s="535">
        <v>1036.3599999999999</v>
      </c>
      <c r="M1088" s="536">
        <v>0</v>
      </c>
      <c r="N1088" s="535">
        <v>1061.9100000000001</v>
      </c>
      <c r="O1088" s="536">
        <v>0.28560000000000002</v>
      </c>
      <c r="P1088" s="535">
        <v>1106.31</v>
      </c>
      <c r="Q1088" s="536">
        <v>0</v>
      </c>
      <c r="R1088" s="535">
        <v>1129.72</v>
      </c>
    </row>
    <row r="1089" spans="1:18" ht="12.75">
      <c r="A1089" s="145">
        <v>102131</v>
      </c>
      <c r="B1089" s="102" t="s">
        <v>22760</v>
      </c>
      <c r="C1089" s="145" t="s">
        <v>2</v>
      </c>
      <c r="D1089" s="535">
        <v>1086.92</v>
      </c>
      <c r="E1089" s="536">
        <v>0</v>
      </c>
      <c r="F1089" s="535">
        <v>1044.4000000000001</v>
      </c>
      <c r="G1089" s="536">
        <v>0</v>
      </c>
      <c r="H1089" s="535">
        <v>1242.52</v>
      </c>
      <c r="I1089" s="536">
        <v>0.24410000000000001</v>
      </c>
      <c r="J1089" s="535">
        <v>959.07</v>
      </c>
      <c r="K1089" s="536">
        <v>0</v>
      </c>
      <c r="L1089" s="535">
        <v>1122.21</v>
      </c>
      <c r="M1089" s="536">
        <v>0</v>
      </c>
      <c r="N1089" s="535">
        <v>1142.8399999999999</v>
      </c>
      <c r="O1089" s="536">
        <v>0.26529999999999998</v>
      </c>
      <c r="P1089" s="535">
        <v>1191.94</v>
      </c>
      <c r="Q1089" s="536">
        <v>0</v>
      </c>
      <c r="R1089" s="535">
        <v>1218.42</v>
      </c>
    </row>
    <row r="1090" spans="1:18" ht="12.75">
      <c r="A1090" s="145">
        <v>102120</v>
      </c>
      <c r="B1090" s="102" t="s">
        <v>22761</v>
      </c>
      <c r="C1090" s="145" t="s">
        <v>2</v>
      </c>
      <c r="D1090" s="535">
        <v>0</v>
      </c>
      <c r="E1090" s="536"/>
      <c r="F1090" s="535">
        <v>0</v>
      </c>
      <c r="G1090" s="536"/>
      <c r="H1090" s="535">
        <v>0</v>
      </c>
      <c r="I1090" s="536"/>
      <c r="J1090" s="535">
        <v>0</v>
      </c>
      <c r="K1090" s="536"/>
      <c r="L1090" s="535">
        <v>0</v>
      </c>
      <c r="M1090" s="536"/>
      <c r="N1090" s="535">
        <v>0</v>
      </c>
      <c r="O1090" s="536"/>
      <c r="P1090" s="535">
        <v>0</v>
      </c>
      <c r="Q1090" s="536"/>
      <c r="R1090" s="535">
        <v>0</v>
      </c>
    </row>
    <row r="1091" spans="1:18" ht="12.75">
      <c r="A1091" s="145">
        <v>102334</v>
      </c>
      <c r="B1091" s="102" t="s">
        <v>22762</v>
      </c>
      <c r="C1091" s="145" t="s">
        <v>2</v>
      </c>
      <c r="D1091" s="535">
        <v>0</v>
      </c>
      <c r="E1091" s="536"/>
      <c r="F1091" s="535">
        <v>0</v>
      </c>
      <c r="G1091" s="536"/>
      <c r="H1091" s="535">
        <v>0</v>
      </c>
      <c r="I1091" s="536"/>
      <c r="J1091" s="535">
        <v>0</v>
      </c>
      <c r="K1091" s="536"/>
      <c r="L1091" s="535">
        <v>0</v>
      </c>
      <c r="M1091" s="536"/>
      <c r="N1091" s="535">
        <v>0</v>
      </c>
      <c r="O1091" s="536"/>
      <c r="P1091" s="535">
        <v>0</v>
      </c>
      <c r="Q1091" s="536"/>
      <c r="R1091" s="535">
        <v>0</v>
      </c>
    </row>
    <row r="1092" spans="1:18" ht="12.75">
      <c r="A1092" s="145">
        <v>102128</v>
      </c>
      <c r="B1092" s="102" t="s">
        <v>22763</v>
      </c>
      <c r="C1092" s="145" t="s">
        <v>2</v>
      </c>
      <c r="D1092" s="535">
        <v>0</v>
      </c>
      <c r="E1092" s="536"/>
      <c r="F1092" s="535">
        <v>0</v>
      </c>
      <c r="G1092" s="536"/>
      <c r="H1092" s="535">
        <v>0</v>
      </c>
      <c r="I1092" s="536"/>
      <c r="J1092" s="535">
        <v>0</v>
      </c>
      <c r="K1092" s="536"/>
      <c r="L1092" s="535">
        <v>0</v>
      </c>
      <c r="M1092" s="536"/>
      <c r="N1092" s="535">
        <v>0</v>
      </c>
      <c r="O1092" s="536"/>
      <c r="P1092" s="535">
        <v>0</v>
      </c>
      <c r="Q1092" s="536"/>
      <c r="R1092" s="535">
        <v>0</v>
      </c>
    </row>
    <row r="1093" spans="1:18" ht="12.75">
      <c r="A1093" s="145">
        <v>102130</v>
      </c>
      <c r="B1093" s="102" t="s">
        <v>22764</v>
      </c>
      <c r="C1093" s="145" t="s">
        <v>2</v>
      </c>
      <c r="D1093" s="535">
        <v>0</v>
      </c>
      <c r="E1093" s="536"/>
      <c r="F1093" s="535">
        <v>0</v>
      </c>
      <c r="G1093" s="536"/>
      <c r="H1093" s="535">
        <v>0</v>
      </c>
      <c r="I1093" s="536"/>
      <c r="J1093" s="535">
        <v>0</v>
      </c>
      <c r="K1093" s="536"/>
      <c r="L1093" s="535">
        <v>0</v>
      </c>
      <c r="M1093" s="536"/>
      <c r="N1093" s="535">
        <v>0</v>
      </c>
      <c r="O1093" s="536"/>
      <c r="P1093" s="535">
        <v>0</v>
      </c>
      <c r="Q1093" s="536"/>
      <c r="R1093" s="535">
        <v>0</v>
      </c>
    </row>
    <row r="1094" spans="1:18" ht="12.75">
      <c r="A1094" s="145">
        <v>104941</v>
      </c>
      <c r="B1094" s="102" t="s">
        <v>22765</v>
      </c>
      <c r="C1094" s="145" t="s">
        <v>4</v>
      </c>
      <c r="D1094" s="535">
        <v>0</v>
      </c>
      <c r="E1094" s="536"/>
      <c r="F1094" s="535">
        <v>0</v>
      </c>
      <c r="G1094" s="536"/>
      <c r="H1094" s="535">
        <v>0</v>
      </c>
      <c r="I1094" s="536"/>
      <c r="J1094" s="535">
        <v>0</v>
      </c>
      <c r="K1094" s="536"/>
      <c r="L1094" s="535">
        <v>0</v>
      </c>
      <c r="M1094" s="536"/>
      <c r="N1094" s="535">
        <v>0</v>
      </c>
      <c r="O1094" s="536"/>
      <c r="P1094" s="535">
        <v>0</v>
      </c>
      <c r="Q1094" s="536"/>
      <c r="R1094" s="535">
        <v>0</v>
      </c>
    </row>
    <row r="1095" spans="1:18" ht="12.75">
      <c r="A1095" s="145">
        <v>104942</v>
      </c>
      <c r="B1095" s="102" t="s">
        <v>22766</v>
      </c>
      <c r="C1095" s="145" t="s">
        <v>4</v>
      </c>
      <c r="D1095" s="535">
        <v>0</v>
      </c>
      <c r="E1095" s="536"/>
      <c r="F1095" s="535">
        <v>0</v>
      </c>
      <c r="G1095" s="536"/>
      <c r="H1095" s="535">
        <v>0</v>
      </c>
      <c r="I1095" s="536"/>
      <c r="J1095" s="535">
        <v>0</v>
      </c>
      <c r="K1095" s="536"/>
      <c r="L1095" s="535">
        <v>0</v>
      </c>
      <c r="M1095" s="536"/>
      <c r="N1095" s="535">
        <v>0</v>
      </c>
      <c r="O1095" s="536"/>
      <c r="P1095" s="535">
        <v>0</v>
      </c>
      <c r="Q1095" s="536"/>
      <c r="R1095" s="535">
        <v>0</v>
      </c>
    </row>
    <row r="1096" spans="1:18" ht="12.75">
      <c r="A1096" s="145">
        <v>104940</v>
      </c>
      <c r="B1096" s="102" t="s">
        <v>22767</v>
      </c>
      <c r="C1096" s="145" t="s">
        <v>2</v>
      </c>
      <c r="D1096" s="535">
        <v>0</v>
      </c>
      <c r="E1096" s="536"/>
      <c r="F1096" s="535">
        <v>0</v>
      </c>
      <c r="G1096" s="536"/>
      <c r="H1096" s="535">
        <v>0</v>
      </c>
      <c r="I1096" s="536"/>
      <c r="J1096" s="535">
        <v>0</v>
      </c>
      <c r="K1096" s="536"/>
      <c r="L1096" s="535">
        <v>0</v>
      </c>
      <c r="M1096" s="536"/>
      <c r="N1096" s="535">
        <v>0</v>
      </c>
      <c r="O1096" s="536"/>
      <c r="P1096" s="535">
        <v>0</v>
      </c>
      <c r="Q1096" s="536"/>
      <c r="R1096" s="535">
        <v>0</v>
      </c>
    </row>
    <row r="1097" spans="1:18" ht="12.75">
      <c r="A1097" s="145">
        <v>104943</v>
      </c>
      <c r="B1097" s="102" t="s">
        <v>22768</v>
      </c>
      <c r="C1097" s="145" t="s">
        <v>4</v>
      </c>
      <c r="D1097" s="535">
        <v>0</v>
      </c>
      <c r="E1097" s="536"/>
      <c r="F1097" s="535">
        <v>0</v>
      </c>
      <c r="G1097" s="536"/>
      <c r="H1097" s="535">
        <v>0</v>
      </c>
      <c r="I1097" s="536"/>
      <c r="J1097" s="535">
        <v>0</v>
      </c>
      <c r="K1097" s="536"/>
      <c r="L1097" s="535">
        <v>0</v>
      </c>
      <c r="M1097" s="536"/>
      <c r="N1097" s="535">
        <v>0</v>
      </c>
      <c r="O1097" s="536"/>
      <c r="P1097" s="535">
        <v>0</v>
      </c>
      <c r="Q1097" s="536"/>
      <c r="R1097" s="535">
        <v>0</v>
      </c>
    </row>
    <row r="1098" spans="1:18" ht="12.75">
      <c r="A1098" s="145">
        <v>101801</v>
      </c>
      <c r="B1098" s="102" t="s">
        <v>22769</v>
      </c>
      <c r="C1098" s="145" t="s">
        <v>2</v>
      </c>
      <c r="D1098" s="535">
        <v>1262.0999999999999</v>
      </c>
      <c r="E1098" s="536">
        <v>0.22500000000000001</v>
      </c>
      <c r="F1098" s="535">
        <v>958.45</v>
      </c>
      <c r="G1098" s="536">
        <v>0.29549999999999998</v>
      </c>
      <c r="H1098" s="535">
        <v>1125.1500000000001</v>
      </c>
      <c r="I1098" s="536">
        <v>0.25240000000000001</v>
      </c>
      <c r="J1098" s="535">
        <v>1074.3699999999999</v>
      </c>
      <c r="K1098" s="536">
        <v>0.2636</v>
      </c>
      <c r="L1098" s="535">
        <v>1223.6199999999999</v>
      </c>
      <c r="M1098" s="536">
        <v>0</v>
      </c>
      <c r="N1098" s="535">
        <v>1047.08</v>
      </c>
      <c r="O1098" s="536">
        <v>0.27050000000000002</v>
      </c>
      <c r="P1098" s="535">
        <v>1099.2</v>
      </c>
      <c r="Q1098" s="536">
        <v>0.25769999999999998</v>
      </c>
      <c r="R1098" s="535">
        <v>1043.56</v>
      </c>
    </row>
    <row r="1099" spans="1:18" ht="12.75">
      <c r="A1099" s="145">
        <v>101800</v>
      </c>
      <c r="B1099" s="102" t="s">
        <v>22770</v>
      </c>
      <c r="C1099" s="145" t="s">
        <v>2</v>
      </c>
      <c r="D1099" s="535">
        <v>1714.73</v>
      </c>
      <c r="E1099" s="536">
        <v>0.16569999999999999</v>
      </c>
      <c r="F1099" s="535">
        <v>1414.17</v>
      </c>
      <c r="G1099" s="536">
        <v>0.20030000000000001</v>
      </c>
      <c r="H1099" s="535">
        <v>1547.86</v>
      </c>
      <c r="I1099" s="536">
        <v>0.1837</v>
      </c>
      <c r="J1099" s="535">
        <v>1513.35</v>
      </c>
      <c r="K1099" s="536">
        <v>0.18720000000000001</v>
      </c>
      <c r="L1099" s="535">
        <v>1741.86</v>
      </c>
      <c r="M1099" s="536">
        <v>0</v>
      </c>
      <c r="N1099" s="535">
        <v>1456.97</v>
      </c>
      <c r="O1099" s="536">
        <v>0.19439999999999999</v>
      </c>
      <c r="P1099" s="535">
        <v>1560.96</v>
      </c>
      <c r="Q1099" s="536">
        <v>0.18149999999999999</v>
      </c>
      <c r="R1099" s="535">
        <v>1454.68</v>
      </c>
    </row>
    <row r="1100" spans="1:18" ht="12.75">
      <c r="A1100" s="145">
        <v>98108</v>
      </c>
      <c r="B1100" s="102" t="s">
        <v>22771</v>
      </c>
      <c r="C1100" s="145" t="s">
        <v>2</v>
      </c>
      <c r="D1100" s="535">
        <v>644.16999999999996</v>
      </c>
      <c r="E1100" s="536">
        <v>2.3E-3</v>
      </c>
      <c r="F1100" s="535">
        <v>475.92</v>
      </c>
      <c r="G1100" s="536">
        <v>2.0999999999999999E-3</v>
      </c>
      <c r="H1100" s="535">
        <v>577.30999999999995</v>
      </c>
      <c r="I1100" s="536">
        <v>2.4199999999999999E-2</v>
      </c>
      <c r="J1100" s="535">
        <v>526.87</v>
      </c>
      <c r="K1100" s="536">
        <v>1.9E-3</v>
      </c>
      <c r="L1100" s="535">
        <v>547.96</v>
      </c>
      <c r="M1100" s="536">
        <v>0</v>
      </c>
      <c r="N1100" s="535">
        <v>532.12</v>
      </c>
      <c r="O1100" s="536">
        <v>1.9E-3</v>
      </c>
      <c r="P1100" s="535">
        <v>562.99</v>
      </c>
      <c r="Q1100" s="536">
        <v>1.8E-3</v>
      </c>
      <c r="R1100" s="535">
        <v>536.74</v>
      </c>
    </row>
    <row r="1101" spans="1:18" ht="12.75">
      <c r="A1101" s="145">
        <v>98105</v>
      </c>
      <c r="B1101" s="102" t="s">
        <v>22772</v>
      </c>
      <c r="C1101" s="145" t="s">
        <v>2</v>
      </c>
      <c r="D1101" s="535">
        <v>800.55</v>
      </c>
      <c r="E1101" s="536">
        <v>1.9E-3</v>
      </c>
      <c r="F1101" s="535">
        <v>639.08000000000004</v>
      </c>
      <c r="G1101" s="536">
        <v>1.6000000000000001E-3</v>
      </c>
      <c r="H1101" s="535">
        <v>728.34</v>
      </c>
      <c r="I1101" s="536">
        <v>2.9000000000000001E-2</v>
      </c>
      <c r="J1101" s="535">
        <v>676.63</v>
      </c>
      <c r="K1101" s="536">
        <v>1.5E-3</v>
      </c>
      <c r="L1101" s="535">
        <v>734.09</v>
      </c>
      <c r="M1101" s="536">
        <v>0</v>
      </c>
      <c r="N1101" s="535">
        <v>678.65</v>
      </c>
      <c r="O1101" s="536">
        <v>1.5E-3</v>
      </c>
      <c r="P1101" s="535">
        <v>731.67</v>
      </c>
      <c r="Q1101" s="536">
        <v>1.4E-3</v>
      </c>
      <c r="R1101" s="535">
        <v>687.6</v>
      </c>
    </row>
    <row r="1102" spans="1:18" ht="12.75">
      <c r="A1102" s="145">
        <v>98109</v>
      </c>
      <c r="B1102" s="102" t="s">
        <v>22773</v>
      </c>
      <c r="C1102" s="145" t="s">
        <v>2</v>
      </c>
      <c r="D1102" s="535">
        <v>1048.72</v>
      </c>
      <c r="E1102" s="536">
        <v>3.0000000000000001E-3</v>
      </c>
      <c r="F1102" s="535">
        <v>772.46</v>
      </c>
      <c r="G1102" s="536">
        <v>3.0999999999999999E-3</v>
      </c>
      <c r="H1102" s="535">
        <v>937.8</v>
      </c>
      <c r="I1102" s="536">
        <v>2.47E-2</v>
      </c>
      <c r="J1102" s="535">
        <v>855.91</v>
      </c>
      <c r="K1102" s="536">
        <v>2.8E-3</v>
      </c>
      <c r="L1102" s="535">
        <v>889.12</v>
      </c>
      <c r="M1102" s="536">
        <v>0</v>
      </c>
      <c r="N1102" s="535">
        <v>864.92</v>
      </c>
      <c r="O1102" s="536">
        <v>2.8E-3</v>
      </c>
      <c r="P1102" s="535">
        <v>916.02</v>
      </c>
      <c r="Q1102" s="536">
        <v>2.7000000000000001E-3</v>
      </c>
      <c r="R1102" s="535">
        <v>870.34</v>
      </c>
    </row>
    <row r="1103" spans="1:18" ht="12.75">
      <c r="A1103" s="145">
        <v>98106</v>
      </c>
      <c r="B1103" s="102" t="s">
        <v>22774</v>
      </c>
      <c r="C1103" s="145" t="s">
        <v>2</v>
      </c>
      <c r="D1103" s="535">
        <v>1320.35</v>
      </c>
      <c r="E1103" s="536">
        <v>2.5000000000000001E-3</v>
      </c>
      <c r="F1103" s="535">
        <v>1055.26</v>
      </c>
      <c r="G1103" s="536">
        <v>2.3E-3</v>
      </c>
      <c r="H1103" s="535">
        <v>1199.82</v>
      </c>
      <c r="I1103" s="536">
        <v>2.98E-2</v>
      </c>
      <c r="J1103" s="535">
        <v>1115.8399999999999</v>
      </c>
      <c r="K1103" s="536">
        <v>2.2000000000000001E-3</v>
      </c>
      <c r="L1103" s="535">
        <v>1211.76</v>
      </c>
      <c r="M1103" s="536">
        <v>0</v>
      </c>
      <c r="N1103" s="535">
        <v>1119.08</v>
      </c>
      <c r="O1103" s="536">
        <v>2.2000000000000001E-3</v>
      </c>
      <c r="P1103" s="535">
        <v>1208.3900000000001</v>
      </c>
      <c r="Q1103" s="536">
        <v>2E-3</v>
      </c>
      <c r="R1103" s="535">
        <v>1131.73</v>
      </c>
    </row>
    <row r="1104" spans="1:18" ht="12.75">
      <c r="A1104" s="145">
        <v>98110</v>
      </c>
      <c r="B1104" s="102" t="s">
        <v>22775</v>
      </c>
      <c r="C1104" s="145" t="s">
        <v>2</v>
      </c>
      <c r="D1104" s="535">
        <v>424.25</v>
      </c>
      <c r="E1104" s="536">
        <v>0</v>
      </c>
      <c r="F1104" s="535">
        <v>333.74</v>
      </c>
      <c r="G1104" s="536">
        <v>0</v>
      </c>
      <c r="H1104" s="535">
        <v>383.92</v>
      </c>
      <c r="I1104" s="536">
        <v>0</v>
      </c>
      <c r="J1104" s="535">
        <v>450.13</v>
      </c>
      <c r="K1104" s="536">
        <v>0</v>
      </c>
      <c r="L1104" s="535">
        <v>348.77</v>
      </c>
      <c r="M1104" s="536">
        <v>0</v>
      </c>
      <c r="N1104" s="535">
        <v>497.99</v>
      </c>
      <c r="O1104" s="536">
        <v>0</v>
      </c>
      <c r="P1104" s="535">
        <v>589.16999999999996</v>
      </c>
      <c r="Q1104" s="536">
        <v>0</v>
      </c>
      <c r="R1104" s="535">
        <v>490.36</v>
      </c>
    </row>
    <row r="1105" spans="1:18" ht="12.75">
      <c r="A1105" s="145">
        <v>98107</v>
      </c>
      <c r="B1105" s="102" t="s">
        <v>22776</v>
      </c>
      <c r="C1105" s="145" t="s">
        <v>2</v>
      </c>
      <c r="D1105" s="535">
        <v>360.09</v>
      </c>
      <c r="E1105" s="536">
        <v>2.0999999999999999E-3</v>
      </c>
      <c r="F1105" s="535">
        <v>265.89</v>
      </c>
      <c r="G1105" s="536">
        <v>2.0999999999999999E-3</v>
      </c>
      <c r="H1105" s="535">
        <v>321.77999999999997</v>
      </c>
      <c r="I1105" s="536">
        <v>2.4299999999999999E-2</v>
      </c>
      <c r="J1105" s="535">
        <v>293.66000000000003</v>
      </c>
      <c r="K1105" s="536">
        <v>1.9E-3</v>
      </c>
      <c r="L1105" s="535">
        <v>304.69</v>
      </c>
      <c r="M1105" s="536">
        <v>0</v>
      </c>
      <c r="N1105" s="535">
        <v>297.88</v>
      </c>
      <c r="O1105" s="536">
        <v>1.8E-3</v>
      </c>
      <c r="P1105" s="535">
        <v>315.2</v>
      </c>
      <c r="Q1105" s="536">
        <v>1.6999999999999999E-3</v>
      </c>
      <c r="R1105" s="535">
        <v>300.48</v>
      </c>
    </row>
    <row r="1106" spans="1:18" ht="12.75">
      <c r="A1106" s="145">
        <v>98104</v>
      </c>
      <c r="B1106" s="102" t="s">
        <v>22777</v>
      </c>
      <c r="C1106" s="145" t="s">
        <v>2</v>
      </c>
      <c r="D1106" s="535">
        <v>456.83</v>
      </c>
      <c r="E1106" s="536">
        <v>1.8E-3</v>
      </c>
      <c r="F1106" s="535">
        <v>366.92</v>
      </c>
      <c r="G1106" s="536">
        <v>1.5E-3</v>
      </c>
      <c r="H1106" s="535">
        <v>415.27</v>
      </c>
      <c r="I1106" s="536">
        <v>2.9499999999999998E-2</v>
      </c>
      <c r="J1106" s="535">
        <v>386.32</v>
      </c>
      <c r="K1106" s="536">
        <v>1.4E-3</v>
      </c>
      <c r="L1106" s="535">
        <v>419.94</v>
      </c>
      <c r="M1106" s="536">
        <v>0</v>
      </c>
      <c r="N1106" s="535">
        <v>388.58</v>
      </c>
      <c r="O1106" s="536">
        <v>1.4E-3</v>
      </c>
      <c r="P1106" s="535">
        <v>419.66</v>
      </c>
      <c r="Q1106" s="536">
        <v>1.2999999999999999E-3</v>
      </c>
      <c r="R1106" s="535">
        <v>393.91</v>
      </c>
    </row>
    <row r="1107" spans="1:18" ht="12.75">
      <c r="A1107" s="145">
        <v>98102</v>
      </c>
      <c r="B1107" s="102" t="s">
        <v>22778</v>
      </c>
      <c r="C1107" s="145" t="s">
        <v>2</v>
      </c>
      <c r="D1107" s="535">
        <v>180.65</v>
      </c>
      <c r="E1107" s="536">
        <v>0.9385</v>
      </c>
      <c r="F1107" s="535">
        <v>128.55000000000001</v>
      </c>
      <c r="G1107" s="536">
        <v>1.5900000000000001E-2</v>
      </c>
      <c r="H1107" s="535">
        <v>180.03</v>
      </c>
      <c r="I1107" s="536">
        <v>0.93030000000000002</v>
      </c>
      <c r="J1107" s="535">
        <v>178.88</v>
      </c>
      <c r="K1107" s="536">
        <v>0.94779999999999998</v>
      </c>
      <c r="L1107" s="535">
        <v>184.54</v>
      </c>
      <c r="M1107" s="536">
        <v>0</v>
      </c>
      <c r="N1107" s="535">
        <v>179.69</v>
      </c>
      <c r="O1107" s="536">
        <v>0.94350000000000001</v>
      </c>
      <c r="P1107" s="535">
        <v>190.6</v>
      </c>
      <c r="Q1107" s="536">
        <v>1.0800000000000001E-2</v>
      </c>
      <c r="R1107" s="535">
        <v>179.22</v>
      </c>
    </row>
    <row r="1108" spans="1:18" ht="12.75">
      <c r="A1108" s="145">
        <v>98111</v>
      </c>
      <c r="B1108" s="102" t="s">
        <v>22779</v>
      </c>
      <c r="C1108" s="145" t="s">
        <v>2</v>
      </c>
      <c r="D1108" s="535">
        <v>58.29</v>
      </c>
      <c r="E1108" s="536">
        <v>0</v>
      </c>
      <c r="F1108" s="535">
        <v>46.18</v>
      </c>
      <c r="G1108" s="536">
        <v>0</v>
      </c>
      <c r="H1108" s="535">
        <v>53.16</v>
      </c>
      <c r="I1108" s="536">
        <v>0</v>
      </c>
      <c r="J1108" s="535">
        <v>59.78</v>
      </c>
      <c r="K1108" s="536">
        <v>0</v>
      </c>
      <c r="L1108" s="535">
        <v>49.56</v>
      </c>
      <c r="M1108" s="536">
        <v>0</v>
      </c>
      <c r="N1108" s="535">
        <v>66.180000000000007</v>
      </c>
      <c r="O1108" s="536">
        <v>0</v>
      </c>
      <c r="P1108" s="535">
        <v>77.709999999999994</v>
      </c>
      <c r="Q1108" s="536">
        <v>0</v>
      </c>
      <c r="R1108" s="535">
        <v>65.19</v>
      </c>
    </row>
    <row r="1109" spans="1:18" ht="12.75">
      <c r="A1109" s="145">
        <v>97891</v>
      </c>
      <c r="B1109" s="102" t="s">
        <v>22780</v>
      </c>
      <c r="C1109" s="145" t="s">
        <v>2</v>
      </c>
      <c r="D1109" s="535">
        <v>277.61</v>
      </c>
      <c r="E1109" s="536">
        <v>3.5000000000000001E-3</v>
      </c>
      <c r="F1109" s="535">
        <v>197.88</v>
      </c>
      <c r="G1109" s="536">
        <v>4.1999999999999997E-3</v>
      </c>
      <c r="H1109" s="535">
        <v>250.76</v>
      </c>
      <c r="I1109" s="536">
        <v>1.7899999999999999E-2</v>
      </c>
      <c r="J1109" s="535">
        <v>228.27</v>
      </c>
      <c r="K1109" s="536">
        <v>3.5999999999999999E-3</v>
      </c>
      <c r="L1109" s="535">
        <v>227.06</v>
      </c>
      <c r="M1109" s="536">
        <v>0</v>
      </c>
      <c r="N1109" s="535">
        <v>220.63</v>
      </c>
      <c r="O1109" s="536">
        <v>3.8E-3</v>
      </c>
      <c r="P1109" s="535">
        <v>237.72</v>
      </c>
      <c r="Q1109" s="536">
        <v>3.5000000000000001E-3</v>
      </c>
      <c r="R1109" s="535">
        <v>228.26</v>
      </c>
    </row>
    <row r="1110" spans="1:18" ht="12.75">
      <c r="A1110" s="145">
        <v>97892</v>
      </c>
      <c r="B1110" s="102" t="s">
        <v>22781</v>
      </c>
      <c r="C1110" s="145" t="s">
        <v>2</v>
      </c>
      <c r="D1110" s="535">
        <v>523.15</v>
      </c>
      <c r="E1110" s="536">
        <v>5.1999999999999998E-3</v>
      </c>
      <c r="F1110" s="535">
        <v>371.42</v>
      </c>
      <c r="G1110" s="536">
        <v>6.6E-3</v>
      </c>
      <c r="H1110" s="535">
        <v>468.44</v>
      </c>
      <c r="I1110" s="536">
        <v>1.9900000000000001E-2</v>
      </c>
      <c r="J1110" s="535">
        <v>428.79</v>
      </c>
      <c r="K1110" s="536">
        <v>5.7000000000000002E-3</v>
      </c>
      <c r="L1110" s="535">
        <v>425.02</v>
      </c>
      <c r="M1110" s="536">
        <v>0</v>
      </c>
      <c r="N1110" s="535">
        <v>414.21</v>
      </c>
      <c r="O1110" s="536">
        <v>5.8999999999999999E-3</v>
      </c>
      <c r="P1110" s="535">
        <v>445.8</v>
      </c>
      <c r="Q1110" s="536">
        <v>5.4999999999999997E-3</v>
      </c>
      <c r="R1110" s="535">
        <v>424.62</v>
      </c>
    </row>
    <row r="1111" spans="1:18" ht="12.75">
      <c r="A1111" s="145">
        <v>97893</v>
      </c>
      <c r="B1111" s="102" t="s">
        <v>22782</v>
      </c>
      <c r="C1111" s="145" t="s">
        <v>2</v>
      </c>
      <c r="D1111" s="535">
        <v>724.41</v>
      </c>
      <c r="E1111" s="536">
        <v>5.8999999999999999E-3</v>
      </c>
      <c r="F1111" s="535">
        <v>513.82000000000005</v>
      </c>
      <c r="G1111" s="536">
        <v>7.4999999999999997E-3</v>
      </c>
      <c r="H1111" s="535">
        <v>650.13</v>
      </c>
      <c r="I1111" s="536">
        <v>1.9300000000000001E-2</v>
      </c>
      <c r="J1111" s="535">
        <v>595.48</v>
      </c>
      <c r="K1111" s="536">
        <v>6.4000000000000003E-3</v>
      </c>
      <c r="L1111" s="535">
        <v>588.66</v>
      </c>
      <c r="M1111" s="536">
        <v>0</v>
      </c>
      <c r="N1111" s="535">
        <v>571.76</v>
      </c>
      <c r="O1111" s="536">
        <v>6.7000000000000002E-3</v>
      </c>
      <c r="P1111" s="535">
        <v>615.57000000000005</v>
      </c>
      <c r="Q1111" s="536">
        <v>6.1999999999999998E-3</v>
      </c>
      <c r="R1111" s="535">
        <v>587.79</v>
      </c>
    </row>
    <row r="1112" spans="1:18" ht="12.75">
      <c r="A1112" s="145">
        <v>97894</v>
      </c>
      <c r="B1112" s="102" t="s">
        <v>22783</v>
      </c>
      <c r="C1112" s="145" t="s">
        <v>2</v>
      </c>
      <c r="D1112" s="535">
        <v>828.93</v>
      </c>
      <c r="E1112" s="536">
        <v>2.18E-2</v>
      </c>
      <c r="F1112" s="535">
        <v>573.38</v>
      </c>
      <c r="G1112" s="536">
        <v>3.0499999999999999E-2</v>
      </c>
      <c r="H1112" s="535">
        <v>731.63</v>
      </c>
      <c r="I1112" s="536">
        <v>3.1099999999999999E-2</v>
      </c>
      <c r="J1112" s="535">
        <v>684.15</v>
      </c>
      <c r="K1112" s="536">
        <v>2.5600000000000001E-2</v>
      </c>
      <c r="L1112" s="535">
        <v>650.95000000000005</v>
      </c>
      <c r="M1112" s="536">
        <v>1.26E-2</v>
      </c>
      <c r="N1112" s="535">
        <v>634.13</v>
      </c>
      <c r="O1112" s="536">
        <v>2.76E-2</v>
      </c>
      <c r="P1112" s="535">
        <v>684.68</v>
      </c>
      <c r="Q1112" s="536">
        <v>2.5600000000000001E-2</v>
      </c>
      <c r="R1112" s="535">
        <v>644.98</v>
      </c>
    </row>
    <row r="1113" spans="1:18" ht="12.75">
      <c r="A1113" s="145">
        <v>97886</v>
      </c>
      <c r="B1113" s="102" t="s">
        <v>22784</v>
      </c>
      <c r="C1113" s="145" t="s">
        <v>2</v>
      </c>
      <c r="D1113" s="535">
        <v>216.1</v>
      </c>
      <c r="E1113" s="536">
        <v>3.0999999999999999E-3</v>
      </c>
      <c r="F1113" s="535">
        <v>165.5</v>
      </c>
      <c r="G1113" s="536">
        <v>3.3999999999999998E-3</v>
      </c>
      <c r="H1113" s="535">
        <v>197.7</v>
      </c>
      <c r="I1113" s="536">
        <v>2.24E-2</v>
      </c>
      <c r="J1113" s="535">
        <v>182.99</v>
      </c>
      <c r="K1113" s="536">
        <v>3.0999999999999999E-3</v>
      </c>
      <c r="L1113" s="535">
        <v>189.76</v>
      </c>
      <c r="M1113" s="536">
        <v>0</v>
      </c>
      <c r="N1113" s="535">
        <v>176.13</v>
      </c>
      <c r="O1113" s="536">
        <v>3.2000000000000002E-3</v>
      </c>
      <c r="P1113" s="535">
        <v>192.59</v>
      </c>
      <c r="Q1113" s="536">
        <v>3.0000000000000001E-3</v>
      </c>
      <c r="R1113" s="535">
        <v>182.54</v>
      </c>
    </row>
    <row r="1114" spans="1:18" ht="12.75">
      <c r="A1114" s="145">
        <v>97887</v>
      </c>
      <c r="B1114" s="102" t="s">
        <v>22785</v>
      </c>
      <c r="C1114" s="145" t="s">
        <v>2</v>
      </c>
      <c r="D1114" s="535">
        <v>338.26</v>
      </c>
      <c r="E1114" s="536">
        <v>3.0000000000000001E-3</v>
      </c>
      <c r="F1114" s="535">
        <v>261.05</v>
      </c>
      <c r="G1114" s="536">
        <v>3.2000000000000002E-3</v>
      </c>
      <c r="H1114" s="535">
        <v>309.25</v>
      </c>
      <c r="I1114" s="536">
        <v>2.3599999999999999E-2</v>
      </c>
      <c r="J1114" s="535">
        <v>286.31</v>
      </c>
      <c r="K1114" s="536">
        <v>2.8999999999999998E-3</v>
      </c>
      <c r="L1114" s="535">
        <v>299.10000000000002</v>
      </c>
      <c r="M1114" s="536">
        <v>0</v>
      </c>
      <c r="N1114" s="535">
        <v>277.38</v>
      </c>
      <c r="O1114" s="536">
        <v>3.0000000000000001E-3</v>
      </c>
      <c r="P1114" s="535">
        <v>303</v>
      </c>
      <c r="Q1114" s="536">
        <v>2.8E-3</v>
      </c>
      <c r="R1114" s="535">
        <v>286.63</v>
      </c>
    </row>
    <row r="1115" spans="1:18" ht="12.75">
      <c r="A1115" s="145">
        <v>97888</v>
      </c>
      <c r="B1115" s="102" t="s">
        <v>22786</v>
      </c>
      <c r="C1115" s="145" t="s">
        <v>2</v>
      </c>
      <c r="D1115" s="535">
        <v>651.35</v>
      </c>
      <c r="E1115" s="536">
        <v>4.3E-3</v>
      </c>
      <c r="F1115" s="535">
        <v>504.93</v>
      </c>
      <c r="G1115" s="536">
        <v>4.8999999999999998E-3</v>
      </c>
      <c r="H1115" s="535">
        <v>592.11</v>
      </c>
      <c r="I1115" s="536">
        <v>2.58E-2</v>
      </c>
      <c r="J1115" s="535">
        <v>551.48</v>
      </c>
      <c r="K1115" s="536">
        <v>4.4000000000000003E-3</v>
      </c>
      <c r="L1115" s="535">
        <v>577.32000000000005</v>
      </c>
      <c r="M1115" s="536">
        <v>0</v>
      </c>
      <c r="N1115" s="535">
        <v>534.16999999999996</v>
      </c>
      <c r="O1115" s="536">
        <v>4.5999999999999999E-3</v>
      </c>
      <c r="P1115" s="535">
        <v>583.82000000000005</v>
      </c>
      <c r="Q1115" s="536">
        <v>4.1999999999999997E-3</v>
      </c>
      <c r="R1115" s="535">
        <v>548.01</v>
      </c>
    </row>
    <row r="1116" spans="1:18" ht="12.75">
      <c r="A1116" s="145">
        <v>97889</v>
      </c>
      <c r="B1116" s="102" t="s">
        <v>22787</v>
      </c>
      <c r="C1116" s="145" t="s">
        <v>2</v>
      </c>
      <c r="D1116" s="535">
        <v>887.96</v>
      </c>
      <c r="E1116" s="536">
        <v>4.8999999999999998E-3</v>
      </c>
      <c r="F1116" s="535">
        <v>684.08</v>
      </c>
      <c r="G1116" s="536">
        <v>5.5999999999999999E-3</v>
      </c>
      <c r="H1116" s="535">
        <v>807.87</v>
      </c>
      <c r="I1116" s="536">
        <v>2.4899999999999999E-2</v>
      </c>
      <c r="J1116" s="535">
        <v>751.97</v>
      </c>
      <c r="K1116" s="536">
        <v>5.1000000000000004E-3</v>
      </c>
      <c r="L1116" s="535">
        <v>782.9</v>
      </c>
      <c r="M1116" s="536">
        <v>0</v>
      </c>
      <c r="N1116" s="535">
        <v>724.78</v>
      </c>
      <c r="O1116" s="536">
        <v>5.3E-3</v>
      </c>
      <c r="P1116" s="535">
        <v>791.59</v>
      </c>
      <c r="Q1116" s="536">
        <v>4.8999999999999998E-3</v>
      </c>
      <c r="R1116" s="535">
        <v>745.17</v>
      </c>
    </row>
    <row r="1117" spans="1:18" ht="12.75">
      <c r="A1117" s="145">
        <v>97890</v>
      </c>
      <c r="B1117" s="102" t="s">
        <v>22788</v>
      </c>
      <c r="C1117" s="145" t="s">
        <v>2</v>
      </c>
      <c r="D1117" s="535">
        <v>1027.0999999999999</v>
      </c>
      <c r="E1117" s="536">
        <v>1.77E-2</v>
      </c>
      <c r="F1117" s="535">
        <v>779.71</v>
      </c>
      <c r="G1117" s="536">
        <v>2.24E-2</v>
      </c>
      <c r="H1117" s="535">
        <v>922.76</v>
      </c>
      <c r="I1117" s="536">
        <v>3.4700000000000002E-2</v>
      </c>
      <c r="J1117" s="535">
        <v>873.76</v>
      </c>
      <c r="K1117" s="536">
        <v>0.02</v>
      </c>
      <c r="L1117" s="535">
        <v>886.33</v>
      </c>
      <c r="M1117" s="536">
        <v>9.2999999999999992E-3</v>
      </c>
      <c r="N1117" s="535">
        <v>819.54</v>
      </c>
      <c r="O1117" s="536">
        <v>2.1399999999999999E-2</v>
      </c>
      <c r="P1117" s="535">
        <v>897.98</v>
      </c>
      <c r="Q1117" s="536">
        <v>1.95E-2</v>
      </c>
      <c r="R1117" s="535">
        <v>835.67</v>
      </c>
    </row>
    <row r="1118" spans="1:18" ht="12.75">
      <c r="A1118" s="145">
        <v>97881</v>
      </c>
      <c r="B1118" s="102" t="s">
        <v>22789</v>
      </c>
      <c r="C1118" s="145" t="s">
        <v>2</v>
      </c>
      <c r="D1118" s="535">
        <v>156.88999999999999</v>
      </c>
      <c r="E1118" s="536">
        <v>0.60370000000000001</v>
      </c>
      <c r="F1118" s="535">
        <v>107.66</v>
      </c>
      <c r="G1118" s="536">
        <v>3.5000000000000001E-3</v>
      </c>
      <c r="H1118" s="535">
        <v>152.01</v>
      </c>
      <c r="I1118" s="536">
        <v>0.62319999999999998</v>
      </c>
      <c r="J1118" s="535">
        <v>147.49</v>
      </c>
      <c r="K1118" s="536">
        <v>0.64200000000000002</v>
      </c>
      <c r="L1118" s="535">
        <v>144.5</v>
      </c>
      <c r="M1118" s="536">
        <v>0</v>
      </c>
      <c r="N1118" s="535">
        <v>139.55000000000001</v>
      </c>
      <c r="O1118" s="536">
        <v>0.67849999999999999</v>
      </c>
      <c r="P1118" s="535">
        <v>150.31</v>
      </c>
      <c r="Q1118" s="536">
        <v>2.5000000000000001E-3</v>
      </c>
      <c r="R1118" s="535">
        <v>144.1</v>
      </c>
    </row>
    <row r="1119" spans="1:18" ht="12.75">
      <c r="A1119" s="145">
        <v>97882</v>
      </c>
      <c r="B1119" s="102" t="s">
        <v>22790</v>
      </c>
      <c r="C1119" s="145" t="s">
        <v>2</v>
      </c>
      <c r="D1119" s="535">
        <v>244.54</v>
      </c>
      <c r="E1119" s="536">
        <v>0.64290000000000003</v>
      </c>
      <c r="F1119" s="535">
        <v>168.19</v>
      </c>
      <c r="G1119" s="536">
        <v>2.8999999999999998E-3</v>
      </c>
      <c r="H1119" s="535">
        <v>237.72</v>
      </c>
      <c r="I1119" s="536">
        <v>0.6613</v>
      </c>
      <c r="J1119" s="535">
        <v>231.23</v>
      </c>
      <c r="K1119" s="536">
        <v>0.67959999999999998</v>
      </c>
      <c r="L1119" s="535">
        <v>228.23</v>
      </c>
      <c r="M1119" s="536">
        <v>0</v>
      </c>
      <c r="N1119" s="535">
        <v>220.44</v>
      </c>
      <c r="O1119" s="536">
        <v>0.71289999999999998</v>
      </c>
      <c r="P1119" s="535">
        <v>237.06</v>
      </c>
      <c r="Q1119" s="536">
        <v>2.0999999999999999E-3</v>
      </c>
      <c r="R1119" s="535">
        <v>226.28</v>
      </c>
    </row>
    <row r="1120" spans="1:18" ht="12.75">
      <c r="A1120" s="145">
        <v>97883</v>
      </c>
      <c r="B1120" s="102" t="s">
        <v>22791</v>
      </c>
      <c r="C1120" s="145" t="s">
        <v>2</v>
      </c>
      <c r="D1120" s="535">
        <v>470.47</v>
      </c>
      <c r="E1120" s="536">
        <v>0.65649999999999997</v>
      </c>
      <c r="F1120" s="535">
        <v>325.12</v>
      </c>
      <c r="G1120" s="536">
        <v>1.6299999999999999E-2</v>
      </c>
      <c r="H1120" s="535">
        <v>457.5</v>
      </c>
      <c r="I1120" s="536">
        <v>0.66569999999999996</v>
      </c>
      <c r="J1120" s="535">
        <v>445.72</v>
      </c>
      <c r="K1120" s="536">
        <v>0.69269999999999998</v>
      </c>
      <c r="L1120" s="535">
        <v>441.27</v>
      </c>
      <c r="M1120" s="536">
        <v>0</v>
      </c>
      <c r="N1120" s="535">
        <v>425.54</v>
      </c>
      <c r="O1120" s="536">
        <v>0.72560000000000002</v>
      </c>
      <c r="P1120" s="535">
        <v>455.56</v>
      </c>
      <c r="Q1120" s="536">
        <v>1.1599999999999999E-2</v>
      </c>
      <c r="R1120" s="535">
        <v>434.99</v>
      </c>
    </row>
    <row r="1121" spans="1:18" ht="12.75">
      <c r="A1121" s="145">
        <v>97884</v>
      </c>
      <c r="B1121" s="102" t="s">
        <v>22792</v>
      </c>
      <c r="C1121" s="145" t="s">
        <v>2</v>
      </c>
      <c r="D1121" s="535">
        <v>905.76</v>
      </c>
      <c r="E1121" s="536">
        <v>0.70509999999999995</v>
      </c>
      <c r="F1121" s="535">
        <v>629.89</v>
      </c>
      <c r="G1121" s="536">
        <v>1.26E-2</v>
      </c>
      <c r="H1121" s="535">
        <v>884.47</v>
      </c>
      <c r="I1121" s="536">
        <v>0.71509999999999996</v>
      </c>
      <c r="J1121" s="535">
        <v>865</v>
      </c>
      <c r="K1121" s="536">
        <v>0.73809999999999998</v>
      </c>
      <c r="L1121" s="535">
        <v>862.86</v>
      </c>
      <c r="M1121" s="536">
        <v>0</v>
      </c>
      <c r="N1121" s="535">
        <v>833.74</v>
      </c>
      <c r="O1121" s="536">
        <v>0.76580000000000004</v>
      </c>
      <c r="P1121" s="535">
        <v>890.12</v>
      </c>
      <c r="Q1121" s="536">
        <v>8.8999999999999999E-3</v>
      </c>
      <c r="R1121" s="535">
        <v>849.09</v>
      </c>
    </row>
    <row r="1122" spans="1:18" ht="12.75">
      <c r="A1122" s="145">
        <v>97885</v>
      </c>
      <c r="B1122" s="102" t="s">
        <v>22793</v>
      </c>
      <c r="C1122" s="145" t="s">
        <v>2</v>
      </c>
      <c r="D1122" s="535">
        <v>1386.42</v>
      </c>
      <c r="E1122" s="536">
        <v>0.72829999999999995</v>
      </c>
      <c r="F1122" s="535">
        <v>964.33</v>
      </c>
      <c r="G1122" s="536">
        <v>1.5900000000000001E-2</v>
      </c>
      <c r="H1122" s="535">
        <v>1355.43</v>
      </c>
      <c r="I1122" s="536">
        <v>0.73550000000000004</v>
      </c>
      <c r="J1122" s="535">
        <v>1329.09</v>
      </c>
      <c r="K1122" s="536">
        <v>0.75949999999999995</v>
      </c>
      <c r="L1122" s="535">
        <v>1327.08</v>
      </c>
      <c r="M1122" s="536">
        <v>0</v>
      </c>
      <c r="N1122" s="535">
        <v>1282.81</v>
      </c>
      <c r="O1122" s="536">
        <v>0.78690000000000004</v>
      </c>
      <c r="P1122" s="535">
        <v>1367.24</v>
      </c>
      <c r="Q1122" s="536">
        <v>1.12E-2</v>
      </c>
      <c r="R1122" s="535">
        <v>1303.53</v>
      </c>
    </row>
    <row r="1123" spans="1:18" ht="12.75">
      <c r="A1123" s="145">
        <v>99250</v>
      </c>
      <c r="B1123" s="102" t="s">
        <v>22794</v>
      </c>
      <c r="C1123" s="145" t="s">
        <v>2</v>
      </c>
      <c r="D1123" s="535">
        <v>229.08</v>
      </c>
      <c r="E1123" s="536">
        <v>3.3E-3</v>
      </c>
      <c r="F1123" s="535">
        <v>178.87</v>
      </c>
      <c r="G1123" s="536">
        <v>3.2000000000000002E-3</v>
      </c>
      <c r="H1123" s="535">
        <v>209.86</v>
      </c>
      <c r="I1123" s="536">
        <v>3.7000000000000002E-3</v>
      </c>
      <c r="J1123" s="535">
        <v>194.61</v>
      </c>
      <c r="K1123" s="536">
        <v>2.8999999999999998E-3</v>
      </c>
      <c r="L1123" s="535">
        <v>208</v>
      </c>
      <c r="M1123" s="536">
        <v>0</v>
      </c>
      <c r="N1123" s="535">
        <v>192.67</v>
      </c>
      <c r="O1123" s="536">
        <v>3.0000000000000001E-3</v>
      </c>
      <c r="P1123" s="535">
        <v>206.06</v>
      </c>
      <c r="Q1123" s="536">
        <v>2.8E-3</v>
      </c>
      <c r="R1123" s="535">
        <v>197.35</v>
      </c>
    </row>
    <row r="1124" spans="1:18" ht="12.75">
      <c r="A1124" s="145">
        <v>97900</v>
      </c>
      <c r="B1124" s="102" t="s">
        <v>22795</v>
      </c>
      <c r="C1124" s="145" t="s">
        <v>2</v>
      </c>
      <c r="D1124" s="535">
        <v>235.73</v>
      </c>
      <c r="E1124" s="536">
        <v>3.2000000000000002E-3</v>
      </c>
      <c r="F1124" s="535">
        <v>184.74</v>
      </c>
      <c r="G1124" s="536">
        <v>3.0999999999999999E-3</v>
      </c>
      <c r="H1124" s="535">
        <v>214.32</v>
      </c>
      <c r="I1124" s="536">
        <v>2.2499999999999999E-2</v>
      </c>
      <c r="J1124" s="535">
        <v>199.84</v>
      </c>
      <c r="K1124" s="536">
        <v>2.8999999999999998E-3</v>
      </c>
      <c r="L1124" s="535">
        <v>212.93</v>
      </c>
      <c r="M1124" s="536">
        <v>0</v>
      </c>
      <c r="N1124" s="535">
        <v>197.96</v>
      </c>
      <c r="O1124" s="536">
        <v>2.8999999999999998E-3</v>
      </c>
      <c r="P1124" s="535">
        <v>211.65</v>
      </c>
      <c r="Q1124" s="536">
        <v>2.7000000000000001E-3</v>
      </c>
      <c r="R1124" s="535">
        <v>201.35</v>
      </c>
    </row>
    <row r="1125" spans="1:18" ht="12.75">
      <c r="A1125" s="145">
        <v>99251</v>
      </c>
      <c r="B1125" s="102" t="s">
        <v>22796</v>
      </c>
      <c r="C1125" s="145" t="s">
        <v>2</v>
      </c>
      <c r="D1125" s="535">
        <v>358.7</v>
      </c>
      <c r="E1125" s="536">
        <v>3.2000000000000002E-3</v>
      </c>
      <c r="F1125" s="535">
        <v>280.54000000000002</v>
      </c>
      <c r="G1125" s="536">
        <v>3.0000000000000001E-3</v>
      </c>
      <c r="H1125" s="535">
        <v>328.72</v>
      </c>
      <c r="I1125" s="536">
        <v>3.5000000000000001E-3</v>
      </c>
      <c r="J1125" s="535">
        <v>304.61</v>
      </c>
      <c r="K1125" s="536">
        <v>2.7000000000000001E-3</v>
      </c>
      <c r="L1125" s="535">
        <v>326.36</v>
      </c>
      <c r="M1125" s="536">
        <v>0</v>
      </c>
      <c r="N1125" s="535">
        <v>301.57</v>
      </c>
      <c r="O1125" s="536">
        <v>2.7000000000000001E-3</v>
      </c>
      <c r="P1125" s="535">
        <v>323.20999999999998</v>
      </c>
      <c r="Q1125" s="536">
        <v>2.5999999999999999E-3</v>
      </c>
      <c r="R1125" s="535">
        <v>308.72000000000003</v>
      </c>
    </row>
    <row r="1126" spans="1:18" ht="12.75">
      <c r="A1126" s="145">
        <v>97901</v>
      </c>
      <c r="B1126" s="102" t="s">
        <v>22797</v>
      </c>
      <c r="C1126" s="145" t="s">
        <v>2</v>
      </c>
      <c r="D1126" s="535">
        <v>370.12</v>
      </c>
      <c r="E1126" s="536">
        <v>3.0999999999999999E-3</v>
      </c>
      <c r="F1126" s="535">
        <v>290.61</v>
      </c>
      <c r="G1126" s="536">
        <v>2.8999999999999998E-3</v>
      </c>
      <c r="H1126" s="535">
        <v>336.39</v>
      </c>
      <c r="I1126" s="536">
        <v>2.4E-2</v>
      </c>
      <c r="J1126" s="535">
        <v>313.58</v>
      </c>
      <c r="K1126" s="536">
        <v>2.5999999999999999E-3</v>
      </c>
      <c r="L1126" s="535">
        <v>334.81</v>
      </c>
      <c r="M1126" s="536">
        <v>0</v>
      </c>
      <c r="N1126" s="535">
        <v>310.66000000000003</v>
      </c>
      <c r="O1126" s="536">
        <v>2.5999999999999999E-3</v>
      </c>
      <c r="P1126" s="535">
        <v>332.82</v>
      </c>
      <c r="Q1126" s="536">
        <v>2.5000000000000001E-3</v>
      </c>
      <c r="R1126" s="535">
        <v>315.58999999999997</v>
      </c>
    </row>
    <row r="1127" spans="1:18" ht="12.75">
      <c r="A1127" s="145">
        <v>99253</v>
      </c>
      <c r="B1127" s="102" t="s">
        <v>22798</v>
      </c>
      <c r="C1127" s="145" t="s">
        <v>2</v>
      </c>
      <c r="D1127" s="535">
        <v>695.94</v>
      </c>
      <c r="E1127" s="536">
        <v>4.4000000000000003E-3</v>
      </c>
      <c r="F1127" s="535">
        <v>543.41</v>
      </c>
      <c r="G1127" s="536">
        <v>4.4999999999999997E-3</v>
      </c>
      <c r="H1127" s="535">
        <v>635.11</v>
      </c>
      <c r="I1127" s="536">
        <v>3.0000000000000001E-3</v>
      </c>
      <c r="J1127" s="535">
        <v>591.08000000000004</v>
      </c>
      <c r="K1127" s="536">
        <v>4.1000000000000003E-3</v>
      </c>
      <c r="L1127" s="535">
        <v>632.07000000000005</v>
      </c>
      <c r="M1127" s="536">
        <v>0</v>
      </c>
      <c r="N1127" s="535">
        <v>581.49</v>
      </c>
      <c r="O1127" s="536">
        <v>4.1999999999999997E-3</v>
      </c>
      <c r="P1127" s="535">
        <v>625.34</v>
      </c>
      <c r="Q1127" s="536">
        <v>3.8999999999999998E-3</v>
      </c>
      <c r="R1127" s="535">
        <v>592.59</v>
      </c>
    </row>
    <row r="1128" spans="1:18" ht="12.75">
      <c r="A1128" s="145">
        <v>97902</v>
      </c>
      <c r="B1128" s="102" t="s">
        <v>22799</v>
      </c>
      <c r="C1128" s="145" t="s">
        <v>2</v>
      </c>
      <c r="D1128" s="535">
        <v>721.58</v>
      </c>
      <c r="E1128" s="536">
        <v>4.1999999999999997E-3</v>
      </c>
      <c r="F1128" s="535">
        <v>566.03</v>
      </c>
      <c r="G1128" s="536">
        <v>4.3E-3</v>
      </c>
      <c r="H1128" s="535">
        <v>652.30999999999995</v>
      </c>
      <c r="I1128" s="536">
        <v>2.6800000000000001E-2</v>
      </c>
      <c r="J1128" s="535">
        <v>611.21</v>
      </c>
      <c r="K1128" s="536">
        <v>4.0000000000000001E-3</v>
      </c>
      <c r="L1128" s="535">
        <v>651.04</v>
      </c>
      <c r="M1128" s="536">
        <v>0</v>
      </c>
      <c r="N1128" s="535">
        <v>601.89</v>
      </c>
      <c r="O1128" s="536">
        <v>4.1000000000000003E-3</v>
      </c>
      <c r="P1128" s="535">
        <v>646.9</v>
      </c>
      <c r="Q1128" s="536">
        <v>3.8E-3</v>
      </c>
      <c r="R1128" s="535">
        <v>607.99</v>
      </c>
    </row>
    <row r="1129" spans="1:18" ht="12.75">
      <c r="A1129" s="145">
        <v>99255</v>
      </c>
      <c r="B1129" s="102" t="s">
        <v>22800</v>
      </c>
      <c r="C1129" s="145" t="s">
        <v>2</v>
      </c>
      <c r="D1129" s="535">
        <v>975.31</v>
      </c>
      <c r="E1129" s="536">
        <v>4.7999999999999996E-3</v>
      </c>
      <c r="F1129" s="535">
        <v>756.59</v>
      </c>
      <c r="G1129" s="536">
        <v>5.0000000000000001E-3</v>
      </c>
      <c r="H1129" s="535">
        <v>889.58</v>
      </c>
      <c r="I1129" s="536">
        <v>3.3E-3</v>
      </c>
      <c r="J1129" s="535">
        <v>828.27</v>
      </c>
      <c r="K1129" s="536">
        <v>4.5999999999999999E-3</v>
      </c>
      <c r="L1129" s="535">
        <v>881.73</v>
      </c>
      <c r="M1129" s="536">
        <v>0</v>
      </c>
      <c r="N1129" s="535">
        <v>810.71</v>
      </c>
      <c r="O1129" s="536">
        <v>4.7000000000000002E-3</v>
      </c>
      <c r="P1129" s="535">
        <v>870.08</v>
      </c>
      <c r="Q1129" s="536">
        <v>4.4000000000000003E-3</v>
      </c>
      <c r="R1129" s="535">
        <v>825.79</v>
      </c>
    </row>
    <row r="1130" spans="1:18" ht="12.75">
      <c r="A1130" s="145">
        <v>97903</v>
      </c>
      <c r="B1130" s="102" t="s">
        <v>22801</v>
      </c>
      <c r="C1130" s="145" t="s">
        <v>2</v>
      </c>
      <c r="D1130" s="535">
        <v>1010.46</v>
      </c>
      <c r="E1130" s="536">
        <v>4.7000000000000002E-3</v>
      </c>
      <c r="F1130" s="535">
        <v>787.61</v>
      </c>
      <c r="G1130" s="536">
        <v>4.8999999999999998E-3</v>
      </c>
      <c r="H1130" s="535">
        <v>913.16</v>
      </c>
      <c r="I1130" s="536">
        <v>2.6599999999999999E-2</v>
      </c>
      <c r="J1130" s="535">
        <v>855.87</v>
      </c>
      <c r="K1130" s="536">
        <v>4.4999999999999997E-3</v>
      </c>
      <c r="L1130" s="535">
        <v>907.75</v>
      </c>
      <c r="M1130" s="536">
        <v>0</v>
      </c>
      <c r="N1130" s="535">
        <v>838.67</v>
      </c>
      <c r="O1130" s="536">
        <v>4.5999999999999999E-3</v>
      </c>
      <c r="P1130" s="535">
        <v>899.65</v>
      </c>
      <c r="Q1130" s="536">
        <v>4.1999999999999997E-3</v>
      </c>
      <c r="R1130" s="535">
        <v>846.9</v>
      </c>
    </row>
    <row r="1131" spans="1:18" ht="12.75">
      <c r="A1131" s="145">
        <v>99257</v>
      </c>
      <c r="B1131" s="102" t="s">
        <v>22802</v>
      </c>
      <c r="C1131" s="145" t="s">
        <v>2</v>
      </c>
      <c r="D1131" s="535">
        <v>1164.53</v>
      </c>
      <c r="E1131" s="536">
        <v>1.18E-2</v>
      </c>
      <c r="F1131" s="535">
        <v>891.77</v>
      </c>
      <c r="G1131" s="536">
        <v>1.4E-2</v>
      </c>
      <c r="H1131" s="535">
        <v>1049.3800000000001</v>
      </c>
      <c r="I1131" s="536">
        <v>1.06E-2</v>
      </c>
      <c r="J1131" s="535">
        <v>992.21</v>
      </c>
      <c r="K1131" s="536">
        <v>1.26E-2</v>
      </c>
      <c r="L1131" s="535">
        <v>1036.04</v>
      </c>
      <c r="M1131" s="536">
        <v>7.9000000000000008E-3</v>
      </c>
      <c r="N1131" s="535">
        <v>950.53</v>
      </c>
      <c r="O1131" s="536">
        <v>1.3100000000000001E-2</v>
      </c>
      <c r="P1131" s="535">
        <v>1020.23</v>
      </c>
      <c r="Q1131" s="536">
        <v>1.2200000000000001E-2</v>
      </c>
      <c r="R1131" s="535">
        <v>958.66</v>
      </c>
    </row>
    <row r="1132" spans="1:18" ht="12.75">
      <c r="A1132" s="145">
        <v>97904</v>
      </c>
      <c r="B1132" s="102" t="s">
        <v>22803</v>
      </c>
      <c r="C1132" s="145" t="s">
        <v>2</v>
      </c>
      <c r="D1132" s="535">
        <v>1209.99</v>
      </c>
      <c r="E1132" s="536">
        <v>1.1299999999999999E-2</v>
      </c>
      <c r="F1132" s="535">
        <v>931.89</v>
      </c>
      <c r="G1132" s="536">
        <v>1.34E-2</v>
      </c>
      <c r="H1132" s="535">
        <v>1079.8800000000001</v>
      </c>
      <c r="I1132" s="536">
        <v>3.5900000000000001E-2</v>
      </c>
      <c r="J1132" s="535">
        <v>1027.9100000000001</v>
      </c>
      <c r="K1132" s="536">
        <v>1.21E-2</v>
      </c>
      <c r="L1132" s="535">
        <v>1069.68</v>
      </c>
      <c r="M1132" s="536">
        <v>7.7000000000000002E-3</v>
      </c>
      <c r="N1132" s="535">
        <v>986.7</v>
      </c>
      <c r="O1132" s="536">
        <v>1.26E-2</v>
      </c>
      <c r="P1132" s="535">
        <v>1058.47</v>
      </c>
      <c r="Q1132" s="536">
        <v>1.18E-2</v>
      </c>
      <c r="R1132" s="535">
        <v>985.97</v>
      </c>
    </row>
    <row r="1133" spans="1:18" ht="12.75">
      <c r="A1133" s="145">
        <v>99258</v>
      </c>
      <c r="B1133" s="102" t="s">
        <v>22804</v>
      </c>
      <c r="C1133" s="145" t="s">
        <v>2</v>
      </c>
      <c r="D1133" s="535">
        <v>310.29000000000002</v>
      </c>
      <c r="E1133" s="536">
        <v>3.5000000000000001E-3</v>
      </c>
      <c r="F1133" s="535">
        <v>227.65</v>
      </c>
      <c r="G1133" s="536">
        <v>3.5999999999999999E-3</v>
      </c>
      <c r="H1133" s="535">
        <v>280.33</v>
      </c>
      <c r="I1133" s="536">
        <v>4.0000000000000001E-3</v>
      </c>
      <c r="J1133" s="535">
        <v>256.64999999999998</v>
      </c>
      <c r="K1133" s="536">
        <v>3.2000000000000002E-3</v>
      </c>
      <c r="L1133" s="535">
        <v>264.89999999999998</v>
      </c>
      <c r="M1133" s="536">
        <v>0</v>
      </c>
      <c r="N1133" s="535">
        <v>255.05</v>
      </c>
      <c r="O1133" s="536">
        <v>3.2000000000000002E-3</v>
      </c>
      <c r="P1133" s="535">
        <v>268.95999999999998</v>
      </c>
      <c r="Q1133" s="536">
        <v>3.0999999999999999E-3</v>
      </c>
      <c r="R1133" s="535">
        <v>259.83</v>
      </c>
    </row>
    <row r="1134" spans="1:18" ht="12.75">
      <c r="A1134" s="145">
        <v>97905</v>
      </c>
      <c r="B1134" s="102" t="s">
        <v>22805</v>
      </c>
      <c r="C1134" s="145" t="s">
        <v>2</v>
      </c>
      <c r="D1134" s="535">
        <v>317.54000000000002</v>
      </c>
      <c r="E1134" s="536">
        <v>3.5000000000000001E-3</v>
      </c>
      <c r="F1134" s="535">
        <v>234.05</v>
      </c>
      <c r="G1134" s="536">
        <v>3.5000000000000001E-3</v>
      </c>
      <c r="H1134" s="535">
        <v>285.19</v>
      </c>
      <c r="I1134" s="536">
        <v>1.9400000000000001E-2</v>
      </c>
      <c r="J1134" s="535">
        <v>262.35000000000002</v>
      </c>
      <c r="K1134" s="536">
        <v>3.0999999999999999E-3</v>
      </c>
      <c r="L1134" s="535">
        <v>270.27</v>
      </c>
      <c r="M1134" s="536">
        <v>0</v>
      </c>
      <c r="N1134" s="535">
        <v>260.82</v>
      </c>
      <c r="O1134" s="536">
        <v>3.0999999999999999E-3</v>
      </c>
      <c r="P1134" s="535">
        <v>275.06</v>
      </c>
      <c r="Q1134" s="536">
        <v>3.0000000000000001E-3</v>
      </c>
      <c r="R1134" s="535">
        <v>264.18</v>
      </c>
    </row>
    <row r="1135" spans="1:18" ht="12.75">
      <c r="A1135" s="145">
        <v>99260</v>
      </c>
      <c r="B1135" s="102" t="s">
        <v>22806</v>
      </c>
      <c r="C1135" s="145" t="s">
        <v>2</v>
      </c>
      <c r="D1135" s="535">
        <v>579.98</v>
      </c>
      <c r="E1135" s="536">
        <v>5.1000000000000004E-3</v>
      </c>
      <c r="F1135" s="535">
        <v>421.16</v>
      </c>
      <c r="G1135" s="536">
        <v>5.7999999999999996E-3</v>
      </c>
      <c r="H1135" s="535">
        <v>520.47</v>
      </c>
      <c r="I1135" s="536">
        <v>3.5999999999999999E-3</v>
      </c>
      <c r="J1135" s="535">
        <v>478.48</v>
      </c>
      <c r="K1135" s="536">
        <v>5.1000000000000004E-3</v>
      </c>
      <c r="L1135" s="535">
        <v>490.08</v>
      </c>
      <c r="M1135" s="536">
        <v>0</v>
      </c>
      <c r="N1135" s="535">
        <v>471.67</v>
      </c>
      <c r="O1135" s="536">
        <v>5.1999999999999998E-3</v>
      </c>
      <c r="P1135" s="535">
        <v>498.29</v>
      </c>
      <c r="Q1135" s="536">
        <v>4.8999999999999998E-3</v>
      </c>
      <c r="R1135" s="535">
        <v>477.56</v>
      </c>
    </row>
    <row r="1136" spans="1:18" ht="12.75">
      <c r="A1136" s="145">
        <v>97906</v>
      </c>
      <c r="B1136" s="102" t="s">
        <v>22807</v>
      </c>
      <c r="C1136" s="145" t="s">
        <v>2</v>
      </c>
      <c r="D1136" s="535">
        <v>596.13</v>
      </c>
      <c r="E1136" s="536">
        <v>5.0000000000000001E-3</v>
      </c>
      <c r="F1136" s="535">
        <v>435.41</v>
      </c>
      <c r="G1136" s="536">
        <v>5.5999999999999999E-3</v>
      </c>
      <c r="H1136" s="535">
        <v>531.29999999999995</v>
      </c>
      <c r="I1136" s="536">
        <v>2.1899999999999999E-2</v>
      </c>
      <c r="J1136" s="535">
        <v>491.16</v>
      </c>
      <c r="K1136" s="536">
        <v>5.0000000000000001E-3</v>
      </c>
      <c r="L1136" s="535">
        <v>502.03</v>
      </c>
      <c r="M1136" s="536">
        <v>0</v>
      </c>
      <c r="N1136" s="535">
        <v>484.51</v>
      </c>
      <c r="O1136" s="536">
        <v>5.0000000000000001E-3</v>
      </c>
      <c r="P1136" s="535">
        <v>511.87</v>
      </c>
      <c r="Q1136" s="536">
        <v>4.7999999999999996E-3</v>
      </c>
      <c r="R1136" s="535">
        <v>487.26</v>
      </c>
    </row>
    <row r="1137" spans="1:18" ht="12.75">
      <c r="A1137" s="145">
        <v>99262</v>
      </c>
      <c r="B1137" s="102" t="s">
        <v>22808</v>
      </c>
      <c r="C1137" s="145" t="s">
        <v>2</v>
      </c>
      <c r="D1137" s="535">
        <v>827.33</v>
      </c>
      <c r="E1137" s="536">
        <v>5.5999999999999999E-3</v>
      </c>
      <c r="F1137" s="535">
        <v>600.59</v>
      </c>
      <c r="G1137" s="536">
        <v>6.4000000000000003E-3</v>
      </c>
      <c r="H1137" s="535">
        <v>743.29</v>
      </c>
      <c r="I1137" s="536">
        <v>3.8999999999999998E-3</v>
      </c>
      <c r="J1137" s="535">
        <v>684.6</v>
      </c>
      <c r="K1137" s="536">
        <v>5.5999999999999999E-3</v>
      </c>
      <c r="L1137" s="535">
        <v>700.54</v>
      </c>
      <c r="M1137" s="536">
        <v>0</v>
      </c>
      <c r="N1137" s="535">
        <v>670.56</v>
      </c>
      <c r="O1137" s="536">
        <v>5.7000000000000002E-3</v>
      </c>
      <c r="P1137" s="535">
        <v>707.94</v>
      </c>
      <c r="Q1137" s="536">
        <v>5.4000000000000003E-3</v>
      </c>
      <c r="R1137" s="535">
        <v>679.01</v>
      </c>
    </row>
    <row r="1138" spans="1:18" ht="12.75">
      <c r="A1138" s="145">
        <v>97907</v>
      </c>
      <c r="B1138" s="102" t="s">
        <v>22809</v>
      </c>
      <c r="C1138" s="145" t="s">
        <v>2</v>
      </c>
      <c r="D1138" s="535">
        <v>850.37</v>
      </c>
      <c r="E1138" s="536">
        <v>5.4999999999999997E-3</v>
      </c>
      <c r="F1138" s="535">
        <v>620.91999999999996</v>
      </c>
      <c r="G1138" s="536">
        <v>6.1999999999999998E-3</v>
      </c>
      <c r="H1138" s="535">
        <v>758.75</v>
      </c>
      <c r="I1138" s="536">
        <v>2.2200000000000001E-2</v>
      </c>
      <c r="J1138" s="535">
        <v>702.69</v>
      </c>
      <c r="K1138" s="536">
        <v>5.4000000000000003E-3</v>
      </c>
      <c r="L1138" s="535">
        <v>717.59</v>
      </c>
      <c r="M1138" s="536">
        <v>0</v>
      </c>
      <c r="N1138" s="535">
        <v>688.89</v>
      </c>
      <c r="O1138" s="536">
        <v>5.4999999999999997E-3</v>
      </c>
      <c r="P1138" s="535">
        <v>727.33</v>
      </c>
      <c r="Q1138" s="536">
        <v>5.3E-3</v>
      </c>
      <c r="R1138" s="535">
        <v>692.85</v>
      </c>
    </row>
    <row r="1139" spans="1:18" ht="12.75">
      <c r="A1139" s="145">
        <v>99264</v>
      </c>
      <c r="B1139" s="102" t="s">
        <v>22810</v>
      </c>
      <c r="C1139" s="145" t="s">
        <v>2</v>
      </c>
      <c r="D1139" s="535">
        <v>989.43</v>
      </c>
      <c r="E1139" s="536">
        <v>1.37E-2</v>
      </c>
      <c r="F1139" s="535">
        <v>707.19</v>
      </c>
      <c r="G1139" s="536">
        <v>1.7600000000000001E-2</v>
      </c>
      <c r="H1139" s="535">
        <v>876.27</v>
      </c>
      <c r="I1139" s="536">
        <v>1.26E-2</v>
      </c>
      <c r="J1139" s="535">
        <v>822.21</v>
      </c>
      <c r="K1139" s="536">
        <v>1.52E-2</v>
      </c>
      <c r="L1139" s="535">
        <v>821.65</v>
      </c>
      <c r="M1139" s="536">
        <v>0.01</v>
      </c>
      <c r="N1139" s="535">
        <v>784.68</v>
      </c>
      <c r="O1139" s="536">
        <v>1.5900000000000001E-2</v>
      </c>
      <c r="P1139" s="535">
        <v>828.38</v>
      </c>
      <c r="Q1139" s="536">
        <v>1.5100000000000001E-2</v>
      </c>
      <c r="R1139" s="535">
        <v>784.98</v>
      </c>
    </row>
    <row r="1140" spans="1:18" ht="12.75">
      <c r="A1140" s="145">
        <v>97908</v>
      </c>
      <c r="B1140" s="102" t="s">
        <v>22811</v>
      </c>
      <c r="C1140" s="145" t="s">
        <v>2</v>
      </c>
      <c r="D1140" s="535">
        <v>1020.57</v>
      </c>
      <c r="E1140" s="536">
        <v>1.3299999999999999E-2</v>
      </c>
      <c r="F1140" s="535">
        <v>734.67</v>
      </c>
      <c r="G1140" s="536">
        <v>1.7000000000000001E-2</v>
      </c>
      <c r="H1140" s="535">
        <v>897.16</v>
      </c>
      <c r="I1140" s="536">
        <v>3.3399999999999999E-2</v>
      </c>
      <c r="J1140" s="535">
        <v>846.66</v>
      </c>
      <c r="K1140" s="536">
        <v>1.47E-2</v>
      </c>
      <c r="L1140" s="535">
        <v>844.69</v>
      </c>
      <c r="M1140" s="536">
        <v>9.7000000000000003E-3</v>
      </c>
      <c r="N1140" s="535">
        <v>809.45</v>
      </c>
      <c r="O1140" s="536">
        <v>1.54E-2</v>
      </c>
      <c r="P1140" s="535">
        <v>854.57</v>
      </c>
      <c r="Q1140" s="536">
        <v>1.46E-2</v>
      </c>
      <c r="R1140" s="535">
        <v>803.68</v>
      </c>
    </row>
    <row r="1141" spans="1:18" ht="12.75">
      <c r="A1141" s="145">
        <v>97895</v>
      </c>
      <c r="B1141" s="102" t="s">
        <v>22812</v>
      </c>
      <c r="C1141" s="145" t="s">
        <v>2</v>
      </c>
      <c r="D1141" s="535">
        <v>189.43</v>
      </c>
      <c r="E1141" s="536">
        <v>0.96220000000000006</v>
      </c>
      <c r="F1141" s="535">
        <v>133.94</v>
      </c>
      <c r="G1141" s="536">
        <v>0</v>
      </c>
      <c r="H1141" s="535">
        <v>188.52</v>
      </c>
      <c r="I1141" s="536">
        <v>0.96679999999999999</v>
      </c>
      <c r="J1141" s="535">
        <v>188.45</v>
      </c>
      <c r="K1141" s="536">
        <v>0.96719999999999995</v>
      </c>
      <c r="L1141" s="535">
        <v>193.43</v>
      </c>
      <c r="M1141" s="536">
        <v>0</v>
      </c>
      <c r="N1141" s="535">
        <v>188.81</v>
      </c>
      <c r="O1141" s="536">
        <v>0.96540000000000004</v>
      </c>
      <c r="P1141" s="535">
        <v>200.72</v>
      </c>
      <c r="Q1141" s="536">
        <v>0</v>
      </c>
      <c r="R1141" s="535">
        <v>188.23</v>
      </c>
    </row>
    <row r="1142" spans="1:18" ht="12.75">
      <c r="A1142" s="145">
        <v>97896</v>
      </c>
      <c r="B1142" s="102" t="s">
        <v>22813</v>
      </c>
      <c r="C1142" s="145" t="s">
        <v>2</v>
      </c>
      <c r="D1142" s="535">
        <v>351.07</v>
      </c>
      <c r="E1142" s="536">
        <v>0.96089999999999998</v>
      </c>
      <c r="F1142" s="535">
        <v>248.77</v>
      </c>
      <c r="G1142" s="536">
        <v>9.4999999999999998E-3</v>
      </c>
      <c r="H1142" s="535">
        <v>350.21</v>
      </c>
      <c r="I1142" s="536">
        <v>0.95650000000000002</v>
      </c>
      <c r="J1142" s="535">
        <v>348.91</v>
      </c>
      <c r="K1142" s="536">
        <v>0.96689999999999998</v>
      </c>
      <c r="L1142" s="535">
        <v>358.83</v>
      </c>
      <c r="M1142" s="536">
        <v>0</v>
      </c>
      <c r="N1142" s="535">
        <v>349.89</v>
      </c>
      <c r="O1142" s="536">
        <v>0.96419999999999995</v>
      </c>
      <c r="P1142" s="535">
        <v>371.02</v>
      </c>
      <c r="Q1142" s="536">
        <v>6.4000000000000003E-3</v>
      </c>
      <c r="R1142" s="535">
        <v>349.32</v>
      </c>
    </row>
    <row r="1143" spans="1:18" ht="12.75">
      <c r="A1143" s="145">
        <v>97897</v>
      </c>
      <c r="B1143" s="102" t="s">
        <v>22814</v>
      </c>
      <c r="C1143" s="145" t="s">
        <v>2</v>
      </c>
      <c r="D1143" s="535">
        <v>456.76</v>
      </c>
      <c r="E1143" s="536">
        <v>0.94450000000000001</v>
      </c>
      <c r="F1143" s="535">
        <v>324.89</v>
      </c>
      <c r="G1143" s="536">
        <v>1.78E-2</v>
      </c>
      <c r="H1143" s="535">
        <v>455.66</v>
      </c>
      <c r="I1143" s="536">
        <v>0.93410000000000004</v>
      </c>
      <c r="J1143" s="535">
        <v>452.62</v>
      </c>
      <c r="K1143" s="536">
        <v>0.95320000000000005</v>
      </c>
      <c r="L1143" s="535">
        <v>466.79</v>
      </c>
      <c r="M1143" s="536">
        <v>0</v>
      </c>
      <c r="N1143" s="535">
        <v>454.57</v>
      </c>
      <c r="O1143" s="536">
        <v>0.94910000000000005</v>
      </c>
      <c r="P1143" s="535">
        <v>481.67</v>
      </c>
      <c r="Q1143" s="536">
        <v>1.2E-2</v>
      </c>
      <c r="R1143" s="535">
        <v>453.66</v>
      </c>
    </row>
    <row r="1144" spans="1:18" ht="12.75">
      <c r="A1144" s="145">
        <v>97898</v>
      </c>
      <c r="B1144" s="102" t="s">
        <v>22815</v>
      </c>
      <c r="C1144" s="145" t="s">
        <v>2</v>
      </c>
      <c r="D1144" s="535">
        <v>918.8</v>
      </c>
      <c r="E1144" s="536">
        <v>0.76119999999999999</v>
      </c>
      <c r="F1144" s="535">
        <v>662.36</v>
      </c>
      <c r="G1144" s="536">
        <v>1.7299999999999999E-2</v>
      </c>
      <c r="H1144" s="535">
        <v>904.56</v>
      </c>
      <c r="I1144" s="536">
        <v>0.76239999999999997</v>
      </c>
      <c r="J1144" s="535">
        <v>885.37</v>
      </c>
      <c r="K1144" s="536">
        <v>0.78969999999999996</v>
      </c>
      <c r="L1144" s="535">
        <v>911.68</v>
      </c>
      <c r="M1144" s="536">
        <v>0</v>
      </c>
      <c r="N1144" s="535">
        <v>881.46</v>
      </c>
      <c r="O1144" s="536">
        <v>0.79320000000000002</v>
      </c>
      <c r="P1144" s="535">
        <v>931.65</v>
      </c>
      <c r="Q1144" s="536">
        <v>1.23E-2</v>
      </c>
      <c r="R1144" s="535">
        <v>887.73</v>
      </c>
    </row>
    <row r="1145" spans="1:18" ht="12.75">
      <c r="A1145" s="145">
        <v>97899</v>
      </c>
      <c r="B1145" s="102" t="s">
        <v>22816</v>
      </c>
      <c r="C1145" s="145" t="s">
        <v>2</v>
      </c>
      <c r="D1145" s="535">
        <v>0</v>
      </c>
      <c r="E1145" s="536"/>
      <c r="F1145" s="535">
        <v>0</v>
      </c>
      <c r="G1145" s="536"/>
      <c r="H1145" s="535">
        <v>0</v>
      </c>
      <c r="I1145" s="536"/>
      <c r="J1145" s="535">
        <v>0</v>
      </c>
      <c r="K1145" s="536"/>
      <c r="L1145" s="535">
        <v>0</v>
      </c>
      <c r="M1145" s="536"/>
      <c r="N1145" s="535">
        <v>0</v>
      </c>
      <c r="O1145" s="536"/>
      <c r="P1145" s="535">
        <v>0</v>
      </c>
      <c r="Q1145" s="536"/>
      <c r="R1145" s="535">
        <v>0</v>
      </c>
    </row>
    <row r="1146" spans="1:18" ht="12.75">
      <c r="A1146" s="145">
        <v>101795</v>
      </c>
      <c r="B1146" s="102" t="s">
        <v>22817</v>
      </c>
      <c r="C1146" s="145" t="s">
        <v>2</v>
      </c>
      <c r="D1146" s="535">
        <v>804.01</v>
      </c>
      <c r="E1146" s="536">
        <v>8.6999999999999994E-3</v>
      </c>
      <c r="F1146" s="535">
        <v>564.86</v>
      </c>
      <c r="G1146" s="536">
        <v>1.1299999999999999E-2</v>
      </c>
      <c r="H1146" s="535">
        <v>702.5</v>
      </c>
      <c r="I1146" s="536">
        <v>3.0999999999999999E-3</v>
      </c>
      <c r="J1146" s="535">
        <v>658.76</v>
      </c>
      <c r="K1146" s="536">
        <v>9.7000000000000003E-3</v>
      </c>
      <c r="L1146" s="535">
        <v>641.27</v>
      </c>
      <c r="M1146" s="536">
        <v>0</v>
      </c>
      <c r="N1146" s="535">
        <v>630.25</v>
      </c>
      <c r="O1146" s="536">
        <v>1.01E-2</v>
      </c>
      <c r="P1146" s="535">
        <v>669.03</v>
      </c>
      <c r="Q1146" s="536">
        <v>9.4999999999999998E-3</v>
      </c>
      <c r="R1146" s="535">
        <v>634.49</v>
      </c>
    </row>
    <row r="1147" spans="1:18" ht="12.75">
      <c r="A1147" s="145">
        <v>101796</v>
      </c>
      <c r="B1147" s="102" t="s">
        <v>22818</v>
      </c>
      <c r="C1147" s="145" t="s">
        <v>2</v>
      </c>
      <c r="D1147" s="535">
        <v>0</v>
      </c>
      <c r="E1147" s="536"/>
      <c r="F1147" s="535">
        <v>0</v>
      </c>
      <c r="G1147" s="536"/>
      <c r="H1147" s="535">
        <v>0</v>
      </c>
      <c r="I1147" s="536"/>
      <c r="J1147" s="535">
        <v>0</v>
      </c>
      <c r="K1147" s="536"/>
      <c r="L1147" s="535">
        <v>0</v>
      </c>
      <c r="M1147" s="536"/>
      <c r="N1147" s="535">
        <v>0</v>
      </c>
      <c r="O1147" s="536"/>
      <c r="P1147" s="535">
        <v>0</v>
      </c>
      <c r="Q1147" s="536"/>
      <c r="R1147" s="535">
        <v>0</v>
      </c>
    </row>
    <row r="1148" spans="1:18" ht="12.75">
      <c r="A1148" s="145">
        <v>101797</v>
      </c>
      <c r="B1148" s="102" t="s">
        <v>22819</v>
      </c>
      <c r="C1148" s="145" t="s">
        <v>2</v>
      </c>
      <c r="D1148" s="535">
        <v>0</v>
      </c>
      <c r="E1148" s="536"/>
      <c r="F1148" s="535">
        <v>0</v>
      </c>
      <c r="G1148" s="536"/>
      <c r="H1148" s="535">
        <v>0</v>
      </c>
      <c r="I1148" s="536"/>
      <c r="J1148" s="535">
        <v>0</v>
      </c>
      <c r="K1148" s="536"/>
      <c r="L1148" s="535">
        <v>0</v>
      </c>
      <c r="M1148" s="536"/>
      <c r="N1148" s="535">
        <v>0</v>
      </c>
      <c r="O1148" s="536"/>
      <c r="P1148" s="535">
        <v>0</v>
      </c>
      <c r="Q1148" s="536"/>
      <c r="R1148" s="535">
        <v>0</v>
      </c>
    </row>
    <row r="1149" spans="1:18" ht="12.75">
      <c r="A1149" s="145">
        <v>101802</v>
      </c>
      <c r="B1149" s="102" t="s">
        <v>22820</v>
      </c>
      <c r="C1149" s="145" t="s">
        <v>2</v>
      </c>
      <c r="D1149" s="535">
        <v>2377.9899999999998</v>
      </c>
      <c r="E1149" s="536">
        <v>1.15E-2</v>
      </c>
      <c r="F1149" s="535">
        <v>1653.69</v>
      </c>
      <c r="G1149" s="536">
        <v>1.54E-2</v>
      </c>
      <c r="H1149" s="535">
        <v>2055.44</v>
      </c>
      <c r="I1149" s="536">
        <v>8.9999999999999993E-3</v>
      </c>
      <c r="J1149" s="535">
        <v>1939.42</v>
      </c>
      <c r="K1149" s="536">
        <v>1.3100000000000001E-2</v>
      </c>
      <c r="L1149" s="535">
        <v>1866.39</v>
      </c>
      <c r="M1149" s="536">
        <v>7.3000000000000001E-3</v>
      </c>
      <c r="N1149" s="535">
        <v>1848.41</v>
      </c>
      <c r="O1149" s="536">
        <v>1.37E-2</v>
      </c>
      <c r="P1149" s="535">
        <v>1967.29</v>
      </c>
      <c r="Q1149" s="536">
        <v>1.29E-2</v>
      </c>
      <c r="R1149" s="535">
        <v>1842.75</v>
      </c>
    </row>
    <row r="1150" spans="1:18" ht="12.75">
      <c r="A1150" s="145">
        <v>101803</v>
      </c>
      <c r="B1150" s="102" t="s">
        <v>22821</v>
      </c>
      <c r="C1150" s="145" t="s">
        <v>2</v>
      </c>
      <c r="D1150" s="535">
        <v>1490.63</v>
      </c>
      <c r="E1150" s="536">
        <v>5.4999999999999997E-3</v>
      </c>
      <c r="F1150" s="535">
        <v>1061.45</v>
      </c>
      <c r="G1150" s="536">
        <v>6.7999999999999996E-3</v>
      </c>
      <c r="H1150" s="535">
        <v>1299.55</v>
      </c>
      <c r="I1150" s="536">
        <v>2.1899999999999999E-2</v>
      </c>
      <c r="J1150" s="535">
        <v>1214.96</v>
      </c>
      <c r="K1150" s="536">
        <v>5.8999999999999999E-3</v>
      </c>
      <c r="L1150" s="535">
        <v>1198.21</v>
      </c>
      <c r="M1150" s="536">
        <v>0</v>
      </c>
      <c r="N1150" s="535">
        <v>1181.8399999999999</v>
      </c>
      <c r="O1150" s="536">
        <v>6.1000000000000004E-3</v>
      </c>
      <c r="P1150" s="535">
        <v>1255.25</v>
      </c>
      <c r="Q1150" s="536">
        <v>5.7000000000000002E-3</v>
      </c>
      <c r="R1150" s="535">
        <v>1181.52</v>
      </c>
    </row>
    <row r="1151" spans="1:18" ht="12.75">
      <c r="A1151" s="145">
        <v>101804</v>
      </c>
      <c r="B1151" s="102" t="s">
        <v>22822</v>
      </c>
      <c r="C1151" s="145" t="s">
        <v>2</v>
      </c>
      <c r="D1151" s="535">
        <v>1892</v>
      </c>
      <c r="E1151" s="536">
        <v>1.09E-2</v>
      </c>
      <c r="F1151" s="535">
        <v>1338.48</v>
      </c>
      <c r="G1151" s="536">
        <v>1.43E-2</v>
      </c>
      <c r="H1151" s="535">
        <v>1637.61</v>
      </c>
      <c r="I1151" s="536">
        <v>2.8500000000000001E-2</v>
      </c>
      <c r="J1151" s="535">
        <v>1546.32</v>
      </c>
      <c r="K1151" s="536">
        <v>1.24E-2</v>
      </c>
      <c r="L1151" s="535">
        <v>1505.92</v>
      </c>
      <c r="M1151" s="536">
        <v>6.3E-3</v>
      </c>
      <c r="N1151" s="535">
        <v>1483.46</v>
      </c>
      <c r="O1151" s="536">
        <v>1.29E-2</v>
      </c>
      <c r="P1151" s="535">
        <v>1575.33</v>
      </c>
      <c r="Q1151" s="536">
        <v>1.21E-2</v>
      </c>
      <c r="R1151" s="535">
        <v>1473.32</v>
      </c>
    </row>
    <row r="1152" spans="1:18" ht="12.75">
      <c r="A1152" s="145">
        <v>101805</v>
      </c>
      <c r="B1152" s="102" t="s">
        <v>22823</v>
      </c>
      <c r="C1152" s="145" t="s">
        <v>2</v>
      </c>
      <c r="D1152" s="535">
        <v>2410.16</v>
      </c>
      <c r="E1152" s="536">
        <v>1.1599999999999999E-2</v>
      </c>
      <c r="F1152" s="535">
        <v>1706.72</v>
      </c>
      <c r="G1152" s="536">
        <v>1.52E-2</v>
      </c>
      <c r="H1152" s="535">
        <v>2088.1</v>
      </c>
      <c r="I1152" s="536">
        <v>2.9700000000000001E-2</v>
      </c>
      <c r="J1152" s="535">
        <v>1974.81</v>
      </c>
      <c r="K1152" s="536">
        <v>1.32E-2</v>
      </c>
      <c r="L1152" s="535">
        <v>1923.38</v>
      </c>
      <c r="M1152" s="536">
        <v>7.1000000000000004E-3</v>
      </c>
      <c r="N1152" s="535">
        <v>1886.98</v>
      </c>
      <c r="O1152" s="536">
        <v>1.38E-2</v>
      </c>
      <c r="P1152" s="535">
        <v>2002.28</v>
      </c>
      <c r="Q1152" s="536">
        <v>1.2999999999999999E-2</v>
      </c>
      <c r="R1152" s="535">
        <v>1873.45</v>
      </c>
    </row>
    <row r="1153" spans="1:18" ht="12.75">
      <c r="A1153" s="145">
        <v>98115</v>
      </c>
      <c r="B1153" s="102" t="s">
        <v>22824</v>
      </c>
      <c r="C1153" s="145" t="s">
        <v>2</v>
      </c>
      <c r="D1153" s="535">
        <v>128.05000000000001</v>
      </c>
      <c r="E1153" s="536">
        <v>9.7000000000000003E-3</v>
      </c>
      <c r="F1153" s="535">
        <v>97.76</v>
      </c>
      <c r="G1153" s="536">
        <v>1.14E-2</v>
      </c>
      <c r="H1153" s="535">
        <v>119.54</v>
      </c>
      <c r="I1153" s="536">
        <v>1.0500000000000001E-2</v>
      </c>
      <c r="J1153" s="535">
        <v>108.95</v>
      </c>
      <c r="K1153" s="536">
        <v>1.0200000000000001E-2</v>
      </c>
      <c r="L1153" s="535">
        <v>112.3</v>
      </c>
      <c r="M1153" s="536">
        <v>0</v>
      </c>
      <c r="N1153" s="535">
        <v>104.86</v>
      </c>
      <c r="O1153" s="536">
        <v>1.06E-2</v>
      </c>
      <c r="P1153" s="535">
        <v>109.75</v>
      </c>
      <c r="Q1153" s="536">
        <v>1.01E-2</v>
      </c>
      <c r="R1153" s="535">
        <v>110.37</v>
      </c>
    </row>
    <row r="1154" spans="1:18" ht="12.75">
      <c r="A1154" s="145">
        <v>98114</v>
      </c>
      <c r="B1154" s="102" t="s">
        <v>22825</v>
      </c>
      <c r="C1154" s="145" t="s">
        <v>2</v>
      </c>
      <c r="D1154" s="535">
        <v>544.5</v>
      </c>
      <c r="E1154" s="536">
        <v>0.84919999999999995</v>
      </c>
      <c r="F1154" s="535">
        <v>525.53</v>
      </c>
      <c r="G1154" s="536">
        <v>0.87970000000000004</v>
      </c>
      <c r="H1154" s="535">
        <v>541.64</v>
      </c>
      <c r="I1154" s="536">
        <v>0.85370000000000001</v>
      </c>
      <c r="J1154" s="535">
        <v>530.72</v>
      </c>
      <c r="K1154" s="536">
        <v>0.87109999999999999</v>
      </c>
      <c r="L1154" s="535">
        <v>825.42</v>
      </c>
      <c r="M1154" s="536">
        <v>0</v>
      </c>
      <c r="N1154" s="535">
        <v>533.16999999999996</v>
      </c>
      <c r="O1154" s="536">
        <v>0.86709999999999998</v>
      </c>
      <c r="P1154" s="535">
        <v>538.09</v>
      </c>
      <c r="Q1154" s="536">
        <v>0.85919999999999996</v>
      </c>
      <c r="R1154" s="535">
        <v>536.6</v>
      </c>
    </row>
    <row r="1155" spans="1:18" ht="12.75">
      <c r="A1155" s="145">
        <v>98112</v>
      </c>
      <c r="B1155" s="102" t="s">
        <v>22826</v>
      </c>
      <c r="C1155" s="145" t="s">
        <v>2</v>
      </c>
      <c r="D1155" s="535">
        <v>109.88</v>
      </c>
      <c r="E1155" s="536">
        <v>0</v>
      </c>
      <c r="F1155" s="535">
        <v>93.41</v>
      </c>
      <c r="G1155" s="536">
        <v>0</v>
      </c>
      <c r="H1155" s="535">
        <v>86.47</v>
      </c>
      <c r="I1155" s="536">
        <v>0</v>
      </c>
      <c r="J1155" s="535">
        <v>81.7</v>
      </c>
      <c r="K1155" s="536">
        <v>0</v>
      </c>
      <c r="L1155" s="535">
        <v>92.46</v>
      </c>
      <c r="M1155" s="536">
        <v>0</v>
      </c>
      <c r="N1155" s="535">
        <v>98.51</v>
      </c>
      <c r="O1155" s="536">
        <v>0</v>
      </c>
      <c r="P1155" s="535">
        <v>105.04</v>
      </c>
      <c r="Q1155" s="536">
        <v>0</v>
      </c>
      <c r="R1155" s="535">
        <v>126.61</v>
      </c>
    </row>
    <row r="1156" spans="1:18" ht="12.75">
      <c r="A1156" s="145">
        <v>100128</v>
      </c>
      <c r="B1156" s="102" t="s">
        <v>22827</v>
      </c>
      <c r="C1156" s="145" t="s">
        <v>2</v>
      </c>
      <c r="D1156" s="535">
        <v>1796.08</v>
      </c>
      <c r="E1156" s="536">
        <v>0</v>
      </c>
      <c r="F1156" s="535">
        <v>1534.43</v>
      </c>
      <c r="G1156" s="536">
        <v>0</v>
      </c>
      <c r="H1156" s="535">
        <v>1295.03</v>
      </c>
      <c r="I1156" s="536">
        <v>0</v>
      </c>
      <c r="J1156" s="535">
        <v>1284.46</v>
      </c>
      <c r="K1156" s="536">
        <v>0</v>
      </c>
      <c r="L1156" s="535">
        <v>1411.21</v>
      </c>
      <c r="M1156" s="536">
        <v>0</v>
      </c>
      <c r="N1156" s="535">
        <v>1579.06</v>
      </c>
      <c r="O1156" s="536">
        <v>0</v>
      </c>
      <c r="P1156" s="535">
        <v>1670.71</v>
      </c>
      <c r="Q1156" s="536">
        <v>0</v>
      </c>
      <c r="R1156" s="535">
        <v>2166.42</v>
      </c>
    </row>
    <row r="1157" spans="1:18" ht="12.75">
      <c r="A1157" s="145">
        <v>102623</v>
      </c>
      <c r="B1157" s="102" t="s">
        <v>22828</v>
      </c>
      <c r="C1157" s="145" t="s">
        <v>2</v>
      </c>
      <c r="D1157" s="535">
        <v>819.46</v>
      </c>
      <c r="E1157" s="536">
        <v>0</v>
      </c>
      <c r="F1157" s="535">
        <v>819.38</v>
      </c>
      <c r="G1157" s="536">
        <v>0</v>
      </c>
      <c r="H1157" s="535">
        <v>899.08</v>
      </c>
      <c r="I1157" s="536">
        <v>0</v>
      </c>
      <c r="J1157" s="535">
        <v>793.96</v>
      </c>
      <c r="K1157" s="536">
        <v>0</v>
      </c>
      <c r="L1157" s="535">
        <v>781.7</v>
      </c>
      <c r="M1157" s="536">
        <v>0</v>
      </c>
      <c r="N1157" s="535">
        <v>848.56</v>
      </c>
      <c r="O1157" s="536">
        <v>0</v>
      </c>
      <c r="P1157" s="535">
        <v>939.09</v>
      </c>
      <c r="Q1157" s="536">
        <v>0</v>
      </c>
      <c r="R1157" s="535">
        <v>917.72</v>
      </c>
    </row>
    <row r="1158" spans="1:18" ht="12.75">
      <c r="A1158" s="145">
        <v>102607</v>
      </c>
      <c r="B1158" s="102" t="s">
        <v>22829</v>
      </c>
      <c r="C1158" s="145" t="s">
        <v>2</v>
      </c>
      <c r="D1158" s="535">
        <v>436.5</v>
      </c>
      <c r="E1158" s="536">
        <v>0</v>
      </c>
      <c r="F1158" s="535">
        <v>488.02</v>
      </c>
      <c r="G1158" s="536">
        <v>0</v>
      </c>
      <c r="H1158" s="535">
        <v>473.58</v>
      </c>
      <c r="I1158" s="536">
        <v>0</v>
      </c>
      <c r="J1158" s="535">
        <v>449.07</v>
      </c>
      <c r="K1158" s="536">
        <v>0</v>
      </c>
      <c r="L1158" s="535">
        <v>438.11</v>
      </c>
      <c r="M1158" s="536">
        <v>0</v>
      </c>
      <c r="N1158" s="535">
        <v>506.15</v>
      </c>
      <c r="O1158" s="536">
        <v>0</v>
      </c>
      <c r="P1158" s="535">
        <v>507.49</v>
      </c>
      <c r="Q1158" s="536">
        <v>0</v>
      </c>
      <c r="R1158" s="535">
        <v>466.19</v>
      </c>
    </row>
    <row r="1159" spans="1:18" ht="12.75">
      <c r="A1159" s="145">
        <v>102608</v>
      </c>
      <c r="B1159" s="102" t="s">
        <v>22830</v>
      </c>
      <c r="C1159" s="145" t="s">
        <v>2</v>
      </c>
      <c r="D1159" s="535">
        <v>999.21</v>
      </c>
      <c r="E1159" s="536">
        <v>0</v>
      </c>
      <c r="F1159" s="535">
        <v>1118.57</v>
      </c>
      <c r="G1159" s="536">
        <v>0</v>
      </c>
      <c r="H1159" s="535">
        <v>1084.48</v>
      </c>
      <c r="I1159" s="536">
        <v>0</v>
      </c>
      <c r="J1159" s="535">
        <v>1029.6099999999999</v>
      </c>
      <c r="K1159" s="536">
        <v>0</v>
      </c>
      <c r="L1159" s="535">
        <v>1002.76</v>
      </c>
      <c r="M1159" s="536">
        <v>0</v>
      </c>
      <c r="N1159" s="535">
        <v>1160.32</v>
      </c>
      <c r="O1159" s="536">
        <v>0</v>
      </c>
      <c r="P1159" s="535">
        <v>1162.94</v>
      </c>
      <c r="Q1159" s="536">
        <v>0</v>
      </c>
      <c r="R1159" s="535">
        <v>1067.31</v>
      </c>
    </row>
    <row r="1160" spans="1:18" ht="12.75">
      <c r="A1160" s="145">
        <v>102609</v>
      </c>
      <c r="B1160" s="102" t="s">
        <v>22831</v>
      </c>
      <c r="C1160" s="145" t="s">
        <v>2</v>
      </c>
      <c r="D1160" s="535">
        <v>1135.75</v>
      </c>
      <c r="E1160" s="536">
        <v>0</v>
      </c>
      <c r="F1160" s="535">
        <v>1271.03</v>
      </c>
      <c r="G1160" s="536">
        <v>0</v>
      </c>
      <c r="H1160" s="535">
        <v>1232.55</v>
      </c>
      <c r="I1160" s="536">
        <v>0</v>
      </c>
      <c r="J1160" s="535">
        <v>1169.8399999999999</v>
      </c>
      <c r="K1160" s="536">
        <v>0</v>
      </c>
      <c r="L1160" s="535">
        <v>1139.81</v>
      </c>
      <c r="M1160" s="536">
        <v>0</v>
      </c>
      <c r="N1160" s="535">
        <v>1318.42</v>
      </c>
      <c r="O1160" s="536">
        <v>0</v>
      </c>
      <c r="P1160" s="535">
        <v>1321.51</v>
      </c>
      <c r="Q1160" s="536">
        <v>0</v>
      </c>
      <c r="R1160" s="535">
        <v>1213.1099999999999</v>
      </c>
    </row>
    <row r="1161" spans="1:18" ht="12.75">
      <c r="A1161" s="145">
        <v>102610</v>
      </c>
      <c r="B1161" s="102" t="s">
        <v>22832</v>
      </c>
      <c r="C1161" s="145" t="s">
        <v>2</v>
      </c>
      <c r="D1161" s="535">
        <v>1950.85</v>
      </c>
      <c r="E1161" s="536">
        <v>0</v>
      </c>
      <c r="F1161" s="535">
        <v>2184.48</v>
      </c>
      <c r="G1161" s="536">
        <v>0</v>
      </c>
      <c r="H1161" s="535">
        <v>2117.4899999999998</v>
      </c>
      <c r="I1161" s="536">
        <v>0</v>
      </c>
      <c r="J1161" s="535">
        <v>2010.85</v>
      </c>
      <c r="K1161" s="536">
        <v>0</v>
      </c>
      <c r="L1161" s="535">
        <v>1957.75</v>
      </c>
      <c r="M1161" s="536">
        <v>0</v>
      </c>
      <c r="N1161" s="535">
        <v>2266.06</v>
      </c>
      <c r="O1161" s="536">
        <v>0</v>
      </c>
      <c r="P1161" s="535">
        <v>2271</v>
      </c>
      <c r="Q1161" s="536">
        <v>0</v>
      </c>
      <c r="R1161" s="535">
        <v>2083.87</v>
      </c>
    </row>
    <row r="1162" spans="1:18" ht="12.75">
      <c r="A1162" s="145">
        <v>102622</v>
      </c>
      <c r="B1162" s="102" t="s">
        <v>22833</v>
      </c>
      <c r="C1162" s="145" t="s">
        <v>2</v>
      </c>
      <c r="D1162" s="535">
        <v>593.67999999999995</v>
      </c>
      <c r="E1162" s="536">
        <v>0</v>
      </c>
      <c r="F1162" s="535">
        <v>579.57000000000005</v>
      </c>
      <c r="G1162" s="536">
        <v>0</v>
      </c>
      <c r="H1162" s="535">
        <v>655.01</v>
      </c>
      <c r="I1162" s="536">
        <v>0</v>
      </c>
      <c r="J1162" s="535">
        <v>570.16</v>
      </c>
      <c r="K1162" s="536">
        <v>0</v>
      </c>
      <c r="L1162" s="535">
        <v>563.05999999999995</v>
      </c>
      <c r="M1162" s="536">
        <v>0</v>
      </c>
      <c r="N1162" s="535">
        <v>600.30999999999995</v>
      </c>
      <c r="O1162" s="536">
        <v>0</v>
      </c>
      <c r="P1162" s="535">
        <v>683.08</v>
      </c>
      <c r="Q1162" s="536">
        <v>0</v>
      </c>
      <c r="R1162" s="535">
        <v>669.52</v>
      </c>
    </row>
    <row r="1163" spans="1:18" ht="12.75">
      <c r="A1163" s="145">
        <v>102605</v>
      </c>
      <c r="B1163" s="102" t="s">
        <v>22834</v>
      </c>
      <c r="C1163" s="145" t="s">
        <v>2</v>
      </c>
      <c r="D1163" s="535">
        <v>264.75</v>
      </c>
      <c r="E1163" s="536">
        <v>0</v>
      </c>
      <c r="F1163" s="535">
        <v>295.85000000000002</v>
      </c>
      <c r="G1163" s="536">
        <v>0</v>
      </c>
      <c r="H1163" s="535">
        <v>287.2</v>
      </c>
      <c r="I1163" s="536">
        <v>0</v>
      </c>
      <c r="J1163" s="535">
        <v>272.22000000000003</v>
      </c>
      <c r="K1163" s="536">
        <v>0</v>
      </c>
      <c r="L1163" s="535">
        <v>265.74</v>
      </c>
      <c r="M1163" s="536">
        <v>0</v>
      </c>
      <c r="N1163" s="535">
        <v>306.83999999999997</v>
      </c>
      <c r="O1163" s="536">
        <v>0</v>
      </c>
      <c r="P1163" s="535">
        <v>307.69</v>
      </c>
      <c r="Q1163" s="536">
        <v>0</v>
      </c>
      <c r="R1163" s="535">
        <v>282.74</v>
      </c>
    </row>
    <row r="1164" spans="1:18" ht="12.75">
      <c r="A1164" s="145">
        <v>102606</v>
      </c>
      <c r="B1164" s="102" t="s">
        <v>22835</v>
      </c>
      <c r="C1164" s="145" t="s">
        <v>2</v>
      </c>
      <c r="D1164" s="535">
        <v>407.66</v>
      </c>
      <c r="E1164" s="536">
        <v>0</v>
      </c>
      <c r="F1164" s="535">
        <v>455.88</v>
      </c>
      <c r="G1164" s="536">
        <v>0</v>
      </c>
      <c r="H1164" s="535">
        <v>442.32</v>
      </c>
      <c r="I1164" s="536">
        <v>0</v>
      </c>
      <c r="J1164" s="535">
        <v>419.52</v>
      </c>
      <c r="K1164" s="536">
        <v>0</v>
      </c>
      <c r="L1164" s="535">
        <v>409.15</v>
      </c>
      <c r="M1164" s="536">
        <v>0</v>
      </c>
      <c r="N1164" s="535">
        <v>472.85</v>
      </c>
      <c r="O1164" s="536">
        <v>0</v>
      </c>
      <c r="P1164" s="535">
        <v>474.06</v>
      </c>
      <c r="Q1164" s="536">
        <v>0</v>
      </c>
      <c r="R1164" s="535">
        <v>435.4</v>
      </c>
    </row>
    <row r="1165" spans="1:18" ht="12.75">
      <c r="A1165" s="145">
        <v>102613</v>
      </c>
      <c r="B1165" s="102" t="s">
        <v>22836</v>
      </c>
      <c r="C1165" s="145" t="s">
        <v>2</v>
      </c>
      <c r="D1165" s="535">
        <v>611.35</v>
      </c>
      <c r="E1165" s="536">
        <v>0</v>
      </c>
      <c r="F1165" s="535">
        <v>684.08</v>
      </c>
      <c r="G1165" s="536">
        <v>0</v>
      </c>
      <c r="H1165" s="535">
        <v>663.45</v>
      </c>
      <c r="I1165" s="536">
        <v>0</v>
      </c>
      <c r="J1165" s="535">
        <v>629.61</v>
      </c>
      <c r="K1165" s="536">
        <v>0</v>
      </c>
      <c r="L1165" s="535">
        <v>613.55999999999995</v>
      </c>
      <c r="M1165" s="536">
        <v>0</v>
      </c>
      <c r="N1165" s="535">
        <v>709.58</v>
      </c>
      <c r="O1165" s="536">
        <v>0</v>
      </c>
      <c r="P1165" s="535">
        <v>711.28</v>
      </c>
      <c r="Q1165" s="536">
        <v>0</v>
      </c>
      <c r="R1165" s="535">
        <v>652.99</v>
      </c>
    </row>
    <row r="1166" spans="1:18" ht="12.75">
      <c r="A1166" s="145">
        <v>102619</v>
      </c>
      <c r="B1166" s="102" t="s">
        <v>22837</v>
      </c>
      <c r="C1166" s="145" t="s">
        <v>2</v>
      </c>
      <c r="D1166" s="535">
        <v>5262.01</v>
      </c>
      <c r="E1166" s="536">
        <v>8.2299999999999998E-2</v>
      </c>
      <c r="F1166" s="535">
        <v>5782</v>
      </c>
      <c r="G1166" s="536">
        <v>7.4899999999999994E-2</v>
      </c>
      <c r="H1166" s="535">
        <v>5680.67</v>
      </c>
      <c r="I1166" s="536">
        <v>7.6200000000000004E-2</v>
      </c>
      <c r="J1166" s="535">
        <v>5374.28</v>
      </c>
      <c r="K1166" s="536">
        <v>8.0600000000000005E-2</v>
      </c>
      <c r="L1166" s="535">
        <v>5314.5</v>
      </c>
      <c r="M1166" s="536">
        <v>8.1500000000000003E-2</v>
      </c>
      <c r="N1166" s="535">
        <v>6045.15</v>
      </c>
      <c r="O1166" s="536">
        <v>7.1599999999999997E-2</v>
      </c>
      <c r="P1166" s="535">
        <v>6003.41</v>
      </c>
      <c r="Q1166" s="536">
        <v>7.2099999999999997E-2</v>
      </c>
      <c r="R1166" s="535">
        <v>5619.52</v>
      </c>
    </row>
    <row r="1167" spans="1:18" ht="12.75">
      <c r="A1167" s="145">
        <v>102614</v>
      </c>
      <c r="B1167" s="102" t="s">
        <v>22838</v>
      </c>
      <c r="C1167" s="145" t="s">
        <v>2</v>
      </c>
      <c r="D1167" s="535">
        <v>939.68</v>
      </c>
      <c r="E1167" s="536">
        <v>0</v>
      </c>
      <c r="F1167" s="535">
        <v>1051.8599999999999</v>
      </c>
      <c r="G1167" s="536">
        <v>0</v>
      </c>
      <c r="H1167" s="535">
        <v>1019.86</v>
      </c>
      <c r="I1167" s="536">
        <v>0</v>
      </c>
      <c r="J1167" s="535">
        <v>968.18</v>
      </c>
      <c r="K1167" s="536">
        <v>0</v>
      </c>
      <c r="L1167" s="535">
        <v>943.03</v>
      </c>
      <c r="M1167" s="536">
        <v>0</v>
      </c>
      <c r="N1167" s="535">
        <v>1091.0999999999999</v>
      </c>
      <c r="O1167" s="536">
        <v>0</v>
      </c>
      <c r="P1167" s="535">
        <v>1093.5899999999999</v>
      </c>
      <c r="Q1167" s="536">
        <v>0</v>
      </c>
      <c r="R1167" s="535">
        <v>1003.71</v>
      </c>
    </row>
    <row r="1168" spans="1:18" ht="12.75">
      <c r="A1168" s="145">
        <v>102620</v>
      </c>
      <c r="B1168" s="102" t="s">
        <v>22839</v>
      </c>
      <c r="C1168" s="145" t="s">
        <v>2</v>
      </c>
      <c r="D1168" s="535">
        <v>7615.89</v>
      </c>
      <c r="E1168" s="536">
        <v>5.6899999999999999E-2</v>
      </c>
      <c r="F1168" s="535">
        <v>8421.86</v>
      </c>
      <c r="G1168" s="536">
        <v>5.1400000000000001E-2</v>
      </c>
      <c r="H1168" s="535">
        <v>8236.7099999999991</v>
      </c>
      <c r="I1168" s="536">
        <v>5.2600000000000001E-2</v>
      </c>
      <c r="J1168" s="535">
        <v>7805.16</v>
      </c>
      <c r="K1168" s="536">
        <v>5.5500000000000001E-2</v>
      </c>
      <c r="L1168" s="535">
        <v>7676.35</v>
      </c>
      <c r="M1168" s="536">
        <v>5.6399999999999999E-2</v>
      </c>
      <c r="N1168" s="535">
        <v>8784.01</v>
      </c>
      <c r="O1168" s="536">
        <v>4.9299999999999997E-2</v>
      </c>
      <c r="P1168" s="535">
        <v>8746.99</v>
      </c>
      <c r="Q1168" s="536">
        <v>4.9500000000000002E-2</v>
      </c>
      <c r="R1168" s="535">
        <v>8134.27</v>
      </c>
    </row>
    <row r="1169" spans="1:18" ht="12.75">
      <c r="A1169" s="145">
        <v>102615</v>
      </c>
      <c r="B1169" s="102" t="s">
        <v>22840</v>
      </c>
      <c r="C1169" s="145" t="s">
        <v>2</v>
      </c>
      <c r="D1169" s="535">
        <v>1179.3</v>
      </c>
      <c r="E1169" s="536">
        <v>0</v>
      </c>
      <c r="F1169" s="535">
        <v>1320.09</v>
      </c>
      <c r="G1169" s="536">
        <v>0</v>
      </c>
      <c r="H1169" s="535">
        <v>1279.9100000000001</v>
      </c>
      <c r="I1169" s="536">
        <v>0</v>
      </c>
      <c r="J1169" s="535">
        <v>1215.06</v>
      </c>
      <c r="K1169" s="536">
        <v>0</v>
      </c>
      <c r="L1169" s="535">
        <v>1183.5</v>
      </c>
      <c r="M1169" s="536">
        <v>0</v>
      </c>
      <c r="N1169" s="535">
        <v>1369.34</v>
      </c>
      <c r="O1169" s="536">
        <v>0</v>
      </c>
      <c r="P1169" s="535">
        <v>1372.45</v>
      </c>
      <c r="Q1169" s="536">
        <v>0</v>
      </c>
      <c r="R1169" s="535">
        <v>1259.6600000000001</v>
      </c>
    </row>
    <row r="1170" spans="1:18" ht="12.75">
      <c r="A1170" s="145">
        <v>102621</v>
      </c>
      <c r="B1170" s="102" t="s">
        <v>22841</v>
      </c>
      <c r="C1170" s="145" t="s">
        <v>2</v>
      </c>
      <c r="D1170" s="535">
        <v>11672.23</v>
      </c>
      <c r="E1170" s="536">
        <v>3.7100000000000001E-2</v>
      </c>
      <c r="F1170" s="535">
        <v>12971.03</v>
      </c>
      <c r="G1170" s="536">
        <v>3.3399999999999999E-2</v>
      </c>
      <c r="H1170" s="535">
        <v>12641.45</v>
      </c>
      <c r="I1170" s="536">
        <v>3.4299999999999997E-2</v>
      </c>
      <c r="J1170" s="535">
        <v>11994.18</v>
      </c>
      <c r="K1170" s="536">
        <v>3.61E-2</v>
      </c>
      <c r="L1170" s="535">
        <v>11746.44</v>
      </c>
      <c r="M1170" s="536">
        <v>3.6900000000000002E-2</v>
      </c>
      <c r="N1170" s="535">
        <v>13503.77</v>
      </c>
      <c r="O1170" s="536">
        <v>3.2099999999999997E-2</v>
      </c>
      <c r="P1170" s="535">
        <v>13474.91</v>
      </c>
      <c r="Q1170" s="536">
        <v>3.2099999999999997E-2</v>
      </c>
      <c r="R1170" s="535">
        <v>12467.82</v>
      </c>
    </row>
    <row r="1171" spans="1:18" ht="12.75">
      <c r="A1171" s="145">
        <v>102616</v>
      </c>
      <c r="B1171" s="102" t="s">
        <v>22842</v>
      </c>
      <c r="C1171" s="145" t="s">
        <v>2</v>
      </c>
      <c r="D1171" s="535">
        <v>1745.37</v>
      </c>
      <c r="E1171" s="536">
        <v>0</v>
      </c>
      <c r="F1171" s="535">
        <v>1954.13</v>
      </c>
      <c r="G1171" s="536">
        <v>0</v>
      </c>
      <c r="H1171" s="535">
        <v>1894.38</v>
      </c>
      <c r="I1171" s="536">
        <v>0</v>
      </c>
      <c r="J1171" s="535">
        <v>1798.76</v>
      </c>
      <c r="K1171" s="536">
        <v>0</v>
      </c>
      <c r="L1171" s="535">
        <v>1751.55</v>
      </c>
      <c r="M1171" s="536">
        <v>0</v>
      </c>
      <c r="N1171" s="535">
        <v>2027.09</v>
      </c>
      <c r="O1171" s="536">
        <v>0</v>
      </c>
      <c r="P1171" s="535">
        <v>2031.57</v>
      </c>
      <c r="Q1171" s="536">
        <v>0</v>
      </c>
      <c r="R1171" s="535">
        <v>1864.34</v>
      </c>
    </row>
    <row r="1172" spans="1:18" ht="12.75">
      <c r="A1172" s="145">
        <v>102611</v>
      </c>
      <c r="B1172" s="102" t="s">
        <v>22843</v>
      </c>
      <c r="C1172" s="145" t="s">
        <v>2</v>
      </c>
      <c r="D1172" s="535">
        <v>439.33</v>
      </c>
      <c r="E1172" s="536">
        <v>0</v>
      </c>
      <c r="F1172" s="535">
        <v>491.54</v>
      </c>
      <c r="G1172" s="536">
        <v>0</v>
      </c>
      <c r="H1172" s="535">
        <v>476.74</v>
      </c>
      <c r="I1172" s="536">
        <v>0</v>
      </c>
      <c r="J1172" s="535">
        <v>452.39</v>
      </c>
      <c r="K1172" s="536">
        <v>0</v>
      </c>
      <c r="L1172" s="535">
        <v>440.91</v>
      </c>
      <c r="M1172" s="536">
        <v>0</v>
      </c>
      <c r="N1172" s="535">
        <v>509.85</v>
      </c>
      <c r="O1172" s="536">
        <v>0</v>
      </c>
      <c r="P1172" s="535">
        <v>511.08</v>
      </c>
      <c r="Q1172" s="536">
        <v>0</v>
      </c>
      <c r="R1172" s="535">
        <v>469.24</v>
      </c>
    </row>
    <row r="1173" spans="1:18" ht="12.75">
      <c r="A1173" s="145">
        <v>102617</v>
      </c>
      <c r="B1173" s="102" t="s">
        <v>22844</v>
      </c>
      <c r="C1173" s="145" t="s">
        <v>2</v>
      </c>
      <c r="D1173" s="535">
        <v>3282.49</v>
      </c>
      <c r="E1173" s="536">
        <v>0.13189999999999999</v>
      </c>
      <c r="F1173" s="535">
        <v>3561.97</v>
      </c>
      <c r="G1173" s="536">
        <v>0.1216</v>
      </c>
      <c r="H1173" s="535">
        <v>3531.12</v>
      </c>
      <c r="I1173" s="536">
        <v>0.1227</v>
      </c>
      <c r="J1173" s="535">
        <v>3330.01</v>
      </c>
      <c r="K1173" s="536">
        <v>0.13009999999999999</v>
      </c>
      <c r="L1173" s="535">
        <v>3328.27</v>
      </c>
      <c r="M1173" s="536">
        <v>0.13009999999999999</v>
      </c>
      <c r="N1173" s="535">
        <v>3741.87</v>
      </c>
      <c r="O1173" s="536">
        <v>0.1157</v>
      </c>
      <c r="P1173" s="535">
        <v>3696.15</v>
      </c>
      <c r="Q1173" s="536">
        <v>0.1172</v>
      </c>
      <c r="R1173" s="535">
        <v>3504.71</v>
      </c>
    </row>
    <row r="1174" spans="1:18" ht="12.75">
      <c r="A1174" s="145">
        <v>102618</v>
      </c>
      <c r="B1174" s="102" t="s">
        <v>22845</v>
      </c>
      <c r="C1174" s="145" t="s">
        <v>2</v>
      </c>
      <c r="D1174" s="535">
        <v>3936.05</v>
      </c>
      <c r="E1174" s="536">
        <v>0.11</v>
      </c>
      <c r="F1174" s="535">
        <v>4294.9399999999996</v>
      </c>
      <c r="G1174" s="536">
        <v>0.1008</v>
      </c>
      <c r="H1174" s="535">
        <v>4240.82</v>
      </c>
      <c r="I1174" s="536">
        <v>0.1021</v>
      </c>
      <c r="J1174" s="535">
        <v>4004.95</v>
      </c>
      <c r="K1174" s="536">
        <v>0.1081</v>
      </c>
      <c r="L1174" s="535">
        <v>3984.05</v>
      </c>
      <c r="M1174" s="536">
        <v>0.1087</v>
      </c>
      <c r="N1174" s="535">
        <v>4502.32</v>
      </c>
      <c r="O1174" s="536">
        <v>9.6199999999999994E-2</v>
      </c>
      <c r="P1174" s="535">
        <v>4457.92</v>
      </c>
      <c r="Q1174" s="536">
        <v>9.7199999999999995E-2</v>
      </c>
      <c r="R1174" s="535">
        <v>4202.9399999999996</v>
      </c>
    </row>
    <row r="1175" spans="1:18" ht="12.75">
      <c r="A1175" s="145">
        <v>102612</v>
      </c>
      <c r="B1175" s="102" t="s">
        <v>22846</v>
      </c>
      <c r="C1175" s="145" t="s">
        <v>2</v>
      </c>
      <c r="D1175" s="535">
        <v>630.4</v>
      </c>
      <c r="E1175" s="536">
        <v>0</v>
      </c>
      <c r="F1175" s="535">
        <v>705.7</v>
      </c>
      <c r="G1175" s="536">
        <v>0</v>
      </c>
      <c r="H1175" s="535">
        <v>684.19</v>
      </c>
      <c r="I1175" s="536">
        <v>0</v>
      </c>
      <c r="J1175" s="535">
        <v>649.55999999999995</v>
      </c>
      <c r="K1175" s="536">
        <v>0</v>
      </c>
      <c r="L1175" s="535">
        <v>632.65</v>
      </c>
      <c r="M1175" s="536">
        <v>0</v>
      </c>
      <c r="N1175" s="535">
        <v>732.03</v>
      </c>
      <c r="O1175" s="536">
        <v>0</v>
      </c>
      <c r="P1175" s="535">
        <v>733.68</v>
      </c>
      <c r="Q1175" s="536">
        <v>0</v>
      </c>
      <c r="R1175" s="535">
        <v>673.36</v>
      </c>
    </row>
    <row r="1176" spans="1:18" ht="12.75">
      <c r="A1176" s="145">
        <v>102603</v>
      </c>
      <c r="B1176" s="102" t="s">
        <v>22847</v>
      </c>
      <c r="C1176" s="145" t="s">
        <v>2</v>
      </c>
      <c r="D1176" s="535">
        <v>11.48</v>
      </c>
      <c r="E1176" s="536">
        <v>0</v>
      </c>
      <c r="F1176" s="535">
        <v>10.82</v>
      </c>
      <c r="G1176" s="536">
        <v>0</v>
      </c>
      <c r="H1176" s="535">
        <v>11.91</v>
      </c>
      <c r="I1176" s="536">
        <v>0</v>
      </c>
      <c r="J1176" s="535">
        <v>9.5399999999999991</v>
      </c>
      <c r="K1176" s="536">
        <v>0</v>
      </c>
      <c r="L1176" s="535">
        <v>11.68</v>
      </c>
      <c r="M1176" s="536">
        <v>0</v>
      </c>
      <c r="N1176" s="535">
        <v>11.02</v>
      </c>
      <c r="O1176" s="536">
        <v>0</v>
      </c>
      <c r="P1176" s="535">
        <v>11.66</v>
      </c>
      <c r="Q1176" s="536">
        <v>0</v>
      </c>
      <c r="R1176" s="535">
        <v>12.08</v>
      </c>
    </row>
    <row r="1177" spans="1:18" ht="12.75">
      <c r="A1177" s="145">
        <v>102587</v>
      </c>
      <c r="B1177" s="102" t="s">
        <v>22848</v>
      </c>
      <c r="C1177" s="145" t="s">
        <v>2</v>
      </c>
      <c r="D1177" s="535">
        <v>3.94</v>
      </c>
      <c r="E1177" s="536">
        <v>0</v>
      </c>
      <c r="F1177" s="535">
        <v>3.71</v>
      </c>
      <c r="G1177" s="536">
        <v>0</v>
      </c>
      <c r="H1177" s="535">
        <v>4.08</v>
      </c>
      <c r="I1177" s="536">
        <v>0</v>
      </c>
      <c r="J1177" s="535">
        <v>3.27</v>
      </c>
      <c r="K1177" s="536">
        <v>0</v>
      </c>
      <c r="L1177" s="535">
        <v>4</v>
      </c>
      <c r="M1177" s="536">
        <v>0</v>
      </c>
      <c r="N1177" s="535">
        <v>3.78</v>
      </c>
      <c r="O1177" s="536">
        <v>0</v>
      </c>
      <c r="P1177" s="535">
        <v>3.99</v>
      </c>
      <c r="Q1177" s="536">
        <v>0</v>
      </c>
      <c r="R1177" s="535">
        <v>4.1399999999999997</v>
      </c>
    </row>
    <row r="1178" spans="1:18" ht="12.75">
      <c r="A1178" s="145">
        <v>102589</v>
      </c>
      <c r="B1178" s="102" t="s">
        <v>22849</v>
      </c>
      <c r="C1178" s="145" t="s">
        <v>2</v>
      </c>
      <c r="D1178" s="535">
        <v>4.38</v>
      </c>
      <c r="E1178" s="536">
        <v>0</v>
      </c>
      <c r="F1178" s="535">
        <v>4.13</v>
      </c>
      <c r="G1178" s="536">
        <v>0</v>
      </c>
      <c r="H1178" s="535">
        <v>4.53</v>
      </c>
      <c r="I1178" s="536">
        <v>0</v>
      </c>
      <c r="J1178" s="535">
        <v>3.64</v>
      </c>
      <c r="K1178" s="536">
        <v>0</v>
      </c>
      <c r="L1178" s="535">
        <v>4.46</v>
      </c>
      <c r="M1178" s="536">
        <v>0</v>
      </c>
      <c r="N1178" s="535">
        <v>4.2</v>
      </c>
      <c r="O1178" s="536">
        <v>0</v>
      </c>
      <c r="P1178" s="535">
        <v>4.4400000000000004</v>
      </c>
      <c r="Q1178" s="536">
        <v>0</v>
      </c>
      <c r="R1178" s="535">
        <v>4.5999999999999996</v>
      </c>
    </row>
    <row r="1179" spans="1:18" ht="12.75">
      <c r="A1179" s="145">
        <v>102591</v>
      </c>
      <c r="B1179" s="102" t="s">
        <v>22850</v>
      </c>
      <c r="C1179" s="145" t="s">
        <v>2</v>
      </c>
      <c r="D1179" s="535">
        <v>4.82</v>
      </c>
      <c r="E1179" s="536">
        <v>0</v>
      </c>
      <c r="F1179" s="535">
        <v>4.54</v>
      </c>
      <c r="G1179" s="536">
        <v>0</v>
      </c>
      <c r="H1179" s="535">
        <v>5</v>
      </c>
      <c r="I1179" s="536">
        <v>0</v>
      </c>
      <c r="J1179" s="535">
        <v>4</v>
      </c>
      <c r="K1179" s="536">
        <v>0</v>
      </c>
      <c r="L1179" s="535">
        <v>4.91</v>
      </c>
      <c r="M1179" s="536">
        <v>0</v>
      </c>
      <c r="N1179" s="535">
        <v>4.62</v>
      </c>
      <c r="O1179" s="536">
        <v>0</v>
      </c>
      <c r="P1179" s="535">
        <v>4.8899999999999997</v>
      </c>
      <c r="Q1179" s="536">
        <v>0</v>
      </c>
      <c r="R1179" s="535">
        <v>5.07</v>
      </c>
    </row>
    <row r="1180" spans="1:18" ht="12.75">
      <c r="A1180" s="145">
        <v>102593</v>
      </c>
      <c r="B1180" s="102" t="s">
        <v>22851</v>
      </c>
      <c r="C1180" s="145" t="s">
        <v>2</v>
      </c>
      <c r="D1180" s="535">
        <v>5.45</v>
      </c>
      <c r="E1180" s="536">
        <v>0</v>
      </c>
      <c r="F1180" s="535">
        <v>5.13</v>
      </c>
      <c r="G1180" s="536">
        <v>0</v>
      </c>
      <c r="H1180" s="535">
        <v>5.65</v>
      </c>
      <c r="I1180" s="536">
        <v>0</v>
      </c>
      <c r="J1180" s="535">
        <v>4.5199999999999996</v>
      </c>
      <c r="K1180" s="536">
        <v>0</v>
      </c>
      <c r="L1180" s="535">
        <v>5.54</v>
      </c>
      <c r="M1180" s="536">
        <v>0</v>
      </c>
      <c r="N1180" s="535">
        <v>5.22</v>
      </c>
      <c r="O1180" s="536">
        <v>0</v>
      </c>
      <c r="P1180" s="535">
        <v>5.53</v>
      </c>
      <c r="Q1180" s="536">
        <v>0</v>
      </c>
      <c r="R1180" s="535">
        <v>5.72</v>
      </c>
    </row>
    <row r="1181" spans="1:18" ht="12.75">
      <c r="A1181" s="145">
        <v>102595</v>
      </c>
      <c r="B1181" s="102" t="s">
        <v>22852</v>
      </c>
      <c r="C1181" s="145" t="s">
        <v>2</v>
      </c>
      <c r="D1181" s="535">
        <v>6.15</v>
      </c>
      <c r="E1181" s="536">
        <v>0</v>
      </c>
      <c r="F1181" s="535">
        <v>5.79</v>
      </c>
      <c r="G1181" s="536">
        <v>0</v>
      </c>
      <c r="H1181" s="535">
        <v>6.38</v>
      </c>
      <c r="I1181" s="536">
        <v>0</v>
      </c>
      <c r="J1181" s="535">
        <v>5.1100000000000003</v>
      </c>
      <c r="K1181" s="536">
        <v>0</v>
      </c>
      <c r="L1181" s="535">
        <v>6.26</v>
      </c>
      <c r="M1181" s="536">
        <v>0</v>
      </c>
      <c r="N1181" s="535">
        <v>5.9</v>
      </c>
      <c r="O1181" s="536">
        <v>0</v>
      </c>
      <c r="P1181" s="535">
        <v>6.25</v>
      </c>
      <c r="Q1181" s="536">
        <v>0</v>
      </c>
      <c r="R1181" s="535">
        <v>6.47</v>
      </c>
    </row>
    <row r="1182" spans="1:18" ht="12.75">
      <c r="A1182" s="145">
        <v>102597</v>
      </c>
      <c r="B1182" s="102" t="s">
        <v>22853</v>
      </c>
      <c r="C1182" s="145" t="s">
        <v>2</v>
      </c>
      <c r="D1182" s="535">
        <v>7.05</v>
      </c>
      <c r="E1182" s="536">
        <v>0</v>
      </c>
      <c r="F1182" s="535">
        <v>6.64</v>
      </c>
      <c r="G1182" s="536">
        <v>0</v>
      </c>
      <c r="H1182" s="535">
        <v>7.31</v>
      </c>
      <c r="I1182" s="536">
        <v>0</v>
      </c>
      <c r="J1182" s="535">
        <v>5.86</v>
      </c>
      <c r="K1182" s="536">
        <v>0</v>
      </c>
      <c r="L1182" s="535">
        <v>7.17</v>
      </c>
      <c r="M1182" s="536">
        <v>0</v>
      </c>
      <c r="N1182" s="535">
        <v>6.76</v>
      </c>
      <c r="O1182" s="536">
        <v>0</v>
      </c>
      <c r="P1182" s="535">
        <v>7.15</v>
      </c>
      <c r="Q1182" s="536">
        <v>0</v>
      </c>
      <c r="R1182" s="535">
        <v>7.41</v>
      </c>
    </row>
    <row r="1183" spans="1:18" ht="12.75">
      <c r="A1183" s="145">
        <v>102599</v>
      </c>
      <c r="B1183" s="102" t="s">
        <v>22854</v>
      </c>
      <c r="C1183" s="145" t="s">
        <v>2</v>
      </c>
      <c r="D1183" s="535">
        <v>7.92</v>
      </c>
      <c r="E1183" s="536">
        <v>0</v>
      </c>
      <c r="F1183" s="535">
        <v>7.47</v>
      </c>
      <c r="G1183" s="536">
        <v>0</v>
      </c>
      <c r="H1183" s="535">
        <v>8.2200000000000006</v>
      </c>
      <c r="I1183" s="536">
        <v>0</v>
      </c>
      <c r="J1183" s="535">
        <v>6.59</v>
      </c>
      <c r="K1183" s="536">
        <v>0</v>
      </c>
      <c r="L1183" s="535">
        <v>8.06</v>
      </c>
      <c r="M1183" s="536">
        <v>0</v>
      </c>
      <c r="N1183" s="535">
        <v>7.61</v>
      </c>
      <c r="O1183" s="536">
        <v>0</v>
      </c>
      <c r="P1183" s="535">
        <v>8.0399999999999991</v>
      </c>
      <c r="Q1183" s="536">
        <v>0</v>
      </c>
      <c r="R1183" s="535">
        <v>8.33</v>
      </c>
    </row>
    <row r="1184" spans="1:18" ht="12.75">
      <c r="A1184" s="145">
        <v>102601</v>
      </c>
      <c r="B1184" s="102" t="s">
        <v>22855</v>
      </c>
      <c r="C1184" s="145" t="s">
        <v>2</v>
      </c>
      <c r="D1184" s="535">
        <v>9.26</v>
      </c>
      <c r="E1184" s="536">
        <v>0</v>
      </c>
      <c r="F1184" s="535">
        <v>8.73</v>
      </c>
      <c r="G1184" s="536">
        <v>0</v>
      </c>
      <c r="H1184" s="535">
        <v>9.6</v>
      </c>
      <c r="I1184" s="536">
        <v>0</v>
      </c>
      <c r="J1184" s="535">
        <v>7.7</v>
      </c>
      <c r="K1184" s="536">
        <v>0</v>
      </c>
      <c r="L1184" s="535">
        <v>9.43</v>
      </c>
      <c r="M1184" s="536">
        <v>0</v>
      </c>
      <c r="N1184" s="535">
        <v>8.89</v>
      </c>
      <c r="O1184" s="536">
        <v>0</v>
      </c>
      <c r="P1184" s="535">
        <v>9.4</v>
      </c>
      <c r="Q1184" s="536">
        <v>0</v>
      </c>
      <c r="R1184" s="535">
        <v>9.74</v>
      </c>
    </row>
    <row r="1185" spans="1:18" ht="12.75">
      <c r="A1185" s="145">
        <v>102604</v>
      </c>
      <c r="B1185" s="102" t="s">
        <v>22856</v>
      </c>
      <c r="C1185" s="145" t="s">
        <v>2</v>
      </c>
      <c r="D1185" s="535">
        <v>13.24</v>
      </c>
      <c r="E1185" s="536">
        <v>0</v>
      </c>
      <c r="F1185" s="535">
        <v>12.47</v>
      </c>
      <c r="G1185" s="536">
        <v>0</v>
      </c>
      <c r="H1185" s="535">
        <v>13.74</v>
      </c>
      <c r="I1185" s="536">
        <v>0</v>
      </c>
      <c r="J1185" s="535">
        <v>11</v>
      </c>
      <c r="K1185" s="536">
        <v>0</v>
      </c>
      <c r="L1185" s="535">
        <v>13.48</v>
      </c>
      <c r="M1185" s="536">
        <v>0</v>
      </c>
      <c r="N1185" s="535">
        <v>12.71</v>
      </c>
      <c r="O1185" s="536">
        <v>0</v>
      </c>
      <c r="P1185" s="535">
        <v>13.44</v>
      </c>
      <c r="Q1185" s="536">
        <v>0</v>
      </c>
      <c r="R1185" s="535">
        <v>13.92</v>
      </c>
    </row>
    <row r="1186" spans="1:18" ht="12.75">
      <c r="A1186" s="145">
        <v>102588</v>
      </c>
      <c r="B1186" s="102" t="s">
        <v>22857</v>
      </c>
      <c r="C1186" s="145" t="s">
        <v>2</v>
      </c>
      <c r="D1186" s="535">
        <v>5.7</v>
      </c>
      <c r="E1186" s="536">
        <v>0</v>
      </c>
      <c r="F1186" s="535">
        <v>5.37</v>
      </c>
      <c r="G1186" s="536">
        <v>0</v>
      </c>
      <c r="H1186" s="535">
        <v>5.91</v>
      </c>
      <c r="I1186" s="536">
        <v>0</v>
      </c>
      <c r="J1186" s="535">
        <v>4.74</v>
      </c>
      <c r="K1186" s="536">
        <v>0</v>
      </c>
      <c r="L1186" s="535">
        <v>5.79</v>
      </c>
      <c r="M1186" s="536">
        <v>0</v>
      </c>
      <c r="N1186" s="535">
        <v>5.47</v>
      </c>
      <c r="O1186" s="536">
        <v>0</v>
      </c>
      <c r="P1186" s="535">
        <v>5.78</v>
      </c>
      <c r="Q1186" s="536">
        <v>0</v>
      </c>
      <c r="R1186" s="535">
        <v>5.99</v>
      </c>
    </row>
    <row r="1187" spans="1:18" ht="12.75">
      <c r="A1187" s="145">
        <v>102590</v>
      </c>
      <c r="B1187" s="102" t="s">
        <v>22858</v>
      </c>
      <c r="C1187" s="145" t="s">
        <v>2</v>
      </c>
      <c r="D1187" s="535">
        <v>6.14</v>
      </c>
      <c r="E1187" s="536">
        <v>0</v>
      </c>
      <c r="F1187" s="535">
        <v>5.79</v>
      </c>
      <c r="G1187" s="536">
        <v>0</v>
      </c>
      <c r="H1187" s="535">
        <v>6.37</v>
      </c>
      <c r="I1187" s="536">
        <v>0</v>
      </c>
      <c r="J1187" s="535">
        <v>5.0999999999999996</v>
      </c>
      <c r="K1187" s="536">
        <v>0</v>
      </c>
      <c r="L1187" s="535">
        <v>6.25</v>
      </c>
      <c r="M1187" s="536">
        <v>0</v>
      </c>
      <c r="N1187" s="535">
        <v>5.89</v>
      </c>
      <c r="O1187" s="536">
        <v>0</v>
      </c>
      <c r="P1187" s="535">
        <v>6.23</v>
      </c>
      <c r="Q1187" s="536">
        <v>0</v>
      </c>
      <c r="R1187" s="535">
        <v>6.45</v>
      </c>
    </row>
    <row r="1188" spans="1:18" ht="12.75">
      <c r="A1188" s="145">
        <v>102592</v>
      </c>
      <c r="B1188" s="102" t="s">
        <v>22859</v>
      </c>
      <c r="C1188" s="145" t="s">
        <v>2</v>
      </c>
      <c r="D1188" s="535">
        <v>6.58</v>
      </c>
      <c r="E1188" s="536">
        <v>0</v>
      </c>
      <c r="F1188" s="535">
        <v>6.2</v>
      </c>
      <c r="G1188" s="536">
        <v>0</v>
      </c>
      <c r="H1188" s="535">
        <v>6.82</v>
      </c>
      <c r="I1188" s="536">
        <v>0</v>
      </c>
      <c r="J1188" s="535">
        <v>5.47</v>
      </c>
      <c r="K1188" s="536">
        <v>0</v>
      </c>
      <c r="L1188" s="535">
        <v>6.7</v>
      </c>
      <c r="M1188" s="536">
        <v>0</v>
      </c>
      <c r="N1188" s="535">
        <v>6.32</v>
      </c>
      <c r="O1188" s="536">
        <v>0</v>
      </c>
      <c r="P1188" s="535">
        <v>6.68</v>
      </c>
      <c r="Q1188" s="536">
        <v>0</v>
      </c>
      <c r="R1188" s="535">
        <v>6.91</v>
      </c>
    </row>
    <row r="1189" spans="1:18" ht="12.75">
      <c r="A1189" s="145">
        <v>102594</v>
      </c>
      <c r="B1189" s="102" t="s">
        <v>22860</v>
      </c>
      <c r="C1189" s="145" t="s">
        <v>2</v>
      </c>
      <c r="D1189" s="535">
        <v>7.21</v>
      </c>
      <c r="E1189" s="536">
        <v>0</v>
      </c>
      <c r="F1189" s="535">
        <v>6.79</v>
      </c>
      <c r="G1189" s="536">
        <v>0</v>
      </c>
      <c r="H1189" s="535">
        <v>7.47</v>
      </c>
      <c r="I1189" s="536">
        <v>0</v>
      </c>
      <c r="J1189" s="535">
        <v>5.99</v>
      </c>
      <c r="K1189" s="536">
        <v>0</v>
      </c>
      <c r="L1189" s="535">
        <v>7.33</v>
      </c>
      <c r="M1189" s="536">
        <v>0</v>
      </c>
      <c r="N1189" s="535">
        <v>6.92</v>
      </c>
      <c r="O1189" s="536">
        <v>0</v>
      </c>
      <c r="P1189" s="535">
        <v>7.32</v>
      </c>
      <c r="Q1189" s="536">
        <v>0</v>
      </c>
      <c r="R1189" s="535">
        <v>7.58</v>
      </c>
    </row>
    <row r="1190" spans="1:18" ht="12.75">
      <c r="A1190" s="145">
        <v>102596</v>
      </c>
      <c r="B1190" s="102" t="s">
        <v>22861</v>
      </c>
      <c r="C1190" s="145" t="s">
        <v>2</v>
      </c>
      <c r="D1190" s="535">
        <v>7.92</v>
      </c>
      <c r="E1190" s="536">
        <v>0</v>
      </c>
      <c r="F1190" s="535">
        <v>7.46</v>
      </c>
      <c r="G1190" s="536">
        <v>0</v>
      </c>
      <c r="H1190" s="535">
        <v>8.2100000000000009</v>
      </c>
      <c r="I1190" s="536">
        <v>0</v>
      </c>
      <c r="J1190" s="535">
        <v>6.58</v>
      </c>
      <c r="K1190" s="536">
        <v>0</v>
      </c>
      <c r="L1190" s="535">
        <v>8.06</v>
      </c>
      <c r="M1190" s="536">
        <v>0</v>
      </c>
      <c r="N1190" s="535">
        <v>7.59</v>
      </c>
      <c r="O1190" s="536">
        <v>0</v>
      </c>
      <c r="P1190" s="535">
        <v>8.0399999999999991</v>
      </c>
      <c r="Q1190" s="536">
        <v>0</v>
      </c>
      <c r="R1190" s="535">
        <v>8.33</v>
      </c>
    </row>
    <row r="1191" spans="1:18" ht="12.75">
      <c r="A1191" s="145">
        <v>102598</v>
      </c>
      <c r="B1191" s="102" t="s">
        <v>22862</v>
      </c>
      <c r="C1191" s="145" t="s">
        <v>2</v>
      </c>
      <c r="D1191" s="535">
        <v>8.8000000000000007</v>
      </c>
      <c r="E1191" s="536">
        <v>0</v>
      </c>
      <c r="F1191" s="535">
        <v>8.2899999999999991</v>
      </c>
      <c r="G1191" s="536">
        <v>0</v>
      </c>
      <c r="H1191" s="535">
        <v>9.1300000000000008</v>
      </c>
      <c r="I1191" s="536">
        <v>0</v>
      </c>
      <c r="J1191" s="535">
        <v>7.31</v>
      </c>
      <c r="K1191" s="536">
        <v>0</v>
      </c>
      <c r="L1191" s="535">
        <v>8.9600000000000009</v>
      </c>
      <c r="M1191" s="536">
        <v>0</v>
      </c>
      <c r="N1191" s="535">
        <v>8.44</v>
      </c>
      <c r="O1191" s="536">
        <v>0</v>
      </c>
      <c r="P1191" s="535">
        <v>8.93</v>
      </c>
      <c r="Q1191" s="536">
        <v>0</v>
      </c>
      <c r="R1191" s="535">
        <v>9.25</v>
      </c>
    </row>
    <row r="1192" spans="1:18" ht="12.75">
      <c r="A1192" s="145">
        <v>102600</v>
      </c>
      <c r="B1192" s="102" t="s">
        <v>22863</v>
      </c>
      <c r="C1192" s="145" t="s">
        <v>2</v>
      </c>
      <c r="D1192" s="535">
        <v>9.6999999999999993</v>
      </c>
      <c r="E1192" s="536">
        <v>0</v>
      </c>
      <c r="F1192" s="535">
        <v>9.1300000000000008</v>
      </c>
      <c r="G1192" s="536">
        <v>0</v>
      </c>
      <c r="H1192" s="535">
        <v>10.050000000000001</v>
      </c>
      <c r="I1192" s="536">
        <v>0</v>
      </c>
      <c r="J1192" s="535">
        <v>8.0500000000000007</v>
      </c>
      <c r="K1192" s="536">
        <v>0</v>
      </c>
      <c r="L1192" s="535">
        <v>9.86</v>
      </c>
      <c r="M1192" s="536">
        <v>0</v>
      </c>
      <c r="N1192" s="535">
        <v>9.2899999999999991</v>
      </c>
      <c r="O1192" s="536">
        <v>0</v>
      </c>
      <c r="P1192" s="535">
        <v>9.84</v>
      </c>
      <c r="Q1192" s="536">
        <v>0</v>
      </c>
      <c r="R1192" s="535">
        <v>10.19</v>
      </c>
    </row>
    <row r="1193" spans="1:18" ht="12.75">
      <c r="A1193" s="145">
        <v>102602</v>
      </c>
      <c r="B1193" s="102" t="s">
        <v>22864</v>
      </c>
      <c r="C1193" s="145" t="s">
        <v>2</v>
      </c>
      <c r="D1193" s="535">
        <v>11.02</v>
      </c>
      <c r="E1193" s="536">
        <v>0</v>
      </c>
      <c r="F1193" s="535">
        <v>10.38</v>
      </c>
      <c r="G1193" s="536">
        <v>0</v>
      </c>
      <c r="H1193" s="535">
        <v>11.43</v>
      </c>
      <c r="I1193" s="536">
        <v>0</v>
      </c>
      <c r="J1193" s="535">
        <v>9.16</v>
      </c>
      <c r="K1193" s="536">
        <v>0</v>
      </c>
      <c r="L1193" s="535">
        <v>11.21</v>
      </c>
      <c r="M1193" s="536">
        <v>0</v>
      </c>
      <c r="N1193" s="535">
        <v>10.58</v>
      </c>
      <c r="O1193" s="536">
        <v>0</v>
      </c>
      <c r="P1193" s="535">
        <v>11.19</v>
      </c>
      <c r="Q1193" s="536">
        <v>0</v>
      </c>
      <c r="R1193" s="535">
        <v>11.59</v>
      </c>
    </row>
    <row r="1194" spans="1:18" ht="12.75">
      <c r="A1194" s="145">
        <v>103005</v>
      </c>
      <c r="B1194" s="102" t="s">
        <v>22865</v>
      </c>
      <c r="C1194" s="145" t="s">
        <v>2</v>
      </c>
      <c r="D1194" s="535">
        <v>712.82</v>
      </c>
      <c r="E1194" s="536">
        <v>0.21990000000000001</v>
      </c>
      <c r="F1194" s="535">
        <v>582.94000000000005</v>
      </c>
      <c r="G1194" s="536">
        <v>0.2681</v>
      </c>
      <c r="H1194" s="535">
        <v>651.22</v>
      </c>
      <c r="I1194" s="536">
        <v>0.2409</v>
      </c>
      <c r="J1194" s="535">
        <v>636.44000000000005</v>
      </c>
      <c r="K1194" s="536">
        <v>0.2455</v>
      </c>
      <c r="L1194" s="535">
        <v>741.14</v>
      </c>
      <c r="M1194" s="536">
        <v>0</v>
      </c>
      <c r="N1194" s="535">
        <v>607.02</v>
      </c>
      <c r="O1194" s="536">
        <v>0.25740000000000002</v>
      </c>
      <c r="P1194" s="535">
        <v>634.92999999999995</v>
      </c>
      <c r="Q1194" s="536">
        <v>0.24610000000000001</v>
      </c>
      <c r="R1194" s="535">
        <v>607.16</v>
      </c>
    </row>
    <row r="1195" spans="1:18" ht="12.75">
      <c r="A1195" s="145">
        <v>103006</v>
      </c>
      <c r="B1195" s="102" t="s">
        <v>22866</v>
      </c>
      <c r="C1195" s="145" t="s">
        <v>2</v>
      </c>
      <c r="D1195" s="535">
        <v>900.61</v>
      </c>
      <c r="E1195" s="536">
        <v>0.22120000000000001</v>
      </c>
      <c r="F1195" s="535">
        <v>740.23</v>
      </c>
      <c r="G1195" s="536">
        <v>0.26829999999999998</v>
      </c>
      <c r="H1195" s="535">
        <v>821.64</v>
      </c>
      <c r="I1195" s="536">
        <v>0.24260000000000001</v>
      </c>
      <c r="J1195" s="535">
        <v>803.3</v>
      </c>
      <c r="K1195" s="536">
        <v>0.2472</v>
      </c>
      <c r="L1195" s="535">
        <v>940.43</v>
      </c>
      <c r="M1195" s="536">
        <v>0</v>
      </c>
      <c r="N1195" s="535">
        <v>768.42</v>
      </c>
      <c r="O1195" s="536">
        <v>0.25850000000000001</v>
      </c>
      <c r="P1195" s="535">
        <v>807.96</v>
      </c>
      <c r="Q1195" s="536">
        <v>0.24579999999999999</v>
      </c>
      <c r="R1195" s="535">
        <v>768.06</v>
      </c>
    </row>
    <row r="1196" spans="1:18" ht="12.75">
      <c r="A1196" s="145">
        <v>103007</v>
      </c>
      <c r="B1196" s="102" t="s">
        <v>22867</v>
      </c>
      <c r="C1196" s="145" t="s">
        <v>2</v>
      </c>
      <c r="D1196" s="535">
        <v>1178.08</v>
      </c>
      <c r="E1196" s="536">
        <v>0.24110000000000001</v>
      </c>
      <c r="F1196" s="535">
        <v>975.95</v>
      </c>
      <c r="G1196" s="536">
        <v>0.29020000000000001</v>
      </c>
      <c r="H1196" s="535">
        <v>1076.31</v>
      </c>
      <c r="I1196" s="536">
        <v>0.26400000000000001</v>
      </c>
      <c r="J1196" s="535">
        <v>1053.0899999999999</v>
      </c>
      <c r="K1196" s="536">
        <v>0.26900000000000002</v>
      </c>
      <c r="L1196" s="535">
        <v>1250.06</v>
      </c>
      <c r="M1196" s="536">
        <v>0</v>
      </c>
      <c r="N1196" s="535">
        <v>1010.21</v>
      </c>
      <c r="O1196" s="536">
        <v>0.28039999999999998</v>
      </c>
      <c r="P1196" s="535">
        <v>1064.49</v>
      </c>
      <c r="Q1196" s="536">
        <v>0.2661</v>
      </c>
      <c r="R1196" s="535">
        <v>1009.17</v>
      </c>
    </row>
    <row r="1197" spans="1:18" ht="12.75">
      <c r="A1197" s="145">
        <v>103004</v>
      </c>
      <c r="B1197" s="102" t="s">
        <v>22868</v>
      </c>
      <c r="C1197" s="145" t="s">
        <v>1</v>
      </c>
      <c r="D1197" s="535">
        <v>0</v>
      </c>
      <c r="E1197" s="536"/>
      <c r="F1197" s="535">
        <v>0</v>
      </c>
      <c r="G1197" s="536"/>
      <c r="H1197" s="535">
        <v>0</v>
      </c>
      <c r="I1197" s="536"/>
      <c r="J1197" s="535">
        <v>0</v>
      </c>
      <c r="K1197" s="536"/>
      <c r="L1197" s="535">
        <v>0</v>
      </c>
      <c r="M1197" s="536"/>
      <c r="N1197" s="535">
        <v>0</v>
      </c>
      <c r="O1197" s="536"/>
      <c r="P1197" s="535">
        <v>0</v>
      </c>
      <c r="Q1197" s="536"/>
      <c r="R1197" s="535">
        <v>0</v>
      </c>
    </row>
    <row r="1198" spans="1:18" ht="12.75">
      <c r="A1198" s="145">
        <v>102989</v>
      </c>
      <c r="B1198" s="102" t="s">
        <v>22869</v>
      </c>
      <c r="C1198" s="145" t="s">
        <v>1</v>
      </c>
      <c r="D1198" s="535">
        <v>46.32</v>
      </c>
      <c r="E1198" s="536">
        <v>0</v>
      </c>
      <c r="F1198" s="535">
        <v>29.29</v>
      </c>
      <c r="G1198" s="536">
        <v>0</v>
      </c>
      <c r="H1198" s="535">
        <v>43.67</v>
      </c>
      <c r="I1198" s="536">
        <v>0.64990000000000003</v>
      </c>
      <c r="J1198" s="535">
        <v>40.75</v>
      </c>
      <c r="K1198" s="536">
        <v>0.69640000000000002</v>
      </c>
      <c r="L1198" s="535">
        <v>38.11</v>
      </c>
      <c r="M1198" s="536">
        <v>0</v>
      </c>
      <c r="N1198" s="535">
        <v>42.53</v>
      </c>
      <c r="O1198" s="536">
        <v>0.6673</v>
      </c>
      <c r="P1198" s="535">
        <v>38.08</v>
      </c>
      <c r="Q1198" s="536">
        <v>0</v>
      </c>
      <c r="R1198" s="535">
        <v>48.63</v>
      </c>
    </row>
    <row r="1199" spans="1:18" ht="12.75">
      <c r="A1199" s="145">
        <v>102990</v>
      </c>
      <c r="B1199" s="102" t="s">
        <v>22870</v>
      </c>
      <c r="C1199" s="145" t="s">
        <v>1</v>
      </c>
      <c r="D1199" s="535">
        <v>58.19</v>
      </c>
      <c r="E1199" s="536">
        <v>0</v>
      </c>
      <c r="F1199" s="535">
        <v>37.08</v>
      </c>
      <c r="G1199" s="536">
        <v>0</v>
      </c>
      <c r="H1199" s="535">
        <v>54.92</v>
      </c>
      <c r="I1199" s="536">
        <v>0.63160000000000005</v>
      </c>
      <c r="J1199" s="535">
        <v>51.11</v>
      </c>
      <c r="K1199" s="536">
        <v>0.67869999999999997</v>
      </c>
      <c r="L1199" s="535">
        <v>48.11</v>
      </c>
      <c r="M1199" s="536">
        <v>0</v>
      </c>
      <c r="N1199" s="535">
        <v>53.42</v>
      </c>
      <c r="O1199" s="536">
        <v>0.64939999999999998</v>
      </c>
      <c r="P1199" s="535">
        <v>48.04</v>
      </c>
      <c r="Q1199" s="536">
        <v>0</v>
      </c>
      <c r="R1199" s="535">
        <v>60.91</v>
      </c>
    </row>
    <row r="1200" spans="1:18" ht="12.75">
      <c r="A1200" s="145">
        <v>102991</v>
      </c>
      <c r="B1200" s="102" t="s">
        <v>22871</v>
      </c>
      <c r="C1200" s="145" t="s">
        <v>1</v>
      </c>
      <c r="D1200" s="535">
        <v>76.56</v>
      </c>
      <c r="E1200" s="536">
        <v>0</v>
      </c>
      <c r="F1200" s="535">
        <v>48.89</v>
      </c>
      <c r="G1200" s="536">
        <v>0</v>
      </c>
      <c r="H1200" s="535">
        <v>72.28</v>
      </c>
      <c r="I1200" s="536">
        <v>0.62770000000000004</v>
      </c>
      <c r="J1200" s="535">
        <v>67.239999999999995</v>
      </c>
      <c r="K1200" s="536">
        <v>0.67469999999999997</v>
      </c>
      <c r="L1200" s="535">
        <v>63.4</v>
      </c>
      <c r="M1200" s="536">
        <v>0</v>
      </c>
      <c r="N1200" s="535">
        <v>70.27</v>
      </c>
      <c r="O1200" s="536">
        <v>0.64570000000000005</v>
      </c>
      <c r="P1200" s="535">
        <v>63.27</v>
      </c>
      <c r="Q1200" s="536">
        <v>0</v>
      </c>
      <c r="R1200" s="535">
        <v>80.11</v>
      </c>
    </row>
    <row r="1201" spans="1:18" ht="12.75">
      <c r="A1201" s="145">
        <v>102992</v>
      </c>
      <c r="B1201" s="102" t="s">
        <v>22872</v>
      </c>
      <c r="C1201" s="145" t="s">
        <v>1</v>
      </c>
      <c r="D1201" s="535">
        <v>114.55</v>
      </c>
      <c r="E1201" s="536">
        <v>8.9300000000000004E-2</v>
      </c>
      <c r="F1201" s="535">
        <v>71.61</v>
      </c>
      <c r="G1201" s="536">
        <v>0.1429</v>
      </c>
      <c r="H1201" s="535">
        <v>107.29</v>
      </c>
      <c r="I1201" s="536">
        <v>0.78139999999999998</v>
      </c>
      <c r="J1201" s="535">
        <v>102.65</v>
      </c>
      <c r="K1201" s="536">
        <v>0.81679999999999997</v>
      </c>
      <c r="L1201" s="535">
        <v>92.41</v>
      </c>
      <c r="M1201" s="536">
        <v>0</v>
      </c>
      <c r="N1201" s="535">
        <v>104.73</v>
      </c>
      <c r="O1201" s="536">
        <v>0.80049999999999999</v>
      </c>
      <c r="P1201" s="535">
        <v>90.89</v>
      </c>
      <c r="Q1201" s="536">
        <v>0.11260000000000001</v>
      </c>
      <c r="R1201" s="535">
        <v>119.22</v>
      </c>
    </row>
    <row r="1202" spans="1:18" ht="12.75">
      <c r="A1202" s="145">
        <v>102993</v>
      </c>
      <c r="B1202" s="102" t="s">
        <v>22873</v>
      </c>
      <c r="C1202" s="145" t="s">
        <v>1</v>
      </c>
      <c r="D1202" s="535">
        <v>148.86000000000001</v>
      </c>
      <c r="E1202" s="536">
        <v>9.0700000000000003E-2</v>
      </c>
      <c r="F1202" s="535">
        <v>93.25</v>
      </c>
      <c r="G1202" s="536">
        <v>0.14480000000000001</v>
      </c>
      <c r="H1202" s="535">
        <v>139.52000000000001</v>
      </c>
      <c r="I1202" s="536">
        <v>0.7792</v>
      </c>
      <c r="J1202" s="535">
        <v>133.38999999999999</v>
      </c>
      <c r="K1202" s="536">
        <v>0.81499999999999995</v>
      </c>
      <c r="L1202" s="535">
        <v>120.26</v>
      </c>
      <c r="M1202" s="536">
        <v>0</v>
      </c>
      <c r="N1202" s="535">
        <v>136.15</v>
      </c>
      <c r="O1202" s="536">
        <v>0.79849999999999999</v>
      </c>
      <c r="P1202" s="535">
        <v>118.26</v>
      </c>
      <c r="Q1202" s="536">
        <v>0.1142</v>
      </c>
      <c r="R1202" s="535">
        <v>154.94999999999999</v>
      </c>
    </row>
    <row r="1203" spans="1:18" ht="12.75">
      <c r="A1203" s="145">
        <v>102994</v>
      </c>
      <c r="B1203" s="102" t="s">
        <v>22874</v>
      </c>
      <c r="C1203" s="145" t="s">
        <v>1</v>
      </c>
      <c r="D1203" s="535">
        <v>277.64</v>
      </c>
      <c r="E1203" s="536">
        <v>9.1600000000000001E-2</v>
      </c>
      <c r="F1203" s="535">
        <v>173.97</v>
      </c>
      <c r="G1203" s="536">
        <v>0.1462</v>
      </c>
      <c r="H1203" s="535">
        <v>260.42</v>
      </c>
      <c r="I1203" s="536">
        <v>0.78090000000000004</v>
      </c>
      <c r="J1203" s="535">
        <v>248.81</v>
      </c>
      <c r="K1203" s="536">
        <v>0.81730000000000003</v>
      </c>
      <c r="L1203" s="535">
        <v>224.42</v>
      </c>
      <c r="M1203" s="536">
        <v>0</v>
      </c>
      <c r="N1203" s="535">
        <v>254.2</v>
      </c>
      <c r="O1203" s="536">
        <v>0.8</v>
      </c>
      <c r="P1203" s="535">
        <v>220.72</v>
      </c>
      <c r="Q1203" s="536">
        <v>0.1152</v>
      </c>
      <c r="R1203" s="535">
        <v>289.45</v>
      </c>
    </row>
    <row r="1204" spans="1:18" ht="12.75">
      <c r="A1204" s="145">
        <v>106017</v>
      </c>
      <c r="B1204" s="102" t="s">
        <v>22875</v>
      </c>
      <c r="C1204" s="145" t="s">
        <v>2</v>
      </c>
      <c r="D1204" s="535">
        <v>0</v>
      </c>
      <c r="E1204" s="536"/>
      <c r="F1204" s="535">
        <v>0</v>
      </c>
      <c r="G1204" s="536"/>
      <c r="H1204" s="535">
        <v>0</v>
      </c>
      <c r="I1204" s="536"/>
      <c r="J1204" s="535">
        <v>0</v>
      </c>
      <c r="K1204" s="536"/>
      <c r="L1204" s="535">
        <v>0</v>
      </c>
      <c r="M1204" s="536"/>
      <c r="N1204" s="535">
        <v>0</v>
      </c>
      <c r="O1204" s="536"/>
      <c r="P1204" s="535">
        <v>0</v>
      </c>
      <c r="Q1204" s="536"/>
      <c r="R1204" s="535">
        <v>0</v>
      </c>
    </row>
    <row r="1205" spans="1:18" ht="12.75">
      <c r="A1205" s="145">
        <v>105944</v>
      </c>
      <c r="B1205" s="102" t="s">
        <v>22876</v>
      </c>
      <c r="C1205" s="145" t="s">
        <v>7</v>
      </c>
      <c r="D1205" s="535">
        <v>1258.6500000000001</v>
      </c>
      <c r="E1205" s="536">
        <v>8.9999999999999998E-4</v>
      </c>
      <c r="F1205" s="535">
        <v>772.9</v>
      </c>
      <c r="G1205" s="536">
        <v>0</v>
      </c>
      <c r="H1205" s="535">
        <v>1055.99</v>
      </c>
      <c r="I1205" s="536">
        <v>1.1000000000000001E-3</v>
      </c>
      <c r="J1205" s="535">
        <v>1072.2</v>
      </c>
      <c r="K1205" s="536">
        <v>0</v>
      </c>
      <c r="L1205" s="535">
        <v>949.94</v>
      </c>
      <c r="M1205" s="536">
        <v>0</v>
      </c>
      <c r="N1205" s="535">
        <v>847.46</v>
      </c>
      <c r="O1205" s="536">
        <v>0</v>
      </c>
      <c r="P1205" s="535">
        <v>913.83</v>
      </c>
      <c r="Q1205" s="536">
        <v>0</v>
      </c>
      <c r="R1205" s="535">
        <v>806.42</v>
      </c>
    </row>
    <row r="1206" spans="1:18" ht="12.75">
      <c r="A1206" s="145">
        <v>106004</v>
      </c>
      <c r="B1206" s="102" t="s">
        <v>22877</v>
      </c>
      <c r="C1206" s="145" t="s">
        <v>1</v>
      </c>
      <c r="D1206" s="535">
        <v>222.97</v>
      </c>
      <c r="E1206" s="536">
        <v>3.5000000000000001E-3</v>
      </c>
      <c r="F1206" s="535">
        <v>182.58</v>
      </c>
      <c r="G1206" s="536">
        <v>3.7000000000000002E-3</v>
      </c>
      <c r="H1206" s="535">
        <v>208.07</v>
      </c>
      <c r="I1206" s="536">
        <v>4.1999999999999997E-3</v>
      </c>
      <c r="J1206" s="535">
        <v>200.51</v>
      </c>
      <c r="K1206" s="536">
        <v>3.3999999999999998E-3</v>
      </c>
      <c r="L1206" s="535">
        <v>199.58</v>
      </c>
      <c r="M1206" s="536">
        <v>0</v>
      </c>
      <c r="N1206" s="535">
        <v>189.67</v>
      </c>
      <c r="O1206" s="536">
        <v>3.5999999999999999E-3</v>
      </c>
      <c r="P1206" s="535">
        <v>191.56</v>
      </c>
      <c r="Q1206" s="536">
        <v>3.5000000000000001E-3</v>
      </c>
      <c r="R1206" s="535">
        <v>193.99</v>
      </c>
    </row>
    <row r="1207" spans="1:18" ht="12.75">
      <c r="A1207" s="145">
        <v>106005</v>
      </c>
      <c r="B1207" s="102" t="s">
        <v>22878</v>
      </c>
      <c r="C1207" s="145" t="s">
        <v>1</v>
      </c>
      <c r="D1207" s="535">
        <v>263.49</v>
      </c>
      <c r="E1207" s="536">
        <v>3.3E-3</v>
      </c>
      <c r="F1207" s="535">
        <v>215.86</v>
      </c>
      <c r="G1207" s="536">
        <v>3.5999999999999999E-3</v>
      </c>
      <c r="H1207" s="535">
        <v>245.95</v>
      </c>
      <c r="I1207" s="536">
        <v>4.1000000000000003E-3</v>
      </c>
      <c r="J1207" s="535">
        <v>237.08</v>
      </c>
      <c r="K1207" s="536">
        <v>3.3E-3</v>
      </c>
      <c r="L1207" s="535">
        <v>236.14</v>
      </c>
      <c r="M1207" s="536">
        <v>0</v>
      </c>
      <c r="N1207" s="535">
        <v>224.43</v>
      </c>
      <c r="O1207" s="536">
        <v>3.5000000000000001E-3</v>
      </c>
      <c r="P1207" s="535">
        <v>226.5</v>
      </c>
      <c r="Q1207" s="536">
        <v>3.3999999999999998E-3</v>
      </c>
      <c r="R1207" s="535">
        <v>229.3</v>
      </c>
    </row>
    <row r="1208" spans="1:18" ht="12.75">
      <c r="A1208" s="145">
        <v>106006</v>
      </c>
      <c r="B1208" s="102" t="s">
        <v>22879</v>
      </c>
      <c r="C1208" s="145" t="s">
        <v>1</v>
      </c>
      <c r="D1208" s="535">
        <v>313.39</v>
      </c>
      <c r="E1208" s="536">
        <v>3.5999999999999999E-3</v>
      </c>
      <c r="F1208" s="535">
        <v>257.32</v>
      </c>
      <c r="G1208" s="536">
        <v>3.8999999999999998E-3</v>
      </c>
      <c r="H1208" s="535">
        <v>292.75</v>
      </c>
      <c r="I1208" s="536">
        <v>4.3E-3</v>
      </c>
      <c r="J1208" s="535">
        <v>281.87</v>
      </c>
      <c r="K1208" s="536">
        <v>3.5000000000000001E-3</v>
      </c>
      <c r="L1208" s="535">
        <v>280.72000000000003</v>
      </c>
      <c r="M1208" s="536">
        <v>0</v>
      </c>
      <c r="N1208" s="535">
        <v>266.95999999999998</v>
      </c>
      <c r="O1208" s="536">
        <v>3.7000000000000002E-3</v>
      </c>
      <c r="P1208" s="535">
        <v>269.64999999999998</v>
      </c>
      <c r="Q1208" s="536">
        <v>3.7000000000000002E-3</v>
      </c>
      <c r="R1208" s="535">
        <v>273.52999999999997</v>
      </c>
    </row>
    <row r="1209" spans="1:18" ht="12.75">
      <c r="A1209" s="145">
        <v>106007</v>
      </c>
      <c r="B1209" s="102" t="s">
        <v>22880</v>
      </c>
      <c r="C1209" s="145" t="s">
        <v>1</v>
      </c>
      <c r="D1209" s="535">
        <v>357.04</v>
      </c>
      <c r="E1209" s="536">
        <v>3.5999999999999999E-3</v>
      </c>
      <c r="F1209" s="535">
        <v>293.33999999999997</v>
      </c>
      <c r="G1209" s="536">
        <v>3.8999999999999998E-3</v>
      </c>
      <c r="H1209" s="535">
        <v>333.62</v>
      </c>
      <c r="I1209" s="536">
        <v>4.3E-3</v>
      </c>
      <c r="J1209" s="535">
        <v>321.18</v>
      </c>
      <c r="K1209" s="536">
        <v>3.5000000000000001E-3</v>
      </c>
      <c r="L1209" s="535">
        <v>319.95999999999998</v>
      </c>
      <c r="M1209" s="536">
        <v>0</v>
      </c>
      <c r="N1209" s="535">
        <v>304.3</v>
      </c>
      <c r="O1209" s="536">
        <v>3.7000000000000002E-3</v>
      </c>
      <c r="P1209" s="535">
        <v>307.32</v>
      </c>
      <c r="Q1209" s="536">
        <v>3.7000000000000002E-3</v>
      </c>
      <c r="R1209" s="535">
        <v>311.82</v>
      </c>
    </row>
    <row r="1210" spans="1:18" ht="12.75">
      <c r="A1210" s="145">
        <v>106008</v>
      </c>
      <c r="B1210" s="102" t="s">
        <v>22881</v>
      </c>
      <c r="C1210" s="145" t="s">
        <v>1</v>
      </c>
      <c r="D1210" s="535">
        <v>400.68</v>
      </c>
      <c r="E1210" s="536">
        <v>3.5999999999999999E-3</v>
      </c>
      <c r="F1210" s="535">
        <v>329.35</v>
      </c>
      <c r="G1210" s="536">
        <v>3.8999999999999998E-3</v>
      </c>
      <c r="H1210" s="535">
        <v>374.46</v>
      </c>
      <c r="I1210" s="536">
        <v>4.3E-3</v>
      </c>
      <c r="J1210" s="535">
        <v>360.48</v>
      </c>
      <c r="K1210" s="536">
        <v>3.5999999999999999E-3</v>
      </c>
      <c r="L1210" s="535">
        <v>359.19</v>
      </c>
      <c r="M1210" s="536">
        <v>0</v>
      </c>
      <c r="N1210" s="535">
        <v>341.65</v>
      </c>
      <c r="O1210" s="536">
        <v>3.7000000000000002E-3</v>
      </c>
      <c r="P1210" s="535">
        <v>344.99</v>
      </c>
      <c r="Q1210" s="536">
        <v>3.7000000000000002E-3</v>
      </c>
      <c r="R1210" s="535">
        <v>350.12</v>
      </c>
    </row>
    <row r="1211" spans="1:18" ht="12.75">
      <c r="A1211" s="145">
        <v>106009</v>
      </c>
      <c r="B1211" s="102" t="s">
        <v>22882</v>
      </c>
      <c r="C1211" s="145" t="s">
        <v>1</v>
      </c>
      <c r="D1211" s="535">
        <v>494.23</v>
      </c>
      <c r="E1211" s="536">
        <v>3.7000000000000002E-3</v>
      </c>
      <c r="F1211" s="535">
        <v>406.83</v>
      </c>
      <c r="G1211" s="536">
        <v>4.0000000000000001E-3</v>
      </c>
      <c r="H1211" s="535">
        <v>462.13</v>
      </c>
      <c r="I1211" s="536">
        <v>4.4999999999999997E-3</v>
      </c>
      <c r="J1211" s="535">
        <v>444.59</v>
      </c>
      <c r="K1211" s="536">
        <v>3.7000000000000002E-3</v>
      </c>
      <c r="L1211" s="535">
        <v>443</v>
      </c>
      <c r="M1211" s="536">
        <v>0</v>
      </c>
      <c r="N1211" s="535">
        <v>421.52</v>
      </c>
      <c r="O1211" s="536">
        <v>3.8999999999999998E-3</v>
      </c>
      <c r="P1211" s="535">
        <v>425.84</v>
      </c>
      <c r="Q1211" s="536">
        <v>3.8999999999999998E-3</v>
      </c>
      <c r="R1211" s="535">
        <v>432.64</v>
      </c>
    </row>
    <row r="1212" spans="1:18" ht="12.75">
      <c r="A1212" s="145">
        <v>106010</v>
      </c>
      <c r="B1212" s="102" t="s">
        <v>22883</v>
      </c>
      <c r="C1212" s="145" t="s">
        <v>1</v>
      </c>
      <c r="D1212" s="535">
        <v>578.4</v>
      </c>
      <c r="E1212" s="536">
        <v>3.5999999999999999E-3</v>
      </c>
      <c r="F1212" s="535">
        <v>476.14</v>
      </c>
      <c r="G1212" s="536">
        <v>3.8999999999999998E-3</v>
      </c>
      <c r="H1212" s="535">
        <v>540.88</v>
      </c>
      <c r="I1212" s="536">
        <v>4.4000000000000003E-3</v>
      </c>
      <c r="J1212" s="535">
        <v>520.46</v>
      </c>
      <c r="K1212" s="536">
        <v>3.5999999999999999E-3</v>
      </c>
      <c r="L1212" s="535">
        <v>518.80999999999995</v>
      </c>
      <c r="M1212" s="536">
        <v>0</v>
      </c>
      <c r="N1212" s="535">
        <v>493.64</v>
      </c>
      <c r="O1212" s="536">
        <v>3.8E-3</v>
      </c>
      <c r="P1212" s="535">
        <v>498.44</v>
      </c>
      <c r="Q1212" s="536">
        <v>3.8E-3</v>
      </c>
      <c r="R1212" s="535">
        <v>506.24</v>
      </c>
    </row>
    <row r="1213" spans="1:18" ht="12.75">
      <c r="A1213" s="145">
        <v>106011</v>
      </c>
      <c r="B1213" s="102" t="s">
        <v>22884</v>
      </c>
      <c r="C1213" s="145" t="s">
        <v>1</v>
      </c>
      <c r="D1213" s="535">
        <v>1107.8499999999999</v>
      </c>
      <c r="E1213" s="536">
        <v>4.7000000000000002E-3</v>
      </c>
      <c r="F1213" s="535">
        <v>877.04</v>
      </c>
      <c r="G1213" s="536">
        <v>5.4999999999999997E-3</v>
      </c>
      <c r="H1213" s="535">
        <v>1006.7</v>
      </c>
      <c r="I1213" s="536">
        <v>5.4000000000000003E-3</v>
      </c>
      <c r="J1213" s="535">
        <v>982.49</v>
      </c>
      <c r="K1213" s="536">
        <v>4.8999999999999998E-3</v>
      </c>
      <c r="L1213" s="535">
        <v>916.33</v>
      </c>
      <c r="M1213" s="536">
        <v>0</v>
      </c>
      <c r="N1213" s="535">
        <v>870.83</v>
      </c>
      <c r="O1213" s="536">
        <v>5.4999999999999997E-3</v>
      </c>
      <c r="P1213" s="535">
        <v>904.45</v>
      </c>
      <c r="Q1213" s="536">
        <v>5.3E-3</v>
      </c>
      <c r="R1213" s="535">
        <v>924.11</v>
      </c>
    </row>
    <row r="1214" spans="1:18" ht="12.75">
      <c r="A1214" s="145">
        <v>106013</v>
      </c>
      <c r="B1214" s="102" t="s">
        <v>22885</v>
      </c>
      <c r="C1214" s="145" t="s">
        <v>1</v>
      </c>
      <c r="D1214" s="535">
        <v>1377.95</v>
      </c>
      <c r="E1214" s="536">
        <v>4.4999999999999997E-3</v>
      </c>
      <c r="F1214" s="535">
        <v>1095.83</v>
      </c>
      <c r="G1214" s="536">
        <v>5.1000000000000004E-3</v>
      </c>
      <c r="H1214" s="535">
        <v>1254.7</v>
      </c>
      <c r="I1214" s="536">
        <v>5.1999999999999998E-3</v>
      </c>
      <c r="J1214" s="535">
        <v>1224.5</v>
      </c>
      <c r="K1214" s="536">
        <v>4.5999999999999999E-3</v>
      </c>
      <c r="L1214" s="535">
        <v>1146.23</v>
      </c>
      <c r="M1214" s="536">
        <v>0</v>
      </c>
      <c r="N1214" s="535">
        <v>1090.19</v>
      </c>
      <c r="O1214" s="536">
        <v>5.1999999999999998E-3</v>
      </c>
      <c r="P1214" s="535">
        <v>1128.8599999999999</v>
      </c>
      <c r="Q1214" s="536">
        <v>5.0000000000000001E-3</v>
      </c>
      <c r="R1214" s="535">
        <v>1154.1600000000001</v>
      </c>
    </row>
    <row r="1215" spans="1:18" ht="12.75">
      <c r="A1215" s="145">
        <v>106012</v>
      </c>
      <c r="B1215" s="102" t="s">
        <v>22886</v>
      </c>
      <c r="C1215" s="145" t="s">
        <v>1</v>
      </c>
      <c r="D1215" s="535">
        <v>1224.28</v>
      </c>
      <c r="E1215" s="536">
        <v>4.7999999999999996E-3</v>
      </c>
      <c r="F1215" s="535">
        <v>969.83</v>
      </c>
      <c r="G1215" s="536">
        <v>5.5999999999999999E-3</v>
      </c>
      <c r="H1215" s="535">
        <v>1111.67</v>
      </c>
      <c r="I1215" s="536">
        <v>5.4999999999999997E-3</v>
      </c>
      <c r="J1215" s="535">
        <v>1085.31</v>
      </c>
      <c r="K1215" s="536">
        <v>5.0000000000000001E-3</v>
      </c>
      <c r="L1215" s="535">
        <v>1008.51</v>
      </c>
      <c r="M1215" s="536">
        <v>0</v>
      </c>
      <c r="N1215" s="535">
        <v>959.07</v>
      </c>
      <c r="O1215" s="536">
        <v>5.7000000000000002E-3</v>
      </c>
      <c r="P1215" s="535">
        <v>997.53</v>
      </c>
      <c r="Q1215" s="536">
        <v>5.4000000000000003E-3</v>
      </c>
      <c r="R1215" s="535">
        <v>1021.4</v>
      </c>
    </row>
    <row r="1216" spans="1:18" ht="12.75">
      <c r="A1216" s="145">
        <v>106014</v>
      </c>
      <c r="B1216" s="102" t="s">
        <v>22887</v>
      </c>
      <c r="C1216" s="145" t="s">
        <v>1</v>
      </c>
      <c r="D1216" s="535">
        <v>1562.89</v>
      </c>
      <c r="E1216" s="536">
        <v>5.8999999999999999E-3</v>
      </c>
      <c r="F1216" s="535">
        <v>1276.51</v>
      </c>
      <c r="G1216" s="536">
        <v>6.8999999999999999E-3</v>
      </c>
      <c r="H1216" s="535">
        <v>1426.69</v>
      </c>
      <c r="I1216" s="536">
        <v>6.7000000000000002E-3</v>
      </c>
      <c r="J1216" s="535">
        <v>1389.26</v>
      </c>
      <c r="K1216" s="536">
        <v>6.3E-3</v>
      </c>
      <c r="L1216" s="535">
        <v>1272.67</v>
      </c>
      <c r="M1216" s="536">
        <v>0</v>
      </c>
      <c r="N1216" s="535">
        <v>1223.95</v>
      </c>
      <c r="O1216" s="536">
        <v>7.1999999999999998E-3</v>
      </c>
      <c r="P1216" s="535">
        <v>1277.49</v>
      </c>
      <c r="Q1216" s="536">
        <v>6.8999999999999999E-3</v>
      </c>
      <c r="R1216" s="535">
        <v>1342.06</v>
      </c>
    </row>
    <row r="1217" spans="1:18" ht="12.75">
      <c r="A1217" s="145">
        <v>106015</v>
      </c>
      <c r="B1217" s="102" t="s">
        <v>22888</v>
      </c>
      <c r="C1217" s="145" t="s">
        <v>1</v>
      </c>
      <c r="D1217" s="535">
        <v>1859.72</v>
      </c>
      <c r="E1217" s="536">
        <v>5.4000000000000003E-3</v>
      </c>
      <c r="F1217" s="535">
        <v>1513.9</v>
      </c>
      <c r="G1217" s="536">
        <v>6.1999999999999998E-3</v>
      </c>
      <c r="H1217" s="535">
        <v>1699.16</v>
      </c>
      <c r="I1217" s="536">
        <v>6.1000000000000004E-3</v>
      </c>
      <c r="J1217" s="535">
        <v>1655.82</v>
      </c>
      <c r="K1217" s="536">
        <v>5.7000000000000002E-3</v>
      </c>
      <c r="L1217" s="535">
        <v>1529.7</v>
      </c>
      <c r="M1217" s="536">
        <v>0</v>
      </c>
      <c r="N1217" s="535">
        <v>1467.97</v>
      </c>
      <c r="O1217" s="536">
        <v>6.4000000000000003E-3</v>
      </c>
      <c r="P1217" s="535">
        <v>1525.03</v>
      </c>
      <c r="Q1217" s="536">
        <v>6.1999999999999998E-3</v>
      </c>
      <c r="R1217" s="535">
        <v>1591.55</v>
      </c>
    </row>
    <row r="1218" spans="1:18" ht="12.75">
      <c r="A1218" s="145">
        <v>106016</v>
      </c>
      <c r="B1218" s="102" t="s">
        <v>22889</v>
      </c>
      <c r="C1218" s="145" t="s">
        <v>1</v>
      </c>
      <c r="D1218" s="535">
        <v>2174.9699999999998</v>
      </c>
      <c r="E1218" s="536">
        <v>5.0000000000000001E-3</v>
      </c>
      <c r="F1218" s="535">
        <v>1767.44</v>
      </c>
      <c r="G1218" s="536">
        <v>5.7000000000000002E-3</v>
      </c>
      <c r="H1218" s="535">
        <v>1988.65</v>
      </c>
      <c r="I1218" s="536">
        <v>5.7000000000000002E-3</v>
      </c>
      <c r="J1218" s="535">
        <v>1938.84</v>
      </c>
      <c r="K1218" s="536">
        <v>5.1999999999999998E-3</v>
      </c>
      <c r="L1218" s="535">
        <v>1801.16</v>
      </c>
      <c r="M1218" s="536">
        <v>0</v>
      </c>
      <c r="N1218" s="535">
        <v>1726.32</v>
      </c>
      <c r="O1218" s="536">
        <v>5.8999999999999999E-3</v>
      </c>
      <c r="P1218" s="535">
        <v>1787.7</v>
      </c>
      <c r="Q1218" s="536">
        <v>5.7000000000000002E-3</v>
      </c>
      <c r="R1218" s="535">
        <v>1858</v>
      </c>
    </row>
    <row r="1219" spans="1:18" ht="12.75">
      <c r="A1219" s="145">
        <v>106003</v>
      </c>
      <c r="B1219" s="102" t="s">
        <v>22890</v>
      </c>
      <c r="C1219" s="145" t="s">
        <v>1</v>
      </c>
      <c r="D1219" s="535">
        <v>230.61</v>
      </c>
      <c r="E1219" s="536">
        <v>0.1787</v>
      </c>
      <c r="F1219" s="535">
        <v>169.44</v>
      </c>
      <c r="G1219" s="536">
        <v>0</v>
      </c>
      <c r="H1219" s="535">
        <v>216.45</v>
      </c>
      <c r="I1219" s="536">
        <v>6.9999999999999999E-4</v>
      </c>
      <c r="J1219" s="535">
        <v>204.05</v>
      </c>
      <c r="K1219" s="536">
        <v>0.20130000000000001</v>
      </c>
      <c r="L1219" s="535">
        <v>192.19</v>
      </c>
      <c r="M1219" s="536">
        <v>0</v>
      </c>
      <c r="N1219" s="535">
        <v>178.68</v>
      </c>
      <c r="O1219" s="536">
        <v>0</v>
      </c>
      <c r="P1219" s="535">
        <v>186.76</v>
      </c>
      <c r="Q1219" s="536">
        <v>0</v>
      </c>
      <c r="R1219" s="535">
        <v>175.98</v>
      </c>
    </row>
    <row r="1220" spans="1:18" ht="12.75">
      <c r="A1220" s="145">
        <v>105997</v>
      </c>
      <c r="B1220" s="102" t="s">
        <v>22891</v>
      </c>
      <c r="C1220" s="145" t="s">
        <v>1</v>
      </c>
      <c r="D1220" s="535">
        <v>125.95</v>
      </c>
      <c r="E1220" s="536">
        <v>0.1779</v>
      </c>
      <c r="F1220" s="535">
        <v>92.71</v>
      </c>
      <c r="G1220" s="536">
        <v>0</v>
      </c>
      <c r="H1220" s="535">
        <v>118.28</v>
      </c>
      <c r="I1220" s="536">
        <v>6.9999999999999999E-4</v>
      </c>
      <c r="J1220" s="535">
        <v>111.49</v>
      </c>
      <c r="K1220" s="536">
        <v>0.20030000000000001</v>
      </c>
      <c r="L1220" s="535">
        <v>105.12</v>
      </c>
      <c r="M1220" s="536">
        <v>0</v>
      </c>
      <c r="N1220" s="535">
        <v>97.77</v>
      </c>
      <c r="O1220" s="536">
        <v>0</v>
      </c>
      <c r="P1220" s="535">
        <v>102.12</v>
      </c>
      <c r="Q1220" s="536">
        <v>0</v>
      </c>
      <c r="R1220" s="535">
        <v>96.28</v>
      </c>
    </row>
    <row r="1221" spans="1:18" ht="12.75">
      <c r="A1221" s="145">
        <v>105998</v>
      </c>
      <c r="B1221" s="102" t="s">
        <v>22892</v>
      </c>
      <c r="C1221" s="145" t="s">
        <v>1</v>
      </c>
      <c r="D1221" s="535">
        <v>139.63999999999999</v>
      </c>
      <c r="E1221" s="536">
        <v>0.17799999999999999</v>
      </c>
      <c r="F1221" s="535">
        <v>102.73</v>
      </c>
      <c r="G1221" s="536">
        <v>0</v>
      </c>
      <c r="H1221" s="535">
        <v>131.11000000000001</v>
      </c>
      <c r="I1221" s="536">
        <v>6.9999999999999999E-4</v>
      </c>
      <c r="J1221" s="535">
        <v>123.57</v>
      </c>
      <c r="K1221" s="536">
        <v>0.20050000000000001</v>
      </c>
      <c r="L1221" s="535">
        <v>116.5</v>
      </c>
      <c r="M1221" s="536">
        <v>0</v>
      </c>
      <c r="N1221" s="535">
        <v>108.34</v>
      </c>
      <c r="O1221" s="536">
        <v>0</v>
      </c>
      <c r="P1221" s="535">
        <v>113.2</v>
      </c>
      <c r="Q1221" s="536">
        <v>0</v>
      </c>
      <c r="R1221" s="535">
        <v>106.7</v>
      </c>
    </row>
    <row r="1222" spans="1:18" ht="12.75">
      <c r="A1222" s="145">
        <v>105999</v>
      </c>
      <c r="B1222" s="102" t="s">
        <v>22893</v>
      </c>
      <c r="C1222" s="145" t="s">
        <v>1</v>
      </c>
      <c r="D1222" s="535">
        <v>158.94999999999999</v>
      </c>
      <c r="E1222" s="536">
        <v>0.17829999999999999</v>
      </c>
      <c r="F1222" s="535">
        <v>116.91</v>
      </c>
      <c r="G1222" s="536">
        <v>0</v>
      </c>
      <c r="H1222" s="535">
        <v>149.22999999999999</v>
      </c>
      <c r="I1222" s="536">
        <v>6.9999999999999999E-4</v>
      </c>
      <c r="J1222" s="535">
        <v>140.66999999999999</v>
      </c>
      <c r="K1222" s="536">
        <v>0.20080000000000001</v>
      </c>
      <c r="L1222" s="535">
        <v>132.56</v>
      </c>
      <c r="M1222" s="536">
        <v>0</v>
      </c>
      <c r="N1222" s="535">
        <v>123.29</v>
      </c>
      <c r="O1222" s="536">
        <v>0</v>
      </c>
      <c r="P1222" s="535">
        <v>128.81</v>
      </c>
      <c r="Q1222" s="536">
        <v>0</v>
      </c>
      <c r="R1222" s="535">
        <v>121.41</v>
      </c>
    </row>
    <row r="1223" spans="1:18" ht="12.75">
      <c r="A1223" s="145">
        <v>106000</v>
      </c>
      <c r="B1223" s="102" t="s">
        <v>22894</v>
      </c>
      <c r="C1223" s="145" t="s">
        <v>1</v>
      </c>
      <c r="D1223" s="535">
        <v>178.28</v>
      </c>
      <c r="E1223" s="536">
        <v>0.1784</v>
      </c>
      <c r="F1223" s="535">
        <v>131.07</v>
      </c>
      <c r="G1223" s="536">
        <v>0</v>
      </c>
      <c r="H1223" s="535">
        <v>167.37</v>
      </c>
      <c r="I1223" s="536">
        <v>6.9999999999999999E-4</v>
      </c>
      <c r="J1223" s="535">
        <v>157.76</v>
      </c>
      <c r="K1223" s="536">
        <v>0.2009</v>
      </c>
      <c r="L1223" s="535">
        <v>148.66</v>
      </c>
      <c r="M1223" s="536">
        <v>0</v>
      </c>
      <c r="N1223" s="535">
        <v>138.22</v>
      </c>
      <c r="O1223" s="536">
        <v>0</v>
      </c>
      <c r="P1223" s="535">
        <v>144.44999999999999</v>
      </c>
      <c r="Q1223" s="536">
        <v>0</v>
      </c>
      <c r="R1223" s="535">
        <v>136.12</v>
      </c>
    </row>
    <row r="1224" spans="1:18" ht="12.75">
      <c r="A1224" s="145">
        <v>106001</v>
      </c>
      <c r="B1224" s="102" t="s">
        <v>22895</v>
      </c>
      <c r="C1224" s="145" t="s">
        <v>1</v>
      </c>
      <c r="D1224" s="535">
        <v>191.95</v>
      </c>
      <c r="E1224" s="536">
        <v>0.17849999999999999</v>
      </c>
      <c r="F1224" s="535">
        <v>141.09</v>
      </c>
      <c r="G1224" s="536">
        <v>0</v>
      </c>
      <c r="H1224" s="535">
        <v>180.18</v>
      </c>
      <c r="I1224" s="536">
        <v>6.9999999999999999E-4</v>
      </c>
      <c r="J1224" s="535">
        <v>169.86</v>
      </c>
      <c r="K1224" s="536">
        <v>0.20100000000000001</v>
      </c>
      <c r="L1224" s="535">
        <v>160.03</v>
      </c>
      <c r="M1224" s="536">
        <v>0</v>
      </c>
      <c r="N1224" s="535">
        <v>148.80000000000001</v>
      </c>
      <c r="O1224" s="536">
        <v>0</v>
      </c>
      <c r="P1224" s="535">
        <v>155.51</v>
      </c>
      <c r="Q1224" s="536">
        <v>0</v>
      </c>
      <c r="R1224" s="535">
        <v>146.53</v>
      </c>
    </row>
    <row r="1225" spans="1:18" ht="12.75">
      <c r="A1225" s="145">
        <v>106002</v>
      </c>
      <c r="B1225" s="102" t="s">
        <v>22896</v>
      </c>
      <c r="C1225" s="145" t="s">
        <v>1</v>
      </c>
      <c r="D1225" s="535">
        <v>211.28</v>
      </c>
      <c r="E1225" s="536">
        <v>0.17860000000000001</v>
      </c>
      <c r="F1225" s="535">
        <v>155.27000000000001</v>
      </c>
      <c r="G1225" s="536">
        <v>0</v>
      </c>
      <c r="H1225" s="535">
        <v>198.32</v>
      </c>
      <c r="I1225" s="536">
        <v>6.9999999999999999E-4</v>
      </c>
      <c r="J1225" s="535">
        <v>186.95</v>
      </c>
      <c r="K1225" s="536">
        <v>0.20119999999999999</v>
      </c>
      <c r="L1225" s="535">
        <v>176.1</v>
      </c>
      <c r="M1225" s="536">
        <v>0</v>
      </c>
      <c r="N1225" s="535">
        <v>163.75</v>
      </c>
      <c r="O1225" s="536">
        <v>0</v>
      </c>
      <c r="P1225" s="535">
        <v>171.13</v>
      </c>
      <c r="Q1225" s="536">
        <v>0</v>
      </c>
      <c r="R1225" s="535">
        <v>161.25</v>
      </c>
    </row>
    <row r="1226" spans="1:18" ht="12.75">
      <c r="A1226" s="145">
        <v>105992</v>
      </c>
      <c r="B1226" s="102" t="s">
        <v>22897</v>
      </c>
      <c r="C1226" s="145" t="s">
        <v>1</v>
      </c>
      <c r="D1226" s="535">
        <v>153.08000000000001</v>
      </c>
      <c r="E1226" s="536">
        <v>8.0000000000000004E-4</v>
      </c>
      <c r="F1226" s="535">
        <v>99.52</v>
      </c>
      <c r="G1226" s="536">
        <v>0</v>
      </c>
      <c r="H1226" s="535">
        <v>131.18</v>
      </c>
      <c r="I1226" s="536">
        <v>8.9999999999999998E-4</v>
      </c>
      <c r="J1226" s="535">
        <v>131.66</v>
      </c>
      <c r="K1226" s="536">
        <v>0</v>
      </c>
      <c r="L1226" s="535">
        <v>120.14</v>
      </c>
      <c r="M1226" s="536">
        <v>0</v>
      </c>
      <c r="N1226" s="535">
        <v>108.64</v>
      </c>
      <c r="O1226" s="536">
        <v>0</v>
      </c>
      <c r="P1226" s="535">
        <v>115.22</v>
      </c>
      <c r="Q1226" s="536">
        <v>0</v>
      </c>
      <c r="R1226" s="535">
        <v>103.58</v>
      </c>
    </row>
    <row r="1227" spans="1:18" ht="12.75">
      <c r="A1227" s="145">
        <v>105993</v>
      </c>
      <c r="B1227" s="102" t="s">
        <v>22898</v>
      </c>
      <c r="C1227" s="145" t="s">
        <v>1</v>
      </c>
      <c r="D1227" s="535">
        <v>183.85</v>
      </c>
      <c r="E1227" s="536">
        <v>8.0000000000000004E-4</v>
      </c>
      <c r="F1227" s="535">
        <v>119.43</v>
      </c>
      <c r="G1227" s="536">
        <v>0</v>
      </c>
      <c r="H1227" s="535">
        <v>157.51</v>
      </c>
      <c r="I1227" s="536">
        <v>1E-3</v>
      </c>
      <c r="J1227" s="535">
        <v>158.1</v>
      </c>
      <c r="K1227" s="536">
        <v>0</v>
      </c>
      <c r="L1227" s="535">
        <v>144.21</v>
      </c>
      <c r="M1227" s="536">
        <v>0</v>
      </c>
      <c r="N1227" s="535">
        <v>130.37</v>
      </c>
      <c r="O1227" s="536">
        <v>0</v>
      </c>
      <c r="P1227" s="535">
        <v>138.30000000000001</v>
      </c>
      <c r="Q1227" s="536">
        <v>0</v>
      </c>
      <c r="R1227" s="535">
        <v>124.31</v>
      </c>
    </row>
    <row r="1228" spans="1:18" ht="12.75">
      <c r="A1228" s="145">
        <v>105994</v>
      </c>
      <c r="B1228" s="102" t="s">
        <v>22899</v>
      </c>
      <c r="C1228" s="145" t="s">
        <v>1</v>
      </c>
      <c r="D1228" s="535">
        <v>225.49</v>
      </c>
      <c r="E1228" s="536">
        <v>8.0000000000000004E-4</v>
      </c>
      <c r="F1228" s="535">
        <v>146.38</v>
      </c>
      <c r="G1228" s="536">
        <v>0</v>
      </c>
      <c r="H1228" s="535">
        <v>193.14</v>
      </c>
      <c r="I1228" s="536">
        <v>8.9999999999999998E-4</v>
      </c>
      <c r="J1228" s="535">
        <v>193.89</v>
      </c>
      <c r="K1228" s="536">
        <v>0</v>
      </c>
      <c r="L1228" s="535">
        <v>176.8</v>
      </c>
      <c r="M1228" s="536">
        <v>0</v>
      </c>
      <c r="N1228" s="535">
        <v>159.81</v>
      </c>
      <c r="O1228" s="536">
        <v>0</v>
      </c>
      <c r="P1228" s="535">
        <v>169.56</v>
      </c>
      <c r="Q1228" s="536">
        <v>0</v>
      </c>
      <c r="R1228" s="535">
        <v>152.36000000000001</v>
      </c>
    </row>
    <row r="1229" spans="1:18" ht="12.75">
      <c r="A1229" s="145">
        <v>105995</v>
      </c>
      <c r="B1229" s="102" t="s">
        <v>22900</v>
      </c>
      <c r="C1229" s="145" t="s">
        <v>1</v>
      </c>
      <c r="D1229" s="535">
        <v>267.27999999999997</v>
      </c>
      <c r="E1229" s="536">
        <v>8.0000000000000004E-4</v>
      </c>
      <c r="F1229" s="535">
        <v>173.41</v>
      </c>
      <c r="G1229" s="536">
        <v>0</v>
      </c>
      <c r="H1229" s="535">
        <v>228.87</v>
      </c>
      <c r="I1229" s="536">
        <v>1E-3</v>
      </c>
      <c r="J1229" s="535">
        <v>229.8</v>
      </c>
      <c r="K1229" s="536">
        <v>0</v>
      </c>
      <c r="L1229" s="535">
        <v>209.46</v>
      </c>
      <c r="M1229" s="536">
        <v>0</v>
      </c>
      <c r="N1229" s="535">
        <v>189.31</v>
      </c>
      <c r="O1229" s="536">
        <v>0</v>
      </c>
      <c r="P1229" s="535">
        <v>200.9</v>
      </c>
      <c r="Q1229" s="536">
        <v>0</v>
      </c>
      <c r="R1229" s="535">
        <v>180.5</v>
      </c>
    </row>
    <row r="1230" spans="1:18" ht="12.75">
      <c r="A1230" s="145">
        <v>105996</v>
      </c>
      <c r="B1230" s="102" t="s">
        <v>22901</v>
      </c>
      <c r="C1230" s="145" t="s">
        <v>1</v>
      </c>
      <c r="D1230" s="535">
        <v>289.05</v>
      </c>
      <c r="E1230" s="536">
        <v>8.0000000000000004E-4</v>
      </c>
      <c r="F1230" s="535">
        <v>187.5</v>
      </c>
      <c r="G1230" s="536">
        <v>0</v>
      </c>
      <c r="H1230" s="535">
        <v>247.51</v>
      </c>
      <c r="I1230" s="536">
        <v>8.9999999999999998E-4</v>
      </c>
      <c r="J1230" s="535">
        <v>248.52</v>
      </c>
      <c r="K1230" s="536">
        <v>0</v>
      </c>
      <c r="L1230" s="535">
        <v>226.5</v>
      </c>
      <c r="M1230" s="536">
        <v>0</v>
      </c>
      <c r="N1230" s="535">
        <v>204.7</v>
      </c>
      <c r="O1230" s="536">
        <v>0</v>
      </c>
      <c r="P1230" s="535">
        <v>217.24</v>
      </c>
      <c r="Q1230" s="536">
        <v>0</v>
      </c>
      <c r="R1230" s="535">
        <v>195.17</v>
      </c>
    </row>
    <row r="1231" spans="1:18" ht="12.75">
      <c r="A1231" s="145">
        <v>105988</v>
      </c>
      <c r="B1231" s="102" t="s">
        <v>22902</v>
      </c>
      <c r="C1231" s="145" t="s">
        <v>1</v>
      </c>
      <c r="D1231" s="535">
        <v>100.54</v>
      </c>
      <c r="E1231" s="536">
        <v>8.0000000000000004E-4</v>
      </c>
      <c r="F1231" s="535">
        <v>65.53</v>
      </c>
      <c r="G1231" s="536">
        <v>0</v>
      </c>
      <c r="H1231" s="535">
        <v>86.24</v>
      </c>
      <c r="I1231" s="536">
        <v>8.9999999999999998E-4</v>
      </c>
      <c r="J1231" s="535">
        <v>86.52</v>
      </c>
      <c r="K1231" s="536">
        <v>0</v>
      </c>
      <c r="L1231" s="535">
        <v>79.040000000000006</v>
      </c>
      <c r="M1231" s="536">
        <v>0</v>
      </c>
      <c r="N1231" s="535">
        <v>71.510000000000005</v>
      </c>
      <c r="O1231" s="536">
        <v>0</v>
      </c>
      <c r="P1231" s="535">
        <v>75.78</v>
      </c>
      <c r="Q1231" s="536">
        <v>0</v>
      </c>
      <c r="R1231" s="535">
        <v>68.2</v>
      </c>
    </row>
    <row r="1232" spans="1:18" ht="12.75">
      <c r="A1232" s="145">
        <v>105989</v>
      </c>
      <c r="B1232" s="102" t="s">
        <v>22903</v>
      </c>
      <c r="C1232" s="145" t="s">
        <v>1</v>
      </c>
      <c r="D1232" s="535">
        <v>111.44</v>
      </c>
      <c r="E1232" s="536">
        <v>8.0000000000000004E-4</v>
      </c>
      <c r="F1232" s="535">
        <v>72.569999999999993</v>
      </c>
      <c r="G1232" s="536">
        <v>0</v>
      </c>
      <c r="H1232" s="535">
        <v>95.56</v>
      </c>
      <c r="I1232" s="536">
        <v>8.9999999999999998E-4</v>
      </c>
      <c r="J1232" s="535">
        <v>95.86</v>
      </c>
      <c r="K1232" s="536">
        <v>0</v>
      </c>
      <c r="L1232" s="535">
        <v>87.56</v>
      </c>
      <c r="M1232" s="536">
        <v>0</v>
      </c>
      <c r="N1232" s="535">
        <v>79.2</v>
      </c>
      <c r="O1232" s="536">
        <v>0</v>
      </c>
      <c r="P1232" s="535">
        <v>83.97</v>
      </c>
      <c r="Q1232" s="536">
        <v>0</v>
      </c>
      <c r="R1232" s="535">
        <v>75.540000000000006</v>
      </c>
    </row>
    <row r="1233" spans="1:18" ht="12.75">
      <c r="A1233" s="145">
        <v>105990</v>
      </c>
      <c r="B1233" s="102" t="s">
        <v>22904</v>
      </c>
      <c r="C1233" s="145" t="s">
        <v>1</v>
      </c>
      <c r="D1233" s="535">
        <v>126.81</v>
      </c>
      <c r="E1233" s="536">
        <v>8.0000000000000004E-4</v>
      </c>
      <c r="F1233" s="535">
        <v>82.53</v>
      </c>
      <c r="G1233" s="536">
        <v>0</v>
      </c>
      <c r="H1233" s="535">
        <v>108.71</v>
      </c>
      <c r="I1233" s="536">
        <v>8.9999999999999998E-4</v>
      </c>
      <c r="J1233" s="535">
        <v>109.08</v>
      </c>
      <c r="K1233" s="536">
        <v>0</v>
      </c>
      <c r="L1233" s="535">
        <v>99.58</v>
      </c>
      <c r="M1233" s="536">
        <v>0</v>
      </c>
      <c r="N1233" s="535">
        <v>90.08</v>
      </c>
      <c r="O1233" s="536">
        <v>0</v>
      </c>
      <c r="P1233" s="535">
        <v>95.5</v>
      </c>
      <c r="Q1233" s="536">
        <v>0</v>
      </c>
      <c r="R1233" s="535">
        <v>85.89</v>
      </c>
    </row>
    <row r="1234" spans="1:18" ht="12.75">
      <c r="A1234" s="145">
        <v>105991</v>
      </c>
      <c r="B1234" s="102" t="s">
        <v>22905</v>
      </c>
      <c r="C1234" s="145" t="s">
        <v>1</v>
      </c>
      <c r="D1234" s="535">
        <v>142.19</v>
      </c>
      <c r="E1234" s="536">
        <v>8.0000000000000004E-4</v>
      </c>
      <c r="F1234" s="535">
        <v>92.48</v>
      </c>
      <c r="G1234" s="536">
        <v>0</v>
      </c>
      <c r="H1234" s="535">
        <v>121.88</v>
      </c>
      <c r="I1234" s="536">
        <v>8.9999999999999998E-4</v>
      </c>
      <c r="J1234" s="535">
        <v>122.3</v>
      </c>
      <c r="K1234" s="536">
        <v>0</v>
      </c>
      <c r="L1234" s="535">
        <v>111.63</v>
      </c>
      <c r="M1234" s="536">
        <v>0</v>
      </c>
      <c r="N1234" s="535">
        <v>100.94</v>
      </c>
      <c r="O1234" s="536">
        <v>0</v>
      </c>
      <c r="P1234" s="535">
        <v>107.05</v>
      </c>
      <c r="Q1234" s="536">
        <v>0</v>
      </c>
      <c r="R1234" s="535">
        <v>96.25</v>
      </c>
    </row>
    <row r="1235" spans="1:18" ht="12.75">
      <c r="A1235" s="145">
        <v>105987</v>
      </c>
      <c r="B1235" s="102" t="s">
        <v>22906</v>
      </c>
      <c r="C1235" s="145" t="s">
        <v>1</v>
      </c>
      <c r="D1235" s="535">
        <v>174.84</v>
      </c>
      <c r="E1235" s="536">
        <v>8.0000000000000004E-4</v>
      </c>
      <c r="F1235" s="535">
        <v>113.6</v>
      </c>
      <c r="G1235" s="536">
        <v>0</v>
      </c>
      <c r="H1235" s="535">
        <v>149.80000000000001</v>
      </c>
      <c r="I1235" s="536">
        <v>8.9999999999999998E-4</v>
      </c>
      <c r="J1235" s="535">
        <v>150.36000000000001</v>
      </c>
      <c r="K1235" s="536">
        <v>0</v>
      </c>
      <c r="L1235" s="535">
        <v>137.16</v>
      </c>
      <c r="M1235" s="536">
        <v>0</v>
      </c>
      <c r="N1235" s="535">
        <v>124.01</v>
      </c>
      <c r="O1235" s="536">
        <v>0</v>
      </c>
      <c r="P1235" s="535">
        <v>131.55000000000001</v>
      </c>
      <c r="Q1235" s="536">
        <v>0</v>
      </c>
      <c r="R1235" s="535">
        <v>118.24</v>
      </c>
    </row>
    <row r="1236" spans="1:18" ht="12.75">
      <c r="A1236" s="145">
        <v>105986</v>
      </c>
      <c r="B1236" s="102" t="s">
        <v>22907</v>
      </c>
      <c r="C1236" s="145" t="s">
        <v>1</v>
      </c>
      <c r="D1236" s="535">
        <v>218.4</v>
      </c>
      <c r="E1236" s="536">
        <v>8.0000000000000004E-4</v>
      </c>
      <c r="F1236" s="535">
        <v>141.79</v>
      </c>
      <c r="G1236" s="536">
        <v>0</v>
      </c>
      <c r="H1236" s="535">
        <v>187.05</v>
      </c>
      <c r="I1236" s="536">
        <v>1E-3</v>
      </c>
      <c r="J1236" s="535">
        <v>187.79</v>
      </c>
      <c r="K1236" s="536">
        <v>0</v>
      </c>
      <c r="L1236" s="535">
        <v>171.22</v>
      </c>
      <c r="M1236" s="536">
        <v>0</v>
      </c>
      <c r="N1236" s="535">
        <v>154.79</v>
      </c>
      <c r="O1236" s="536">
        <v>0</v>
      </c>
      <c r="P1236" s="535">
        <v>164.22</v>
      </c>
      <c r="Q1236" s="536">
        <v>0</v>
      </c>
      <c r="R1236" s="535">
        <v>147.59</v>
      </c>
    </row>
    <row r="1237" spans="1:18" ht="12.75">
      <c r="A1237" s="145">
        <v>106019</v>
      </c>
      <c r="B1237" s="102" t="s">
        <v>22908</v>
      </c>
      <c r="C1237" s="145" t="s">
        <v>2</v>
      </c>
      <c r="D1237" s="535">
        <v>0</v>
      </c>
      <c r="E1237" s="536"/>
      <c r="F1237" s="535">
        <v>0</v>
      </c>
      <c r="G1237" s="536"/>
      <c r="H1237" s="535">
        <v>0</v>
      </c>
      <c r="I1237" s="536"/>
      <c r="J1237" s="535">
        <v>0</v>
      </c>
      <c r="K1237" s="536"/>
      <c r="L1237" s="535">
        <v>0</v>
      </c>
      <c r="M1237" s="536"/>
      <c r="N1237" s="535">
        <v>0</v>
      </c>
      <c r="O1237" s="536"/>
      <c r="P1237" s="535">
        <v>0</v>
      </c>
      <c r="Q1237" s="536"/>
      <c r="R1237" s="535">
        <v>0</v>
      </c>
    </row>
    <row r="1238" spans="1:18" ht="12.75">
      <c r="A1238" s="145">
        <v>103001</v>
      </c>
      <c r="B1238" s="102" t="s">
        <v>22909</v>
      </c>
      <c r="C1238" s="145" t="s">
        <v>2</v>
      </c>
      <c r="D1238" s="535">
        <v>175.29</v>
      </c>
      <c r="E1238" s="536">
        <v>0.89149999999999996</v>
      </c>
      <c r="F1238" s="535">
        <v>171.63</v>
      </c>
      <c r="G1238" s="536">
        <v>0.91049999999999998</v>
      </c>
      <c r="H1238" s="535">
        <v>174.81</v>
      </c>
      <c r="I1238" s="536">
        <v>0.89390000000000003</v>
      </c>
      <c r="J1238" s="535">
        <v>172.04</v>
      </c>
      <c r="K1238" s="536">
        <v>0.9083</v>
      </c>
      <c r="L1238" s="535">
        <v>271.39</v>
      </c>
      <c r="M1238" s="536">
        <v>0</v>
      </c>
      <c r="N1238" s="535">
        <v>173.32</v>
      </c>
      <c r="O1238" s="536">
        <v>0.90159999999999996</v>
      </c>
      <c r="P1238" s="535">
        <v>174.23</v>
      </c>
      <c r="Q1238" s="536">
        <v>0.89690000000000003</v>
      </c>
      <c r="R1238" s="535">
        <v>174.08</v>
      </c>
    </row>
    <row r="1239" spans="1:18" ht="12.75">
      <c r="A1239" s="145">
        <v>103002</v>
      </c>
      <c r="B1239" s="102" t="s">
        <v>22910</v>
      </c>
      <c r="C1239" s="145" t="s">
        <v>2</v>
      </c>
      <c r="D1239" s="535">
        <v>218.42</v>
      </c>
      <c r="E1239" s="536">
        <v>0.9093</v>
      </c>
      <c r="F1239" s="535">
        <v>214.61</v>
      </c>
      <c r="G1239" s="536">
        <v>0.9254</v>
      </c>
      <c r="H1239" s="535">
        <v>217.92</v>
      </c>
      <c r="I1239" s="536">
        <v>0.9113</v>
      </c>
      <c r="J1239" s="535">
        <v>215.03</v>
      </c>
      <c r="K1239" s="536">
        <v>0.92359999999999998</v>
      </c>
      <c r="L1239" s="535">
        <v>340.7</v>
      </c>
      <c r="M1239" s="536">
        <v>0</v>
      </c>
      <c r="N1239" s="535">
        <v>216.36</v>
      </c>
      <c r="O1239" s="536">
        <v>0.91790000000000005</v>
      </c>
      <c r="P1239" s="535">
        <v>217.31</v>
      </c>
      <c r="Q1239" s="536">
        <v>0.91390000000000005</v>
      </c>
      <c r="R1239" s="535">
        <v>217.15</v>
      </c>
    </row>
    <row r="1240" spans="1:18" ht="12.75">
      <c r="A1240" s="145">
        <v>103003</v>
      </c>
      <c r="B1240" s="102" t="s">
        <v>22911</v>
      </c>
      <c r="C1240" s="145" t="s">
        <v>2</v>
      </c>
      <c r="D1240" s="535">
        <v>304.67</v>
      </c>
      <c r="E1240" s="536">
        <v>0.92969999999999997</v>
      </c>
      <c r="F1240" s="535">
        <v>300.55</v>
      </c>
      <c r="G1240" s="536">
        <v>0.94240000000000002</v>
      </c>
      <c r="H1240" s="535">
        <v>304.12</v>
      </c>
      <c r="I1240" s="536">
        <v>0.93140000000000001</v>
      </c>
      <c r="J1240" s="535">
        <v>301</v>
      </c>
      <c r="K1240" s="536">
        <v>0.94099999999999995</v>
      </c>
      <c r="L1240" s="535">
        <v>479.28</v>
      </c>
      <c r="M1240" s="536">
        <v>0</v>
      </c>
      <c r="N1240" s="535">
        <v>302.44</v>
      </c>
      <c r="O1240" s="536">
        <v>0.9365</v>
      </c>
      <c r="P1240" s="535">
        <v>303.45999999999998</v>
      </c>
      <c r="Q1240" s="536">
        <v>0.93340000000000001</v>
      </c>
      <c r="R1240" s="535">
        <v>303.29000000000002</v>
      </c>
    </row>
    <row r="1241" spans="1:18" ht="12.75">
      <c r="A1241" s="145">
        <v>106018</v>
      </c>
      <c r="B1241" s="102" t="s">
        <v>22912</v>
      </c>
      <c r="C1241" s="145" t="s">
        <v>2</v>
      </c>
      <c r="D1241" s="535">
        <v>0</v>
      </c>
      <c r="E1241" s="536"/>
      <c r="F1241" s="535">
        <v>0</v>
      </c>
      <c r="G1241" s="536"/>
      <c r="H1241" s="535">
        <v>0</v>
      </c>
      <c r="I1241" s="536"/>
      <c r="J1241" s="535">
        <v>0</v>
      </c>
      <c r="K1241" s="536"/>
      <c r="L1241" s="535">
        <v>0</v>
      </c>
      <c r="M1241" s="536"/>
      <c r="N1241" s="535">
        <v>0</v>
      </c>
      <c r="O1241" s="536"/>
      <c r="P1241" s="535">
        <v>0</v>
      </c>
      <c r="Q1241" s="536"/>
      <c r="R1241" s="535">
        <v>0</v>
      </c>
    </row>
    <row r="1242" spans="1:18" ht="12.75">
      <c r="A1242" s="145">
        <v>105945</v>
      </c>
      <c r="B1242" s="102" t="s">
        <v>22913</v>
      </c>
      <c r="C1242" s="145" t="s">
        <v>4</v>
      </c>
      <c r="D1242" s="535">
        <v>8.16</v>
      </c>
      <c r="E1242" s="536">
        <v>0</v>
      </c>
      <c r="F1242" s="535">
        <v>8.59</v>
      </c>
      <c r="G1242" s="536">
        <v>0</v>
      </c>
      <c r="H1242" s="535">
        <v>8.6300000000000008</v>
      </c>
      <c r="I1242" s="536">
        <v>0</v>
      </c>
      <c r="J1242" s="535">
        <v>7.77</v>
      </c>
      <c r="K1242" s="536">
        <v>0</v>
      </c>
      <c r="L1242" s="535">
        <v>9.14</v>
      </c>
      <c r="M1242" s="536">
        <v>0</v>
      </c>
      <c r="N1242" s="535">
        <v>9.1</v>
      </c>
      <c r="O1242" s="536">
        <v>0</v>
      </c>
      <c r="P1242" s="535">
        <v>8.56</v>
      </c>
      <c r="Q1242" s="536">
        <v>0</v>
      </c>
      <c r="R1242" s="535">
        <v>8.7899999999999991</v>
      </c>
    </row>
    <row r="1243" spans="1:18" ht="12.75">
      <c r="A1243" s="145">
        <v>98522</v>
      </c>
      <c r="B1243" s="102" t="s">
        <v>22914</v>
      </c>
      <c r="C1243" s="145" t="s">
        <v>1</v>
      </c>
      <c r="D1243" s="535">
        <v>183.28</v>
      </c>
      <c r="E1243" s="536">
        <v>0</v>
      </c>
      <c r="F1243" s="535">
        <v>156.71</v>
      </c>
      <c r="G1243" s="536">
        <v>0.32469999999999999</v>
      </c>
      <c r="H1243" s="535">
        <v>163.81</v>
      </c>
      <c r="I1243" s="536">
        <v>0.31059999999999999</v>
      </c>
      <c r="J1243" s="535">
        <v>219.34</v>
      </c>
      <c r="K1243" s="536">
        <v>0</v>
      </c>
      <c r="L1243" s="535">
        <v>160.30000000000001</v>
      </c>
      <c r="M1243" s="536">
        <v>0</v>
      </c>
      <c r="N1243" s="535">
        <v>165.22</v>
      </c>
      <c r="O1243" s="536">
        <v>0.308</v>
      </c>
      <c r="P1243" s="535">
        <v>167.72</v>
      </c>
      <c r="Q1243" s="536">
        <v>0</v>
      </c>
      <c r="R1243" s="535">
        <v>170.84</v>
      </c>
    </row>
    <row r="1244" spans="1:18" ht="12.75">
      <c r="A1244" s="145">
        <v>98523</v>
      </c>
      <c r="B1244" s="102" t="s">
        <v>22915</v>
      </c>
      <c r="C1244" s="145" t="s">
        <v>1</v>
      </c>
      <c r="D1244" s="535">
        <v>0</v>
      </c>
      <c r="E1244" s="536"/>
      <c r="F1244" s="535">
        <v>0</v>
      </c>
      <c r="G1244" s="536"/>
      <c r="H1244" s="535">
        <v>0</v>
      </c>
      <c r="I1244" s="536"/>
      <c r="J1244" s="535">
        <v>0</v>
      </c>
      <c r="K1244" s="536"/>
      <c r="L1244" s="535">
        <v>0</v>
      </c>
      <c r="M1244" s="536"/>
      <c r="N1244" s="535">
        <v>0</v>
      </c>
      <c r="O1244" s="536"/>
      <c r="P1244" s="535">
        <v>0</v>
      </c>
      <c r="Q1244" s="536"/>
      <c r="R1244" s="535">
        <v>0</v>
      </c>
    </row>
    <row r="1245" spans="1:18" ht="12.75">
      <c r="A1245" s="145">
        <v>102364</v>
      </c>
      <c r="B1245" s="102" t="s">
        <v>22916</v>
      </c>
      <c r="C1245" s="145" t="s">
        <v>4</v>
      </c>
      <c r="D1245" s="535">
        <v>206.68</v>
      </c>
      <c r="E1245" s="536">
        <v>0.40250000000000002</v>
      </c>
      <c r="F1245" s="535">
        <v>196.19</v>
      </c>
      <c r="G1245" s="536">
        <v>0.7319</v>
      </c>
      <c r="H1245" s="535">
        <v>210.5</v>
      </c>
      <c r="I1245" s="536">
        <v>0.68269999999999997</v>
      </c>
      <c r="J1245" s="535">
        <v>266.95999999999998</v>
      </c>
      <c r="K1245" s="536">
        <v>0.31159999999999999</v>
      </c>
      <c r="L1245" s="535">
        <v>215.31</v>
      </c>
      <c r="M1245" s="536">
        <v>0</v>
      </c>
      <c r="N1245" s="535">
        <v>199.7</v>
      </c>
      <c r="O1245" s="536">
        <v>0.71899999999999997</v>
      </c>
      <c r="P1245" s="535">
        <v>197.11</v>
      </c>
      <c r="Q1245" s="536">
        <v>0.42199999999999999</v>
      </c>
      <c r="R1245" s="535">
        <v>224.66</v>
      </c>
    </row>
    <row r="1246" spans="1:18" ht="12.75">
      <c r="A1246" s="145">
        <v>102363</v>
      </c>
      <c r="B1246" s="102" t="s">
        <v>22917</v>
      </c>
      <c r="C1246" s="145" t="s">
        <v>4</v>
      </c>
      <c r="D1246" s="535">
        <v>183.76</v>
      </c>
      <c r="E1246" s="536">
        <v>0.45269999999999999</v>
      </c>
      <c r="F1246" s="535">
        <v>174.38</v>
      </c>
      <c r="G1246" s="536">
        <v>0.69840000000000002</v>
      </c>
      <c r="H1246" s="535">
        <v>188.69</v>
      </c>
      <c r="I1246" s="536">
        <v>0.64600000000000002</v>
      </c>
      <c r="J1246" s="535">
        <v>218.55</v>
      </c>
      <c r="K1246" s="536">
        <v>0.38059999999999999</v>
      </c>
      <c r="L1246" s="535">
        <v>195</v>
      </c>
      <c r="M1246" s="536">
        <v>0</v>
      </c>
      <c r="N1246" s="535">
        <v>177.89</v>
      </c>
      <c r="O1246" s="536">
        <v>0.68459999999999999</v>
      </c>
      <c r="P1246" s="535">
        <v>177.66</v>
      </c>
      <c r="Q1246" s="536">
        <v>0.46829999999999999</v>
      </c>
      <c r="R1246" s="535">
        <v>207.3</v>
      </c>
    </row>
    <row r="1247" spans="1:18" ht="12.75">
      <c r="A1247" s="145">
        <v>102362</v>
      </c>
      <c r="B1247" s="102" t="s">
        <v>22918</v>
      </c>
      <c r="C1247" s="145" t="s">
        <v>4</v>
      </c>
      <c r="D1247" s="535">
        <v>171.28</v>
      </c>
      <c r="E1247" s="536">
        <v>0.48570000000000002</v>
      </c>
      <c r="F1247" s="535">
        <v>162.47999999999999</v>
      </c>
      <c r="G1247" s="536">
        <v>0.67359999999999998</v>
      </c>
      <c r="H1247" s="535">
        <v>176.89</v>
      </c>
      <c r="I1247" s="536">
        <v>0.61939999999999995</v>
      </c>
      <c r="J1247" s="535">
        <v>191.54</v>
      </c>
      <c r="K1247" s="536">
        <v>0.43430000000000002</v>
      </c>
      <c r="L1247" s="535">
        <v>183.99</v>
      </c>
      <c r="M1247" s="536">
        <v>0</v>
      </c>
      <c r="N1247" s="535">
        <v>166.03</v>
      </c>
      <c r="O1247" s="536">
        <v>0.65920000000000001</v>
      </c>
      <c r="P1247" s="535">
        <v>167.15</v>
      </c>
      <c r="Q1247" s="536">
        <v>0.49769999999999998</v>
      </c>
      <c r="R1247" s="535">
        <v>198</v>
      </c>
    </row>
    <row r="1248" spans="1:18" ht="12.75">
      <c r="A1248" s="145">
        <v>101196</v>
      </c>
      <c r="B1248" s="102" t="s">
        <v>22919</v>
      </c>
      <c r="C1248" s="145" t="s">
        <v>1</v>
      </c>
      <c r="D1248" s="535">
        <v>0</v>
      </c>
      <c r="E1248" s="536"/>
      <c r="F1248" s="535">
        <v>0</v>
      </c>
      <c r="G1248" s="536"/>
      <c r="H1248" s="535">
        <v>0</v>
      </c>
      <c r="I1248" s="536"/>
      <c r="J1248" s="535">
        <v>0</v>
      </c>
      <c r="K1248" s="536"/>
      <c r="L1248" s="535">
        <v>0</v>
      </c>
      <c r="M1248" s="536"/>
      <c r="N1248" s="535">
        <v>0</v>
      </c>
      <c r="O1248" s="536"/>
      <c r="P1248" s="535">
        <v>0</v>
      </c>
      <c r="Q1248" s="536"/>
      <c r="R1248" s="535">
        <v>0</v>
      </c>
    </row>
    <row r="1249" spans="1:18" ht="12.75">
      <c r="A1249" s="145">
        <v>101195</v>
      </c>
      <c r="B1249" s="102" t="s">
        <v>22920</v>
      </c>
      <c r="C1249" s="145" t="s">
        <v>1</v>
      </c>
      <c r="D1249" s="535">
        <v>0</v>
      </c>
      <c r="E1249" s="536"/>
      <c r="F1249" s="535">
        <v>0</v>
      </c>
      <c r="G1249" s="536"/>
      <c r="H1249" s="535">
        <v>0</v>
      </c>
      <c r="I1249" s="536"/>
      <c r="J1249" s="535">
        <v>0</v>
      </c>
      <c r="K1249" s="536"/>
      <c r="L1249" s="535">
        <v>0</v>
      </c>
      <c r="M1249" s="536"/>
      <c r="N1249" s="535">
        <v>0</v>
      </c>
      <c r="O1249" s="536"/>
      <c r="P1249" s="535">
        <v>0</v>
      </c>
      <c r="Q1249" s="536"/>
      <c r="R1249" s="535">
        <v>0</v>
      </c>
    </row>
    <row r="1250" spans="1:18" ht="12.75">
      <c r="A1250" s="145">
        <v>101193</v>
      </c>
      <c r="B1250" s="102" t="s">
        <v>22921</v>
      </c>
      <c r="C1250" s="145" t="s">
        <v>1</v>
      </c>
      <c r="D1250" s="535">
        <v>79.349999999999994</v>
      </c>
      <c r="E1250" s="536">
        <v>0</v>
      </c>
      <c r="F1250" s="535">
        <v>64.12</v>
      </c>
      <c r="G1250" s="536">
        <v>0</v>
      </c>
      <c r="H1250" s="535">
        <v>65.69</v>
      </c>
      <c r="I1250" s="536">
        <v>0</v>
      </c>
      <c r="J1250" s="535">
        <v>65.319999999999993</v>
      </c>
      <c r="K1250" s="536">
        <v>0</v>
      </c>
      <c r="L1250" s="535">
        <v>60.13</v>
      </c>
      <c r="M1250" s="536">
        <v>0</v>
      </c>
      <c r="N1250" s="535">
        <v>59.49</v>
      </c>
      <c r="O1250" s="536">
        <v>0</v>
      </c>
      <c r="P1250" s="535">
        <v>67.23</v>
      </c>
      <c r="Q1250" s="536">
        <v>0</v>
      </c>
      <c r="R1250" s="535">
        <v>73.849999999999994</v>
      </c>
    </row>
    <row r="1251" spans="1:18" ht="12.75">
      <c r="A1251" s="145">
        <v>101192</v>
      </c>
      <c r="B1251" s="102" t="s">
        <v>22922</v>
      </c>
      <c r="C1251" s="145" t="s">
        <v>1</v>
      </c>
      <c r="D1251" s="535">
        <v>87.09</v>
      </c>
      <c r="E1251" s="536">
        <v>0</v>
      </c>
      <c r="F1251" s="535">
        <v>71.53</v>
      </c>
      <c r="G1251" s="536">
        <v>0</v>
      </c>
      <c r="H1251" s="535">
        <v>73.84</v>
      </c>
      <c r="I1251" s="536">
        <v>0</v>
      </c>
      <c r="J1251" s="535">
        <v>72.72</v>
      </c>
      <c r="K1251" s="536">
        <v>0</v>
      </c>
      <c r="L1251" s="535">
        <v>66.81</v>
      </c>
      <c r="M1251" s="536">
        <v>0</v>
      </c>
      <c r="N1251" s="535">
        <v>64.180000000000007</v>
      </c>
      <c r="O1251" s="536">
        <v>0</v>
      </c>
      <c r="P1251" s="535">
        <v>73.02</v>
      </c>
      <c r="Q1251" s="536">
        <v>0</v>
      </c>
      <c r="R1251" s="535">
        <v>80.63</v>
      </c>
    </row>
    <row r="1252" spans="1:18" ht="12.75">
      <c r="A1252" s="145">
        <v>101194</v>
      </c>
      <c r="B1252" s="102" t="s">
        <v>22923</v>
      </c>
      <c r="C1252" s="145" t="s">
        <v>1</v>
      </c>
      <c r="D1252" s="535">
        <v>79.75</v>
      </c>
      <c r="E1252" s="536">
        <v>0</v>
      </c>
      <c r="F1252" s="535">
        <v>64.510000000000005</v>
      </c>
      <c r="G1252" s="536">
        <v>0</v>
      </c>
      <c r="H1252" s="535">
        <v>66.12</v>
      </c>
      <c r="I1252" s="536">
        <v>0</v>
      </c>
      <c r="J1252" s="535">
        <v>65.709999999999994</v>
      </c>
      <c r="K1252" s="536">
        <v>0</v>
      </c>
      <c r="L1252" s="535">
        <v>60.49</v>
      </c>
      <c r="M1252" s="536">
        <v>0</v>
      </c>
      <c r="N1252" s="535">
        <v>59.74</v>
      </c>
      <c r="O1252" s="536">
        <v>0</v>
      </c>
      <c r="P1252" s="535">
        <v>67.540000000000006</v>
      </c>
      <c r="Q1252" s="536">
        <v>0</v>
      </c>
      <c r="R1252" s="535">
        <v>74.209999999999994</v>
      </c>
    </row>
    <row r="1253" spans="1:18" ht="12.75">
      <c r="A1253" s="145">
        <v>101190</v>
      </c>
      <c r="B1253" s="102" t="s">
        <v>22924</v>
      </c>
      <c r="C1253" s="145" t="s">
        <v>1</v>
      </c>
      <c r="D1253" s="535">
        <v>87.49</v>
      </c>
      <c r="E1253" s="536">
        <v>0</v>
      </c>
      <c r="F1253" s="535">
        <v>70.52</v>
      </c>
      <c r="G1253" s="536">
        <v>0</v>
      </c>
      <c r="H1253" s="535">
        <v>70.760000000000005</v>
      </c>
      <c r="I1253" s="536">
        <v>0</v>
      </c>
      <c r="J1253" s="535">
        <v>71.8</v>
      </c>
      <c r="K1253" s="536">
        <v>0</v>
      </c>
      <c r="L1253" s="535">
        <v>64.44</v>
      </c>
      <c r="M1253" s="536">
        <v>0</v>
      </c>
      <c r="N1253" s="535">
        <v>64.569999999999993</v>
      </c>
      <c r="O1253" s="536">
        <v>0</v>
      </c>
      <c r="P1253" s="535">
        <v>73.3</v>
      </c>
      <c r="Q1253" s="536">
        <v>0</v>
      </c>
      <c r="R1253" s="535">
        <v>81.22</v>
      </c>
    </row>
    <row r="1254" spans="1:18" ht="12.75">
      <c r="A1254" s="145">
        <v>101189</v>
      </c>
      <c r="B1254" s="102" t="s">
        <v>22925</v>
      </c>
      <c r="C1254" s="145" t="s">
        <v>1</v>
      </c>
      <c r="D1254" s="535">
        <v>88.3</v>
      </c>
      <c r="E1254" s="536">
        <v>0</v>
      </c>
      <c r="F1254" s="535">
        <v>71.3</v>
      </c>
      <c r="G1254" s="536">
        <v>0</v>
      </c>
      <c r="H1254" s="535">
        <v>71.62</v>
      </c>
      <c r="I1254" s="536">
        <v>0</v>
      </c>
      <c r="J1254" s="535">
        <v>72.59</v>
      </c>
      <c r="K1254" s="536">
        <v>0</v>
      </c>
      <c r="L1254" s="535">
        <v>65.16</v>
      </c>
      <c r="M1254" s="536">
        <v>0</v>
      </c>
      <c r="N1254" s="535">
        <v>65.08</v>
      </c>
      <c r="O1254" s="536">
        <v>0</v>
      </c>
      <c r="P1254" s="535">
        <v>73.92</v>
      </c>
      <c r="Q1254" s="536">
        <v>0</v>
      </c>
      <c r="R1254" s="535">
        <v>81.94</v>
      </c>
    </row>
    <row r="1255" spans="1:18" ht="12.75">
      <c r="A1255" s="145">
        <v>101191</v>
      </c>
      <c r="B1255" s="102" t="s">
        <v>22926</v>
      </c>
      <c r="C1255" s="145" t="s">
        <v>1</v>
      </c>
      <c r="D1255" s="535">
        <v>87.89</v>
      </c>
      <c r="E1255" s="536">
        <v>0</v>
      </c>
      <c r="F1255" s="535">
        <v>70.91</v>
      </c>
      <c r="G1255" s="536">
        <v>0</v>
      </c>
      <c r="H1255" s="535">
        <v>71.19</v>
      </c>
      <c r="I1255" s="536">
        <v>0</v>
      </c>
      <c r="J1255" s="535">
        <v>72.19</v>
      </c>
      <c r="K1255" s="536">
        <v>0</v>
      </c>
      <c r="L1255" s="535">
        <v>64.8</v>
      </c>
      <c r="M1255" s="536">
        <v>0</v>
      </c>
      <c r="N1255" s="535">
        <v>64.819999999999993</v>
      </c>
      <c r="O1255" s="536">
        <v>0</v>
      </c>
      <c r="P1255" s="535">
        <v>73.61</v>
      </c>
      <c r="Q1255" s="536">
        <v>0</v>
      </c>
      <c r="R1255" s="535">
        <v>81.58</v>
      </c>
    </row>
    <row r="1256" spans="1:18" ht="12.75">
      <c r="A1256" s="145">
        <v>101198</v>
      </c>
      <c r="B1256" s="102" t="s">
        <v>22927</v>
      </c>
      <c r="C1256" s="145" t="s">
        <v>1</v>
      </c>
      <c r="D1256" s="535">
        <v>115.92</v>
      </c>
      <c r="E1256" s="536">
        <v>0</v>
      </c>
      <c r="F1256" s="535">
        <v>96.07</v>
      </c>
      <c r="G1256" s="536">
        <v>0</v>
      </c>
      <c r="H1256" s="535">
        <v>100.93</v>
      </c>
      <c r="I1256" s="536">
        <v>0</v>
      </c>
      <c r="J1256" s="535">
        <v>96.69</v>
      </c>
      <c r="K1256" s="536">
        <v>0</v>
      </c>
      <c r="L1256" s="535">
        <v>92.4</v>
      </c>
      <c r="M1256" s="536">
        <v>0</v>
      </c>
      <c r="N1256" s="535">
        <v>88.29</v>
      </c>
      <c r="O1256" s="536">
        <v>0</v>
      </c>
      <c r="P1256" s="535">
        <v>99.62</v>
      </c>
      <c r="Q1256" s="536">
        <v>0</v>
      </c>
      <c r="R1256" s="535">
        <v>109.28</v>
      </c>
    </row>
    <row r="1257" spans="1:18" ht="12.75">
      <c r="A1257" s="145">
        <v>101197</v>
      </c>
      <c r="B1257" s="102" t="s">
        <v>22928</v>
      </c>
      <c r="C1257" s="145" t="s">
        <v>1</v>
      </c>
      <c r="D1257" s="535">
        <v>175.79</v>
      </c>
      <c r="E1257" s="536">
        <v>4.0000000000000002E-4</v>
      </c>
      <c r="F1257" s="535">
        <v>130.69</v>
      </c>
      <c r="G1257" s="536">
        <v>0</v>
      </c>
      <c r="H1257" s="535">
        <v>149.76</v>
      </c>
      <c r="I1257" s="536">
        <v>5.0000000000000001E-4</v>
      </c>
      <c r="J1257" s="535">
        <v>148.46</v>
      </c>
      <c r="K1257" s="536">
        <v>0</v>
      </c>
      <c r="L1257" s="535">
        <v>135.01</v>
      </c>
      <c r="M1257" s="536">
        <v>0</v>
      </c>
      <c r="N1257" s="535">
        <v>125.8</v>
      </c>
      <c r="O1257" s="536">
        <v>0</v>
      </c>
      <c r="P1257" s="535">
        <v>142.09</v>
      </c>
      <c r="Q1257" s="536">
        <v>0</v>
      </c>
      <c r="R1257" s="535">
        <v>144.19999999999999</v>
      </c>
    </row>
    <row r="1258" spans="1:18" ht="12.75">
      <c r="A1258" s="145">
        <v>101199</v>
      </c>
      <c r="B1258" s="102" t="s">
        <v>22929</v>
      </c>
      <c r="C1258" s="145" t="s">
        <v>1</v>
      </c>
      <c r="D1258" s="535">
        <v>116.93</v>
      </c>
      <c r="E1258" s="536">
        <v>0</v>
      </c>
      <c r="F1258" s="535">
        <v>97.04</v>
      </c>
      <c r="G1258" s="536">
        <v>0</v>
      </c>
      <c r="H1258" s="535">
        <v>102</v>
      </c>
      <c r="I1258" s="536">
        <v>0</v>
      </c>
      <c r="J1258" s="535">
        <v>97.67</v>
      </c>
      <c r="K1258" s="536">
        <v>0</v>
      </c>
      <c r="L1258" s="535">
        <v>93.29</v>
      </c>
      <c r="M1258" s="536">
        <v>0</v>
      </c>
      <c r="N1258" s="535">
        <v>88.93</v>
      </c>
      <c r="O1258" s="536">
        <v>0</v>
      </c>
      <c r="P1258" s="535">
        <v>100.39</v>
      </c>
      <c r="Q1258" s="536">
        <v>0</v>
      </c>
      <c r="R1258" s="535">
        <v>110.18</v>
      </c>
    </row>
    <row r="1259" spans="1:18" ht="12.75">
      <c r="A1259" s="145">
        <v>101203</v>
      </c>
      <c r="B1259" s="102" t="s">
        <v>22930</v>
      </c>
      <c r="C1259" s="145" t="s">
        <v>1</v>
      </c>
      <c r="D1259" s="535">
        <v>46.86</v>
      </c>
      <c r="E1259" s="536">
        <v>0.19739999999999999</v>
      </c>
      <c r="F1259" s="535">
        <v>43.2</v>
      </c>
      <c r="G1259" s="536">
        <v>0</v>
      </c>
      <c r="H1259" s="535">
        <v>48.36</v>
      </c>
      <c r="I1259" s="536">
        <v>0.1913</v>
      </c>
      <c r="J1259" s="535">
        <v>42.22</v>
      </c>
      <c r="K1259" s="536">
        <v>0</v>
      </c>
      <c r="L1259" s="535">
        <v>47.39</v>
      </c>
      <c r="M1259" s="536">
        <v>0</v>
      </c>
      <c r="N1259" s="535">
        <v>42.78</v>
      </c>
      <c r="O1259" s="536">
        <v>0.2162</v>
      </c>
      <c r="P1259" s="535">
        <v>45.23</v>
      </c>
      <c r="Q1259" s="536">
        <v>0</v>
      </c>
      <c r="R1259" s="535">
        <v>50.64</v>
      </c>
    </row>
    <row r="1260" spans="1:18" ht="12.75">
      <c r="A1260" s="145">
        <v>101202</v>
      </c>
      <c r="B1260" s="102" t="s">
        <v>22931</v>
      </c>
      <c r="C1260" s="145" t="s">
        <v>1</v>
      </c>
      <c r="D1260" s="535">
        <v>47.87</v>
      </c>
      <c r="E1260" s="536">
        <v>0.19320000000000001</v>
      </c>
      <c r="F1260" s="535">
        <v>44.17</v>
      </c>
      <c r="G1260" s="536">
        <v>0</v>
      </c>
      <c r="H1260" s="535">
        <v>49.44</v>
      </c>
      <c r="I1260" s="536">
        <v>0.18709999999999999</v>
      </c>
      <c r="J1260" s="535">
        <v>43.2</v>
      </c>
      <c r="K1260" s="536">
        <v>0</v>
      </c>
      <c r="L1260" s="535">
        <v>48.29</v>
      </c>
      <c r="M1260" s="536">
        <v>0</v>
      </c>
      <c r="N1260" s="535">
        <v>43.42</v>
      </c>
      <c r="O1260" s="536">
        <v>0.21299999999999999</v>
      </c>
      <c r="P1260" s="535">
        <v>46</v>
      </c>
      <c r="Q1260" s="536">
        <v>0</v>
      </c>
      <c r="R1260" s="535">
        <v>51.54</v>
      </c>
    </row>
    <row r="1261" spans="1:18" ht="12.75">
      <c r="A1261" s="145">
        <v>101204</v>
      </c>
      <c r="B1261" s="102" t="s">
        <v>22932</v>
      </c>
      <c r="C1261" s="145" t="s">
        <v>1</v>
      </c>
      <c r="D1261" s="535">
        <v>47.26</v>
      </c>
      <c r="E1261" s="536">
        <v>0.19570000000000001</v>
      </c>
      <c r="F1261" s="535">
        <v>43.59</v>
      </c>
      <c r="G1261" s="536">
        <v>0</v>
      </c>
      <c r="H1261" s="535">
        <v>48.79</v>
      </c>
      <c r="I1261" s="536">
        <v>0.18959999999999999</v>
      </c>
      <c r="J1261" s="535">
        <v>42.61</v>
      </c>
      <c r="K1261" s="536">
        <v>0</v>
      </c>
      <c r="L1261" s="535">
        <v>47.75</v>
      </c>
      <c r="M1261" s="536">
        <v>0</v>
      </c>
      <c r="N1261" s="535">
        <v>43.04</v>
      </c>
      <c r="O1261" s="536">
        <v>0.21490000000000001</v>
      </c>
      <c r="P1261" s="535">
        <v>45.53</v>
      </c>
      <c r="Q1261" s="536">
        <v>0</v>
      </c>
      <c r="R1261" s="535">
        <v>51</v>
      </c>
    </row>
    <row r="1262" spans="1:18" ht="12.75">
      <c r="A1262" s="145">
        <v>101200</v>
      </c>
      <c r="B1262" s="102" t="s">
        <v>22933</v>
      </c>
      <c r="C1262" s="145" t="s">
        <v>1</v>
      </c>
      <c r="D1262" s="535">
        <v>57.26</v>
      </c>
      <c r="E1262" s="536">
        <v>0</v>
      </c>
      <c r="F1262" s="535">
        <v>49.73</v>
      </c>
      <c r="G1262" s="536">
        <v>0</v>
      </c>
      <c r="H1262" s="535">
        <v>53.94</v>
      </c>
      <c r="I1262" s="536">
        <v>0</v>
      </c>
      <c r="J1262" s="535">
        <v>48.38</v>
      </c>
      <c r="K1262" s="536">
        <v>0</v>
      </c>
      <c r="L1262" s="535">
        <v>58.71</v>
      </c>
      <c r="M1262" s="536">
        <v>0</v>
      </c>
      <c r="N1262" s="535">
        <v>59.48</v>
      </c>
      <c r="O1262" s="536">
        <v>0</v>
      </c>
      <c r="P1262" s="535">
        <v>60.21</v>
      </c>
      <c r="Q1262" s="536">
        <v>0</v>
      </c>
      <c r="R1262" s="535">
        <v>66.87</v>
      </c>
    </row>
    <row r="1263" spans="1:18" ht="12.75">
      <c r="A1263" s="145">
        <v>101201</v>
      </c>
      <c r="B1263" s="102" t="s">
        <v>22934</v>
      </c>
      <c r="C1263" s="145" t="s">
        <v>1</v>
      </c>
      <c r="D1263" s="535">
        <v>72.349999999999994</v>
      </c>
      <c r="E1263" s="536">
        <v>0</v>
      </c>
      <c r="F1263" s="535">
        <v>63.33</v>
      </c>
      <c r="G1263" s="536">
        <v>0</v>
      </c>
      <c r="H1263" s="535">
        <v>69.7</v>
      </c>
      <c r="I1263" s="536">
        <v>0</v>
      </c>
      <c r="J1263" s="535">
        <v>61.77</v>
      </c>
      <c r="K1263" s="536">
        <v>0</v>
      </c>
      <c r="L1263" s="535">
        <v>73.040000000000006</v>
      </c>
      <c r="M1263" s="536">
        <v>0</v>
      </c>
      <c r="N1263" s="535">
        <v>71.62</v>
      </c>
      <c r="O1263" s="536">
        <v>0</v>
      </c>
      <c r="P1263" s="535">
        <v>73.790000000000006</v>
      </c>
      <c r="Q1263" s="536">
        <v>0</v>
      </c>
      <c r="R1263" s="535">
        <v>82.3</v>
      </c>
    </row>
    <row r="1264" spans="1:18" ht="12.75">
      <c r="A1264" s="145">
        <v>101205</v>
      </c>
      <c r="B1264" s="102" t="s">
        <v>22935</v>
      </c>
      <c r="C1264" s="145" t="s">
        <v>1</v>
      </c>
      <c r="D1264" s="535">
        <v>47.87</v>
      </c>
      <c r="E1264" s="536">
        <v>0.19320000000000001</v>
      </c>
      <c r="F1264" s="535">
        <v>44.17</v>
      </c>
      <c r="G1264" s="536">
        <v>0</v>
      </c>
      <c r="H1264" s="535">
        <v>49.44</v>
      </c>
      <c r="I1264" s="536">
        <v>0.18709999999999999</v>
      </c>
      <c r="J1264" s="535">
        <v>43.2</v>
      </c>
      <c r="K1264" s="536">
        <v>0</v>
      </c>
      <c r="L1264" s="535">
        <v>48.29</v>
      </c>
      <c r="M1264" s="536">
        <v>0</v>
      </c>
      <c r="N1264" s="535">
        <v>43.42</v>
      </c>
      <c r="O1264" s="536">
        <v>0.21299999999999999</v>
      </c>
      <c r="P1264" s="535">
        <v>46</v>
      </c>
      <c r="Q1264" s="536">
        <v>0</v>
      </c>
      <c r="R1264" s="535">
        <v>51.54</v>
      </c>
    </row>
    <row r="1265" spans="1:18" ht="12.75">
      <c r="A1265" s="145">
        <v>101188</v>
      </c>
      <c r="B1265" s="102" t="s">
        <v>22936</v>
      </c>
      <c r="C1265" s="145" t="s">
        <v>1</v>
      </c>
      <c r="D1265" s="535">
        <v>7.01</v>
      </c>
      <c r="E1265" s="536">
        <v>0</v>
      </c>
      <c r="F1265" s="535">
        <v>6.17</v>
      </c>
      <c r="G1265" s="536">
        <v>0</v>
      </c>
      <c r="H1265" s="535">
        <v>7.31</v>
      </c>
      <c r="I1265" s="536">
        <v>0</v>
      </c>
      <c r="J1265" s="535">
        <v>5.99</v>
      </c>
      <c r="K1265" s="536">
        <v>0</v>
      </c>
      <c r="L1265" s="535">
        <v>6.92</v>
      </c>
      <c r="M1265" s="536">
        <v>0</v>
      </c>
      <c r="N1265" s="535">
        <v>6.11</v>
      </c>
      <c r="O1265" s="536">
        <v>0</v>
      </c>
      <c r="P1265" s="535">
        <v>6.68</v>
      </c>
      <c r="Q1265" s="536">
        <v>0</v>
      </c>
      <c r="R1265" s="535">
        <v>7.05</v>
      </c>
    </row>
    <row r="1266" spans="1:18" ht="12.75">
      <c r="A1266" s="145">
        <v>87905</v>
      </c>
      <c r="B1266" s="102" t="s">
        <v>22937</v>
      </c>
      <c r="C1266" s="145" t="s">
        <v>4</v>
      </c>
      <c r="D1266" s="535">
        <v>9.93</v>
      </c>
      <c r="E1266" s="536">
        <v>0</v>
      </c>
      <c r="F1266" s="535">
        <v>7.79</v>
      </c>
      <c r="G1266" s="536">
        <v>0</v>
      </c>
      <c r="H1266" s="535">
        <v>9.52</v>
      </c>
      <c r="I1266" s="536">
        <v>0</v>
      </c>
      <c r="J1266" s="535">
        <v>8.2799999999999994</v>
      </c>
      <c r="K1266" s="536">
        <v>0</v>
      </c>
      <c r="L1266" s="535">
        <v>9.8000000000000007</v>
      </c>
      <c r="M1266" s="536">
        <v>0</v>
      </c>
      <c r="N1266" s="535">
        <v>8.83</v>
      </c>
      <c r="O1266" s="536">
        <v>0</v>
      </c>
      <c r="P1266" s="535">
        <v>9.23</v>
      </c>
      <c r="Q1266" s="536">
        <v>0</v>
      </c>
      <c r="R1266" s="535">
        <v>8.98</v>
      </c>
    </row>
    <row r="1267" spans="1:18" ht="12.75">
      <c r="A1267" s="145">
        <v>87904</v>
      </c>
      <c r="B1267" s="102" t="s">
        <v>22938</v>
      </c>
      <c r="C1267" s="145" t="s">
        <v>4</v>
      </c>
      <c r="D1267" s="535">
        <v>10.5</v>
      </c>
      <c r="E1267" s="536">
        <v>0</v>
      </c>
      <c r="F1267" s="535">
        <v>8.34</v>
      </c>
      <c r="G1267" s="536">
        <v>0</v>
      </c>
      <c r="H1267" s="535">
        <v>10.029999999999999</v>
      </c>
      <c r="I1267" s="536">
        <v>0</v>
      </c>
      <c r="J1267" s="535">
        <v>8.73</v>
      </c>
      <c r="K1267" s="536">
        <v>0</v>
      </c>
      <c r="L1267" s="535">
        <v>10.11</v>
      </c>
      <c r="M1267" s="536">
        <v>0</v>
      </c>
      <c r="N1267" s="535">
        <v>9.2899999999999991</v>
      </c>
      <c r="O1267" s="536">
        <v>0</v>
      </c>
      <c r="P1267" s="535">
        <v>9.7799999999999994</v>
      </c>
      <c r="Q1267" s="536">
        <v>0</v>
      </c>
      <c r="R1267" s="535">
        <v>9.51</v>
      </c>
    </row>
    <row r="1268" spans="1:18" ht="12.75">
      <c r="A1268" s="145">
        <v>87908</v>
      </c>
      <c r="B1268" s="102" t="s">
        <v>22939</v>
      </c>
      <c r="C1268" s="145" t="s">
        <v>4</v>
      </c>
      <c r="D1268" s="535">
        <v>7.77</v>
      </c>
      <c r="E1268" s="536">
        <v>0.112</v>
      </c>
      <c r="F1268" s="535">
        <v>6.09</v>
      </c>
      <c r="G1268" s="536">
        <v>0.14119999999999999</v>
      </c>
      <c r="H1268" s="535">
        <v>7.28</v>
      </c>
      <c r="I1268" s="536">
        <v>0.1195</v>
      </c>
      <c r="J1268" s="535">
        <v>6.66</v>
      </c>
      <c r="K1268" s="536">
        <v>0.12909999999999999</v>
      </c>
      <c r="L1268" s="535">
        <v>7.5</v>
      </c>
      <c r="M1268" s="536">
        <v>0.1147</v>
      </c>
      <c r="N1268" s="535">
        <v>6.77</v>
      </c>
      <c r="O1268" s="536">
        <v>0.127</v>
      </c>
      <c r="P1268" s="535">
        <v>6.98</v>
      </c>
      <c r="Q1268" s="536">
        <v>0.1232</v>
      </c>
      <c r="R1268" s="535">
        <v>6.72</v>
      </c>
    </row>
    <row r="1269" spans="1:18" ht="12.75">
      <c r="A1269" s="145">
        <v>87907</v>
      </c>
      <c r="B1269" s="102" t="s">
        <v>22940</v>
      </c>
      <c r="C1269" s="145" t="s">
        <v>4</v>
      </c>
      <c r="D1269" s="535">
        <v>8.34</v>
      </c>
      <c r="E1269" s="536">
        <v>0.1043</v>
      </c>
      <c r="F1269" s="535">
        <v>6.64</v>
      </c>
      <c r="G1269" s="536">
        <v>0.1295</v>
      </c>
      <c r="H1269" s="535">
        <v>7.79</v>
      </c>
      <c r="I1269" s="536">
        <v>0.11169999999999999</v>
      </c>
      <c r="J1269" s="535">
        <v>7.11</v>
      </c>
      <c r="K1269" s="536">
        <v>0.121</v>
      </c>
      <c r="L1269" s="535">
        <v>7.81</v>
      </c>
      <c r="M1269" s="536">
        <v>0.1101</v>
      </c>
      <c r="N1269" s="535">
        <v>7.23</v>
      </c>
      <c r="O1269" s="536">
        <v>0.11890000000000001</v>
      </c>
      <c r="P1269" s="535">
        <v>7.53</v>
      </c>
      <c r="Q1269" s="536">
        <v>0.1142</v>
      </c>
      <c r="R1269" s="535">
        <v>7.25</v>
      </c>
    </row>
    <row r="1270" spans="1:18" ht="12.75">
      <c r="A1270" s="145">
        <v>87903</v>
      </c>
      <c r="B1270" s="102" t="s">
        <v>22941</v>
      </c>
      <c r="C1270" s="145" t="s">
        <v>4</v>
      </c>
      <c r="D1270" s="535">
        <v>16.25</v>
      </c>
      <c r="E1270" s="536">
        <v>0</v>
      </c>
      <c r="F1270" s="535">
        <v>13.02</v>
      </c>
      <c r="G1270" s="536">
        <v>0</v>
      </c>
      <c r="H1270" s="535">
        <v>16.8</v>
      </c>
      <c r="I1270" s="536">
        <v>0</v>
      </c>
      <c r="J1270" s="535">
        <v>14.4</v>
      </c>
      <c r="K1270" s="536">
        <v>0</v>
      </c>
      <c r="L1270" s="535">
        <v>13.66</v>
      </c>
      <c r="M1270" s="536">
        <v>0</v>
      </c>
      <c r="N1270" s="535">
        <v>15.75</v>
      </c>
      <c r="O1270" s="536">
        <v>0</v>
      </c>
      <c r="P1270" s="535">
        <v>11.02</v>
      </c>
      <c r="Q1270" s="536">
        <v>0</v>
      </c>
      <c r="R1270" s="535">
        <v>11.67</v>
      </c>
    </row>
    <row r="1271" spans="1:18" ht="12.75">
      <c r="A1271" s="145">
        <v>87902</v>
      </c>
      <c r="B1271" s="102" t="s">
        <v>22942</v>
      </c>
      <c r="C1271" s="145" t="s">
        <v>4</v>
      </c>
      <c r="D1271" s="535">
        <v>16.72</v>
      </c>
      <c r="E1271" s="536">
        <v>0</v>
      </c>
      <c r="F1271" s="535">
        <v>13.45</v>
      </c>
      <c r="G1271" s="536">
        <v>0</v>
      </c>
      <c r="H1271" s="535">
        <v>17.260000000000002</v>
      </c>
      <c r="I1271" s="536">
        <v>0</v>
      </c>
      <c r="J1271" s="535">
        <v>14.79</v>
      </c>
      <c r="K1271" s="536">
        <v>0</v>
      </c>
      <c r="L1271" s="535">
        <v>13.99</v>
      </c>
      <c r="M1271" s="536">
        <v>0</v>
      </c>
      <c r="N1271" s="535">
        <v>16.16</v>
      </c>
      <c r="O1271" s="536">
        <v>0</v>
      </c>
      <c r="P1271" s="535">
        <v>11.45</v>
      </c>
      <c r="Q1271" s="536">
        <v>0</v>
      </c>
      <c r="R1271" s="535">
        <v>12.1</v>
      </c>
    </row>
    <row r="1272" spans="1:18" ht="12.75">
      <c r="A1272" s="145">
        <v>87900</v>
      </c>
      <c r="B1272" s="102" t="s">
        <v>22943</v>
      </c>
      <c r="C1272" s="145" t="s">
        <v>4</v>
      </c>
      <c r="D1272" s="535">
        <v>11.62</v>
      </c>
      <c r="E1272" s="536">
        <v>0</v>
      </c>
      <c r="F1272" s="535">
        <v>9.35</v>
      </c>
      <c r="G1272" s="536">
        <v>0</v>
      </c>
      <c r="H1272" s="535">
        <v>9.35</v>
      </c>
      <c r="I1272" s="536">
        <v>0.45240000000000002</v>
      </c>
      <c r="J1272" s="535">
        <v>9.9700000000000006</v>
      </c>
      <c r="K1272" s="536">
        <v>0</v>
      </c>
      <c r="L1272" s="535">
        <v>10.119999999999999</v>
      </c>
      <c r="M1272" s="536">
        <v>0</v>
      </c>
      <c r="N1272" s="535">
        <v>9.0299999999999994</v>
      </c>
      <c r="O1272" s="536">
        <v>0.46839999999999998</v>
      </c>
      <c r="P1272" s="535">
        <v>9.5399999999999991</v>
      </c>
      <c r="Q1272" s="536">
        <v>0</v>
      </c>
      <c r="R1272" s="535">
        <v>8.1300000000000008</v>
      </c>
    </row>
    <row r="1273" spans="1:18" ht="12.75">
      <c r="A1273" s="145">
        <v>87899</v>
      </c>
      <c r="B1273" s="102" t="s">
        <v>22944</v>
      </c>
      <c r="C1273" s="145" t="s">
        <v>4</v>
      </c>
      <c r="D1273" s="535">
        <v>11.82</v>
      </c>
      <c r="E1273" s="536">
        <v>0</v>
      </c>
      <c r="F1273" s="535">
        <v>9.5399999999999991</v>
      </c>
      <c r="G1273" s="536">
        <v>0</v>
      </c>
      <c r="H1273" s="535">
        <v>9.52</v>
      </c>
      <c r="I1273" s="536">
        <v>0.44330000000000003</v>
      </c>
      <c r="J1273" s="535">
        <v>10.119999999999999</v>
      </c>
      <c r="K1273" s="536">
        <v>0</v>
      </c>
      <c r="L1273" s="535">
        <v>10.199999999999999</v>
      </c>
      <c r="M1273" s="536">
        <v>0</v>
      </c>
      <c r="N1273" s="535">
        <v>9.18</v>
      </c>
      <c r="O1273" s="536">
        <v>0.4597</v>
      </c>
      <c r="P1273" s="535">
        <v>9.73</v>
      </c>
      <c r="Q1273" s="536">
        <v>0</v>
      </c>
      <c r="R1273" s="535">
        <v>8.31</v>
      </c>
    </row>
    <row r="1274" spans="1:18" ht="12.75">
      <c r="A1274" s="145">
        <v>87894</v>
      </c>
      <c r="B1274" s="102" t="s">
        <v>22945</v>
      </c>
      <c r="C1274" s="145" t="s">
        <v>4</v>
      </c>
      <c r="D1274" s="535">
        <v>8.61</v>
      </c>
      <c r="E1274" s="536">
        <v>0</v>
      </c>
      <c r="F1274" s="535">
        <v>6.68</v>
      </c>
      <c r="G1274" s="536">
        <v>0</v>
      </c>
      <c r="H1274" s="535">
        <v>8.17</v>
      </c>
      <c r="I1274" s="536">
        <v>0</v>
      </c>
      <c r="J1274" s="535">
        <v>7.2</v>
      </c>
      <c r="K1274" s="536">
        <v>0</v>
      </c>
      <c r="L1274" s="535">
        <v>8.43</v>
      </c>
      <c r="M1274" s="536">
        <v>0</v>
      </c>
      <c r="N1274" s="535">
        <v>7.56</v>
      </c>
      <c r="O1274" s="536">
        <v>0</v>
      </c>
      <c r="P1274" s="535">
        <v>7.87</v>
      </c>
      <c r="Q1274" s="536">
        <v>0</v>
      </c>
      <c r="R1274" s="535">
        <v>7.63</v>
      </c>
    </row>
    <row r="1275" spans="1:18" ht="12.75">
      <c r="A1275" s="145">
        <v>87893</v>
      </c>
      <c r="B1275" s="102" t="s">
        <v>22946</v>
      </c>
      <c r="C1275" s="145" t="s">
        <v>4</v>
      </c>
      <c r="D1275" s="535">
        <v>9.18</v>
      </c>
      <c r="E1275" s="536">
        <v>0</v>
      </c>
      <c r="F1275" s="535">
        <v>7.23</v>
      </c>
      <c r="G1275" s="536">
        <v>0</v>
      </c>
      <c r="H1275" s="535">
        <v>8.68</v>
      </c>
      <c r="I1275" s="536">
        <v>0</v>
      </c>
      <c r="J1275" s="535">
        <v>7.65</v>
      </c>
      <c r="K1275" s="536">
        <v>0</v>
      </c>
      <c r="L1275" s="535">
        <v>8.74</v>
      </c>
      <c r="M1275" s="536">
        <v>0</v>
      </c>
      <c r="N1275" s="535">
        <v>8.02</v>
      </c>
      <c r="O1275" s="536">
        <v>0</v>
      </c>
      <c r="P1275" s="535">
        <v>8.42</v>
      </c>
      <c r="Q1275" s="536">
        <v>0</v>
      </c>
      <c r="R1275" s="535">
        <v>8.16</v>
      </c>
    </row>
    <row r="1276" spans="1:18" ht="12.75">
      <c r="A1276" s="145">
        <v>87897</v>
      </c>
      <c r="B1276" s="102" t="s">
        <v>22947</v>
      </c>
      <c r="C1276" s="145" t="s">
        <v>4</v>
      </c>
      <c r="D1276" s="535">
        <v>6.54</v>
      </c>
      <c r="E1276" s="536">
        <v>9.7900000000000001E-2</v>
      </c>
      <c r="F1276" s="535">
        <v>5.0199999999999996</v>
      </c>
      <c r="G1276" s="536">
        <v>0.1275</v>
      </c>
      <c r="H1276" s="535">
        <v>6.02</v>
      </c>
      <c r="I1276" s="536">
        <v>0.10630000000000001</v>
      </c>
      <c r="J1276" s="535">
        <v>5.6</v>
      </c>
      <c r="K1276" s="536">
        <v>0.1143</v>
      </c>
      <c r="L1276" s="535">
        <v>6.22</v>
      </c>
      <c r="M1276" s="536">
        <v>0.10290000000000001</v>
      </c>
      <c r="N1276" s="535">
        <v>5.57</v>
      </c>
      <c r="O1276" s="536">
        <v>0.1149</v>
      </c>
      <c r="P1276" s="535">
        <v>5.71</v>
      </c>
      <c r="Q1276" s="536">
        <v>0.11210000000000001</v>
      </c>
      <c r="R1276" s="535">
        <v>5.45</v>
      </c>
    </row>
    <row r="1277" spans="1:18" ht="12.75">
      <c r="A1277" s="145">
        <v>87896</v>
      </c>
      <c r="B1277" s="102" t="s">
        <v>22948</v>
      </c>
      <c r="C1277" s="145" t="s">
        <v>4</v>
      </c>
      <c r="D1277" s="535">
        <v>7.11</v>
      </c>
      <c r="E1277" s="536">
        <v>0.09</v>
      </c>
      <c r="F1277" s="535">
        <v>5.57</v>
      </c>
      <c r="G1277" s="536">
        <v>0.1149</v>
      </c>
      <c r="H1277" s="535">
        <v>6.53</v>
      </c>
      <c r="I1277" s="536">
        <v>9.8000000000000004E-2</v>
      </c>
      <c r="J1277" s="535">
        <v>6.05</v>
      </c>
      <c r="K1277" s="536">
        <v>0.10580000000000001</v>
      </c>
      <c r="L1277" s="535">
        <v>6.53</v>
      </c>
      <c r="M1277" s="536">
        <v>9.8000000000000004E-2</v>
      </c>
      <c r="N1277" s="535">
        <v>6.03</v>
      </c>
      <c r="O1277" s="536">
        <v>0.1061</v>
      </c>
      <c r="P1277" s="535">
        <v>6.26</v>
      </c>
      <c r="Q1277" s="536">
        <v>0.1022</v>
      </c>
      <c r="R1277" s="535">
        <v>5.98</v>
      </c>
    </row>
    <row r="1278" spans="1:18" ht="12.75">
      <c r="A1278" s="145">
        <v>87892</v>
      </c>
      <c r="B1278" s="102" t="s">
        <v>22949</v>
      </c>
      <c r="C1278" s="145" t="s">
        <v>4</v>
      </c>
      <c r="D1278" s="535">
        <v>15.43</v>
      </c>
      <c r="E1278" s="536">
        <v>0</v>
      </c>
      <c r="F1278" s="535">
        <v>12.32</v>
      </c>
      <c r="G1278" s="536">
        <v>0</v>
      </c>
      <c r="H1278" s="535">
        <v>15.96</v>
      </c>
      <c r="I1278" s="536">
        <v>0</v>
      </c>
      <c r="J1278" s="535">
        <v>13.72</v>
      </c>
      <c r="K1278" s="536">
        <v>0</v>
      </c>
      <c r="L1278" s="535">
        <v>12.79</v>
      </c>
      <c r="M1278" s="536">
        <v>0</v>
      </c>
      <c r="N1278" s="535">
        <v>14.96</v>
      </c>
      <c r="O1278" s="536">
        <v>0</v>
      </c>
      <c r="P1278" s="535">
        <v>10.17</v>
      </c>
      <c r="Q1278" s="536">
        <v>0</v>
      </c>
      <c r="R1278" s="535">
        <v>10.83</v>
      </c>
    </row>
    <row r="1279" spans="1:18" ht="12.75">
      <c r="A1279" s="145">
        <v>87891</v>
      </c>
      <c r="B1279" s="102" t="s">
        <v>22950</v>
      </c>
      <c r="C1279" s="145" t="s">
        <v>4</v>
      </c>
      <c r="D1279" s="535">
        <v>15.9</v>
      </c>
      <c r="E1279" s="536">
        <v>0</v>
      </c>
      <c r="F1279" s="535">
        <v>12.75</v>
      </c>
      <c r="G1279" s="536">
        <v>0</v>
      </c>
      <c r="H1279" s="535">
        <v>16.420000000000002</v>
      </c>
      <c r="I1279" s="536">
        <v>0</v>
      </c>
      <c r="J1279" s="535">
        <v>14.11</v>
      </c>
      <c r="K1279" s="536">
        <v>0</v>
      </c>
      <c r="L1279" s="535">
        <v>13.12</v>
      </c>
      <c r="M1279" s="536">
        <v>0</v>
      </c>
      <c r="N1279" s="535">
        <v>15.37</v>
      </c>
      <c r="O1279" s="536">
        <v>0</v>
      </c>
      <c r="P1279" s="535">
        <v>10.6</v>
      </c>
      <c r="Q1279" s="536">
        <v>0</v>
      </c>
      <c r="R1279" s="535">
        <v>11.26</v>
      </c>
    </row>
    <row r="1280" spans="1:18" ht="12.75">
      <c r="A1280" s="145">
        <v>87889</v>
      </c>
      <c r="B1280" s="102" t="s">
        <v>22951</v>
      </c>
      <c r="C1280" s="145" t="s">
        <v>4</v>
      </c>
      <c r="D1280" s="535">
        <v>10.8</v>
      </c>
      <c r="E1280" s="536">
        <v>0</v>
      </c>
      <c r="F1280" s="535">
        <v>8.65</v>
      </c>
      <c r="G1280" s="536">
        <v>0</v>
      </c>
      <c r="H1280" s="535">
        <v>8.51</v>
      </c>
      <c r="I1280" s="536">
        <v>0.49709999999999999</v>
      </c>
      <c r="J1280" s="535">
        <v>9.2899999999999991</v>
      </c>
      <c r="K1280" s="536">
        <v>0</v>
      </c>
      <c r="L1280" s="535">
        <v>9.25</v>
      </c>
      <c r="M1280" s="536">
        <v>0</v>
      </c>
      <c r="N1280" s="535">
        <v>8.24</v>
      </c>
      <c r="O1280" s="536">
        <v>0.51329999999999998</v>
      </c>
      <c r="P1280" s="535">
        <v>8.69</v>
      </c>
      <c r="Q1280" s="536">
        <v>0</v>
      </c>
      <c r="R1280" s="535">
        <v>7.29</v>
      </c>
    </row>
    <row r="1281" spans="1:18" ht="12.75">
      <c r="A1281" s="145">
        <v>87888</v>
      </c>
      <c r="B1281" s="102" t="s">
        <v>22952</v>
      </c>
      <c r="C1281" s="145" t="s">
        <v>4</v>
      </c>
      <c r="D1281" s="535">
        <v>11</v>
      </c>
      <c r="E1281" s="536">
        <v>0</v>
      </c>
      <c r="F1281" s="535">
        <v>8.84</v>
      </c>
      <c r="G1281" s="536">
        <v>0</v>
      </c>
      <c r="H1281" s="535">
        <v>8.68</v>
      </c>
      <c r="I1281" s="536">
        <v>0.48620000000000002</v>
      </c>
      <c r="J1281" s="535">
        <v>9.44</v>
      </c>
      <c r="K1281" s="536">
        <v>0</v>
      </c>
      <c r="L1281" s="535">
        <v>9.33</v>
      </c>
      <c r="M1281" s="536">
        <v>0</v>
      </c>
      <c r="N1281" s="535">
        <v>8.39</v>
      </c>
      <c r="O1281" s="536">
        <v>0.503</v>
      </c>
      <c r="P1281" s="535">
        <v>8.8800000000000008</v>
      </c>
      <c r="Q1281" s="536">
        <v>0</v>
      </c>
      <c r="R1281" s="535">
        <v>7.47</v>
      </c>
    </row>
    <row r="1282" spans="1:18" ht="12.75">
      <c r="A1282" s="145">
        <v>104411</v>
      </c>
      <c r="B1282" s="102" t="s">
        <v>22953</v>
      </c>
      <c r="C1282" s="145" t="s">
        <v>4</v>
      </c>
      <c r="D1282" s="535">
        <v>6.07</v>
      </c>
      <c r="E1282" s="536">
        <v>7.7399999999999997E-2</v>
      </c>
      <c r="F1282" s="535">
        <v>4.5199999999999996</v>
      </c>
      <c r="G1282" s="536">
        <v>0.104</v>
      </c>
      <c r="H1282" s="535">
        <v>5.47</v>
      </c>
      <c r="I1282" s="536">
        <v>8.5900000000000004E-2</v>
      </c>
      <c r="J1282" s="535">
        <v>5.21</v>
      </c>
      <c r="K1282" s="536">
        <v>9.0200000000000002E-2</v>
      </c>
      <c r="L1282" s="535">
        <v>5.67</v>
      </c>
      <c r="M1282" s="536">
        <v>8.2900000000000001E-2</v>
      </c>
      <c r="N1282" s="535">
        <v>5.0199999999999996</v>
      </c>
      <c r="O1282" s="536">
        <v>9.3600000000000003E-2</v>
      </c>
      <c r="P1282" s="535">
        <v>5.1100000000000003</v>
      </c>
      <c r="Q1282" s="536">
        <v>9.1999999999999998E-2</v>
      </c>
      <c r="R1282" s="535">
        <v>4.8099999999999996</v>
      </c>
    </row>
    <row r="1283" spans="1:18" ht="12.75">
      <c r="A1283" s="145">
        <v>104410</v>
      </c>
      <c r="B1283" s="102" t="s">
        <v>22954</v>
      </c>
      <c r="C1283" s="145" t="s">
        <v>4</v>
      </c>
      <c r="D1283" s="535">
        <v>6.73</v>
      </c>
      <c r="E1283" s="536">
        <v>6.9800000000000001E-2</v>
      </c>
      <c r="F1283" s="535">
        <v>5.14</v>
      </c>
      <c r="G1283" s="536">
        <v>9.1399999999999995E-2</v>
      </c>
      <c r="H1283" s="535">
        <v>6.06</v>
      </c>
      <c r="I1283" s="536">
        <v>7.7600000000000002E-2</v>
      </c>
      <c r="J1283" s="535">
        <v>5.72</v>
      </c>
      <c r="K1283" s="536">
        <v>8.2199999999999995E-2</v>
      </c>
      <c r="L1283" s="535">
        <v>6.02</v>
      </c>
      <c r="M1283" s="536">
        <v>7.8100000000000003E-2</v>
      </c>
      <c r="N1283" s="535">
        <v>5.54</v>
      </c>
      <c r="O1283" s="536">
        <v>8.48E-2</v>
      </c>
      <c r="P1283" s="535">
        <v>5.74</v>
      </c>
      <c r="Q1283" s="536">
        <v>8.1900000000000001E-2</v>
      </c>
      <c r="R1283" s="535">
        <v>5.41</v>
      </c>
    </row>
    <row r="1284" spans="1:18" ht="12.75">
      <c r="A1284" s="145">
        <v>87879</v>
      </c>
      <c r="B1284" s="102" t="s">
        <v>22955</v>
      </c>
      <c r="C1284" s="145" t="s">
        <v>4</v>
      </c>
      <c r="D1284" s="535">
        <v>5.84</v>
      </c>
      <c r="E1284" s="536">
        <v>0</v>
      </c>
      <c r="F1284" s="535">
        <v>4.34</v>
      </c>
      <c r="G1284" s="536">
        <v>0</v>
      </c>
      <c r="H1284" s="535">
        <v>5.33</v>
      </c>
      <c r="I1284" s="536">
        <v>0</v>
      </c>
      <c r="J1284" s="535">
        <v>4.91</v>
      </c>
      <c r="K1284" s="536">
        <v>0</v>
      </c>
      <c r="L1284" s="535">
        <v>5.53</v>
      </c>
      <c r="M1284" s="536">
        <v>0</v>
      </c>
      <c r="N1284" s="535">
        <v>4.8899999999999997</v>
      </c>
      <c r="O1284" s="536">
        <v>0</v>
      </c>
      <c r="P1284" s="535">
        <v>5.0199999999999996</v>
      </c>
      <c r="Q1284" s="536">
        <v>0</v>
      </c>
      <c r="R1284" s="535">
        <v>4.76</v>
      </c>
    </row>
    <row r="1285" spans="1:18" ht="12.75">
      <c r="A1285" s="145">
        <v>87878</v>
      </c>
      <c r="B1285" s="102" t="s">
        <v>22956</v>
      </c>
      <c r="C1285" s="145" t="s">
        <v>4</v>
      </c>
      <c r="D1285" s="535">
        <v>6.41</v>
      </c>
      <c r="E1285" s="536">
        <v>0</v>
      </c>
      <c r="F1285" s="535">
        <v>4.8899999999999997</v>
      </c>
      <c r="G1285" s="536">
        <v>0</v>
      </c>
      <c r="H1285" s="535">
        <v>5.84</v>
      </c>
      <c r="I1285" s="536">
        <v>0</v>
      </c>
      <c r="J1285" s="535">
        <v>5.36</v>
      </c>
      <c r="K1285" s="536">
        <v>0</v>
      </c>
      <c r="L1285" s="535">
        <v>5.84</v>
      </c>
      <c r="M1285" s="536">
        <v>0</v>
      </c>
      <c r="N1285" s="535">
        <v>5.35</v>
      </c>
      <c r="O1285" s="536">
        <v>0</v>
      </c>
      <c r="P1285" s="535">
        <v>5.57</v>
      </c>
      <c r="Q1285" s="536">
        <v>0</v>
      </c>
      <c r="R1285" s="535">
        <v>5.29</v>
      </c>
    </row>
    <row r="1286" spans="1:18" ht="12.75">
      <c r="A1286" s="145">
        <v>87885</v>
      </c>
      <c r="B1286" s="102" t="s">
        <v>22957</v>
      </c>
      <c r="C1286" s="145" t="s">
        <v>4</v>
      </c>
      <c r="D1286" s="535">
        <v>13.56</v>
      </c>
      <c r="E1286" s="536">
        <v>0</v>
      </c>
      <c r="F1286" s="535">
        <v>10.75</v>
      </c>
      <c r="G1286" s="536">
        <v>0</v>
      </c>
      <c r="H1286" s="535">
        <v>14.05</v>
      </c>
      <c r="I1286" s="536">
        <v>0</v>
      </c>
      <c r="J1286" s="535">
        <v>12.17</v>
      </c>
      <c r="K1286" s="536">
        <v>0</v>
      </c>
      <c r="L1286" s="535">
        <v>10.84</v>
      </c>
      <c r="M1286" s="536">
        <v>0</v>
      </c>
      <c r="N1286" s="535">
        <v>13.15</v>
      </c>
      <c r="O1286" s="536">
        <v>0</v>
      </c>
      <c r="P1286" s="535">
        <v>8.25</v>
      </c>
      <c r="Q1286" s="536">
        <v>0</v>
      </c>
      <c r="R1286" s="535">
        <v>8.9</v>
      </c>
    </row>
    <row r="1287" spans="1:18" ht="12.75">
      <c r="A1287" s="145">
        <v>87884</v>
      </c>
      <c r="B1287" s="102" t="s">
        <v>22958</v>
      </c>
      <c r="C1287" s="145" t="s">
        <v>4</v>
      </c>
      <c r="D1287" s="535">
        <v>14.03</v>
      </c>
      <c r="E1287" s="536">
        <v>0</v>
      </c>
      <c r="F1287" s="535">
        <v>11.18</v>
      </c>
      <c r="G1287" s="536">
        <v>0</v>
      </c>
      <c r="H1287" s="535">
        <v>14.51</v>
      </c>
      <c r="I1287" s="536">
        <v>0</v>
      </c>
      <c r="J1287" s="535">
        <v>12.56</v>
      </c>
      <c r="K1287" s="536">
        <v>0</v>
      </c>
      <c r="L1287" s="535">
        <v>11.17</v>
      </c>
      <c r="M1287" s="536">
        <v>0</v>
      </c>
      <c r="N1287" s="535">
        <v>13.56</v>
      </c>
      <c r="O1287" s="536">
        <v>0</v>
      </c>
      <c r="P1287" s="535">
        <v>8.68</v>
      </c>
      <c r="Q1287" s="536">
        <v>0</v>
      </c>
      <c r="R1287" s="535">
        <v>9.33</v>
      </c>
    </row>
    <row r="1288" spans="1:18" ht="12.75">
      <c r="A1288" s="145">
        <v>87882</v>
      </c>
      <c r="B1288" s="102" t="s">
        <v>22959</v>
      </c>
      <c r="C1288" s="145" t="s">
        <v>4</v>
      </c>
      <c r="D1288" s="535">
        <v>8.93</v>
      </c>
      <c r="E1288" s="536">
        <v>0</v>
      </c>
      <c r="F1288" s="535">
        <v>7.08</v>
      </c>
      <c r="G1288" s="536">
        <v>0</v>
      </c>
      <c r="H1288" s="535">
        <v>6.6</v>
      </c>
      <c r="I1288" s="536">
        <v>0.64090000000000003</v>
      </c>
      <c r="J1288" s="535">
        <v>7.74</v>
      </c>
      <c r="K1288" s="536">
        <v>0</v>
      </c>
      <c r="L1288" s="535">
        <v>7.3</v>
      </c>
      <c r="M1288" s="536">
        <v>0</v>
      </c>
      <c r="N1288" s="535">
        <v>6.43</v>
      </c>
      <c r="O1288" s="536">
        <v>0.65790000000000004</v>
      </c>
      <c r="P1288" s="535">
        <v>6.77</v>
      </c>
      <c r="Q1288" s="536">
        <v>0</v>
      </c>
      <c r="R1288" s="535">
        <v>5.36</v>
      </c>
    </row>
    <row r="1289" spans="1:18" ht="12.75">
      <c r="A1289" s="145">
        <v>87881</v>
      </c>
      <c r="B1289" s="102" t="s">
        <v>22960</v>
      </c>
      <c r="C1289" s="145" t="s">
        <v>4</v>
      </c>
      <c r="D1289" s="535">
        <v>9.1300000000000008</v>
      </c>
      <c r="E1289" s="536">
        <v>0</v>
      </c>
      <c r="F1289" s="535">
        <v>7.27</v>
      </c>
      <c r="G1289" s="536">
        <v>0</v>
      </c>
      <c r="H1289" s="535">
        <v>6.77</v>
      </c>
      <c r="I1289" s="536">
        <v>0.62329999999999997</v>
      </c>
      <c r="J1289" s="535">
        <v>7.89</v>
      </c>
      <c r="K1289" s="536">
        <v>0</v>
      </c>
      <c r="L1289" s="535">
        <v>7.38</v>
      </c>
      <c r="M1289" s="536">
        <v>0</v>
      </c>
      <c r="N1289" s="535">
        <v>6.58</v>
      </c>
      <c r="O1289" s="536">
        <v>0.64129999999999998</v>
      </c>
      <c r="P1289" s="535">
        <v>6.96</v>
      </c>
      <c r="Q1289" s="536">
        <v>0</v>
      </c>
      <c r="R1289" s="535">
        <v>5.54</v>
      </c>
    </row>
    <row r="1290" spans="1:18" ht="12.75">
      <c r="A1290" s="145">
        <v>87887</v>
      </c>
      <c r="B1290" s="102" t="s">
        <v>22961</v>
      </c>
      <c r="C1290" s="145" t="s">
        <v>4</v>
      </c>
      <c r="D1290" s="535">
        <v>22.34</v>
      </c>
      <c r="E1290" s="536">
        <v>8.9999999999999998E-4</v>
      </c>
      <c r="F1290" s="535">
        <v>17.86</v>
      </c>
      <c r="G1290" s="536">
        <v>0</v>
      </c>
      <c r="H1290" s="535">
        <v>23.15</v>
      </c>
      <c r="I1290" s="536">
        <v>8.9999999999999998E-4</v>
      </c>
      <c r="J1290" s="535">
        <v>19.8</v>
      </c>
      <c r="K1290" s="536">
        <v>0</v>
      </c>
      <c r="L1290" s="535">
        <v>18.739999999999998</v>
      </c>
      <c r="M1290" s="536">
        <v>0</v>
      </c>
      <c r="N1290" s="535">
        <v>21.7</v>
      </c>
      <c r="O1290" s="536">
        <v>0</v>
      </c>
      <c r="P1290" s="535">
        <v>14.93</v>
      </c>
      <c r="Q1290" s="536">
        <v>0</v>
      </c>
      <c r="R1290" s="535">
        <v>15.95</v>
      </c>
    </row>
    <row r="1291" spans="1:18" ht="12.75">
      <c r="A1291" s="145">
        <v>87886</v>
      </c>
      <c r="B1291" s="102" t="s">
        <v>22962</v>
      </c>
      <c r="C1291" s="145" t="s">
        <v>4</v>
      </c>
      <c r="D1291" s="535">
        <v>23.35</v>
      </c>
      <c r="E1291" s="536">
        <v>0</v>
      </c>
      <c r="F1291" s="535">
        <v>18.77</v>
      </c>
      <c r="G1291" s="536">
        <v>0</v>
      </c>
      <c r="H1291" s="535">
        <v>24.12</v>
      </c>
      <c r="I1291" s="536">
        <v>0</v>
      </c>
      <c r="J1291" s="535">
        <v>20.6</v>
      </c>
      <c r="K1291" s="536">
        <v>0</v>
      </c>
      <c r="L1291" s="535">
        <v>19.440000000000001</v>
      </c>
      <c r="M1291" s="536">
        <v>0</v>
      </c>
      <c r="N1291" s="535">
        <v>22.57</v>
      </c>
      <c r="O1291" s="536">
        <v>0</v>
      </c>
      <c r="P1291" s="535">
        <v>15.86</v>
      </c>
      <c r="Q1291" s="536">
        <v>0</v>
      </c>
      <c r="R1291" s="535">
        <v>16.88</v>
      </c>
    </row>
    <row r="1292" spans="1:18" ht="12.75">
      <c r="A1292" s="145">
        <v>87911</v>
      </c>
      <c r="B1292" s="102" t="s">
        <v>22963</v>
      </c>
      <c r="C1292" s="145" t="s">
        <v>4</v>
      </c>
      <c r="D1292" s="535">
        <v>28.57</v>
      </c>
      <c r="E1292" s="536">
        <v>6.9999999999999999E-4</v>
      </c>
      <c r="F1292" s="535">
        <v>23.13</v>
      </c>
      <c r="G1292" s="536">
        <v>0</v>
      </c>
      <c r="H1292" s="535">
        <v>29.52</v>
      </c>
      <c r="I1292" s="536">
        <v>6.9999999999999999E-4</v>
      </c>
      <c r="J1292" s="535">
        <v>24.93</v>
      </c>
      <c r="K1292" s="536">
        <v>0</v>
      </c>
      <c r="L1292" s="535">
        <v>25.25</v>
      </c>
      <c r="M1292" s="536">
        <v>0</v>
      </c>
      <c r="N1292" s="535">
        <v>27.71</v>
      </c>
      <c r="O1292" s="536">
        <v>0</v>
      </c>
      <c r="P1292" s="535">
        <v>21.34</v>
      </c>
      <c r="Q1292" s="536">
        <v>0</v>
      </c>
      <c r="R1292" s="535">
        <v>22.38</v>
      </c>
    </row>
    <row r="1293" spans="1:18" ht="12.75">
      <c r="A1293" s="145">
        <v>87910</v>
      </c>
      <c r="B1293" s="102" t="s">
        <v>22964</v>
      </c>
      <c r="C1293" s="145" t="s">
        <v>4</v>
      </c>
      <c r="D1293" s="535">
        <v>29.58</v>
      </c>
      <c r="E1293" s="536">
        <v>0</v>
      </c>
      <c r="F1293" s="535">
        <v>24.04</v>
      </c>
      <c r="G1293" s="536">
        <v>0</v>
      </c>
      <c r="H1293" s="535">
        <v>30.49</v>
      </c>
      <c r="I1293" s="536">
        <v>0</v>
      </c>
      <c r="J1293" s="535">
        <v>25.73</v>
      </c>
      <c r="K1293" s="536">
        <v>0</v>
      </c>
      <c r="L1293" s="535">
        <v>25.95</v>
      </c>
      <c r="M1293" s="536">
        <v>0</v>
      </c>
      <c r="N1293" s="535">
        <v>28.58</v>
      </c>
      <c r="O1293" s="536">
        <v>0</v>
      </c>
      <c r="P1293" s="535">
        <v>22.27</v>
      </c>
      <c r="Q1293" s="536">
        <v>0</v>
      </c>
      <c r="R1293" s="535">
        <v>23.31</v>
      </c>
    </row>
    <row r="1294" spans="1:18" ht="12.75">
      <c r="A1294" s="145">
        <v>103686</v>
      </c>
      <c r="B1294" s="102" t="s">
        <v>22965</v>
      </c>
      <c r="C1294" s="145" t="s">
        <v>7</v>
      </c>
      <c r="D1294" s="535">
        <v>2205.56</v>
      </c>
      <c r="E1294" s="536">
        <v>2.0000000000000001E-4</v>
      </c>
      <c r="F1294" s="535">
        <v>767.16</v>
      </c>
      <c r="G1294" s="536">
        <v>5.9999999999999995E-4</v>
      </c>
      <c r="H1294" s="535">
        <v>1169.6600000000001</v>
      </c>
      <c r="I1294" s="536">
        <v>4.0000000000000002E-4</v>
      </c>
      <c r="J1294" s="535">
        <v>1108.8499999999999</v>
      </c>
      <c r="K1294" s="536">
        <v>4.0000000000000002E-4</v>
      </c>
      <c r="L1294" s="535">
        <v>835.35</v>
      </c>
      <c r="M1294" s="536">
        <v>0</v>
      </c>
      <c r="N1294" s="535">
        <v>714.41</v>
      </c>
      <c r="O1294" s="536">
        <v>5.9999999999999995E-4</v>
      </c>
      <c r="P1294" s="535">
        <v>780.71</v>
      </c>
      <c r="Q1294" s="536">
        <v>5.9999999999999995E-4</v>
      </c>
      <c r="R1294" s="535">
        <v>850.89</v>
      </c>
    </row>
    <row r="1295" spans="1:18" ht="12.75">
      <c r="A1295" s="145">
        <v>103685</v>
      </c>
      <c r="B1295" s="102" t="s">
        <v>22966</v>
      </c>
      <c r="C1295" s="145" t="s">
        <v>7</v>
      </c>
      <c r="D1295" s="535">
        <v>2135.96</v>
      </c>
      <c r="E1295" s="536">
        <v>1E-4</v>
      </c>
      <c r="F1295" s="535">
        <v>709.04</v>
      </c>
      <c r="G1295" s="536">
        <v>2.0000000000000001E-4</v>
      </c>
      <c r="H1295" s="535">
        <v>1099.7</v>
      </c>
      <c r="I1295" s="536">
        <v>1E-4</v>
      </c>
      <c r="J1295" s="535">
        <v>1051.31</v>
      </c>
      <c r="K1295" s="536">
        <v>1E-4</v>
      </c>
      <c r="L1295" s="535">
        <v>761.6</v>
      </c>
      <c r="M1295" s="536">
        <v>0</v>
      </c>
      <c r="N1295" s="535">
        <v>647.39</v>
      </c>
      <c r="O1295" s="536">
        <v>2.0000000000000001E-4</v>
      </c>
      <c r="P1295" s="535">
        <v>709.06</v>
      </c>
      <c r="Q1295" s="536">
        <v>2.0000000000000001E-4</v>
      </c>
      <c r="R1295" s="535">
        <v>778.67</v>
      </c>
    </row>
    <row r="1296" spans="1:18" ht="12.75">
      <c r="A1296" s="145">
        <v>103669</v>
      </c>
      <c r="B1296" s="102" t="s">
        <v>22967</v>
      </c>
      <c r="C1296" s="145" t="s">
        <v>7</v>
      </c>
      <c r="D1296" s="535">
        <v>2546.79</v>
      </c>
      <c r="E1296" s="536">
        <v>6.9999999999999999E-4</v>
      </c>
      <c r="F1296" s="535">
        <v>993.6</v>
      </c>
      <c r="G1296" s="536">
        <v>1.6999999999999999E-3</v>
      </c>
      <c r="H1296" s="535">
        <v>1460.49</v>
      </c>
      <c r="I1296" s="536">
        <v>1.1999999999999999E-3</v>
      </c>
      <c r="J1296" s="535">
        <v>1345.52</v>
      </c>
      <c r="K1296" s="536">
        <v>1.2999999999999999E-3</v>
      </c>
      <c r="L1296" s="535">
        <v>1095.33</v>
      </c>
      <c r="M1296" s="536">
        <v>0</v>
      </c>
      <c r="N1296" s="535">
        <v>957.61</v>
      </c>
      <c r="O1296" s="536">
        <v>1.8E-3</v>
      </c>
      <c r="P1296" s="535">
        <v>1039.9000000000001</v>
      </c>
      <c r="Q1296" s="536">
        <v>1.6000000000000001E-3</v>
      </c>
      <c r="R1296" s="535">
        <v>1132.94</v>
      </c>
    </row>
    <row r="1297" spans="1:18" ht="12.75">
      <c r="A1297" s="145">
        <v>103672</v>
      </c>
      <c r="B1297" s="102" t="s">
        <v>22968</v>
      </c>
      <c r="C1297" s="145" t="s">
        <v>7</v>
      </c>
      <c r="D1297" s="535">
        <v>2129.63</v>
      </c>
      <c r="E1297" s="536">
        <v>1E-4</v>
      </c>
      <c r="F1297" s="535">
        <v>704.19</v>
      </c>
      <c r="G1297" s="536">
        <v>2.0000000000000001E-4</v>
      </c>
      <c r="H1297" s="535">
        <v>1094.03</v>
      </c>
      <c r="I1297" s="536">
        <v>1E-4</v>
      </c>
      <c r="J1297" s="535">
        <v>1045.97</v>
      </c>
      <c r="K1297" s="536">
        <v>1E-4</v>
      </c>
      <c r="L1297" s="535">
        <v>754.29</v>
      </c>
      <c r="M1297" s="536">
        <v>0</v>
      </c>
      <c r="N1297" s="535">
        <v>641.33000000000004</v>
      </c>
      <c r="O1297" s="536">
        <v>2.0000000000000001E-4</v>
      </c>
      <c r="P1297" s="535">
        <v>702.48</v>
      </c>
      <c r="Q1297" s="536">
        <v>2.0000000000000001E-4</v>
      </c>
      <c r="R1297" s="535">
        <v>773.22</v>
      </c>
    </row>
    <row r="1298" spans="1:18" ht="12.75">
      <c r="A1298" s="145">
        <v>103671</v>
      </c>
      <c r="B1298" s="102" t="s">
        <v>22969</v>
      </c>
      <c r="C1298" s="145" t="s">
        <v>7</v>
      </c>
      <c r="D1298" s="535">
        <v>2264.38</v>
      </c>
      <c r="E1298" s="536">
        <v>1E-4</v>
      </c>
      <c r="F1298" s="535">
        <v>750.9</v>
      </c>
      <c r="G1298" s="536">
        <v>4.0000000000000002E-4</v>
      </c>
      <c r="H1298" s="535">
        <v>1165.22</v>
      </c>
      <c r="I1298" s="536">
        <v>2.0000000000000001E-4</v>
      </c>
      <c r="J1298" s="535">
        <v>1113.81</v>
      </c>
      <c r="K1298" s="536">
        <v>2.0000000000000001E-4</v>
      </c>
      <c r="L1298" s="535">
        <v>805.64</v>
      </c>
      <c r="M1298" s="536">
        <v>0</v>
      </c>
      <c r="N1298" s="535">
        <v>685.01</v>
      </c>
      <c r="O1298" s="536">
        <v>4.0000000000000002E-4</v>
      </c>
      <c r="P1298" s="535">
        <v>750.24</v>
      </c>
      <c r="Q1298" s="536">
        <v>4.0000000000000002E-4</v>
      </c>
      <c r="R1298" s="535">
        <v>825.39</v>
      </c>
    </row>
    <row r="1299" spans="1:18" ht="12.75">
      <c r="A1299" s="145">
        <v>103688</v>
      </c>
      <c r="B1299" s="102" t="s">
        <v>22970</v>
      </c>
      <c r="C1299" s="145" t="s">
        <v>7</v>
      </c>
      <c r="D1299" s="535">
        <v>2409.79</v>
      </c>
      <c r="E1299" s="536">
        <v>2.0000000000000001E-4</v>
      </c>
      <c r="F1299" s="535">
        <v>876.38</v>
      </c>
      <c r="G1299" s="536">
        <v>6.9999999999999999E-4</v>
      </c>
      <c r="H1299" s="535">
        <v>1318.22</v>
      </c>
      <c r="I1299" s="536">
        <v>4.0000000000000002E-4</v>
      </c>
      <c r="J1299" s="535">
        <v>1232.9100000000001</v>
      </c>
      <c r="K1299" s="536">
        <v>5.0000000000000001E-4</v>
      </c>
      <c r="L1299" s="535">
        <v>954.05</v>
      </c>
      <c r="M1299" s="536">
        <v>0</v>
      </c>
      <c r="N1299" s="535">
        <v>825.43</v>
      </c>
      <c r="O1299" s="536">
        <v>6.9999999999999999E-4</v>
      </c>
      <c r="P1299" s="535">
        <v>899.37</v>
      </c>
      <c r="Q1299" s="536">
        <v>5.9999999999999995E-4</v>
      </c>
      <c r="R1299" s="535">
        <v>982.41</v>
      </c>
    </row>
    <row r="1300" spans="1:18" ht="12.75">
      <c r="A1300" s="145">
        <v>103687</v>
      </c>
      <c r="B1300" s="102" t="s">
        <v>22971</v>
      </c>
      <c r="C1300" s="145" t="s">
        <v>7</v>
      </c>
      <c r="D1300" s="535">
        <v>2686.39</v>
      </c>
      <c r="E1300" s="536">
        <v>4.0000000000000002E-4</v>
      </c>
      <c r="F1300" s="535">
        <v>1114.1400000000001</v>
      </c>
      <c r="G1300" s="536">
        <v>1E-3</v>
      </c>
      <c r="H1300" s="535">
        <v>1607.75</v>
      </c>
      <c r="I1300" s="536">
        <v>6.9999999999999999E-4</v>
      </c>
      <c r="J1300" s="535">
        <v>1459.7</v>
      </c>
      <c r="K1300" s="536">
        <v>8.0000000000000004E-4</v>
      </c>
      <c r="L1300" s="535">
        <v>1237.6099999999999</v>
      </c>
      <c r="M1300" s="536">
        <v>0</v>
      </c>
      <c r="N1300" s="535">
        <v>1092.45</v>
      </c>
      <c r="O1300" s="536">
        <v>1E-3</v>
      </c>
      <c r="P1300" s="535">
        <v>1183.19</v>
      </c>
      <c r="Q1300" s="536">
        <v>1E-3</v>
      </c>
      <c r="R1300" s="535">
        <v>1279.0999999999999</v>
      </c>
    </row>
    <row r="1301" spans="1:18" ht="12.75">
      <c r="A1301" s="145">
        <v>103684</v>
      </c>
      <c r="B1301" s="102" t="s">
        <v>22972</v>
      </c>
      <c r="C1301" s="145" t="s">
        <v>7</v>
      </c>
      <c r="D1301" s="535">
        <v>2150.1999999999998</v>
      </c>
      <c r="E1301" s="536">
        <v>1E-4</v>
      </c>
      <c r="F1301" s="535">
        <v>721.3</v>
      </c>
      <c r="G1301" s="536">
        <v>2.0000000000000001E-4</v>
      </c>
      <c r="H1301" s="535">
        <v>1114.6099999999999</v>
      </c>
      <c r="I1301" s="536">
        <v>1E-4</v>
      </c>
      <c r="J1301" s="535">
        <v>1063</v>
      </c>
      <c r="K1301" s="536">
        <v>1E-4</v>
      </c>
      <c r="L1301" s="535">
        <v>776.22</v>
      </c>
      <c r="M1301" s="536">
        <v>0</v>
      </c>
      <c r="N1301" s="535">
        <v>661.13</v>
      </c>
      <c r="O1301" s="536">
        <v>2.0000000000000001E-4</v>
      </c>
      <c r="P1301" s="535">
        <v>723.68</v>
      </c>
      <c r="Q1301" s="536">
        <v>2.0000000000000001E-4</v>
      </c>
      <c r="R1301" s="535">
        <v>793.68</v>
      </c>
    </row>
    <row r="1302" spans="1:18" ht="12.75">
      <c r="A1302" s="145">
        <v>103681</v>
      </c>
      <c r="B1302" s="102" t="s">
        <v>22973</v>
      </c>
      <c r="C1302" s="145" t="s">
        <v>7</v>
      </c>
      <c r="D1302" s="535">
        <v>2294.4899999999998</v>
      </c>
      <c r="E1302" s="536">
        <v>1E-4</v>
      </c>
      <c r="F1302" s="535">
        <v>776.08</v>
      </c>
      <c r="G1302" s="536">
        <v>2.9999999999999997E-4</v>
      </c>
      <c r="H1302" s="535">
        <v>1195.57</v>
      </c>
      <c r="I1302" s="536">
        <v>2.0000000000000001E-4</v>
      </c>
      <c r="J1302" s="535">
        <v>1138.67</v>
      </c>
      <c r="K1302" s="536">
        <v>2.0000000000000001E-4</v>
      </c>
      <c r="L1302" s="535">
        <v>837.5</v>
      </c>
      <c r="M1302" s="536">
        <v>0</v>
      </c>
      <c r="N1302" s="535">
        <v>714.01</v>
      </c>
      <c r="O1302" s="536">
        <v>4.0000000000000002E-4</v>
      </c>
      <c r="P1302" s="535">
        <v>781.24</v>
      </c>
      <c r="Q1302" s="536">
        <v>2.9999999999999997E-4</v>
      </c>
      <c r="R1302" s="535">
        <v>855.75</v>
      </c>
    </row>
    <row r="1303" spans="1:18" ht="12.75">
      <c r="A1303" s="145">
        <v>103679</v>
      </c>
      <c r="B1303" s="102" t="s">
        <v>22974</v>
      </c>
      <c r="C1303" s="145" t="s">
        <v>7</v>
      </c>
      <c r="D1303" s="535">
        <v>2368.9699999999998</v>
      </c>
      <c r="E1303" s="536">
        <v>2.0000000000000001E-4</v>
      </c>
      <c r="F1303" s="535">
        <v>841.6</v>
      </c>
      <c r="G1303" s="536">
        <v>5.9999999999999995E-4</v>
      </c>
      <c r="H1303" s="535">
        <v>1275.99</v>
      </c>
      <c r="I1303" s="536">
        <v>4.0000000000000002E-4</v>
      </c>
      <c r="J1303" s="535">
        <v>1199.3699999999999</v>
      </c>
      <c r="K1303" s="536">
        <v>4.0000000000000002E-4</v>
      </c>
      <c r="L1303" s="535">
        <v>911.76</v>
      </c>
      <c r="M1303" s="536">
        <v>0</v>
      </c>
      <c r="N1303" s="535">
        <v>786.05</v>
      </c>
      <c r="O1303" s="536">
        <v>5.9999999999999995E-4</v>
      </c>
      <c r="P1303" s="535">
        <v>857.41</v>
      </c>
      <c r="Q1303" s="536">
        <v>5.9999999999999995E-4</v>
      </c>
      <c r="R1303" s="535">
        <v>937.73</v>
      </c>
    </row>
    <row r="1304" spans="1:18" ht="12.75">
      <c r="A1304" s="145">
        <v>103677</v>
      </c>
      <c r="B1304" s="102" t="s">
        <v>22975</v>
      </c>
      <c r="C1304" s="145" t="s">
        <v>7</v>
      </c>
      <c r="D1304" s="535">
        <v>2416.94</v>
      </c>
      <c r="E1304" s="536">
        <v>2.0000000000000001E-4</v>
      </c>
      <c r="F1304" s="535">
        <v>882.79</v>
      </c>
      <c r="G1304" s="536">
        <v>5.0000000000000001E-4</v>
      </c>
      <c r="H1304" s="535">
        <v>1326.16</v>
      </c>
      <c r="I1304" s="536">
        <v>2.9999999999999997E-4</v>
      </c>
      <c r="J1304" s="535">
        <v>1238.68</v>
      </c>
      <c r="K1304" s="536">
        <v>2.9999999999999997E-4</v>
      </c>
      <c r="L1304" s="535">
        <v>961.02</v>
      </c>
      <c r="M1304" s="536">
        <v>0</v>
      </c>
      <c r="N1304" s="535">
        <v>832.36</v>
      </c>
      <c r="O1304" s="536">
        <v>5.0000000000000001E-4</v>
      </c>
      <c r="P1304" s="535">
        <v>906.68</v>
      </c>
      <c r="Q1304" s="536">
        <v>5.0000000000000001E-4</v>
      </c>
      <c r="R1304" s="535">
        <v>989.62</v>
      </c>
    </row>
    <row r="1305" spans="1:18" ht="12.75">
      <c r="A1305" s="145">
        <v>103675</v>
      </c>
      <c r="B1305" s="102" t="s">
        <v>22976</v>
      </c>
      <c r="C1305" s="145" t="s">
        <v>7</v>
      </c>
      <c r="D1305" s="535">
        <v>2130.7199999999998</v>
      </c>
      <c r="E1305" s="536">
        <v>1E-4</v>
      </c>
      <c r="F1305" s="535">
        <v>704.62</v>
      </c>
      <c r="G1305" s="536">
        <v>2.0000000000000001E-4</v>
      </c>
      <c r="H1305" s="535">
        <v>1094.29</v>
      </c>
      <c r="I1305" s="536">
        <v>2.0000000000000001E-4</v>
      </c>
      <c r="J1305" s="535">
        <v>1047.02</v>
      </c>
      <c r="K1305" s="536">
        <v>2.0000000000000001E-4</v>
      </c>
      <c r="L1305" s="535">
        <v>756.15</v>
      </c>
      <c r="M1305" s="536">
        <v>0</v>
      </c>
      <c r="N1305" s="535">
        <v>642.33000000000004</v>
      </c>
      <c r="O1305" s="536">
        <v>2.9999999999999997E-4</v>
      </c>
      <c r="P1305" s="535">
        <v>703.68</v>
      </c>
      <c r="Q1305" s="536">
        <v>2.0000000000000001E-4</v>
      </c>
      <c r="R1305" s="535">
        <v>772.92</v>
      </c>
    </row>
    <row r="1306" spans="1:18" ht="12.75">
      <c r="A1306" s="145">
        <v>103680</v>
      </c>
      <c r="B1306" s="102" t="s">
        <v>22977</v>
      </c>
      <c r="C1306" s="145" t="s">
        <v>7</v>
      </c>
      <c r="D1306" s="535">
        <v>2425.1</v>
      </c>
      <c r="E1306" s="536">
        <v>2.9999999999999997E-4</v>
      </c>
      <c r="F1306" s="535">
        <v>887.15</v>
      </c>
      <c r="G1306" s="536">
        <v>8.0000000000000004E-4</v>
      </c>
      <c r="H1306" s="535">
        <v>1330.23</v>
      </c>
      <c r="I1306" s="536">
        <v>5.0000000000000001E-4</v>
      </c>
      <c r="J1306" s="535">
        <v>1246.1300000000001</v>
      </c>
      <c r="K1306" s="536">
        <v>5.0000000000000001E-4</v>
      </c>
      <c r="L1306" s="535">
        <v>973.08</v>
      </c>
      <c r="M1306" s="536">
        <v>0</v>
      </c>
      <c r="N1306" s="535">
        <v>839.97</v>
      </c>
      <c r="O1306" s="536">
        <v>8.0000000000000004E-4</v>
      </c>
      <c r="P1306" s="535">
        <v>915.39</v>
      </c>
      <c r="Q1306" s="536">
        <v>6.9999999999999999E-4</v>
      </c>
      <c r="R1306" s="535">
        <v>994.14</v>
      </c>
    </row>
    <row r="1307" spans="1:18" ht="12.75">
      <c r="A1307" s="145">
        <v>103678</v>
      </c>
      <c r="B1307" s="102" t="s">
        <v>22978</v>
      </c>
      <c r="C1307" s="145" t="s">
        <v>7</v>
      </c>
      <c r="D1307" s="535">
        <v>2501.46</v>
      </c>
      <c r="E1307" s="536">
        <v>4.0000000000000002E-4</v>
      </c>
      <c r="F1307" s="535">
        <v>956.15</v>
      </c>
      <c r="G1307" s="536">
        <v>8.9999999999999998E-4</v>
      </c>
      <c r="H1307" s="535">
        <v>1415.68</v>
      </c>
      <c r="I1307" s="536">
        <v>5.9999999999999995E-4</v>
      </c>
      <c r="J1307" s="535">
        <v>1307.8900000000001</v>
      </c>
      <c r="K1307" s="536">
        <v>6.9999999999999999E-4</v>
      </c>
      <c r="L1307" s="535">
        <v>1046.73</v>
      </c>
      <c r="M1307" s="536">
        <v>0</v>
      </c>
      <c r="N1307" s="535">
        <v>914.02</v>
      </c>
      <c r="O1307" s="536">
        <v>1E-3</v>
      </c>
      <c r="P1307" s="535">
        <v>993.24</v>
      </c>
      <c r="Q1307" s="536">
        <v>8.9999999999999998E-4</v>
      </c>
      <c r="R1307" s="535">
        <v>1080.7</v>
      </c>
    </row>
    <row r="1308" spans="1:18" ht="12.75">
      <c r="A1308" s="145">
        <v>103676</v>
      </c>
      <c r="B1308" s="102" t="s">
        <v>22979</v>
      </c>
      <c r="C1308" s="145" t="s">
        <v>7</v>
      </c>
      <c r="D1308" s="535">
        <v>2609.5100000000002</v>
      </c>
      <c r="E1308" s="536">
        <v>2.9999999999999997E-4</v>
      </c>
      <c r="F1308" s="535">
        <v>1048.95</v>
      </c>
      <c r="G1308" s="536">
        <v>8.0000000000000004E-4</v>
      </c>
      <c r="H1308" s="535">
        <v>1528.78</v>
      </c>
      <c r="I1308" s="536">
        <v>5.9999999999999995E-4</v>
      </c>
      <c r="J1308" s="535">
        <v>1396.42</v>
      </c>
      <c r="K1308" s="536">
        <v>5.9999999999999995E-4</v>
      </c>
      <c r="L1308" s="535">
        <v>1157.54</v>
      </c>
      <c r="M1308" s="536">
        <v>0</v>
      </c>
      <c r="N1308" s="535">
        <v>1018.32</v>
      </c>
      <c r="O1308" s="536">
        <v>8.0000000000000004E-4</v>
      </c>
      <c r="P1308" s="535">
        <v>1104.1400000000001</v>
      </c>
      <c r="Q1308" s="536">
        <v>8.0000000000000004E-4</v>
      </c>
      <c r="R1308" s="535">
        <v>1197.53</v>
      </c>
    </row>
    <row r="1309" spans="1:18" ht="12.75">
      <c r="A1309" s="145">
        <v>103674</v>
      </c>
      <c r="B1309" s="102" t="s">
        <v>22980</v>
      </c>
      <c r="C1309" s="145" t="s">
        <v>7</v>
      </c>
      <c r="D1309" s="535">
        <v>2153.29</v>
      </c>
      <c r="E1309" s="536">
        <v>1E-4</v>
      </c>
      <c r="F1309" s="535">
        <v>723.88</v>
      </c>
      <c r="G1309" s="536">
        <v>4.0000000000000002E-4</v>
      </c>
      <c r="H1309" s="535">
        <v>1117.69</v>
      </c>
      <c r="I1309" s="536">
        <v>2.0000000000000001E-4</v>
      </c>
      <c r="J1309" s="535">
        <v>1065.57</v>
      </c>
      <c r="K1309" s="536">
        <v>2.0000000000000001E-4</v>
      </c>
      <c r="L1309" s="535">
        <v>779.48</v>
      </c>
      <c r="M1309" s="536">
        <v>0</v>
      </c>
      <c r="N1309" s="535">
        <v>664.11</v>
      </c>
      <c r="O1309" s="536">
        <v>4.0000000000000002E-4</v>
      </c>
      <c r="P1309" s="535">
        <v>726.84</v>
      </c>
      <c r="Q1309" s="536">
        <v>4.0000000000000002E-4</v>
      </c>
      <c r="R1309" s="535">
        <v>796.84</v>
      </c>
    </row>
    <row r="1310" spans="1:18" ht="12.75">
      <c r="A1310" s="145">
        <v>103683</v>
      </c>
      <c r="B1310" s="102" t="s">
        <v>22981</v>
      </c>
      <c r="C1310" s="145" t="s">
        <v>7</v>
      </c>
      <c r="D1310" s="535">
        <v>2893.47</v>
      </c>
      <c r="E1310" s="536">
        <v>5.9999999999999995E-4</v>
      </c>
      <c r="F1310" s="535">
        <v>1292.45</v>
      </c>
      <c r="G1310" s="536">
        <v>1.5E-3</v>
      </c>
      <c r="H1310" s="535">
        <v>1824.8</v>
      </c>
      <c r="I1310" s="536">
        <v>1E-3</v>
      </c>
      <c r="J1310" s="535">
        <v>1629.54</v>
      </c>
      <c r="K1310" s="536">
        <v>1.1999999999999999E-3</v>
      </c>
      <c r="L1310" s="535">
        <v>1449.58</v>
      </c>
      <c r="M1310" s="536">
        <v>0</v>
      </c>
      <c r="N1310" s="535">
        <v>1292.3599999999999</v>
      </c>
      <c r="O1310" s="536">
        <v>1.5E-3</v>
      </c>
      <c r="P1310" s="535">
        <v>1395.46</v>
      </c>
      <c r="Q1310" s="536">
        <v>1.2999999999999999E-3</v>
      </c>
      <c r="R1310" s="535">
        <v>1502.02</v>
      </c>
    </row>
    <row r="1311" spans="1:18" ht="12.75">
      <c r="A1311" s="145">
        <v>103682</v>
      </c>
      <c r="B1311" s="102" t="s">
        <v>22982</v>
      </c>
      <c r="C1311" s="145" t="s">
        <v>7</v>
      </c>
      <c r="D1311" s="535">
        <v>2566.65</v>
      </c>
      <c r="E1311" s="536">
        <v>4.0000000000000002E-4</v>
      </c>
      <c r="F1311" s="535">
        <v>1011.17</v>
      </c>
      <c r="G1311" s="536">
        <v>1E-3</v>
      </c>
      <c r="H1311" s="535">
        <v>1482.24</v>
      </c>
      <c r="I1311" s="536">
        <v>6.9999999999999999E-4</v>
      </c>
      <c r="J1311" s="535">
        <v>1361.59</v>
      </c>
      <c r="K1311" s="536">
        <v>6.9999999999999999E-4</v>
      </c>
      <c r="L1311" s="535">
        <v>1114.97</v>
      </c>
      <c r="M1311" s="536">
        <v>0</v>
      </c>
      <c r="N1311" s="535">
        <v>976.84</v>
      </c>
      <c r="O1311" s="536">
        <v>1E-3</v>
      </c>
      <c r="P1311" s="535">
        <v>1060.26</v>
      </c>
      <c r="Q1311" s="536">
        <v>8.9999999999999998E-4</v>
      </c>
      <c r="R1311" s="535">
        <v>1150.17</v>
      </c>
    </row>
    <row r="1312" spans="1:18" ht="12.75">
      <c r="A1312" s="145">
        <v>103670</v>
      </c>
      <c r="B1312" s="102" t="s">
        <v>22983</v>
      </c>
      <c r="C1312" s="145" t="s">
        <v>7</v>
      </c>
      <c r="D1312" s="535">
        <v>337.06</v>
      </c>
      <c r="E1312" s="536">
        <v>5.0000000000000001E-3</v>
      </c>
      <c r="F1312" s="535">
        <v>289.64999999999998</v>
      </c>
      <c r="G1312" s="536">
        <v>5.8999999999999999E-3</v>
      </c>
      <c r="H1312" s="535">
        <v>352.41</v>
      </c>
      <c r="I1312" s="536">
        <v>4.7999999999999996E-3</v>
      </c>
      <c r="J1312" s="535">
        <v>276.55</v>
      </c>
      <c r="K1312" s="536">
        <v>6.1000000000000004E-3</v>
      </c>
      <c r="L1312" s="535">
        <v>345.75</v>
      </c>
      <c r="M1312" s="536">
        <v>0</v>
      </c>
      <c r="N1312" s="535">
        <v>325.35000000000002</v>
      </c>
      <c r="O1312" s="536">
        <v>5.1999999999999998E-3</v>
      </c>
      <c r="P1312" s="535">
        <v>345.72</v>
      </c>
      <c r="Q1312" s="536">
        <v>4.8999999999999998E-3</v>
      </c>
      <c r="R1312" s="535">
        <v>367.07</v>
      </c>
    </row>
    <row r="1313" spans="1:18" ht="12.75">
      <c r="A1313" s="145">
        <v>103673</v>
      </c>
      <c r="B1313" s="102" t="s">
        <v>22984</v>
      </c>
      <c r="C1313" s="145" t="s">
        <v>7</v>
      </c>
      <c r="D1313" s="535">
        <v>47.08</v>
      </c>
      <c r="E1313" s="536">
        <v>3.2000000000000002E-3</v>
      </c>
      <c r="F1313" s="535">
        <v>40.75</v>
      </c>
      <c r="G1313" s="536">
        <v>3.7000000000000002E-3</v>
      </c>
      <c r="H1313" s="535">
        <v>49.73</v>
      </c>
      <c r="I1313" s="536">
        <v>3.0000000000000001E-3</v>
      </c>
      <c r="J1313" s="535">
        <v>38.53</v>
      </c>
      <c r="K1313" s="536">
        <v>3.8999999999999998E-3</v>
      </c>
      <c r="L1313" s="535">
        <v>47.86</v>
      </c>
      <c r="M1313" s="536">
        <v>0</v>
      </c>
      <c r="N1313" s="535">
        <v>45.47</v>
      </c>
      <c r="O1313" s="536">
        <v>3.3E-3</v>
      </c>
      <c r="P1313" s="535">
        <v>48.26</v>
      </c>
      <c r="Q1313" s="536">
        <v>3.0999999999999999E-3</v>
      </c>
      <c r="R1313" s="535">
        <v>51.42</v>
      </c>
    </row>
    <row r="1314" spans="1:18" ht="12.75">
      <c r="A1314" s="145">
        <v>91084</v>
      </c>
      <c r="B1314" s="102" t="s">
        <v>22985</v>
      </c>
      <c r="C1314" s="145" t="s">
        <v>4</v>
      </c>
      <c r="D1314" s="535">
        <v>310.94</v>
      </c>
      <c r="E1314" s="536">
        <v>0.1038</v>
      </c>
      <c r="F1314" s="535">
        <v>232.84</v>
      </c>
      <c r="G1314" s="536">
        <v>0.34410000000000002</v>
      </c>
      <c r="H1314" s="535">
        <v>288.29000000000002</v>
      </c>
      <c r="I1314" s="536">
        <v>0.3034</v>
      </c>
      <c r="J1314" s="535">
        <v>346.45</v>
      </c>
      <c r="K1314" s="536">
        <v>7.1999999999999995E-2</v>
      </c>
      <c r="L1314" s="535">
        <v>269.44</v>
      </c>
      <c r="M1314" s="536">
        <v>9.2600000000000002E-2</v>
      </c>
      <c r="N1314" s="535">
        <v>252.86</v>
      </c>
      <c r="O1314" s="536">
        <v>0.32400000000000001</v>
      </c>
      <c r="P1314" s="535">
        <v>249.04</v>
      </c>
      <c r="Q1314" s="536">
        <v>0.1002</v>
      </c>
      <c r="R1314" s="535">
        <v>245.56</v>
      </c>
    </row>
    <row r="1315" spans="1:18" ht="12.75">
      <c r="A1315" s="145">
        <v>91080</v>
      </c>
      <c r="B1315" s="102" t="s">
        <v>22986</v>
      </c>
      <c r="C1315" s="145" t="s">
        <v>4</v>
      </c>
      <c r="D1315" s="535">
        <v>260.47000000000003</v>
      </c>
      <c r="E1315" s="536">
        <v>7.8600000000000003E-2</v>
      </c>
      <c r="F1315" s="535">
        <v>190.58</v>
      </c>
      <c r="G1315" s="536">
        <v>0.36870000000000003</v>
      </c>
      <c r="H1315" s="535">
        <v>233.73</v>
      </c>
      <c r="I1315" s="536">
        <v>0.32369999999999999</v>
      </c>
      <c r="J1315" s="535">
        <v>300.79000000000002</v>
      </c>
      <c r="K1315" s="536">
        <v>5.0099999999999999E-2</v>
      </c>
      <c r="L1315" s="535">
        <v>215.9</v>
      </c>
      <c r="M1315" s="536">
        <v>6.9800000000000001E-2</v>
      </c>
      <c r="N1315" s="535">
        <v>204.04</v>
      </c>
      <c r="O1315" s="536">
        <v>0.35320000000000001</v>
      </c>
      <c r="P1315" s="535">
        <v>202.03</v>
      </c>
      <c r="Q1315" s="536">
        <v>7.46E-2</v>
      </c>
      <c r="R1315" s="535">
        <v>191.29</v>
      </c>
    </row>
    <row r="1316" spans="1:18" ht="12.75">
      <c r="A1316" s="145">
        <v>91101</v>
      </c>
      <c r="B1316" s="102" t="s">
        <v>22987</v>
      </c>
      <c r="C1316" s="145" t="s">
        <v>4</v>
      </c>
      <c r="D1316" s="535">
        <v>293.74</v>
      </c>
      <c r="E1316" s="536">
        <v>9.6500000000000002E-2</v>
      </c>
      <c r="F1316" s="535">
        <v>218.54</v>
      </c>
      <c r="G1316" s="536">
        <v>0.35099999999999998</v>
      </c>
      <c r="H1316" s="535">
        <v>269.83999999999997</v>
      </c>
      <c r="I1316" s="536">
        <v>0.30880000000000002</v>
      </c>
      <c r="J1316" s="535">
        <v>330.59</v>
      </c>
      <c r="K1316" s="536">
        <v>6.5699999999999995E-2</v>
      </c>
      <c r="L1316" s="535">
        <v>251.4</v>
      </c>
      <c r="M1316" s="536">
        <v>8.6400000000000005E-2</v>
      </c>
      <c r="N1316" s="535">
        <v>236.37</v>
      </c>
      <c r="O1316" s="536">
        <v>0.33210000000000001</v>
      </c>
      <c r="P1316" s="535">
        <v>233.15</v>
      </c>
      <c r="Q1316" s="536">
        <v>9.3200000000000005E-2</v>
      </c>
      <c r="R1316" s="535">
        <v>227.39</v>
      </c>
    </row>
    <row r="1317" spans="1:18" ht="12.75">
      <c r="A1317" s="145">
        <v>91097</v>
      </c>
      <c r="B1317" s="102" t="s">
        <v>22988</v>
      </c>
      <c r="C1317" s="145" t="s">
        <v>4</v>
      </c>
      <c r="D1317" s="535">
        <v>254.08</v>
      </c>
      <c r="E1317" s="536">
        <v>7.4499999999999997E-2</v>
      </c>
      <c r="F1317" s="535">
        <v>185.26</v>
      </c>
      <c r="G1317" s="536">
        <v>0.3725</v>
      </c>
      <c r="H1317" s="535">
        <v>226.82</v>
      </c>
      <c r="I1317" s="536">
        <v>0.32669999999999999</v>
      </c>
      <c r="J1317" s="535">
        <v>295.01</v>
      </c>
      <c r="K1317" s="536">
        <v>4.6899999999999997E-2</v>
      </c>
      <c r="L1317" s="535">
        <v>209.1</v>
      </c>
      <c r="M1317" s="536">
        <v>6.6100000000000006E-2</v>
      </c>
      <c r="N1317" s="535">
        <v>197.84</v>
      </c>
      <c r="O1317" s="536">
        <v>0.3579</v>
      </c>
      <c r="P1317" s="535">
        <v>196.06</v>
      </c>
      <c r="Q1317" s="536">
        <v>7.0499999999999993E-2</v>
      </c>
      <c r="R1317" s="535">
        <v>184.43</v>
      </c>
    </row>
    <row r="1318" spans="1:18" ht="12.75">
      <c r="A1318" s="145">
        <v>91082</v>
      </c>
      <c r="B1318" s="102" t="s">
        <v>22989</v>
      </c>
      <c r="C1318" s="145" t="s">
        <v>4</v>
      </c>
      <c r="D1318" s="535">
        <v>285.64999999999998</v>
      </c>
      <c r="E1318" s="536">
        <v>9.9299999999999999E-2</v>
      </c>
      <c r="F1318" s="535">
        <v>211.69</v>
      </c>
      <c r="G1318" s="536">
        <v>0.3634</v>
      </c>
      <c r="H1318" s="535">
        <v>261.58999999999997</v>
      </c>
      <c r="I1318" s="536">
        <v>0.31940000000000002</v>
      </c>
      <c r="J1318" s="535">
        <v>324.25</v>
      </c>
      <c r="K1318" s="536">
        <v>6.7000000000000004E-2</v>
      </c>
      <c r="L1318" s="535">
        <v>242.67</v>
      </c>
      <c r="M1318" s="536">
        <v>8.9599999999999999E-2</v>
      </c>
      <c r="N1318" s="535">
        <v>228.45</v>
      </c>
      <c r="O1318" s="536">
        <v>0.34460000000000002</v>
      </c>
      <c r="P1318" s="535">
        <v>224.63</v>
      </c>
      <c r="Q1318" s="536">
        <v>9.6799999999999997E-2</v>
      </c>
      <c r="R1318" s="535">
        <v>218.9</v>
      </c>
    </row>
    <row r="1319" spans="1:18" ht="12.75">
      <c r="A1319" s="145">
        <v>91078</v>
      </c>
      <c r="B1319" s="102" t="s">
        <v>22990</v>
      </c>
      <c r="C1319" s="145" t="s">
        <v>4</v>
      </c>
      <c r="D1319" s="535">
        <v>248.5</v>
      </c>
      <c r="E1319" s="536">
        <v>7.6200000000000004E-2</v>
      </c>
      <c r="F1319" s="535">
        <v>180.61</v>
      </c>
      <c r="G1319" s="536">
        <v>0.3821</v>
      </c>
      <c r="H1319" s="535">
        <v>221.21</v>
      </c>
      <c r="I1319" s="536">
        <v>0.33510000000000001</v>
      </c>
      <c r="J1319" s="535">
        <v>290.42</v>
      </c>
      <c r="K1319" s="536">
        <v>4.7699999999999999E-2</v>
      </c>
      <c r="L1319" s="535">
        <v>203.24</v>
      </c>
      <c r="M1319" s="536">
        <v>6.8099999999999994E-2</v>
      </c>
      <c r="N1319" s="535">
        <v>192.5</v>
      </c>
      <c r="O1319" s="536">
        <v>0.3679</v>
      </c>
      <c r="P1319" s="535">
        <v>190.34</v>
      </c>
      <c r="Q1319" s="536">
        <v>7.2700000000000001E-2</v>
      </c>
      <c r="R1319" s="535">
        <v>178.77</v>
      </c>
    </row>
    <row r="1320" spans="1:18" ht="12.75">
      <c r="A1320" s="145">
        <v>91099</v>
      </c>
      <c r="B1320" s="102" t="s">
        <v>22991</v>
      </c>
      <c r="C1320" s="145" t="s">
        <v>4</v>
      </c>
      <c r="D1320" s="535">
        <v>273.88</v>
      </c>
      <c r="E1320" s="536">
        <v>9.2399999999999996E-2</v>
      </c>
      <c r="F1320" s="535">
        <v>201.81</v>
      </c>
      <c r="G1320" s="536">
        <v>0.36880000000000002</v>
      </c>
      <c r="H1320" s="535">
        <v>248.78</v>
      </c>
      <c r="I1320" s="536">
        <v>0.3236</v>
      </c>
      <c r="J1320" s="535">
        <v>313.51</v>
      </c>
      <c r="K1320" s="536">
        <v>6.1400000000000003E-2</v>
      </c>
      <c r="L1320" s="535">
        <v>230.15</v>
      </c>
      <c r="M1320" s="536">
        <v>8.3599999999999994E-2</v>
      </c>
      <c r="N1320" s="535">
        <v>217.04</v>
      </c>
      <c r="O1320" s="536">
        <v>0.35120000000000001</v>
      </c>
      <c r="P1320" s="535">
        <v>213.74</v>
      </c>
      <c r="Q1320" s="536">
        <v>9.01E-2</v>
      </c>
      <c r="R1320" s="535">
        <v>206.18</v>
      </c>
    </row>
    <row r="1321" spans="1:18" ht="12.75">
      <c r="A1321" s="145">
        <v>91095</v>
      </c>
      <c r="B1321" s="102" t="s">
        <v>22992</v>
      </c>
      <c r="C1321" s="145" t="s">
        <v>4</v>
      </c>
      <c r="D1321" s="535">
        <v>243.51</v>
      </c>
      <c r="E1321" s="536">
        <v>7.2400000000000006E-2</v>
      </c>
      <c r="F1321" s="535">
        <v>176.4</v>
      </c>
      <c r="G1321" s="536">
        <v>0.38529999999999998</v>
      </c>
      <c r="H1321" s="535">
        <v>215.78</v>
      </c>
      <c r="I1321" s="536">
        <v>0.33739999999999998</v>
      </c>
      <c r="J1321" s="535">
        <v>285.83999999999997</v>
      </c>
      <c r="K1321" s="536">
        <v>4.4699999999999997E-2</v>
      </c>
      <c r="L1321" s="535">
        <v>197.93</v>
      </c>
      <c r="M1321" s="536">
        <v>6.4600000000000005E-2</v>
      </c>
      <c r="N1321" s="535">
        <v>187.64</v>
      </c>
      <c r="O1321" s="536">
        <v>0.37180000000000002</v>
      </c>
      <c r="P1321" s="535">
        <v>185.71</v>
      </c>
      <c r="Q1321" s="536">
        <v>6.88E-2</v>
      </c>
      <c r="R1321" s="535">
        <v>173.36</v>
      </c>
    </row>
    <row r="1322" spans="1:18" ht="12.75">
      <c r="A1322" s="145">
        <v>91076</v>
      </c>
      <c r="B1322" s="102" t="s">
        <v>22993</v>
      </c>
      <c r="C1322" s="145" t="s">
        <v>4</v>
      </c>
      <c r="D1322" s="535">
        <v>381.74</v>
      </c>
      <c r="E1322" s="536">
        <v>0.1234</v>
      </c>
      <c r="F1322" s="535">
        <v>282.37</v>
      </c>
      <c r="G1322" s="536">
        <v>7.6499999999999999E-2</v>
      </c>
      <c r="H1322" s="535">
        <v>382.86</v>
      </c>
      <c r="I1322" s="536">
        <v>7.4099999999999999E-2</v>
      </c>
      <c r="J1322" s="535">
        <v>337.35</v>
      </c>
      <c r="K1322" s="536">
        <v>0.1196</v>
      </c>
      <c r="L1322" s="535">
        <v>358.11</v>
      </c>
      <c r="M1322" s="536">
        <v>6.0299999999999999E-2</v>
      </c>
      <c r="N1322" s="535">
        <v>321.93</v>
      </c>
      <c r="O1322" s="536">
        <v>7.2700000000000001E-2</v>
      </c>
      <c r="P1322" s="535">
        <v>318.77</v>
      </c>
      <c r="Q1322" s="536">
        <v>6.7699999999999996E-2</v>
      </c>
      <c r="R1322" s="535">
        <v>347.13</v>
      </c>
    </row>
    <row r="1323" spans="1:18" ht="12.75">
      <c r="A1323" s="145">
        <v>91072</v>
      </c>
      <c r="B1323" s="102" t="s">
        <v>22994</v>
      </c>
      <c r="C1323" s="145" t="s">
        <v>4</v>
      </c>
      <c r="D1323" s="535">
        <v>341.85</v>
      </c>
      <c r="E1323" s="536">
        <v>0.1105</v>
      </c>
      <c r="F1323" s="535">
        <v>249.01</v>
      </c>
      <c r="G1323" s="536">
        <v>5.5300000000000002E-2</v>
      </c>
      <c r="H1323" s="535">
        <v>339.73</v>
      </c>
      <c r="I1323" s="536">
        <v>5.6000000000000001E-2</v>
      </c>
      <c r="J1323" s="535">
        <v>301.27999999999997</v>
      </c>
      <c r="K1323" s="536">
        <v>0.108</v>
      </c>
      <c r="L1323" s="535">
        <v>315.74</v>
      </c>
      <c r="M1323" s="536">
        <v>4.36E-2</v>
      </c>
      <c r="N1323" s="535">
        <v>283.33999999999997</v>
      </c>
      <c r="O1323" s="536">
        <v>5.5E-2</v>
      </c>
      <c r="P1323" s="535">
        <v>281.58</v>
      </c>
      <c r="Q1323" s="536">
        <v>4.8899999999999999E-2</v>
      </c>
      <c r="R1323" s="535">
        <v>304.24</v>
      </c>
    </row>
    <row r="1324" spans="1:18" ht="12.75">
      <c r="A1324" s="145">
        <v>91093</v>
      </c>
      <c r="B1324" s="102" t="s">
        <v>22995</v>
      </c>
      <c r="C1324" s="145" t="s">
        <v>4</v>
      </c>
      <c r="D1324" s="535">
        <v>392.48</v>
      </c>
      <c r="E1324" s="536">
        <v>0.1138</v>
      </c>
      <c r="F1324" s="535">
        <v>290.38</v>
      </c>
      <c r="G1324" s="536">
        <v>6.59E-2</v>
      </c>
      <c r="H1324" s="535">
        <v>395.8</v>
      </c>
      <c r="I1324" s="536">
        <v>6.4100000000000004E-2</v>
      </c>
      <c r="J1324" s="535">
        <v>346.25</v>
      </c>
      <c r="K1324" s="536">
        <v>0.111</v>
      </c>
      <c r="L1324" s="535">
        <v>370.61</v>
      </c>
      <c r="M1324" s="536">
        <v>5.16E-2</v>
      </c>
      <c r="N1324" s="535">
        <v>332.41</v>
      </c>
      <c r="O1324" s="536">
        <v>6.3E-2</v>
      </c>
      <c r="P1324" s="535">
        <v>328.59</v>
      </c>
      <c r="Q1324" s="536">
        <v>5.8200000000000002E-2</v>
      </c>
      <c r="R1324" s="535">
        <v>360.09</v>
      </c>
    </row>
    <row r="1325" spans="1:18" ht="12.75">
      <c r="A1325" s="145">
        <v>91089</v>
      </c>
      <c r="B1325" s="102" t="s">
        <v>22996</v>
      </c>
      <c r="C1325" s="145" t="s">
        <v>4</v>
      </c>
      <c r="D1325" s="535">
        <v>359.85</v>
      </c>
      <c r="E1325" s="536">
        <v>0.10299999999999999</v>
      </c>
      <c r="F1325" s="535">
        <v>263.11</v>
      </c>
      <c r="G1325" s="536">
        <v>4.8399999999999999E-2</v>
      </c>
      <c r="H1325" s="535">
        <v>360.51</v>
      </c>
      <c r="I1325" s="536">
        <v>4.9299999999999997E-2</v>
      </c>
      <c r="J1325" s="535">
        <v>316.76</v>
      </c>
      <c r="K1325" s="536">
        <v>0.1011</v>
      </c>
      <c r="L1325" s="535">
        <v>335.96</v>
      </c>
      <c r="M1325" s="536">
        <v>3.7900000000000003E-2</v>
      </c>
      <c r="N1325" s="535">
        <v>300.83</v>
      </c>
      <c r="O1325" s="536">
        <v>4.8300000000000003E-2</v>
      </c>
      <c r="P1325" s="535">
        <v>298.20999999999998</v>
      </c>
      <c r="Q1325" s="536">
        <v>4.2700000000000002E-2</v>
      </c>
      <c r="R1325" s="535">
        <v>325</v>
      </c>
    </row>
    <row r="1326" spans="1:18" ht="12.75">
      <c r="A1326" s="145">
        <v>91074</v>
      </c>
      <c r="B1326" s="102" t="s">
        <v>22997</v>
      </c>
      <c r="C1326" s="145" t="s">
        <v>4</v>
      </c>
      <c r="D1326" s="535">
        <v>272.39999999999998</v>
      </c>
      <c r="E1326" s="536">
        <v>0.16159999999999999</v>
      </c>
      <c r="F1326" s="535">
        <v>194.93</v>
      </c>
      <c r="G1326" s="536">
        <v>9.8199999999999996E-2</v>
      </c>
      <c r="H1326" s="535">
        <v>261.12</v>
      </c>
      <c r="I1326" s="536">
        <v>9.6699999999999994E-2</v>
      </c>
      <c r="J1326" s="535">
        <v>242.52</v>
      </c>
      <c r="K1326" s="536">
        <v>0.15629999999999999</v>
      </c>
      <c r="L1326" s="535">
        <v>237.9</v>
      </c>
      <c r="M1326" s="536">
        <v>8.0500000000000002E-2</v>
      </c>
      <c r="N1326" s="535">
        <v>216.08</v>
      </c>
      <c r="O1326" s="536">
        <v>9.7000000000000003E-2</v>
      </c>
      <c r="P1326" s="535">
        <v>216.54</v>
      </c>
      <c r="Q1326" s="536">
        <v>8.8400000000000006E-2</v>
      </c>
      <c r="R1326" s="535">
        <v>225.3</v>
      </c>
    </row>
    <row r="1327" spans="1:18" ht="12.75">
      <c r="A1327" s="145">
        <v>91070</v>
      </c>
      <c r="B1327" s="102" t="s">
        <v>22998</v>
      </c>
      <c r="C1327" s="145" t="s">
        <v>4</v>
      </c>
      <c r="D1327" s="535">
        <v>242.3</v>
      </c>
      <c r="E1327" s="536">
        <v>0.15010000000000001</v>
      </c>
      <c r="F1327" s="535">
        <v>169.74</v>
      </c>
      <c r="G1327" s="536">
        <v>7.51E-2</v>
      </c>
      <c r="H1327" s="535">
        <v>228.4</v>
      </c>
      <c r="I1327" s="536">
        <v>7.7200000000000005E-2</v>
      </c>
      <c r="J1327" s="535">
        <v>215.1</v>
      </c>
      <c r="K1327" s="536">
        <v>0.1464</v>
      </c>
      <c r="L1327" s="535">
        <v>205.92</v>
      </c>
      <c r="M1327" s="536">
        <v>6.1899999999999997E-2</v>
      </c>
      <c r="N1327" s="535">
        <v>186.94</v>
      </c>
      <c r="O1327" s="536">
        <v>7.7799999999999994E-2</v>
      </c>
      <c r="P1327" s="535">
        <v>188.75</v>
      </c>
      <c r="Q1327" s="536">
        <v>6.7500000000000004E-2</v>
      </c>
      <c r="R1327" s="535">
        <v>192.78</v>
      </c>
    </row>
    <row r="1328" spans="1:18" ht="12.75">
      <c r="A1328" s="145">
        <v>91091</v>
      </c>
      <c r="B1328" s="102" t="s">
        <v>22999</v>
      </c>
      <c r="C1328" s="145" t="s">
        <v>4</v>
      </c>
      <c r="D1328" s="535">
        <v>283.85000000000002</v>
      </c>
      <c r="E1328" s="536">
        <v>0.14860000000000001</v>
      </c>
      <c r="F1328" s="535">
        <v>203.55</v>
      </c>
      <c r="G1328" s="536">
        <v>8.4500000000000006E-2</v>
      </c>
      <c r="H1328" s="535">
        <v>274.94</v>
      </c>
      <c r="I1328" s="536">
        <v>8.3299999999999999E-2</v>
      </c>
      <c r="J1328" s="535">
        <v>252.23</v>
      </c>
      <c r="K1328" s="536">
        <v>0.14460000000000001</v>
      </c>
      <c r="L1328" s="535">
        <v>251.2</v>
      </c>
      <c r="M1328" s="536">
        <v>6.8400000000000002E-2</v>
      </c>
      <c r="N1328" s="535">
        <v>227.24</v>
      </c>
      <c r="O1328" s="536">
        <v>8.3599999999999994E-2</v>
      </c>
      <c r="P1328" s="535">
        <v>226.83</v>
      </c>
      <c r="Q1328" s="536">
        <v>7.5800000000000006E-2</v>
      </c>
      <c r="R1328" s="535">
        <v>239.12</v>
      </c>
    </row>
    <row r="1329" spans="1:18" ht="12.75">
      <c r="A1329" s="145">
        <v>91087</v>
      </c>
      <c r="B1329" s="102" t="s">
        <v>23000</v>
      </c>
      <c r="C1329" s="145" t="s">
        <v>4</v>
      </c>
      <c r="D1329" s="535">
        <v>258.75</v>
      </c>
      <c r="E1329" s="536">
        <v>0.13850000000000001</v>
      </c>
      <c r="F1329" s="535">
        <v>182.55</v>
      </c>
      <c r="G1329" s="536">
        <v>6.4899999999999999E-2</v>
      </c>
      <c r="H1329" s="535">
        <v>247.66</v>
      </c>
      <c r="I1329" s="536">
        <v>6.6799999999999998E-2</v>
      </c>
      <c r="J1329" s="535">
        <v>229.36</v>
      </c>
      <c r="K1329" s="536">
        <v>0.13569999999999999</v>
      </c>
      <c r="L1329" s="535">
        <v>224.54</v>
      </c>
      <c r="M1329" s="536">
        <v>5.2699999999999997E-2</v>
      </c>
      <c r="N1329" s="535">
        <v>202.95</v>
      </c>
      <c r="O1329" s="536">
        <v>6.7199999999999996E-2</v>
      </c>
      <c r="P1329" s="535">
        <v>203.68</v>
      </c>
      <c r="Q1329" s="536">
        <v>5.8099999999999999E-2</v>
      </c>
      <c r="R1329" s="535">
        <v>211.98</v>
      </c>
    </row>
    <row r="1330" spans="1:18" ht="12.75">
      <c r="A1330" s="145">
        <v>91083</v>
      </c>
      <c r="B1330" s="102" t="s">
        <v>23001</v>
      </c>
      <c r="C1330" s="145" t="s">
        <v>4</v>
      </c>
      <c r="D1330" s="535">
        <v>356.54</v>
      </c>
      <c r="E1330" s="536">
        <v>0.13850000000000001</v>
      </c>
      <c r="F1330" s="535">
        <v>275.02</v>
      </c>
      <c r="G1330" s="536">
        <v>0.31190000000000001</v>
      </c>
      <c r="H1330" s="535">
        <v>344.53</v>
      </c>
      <c r="I1330" s="536">
        <v>0.27929999999999999</v>
      </c>
      <c r="J1330" s="535">
        <v>377.87</v>
      </c>
      <c r="K1330" s="536">
        <v>0.1031</v>
      </c>
      <c r="L1330" s="535">
        <v>326.58</v>
      </c>
      <c r="M1330" s="536">
        <v>0.1193</v>
      </c>
      <c r="N1330" s="535">
        <v>303.99</v>
      </c>
      <c r="O1330" s="536">
        <v>0.28810000000000002</v>
      </c>
      <c r="P1330" s="535">
        <v>297.58</v>
      </c>
      <c r="Q1330" s="536">
        <v>0.13089999999999999</v>
      </c>
      <c r="R1330" s="535">
        <v>307.68</v>
      </c>
    </row>
    <row r="1331" spans="1:18" ht="12.75">
      <c r="A1331" s="145">
        <v>91079</v>
      </c>
      <c r="B1331" s="102" t="s">
        <v>23002</v>
      </c>
      <c r="C1331" s="145" t="s">
        <v>4</v>
      </c>
      <c r="D1331" s="535">
        <v>238</v>
      </c>
      <c r="E1331" s="536">
        <v>8.9800000000000005E-2</v>
      </c>
      <c r="F1331" s="535">
        <v>175.82</v>
      </c>
      <c r="G1331" s="536">
        <v>0.35630000000000001</v>
      </c>
      <c r="H1331" s="535">
        <v>216.47</v>
      </c>
      <c r="I1331" s="536">
        <v>0.31509999999999999</v>
      </c>
      <c r="J1331" s="535">
        <v>270.62</v>
      </c>
      <c r="K1331" s="536">
        <v>5.8500000000000003E-2</v>
      </c>
      <c r="L1331" s="535">
        <v>200.82</v>
      </c>
      <c r="M1331" s="536">
        <v>7.8799999999999995E-2</v>
      </c>
      <c r="N1331" s="535">
        <v>189.31</v>
      </c>
      <c r="O1331" s="536">
        <v>0.34039999999999998</v>
      </c>
      <c r="P1331" s="535">
        <v>187.15</v>
      </c>
      <c r="Q1331" s="536">
        <v>8.4500000000000006E-2</v>
      </c>
      <c r="R1331" s="535">
        <v>180.3</v>
      </c>
    </row>
    <row r="1332" spans="1:18" ht="12.75">
      <c r="A1332" s="145">
        <v>91100</v>
      </c>
      <c r="B1332" s="102" t="s">
        <v>23003</v>
      </c>
      <c r="C1332" s="145" t="s">
        <v>4</v>
      </c>
      <c r="D1332" s="535">
        <v>306.77</v>
      </c>
      <c r="E1332" s="536">
        <v>0.12239999999999999</v>
      </c>
      <c r="F1332" s="535">
        <v>233.38</v>
      </c>
      <c r="G1332" s="536">
        <v>0.3261</v>
      </c>
      <c r="H1332" s="535">
        <v>290.76</v>
      </c>
      <c r="I1332" s="536">
        <v>0.29020000000000001</v>
      </c>
      <c r="J1332" s="535">
        <v>332.82</v>
      </c>
      <c r="K1332" s="536">
        <v>8.7900000000000006E-2</v>
      </c>
      <c r="L1332" s="535">
        <v>273.75</v>
      </c>
      <c r="M1332" s="536">
        <v>0.1069</v>
      </c>
      <c r="N1332" s="535">
        <v>255.82</v>
      </c>
      <c r="O1332" s="536">
        <v>0.30449999999999999</v>
      </c>
      <c r="P1332" s="535">
        <v>251.2</v>
      </c>
      <c r="Q1332" s="536">
        <v>0.11650000000000001</v>
      </c>
      <c r="R1332" s="535">
        <v>254.22</v>
      </c>
    </row>
    <row r="1333" spans="1:18" ht="12.75">
      <c r="A1333" s="145">
        <v>91096</v>
      </c>
      <c r="B1333" s="102" t="s">
        <v>23004</v>
      </c>
      <c r="C1333" s="145" t="s">
        <v>4</v>
      </c>
      <c r="D1333" s="535">
        <v>228.36</v>
      </c>
      <c r="E1333" s="536">
        <v>8.3500000000000005E-2</v>
      </c>
      <c r="F1333" s="535">
        <v>167.73</v>
      </c>
      <c r="G1333" s="536">
        <v>0.3624</v>
      </c>
      <c r="H1333" s="535">
        <v>206.03</v>
      </c>
      <c r="I1333" s="536">
        <v>0.31979999999999997</v>
      </c>
      <c r="J1333" s="535">
        <v>261.86</v>
      </c>
      <c r="K1333" s="536">
        <v>5.33E-2</v>
      </c>
      <c r="L1333" s="535">
        <v>190.59</v>
      </c>
      <c r="M1333" s="536">
        <v>7.3200000000000001E-2</v>
      </c>
      <c r="N1333" s="535">
        <v>179.96</v>
      </c>
      <c r="O1333" s="536">
        <v>0.34770000000000001</v>
      </c>
      <c r="P1333" s="535">
        <v>178.16</v>
      </c>
      <c r="Q1333" s="536">
        <v>7.8299999999999995E-2</v>
      </c>
      <c r="R1333" s="535">
        <v>169.93</v>
      </c>
    </row>
    <row r="1334" spans="1:18" ht="12.75">
      <c r="A1334" s="145">
        <v>91081</v>
      </c>
      <c r="B1334" s="102" t="s">
        <v>23005</v>
      </c>
      <c r="C1334" s="145" t="s">
        <v>4</v>
      </c>
      <c r="D1334" s="535">
        <v>295.13</v>
      </c>
      <c r="E1334" s="536">
        <v>0.12740000000000001</v>
      </c>
      <c r="F1334" s="535">
        <v>223.61</v>
      </c>
      <c r="G1334" s="536">
        <v>0.34050000000000002</v>
      </c>
      <c r="H1334" s="535">
        <v>279.01</v>
      </c>
      <c r="I1334" s="536">
        <v>0.30259999999999998</v>
      </c>
      <c r="J1334" s="535">
        <v>323.20999999999998</v>
      </c>
      <c r="K1334" s="536">
        <v>9.0700000000000003E-2</v>
      </c>
      <c r="L1334" s="535">
        <v>261.48</v>
      </c>
      <c r="M1334" s="536">
        <v>0.11210000000000001</v>
      </c>
      <c r="N1334" s="535">
        <v>244.61</v>
      </c>
      <c r="O1334" s="536">
        <v>0.31859999999999999</v>
      </c>
      <c r="P1334" s="535">
        <v>239.19</v>
      </c>
      <c r="Q1334" s="536">
        <v>0.1225</v>
      </c>
      <c r="R1334" s="535">
        <v>242.39</v>
      </c>
    </row>
    <row r="1335" spans="1:18" ht="12.75">
      <c r="A1335" s="145">
        <v>91077</v>
      </c>
      <c r="B1335" s="102" t="s">
        <v>23006</v>
      </c>
      <c r="C1335" s="145" t="s">
        <v>4</v>
      </c>
      <c r="D1335" s="535">
        <v>222.75</v>
      </c>
      <c r="E1335" s="536">
        <v>8.5599999999999996E-2</v>
      </c>
      <c r="F1335" s="535">
        <v>163.03</v>
      </c>
      <c r="G1335" s="536">
        <v>0.37290000000000001</v>
      </c>
      <c r="H1335" s="535">
        <v>200.37</v>
      </c>
      <c r="I1335" s="536">
        <v>0.32890000000000003</v>
      </c>
      <c r="J1335" s="535">
        <v>257.24</v>
      </c>
      <c r="K1335" s="536">
        <v>5.4300000000000001E-2</v>
      </c>
      <c r="L1335" s="535">
        <v>184.68</v>
      </c>
      <c r="M1335" s="536">
        <v>7.5600000000000001E-2</v>
      </c>
      <c r="N1335" s="535">
        <v>174.55</v>
      </c>
      <c r="O1335" s="536">
        <v>0.35859999999999997</v>
      </c>
      <c r="P1335" s="535">
        <v>172.37</v>
      </c>
      <c r="Q1335" s="536">
        <v>8.1000000000000003E-2</v>
      </c>
      <c r="R1335" s="535">
        <v>164.22</v>
      </c>
    </row>
    <row r="1336" spans="1:18" ht="12.75">
      <c r="A1336" s="145">
        <v>91098</v>
      </c>
      <c r="B1336" s="102" t="s">
        <v>23007</v>
      </c>
      <c r="C1336" s="145" t="s">
        <v>4</v>
      </c>
      <c r="D1336" s="535">
        <v>267.49</v>
      </c>
      <c r="E1336" s="536">
        <v>0.1139</v>
      </c>
      <c r="F1336" s="535">
        <v>200.46</v>
      </c>
      <c r="G1336" s="536">
        <v>0.35070000000000001</v>
      </c>
      <c r="H1336" s="535">
        <v>248.98</v>
      </c>
      <c r="I1336" s="536">
        <v>0.3105</v>
      </c>
      <c r="J1336" s="535">
        <v>298.01</v>
      </c>
      <c r="K1336" s="536">
        <v>7.8799999999999995E-2</v>
      </c>
      <c r="L1336" s="535">
        <v>232.14</v>
      </c>
      <c r="M1336" s="536">
        <v>0.1011</v>
      </c>
      <c r="N1336" s="535">
        <v>217.84</v>
      </c>
      <c r="O1336" s="536">
        <v>0.33100000000000002</v>
      </c>
      <c r="P1336" s="535">
        <v>213.67</v>
      </c>
      <c r="Q1336" s="536">
        <v>0.10979999999999999</v>
      </c>
      <c r="R1336" s="535">
        <v>212.57</v>
      </c>
    </row>
    <row r="1337" spans="1:18" ht="12.75">
      <c r="A1337" s="145">
        <v>91094</v>
      </c>
      <c r="B1337" s="102" t="s">
        <v>23008</v>
      </c>
      <c r="C1337" s="145" t="s">
        <v>4</v>
      </c>
      <c r="D1337" s="535">
        <v>215.73</v>
      </c>
      <c r="E1337" s="536">
        <v>7.9899999999999999E-2</v>
      </c>
      <c r="F1337" s="535">
        <v>157.16</v>
      </c>
      <c r="G1337" s="536">
        <v>0.37730000000000002</v>
      </c>
      <c r="H1337" s="535">
        <v>192.75</v>
      </c>
      <c r="I1337" s="536">
        <v>0.33229999999999998</v>
      </c>
      <c r="J1337" s="535">
        <v>250.83</v>
      </c>
      <c r="K1337" s="536">
        <v>4.9700000000000001E-2</v>
      </c>
      <c r="L1337" s="535">
        <v>177.21</v>
      </c>
      <c r="M1337" s="536">
        <v>7.0400000000000004E-2</v>
      </c>
      <c r="N1337" s="535">
        <v>167.75</v>
      </c>
      <c r="O1337" s="536">
        <v>0.36420000000000002</v>
      </c>
      <c r="P1337" s="535">
        <v>165.87</v>
      </c>
      <c r="Q1337" s="536">
        <v>7.5200000000000003E-2</v>
      </c>
      <c r="R1337" s="535">
        <v>156.65</v>
      </c>
    </row>
    <row r="1338" spans="1:18" ht="12.75">
      <c r="A1338" s="145">
        <v>91075</v>
      </c>
      <c r="B1338" s="102" t="s">
        <v>23009</v>
      </c>
      <c r="C1338" s="145" t="s">
        <v>4</v>
      </c>
      <c r="D1338" s="535">
        <v>401.63</v>
      </c>
      <c r="E1338" s="536">
        <v>0.1396</v>
      </c>
      <c r="F1338" s="535">
        <v>304.31</v>
      </c>
      <c r="G1338" s="536">
        <v>9.5000000000000001E-2</v>
      </c>
      <c r="H1338" s="535">
        <v>410.18</v>
      </c>
      <c r="I1338" s="536">
        <v>9.0999999999999998E-2</v>
      </c>
      <c r="J1338" s="535">
        <v>356.11</v>
      </c>
      <c r="K1338" s="536">
        <v>0.13389999999999999</v>
      </c>
      <c r="L1338" s="535">
        <v>386.73</v>
      </c>
      <c r="M1338" s="536">
        <v>7.4800000000000005E-2</v>
      </c>
      <c r="N1338" s="535">
        <v>348.33</v>
      </c>
      <c r="O1338" s="536">
        <v>8.8200000000000001E-2</v>
      </c>
      <c r="P1338" s="535">
        <v>342.84</v>
      </c>
      <c r="Q1338" s="536">
        <v>8.4400000000000003E-2</v>
      </c>
      <c r="R1338" s="535">
        <v>379.07</v>
      </c>
    </row>
    <row r="1339" spans="1:18" ht="12.75">
      <c r="A1339" s="145">
        <v>91071</v>
      </c>
      <c r="B1339" s="102" t="s">
        <v>23010</v>
      </c>
      <c r="C1339" s="145" t="s">
        <v>4</v>
      </c>
      <c r="D1339" s="535">
        <v>324.56</v>
      </c>
      <c r="E1339" s="536">
        <v>0.1167</v>
      </c>
      <c r="F1339" s="535">
        <v>239.8</v>
      </c>
      <c r="G1339" s="536">
        <v>5.7799999999999997E-2</v>
      </c>
      <c r="H1339" s="535">
        <v>326.91000000000003</v>
      </c>
      <c r="I1339" s="536">
        <v>5.8500000000000003E-2</v>
      </c>
      <c r="J1339" s="535">
        <v>286.39</v>
      </c>
      <c r="K1339" s="536">
        <v>0.1139</v>
      </c>
      <c r="L1339" s="535">
        <v>304.95999999999998</v>
      </c>
      <c r="M1339" s="536">
        <v>4.5400000000000003E-2</v>
      </c>
      <c r="N1339" s="535">
        <v>273.74</v>
      </c>
      <c r="O1339" s="536">
        <v>5.7200000000000001E-2</v>
      </c>
      <c r="P1339" s="535">
        <v>271.04000000000002</v>
      </c>
      <c r="Q1339" s="536">
        <v>5.11E-2</v>
      </c>
      <c r="R1339" s="535">
        <v>296.20999999999998</v>
      </c>
    </row>
    <row r="1340" spans="1:18" ht="12.75">
      <c r="A1340" s="145">
        <v>91092</v>
      </c>
      <c r="B1340" s="102" t="s">
        <v>23011</v>
      </c>
      <c r="C1340" s="145" t="s">
        <v>4</v>
      </c>
      <c r="D1340" s="535">
        <v>395.68</v>
      </c>
      <c r="E1340" s="536">
        <v>0.1255</v>
      </c>
      <c r="F1340" s="535">
        <v>298.36</v>
      </c>
      <c r="G1340" s="536">
        <v>7.7799999999999994E-2</v>
      </c>
      <c r="H1340" s="535">
        <v>405.12</v>
      </c>
      <c r="I1340" s="536">
        <v>7.4899999999999994E-2</v>
      </c>
      <c r="J1340" s="535">
        <v>349.94</v>
      </c>
      <c r="K1340" s="536">
        <v>0.12139999999999999</v>
      </c>
      <c r="L1340" s="535">
        <v>381.58</v>
      </c>
      <c r="M1340" s="536">
        <v>6.08E-2</v>
      </c>
      <c r="N1340" s="535">
        <v>342.66</v>
      </c>
      <c r="O1340" s="536">
        <v>7.2999999999999995E-2</v>
      </c>
      <c r="P1340" s="535">
        <v>337.14</v>
      </c>
      <c r="Q1340" s="536">
        <v>6.88E-2</v>
      </c>
      <c r="R1340" s="535">
        <v>374.08</v>
      </c>
    </row>
    <row r="1341" spans="1:18" ht="12.75">
      <c r="A1341" s="145">
        <v>91088</v>
      </c>
      <c r="B1341" s="102" t="s">
        <v>23012</v>
      </c>
      <c r="C1341" s="145" t="s">
        <v>4</v>
      </c>
      <c r="D1341" s="535">
        <v>340.41</v>
      </c>
      <c r="E1341" s="536">
        <v>0.1077</v>
      </c>
      <c r="F1341" s="535">
        <v>252.12</v>
      </c>
      <c r="G1341" s="536">
        <v>4.9200000000000001E-2</v>
      </c>
      <c r="H1341" s="535">
        <v>345.39</v>
      </c>
      <c r="I1341" s="536">
        <v>5.0299999999999997E-2</v>
      </c>
      <c r="J1341" s="535">
        <v>299.94</v>
      </c>
      <c r="K1341" s="536">
        <v>0.1057</v>
      </c>
      <c r="L1341" s="535">
        <v>322.93</v>
      </c>
      <c r="M1341" s="536">
        <v>3.8399999999999997E-2</v>
      </c>
      <c r="N1341" s="535">
        <v>289.16000000000003</v>
      </c>
      <c r="O1341" s="536">
        <v>4.9099999999999998E-2</v>
      </c>
      <c r="P1341" s="535">
        <v>285.67</v>
      </c>
      <c r="Q1341" s="536">
        <v>4.3400000000000001E-2</v>
      </c>
      <c r="R1341" s="535">
        <v>314.67</v>
      </c>
    </row>
    <row r="1342" spans="1:18" ht="12.75">
      <c r="A1342" s="145">
        <v>91073</v>
      </c>
      <c r="B1342" s="102" t="s">
        <v>23013</v>
      </c>
      <c r="C1342" s="145" t="s">
        <v>4</v>
      </c>
      <c r="D1342" s="535">
        <v>273.99</v>
      </c>
      <c r="E1342" s="536">
        <v>0.17879999999999999</v>
      </c>
      <c r="F1342" s="535">
        <v>201.55</v>
      </c>
      <c r="G1342" s="536">
        <v>0.1153</v>
      </c>
      <c r="H1342" s="535">
        <v>268.83999999999997</v>
      </c>
      <c r="I1342" s="536">
        <v>0.1125</v>
      </c>
      <c r="J1342" s="535">
        <v>244.88</v>
      </c>
      <c r="K1342" s="536">
        <v>0.17150000000000001</v>
      </c>
      <c r="L1342" s="535">
        <v>247.17</v>
      </c>
      <c r="M1342" s="536">
        <v>9.4E-2</v>
      </c>
      <c r="N1342" s="535">
        <v>224.79</v>
      </c>
      <c r="O1342" s="536">
        <v>0.1114</v>
      </c>
      <c r="P1342" s="535">
        <v>223.44</v>
      </c>
      <c r="Q1342" s="536">
        <v>0.104</v>
      </c>
      <c r="R1342" s="535">
        <v>237.67</v>
      </c>
    </row>
    <row r="1343" spans="1:18" ht="12.75">
      <c r="A1343" s="145">
        <v>91069</v>
      </c>
      <c r="B1343" s="102" t="s">
        <v>23014</v>
      </c>
      <c r="C1343" s="145" t="s">
        <v>4</v>
      </c>
      <c r="D1343" s="535">
        <v>223</v>
      </c>
      <c r="E1343" s="536">
        <v>0.1613</v>
      </c>
      <c r="F1343" s="535">
        <v>158.88</v>
      </c>
      <c r="G1343" s="536">
        <v>7.8100000000000003E-2</v>
      </c>
      <c r="H1343" s="535">
        <v>213.41</v>
      </c>
      <c r="I1343" s="536">
        <v>8.0699999999999994E-2</v>
      </c>
      <c r="J1343" s="535">
        <v>198.38</v>
      </c>
      <c r="K1343" s="536">
        <v>0.15709999999999999</v>
      </c>
      <c r="L1343" s="535">
        <v>193.03</v>
      </c>
      <c r="M1343" s="536">
        <v>6.4299999999999996E-2</v>
      </c>
      <c r="N1343" s="535">
        <v>175.43</v>
      </c>
      <c r="O1343" s="536">
        <v>8.1000000000000003E-2</v>
      </c>
      <c r="P1343" s="535">
        <v>176.36</v>
      </c>
      <c r="Q1343" s="536">
        <v>7.0400000000000004E-2</v>
      </c>
      <c r="R1343" s="535">
        <v>182.59</v>
      </c>
    </row>
    <row r="1344" spans="1:18" ht="12.75">
      <c r="A1344" s="145">
        <v>91090</v>
      </c>
      <c r="B1344" s="102" t="s">
        <v>23015</v>
      </c>
      <c r="C1344" s="145" t="s">
        <v>4</v>
      </c>
      <c r="D1344" s="535">
        <v>276.58</v>
      </c>
      <c r="E1344" s="536">
        <v>0.1623</v>
      </c>
      <c r="F1344" s="535">
        <v>202.74</v>
      </c>
      <c r="G1344" s="536">
        <v>9.5699999999999993E-2</v>
      </c>
      <c r="H1344" s="535">
        <v>273.05</v>
      </c>
      <c r="I1344" s="536">
        <v>9.3799999999999994E-2</v>
      </c>
      <c r="J1344" s="535">
        <v>246.5</v>
      </c>
      <c r="K1344" s="536">
        <v>0.157</v>
      </c>
      <c r="L1344" s="535">
        <v>251.07</v>
      </c>
      <c r="M1344" s="536">
        <v>7.7299999999999994E-2</v>
      </c>
      <c r="N1344" s="535">
        <v>227.38</v>
      </c>
      <c r="O1344" s="536">
        <v>9.3200000000000005E-2</v>
      </c>
      <c r="P1344" s="535">
        <v>225.57</v>
      </c>
      <c r="Q1344" s="536">
        <v>8.5999999999999993E-2</v>
      </c>
      <c r="R1344" s="535">
        <v>241.93</v>
      </c>
    </row>
    <row r="1345" spans="1:18" ht="12.75">
      <c r="A1345" s="145">
        <v>91086</v>
      </c>
      <c r="B1345" s="102" t="s">
        <v>23016</v>
      </c>
      <c r="C1345" s="145" t="s">
        <v>4</v>
      </c>
      <c r="D1345" s="535">
        <v>238.1</v>
      </c>
      <c r="E1345" s="536">
        <v>0.14729999999999999</v>
      </c>
      <c r="F1345" s="535">
        <v>170.53</v>
      </c>
      <c r="G1345" s="536">
        <v>6.59E-2</v>
      </c>
      <c r="H1345" s="535">
        <v>231.19</v>
      </c>
      <c r="I1345" s="536">
        <v>6.83E-2</v>
      </c>
      <c r="J1345" s="535">
        <v>211.43</v>
      </c>
      <c r="K1345" s="536">
        <v>0.1444</v>
      </c>
      <c r="L1345" s="535">
        <v>210.19</v>
      </c>
      <c r="M1345" s="536">
        <v>5.3400000000000003E-2</v>
      </c>
      <c r="N1345" s="535">
        <v>190.12</v>
      </c>
      <c r="O1345" s="536">
        <v>6.8500000000000005E-2</v>
      </c>
      <c r="P1345" s="535">
        <v>190.03</v>
      </c>
      <c r="Q1345" s="536">
        <v>5.91E-2</v>
      </c>
      <c r="R1345" s="535">
        <v>200.33</v>
      </c>
    </row>
    <row r="1346" spans="1:18" ht="12.75">
      <c r="A1346" s="145">
        <v>105522</v>
      </c>
      <c r="B1346" s="102" t="s">
        <v>23017</v>
      </c>
      <c r="C1346" s="145" t="s">
        <v>4</v>
      </c>
      <c r="D1346" s="535">
        <v>0</v>
      </c>
      <c r="E1346" s="536"/>
      <c r="F1346" s="535">
        <v>0</v>
      </c>
      <c r="G1346" s="536"/>
      <c r="H1346" s="535">
        <v>0</v>
      </c>
      <c r="I1346" s="536"/>
      <c r="J1346" s="535">
        <v>0</v>
      </c>
      <c r="K1346" s="536"/>
      <c r="L1346" s="535">
        <v>0</v>
      </c>
      <c r="M1346" s="536"/>
      <c r="N1346" s="535">
        <v>0</v>
      </c>
      <c r="O1346" s="536"/>
      <c r="P1346" s="535">
        <v>0</v>
      </c>
      <c r="Q1346" s="536"/>
      <c r="R1346" s="535">
        <v>0</v>
      </c>
    </row>
    <row r="1347" spans="1:18" ht="12.75">
      <c r="A1347" s="145">
        <v>104281</v>
      </c>
      <c r="B1347" s="102" t="s">
        <v>23018</v>
      </c>
      <c r="C1347" s="145" t="s">
        <v>2</v>
      </c>
      <c r="D1347" s="535">
        <v>0</v>
      </c>
      <c r="E1347" s="536"/>
      <c r="F1347" s="535">
        <v>0</v>
      </c>
      <c r="G1347" s="536"/>
      <c r="H1347" s="535">
        <v>0</v>
      </c>
      <c r="I1347" s="536"/>
      <c r="J1347" s="535">
        <v>0</v>
      </c>
      <c r="K1347" s="536"/>
      <c r="L1347" s="535">
        <v>0</v>
      </c>
      <c r="M1347" s="536"/>
      <c r="N1347" s="535">
        <v>0</v>
      </c>
      <c r="O1347" s="536"/>
      <c r="P1347" s="535">
        <v>0</v>
      </c>
      <c r="Q1347" s="536"/>
      <c r="R1347" s="535">
        <v>0</v>
      </c>
    </row>
    <row r="1348" spans="1:18" ht="12.75">
      <c r="A1348" s="145">
        <v>104287</v>
      </c>
      <c r="B1348" s="102" t="s">
        <v>23019</v>
      </c>
      <c r="C1348" s="145" t="s">
        <v>2</v>
      </c>
      <c r="D1348" s="535">
        <v>0</v>
      </c>
      <c r="E1348" s="536"/>
      <c r="F1348" s="535">
        <v>0</v>
      </c>
      <c r="G1348" s="536"/>
      <c r="H1348" s="535">
        <v>0</v>
      </c>
      <c r="I1348" s="536"/>
      <c r="J1348" s="535">
        <v>0</v>
      </c>
      <c r="K1348" s="536"/>
      <c r="L1348" s="535">
        <v>0</v>
      </c>
      <c r="M1348" s="536"/>
      <c r="N1348" s="535">
        <v>0</v>
      </c>
      <c r="O1348" s="536"/>
      <c r="P1348" s="535">
        <v>0</v>
      </c>
      <c r="Q1348" s="536"/>
      <c r="R1348" s="535">
        <v>0</v>
      </c>
    </row>
    <row r="1349" spans="1:18" ht="12.75">
      <c r="A1349" s="145">
        <v>104286</v>
      </c>
      <c r="B1349" s="102" t="s">
        <v>23020</v>
      </c>
      <c r="C1349" s="145" t="s">
        <v>2</v>
      </c>
      <c r="D1349" s="535">
        <v>0</v>
      </c>
      <c r="E1349" s="536"/>
      <c r="F1349" s="535">
        <v>0</v>
      </c>
      <c r="G1349" s="536"/>
      <c r="H1349" s="535">
        <v>0</v>
      </c>
      <c r="I1349" s="536"/>
      <c r="J1349" s="535">
        <v>0</v>
      </c>
      <c r="K1349" s="536"/>
      <c r="L1349" s="535">
        <v>0</v>
      </c>
      <c r="M1349" s="536"/>
      <c r="N1349" s="535">
        <v>0</v>
      </c>
      <c r="O1349" s="536"/>
      <c r="P1349" s="535">
        <v>0</v>
      </c>
      <c r="Q1349" s="536"/>
      <c r="R1349" s="535">
        <v>0</v>
      </c>
    </row>
    <row r="1350" spans="1:18" ht="12.75">
      <c r="A1350" s="145">
        <v>104292</v>
      </c>
      <c r="B1350" s="102" t="s">
        <v>23021</v>
      </c>
      <c r="C1350" s="145" t="s">
        <v>2</v>
      </c>
      <c r="D1350" s="535">
        <v>0</v>
      </c>
      <c r="E1350" s="536"/>
      <c r="F1350" s="535">
        <v>0</v>
      </c>
      <c r="G1350" s="536"/>
      <c r="H1350" s="535">
        <v>0</v>
      </c>
      <c r="I1350" s="536"/>
      <c r="J1350" s="535">
        <v>0</v>
      </c>
      <c r="K1350" s="536"/>
      <c r="L1350" s="535">
        <v>0</v>
      </c>
      <c r="M1350" s="536"/>
      <c r="N1350" s="535">
        <v>0</v>
      </c>
      <c r="O1350" s="536"/>
      <c r="P1350" s="535">
        <v>0</v>
      </c>
      <c r="Q1350" s="536"/>
      <c r="R1350" s="535">
        <v>0</v>
      </c>
    </row>
    <row r="1351" spans="1:18" ht="12.75">
      <c r="A1351" s="145">
        <v>104282</v>
      </c>
      <c r="B1351" s="102" t="s">
        <v>23022</v>
      </c>
      <c r="C1351" s="145" t="s">
        <v>2</v>
      </c>
      <c r="D1351" s="535">
        <v>0</v>
      </c>
      <c r="E1351" s="536"/>
      <c r="F1351" s="535">
        <v>0</v>
      </c>
      <c r="G1351" s="536"/>
      <c r="H1351" s="535">
        <v>0</v>
      </c>
      <c r="I1351" s="536"/>
      <c r="J1351" s="535">
        <v>0</v>
      </c>
      <c r="K1351" s="536"/>
      <c r="L1351" s="535">
        <v>0</v>
      </c>
      <c r="M1351" s="536"/>
      <c r="N1351" s="535">
        <v>0</v>
      </c>
      <c r="O1351" s="536"/>
      <c r="P1351" s="535">
        <v>0</v>
      </c>
      <c r="Q1351" s="536"/>
      <c r="R1351" s="535">
        <v>0</v>
      </c>
    </row>
    <row r="1352" spans="1:18" ht="12.75">
      <c r="A1352" s="145">
        <v>104288</v>
      </c>
      <c r="B1352" s="102" t="s">
        <v>23023</v>
      </c>
      <c r="C1352" s="145" t="s">
        <v>2</v>
      </c>
      <c r="D1352" s="535">
        <v>0</v>
      </c>
      <c r="E1352" s="536"/>
      <c r="F1352" s="535">
        <v>0</v>
      </c>
      <c r="G1352" s="536"/>
      <c r="H1352" s="535">
        <v>0</v>
      </c>
      <c r="I1352" s="536"/>
      <c r="J1352" s="535">
        <v>0</v>
      </c>
      <c r="K1352" s="536"/>
      <c r="L1352" s="535">
        <v>0</v>
      </c>
      <c r="M1352" s="536"/>
      <c r="N1352" s="535">
        <v>0</v>
      </c>
      <c r="O1352" s="536"/>
      <c r="P1352" s="535">
        <v>0</v>
      </c>
      <c r="Q1352" s="536"/>
      <c r="R1352" s="535">
        <v>0</v>
      </c>
    </row>
    <row r="1353" spans="1:18" ht="12.75">
      <c r="A1353" s="145">
        <v>104283</v>
      </c>
      <c r="B1353" s="102" t="s">
        <v>23024</v>
      </c>
      <c r="C1353" s="145" t="s">
        <v>2</v>
      </c>
      <c r="D1353" s="535">
        <v>0</v>
      </c>
      <c r="E1353" s="536"/>
      <c r="F1353" s="535">
        <v>0</v>
      </c>
      <c r="G1353" s="536"/>
      <c r="H1353" s="535">
        <v>0</v>
      </c>
      <c r="I1353" s="536"/>
      <c r="J1353" s="535">
        <v>0</v>
      </c>
      <c r="K1353" s="536"/>
      <c r="L1353" s="535">
        <v>0</v>
      </c>
      <c r="M1353" s="536"/>
      <c r="N1353" s="535">
        <v>0</v>
      </c>
      <c r="O1353" s="536"/>
      <c r="P1353" s="535">
        <v>0</v>
      </c>
      <c r="Q1353" s="536"/>
      <c r="R1353" s="535">
        <v>0</v>
      </c>
    </row>
    <row r="1354" spans="1:18" ht="12.75">
      <c r="A1354" s="145">
        <v>104289</v>
      </c>
      <c r="B1354" s="102" t="s">
        <v>23025</v>
      </c>
      <c r="C1354" s="145" t="s">
        <v>2</v>
      </c>
      <c r="D1354" s="535">
        <v>0</v>
      </c>
      <c r="E1354" s="536"/>
      <c r="F1354" s="535">
        <v>0</v>
      </c>
      <c r="G1354" s="536"/>
      <c r="H1354" s="535">
        <v>0</v>
      </c>
      <c r="I1354" s="536"/>
      <c r="J1354" s="535">
        <v>0</v>
      </c>
      <c r="K1354" s="536"/>
      <c r="L1354" s="535">
        <v>0</v>
      </c>
      <c r="M1354" s="536"/>
      <c r="N1354" s="535">
        <v>0</v>
      </c>
      <c r="O1354" s="536"/>
      <c r="P1354" s="535">
        <v>0</v>
      </c>
      <c r="Q1354" s="536"/>
      <c r="R1354" s="535">
        <v>0</v>
      </c>
    </row>
    <row r="1355" spans="1:18" ht="12.75">
      <c r="A1355" s="145">
        <v>104284</v>
      </c>
      <c r="B1355" s="102" t="s">
        <v>23026</v>
      </c>
      <c r="C1355" s="145" t="s">
        <v>2</v>
      </c>
      <c r="D1355" s="535">
        <v>0</v>
      </c>
      <c r="E1355" s="536"/>
      <c r="F1355" s="535">
        <v>0</v>
      </c>
      <c r="G1355" s="536"/>
      <c r="H1355" s="535">
        <v>0</v>
      </c>
      <c r="I1355" s="536"/>
      <c r="J1355" s="535">
        <v>0</v>
      </c>
      <c r="K1355" s="536"/>
      <c r="L1355" s="535">
        <v>0</v>
      </c>
      <c r="M1355" s="536"/>
      <c r="N1355" s="535">
        <v>0</v>
      </c>
      <c r="O1355" s="536"/>
      <c r="P1355" s="535">
        <v>0</v>
      </c>
      <c r="Q1355" s="536"/>
      <c r="R1355" s="535">
        <v>0</v>
      </c>
    </row>
    <row r="1356" spans="1:18" ht="12.75">
      <c r="A1356" s="145">
        <v>104290</v>
      </c>
      <c r="B1356" s="102" t="s">
        <v>23027</v>
      </c>
      <c r="C1356" s="145" t="s">
        <v>2</v>
      </c>
      <c r="D1356" s="535">
        <v>0</v>
      </c>
      <c r="E1356" s="536"/>
      <c r="F1356" s="535">
        <v>0</v>
      </c>
      <c r="G1356" s="536"/>
      <c r="H1356" s="535">
        <v>0</v>
      </c>
      <c r="I1356" s="536"/>
      <c r="J1356" s="535">
        <v>0</v>
      </c>
      <c r="K1356" s="536"/>
      <c r="L1356" s="535">
        <v>0</v>
      </c>
      <c r="M1356" s="536"/>
      <c r="N1356" s="535">
        <v>0</v>
      </c>
      <c r="O1356" s="536"/>
      <c r="P1356" s="535">
        <v>0</v>
      </c>
      <c r="Q1356" s="536"/>
      <c r="R1356" s="535">
        <v>0</v>
      </c>
    </row>
    <row r="1357" spans="1:18" ht="12.75">
      <c r="A1357" s="145">
        <v>104285</v>
      </c>
      <c r="B1357" s="102" t="s">
        <v>23028</v>
      </c>
      <c r="C1357" s="145" t="s">
        <v>2</v>
      </c>
      <c r="D1357" s="535">
        <v>0</v>
      </c>
      <c r="E1357" s="536"/>
      <c r="F1357" s="535">
        <v>0</v>
      </c>
      <c r="G1357" s="536"/>
      <c r="H1357" s="535">
        <v>0</v>
      </c>
      <c r="I1357" s="536"/>
      <c r="J1357" s="535">
        <v>0</v>
      </c>
      <c r="K1357" s="536"/>
      <c r="L1357" s="535">
        <v>0</v>
      </c>
      <c r="M1357" s="536"/>
      <c r="N1357" s="535">
        <v>0</v>
      </c>
      <c r="O1357" s="536"/>
      <c r="P1357" s="535">
        <v>0</v>
      </c>
      <c r="Q1357" s="536"/>
      <c r="R1357" s="535">
        <v>0</v>
      </c>
    </row>
    <row r="1358" spans="1:18" ht="12.75">
      <c r="A1358" s="145">
        <v>104291</v>
      </c>
      <c r="B1358" s="102" t="s">
        <v>23029</v>
      </c>
      <c r="C1358" s="145" t="s">
        <v>2</v>
      </c>
      <c r="D1358" s="535">
        <v>0</v>
      </c>
      <c r="E1358" s="536"/>
      <c r="F1358" s="535">
        <v>0</v>
      </c>
      <c r="G1358" s="536"/>
      <c r="H1358" s="535">
        <v>0</v>
      </c>
      <c r="I1358" s="536"/>
      <c r="J1358" s="535">
        <v>0</v>
      </c>
      <c r="K1358" s="536"/>
      <c r="L1358" s="535">
        <v>0</v>
      </c>
      <c r="M1358" s="536"/>
      <c r="N1358" s="535">
        <v>0</v>
      </c>
      <c r="O1358" s="536"/>
      <c r="P1358" s="535">
        <v>0</v>
      </c>
      <c r="Q1358" s="536"/>
      <c r="R1358" s="535">
        <v>0</v>
      </c>
    </row>
    <row r="1359" spans="1:18" ht="12.75">
      <c r="A1359" s="145">
        <v>104267</v>
      </c>
      <c r="B1359" s="102" t="s">
        <v>23030</v>
      </c>
      <c r="C1359" s="145" t="s">
        <v>2</v>
      </c>
      <c r="D1359" s="535">
        <v>0</v>
      </c>
      <c r="E1359" s="536"/>
      <c r="F1359" s="535">
        <v>0</v>
      </c>
      <c r="G1359" s="536"/>
      <c r="H1359" s="535">
        <v>0</v>
      </c>
      <c r="I1359" s="536"/>
      <c r="J1359" s="535">
        <v>0</v>
      </c>
      <c r="K1359" s="536"/>
      <c r="L1359" s="535">
        <v>0</v>
      </c>
      <c r="M1359" s="536"/>
      <c r="N1359" s="535">
        <v>0</v>
      </c>
      <c r="O1359" s="536"/>
      <c r="P1359" s="535">
        <v>0</v>
      </c>
      <c r="Q1359" s="536"/>
      <c r="R1359" s="535">
        <v>0</v>
      </c>
    </row>
    <row r="1360" spans="1:18" ht="12.75">
      <c r="A1360" s="145">
        <v>104268</v>
      </c>
      <c r="B1360" s="102" t="s">
        <v>23031</v>
      </c>
      <c r="C1360" s="145" t="s">
        <v>2</v>
      </c>
      <c r="D1360" s="535">
        <v>0</v>
      </c>
      <c r="E1360" s="536"/>
      <c r="F1360" s="535">
        <v>0</v>
      </c>
      <c r="G1360" s="536"/>
      <c r="H1360" s="535">
        <v>0</v>
      </c>
      <c r="I1360" s="536"/>
      <c r="J1360" s="535">
        <v>0</v>
      </c>
      <c r="K1360" s="536"/>
      <c r="L1360" s="535">
        <v>0</v>
      </c>
      <c r="M1360" s="536"/>
      <c r="N1360" s="535">
        <v>0</v>
      </c>
      <c r="O1360" s="536"/>
      <c r="P1360" s="535">
        <v>0</v>
      </c>
      <c r="Q1360" s="536"/>
      <c r="R1360" s="535">
        <v>0</v>
      </c>
    </row>
    <row r="1361" spans="1:18" ht="12.75">
      <c r="A1361" s="145">
        <v>104269</v>
      </c>
      <c r="B1361" s="102" t="s">
        <v>23032</v>
      </c>
      <c r="C1361" s="145" t="s">
        <v>2</v>
      </c>
      <c r="D1361" s="535">
        <v>0</v>
      </c>
      <c r="E1361" s="536"/>
      <c r="F1361" s="535">
        <v>0</v>
      </c>
      <c r="G1361" s="536"/>
      <c r="H1361" s="535">
        <v>0</v>
      </c>
      <c r="I1361" s="536"/>
      <c r="J1361" s="535">
        <v>0</v>
      </c>
      <c r="K1361" s="536"/>
      <c r="L1361" s="535">
        <v>0</v>
      </c>
      <c r="M1361" s="536"/>
      <c r="N1361" s="535">
        <v>0</v>
      </c>
      <c r="O1361" s="536"/>
      <c r="P1361" s="535">
        <v>0</v>
      </c>
      <c r="Q1361" s="536"/>
      <c r="R1361" s="535">
        <v>0</v>
      </c>
    </row>
    <row r="1362" spans="1:18" ht="12.75">
      <c r="A1362" s="145">
        <v>104270</v>
      </c>
      <c r="B1362" s="102" t="s">
        <v>23033</v>
      </c>
      <c r="C1362" s="145" t="s">
        <v>2</v>
      </c>
      <c r="D1362" s="535">
        <v>0</v>
      </c>
      <c r="E1362" s="536"/>
      <c r="F1362" s="535">
        <v>0</v>
      </c>
      <c r="G1362" s="536"/>
      <c r="H1362" s="535">
        <v>0</v>
      </c>
      <c r="I1362" s="536"/>
      <c r="J1362" s="535">
        <v>0</v>
      </c>
      <c r="K1362" s="536"/>
      <c r="L1362" s="535">
        <v>0</v>
      </c>
      <c r="M1362" s="536"/>
      <c r="N1362" s="535">
        <v>0</v>
      </c>
      <c r="O1362" s="536"/>
      <c r="P1362" s="535">
        <v>0</v>
      </c>
      <c r="Q1362" s="536"/>
      <c r="R1362" s="535">
        <v>0</v>
      </c>
    </row>
    <row r="1363" spans="1:18" ht="12.75">
      <c r="A1363" s="145">
        <v>104276</v>
      </c>
      <c r="B1363" s="102" t="s">
        <v>23034</v>
      </c>
      <c r="C1363" s="145" t="s">
        <v>2</v>
      </c>
      <c r="D1363" s="535">
        <v>0</v>
      </c>
      <c r="E1363" s="536"/>
      <c r="F1363" s="535">
        <v>0</v>
      </c>
      <c r="G1363" s="536"/>
      <c r="H1363" s="535">
        <v>0</v>
      </c>
      <c r="I1363" s="536"/>
      <c r="J1363" s="535">
        <v>0</v>
      </c>
      <c r="K1363" s="536"/>
      <c r="L1363" s="535">
        <v>0</v>
      </c>
      <c r="M1363" s="536"/>
      <c r="N1363" s="535">
        <v>0</v>
      </c>
      <c r="O1363" s="536"/>
      <c r="P1363" s="535">
        <v>0</v>
      </c>
      <c r="Q1363" s="536"/>
      <c r="R1363" s="535">
        <v>0</v>
      </c>
    </row>
    <row r="1364" spans="1:18" ht="12.75">
      <c r="A1364" s="145">
        <v>104280</v>
      </c>
      <c r="B1364" s="102" t="s">
        <v>23035</v>
      </c>
      <c r="C1364" s="145" t="s">
        <v>2</v>
      </c>
      <c r="D1364" s="535">
        <v>0</v>
      </c>
      <c r="E1364" s="536"/>
      <c r="F1364" s="535">
        <v>0</v>
      </c>
      <c r="G1364" s="536"/>
      <c r="H1364" s="535">
        <v>0</v>
      </c>
      <c r="I1364" s="536"/>
      <c r="J1364" s="535">
        <v>0</v>
      </c>
      <c r="K1364" s="536"/>
      <c r="L1364" s="535">
        <v>0</v>
      </c>
      <c r="M1364" s="536"/>
      <c r="N1364" s="535">
        <v>0</v>
      </c>
      <c r="O1364" s="536"/>
      <c r="P1364" s="535">
        <v>0</v>
      </c>
      <c r="Q1364" s="536"/>
      <c r="R1364" s="535">
        <v>0</v>
      </c>
    </row>
    <row r="1365" spans="1:18" ht="12.75">
      <c r="A1365" s="145">
        <v>104271</v>
      </c>
      <c r="B1365" s="102" t="s">
        <v>23036</v>
      </c>
      <c r="C1365" s="145" t="s">
        <v>2</v>
      </c>
      <c r="D1365" s="535">
        <v>0</v>
      </c>
      <c r="E1365" s="536"/>
      <c r="F1365" s="535">
        <v>0</v>
      </c>
      <c r="G1365" s="536"/>
      <c r="H1365" s="535">
        <v>0</v>
      </c>
      <c r="I1365" s="536"/>
      <c r="J1365" s="535">
        <v>0</v>
      </c>
      <c r="K1365" s="536"/>
      <c r="L1365" s="535">
        <v>0</v>
      </c>
      <c r="M1365" s="536"/>
      <c r="N1365" s="535">
        <v>0</v>
      </c>
      <c r="O1365" s="536"/>
      <c r="P1365" s="535">
        <v>0</v>
      </c>
      <c r="Q1365" s="536"/>
      <c r="R1365" s="535">
        <v>0</v>
      </c>
    </row>
    <row r="1366" spans="1:18" ht="12.75">
      <c r="A1366" s="145">
        <v>104272</v>
      </c>
      <c r="B1366" s="102" t="s">
        <v>23037</v>
      </c>
      <c r="C1366" s="145" t="s">
        <v>2</v>
      </c>
      <c r="D1366" s="535">
        <v>0</v>
      </c>
      <c r="E1366" s="536"/>
      <c r="F1366" s="535">
        <v>0</v>
      </c>
      <c r="G1366" s="536"/>
      <c r="H1366" s="535">
        <v>0</v>
      </c>
      <c r="I1366" s="536"/>
      <c r="J1366" s="535">
        <v>0</v>
      </c>
      <c r="K1366" s="536"/>
      <c r="L1366" s="535">
        <v>0</v>
      </c>
      <c r="M1366" s="536"/>
      <c r="N1366" s="535">
        <v>0</v>
      </c>
      <c r="O1366" s="536"/>
      <c r="P1366" s="535">
        <v>0</v>
      </c>
      <c r="Q1366" s="536"/>
      <c r="R1366" s="535">
        <v>0</v>
      </c>
    </row>
    <row r="1367" spans="1:18" ht="12.75">
      <c r="A1367" s="145">
        <v>104273</v>
      </c>
      <c r="B1367" s="102" t="s">
        <v>23038</v>
      </c>
      <c r="C1367" s="145" t="s">
        <v>2</v>
      </c>
      <c r="D1367" s="535">
        <v>0</v>
      </c>
      <c r="E1367" s="536"/>
      <c r="F1367" s="535">
        <v>0</v>
      </c>
      <c r="G1367" s="536"/>
      <c r="H1367" s="535">
        <v>0</v>
      </c>
      <c r="I1367" s="536"/>
      <c r="J1367" s="535">
        <v>0</v>
      </c>
      <c r="K1367" s="536"/>
      <c r="L1367" s="535">
        <v>0</v>
      </c>
      <c r="M1367" s="536"/>
      <c r="N1367" s="535">
        <v>0</v>
      </c>
      <c r="O1367" s="536"/>
      <c r="P1367" s="535">
        <v>0</v>
      </c>
      <c r="Q1367" s="536"/>
      <c r="R1367" s="535">
        <v>0</v>
      </c>
    </row>
    <row r="1368" spans="1:18" ht="12.75">
      <c r="A1368" s="145">
        <v>104277</v>
      </c>
      <c r="B1368" s="102" t="s">
        <v>23039</v>
      </c>
      <c r="C1368" s="145" t="s">
        <v>2</v>
      </c>
      <c r="D1368" s="535">
        <v>0</v>
      </c>
      <c r="E1368" s="536"/>
      <c r="F1368" s="535">
        <v>0</v>
      </c>
      <c r="G1368" s="536"/>
      <c r="H1368" s="535">
        <v>0</v>
      </c>
      <c r="I1368" s="536"/>
      <c r="J1368" s="535">
        <v>0</v>
      </c>
      <c r="K1368" s="536"/>
      <c r="L1368" s="535">
        <v>0</v>
      </c>
      <c r="M1368" s="536"/>
      <c r="N1368" s="535">
        <v>0</v>
      </c>
      <c r="O1368" s="536"/>
      <c r="P1368" s="535">
        <v>0</v>
      </c>
      <c r="Q1368" s="536"/>
      <c r="R1368" s="535">
        <v>0</v>
      </c>
    </row>
    <row r="1369" spans="1:18" ht="12.75">
      <c r="A1369" s="145">
        <v>104274</v>
      </c>
      <c r="B1369" s="102" t="s">
        <v>23040</v>
      </c>
      <c r="C1369" s="145" t="s">
        <v>2</v>
      </c>
      <c r="D1369" s="535">
        <v>0</v>
      </c>
      <c r="E1369" s="536"/>
      <c r="F1369" s="535">
        <v>0</v>
      </c>
      <c r="G1369" s="536"/>
      <c r="H1369" s="535">
        <v>0</v>
      </c>
      <c r="I1369" s="536"/>
      <c r="J1369" s="535">
        <v>0</v>
      </c>
      <c r="K1369" s="536"/>
      <c r="L1369" s="535">
        <v>0</v>
      </c>
      <c r="M1369" s="536"/>
      <c r="N1369" s="535">
        <v>0</v>
      </c>
      <c r="O1369" s="536"/>
      <c r="P1369" s="535">
        <v>0</v>
      </c>
      <c r="Q1369" s="536"/>
      <c r="R1369" s="535">
        <v>0</v>
      </c>
    </row>
    <row r="1370" spans="1:18" ht="12.75">
      <c r="A1370" s="145">
        <v>104278</v>
      </c>
      <c r="B1370" s="102" t="s">
        <v>23041</v>
      </c>
      <c r="C1370" s="145" t="s">
        <v>2</v>
      </c>
      <c r="D1370" s="535">
        <v>0</v>
      </c>
      <c r="E1370" s="536"/>
      <c r="F1370" s="535">
        <v>0</v>
      </c>
      <c r="G1370" s="536"/>
      <c r="H1370" s="535">
        <v>0</v>
      </c>
      <c r="I1370" s="536"/>
      <c r="J1370" s="535">
        <v>0</v>
      </c>
      <c r="K1370" s="536"/>
      <c r="L1370" s="535">
        <v>0</v>
      </c>
      <c r="M1370" s="536"/>
      <c r="N1370" s="535">
        <v>0</v>
      </c>
      <c r="O1370" s="536"/>
      <c r="P1370" s="535">
        <v>0</v>
      </c>
      <c r="Q1370" s="536"/>
      <c r="R1370" s="535">
        <v>0</v>
      </c>
    </row>
    <row r="1371" spans="1:18" ht="12.75">
      <c r="A1371" s="145">
        <v>104275</v>
      </c>
      <c r="B1371" s="102" t="s">
        <v>23042</v>
      </c>
      <c r="C1371" s="145" t="s">
        <v>2</v>
      </c>
      <c r="D1371" s="535">
        <v>0</v>
      </c>
      <c r="E1371" s="536"/>
      <c r="F1371" s="535">
        <v>0</v>
      </c>
      <c r="G1371" s="536"/>
      <c r="H1371" s="535">
        <v>0</v>
      </c>
      <c r="I1371" s="536"/>
      <c r="J1371" s="535">
        <v>0</v>
      </c>
      <c r="K1371" s="536"/>
      <c r="L1371" s="535">
        <v>0</v>
      </c>
      <c r="M1371" s="536"/>
      <c r="N1371" s="535">
        <v>0</v>
      </c>
      <c r="O1371" s="536"/>
      <c r="P1371" s="535">
        <v>0</v>
      </c>
      <c r="Q1371" s="536"/>
      <c r="R1371" s="535">
        <v>0</v>
      </c>
    </row>
    <row r="1372" spans="1:18" ht="12.75">
      <c r="A1372" s="145">
        <v>104279</v>
      </c>
      <c r="B1372" s="102" t="s">
        <v>23043</v>
      </c>
      <c r="C1372" s="145" t="s">
        <v>2</v>
      </c>
      <c r="D1372" s="535">
        <v>0</v>
      </c>
      <c r="E1372" s="536"/>
      <c r="F1372" s="535">
        <v>0</v>
      </c>
      <c r="G1372" s="536"/>
      <c r="H1372" s="535">
        <v>0</v>
      </c>
      <c r="I1372" s="536"/>
      <c r="J1372" s="535">
        <v>0</v>
      </c>
      <c r="K1372" s="536"/>
      <c r="L1372" s="535">
        <v>0</v>
      </c>
      <c r="M1372" s="536"/>
      <c r="N1372" s="535">
        <v>0</v>
      </c>
      <c r="O1372" s="536"/>
      <c r="P1372" s="535">
        <v>0</v>
      </c>
      <c r="Q1372" s="536"/>
      <c r="R1372" s="535">
        <v>0</v>
      </c>
    </row>
    <row r="1373" spans="1:18" ht="12.75">
      <c r="A1373" s="145">
        <v>104265</v>
      </c>
      <c r="B1373" s="102" t="s">
        <v>23044</v>
      </c>
      <c r="C1373" s="145" t="s">
        <v>2</v>
      </c>
      <c r="D1373" s="535">
        <v>0</v>
      </c>
      <c r="E1373" s="536"/>
      <c r="F1373" s="535">
        <v>0</v>
      </c>
      <c r="G1373" s="536"/>
      <c r="H1373" s="535">
        <v>0</v>
      </c>
      <c r="I1373" s="536"/>
      <c r="J1373" s="535">
        <v>0</v>
      </c>
      <c r="K1373" s="536"/>
      <c r="L1373" s="535">
        <v>0</v>
      </c>
      <c r="M1373" s="536"/>
      <c r="N1373" s="535">
        <v>0</v>
      </c>
      <c r="O1373" s="536"/>
      <c r="P1373" s="535">
        <v>0</v>
      </c>
      <c r="Q1373" s="536"/>
      <c r="R1373" s="535">
        <v>0</v>
      </c>
    </row>
    <row r="1374" spans="1:18" ht="12.75">
      <c r="A1374" s="145">
        <v>104266</v>
      </c>
      <c r="B1374" s="102" t="s">
        <v>23045</v>
      </c>
      <c r="C1374" s="145" t="s">
        <v>2</v>
      </c>
      <c r="D1374" s="535">
        <v>0</v>
      </c>
      <c r="E1374" s="536"/>
      <c r="F1374" s="535">
        <v>0</v>
      </c>
      <c r="G1374" s="536"/>
      <c r="H1374" s="535">
        <v>0</v>
      </c>
      <c r="I1374" s="536"/>
      <c r="J1374" s="535">
        <v>0</v>
      </c>
      <c r="K1374" s="536"/>
      <c r="L1374" s="535">
        <v>0</v>
      </c>
      <c r="M1374" s="536"/>
      <c r="N1374" s="535">
        <v>0</v>
      </c>
      <c r="O1374" s="536"/>
      <c r="P1374" s="535">
        <v>0</v>
      </c>
      <c r="Q1374" s="536"/>
      <c r="R1374" s="535">
        <v>0</v>
      </c>
    </row>
    <row r="1375" spans="1:18" ht="12.75">
      <c r="A1375" s="145">
        <v>104305</v>
      </c>
      <c r="B1375" s="102" t="s">
        <v>23046</v>
      </c>
      <c r="C1375" s="145" t="s">
        <v>1</v>
      </c>
      <c r="D1375" s="535">
        <v>0</v>
      </c>
      <c r="E1375" s="536"/>
      <c r="F1375" s="535">
        <v>0</v>
      </c>
      <c r="G1375" s="536"/>
      <c r="H1375" s="535">
        <v>0</v>
      </c>
      <c r="I1375" s="536"/>
      <c r="J1375" s="535">
        <v>0</v>
      </c>
      <c r="K1375" s="536"/>
      <c r="L1375" s="535">
        <v>0</v>
      </c>
      <c r="M1375" s="536"/>
      <c r="N1375" s="535">
        <v>0</v>
      </c>
      <c r="O1375" s="536"/>
      <c r="P1375" s="535">
        <v>0</v>
      </c>
      <c r="Q1375" s="536"/>
      <c r="R1375" s="535">
        <v>0</v>
      </c>
    </row>
    <row r="1376" spans="1:18" ht="12.75">
      <c r="A1376" s="145">
        <v>104306</v>
      </c>
      <c r="B1376" s="102" t="s">
        <v>23047</v>
      </c>
      <c r="C1376" s="145" t="s">
        <v>1</v>
      </c>
      <c r="D1376" s="535">
        <v>0</v>
      </c>
      <c r="E1376" s="536"/>
      <c r="F1376" s="535">
        <v>0</v>
      </c>
      <c r="G1376" s="536"/>
      <c r="H1376" s="535">
        <v>0</v>
      </c>
      <c r="I1376" s="536"/>
      <c r="J1376" s="535">
        <v>0</v>
      </c>
      <c r="K1376" s="536"/>
      <c r="L1376" s="535">
        <v>0</v>
      </c>
      <c r="M1376" s="536"/>
      <c r="N1376" s="535">
        <v>0</v>
      </c>
      <c r="O1376" s="536"/>
      <c r="P1376" s="535">
        <v>0</v>
      </c>
      <c r="Q1376" s="536"/>
      <c r="R1376" s="535">
        <v>0</v>
      </c>
    </row>
    <row r="1377" spans="1:18" ht="12.75">
      <c r="A1377" s="145">
        <v>104307</v>
      </c>
      <c r="B1377" s="102" t="s">
        <v>23048</v>
      </c>
      <c r="C1377" s="145" t="s">
        <v>1</v>
      </c>
      <c r="D1377" s="535">
        <v>0</v>
      </c>
      <c r="E1377" s="536"/>
      <c r="F1377" s="535">
        <v>0</v>
      </c>
      <c r="G1377" s="536"/>
      <c r="H1377" s="535">
        <v>0</v>
      </c>
      <c r="I1377" s="536"/>
      <c r="J1377" s="535">
        <v>0</v>
      </c>
      <c r="K1377" s="536"/>
      <c r="L1377" s="535">
        <v>0</v>
      </c>
      <c r="M1377" s="536"/>
      <c r="N1377" s="535">
        <v>0</v>
      </c>
      <c r="O1377" s="536"/>
      <c r="P1377" s="535">
        <v>0</v>
      </c>
      <c r="Q1377" s="536"/>
      <c r="R1377" s="535">
        <v>0</v>
      </c>
    </row>
    <row r="1378" spans="1:18" ht="12.75">
      <c r="A1378" s="145">
        <v>104308</v>
      </c>
      <c r="B1378" s="102" t="s">
        <v>23049</v>
      </c>
      <c r="C1378" s="145" t="s">
        <v>1</v>
      </c>
      <c r="D1378" s="535">
        <v>0</v>
      </c>
      <c r="E1378" s="536"/>
      <c r="F1378" s="535">
        <v>0</v>
      </c>
      <c r="G1378" s="536"/>
      <c r="H1378" s="535">
        <v>0</v>
      </c>
      <c r="I1378" s="536"/>
      <c r="J1378" s="535">
        <v>0</v>
      </c>
      <c r="K1378" s="536"/>
      <c r="L1378" s="535">
        <v>0</v>
      </c>
      <c r="M1378" s="536"/>
      <c r="N1378" s="535">
        <v>0</v>
      </c>
      <c r="O1378" s="536"/>
      <c r="P1378" s="535">
        <v>0</v>
      </c>
      <c r="Q1378" s="536"/>
      <c r="R1378" s="535">
        <v>0</v>
      </c>
    </row>
    <row r="1379" spans="1:18" ht="12.75">
      <c r="A1379" s="145">
        <v>104309</v>
      </c>
      <c r="B1379" s="102" t="s">
        <v>23050</v>
      </c>
      <c r="C1379" s="145" t="s">
        <v>1</v>
      </c>
      <c r="D1379" s="535">
        <v>0</v>
      </c>
      <c r="E1379" s="536"/>
      <c r="F1379" s="535">
        <v>0</v>
      </c>
      <c r="G1379" s="536"/>
      <c r="H1379" s="535">
        <v>0</v>
      </c>
      <c r="I1379" s="536"/>
      <c r="J1379" s="535">
        <v>0</v>
      </c>
      <c r="K1379" s="536"/>
      <c r="L1379" s="535">
        <v>0</v>
      </c>
      <c r="M1379" s="536"/>
      <c r="N1379" s="535">
        <v>0</v>
      </c>
      <c r="O1379" s="536"/>
      <c r="P1379" s="535">
        <v>0</v>
      </c>
      <c r="Q1379" s="536"/>
      <c r="R1379" s="535">
        <v>0</v>
      </c>
    </row>
    <row r="1380" spans="1:18" ht="12.75">
      <c r="A1380" s="145">
        <v>104310</v>
      </c>
      <c r="B1380" s="102" t="s">
        <v>23051</v>
      </c>
      <c r="C1380" s="145" t="s">
        <v>1</v>
      </c>
      <c r="D1380" s="535">
        <v>0</v>
      </c>
      <c r="E1380" s="536"/>
      <c r="F1380" s="535">
        <v>0</v>
      </c>
      <c r="G1380" s="536"/>
      <c r="H1380" s="535">
        <v>0</v>
      </c>
      <c r="I1380" s="536"/>
      <c r="J1380" s="535">
        <v>0</v>
      </c>
      <c r="K1380" s="536"/>
      <c r="L1380" s="535">
        <v>0</v>
      </c>
      <c r="M1380" s="536"/>
      <c r="N1380" s="535">
        <v>0</v>
      </c>
      <c r="O1380" s="536"/>
      <c r="P1380" s="535">
        <v>0</v>
      </c>
      <c r="Q1380" s="536"/>
      <c r="R1380" s="535">
        <v>0</v>
      </c>
    </row>
    <row r="1381" spans="1:18" ht="12.75">
      <c r="A1381" s="145">
        <v>104311</v>
      </c>
      <c r="B1381" s="102" t="s">
        <v>23052</v>
      </c>
      <c r="C1381" s="145" t="s">
        <v>1</v>
      </c>
      <c r="D1381" s="535">
        <v>0</v>
      </c>
      <c r="E1381" s="536"/>
      <c r="F1381" s="535">
        <v>0</v>
      </c>
      <c r="G1381" s="536"/>
      <c r="H1381" s="535">
        <v>0</v>
      </c>
      <c r="I1381" s="536"/>
      <c r="J1381" s="535">
        <v>0</v>
      </c>
      <c r="K1381" s="536"/>
      <c r="L1381" s="535">
        <v>0</v>
      </c>
      <c r="M1381" s="536"/>
      <c r="N1381" s="535">
        <v>0</v>
      </c>
      <c r="O1381" s="536"/>
      <c r="P1381" s="535">
        <v>0</v>
      </c>
      <c r="Q1381" s="536"/>
      <c r="R1381" s="535">
        <v>0</v>
      </c>
    </row>
    <row r="1382" spans="1:18" ht="12.75">
      <c r="A1382" s="145">
        <v>104301</v>
      </c>
      <c r="B1382" s="102" t="s">
        <v>23053</v>
      </c>
      <c r="C1382" s="145" t="s">
        <v>3</v>
      </c>
      <c r="D1382" s="535">
        <v>0</v>
      </c>
      <c r="E1382" s="536"/>
      <c r="F1382" s="535">
        <v>0</v>
      </c>
      <c r="G1382" s="536"/>
      <c r="H1382" s="535">
        <v>0</v>
      </c>
      <c r="I1382" s="536"/>
      <c r="J1382" s="535">
        <v>0</v>
      </c>
      <c r="K1382" s="536"/>
      <c r="L1382" s="535">
        <v>0</v>
      </c>
      <c r="M1382" s="536"/>
      <c r="N1382" s="535">
        <v>0</v>
      </c>
      <c r="O1382" s="536"/>
      <c r="P1382" s="535">
        <v>0</v>
      </c>
      <c r="Q1382" s="536"/>
      <c r="R1382" s="535">
        <v>0</v>
      </c>
    </row>
    <row r="1383" spans="1:18" ht="12.75">
      <c r="A1383" s="145">
        <v>104302</v>
      </c>
      <c r="B1383" s="102" t="s">
        <v>23054</v>
      </c>
      <c r="C1383" s="145" t="s">
        <v>3</v>
      </c>
      <c r="D1383" s="535">
        <v>0</v>
      </c>
      <c r="E1383" s="536"/>
      <c r="F1383" s="535">
        <v>0</v>
      </c>
      <c r="G1383" s="536"/>
      <c r="H1383" s="535">
        <v>0</v>
      </c>
      <c r="I1383" s="536"/>
      <c r="J1383" s="535">
        <v>0</v>
      </c>
      <c r="K1383" s="536"/>
      <c r="L1383" s="535">
        <v>0</v>
      </c>
      <c r="M1383" s="536"/>
      <c r="N1383" s="535">
        <v>0</v>
      </c>
      <c r="O1383" s="536"/>
      <c r="P1383" s="535">
        <v>0</v>
      </c>
      <c r="Q1383" s="536"/>
      <c r="R1383" s="535">
        <v>0</v>
      </c>
    </row>
    <row r="1384" spans="1:18" ht="12.75">
      <c r="A1384" s="145">
        <v>104303</v>
      </c>
      <c r="B1384" s="102" t="s">
        <v>23055</v>
      </c>
      <c r="C1384" s="145" t="s">
        <v>3</v>
      </c>
      <c r="D1384" s="535">
        <v>0</v>
      </c>
      <c r="E1384" s="536"/>
      <c r="F1384" s="535">
        <v>0</v>
      </c>
      <c r="G1384" s="536"/>
      <c r="H1384" s="535">
        <v>0</v>
      </c>
      <c r="I1384" s="536"/>
      <c r="J1384" s="535">
        <v>0</v>
      </c>
      <c r="K1384" s="536"/>
      <c r="L1384" s="535">
        <v>0</v>
      </c>
      <c r="M1384" s="536"/>
      <c r="N1384" s="535">
        <v>0</v>
      </c>
      <c r="O1384" s="536"/>
      <c r="P1384" s="535">
        <v>0</v>
      </c>
      <c r="Q1384" s="536"/>
      <c r="R1384" s="535">
        <v>0</v>
      </c>
    </row>
    <row r="1385" spans="1:18" ht="12.75">
      <c r="A1385" s="145">
        <v>104304</v>
      </c>
      <c r="B1385" s="102" t="s">
        <v>23056</v>
      </c>
      <c r="C1385" s="145" t="s">
        <v>3</v>
      </c>
      <c r="D1385" s="535">
        <v>0</v>
      </c>
      <c r="E1385" s="536"/>
      <c r="F1385" s="535">
        <v>0</v>
      </c>
      <c r="G1385" s="536"/>
      <c r="H1385" s="535">
        <v>0</v>
      </c>
      <c r="I1385" s="536"/>
      <c r="J1385" s="535">
        <v>0</v>
      </c>
      <c r="K1385" s="536"/>
      <c r="L1385" s="535">
        <v>0</v>
      </c>
      <c r="M1385" s="536"/>
      <c r="N1385" s="535">
        <v>0</v>
      </c>
      <c r="O1385" s="536"/>
      <c r="P1385" s="535">
        <v>0</v>
      </c>
      <c r="Q1385" s="536"/>
      <c r="R1385" s="535">
        <v>0</v>
      </c>
    </row>
    <row r="1386" spans="1:18" ht="12.75">
      <c r="A1386" s="145">
        <v>104293</v>
      </c>
      <c r="B1386" s="102" t="s">
        <v>23057</v>
      </c>
      <c r="C1386" s="145" t="s">
        <v>3</v>
      </c>
      <c r="D1386" s="535">
        <v>0</v>
      </c>
      <c r="E1386" s="536"/>
      <c r="F1386" s="535">
        <v>0</v>
      </c>
      <c r="G1386" s="536"/>
      <c r="H1386" s="535">
        <v>0</v>
      </c>
      <c r="I1386" s="536"/>
      <c r="J1386" s="535">
        <v>0</v>
      </c>
      <c r="K1386" s="536"/>
      <c r="L1386" s="535">
        <v>0</v>
      </c>
      <c r="M1386" s="536"/>
      <c r="N1386" s="535">
        <v>0</v>
      </c>
      <c r="O1386" s="536"/>
      <c r="P1386" s="535">
        <v>0</v>
      </c>
      <c r="Q1386" s="536"/>
      <c r="R1386" s="535">
        <v>0</v>
      </c>
    </row>
    <row r="1387" spans="1:18" ht="12.75">
      <c r="A1387" s="145">
        <v>104297</v>
      </c>
      <c r="B1387" s="102" t="s">
        <v>23058</v>
      </c>
      <c r="C1387" s="145" t="s">
        <v>3</v>
      </c>
      <c r="D1387" s="535">
        <v>0</v>
      </c>
      <c r="E1387" s="536"/>
      <c r="F1387" s="535">
        <v>0</v>
      </c>
      <c r="G1387" s="536"/>
      <c r="H1387" s="535">
        <v>0</v>
      </c>
      <c r="I1387" s="536"/>
      <c r="J1387" s="535">
        <v>0</v>
      </c>
      <c r="K1387" s="536"/>
      <c r="L1387" s="535">
        <v>0</v>
      </c>
      <c r="M1387" s="536"/>
      <c r="N1387" s="535">
        <v>0</v>
      </c>
      <c r="O1387" s="536"/>
      <c r="P1387" s="535">
        <v>0</v>
      </c>
      <c r="Q1387" s="536"/>
      <c r="R1387" s="535">
        <v>0</v>
      </c>
    </row>
    <row r="1388" spans="1:18" ht="12.75">
      <c r="A1388" s="145">
        <v>104295</v>
      </c>
      <c r="B1388" s="102" t="s">
        <v>23059</v>
      </c>
      <c r="C1388" s="145" t="s">
        <v>3</v>
      </c>
      <c r="D1388" s="535">
        <v>0</v>
      </c>
      <c r="E1388" s="536"/>
      <c r="F1388" s="535">
        <v>0</v>
      </c>
      <c r="G1388" s="536"/>
      <c r="H1388" s="535">
        <v>0</v>
      </c>
      <c r="I1388" s="536"/>
      <c r="J1388" s="535">
        <v>0</v>
      </c>
      <c r="K1388" s="536"/>
      <c r="L1388" s="535">
        <v>0</v>
      </c>
      <c r="M1388" s="536"/>
      <c r="N1388" s="535">
        <v>0</v>
      </c>
      <c r="O1388" s="536"/>
      <c r="P1388" s="535">
        <v>0</v>
      </c>
      <c r="Q1388" s="536"/>
      <c r="R1388" s="535">
        <v>0</v>
      </c>
    </row>
    <row r="1389" spans="1:18" ht="12.75">
      <c r="A1389" s="145">
        <v>104299</v>
      </c>
      <c r="B1389" s="102" t="s">
        <v>23060</v>
      </c>
      <c r="C1389" s="145" t="s">
        <v>3</v>
      </c>
      <c r="D1389" s="535">
        <v>0</v>
      </c>
      <c r="E1389" s="536"/>
      <c r="F1389" s="535">
        <v>0</v>
      </c>
      <c r="G1389" s="536"/>
      <c r="H1389" s="535">
        <v>0</v>
      </c>
      <c r="I1389" s="536"/>
      <c r="J1389" s="535">
        <v>0</v>
      </c>
      <c r="K1389" s="536"/>
      <c r="L1389" s="535">
        <v>0</v>
      </c>
      <c r="M1389" s="536"/>
      <c r="N1389" s="535">
        <v>0</v>
      </c>
      <c r="O1389" s="536"/>
      <c r="P1389" s="535">
        <v>0</v>
      </c>
      <c r="Q1389" s="536"/>
      <c r="R1389" s="535">
        <v>0</v>
      </c>
    </row>
    <row r="1390" spans="1:18" ht="12.75">
      <c r="A1390" s="145">
        <v>104294</v>
      </c>
      <c r="B1390" s="102" t="s">
        <v>23061</v>
      </c>
      <c r="C1390" s="145" t="s">
        <v>3</v>
      </c>
      <c r="D1390" s="535">
        <v>0</v>
      </c>
      <c r="E1390" s="536"/>
      <c r="F1390" s="535">
        <v>0</v>
      </c>
      <c r="G1390" s="536"/>
      <c r="H1390" s="535">
        <v>0</v>
      </c>
      <c r="I1390" s="536"/>
      <c r="J1390" s="535">
        <v>0</v>
      </c>
      <c r="K1390" s="536"/>
      <c r="L1390" s="535">
        <v>0</v>
      </c>
      <c r="M1390" s="536"/>
      <c r="N1390" s="535">
        <v>0</v>
      </c>
      <c r="O1390" s="536"/>
      <c r="P1390" s="535">
        <v>0</v>
      </c>
      <c r="Q1390" s="536"/>
      <c r="R1390" s="535">
        <v>0</v>
      </c>
    </row>
    <row r="1391" spans="1:18" ht="12.75">
      <c r="A1391" s="145">
        <v>104298</v>
      </c>
      <c r="B1391" s="102" t="s">
        <v>23062</v>
      </c>
      <c r="C1391" s="145" t="s">
        <v>3</v>
      </c>
      <c r="D1391" s="535">
        <v>0</v>
      </c>
      <c r="E1391" s="536"/>
      <c r="F1391" s="535">
        <v>0</v>
      </c>
      <c r="G1391" s="536"/>
      <c r="H1391" s="535">
        <v>0</v>
      </c>
      <c r="I1391" s="536"/>
      <c r="J1391" s="535">
        <v>0</v>
      </c>
      <c r="K1391" s="536"/>
      <c r="L1391" s="535">
        <v>0</v>
      </c>
      <c r="M1391" s="536"/>
      <c r="N1391" s="535">
        <v>0</v>
      </c>
      <c r="O1391" s="536"/>
      <c r="P1391" s="535">
        <v>0</v>
      </c>
      <c r="Q1391" s="536"/>
      <c r="R1391" s="535">
        <v>0</v>
      </c>
    </row>
    <row r="1392" spans="1:18" ht="12.75">
      <c r="A1392" s="145">
        <v>104296</v>
      </c>
      <c r="B1392" s="102" t="s">
        <v>23063</v>
      </c>
      <c r="C1392" s="145" t="s">
        <v>3</v>
      </c>
      <c r="D1392" s="535">
        <v>0</v>
      </c>
      <c r="E1392" s="536"/>
      <c r="F1392" s="535">
        <v>0</v>
      </c>
      <c r="G1392" s="536"/>
      <c r="H1392" s="535">
        <v>0</v>
      </c>
      <c r="I1392" s="536"/>
      <c r="J1392" s="535">
        <v>0</v>
      </c>
      <c r="K1392" s="536"/>
      <c r="L1392" s="535">
        <v>0</v>
      </c>
      <c r="M1392" s="536"/>
      <c r="N1392" s="535">
        <v>0</v>
      </c>
      <c r="O1392" s="536"/>
      <c r="P1392" s="535">
        <v>0</v>
      </c>
      <c r="Q1392" s="536"/>
      <c r="R1392" s="535">
        <v>0</v>
      </c>
    </row>
    <row r="1393" spans="1:18" ht="12.75">
      <c r="A1393" s="145">
        <v>104300</v>
      </c>
      <c r="B1393" s="102" t="s">
        <v>23064</v>
      </c>
      <c r="C1393" s="145" t="s">
        <v>3</v>
      </c>
      <c r="D1393" s="535">
        <v>0</v>
      </c>
      <c r="E1393" s="536"/>
      <c r="F1393" s="535">
        <v>0</v>
      </c>
      <c r="G1393" s="536"/>
      <c r="H1393" s="535">
        <v>0</v>
      </c>
      <c r="I1393" s="536"/>
      <c r="J1393" s="535">
        <v>0</v>
      </c>
      <c r="K1393" s="536"/>
      <c r="L1393" s="535">
        <v>0</v>
      </c>
      <c r="M1393" s="536"/>
      <c r="N1393" s="535">
        <v>0</v>
      </c>
      <c r="O1393" s="536"/>
      <c r="P1393" s="535">
        <v>0</v>
      </c>
      <c r="Q1393" s="536"/>
      <c r="R1393" s="535">
        <v>0</v>
      </c>
    </row>
    <row r="1394" spans="1:18" ht="12.75">
      <c r="A1394" s="145">
        <v>90944</v>
      </c>
      <c r="B1394" s="102" t="s">
        <v>23065</v>
      </c>
      <c r="C1394" s="145" t="s">
        <v>4</v>
      </c>
      <c r="D1394" s="535">
        <v>259.60000000000002</v>
      </c>
      <c r="E1394" s="536">
        <v>3.6200000000000003E-2</v>
      </c>
      <c r="F1394" s="535">
        <v>211.9</v>
      </c>
      <c r="G1394" s="536">
        <v>6.9599999999999995E-2</v>
      </c>
      <c r="H1394" s="535">
        <v>267.26</v>
      </c>
      <c r="I1394" s="536">
        <v>9.0399999999999994E-2</v>
      </c>
      <c r="J1394" s="535">
        <v>254.48</v>
      </c>
      <c r="K1394" s="536">
        <v>0</v>
      </c>
      <c r="L1394" s="535">
        <v>211.74</v>
      </c>
      <c r="M1394" s="536">
        <v>0</v>
      </c>
      <c r="N1394" s="535">
        <v>251.24</v>
      </c>
      <c r="O1394" s="536">
        <v>9.6199999999999994E-2</v>
      </c>
      <c r="P1394" s="535">
        <v>170.41</v>
      </c>
      <c r="Q1394" s="536">
        <v>0</v>
      </c>
      <c r="R1394" s="535">
        <v>180.56</v>
      </c>
    </row>
    <row r="1395" spans="1:18" ht="12.75">
      <c r="A1395" s="145">
        <v>90934</v>
      </c>
      <c r="B1395" s="102" t="s">
        <v>23066</v>
      </c>
      <c r="C1395" s="145" t="s">
        <v>4</v>
      </c>
      <c r="D1395" s="535">
        <v>240.12</v>
      </c>
      <c r="E1395" s="536">
        <v>3.9199999999999999E-2</v>
      </c>
      <c r="F1395" s="535">
        <v>196.34</v>
      </c>
      <c r="G1395" s="536">
        <v>7.51E-2</v>
      </c>
      <c r="H1395" s="535">
        <v>247.09</v>
      </c>
      <c r="I1395" s="536">
        <v>9.7799999999999998E-2</v>
      </c>
      <c r="J1395" s="535">
        <v>237.06</v>
      </c>
      <c r="K1395" s="536">
        <v>0</v>
      </c>
      <c r="L1395" s="535">
        <v>196.04</v>
      </c>
      <c r="M1395" s="536">
        <v>0</v>
      </c>
      <c r="N1395" s="535">
        <v>232.39</v>
      </c>
      <c r="O1395" s="536">
        <v>0.104</v>
      </c>
      <c r="P1395" s="535">
        <v>157.94</v>
      </c>
      <c r="Q1395" s="536">
        <v>0</v>
      </c>
      <c r="R1395" s="535">
        <v>167.18</v>
      </c>
    </row>
    <row r="1396" spans="1:18" ht="12.75">
      <c r="A1396" s="145">
        <v>90954</v>
      </c>
      <c r="B1396" s="102" t="s">
        <v>23067</v>
      </c>
      <c r="C1396" s="145" t="s">
        <v>4</v>
      </c>
      <c r="D1396" s="535">
        <v>295.29000000000002</v>
      </c>
      <c r="E1396" s="536">
        <v>3.1899999999999998E-2</v>
      </c>
      <c r="F1396" s="535">
        <v>240.44</v>
      </c>
      <c r="G1396" s="536">
        <v>6.13E-2</v>
      </c>
      <c r="H1396" s="535">
        <v>304.22000000000003</v>
      </c>
      <c r="I1396" s="536">
        <v>7.9399999999999998E-2</v>
      </c>
      <c r="J1396" s="535">
        <v>286.35000000000002</v>
      </c>
      <c r="K1396" s="536">
        <v>0</v>
      </c>
      <c r="L1396" s="535">
        <v>240.49</v>
      </c>
      <c r="M1396" s="536">
        <v>0</v>
      </c>
      <c r="N1396" s="535">
        <v>285.77</v>
      </c>
      <c r="O1396" s="536">
        <v>8.4500000000000006E-2</v>
      </c>
      <c r="P1396" s="535">
        <v>193.24</v>
      </c>
      <c r="Q1396" s="536">
        <v>0</v>
      </c>
      <c r="R1396" s="535">
        <v>205.06</v>
      </c>
    </row>
    <row r="1397" spans="1:18" ht="12.75">
      <c r="A1397" s="145">
        <v>90933</v>
      </c>
      <c r="B1397" s="102" t="s">
        <v>23068</v>
      </c>
      <c r="C1397" s="145" t="s">
        <v>4</v>
      </c>
      <c r="D1397" s="535">
        <v>223.85</v>
      </c>
      <c r="E1397" s="536">
        <v>4.3400000000000001E-2</v>
      </c>
      <c r="F1397" s="535">
        <v>181.67</v>
      </c>
      <c r="G1397" s="536">
        <v>8.1199999999999994E-2</v>
      </c>
      <c r="H1397" s="535">
        <v>231.38</v>
      </c>
      <c r="I1397" s="536">
        <v>0.10580000000000001</v>
      </c>
      <c r="J1397" s="535">
        <v>223.9</v>
      </c>
      <c r="K1397" s="536">
        <v>0</v>
      </c>
      <c r="L1397" s="535">
        <v>184.61</v>
      </c>
      <c r="M1397" s="536">
        <v>0</v>
      </c>
      <c r="N1397" s="535">
        <v>218.22</v>
      </c>
      <c r="O1397" s="536">
        <v>0.11070000000000001</v>
      </c>
      <c r="P1397" s="535">
        <v>143.12</v>
      </c>
      <c r="Q1397" s="536">
        <v>0</v>
      </c>
      <c r="R1397" s="535">
        <v>152.34</v>
      </c>
    </row>
    <row r="1398" spans="1:18" ht="12.75">
      <c r="A1398" s="145">
        <v>90943</v>
      </c>
      <c r="B1398" s="102" t="s">
        <v>23069</v>
      </c>
      <c r="C1398" s="145" t="s">
        <v>4</v>
      </c>
      <c r="D1398" s="535">
        <v>241.88</v>
      </c>
      <c r="E1398" s="536">
        <v>4.0300000000000002E-2</v>
      </c>
      <c r="F1398" s="535">
        <v>195.93</v>
      </c>
      <c r="G1398" s="536">
        <v>7.5300000000000006E-2</v>
      </c>
      <c r="H1398" s="535">
        <v>250.16</v>
      </c>
      <c r="I1398" s="536">
        <v>9.7900000000000001E-2</v>
      </c>
      <c r="J1398" s="535">
        <v>240.14</v>
      </c>
      <c r="K1398" s="536">
        <v>0</v>
      </c>
      <c r="L1398" s="535">
        <v>199.29</v>
      </c>
      <c r="M1398" s="536">
        <v>0</v>
      </c>
      <c r="N1398" s="535">
        <v>235.81</v>
      </c>
      <c r="O1398" s="536">
        <v>0.10249999999999999</v>
      </c>
      <c r="P1398" s="535">
        <v>154.26</v>
      </c>
      <c r="Q1398" s="536">
        <v>0</v>
      </c>
      <c r="R1398" s="535">
        <v>164.39</v>
      </c>
    </row>
    <row r="1399" spans="1:18" ht="12.75">
      <c r="A1399" s="145">
        <v>90953</v>
      </c>
      <c r="B1399" s="102" t="s">
        <v>23070</v>
      </c>
      <c r="C1399" s="145" t="s">
        <v>4</v>
      </c>
      <c r="D1399" s="535">
        <v>274.92</v>
      </c>
      <c r="E1399" s="536">
        <v>3.56E-2</v>
      </c>
      <c r="F1399" s="535">
        <v>222.08</v>
      </c>
      <c r="G1399" s="536">
        <v>6.6400000000000001E-2</v>
      </c>
      <c r="H1399" s="535">
        <v>284.56</v>
      </c>
      <c r="I1399" s="536">
        <v>8.6300000000000002E-2</v>
      </c>
      <c r="J1399" s="535">
        <v>269.87</v>
      </c>
      <c r="K1399" s="536">
        <v>0</v>
      </c>
      <c r="L1399" s="535">
        <v>226.17</v>
      </c>
      <c r="M1399" s="536">
        <v>0</v>
      </c>
      <c r="N1399" s="535">
        <v>268.02999999999997</v>
      </c>
      <c r="O1399" s="536">
        <v>9.01E-2</v>
      </c>
      <c r="P1399" s="535">
        <v>174.68</v>
      </c>
      <c r="Q1399" s="536">
        <v>0</v>
      </c>
      <c r="R1399" s="535">
        <v>186.46</v>
      </c>
    </row>
    <row r="1400" spans="1:18" ht="12.75">
      <c r="A1400" s="145">
        <v>90932</v>
      </c>
      <c r="B1400" s="102" t="s">
        <v>23071</v>
      </c>
      <c r="C1400" s="145" t="s">
        <v>4</v>
      </c>
      <c r="D1400" s="535">
        <v>111.08</v>
      </c>
      <c r="E1400" s="536">
        <v>8.4699999999999998E-2</v>
      </c>
      <c r="F1400" s="535">
        <v>87.58</v>
      </c>
      <c r="G1400" s="536">
        <v>0.16839999999999999</v>
      </c>
      <c r="H1400" s="535">
        <v>98.54</v>
      </c>
      <c r="I1400" s="536">
        <v>0.2452</v>
      </c>
      <c r="J1400" s="535">
        <v>117.39</v>
      </c>
      <c r="K1400" s="536">
        <v>0</v>
      </c>
      <c r="L1400" s="535">
        <v>97.79</v>
      </c>
      <c r="M1400" s="536">
        <v>0</v>
      </c>
      <c r="N1400" s="535">
        <v>92.13</v>
      </c>
      <c r="O1400" s="536">
        <v>0.26219999999999999</v>
      </c>
      <c r="P1400" s="535">
        <v>92.58</v>
      </c>
      <c r="Q1400" s="536">
        <v>0</v>
      </c>
      <c r="R1400" s="535">
        <v>84.59</v>
      </c>
    </row>
    <row r="1401" spans="1:18" ht="12.75">
      <c r="A1401" s="145">
        <v>90942</v>
      </c>
      <c r="B1401" s="102" t="s">
        <v>23072</v>
      </c>
      <c r="C1401" s="145" t="s">
        <v>4</v>
      </c>
      <c r="D1401" s="535">
        <v>119.09</v>
      </c>
      <c r="E1401" s="536">
        <v>7.9000000000000001E-2</v>
      </c>
      <c r="F1401" s="535">
        <v>93.47</v>
      </c>
      <c r="G1401" s="536">
        <v>0.1578</v>
      </c>
      <c r="H1401" s="535">
        <v>105.5</v>
      </c>
      <c r="I1401" s="536">
        <v>0.22900000000000001</v>
      </c>
      <c r="J1401" s="535">
        <v>124.15</v>
      </c>
      <c r="K1401" s="536">
        <v>0</v>
      </c>
      <c r="L1401" s="535">
        <v>104.75</v>
      </c>
      <c r="M1401" s="536">
        <v>0</v>
      </c>
      <c r="N1401" s="535">
        <v>98.51</v>
      </c>
      <c r="O1401" s="536">
        <v>0.24529999999999999</v>
      </c>
      <c r="P1401" s="535">
        <v>99.23</v>
      </c>
      <c r="Q1401" s="536">
        <v>0</v>
      </c>
      <c r="R1401" s="535">
        <v>90.62</v>
      </c>
    </row>
    <row r="1402" spans="1:18" ht="12.75">
      <c r="A1402" s="145">
        <v>90952</v>
      </c>
      <c r="B1402" s="102" t="s">
        <v>23073</v>
      </c>
      <c r="C1402" s="145" t="s">
        <v>4</v>
      </c>
      <c r="D1402" s="535">
        <v>133.72999999999999</v>
      </c>
      <c r="E1402" s="536">
        <v>7.0400000000000004E-2</v>
      </c>
      <c r="F1402" s="535">
        <v>104.26</v>
      </c>
      <c r="G1402" s="536">
        <v>0.14149999999999999</v>
      </c>
      <c r="H1402" s="535">
        <v>118.23</v>
      </c>
      <c r="I1402" s="536">
        <v>0.20430000000000001</v>
      </c>
      <c r="J1402" s="535">
        <v>136.51</v>
      </c>
      <c r="K1402" s="536">
        <v>0</v>
      </c>
      <c r="L1402" s="535">
        <v>117.48</v>
      </c>
      <c r="M1402" s="536">
        <v>0</v>
      </c>
      <c r="N1402" s="535">
        <v>110.16</v>
      </c>
      <c r="O1402" s="536">
        <v>0.21929999999999999</v>
      </c>
      <c r="P1402" s="535">
        <v>111.4</v>
      </c>
      <c r="Q1402" s="536">
        <v>0</v>
      </c>
      <c r="R1402" s="535">
        <v>101.65</v>
      </c>
    </row>
    <row r="1403" spans="1:18" ht="12.75">
      <c r="A1403" s="145">
        <v>90930</v>
      </c>
      <c r="B1403" s="102" t="s">
        <v>23074</v>
      </c>
      <c r="C1403" s="145" t="s">
        <v>4</v>
      </c>
      <c r="D1403" s="535">
        <v>102.54</v>
      </c>
      <c r="E1403" s="536">
        <v>9.2999999999999999E-2</v>
      </c>
      <c r="F1403" s="535">
        <v>79.180000000000007</v>
      </c>
      <c r="G1403" s="536">
        <v>0.18629999999999999</v>
      </c>
      <c r="H1403" s="535">
        <v>91.27</v>
      </c>
      <c r="I1403" s="536">
        <v>0.2661</v>
      </c>
      <c r="J1403" s="535">
        <v>110.78</v>
      </c>
      <c r="K1403" s="536">
        <v>0</v>
      </c>
      <c r="L1403" s="535">
        <v>94.17</v>
      </c>
      <c r="M1403" s="536">
        <v>0</v>
      </c>
      <c r="N1403" s="535">
        <v>85.59</v>
      </c>
      <c r="O1403" s="536">
        <v>0.2823</v>
      </c>
      <c r="P1403" s="535">
        <v>84.41</v>
      </c>
      <c r="Q1403" s="536">
        <v>0</v>
      </c>
      <c r="R1403" s="535">
        <v>77.040000000000006</v>
      </c>
    </row>
    <row r="1404" spans="1:18" ht="12.75">
      <c r="A1404" s="145">
        <v>90940</v>
      </c>
      <c r="B1404" s="102" t="s">
        <v>23075</v>
      </c>
      <c r="C1404" s="145" t="s">
        <v>4</v>
      </c>
      <c r="D1404" s="535">
        <v>109.78</v>
      </c>
      <c r="E1404" s="536">
        <v>8.7099999999999997E-2</v>
      </c>
      <c r="F1404" s="535">
        <v>84.32</v>
      </c>
      <c r="G1404" s="536">
        <v>0.1749</v>
      </c>
      <c r="H1404" s="535">
        <v>97.58</v>
      </c>
      <c r="I1404" s="536">
        <v>0.24909999999999999</v>
      </c>
      <c r="J1404" s="535">
        <v>116.96</v>
      </c>
      <c r="K1404" s="536">
        <v>0</v>
      </c>
      <c r="L1404" s="535">
        <v>100.8</v>
      </c>
      <c r="M1404" s="536">
        <v>0</v>
      </c>
      <c r="N1404" s="535">
        <v>91.39</v>
      </c>
      <c r="O1404" s="536">
        <v>0.26440000000000002</v>
      </c>
      <c r="P1404" s="535">
        <v>90.33</v>
      </c>
      <c r="Q1404" s="536">
        <v>0</v>
      </c>
      <c r="R1404" s="535">
        <v>82.4</v>
      </c>
    </row>
    <row r="1405" spans="1:18" ht="12.75">
      <c r="A1405" s="145">
        <v>90950</v>
      </c>
      <c r="B1405" s="102" t="s">
        <v>23076</v>
      </c>
      <c r="C1405" s="145" t="s">
        <v>4</v>
      </c>
      <c r="D1405" s="535">
        <v>123.03</v>
      </c>
      <c r="E1405" s="536">
        <v>7.7899999999999997E-2</v>
      </c>
      <c r="F1405" s="535">
        <v>93.75</v>
      </c>
      <c r="G1405" s="536">
        <v>0.1573</v>
      </c>
      <c r="H1405" s="535">
        <v>109.12</v>
      </c>
      <c r="I1405" s="536">
        <v>0.223</v>
      </c>
      <c r="J1405" s="535">
        <v>128.24</v>
      </c>
      <c r="K1405" s="536">
        <v>0</v>
      </c>
      <c r="L1405" s="535">
        <v>112.94</v>
      </c>
      <c r="M1405" s="536">
        <v>0</v>
      </c>
      <c r="N1405" s="535">
        <v>101.98</v>
      </c>
      <c r="O1405" s="536">
        <v>0.2369</v>
      </c>
      <c r="P1405" s="535">
        <v>101.17</v>
      </c>
      <c r="Q1405" s="536">
        <v>0</v>
      </c>
      <c r="R1405" s="535">
        <v>92.19</v>
      </c>
    </row>
    <row r="1406" spans="1:18" ht="12.75">
      <c r="A1406" s="145">
        <v>88476</v>
      </c>
      <c r="B1406" s="102" t="s">
        <v>23077</v>
      </c>
      <c r="C1406" s="145" t="s">
        <v>4</v>
      </c>
      <c r="D1406" s="535">
        <v>64.41</v>
      </c>
      <c r="E1406" s="536">
        <v>0</v>
      </c>
      <c r="F1406" s="535">
        <v>24.01</v>
      </c>
      <c r="G1406" s="536">
        <v>0</v>
      </c>
      <c r="H1406" s="535">
        <v>34.25</v>
      </c>
      <c r="I1406" s="536">
        <v>9.11E-2</v>
      </c>
      <c r="J1406" s="535">
        <v>33.82</v>
      </c>
      <c r="K1406" s="536">
        <v>0</v>
      </c>
      <c r="L1406" s="535">
        <v>25.4</v>
      </c>
      <c r="M1406" s="536">
        <v>0</v>
      </c>
      <c r="N1406" s="535">
        <v>21.75</v>
      </c>
      <c r="O1406" s="536">
        <v>0.1434</v>
      </c>
      <c r="P1406" s="535">
        <v>23.67</v>
      </c>
      <c r="Q1406" s="536">
        <v>0</v>
      </c>
      <c r="R1406" s="535">
        <v>24.58</v>
      </c>
    </row>
    <row r="1407" spans="1:18" ht="12.75">
      <c r="A1407" s="145">
        <v>88477</v>
      </c>
      <c r="B1407" s="102" t="s">
        <v>23078</v>
      </c>
      <c r="C1407" s="145" t="s">
        <v>4</v>
      </c>
      <c r="D1407" s="535">
        <v>88.68</v>
      </c>
      <c r="E1407" s="536">
        <v>0</v>
      </c>
      <c r="F1407" s="535">
        <v>32.840000000000003</v>
      </c>
      <c r="G1407" s="536">
        <v>0</v>
      </c>
      <c r="H1407" s="535">
        <v>47.51</v>
      </c>
      <c r="I1407" s="536">
        <v>6.5699999999999995E-2</v>
      </c>
      <c r="J1407" s="535">
        <v>46.28</v>
      </c>
      <c r="K1407" s="536">
        <v>0</v>
      </c>
      <c r="L1407" s="535">
        <v>35.090000000000003</v>
      </c>
      <c r="M1407" s="536">
        <v>0</v>
      </c>
      <c r="N1407" s="535">
        <v>30.09</v>
      </c>
      <c r="O1407" s="536">
        <v>0.1037</v>
      </c>
      <c r="P1407" s="535">
        <v>32.770000000000003</v>
      </c>
      <c r="Q1407" s="536">
        <v>0</v>
      </c>
      <c r="R1407" s="535">
        <v>34.43</v>
      </c>
    </row>
    <row r="1408" spans="1:18" ht="12.75">
      <c r="A1408" s="145">
        <v>88478</v>
      </c>
      <c r="B1408" s="102" t="s">
        <v>23079</v>
      </c>
      <c r="C1408" s="145" t="s">
        <v>4</v>
      </c>
      <c r="D1408" s="535">
        <v>108.85</v>
      </c>
      <c r="E1408" s="536">
        <v>0</v>
      </c>
      <c r="F1408" s="535">
        <v>40.15</v>
      </c>
      <c r="G1408" s="536">
        <v>0</v>
      </c>
      <c r="H1408" s="535">
        <v>58.49</v>
      </c>
      <c r="I1408" s="536">
        <v>5.33E-2</v>
      </c>
      <c r="J1408" s="535">
        <v>56.59</v>
      </c>
      <c r="K1408" s="536">
        <v>0</v>
      </c>
      <c r="L1408" s="535">
        <v>43.11</v>
      </c>
      <c r="M1408" s="536">
        <v>0</v>
      </c>
      <c r="N1408" s="535">
        <v>37</v>
      </c>
      <c r="O1408" s="536">
        <v>8.43E-2</v>
      </c>
      <c r="P1408" s="535">
        <v>40.31</v>
      </c>
      <c r="Q1408" s="536">
        <v>0</v>
      </c>
      <c r="R1408" s="535">
        <v>42.57</v>
      </c>
    </row>
    <row r="1409" spans="1:18" ht="12.75">
      <c r="A1409" s="145">
        <v>88470</v>
      </c>
      <c r="B1409" s="102" t="s">
        <v>23080</v>
      </c>
      <c r="C1409" s="145" t="s">
        <v>4</v>
      </c>
      <c r="D1409" s="535">
        <v>83.18</v>
      </c>
      <c r="E1409" s="536">
        <v>0</v>
      </c>
      <c r="F1409" s="535">
        <v>28.42</v>
      </c>
      <c r="G1409" s="536">
        <v>0</v>
      </c>
      <c r="H1409" s="535">
        <v>43.64</v>
      </c>
      <c r="I1409" s="536">
        <v>0</v>
      </c>
      <c r="J1409" s="535">
        <v>41.47</v>
      </c>
      <c r="K1409" s="536">
        <v>0</v>
      </c>
      <c r="L1409" s="535">
        <v>30.77</v>
      </c>
      <c r="M1409" s="536">
        <v>0</v>
      </c>
      <c r="N1409" s="535">
        <v>26.26</v>
      </c>
      <c r="O1409" s="536">
        <v>0</v>
      </c>
      <c r="P1409" s="535">
        <v>28.73</v>
      </c>
      <c r="Q1409" s="536">
        <v>0</v>
      </c>
      <c r="R1409" s="535">
        <v>31.36</v>
      </c>
    </row>
    <row r="1410" spans="1:18" ht="12.75">
      <c r="A1410" s="145">
        <v>88471</v>
      </c>
      <c r="B1410" s="102" t="s">
        <v>23081</v>
      </c>
      <c r="C1410" s="145" t="s">
        <v>4</v>
      </c>
      <c r="D1410" s="535">
        <v>103.08</v>
      </c>
      <c r="E1410" s="536">
        <v>0</v>
      </c>
      <c r="F1410" s="535">
        <v>35.5</v>
      </c>
      <c r="G1410" s="536">
        <v>0</v>
      </c>
      <c r="H1410" s="535">
        <v>54.35</v>
      </c>
      <c r="I1410" s="536">
        <v>0</v>
      </c>
      <c r="J1410" s="535">
        <v>51.58</v>
      </c>
      <c r="K1410" s="536">
        <v>0</v>
      </c>
      <c r="L1410" s="535">
        <v>38.51</v>
      </c>
      <c r="M1410" s="536">
        <v>0</v>
      </c>
      <c r="N1410" s="535">
        <v>32.909999999999997</v>
      </c>
      <c r="O1410" s="536">
        <v>0</v>
      </c>
      <c r="P1410" s="535">
        <v>35.979999999999997</v>
      </c>
      <c r="Q1410" s="536">
        <v>0</v>
      </c>
      <c r="R1410" s="535">
        <v>39.229999999999997</v>
      </c>
    </row>
    <row r="1411" spans="1:18" ht="12.75">
      <c r="A1411" s="145">
        <v>88472</v>
      </c>
      <c r="B1411" s="102" t="s">
        <v>23082</v>
      </c>
      <c r="C1411" s="145" t="s">
        <v>4</v>
      </c>
      <c r="D1411" s="535">
        <v>118.96</v>
      </c>
      <c r="E1411" s="536">
        <v>0</v>
      </c>
      <c r="F1411" s="535">
        <v>41.15</v>
      </c>
      <c r="G1411" s="536">
        <v>0</v>
      </c>
      <c r="H1411" s="535">
        <v>62.89</v>
      </c>
      <c r="I1411" s="536">
        <v>0</v>
      </c>
      <c r="J1411" s="535">
        <v>59.61</v>
      </c>
      <c r="K1411" s="536">
        <v>0</v>
      </c>
      <c r="L1411" s="535">
        <v>44.66</v>
      </c>
      <c r="M1411" s="536">
        <v>0</v>
      </c>
      <c r="N1411" s="535">
        <v>38.200000000000003</v>
      </c>
      <c r="O1411" s="536">
        <v>0</v>
      </c>
      <c r="P1411" s="535">
        <v>41.75</v>
      </c>
      <c r="Q1411" s="536">
        <v>0</v>
      </c>
      <c r="R1411" s="535">
        <v>45.49</v>
      </c>
    </row>
    <row r="1412" spans="1:18" ht="12.75">
      <c r="A1412" s="145">
        <v>87759</v>
      </c>
      <c r="B1412" s="102" t="s">
        <v>23083</v>
      </c>
      <c r="C1412" s="145" t="s">
        <v>4</v>
      </c>
      <c r="D1412" s="535">
        <v>165.17</v>
      </c>
      <c r="E1412" s="536">
        <v>0</v>
      </c>
      <c r="F1412" s="535">
        <v>132.37</v>
      </c>
      <c r="G1412" s="536">
        <v>0</v>
      </c>
      <c r="H1412" s="535">
        <v>170.81</v>
      </c>
      <c r="I1412" s="536">
        <v>0</v>
      </c>
      <c r="J1412" s="535">
        <v>146.88999999999999</v>
      </c>
      <c r="K1412" s="536">
        <v>0</v>
      </c>
      <c r="L1412" s="535">
        <v>135.15</v>
      </c>
      <c r="M1412" s="536">
        <v>0</v>
      </c>
      <c r="N1412" s="535">
        <v>159.52000000000001</v>
      </c>
      <c r="O1412" s="536">
        <v>0</v>
      </c>
      <c r="P1412" s="535">
        <v>109.16</v>
      </c>
      <c r="Q1412" s="536">
        <v>0</v>
      </c>
      <c r="R1412" s="535">
        <v>116.48</v>
      </c>
    </row>
    <row r="1413" spans="1:18" ht="12.75">
      <c r="A1413" s="145">
        <v>87769</v>
      </c>
      <c r="B1413" s="102" t="s">
        <v>23084</v>
      </c>
      <c r="C1413" s="145" t="s">
        <v>4</v>
      </c>
      <c r="D1413" s="535">
        <v>198.21</v>
      </c>
      <c r="E1413" s="536">
        <v>0</v>
      </c>
      <c r="F1413" s="535">
        <v>158.65</v>
      </c>
      <c r="G1413" s="536">
        <v>0</v>
      </c>
      <c r="H1413" s="535">
        <v>205.06</v>
      </c>
      <c r="I1413" s="536">
        <v>0</v>
      </c>
      <c r="J1413" s="535">
        <v>176.61</v>
      </c>
      <c r="K1413" s="536">
        <v>0</v>
      </c>
      <c r="L1413" s="535">
        <v>161.15</v>
      </c>
      <c r="M1413" s="536">
        <v>0</v>
      </c>
      <c r="N1413" s="535">
        <v>191.5</v>
      </c>
      <c r="O1413" s="536">
        <v>0</v>
      </c>
      <c r="P1413" s="535">
        <v>129.28</v>
      </c>
      <c r="Q1413" s="536">
        <v>0</v>
      </c>
      <c r="R1413" s="535">
        <v>138.22</v>
      </c>
    </row>
    <row r="1414" spans="1:18" ht="12.75">
      <c r="A1414" s="145">
        <v>87739</v>
      </c>
      <c r="B1414" s="102" t="s">
        <v>23085</v>
      </c>
      <c r="C1414" s="145" t="s">
        <v>4</v>
      </c>
      <c r="D1414" s="535">
        <v>128.38999999999999</v>
      </c>
      <c r="E1414" s="536">
        <v>0</v>
      </c>
      <c r="F1414" s="535">
        <v>103.06</v>
      </c>
      <c r="G1414" s="536">
        <v>0</v>
      </c>
      <c r="H1414" s="535">
        <v>130.9</v>
      </c>
      <c r="I1414" s="536">
        <v>2.3800000000000002E-2</v>
      </c>
      <c r="J1414" s="535">
        <v>113.84</v>
      </c>
      <c r="K1414" s="536">
        <v>0</v>
      </c>
      <c r="L1414" s="535">
        <v>105.73</v>
      </c>
      <c r="M1414" s="536">
        <v>0</v>
      </c>
      <c r="N1414" s="535">
        <v>122.44</v>
      </c>
      <c r="O1414" s="536">
        <v>2.5499999999999998E-2</v>
      </c>
      <c r="P1414" s="535">
        <v>86.67</v>
      </c>
      <c r="Q1414" s="536">
        <v>0</v>
      </c>
      <c r="R1414" s="535">
        <v>91.01</v>
      </c>
    </row>
    <row r="1415" spans="1:18" ht="12.75">
      <c r="A1415" s="145">
        <v>87749</v>
      </c>
      <c r="B1415" s="102" t="s">
        <v>23086</v>
      </c>
      <c r="C1415" s="145" t="s">
        <v>4</v>
      </c>
      <c r="D1415" s="535">
        <v>168.71</v>
      </c>
      <c r="E1415" s="536">
        <v>0</v>
      </c>
      <c r="F1415" s="535">
        <v>135.12</v>
      </c>
      <c r="G1415" s="536">
        <v>0</v>
      </c>
      <c r="H1415" s="535">
        <v>172.66</v>
      </c>
      <c r="I1415" s="536">
        <v>1.8100000000000002E-2</v>
      </c>
      <c r="J1415" s="535">
        <v>150.08000000000001</v>
      </c>
      <c r="K1415" s="536">
        <v>0</v>
      </c>
      <c r="L1415" s="535">
        <v>137.43</v>
      </c>
      <c r="M1415" s="536">
        <v>0</v>
      </c>
      <c r="N1415" s="535">
        <v>161.44999999999999</v>
      </c>
      <c r="O1415" s="536">
        <v>1.9300000000000001E-2</v>
      </c>
      <c r="P1415" s="535">
        <v>111.18</v>
      </c>
      <c r="Q1415" s="536">
        <v>0</v>
      </c>
      <c r="R1415" s="535">
        <v>117.52</v>
      </c>
    </row>
    <row r="1416" spans="1:18" ht="12.75">
      <c r="A1416" s="145">
        <v>87624</v>
      </c>
      <c r="B1416" s="102" t="s">
        <v>23087</v>
      </c>
      <c r="C1416" s="145" t="s">
        <v>4</v>
      </c>
      <c r="D1416" s="535">
        <v>114.54</v>
      </c>
      <c r="E1416" s="536">
        <v>0</v>
      </c>
      <c r="F1416" s="535">
        <v>91.31</v>
      </c>
      <c r="G1416" s="536">
        <v>0</v>
      </c>
      <c r="H1416" s="535">
        <v>116.64</v>
      </c>
      <c r="I1416" s="536">
        <v>2.6700000000000002E-2</v>
      </c>
      <c r="J1416" s="535">
        <v>102.44</v>
      </c>
      <c r="K1416" s="536">
        <v>0</v>
      </c>
      <c r="L1416" s="535">
        <v>91.32</v>
      </c>
      <c r="M1416" s="536">
        <v>0</v>
      </c>
      <c r="N1416" s="535">
        <v>109.09</v>
      </c>
      <c r="O1416" s="536">
        <v>2.86E-2</v>
      </c>
      <c r="P1416" s="535">
        <v>72.430000000000007</v>
      </c>
      <c r="Q1416" s="536">
        <v>0</v>
      </c>
      <c r="R1416" s="535">
        <v>76.62</v>
      </c>
    </row>
    <row r="1417" spans="1:18" ht="12.75">
      <c r="A1417" s="145">
        <v>87634</v>
      </c>
      <c r="B1417" s="102" t="s">
        <v>23088</v>
      </c>
      <c r="C1417" s="145" t="s">
        <v>4</v>
      </c>
      <c r="D1417" s="535">
        <v>154.84</v>
      </c>
      <c r="E1417" s="536">
        <v>0</v>
      </c>
      <c r="F1417" s="535">
        <v>123.36</v>
      </c>
      <c r="G1417" s="536">
        <v>0</v>
      </c>
      <c r="H1417" s="535">
        <v>158.4</v>
      </c>
      <c r="I1417" s="536">
        <v>1.9699999999999999E-2</v>
      </c>
      <c r="J1417" s="535">
        <v>138.69</v>
      </c>
      <c r="K1417" s="536">
        <v>0</v>
      </c>
      <c r="L1417" s="535">
        <v>123.01</v>
      </c>
      <c r="M1417" s="536">
        <v>0</v>
      </c>
      <c r="N1417" s="535">
        <v>148.09</v>
      </c>
      <c r="O1417" s="536">
        <v>2.1100000000000001E-2</v>
      </c>
      <c r="P1417" s="535">
        <v>96.93</v>
      </c>
      <c r="Q1417" s="536">
        <v>0</v>
      </c>
      <c r="R1417" s="535">
        <v>103.11</v>
      </c>
    </row>
    <row r="1418" spans="1:18" ht="12.75">
      <c r="A1418" s="145">
        <v>87644</v>
      </c>
      <c r="B1418" s="102" t="s">
        <v>23089</v>
      </c>
      <c r="C1418" s="145" t="s">
        <v>4</v>
      </c>
      <c r="D1418" s="535">
        <v>187.84</v>
      </c>
      <c r="E1418" s="536">
        <v>0</v>
      </c>
      <c r="F1418" s="535">
        <v>149.6</v>
      </c>
      <c r="G1418" s="536">
        <v>0</v>
      </c>
      <c r="H1418" s="535">
        <v>192.6</v>
      </c>
      <c r="I1418" s="536">
        <v>1.6199999999999999E-2</v>
      </c>
      <c r="J1418" s="535">
        <v>168.35</v>
      </c>
      <c r="K1418" s="536">
        <v>0</v>
      </c>
      <c r="L1418" s="535">
        <v>148.96</v>
      </c>
      <c r="M1418" s="536">
        <v>0</v>
      </c>
      <c r="N1418" s="535">
        <v>180.02</v>
      </c>
      <c r="O1418" s="536">
        <v>1.7299999999999999E-2</v>
      </c>
      <c r="P1418" s="535">
        <v>117</v>
      </c>
      <c r="Q1418" s="536">
        <v>0</v>
      </c>
      <c r="R1418" s="535">
        <v>124.79</v>
      </c>
    </row>
    <row r="1419" spans="1:18" ht="12.75">
      <c r="A1419" s="145">
        <v>87684</v>
      </c>
      <c r="B1419" s="102" t="s">
        <v>23090</v>
      </c>
      <c r="C1419" s="145" t="s">
        <v>4</v>
      </c>
      <c r="D1419" s="535">
        <v>181.39</v>
      </c>
      <c r="E1419" s="536">
        <v>0</v>
      </c>
      <c r="F1419" s="535">
        <v>144.53</v>
      </c>
      <c r="G1419" s="536">
        <v>0</v>
      </c>
      <c r="H1419" s="535">
        <v>187.94</v>
      </c>
      <c r="I1419" s="536">
        <v>0</v>
      </c>
      <c r="J1419" s="535">
        <v>162.76</v>
      </c>
      <c r="K1419" s="536">
        <v>0</v>
      </c>
      <c r="L1419" s="535">
        <v>143.88</v>
      </c>
      <c r="M1419" s="536">
        <v>0</v>
      </c>
      <c r="N1419" s="535">
        <v>175.53</v>
      </c>
      <c r="O1419" s="536">
        <v>0</v>
      </c>
      <c r="P1419" s="535">
        <v>112.32</v>
      </c>
      <c r="Q1419" s="536">
        <v>0</v>
      </c>
      <c r="R1419" s="535">
        <v>121.09</v>
      </c>
    </row>
    <row r="1420" spans="1:18" ht="12.75">
      <c r="A1420" s="145">
        <v>87694</v>
      </c>
      <c r="B1420" s="102" t="s">
        <v>23091</v>
      </c>
      <c r="C1420" s="145" t="s">
        <v>4</v>
      </c>
      <c r="D1420" s="535">
        <v>207.76</v>
      </c>
      <c r="E1420" s="536">
        <v>0</v>
      </c>
      <c r="F1420" s="535">
        <v>165.56</v>
      </c>
      <c r="G1420" s="536">
        <v>0</v>
      </c>
      <c r="H1420" s="535">
        <v>215.28</v>
      </c>
      <c r="I1420" s="536">
        <v>0</v>
      </c>
      <c r="J1420" s="535">
        <v>186.41</v>
      </c>
      <c r="K1420" s="536">
        <v>0</v>
      </c>
      <c r="L1420" s="535">
        <v>164.82</v>
      </c>
      <c r="M1420" s="536">
        <v>0</v>
      </c>
      <c r="N1420" s="535">
        <v>201.06</v>
      </c>
      <c r="O1420" s="536">
        <v>0</v>
      </c>
      <c r="P1420" s="535">
        <v>128.66999999999999</v>
      </c>
      <c r="Q1420" s="536">
        <v>0</v>
      </c>
      <c r="R1420" s="535">
        <v>138.71</v>
      </c>
    </row>
    <row r="1421" spans="1:18" ht="12.75">
      <c r="A1421" s="145">
        <v>87704</v>
      </c>
      <c r="B1421" s="102" t="s">
        <v>23092</v>
      </c>
      <c r="C1421" s="145" t="s">
        <v>4</v>
      </c>
      <c r="D1421" s="535">
        <v>225.75</v>
      </c>
      <c r="E1421" s="536">
        <v>0</v>
      </c>
      <c r="F1421" s="535">
        <v>179.87</v>
      </c>
      <c r="G1421" s="536">
        <v>0</v>
      </c>
      <c r="H1421" s="535">
        <v>233.91</v>
      </c>
      <c r="I1421" s="536">
        <v>0</v>
      </c>
      <c r="J1421" s="535">
        <v>202.6</v>
      </c>
      <c r="K1421" s="536">
        <v>0</v>
      </c>
      <c r="L1421" s="535">
        <v>178.97</v>
      </c>
      <c r="M1421" s="536">
        <v>0</v>
      </c>
      <c r="N1421" s="535">
        <v>218.47</v>
      </c>
      <c r="O1421" s="536">
        <v>0</v>
      </c>
      <c r="P1421" s="535">
        <v>139.61000000000001</v>
      </c>
      <c r="Q1421" s="536">
        <v>0</v>
      </c>
      <c r="R1421" s="535">
        <v>150.54</v>
      </c>
    </row>
    <row r="1422" spans="1:18" ht="12.75">
      <c r="A1422" s="145">
        <v>87758</v>
      </c>
      <c r="B1422" s="102" t="s">
        <v>23093</v>
      </c>
      <c r="C1422" s="145" t="s">
        <v>4</v>
      </c>
      <c r="D1422" s="535">
        <v>153.62</v>
      </c>
      <c r="E1422" s="536">
        <v>1.4E-3</v>
      </c>
      <c r="F1422" s="535">
        <v>121.95</v>
      </c>
      <c r="G1422" s="536">
        <v>0</v>
      </c>
      <c r="H1422" s="535">
        <v>159.66</v>
      </c>
      <c r="I1422" s="536">
        <v>1.4E-3</v>
      </c>
      <c r="J1422" s="535">
        <v>137.54</v>
      </c>
      <c r="K1422" s="536">
        <v>0</v>
      </c>
      <c r="L1422" s="535">
        <v>127.03</v>
      </c>
      <c r="M1422" s="536">
        <v>0</v>
      </c>
      <c r="N1422" s="535">
        <v>149.46</v>
      </c>
      <c r="O1422" s="536">
        <v>0</v>
      </c>
      <c r="P1422" s="535">
        <v>98.63</v>
      </c>
      <c r="Q1422" s="536">
        <v>0</v>
      </c>
      <c r="R1422" s="535">
        <v>105.94</v>
      </c>
    </row>
    <row r="1423" spans="1:18" ht="12.75">
      <c r="A1423" s="145">
        <v>87768</v>
      </c>
      <c r="B1423" s="102" t="s">
        <v>23094</v>
      </c>
      <c r="C1423" s="145" t="s">
        <v>4</v>
      </c>
      <c r="D1423" s="535">
        <v>184</v>
      </c>
      <c r="E1423" s="536">
        <v>1.5E-3</v>
      </c>
      <c r="F1423" s="535">
        <v>145.84</v>
      </c>
      <c r="G1423" s="536">
        <v>0</v>
      </c>
      <c r="H1423" s="535">
        <v>191.35</v>
      </c>
      <c r="I1423" s="536">
        <v>1.4E-3</v>
      </c>
      <c r="J1423" s="535">
        <v>165.11</v>
      </c>
      <c r="K1423" s="536">
        <v>0</v>
      </c>
      <c r="L1423" s="535">
        <v>151.16999999999999</v>
      </c>
      <c r="M1423" s="536">
        <v>0</v>
      </c>
      <c r="N1423" s="535">
        <v>179.13</v>
      </c>
      <c r="O1423" s="536">
        <v>0</v>
      </c>
      <c r="P1423" s="535">
        <v>116.34</v>
      </c>
      <c r="Q1423" s="536">
        <v>0</v>
      </c>
      <c r="R1423" s="535">
        <v>125.26</v>
      </c>
    </row>
    <row r="1424" spans="1:18" ht="12.75">
      <c r="A1424" s="145">
        <v>87738</v>
      </c>
      <c r="B1424" s="102" t="s">
        <v>23095</v>
      </c>
      <c r="C1424" s="145" t="s">
        <v>4</v>
      </c>
      <c r="D1424" s="535">
        <v>120.08</v>
      </c>
      <c r="E1424" s="536">
        <v>1.2999999999999999E-3</v>
      </c>
      <c r="F1424" s="535">
        <v>95.57</v>
      </c>
      <c r="G1424" s="536">
        <v>0</v>
      </c>
      <c r="H1424" s="535">
        <v>122.88</v>
      </c>
      <c r="I1424" s="536">
        <v>2.6700000000000002E-2</v>
      </c>
      <c r="J1424" s="535">
        <v>107.11</v>
      </c>
      <c r="K1424" s="536">
        <v>0</v>
      </c>
      <c r="L1424" s="535">
        <v>99.89</v>
      </c>
      <c r="M1424" s="536">
        <v>0</v>
      </c>
      <c r="N1424" s="535">
        <v>115.21</v>
      </c>
      <c r="O1424" s="536">
        <v>2.7099999999999999E-2</v>
      </c>
      <c r="P1424" s="535">
        <v>79.099999999999994</v>
      </c>
      <c r="Q1424" s="536">
        <v>0</v>
      </c>
      <c r="R1424" s="535">
        <v>83.42</v>
      </c>
    </row>
    <row r="1425" spans="1:18" ht="12.75">
      <c r="A1425" s="145">
        <v>87748</v>
      </c>
      <c r="B1425" s="102" t="s">
        <v>23096</v>
      </c>
      <c r="C1425" s="145" t="s">
        <v>4</v>
      </c>
      <c r="D1425" s="535">
        <v>157.16</v>
      </c>
      <c r="E1425" s="536">
        <v>1.4E-3</v>
      </c>
      <c r="F1425" s="535">
        <v>124.7</v>
      </c>
      <c r="G1425" s="536">
        <v>0</v>
      </c>
      <c r="H1425" s="535">
        <v>161.51</v>
      </c>
      <c r="I1425" s="536">
        <v>2.07E-2</v>
      </c>
      <c r="J1425" s="535">
        <v>140.72999999999999</v>
      </c>
      <c r="K1425" s="536">
        <v>0</v>
      </c>
      <c r="L1425" s="535">
        <v>129.31</v>
      </c>
      <c r="M1425" s="536">
        <v>0</v>
      </c>
      <c r="N1425" s="535">
        <v>151.38999999999999</v>
      </c>
      <c r="O1425" s="536">
        <v>2.06E-2</v>
      </c>
      <c r="P1425" s="535">
        <v>100.65</v>
      </c>
      <c r="Q1425" s="536">
        <v>0</v>
      </c>
      <c r="R1425" s="535">
        <v>106.98</v>
      </c>
    </row>
    <row r="1426" spans="1:18" ht="12.75">
      <c r="A1426" s="145">
        <v>87623</v>
      </c>
      <c r="B1426" s="102" t="s">
        <v>23097</v>
      </c>
      <c r="C1426" s="145" t="s">
        <v>4</v>
      </c>
      <c r="D1426" s="535">
        <v>106.23</v>
      </c>
      <c r="E1426" s="536">
        <v>1.5E-3</v>
      </c>
      <c r="F1426" s="535">
        <v>83.82</v>
      </c>
      <c r="G1426" s="536">
        <v>0</v>
      </c>
      <c r="H1426" s="535">
        <v>108.62</v>
      </c>
      <c r="I1426" s="536">
        <v>3.0200000000000001E-2</v>
      </c>
      <c r="J1426" s="535">
        <v>95.71</v>
      </c>
      <c r="K1426" s="536">
        <v>0</v>
      </c>
      <c r="L1426" s="535">
        <v>85.48</v>
      </c>
      <c r="M1426" s="536">
        <v>0</v>
      </c>
      <c r="N1426" s="535">
        <v>101.86</v>
      </c>
      <c r="O1426" s="536">
        <v>3.0599999999999999E-2</v>
      </c>
      <c r="P1426" s="535">
        <v>64.86</v>
      </c>
      <c r="Q1426" s="536">
        <v>0</v>
      </c>
      <c r="R1426" s="535">
        <v>69.03</v>
      </c>
    </row>
    <row r="1427" spans="1:18" ht="12.75">
      <c r="A1427" s="145">
        <v>87633</v>
      </c>
      <c r="B1427" s="102" t="s">
        <v>23098</v>
      </c>
      <c r="C1427" s="145" t="s">
        <v>4</v>
      </c>
      <c r="D1427" s="535">
        <v>143.29</v>
      </c>
      <c r="E1427" s="536">
        <v>1.5E-3</v>
      </c>
      <c r="F1427" s="535">
        <v>112.94</v>
      </c>
      <c r="G1427" s="536">
        <v>0</v>
      </c>
      <c r="H1427" s="535">
        <v>147.25</v>
      </c>
      <c r="I1427" s="536">
        <v>2.2700000000000001E-2</v>
      </c>
      <c r="J1427" s="535">
        <v>129.34</v>
      </c>
      <c r="K1427" s="536">
        <v>0</v>
      </c>
      <c r="L1427" s="535">
        <v>114.89</v>
      </c>
      <c r="M1427" s="536">
        <v>0</v>
      </c>
      <c r="N1427" s="535">
        <v>138.03</v>
      </c>
      <c r="O1427" s="536">
        <v>2.2599999999999999E-2</v>
      </c>
      <c r="P1427" s="535">
        <v>86.4</v>
      </c>
      <c r="Q1427" s="536">
        <v>0</v>
      </c>
      <c r="R1427" s="535">
        <v>92.57</v>
      </c>
    </row>
    <row r="1428" spans="1:18" ht="12.75">
      <c r="A1428" s="145">
        <v>87643</v>
      </c>
      <c r="B1428" s="102" t="s">
        <v>23099</v>
      </c>
      <c r="C1428" s="145" t="s">
        <v>4</v>
      </c>
      <c r="D1428" s="535">
        <v>173.63</v>
      </c>
      <c r="E1428" s="536">
        <v>1.6000000000000001E-3</v>
      </c>
      <c r="F1428" s="535">
        <v>136.79</v>
      </c>
      <c r="G1428" s="536">
        <v>0</v>
      </c>
      <c r="H1428" s="535">
        <v>178.89</v>
      </c>
      <c r="I1428" s="536">
        <v>1.9E-2</v>
      </c>
      <c r="J1428" s="535">
        <v>156.85</v>
      </c>
      <c r="K1428" s="536">
        <v>0</v>
      </c>
      <c r="L1428" s="535">
        <v>138.97999999999999</v>
      </c>
      <c r="M1428" s="536">
        <v>0</v>
      </c>
      <c r="N1428" s="535">
        <v>167.65</v>
      </c>
      <c r="O1428" s="536">
        <v>1.8599999999999998E-2</v>
      </c>
      <c r="P1428" s="535">
        <v>104.06</v>
      </c>
      <c r="Q1428" s="536">
        <v>0</v>
      </c>
      <c r="R1428" s="535">
        <v>111.83</v>
      </c>
    </row>
    <row r="1429" spans="1:18" ht="12.75">
      <c r="A1429" s="145">
        <v>87683</v>
      </c>
      <c r="B1429" s="102" t="s">
        <v>23100</v>
      </c>
      <c r="C1429" s="145" t="s">
        <v>4</v>
      </c>
      <c r="D1429" s="535">
        <v>167.18</v>
      </c>
      <c r="E1429" s="536">
        <v>1.6000000000000001E-3</v>
      </c>
      <c r="F1429" s="535">
        <v>131.72</v>
      </c>
      <c r="G1429" s="536">
        <v>0</v>
      </c>
      <c r="H1429" s="535">
        <v>174.23</v>
      </c>
      <c r="I1429" s="536">
        <v>1.5E-3</v>
      </c>
      <c r="J1429" s="535">
        <v>151.26</v>
      </c>
      <c r="K1429" s="536">
        <v>0</v>
      </c>
      <c r="L1429" s="535">
        <v>133.9</v>
      </c>
      <c r="M1429" s="536">
        <v>0</v>
      </c>
      <c r="N1429" s="535">
        <v>163.16</v>
      </c>
      <c r="O1429" s="536">
        <v>0</v>
      </c>
      <c r="P1429" s="535">
        <v>99.38</v>
      </c>
      <c r="Q1429" s="536">
        <v>0</v>
      </c>
      <c r="R1429" s="535">
        <v>108.13</v>
      </c>
    </row>
    <row r="1430" spans="1:18" ht="12.75">
      <c r="A1430" s="145">
        <v>87703</v>
      </c>
      <c r="B1430" s="102" t="s">
        <v>23101</v>
      </c>
      <c r="C1430" s="145" t="s">
        <v>4</v>
      </c>
      <c r="D1430" s="535">
        <v>208.03</v>
      </c>
      <c r="E1430" s="536">
        <v>1.6000000000000001E-3</v>
      </c>
      <c r="F1430" s="535">
        <v>163.9</v>
      </c>
      <c r="G1430" s="536">
        <v>0</v>
      </c>
      <c r="H1430" s="535">
        <v>216.81</v>
      </c>
      <c r="I1430" s="536">
        <v>1.6000000000000001E-3</v>
      </c>
      <c r="J1430" s="535">
        <v>188.26</v>
      </c>
      <c r="K1430" s="536">
        <v>0</v>
      </c>
      <c r="L1430" s="535">
        <v>166.52</v>
      </c>
      <c r="M1430" s="536">
        <v>0</v>
      </c>
      <c r="N1430" s="535">
        <v>203.04</v>
      </c>
      <c r="O1430" s="536">
        <v>0</v>
      </c>
      <c r="P1430" s="535">
        <v>123.46</v>
      </c>
      <c r="Q1430" s="536">
        <v>0</v>
      </c>
      <c r="R1430" s="535">
        <v>134.37</v>
      </c>
    </row>
    <row r="1431" spans="1:18" ht="12.75">
      <c r="A1431" s="145">
        <v>87693</v>
      </c>
      <c r="B1431" s="102" t="s">
        <v>23102</v>
      </c>
      <c r="C1431" s="145" t="s">
        <v>4</v>
      </c>
      <c r="D1431" s="535">
        <v>191.49</v>
      </c>
      <c r="E1431" s="536">
        <v>1.6000000000000001E-3</v>
      </c>
      <c r="F1431" s="535">
        <v>150.88999999999999</v>
      </c>
      <c r="G1431" s="536">
        <v>0</v>
      </c>
      <c r="H1431" s="535">
        <v>199.57</v>
      </c>
      <c r="I1431" s="536">
        <v>1.6000000000000001E-3</v>
      </c>
      <c r="J1431" s="535">
        <v>173.25</v>
      </c>
      <c r="K1431" s="536">
        <v>0</v>
      </c>
      <c r="L1431" s="535">
        <v>153.38999999999999</v>
      </c>
      <c r="M1431" s="536">
        <v>0</v>
      </c>
      <c r="N1431" s="535">
        <v>186.89</v>
      </c>
      <c r="O1431" s="536">
        <v>0</v>
      </c>
      <c r="P1431" s="535">
        <v>113.85</v>
      </c>
      <c r="Q1431" s="536">
        <v>0</v>
      </c>
      <c r="R1431" s="535">
        <v>123.87</v>
      </c>
    </row>
    <row r="1432" spans="1:18" ht="12.75">
      <c r="A1432" s="145">
        <v>87757</v>
      </c>
      <c r="B1432" s="102" t="s">
        <v>23103</v>
      </c>
      <c r="C1432" s="145" t="s">
        <v>4</v>
      </c>
      <c r="D1432" s="535">
        <v>73.55</v>
      </c>
      <c r="E1432" s="536">
        <v>0</v>
      </c>
      <c r="F1432" s="535">
        <v>55.14</v>
      </c>
      <c r="G1432" s="536">
        <v>0</v>
      </c>
      <c r="H1432" s="535">
        <v>65.34</v>
      </c>
      <c r="I1432" s="536">
        <v>0</v>
      </c>
      <c r="J1432" s="535">
        <v>61.91</v>
      </c>
      <c r="K1432" s="536">
        <v>0</v>
      </c>
      <c r="L1432" s="535">
        <v>65.39</v>
      </c>
      <c r="M1432" s="536">
        <v>0</v>
      </c>
      <c r="N1432" s="535">
        <v>59.93</v>
      </c>
      <c r="O1432" s="536">
        <v>0</v>
      </c>
      <c r="P1432" s="535">
        <v>62.75</v>
      </c>
      <c r="Q1432" s="536">
        <v>0</v>
      </c>
      <c r="R1432" s="535">
        <v>57.84</v>
      </c>
    </row>
    <row r="1433" spans="1:18" ht="12.75">
      <c r="A1433" s="145">
        <v>87767</v>
      </c>
      <c r="B1433" s="102" t="s">
        <v>23104</v>
      </c>
      <c r="C1433" s="145" t="s">
        <v>4</v>
      </c>
      <c r="D1433" s="535">
        <v>85.54</v>
      </c>
      <c r="E1433" s="536">
        <v>0</v>
      </c>
      <c r="F1433" s="535">
        <v>63.69</v>
      </c>
      <c r="G1433" s="536">
        <v>0</v>
      </c>
      <c r="H1433" s="535">
        <v>75.36</v>
      </c>
      <c r="I1433" s="536">
        <v>0</v>
      </c>
      <c r="J1433" s="535">
        <v>72.11</v>
      </c>
      <c r="K1433" s="536">
        <v>0</v>
      </c>
      <c r="L1433" s="535">
        <v>75.37</v>
      </c>
      <c r="M1433" s="536">
        <v>0</v>
      </c>
      <c r="N1433" s="535">
        <v>69.03</v>
      </c>
      <c r="O1433" s="536">
        <v>0</v>
      </c>
      <c r="P1433" s="535">
        <v>72.209999999999994</v>
      </c>
      <c r="Q1433" s="536">
        <v>0</v>
      </c>
      <c r="R1433" s="535">
        <v>66.11</v>
      </c>
    </row>
    <row r="1434" spans="1:18" ht="12.75">
      <c r="A1434" s="145">
        <v>87737</v>
      </c>
      <c r="B1434" s="102" t="s">
        <v>23105</v>
      </c>
      <c r="C1434" s="145" t="s">
        <v>4</v>
      </c>
      <c r="D1434" s="535">
        <v>62.49</v>
      </c>
      <c r="E1434" s="536">
        <v>0</v>
      </c>
      <c r="F1434" s="535">
        <v>47.51</v>
      </c>
      <c r="G1434" s="536">
        <v>0</v>
      </c>
      <c r="H1434" s="535">
        <v>55.04</v>
      </c>
      <c r="I1434" s="536">
        <v>5.67E-2</v>
      </c>
      <c r="J1434" s="535">
        <v>52.72</v>
      </c>
      <c r="K1434" s="536">
        <v>0</v>
      </c>
      <c r="L1434" s="535">
        <v>55.55</v>
      </c>
      <c r="M1434" s="536">
        <v>0</v>
      </c>
      <c r="N1434" s="535">
        <v>50.81</v>
      </c>
      <c r="O1434" s="536">
        <v>6.1400000000000003E-2</v>
      </c>
      <c r="P1434" s="535">
        <v>53.29</v>
      </c>
      <c r="Q1434" s="536">
        <v>0</v>
      </c>
      <c r="R1434" s="535">
        <v>48.83</v>
      </c>
    </row>
    <row r="1435" spans="1:18" ht="12.75">
      <c r="A1435" s="145">
        <v>87747</v>
      </c>
      <c r="B1435" s="102" t="s">
        <v>23106</v>
      </c>
      <c r="C1435" s="145" t="s">
        <v>4</v>
      </c>
      <c r="D1435" s="535">
        <v>77.09</v>
      </c>
      <c r="E1435" s="536">
        <v>0</v>
      </c>
      <c r="F1435" s="535">
        <v>57.89</v>
      </c>
      <c r="G1435" s="536">
        <v>0</v>
      </c>
      <c r="H1435" s="535">
        <v>67.19</v>
      </c>
      <c r="I1435" s="536">
        <v>4.6399999999999997E-2</v>
      </c>
      <c r="J1435" s="535">
        <v>65.099999999999994</v>
      </c>
      <c r="K1435" s="536">
        <v>0</v>
      </c>
      <c r="L1435" s="535">
        <v>67.67</v>
      </c>
      <c r="M1435" s="536">
        <v>0</v>
      </c>
      <c r="N1435" s="535">
        <v>61.86</v>
      </c>
      <c r="O1435" s="536">
        <v>5.04E-2</v>
      </c>
      <c r="P1435" s="535">
        <v>64.77</v>
      </c>
      <c r="Q1435" s="536">
        <v>0</v>
      </c>
      <c r="R1435" s="535">
        <v>58.88</v>
      </c>
    </row>
    <row r="1436" spans="1:18" ht="12.75">
      <c r="A1436" s="145">
        <v>87622</v>
      </c>
      <c r="B1436" s="102" t="s">
        <v>23107</v>
      </c>
      <c r="C1436" s="145" t="s">
        <v>4</v>
      </c>
      <c r="D1436" s="535">
        <v>48.64</v>
      </c>
      <c r="E1436" s="536">
        <v>0</v>
      </c>
      <c r="F1436" s="535">
        <v>35.76</v>
      </c>
      <c r="G1436" s="536">
        <v>0</v>
      </c>
      <c r="H1436" s="535">
        <v>40.78</v>
      </c>
      <c r="I1436" s="536">
        <v>7.6499999999999999E-2</v>
      </c>
      <c r="J1436" s="535">
        <v>41.32</v>
      </c>
      <c r="K1436" s="536">
        <v>0</v>
      </c>
      <c r="L1436" s="535">
        <v>41.14</v>
      </c>
      <c r="M1436" s="536">
        <v>0</v>
      </c>
      <c r="N1436" s="535">
        <v>37.46</v>
      </c>
      <c r="O1436" s="536">
        <v>8.3299999999999999E-2</v>
      </c>
      <c r="P1436" s="535">
        <v>39.049999999999997</v>
      </c>
      <c r="Q1436" s="536">
        <v>0</v>
      </c>
      <c r="R1436" s="535">
        <v>34.44</v>
      </c>
    </row>
    <row r="1437" spans="1:18" ht="12.75">
      <c r="A1437" s="145">
        <v>87632</v>
      </c>
      <c r="B1437" s="102" t="s">
        <v>23108</v>
      </c>
      <c r="C1437" s="145" t="s">
        <v>4</v>
      </c>
      <c r="D1437" s="535">
        <v>63.22</v>
      </c>
      <c r="E1437" s="536">
        <v>0</v>
      </c>
      <c r="F1437" s="535">
        <v>46.13</v>
      </c>
      <c r="G1437" s="536">
        <v>0</v>
      </c>
      <c r="H1437" s="535">
        <v>52.93</v>
      </c>
      <c r="I1437" s="536">
        <v>5.8900000000000001E-2</v>
      </c>
      <c r="J1437" s="535">
        <v>53.71</v>
      </c>
      <c r="K1437" s="536">
        <v>0</v>
      </c>
      <c r="L1437" s="535">
        <v>53.25</v>
      </c>
      <c r="M1437" s="536">
        <v>0</v>
      </c>
      <c r="N1437" s="535">
        <v>48.5</v>
      </c>
      <c r="O1437" s="536">
        <v>6.4299999999999996E-2</v>
      </c>
      <c r="P1437" s="535">
        <v>50.52</v>
      </c>
      <c r="Q1437" s="536">
        <v>0</v>
      </c>
      <c r="R1437" s="535">
        <v>44.47</v>
      </c>
    </row>
    <row r="1438" spans="1:18" ht="12.75">
      <c r="A1438" s="145">
        <v>87642</v>
      </c>
      <c r="B1438" s="102" t="s">
        <v>23109</v>
      </c>
      <c r="C1438" s="145" t="s">
        <v>4</v>
      </c>
      <c r="D1438" s="535">
        <v>75.17</v>
      </c>
      <c r="E1438" s="536">
        <v>0</v>
      </c>
      <c r="F1438" s="535">
        <v>54.64</v>
      </c>
      <c r="G1438" s="536">
        <v>0</v>
      </c>
      <c r="H1438" s="535">
        <v>62.9</v>
      </c>
      <c r="I1438" s="536">
        <v>4.9599999999999998E-2</v>
      </c>
      <c r="J1438" s="535">
        <v>63.85</v>
      </c>
      <c r="K1438" s="536">
        <v>0</v>
      </c>
      <c r="L1438" s="535">
        <v>63.18</v>
      </c>
      <c r="M1438" s="536">
        <v>0</v>
      </c>
      <c r="N1438" s="535">
        <v>57.55</v>
      </c>
      <c r="O1438" s="536">
        <v>5.4199999999999998E-2</v>
      </c>
      <c r="P1438" s="535">
        <v>59.93</v>
      </c>
      <c r="Q1438" s="536">
        <v>0</v>
      </c>
      <c r="R1438" s="535">
        <v>52.68</v>
      </c>
    </row>
    <row r="1439" spans="1:18" ht="12.75">
      <c r="A1439" s="145">
        <v>87682</v>
      </c>
      <c r="B1439" s="102" t="s">
        <v>23110</v>
      </c>
      <c r="C1439" s="145" t="s">
        <v>4</v>
      </c>
      <c r="D1439" s="535">
        <v>68.72</v>
      </c>
      <c r="E1439" s="536">
        <v>0</v>
      </c>
      <c r="F1439" s="535">
        <v>49.57</v>
      </c>
      <c r="G1439" s="536">
        <v>0</v>
      </c>
      <c r="H1439" s="535">
        <v>58.24</v>
      </c>
      <c r="I1439" s="536">
        <v>0</v>
      </c>
      <c r="J1439" s="535">
        <v>58.26</v>
      </c>
      <c r="K1439" s="536">
        <v>0</v>
      </c>
      <c r="L1439" s="535">
        <v>58.1</v>
      </c>
      <c r="M1439" s="536">
        <v>0</v>
      </c>
      <c r="N1439" s="535">
        <v>53.06</v>
      </c>
      <c r="O1439" s="536">
        <v>0</v>
      </c>
      <c r="P1439" s="535">
        <v>55.25</v>
      </c>
      <c r="Q1439" s="536">
        <v>0</v>
      </c>
      <c r="R1439" s="535">
        <v>48.98</v>
      </c>
    </row>
    <row r="1440" spans="1:18" ht="12.75">
      <c r="A1440" s="145">
        <v>87692</v>
      </c>
      <c r="B1440" s="102" t="s">
        <v>23111</v>
      </c>
      <c r="C1440" s="145" t="s">
        <v>4</v>
      </c>
      <c r="D1440" s="535">
        <v>78.72</v>
      </c>
      <c r="E1440" s="536">
        <v>0</v>
      </c>
      <c r="F1440" s="535">
        <v>56.8</v>
      </c>
      <c r="G1440" s="536">
        <v>0</v>
      </c>
      <c r="H1440" s="535">
        <v>66.73</v>
      </c>
      <c r="I1440" s="536">
        <v>0</v>
      </c>
      <c r="J1440" s="535">
        <v>66.739999999999995</v>
      </c>
      <c r="K1440" s="536">
        <v>0</v>
      </c>
      <c r="L1440" s="535">
        <v>66.569999999999993</v>
      </c>
      <c r="M1440" s="536">
        <v>0</v>
      </c>
      <c r="N1440" s="535">
        <v>60.8</v>
      </c>
      <c r="O1440" s="536">
        <v>0</v>
      </c>
      <c r="P1440" s="535">
        <v>63.31</v>
      </c>
      <c r="Q1440" s="536">
        <v>0</v>
      </c>
      <c r="R1440" s="535">
        <v>56.12</v>
      </c>
    </row>
    <row r="1441" spans="1:18" ht="12.75">
      <c r="A1441" s="145">
        <v>87702</v>
      </c>
      <c r="B1441" s="102" t="s">
        <v>23112</v>
      </c>
      <c r="C1441" s="145" t="s">
        <v>4</v>
      </c>
      <c r="D1441" s="535">
        <v>85.24</v>
      </c>
      <c r="E1441" s="536">
        <v>0</v>
      </c>
      <c r="F1441" s="535">
        <v>61.44</v>
      </c>
      <c r="G1441" s="536">
        <v>0</v>
      </c>
      <c r="H1441" s="535">
        <v>72.150000000000006</v>
      </c>
      <c r="I1441" s="536">
        <v>0</v>
      </c>
      <c r="J1441" s="535">
        <v>72.27</v>
      </c>
      <c r="K1441" s="536">
        <v>0</v>
      </c>
      <c r="L1441" s="535">
        <v>71.98</v>
      </c>
      <c r="M1441" s="536">
        <v>0</v>
      </c>
      <c r="N1441" s="535">
        <v>65.739999999999995</v>
      </c>
      <c r="O1441" s="536">
        <v>0</v>
      </c>
      <c r="P1441" s="535">
        <v>68.430000000000007</v>
      </c>
      <c r="Q1441" s="536">
        <v>0</v>
      </c>
      <c r="R1441" s="535">
        <v>60.6</v>
      </c>
    </row>
    <row r="1442" spans="1:18" ht="12.75">
      <c r="A1442" s="145">
        <v>87755</v>
      </c>
      <c r="B1442" s="102" t="s">
        <v>23113</v>
      </c>
      <c r="C1442" s="145" t="s">
        <v>4</v>
      </c>
      <c r="D1442" s="535">
        <v>67.48</v>
      </c>
      <c r="E1442" s="536">
        <v>1.2999999999999999E-3</v>
      </c>
      <c r="F1442" s="535">
        <v>49.18</v>
      </c>
      <c r="G1442" s="536">
        <v>0</v>
      </c>
      <c r="H1442" s="535">
        <v>60.17</v>
      </c>
      <c r="I1442" s="536">
        <v>1.5E-3</v>
      </c>
      <c r="J1442" s="535">
        <v>57.22</v>
      </c>
      <c r="K1442" s="536">
        <v>0</v>
      </c>
      <c r="L1442" s="535">
        <v>62.82</v>
      </c>
      <c r="M1442" s="536">
        <v>0</v>
      </c>
      <c r="N1442" s="535">
        <v>55.29</v>
      </c>
      <c r="O1442" s="536">
        <v>0</v>
      </c>
      <c r="P1442" s="535">
        <v>56.95</v>
      </c>
      <c r="Q1442" s="536">
        <v>0</v>
      </c>
      <c r="R1442" s="535">
        <v>52.47</v>
      </c>
    </row>
    <row r="1443" spans="1:18" ht="12.75">
      <c r="A1443" s="145">
        <v>87765</v>
      </c>
      <c r="B1443" s="102" t="s">
        <v>23114</v>
      </c>
      <c r="C1443" s="145" t="s">
        <v>4</v>
      </c>
      <c r="D1443" s="535">
        <v>78.08</v>
      </c>
      <c r="E1443" s="536">
        <v>1.5E-3</v>
      </c>
      <c r="F1443" s="535">
        <v>56.35</v>
      </c>
      <c r="G1443" s="536">
        <v>0</v>
      </c>
      <c r="H1443" s="535">
        <v>69.010000000000005</v>
      </c>
      <c r="I1443" s="536">
        <v>1.6999999999999999E-3</v>
      </c>
      <c r="J1443" s="535">
        <v>66.349999999999994</v>
      </c>
      <c r="K1443" s="536">
        <v>0</v>
      </c>
      <c r="L1443" s="535">
        <v>72.2</v>
      </c>
      <c r="M1443" s="536">
        <v>0</v>
      </c>
      <c r="N1443" s="535">
        <v>63.33</v>
      </c>
      <c r="O1443" s="536">
        <v>0</v>
      </c>
      <c r="P1443" s="535">
        <v>65.069999999999993</v>
      </c>
      <c r="Q1443" s="536">
        <v>0</v>
      </c>
      <c r="R1443" s="535">
        <v>59.52</v>
      </c>
    </row>
    <row r="1444" spans="1:18" ht="12.75">
      <c r="A1444" s="145">
        <v>87735</v>
      </c>
      <c r="B1444" s="102" t="s">
        <v>23115</v>
      </c>
      <c r="C1444" s="145" t="s">
        <v>4</v>
      </c>
      <c r="D1444" s="535">
        <v>58.13</v>
      </c>
      <c r="E1444" s="536">
        <v>1.1999999999999999E-3</v>
      </c>
      <c r="F1444" s="535">
        <v>43.22</v>
      </c>
      <c r="G1444" s="536">
        <v>0</v>
      </c>
      <c r="H1444" s="535">
        <v>51.32</v>
      </c>
      <c r="I1444" s="536">
        <v>6.2199999999999998E-2</v>
      </c>
      <c r="J1444" s="535">
        <v>49.34</v>
      </c>
      <c r="K1444" s="536">
        <v>0</v>
      </c>
      <c r="L1444" s="535">
        <v>53.7</v>
      </c>
      <c r="M1444" s="536">
        <v>0</v>
      </c>
      <c r="N1444" s="535">
        <v>47.48</v>
      </c>
      <c r="O1444" s="536">
        <v>6.5699999999999995E-2</v>
      </c>
      <c r="P1444" s="535">
        <v>49.12</v>
      </c>
      <c r="Q1444" s="536">
        <v>0</v>
      </c>
      <c r="R1444" s="535">
        <v>44.97</v>
      </c>
    </row>
    <row r="1445" spans="1:18" ht="12.75">
      <c r="A1445" s="145">
        <v>87745</v>
      </c>
      <c r="B1445" s="102" t="s">
        <v>23116</v>
      </c>
      <c r="C1445" s="145" t="s">
        <v>4</v>
      </c>
      <c r="D1445" s="535">
        <v>71.02</v>
      </c>
      <c r="E1445" s="536">
        <v>1.2999999999999999E-3</v>
      </c>
      <c r="F1445" s="535">
        <v>51.93</v>
      </c>
      <c r="G1445" s="536">
        <v>0</v>
      </c>
      <c r="H1445" s="535">
        <v>62.02</v>
      </c>
      <c r="I1445" s="536">
        <v>5.1799999999999999E-2</v>
      </c>
      <c r="J1445" s="535">
        <v>60.41</v>
      </c>
      <c r="K1445" s="536">
        <v>0</v>
      </c>
      <c r="L1445" s="535">
        <v>65.099999999999994</v>
      </c>
      <c r="M1445" s="536">
        <v>0</v>
      </c>
      <c r="N1445" s="535">
        <v>57.22</v>
      </c>
      <c r="O1445" s="536">
        <v>5.45E-2</v>
      </c>
      <c r="P1445" s="535">
        <v>58.97</v>
      </c>
      <c r="Q1445" s="536">
        <v>0</v>
      </c>
      <c r="R1445" s="535">
        <v>53.51</v>
      </c>
    </row>
    <row r="1446" spans="1:18" ht="12.75">
      <c r="A1446" s="145">
        <v>87620</v>
      </c>
      <c r="B1446" s="102" t="s">
        <v>23117</v>
      </c>
      <c r="C1446" s="145" t="s">
        <v>4</v>
      </c>
      <c r="D1446" s="535">
        <v>44.28</v>
      </c>
      <c r="E1446" s="536">
        <v>1.6000000000000001E-3</v>
      </c>
      <c r="F1446" s="535">
        <v>31.47</v>
      </c>
      <c r="G1446" s="536">
        <v>0</v>
      </c>
      <c r="H1446" s="535">
        <v>37.06</v>
      </c>
      <c r="I1446" s="536">
        <v>8.6099999999999996E-2</v>
      </c>
      <c r="J1446" s="535">
        <v>37.94</v>
      </c>
      <c r="K1446" s="536">
        <v>0</v>
      </c>
      <c r="L1446" s="535">
        <v>39.29</v>
      </c>
      <c r="M1446" s="536">
        <v>0</v>
      </c>
      <c r="N1446" s="535">
        <v>34.130000000000003</v>
      </c>
      <c r="O1446" s="536">
        <v>9.1399999999999995E-2</v>
      </c>
      <c r="P1446" s="535">
        <v>34.880000000000003</v>
      </c>
      <c r="Q1446" s="536">
        <v>0</v>
      </c>
      <c r="R1446" s="535">
        <v>30.58</v>
      </c>
    </row>
    <row r="1447" spans="1:18" ht="12.75">
      <c r="A1447" s="145">
        <v>87630</v>
      </c>
      <c r="B1447" s="102" t="s">
        <v>23118</v>
      </c>
      <c r="C1447" s="145" t="s">
        <v>4</v>
      </c>
      <c r="D1447" s="535">
        <v>57.15</v>
      </c>
      <c r="E1447" s="536">
        <v>1.6000000000000001E-3</v>
      </c>
      <c r="F1447" s="535">
        <v>40.17</v>
      </c>
      <c r="G1447" s="536">
        <v>0</v>
      </c>
      <c r="H1447" s="535">
        <v>47.76</v>
      </c>
      <c r="I1447" s="536">
        <v>6.7199999999999996E-2</v>
      </c>
      <c r="J1447" s="535">
        <v>49.02</v>
      </c>
      <c r="K1447" s="536">
        <v>0</v>
      </c>
      <c r="L1447" s="535">
        <v>50.68</v>
      </c>
      <c r="M1447" s="536">
        <v>0</v>
      </c>
      <c r="N1447" s="535">
        <v>43.86</v>
      </c>
      <c r="O1447" s="536">
        <v>7.1099999999999997E-2</v>
      </c>
      <c r="P1447" s="535">
        <v>44.72</v>
      </c>
      <c r="Q1447" s="536">
        <v>0</v>
      </c>
      <c r="R1447" s="535">
        <v>39.1</v>
      </c>
    </row>
    <row r="1448" spans="1:18" ht="12.75">
      <c r="A1448" s="145">
        <v>87640</v>
      </c>
      <c r="B1448" s="102" t="s">
        <v>23119</v>
      </c>
      <c r="C1448" s="145" t="s">
        <v>4</v>
      </c>
      <c r="D1448" s="535">
        <v>67.709999999999994</v>
      </c>
      <c r="E1448" s="536">
        <v>1.8E-3</v>
      </c>
      <c r="F1448" s="535">
        <v>47.3</v>
      </c>
      <c r="G1448" s="536">
        <v>0</v>
      </c>
      <c r="H1448" s="535">
        <v>56.55</v>
      </c>
      <c r="I1448" s="536">
        <v>5.7299999999999997E-2</v>
      </c>
      <c r="J1448" s="535">
        <v>58.09</v>
      </c>
      <c r="K1448" s="536">
        <v>0</v>
      </c>
      <c r="L1448" s="535">
        <v>60.01</v>
      </c>
      <c r="M1448" s="536">
        <v>0</v>
      </c>
      <c r="N1448" s="535">
        <v>51.85</v>
      </c>
      <c r="O1448" s="536">
        <v>6.0199999999999997E-2</v>
      </c>
      <c r="P1448" s="535">
        <v>52.79</v>
      </c>
      <c r="Q1448" s="536">
        <v>0</v>
      </c>
      <c r="R1448" s="535">
        <v>46.09</v>
      </c>
    </row>
    <row r="1449" spans="1:18" ht="12.75">
      <c r="A1449" s="145">
        <v>87680</v>
      </c>
      <c r="B1449" s="102" t="s">
        <v>23120</v>
      </c>
      <c r="C1449" s="145" t="s">
        <v>4</v>
      </c>
      <c r="D1449" s="535">
        <v>61.26</v>
      </c>
      <c r="E1449" s="536">
        <v>2E-3</v>
      </c>
      <c r="F1449" s="535">
        <v>42.23</v>
      </c>
      <c r="G1449" s="536">
        <v>0</v>
      </c>
      <c r="H1449" s="535">
        <v>51.89</v>
      </c>
      <c r="I1449" s="536">
        <v>2.3E-3</v>
      </c>
      <c r="J1449" s="535">
        <v>52.5</v>
      </c>
      <c r="K1449" s="536">
        <v>0</v>
      </c>
      <c r="L1449" s="535">
        <v>54.93</v>
      </c>
      <c r="M1449" s="536">
        <v>0</v>
      </c>
      <c r="N1449" s="535">
        <v>47.36</v>
      </c>
      <c r="O1449" s="536">
        <v>0</v>
      </c>
      <c r="P1449" s="535">
        <v>48.11</v>
      </c>
      <c r="Q1449" s="536">
        <v>0</v>
      </c>
      <c r="R1449" s="535">
        <v>42.39</v>
      </c>
    </row>
    <row r="1450" spans="1:18" ht="12.75">
      <c r="A1450" s="145">
        <v>87690</v>
      </c>
      <c r="B1450" s="102" t="s">
        <v>23121</v>
      </c>
      <c r="C1450" s="145" t="s">
        <v>4</v>
      </c>
      <c r="D1450" s="535">
        <v>70.180000000000007</v>
      </c>
      <c r="E1450" s="536">
        <v>1.9E-3</v>
      </c>
      <c r="F1450" s="535">
        <v>48.4</v>
      </c>
      <c r="G1450" s="536">
        <v>0</v>
      </c>
      <c r="H1450" s="535">
        <v>59.46</v>
      </c>
      <c r="I1450" s="536">
        <v>2.2000000000000001E-3</v>
      </c>
      <c r="J1450" s="535">
        <v>60.13</v>
      </c>
      <c r="K1450" s="536">
        <v>0</v>
      </c>
      <c r="L1450" s="535">
        <v>62.95</v>
      </c>
      <c r="M1450" s="536">
        <v>0</v>
      </c>
      <c r="N1450" s="535">
        <v>54.26</v>
      </c>
      <c r="O1450" s="536">
        <v>0</v>
      </c>
      <c r="P1450" s="535">
        <v>55.14</v>
      </c>
      <c r="Q1450" s="536">
        <v>0</v>
      </c>
      <c r="R1450" s="535">
        <v>48.57</v>
      </c>
    </row>
    <row r="1451" spans="1:18" ht="12.75">
      <c r="A1451" s="145">
        <v>87700</v>
      </c>
      <c r="B1451" s="102" t="s">
        <v>23122</v>
      </c>
      <c r="C1451" s="145" t="s">
        <v>4</v>
      </c>
      <c r="D1451" s="535">
        <v>75.930000000000007</v>
      </c>
      <c r="E1451" s="536">
        <v>2E-3</v>
      </c>
      <c r="F1451" s="535">
        <v>52.29</v>
      </c>
      <c r="G1451" s="536">
        <v>0</v>
      </c>
      <c r="H1451" s="535">
        <v>64.23</v>
      </c>
      <c r="I1451" s="536">
        <v>2.3E-3</v>
      </c>
      <c r="J1451" s="535">
        <v>65.08</v>
      </c>
      <c r="K1451" s="536">
        <v>0</v>
      </c>
      <c r="L1451" s="535">
        <v>68.03</v>
      </c>
      <c r="M1451" s="536">
        <v>0</v>
      </c>
      <c r="N1451" s="535">
        <v>58.62</v>
      </c>
      <c r="O1451" s="536">
        <v>0</v>
      </c>
      <c r="P1451" s="535">
        <v>59.53</v>
      </c>
      <c r="Q1451" s="536">
        <v>0</v>
      </c>
      <c r="R1451" s="535">
        <v>52.38</v>
      </c>
    </row>
    <row r="1452" spans="1:18" ht="12.75">
      <c r="A1452" s="145">
        <v>102803</v>
      </c>
      <c r="B1452" s="102" t="s">
        <v>23123</v>
      </c>
      <c r="C1452" s="145" t="s">
        <v>4</v>
      </c>
      <c r="D1452" s="535">
        <v>2.94</v>
      </c>
      <c r="E1452" s="536">
        <v>0</v>
      </c>
      <c r="F1452" s="535">
        <v>2.33</v>
      </c>
      <c r="G1452" s="536">
        <v>0</v>
      </c>
      <c r="H1452" s="535">
        <v>2.83</v>
      </c>
      <c r="I1452" s="536">
        <v>0</v>
      </c>
      <c r="J1452" s="535">
        <v>2.4300000000000002</v>
      </c>
      <c r="K1452" s="536">
        <v>0</v>
      </c>
      <c r="L1452" s="535">
        <v>2.83</v>
      </c>
      <c r="M1452" s="536">
        <v>0</v>
      </c>
      <c r="N1452" s="535">
        <v>2.59</v>
      </c>
      <c r="O1452" s="536">
        <v>0</v>
      </c>
      <c r="P1452" s="535">
        <v>2.67</v>
      </c>
      <c r="Q1452" s="536">
        <v>0</v>
      </c>
      <c r="R1452" s="535">
        <v>2.69</v>
      </c>
    </row>
    <row r="1453" spans="1:18" ht="12.75">
      <c r="A1453" s="145">
        <v>92717</v>
      </c>
      <c r="B1453" s="102" t="s">
        <v>23124</v>
      </c>
      <c r="C1453" s="145" t="s">
        <v>23125</v>
      </c>
      <c r="D1453" s="535">
        <v>0.27</v>
      </c>
      <c r="E1453" s="536">
        <v>1</v>
      </c>
      <c r="F1453" s="535">
        <v>0.3</v>
      </c>
      <c r="G1453" s="536">
        <v>0</v>
      </c>
      <c r="H1453" s="535">
        <v>0.27</v>
      </c>
      <c r="I1453" s="536">
        <v>1</v>
      </c>
      <c r="J1453" s="535">
        <v>0.28999999999999998</v>
      </c>
      <c r="K1453" s="536">
        <v>0</v>
      </c>
      <c r="L1453" s="535">
        <v>0.41</v>
      </c>
      <c r="M1453" s="536">
        <v>0</v>
      </c>
      <c r="N1453" s="535">
        <v>0.32</v>
      </c>
      <c r="O1453" s="536">
        <v>0</v>
      </c>
      <c r="P1453" s="535">
        <v>0.25</v>
      </c>
      <c r="Q1453" s="536">
        <v>0</v>
      </c>
      <c r="R1453" s="535">
        <v>0.28000000000000003</v>
      </c>
    </row>
    <row r="1454" spans="1:18" ht="12.75">
      <c r="A1454" s="145">
        <v>92716</v>
      </c>
      <c r="B1454" s="102" t="s">
        <v>23126</v>
      </c>
      <c r="C1454" s="145" t="s">
        <v>745</v>
      </c>
      <c r="D1454" s="535">
        <v>115.27</v>
      </c>
      <c r="E1454" s="536">
        <v>1</v>
      </c>
      <c r="F1454" s="535">
        <v>140.5</v>
      </c>
      <c r="G1454" s="536">
        <v>0</v>
      </c>
      <c r="H1454" s="535">
        <v>115.27</v>
      </c>
      <c r="I1454" s="536">
        <v>1</v>
      </c>
      <c r="J1454" s="535">
        <v>115.31</v>
      </c>
      <c r="K1454" s="536">
        <v>0.99490000000000001</v>
      </c>
      <c r="L1454" s="535">
        <v>160.19999999999999</v>
      </c>
      <c r="M1454" s="536">
        <v>0</v>
      </c>
      <c r="N1454" s="535">
        <v>105.87</v>
      </c>
      <c r="O1454" s="536">
        <v>0</v>
      </c>
      <c r="P1454" s="535">
        <v>115.23</v>
      </c>
      <c r="Q1454" s="536">
        <v>0.99560000000000004</v>
      </c>
      <c r="R1454" s="535">
        <v>110.61</v>
      </c>
    </row>
    <row r="1455" spans="1:18" ht="12.75">
      <c r="A1455" s="145">
        <v>103668</v>
      </c>
      <c r="B1455" s="102" t="s">
        <v>23127</v>
      </c>
      <c r="C1455" s="145" t="s">
        <v>23125</v>
      </c>
      <c r="D1455" s="535">
        <v>0</v>
      </c>
      <c r="E1455" s="536"/>
      <c r="F1455" s="535">
        <v>0</v>
      </c>
      <c r="G1455" s="536"/>
      <c r="H1455" s="535">
        <v>0</v>
      </c>
      <c r="I1455" s="536"/>
      <c r="J1455" s="535">
        <v>0</v>
      </c>
      <c r="K1455" s="536"/>
      <c r="L1455" s="535">
        <v>0</v>
      </c>
      <c r="M1455" s="536"/>
      <c r="N1455" s="535">
        <v>0</v>
      </c>
      <c r="O1455" s="536"/>
      <c r="P1455" s="535">
        <v>0</v>
      </c>
      <c r="Q1455" s="536"/>
      <c r="R1455" s="535">
        <v>0</v>
      </c>
    </row>
    <row r="1456" spans="1:18" ht="12.75">
      <c r="A1456" s="145">
        <v>103667</v>
      </c>
      <c r="B1456" s="102" t="s">
        <v>23128</v>
      </c>
      <c r="C1456" s="145" t="s">
        <v>745</v>
      </c>
      <c r="D1456" s="535">
        <v>0</v>
      </c>
      <c r="E1456" s="536"/>
      <c r="F1456" s="535">
        <v>0</v>
      </c>
      <c r="G1456" s="536"/>
      <c r="H1456" s="535">
        <v>0</v>
      </c>
      <c r="I1456" s="536"/>
      <c r="J1456" s="535">
        <v>0</v>
      </c>
      <c r="K1456" s="536"/>
      <c r="L1456" s="535">
        <v>0</v>
      </c>
      <c r="M1456" s="536"/>
      <c r="N1456" s="535">
        <v>0</v>
      </c>
      <c r="O1456" s="536"/>
      <c r="P1456" s="535">
        <v>0</v>
      </c>
      <c r="Q1456" s="536"/>
      <c r="R1456" s="535">
        <v>0</v>
      </c>
    </row>
    <row r="1457" spans="1:18" ht="12.75">
      <c r="A1457" s="145">
        <v>89218</v>
      </c>
      <c r="B1457" s="102" t="s">
        <v>23129</v>
      </c>
      <c r="C1457" s="145" t="s">
        <v>23125</v>
      </c>
      <c r="D1457" s="535">
        <v>109.66</v>
      </c>
      <c r="E1457" s="536">
        <v>0.35510000000000003</v>
      </c>
      <c r="F1457" s="535">
        <v>83.72</v>
      </c>
      <c r="G1457" s="536">
        <v>0.46510000000000001</v>
      </c>
      <c r="H1457" s="535">
        <v>122.22</v>
      </c>
      <c r="I1457" s="536">
        <v>0.31859999999999999</v>
      </c>
      <c r="J1457" s="535">
        <v>91.38</v>
      </c>
      <c r="K1457" s="536">
        <v>0.42609999999999998</v>
      </c>
      <c r="L1457" s="535">
        <v>113.3</v>
      </c>
      <c r="M1457" s="536">
        <v>0.34370000000000001</v>
      </c>
      <c r="N1457" s="535">
        <v>103.22</v>
      </c>
      <c r="O1457" s="536">
        <v>0.37730000000000002</v>
      </c>
      <c r="P1457" s="535">
        <v>96.34</v>
      </c>
      <c r="Q1457" s="536">
        <v>0.4042</v>
      </c>
      <c r="R1457" s="535">
        <v>118.5</v>
      </c>
    </row>
    <row r="1458" spans="1:18" ht="12.75">
      <c r="A1458" s="145">
        <v>89843</v>
      </c>
      <c r="B1458" s="102" t="s">
        <v>23130</v>
      </c>
      <c r="C1458" s="145" t="s">
        <v>745</v>
      </c>
      <c r="D1458" s="535">
        <v>253.84</v>
      </c>
      <c r="E1458" s="536">
        <v>0.26350000000000001</v>
      </c>
      <c r="F1458" s="535">
        <v>205.55</v>
      </c>
      <c r="G1458" s="536">
        <v>0.32540000000000002</v>
      </c>
      <c r="H1458" s="535">
        <v>251.04</v>
      </c>
      <c r="I1458" s="536">
        <v>0.26640000000000003</v>
      </c>
      <c r="J1458" s="535">
        <v>219.11</v>
      </c>
      <c r="K1458" s="536">
        <v>0.30520000000000003</v>
      </c>
      <c r="L1458" s="535">
        <v>233.89</v>
      </c>
      <c r="M1458" s="536">
        <v>0.28589999999999999</v>
      </c>
      <c r="N1458" s="535">
        <v>226.91</v>
      </c>
      <c r="O1458" s="536">
        <v>0.29470000000000002</v>
      </c>
      <c r="P1458" s="535">
        <v>217.08</v>
      </c>
      <c r="Q1458" s="536">
        <v>0.30809999999999998</v>
      </c>
      <c r="R1458" s="535">
        <v>238.47</v>
      </c>
    </row>
    <row r="1459" spans="1:18" ht="12.75">
      <c r="A1459" s="145">
        <v>87446</v>
      </c>
      <c r="B1459" s="102" t="s">
        <v>23131</v>
      </c>
      <c r="C1459" s="145" t="s">
        <v>23125</v>
      </c>
      <c r="D1459" s="535">
        <v>0.54</v>
      </c>
      <c r="E1459" s="536">
        <v>1</v>
      </c>
      <c r="F1459" s="535">
        <v>0.5</v>
      </c>
      <c r="G1459" s="536">
        <v>0</v>
      </c>
      <c r="H1459" s="535">
        <v>0.54</v>
      </c>
      <c r="I1459" s="536">
        <v>1</v>
      </c>
      <c r="J1459" s="535">
        <v>0.61</v>
      </c>
      <c r="K1459" s="536">
        <v>0</v>
      </c>
      <c r="L1459" s="535">
        <v>0.57999999999999996</v>
      </c>
      <c r="M1459" s="536">
        <v>0</v>
      </c>
      <c r="N1459" s="535">
        <v>0.56000000000000005</v>
      </c>
      <c r="O1459" s="536">
        <v>0</v>
      </c>
      <c r="P1459" s="535">
        <v>0.55000000000000004</v>
      </c>
      <c r="Q1459" s="536">
        <v>0</v>
      </c>
      <c r="R1459" s="535">
        <v>0.52</v>
      </c>
    </row>
    <row r="1460" spans="1:18" ht="12.75">
      <c r="A1460" s="145">
        <v>87445</v>
      </c>
      <c r="B1460" s="102" t="s">
        <v>23132</v>
      </c>
      <c r="C1460" s="145" t="s">
        <v>745</v>
      </c>
      <c r="D1460" s="535">
        <v>6.34</v>
      </c>
      <c r="E1460" s="536">
        <v>0.17349999999999999</v>
      </c>
      <c r="F1460" s="535">
        <v>5.25</v>
      </c>
      <c r="G1460" s="536">
        <v>0</v>
      </c>
      <c r="H1460" s="535">
        <v>5.65</v>
      </c>
      <c r="I1460" s="536">
        <v>0.19470000000000001</v>
      </c>
      <c r="J1460" s="535">
        <v>5.74</v>
      </c>
      <c r="K1460" s="536">
        <v>0</v>
      </c>
      <c r="L1460" s="535">
        <v>5.34</v>
      </c>
      <c r="M1460" s="536">
        <v>0</v>
      </c>
      <c r="N1460" s="535">
        <v>5.44</v>
      </c>
      <c r="O1460" s="536">
        <v>0</v>
      </c>
      <c r="P1460" s="535">
        <v>5.29</v>
      </c>
      <c r="Q1460" s="536">
        <v>0</v>
      </c>
      <c r="R1460" s="535">
        <v>5.2</v>
      </c>
    </row>
    <row r="1461" spans="1:18" ht="12.75">
      <c r="A1461" s="145">
        <v>93234</v>
      </c>
      <c r="B1461" s="102" t="s">
        <v>23133</v>
      </c>
      <c r="C1461" s="145" t="s">
        <v>23125</v>
      </c>
      <c r="D1461" s="535">
        <v>0.5</v>
      </c>
      <c r="E1461" s="536">
        <v>1</v>
      </c>
      <c r="F1461" s="535">
        <v>0.46</v>
      </c>
      <c r="G1461" s="536">
        <v>0</v>
      </c>
      <c r="H1461" s="535">
        <v>0.5</v>
      </c>
      <c r="I1461" s="536">
        <v>1</v>
      </c>
      <c r="J1461" s="535">
        <v>0.56000000000000005</v>
      </c>
      <c r="K1461" s="536">
        <v>0</v>
      </c>
      <c r="L1461" s="535">
        <v>0.53</v>
      </c>
      <c r="M1461" s="536">
        <v>0</v>
      </c>
      <c r="N1461" s="535">
        <v>0.51</v>
      </c>
      <c r="O1461" s="536">
        <v>0</v>
      </c>
      <c r="P1461" s="535">
        <v>0.5</v>
      </c>
      <c r="Q1461" s="536">
        <v>0</v>
      </c>
      <c r="R1461" s="535">
        <v>0.48</v>
      </c>
    </row>
    <row r="1462" spans="1:18" ht="12.75">
      <c r="A1462" s="145">
        <v>93233</v>
      </c>
      <c r="B1462" s="102" t="s">
        <v>23134</v>
      </c>
      <c r="C1462" s="145" t="s">
        <v>745</v>
      </c>
      <c r="D1462" s="535">
        <v>6.67</v>
      </c>
      <c r="E1462" s="536">
        <v>0.15140000000000001</v>
      </c>
      <c r="F1462" s="535">
        <v>5.72</v>
      </c>
      <c r="G1462" s="536">
        <v>0</v>
      </c>
      <c r="H1462" s="535">
        <v>6.37</v>
      </c>
      <c r="I1462" s="536">
        <v>0.15859999999999999</v>
      </c>
      <c r="J1462" s="535">
        <v>5.8</v>
      </c>
      <c r="K1462" s="536">
        <v>0</v>
      </c>
      <c r="L1462" s="535">
        <v>5.77</v>
      </c>
      <c r="M1462" s="536">
        <v>0</v>
      </c>
      <c r="N1462" s="535">
        <v>5.78</v>
      </c>
      <c r="O1462" s="536">
        <v>0</v>
      </c>
      <c r="P1462" s="535">
        <v>5.89</v>
      </c>
      <c r="Q1462" s="536">
        <v>0</v>
      </c>
      <c r="R1462" s="535">
        <v>5.75</v>
      </c>
    </row>
    <row r="1463" spans="1:18" ht="12.75">
      <c r="A1463" s="145">
        <v>102953</v>
      </c>
      <c r="B1463" s="102" t="s">
        <v>23135</v>
      </c>
      <c r="C1463" s="145" t="s">
        <v>23125</v>
      </c>
      <c r="D1463" s="535">
        <v>0</v>
      </c>
      <c r="E1463" s="536"/>
      <c r="F1463" s="535">
        <v>0</v>
      </c>
      <c r="G1463" s="536"/>
      <c r="H1463" s="535">
        <v>0</v>
      </c>
      <c r="I1463" s="536"/>
      <c r="J1463" s="535">
        <v>0</v>
      </c>
      <c r="K1463" s="536"/>
      <c r="L1463" s="535">
        <v>0</v>
      </c>
      <c r="M1463" s="536"/>
      <c r="N1463" s="535">
        <v>0</v>
      </c>
      <c r="O1463" s="536"/>
      <c r="P1463" s="535">
        <v>0</v>
      </c>
      <c r="Q1463" s="536"/>
      <c r="R1463" s="535">
        <v>0</v>
      </c>
    </row>
    <row r="1464" spans="1:18" ht="12.75">
      <c r="A1464" s="145">
        <v>102952</v>
      </c>
      <c r="B1464" s="102" t="s">
        <v>23136</v>
      </c>
      <c r="C1464" s="145" t="s">
        <v>745</v>
      </c>
      <c r="D1464" s="535">
        <v>0</v>
      </c>
      <c r="E1464" s="536"/>
      <c r="F1464" s="535">
        <v>0</v>
      </c>
      <c r="G1464" s="536"/>
      <c r="H1464" s="535">
        <v>0</v>
      </c>
      <c r="I1464" s="536"/>
      <c r="J1464" s="535">
        <v>0</v>
      </c>
      <c r="K1464" s="536"/>
      <c r="L1464" s="535">
        <v>0</v>
      </c>
      <c r="M1464" s="536"/>
      <c r="N1464" s="535">
        <v>0</v>
      </c>
      <c r="O1464" s="536"/>
      <c r="P1464" s="535">
        <v>0</v>
      </c>
      <c r="Q1464" s="536"/>
      <c r="R1464" s="535">
        <v>0</v>
      </c>
    </row>
    <row r="1465" spans="1:18" ht="12.75">
      <c r="A1465" s="145">
        <v>88831</v>
      </c>
      <c r="B1465" s="102" t="s">
        <v>23137</v>
      </c>
      <c r="C1465" s="145" t="s">
        <v>23125</v>
      </c>
      <c r="D1465" s="535">
        <v>0.39</v>
      </c>
      <c r="E1465" s="536">
        <v>1</v>
      </c>
      <c r="F1465" s="535">
        <v>0.37</v>
      </c>
      <c r="G1465" s="536">
        <v>0</v>
      </c>
      <c r="H1465" s="535">
        <v>0.39</v>
      </c>
      <c r="I1465" s="536">
        <v>1</v>
      </c>
      <c r="J1465" s="535">
        <v>0.45</v>
      </c>
      <c r="K1465" s="536">
        <v>0</v>
      </c>
      <c r="L1465" s="535">
        <v>0.43</v>
      </c>
      <c r="M1465" s="536">
        <v>0</v>
      </c>
      <c r="N1465" s="535">
        <v>0.4</v>
      </c>
      <c r="O1465" s="536">
        <v>0</v>
      </c>
      <c r="P1465" s="535">
        <v>0.4</v>
      </c>
      <c r="Q1465" s="536">
        <v>0</v>
      </c>
      <c r="R1465" s="535">
        <v>0.38</v>
      </c>
    </row>
    <row r="1466" spans="1:18" ht="12.75">
      <c r="A1466" s="145">
        <v>88830</v>
      </c>
      <c r="B1466" s="102" t="s">
        <v>23138</v>
      </c>
      <c r="C1466" s="145" t="s">
        <v>745</v>
      </c>
      <c r="D1466" s="535">
        <v>2.13</v>
      </c>
      <c r="E1466" s="536">
        <v>0.35210000000000002</v>
      </c>
      <c r="F1466" s="535">
        <v>1.97</v>
      </c>
      <c r="G1466" s="536">
        <v>0</v>
      </c>
      <c r="H1466" s="535">
        <v>1.97</v>
      </c>
      <c r="I1466" s="536">
        <v>0.38069999999999998</v>
      </c>
      <c r="J1466" s="535">
        <v>2.13</v>
      </c>
      <c r="K1466" s="536">
        <v>0</v>
      </c>
      <c r="L1466" s="535">
        <v>2.19</v>
      </c>
      <c r="M1466" s="536">
        <v>0</v>
      </c>
      <c r="N1466" s="535">
        <v>1.99</v>
      </c>
      <c r="O1466" s="536">
        <v>0</v>
      </c>
      <c r="P1466" s="535">
        <v>1.66</v>
      </c>
      <c r="Q1466" s="536">
        <v>0</v>
      </c>
      <c r="R1466" s="535">
        <v>1.97</v>
      </c>
    </row>
    <row r="1467" spans="1:18" ht="12.75">
      <c r="A1467" s="145">
        <v>89226</v>
      </c>
      <c r="B1467" s="102" t="s">
        <v>23139</v>
      </c>
      <c r="C1467" s="145" t="s">
        <v>23125</v>
      </c>
      <c r="D1467" s="535">
        <v>1.65</v>
      </c>
      <c r="E1467" s="536">
        <v>1</v>
      </c>
      <c r="F1467" s="535">
        <v>1.52</v>
      </c>
      <c r="G1467" s="536">
        <v>0</v>
      </c>
      <c r="H1467" s="535">
        <v>1.65</v>
      </c>
      <c r="I1467" s="536">
        <v>1</v>
      </c>
      <c r="J1467" s="535">
        <v>1.84</v>
      </c>
      <c r="K1467" s="536">
        <v>0</v>
      </c>
      <c r="L1467" s="535">
        <v>1.75</v>
      </c>
      <c r="M1467" s="536">
        <v>0</v>
      </c>
      <c r="N1467" s="535">
        <v>1.68</v>
      </c>
      <c r="O1467" s="536">
        <v>0</v>
      </c>
      <c r="P1467" s="535">
        <v>1.66</v>
      </c>
      <c r="Q1467" s="536">
        <v>0</v>
      </c>
      <c r="R1467" s="535">
        <v>1.57</v>
      </c>
    </row>
    <row r="1468" spans="1:18" ht="12.75">
      <c r="A1468" s="145">
        <v>89225</v>
      </c>
      <c r="B1468" s="102" t="s">
        <v>23140</v>
      </c>
      <c r="C1468" s="145" t="s">
        <v>745</v>
      </c>
      <c r="D1468" s="535">
        <v>5.88</v>
      </c>
      <c r="E1468" s="536">
        <v>0.52890000000000004</v>
      </c>
      <c r="F1468" s="535">
        <v>5.43</v>
      </c>
      <c r="G1468" s="536">
        <v>0</v>
      </c>
      <c r="H1468" s="535">
        <v>5.56</v>
      </c>
      <c r="I1468" s="536">
        <v>0.55940000000000001</v>
      </c>
      <c r="J1468" s="535">
        <v>6.06</v>
      </c>
      <c r="K1468" s="536">
        <v>0</v>
      </c>
      <c r="L1468" s="535">
        <v>6.08</v>
      </c>
      <c r="M1468" s="536">
        <v>0</v>
      </c>
      <c r="N1468" s="535">
        <v>5.65</v>
      </c>
      <c r="O1468" s="536">
        <v>0</v>
      </c>
      <c r="P1468" s="535">
        <v>4.9400000000000004</v>
      </c>
      <c r="Q1468" s="536">
        <v>0</v>
      </c>
      <c r="R1468" s="535">
        <v>5.47</v>
      </c>
    </row>
    <row r="1469" spans="1:18" ht="12.75">
      <c r="A1469" s="145">
        <v>89279</v>
      </c>
      <c r="B1469" s="102" t="s">
        <v>23141</v>
      </c>
      <c r="C1469" s="145" t="s">
        <v>23125</v>
      </c>
      <c r="D1469" s="535">
        <v>1.99</v>
      </c>
      <c r="E1469" s="536">
        <v>1</v>
      </c>
      <c r="F1469" s="535">
        <v>1.86</v>
      </c>
      <c r="G1469" s="536">
        <v>0</v>
      </c>
      <c r="H1469" s="535">
        <v>1.99</v>
      </c>
      <c r="I1469" s="536">
        <v>1</v>
      </c>
      <c r="J1469" s="535">
        <v>2.25</v>
      </c>
      <c r="K1469" s="536">
        <v>0</v>
      </c>
      <c r="L1469" s="535">
        <v>2.13</v>
      </c>
      <c r="M1469" s="536">
        <v>0</v>
      </c>
      <c r="N1469" s="535">
        <v>2.0499999999999998</v>
      </c>
      <c r="O1469" s="536">
        <v>0</v>
      </c>
      <c r="P1469" s="535">
        <v>2.02</v>
      </c>
      <c r="Q1469" s="536">
        <v>0</v>
      </c>
      <c r="R1469" s="535">
        <v>1.92</v>
      </c>
    </row>
    <row r="1470" spans="1:18" ht="12.75">
      <c r="A1470" s="145">
        <v>89278</v>
      </c>
      <c r="B1470" s="102" t="s">
        <v>23142</v>
      </c>
      <c r="C1470" s="145" t="s">
        <v>745</v>
      </c>
      <c r="D1470" s="535">
        <v>14.5</v>
      </c>
      <c r="E1470" s="536">
        <v>0.2772</v>
      </c>
      <c r="F1470" s="535">
        <v>12.22</v>
      </c>
      <c r="G1470" s="536">
        <v>0</v>
      </c>
      <c r="H1470" s="535">
        <v>13.12</v>
      </c>
      <c r="I1470" s="536">
        <v>0.30640000000000001</v>
      </c>
      <c r="J1470" s="535">
        <v>13.54</v>
      </c>
      <c r="K1470" s="536">
        <v>0</v>
      </c>
      <c r="L1470" s="535">
        <v>12.64</v>
      </c>
      <c r="M1470" s="536">
        <v>0</v>
      </c>
      <c r="N1470" s="535">
        <v>12.77</v>
      </c>
      <c r="O1470" s="536">
        <v>0</v>
      </c>
      <c r="P1470" s="535">
        <v>12.44</v>
      </c>
      <c r="Q1470" s="536">
        <v>0</v>
      </c>
      <c r="R1470" s="535">
        <v>12.17</v>
      </c>
    </row>
    <row r="1471" spans="1:18" ht="12.75">
      <c r="A1471" s="145">
        <v>90651</v>
      </c>
      <c r="B1471" s="102" t="s">
        <v>23143</v>
      </c>
      <c r="C1471" s="145" t="s">
        <v>23125</v>
      </c>
      <c r="D1471" s="535">
        <v>1.02</v>
      </c>
      <c r="E1471" s="536">
        <v>0</v>
      </c>
      <c r="F1471" s="535">
        <v>0.72</v>
      </c>
      <c r="G1471" s="536">
        <v>0</v>
      </c>
      <c r="H1471" s="535">
        <v>1.05</v>
      </c>
      <c r="I1471" s="536">
        <v>0</v>
      </c>
      <c r="J1471" s="535">
        <v>1.01</v>
      </c>
      <c r="K1471" s="536">
        <v>0</v>
      </c>
      <c r="L1471" s="535">
        <v>0.77</v>
      </c>
      <c r="M1471" s="536">
        <v>0</v>
      </c>
      <c r="N1471" s="535">
        <v>1.1399999999999999</v>
      </c>
      <c r="O1471" s="536">
        <v>0</v>
      </c>
      <c r="P1471" s="535">
        <v>1.2</v>
      </c>
      <c r="Q1471" s="536">
        <v>0</v>
      </c>
      <c r="R1471" s="535">
        <v>1.1000000000000001</v>
      </c>
    </row>
    <row r="1472" spans="1:18" ht="12.75">
      <c r="A1472" s="145">
        <v>90650</v>
      </c>
      <c r="B1472" s="102" t="s">
        <v>23144</v>
      </c>
      <c r="C1472" s="145" t="s">
        <v>745</v>
      </c>
      <c r="D1472" s="535">
        <v>12.67</v>
      </c>
      <c r="E1472" s="536">
        <v>0</v>
      </c>
      <c r="F1472" s="535">
        <v>11.26</v>
      </c>
      <c r="G1472" s="536">
        <v>0</v>
      </c>
      <c r="H1472" s="535">
        <v>11.5</v>
      </c>
      <c r="I1472" s="536">
        <v>0</v>
      </c>
      <c r="J1472" s="535">
        <v>11.89</v>
      </c>
      <c r="K1472" s="536">
        <v>0</v>
      </c>
      <c r="L1472" s="535">
        <v>12.2</v>
      </c>
      <c r="M1472" s="536">
        <v>0</v>
      </c>
      <c r="N1472" s="535">
        <v>11.76</v>
      </c>
      <c r="O1472" s="536">
        <v>0</v>
      </c>
      <c r="P1472" s="535">
        <v>9.31</v>
      </c>
      <c r="Q1472" s="536">
        <v>0</v>
      </c>
      <c r="R1472" s="535">
        <v>11.78</v>
      </c>
    </row>
    <row r="1473" spans="1:18" ht="12.75">
      <c r="A1473" s="145">
        <v>106101</v>
      </c>
      <c r="B1473" s="102" t="s">
        <v>23145</v>
      </c>
      <c r="C1473" s="145" t="s">
        <v>23125</v>
      </c>
      <c r="D1473" s="535">
        <v>0</v>
      </c>
      <c r="E1473" s="536"/>
      <c r="F1473" s="535">
        <v>0</v>
      </c>
      <c r="G1473" s="536"/>
      <c r="H1473" s="535">
        <v>0</v>
      </c>
      <c r="I1473" s="536"/>
      <c r="J1473" s="535">
        <v>0</v>
      </c>
      <c r="K1473" s="536"/>
      <c r="L1473" s="535">
        <v>0</v>
      </c>
      <c r="M1473" s="536"/>
      <c r="N1473" s="535">
        <v>0</v>
      </c>
      <c r="O1473" s="536"/>
      <c r="P1473" s="535">
        <v>0</v>
      </c>
      <c r="Q1473" s="536"/>
      <c r="R1473" s="535">
        <v>0</v>
      </c>
    </row>
    <row r="1474" spans="1:18" ht="12.75">
      <c r="A1474" s="145">
        <v>106100</v>
      </c>
      <c r="B1474" s="102" t="s">
        <v>23146</v>
      </c>
      <c r="C1474" s="145" t="s">
        <v>745</v>
      </c>
      <c r="D1474" s="535">
        <v>0</v>
      </c>
      <c r="E1474" s="536"/>
      <c r="F1474" s="535">
        <v>0</v>
      </c>
      <c r="G1474" s="536"/>
      <c r="H1474" s="535">
        <v>0</v>
      </c>
      <c r="I1474" s="536"/>
      <c r="J1474" s="535">
        <v>0</v>
      </c>
      <c r="K1474" s="536"/>
      <c r="L1474" s="535">
        <v>0</v>
      </c>
      <c r="M1474" s="536"/>
      <c r="N1474" s="535">
        <v>0</v>
      </c>
      <c r="O1474" s="536"/>
      <c r="P1474" s="535">
        <v>0</v>
      </c>
      <c r="Q1474" s="536"/>
      <c r="R1474" s="535">
        <v>0</v>
      </c>
    </row>
    <row r="1475" spans="1:18" ht="12.75">
      <c r="A1475" s="145">
        <v>90657</v>
      </c>
      <c r="B1475" s="102" t="s">
        <v>23147</v>
      </c>
      <c r="C1475" s="145" t="s">
        <v>23125</v>
      </c>
      <c r="D1475" s="535">
        <v>4.93</v>
      </c>
      <c r="E1475" s="536">
        <v>1</v>
      </c>
      <c r="F1475" s="535">
        <v>4.5999999999999996</v>
      </c>
      <c r="G1475" s="536">
        <v>0</v>
      </c>
      <c r="H1475" s="535">
        <v>4.93</v>
      </c>
      <c r="I1475" s="536">
        <v>1</v>
      </c>
      <c r="J1475" s="535">
        <v>5.56</v>
      </c>
      <c r="K1475" s="536">
        <v>0</v>
      </c>
      <c r="L1475" s="535">
        <v>5.25</v>
      </c>
      <c r="M1475" s="536">
        <v>0</v>
      </c>
      <c r="N1475" s="535">
        <v>5.07</v>
      </c>
      <c r="O1475" s="536">
        <v>0</v>
      </c>
      <c r="P1475" s="535">
        <v>4.9800000000000004</v>
      </c>
      <c r="Q1475" s="536">
        <v>0</v>
      </c>
      <c r="R1475" s="535">
        <v>4.74</v>
      </c>
    </row>
    <row r="1476" spans="1:18" ht="12.75">
      <c r="A1476" s="145">
        <v>90656</v>
      </c>
      <c r="B1476" s="102" t="s">
        <v>23148</v>
      </c>
      <c r="C1476" s="145" t="s">
        <v>745</v>
      </c>
      <c r="D1476" s="535">
        <v>16.39</v>
      </c>
      <c r="E1476" s="536">
        <v>0.56859999999999999</v>
      </c>
      <c r="F1476" s="535">
        <v>15.2</v>
      </c>
      <c r="G1476" s="536">
        <v>0</v>
      </c>
      <c r="H1476" s="535">
        <v>15.58</v>
      </c>
      <c r="I1476" s="536">
        <v>0.59819999999999995</v>
      </c>
      <c r="J1476" s="535">
        <v>17.07</v>
      </c>
      <c r="K1476" s="536">
        <v>0</v>
      </c>
      <c r="L1476" s="535">
        <v>17</v>
      </c>
      <c r="M1476" s="536">
        <v>0</v>
      </c>
      <c r="N1476" s="535">
        <v>15.89</v>
      </c>
      <c r="O1476" s="536">
        <v>0</v>
      </c>
      <c r="P1476" s="535">
        <v>14.04</v>
      </c>
      <c r="Q1476" s="536">
        <v>0</v>
      </c>
      <c r="R1476" s="535">
        <v>15.33</v>
      </c>
    </row>
    <row r="1477" spans="1:18" ht="12.75">
      <c r="A1477" s="145">
        <v>90663</v>
      </c>
      <c r="B1477" s="102" t="s">
        <v>23149</v>
      </c>
      <c r="C1477" s="145" t="s">
        <v>23125</v>
      </c>
      <c r="D1477" s="535">
        <v>5.29</v>
      </c>
      <c r="E1477" s="536">
        <v>1</v>
      </c>
      <c r="F1477" s="535">
        <v>4.93</v>
      </c>
      <c r="G1477" s="536">
        <v>0</v>
      </c>
      <c r="H1477" s="535">
        <v>5.29</v>
      </c>
      <c r="I1477" s="536">
        <v>1</v>
      </c>
      <c r="J1477" s="535">
        <v>5.96</v>
      </c>
      <c r="K1477" s="536">
        <v>0</v>
      </c>
      <c r="L1477" s="535">
        <v>5.64</v>
      </c>
      <c r="M1477" s="536">
        <v>0</v>
      </c>
      <c r="N1477" s="535">
        <v>5.43</v>
      </c>
      <c r="O1477" s="536">
        <v>0</v>
      </c>
      <c r="P1477" s="535">
        <v>5.34</v>
      </c>
      <c r="Q1477" s="536">
        <v>0</v>
      </c>
      <c r="R1477" s="535">
        <v>5.07</v>
      </c>
    </row>
    <row r="1478" spans="1:18" ht="12.75">
      <c r="A1478" s="145">
        <v>90662</v>
      </c>
      <c r="B1478" s="102" t="s">
        <v>23150</v>
      </c>
      <c r="C1478" s="145" t="s">
        <v>745</v>
      </c>
      <c r="D1478" s="535">
        <v>17.059999999999999</v>
      </c>
      <c r="E1478" s="536">
        <v>0.58560000000000001</v>
      </c>
      <c r="F1478" s="535">
        <v>15.82</v>
      </c>
      <c r="G1478" s="536">
        <v>0</v>
      </c>
      <c r="H1478" s="535">
        <v>16.25</v>
      </c>
      <c r="I1478" s="536">
        <v>0.61480000000000001</v>
      </c>
      <c r="J1478" s="535">
        <v>17.829999999999998</v>
      </c>
      <c r="K1478" s="536">
        <v>0</v>
      </c>
      <c r="L1478" s="535">
        <v>17.72</v>
      </c>
      <c r="M1478" s="536">
        <v>0</v>
      </c>
      <c r="N1478" s="535">
        <v>16.579999999999998</v>
      </c>
      <c r="O1478" s="536">
        <v>0</v>
      </c>
      <c r="P1478" s="535">
        <v>14.72</v>
      </c>
      <c r="Q1478" s="536">
        <v>0</v>
      </c>
      <c r="R1478" s="535">
        <v>15.96</v>
      </c>
    </row>
    <row r="1479" spans="1:18" ht="12.75">
      <c r="A1479" s="145">
        <v>89022</v>
      </c>
      <c r="B1479" s="102" t="s">
        <v>23151</v>
      </c>
      <c r="C1479" s="145" t="s">
        <v>23125</v>
      </c>
      <c r="D1479" s="535">
        <v>0.49</v>
      </c>
      <c r="E1479" s="536">
        <v>1</v>
      </c>
      <c r="F1479" s="535">
        <v>0.49</v>
      </c>
      <c r="G1479" s="536">
        <v>1</v>
      </c>
      <c r="H1479" s="535">
        <v>0.45</v>
      </c>
      <c r="I1479" s="536">
        <v>0</v>
      </c>
      <c r="J1479" s="535">
        <v>0.41</v>
      </c>
      <c r="K1479" s="536">
        <v>0</v>
      </c>
      <c r="L1479" s="535">
        <v>0.37</v>
      </c>
      <c r="M1479" s="536">
        <v>0</v>
      </c>
      <c r="N1479" s="535">
        <v>0.49</v>
      </c>
      <c r="O1479" s="536">
        <v>0</v>
      </c>
      <c r="P1479" s="535">
        <v>0.49</v>
      </c>
      <c r="Q1479" s="536">
        <v>1</v>
      </c>
      <c r="R1479" s="535">
        <v>0.38</v>
      </c>
    </row>
    <row r="1480" spans="1:18" ht="12.75">
      <c r="A1480" s="145">
        <v>89021</v>
      </c>
      <c r="B1480" s="102" t="s">
        <v>23152</v>
      </c>
      <c r="C1480" s="145" t="s">
        <v>745</v>
      </c>
      <c r="D1480" s="535">
        <v>3.05</v>
      </c>
      <c r="E1480" s="536">
        <v>0.3049</v>
      </c>
      <c r="F1480" s="535">
        <v>2.88</v>
      </c>
      <c r="G1480" s="536">
        <v>0.32290000000000002</v>
      </c>
      <c r="H1480" s="535">
        <v>2.73</v>
      </c>
      <c r="I1480" s="536">
        <v>0</v>
      </c>
      <c r="J1480" s="535">
        <v>2.75</v>
      </c>
      <c r="K1480" s="536">
        <v>0</v>
      </c>
      <c r="L1480" s="535">
        <v>2.82</v>
      </c>
      <c r="M1480" s="536">
        <v>0</v>
      </c>
      <c r="N1480" s="535">
        <v>2.81</v>
      </c>
      <c r="O1480" s="536">
        <v>0</v>
      </c>
      <c r="P1480" s="535">
        <v>2.3199999999999998</v>
      </c>
      <c r="Q1480" s="536">
        <v>0.40089999999999998</v>
      </c>
      <c r="R1480" s="535">
        <v>2.63</v>
      </c>
    </row>
    <row r="1481" spans="1:18" ht="12.75">
      <c r="A1481" s="145">
        <v>90644</v>
      </c>
      <c r="B1481" s="102" t="s">
        <v>23153</v>
      </c>
      <c r="C1481" s="145" t="s">
        <v>23125</v>
      </c>
      <c r="D1481" s="535">
        <v>7.59</v>
      </c>
      <c r="E1481" s="536">
        <v>1</v>
      </c>
      <c r="F1481" s="535">
        <v>7.08</v>
      </c>
      <c r="G1481" s="536">
        <v>0</v>
      </c>
      <c r="H1481" s="535">
        <v>7.59</v>
      </c>
      <c r="I1481" s="536">
        <v>1</v>
      </c>
      <c r="J1481" s="535">
        <v>8.5399999999999991</v>
      </c>
      <c r="K1481" s="536">
        <v>0</v>
      </c>
      <c r="L1481" s="535">
        <v>8.08</v>
      </c>
      <c r="M1481" s="536">
        <v>0</v>
      </c>
      <c r="N1481" s="535">
        <v>7.79</v>
      </c>
      <c r="O1481" s="536">
        <v>0</v>
      </c>
      <c r="P1481" s="535">
        <v>7.67</v>
      </c>
      <c r="Q1481" s="536">
        <v>0</v>
      </c>
      <c r="R1481" s="535">
        <v>7.28</v>
      </c>
    </row>
    <row r="1482" spans="1:18" ht="12.75">
      <c r="A1482" s="145">
        <v>90643</v>
      </c>
      <c r="B1482" s="102" t="s">
        <v>23154</v>
      </c>
      <c r="C1482" s="145" t="s">
        <v>745</v>
      </c>
      <c r="D1482" s="535">
        <v>30.06</v>
      </c>
      <c r="E1482" s="536">
        <v>0.47699999999999998</v>
      </c>
      <c r="F1482" s="535">
        <v>26.07</v>
      </c>
      <c r="G1482" s="536">
        <v>0</v>
      </c>
      <c r="H1482" s="535">
        <v>27.99</v>
      </c>
      <c r="I1482" s="536">
        <v>0.51229999999999998</v>
      </c>
      <c r="J1482" s="535">
        <v>29.63</v>
      </c>
      <c r="K1482" s="536">
        <v>0</v>
      </c>
      <c r="L1482" s="535">
        <v>27.79</v>
      </c>
      <c r="M1482" s="536">
        <v>0</v>
      </c>
      <c r="N1482" s="535">
        <v>27.66</v>
      </c>
      <c r="O1482" s="536">
        <v>0</v>
      </c>
      <c r="P1482" s="535">
        <v>27.03</v>
      </c>
      <c r="Q1482" s="536">
        <v>0</v>
      </c>
      <c r="R1482" s="535">
        <v>26.2</v>
      </c>
    </row>
    <row r="1483" spans="1:18" ht="12.75">
      <c r="A1483" s="145">
        <v>102811</v>
      </c>
      <c r="B1483" s="102" t="s">
        <v>23155</v>
      </c>
      <c r="C1483" s="145" t="s">
        <v>23125</v>
      </c>
      <c r="D1483" s="535">
        <v>0</v>
      </c>
      <c r="E1483" s="536"/>
      <c r="F1483" s="535">
        <v>0</v>
      </c>
      <c r="G1483" s="536"/>
      <c r="H1483" s="535">
        <v>0</v>
      </c>
      <c r="I1483" s="536"/>
      <c r="J1483" s="535">
        <v>0</v>
      </c>
      <c r="K1483" s="536"/>
      <c r="L1483" s="535">
        <v>0</v>
      </c>
      <c r="M1483" s="536"/>
      <c r="N1483" s="535">
        <v>0</v>
      </c>
      <c r="O1483" s="536"/>
      <c r="P1483" s="535">
        <v>0</v>
      </c>
      <c r="Q1483" s="536"/>
      <c r="R1483" s="535">
        <v>0</v>
      </c>
    </row>
    <row r="1484" spans="1:18" ht="12.75">
      <c r="A1484" s="145">
        <v>102810</v>
      </c>
      <c r="B1484" s="102" t="s">
        <v>23156</v>
      </c>
      <c r="C1484" s="145" t="s">
        <v>745</v>
      </c>
      <c r="D1484" s="535">
        <v>0</v>
      </c>
      <c r="E1484" s="536"/>
      <c r="F1484" s="535">
        <v>0</v>
      </c>
      <c r="G1484" s="536"/>
      <c r="H1484" s="535">
        <v>0</v>
      </c>
      <c r="I1484" s="536"/>
      <c r="J1484" s="535">
        <v>0</v>
      </c>
      <c r="K1484" s="536"/>
      <c r="L1484" s="535">
        <v>0</v>
      </c>
      <c r="M1484" s="536"/>
      <c r="N1484" s="535">
        <v>0</v>
      </c>
      <c r="O1484" s="536"/>
      <c r="P1484" s="535">
        <v>0</v>
      </c>
      <c r="Q1484" s="536"/>
      <c r="R1484" s="535">
        <v>0</v>
      </c>
    </row>
    <row r="1485" spans="1:18" ht="12.75">
      <c r="A1485" s="145">
        <v>92146</v>
      </c>
      <c r="B1485" s="102" t="s">
        <v>23157</v>
      </c>
      <c r="C1485" s="145" t="s">
        <v>23125</v>
      </c>
      <c r="D1485" s="535">
        <v>26.7</v>
      </c>
      <c r="E1485" s="536">
        <v>0</v>
      </c>
      <c r="F1485" s="535">
        <v>33.21</v>
      </c>
      <c r="G1485" s="536">
        <v>0</v>
      </c>
      <c r="H1485" s="535">
        <v>39.25</v>
      </c>
      <c r="I1485" s="536">
        <v>0</v>
      </c>
      <c r="J1485" s="535">
        <v>30.26</v>
      </c>
      <c r="K1485" s="536">
        <v>0</v>
      </c>
      <c r="L1485" s="535">
        <v>38.97</v>
      </c>
      <c r="M1485" s="536">
        <v>0</v>
      </c>
      <c r="N1485" s="535">
        <v>34.75</v>
      </c>
      <c r="O1485" s="536">
        <v>0</v>
      </c>
      <c r="P1485" s="535">
        <v>35.71</v>
      </c>
      <c r="Q1485" s="536">
        <v>0</v>
      </c>
      <c r="R1485" s="535">
        <v>36.43</v>
      </c>
    </row>
    <row r="1486" spans="1:18" ht="12.75">
      <c r="A1486" s="145">
        <v>92145</v>
      </c>
      <c r="B1486" s="102" t="s">
        <v>23158</v>
      </c>
      <c r="C1486" s="145" t="s">
        <v>745</v>
      </c>
      <c r="D1486" s="535">
        <v>82.08</v>
      </c>
      <c r="E1486" s="536">
        <v>0</v>
      </c>
      <c r="F1486" s="535">
        <v>80.97</v>
      </c>
      <c r="G1486" s="536">
        <v>0</v>
      </c>
      <c r="H1486" s="535">
        <v>92.02</v>
      </c>
      <c r="I1486" s="536">
        <v>0</v>
      </c>
      <c r="J1486" s="535">
        <v>76.95</v>
      </c>
      <c r="K1486" s="536">
        <v>0</v>
      </c>
      <c r="L1486" s="535">
        <v>85.99</v>
      </c>
      <c r="M1486" s="536">
        <v>0</v>
      </c>
      <c r="N1486" s="535">
        <v>82.24</v>
      </c>
      <c r="O1486" s="536">
        <v>0</v>
      </c>
      <c r="P1486" s="535">
        <v>84.2</v>
      </c>
      <c r="Q1486" s="536">
        <v>0</v>
      </c>
      <c r="R1486" s="535">
        <v>84.19</v>
      </c>
    </row>
    <row r="1487" spans="1:18" ht="12.75">
      <c r="A1487" s="145">
        <v>92139</v>
      </c>
      <c r="B1487" s="102" t="s">
        <v>23159</v>
      </c>
      <c r="C1487" s="145" t="s">
        <v>23125</v>
      </c>
      <c r="D1487" s="535">
        <v>38.92</v>
      </c>
      <c r="E1487" s="536">
        <v>0</v>
      </c>
      <c r="F1487" s="535">
        <v>45.43</v>
      </c>
      <c r="G1487" s="536">
        <v>0</v>
      </c>
      <c r="H1487" s="535">
        <v>51.47</v>
      </c>
      <c r="I1487" s="536">
        <v>0</v>
      </c>
      <c r="J1487" s="535">
        <v>42.48</v>
      </c>
      <c r="K1487" s="536">
        <v>0</v>
      </c>
      <c r="L1487" s="535">
        <v>51.19</v>
      </c>
      <c r="M1487" s="536">
        <v>0</v>
      </c>
      <c r="N1487" s="535">
        <v>46.97</v>
      </c>
      <c r="O1487" s="536">
        <v>0</v>
      </c>
      <c r="P1487" s="535">
        <v>47.93</v>
      </c>
      <c r="Q1487" s="536">
        <v>0</v>
      </c>
      <c r="R1487" s="535">
        <v>48.65</v>
      </c>
    </row>
    <row r="1488" spans="1:18" ht="12.75">
      <c r="A1488" s="145">
        <v>92138</v>
      </c>
      <c r="B1488" s="102" t="s">
        <v>23160</v>
      </c>
      <c r="C1488" s="145" t="s">
        <v>745</v>
      </c>
      <c r="D1488" s="535">
        <v>99.84</v>
      </c>
      <c r="E1488" s="536">
        <v>0</v>
      </c>
      <c r="F1488" s="535">
        <v>97.87</v>
      </c>
      <c r="G1488" s="536">
        <v>0</v>
      </c>
      <c r="H1488" s="535">
        <v>106.56</v>
      </c>
      <c r="I1488" s="536">
        <v>0</v>
      </c>
      <c r="J1488" s="535">
        <v>97.16</v>
      </c>
      <c r="K1488" s="536">
        <v>0</v>
      </c>
      <c r="L1488" s="535">
        <v>103.16</v>
      </c>
      <c r="M1488" s="536">
        <v>0</v>
      </c>
      <c r="N1488" s="535">
        <v>100.12</v>
      </c>
      <c r="O1488" s="536">
        <v>0</v>
      </c>
      <c r="P1488" s="535">
        <v>99.96</v>
      </c>
      <c r="Q1488" s="536">
        <v>0</v>
      </c>
      <c r="R1488" s="535">
        <v>100.38</v>
      </c>
    </row>
    <row r="1489" spans="1:18" ht="12.75">
      <c r="A1489" s="145">
        <v>91387</v>
      </c>
      <c r="B1489" s="102" t="s">
        <v>23161</v>
      </c>
      <c r="C1489" s="145" t="s">
        <v>23125</v>
      </c>
      <c r="D1489" s="535">
        <v>74.73</v>
      </c>
      <c r="E1489" s="536">
        <v>0.60850000000000004</v>
      </c>
      <c r="F1489" s="535">
        <v>73.540000000000006</v>
      </c>
      <c r="G1489" s="536">
        <v>0.61829999999999996</v>
      </c>
      <c r="H1489" s="535">
        <v>83.67</v>
      </c>
      <c r="I1489" s="536">
        <v>0.54339999999999999</v>
      </c>
      <c r="J1489" s="535">
        <v>74.22</v>
      </c>
      <c r="K1489" s="536">
        <v>0.61260000000000003</v>
      </c>
      <c r="L1489" s="535">
        <v>79.010000000000005</v>
      </c>
      <c r="M1489" s="536">
        <v>0</v>
      </c>
      <c r="N1489" s="535">
        <v>80.989999999999995</v>
      </c>
      <c r="O1489" s="536">
        <v>0.56140000000000001</v>
      </c>
      <c r="P1489" s="535">
        <v>77.5</v>
      </c>
      <c r="Q1489" s="536">
        <v>0.5867</v>
      </c>
      <c r="R1489" s="535">
        <v>79.61</v>
      </c>
    </row>
    <row r="1490" spans="1:18" ht="12.75">
      <c r="A1490" s="145">
        <v>91386</v>
      </c>
      <c r="B1490" s="102" t="s">
        <v>23162</v>
      </c>
      <c r="C1490" s="145" t="s">
        <v>745</v>
      </c>
      <c r="D1490" s="535">
        <v>305.41000000000003</v>
      </c>
      <c r="E1490" s="536">
        <v>0.32300000000000001</v>
      </c>
      <c r="F1490" s="535">
        <v>270.08999999999997</v>
      </c>
      <c r="G1490" s="536">
        <v>0.36520000000000002</v>
      </c>
      <c r="H1490" s="535">
        <v>290.89</v>
      </c>
      <c r="I1490" s="536">
        <v>0.33910000000000001</v>
      </c>
      <c r="J1490" s="535">
        <v>279.77999999999997</v>
      </c>
      <c r="K1490" s="536">
        <v>0.35260000000000002</v>
      </c>
      <c r="L1490" s="535">
        <v>270.88</v>
      </c>
      <c r="M1490" s="536">
        <v>0</v>
      </c>
      <c r="N1490" s="535">
        <v>280.38</v>
      </c>
      <c r="O1490" s="536">
        <v>0.3518</v>
      </c>
      <c r="P1490" s="535">
        <v>272.39</v>
      </c>
      <c r="Q1490" s="536">
        <v>0.36209999999999998</v>
      </c>
      <c r="R1490" s="535">
        <v>272.94</v>
      </c>
    </row>
    <row r="1491" spans="1:18" ht="12.75">
      <c r="A1491" s="145">
        <v>96036</v>
      </c>
      <c r="B1491" s="102" t="s">
        <v>23163</v>
      </c>
      <c r="C1491" s="145" t="s">
        <v>23125</v>
      </c>
      <c r="D1491" s="535">
        <v>84.8</v>
      </c>
      <c r="E1491" s="536">
        <v>0.65500000000000003</v>
      </c>
      <c r="F1491" s="535">
        <v>83.61</v>
      </c>
      <c r="G1491" s="536">
        <v>0.6643</v>
      </c>
      <c r="H1491" s="535">
        <v>93.74</v>
      </c>
      <c r="I1491" s="536">
        <v>0.59250000000000003</v>
      </c>
      <c r="J1491" s="535">
        <v>84.29</v>
      </c>
      <c r="K1491" s="536">
        <v>0.65890000000000004</v>
      </c>
      <c r="L1491" s="535">
        <v>89.08</v>
      </c>
      <c r="M1491" s="536">
        <v>0.113</v>
      </c>
      <c r="N1491" s="535">
        <v>91.06</v>
      </c>
      <c r="O1491" s="536">
        <v>0.6099</v>
      </c>
      <c r="P1491" s="535">
        <v>87.57</v>
      </c>
      <c r="Q1491" s="536">
        <v>0.63419999999999999</v>
      </c>
      <c r="R1491" s="535">
        <v>89.68</v>
      </c>
    </row>
    <row r="1492" spans="1:18" ht="12.75">
      <c r="A1492" s="145">
        <v>96035</v>
      </c>
      <c r="B1492" s="102" t="s">
        <v>23164</v>
      </c>
      <c r="C1492" s="145" t="s">
        <v>745</v>
      </c>
      <c r="D1492" s="535">
        <v>322.01</v>
      </c>
      <c r="E1492" s="536">
        <v>0.3579</v>
      </c>
      <c r="F1492" s="535">
        <v>286.69</v>
      </c>
      <c r="G1492" s="536">
        <v>0.40200000000000002</v>
      </c>
      <c r="H1492" s="535">
        <v>307.49</v>
      </c>
      <c r="I1492" s="536">
        <v>0.37480000000000002</v>
      </c>
      <c r="J1492" s="535">
        <v>296.38</v>
      </c>
      <c r="K1492" s="536">
        <v>0.38879999999999998</v>
      </c>
      <c r="L1492" s="535">
        <v>287.48</v>
      </c>
      <c r="M1492" s="536">
        <v>5.7700000000000001E-2</v>
      </c>
      <c r="N1492" s="535">
        <v>296.98</v>
      </c>
      <c r="O1492" s="536">
        <v>0.38800000000000001</v>
      </c>
      <c r="P1492" s="535">
        <v>288.99</v>
      </c>
      <c r="Q1492" s="536">
        <v>0.39879999999999999</v>
      </c>
      <c r="R1492" s="535">
        <v>289.54000000000002</v>
      </c>
    </row>
    <row r="1493" spans="1:18" ht="12.75">
      <c r="A1493" s="145">
        <v>89877</v>
      </c>
      <c r="B1493" s="102" t="s">
        <v>23165</v>
      </c>
      <c r="C1493" s="145" t="s">
        <v>23125</v>
      </c>
      <c r="D1493" s="535">
        <v>87.99</v>
      </c>
      <c r="E1493" s="536">
        <v>0.66749999999999998</v>
      </c>
      <c r="F1493" s="535">
        <v>86.8</v>
      </c>
      <c r="G1493" s="536">
        <v>0.67659999999999998</v>
      </c>
      <c r="H1493" s="535">
        <v>96.93</v>
      </c>
      <c r="I1493" s="536">
        <v>0.60589999999999999</v>
      </c>
      <c r="J1493" s="535">
        <v>87.48</v>
      </c>
      <c r="K1493" s="536">
        <v>0.6714</v>
      </c>
      <c r="L1493" s="535">
        <v>86.54</v>
      </c>
      <c r="M1493" s="536">
        <v>0</v>
      </c>
      <c r="N1493" s="535">
        <v>94.25</v>
      </c>
      <c r="O1493" s="536">
        <v>0.62309999999999999</v>
      </c>
      <c r="P1493" s="535">
        <v>90.76</v>
      </c>
      <c r="Q1493" s="536">
        <v>0.64710000000000001</v>
      </c>
      <c r="R1493" s="535">
        <v>92.18</v>
      </c>
    </row>
    <row r="1494" spans="1:18" ht="12.75">
      <c r="A1494" s="145">
        <v>89876</v>
      </c>
      <c r="B1494" s="102" t="s">
        <v>23166</v>
      </c>
      <c r="C1494" s="145" t="s">
        <v>745</v>
      </c>
      <c r="D1494" s="535">
        <v>375.91</v>
      </c>
      <c r="E1494" s="536">
        <v>0.33500000000000002</v>
      </c>
      <c r="F1494" s="535">
        <v>332.28</v>
      </c>
      <c r="G1494" s="536">
        <v>0.379</v>
      </c>
      <c r="H1494" s="535">
        <v>355.67</v>
      </c>
      <c r="I1494" s="536">
        <v>0.35399999999999998</v>
      </c>
      <c r="J1494" s="535">
        <v>344.16</v>
      </c>
      <c r="K1494" s="536">
        <v>0.3659</v>
      </c>
      <c r="L1494" s="535">
        <v>320.58</v>
      </c>
      <c r="M1494" s="536">
        <v>0</v>
      </c>
      <c r="N1494" s="535">
        <v>343.26</v>
      </c>
      <c r="O1494" s="536">
        <v>0.36680000000000001</v>
      </c>
      <c r="P1494" s="535">
        <v>334.18</v>
      </c>
      <c r="Q1494" s="536">
        <v>0.37680000000000002</v>
      </c>
      <c r="R1494" s="535">
        <v>333.01</v>
      </c>
    </row>
    <row r="1495" spans="1:18" ht="12.75">
      <c r="A1495" s="145">
        <v>89884</v>
      </c>
      <c r="B1495" s="102" t="s">
        <v>23167</v>
      </c>
      <c r="C1495" s="145" t="s">
        <v>23125</v>
      </c>
      <c r="D1495" s="535">
        <v>91.84</v>
      </c>
      <c r="E1495" s="536">
        <v>0.68140000000000001</v>
      </c>
      <c r="F1495" s="535">
        <v>90.65</v>
      </c>
      <c r="G1495" s="536">
        <v>0.69030000000000002</v>
      </c>
      <c r="H1495" s="535">
        <v>100.78</v>
      </c>
      <c r="I1495" s="536">
        <v>0.621</v>
      </c>
      <c r="J1495" s="535">
        <v>91.33</v>
      </c>
      <c r="K1495" s="536">
        <v>0.68520000000000003</v>
      </c>
      <c r="L1495" s="535">
        <v>89.38</v>
      </c>
      <c r="M1495" s="536">
        <v>0</v>
      </c>
      <c r="N1495" s="535">
        <v>98.1</v>
      </c>
      <c r="O1495" s="536">
        <v>0.63790000000000002</v>
      </c>
      <c r="P1495" s="535">
        <v>94.61</v>
      </c>
      <c r="Q1495" s="536">
        <v>0.66149999999999998</v>
      </c>
      <c r="R1495" s="535">
        <v>95.84</v>
      </c>
    </row>
    <row r="1496" spans="1:18" ht="12.75">
      <c r="A1496" s="145">
        <v>89883</v>
      </c>
      <c r="B1496" s="102" t="s">
        <v>23168</v>
      </c>
      <c r="C1496" s="145" t="s">
        <v>745</v>
      </c>
      <c r="D1496" s="535">
        <v>417.81</v>
      </c>
      <c r="E1496" s="536">
        <v>0.32050000000000001</v>
      </c>
      <c r="F1496" s="535">
        <v>367.66</v>
      </c>
      <c r="G1496" s="536">
        <v>0.36420000000000002</v>
      </c>
      <c r="H1496" s="535">
        <v>393.09</v>
      </c>
      <c r="I1496" s="536">
        <v>0.34060000000000001</v>
      </c>
      <c r="J1496" s="535">
        <v>381.26</v>
      </c>
      <c r="K1496" s="536">
        <v>0.35120000000000001</v>
      </c>
      <c r="L1496" s="535">
        <v>353.52</v>
      </c>
      <c r="M1496" s="536">
        <v>0</v>
      </c>
      <c r="N1496" s="535">
        <v>379.19</v>
      </c>
      <c r="O1496" s="536">
        <v>0.35310000000000002</v>
      </c>
      <c r="P1496" s="535">
        <v>369.24</v>
      </c>
      <c r="Q1496" s="536">
        <v>0.36259999999999998</v>
      </c>
      <c r="R1496" s="535">
        <v>367.47</v>
      </c>
    </row>
    <row r="1497" spans="1:18" ht="12.75">
      <c r="A1497" s="145">
        <v>67827</v>
      </c>
      <c r="B1497" s="102" t="s">
        <v>23169</v>
      </c>
      <c r="C1497" s="145" t="s">
        <v>23125</v>
      </c>
      <c r="D1497" s="535">
        <v>65.040000000000006</v>
      </c>
      <c r="E1497" s="536">
        <v>0.55010000000000003</v>
      </c>
      <c r="F1497" s="535">
        <v>63.85</v>
      </c>
      <c r="G1497" s="536">
        <v>0.56040000000000001</v>
      </c>
      <c r="H1497" s="535">
        <v>73.98</v>
      </c>
      <c r="I1497" s="536">
        <v>0.48359999999999997</v>
      </c>
      <c r="J1497" s="535">
        <v>64.53</v>
      </c>
      <c r="K1497" s="536">
        <v>0.55449999999999999</v>
      </c>
      <c r="L1497" s="535">
        <v>69.94</v>
      </c>
      <c r="M1497" s="536">
        <v>0</v>
      </c>
      <c r="N1497" s="535">
        <v>71.3</v>
      </c>
      <c r="O1497" s="536">
        <v>0.50180000000000002</v>
      </c>
      <c r="P1497" s="535">
        <v>67.81</v>
      </c>
      <c r="Q1497" s="536">
        <v>0.52769999999999995</v>
      </c>
      <c r="R1497" s="535">
        <v>70.02</v>
      </c>
    </row>
    <row r="1498" spans="1:18" ht="12.75">
      <c r="A1498" s="145">
        <v>67826</v>
      </c>
      <c r="B1498" s="102" t="s">
        <v>23170</v>
      </c>
      <c r="C1498" s="145" t="s">
        <v>745</v>
      </c>
      <c r="D1498" s="535">
        <v>208.93</v>
      </c>
      <c r="E1498" s="536">
        <v>0.37169999999999997</v>
      </c>
      <c r="F1498" s="535">
        <v>188.13</v>
      </c>
      <c r="G1498" s="536">
        <v>0.4128</v>
      </c>
      <c r="H1498" s="535">
        <v>204.39</v>
      </c>
      <c r="I1498" s="536">
        <v>0.38</v>
      </c>
      <c r="J1498" s="535">
        <v>193.98</v>
      </c>
      <c r="K1498" s="536">
        <v>0.40039999999999998</v>
      </c>
      <c r="L1498" s="535">
        <v>191.01</v>
      </c>
      <c r="M1498" s="536">
        <v>0</v>
      </c>
      <c r="N1498" s="535">
        <v>197.21</v>
      </c>
      <c r="O1498" s="536">
        <v>0.39379999999999998</v>
      </c>
      <c r="P1498" s="535">
        <v>191.13</v>
      </c>
      <c r="Q1498" s="536">
        <v>0.40629999999999999</v>
      </c>
      <c r="R1498" s="535">
        <v>192.37</v>
      </c>
    </row>
    <row r="1499" spans="1:18" ht="12.75">
      <c r="A1499" s="145">
        <v>5961</v>
      </c>
      <c r="B1499" s="102" t="s">
        <v>23171</v>
      </c>
      <c r="C1499" s="145" t="s">
        <v>23125</v>
      </c>
      <c r="D1499" s="535">
        <v>63.81</v>
      </c>
      <c r="E1499" s="536">
        <v>0.54149999999999998</v>
      </c>
      <c r="F1499" s="535">
        <v>62.62</v>
      </c>
      <c r="G1499" s="536">
        <v>0.55169999999999997</v>
      </c>
      <c r="H1499" s="535">
        <v>72.75</v>
      </c>
      <c r="I1499" s="536">
        <v>0.47489999999999999</v>
      </c>
      <c r="J1499" s="535">
        <v>63.3</v>
      </c>
      <c r="K1499" s="536">
        <v>0.54579999999999995</v>
      </c>
      <c r="L1499" s="535">
        <v>68.739999999999995</v>
      </c>
      <c r="M1499" s="536">
        <v>0</v>
      </c>
      <c r="N1499" s="535">
        <v>70.069999999999993</v>
      </c>
      <c r="O1499" s="536">
        <v>0.49309999999999998</v>
      </c>
      <c r="P1499" s="535">
        <v>66.58</v>
      </c>
      <c r="Q1499" s="536">
        <v>0.51890000000000003</v>
      </c>
      <c r="R1499" s="535">
        <v>68.790000000000006</v>
      </c>
    </row>
    <row r="1500" spans="1:18" ht="12.75">
      <c r="A1500" s="145">
        <v>5811</v>
      </c>
      <c r="B1500" s="102" t="s">
        <v>23172</v>
      </c>
      <c r="C1500" s="145" t="s">
        <v>745</v>
      </c>
      <c r="D1500" s="535">
        <v>231.09</v>
      </c>
      <c r="E1500" s="536">
        <v>0.32469999999999999</v>
      </c>
      <c r="F1500" s="535">
        <v>205.52</v>
      </c>
      <c r="G1500" s="536">
        <v>0.36509999999999998</v>
      </c>
      <c r="H1500" s="535">
        <v>223.27</v>
      </c>
      <c r="I1500" s="536">
        <v>0.33610000000000001</v>
      </c>
      <c r="J1500" s="535">
        <v>212.63</v>
      </c>
      <c r="K1500" s="536">
        <v>0.35289999999999999</v>
      </c>
      <c r="L1500" s="535">
        <v>208.2</v>
      </c>
      <c r="M1500" s="536">
        <v>0</v>
      </c>
      <c r="N1500" s="535">
        <v>215</v>
      </c>
      <c r="O1500" s="536">
        <v>0.34899999999999998</v>
      </c>
      <c r="P1500" s="535">
        <v>208.3</v>
      </c>
      <c r="Q1500" s="536">
        <v>0.36020000000000002</v>
      </c>
      <c r="R1500" s="535">
        <v>209.37</v>
      </c>
    </row>
    <row r="1501" spans="1:18" ht="12.75">
      <c r="A1501" s="145">
        <v>92243</v>
      </c>
      <c r="B1501" s="102" t="s">
        <v>23173</v>
      </c>
      <c r="C1501" s="145" t="s">
        <v>23125</v>
      </c>
      <c r="D1501" s="535">
        <v>79.55</v>
      </c>
      <c r="E1501" s="536">
        <v>0.5756</v>
      </c>
      <c r="F1501" s="535">
        <v>78.430000000000007</v>
      </c>
      <c r="G1501" s="536">
        <v>0.58379999999999999</v>
      </c>
      <c r="H1501" s="535">
        <v>89.79</v>
      </c>
      <c r="I1501" s="536">
        <v>0.51</v>
      </c>
      <c r="J1501" s="535">
        <v>79.53</v>
      </c>
      <c r="K1501" s="536">
        <v>0.57579999999999998</v>
      </c>
      <c r="L1501" s="535">
        <v>84.74</v>
      </c>
      <c r="M1501" s="536">
        <v>6.7500000000000004E-2</v>
      </c>
      <c r="N1501" s="535">
        <v>86.91</v>
      </c>
      <c r="O1501" s="536">
        <v>0.52690000000000003</v>
      </c>
      <c r="P1501" s="535">
        <v>82.57</v>
      </c>
      <c r="Q1501" s="536">
        <v>0.55459999999999998</v>
      </c>
      <c r="R1501" s="535">
        <v>85.38</v>
      </c>
    </row>
    <row r="1502" spans="1:18" ht="12.75">
      <c r="A1502" s="145">
        <v>92242</v>
      </c>
      <c r="B1502" s="102" t="s">
        <v>23174</v>
      </c>
      <c r="C1502" s="145" t="s">
        <v>745</v>
      </c>
      <c r="D1502" s="535">
        <v>477.67</v>
      </c>
      <c r="E1502" s="536">
        <v>0.20569999999999999</v>
      </c>
      <c r="F1502" s="535">
        <v>410.09</v>
      </c>
      <c r="G1502" s="536">
        <v>0.23960000000000001</v>
      </c>
      <c r="H1502" s="535">
        <v>442.22</v>
      </c>
      <c r="I1502" s="536">
        <v>0.22220000000000001</v>
      </c>
      <c r="J1502" s="535">
        <v>428.73</v>
      </c>
      <c r="K1502" s="536">
        <v>0.22919999999999999</v>
      </c>
      <c r="L1502" s="535">
        <v>409.47</v>
      </c>
      <c r="M1502" s="536">
        <v>2.5700000000000001E-2</v>
      </c>
      <c r="N1502" s="535">
        <v>424.11</v>
      </c>
      <c r="O1502" s="536">
        <v>0.23169999999999999</v>
      </c>
      <c r="P1502" s="535">
        <v>411</v>
      </c>
      <c r="Q1502" s="536">
        <v>0.23910000000000001</v>
      </c>
      <c r="R1502" s="535">
        <v>411.5</v>
      </c>
    </row>
    <row r="1503" spans="1:18" ht="12.75">
      <c r="A1503" s="145">
        <v>91646</v>
      </c>
      <c r="B1503" s="102" t="s">
        <v>23175</v>
      </c>
      <c r="C1503" s="145" t="s">
        <v>23125</v>
      </c>
      <c r="D1503" s="535">
        <v>96.67</v>
      </c>
      <c r="E1503" s="536">
        <v>0.65080000000000005</v>
      </c>
      <c r="F1503" s="535">
        <v>95.55</v>
      </c>
      <c r="G1503" s="536">
        <v>0.65839999999999999</v>
      </c>
      <c r="H1503" s="535">
        <v>106.91</v>
      </c>
      <c r="I1503" s="536">
        <v>0.58840000000000003</v>
      </c>
      <c r="J1503" s="535">
        <v>96.65</v>
      </c>
      <c r="K1503" s="536">
        <v>0.65090000000000003</v>
      </c>
      <c r="L1503" s="535">
        <v>100.78</v>
      </c>
      <c r="M1503" s="536">
        <v>6.9900000000000004E-2</v>
      </c>
      <c r="N1503" s="535">
        <v>104.03</v>
      </c>
      <c r="O1503" s="536">
        <v>0.60470000000000002</v>
      </c>
      <c r="P1503" s="535">
        <v>99.69</v>
      </c>
      <c r="Q1503" s="536">
        <v>0.63109999999999999</v>
      </c>
      <c r="R1503" s="535">
        <v>102.5</v>
      </c>
    </row>
    <row r="1504" spans="1:18" ht="12.75">
      <c r="A1504" s="145">
        <v>91645</v>
      </c>
      <c r="B1504" s="102" t="s">
        <v>23176</v>
      </c>
      <c r="C1504" s="145" t="s">
        <v>745</v>
      </c>
      <c r="D1504" s="535">
        <v>546.05999999999995</v>
      </c>
      <c r="E1504" s="536">
        <v>0.2477</v>
      </c>
      <c r="F1504" s="535">
        <v>472.45</v>
      </c>
      <c r="G1504" s="536">
        <v>0.2863</v>
      </c>
      <c r="H1504" s="535">
        <v>506.47</v>
      </c>
      <c r="I1504" s="536">
        <v>0.2671</v>
      </c>
      <c r="J1504" s="535">
        <v>492.68</v>
      </c>
      <c r="K1504" s="536">
        <v>0.27450000000000002</v>
      </c>
      <c r="L1504" s="535">
        <v>469.12</v>
      </c>
      <c r="M1504" s="536">
        <v>2.76E-2</v>
      </c>
      <c r="N1504" s="535">
        <v>486.97</v>
      </c>
      <c r="O1504" s="536">
        <v>0.27779999999999999</v>
      </c>
      <c r="P1504" s="535">
        <v>473.07</v>
      </c>
      <c r="Q1504" s="536">
        <v>0.28589999999999999</v>
      </c>
      <c r="R1504" s="535">
        <v>473.36</v>
      </c>
    </row>
    <row r="1505" spans="1:18" ht="12.75">
      <c r="A1505" s="145">
        <v>92107</v>
      </c>
      <c r="B1505" s="102" t="s">
        <v>23177</v>
      </c>
      <c r="C1505" s="145" t="s">
        <v>23125</v>
      </c>
      <c r="D1505" s="535">
        <v>93.48</v>
      </c>
      <c r="E1505" s="536">
        <v>0.69589999999999996</v>
      </c>
      <c r="F1505" s="535">
        <v>92.26</v>
      </c>
      <c r="G1505" s="536">
        <v>0.70509999999999995</v>
      </c>
      <c r="H1505" s="535">
        <v>102.16</v>
      </c>
      <c r="I1505" s="536">
        <v>0.63670000000000004</v>
      </c>
      <c r="J1505" s="535">
        <v>92.85</v>
      </c>
      <c r="K1505" s="536">
        <v>0.7006</v>
      </c>
      <c r="L1505" s="535">
        <v>99.48</v>
      </c>
      <c r="M1505" s="536">
        <v>0.27510000000000001</v>
      </c>
      <c r="N1505" s="535">
        <v>99.51</v>
      </c>
      <c r="O1505" s="536">
        <v>0.65369999999999995</v>
      </c>
      <c r="P1505" s="535">
        <v>96.17</v>
      </c>
      <c r="Q1505" s="536">
        <v>0.6764</v>
      </c>
      <c r="R1505" s="535">
        <v>98.6</v>
      </c>
    </row>
    <row r="1506" spans="1:18" ht="12.75">
      <c r="A1506" s="145">
        <v>92106</v>
      </c>
      <c r="B1506" s="102" t="s">
        <v>23178</v>
      </c>
      <c r="C1506" s="145" t="s">
        <v>745</v>
      </c>
      <c r="D1506" s="535">
        <v>405.69</v>
      </c>
      <c r="E1506" s="536">
        <v>0.3362</v>
      </c>
      <c r="F1506" s="535">
        <v>358.16</v>
      </c>
      <c r="G1506" s="536">
        <v>0.38080000000000003</v>
      </c>
      <c r="H1506" s="535">
        <v>382.54</v>
      </c>
      <c r="I1506" s="536">
        <v>0.35649999999999998</v>
      </c>
      <c r="J1506" s="535">
        <v>370.97</v>
      </c>
      <c r="K1506" s="536">
        <v>0.36770000000000003</v>
      </c>
      <c r="L1506" s="535">
        <v>362.08</v>
      </c>
      <c r="M1506" s="536">
        <v>0.1489</v>
      </c>
      <c r="N1506" s="535">
        <v>369.27</v>
      </c>
      <c r="O1506" s="536">
        <v>0.36940000000000001</v>
      </c>
      <c r="P1506" s="535">
        <v>359.82</v>
      </c>
      <c r="Q1506" s="536">
        <v>0.37909999999999999</v>
      </c>
      <c r="R1506" s="535">
        <v>360.64</v>
      </c>
    </row>
    <row r="1507" spans="1:18" ht="12.75">
      <c r="A1507" s="145">
        <v>5903</v>
      </c>
      <c r="B1507" s="102" t="s">
        <v>23179</v>
      </c>
      <c r="C1507" s="145" t="s">
        <v>23125</v>
      </c>
      <c r="D1507" s="535">
        <v>73.89</v>
      </c>
      <c r="E1507" s="536">
        <v>0.61519999999999997</v>
      </c>
      <c r="F1507" s="535">
        <v>72.67</v>
      </c>
      <c r="G1507" s="536">
        <v>0.62560000000000004</v>
      </c>
      <c r="H1507" s="535">
        <v>82.57</v>
      </c>
      <c r="I1507" s="536">
        <v>0.55059999999999998</v>
      </c>
      <c r="J1507" s="535">
        <v>73.260000000000005</v>
      </c>
      <c r="K1507" s="536">
        <v>0.62050000000000005</v>
      </c>
      <c r="L1507" s="535">
        <v>79.87</v>
      </c>
      <c r="M1507" s="536">
        <v>8.1500000000000003E-2</v>
      </c>
      <c r="N1507" s="535">
        <v>79.92</v>
      </c>
      <c r="O1507" s="536">
        <v>0.56879999999999997</v>
      </c>
      <c r="P1507" s="535">
        <v>76.58</v>
      </c>
      <c r="Q1507" s="536">
        <v>0.59360000000000002</v>
      </c>
      <c r="R1507" s="535">
        <v>79.010000000000005</v>
      </c>
    </row>
    <row r="1508" spans="1:18" ht="12.75">
      <c r="A1508" s="145">
        <v>5901</v>
      </c>
      <c r="B1508" s="102" t="s">
        <v>23180</v>
      </c>
      <c r="C1508" s="145" t="s">
        <v>745</v>
      </c>
      <c r="D1508" s="535">
        <v>367.04</v>
      </c>
      <c r="E1508" s="536">
        <v>0.26629999999999998</v>
      </c>
      <c r="F1508" s="535">
        <v>319.51</v>
      </c>
      <c r="G1508" s="536">
        <v>0.30590000000000001</v>
      </c>
      <c r="H1508" s="535">
        <v>343.89</v>
      </c>
      <c r="I1508" s="536">
        <v>0.28420000000000001</v>
      </c>
      <c r="J1508" s="535">
        <v>332.32</v>
      </c>
      <c r="K1508" s="536">
        <v>0.29409999999999997</v>
      </c>
      <c r="L1508" s="535">
        <v>323.38</v>
      </c>
      <c r="M1508" s="536">
        <v>3.8600000000000002E-2</v>
      </c>
      <c r="N1508" s="535">
        <v>330.62</v>
      </c>
      <c r="O1508" s="536">
        <v>0.29559999999999997</v>
      </c>
      <c r="P1508" s="535">
        <v>321.17</v>
      </c>
      <c r="Q1508" s="536">
        <v>0.30430000000000001</v>
      </c>
      <c r="R1508" s="535">
        <v>321.99</v>
      </c>
    </row>
    <row r="1509" spans="1:18" ht="12.75">
      <c r="A1509" s="145">
        <v>106252</v>
      </c>
      <c r="B1509" s="102" t="s">
        <v>23181</v>
      </c>
      <c r="C1509" s="145" t="s">
        <v>23125</v>
      </c>
      <c r="D1509" s="535">
        <v>73.42</v>
      </c>
      <c r="E1509" s="536">
        <v>0.61280000000000001</v>
      </c>
      <c r="F1509" s="535">
        <v>72.2</v>
      </c>
      <c r="G1509" s="536">
        <v>0.62309999999999999</v>
      </c>
      <c r="H1509" s="535">
        <v>82.1</v>
      </c>
      <c r="I1509" s="536">
        <v>0.54800000000000004</v>
      </c>
      <c r="J1509" s="535">
        <v>72.790000000000006</v>
      </c>
      <c r="K1509" s="536">
        <v>0.61809999999999998</v>
      </c>
      <c r="L1509" s="535">
        <v>79.430000000000007</v>
      </c>
      <c r="M1509" s="536">
        <v>0.1013</v>
      </c>
      <c r="N1509" s="535">
        <v>79.45</v>
      </c>
      <c r="O1509" s="536">
        <v>0.56630000000000003</v>
      </c>
      <c r="P1509" s="535">
        <v>76.11</v>
      </c>
      <c r="Q1509" s="536">
        <v>0.59109999999999996</v>
      </c>
      <c r="R1509" s="535">
        <v>78.540000000000006</v>
      </c>
    </row>
    <row r="1510" spans="1:18" ht="12.75">
      <c r="A1510" s="145">
        <v>106247</v>
      </c>
      <c r="B1510" s="102" t="s">
        <v>23182</v>
      </c>
      <c r="C1510" s="145" t="s">
        <v>745</v>
      </c>
      <c r="D1510" s="535">
        <v>322.27999999999997</v>
      </c>
      <c r="E1510" s="536">
        <v>0.29870000000000002</v>
      </c>
      <c r="F1510" s="535">
        <v>283.07</v>
      </c>
      <c r="G1510" s="536">
        <v>0.34010000000000001</v>
      </c>
      <c r="H1510" s="535">
        <v>304.85000000000002</v>
      </c>
      <c r="I1510" s="536">
        <v>0.31580000000000003</v>
      </c>
      <c r="J1510" s="535">
        <v>293.69</v>
      </c>
      <c r="K1510" s="536">
        <v>0.32779999999999998</v>
      </c>
      <c r="L1510" s="535">
        <v>287.47000000000003</v>
      </c>
      <c r="M1510" s="536">
        <v>5.3600000000000002E-2</v>
      </c>
      <c r="N1510" s="535">
        <v>293.49</v>
      </c>
      <c r="O1510" s="536">
        <v>0.32800000000000001</v>
      </c>
      <c r="P1510" s="535">
        <v>285.14</v>
      </c>
      <c r="Q1510" s="536">
        <v>0.33760000000000001</v>
      </c>
      <c r="R1510" s="535">
        <v>286.25</v>
      </c>
    </row>
    <row r="1511" spans="1:18" ht="12.75">
      <c r="A1511" s="145">
        <v>6260</v>
      </c>
      <c r="B1511" s="102" t="s">
        <v>23183</v>
      </c>
      <c r="C1511" s="145" t="s">
        <v>23125</v>
      </c>
      <c r="D1511" s="535">
        <v>61.07</v>
      </c>
      <c r="E1511" s="536">
        <v>0.53449999999999998</v>
      </c>
      <c r="F1511" s="535">
        <v>59.85</v>
      </c>
      <c r="G1511" s="536">
        <v>0.5454</v>
      </c>
      <c r="H1511" s="535">
        <v>69.75</v>
      </c>
      <c r="I1511" s="536">
        <v>0.46800000000000003</v>
      </c>
      <c r="J1511" s="535">
        <v>60.44</v>
      </c>
      <c r="K1511" s="536">
        <v>0.54</v>
      </c>
      <c r="L1511" s="535">
        <v>67.260000000000005</v>
      </c>
      <c r="M1511" s="536">
        <v>8.0699999999999994E-2</v>
      </c>
      <c r="N1511" s="535">
        <v>67.099999999999994</v>
      </c>
      <c r="O1511" s="536">
        <v>0.4864</v>
      </c>
      <c r="P1511" s="535">
        <v>63.76</v>
      </c>
      <c r="Q1511" s="536">
        <v>0.51190000000000002</v>
      </c>
      <c r="R1511" s="535">
        <v>66.19</v>
      </c>
    </row>
    <row r="1512" spans="1:18" ht="12.75">
      <c r="A1512" s="145">
        <v>6259</v>
      </c>
      <c r="B1512" s="102" t="s">
        <v>23184</v>
      </c>
      <c r="C1512" s="145" t="s">
        <v>745</v>
      </c>
      <c r="D1512" s="535">
        <v>296.38</v>
      </c>
      <c r="E1512" s="536">
        <v>0.2361</v>
      </c>
      <c r="F1512" s="535">
        <v>257.10000000000002</v>
      </c>
      <c r="G1512" s="536">
        <v>0.2722</v>
      </c>
      <c r="H1512" s="535">
        <v>278.89</v>
      </c>
      <c r="I1512" s="536">
        <v>0.251</v>
      </c>
      <c r="J1512" s="535">
        <v>267.73</v>
      </c>
      <c r="K1512" s="536">
        <v>0.26140000000000002</v>
      </c>
      <c r="L1512" s="535">
        <v>261.86</v>
      </c>
      <c r="M1512" s="536">
        <v>3.9800000000000002E-2</v>
      </c>
      <c r="N1512" s="535">
        <v>267.52</v>
      </c>
      <c r="O1512" s="536">
        <v>0.2616</v>
      </c>
      <c r="P1512" s="535">
        <v>259.16000000000003</v>
      </c>
      <c r="Q1512" s="536">
        <v>0.27010000000000001</v>
      </c>
      <c r="R1512" s="535">
        <v>260.26</v>
      </c>
    </row>
    <row r="1513" spans="1:18" ht="12.75">
      <c r="A1513" s="145">
        <v>104705</v>
      </c>
      <c r="B1513" s="102" t="s">
        <v>23185</v>
      </c>
      <c r="C1513" s="145" t="s">
        <v>23125</v>
      </c>
      <c r="D1513" s="535">
        <v>0</v>
      </c>
      <c r="E1513" s="536"/>
      <c r="F1513" s="535">
        <v>0</v>
      </c>
      <c r="G1513" s="536"/>
      <c r="H1513" s="535">
        <v>0</v>
      </c>
      <c r="I1513" s="536"/>
      <c r="J1513" s="535">
        <v>0</v>
      </c>
      <c r="K1513" s="536"/>
      <c r="L1513" s="535">
        <v>0</v>
      </c>
      <c r="M1513" s="536"/>
      <c r="N1513" s="535">
        <v>0</v>
      </c>
      <c r="O1513" s="536"/>
      <c r="P1513" s="535">
        <v>0</v>
      </c>
      <c r="Q1513" s="536"/>
      <c r="R1513" s="535">
        <v>0</v>
      </c>
    </row>
    <row r="1514" spans="1:18" ht="12.75">
      <c r="A1514" s="145">
        <v>104704</v>
      </c>
      <c r="B1514" s="102" t="s">
        <v>23186</v>
      </c>
      <c r="C1514" s="145" t="s">
        <v>745</v>
      </c>
      <c r="D1514" s="535">
        <v>0</v>
      </c>
      <c r="E1514" s="536"/>
      <c r="F1514" s="535">
        <v>0</v>
      </c>
      <c r="G1514" s="536"/>
      <c r="H1514" s="535">
        <v>0</v>
      </c>
      <c r="I1514" s="536"/>
      <c r="J1514" s="535">
        <v>0</v>
      </c>
      <c r="K1514" s="536"/>
      <c r="L1514" s="535">
        <v>0</v>
      </c>
      <c r="M1514" s="536"/>
      <c r="N1514" s="535">
        <v>0</v>
      </c>
      <c r="O1514" s="536"/>
      <c r="P1514" s="535">
        <v>0</v>
      </c>
      <c r="Q1514" s="536"/>
      <c r="R1514" s="535">
        <v>0</v>
      </c>
    </row>
    <row r="1515" spans="1:18" ht="12.75">
      <c r="A1515" s="145">
        <v>91395</v>
      </c>
      <c r="B1515" s="102" t="s">
        <v>23187</v>
      </c>
      <c r="C1515" s="145" t="s">
        <v>23125</v>
      </c>
      <c r="D1515" s="535">
        <v>58.82</v>
      </c>
      <c r="E1515" s="536">
        <v>0.51670000000000005</v>
      </c>
      <c r="F1515" s="535">
        <v>57.6</v>
      </c>
      <c r="G1515" s="536">
        <v>0.52759999999999996</v>
      </c>
      <c r="H1515" s="535">
        <v>67.5</v>
      </c>
      <c r="I1515" s="536">
        <v>0.45019999999999999</v>
      </c>
      <c r="J1515" s="535">
        <v>58.19</v>
      </c>
      <c r="K1515" s="536">
        <v>0.52229999999999999</v>
      </c>
      <c r="L1515" s="535">
        <v>64.319999999999993</v>
      </c>
      <c r="M1515" s="536">
        <v>0</v>
      </c>
      <c r="N1515" s="535">
        <v>64.849999999999994</v>
      </c>
      <c r="O1515" s="536">
        <v>0.46860000000000002</v>
      </c>
      <c r="P1515" s="535">
        <v>61.51</v>
      </c>
      <c r="Q1515" s="536">
        <v>0.49409999999999998</v>
      </c>
      <c r="R1515" s="535">
        <v>63.81</v>
      </c>
    </row>
    <row r="1516" spans="1:18" ht="12.75">
      <c r="A1516" s="145">
        <v>73467</v>
      </c>
      <c r="B1516" s="102" t="s">
        <v>23188</v>
      </c>
      <c r="C1516" s="145" t="s">
        <v>745</v>
      </c>
      <c r="D1516" s="535">
        <v>288.11</v>
      </c>
      <c r="E1516" s="536">
        <v>0.2288</v>
      </c>
      <c r="F1516" s="535">
        <v>249.64</v>
      </c>
      <c r="G1516" s="536">
        <v>0.2641</v>
      </c>
      <c r="H1516" s="535">
        <v>271.18</v>
      </c>
      <c r="I1516" s="536">
        <v>0.24310000000000001</v>
      </c>
      <c r="J1516" s="535">
        <v>260.06</v>
      </c>
      <c r="K1516" s="536">
        <v>0.2535</v>
      </c>
      <c r="L1516" s="535">
        <v>253.15</v>
      </c>
      <c r="M1516" s="536">
        <v>0</v>
      </c>
      <c r="N1516" s="535">
        <v>259.99</v>
      </c>
      <c r="O1516" s="536">
        <v>0.2535</v>
      </c>
      <c r="P1516" s="535">
        <v>251.74</v>
      </c>
      <c r="Q1516" s="536">
        <v>0.26190000000000002</v>
      </c>
      <c r="R1516" s="535">
        <v>252.63</v>
      </c>
    </row>
    <row r="1517" spans="1:18" ht="12.75">
      <c r="A1517" s="145">
        <v>5826</v>
      </c>
      <c r="B1517" s="102" t="s">
        <v>23189</v>
      </c>
      <c r="C1517" s="145" t="s">
        <v>23125</v>
      </c>
      <c r="D1517" s="535">
        <v>61.74</v>
      </c>
      <c r="E1517" s="536">
        <v>0.53949999999999998</v>
      </c>
      <c r="F1517" s="535">
        <v>60.52</v>
      </c>
      <c r="G1517" s="536">
        <v>0.5504</v>
      </c>
      <c r="H1517" s="535">
        <v>70.42</v>
      </c>
      <c r="I1517" s="536">
        <v>0.47299999999999998</v>
      </c>
      <c r="J1517" s="535">
        <v>61.11</v>
      </c>
      <c r="K1517" s="536">
        <v>0.54510000000000003</v>
      </c>
      <c r="L1517" s="535">
        <v>67.150000000000006</v>
      </c>
      <c r="M1517" s="536">
        <v>0</v>
      </c>
      <c r="N1517" s="535">
        <v>67.77</v>
      </c>
      <c r="O1517" s="536">
        <v>0.49149999999999999</v>
      </c>
      <c r="P1517" s="535">
        <v>64.430000000000007</v>
      </c>
      <c r="Q1517" s="536">
        <v>0.51700000000000002</v>
      </c>
      <c r="R1517" s="535">
        <v>66.72</v>
      </c>
    </row>
    <row r="1518" spans="1:18" ht="12.75">
      <c r="A1518" s="145">
        <v>5824</v>
      </c>
      <c r="B1518" s="102" t="s">
        <v>23190</v>
      </c>
      <c r="C1518" s="145" t="s">
        <v>745</v>
      </c>
      <c r="D1518" s="535">
        <v>246.53</v>
      </c>
      <c r="E1518" s="536">
        <v>0.29310000000000003</v>
      </c>
      <c r="F1518" s="535">
        <v>217.27</v>
      </c>
      <c r="G1518" s="536">
        <v>0.33260000000000001</v>
      </c>
      <c r="H1518" s="535">
        <v>235.93</v>
      </c>
      <c r="I1518" s="536">
        <v>0.30630000000000002</v>
      </c>
      <c r="J1518" s="535">
        <v>225.26</v>
      </c>
      <c r="K1518" s="536">
        <v>0.32079999999999997</v>
      </c>
      <c r="L1518" s="535">
        <v>221.09</v>
      </c>
      <c r="M1518" s="536">
        <v>0</v>
      </c>
      <c r="N1518" s="535">
        <v>226.85</v>
      </c>
      <c r="O1518" s="536">
        <v>0.31859999999999999</v>
      </c>
      <c r="P1518" s="535">
        <v>219.82</v>
      </c>
      <c r="Q1518" s="536">
        <v>0.32879999999999998</v>
      </c>
      <c r="R1518" s="535">
        <v>221.01</v>
      </c>
    </row>
    <row r="1519" spans="1:18" ht="12.75">
      <c r="A1519" s="145">
        <v>106253</v>
      </c>
      <c r="B1519" s="102" t="s">
        <v>23191</v>
      </c>
      <c r="C1519" s="145" t="s">
        <v>23125</v>
      </c>
      <c r="D1519" s="535">
        <v>77.05</v>
      </c>
      <c r="E1519" s="536">
        <v>0.63100000000000001</v>
      </c>
      <c r="F1519" s="535">
        <v>75.83</v>
      </c>
      <c r="G1519" s="536">
        <v>0.64119999999999999</v>
      </c>
      <c r="H1519" s="535">
        <v>85.73</v>
      </c>
      <c r="I1519" s="536">
        <v>0.56710000000000005</v>
      </c>
      <c r="J1519" s="535">
        <v>76.42</v>
      </c>
      <c r="K1519" s="536">
        <v>0.63619999999999999</v>
      </c>
      <c r="L1519" s="535">
        <v>79.66</v>
      </c>
      <c r="M1519" s="536">
        <v>0</v>
      </c>
      <c r="N1519" s="535">
        <v>83.08</v>
      </c>
      <c r="O1519" s="536">
        <v>0.58520000000000005</v>
      </c>
      <c r="P1519" s="535">
        <v>79.739999999999995</v>
      </c>
      <c r="Q1519" s="536">
        <v>0.60970000000000002</v>
      </c>
      <c r="R1519" s="535">
        <v>81.540000000000006</v>
      </c>
    </row>
    <row r="1520" spans="1:18" ht="12.75">
      <c r="A1520" s="145">
        <v>106248</v>
      </c>
      <c r="B1520" s="102" t="s">
        <v>23192</v>
      </c>
      <c r="C1520" s="145" t="s">
        <v>745</v>
      </c>
      <c r="D1520" s="535">
        <v>332.45</v>
      </c>
      <c r="E1520" s="536">
        <v>0.32019999999999998</v>
      </c>
      <c r="F1520" s="535">
        <v>293.24</v>
      </c>
      <c r="G1520" s="536">
        <v>0.36299999999999999</v>
      </c>
      <c r="H1520" s="535">
        <v>315.02</v>
      </c>
      <c r="I1520" s="536">
        <v>0.33789999999999998</v>
      </c>
      <c r="J1520" s="535">
        <v>303.86</v>
      </c>
      <c r="K1520" s="536">
        <v>0.3503</v>
      </c>
      <c r="L1520" s="535">
        <v>290.19</v>
      </c>
      <c r="M1520" s="536">
        <v>0</v>
      </c>
      <c r="N1520" s="535">
        <v>303.66000000000003</v>
      </c>
      <c r="O1520" s="536">
        <v>0.35049999999999998</v>
      </c>
      <c r="P1520" s="535">
        <v>295.31</v>
      </c>
      <c r="Q1520" s="536">
        <v>0.3604</v>
      </c>
      <c r="R1520" s="535">
        <v>295.02999999999997</v>
      </c>
    </row>
    <row r="1521" spans="1:18" ht="12.75">
      <c r="A1521" s="145">
        <v>5892</v>
      </c>
      <c r="B1521" s="102" t="s">
        <v>23193</v>
      </c>
      <c r="C1521" s="145" t="s">
        <v>23125</v>
      </c>
      <c r="D1521" s="535">
        <v>56.57</v>
      </c>
      <c r="E1521" s="536">
        <v>0.49740000000000001</v>
      </c>
      <c r="F1521" s="535">
        <v>55.35</v>
      </c>
      <c r="G1521" s="536">
        <v>0.50839999999999996</v>
      </c>
      <c r="H1521" s="535">
        <v>65.25</v>
      </c>
      <c r="I1521" s="536">
        <v>0.43130000000000002</v>
      </c>
      <c r="J1521" s="535">
        <v>55.94</v>
      </c>
      <c r="K1521" s="536">
        <v>0.503</v>
      </c>
      <c r="L1521" s="535">
        <v>62.73</v>
      </c>
      <c r="M1521" s="536">
        <v>0</v>
      </c>
      <c r="N1521" s="535">
        <v>62.6</v>
      </c>
      <c r="O1521" s="536">
        <v>0.44950000000000001</v>
      </c>
      <c r="P1521" s="535">
        <v>59.26</v>
      </c>
      <c r="Q1521" s="536">
        <v>0.47489999999999999</v>
      </c>
      <c r="R1521" s="535">
        <v>61.69</v>
      </c>
    </row>
    <row r="1522" spans="1:18" ht="12.75">
      <c r="A1522" s="145">
        <v>5890</v>
      </c>
      <c r="B1522" s="102" t="s">
        <v>23194</v>
      </c>
      <c r="C1522" s="145" t="s">
        <v>745</v>
      </c>
      <c r="D1522" s="535">
        <v>232.78</v>
      </c>
      <c r="E1522" s="536">
        <v>0.2646</v>
      </c>
      <c r="F1522" s="535">
        <v>204.12</v>
      </c>
      <c r="G1522" s="536">
        <v>0.30180000000000001</v>
      </c>
      <c r="H1522" s="535">
        <v>222.6</v>
      </c>
      <c r="I1522" s="536">
        <v>0.2767</v>
      </c>
      <c r="J1522" s="535">
        <v>211.95</v>
      </c>
      <c r="K1522" s="536">
        <v>0.29060000000000002</v>
      </c>
      <c r="L1522" s="535">
        <v>209.43</v>
      </c>
      <c r="M1522" s="536">
        <v>0</v>
      </c>
      <c r="N1522" s="535">
        <v>213.66</v>
      </c>
      <c r="O1522" s="536">
        <v>0.2883</v>
      </c>
      <c r="P1522" s="535">
        <v>206.69</v>
      </c>
      <c r="Q1522" s="536">
        <v>0.29799999999999999</v>
      </c>
      <c r="R1522" s="535">
        <v>208.17</v>
      </c>
    </row>
    <row r="1523" spans="1:18" ht="12.75">
      <c r="A1523" s="145">
        <v>5896</v>
      </c>
      <c r="B1523" s="102" t="s">
        <v>23195</v>
      </c>
      <c r="C1523" s="145" t="s">
        <v>23125</v>
      </c>
      <c r="D1523" s="535">
        <v>59.33</v>
      </c>
      <c r="E1523" s="536">
        <v>0.52080000000000004</v>
      </c>
      <c r="F1523" s="535">
        <v>58.11</v>
      </c>
      <c r="G1523" s="536">
        <v>0.53180000000000005</v>
      </c>
      <c r="H1523" s="535">
        <v>68.010000000000005</v>
      </c>
      <c r="I1523" s="536">
        <v>0.45429999999999998</v>
      </c>
      <c r="J1523" s="535">
        <v>58.7</v>
      </c>
      <c r="K1523" s="536">
        <v>0.52639999999999998</v>
      </c>
      <c r="L1523" s="535">
        <v>65.45</v>
      </c>
      <c r="M1523" s="536">
        <v>0</v>
      </c>
      <c r="N1523" s="535">
        <v>65.36</v>
      </c>
      <c r="O1523" s="536">
        <v>0.4728</v>
      </c>
      <c r="P1523" s="535">
        <v>62.02</v>
      </c>
      <c r="Q1523" s="536">
        <v>0.49819999999999998</v>
      </c>
      <c r="R1523" s="535">
        <v>64.45</v>
      </c>
    </row>
    <row r="1524" spans="1:18" ht="12.75">
      <c r="A1524" s="145">
        <v>5894</v>
      </c>
      <c r="B1524" s="102" t="s">
        <v>23196</v>
      </c>
      <c r="C1524" s="145" t="s">
        <v>745</v>
      </c>
      <c r="D1524" s="535">
        <v>241.9</v>
      </c>
      <c r="E1524" s="536">
        <v>0.27960000000000002</v>
      </c>
      <c r="F1524" s="535">
        <v>212.64</v>
      </c>
      <c r="G1524" s="536">
        <v>0.31809999999999999</v>
      </c>
      <c r="H1524" s="535">
        <v>231.3</v>
      </c>
      <c r="I1524" s="536">
        <v>0.29239999999999999</v>
      </c>
      <c r="J1524" s="535">
        <v>220.63</v>
      </c>
      <c r="K1524" s="536">
        <v>0.30659999999999998</v>
      </c>
      <c r="L1524" s="535">
        <v>217.82</v>
      </c>
      <c r="M1524" s="536">
        <v>0</v>
      </c>
      <c r="N1524" s="535">
        <v>222.22</v>
      </c>
      <c r="O1524" s="536">
        <v>0.3044</v>
      </c>
      <c r="P1524" s="535">
        <v>215.19</v>
      </c>
      <c r="Q1524" s="536">
        <v>0.31430000000000002</v>
      </c>
      <c r="R1524" s="535">
        <v>216.64</v>
      </c>
    </row>
    <row r="1525" spans="1:18" ht="12.75">
      <c r="A1525" s="145">
        <v>91032</v>
      </c>
      <c r="B1525" s="102" t="s">
        <v>23197</v>
      </c>
      <c r="C1525" s="145" t="s">
        <v>23125</v>
      </c>
      <c r="D1525" s="535">
        <v>67.62</v>
      </c>
      <c r="E1525" s="536">
        <v>0.5796</v>
      </c>
      <c r="F1525" s="535">
        <v>66.400000000000006</v>
      </c>
      <c r="G1525" s="536">
        <v>0.59019999999999995</v>
      </c>
      <c r="H1525" s="535">
        <v>76.3</v>
      </c>
      <c r="I1525" s="536">
        <v>0.51359999999999995</v>
      </c>
      <c r="J1525" s="535">
        <v>66.989999999999995</v>
      </c>
      <c r="K1525" s="536">
        <v>0.58499999999999996</v>
      </c>
      <c r="L1525" s="535">
        <v>72.97</v>
      </c>
      <c r="M1525" s="536">
        <v>0</v>
      </c>
      <c r="N1525" s="535">
        <v>73.650000000000006</v>
      </c>
      <c r="O1525" s="536">
        <v>0.53210000000000002</v>
      </c>
      <c r="P1525" s="535">
        <v>70.31</v>
      </c>
      <c r="Q1525" s="536">
        <v>0.55740000000000001</v>
      </c>
      <c r="R1525" s="535">
        <v>72.61</v>
      </c>
    </row>
    <row r="1526" spans="1:18" ht="12.75">
      <c r="A1526" s="145">
        <v>91031</v>
      </c>
      <c r="B1526" s="102" t="s">
        <v>23198</v>
      </c>
      <c r="C1526" s="145" t="s">
        <v>745</v>
      </c>
      <c r="D1526" s="535">
        <v>297.26</v>
      </c>
      <c r="E1526" s="536">
        <v>0.28660000000000002</v>
      </c>
      <c r="F1526" s="535">
        <v>260.73</v>
      </c>
      <c r="G1526" s="536">
        <v>0.32669999999999999</v>
      </c>
      <c r="H1526" s="535">
        <v>281.67</v>
      </c>
      <c r="I1526" s="536">
        <v>0.3024</v>
      </c>
      <c r="J1526" s="535">
        <v>270.64</v>
      </c>
      <c r="K1526" s="536">
        <v>0.31469999999999998</v>
      </c>
      <c r="L1526" s="535">
        <v>264.02</v>
      </c>
      <c r="M1526" s="536">
        <v>0</v>
      </c>
      <c r="N1526" s="535">
        <v>270.92</v>
      </c>
      <c r="O1526" s="536">
        <v>0.31440000000000001</v>
      </c>
      <c r="P1526" s="535">
        <v>262.92</v>
      </c>
      <c r="Q1526" s="536">
        <v>0.32400000000000001</v>
      </c>
      <c r="R1526" s="535">
        <v>263.89</v>
      </c>
    </row>
    <row r="1527" spans="1:18" ht="12.75">
      <c r="A1527" s="145">
        <v>106255</v>
      </c>
      <c r="B1527" s="102" t="s">
        <v>23199</v>
      </c>
      <c r="C1527" s="145" t="s">
        <v>23125</v>
      </c>
      <c r="D1527" s="535">
        <v>0</v>
      </c>
      <c r="E1527" s="536"/>
      <c r="F1527" s="535">
        <v>0</v>
      </c>
      <c r="G1527" s="536"/>
      <c r="H1527" s="535">
        <v>0</v>
      </c>
      <c r="I1527" s="536"/>
      <c r="J1527" s="535">
        <v>0</v>
      </c>
      <c r="K1527" s="536"/>
      <c r="L1527" s="535">
        <v>0</v>
      </c>
      <c r="M1527" s="536"/>
      <c r="N1527" s="535">
        <v>0</v>
      </c>
      <c r="O1527" s="536"/>
      <c r="P1527" s="535">
        <v>0</v>
      </c>
      <c r="Q1527" s="536"/>
      <c r="R1527" s="535">
        <v>0</v>
      </c>
    </row>
    <row r="1528" spans="1:18" ht="12.75">
      <c r="A1528" s="145">
        <v>106250</v>
      </c>
      <c r="B1528" s="102" t="s">
        <v>23200</v>
      </c>
      <c r="C1528" s="145" t="s">
        <v>745</v>
      </c>
      <c r="D1528" s="535">
        <v>0</v>
      </c>
      <c r="E1528" s="536"/>
      <c r="F1528" s="535">
        <v>0</v>
      </c>
      <c r="G1528" s="536"/>
      <c r="H1528" s="535">
        <v>0</v>
      </c>
      <c r="I1528" s="536"/>
      <c r="J1528" s="535">
        <v>0</v>
      </c>
      <c r="K1528" s="536"/>
      <c r="L1528" s="535">
        <v>0</v>
      </c>
      <c r="M1528" s="536"/>
      <c r="N1528" s="535">
        <v>0</v>
      </c>
      <c r="O1528" s="536"/>
      <c r="P1528" s="535">
        <v>0</v>
      </c>
      <c r="Q1528" s="536"/>
      <c r="R1528" s="535">
        <v>0</v>
      </c>
    </row>
    <row r="1529" spans="1:18" ht="12.75">
      <c r="A1529" s="145">
        <v>102817</v>
      </c>
      <c r="B1529" s="102" t="s">
        <v>23201</v>
      </c>
      <c r="C1529" s="145" t="s">
        <v>23125</v>
      </c>
      <c r="D1529" s="535">
        <v>0</v>
      </c>
      <c r="E1529" s="536"/>
      <c r="F1529" s="535">
        <v>0</v>
      </c>
      <c r="G1529" s="536"/>
      <c r="H1529" s="535">
        <v>0</v>
      </c>
      <c r="I1529" s="536"/>
      <c r="J1529" s="535">
        <v>0</v>
      </c>
      <c r="K1529" s="536"/>
      <c r="L1529" s="535">
        <v>0</v>
      </c>
      <c r="M1529" s="536"/>
      <c r="N1529" s="535">
        <v>0</v>
      </c>
      <c r="O1529" s="536"/>
      <c r="P1529" s="535">
        <v>0</v>
      </c>
      <c r="Q1529" s="536"/>
      <c r="R1529" s="535">
        <v>0</v>
      </c>
    </row>
    <row r="1530" spans="1:18" ht="12.75">
      <c r="A1530" s="145">
        <v>102816</v>
      </c>
      <c r="B1530" s="102" t="s">
        <v>23202</v>
      </c>
      <c r="C1530" s="145" t="s">
        <v>745</v>
      </c>
      <c r="D1530" s="535">
        <v>0</v>
      </c>
      <c r="E1530" s="536"/>
      <c r="F1530" s="535">
        <v>0</v>
      </c>
      <c r="G1530" s="536"/>
      <c r="H1530" s="535">
        <v>0</v>
      </c>
      <c r="I1530" s="536"/>
      <c r="J1530" s="535">
        <v>0</v>
      </c>
      <c r="K1530" s="536"/>
      <c r="L1530" s="535">
        <v>0</v>
      </c>
      <c r="M1530" s="536"/>
      <c r="N1530" s="535">
        <v>0</v>
      </c>
      <c r="O1530" s="536"/>
      <c r="P1530" s="535">
        <v>0</v>
      </c>
      <c r="Q1530" s="536"/>
      <c r="R1530" s="535">
        <v>0</v>
      </c>
    </row>
    <row r="1531" spans="1:18" ht="12.75">
      <c r="A1531" s="145">
        <v>91534</v>
      </c>
      <c r="B1531" s="102" t="s">
        <v>23203</v>
      </c>
      <c r="C1531" s="145" t="s">
        <v>23125</v>
      </c>
      <c r="D1531" s="535">
        <v>37.28</v>
      </c>
      <c r="E1531" s="536">
        <v>3.1099999999999999E-2</v>
      </c>
      <c r="F1531" s="535">
        <v>24.32</v>
      </c>
      <c r="G1531" s="536">
        <v>4.7699999999999999E-2</v>
      </c>
      <c r="H1531" s="535">
        <v>44.74</v>
      </c>
      <c r="I1531" s="536">
        <v>2.5899999999999999E-2</v>
      </c>
      <c r="J1531" s="535">
        <v>38.520000000000003</v>
      </c>
      <c r="K1531" s="536">
        <v>3.0099999999999998E-2</v>
      </c>
      <c r="L1531" s="535">
        <v>41.7</v>
      </c>
      <c r="M1531" s="536">
        <v>0</v>
      </c>
      <c r="N1531" s="535">
        <v>36.75</v>
      </c>
      <c r="O1531" s="536">
        <v>3.1600000000000003E-2</v>
      </c>
      <c r="P1531" s="535">
        <v>28.33</v>
      </c>
      <c r="Q1531" s="536">
        <v>4.0899999999999999E-2</v>
      </c>
      <c r="R1531" s="535">
        <v>42.74</v>
      </c>
    </row>
    <row r="1532" spans="1:18" ht="12.75">
      <c r="A1532" s="145">
        <v>91533</v>
      </c>
      <c r="B1532" s="102" t="s">
        <v>23204</v>
      </c>
      <c r="C1532" s="145" t="s">
        <v>745</v>
      </c>
      <c r="D1532" s="535">
        <v>46.01</v>
      </c>
      <c r="E1532" s="536">
        <v>5.0200000000000002E-2</v>
      </c>
      <c r="F1532" s="535">
        <v>31.87</v>
      </c>
      <c r="G1532" s="536">
        <v>7.2499999999999995E-2</v>
      </c>
      <c r="H1532" s="535">
        <v>53.06</v>
      </c>
      <c r="I1532" s="536">
        <v>4.3499999999999997E-2</v>
      </c>
      <c r="J1532" s="535">
        <v>45.91</v>
      </c>
      <c r="K1532" s="536">
        <v>5.0299999999999997E-2</v>
      </c>
      <c r="L1532" s="535">
        <v>48.92</v>
      </c>
      <c r="M1532" s="536">
        <v>0</v>
      </c>
      <c r="N1532" s="535">
        <v>44.26</v>
      </c>
      <c r="O1532" s="536">
        <v>5.2200000000000003E-2</v>
      </c>
      <c r="P1532" s="535">
        <v>35.99</v>
      </c>
      <c r="Q1532" s="536">
        <v>6.4199999999999993E-2</v>
      </c>
      <c r="R1532" s="535">
        <v>49.94</v>
      </c>
    </row>
    <row r="1533" spans="1:18" ht="12.75">
      <c r="A1533" s="145">
        <v>95265</v>
      </c>
      <c r="B1533" s="102" t="s">
        <v>23205</v>
      </c>
      <c r="C1533" s="145" t="s">
        <v>23125</v>
      </c>
      <c r="D1533" s="535">
        <v>0.94</v>
      </c>
      <c r="E1533" s="536">
        <v>1</v>
      </c>
      <c r="F1533" s="535">
        <v>0.94</v>
      </c>
      <c r="G1533" s="536">
        <v>1</v>
      </c>
      <c r="H1533" s="535">
        <v>0.94</v>
      </c>
      <c r="I1533" s="536">
        <v>1</v>
      </c>
      <c r="J1533" s="535">
        <v>0.94</v>
      </c>
      <c r="K1533" s="536">
        <v>1</v>
      </c>
      <c r="L1533" s="535">
        <v>0.76</v>
      </c>
      <c r="M1533" s="536">
        <v>0</v>
      </c>
      <c r="N1533" s="535">
        <v>0.94</v>
      </c>
      <c r="O1533" s="536">
        <v>1</v>
      </c>
      <c r="P1533" s="535">
        <v>0.94</v>
      </c>
      <c r="Q1533" s="536">
        <v>1</v>
      </c>
      <c r="R1533" s="535">
        <v>0.65</v>
      </c>
    </row>
    <row r="1534" spans="1:18" ht="12.75">
      <c r="A1534" s="145">
        <v>95264</v>
      </c>
      <c r="B1534" s="102" t="s">
        <v>23206</v>
      </c>
      <c r="C1534" s="145" t="s">
        <v>745</v>
      </c>
      <c r="D1534" s="535">
        <v>7.61</v>
      </c>
      <c r="E1534" s="536">
        <v>0.2457</v>
      </c>
      <c r="F1534" s="535">
        <v>6.72</v>
      </c>
      <c r="G1534" s="536">
        <v>0.27829999999999999</v>
      </c>
      <c r="H1534" s="535">
        <v>7.3</v>
      </c>
      <c r="I1534" s="536">
        <v>0.25619999999999998</v>
      </c>
      <c r="J1534" s="535">
        <v>6.59</v>
      </c>
      <c r="K1534" s="536">
        <v>0.2838</v>
      </c>
      <c r="L1534" s="535">
        <v>6.27</v>
      </c>
      <c r="M1534" s="536">
        <v>0</v>
      </c>
      <c r="N1534" s="535">
        <v>6.69</v>
      </c>
      <c r="O1534" s="536">
        <v>0.27950000000000003</v>
      </c>
      <c r="P1534" s="535">
        <v>6.8</v>
      </c>
      <c r="Q1534" s="536">
        <v>0.27500000000000002</v>
      </c>
      <c r="R1534" s="535">
        <v>6.15</v>
      </c>
    </row>
    <row r="1535" spans="1:18" ht="12.75">
      <c r="A1535" s="145">
        <v>90973</v>
      </c>
      <c r="B1535" s="102" t="s">
        <v>23207</v>
      </c>
      <c r="C1535" s="145" t="s">
        <v>23125</v>
      </c>
      <c r="D1535" s="535">
        <v>8.93</v>
      </c>
      <c r="E1535" s="536">
        <v>1</v>
      </c>
      <c r="F1535" s="535">
        <v>8.93</v>
      </c>
      <c r="G1535" s="536">
        <v>1</v>
      </c>
      <c r="H1535" s="535">
        <v>8.93</v>
      </c>
      <c r="I1535" s="536">
        <v>1</v>
      </c>
      <c r="J1535" s="535">
        <v>8.93</v>
      </c>
      <c r="K1535" s="536">
        <v>1</v>
      </c>
      <c r="L1535" s="535">
        <v>8.93</v>
      </c>
      <c r="M1535" s="536">
        <v>1</v>
      </c>
      <c r="N1535" s="535">
        <v>8.93</v>
      </c>
      <c r="O1535" s="536">
        <v>1</v>
      </c>
      <c r="P1535" s="535">
        <v>8.93</v>
      </c>
      <c r="Q1535" s="536">
        <v>1</v>
      </c>
      <c r="R1535" s="535">
        <v>8.93</v>
      </c>
    </row>
    <row r="1536" spans="1:18" ht="12.75">
      <c r="A1536" s="145">
        <v>90972</v>
      </c>
      <c r="B1536" s="102" t="s">
        <v>23208</v>
      </c>
      <c r="C1536" s="145" t="s">
        <v>745</v>
      </c>
      <c r="D1536" s="535">
        <v>93.61</v>
      </c>
      <c r="E1536" s="536">
        <v>0.1895</v>
      </c>
      <c r="F1536" s="535">
        <v>79.02</v>
      </c>
      <c r="G1536" s="536">
        <v>0.22450000000000001</v>
      </c>
      <c r="H1536" s="535">
        <v>83.58</v>
      </c>
      <c r="I1536" s="536">
        <v>0.21229999999999999</v>
      </c>
      <c r="J1536" s="535">
        <v>82.87</v>
      </c>
      <c r="K1536" s="536">
        <v>0.21410000000000001</v>
      </c>
      <c r="L1536" s="535">
        <v>78.209999999999994</v>
      </c>
      <c r="M1536" s="536">
        <v>0.2268</v>
      </c>
      <c r="N1536" s="535">
        <v>80.239999999999995</v>
      </c>
      <c r="O1536" s="536">
        <v>0.22109999999999999</v>
      </c>
      <c r="P1536" s="535">
        <v>78.31</v>
      </c>
      <c r="Q1536" s="536">
        <v>0.22650000000000001</v>
      </c>
      <c r="R1536" s="535">
        <v>77.81</v>
      </c>
    </row>
    <row r="1537" spans="1:18" ht="12.75">
      <c r="A1537" s="145">
        <v>91001</v>
      </c>
      <c r="B1537" s="102" t="s">
        <v>23209</v>
      </c>
      <c r="C1537" s="145" t="s">
        <v>23125</v>
      </c>
      <c r="D1537" s="535">
        <v>10.59</v>
      </c>
      <c r="E1537" s="536">
        <v>1</v>
      </c>
      <c r="F1537" s="535">
        <v>10.59</v>
      </c>
      <c r="G1537" s="536">
        <v>1</v>
      </c>
      <c r="H1537" s="535">
        <v>10.59</v>
      </c>
      <c r="I1537" s="536">
        <v>1</v>
      </c>
      <c r="J1537" s="535">
        <v>10.59</v>
      </c>
      <c r="K1537" s="536">
        <v>1</v>
      </c>
      <c r="L1537" s="535">
        <v>10.59</v>
      </c>
      <c r="M1537" s="536">
        <v>1</v>
      </c>
      <c r="N1537" s="535">
        <v>10.59</v>
      </c>
      <c r="O1537" s="536">
        <v>1</v>
      </c>
      <c r="P1537" s="535">
        <v>10.59</v>
      </c>
      <c r="Q1537" s="536">
        <v>1</v>
      </c>
      <c r="R1537" s="535">
        <v>10.59</v>
      </c>
    </row>
    <row r="1538" spans="1:18" ht="12.75">
      <c r="A1538" s="145">
        <v>90999</v>
      </c>
      <c r="B1538" s="102" t="s">
        <v>23210</v>
      </c>
      <c r="C1538" s="145" t="s">
        <v>745</v>
      </c>
      <c r="D1538" s="535">
        <v>124.1</v>
      </c>
      <c r="E1538" s="536">
        <v>0.16950000000000001</v>
      </c>
      <c r="F1538" s="535">
        <v>104.28</v>
      </c>
      <c r="G1538" s="536">
        <v>0.20180000000000001</v>
      </c>
      <c r="H1538" s="535">
        <v>110.48</v>
      </c>
      <c r="I1538" s="536">
        <v>0.19040000000000001</v>
      </c>
      <c r="J1538" s="535">
        <v>109.51</v>
      </c>
      <c r="K1538" s="536">
        <v>0.19209999999999999</v>
      </c>
      <c r="L1538" s="535">
        <v>103.18</v>
      </c>
      <c r="M1538" s="536">
        <v>0.2039</v>
      </c>
      <c r="N1538" s="535">
        <v>105.93</v>
      </c>
      <c r="O1538" s="536">
        <v>0.1986</v>
      </c>
      <c r="P1538" s="535">
        <v>103.32</v>
      </c>
      <c r="Q1538" s="536">
        <v>0.2036</v>
      </c>
      <c r="R1538" s="535">
        <v>102.63</v>
      </c>
    </row>
    <row r="1539" spans="1:18" ht="12.75">
      <c r="A1539" s="145">
        <v>5954</v>
      </c>
      <c r="B1539" s="102" t="s">
        <v>23211</v>
      </c>
      <c r="C1539" s="145" t="s">
        <v>23125</v>
      </c>
      <c r="D1539" s="535">
        <v>6.67</v>
      </c>
      <c r="E1539" s="536">
        <v>1</v>
      </c>
      <c r="F1539" s="535">
        <v>6.67</v>
      </c>
      <c r="G1539" s="536">
        <v>1</v>
      </c>
      <c r="H1539" s="535">
        <v>6.67</v>
      </c>
      <c r="I1539" s="536">
        <v>1</v>
      </c>
      <c r="J1539" s="535">
        <v>6.67</v>
      </c>
      <c r="K1539" s="536">
        <v>1</v>
      </c>
      <c r="L1539" s="535">
        <v>6.67</v>
      </c>
      <c r="M1539" s="536">
        <v>1</v>
      </c>
      <c r="N1539" s="535">
        <v>6.67</v>
      </c>
      <c r="O1539" s="536">
        <v>1</v>
      </c>
      <c r="P1539" s="535">
        <v>6.67</v>
      </c>
      <c r="Q1539" s="536">
        <v>1</v>
      </c>
      <c r="R1539" s="535">
        <v>6.67</v>
      </c>
    </row>
    <row r="1540" spans="1:18" ht="12.75">
      <c r="A1540" s="145">
        <v>5953</v>
      </c>
      <c r="B1540" s="102" t="s">
        <v>23212</v>
      </c>
      <c r="C1540" s="145" t="s">
        <v>745</v>
      </c>
      <c r="D1540" s="535">
        <v>72.27</v>
      </c>
      <c r="E1540" s="536">
        <v>0.18329999999999999</v>
      </c>
      <c r="F1540" s="535">
        <v>60.92</v>
      </c>
      <c r="G1540" s="536">
        <v>0.2175</v>
      </c>
      <c r="H1540" s="535">
        <v>64.47</v>
      </c>
      <c r="I1540" s="536">
        <v>0.20549999999999999</v>
      </c>
      <c r="J1540" s="535">
        <v>63.91</v>
      </c>
      <c r="K1540" s="536">
        <v>0.20730000000000001</v>
      </c>
      <c r="L1540" s="535">
        <v>60.29</v>
      </c>
      <c r="M1540" s="536">
        <v>0.2198</v>
      </c>
      <c r="N1540" s="535">
        <v>61.86</v>
      </c>
      <c r="O1540" s="536">
        <v>0.2142</v>
      </c>
      <c r="P1540" s="535">
        <v>60.37</v>
      </c>
      <c r="Q1540" s="536">
        <v>0.2195</v>
      </c>
      <c r="R1540" s="535">
        <v>59.97</v>
      </c>
    </row>
    <row r="1541" spans="1:18" ht="12.75">
      <c r="A1541" s="145">
        <v>90982</v>
      </c>
      <c r="B1541" s="102" t="s">
        <v>23213</v>
      </c>
      <c r="C1541" s="145" t="s">
        <v>23125</v>
      </c>
      <c r="D1541" s="535">
        <v>22.69</v>
      </c>
      <c r="E1541" s="536">
        <v>1</v>
      </c>
      <c r="F1541" s="535">
        <v>22.69</v>
      </c>
      <c r="G1541" s="536">
        <v>1</v>
      </c>
      <c r="H1541" s="535">
        <v>22.69</v>
      </c>
      <c r="I1541" s="536">
        <v>1</v>
      </c>
      <c r="J1541" s="535">
        <v>22.69</v>
      </c>
      <c r="K1541" s="536">
        <v>1</v>
      </c>
      <c r="L1541" s="535">
        <v>22.69</v>
      </c>
      <c r="M1541" s="536">
        <v>1</v>
      </c>
      <c r="N1541" s="535">
        <v>22.69</v>
      </c>
      <c r="O1541" s="536">
        <v>1</v>
      </c>
      <c r="P1541" s="535">
        <v>22.69</v>
      </c>
      <c r="Q1541" s="536">
        <v>1</v>
      </c>
      <c r="R1541" s="535">
        <v>22.69</v>
      </c>
    </row>
    <row r="1542" spans="1:18" ht="12.75">
      <c r="A1542" s="145">
        <v>90979</v>
      </c>
      <c r="B1542" s="102" t="s">
        <v>23214</v>
      </c>
      <c r="C1542" s="145" t="s">
        <v>745</v>
      </c>
      <c r="D1542" s="535">
        <v>241.91</v>
      </c>
      <c r="E1542" s="536">
        <v>0.18640000000000001</v>
      </c>
      <c r="F1542" s="535">
        <v>204.07</v>
      </c>
      <c r="G1542" s="536">
        <v>0.22090000000000001</v>
      </c>
      <c r="H1542" s="535">
        <v>215.9</v>
      </c>
      <c r="I1542" s="536">
        <v>0.20880000000000001</v>
      </c>
      <c r="J1542" s="535">
        <v>214.06</v>
      </c>
      <c r="K1542" s="536">
        <v>0.21060000000000001</v>
      </c>
      <c r="L1542" s="535">
        <v>201.97</v>
      </c>
      <c r="M1542" s="536">
        <v>0.22320000000000001</v>
      </c>
      <c r="N1542" s="535">
        <v>207.22</v>
      </c>
      <c r="O1542" s="536">
        <v>0.2175</v>
      </c>
      <c r="P1542" s="535">
        <v>202.23</v>
      </c>
      <c r="Q1542" s="536">
        <v>0.22289999999999999</v>
      </c>
      <c r="R1542" s="535">
        <v>200.92</v>
      </c>
    </row>
    <row r="1543" spans="1:18" ht="12.75">
      <c r="A1543" s="145">
        <v>90965</v>
      </c>
      <c r="B1543" s="102" t="s">
        <v>23215</v>
      </c>
      <c r="C1543" s="145" t="s">
        <v>23125</v>
      </c>
      <c r="D1543" s="535">
        <v>8.9</v>
      </c>
      <c r="E1543" s="536">
        <v>1</v>
      </c>
      <c r="F1543" s="535">
        <v>8.9</v>
      </c>
      <c r="G1543" s="536">
        <v>1</v>
      </c>
      <c r="H1543" s="535">
        <v>8.9</v>
      </c>
      <c r="I1543" s="536">
        <v>1</v>
      </c>
      <c r="J1543" s="535">
        <v>8.9</v>
      </c>
      <c r="K1543" s="536">
        <v>1</v>
      </c>
      <c r="L1543" s="535">
        <v>8.9</v>
      </c>
      <c r="M1543" s="536">
        <v>1</v>
      </c>
      <c r="N1543" s="535">
        <v>8.9</v>
      </c>
      <c r="O1543" s="536">
        <v>1</v>
      </c>
      <c r="P1543" s="535">
        <v>8.9</v>
      </c>
      <c r="Q1543" s="536">
        <v>1</v>
      </c>
      <c r="R1543" s="535">
        <v>8.9</v>
      </c>
    </row>
    <row r="1544" spans="1:18" ht="12.75">
      <c r="A1544" s="145">
        <v>90964</v>
      </c>
      <c r="B1544" s="102" t="s">
        <v>23216</v>
      </c>
      <c r="C1544" s="145" t="s">
        <v>745</v>
      </c>
      <c r="D1544" s="535">
        <v>36.409999999999997</v>
      </c>
      <c r="E1544" s="536">
        <v>0.4859</v>
      </c>
      <c r="F1544" s="535">
        <v>32.81</v>
      </c>
      <c r="G1544" s="536">
        <v>0.53920000000000001</v>
      </c>
      <c r="H1544" s="535">
        <v>33.94</v>
      </c>
      <c r="I1544" s="536">
        <v>0.5212</v>
      </c>
      <c r="J1544" s="535">
        <v>33.76</v>
      </c>
      <c r="K1544" s="536">
        <v>0.52400000000000002</v>
      </c>
      <c r="L1544" s="535">
        <v>32.61</v>
      </c>
      <c r="M1544" s="536">
        <v>0.54249999999999998</v>
      </c>
      <c r="N1544" s="535">
        <v>33.11</v>
      </c>
      <c r="O1544" s="536">
        <v>0.5343</v>
      </c>
      <c r="P1544" s="535">
        <v>32.64</v>
      </c>
      <c r="Q1544" s="536">
        <v>0.54200000000000004</v>
      </c>
      <c r="R1544" s="535">
        <v>32.51</v>
      </c>
    </row>
    <row r="1545" spans="1:18" ht="12.75">
      <c r="A1545" s="145">
        <v>102970</v>
      </c>
      <c r="B1545" s="102" t="s">
        <v>23217</v>
      </c>
      <c r="C1545" s="145" t="s">
        <v>23125</v>
      </c>
      <c r="D1545" s="535">
        <v>0.21</v>
      </c>
      <c r="E1545" s="536">
        <v>0</v>
      </c>
      <c r="F1545" s="535">
        <v>0.23</v>
      </c>
      <c r="G1545" s="536">
        <v>1</v>
      </c>
      <c r="H1545" s="535">
        <v>0.23</v>
      </c>
      <c r="I1545" s="536">
        <v>0</v>
      </c>
      <c r="J1545" s="535">
        <v>0.18</v>
      </c>
      <c r="K1545" s="536">
        <v>0</v>
      </c>
      <c r="L1545" s="535">
        <v>0.23</v>
      </c>
      <c r="M1545" s="536">
        <v>0</v>
      </c>
      <c r="N1545" s="535">
        <v>0.26</v>
      </c>
      <c r="O1545" s="536">
        <v>0</v>
      </c>
      <c r="P1545" s="535">
        <v>0.23</v>
      </c>
      <c r="Q1545" s="536">
        <v>1</v>
      </c>
      <c r="R1545" s="535">
        <v>0.2</v>
      </c>
    </row>
    <row r="1546" spans="1:18" ht="12.75">
      <c r="A1546" s="145">
        <v>102971</v>
      </c>
      <c r="B1546" s="102" t="s">
        <v>23218</v>
      </c>
      <c r="C1546" s="145" t="s">
        <v>745</v>
      </c>
      <c r="D1546" s="535">
        <v>0.53</v>
      </c>
      <c r="E1546" s="536">
        <v>0</v>
      </c>
      <c r="F1546" s="535">
        <v>0.56000000000000005</v>
      </c>
      <c r="G1546" s="536">
        <v>0.73209999999999997</v>
      </c>
      <c r="H1546" s="535">
        <v>0.55000000000000004</v>
      </c>
      <c r="I1546" s="536">
        <v>0</v>
      </c>
      <c r="J1546" s="535">
        <v>0.47</v>
      </c>
      <c r="K1546" s="536">
        <v>0</v>
      </c>
      <c r="L1546" s="535">
        <v>0.56999999999999995</v>
      </c>
      <c r="M1546" s="536">
        <v>0</v>
      </c>
      <c r="N1546" s="535">
        <v>0.61</v>
      </c>
      <c r="O1546" s="536">
        <v>0</v>
      </c>
      <c r="P1546" s="535">
        <v>0.51</v>
      </c>
      <c r="Q1546" s="536">
        <v>0.80389999999999995</v>
      </c>
      <c r="R1546" s="535">
        <v>0.51</v>
      </c>
    </row>
    <row r="1547" spans="1:18" ht="12.75">
      <c r="A1547" s="145">
        <v>102822</v>
      </c>
      <c r="B1547" s="102" t="s">
        <v>23219</v>
      </c>
      <c r="C1547" s="145" t="s">
        <v>23125</v>
      </c>
      <c r="D1547" s="535">
        <v>0</v>
      </c>
      <c r="E1547" s="536"/>
      <c r="F1547" s="535">
        <v>0</v>
      </c>
      <c r="G1547" s="536"/>
      <c r="H1547" s="535">
        <v>0</v>
      </c>
      <c r="I1547" s="536"/>
      <c r="J1547" s="535">
        <v>0</v>
      </c>
      <c r="K1547" s="536"/>
      <c r="L1547" s="535">
        <v>0</v>
      </c>
      <c r="M1547" s="536"/>
      <c r="N1547" s="535">
        <v>0</v>
      </c>
      <c r="O1547" s="536"/>
      <c r="P1547" s="535">
        <v>0</v>
      </c>
      <c r="Q1547" s="536"/>
      <c r="R1547" s="535">
        <v>0</v>
      </c>
    </row>
    <row r="1548" spans="1:18" ht="12.75">
      <c r="A1548" s="145">
        <v>102821</v>
      </c>
      <c r="B1548" s="102" t="s">
        <v>23220</v>
      </c>
      <c r="C1548" s="145" t="s">
        <v>745</v>
      </c>
      <c r="D1548" s="535">
        <v>0</v>
      </c>
      <c r="E1548" s="536"/>
      <c r="F1548" s="535">
        <v>0</v>
      </c>
      <c r="G1548" s="536"/>
      <c r="H1548" s="535">
        <v>0</v>
      </c>
      <c r="I1548" s="536"/>
      <c r="J1548" s="535">
        <v>0</v>
      </c>
      <c r="K1548" s="536"/>
      <c r="L1548" s="535">
        <v>0</v>
      </c>
      <c r="M1548" s="536"/>
      <c r="N1548" s="535">
        <v>0</v>
      </c>
      <c r="O1548" s="536"/>
      <c r="P1548" s="535">
        <v>0</v>
      </c>
      <c r="Q1548" s="536"/>
      <c r="R1548" s="535">
        <v>0</v>
      </c>
    </row>
    <row r="1549" spans="1:18" ht="12.75">
      <c r="A1549" s="145">
        <v>102828</v>
      </c>
      <c r="B1549" s="102" t="s">
        <v>23221</v>
      </c>
      <c r="C1549" s="145" t="s">
        <v>23125</v>
      </c>
      <c r="D1549" s="535">
        <v>0</v>
      </c>
      <c r="E1549" s="536"/>
      <c r="F1549" s="535">
        <v>0</v>
      </c>
      <c r="G1549" s="536"/>
      <c r="H1549" s="535">
        <v>0</v>
      </c>
      <c r="I1549" s="536"/>
      <c r="J1549" s="535">
        <v>0</v>
      </c>
      <c r="K1549" s="536"/>
      <c r="L1549" s="535">
        <v>0</v>
      </c>
      <c r="M1549" s="536"/>
      <c r="N1549" s="535">
        <v>0</v>
      </c>
      <c r="O1549" s="536"/>
      <c r="P1549" s="535">
        <v>0</v>
      </c>
      <c r="Q1549" s="536"/>
      <c r="R1549" s="535">
        <v>0</v>
      </c>
    </row>
    <row r="1550" spans="1:18" ht="12.75">
      <c r="A1550" s="145">
        <v>102827</v>
      </c>
      <c r="B1550" s="102" t="s">
        <v>23222</v>
      </c>
      <c r="C1550" s="145" t="s">
        <v>745</v>
      </c>
      <c r="D1550" s="535">
        <v>0</v>
      </c>
      <c r="E1550" s="536"/>
      <c r="F1550" s="535">
        <v>0</v>
      </c>
      <c r="G1550" s="536"/>
      <c r="H1550" s="535">
        <v>0</v>
      </c>
      <c r="I1550" s="536"/>
      <c r="J1550" s="535">
        <v>0</v>
      </c>
      <c r="K1550" s="536"/>
      <c r="L1550" s="535">
        <v>0</v>
      </c>
      <c r="M1550" s="536"/>
      <c r="N1550" s="535">
        <v>0</v>
      </c>
      <c r="O1550" s="536"/>
      <c r="P1550" s="535">
        <v>0</v>
      </c>
      <c r="Q1550" s="536"/>
      <c r="R1550" s="535">
        <v>0</v>
      </c>
    </row>
    <row r="1551" spans="1:18" ht="12.75">
      <c r="A1551" s="145">
        <v>103939</v>
      </c>
      <c r="B1551" s="102" t="s">
        <v>23223</v>
      </c>
      <c r="C1551" s="145" t="s">
        <v>23125</v>
      </c>
      <c r="D1551" s="535">
        <v>0</v>
      </c>
      <c r="E1551" s="536"/>
      <c r="F1551" s="535">
        <v>0</v>
      </c>
      <c r="G1551" s="536"/>
      <c r="H1551" s="535">
        <v>0</v>
      </c>
      <c r="I1551" s="536"/>
      <c r="J1551" s="535">
        <v>0</v>
      </c>
      <c r="K1551" s="536"/>
      <c r="L1551" s="535">
        <v>0</v>
      </c>
      <c r="M1551" s="536"/>
      <c r="N1551" s="535">
        <v>0</v>
      </c>
      <c r="O1551" s="536"/>
      <c r="P1551" s="535">
        <v>0</v>
      </c>
      <c r="Q1551" s="536"/>
      <c r="R1551" s="535">
        <v>0</v>
      </c>
    </row>
    <row r="1552" spans="1:18" ht="12.75">
      <c r="A1552" s="145">
        <v>103938</v>
      </c>
      <c r="B1552" s="102" t="s">
        <v>23224</v>
      </c>
      <c r="C1552" s="145" t="s">
        <v>745</v>
      </c>
      <c r="D1552" s="535">
        <v>0</v>
      </c>
      <c r="E1552" s="536"/>
      <c r="F1552" s="535">
        <v>0</v>
      </c>
      <c r="G1552" s="536"/>
      <c r="H1552" s="535">
        <v>0</v>
      </c>
      <c r="I1552" s="536"/>
      <c r="J1552" s="535">
        <v>0</v>
      </c>
      <c r="K1552" s="536"/>
      <c r="L1552" s="535">
        <v>0</v>
      </c>
      <c r="M1552" s="536"/>
      <c r="N1552" s="535">
        <v>0</v>
      </c>
      <c r="O1552" s="536"/>
      <c r="P1552" s="535">
        <v>0</v>
      </c>
      <c r="Q1552" s="536"/>
      <c r="R1552" s="535">
        <v>0</v>
      </c>
    </row>
    <row r="1553" spans="1:18" ht="12.75">
      <c r="A1553" s="145">
        <v>103945</v>
      </c>
      <c r="B1553" s="102" t="s">
        <v>23225</v>
      </c>
      <c r="C1553" s="145" t="s">
        <v>23125</v>
      </c>
      <c r="D1553" s="535">
        <v>0</v>
      </c>
      <c r="E1553" s="536"/>
      <c r="F1553" s="535">
        <v>0</v>
      </c>
      <c r="G1553" s="536"/>
      <c r="H1553" s="535">
        <v>0</v>
      </c>
      <c r="I1553" s="536"/>
      <c r="J1553" s="535">
        <v>0</v>
      </c>
      <c r="K1553" s="536"/>
      <c r="L1553" s="535">
        <v>0</v>
      </c>
      <c r="M1553" s="536"/>
      <c r="N1553" s="535">
        <v>0</v>
      </c>
      <c r="O1553" s="536"/>
      <c r="P1553" s="535">
        <v>0</v>
      </c>
      <c r="Q1553" s="536"/>
      <c r="R1553" s="535">
        <v>0</v>
      </c>
    </row>
    <row r="1554" spans="1:18" ht="12.75">
      <c r="A1554" s="145">
        <v>103944</v>
      </c>
      <c r="B1554" s="102" t="s">
        <v>23226</v>
      </c>
      <c r="C1554" s="145" t="s">
        <v>745</v>
      </c>
      <c r="D1554" s="535">
        <v>0</v>
      </c>
      <c r="E1554" s="536"/>
      <c r="F1554" s="535">
        <v>0</v>
      </c>
      <c r="G1554" s="536"/>
      <c r="H1554" s="535">
        <v>0</v>
      </c>
      <c r="I1554" s="536"/>
      <c r="J1554" s="535">
        <v>0</v>
      </c>
      <c r="K1554" s="536"/>
      <c r="L1554" s="535">
        <v>0</v>
      </c>
      <c r="M1554" s="536"/>
      <c r="N1554" s="535">
        <v>0</v>
      </c>
      <c r="O1554" s="536"/>
      <c r="P1554" s="535">
        <v>0</v>
      </c>
      <c r="Q1554" s="536"/>
      <c r="R1554" s="535">
        <v>0</v>
      </c>
    </row>
    <row r="1555" spans="1:18" ht="12.75">
      <c r="A1555" s="145">
        <v>91285</v>
      </c>
      <c r="B1555" s="102" t="s">
        <v>23227</v>
      </c>
      <c r="C1555" s="145" t="s">
        <v>23125</v>
      </c>
      <c r="D1555" s="535">
        <v>0.5</v>
      </c>
      <c r="E1555" s="536">
        <v>0</v>
      </c>
      <c r="F1555" s="535">
        <v>0.52</v>
      </c>
      <c r="G1555" s="536">
        <v>0.98080000000000001</v>
      </c>
      <c r="H1555" s="535">
        <v>0.54</v>
      </c>
      <c r="I1555" s="536">
        <v>3.6999999999999998E-2</v>
      </c>
      <c r="J1555" s="535">
        <v>0.44</v>
      </c>
      <c r="K1555" s="536">
        <v>0</v>
      </c>
      <c r="L1555" s="535">
        <v>0.54</v>
      </c>
      <c r="M1555" s="536">
        <v>0</v>
      </c>
      <c r="N1555" s="535">
        <v>0.63</v>
      </c>
      <c r="O1555" s="536">
        <v>3.1699999999999999E-2</v>
      </c>
      <c r="P1555" s="535">
        <v>0.52</v>
      </c>
      <c r="Q1555" s="536">
        <v>0.98080000000000001</v>
      </c>
      <c r="R1555" s="535">
        <v>0.49</v>
      </c>
    </row>
    <row r="1556" spans="1:18" ht="12.75">
      <c r="A1556" s="145">
        <v>91283</v>
      </c>
      <c r="B1556" s="102" t="s">
        <v>23228</v>
      </c>
      <c r="C1556" s="145" t="s">
        <v>745</v>
      </c>
      <c r="D1556" s="535">
        <v>11.68</v>
      </c>
      <c r="E1556" s="536">
        <v>0</v>
      </c>
      <c r="F1556" s="535">
        <v>10.08</v>
      </c>
      <c r="G1556" s="536">
        <v>0.1032</v>
      </c>
      <c r="H1556" s="535">
        <v>11.19</v>
      </c>
      <c r="I1556" s="536">
        <v>3.5999999999999999E-3</v>
      </c>
      <c r="J1556" s="535">
        <v>9.67</v>
      </c>
      <c r="K1556" s="536">
        <v>0</v>
      </c>
      <c r="L1556" s="535">
        <v>9.9499999999999993</v>
      </c>
      <c r="M1556" s="536">
        <v>0</v>
      </c>
      <c r="N1556" s="535">
        <v>10.23</v>
      </c>
      <c r="O1556" s="536">
        <v>3.8999999999999998E-3</v>
      </c>
      <c r="P1556" s="535">
        <v>10.24</v>
      </c>
      <c r="Q1556" s="536">
        <v>0.1016</v>
      </c>
      <c r="R1556" s="535">
        <v>10.01</v>
      </c>
    </row>
    <row r="1557" spans="1:18" ht="12.75">
      <c r="A1557" s="145">
        <v>95283</v>
      </c>
      <c r="B1557" s="102" t="s">
        <v>23229</v>
      </c>
      <c r="C1557" s="145" t="s">
        <v>23125</v>
      </c>
      <c r="D1557" s="535">
        <v>0.83</v>
      </c>
      <c r="E1557" s="536">
        <v>1</v>
      </c>
      <c r="F1557" s="535">
        <v>0.83</v>
      </c>
      <c r="G1557" s="536">
        <v>1</v>
      </c>
      <c r="H1557" s="535">
        <v>0.83</v>
      </c>
      <c r="I1557" s="536">
        <v>1</v>
      </c>
      <c r="J1557" s="535">
        <v>0.83</v>
      </c>
      <c r="K1557" s="536">
        <v>1</v>
      </c>
      <c r="L1557" s="535">
        <v>0.83</v>
      </c>
      <c r="M1557" s="536">
        <v>1</v>
      </c>
      <c r="N1557" s="535">
        <v>0.83</v>
      </c>
      <c r="O1557" s="536">
        <v>1</v>
      </c>
      <c r="P1557" s="535">
        <v>0.83</v>
      </c>
      <c r="Q1557" s="536">
        <v>1</v>
      </c>
      <c r="R1557" s="535">
        <v>0.83</v>
      </c>
    </row>
    <row r="1558" spans="1:18" ht="12.75">
      <c r="A1558" s="145">
        <v>95282</v>
      </c>
      <c r="B1558" s="102" t="s">
        <v>23230</v>
      </c>
      <c r="C1558" s="145" t="s">
        <v>745</v>
      </c>
      <c r="D1558" s="535">
        <v>12.09</v>
      </c>
      <c r="E1558" s="536">
        <v>0.1241</v>
      </c>
      <c r="F1558" s="535">
        <v>10.45</v>
      </c>
      <c r="G1558" s="536">
        <v>0.14349999999999999</v>
      </c>
      <c r="H1558" s="535">
        <v>11.53</v>
      </c>
      <c r="I1558" s="536">
        <v>0.13009999999999999</v>
      </c>
      <c r="J1558" s="535">
        <v>10.220000000000001</v>
      </c>
      <c r="K1558" s="536">
        <v>0.14680000000000001</v>
      </c>
      <c r="L1558" s="535">
        <v>10.29</v>
      </c>
      <c r="M1558" s="536">
        <v>0.14580000000000001</v>
      </c>
      <c r="N1558" s="535">
        <v>10.39</v>
      </c>
      <c r="O1558" s="536">
        <v>0.1444</v>
      </c>
      <c r="P1558" s="535">
        <v>10.61</v>
      </c>
      <c r="Q1558" s="536">
        <v>0.1414</v>
      </c>
      <c r="R1558" s="535">
        <v>10.45</v>
      </c>
    </row>
    <row r="1559" spans="1:18" ht="12.75">
      <c r="A1559" s="145">
        <v>95128</v>
      </c>
      <c r="B1559" s="102" t="s">
        <v>23231</v>
      </c>
      <c r="C1559" s="145" t="s">
        <v>23125</v>
      </c>
      <c r="D1559" s="535">
        <v>64.430000000000007</v>
      </c>
      <c r="E1559" s="536">
        <v>0.43940000000000001</v>
      </c>
      <c r="F1559" s="535">
        <v>51.47</v>
      </c>
      <c r="G1559" s="536">
        <v>0.55000000000000004</v>
      </c>
      <c r="H1559" s="535">
        <v>71.89</v>
      </c>
      <c r="I1559" s="536">
        <v>0.39379999999999998</v>
      </c>
      <c r="J1559" s="535">
        <v>65.67</v>
      </c>
      <c r="K1559" s="536">
        <v>0.43109999999999998</v>
      </c>
      <c r="L1559" s="535">
        <v>69.069999999999993</v>
      </c>
      <c r="M1559" s="536">
        <v>0.40989999999999999</v>
      </c>
      <c r="N1559" s="535">
        <v>63.9</v>
      </c>
      <c r="O1559" s="536">
        <v>0.443</v>
      </c>
      <c r="P1559" s="535">
        <v>55.48</v>
      </c>
      <c r="Q1559" s="536">
        <v>0.51029999999999998</v>
      </c>
      <c r="R1559" s="535">
        <v>70.239999999999995</v>
      </c>
    </row>
    <row r="1560" spans="1:18" ht="12.75">
      <c r="A1560" s="145">
        <v>95127</v>
      </c>
      <c r="B1560" s="102" t="s">
        <v>23232</v>
      </c>
      <c r="C1560" s="145" t="s">
        <v>745</v>
      </c>
      <c r="D1560" s="535">
        <v>272.42</v>
      </c>
      <c r="E1560" s="536">
        <v>0.1908</v>
      </c>
      <c r="F1560" s="535">
        <v>224.03</v>
      </c>
      <c r="G1560" s="536">
        <v>0.23200000000000001</v>
      </c>
      <c r="H1560" s="535">
        <v>255.52</v>
      </c>
      <c r="I1560" s="536">
        <v>0.2034</v>
      </c>
      <c r="J1560" s="535">
        <v>247.58</v>
      </c>
      <c r="K1560" s="536">
        <v>0.21</v>
      </c>
      <c r="L1560" s="535">
        <v>239.66</v>
      </c>
      <c r="M1560" s="536">
        <v>0.21690000000000001</v>
      </c>
      <c r="N1560" s="535">
        <v>239.41</v>
      </c>
      <c r="O1560" s="536">
        <v>0.21709999999999999</v>
      </c>
      <c r="P1560" s="535">
        <v>226.31</v>
      </c>
      <c r="Q1560" s="536">
        <v>0.22969999999999999</v>
      </c>
      <c r="R1560" s="535">
        <v>239.84</v>
      </c>
    </row>
    <row r="1561" spans="1:18" ht="12.75">
      <c r="A1561" s="145">
        <v>92044</v>
      </c>
      <c r="B1561" s="102" t="s">
        <v>23233</v>
      </c>
      <c r="C1561" s="145" t="s">
        <v>23125</v>
      </c>
      <c r="D1561" s="535">
        <v>9.4499999999999993</v>
      </c>
      <c r="E1561" s="536">
        <v>1</v>
      </c>
      <c r="F1561" s="535">
        <v>9.4499999999999993</v>
      </c>
      <c r="G1561" s="536">
        <v>1</v>
      </c>
      <c r="H1561" s="535">
        <v>9.4499999999999993</v>
      </c>
      <c r="I1561" s="536">
        <v>1</v>
      </c>
      <c r="J1561" s="535">
        <v>9.4499999999999993</v>
      </c>
      <c r="K1561" s="536">
        <v>1</v>
      </c>
      <c r="L1561" s="535">
        <v>9.4499999999999993</v>
      </c>
      <c r="M1561" s="536">
        <v>1</v>
      </c>
      <c r="N1561" s="535">
        <v>9.4499999999999993</v>
      </c>
      <c r="O1561" s="536">
        <v>1</v>
      </c>
      <c r="P1561" s="535">
        <v>9.4499999999999993</v>
      </c>
      <c r="Q1561" s="536">
        <v>1</v>
      </c>
      <c r="R1561" s="535">
        <v>9.4499999999999993</v>
      </c>
    </row>
    <row r="1562" spans="1:18" ht="12.75">
      <c r="A1562" s="145">
        <v>92043</v>
      </c>
      <c r="B1562" s="102" t="s">
        <v>23234</v>
      </c>
      <c r="C1562" s="145" t="s">
        <v>745</v>
      </c>
      <c r="D1562" s="535">
        <v>15.98</v>
      </c>
      <c r="E1562" s="536">
        <v>1</v>
      </c>
      <c r="F1562" s="535">
        <v>15.98</v>
      </c>
      <c r="G1562" s="536">
        <v>1</v>
      </c>
      <c r="H1562" s="535">
        <v>15.98</v>
      </c>
      <c r="I1562" s="536">
        <v>1</v>
      </c>
      <c r="J1562" s="535">
        <v>15.98</v>
      </c>
      <c r="K1562" s="536">
        <v>1</v>
      </c>
      <c r="L1562" s="535">
        <v>15.98</v>
      </c>
      <c r="M1562" s="536">
        <v>1</v>
      </c>
      <c r="N1562" s="535">
        <v>15.98</v>
      </c>
      <c r="O1562" s="536">
        <v>1</v>
      </c>
      <c r="P1562" s="535">
        <v>15.98</v>
      </c>
      <c r="Q1562" s="536">
        <v>1</v>
      </c>
      <c r="R1562" s="535">
        <v>15.98</v>
      </c>
    </row>
    <row r="1563" spans="1:18" ht="12.75">
      <c r="A1563" s="145">
        <v>102834</v>
      </c>
      <c r="B1563" s="102" t="s">
        <v>23235</v>
      </c>
      <c r="C1563" s="145" t="s">
        <v>23125</v>
      </c>
      <c r="D1563" s="535">
        <v>0</v>
      </c>
      <c r="E1563" s="536"/>
      <c r="F1563" s="535">
        <v>0</v>
      </c>
      <c r="G1563" s="536"/>
      <c r="H1563" s="535">
        <v>0</v>
      </c>
      <c r="I1563" s="536"/>
      <c r="J1563" s="535">
        <v>0</v>
      </c>
      <c r="K1563" s="536"/>
      <c r="L1563" s="535">
        <v>0</v>
      </c>
      <c r="M1563" s="536"/>
      <c r="N1563" s="535">
        <v>0</v>
      </c>
      <c r="O1563" s="536"/>
      <c r="P1563" s="535">
        <v>0</v>
      </c>
      <c r="Q1563" s="536"/>
      <c r="R1563" s="535">
        <v>0</v>
      </c>
    </row>
    <row r="1564" spans="1:18" ht="12.75">
      <c r="A1564" s="145">
        <v>102833</v>
      </c>
      <c r="B1564" s="102" t="s">
        <v>23236</v>
      </c>
      <c r="C1564" s="145" t="s">
        <v>745</v>
      </c>
      <c r="D1564" s="535">
        <v>0</v>
      </c>
      <c r="E1564" s="536"/>
      <c r="F1564" s="535">
        <v>0</v>
      </c>
      <c r="G1564" s="536"/>
      <c r="H1564" s="535">
        <v>0</v>
      </c>
      <c r="I1564" s="536"/>
      <c r="J1564" s="535">
        <v>0</v>
      </c>
      <c r="K1564" s="536"/>
      <c r="L1564" s="535">
        <v>0</v>
      </c>
      <c r="M1564" s="536"/>
      <c r="N1564" s="535">
        <v>0</v>
      </c>
      <c r="O1564" s="536"/>
      <c r="P1564" s="535">
        <v>0</v>
      </c>
      <c r="Q1564" s="536"/>
      <c r="R1564" s="535">
        <v>0</v>
      </c>
    </row>
    <row r="1565" spans="1:18" ht="12.75">
      <c r="A1565" s="145">
        <v>92119</v>
      </c>
      <c r="B1565" s="102" t="s">
        <v>23237</v>
      </c>
      <c r="C1565" s="145" t="s">
        <v>23125</v>
      </c>
      <c r="D1565" s="535">
        <v>0.28999999999999998</v>
      </c>
      <c r="E1565" s="536">
        <v>1</v>
      </c>
      <c r="F1565" s="535">
        <v>0.26</v>
      </c>
      <c r="G1565" s="536">
        <v>0</v>
      </c>
      <c r="H1565" s="535">
        <v>0.28999999999999998</v>
      </c>
      <c r="I1565" s="536">
        <v>1</v>
      </c>
      <c r="J1565" s="535">
        <v>0.32</v>
      </c>
      <c r="K1565" s="536">
        <v>0</v>
      </c>
      <c r="L1565" s="535">
        <v>0.31</v>
      </c>
      <c r="M1565" s="536">
        <v>0</v>
      </c>
      <c r="N1565" s="535">
        <v>0.3</v>
      </c>
      <c r="O1565" s="536">
        <v>0</v>
      </c>
      <c r="P1565" s="535">
        <v>0.28999999999999998</v>
      </c>
      <c r="Q1565" s="536">
        <v>0</v>
      </c>
      <c r="R1565" s="535">
        <v>0.27</v>
      </c>
    </row>
    <row r="1566" spans="1:18" ht="12.75">
      <c r="A1566" s="145">
        <v>92118</v>
      </c>
      <c r="B1566" s="102" t="s">
        <v>23238</v>
      </c>
      <c r="C1566" s="145" t="s">
        <v>745</v>
      </c>
      <c r="D1566" s="535">
        <v>0.46</v>
      </c>
      <c r="E1566" s="536">
        <v>1</v>
      </c>
      <c r="F1566" s="535">
        <v>0.41</v>
      </c>
      <c r="G1566" s="536">
        <v>0</v>
      </c>
      <c r="H1566" s="535">
        <v>0.46</v>
      </c>
      <c r="I1566" s="536">
        <v>1</v>
      </c>
      <c r="J1566" s="535">
        <v>0.51</v>
      </c>
      <c r="K1566" s="536">
        <v>0</v>
      </c>
      <c r="L1566" s="535">
        <v>0.49</v>
      </c>
      <c r="M1566" s="536">
        <v>0</v>
      </c>
      <c r="N1566" s="535">
        <v>0.47</v>
      </c>
      <c r="O1566" s="536">
        <v>0</v>
      </c>
      <c r="P1566" s="535">
        <v>0.46</v>
      </c>
      <c r="Q1566" s="536">
        <v>0</v>
      </c>
      <c r="R1566" s="535">
        <v>0.43</v>
      </c>
    </row>
    <row r="1567" spans="1:18" ht="12.75">
      <c r="A1567" s="145">
        <v>102917</v>
      </c>
      <c r="B1567" s="102" t="s">
        <v>23239</v>
      </c>
      <c r="C1567" s="145" t="s">
        <v>23125</v>
      </c>
      <c r="D1567" s="535">
        <v>0</v>
      </c>
      <c r="E1567" s="536"/>
      <c r="F1567" s="535">
        <v>0</v>
      </c>
      <c r="G1567" s="536"/>
      <c r="H1567" s="535">
        <v>0</v>
      </c>
      <c r="I1567" s="536"/>
      <c r="J1567" s="535">
        <v>0</v>
      </c>
      <c r="K1567" s="536"/>
      <c r="L1567" s="535">
        <v>0</v>
      </c>
      <c r="M1567" s="536"/>
      <c r="N1567" s="535">
        <v>0</v>
      </c>
      <c r="O1567" s="536"/>
      <c r="P1567" s="535">
        <v>0</v>
      </c>
      <c r="Q1567" s="536"/>
      <c r="R1567" s="535">
        <v>0</v>
      </c>
    </row>
    <row r="1568" spans="1:18" ht="12.75">
      <c r="A1568" s="145">
        <v>102916</v>
      </c>
      <c r="B1568" s="102" t="s">
        <v>23240</v>
      </c>
      <c r="C1568" s="145" t="s">
        <v>745</v>
      </c>
      <c r="D1568" s="535">
        <v>0</v>
      </c>
      <c r="E1568" s="536"/>
      <c r="F1568" s="535">
        <v>0</v>
      </c>
      <c r="G1568" s="536"/>
      <c r="H1568" s="535">
        <v>0</v>
      </c>
      <c r="I1568" s="536"/>
      <c r="J1568" s="535">
        <v>0</v>
      </c>
      <c r="K1568" s="536"/>
      <c r="L1568" s="535">
        <v>0</v>
      </c>
      <c r="M1568" s="536"/>
      <c r="N1568" s="535">
        <v>0</v>
      </c>
      <c r="O1568" s="536"/>
      <c r="P1568" s="535">
        <v>0</v>
      </c>
      <c r="Q1568" s="536"/>
      <c r="R1568" s="535">
        <v>0</v>
      </c>
    </row>
    <row r="1569" spans="1:18" ht="12.75">
      <c r="A1569" s="145">
        <v>95721</v>
      </c>
      <c r="B1569" s="102" t="s">
        <v>23241</v>
      </c>
      <c r="C1569" s="145" t="s">
        <v>23125</v>
      </c>
      <c r="D1569" s="535">
        <v>118</v>
      </c>
      <c r="E1569" s="536">
        <v>0.67879999999999996</v>
      </c>
      <c r="F1569" s="535">
        <v>105.31</v>
      </c>
      <c r="G1569" s="536">
        <v>0.76060000000000005</v>
      </c>
      <c r="H1569" s="535">
        <v>124.62</v>
      </c>
      <c r="I1569" s="536">
        <v>0.64280000000000004</v>
      </c>
      <c r="J1569" s="535">
        <v>108.34</v>
      </c>
      <c r="K1569" s="536">
        <v>0.73929999999999996</v>
      </c>
      <c r="L1569" s="535">
        <v>122.98</v>
      </c>
      <c r="M1569" s="536">
        <v>0</v>
      </c>
      <c r="N1569" s="535">
        <v>116.24</v>
      </c>
      <c r="O1569" s="536">
        <v>0.68910000000000005</v>
      </c>
      <c r="P1569" s="535">
        <v>111.37</v>
      </c>
      <c r="Q1569" s="536">
        <v>0.71919999999999995</v>
      </c>
      <c r="R1569" s="535">
        <v>122.24</v>
      </c>
    </row>
    <row r="1570" spans="1:18" ht="12.75">
      <c r="A1570" s="145">
        <v>95720</v>
      </c>
      <c r="B1570" s="102" t="s">
        <v>23242</v>
      </c>
      <c r="C1570" s="145" t="s">
        <v>745</v>
      </c>
      <c r="D1570" s="535">
        <v>309.77</v>
      </c>
      <c r="E1570" s="536">
        <v>0.51429999999999998</v>
      </c>
      <c r="F1570" s="535">
        <v>275.44</v>
      </c>
      <c r="G1570" s="536">
        <v>0.57830000000000004</v>
      </c>
      <c r="H1570" s="535">
        <v>301.51</v>
      </c>
      <c r="I1570" s="536">
        <v>0.52829999999999999</v>
      </c>
      <c r="J1570" s="535">
        <v>284.18</v>
      </c>
      <c r="K1570" s="536">
        <v>0.56059999999999999</v>
      </c>
      <c r="L1570" s="535">
        <v>290.89</v>
      </c>
      <c r="M1570" s="536">
        <v>0</v>
      </c>
      <c r="N1570" s="535">
        <v>288.17</v>
      </c>
      <c r="O1570" s="536">
        <v>0.55279999999999996</v>
      </c>
      <c r="P1570" s="535">
        <v>280.44</v>
      </c>
      <c r="Q1570" s="536">
        <v>0.56799999999999995</v>
      </c>
      <c r="R1570" s="535">
        <v>292.08999999999997</v>
      </c>
    </row>
    <row r="1571" spans="1:18" ht="12.75">
      <c r="A1571" s="145">
        <v>104717</v>
      </c>
      <c r="B1571" s="102" t="s">
        <v>23243</v>
      </c>
      <c r="C1571" s="145" t="s">
        <v>23125</v>
      </c>
      <c r="D1571" s="535">
        <v>113.18</v>
      </c>
      <c r="E1571" s="536">
        <v>0.66510000000000002</v>
      </c>
      <c r="F1571" s="535">
        <v>100.49</v>
      </c>
      <c r="G1571" s="536">
        <v>0.74909999999999999</v>
      </c>
      <c r="H1571" s="535">
        <v>119.8</v>
      </c>
      <c r="I1571" s="536">
        <v>0.62839999999999996</v>
      </c>
      <c r="J1571" s="535">
        <v>103.52</v>
      </c>
      <c r="K1571" s="536">
        <v>0.72719999999999996</v>
      </c>
      <c r="L1571" s="535">
        <v>118.22</v>
      </c>
      <c r="M1571" s="536">
        <v>0</v>
      </c>
      <c r="N1571" s="535">
        <v>111.42</v>
      </c>
      <c r="O1571" s="536">
        <v>0.67559999999999998</v>
      </c>
      <c r="P1571" s="535">
        <v>106.55</v>
      </c>
      <c r="Q1571" s="536">
        <v>0.70650000000000002</v>
      </c>
      <c r="R1571" s="535">
        <v>117.32</v>
      </c>
    </row>
    <row r="1572" spans="1:18" ht="12.75">
      <c r="A1572" s="145">
        <v>104716</v>
      </c>
      <c r="B1572" s="102" t="s">
        <v>23244</v>
      </c>
      <c r="C1572" s="145" t="s">
        <v>745</v>
      </c>
      <c r="D1572" s="535">
        <v>300.19</v>
      </c>
      <c r="E1572" s="536">
        <v>0.49880000000000002</v>
      </c>
      <c r="F1572" s="535">
        <v>265.86</v>
      </c>
      <c r="G1572" s="536">
        <v>0.56320000000000003</v>
      </c>
      <c r="H1572" s="535">
        <v>291.93</v>
      </c>
      <c r="I1572" s="536">
        <v>0.51290000000000002</v>
      </c>
      <c r="J1572" s="535">
        <v>274.60000000000002</v>
      </c>
      <c r="K1572" s="536">
        <v>0.54520000000000002</v>
      </c>
      <c r="L1572" s="535">
        <v>281.43</v>
      </c>
      <c r="M1572" s="536">
        <v>0</v>
      </c>
      <c r="N1572" s="535">
        <v>278.58999999999997</v>
      </c>
      <c r="O1572" s="536">
        <v>0.53739999999999999</v>
      </c>
      <c r="P1572" s="535">
        <v>270.86</v>
      </c>
      <c r="Q1572" s="536">
        <v>0.55279999999999996</v>
      </c>
      <c r="R1572" s="535">
        <v>282.32</v>
      </c>
    </row>
    <row r="1573" spans="1:18" ht="12.75">
      <c r="A1573" s="145">
        <v>106399</v>
      </c>
      <c r="B1573" s="102" t="s">
        <v>23245</v>
      </c>
      <c r="C1573" s="145" t="s">
        <v>23125</v>
      </c>
      <c r="D1573" s="535">
        <v>0</v>
      </c>
      <c r="E1573" s="536"/>
      <c r="F1573" s="535">
        <v>0</v>
      </c>
      <c r="G1573" s="536"/>
      <c r="H1573" s="535">
        <v>0</v>
      </c>
      <c r="I1573" s="536"/>
      <c r="J1573" s="535">
        <v>0</v>
      </c>
      <c r="K1573" s="536"/>
      <c r="L1573" s="535">
        <v>0</v>
      </c>
      <c r="M1573" s="536"/>
      <c r="N1573" s="535">
        <v>0</v>
      </c>
      <c r="O1573" s="536"/>
      <c r="P1573" s="535">
        <v>0</v>
      </c>
      <c r="Q1573" s="536"/>
      <c r="R1573" s="535">
        <v>0</v>
      </c>
    </row>
    <row r="1574" spans="1:18" ht="12.75">
      <c r="A1574" s="145">
        <v>106398</v>
      </c>
      <c r="B1574" s="102" t="s">
        <v>23246</v>
      </c>
      <c r="C1574" s="145" t="s">
        <v>745</v>
      </c>
      <c r="D1574" s="535">
        <v>0</v>
      </c>
      <c r="E1574" s="536"/>
      <c r="F1574" s="535">
        <v>0</v>
      </c>
      <c r="G1574" s="536"/>
      <c r="H1574" s="535">
        <v>0</v>
      </c>
      <c r="I1574" s="536"/>
      <c r="J1574" s="535">
        <v>0</v>
      </c>
      <c r="K1574" s="536"/>
      <c r="L1574" s="535">
        <v>0</v>
      </c>
      <c r="M1574" s="536"/>
      <c r="N1574" s="535">
        <v>0</v>
      </c>
      <c r="O1574" s="536"/>
      <c r="P1574" s="535">
        <v>0</v>
      </c>
      <c r="Q1574" s="536"/>
      <c r="R1574" s="535">
        <v>0</v>
      </c>
    </row>
    <row r="1575" spans="1:18" ht="12.75">
      <c r="A1575" s="145">
        <v>102899</v>
      </c>
      <c r="B1575" s="102" t="s">
        <v>23247</v>
      </c>
      <c r="C1575" s="145" t="s">
        <v>23125</v>
      </c>
      <c r="D1575" s="535">
        <v>0</v>
      </c>
      <c r="E1575" s="536"/>
      <c r="F1575" s="535">
        <v>0</v>
      </c>
      <c r="G1575" s="536"/>
      <c r="H1575" s="535">
        <v>0</v>
      </c>
      <c r="I1575" s="536"/>
      <c r="J1575" s="535">
        <v>0</v>
      </c>
      <c r="K1575" s="536"/>
      <c r="L1575" s="535">
        <v>0</v>
      </c>
      <c r="M1575" s="536"/>
      <c r="N1575" s="535">
        <v>0</v>
      </c>
      <c r="O1575" s="536"/>
      <c r="P1575" s="535">
        <v>0</v>
      </c>
      <c r="Q1575" s="536"/>
      <c r="R1575" s="535">
        <v>0</v>
      </c>
    </row>
    <row r="1576" spans="1:18" ht="12.75">
      <c r="A1576" s="145">
        <v>102898</v>
      </c>
      <c r="B1576" s="102" t="s">
        <v>23248</v>
      </c>
      <c r="C1576" s="145" t="s">
        <v>745</v>
      </c>
      <c r="D1576" s="535">
        <v>0</v>
      </c>
      <c r="E1576" s="536"/>
      <c r="F1576" s="535">
        <v>0</v>
      </c>
      <c r="G1576" s="536"/>
      <c r="H1576" s="535">
        <v>0</v>
      </c>
      <c r="I1576" s="536"/>
      <c r="J1576" s="535">
        <v>0</v>
      </c>
      <c r="K1576" s="536"/>
      <c r="L1576" s="535">
        <v>0</v>
      </c>
      <c r="M1576" s="536"/>
      <c r="N1576" s="535">
        <v>0</v>
      </c>
      <c r="O1576" s="536"/>
      <c r="P1576" s="535">
        <v>0</v>
      </c>
      <c r="Q1576" s="536"/>
      <c r="R1576" s="535">
        <v>0</v>
      </c>
    </row>
    <row r="1577" spans="1:18" ht="12.75">
      <c r="A1577" s="145">
        <v>5632</v>
      </c>
      <c r="B1577" s="102" t="s">
        <v>23249</v>
      </c>
      <c r="C1577" s="145" t="s">
        <v>23125</v>
      </c>
      <c r="D1577" s="535">
        <v>95.74</v>
      </c>
      <c r="E1577" s="536">
        <v>0.60409999999999997</v>
      </c>
      <c r="F1577" s="535">
        <v>83.05</v>
      </c>
      <c r="G1577" s="536">
        <v>0.69640000000000002</v>
      </c>
      <c r="H1577" s="535">
        <v>102.36</v>
      </c>
      <c r="I1577" s="536">
        <v>0.56510000000000005</v>
      </c>
      <c r="J1577" s="535">
        <v>86.08</v>
      </c>
      <c r="K1577" s="536">
        <v>0.67190000000000005</v>
      </c>
      <c r="L1577" s="535">
        <v>101</v>
      </c>
      <c r="M1577" s="536">
        <v>0</v>
      </c>
      <c r="N1577" s="535">
        <v>93.98</v>
      </c>
      <c r="O1577" s="536">
        <v>0.61550000000000005</v>
      </c>
      <c r="P1577" s="535">
        <v>89.11</v>
      </c>
      <c r="Q1577" s="536">
        <v>0.64910000000000001</v>
      </c>
      <c r="R1577" s="535">
        <v>99.54</v>
      </c>
    </row>
    <row r="1578" spans="1:18" ht="12.75">
      <c r="A1578" s="145">
        <v>5631</v>
      </c>
      <c r="B1578" s="102" t="s">
        <v>23250</v>
      </c>
      <c r="C1578" s="145" t="s">
        <v>745</v>
      </c>
      <c r="D1578" s="535">
        <v>233.59</v>
      </c>
      <c r="E1578" s="536">
        <v>0.4924</v>
      </c>
      <c r="F1578" s="535">
        <v>205.39</v>
      </c>
      <c r="G1578" s="536">
        <v>0.56010000000000004</v>
      </c>
      <c r="H1578" s="535">
        <v>229.55</v>
      </c>
      <c r="I1578" s="536">
        <v>0.50109999999999999</v>
      </c>
      <c r="J1578" s="535">
        <v>212.52</v>
      </c>
      <c r="K1578" s="536">
        <v>0.5413</v>
      </c>
      <c r="L1578" s="535">
        <v>221.75</v>
      </c>
      <c r="M1578" s="536">
        <v>0</v>
      </c>
      <c r="N1578" s="535">
        <v>217.62</v>
      </c>
      <c r="O1578" s="536">
        <v>0.52859999999999996</v>
      </c>
      <c r="P1578" s="535">
        <v>210.7</v>
      </c>
      <c r="Q1578" s="536">
        <v>0.54590000000000005</v>
      </c>
      <c r="R1578" s="535">
        <v>221.7</v>
      </c>
    </row>
    <row r="1579" spans="1:18" ht="12.75">
      <c r="A1579" s="145">
        <v>88908</v>
      </c>
      <c r="B1579" s="102" t="s">
        <v>23251</v>
      </c>
      <c r="C1579" s="145" t="s">
        <v>23125</v>
      </c>
      <c r="D1579" s="535">
        <v>103.35</v>
      </c>
      <c r="E1579" s="536">
        <v>0.63329999999999997</v>
      </c>
      <c r="F1579" s="535">
        <v>90.66</v>
      </c>
      <c r="G1579" s="536">
        <v>0.72189999999999999</v>
      </c>
      <c r="H1579" s="535">
        <v>109.97</v>
      </c>
      <c r="I1579" s="536">
        <v>0.59519999999999995</v>
      </c>
      <c r="J1579" s="535">
        <v>93.69</v>
      </c>
      <c r="K1579" s="536">
        <v>0.6986</v>
      </c>
      <c r="L1579" s="535">
        <v>108.51</v>
      </c>
      <c r="M1579" s="536">
        <v>0</v>
      </c>
      <c r="N1579" s="535">
        <v>101.59</v>
      </c>
      <c r="O1579" s="536">
        <v>0.64429999999999998</v>
      </c>
      <c r="P1579" s="535">
        <v>96.72</v>
      </c>
      <c r="Q1579" s="536">
        <v>0.67669999999999997</v>
      </c>
      <c r="R1579" s="535">
        <v>107.3</v>
      </c>
    </row>
    <row r="1580" spans="1:18" ht="12.75">
      <c r="A1580" s="145">
        <v>88907</v>
      </c>
      <c r="B1580" s="102" t="s">
        <v>23252</v>
      </c>
      <c r="C1580" s="145" t="s">
        <v>745</v>
      </c>
      <c r="D1580" s="535">
        <v>280.64</v>
      </c>
      <c r="E1580" s="536">
        <v>0.46379999999999999</v>
      </c>
      <c r="F1580" s="535">
        <v>246.31</v>
      </c>
      <c r="G1580" s="536">
        <v>0.52849999999999997</v>
      </c>
      <c r="H1580" s="535">
        <v>272.38</v>
      </c>
      <c r="I1580" s="536">
        <v>0.47789999999999999</v>
      </c>
      <c r="J1580" s="535">
        <v>255.05</v>
      </c>
      <c r="K1580" s="536">
        <v>0.51039999999999996</v>
      </c>
      <c r="L1580" s="535">
        <v>262.12</v>
      </c>
      <c r="M1580" s="536">
        <v>0</v>
      </c>
      <c r="N1580" s="535">
        <v>259.04000000000002</v>
      </c>
      <c r="O1580" s="536">
        <v>0.50249999999999995</v>
      </c>
      <c r="P1580" s="535">
        <v>251.31</v>
      </c>
      <c r="Q1580" s="536">
        <v>0.51800000000000002</v>
      </c>
      <c r="R1580" s="535">
        <v>262.39</v>
      </c>
    </row>
    <row r="1581" spans="1:18" ht="12.75">
      <c r="A1581" s="145">
        <v>5911</v>
      </c>
      <c r="B1581" s="102" t="s">
        <v>23253</v>
      </c>
      <c r="C1581" s="145" t="s">
        <v>23125</v>
      </c>
      <c r="D1581" s="535">
        <v>30.4</v>
      </c>
      <c r="E1581" s="536">
        <v>0.19869999999999999</v>
      </c>
      <c r="F1581" s="535">
        <v>27.41</v>
      </c>
      <c r="G1581" s="536">
        <v>0.22040000000000001</v>
      </c>
      <c r="H1581" s="535">
        <v>32.270000000000003</v>
      </c>
      <c r="I1581" s="536">
        <v>0.18720000000000001</v>
      </c>
      <c r="J1581" s="535">
        <v>25.89</v>
      </c>
      <c r="K1581" s="536">
        <v>0.23330000000000001</v>
      </c>
      <c r="L1581" s="535">
        <v>30.41</v>
      </c>
      <c r="M1581" s="536">
        <v>0.1986</v>
      </c>
      <c r="N1581" s="535">
        <v>29.6</v>
      </c>
      <c r="O1581" s="536">
        <v>0.2041</v>
      </c>
      <c r="P1581" s="535">
        <v>30.98</v>
      </c>
      <c r="Q1581" s="536">
        <v>0.19500000000000001</v>
      </c>
      <c r="R1581" s="535">
        <v>32.79</v>
      </c>
    </row>
    <row r="1582" spans="1:18" ht="12.75">
      <c r="A1582" s="145">
        <v>5909</v>
      </c>
      <c r="B1582" s="102" t="s">
        <v>23254</v>
      </c>
      <c r="C1582" s="145" t="s">
        <v>745</v>
      </c>
      <c r="D1582" s="535">
        <v>39.54</v>
      </c>
      <c r="E1582" s="536">
        <v>0.29459999999999997</v>
      </c>
      <c r="F1582" s="535">
        <v>36</v>
      </c>
      <c r="G1582" s="536">
        <v>0.3236</v>
      </c>
      <c r="H1582" s="535">
        <v>41.22</v>
      </c>
      <c r="I1582" s="536">
        <v>0.28260000000000002</v>
      </c>
      <c r="J1582" s="535">
        <v>34.4</v>
      </c>
      <c r="K1582" s="536">
        <v>0.3387</v>
      </c>
      <c r="L1582" s="535">
        <v>38.950000000000003</v>
      </c>
      <c r="M1582" s="536">
        <v>0.29909999999999998</v>
      </c>
      <c r="N1582" s="535">
        <v>38.17</v>
      </c>
      <c r="O1582" s="536">
        <v>0.30520000000000003</v>
      </c>
      <c r="P1582" s="535">
        <v>39.619999999999997</v>
      </c>
      <c r="Q1582" s="536">
        <v>0.29399999999999998</v>
      </c>
      <c r="R1582" s="535">
        <v>41.38</v>
      </c>
    </row>
    <row r="1583" spans="1:18" ht="12.75">
      <c r="A1583" s="145">
        <v>91486</v>
      </c>
      <c r="B1583" s="102" t="s">
        <v>23255</v>
      </c>
      <c r="C1583" s="145" t="s">
        <v>23125</v>
      </c>
      <c r="D1583" s="535">
        <v>70.739999999999995</v>
      </c>
      <c r="E1583" s="536">
        <v>0.59809999999999997</v>
      </c>
      <c r="F1583" s="535">
        <v>69.52</v>
      </c>
      <c r="G1583" s="536">
        <v>0.60860000000000003</v>
      </c>
      <c r="H1583" s="535">
        <v>79.42</v>
      </c>
      <c r="I1583" s="536">
        <v>0.53269999999999995</v>
      </c>
      <c r="J1583" s="535">
        <v>70.11</v>
      </c>
      <c r="K1583" s="536">
        <v>0.60350000000000004</v>
      </c>
      <c r="L1583" s="535">
        <v>76.900000000000006</v>
      </c>
      <c r="M1583" s="536">
        <v>0.18429999999999999</v>
      </c>
      <c r="N1583" s="535">
        <v>76.77</v>
      </c>
      <c r="O1583" s="536">
        <v>0.55110000000000003</v>
      </c>
      <c r="P1583" s="535">
        <v>73.430000000000007</v>
      </c>
      <c r="Q1583" s="536">
        <v>0.57620000000000005</v>
      </c>
      <c r="R1583" s="535">
        <v>75.86</v>
      </c>
    </row>
    <row r="1584" spans="1:18" ht="12.75">
      <c r="A1584" s="145">
        <v>83362</v>
      </c>
      <c r="B1584" s="102" t="s">
        <v>23256</v>
      </c>
      <c r="C1584" s="145" t="s">
        <v>745</v>
      </c>
      <c r="D1584" s="535">
        <v>309.83</v>
      </c>
      <c r="E1584" s="536">
        <v>0.28289999999999998</v>
      </c>
      <c r="F1584" s="535">
        <v>271.36</v>
      </c>
      <c r="G1584" s="536">
        <v>0.32300000000000001</v>
      </c>
      <c r="H1584" s="535">
        <v>292.89999999999998</v>
      </c>
      <c r="I1584" s="536">
        <v>0.29920000000000002</v>
      </c>
      <c r="J1584" s="535">
        <v>281.77999999999997</v>
      </c>
      <c r="K1584" s="536">
        <v>0.311</v>
      </c>
      <c r="L1584" s="535">
        <v>276.13</v>
      </c>
      <c r="M1584" s="536">
        <v>9.4500000000000001E-2</v>
      </c>
      <c r="N1584" s="535">
        <v>281.70999999999998</v>
      </c>
      <c r="O1584" s="536">
        <v>0.31109999999999999</v>
      </c>
      <c r="P1584" s="535">
        <v>273.45999999999998</v>
      </c>
      <c r="Q1584" s="536">
        <v>0.32050000000000001</v>
      </c>
      <c r="R1584" s="535">
        <v>274.58999999999997</v>
      </c>
    </row>
    <row r="1585" spans="1:18" ht="12.75">
      <c r="A1585" s="145">
        <v>102839</v>
      </c>
      <c r="B1585" s="102" t="s">
        <v>23257</v>
      </c>
      <c r="C1585" s="145" t="s">
        <v>23125</v>
      </c>
      <c r="D1585" s="535">
        <v>0</v>
      </c>
      <c r="E1585" s="536"/>
      <c r="F1585" s="535">
        <v>0</v>
      </c>
      <c r="G1585" s="536"/>
      <c r="H1585" s="535">
        <v>0</v>
      </c>
      <c r="I1585" s="536"/>
      <c r="J1585" s="535">
        <v>0</v>
      </c>
      <c r="K1585" s="536"/>
      <c r="L1585" s="535">
        <v>0</v>
      </c>
      <c r="M1585" s="536"/>
      <c r="N1585" s="535">
        <v>0</v>
      </c>
      <c r="O1585" s="536"/>
      <c r="P1585" s="535">
        <v>0</v>
      </c>
      <c r="Q1585" s="536"/>
      <c r="R1585" s="535">
        <v>0</v>
      </c>
    </row>
    <row r="1586" spans="1:18" ht="12.75">
      <c r="A1586" s="145">
        <v>102838</v>
      </c>
      <c r="B1586" s="102" t="s">
        <v>23258</v>
      </c>
      <c r="C1586" s="145" t="s">
        <v>745</v>
      </c>
      <c r="D1586" s="535">
        <v>0</v>
      </c>
      <c r="E1586" s="536"/>
      <c r="F1586" s="535">
        <v>0</v>
      </c>
      <c r="G1586" s="536"/>
      <c r="H1586" s="535">
        <v>0</v>
      </c>
      <c r="I1586" s="536"/>
      <c r="J1586" s="535">
        <v>0</v>
      </c>
      <c r="K1586" s="536"/>
      <c r="L1586" s="535">
        <v>0</v>
      </c>
      <c r="M1586" s="536"/>
      <c r="N1586" s="535">
        <v>0</v>
      </c>
      <c r="O1586" s="536"/>
      <c r="P1586" s="535">
        <v>0</v>
      </c>
      <c r="Q1586" s="536"/>
      <c r="R1586" s="535">
        <v>0</v>
      </c>
    </row>
    <row r="1587" spans="1:18" ht="12.75">
      <c r="A1587" s="145">
        <v>89235</v>
      </c>
      <c r="B1587" s="102" t="s">
        <v>23259</v>
      </c>
      <c r="C1587" s="145" t="s">
        <v>23125</v>
      </c>
      <c r="D1587" s="535">
        <v>175.87</v>
      </c>
      <c r="E1587" s="536">
        <v>0.79190000000000005</v>
      </c>
      <c r="F1587" s="535">
        <v>162.38999999999999</v>
      </c>
      <c r="G1587" s="536">
        <v>0.85770000000000002</v>
      </c>
      <c r="H1587" s="535">
        <v>182.7</v>
      </c>
      <c r="I1587" s="536">
        <v>0.76229999999999998</v>
      </c>
      <c r="J1587" s="535">
        <v>165.54</v>
      </c>
      <c r="K1587" s="536">
        <v>0.84140000000000004</v>
      </c>
      <c r="L1587" s="535">
        <v>180.78</v>
      </c>
      <c r="M1587" s="536">
        <v>0.77039999999999997</v>
      </c>
      <c r="N1587" s="535">
        <v>170.79</v>
      </c>
      <c r="O1587" s="536">
        <v>0.8155</v>
      </c>
      <c r="P1587" s="535">
        <v>166.38</v>
      </c>
      <c r="Q1587" s="536">
        <v>0.83709999999999996</v>
      </c>
      <c r="R1587" s="535">
        <v>176.97</v>
      </c>
    </row>
    <row r="1588" spans="1:18" ht="12.75">
      <c r="A1588" s="145">
        <v>89234</v>
      </c>
      <c r="B1588" s="102" t="s">
        <v>23260</v>
      </c>
      <c r="C1588" s="145" t="s">
        <v>745</v>
      </c>
      <c r="D1588" s="535">
        <v>575.26</v>
      </c>
      <c r="E1588" s="536">
        <v>0.57269999999999999</v>
      </c>
      <c r="F1588" s="535">
        <v>521.55999999999995</v>
      </c>
      <c r="G1588" s="536">
        <v>0.63170000000000004</v>
      </c>
      <c r="H1588" s="535">
        <v>554.44000000000005</v>
      </c>
      <c r="I1588" s="536">
        <v>0.59430000000000005</v>
      </c>
      <c r="J1588" s="535">
        <v>535.32000000000005</v>
      </c>
      <c r="K1588" s="536">
        <v>0.61550000000000005</v>
      </c>
      <c r="L1588" s="535">
        <v>537.72</v>
      </c>
      <c r="M1588" s="536">
        <v>0.61270000000000002</v>
      </c>
      <c r="N1588" s="535">
        <v>533.30999999999995</v>
      </c>
      <c r="O1588" s="536">
        <v>0.61780000000000002</v>
      </c>
      <c r="P1588" s="535">
        <v>523.6</v>
      </c>
      <c r="Q1588" s="536">
        <v>0.62929999999999997</v>
      </c>
      <c r="R1588" s="535">
        <v>532.79</v>
      </c>
    </row>
    <row r="1589" spans="1:18" ht="12.75">
      <c r="A1589" s="145">
        <v>89243</v>
      </c>
      <c r="B1589" s="102" t="s">
        <v>23261</v>
      </c>
      <c r="C1589" s="145" t="s">
        <v>23125</v>
      </c>
      <c r="D1589" s="535">
        <v>361.95</v>
      </c>
      <c r="E1589" s="536">
        <v>0.89890000000000003</v>
      </c>
      <c r="F1589" s="535">
        <v>348.47</v>
      </c>
      <c r="G1589" s="536">
        <v>0.93369999999999997</v>
      </c>
      <c r="H1589" s="535">
        <v>368.78</v>
      </c>
      <c r="I1589" s="536">
        <v>0.88229999999999997</v>
      </c>
      <c r="J1589" s="535">
        <v>351.62</v>
      </c>
      <c r="K1589" s="536">
        <v>0.92530000000000001</v>
      </c>
      <c r="L1589" s="535">
        <v>366.86</v>
      </c>
      <c r="M1589" s="536">
        <v>0.88690000000000002</v>
      </c>
      <c r="N1589" s="535">
        <v>356.87</v>
      </c>
      <c r="O1589" s="536">
        <v>0.91169999999999995</v>
      </c>
      <c r="P1589" s="535">
        <v>352.46</v>
      </c>
      <c r="Q1589" s="536">
        <v>0.92310000000000003</v>
      </c>
      <c r="R1589" s="535">
        <v>363.05</v>
      </c>
    </row>
    <row r="1590" spans="1:18" ht="12.75">
      <c r="A1590" s="145">
        <v>89242</v>
      </c>
      <c r="B1590" s="102" t="s">
        <v>23262</v>
      </c>
      <c r="C1590" s="145" t="s">
        <v>745</v>
      </c>
      <c r="D1590" s="535">
        <v>1359.47</v>
      </c>
      <c r="E1590" s="536">
        <v>0.56620000000000004</v>
      </c>
      <c r="F1590" s="535">
        <v>1239.6300000000001</v>
      </c>
      <c r="G1590" s="536">
        <v>0.62090000000000001</v>
      </c>
      <c r="H1590" s="535">
        <v>1293.18</v>
      </c>
      <c r="I1590" s="536">
        <v>0.59519999999999995</v>
      </c>
      <c r="J1590" s="535">
        <v>1270.8399999999999</v>
      </c>
      <c r="K1590" s="536">
        <v>0.60560000000000003</v>
      </c>
      <c r="L1590" s="535">
        <v>1252.1099999999999</v>
      </c>
      <c r="M1590" s="536">
        <v>0.61470000000000002</v>
      </c>
      <c r="N1590" s="535">
        <v>1256.8900000000001</v>
      </c>
      <c r="O1590" s="536">
        <v>0.61240000000000006</v>
      </c>
      <c r="P1590" s="535">
        <v>1238.45</v>
      </c>
      <c r="Q1590" s="536">
        <v>0.62150000000000005</v>
      </c>
      <c r="R1590" s="535">
        <v>1245.3399999999999</v>
      </c>
    </row>
    <row r="1591" spans="1:18" ht="12.75">
      <c r="A1591" s="145">
        <v>102935</v>
      </c>
      <c r="B1591" s="102" t="s">
        <v>23263</v>
      </c>
      <c r="C1591" s="145" t="s">
        <v>23125</v>
      </c>
      <c r="D1591" s="535">
        <v>0</v>
      </c>
      <c r="E1591" s="536"/>
      <c r="F1591" s="535">
        <v>0</v>
      </c>
      <c r="G1591" s="536"/>
      <c r="H1591" s="535">
        <v>0</v>
      </c>
      <c r="I1591" s="536"/>
      <c r="J1591" s="535">
        <v>0</v>
      </c>
      <c r="K1591" s="536"/>
      <c r="L1591" s="535">
        <v>0</v>
      </c>
      <c r="M1591" s="536"/>
      <c r="N1591" s="535">
        <v>0</v>
      </c>
      <c r="O1591" s="536"/>
      <c r="P1591" s="535">
        <v>0</v>
      </c>
      <c r="Q1591" s="536"/>
      <c r="R1591" s="535">
        <v>0</v>
      </c>
    </row>
    <row r="1592" spans="1:18" ht="12.75">
      <c r="A1592" s="145">
        <v>102934</v>
      </c>
      <c r="B1592" s="102" t="s">
        <v>23264</v>
      </c>
      <c r="C1592" s="145" t="s">
        <v>745</v>
      </c>
      <c r="D1592" s="535">
        <v>0</v>
      </c>
      <c r="E1592" s="536"/>
      <c r="F1592" s="535">
        <v>0</v>
      </c>
      <c r="G1592" s="536"/>
      <c r="H1592" s="535">
        <v>0</v>
      </c>
      <c r="I1592" s="536"/>
      <c r="J1592" s="535">
        <v>0</v>
      </c>
      <c r="K1592" s="536"/>
      <c r="L1592" s="535">
        <v>0</v>
      </c>
      <c r="M1592" s="536"/>
      <c r="N1592" s="535">
        <v>0</v>
      </c>
      <c r="O1592" s="536"/>
      <c r="P1592" s="535">
        <v>0</v>
      </c>
      <c r="Q1592" s="536"/>
      <c r="R1592" s="535">
        <v>0</v>
      </c>
    </row>
    <row r="1593" spans="1:18" ht="12.75">
      <c r="A1593" s="145">
        <v>93416</v>
      </c>
      <c r="B1593" s="102" t="s">
        <v>23265</v>
      </c>
      <c r="C1593" s="145" t="s">
        <v>23125</v>
      </c>
      <c r="D1593" s="535">
        <v>0.5</v>
      </c>
      <c r="E1593" s="536">
        <v>1</v>
      </c>
      <c r="F1593" s="535">
        <v>0.5</v>
      </c>
      <c r="G1593" s="536">
        <v>1</v>
      </c>
      <c r="H1593" s="535">
        <v>0.5</v>
      </c>
      <c r="I1593" s="536">
        <v>1</v>
      </c>
      <c r="J1593" s="535">
        <v>0.5</v>
      </c>
      <c r="K1593" s="536">
        <v>1</v>
      </c>
      <c r="L1593" s="535">
        <v>0.47</v>
      </c>
      <c r="M1593" s="536">
        <v>0</v>
      </c>
      <c r="N1593" s="535">
        <v>0.5</v>
      </c>
      <c r="O1593" s="536">
        <v>1</v>
      </c>
      <c r="P1593" s="535">
        <v>0.5</v>
      </c>
      <c r="Q1593" s="536">
        <v>1</v>
      </c>
      <c r="R1593" s="535">
        <v>0.51</v>
      </c>
    </row>
    <row r="1594" spans="1:18" ht="12.75">
      <c r="A1594" s="145">
        <v>93415</v>
      </c>
      <c r="B1594" s="102" t="s">
        <v>23266</v>
      </c>
      <c r="C1594" s="145" t="s">
        <v>745</v>
      </c>
      <c r="D1594" s="535">
        <v>14.22</v>
      </c>
      <c r="E1594" s="536">
        <v>5.8400000000000001E-2</v>
      </c>
      <c r="F1594" s="535">
        <v>12.15</v>
      </c>
      <c r="G1594" s="536">
        <v>6.83E-2</v>
      </c>
      <c r="H1594" s="535">
        <v>13.51</v>
      </c>
      <c r="I1594" s="536">
        <v>6.1400000000000003E-2</v>
      </c>
      <c r="J1594" s="535">
        <v>11.85</v>
      </c>
      <c r="K1594" s="536">
        <v>7.0000000000000007E-2</v>
      </c>
      <c r="L1594" s="535">
        <v>11.9</v>
      </c>
      <c r="M1594" s="536">
        <v>0</v>
      </c>
      <c r="N1594" s="535">
        <v>12.07</v>
      </c>
      <c r="O1594" s="536">
        <v>6.88E-2</v>
      </c>
      <c r="P1594" s="535">
        <v>12.35</v>
      </c>
      <c r="Q1594" s="536">
        <v>6.7199999999999996E-2</v>
      </c>
      <c r="R1594" s="535">
        <v>12.17</v>
      </c>
    </row>
    <row r="1595" spans="1:18" ht="12.75">
      <c r="A1595" s="145">
        <v>5689</v>
      </c>
      <c r="B1595" s="102" t="s">
        <v>23267</v>
      </c>
      <c r="C1595" s="145" t="s">
        <v>745</v>
      </c>
      <c r="D1595" s="535">
        <v>6.32</v>
      </c>
      <c r="E1595" s="536">
        <v>1</v>
      </c>
      <c r="F1595" s="535">
        <v>6.32</v>
      </c>
      <c r="G1595" s="536">
        <v>1</v>
      </c>
      <c r="H1595" s="535">
        <v>6.32</v>
      </c>
      <c r="I1595" s="536">
        <v>1</v>
      </c>
      <c r="J1595" s="535">
        <v>6.32</v>
      </c>
      <c r="K1595" s="536">
        <v>1</v>
      </c>
      <c r="L1595" s="535">
        <v>6.12</v>
      </c>
      <c r="M1595" s="536">
        <v>0</v>
      </c>
      <c r="N1595" s="535">
        <v>6.32</v>
      </c>
      <c r="O1595" s="536">
        <v>1</v>
      </c>
      <c r="P1595" s="535">
        <v>6.32</v>
      </c>
      <c r="Q1595" s="536">
        <v>1</v>
      </c>
      <c r="R1595" s="535">
        <v>6.32</v>
      </c>
    </row>
    <row r="1596" spans="1:18" ht="12.75">
      <c r="A1596" s="145">
        <v>5690</v>
      </c>
      <c r="B1596" s="102" t="s">
        <v>23268</v>
      </c>
      <c r="C1596" s="145" t="s">
        <v>23125</v>
      </c>
      <c r="D1596" s="535">
        <v>4.09</v>
      </c>
      <c r="E1596" s="536">
        <v>1</v>
      </c>
      <c r="F1596" s="535">
        <v>4.09</v>
      </c>
      <c r="G1596" s="536">
        <v>1</v>
      </c>
      <c r="H1596" s="535">
        <v>4.09</v>
      </c>
      <c r="I1596" s="536">
        <v>1</v>
      </c>
      <c r="J1596" s="535">
        <v>4.09</v>
      </c>
      <c r="K1596" s="536">
        <v>1</v>
      </c>
      <c r="L1596" s="535">
        <v>3.96</v>
      </c>
      <c r="M1596" s="536">
        <v>0</v>
      </c>
      <c r="N1596" s="535">
        <v>4.09</v>
      </c>
      <c r="O1596" s="536">
        <v>1</v>
      </c>
      <c r="P1596" s="535">
        <v>4.09</v>
      </c>
      <c r="Q1596" s="536">
        <v>1</v>
      </c>
      <c r="R1596" s="535">
        <v>4.09</v>
      </c>
    </row>
    <row r="1597" spans="1:18" ht="12.75">
      <c r="A1597" s="145">
        <v>5923</v>
      </c>
      <c r="B1597" s="102" t="s">
        <v>23269</v>
      </c>
      <c r="C1597" s="145" t="s">
        <v>23125</v>
      </c>
      <c r="D1597" s="535">
        <v>3.2</v>
      </c>
      <c r="E1597" s="536">
        <v>1</v>
      </c>
      <c r="F1597" s="535">
        <v>3.2</v>
      </c>
      <c r="G1597" s="536">
        <v>1</v>
      </c>
      <c r="H1597" s="535">
        <v>3.2</v>
      </c>
      <c r="I1597" s="536">
        <v>1</v>
      </c>
      <c r="J1597" s="535">
        <v>3.2</v>
      </c>
      <c r="K1597" s="536">
        <v>1</v>
      </c>
      <c r="L1597" s="535">
        <v>3.09</v>
      </c>
      <c r="M1597" s="536">
        <v>0</v>
      </c>
      <c r="N1597" s="535">
        <v>3.2</v>
      </c>
      <c r="O1597" s="536">
        <v>1</v>
      </c>
      <c r="P1597" s="535">
        <v>3.2</v>
      </c>
      <c r="Q1597" s="536">
        <v>1</v>
      </c>
      <c r="R1597" s="535">
        <v>3.2</v>
      </c>
    </row>
    <row r="1598" spans="1:18" ht="12.75">
      <c r="A1598" s="145">
        <v>5921</v>
      </c>
      <c r="B1598" s="102" t="s">
        <v>23270</v>
      </c>
      <c r="C1598" s="145" t="s">
        <v>745</v>
      </c>
      <c r="D1598" s="535">
        <v>4.9400000000000004</v>
      </c>
      <c r="E1598" s="536">
        <v>1</v>
      </c>
      <c r="F1598" s="535">
        <v>4.9400000000000004</v>
      </c>
      <c r="G1598" s="536">
        <v>1</v>
      </c>
      <c r="H1598" s="535">
        <v>4.9400000000000004</v>
      </c>
      <c r="I1598" s="536">
        <v>1</v>
      </c>
      <c r="J1598" s="535">
        <v>4.9400000000000004</v>
      </c>
      <c r="K1598" s="536">
        <v>1</v>
      </c>
      <c r="L1598" s="535">
        <v>4.78</v>
      </c>
      <c r="M1598" s="536">
        <v>0</v>
      </c>
      <c r="N1598" s="535">
        <v>4.9400000000000004</v>
      </c>
      <c r="O1598" s="536">
        <v>1</v>
      </c>
      <c r="P1598" s="535">
        <v>4.9400000000000004</v>
      </c>
      <c r="Q1598" s="536">
        <v>1</v>
      </c>
      <c r="R1598" s="535">
        <v>4.9400000000000004</v>
      </c>
    </row>
    <row r="1599" spans="1:18" ht="12.75">
      <c r="A1599" s="145">
        <v>95212</v>
      </c>
      <c r="B1599" s="102" t="s">
        <v>23271</v>
      </c>
      <c r="C1599" s="145" t="s">
        <v>745</v>
      </c>
      <c r="D1599" s="535">
        <v>172.86</v>
      </c>
      <c r="E1599" s="536">
        <v>0.72240000000000004</v>
      </c>
      <c r="F1599" s="535">
        <v>157.16999999999999</v>
      </c>
      <c r="G1599" s="536">
        <v>0.79449999999999998</v>
      </c>
      <c r="H1599" s="535">
        <v>178.22</v>
      </c>
      <c r="I1599" s="536">
        <v>0.70069999999999999</v>
      </c>
      <c r="J1599" s="535">
        <v>162.51</v>
      </c>
      <c r="K1599" s="536">
        <v>0.76839999999999997</v>
      </c>
      <c r="L1599" s="535">
        <v>186.3</v>
      </c>
      <c r="M1599" s="536">
        <v>0.67030000000000001</v>
      </c>
      <c r="N1599" s="535">
        <v>182.25</v>
      </c>
      <c r="O1599" s="536">
        <v>0.68520000000000003</v>
      </c>
      <c r="P1599" s="535">
        <v>158.86000000000001</v>
      </c>
      <c r="Q1599" s="536">
        <v>0.78600000000000003</v>
      </c>
      <c r="R1599" s="535">
        <v>185.66</v>
      </c>
    </row>
    <row r="1600" spans="1:18" ht="12.75">
      <c r="A1600" s="145">
        <v>95213</v>
      </c>
      <c r="B1600" s="102" t="s">
        <v>23272</v>
      </c>
      <c r="C1600" s="145" t="s">
        <v>23125</v>
      </c>
      <c r="D1600" s="535">
        <v>103.75</v>
      </c>
      <c r="E1600" s="536">
        <v>0.63739999999999997</v>
      </c>
      <c r="F1600" s="535">
        <v>88.9</v>
      </c>
      <c r="G1600" s="536">
        <v>0.74390000000000001</v>
      </c>
      <c r="H1600" s="535">
        <v>110.32</v>
      </c>
      <c r="I1600" s="536">
        <v>0.59940000000000004</v>
      </c>
      <c r="J1600" s="535">
        <v>94.14</v>
      </c>
      <c r="K1600" s="536">
        <v>0.70250000000000001</v>
      </c>
      <c r="L1600" s="535">
        <v>117.19</v>
      </c>
      <c r="M1600" s="536">
        <v>0.56430000000000002</v>
      </c>
      <c r="N1600" s="535">
        <v>114.26</v>
      </c>
      <c r="O1600" s="536">
        <v>0.57879999999999998</v>
      </c>
      <c r="P1600" s="535">
        <v>93.39</v>
      </c>
      <c r="Q1600" s="536">
        <v>0.70809999999999995</v>
      </c>
      <c r="R1600" s="535">
        <v>117.57</v>
      </c>
    </row>
    <row r="1601" spans="1:18" ht="12.75">
      <c r="A1601" s="145">
        <v>93272</v>
      </c>
      <c r="B1601" s="102" t="s">
        <v>23273</v>
      </c>
      <c r="C1601" s="145" t="s">
        <v>745</v>
      </c>
      <c r="D1601" s="535">
        <v>110.57</v>
      </c>
      <c r="E1601" s="536">
        <v>0.56599999999999995</v>
      </c>
      <c r="F1601" s="535">
        <v>94.88</v>
      </c>
      <c r="G1601" s="536">
        <v>0.65959999999999996</v>
      </c>
      <c r="H1601" s="535">
        <v>115.93</v>
      </c>
      <c r="I1601" s="536">
        <v>0.53979999999999995</v>
      </c>
      <c r="J1601" s="535">
        <v>100.22</v>
      </c>
      <c r="K1601" s="536">
        <v>0.62439999999999996</v>
      </c>
      <c r="L1601" s="535">
        <v>124.01</v>
      </c>
      <c r="M1601" s="536">
        <v>0.50460000000000005</v>
      </c>
      <c r="N1601" s="535">
        <v>119.96</v>
      </c>
      <c r="O1601" s="536">
        <v>0.52170000000000005</v>
      </c>
      <c r="P1601" s="535">
        <v>96.57</v>
      </c>
      <c r="Q1601" s="536">
        <v>0.64800000000000002</v>
      </c>
      <c r="R1601" s="535">
        <v>123.37</v>
      </c>
    </row>
    <row r="1602" spans="1:18" ht="12.75">
      <c r="A1602" s="145">
        <v>93274</v>
      </c>
      <c r="B1602" s="102" t="s">
        <v>23274</v>
      </c>
      <c r="C1602" s="145" t="s">
        <v>23125</v>
      </c>
      <c r="D1602" s="535">
        <v>74.28</v>
      </c>
      <c r="E1602" s="536">
        <v>0.49349999999999999</v>
      </c>
      <c r="F1602" s="535">
        <v>59.43</v>
      </c>
      <c r="G1602" s="536">
        <v>0.6169</v>
      </c>
      <c r="H1602" s="535">
        <v>80.849999999999994</v>
      </c>
      <c r="I1602" s="536">
        <v>0.45340000000000003</v>
      </c>
      <c r="J1602" s="535">
        <v>64.67</v>
      </c>
      <c r="K1602" s="536">
        <v>0.56689999999999996</v>
      </c>
      <c r="L1602" s="535">
        <v>87.72</v>
      </c>
      <c r="M1602" s="536">
        <v>0.41789999999999999</v>
      </c>
      <c r="N1602" s="535">
        <v>84.79</v>
      </c>
      <c r="O1602" s="536">
        <v>0.43240000000000001</v>
      </c>
      <c r="P1602" s="535">
        <v>63.92</v>
      </c>
      <c r="Q1602" s="536">
        <v>0.57350000000000001</v>
      </c>
      <c r="R1602" s="535">
        <v>88.1</v>
      </c>
    </row>
    <row r="1603" spans="1:18" ht="12.75">
      <c r="A1603" s="145">
        <v>83766</v>
      </c>
      <c r="B1603" s="102" t="s">
        <v>23275</v>
      </c>
      <c r="C1603" s="145" t="s">
        <v>23125</v>
      </c>
      <c r="D1603" s="535">
        <v>46.51</v>
      </c>
      <c r="E1603" s="536">
        <v>0.3019</v>
      </c>
      <c r="F1603" s="535">
        <v>44.24</v>
      </c>
      <c r="G1603" s="536">
        <v>0.31740000000000002</v>
      </c>
      <c r="H1603" s="535">
        <v>50.7</v>
      </c>
      <c r="I1603" s="536">
        <v>0.27689999999999998</v>
      </c>
      <c r="J1603" s="535">
        <v>40.99</v>
      </c>
      <c r="K1603" s="536">
        <v>0.34250000000000003</v>
      </c>
      <c r="L1603" s="535">
        <v>52.91</v>
      </c>
      <c r="M1603" s="536">
        <v>0</v>
      </c>
      <c r="N1603" s="535">
        <v>45.35</v>
      </c>
      <c r="O1603" s="536">
        <v>0.30959999999999999</v>
      </c>
      <c r="P1603" s="535">
        <v>47.44</v>
      </c>
      <c r="Q1603" s="536">
        <v>0.29599999999999999</v>
      </c>
      <c r="R1603" s="535">
        <v>51.97</v>
      </c>
    </row>
    <row r="1604" spans="1:18" ht="12.75">
      <c r="A1604" s="145">
        <v>83765</v>
      </c>
      <c r="B1604" s="102" t="s">
        <v>23276</v>
      </c>
      <c r="C1604" s="145" t="s">
        <v>745</v>
      </c>
      <c r="D1604" s="535">
        <v>118.62</v>
      </c>
      <c r="E1604" s="536">
        <v>0.19650000000000001</v>
      </c>
      <c r="F1604" s="535">
        <v>104.26</v>
      </c>
      <c r="G1604" s="536">
        <v>0.22359999999999999</v>
      </c>
      <c r="H1604" s="535">
        <v>114.5</v>
      </c>
      <c r="I1604" s="536">
        <v>0.2036</v>
      </c>
      <c r="J1604" s="535">
        <v>104.2</v>
      </c>
      <c r="K1604" s="536">
        <v>0.22370000000000001</v>
      </c>
      <c r="L1604" s="535">
        <v>111.71</v>
      </c>
      <c r="M1604" s="536">
        <v>0</v>
      </c>
      <c r="N1604" s="535">
        <v>106.38</v>
      </c>
      <c r="O1604" s="536">
        <v>0.21909999999999999</v>
      </c>
      <c r="P1604" s="535">
        <v>106.88</v>
      </c>
      <c r="Q1604" s="536">
        <v>0.21809999999999999</v>
      </c>
      <c r="R1604" s="535">
        <v>111.15</v>
      </c>
    </row>
    <row r="1605" spans="1:18" ht="12.75">
      <c r="A1605" s="145">
        <v>95873</v>
      </c>
      <c r="B1605" s="102" t="s">
        <v>23277</v>
      </c>
      <c r="C1605" s="145" t="s">
        <v>23125</v>
      </c>
      <c r="D1605" s="535">
        <v>15</v>
      </c>
      <c r="E1605" s="536">
        <v>1</v>
      </c>
      <c r="F1605" s="535">
        <v>15</v>
      </c>
      <c r="G1605" s="536">
        <v>1</v>
      </c>
      <c r="H1605" s="535">
        <v>15</v>
      </c>
      <c r="I1605" s="536">
        <v>1</v>
      </c>
      <c r="J1605" s="535">
        <v>15</v>
      </c>
      <c r="K1605" s="536">
        <v>1</v>
      </c>
      <c r="L1605" s="535">
        <v>14.12</v>
      </c>
      <c r="M1605" s="536">
        <v>0</v>
      </c>
      <c r="N1605" s="535">
        <v>15</v>
      </c>
      <c r="O1605" s="536">
        <v>1</v>
      </c>
      <c r="P1605" s="535">
        <v>15</v>
      </c>
      <c r="Q1605" s="536">
        <v>1</v>
      </c>
      <c r="R1605" s="535">
        <v>15.27</v>
      </c>
    </row>
    <row r="1606" spans="1:18" ht="12.75">
      <c r="A1606" s="145">
        <v>95872</v>
      </c>
      <c r="B1606" s="102" t="s">
        <v>23278</v>
      </c>
      <c r="C1606" s="145" t="s">
        <v>745</v>
      </c>
      <c r="D1606" s="535">
        <v>366.74</v>
      </c>
      <c r="E1606" s="536">
        <v>6.7900000000000002E-2</v>
      </c>
      <c r="F1606" s="535">
        <v>301.02</v>
      </c>
      <c r="G1606" s="536">
        <v>8.2699999999999996E-2</v>
      </c>
      <c r="H1606" s="535">
        <v>321.56</v>
      </c>
      <c r="I1606" s="536">
        <v>7.7399999999999997E-2</v>
      </c>
      <c r="J1606" s="535">
        <v>318.36</v>
      </c>
      <c r="K1606" s="536">
        <v>7.8200000000000006E-2</v>
      </c>
      <c r="L1606" s="535">
        <v>295.89999999999998</v>
      </c>
      <c r="M1606" s="536">
        <v>0</v>
      </c>
      <c r="N1606" s="535">
        <v>306.49</v>
      </c>
      <c r="O1606" s="536">
        <v>8.1199999999999994E-2</v>
      </c>
      <c r="P1606" s="535">
        <v>297.82</v>
      </c>
      <c r="Q1606" s="536">
        <v>8.3599999999999994E-2</v>
      </c>
      <c r="R1606" s="535">
        <v>295.98</v>
      </c>
    </row>
    <row r="1607" spans="1:18" ht="12.75">
      <c r="A1607" s="145">
        <v>104689</v>
      </c>
      <c r="B1607" s="102" t="s">
        <v>23279</v>
      </c>
      <c r="C1607" s="145" t="s">
        <v>23125</v>
      </c>
      <c r="D1607" s="535">
        <v>0</v>
      </c>
      <c r="E1607" s="536"/>
      <c r="F1607" s="535">
        <v>0</v>
      </c>
      <c r="G1607" s="536"/>
      <c r="H1607" s="535">
        <v>0</v>
      </c>
      <c r="I1607" s="536"/>
      <c r="J1607" s="535">
        <v>0</v>
      </c>
      <c r="K1607" s="536"/>
      <c r="L1607" s="535">
        <v>0</v>
      </c>
      <c r="M1607" s="536"/>
      <c r="N1607" s="535">
        <v>0</v>
      </c>
      <c r="O1607" s="536"/>
      <c r="P1607" s="535">
        <v>0</v>
      </c>
      <c r="Q1607" s="536"/>
      <c r="R1607" s="535">
        <v>0</v>
      </c>
    </row>
    <row r="1608" spans="1:18" ht="12.75">
      <c r="A1608" s="145">
        <v>104688</v>
      </c>
      <c r="B1608" s="102" t="s">
        <v>23280</v>
      </c>
      <c r="C1608" s="145" t="s">
        <v>745</v>
      </c>
      <c r="D1608" s="535">
        <v>0</v>
      </c>
      <c r="E1608" s="536"/>
      <c r="F1608" s="535">
        <v>0</v>
      </c>
      <c r="G1608" s="536"/>
      <c r="H1608" s="535">
        <v>0</v>
      </c>
      <c r="I1608" s="536"/>
      <c r="J1608" s="535">
        <v>0</v>
      </c>
      <c r="K1608" s="536"/>
      <c r="L1608" s="535">
        <v>0</v>
      </c>
      <c r="M1608" s="536"/>
      <c r="N1608" s="535">
        <v>0</v>
      </c>
      <c r="O1608" s="536"/>
      <c r="P1608" s="535">
        <v>0</v>
      </c>
      <c r="Q1608" s="536"/>
      <c r="R1608" s="535">
        <v>0</v>
      </c>
    </row>
    <row r="1609" spans="1:18" ht="12.75">
      <c r="A1609" s="145">
        <v>73395</v>
      </c>
      <c r="B1609" s="102" t="s">
        <v>23281</v>
      </c>
      <c r="C1609" s="145" t="s">
        <v>23125</v>
      </c>
      <c r="D1609" s="535">
        <v>10.53</v>
      </c>
      <c r="E1609" s="536">
        <v>1</v>
      </c>
      <c r="F1609" s="535">
        <v>10.53</v>
      </c>
      <c r="G1609" s="536">
        <v>1</v>
      </c>
      <c r="H1609" s="535">
        <v>10.53</v>
      </c>
      <c r="I1609" s="536">
        <v>1</v>
      </c>
      <c r="J1609" s="535">
        <v>10.53</v>
      </c>
      <c r="K1609" s="536">
        <v>1</v>
      </c>
      <c r="L1609" s="535">
        <v>9.91</v>
      </c>
      <c r="M1609" s="536">
        <v>0</v>
      </c>
      <c r="N1609" s="535">
        <v>10.53</v>
      </c>
      <c r="O1609" s="536">
        <v>1</v>
      </c>
      <c r="P1609" s="535">
        <v>10.53</v>
      </c>
      <c r="Q1609" s="536">
        <v>1</v>
      </c>
      <c r="R1609" s="535">
        <v>10.72</v>
      </c>
    </row>
    <row r="1610" spans="1:18" ht="12.75">
      <c r="A1610" s="145">
        <v>73417</v>
      </c>
      <c r="B1610" s="102" t="s">
        <v>23282</v>
      </c>
      <c r="C1610" s="145" t="s">
        <v>745</v>
      </c>
      <c r="D1610" s="535">
        <v>237.71</v>
      </c>
      <c r="E1610" s="536">
        <v>6.2E-2</v>
      </c>
      <c r="F1610" s="535">
        <v>194.84</v>
      </c>
      <c r="G1610" s="536">
        <v>7.5700000000000003E-2</v>
      </c>
      <c r="H1610" s="535">
        <v>208.24</v>
      </c>
      <c r="I1610" s="536">
        <v>7.0800000000000002E-2</v>
      </c>
      <c r="J1610" s="535">
        <v>206.16</v>
      </c>
      <c r="K1610" s="536">
        <v>7.1499999999999994E-2</v>
      </c>
      <c r="L1610" s="535">
        <v>191.59</v>
      </c>
      <c r="M1610" s="536">
        <v>0</v>
      </c>
      <c r="N1610" s="535">
        <v>198.42</v>
      </c>
      <c r="O1610" s="536">
        <v>7.4300000000000005E-2</v>
      </c>
      <c r="P1610" s="535">
        <v>192.76</v>
      </c>
      <c r="Q1610" s="536">
        <v>7.6499999999999999E-2</v>
      </c>
      <c r="R1610" s="535">
        <v>191.54</v>
      </c>
    </row>
    <row r="1611" spans="1:18" ht="12.75">
      <c r="A1611" s="145">
        <v>93428</v>
      </c>
      <c r="B1611" s="102" t="s">
        <v>23283</v>
      </c>
      <c r="C1611" s="145" t="s">
        <v>23125</v>
      </c>
      <c r="D1611" s="535">
        <v>9.3800000000000008</v>
      </c>
      <c r="E1611" s="536">
        <v>1</v>
      </c>
      <c r="F1611" s="535">
        <v>9.3800000000000008</v>
      </c>
      <c r="G1611" s="536">
        <v>1</v>
      </c>
      <c r="H1611" s="535">
        <v>9.3800000000000008</v>
      </c>
      <c r="I1611" s="536">
        <v>1</v>
      </c>
      <c r="J1611" s="535">
        <v>9.3800000000000008</v>
      </c>
      <c r="K1611" s="536">
        <v>1</v>
      </c>
      <c r="L1611" s="535">
        <v>8.83</v>
      </c>
      <c r="M1611" s="536">
        <v>0</v>
      </c>
      <c r="N1611" s="535">
        <v>9.3800000000000008</v>
      </c>
      <c r="O1611" s="536">
        <v>1</v>
      </c>
      <c r="P1611" s="535">
        <v>9.3800000000000008</v>
      </c>
      <c r="Q1611" s="536">
        <v>1</v>
      </c>
      <c r="R1611" s="535">
        <v>9.5500000000000007</v>
      </c>
    </row>
    <row r="1612" spans="1:18" ht="12.75">
      <c r="A1612" s="145">
        <v>93427</v>
      </c>
      <c r="B1612" s="102" t="s">
        <v>23284</v>
      </c>
      <c r="C1612" s="145" t="s">
        <v>745</v>
      </c>
      <c r="D1612" s="535">
        <v>216.22</v>
      </c>
      <c r="E1612" s="536">
        <v>7.1999999999999995E-2</v>
      </c>
      <c r="F1612" s="535">
        <v>177.64</v>
      </c>
      <c r="G1612" s="536">
        <v>8.7599999999999997E-2</v>
      </c>
      <c r="H1612" s="535">
        <v>189.7</v>
      </c>
      <c r="I1612" s="536">
        <v>8.2100000000000006E-2</v>
      </c>
      <c r="J1612" s="535">
        <v>187.82</v>
      </c>
      <c r="K1612" s="536">
        <v>8.2900000000000001E-2</v>
      </c>
      <c r="L1612" s="535">
        <v>174.59</v>
      </c>
      <c r="M1612" s="536">
        <v>0</v>
      </c>
      <c r="N1612" s="535">
        <v>180.86</v>
      </c>
      <c r="O1612" s="536">
        <v>8.6099999999999996E-2</v>
      </c>
      <c r="P1612" s="535">
        <v>175.77</v>
      </c>
      <c r="Q1612" s="536">
        <v>8.8599999999999998E-2</v>
      </c>
      <c r="R1612" s="535">
        <v>174.71</v>
      </c>
    </row>
    <row r="1613" spans="1:18" ht="12.75">
      <c r="A1613" s="145">
        <v>93422</v>
      </c>
      <c r="B1613" s="102" t="s">
        <v>23285</v>
      </c>
      <c r="C1613" s="145" t="s">
        <v>23125</v>
      </c>
      <c r="D1613" s="535">
        <v>6.62</v>
      </c>
      <c r="E1613" s="536">
        <v>1</v>
      </c>
      <c r="F1613" s="535">
        <v>6.62</v>
      </c>
      <c r="G1613" s="536">
        <v>1</v>
      </c>
      <c r="H1613" s="535">
        <v>6.62</v>
      </c>
      <c r="I1613" s="536">
        <v>1</v>
      </c>
      <c r="J1613" s="535">
        <v>6.62</v>
      </c>
      <c r="K1613" s="536">
        <v>1</v>
      </c>
      <c r="L1613" s="535">
        <v>6.23</v>
      </c>
      <c r="M1613" s="536">
        <v>0</v>
      </c>
      <c r="N1613" s="535">
        <v>6.62</v>
      </c>
      <c r="O1613" s="536">
        <v>1</v>
      </c>
      <c r="P1613" s="535">
        <v>6.62</v>
      </c>
      <c r="Q1613" s="536">
        <v>1</v>
      </c>
      <c r="R1613" s="535">
        <v>6.75</v>
      </c>
    </row>
    <row r="1614" spans="1:18" ht="12.75">
      <c r="A1614" s="145">
        <v>93421</v>
      </c>
      <c r="B1614" s="102" t="s">
        <v>23286</v>
      </c>
      <c r="C1614" s="145" t="s">
        <v>745</v>
      </c>
      <c r="D1614" s="535">
        <v>94.95</v>
      </c>
      <c r="E1614" s="536">
        <v>0.1157</v>
      </c>
      <c r="F1614" s="535">
        <v>78.81</v>
      </c>
      <c r="G1614" s="536">
        <v>0.1394</v>
      </c>
      <c r="H1614" s="535">
        <v>83.85</v>
      </c>
      <c r="I1614" s="536">
        <v>0.13109999999999999</v>
      </c>
      <c r="J1614" s="535">
        <v>83.07</v>
      </c>
      <c r="K1614" s="536">
        <v>0.1323</v>
      </c>
      <c r="L1614" s="535">
        <v>77.27</v>
      </c>
      <c r="M1614" s="536">
        <v>0</v>
      </c>
      <c r="N1614" s="535">
        <v>80.150000000000006</v>
      </c>
      <c r="O1614" s="536">
        <v>0.1371</v>
      </c>
      <c r="P1614" s="535">
        <v>78.02</v>
      </c>
      <c r="Q1614" s="536">
        <v>0.1409</v>
      </c>
      <c r="R1614" s="535">
        <v>77.67</v>
      </c>
    </row>
    <row r="1615" spans="1:18" ht="12.75">
      <c r="A1615" s="145">
        <v>93282</v>
      </c>
      <c r="B1615" s="102" t="s">
        <v>23287</v>
      </c>
      <c r="C1615" s="145" t="s">
        <v>23125</v>
      </c>
      <c r="D1615" s="535">
        <v>30.53</v>
      </c>
      <c r="E1615" s="536">
        <v>9.4999999999999998E-3</v>
      </c>
      <c r="F1615" s="535">
        <v>20.62</v>
      </c>
      <c r="G1615" s="536">
        <v>1.41E-2</v>
      </c>
      <c r="H1615" s="535">
        <v>43.61</v>
      </c>
      <c r="I1615" s="536">
        <v>0</v>
      </c>
      <c r="J1615" s="535">
        <v>22.45</v>
      </c>
      <c r="K1615" s="536">
        <v>1.29E-2</v>
      </c>
      <c r="L1615" s="535">
        <v>37.86</v>
      </c>
      <c r="M1615" s="536">
        <v>0</v>
      </c>
      <c r="N1615" s="535">
        <v>29.99</v>
      </c>
      <c r="O1615" s="536">
        <v>0</v>
      </c>
      <c r="P1615" s="535">
        <v>27.55</v>
      </c>
      <c r="Q1615" s="536">
        <v>1.0500000000000001E-2</v>
      </c>
      <c r="R1615" s="535">
        <v>33.28</v>
      </c>
    </row>
    <row r="1616" spans="1:18" ht="12.75">
      <c r="A1616" s="145">
        <v>93281</v>
      </c>
      <c r="B1616" s="102" t="s">
        <v>23288</v>
      </c>
      <c r="C1616" s="145" t="s">
        <v>745</v>
      </c>
      <c r="D1616" s="535">
        <v>31.61</v>
      </c>
      <c r="E1616" s="536">
        <v>1.61E-2</v>
      </c>
      <c r="F1616" s="535">
        <v>21.63</v>
      </c>
      <c r="G1616" s="536">
        <v>2.3599999999999999E-2</v>
      </c>
      <c r="H1616" s="535">
        <v>44.62</v>
      </c>
      <c r="I1616" s="536">
        <v>0</v>
      </c>
      <c r="J1616" s="535">
        <v>23.47</v>
      </c>
      <c r="K1616" s="536">
        <v>2.1700000000000001E-2</v>
      </c>
      <c r="L1616" s="535">
        <v>39.07</v>
      </c>
      <c r="M1616" s="536">
        <v>0</v>
      </c>
      <c r="N1616" s="535">
        <v>31.05</v>
      </c>
      <c r="O1616" s="536">
        <v>0</v>
      </c>
      <c r="P1616" s="535">
        <v>28.33</v>
      </c>
      <c r="Q1616" s="536">
        <v>1.7999999999999999E-2</v>
      </c>
      <c r="R1616" s="535">
        <v>34.25</v>
      </c>
    </row>
    <row r="1617" spans="1:18" ht="12.75">
      <c r="A1617" s="145">
        <v>104914</v>
      </c>
      <c r="B1617" s="102" t="s">
        <v>23289</v>
      </c>
      <c r="C1617" s="145" t="s">
        <v>23125</v>
      </c>
      <c r="D1617" s="535">
        <v>0</v>
      </c>
      <c r="E1617" s="536"/>
      <c r="F1617" s="535">
        <v>0</v>
      </c>
      <c r="G1617" s="536"/>
      <c r="H1617" s="535">
        <v>0</v>
      </c>
      <c r="I1617" s="536"/>
      <c r="J1617" s="535">
        <v>0</v>
      </c>
      <c r="K1617" s="536"/>
      <c r="L1617" s="535">
        <v>0</v>
      </c>
      <c r="M1617" s="536"/>
      <c r="N1617" s="535">
        <v>0</v>
      </c>
      <c r="O1617" s="536"/>
      <c r="P1617" s="535">
        <v>0</v>
      </c>
      <c r="Q1617" s="536"/>
      <c r="R1617" s="535">
        <v>0</v>
      </c>
    </row>
    <row r="1618" spans="1:18" ht="12.75">
      <c r="A1618" s="145">
        <v>104913</v>
      </c>
      <c r="B1618" s="102" t="s">
        <v>23290</v>
      </c>
      <c r="C1618" s="145" t="s">
        <v>745</v>
      </c>
      <c r="D1618" s="535">
        <v>0</v>
      </c>
      <c r="E1618" s="536"/>
      <c r="F1618" s="535">
        <v>0</v>
      </c>
      <c r="G1618" s="536"/>
      <c r="H1618" s="535">
        <v>0</v>
      </c>
      <c r="I1618" s="536"/>
      <c r="J1618" s="535">
        <v>0</v>
      </c>
      <c r="K1618" s="536"/>
      <c r="L1618" s="535">
        <v>0</v>
      </c>
      <c r="M1618" s="536"/>
      <c r="N1618" s="535">
        <v>0</v>
      </c>
      <c r="O1618" s="536"/>
      <c r="P1618" s="535">
        <v>0</v>
      </c>
      <c r="Q1618" s="536"/>
      <c r="R1618" s="535">
        <v>0</v>
      </c>
    </row>
    <row r="1619" spans="1:18" ht="12.75">
      <c r="A1619" s="145">
        <v>102845</v>
      </c>
      <c r="B1619" s="102" t="s">
        <v>23291</v>
      </c>
      <c r="C1619" s="145" t="s">
        <v>23125</v>
      </c>
      <c r="D1619" s="535">
        <v>0</v>
      </c>
      <c r="E1619" s="536"/>
      <c r="F1619" s="535">
        <v>0</v>
      </c>
      <c r="G1619" s="536"/>
      <c r="H1619" s="535">
        <v>0</v>
      </c>
      <c r="I1619" s="536"/>
      <c r="J1619" s="535">
        <v>0</v>
      </c>
      <c r="K1619" s="536"/>
      <c r="L1619" s="535">
        <v>0</v>
      </c>
      <c r="M1619" s="536"/>
      <c r="N1619" s="535">
        <v>0</v>
      </c>
      <c r="O1619" s="536"/>
      <c r="P1619" s="535">
        <v>0</v>
      </c>
      <c r="Q1619" s="536"/>
      <c r="R1619" s="535">
        <v>0</v>
      </c>
    </row>
    <row r="1620" spans="1:18" ht="12.75">
      <c r="A1620" s="145">
        <v>102844</v>
      </c>
      <c r="B1620" s="102" t="s">
        <v>23292</v>
      </c>
      <c r="C1620" s="145" t="s">
        <v>745</v>
      </c>
      <c r="D1620" s="535">
        <v>0</v>
      </c>
      <c r="E1620" s="536"/>
      <c r="F1620" s="535">
        <v>0</v>
      </c>
      <c r="G1620" s="536"/>
      <c r="H1620" s="535">
        <v>0</v>
      </c>
      <c r="I1620" s="536"/>
      <c r="J1620" s="535">
        <v>0</v>
      </c>
      <c r="K1620" s="536"/>
      <c r="L1620" s="535">
        <v>0</v>
      </c>
      <c r="M1620" s="536"/>
      <c r="N1620" s="535">
        <v>0</v>
      </c>
      <c r="O1620" s="536"/>
      <c r="P1620" s="535">
        <v>0</v>
      </c>
      <c r="Q1620" s="536"/>
      <c r="R1620" s="535">
        <v>0</v>
      </c>
    </row>
    <row r="1621" spans="1:18" ht="12.75">
      <c r="A1621" s="145">
        <v>89273</v>
      </c>
      <c r="B1621" s="102" t="s">
        <v>23293</v>
      </c>
      <c r="C1621" s="145" t="s">
        <v>23125</v>
      </c>
      <c r="D1621" s="535">
        <v>115.07</v>
      </c>
      <c r="E1621" s="536">
        <v>0.67310000000000003</v>
      </c>
      <c r="F1621" s="535">
        <v>100.22</v>
      </c>
      <c r="G1621" s="536">
        <v>0.77280000000000004</v>
      </c>
      <c r="H1621" s="535">
        <v>121.64</v>
      </c>
      <c r="I1621" s="536">
        <v>0.63670000000000004</v>
      </c>
      <c r="J1621" s="535">
        <v>105.46</v>
      </c>
      <c r="K1621" s="536">
        <v>0.73440000000000005</v>
      </c>
      <c r="L1621" s="535">
        <v>128.51</v>
      </c>
      <c r="M1621" s="536">
        <v>0.60270000000000001</v>
      </c>
      <c r="N1621" s="535">
        <v>125.58</v>
      </c>
      <c r="O1621" s="536">
        <v>0.61670000000000003</v>
      </c>
      <c r="P1621" s="535">
        <v>104.71</v>
      </c>
      <c r="Q1621" s="536">
        <v>0.73970000000000002</v>
      </c>
      <c r="R1621" s="535">
        <v>128.88999999999999</v>
      </c>
    </row>
    <row r="1622" spans="1:18" ht="12.75">
      <c r="A1622" s="145">
        <v>89272</v>
      </c>
      <c r="B1622" s="102" t="s">
        <v>23294</v>
      </c>
      <c r="C1622" s="145" t="s">
        <v>745</v>
      </c>
      <c r="D1622" s="535">
        <v>234.68</v>
      </c>
      <c r="E1622" s="536">
        <v>0.68489999999999995</v>
      </c>
      <c r="F1622" s="535">
        <v>212.85</v>
      </c>
      <c r="G1622" s="536">
        <v>0.75519999999999998</v>
      </c>
      <c r="H1622" s="535">
        <v>236.45</v>
      </c>
      <c r="I1622" s="536">
        <v>0.67979999999999996</v>
      </c>
      <c r="J1622" s="535">
        <v>219.93</v>
      </c>
      <c r="K1622" s="536">
        <v>0.73089999999999999</v>
      </c>
      <c r="L1622" s="535">
        <v>240.75</v>
      </c>
      <c r="M1622" s="536">
        <v>0.66769999999999996</v>
      </c>
      <c r="N1622" s="535">
        <v>238.79</v>
      </c>
      <c r="O1622" s="536">
        <v>0.67310000000000003</v>
      </c>
      <c r="P1622" s="535">
        <v>217</v>
      </c>
      <c r="Q1622" s="536">
        <v>0.74070000000000003</v>
      </c>
      <c r="R1622" s="535">
        <v>240.94</v>
      </c>
    </row>
    <row r="1623" spans="1:18" ht="12.75">
      <c r="A1623" s="145">
        <v>93288</v>
      </c>
      <c r="B1623" s="102" t="s">
        <v>23295</v>
      </c>
      <c r="C1623" s="145" t="s">
        <v>23125</v>
      </c>
      <c r="D1623" s="535">
        <v>186.57</v>
      </c>
      <c r="E1623" s="536">
        <v>0.7984</v>
      </c>
      <c r="F1623" s="535">
        <v>171.72</v>
      </c>
      <c r="G1623" s="536">
        <v>0.86739999999999995</v>
      </c>
      <c r="H1623" s="535">
        <v>193.14</v>
      </c>
      <c r="I1623" s="536">
        <v>0.7712</v>
      </c>
      <c r="J1623" s="535">
        <v>176.96</v>
      </c>
      <c r="K1623" s="536">
        <v>0.8417</v>
      </c>
      <c r="L1623" s="535">
        <v>200.01</v>
      </c>
      <c r="M1623" s="536">
        <v>0.74470000000000003</v>
      </c>
      <c r="N1623" s="535">
        <v>197.08</v>
      </c>
      <c r="O1623" s="536">
        <v>0.75580000000000003</v>
      </c>
      <c r="P1623" s="535">
        <v>176.21</v>
      </c>
      <c r="Q1623" s="536">
        <v>0.84530000000000005</v>
      </c>
      <c r="R1623" s="535">
        <v>200.39</v>
      </c>
    </row>
    <row r="1624" spans="1:18" ht="12.75">
      <c r="A1624" s="145">
        <v>93287</v>
      </c>
      <c r="B1624" s="102" t="s">
        <v>23296</v>
      </c>
      <c r="C1624" s="145" t="s">
        <v>745</v>
      </c>
      <c r="D1624" s="535">
        <v>361.17</v>
      </c>
      <c r="E1624" s="536">
        <v>0.85589999999999999</v>
      </c>
      <c r="F1624" s="535">
        <v>345.15</v>
      </c>
      <c r="G1624" s="536">
        <v>0.89559999999999995</v>
      </c>
      <c r="H1624" s="535">
        <v>366.05</v>
      </c>
      <c r="I1624" s="536">
        <v>0.84450000000000003</v>
      </c>
      <c r="J1624" s="535">
        <v>350.52</v>
      </c>
      <c r="K1624" s="536">
        <v>0.88190000000000002</v>
      </c>
      <c r="L1624" s="535">
        <v>374.61</v>
      </c>
      <c r="M1624" s="536">
        <v>0.82520000000000004</v>
      </c>
      <c r="N1624" s="535">
        <v>370.12</v>
      </c>
      <c r="O1624" s="536">
        <v>0.83520000000000005</v>
      </c>
      <c r="P1624" s="535">
        <v>345.74</v>
      </c>
      <c r="Q1624" s="536">
        <v>0.89410000000000001</v>
      </c>
      <c r="R1624" s="535">
        <v>373.56</v>
      </c>
    </row>
    <row r="1625" spans="1:18" ht="12.75">
      <c r="A1625" s="145">
        <v>104711</v>
      </c>
      <c r="B1625" s="102" t="s">
        <v>23297</v>
      </c>
      <c r="C1625" s="145" t="s">
        <v>23125</v>
      </c>
      <c r="D1625" s="535">
        <v>0</v>
      </c>
      <c r="E1625" s="536"/>
      <c r="F1625" s="535">
        <v>0</v>
      </c>
      <c r="G1625" s="536"/>
      <c r="H1625" s="535">
        <v>0</v>
      </c>
      <c r="I1625" s="536"/>
      <c r="J1625" s="535">
        <v>0</v>
      </c>
      <c r="K1625" s="536"/>
      <c r="L1625" s="535">
        <v>0</v>
      </c>
      <c r="M1625" s="536"/>
      <c r="N1625" s="535">
        <v>0</v>
      </c>
      <c r="O1625" s="536"/>
      <c r="P1625" s="535">
        <v>0</v>
      </c>
      <c r="Q1625" s="536"/>
      <c r="R1625" s="535">
        <v>0</v>
      </c>
    </row>
    <row r="1626" spans="1:18" ht="12.75">
      <c r="A1626" s="145">
        <v>104710</v>
      </c>
      <c r="B1626" s="102" t="s">
        <v>23298</v>
      </c>
      <c r="C1626" s="145" t="s">
        <v>745</v>
      </c>
      <c r="D1626" s="535">
        <v>0</v>
      </c>
      <c r="E1626" s="536"/>
      <c r="F1626" s="535">
        <v>0</v>
      </c>
      <c r="G1626" s="536"/>
      <c r="H1626" s="535">
        <v>0</v>
      </c>
      <c r="I1626" s="536"/>
      <c r="J1626" s="535">
        <v>0</v>
      </c>
      <c r="K1626" s="536"/>
      <c r="L1626" s="535">
        <v>0</v>
      </c>
      <c r="M1626" s="536"/>
      <c r="N1626" s="535">
        <v>0</v>
      </c>
      <c r="O1626" s="536"/>
      <c r="P1626" s="535">
        <v>0</v>
      </c>
      <c r="Q1626" s="536"/>
      <c r="R1626" s="535">
        <v>0</v>
      </c>
    </row>
    <row r="1627" spans="1:18" ht="12.75">
      <c r="A1627" s="145">
        <v>104908</v>
      </c>
      <c r="B1627" s="102" t="s">
        <v>23299</v>
      </c>
      <c r="C1627" s="145" t="s">
        <v>23125</v>
      </c>
      <c r="D1627" s="535">
        <v>0</v>
      </c>
      <c r="E1627" s="536"/>
      <c r="F1627" s="535">
        <v>0</v>
      </c>
      <c r="G1627" s="536"/>
      <c r="H1627" s="535">
        <v>0</v>
      </c>
      <c r="I1627" s="536"/>
      <c r="J1627" s="535">
        <v>0</v>
      </c>
      <c r="K1627" s="536"/>
      <c r="L1627" s="535">
        <v>0</v>
      </c>
      <c r="M1627" s="536"/>
      <c r="N1627" s="535">
        <v>0</v>
      </c>
      <c r="O1627" s="536"/>
      <c r="P1627" s="535">
        <v>0</v>
      </c>
      <c r="Q1627" s="536"/>
      <c r="R1627" s="535">
        <v>0</v>
      </c>
    </row>
    <row r="1628" spans="1:18" ht="12.75">
      <c r="A1628" s="145">
        <v>104907</v>
      </c>
      <c r="B1628" s="102" t="s">
        <v>23300</v>
      </c>
      <c r="C1628" s="145" t="s">
        <v>745</v>
      </c>
      <c r="D1628" s="535">
        <v>0</v>
      </c>
      <c r="E1628" s="536"/>
      <c r="F1628" s="535">
        <v>0</v>
      </c>
      <c r="G1628" s="536"/>
      <c r="H1628" s="535">
        <v>0</v>
      </c>
      <c r="I1628" s="536"/>
      <c r="J1628" s="535">
        <v>0</v>
      </c>
      <c r="K1628" s="536"/>
      <c r="L1628" s="535">
        <v>0</v>
      </c>
      <c r="M1628" s="536"/>
      <c r="N1628" s="535">
        <v>0</v>
      </c>
      <c r="O1628" s="536"/>
      <c r="P1628" s="535">
        <v>0</v>
      </c>
      <c r="Q1628" s="536"/>
      <c r="R1628" s="535">
        <v>0</v>
      </c>
    </row>
    <row r="1629" spans="1:18" ht="12.75">
      <c r="A1629" s="145">
        <v>102851</v>
      </c>
      <c r="B1629" s="102" t="s">
        <v>23301</v>
      </c>
      <c r="C1629" s="145" t="s">
        <v>23125</v>
      </c>
      <c r="D1629" s="535">
        <v>0</v>
      </c>
      <c r="E1629" s="536"/>
      <c r="F1629" s="535">
        <v>0</v>
      </c>
      <c r="G1629" s="536"/>
      <c r="H1629" s="535">
        <v>0</v>
      </c>
      <c r="I1629" s="536"/>
      <c r="J1629" s="535">
        <v>0</v>
      </c>
      <c r="K1629" s="536"/>
      <c r="L1629" s="535">
        <v>0</v>
      </c>
      <c r="M1629" s="536"/>
      <c r="N1629" s="535">
        <v>0</v>
      </c>
      <c r="O1629" s="536"/>
      <c r="P1629" s="535">
        <v>0</v>
      </c>
      <c r="Q1629" s="536"/>
      <c r="R1629" s="535">
        <v>0</v>
      </c>
    </row>
    <row r="1630" spans="1:18" ht="12.75">
      <c r="A1630" s="145">
        <v>102850</v>
      </c>
      <c r="B1630" s="102" t="s">
        <v>23302</v>
      </c>
      <c r="C1630" s="145" t="s">
        <v>745</v>
      </c>
      <c r="D1630" s="535">
        <v>0</v>
      </c>
      <c r="E1630" s="536"/>
      <c r="F1630" s="535">
        <v>0</v>
      </c>
      <c r="G1630" s="536"/>
      <c r="H1630" s="535">
        <v>0</v>
      </c>
      <c r="I1630" s="536"/>
      <c r="J1630" s="535">
        <v>0</v>
      </c>
      <c r="K1630" s="536"/>
      <c r="L1630" s="535">
        <v>0</v>
      </c>
      <c r="M1630" s="536"/>
      <c r="N1630" s="535">
        <v>0</v>
      </c>
      <c r="O1630" s="536"/>
      <c r="P1630" s="535">
        <v>0</v>
      </c>
      <c r="Q1630" s="536"/>
      <c r="R1630" s="535">
        <v>0</v>
      </c>
    </row>
    <row r="1631" spans="1:18" ht="12.75">
      <c r="A1631" s="145">
        <v>102857</v>
      </c>
      <c r="B1631" s="102" t="s">
        <v>23303</v>
      </c>
      <c r="C1631" s="145" t="s">
        <v>23125</v>
      </c>
      <c r="D1631" s="535">
        <v>0</v>
      </c>
      <c r="E1631" s="536"/>
      <c r="F1631" s="535">
        <v>0</v>
      </c>
      <c r="G1631" s="536"/>
      <c r="H1631" s="535">
        <v>0</v>
      </c>
      <c r="I1631" s="536"/>
      <c r="J1631" s="535">
        <v>0</v>
      </c>
      <c r="K1631" s="536"/>
      <c r="L1631" s="535">
        <v>0</v>
      </c>
      <c r="M1631" s="536"/>
      <c r="N1631" s="535">
        <v>0</v>
      </c>
      <c r="O1631" s="536"/>
      <c r="P1631" s="535">
        <v>0</v>
      </c>
      <c r="Q1631" s="536"/>
      <c r="R1631" s="535">
        <v>0</v>
      </c>
    </row>
    <row r="1632" spans="1:18" ht="12.75">
      <c r="A1632" s="145">
        <v>102856</v>
      </c>
      <c r="B1632" s="102" t="s">
        <v>23304</v>
      </c>
      <c r="C1632" s="145" t="s">
        <v>745</v>
      </c>
      <c r="D1632" s="535">
        <v>0</v>
      </c>
      <c r="E1632" s="536"/>
      <c r="F1632" s="535">
        <v>0</v>
      </c>
      <c r="G1632" s="536"/>
      <c r="H1632" s="535">
        <v>0</v>
      </c>
      <c r="I1632" s="536"/>
      <c r="J1632" s="535">
        <v>0</v>
      </c>
      <c r="K1632" s="536"/>
      <c r="L1632" s="535">
        <v>0</v>
      </c>
      <c r="M1632" s="536"/>
      <c r="N1632" s="535">
        <v>0</v>
      </c>
      <c r="O1632" s="536"/>
      <c r="P1632" s="535">
        <v>0</v>
      </c>
      <c r="Q1632" s="536"/>
      <c r="R1632" s="535">
        <v>0</v>
      </c>
    </row>
    <row r="1633" spans="1:18" ht="12.75">
      <c r="A1633" s="145">
        <v>106256</v>
      </c>
      <c r="B1633" s="102" t="s">
        <v>23305</v>
      </c>
      <c r="C1633" s="145" t="s">
        <v>23125</v>
      </c>
      <c r="D1633" s="535">
        <v>94.3</v>
      </c>
      <c r="E1633" s="536">
        <v>0.71930000000000005</v>
      </c>
      <c r="F1633" s="535">
        <v>98.01</v>
      </c>
      <c r="G1633" s="536">
        <v>0.69210000000000005</v>
      </c>
      <c r="H1633" s="535">
        <v>106.36</v>
      </c>
      <c r="I1633" s="536">
        <v>0.63770000000000004</v>
      </c>
      <c r="J1633" s="535">
        <v>98.89</v>
      </c>
      <c r="K1633" s="536">
        <v>0.68589999999999995</v>
      </c>
      <c r="L1633" s="535">
        <v>105.9</v>
      </c>
      <c r="M1633" s="536">
        <v>0.29170000000000001</v>
      </c>
      <c r="N1633" s="535">
        <v>105.94</v>
      </c>
      <c r="O1633" s="536">
        <v>0.64029999999999998</v>
      </c>
      <c r="P1633" s="535">
        <v>100.56</v>
      </c>
      <c r="Q1633" s="536">
        <v>0.67449999999999999</v>
      </c>
      <c r="R1633" s="535">
        <v>103.77</v>
      </c>
    </row>
    <row r="1634" spans="1:18" ht="12.75">
      <c r="A1634" s="145">
        <v>106251</v>
      </c>
      <c r="B1634" s="102" t="s">
        <v>23306</v>
      </c>
      <c r="C1634" s="145" t="s">
        <v>745</v>
      </c>
      <c r="D1634" s="535">
        <v>364</v>
      </c>
      <c r="E1634" s="536">
        <v>0.38450000000000001</v>
      </c>
      <c r="F1634" s="535">
        <v>329.72</v>
      </c>
      <c r="G1634" s="536">
        <v>0.42449999999999999</v>
      </c>
      <c r="H1634" s="535">
        <v>349.95</v>
      </c>
      <c r="I1634" s="536">
        <v>0.39989999999999998</v>
      </c>
      <c r="J1634" s="535">
        <v>340.63</v>
      </c>
      <c r="K1634" s="536">
        <v>0.41089999999999999</v>
      </c>
      <c r="L1634" s="535">
        <v>334.78</v>
      </c>
      <c r="M1634" s="536">
        <v>0.17649999999999999</v>
      </c>
      <c r="N1634" s="535">
        <v>340.82</v>
      </c>
      <c r="O1634" s="536">
        <v>0.41060000000000002</v>
      </c>
      <c r="P1634" s="535">
        <v>330.43</v>
      </c>
      <c r="Q1634" s="536">
        <v>0.42349999999999999</v>
      </c>
      <c r="R1634" s="535">
        <v>332.32</v>
      </c>
    </row>
    <row r="1635" spans="1:18" ht="12.75">
      <c r="A1635" s="145">
        <v>93403</v>
      </c>
      <c r="B1635" s="102" t="s">
        <v>23307</v>
      </c>
      <c r="C1635" s="145" t="s">
        <v>23125</v>
      </c>
      <c r="D1635" s="535">
        <v>65.06</v>
      </c>
      <c r="E1635" s="536">
        <v>0.59309999999999996</v>
      </c>
      <c r="F1635" s="535">
        <v>68.77</v>
      </c>
      <c r="G1635" s="536">
        <v>0.56110000000000004</v>
      </c>
      <c r="H1635" s="535">
        <v>77.12</v>
      </c>
      <c r="I1635" s="536">
        <v>0.50039999999999996</v>
      </c>
      <c r="J1635" s="535">
        <v>69.650000000000006</v>
      </c>
      <c r="K1635" s="536">
        <v>0.55410000000000004</v>
      </c>
      <c r="L1635" s="535">
        <v>76.77</v>
      </c>
      <c r="M1635" s="536">
        <v>0.1002</v>
      </c>
      <c r="N1635" s="535">
        <v>76.7</v>
      </c>
      <c r="O1635" s="536">
        <v>0.50309999999999999</v>
      </c>
      <c r="P1635" s="535">
        <v>71.319999999999993</v>
      </c>
      <c r="Q1635" s="536">
        <v>0.54110000000000003</v>
      </c>
      <c r="R1635" s="535">
        <v>74.53</v>
      </c>
    </row>
    <row r="1636" spans="1:18" ht="12.75">
      <c r="A1636" s="145">
        <v>93402</v>
      </c>
      <c r="B1636" s="102" t="s">
        <v>23308</v>
      </c>
      <c r="C1636" s="145" t="s">
        <v>745</v>
      </c>
      <c r="D1636" s="535">
        <v>306.8</v>
      </c>
      <c r="E1636" s="536">
        <v>0.26850000000000002</v>
      </c>
      <c r="F1636" s="535">
        <v>272.45</v>
      </c>
      <c r="G1636" s="536">
        <v>0.30230000000000001</v>
      </c>
      <c r="H1636" s="535">
        <v>292.69</v>
      </c>
      <c r="I1636" s="536">
        <v>0.28139999999999998</v>
      </c>
      <c r="J1636" s="535">
        <v>283.37</v>
      </c>
      <c r="K1636" s="536">
        <v>0.29070000000000001</v>
      </c>
      <c r="L1636" s="535">
        <v>277.73</v>
      </c>
      <c r="M1636" s="536">
        <v>5.2999999999999999E-2</v>
      </c>
      <c r="N1636" s="535">
        <v>283.55</v>
      </c>
      <c r="O1636" s="536">
        <v>0.29049999999999998</v>
      </c>
      <c r="P1636" s="535">
        <v>273.14999999999998</v>
      </c>
      <c r="Q1636" s="536">
        <v>0.30159999999999998</v>
      </c>
      <c r="R1636" s="535">
        <v>275.02999999999997</v>
      </c>
    </row>
    <row r="1637" spans="1:18" ht="12.75">
      <c r="A1637" s="145">
        <v>5930</v>
      </c>
      <c r="B1637" s="102" t="s">
        <v>23309</v>
      </c>
      <c r="C1637" s="145" t="s">
        <v>23125</v>
      </c>
      <c r="D1637" s="535">
        <v>68.19</v>
      </c>
      <c r="E1637" s="536">
        <v>0.61180000000000001</v>
      </c>
      <c r="F1637" s="535">
        <v>71.900000000000006</v>
      </c>
      <c r="G1637" s="536">
        <v>0.58030000000000004</v>
      </c>
      <c r="H1637" s="535">
        <v>80.25</v>
      </c>
      <c r="I1637" s="536">
        <v>0.51990000000000003</v>
      </c>
      <c r="J1637" s="535">
        <v>72.78</v>
      </c>
      <c r="K1637" s="536">
        <v>0.57320000000000004</v>
      </c>
      <c r="L1637" s="535">
        <v>79.900000000000006</v>
      </c>
      <c r="M1637" s="536">
        <v>0.13539999999999999</v>
      </c>
      <c r="N1637" s="535">
        <v>79.83</v>
      </c>
      <c r="O1637" s="536">
        <v>0.52259999999999995</v>
      </c>
      <c r="P1637" s="535">
        <v>74.45</v>
      </c>
      <c r="Q1637" s="536">
        <v>0.56040000000000001</v>
      </c>
      <c r="R1637" s="535">
        <v>77.66</v>
      </c>
    </row>
    <row r="1638" spans="1:18" ht="12.75">
      <c r="A1638" s="145">
        <v>5928</v>
      </c>
      <c r="B1638" s="102" t="s">
        <v>23310</v>
      </c>
      <c r="C1638" s="145" t="s">
        <v>745</v>
      </c>
      <c r="D1638" s="535">
        <v>312.79000000000002</v>
      </c>
      <c r="E1638" s="536">
        <v>0.28249999999999997</v>
      </c>
      <c r="F1638" s="535">
        <v>278.44</v>
      </c>
      <c r="G1638" s="536">
        <v>0.31730000000000003</v>
      </c>
      <c r="H1638" s="535">
        <v>298.68</v>
      </c>
      <c r="I1638" s="536">
        <v>0.29580000000000001</v>
      </c>
      <c r="J1638" s="535">
        <v>289.36</v>
      </c>
      <c r="K1638" s="536">
        <v>0.3054</v>
      </c>
      <c r="L1638" s="535">
        <v>283.72000000000003</v>
      </c>
      <c r="M1638" s="536">
        <v>7.2999999999999995E-2</v>
      </c>
      <c r="N1638" s="535">
        <v>289.54000000000002</v>
      </c>
      <c r="O1638" s="536">
        <v>0.30520000000000003</v>
      </c>
      <c r="P1638" s="535">
        <v>279.14</v>
      </c>
      <c r="Q1638" s="536">
        <v>0.3165</v>
      </c>
      <c r="R1638" s="535">
        <v>281.02</v>
      </c>
    </row>
    <row r="1639" spans="1:18" ht="12.75">
      <c r="A1639" s="145">
        <v>105845</v>
      </c>
      <c r="B1639" s="102" t="s">
        <v>23311</v>
      </c>
      <c r="C1639" s="145" t="s">
        <v>23125</v>
      </c>
      <c r="D1639" s="535">
        <v>0</v>
      </c>
      <c r="E1639" s="536"/>
      <c r="F1639" s="535">
        <v>0</v>
      </c>
      <c r="G1639" s="536"/>
      <c r="H1639" s="535">
        <v>0</v>
      </c>
      <c r="I1639" s="536"/>
      <c r="J1639" s="535">
        <v>0</v>
      </c>
      <c r="K1639" s="536"/>
      <c r="L1639" s="535">
        <v>0</v>
      </c>
      <c r="M1639" s="536"/>
      <c r="N1639" s="535">
        <v>0</v>
      </c>
      <c r="O1639" s="536"/>
      <c r="P1639" s="535">
        <v>0</v>
      </c>
      <c r="Q1639" s="536"/>
      <c r="R1639" s="535">
        <v>0</v>
      </c>
    </row>
    <row r="1640" spans="1:18" ht="12.75">
      <c r="A1640" s="145">
        <v>105844</v>
      </c>
      <c r="B1640" s="102" t="s">
        <v>23312</v>
      </c>
      <c r="C1640" s="145" t="s">
        <v>745</v>
      </c>
      <c r="D1640" s="535">
        <v>0</v>
      </c>
      <c r="E1640" s="536"/>
      <c r="F1640" s="535">
        <v>0</v>
      </c>
      <c r="G1640" s="536"/>
      <c r="H1640" s="535">
        <v>0</v>
      </c>
      <c r="I1640" s="536"/>
      <c r="J1640" s="535">
        <v>0</v>
      </c>
      <c r="K1640" s="536"/>
      <c r="L1640" s="535">
        <v>0</v>
      </c>
      <c r="M1640" s="536"/>
      <c r="N1640" s="535">
        <v>0</v>
      </c>
      <c r="O1640" s="536"/>
      <c r="P1640" s="535">
        <v>0</v>
      </c>
      <c r="Q1640" s="536"/>
      <c r="R1640" s="535">
        <v>0</v>
      </c>
    </row>
    <row r="1641" spans="1:18" ht="12.75">
      <c r="A1641" s="145">
        <v>91635</v>
      </c>
      <c r="B1641" s="102" t="s">
        <v>23313</v>
      </c>
      <c r="C1641" s="145" t="s">
        <v>23125</v>
      </c>
      <c r="D1641" s="535">
        <v>59.66</v>
      </c>
      <c r="E1641" s="536">
        <v>0.55630000000000002</v>
      </c>
      <c r="F1641" s="535">
        <v>63.37</v>
      </c>
      <c r="G1641" s="536">
        <v>0.52370000000000005</v>
      </c>
      <c r="H1641" s="535">
        <v>71.72</v>
      </c>
      <c r="I1641" s="536">
        <v>0.46279999999999999</v>
      </c>
      <c r="J1641" s="535">
        <v>64.25</v>
      </c>
      <c r="K1641" s="536">
        <v>0.51659999999999995</v>
      </c>
      <c r="L1641" s="535">
        <v>71.459999999999994</v>
      </c>
      <c r="M1641" s="536">
        <v>0.1076</v>
      </c>
      <c r="N1641" s="535">
        <v>71.3</v>
      </c>
      <c r="O1641" s="536">
        <v>0.46550000000000002</v>
      </c>
      <c r="P1641" s="535">
        <v>65.92</v>
      </c>
      <c r="Q1641" s="536">
        <v>0.50349999999999995</v>
      </c>
      <c r="R1641" s="535">
        <v>69.13</v>
      </c>
    </row>
    <row r="1642" spans="1:18" ht="12.75">
      <c r="A1642" s="145">
        <v>91634</v>
      </c>
      <c r="B1642" s="102" t="s">
        <v>23314</v>
      </c>
      <c r="C1642" s="145" t="s">
        <v>745</v>
      </c>
      <c r="D1642" s="535">
        <v>264.58</v>
      </c>
      <c r="E1642" s="536">
        <v>0.26669999999999999</v>
      </c>
      <c r="F1642" s="535">
        <v>236.07</v>
      </c>
      <c r="G1642" s="536">
        <v>0.2989</v>
      </c>
      <c r="H1642" s="535">
        <v>254.49</v>
      </c>
      <c r="I1642" s="536">
        <v>0.27729999999999999</v>
      </c>
      <c r="J1642" s="535">
        <v>245.45</v>
      </c>
      <c r="K1642" s="536">
        <v>0.28749999999999998</v>
      </c>
      <c r="L1642" s="535">
        <v>241.87</v>
      </c>
      <c r="M1642" s="536">
        <v>6.0900000000000003E-2</v>
      </c>
      <c r="N1642" s="535">
        <v>246.69</v>
      </c>
      <c r="O1642" s="536">
        <v>0.28599999999999998</v>
      </c>
      <c r="P1642" s="535">
        <v>237.06</v>
      </c>
      <c r="Q1642" s="536">
        <v>0.29759999999999998</v>
      </c>
      <c r="R1642" s="535">
        <v>239.15</v>
      </c>
    </row>
    <row r="1643" spans="1:18" ht="12.75">
      <c r="A1643" s="145">
        <v>105985</v>
      </c>
      <c r="B1643" s="102" t="s">
        <v>23315</v>
      </c>
      <c r="C1643" s="145" t="s">
        <v>23125</v>
      </c>
      <c r="D1643" s="535">
        <v>91.56</v>
      </c>
      <c r="E1643" s="536">
        <v>0.71089999999999998</v>
      </c>
      <c r="F1643" s="535">
        <v>95.27</v>
      </c>
      <c r="G1643" s="536">
        <v>0.68320000000000003</v>
      </c>
      <c r="H1643" s="535">
        <v>103.62</v>
      </c>
      <c r="I1643" s="536">
        <v>0.62819999999999998</v>
      </c>
      <c r="J1643" s="535">
        <v>96.15</v>
      </c>
      <c r="K1643" s="536">
        <v>0.67700000000000005</v>
      </c>
      <c r="L1643" s="535">
        <v>102.35</v>
      </c>
      <c r="M1643" s="536">
        <v>0.24809999999999999</v>
      </c>
      <c r="N1643" s="535">
        <v>103.2</v>
      </c>
      <c r="O1643" s="536">
        <v>0.63070000000000004</v>
      </c>
      <c r="P1643" s="535">
        <v>97.82</v>
      </c>
      <c r="Q1643" s="536">
        <v>0.66539999999999999</v>
      </c>
      <c r="R1643" s="535">
        <v>100.88</v>
      </c>
    </row>
    <row r="1644" spans="1:18" ht="12.75">
      <c r="A1644" s="145">
        <v>105984</v>
      </c>
      <c r="B1644" s="102" t="s">
        <v>23316</v>
      </c>
      <c r="C1644" s="145" t="s">
        <v>745</v>
      </c>
      <c r="D1644" s="535">
        <v>358.77</v>
      </c>
      <c r="E1644" s="536">
        <v>0.3755</v>
      </c>
      <c r="F1644" s="535">
        <v>324.49</v>
      </c>
      <c r="G1644" s="536">
        <v>0.41520000000000001</v>
      </c>
      <c r="H1644" s="535">
        <v>344.72</v>
      </c>
      <c r="I1644" s="536">
        <v>0.39079999999999998</v>
      </c>
      <c r="J1644" s="535">
        <v>335.4</v>
      </c>
      <c r="K1644" s="536">
        <v>0.4017</v>
      </c>
      <c r="L1644" s="535">
        <v>328</v>
      </c>
      <c r="M1644" s="536">
        <v>0.14810000000000001</v>
      </c>
      <c r="N1644" s="535">
        <v>335.59</v>
      </c>
      <c r="O1644" s="536">
        <v>0.40139999999999998</v>
      </c>
      <c r="P1644" s="535">
        <v>325.2</v>
      </c>
      <c r="Q1644" s="536">
        <v>0.4143</v>
      </c>
      <c r="R1644" s="535">
        <v>326.8</v>
      </c>
    </row>
    <row r="1645" spans="1:18" ht="12.75">
      <c r="A1645" s="145">
        <v>98765</v>
      </c>
      <c r="B1645" s="102" t="s">
        <v>23317</v>
      </c>
      <c r="C1645" s="145" t="s">
        <v>23125</v>
      </c>
      <c r="D1645" s="535">
        <v>7.0000000000000007E-2</v>
      </c>
      <c r="E1645" s="536">
        <v>1</v>
      </c>
      <c r="F1645" s="535">
        <v>7.0000000000000007E-2</v>
      </c>
      <c r="G1645" s="536">
        <v>0</v>
      </c>
      <c r="H1645" s="535">
        <v>7.0000000000000007E-2</v>
      </c>
      <c r="I1645" s="536">
        <v>1</v>
      </c>
      <c r="J1645" s="535">
        <v>7.0000000000000007E-2</v>
      </c>
      <c r="K1645" s="536">
        <v>0</v>
      </c>
      <c r="L1645" s="535">
        <v>0.11</v>
      </c>
      <c r="M1645" s="536">
        <v>0</v>
      </c>
      <c r="N1645" s="535">
        <v>0.08</v>
      </c>
      <c r="O1645" s="536">
        <v>0</v>
      </c>
      <c r="P1645" s="535">
        <v>0.06</v>
      </c>
      <c r="Q1645" s="536">
        <v>0</v>
      </c>
      <c r="R1645" s="535">
        <v>7.0000000000000007E-2</v>
      </c>
    </row>
    <row r="1646" spans="1:18" ht="12.75">
      <c r="A1646" s="145">
        <v>98764</v>
      </c>
      <c r="B1646" s="102" t="s">
        <v>23318</v>
      </c>
      <c r="C1646" s="145" t="s">
        <v>745</v>
      </c>
      <c r="D1646" s="535">
        <v>6.74</v>
      </c>
      <c r="E1646" s="536">
        <v>2.0799999999999999E-2</v>
      </c>
      <c r="F1646" s="535">
        <v>6.21</v>
      </c>
      <c r="G1646" s="536">
        <v>0</v>
      </c>
      <c r="H1646" s="535">
        <v>5.97</v>
      </c>
      <c r="I1646" s="536">
        <v>2.35E-2</v>
      </c>
      <c r="J1646" s="535">
        <v>6.27</v>
      </c>
      <c r="K1646" s="536">
        <v>0</v>
      </c>
      <c r="L1646" s="535">
        <v>6.82</v>
      </c>
      <c r="M1646" s="536">
        <v>0</v>
      </c>
      <c r="N1646" s="535">
        <v>6.05</v>
      </c>
      <c r="O1646" s="536">
        <v>0</v>
      </c>
      <c r="P1646" s="535">
        <v>4.41</v>
      </c>
      <c r="Q1646" s="536">
        <v>0</v>
      </c>
      <c r="R1646" s="535">
        <v>6.09</v>
      </c>
    </row>
    <row r="1647" spans="1:18" ht="12.75">
      <c r="A1647" s="145">
        <v>99834</v>
      </c>
      <c r="B1647" s="102" t="s">
        <v>23319</v>
      </c>
      <c r="C1647" s="145" t="s">
        <v>23125</v>
      </c>
      <c r="D1647" s="535">
        <v>0.19</v>
      </c>
      <c r="E1647" s="536">
        <v>1</v>
      </c>
      <c r="F1647" s="535">
        <v>0.19</v>
      </c>
      <c r="G1647" s="536">
        <v>1</v>
      </c>
      <c r="H1647" s="535">
        <v>0.19</v>
      </c>
      <c r="I1647" s="536">
        <v>0</v>
      </c>
      <c r="J1647" s="535">
        <v>0.08</v>
      </c>
      <c r="K1647" s="536">
        <v>0</v>
      </c>
      <c r="L1647" s="535">
        <v>0.25</v>
      </c>
      <c r="M1647" s="536">
        <v>0</v>
      </c>
      <c r="N1647" s="535">
        <v>0.1</v>
      </c>
      <c r="O1647" s="536">
        <v>0</v>
      </c>
      <c r="P1647" s="535">
        <v>0.19</v>
      </c>
      <c r="Q1647" s="536">
        <v>1</v>
      </c>
      <c r="R1647" s="535">
        <v>0.2</v>
      </c>
    </row>
    <row r="1648" spans="1:18" ht="12.75">
      <c r="A1648" s="145">
        <v>99833</v>
      </c>
      <c r="B1648" s="102" t="s">
        <v>23320</v>
      </c>
      <c r="C1648" s="145" t="s">
        <v>745</v>
      </c>
      <c r="D1648" s="535">
        <v>5.2</v>
      </c>
      <c r="E1648" s="536">
        <v>5.7700000000000001E-2</v>
      </c>
      <c r="F1648" s="535">
        <v>4.8</v>
      </c>
      <c r="G1648" s="536">
        <v>6.25E-2</v>
      </c>
      <c r="H1648" s="535">
        <v>4.63</v>
      </c>
      <c r="I1648" s="536">
        <v>0</v>
      </c>
      <c r="J1648" s="535">
        <v>4.68</v>
      </c>
      <c r="K1648" s="536">
        <v>0</v>
      </c>
      <c r="L1648" s="535">
        <v>5.29</v>
      </c>
      <c r="M1648" s="536">
        <v>0</v>
      </c>
      <c r="N1648" s="535">
        <v>4.53</v>
      </c>
      <c r="O1648" s="536">
        <v>0</v>
      </c>
      <c r="P1648" s="535">
        <v>3.48</v>
      </c>
      <c r="Q1648" s="536">
        <v>8.6199999999999999E-2</v>
      </c>
      <c r="R1648" s="535">
        <v>4.7300000000000004</v>
      </c>
    </row>
    <row r="1649" spans="1:18" ht="12.75">
      <c r="A1649" s="145">
        <v>104521</v>
      </c>
      <c r="B1649" s="102" t="s">
        <v>23321</v>
      </c>
      <c r="C1649" s="145" t="s">
        <v>23125</v>
      </c>
      <c r="D1649" s="535">
        <v>0</v>
      </c>
      <c r="E1649" s="536"/>
      <c r="F1649" s="535">
        <v>0</v>
      </c>
      <c r="G1649" s="536"/>
      <c r="H1649" s="535">
        <v>0</v>
      </c>
      <c r="I1649" s="536"/>
      <c r="J1649" s="535">
        <v>0</v>
      </c>
      <c r="K1649" s="536"/>
      <c r="L1649" s="535">
        <v>0</v>
      </c>
      <c r="M1649" s="536"/>
      <c r="N1649" s="535">
        <v>0</v>
      </c>
      <c r="O1649" s="536"/>
      <c r="P1649" s="535">
        <v>0</v>
      </c>
      <c r="Q1649" s="536"/>
      <c r="R1649" s="535">
        <v>0</v>
      </c>
    </row>
    <row r="1650" spans="1:18" ht="12.75">
      <c r="A1650" s="145">
        <v>104520</v>
      </c>
      <c r="B1650" s="102" t="s">
        <v>23322</v>
      </c>
      <c r="C1650" s="145" t="s">
        <v>745</v>
      </c>
      <c r="D1650" s="535">
        <v>0</v>
      </c>
      <c r="E1650" s="536"/>
      <c r="F1650" s="535">
        <v>0</v>
      </c>
      <c r="G1650" s="536"/>
      <c r="H1650" s="535">
        <v>0</v>
      </c>
      <c r="I1650" s="536"/>
      <c r="J1650" s="535">
        <v>0</v>
      </c>
      <c r="K1650" s="536"/>
      <c r="L1650" s="535">
        <v>0</v>
      </c>
      <c r="M1650" s="536"/>
      <c r="N1650" s="535">
        <v>0</v>
      </c>
      <c r="O1650" s="536"/>
      <c r="P1650" s="535">
        <v>0</v>
      </c>
      <c r="Q1650" s="536"/>
      <c r="R1650" s="535">
        <v>0</v>
      </c>
    </row>
    <row r="1651" spans="1:18" ht="12.75">
      <c r="A1651" s="145">
        <v>90687</v>
      </c>
      <c r="B1651" s="102" t="s">
        <v>23323</v>
      </c>
      <c r="C1651" s="145" t="s">
        <v>23125</v>
      </c>
      <c r="D1651" s="535">
        <v>83.82</v>
      </c>
      <c r="E1651" s="536">
        <v>0.5635</v>
      </c>
      <c r="F1651" s="535">
        <v>70.34</v>
      </c>
      <c r="G1651" s="536">
        <v>0.67149999999999999</v>
      </c>
      <c r="H1651" s="535">
        <v>90.65</v>
      </c>
      <c r="I1651" s="536">
        <v>0.52100000000000002</v>
      </c>
      <c r="J1651" s="535">
        <v>73.489999999999995</v>
      </c>
      <c r="K1651" s="536">
        <v>0.64270000000000005</v>
      </c>
      <c r="L1651" s="535">
        <v>99.81</v>
      </c>
      <c r="M1651" s="536">
        <v>0</v>
      </c>
      <c r="N1651" s="535">
        <v>80.540000000000006</v>
      </c>
      <c r="O1651" s="536">
        <v>0.58640000000000003</v>
      </c>
      <c r="P1651" s="535">
        <v>74.33</v>
      </c>
      <c r="Q1651" s="536">
        <v>0.63539999999999996</v>
      </c>
      <c r="R1651" s="535">
        <v>84.92</v>
      </c>
    </row>
    <row r="1652" spans="1:18" ht="12.75">
      <c r="A1652" s="145">
        <v>90686</v>
      </c>
      <c r="B1652" s="102" t="s">
        <v>23324</v>
      </c>
      <c r="C1652" s="145" t="s">
        <v>745</v>
      </c>
      <c r="D1652" s="535">
        <v>197</v>
      </c>
      <c r="E1652" s="536">
        <v>0.45269999999999999</v>
      </c>
      <c r="F1652" s="535">
        <v>169.83</v>
      </c>
      <c r="G1652" s="536">
        <v>0.5252</v>
      </c>
      <c r="H1652" s="535">
        <v>194.42</v>
      </c>
      <c r="I1652" s="536">
        <v>0.4587</v>
      </c>
      <c r="J1652" s="535">
        <v>176.59</v>
      </c>
      <c r="K1652" s="536">
        <v>0.50509999999999999</v>
      </c>
      <c r="L1652" s="535">
        <v>208.38</v>
      </c>
      <c r="M1652" s="536">
        <v>0</v>
      </c>
      <c r="N1652" s="535">
        <v>181.17</v>
      </c>
      <c r="O1652" s="536">
        <v>0.49230000000000002</v>
      </c>
      <c r="P1652" s="535">
        <v>173.15</v>
      </c>
      <c r="Q1652" s="536">
        <v>0.5151</v>
      </c>
      <c r="R1652" s="535">
        <v>183.27</v>
      </c>
    </row>
    <row r="1653" spans="1:18" ht="12.75">
      <c r="A1653" s="145">
        <v>5952</v>
      </c>
      <c r="B1653" s="102" t="s">
        <v>23325</v>
      </c>
      <c r="C1653" s="145" t="s">
        <v>23125</v>
      </c>
      <c r="D1653" s="535">
        <v>31.14</v>
      </c>
      <c r="E1653" s="536">
        <v>0</v>
      </c>
      <c r="F1653" s="535">
        <v>20.55</v>
      </c>
      <c r="G1653" s="536">
        <v>2.58E-2</v>
      </c>
      <c r="H1653" s="535">
        <v>34.68</v>
      </c>
      <c r="I1653" s="536">
        <v>0</v>
      </c>
      <c r="J1653" s="535">
        <v>21.43</v>
      </c>
      <c r="K1653" s="536">
        <v>0</v>
      </c>
      <c r="L1653" s="535">
        <v>37.76</v>
      </c>
      <c r="M1653" s="536">
        <v>0</v>
      </c>
      <c r="N1653" s="535">
        <v>29.7</v>
      </c>
      <c r="O1653" s="536">
        <v>0</v>
      </c>
      <c r="P1653" s="535">
        <v>27.63</v>
      </c>
      <c r="Q1653" s="536">
        <v>1.9199999999999998E-2</v>
      </c>
      <c r="R1653" s="535">
        <v>30.86</v>
      </c>
    </row>
    <row r="1654" spans="1:18" ht="12.75">
      <c r="A1654" s="145">
        <v>5795</v>
      </c>
      <c r="B1654" s="102" t="s">
        <v>23326</v>
      </c>
      <c r="C1654" s="145" t="s">
        <v>745</v>
      </c>
      <c r="D1654" s="535">
        <v>31.64</v>
      </c>
      <c r="E1654" s="536">
        <v>0</v>
      </c>
      <c r="F1654" s="535">
        <v>21.09</v>
      </c>
      <c r="G1654" s="536">
        <v>5.0700000000000002E-2</v>
      </c>
      <c r="H1654" s="535">
        <v>35.229999999999997</v>
      </c>
      <c r="I1654" s="536">
        <v>0</v>
      </c>
      <c r="J1654" s="535">
        <v>21.87</v>
      </c>
      <c r="K1654" s="536">
        <v>0</v>
      </c>
      <c r="L1654" s="535">
        <v>38.31</v>
      </c>
      <c r="M1654" s="536">
        <v>0</v>
      </c>
      <c r="N1654" s="535">
        <v>30.34</v>
      </c>
      <c r="O1654" s="536">
        <v>0</v>
      </c>
      <c r="P1654" s="535">
        <v>28.17</v>
      </c>
      <c r="Q1654" s="536">
        <v>3.7999999999999999E-2</v>
      </c>
      <c r="R1654" s="535">
        <v>31.36</v>
      </c>
    </row>
    <row r="1655" spans="1:18" ht="12.75">
      <c r="A1655" s="145">
        <v>104657</v>
      </c>
      <c r="B1655" s="102" t="s">
        <v>23327</v>
      </c>
      <c r="C1655" s="145" t="s">
        <v>23125</v>
      </c>
      <c r="D1655" s="535">
        <v>0</v>
      </c>
      <c r="E1655" s="536"/>
      <c r="F1655" s="535">
        <v>0</v>
      </c>
      <c r="G1655" s="536"/>
      <c r="H1655" s="535">
        <v>0</v>
      </c>
      <c r="I1655" s="536"/>
      <c r="J1655" s="535">
        <v>0</v>
      </c>
      <c r="K1655" s="536"/>
      <c r="L1655" s="535">
        <v>0</v>
      </c>
      <c r="M1655" s="536"/>
      <c r="N1655" s="535">
        <v>0</v>
      </c>
      <c r="O1655" s="536"/>
      <c r="P1655" s="535">
        <v>0</v>
      </c>
      <c r="Q1655" s="536"/>
      <c r="R1655" s="535">
        <v>0</v>
      </c>
    </row>
    <row r="1656" spans="1:18" ht="12.75">
      <c r="A1656" s="145">
        <v>104656</v>
      </c>
      <c r="B1656" s="102" t="s">
        <v>23328</v>
      </c>
      <c r="C1656" s="145" t="s">
        <v>745</v>
      </c>
      <c r="D1656" s="535">
        <v>0</v>
      </c>
      <c r="E1656" s="536"/>
      <c r="F1656" s="535">
        <v>0</v>
      </c>
      <c r="G1656" s="536"/>
      <c r="H1656" s="535">
        <v>0</v>
      </c>
      <c r="I1656" s="536"/>
      <c r="J1656" s="535">
        <v>0</v>
      </c>
      <c r="K1656" s="536"/>
      <c r="L1656" s="535">
        <v>0</v>
      </c>
      <c r="M1656" s="536"/>
      <c r="N1656" s="535">
        <v>0</v>
      </c>
      <c r="O1656" s="536"/>
      <c r="P1656" s="535">
        <v>0</v>
      </c>
      <c r="Q1656" s="536"/>
      <c r="R1656" s="535">
        <v>0</v>
      </c>
    </row>
    <row r="1657" spans="1:18" ht="12.75">
      <c r="A1657" s="145">
        <v>102274</v>
      </c>
      <c r="B1657" s="102" t="s">
        <v>23329</v>
      </c>
      <c r="C1657" s="145" t="s">
        <v>23125</v>
      </c>
      <c r="D1657" s="535">
        <v>31.49</v>
      </c>
      <c r="E1657" s="536">
        <v>0</v>
      </c>
      <c r="F1657" s="535">
        <v>20.93</v>
      </c>
      <c r="G1657" s="536">
        <v>4.3499999999999997E-2</v>
      </c>
      <c r="H1657" s="535">
        <v>35.049999999999997</v>
      </c>
      <c r="I1657" s="536">
        <v>0</v>
      </c>
      <c r="J1657" s="535">
        <v>21.73</v>
      </c>
      <c r="K1657" s="536">
        <v>0</v>
      </c>
      <c r="L1657" s="535">
        <v>38.14</v>
      </c>
      <c r="M1657" s="536">
        <v>0</v>
      </c>
      <c r="N1657" s="535">
        <v>30.14</v>
      </c>
      <c r="O1657" s="536">
        <v>0</v>
      </c>
      <c r="P1657" s="535">
        <v>28.01</v>
      </c>
      <c r="Q1657" s="536">
        <v>3.2500000000000001E-2</v>
      </c>
      <c r="R1657" s="535">
        <v>31.2</v>
      </c>
    </row>
    <row r="1658" spans="1:18" ht="12.75">
      <c r="A1658" s="145">
        <v>102275</v>
      </c>
      <c r="B1658" s="102" t="s">
        <v>23330</v>
      </c>
      <c r="C1658" s="145" t="s">
        <v>745</v>
      </c>
      <c r="D1658" s="535">
        <v>34.229999999999997</v>
      </c>
      <c r="E1658" s="536">
        <v>0</v>
      </c>
      <c r="F1658" s="535">
        <v>23.58</v>
      </c>
      <c r="G1658" s="536">
        <v>7.7600000000000002E-2</v>
      </c>
      <c r="H1658" s="535">
        <v>37.64</v>
      </c>
      <c r="I1658" s="536">
        <v>0</v>
      </c>
      <c r="J1658" s="535">
        <v>24.23</v>
      </c>
      <c r="K1658" s="536">
        <v>0</v>
      </c>
      <c r="L1658" s="535">
        <v>40.96</v>
      </c>
      <c r="M1658" s="536">
        <v>0</v>
      </c>
      <c r="N1658" s="535">
        <v>32.9</v>
      </c>
      <c r="O1658" s="536">
        <v>0</v>
      </c>
      <c r="P1658" s="535">
        <v>30.15</v>
      </c>
      <c r="Q1658" s="536">
        <v>6.0699999999999997E-2</v>
      </c>
      <c r="R1658" s="535">
        <v>33.75</v>
      </c>
    </row>
    <row r="1659" spans="1:18" ht="12.75">
      <c r="A1659" s="145">
        <v>95259</v>
      </c>
      <c r="B1659" s="102" t="s">
        <v>23331</v>
      </c>
      <c r="C1659" s="145" t="s">
        <v>23125</v>
      </c>
      <c r="D1659" s="535">
        <v>31.66</v>
      </c>
      <c r="E1659" s="536">
        <v>0</v>
      </c>
      <c r="F1659" s="535">
        <v>21.1</v>
      </c>
      <c r="G1659" s="536">
        <v>5.1200000000000002E-2</v>
      </c>
      <c r="H1659" s="535">
        <v>35.229999999999997</v>
      </c>
      <c r="I1659" s="536">
        <v>0</v>
      </c>
      <c r="J1659" s="535">
        <v>21.88</v>
      </c>
      <c r="K1659" s="536">
        <v>0</v>
      </c>
      <c r="L1659" s="535">
        <v>38.32</v>
      </c>
      <c r="M1659" s="536">
        <v>0</v>
      </c>
      <c r="N1659" s="535">
        <v>30.34</v>
      </c>
      <c r="O1659" s="536">
        <v>0</v>
      </c>
      <c r="P1659" s="535">
        <v>28.18</v>
      </c>
      <c r="Q1659" s="536">
        <v>3.8300000000000001E-2</v>
      </c>
      <c r="R1659" s="535">
        <v>31.36</v>
      </c>
    </row>
    <row r="1660" spans="1:18" ht="12.75">
      <c r="A1660" s="145">
        <v>95258</v>
      </c>
      <c r="B1660" s="102" t="s">
        <v>23332</v>
      </c>
      <c r="C1660" s="145" t="s">
        <v>745</v>
      </c>
      <c r="D1660" s="535">
        <v>32.69</v>
      </c>
      <c r="E1660" s="536">
        <v>0</v>
      </c>
      <c r="F1660" s="535">
        <v>22.2</v>
      </c>
      <c r="G1660" s="536">
        <v>9.8199999999999996E-2</v>
      </c>
      <c r="H1660" s="535">
        <v>36.340000000000003</v>
      </c>
      <c r="I1660" s="536">
        <v>0</v>
      </c>
      <c r="J1660" s="535">
        <v>22.78</v>
      </c>
      <c r="K1660" s="536">
        <v>0</v>
      </c>
      <c r="L1660" s="535">
        <v>39.44</v>
      </c>
      <c r="M1660" s="536">
        <v>0</v>
      </c>
      <c r="N1660" s="535">
        <v>31.63</v>
      </c>
      <c r="O1660" s="536">
        <v>0</v>
      </c>
      <c r="P1660" s="535">
        <v>29.28</v>
      </c>
      <c r="Q1660" s="536">
        <v>7.4499999999999997E-2</v>
      </c>
      <c r="R1660" s="535">
        <v>32.380000000000003</v>
      </c>
    </row>
    <row r="1661" spans="1:18" ht="12.75">
      <c r="A1661" s="145">
        <v>105917</v>
      </c>
      <c r="B1661" s="102" t="s">
        <v>23333</v>
      </c>
      <c r="C1661" s="145" t="s">
        <v>23125</v>
      </c>
      <c r="D1661" s="535">
        <v>31.51</v>
      </c>
      <c r="E1661" s="536">
        <v>0</v>
      </c>
      <c r="F1661" s="535">
        <v>20.94</v>
      </c>
      <c r="G1661" s="536">
        <v>4.3900000000000002E-2</v>
      </c>
      <c r="H1661" s="535">
        <v>35.06</v>
      </c>
      <c r="I1661" s="536">
        <v>0</v>
      </c>
      <c r="J1661" s="535">
        <v>21.75</v>
      </c>
      <c r="K1661" s="536">
        <v>0</v>
      </c>
      <c r="L1661" s="535">
        <v>38.15</v>
      </c>
      <c r="M1661" s="536">
        <v>0</v>
      </c>
      <c r="N1661" s="535">
        <v>30.16</v>
      </c>
      <c r="O1661" s="536">
        <v>0</v>
      </c>
      <c r="P1661" s="535">
        <v>28.02</v>
      </c>
      <c r="Q1661" s="536">
        <v>3.2800000000000003E-2</v>
      </c>
      <c r="R1661" s="535">
        <v>31.22</v>
      </c>
    </row>
    <row r="1662" spans="1:18" ht="12.75">
      <c r="A1662" s="145">
        <v>105916</v>
      </c>
      <c r="B1662" s="102" t="s">
        <v>23334</v>
      </c>
      <c r="C1662" s="145" t="s">
        <v>745</v>
      </c>
      <c r="D1662" s="535">
        <v>32.380000000000003</v>
      </c>
      <c r="E1662" s="536">
        <v>0</v>
      </c>
      <c r="F1662" s="535">
        <v>21.88</v>
      </c>
      <c r="G1662" s="536">
        <v>8.5000000000000006E-2</v>
      </c>
      <c r="H1662" s="535">
        <v>36</v>
      </c>
      <c r="I1662" s="536">
        <v>0</v>
      </c>
      <c r="J1662" s="535">
        <v>22.51</v>
      </c>
      <c r="K1662" s="536">
        <v>0</v>
      </c>
      <c r="L1662" s="535">
        <v>39.1</v>
      </c>
      <c r="M1662" s="536">
        <v>0</v>
      </c>
      <c r="N1662" s="535">
        <v>31.26</v>
      </c>
      <c r="O1662" s="536">
        <v>0</v>
      </c>
      <c r="P1662" s="535">
        <v>28.96</v>
      </c>
      <c r="Q1662" s="536">
        <v>6.4199999999999993E-2</v>
      </c>
      <c r="R1662" s="535">
        <v>32.08</v>
      </c>
    </row>
    <row r="1663" spans="1:18" ht="12.75">
      <c r="A1663" s="145">
        <v>103794</v>
      </c>
      <c r="B1663" s="102" t="s">
        <v>23335</v>
      </c>
      <c r="C1663" s="145" t="s">
        <v>23125</v>
      </c>
      <c r="D1663" s="535">
        <v>0</v>
      </c>
      <c r="E1663" s="536"/>
      <c r="F1663" s="535">
        <v>0</v>
      </c>
      <c r="G1663" s="536"/>
      <c r="H1663" s="535">
        <v>0</v>
      </c>
      <c r="I1663" s="536"/>
      <c r="J1663" s="535">
        <v>0</v>
      </c>
      <c r="K1663" s="536"/>
      <c r="L1663" s="535">
        <v>0</v>
      </c>
      <c r="M1663" s="536"/>
      <c r="N1663" s="535">
        <v>0</v>
      </c>
      <c r="O1663" s="536"/>
      <c r="P1663" s="535">
        <v>0</v>
      </c>
      <c r="Q1663" s="536"/>
      <c r="R1663" s="535">
        <v>0</v>
      </c>
    </row>
    <row r="1664" spans="1:18" ht="12.75">
      <c r="A1664" s="145">
        <v>103793</v>
      </c>
      <c r="B1664" s="102" t="s">
        <v>23336</v>
      </c>
      <c r="C1664" s="145" t="s">
        <v>745</v>
      </c>
      <c r="D1664" s="535">
        <v>0</v>
      </c>
      <c r="E1664" s="536"/>
      <c r="F1664" s="535">
        <v>0</v>
      </c>
      <c r="G1664" s="536"/>
      <c r="H1664" s="535">
        <v>0</v>
      </c>
      <c r="I1664" s="536"/>
      <c r="J1664" s="535">
        <v>0</v>
      </c>
      <c r="K1664" s="536"/>
      <c r="L1664" s="535">
        <v>0</v>
      </c>
      <c r="M1664" s="536"/>
      <c r="N1664" s="535">
        <v>0</v>
      </c>
      <c r="O1664" s="536"/>
      <c r="P1664" s="535">
        <v>0</v>
      </c>
      <c r="Q1664" s="536"/>
      <c r="R1664" s="535">
        <v>0</v>
      </c>
    </row>
    <row r="1665" spans="1:18" ht="12.75">
      <c r="A1665" s="145">
        <v>96156</v>
      </c>
      <c r="B1665" s="102" t="s">
        <v>23337</v>
      </c>
      <c r="C1665" s="145" t="s">
        <v>23125</v>
      </c>
      <c r="D1665" s="535">
        <v>75.75</v>
      </c>
      <c r="E1665" s="536">
        <v>0.51700000000000002</v>
      </c>
      <c r="F1665" s="535">
        <v>62.27</v>
      </c>
      <c r="G1665" s="536">
        <v>0.62890000000000001</v>
      </c>
      <c r="H1665" s="535">
        <v>82.58</v>
      </c>
      <c r="I1665" s="536">
        <v>0.47420000000000001</v>
      </c>
      <c r="J1665" s="535">
        <v>65.42</v>
      </c>
      <c r="K1665" s="536">
        <v>0.59860000000000002</v>
      </c>
      <c r="L1665" s="535">
        <v>77.540000000000006</v>
      </c>
      <c r="M1665" s="536">
        <v>0</v>
      </c>
      <c r="N1665" s="535">
        <v>68.45</v>
      </c>
      <c r="O1665" s="536">
        <v>6.8400000000000002E-2</v>
      </c>
      <c r="P1665" s="535">
        <v>66.260000000000005</v>
      </c>
      <c r="Q1665" s="536">
        <v>0.59099999999999997</v>
      </c>
      <c r="R1665" s="535">
        <v>72.040000000000006</v>
      </c>
    </row>
    <row r="1666" spans="1:18" ht="12.75">
      <c r="A1666" s="145">
        <v>96158</v>
      </c>
      <c r="B1666" s="102" t="s">
        <v>23338</v>
      </c>
      <c r="C1666" s="145" t="s">
        <v>745</v>
      </c>
      <c r="D1666" s="535">
        <v>166.26</v>
      </c>
      <c r="E1666" s="536">
        <v>0.47989999999999999</v>
      </c>
      <c r="F1666" s="535">
        <v>143.19</v>
      </c>
      <c r="G1666" s="536">
        <v>0.55720000000000003</v>
      </c>
      <c r="H1666" s="535">
        <v>166.5</v>
      </c>
      <c r="I1666" s="536">
        <v>0.47920000000000001</v>
      </c>
      <c r="J1666" s="535">
        <v>148.87</v>
      </c>
      <c r="K1666" s="536">
        <v>0.53600000000000003</v>
      </c>
      <c r="L1666" s="535">
        <v>154.69</v>
      </c>
      <c r="M1666" s="536">
        <v>0</v>
      </c>
      <c r="N1666" s="535">
        <v>145.97</v>
      </c>
      <c r="O1666" s="536">
        <v>6.3799999999999996E-2</v>
      </c>
      <c r="P1666" s="535">
        <v>146.71</v>
      </c>
      <c r="Q1666" s="536">
        <v>0.54390000000000005</v>
      </c>
      <c r="R1666" s="535">
        <v>147.13</v>
      </c>
    </row>
    <row r="1667" spans="1:18" ht="12.75">
      <c r="A1667" s="145">
        <v>90693</v>
      </c>
      <c r="B1667" s="102" t="s">
        <v>23339</v>
      </c>
      <c r="C1667" s="145" t="s">
        <v>23125</v>
      </c>
      <c r="D1667" s="535">
        <v>71.069999999999993</v>
      </c>
      <c r="E1667" s="536">
        <v>0.48520000000000002</v>
      </c>
      <c r="F1667" s="535">
        <v>57.59</v>
      </c>
      <c r="G1667" s="536">
        <v>0.59870000000000001</v>
      </c>
      <c r="H1667" s="535">
        <v>77.900000000000006</v>
      </c>
      <c r="I1667" s="536">
        <v>0.44259999999999999</v>
      </c>
      <c r="J1667" s="535">
        <v>60.74</v>
      </c>
      <c r="K1667" s="536">
        <v>0.56769999999999998</v>
      </c>
      <c r="L1667" s="535">
        <v>73.010000000000005</v>
      </c>
      <c r="M1667" s="536">
        <v>0</v>
      </c>
      <c r="N1667" s="535">
        <v>63.77</v>
      </c>
      <c r="O1667" s="536">
        <v>0</v>
      </c>
      <c r="P1667" s="535">
        <v>61.58</v>
      </c>
      <c r="Q1667" s="536">
        <v>0.55989999999999995</v>
      </c>
      <c r="R1667" s="535">
        <v>67.36</v>
      </c>
    </row>
    <row r="1668" spans="1:18" ht="12.75">
      <c r="A1668" s="145">
        <v>90692</v>
      </c>
      <c r="B1668" s="102" t="s">
        <v>23340</v>
      </c>
      <c r="C1668" s="145" t="s">
        <v>745</v>
      </c>
      <c r="D1668" s="535">
        <v>156.94999999999999</v>
      </c>
      <c r="E1668" s="536">
        <v>0.4491</v>
      </c>
      <c r="F1668" s="535">
        <v>133.88</v>
      </c>
      <c r="G1668" s="536">
        <v>0.52639999999999998</v>
      </c>
      <c r="H1668" s="535">
        <v>157.19</v>
      </c>
      <c r="I1668" s="536">
        <v>0.44840000000000002</v>
      </c>
      <c r="J1668" s="535">
        <v>139.56</v>
      </c>
      <c r="K1668" s="536">
        <v>0.505</v>
      </c>
      <c r="L1668" s="535">
        <v>145.66999999999999</v>
      </c>
      <c r="M1668" s="536">
        <v>0</v>
      </c>
      <c r="N1668" s="535">
        <v>136.66</v>
      </c>
      <c r="O1668" s="536">
        <v>0</v>
      </c>
      <c r="P1668" s="535">
        <v>137.4</v>
      </c>
      <c r="Q1668" s="536">
        <v>0.51300000000000001</v>
      </c>
      <c r="R1668" s="535">
        <v>137.82</v>
      </c>
    </row>
    <row r="1669" spans="1:18" ht="12.75">
      <c r="A1669" s="145">
        <v>96246</v>
      </c>
      <c r="B1669" s="102" t="s">
        <v>23341</v>
      </c>
      <c r="C1669" s="145" t="s">
        <v>23125</v>
      </c>
      <c r="D1669" s="535">
        <v>76.58</v>
      </c>
      <c r="E1669" s="536">
        <v>0.50509999999999999</v>
      </c>
      <c r="F1669" s="535">
        <v>63.89</v>
      </c>
      <c r="G1669" s="536">
        <v>0.60540000000000005</v>
      </c>
      <c r="H1669" s="535">
        <v>83.2</v>
      </c>
      <c r="I1669" s="536">
        <v>0.46489999999999998</v>
      </c>
      <c r="J1669" s="535">
        <v>66.92</v>
      </c>
      <c r="K1669" s="536">
        <v>0.57799999999999996</v>
      </c>
      <c r="L1669" s="535">
        <v>79.25</v>
      </c>
      <c r="M1669" s="536">
        <v>0</v>
      </c>
      <c r="N1669" s="535">
        <v>70.31</v>
      </c>
      <c r="O1669" s="536">
        <v>0</v>
      </c>
      <c r="P1669" s="535">
        <v>69.95</v>
      </c>
      <c r="Q1669" s="536">
        <v>0.55300000000000005</v>
      </c>
      <c r="R1669" s="535">
        <v>73.86</v>
      </c>
    </row>
    <row r="1670" spans="1:18" ht="12.75">
      <c r="A1670" s="145">
        <v>96245</v>
      </c>
      <c r="B1670" s="102" t="s">
        <v>23342</v>
      </c>
      <c r="C1670" s="145" t="s">
        <v>745</v>
      </c>
      <c r="D1670" s="535">
        <v>136.62</v>
      </c>
      <c r="E1670" s="536">
        <v>0.56310000000000004</v>
      </c>
      <c r="F1670" s="535">
        <v>119.74</v>
      </c>
      <c r="G1670" s="536">
        <v>0.64249999999999996</v>
      </c>
      <c r="H1670" s="535">
        <v>140.36000000000001</v>
      </c>
      <c r="I1670" s="536">
        <v>0.54810000000000003</v>
      </c>
      <c r="J1670" s="535">
        <v>123.88</v>
      </c>
      <c r="K1670" s="536">
        <v>0.621</v>
      </c>
      <c r="L1670" s="535">
        <v>131.57</v>
      </c>
      <c r="M1670" s="536">
        <v>0</v>
      </c>
      <c r="N1670" s="535">
        <v>122.05</v>
      </c>
      <c r="O1670" s="536">
        <v>0</v>
      </c>
      <c r="P1670" s="535">
        <v>125.6</v>
      </c>
      <c r="Q1670" s="536">
        <v>0.61250000000000004</v>
      </c>
      <c r="R1670" s="535">
        <v>124.02</v>
      </c>
    </row>
    <row r="1671" spans="1:18" ht="12.75">
      <c r="A1671" s="145">
        <v>88404</v>
      </c>
      <c r="B1671" s="102" t="s">
        <v>23343</v>
      </c>
      <c r="C1671" s="145" t="s">
        <v>23125</v>
      </c>
      <c r="D1671" s="535">
        <v>1.01</v>
      </c>
      <c r="E1671" s="536">
        <v>1</v>
      </c>
      <c r="F1671" s="535">
        <v>0.93</v>
      </c>
      <c r="G1671" s="536">
        <v>0</v>
      </c>
      <c r="H1671" s="535">
        <v>1.01</v>
      </c>
      <c r="I1671" s="536">
        <v>1</v>
      </c>
      <c r="J1671" s="535">
        <v>1.1299999999999999</v>
      </c>
      <c r="K1671" s="536">
        <v>0</v>
      </c>
      <c r="L1671" s="535">
        <v>1.07</v>
      </c>
      <c r="M1671" s="536">
        <v>0</v>
      </c>
      <c r="N1671" s="535">
        <v>1.03</v>
      </c>
      <c r="O1671" s="536">
        <v>0</v>
      </c>
      <c r="P1671" s="535">
        <v>1.02</v>
      </c>
      <c r="Q1671" s="536">
        <v>0</v>
      </c>
      <c r="R1671" s="535">
        <v>0.97</v>
      </c>
    </row>
    <row r="1672" spans="1:18" ht="12.75">
      <c r="A1672" s="145">
        <v>88399</v>
      </c>
      <c r="B1672" s="102" t="s">
        <v>23344</v>
      </c>
      <c r="C1672" s="145" t="s">
        <v>745</v>
      </c>
      <c r="D1672" s="535">
        <v>3.99</v>
      </c>
      <c r="E1672" s="536">
        <v>0.47870000000000001</v>
      </c>
      <c r="F1672" s="535">
        <v>3.68</v>
      </c>
      <c r="G1672" s="536">
        <v>0</v>
      </c>
      <c r="H1672" s="535">
        <v>3.75</v>
      </c>
      <c r="I1672" s="536">
        <v>0.50929999999999997</v>
      </c>
      <c r="J1672" s="535">
        <v>4.07</v>
      </c>
      <c r="K1672" s="536">
        <v>0</v>
      </c>
      <c r="L1672" s="535">
        <v>4.1100000000000003</v>
      </c>
      <c r="M1672" s="536">
        <v>0</v>
      </c>
      <c r="N1672" s="535">
        <v>3.81</v>
      </c>
      <c r="O1672" s="536">
        <v>0</v>
      </c>
      <c r="P1672" s="535">
        <v>3.28</v>
      </c>
      <c r="Q1672" s="536">
        <v>0</v>
      </c>
      <c r="R1672" s="535">
        <v>3.71</v>
      </c>
    </row>
    <row r="1673" spans="1:18" ht="12.75">
      <c r="A1673" s="145">
        <v>88392</v>
      </c>
      <c r="B1673" s="102" t="s">
        <v>23345</v>
      </c>
      <c r="C1673" s="145" t="s">
        <v>23125</v>
      </c>
      <c r="D1673" s="535">
        <v>1.07</v>
      </c>
      <c r="E1673" s="536">
        <v>1</v>
      </c>
      <c r="F1673" s="535">
        <v>0.99</v>
      </c>
      <c r="G1673" s="536">
        <v>0</v>
      </c>
      <c r="H1673" s="535">
        <v>1.07</v>
      </c>
      <c r="I1673" s="536">
        <v>1</v>
      </c>
      <c r="J1673" s="535">
        <v>1.2</v>
      </c>
      <c r="K1673" s="536">
        <v>0</v>
      </c>
      <c r="L1673" s="535">
        <v>1.1399999999999999</v>
      </c>
      <c r="M1673" s="536">
        <v>0</v>
      </c>
      <c r="N1673" s="535">
        <v>1.0900000000000001</v>
      </c>
      <c r="O1673" s="536">
        <v>0</v>
      </c>
      <c r="P1673" s="535">
        <v>1.08</v>
      </c>
      <c r="Q1673" s="536">
        <v>0</v>
      </c>
      <c r="R1673" s="535">
        <v>1.02</v>
      </c>
    </row>
    <row r="1674" spans="1:18" ht="12.75">
      <c r="A1674" s="145">
        <v>88386</v>
      </c>
      <c r="B1674" s="102" t="s">
        <v>23346</v>
      </c>
      <c r="C1674" s="145" t="s">
        <v>745</v>
      </c>
      <c r="D1674" s="535">
        <v>5.49</v>
      </c>
      <c r="E1674" s="536">
        <v>0.3679</v>
      </c>
      <c r="F1674" s="535">
        <v>5.07</v>
      </c>
      <c r="G1674" s="536">
        <v>0</v>
      </c>
      <c r="H1674" s="535">
        <v>5.08</v>
      </c>
      <c r="I1674" s="536">
        <v>0.39760000000000001</v>
      </c>
      <c r="J1674" s="535">
        <v>5.49</v>
      </c>
      <c r="K1674" s="536">
        <v>0</v>
      </c>
      <c r="L1674" s="535">
        <v>5.62</v>
      </c>
      <c r="M1674" s="536">
        <v>0</v>
      </c>
      <c r="N1674" s="535">
        <v>5.16</v>
      </c>
      <c r="O1674" s="536">
        <v>0</v>
      </c>
      <c r="P1674" s="535">
        <v>4.29</v>
      </c>
      <c r="Q1674" s="536">
        <v>0</v>
      </c>
      <c r="R1674" s="535">
        <v>5.0599999999999996</v>
      </c>
    </row>
    <row r="1675" spans="1:18" ht="12.75">
      <c r="A1675" s="145">
        <v>88398</v>
      </c>
      <c r="B1675" s="102" t="s">
        <v>23347</v>
      </c>
      <c r="C1675" s="145" t="s">
        <v>23125</v>
      </c>
      <c r="D1675" s="535">
        <v>1.27</v>
      </c>
      <c r="E1675" s="536">
        <v>1</v>
      </c>
      <c r="F1675" s="535">
        <v>1.18</v>
      </c>
      <c r="G1675" s="536">
        <v>0</v>
      </c>
      <c r="H1675" s="535">
        <v>1.27</v>
      </c>
      <c r="I1675" s="536">
        <v>1</v>
      </c>
      <c r="J1675" s="535">
        <v>1.44</v>
      </c>
      <c r="K1675" s="536">
        <v>0</v>
      </c>
      <c r="L1675" s="535">
        <v>1.35</v>
      </c>
      <c r="M1675" s="536">
        <v>0</v>
      </c>
      <c r="N1675" s="535">
        <v>1.3</v>
      </c>
      <c r="O1675" s="536">
        <v>0</v>
      </c>
      <c r="P1675" s="535">
        <v>1.28</v>
      </c>
      <c r="Q1675" s="536">
        <v>0</v>
      </c>
      <c r="R1675" s="535">
        <v>1.22</v>
      </c>
    </row>
    <row r="1676" spans="1:18" ht="12.75">
      <c r="A1676" s="145">
        <v>88393</v>
      </c>
      <c r="B1676" s="102" t="s">
        <v>23348</v>
      </c>
      <c r="C1676" s="145" t="s">
        <v>745</v>
      </c>
      <c r="D1676" s="535">
        <v>7.6</v>
      </c>
      <c r="E1676" s="536">
        <v>0.31580000000000003</v>
      </c>
      <c r="F1676" s="535">
        <v>7.01</v>
      </c>
      <c r="G1676" s="536">
        <v>0</v>
      </c>
      <c r="H1676" s="535">
        <v>6.99</v>
      </c>
      <c r="I1676" s="536">
        <v>0.34329999999999999</v>
      </c>
      <c r="J1676" s="535">
        <v>7.54</v>
      </c>
      <c r="K1676" s="536">
        <v>0</v>
      </c>
      <c r="L1676" s="535">
        <v>7.76</v>
      </c>
      <c r="M1676" s="536">
        <v>0</v>
      </c>
      <c r="N1676" s="535">
        <v>7.1</v>
      </c>
      <c r="O1676" s="536">
        <v>0</v>
      </c>
      <c r="P1676" s="535">
        <v>5.79</v>
      </c>
      <c r="Q1676" s="536">
        <v>0</v>
      </c>
      <c r="R1676" s="535">
        <v>7</v>
      </c>
    </row>
    <row r="1677" spans="1:18" ht="12.75">
      <c r="A1677" s="145">
        <v>90638</v>
      </c>
      <c r="B1677" s="102" t="s">
        <v>23349</v>
      </c>
      <c r="C1677" s="145" t="s">
        <v>23125</v>
      </c>
      <c r="D1677" s="535">
        <v>5.08</v>
      </c>
      <c r="E1677" s="536">
        <v>1</v>
      </c>
      <c r="F1677" s="535">
        <v>4.74</v>
      </c>
      <c r="G1677" s="536">
        <v>0</v>
      </c>
      <c r="H1677" s="535">
        <v>5.08</v>
      </c>
      <c r="I1677" s="536">
        <v>1</v>
      </c>
      <c r="J1677" s="535">
        <v>5.72</v>
      </c>
      <c r="K1677" s="536">
        <v>0</v>
      </c>
      <c r="L1677" s="535">
        <v>5.41</v>
      </c>
      <c r="M1677" s="536">
        <v>0</v>
      </c>
      <c r="N1677" s="535">
        <v>5.22</v>
      </c>
      <c r="O1677" s="536">
        <v>0</v>
      </c>
      <c r="P1677" s="535">
        <v>5.13</v>
      </c>
      <c r="Q1677" s="536">
        <v>0</v>
      </c>
      <c r="R1677" s="535">
        <v>4.87</v>
      </c>
    </row>
    <row r="1678" spans="1:18" ht="12.75">
      <c r="A1678" s="145">
        <v>90637</v>
      </c>
      <c r="B1678" s="102" t="s">
        <v>23350</v>
      </c>
      <c r="C1678" s="145" t="s">
        <v>745</v>
      </c>
      <c r="D1678" s="535">
        <v>16.54</v>
      </c>
      <c r="E1678" s="536">
        <v>0.58040000000000003</v>
      </c>
      <c r="F1678" s="535">
        <v>15.33</v>
      </c>
      <c r="G1678" s="536">
        <v>0</v>
      </c>
      <c r="H1678" s="535">
        <v>15.73</v>
      </c>
      <c r="I1678" s="536">
        <v>0.61029999999999995</v>
      </c>
      <c r="J1678" s="535">
        <v>17.25</v>
      </c>
      <c r="K1678" s="536">
        <v>0</v>
      </c>
      <c r="L1678" s="535">
        <v>17.16</v>
      </c>
      <c r="M1678" s="536">
        <v>0</v>
      </c>
      <c r="N1678" s="535">
        <v>16.05</v>
      </c>
      <c r="O1678" s="536">
        <v>0</v>
      </c>
      <c r="P1678" s="535">
        <v>14.19</v>
      </c>
      <c r="Q1678" s="536">
        <v>0</v>
      </c>
      <c r="R1678" s="535">
        <v>15.46</v>
      </c>
    </row>
    <row r="1679" spans="1:18" ht="12.75">
      <c r="A1679" s="145">
        <v>103243</v>
      </c>
      <c r="B1679" s="102" t="s">
        <v>23351</v>
      </c>
      <c r="C1679" s="145" t="s">
        <v>23125</v>
      </c>
      <c r="D1679" s="535">
        <v>0</v>
      </c>
      <c r="E1679" s="536"/>
      <c r="F1679" s="535">
        <v>0</v>
      </c>
      <c r="G1679" s="536"/>
      <c r="H1679" s="535">
        <v>0</v>
      </c>
      <c r="I1679" s="536"/>
      <c r="J1679" s="535">
        <v>0</v>
      </c>
      <c r="K1679" s="536"/>
      <c r="L1679" s="535">
        <v>0</v>
      </c>
      <c r="M1679" s="536"/>
      <c r="N1679" s="535">
        <v>0</v>
      </c>
      <c r="O1679" s="536"/>
      <c r="P1679" s="535">
        <v>0</v>
      </c>
      <c r="Q1679" s="536"/>
      <c r="R1679" s="535">
        <v>0</v>
      </c>
    </row>
    <row r="1680" spans="1:18" ht="12.75">
      <c r="A1680" s="145">
        <v>103242</v>
      </c>
      <c r="B1680" s="102" t="s">
        <v>23352</v>
      </c>
      <c r="C1680" s="145" t="s">
        <v>745</v>
      </c>
      <c r="D1680" s="535">
        <v>0</v>
      </c>
      <c r="E1680" s="536"/>
      <c r="F1680" s="535">
        <v>0</v>
      </c>
      <c r="G1680" s="536"/>
      <c r="H1680" s="535">
        <v>0</v>
      </c>
      <c r="I1680" s="536"/>
      <c r="J1680" s="535">
        <v>0</v>
      </c>
      <c r="K1680" s="536"/>
      <c r="L1680" s="535">
        <v>0</v>
      </c>
      <c r="M1680" s="536"/>
      <c r="N1680" s="535">
        <v>0</v>
      </c>
      <c r="O1680" s="536"/>
      <c r="P1680" s="535">
        <v>0</v>
      </c>
      <c r="Q1680" s="536"/>
      <c r="R1680" s="535">
        <v>0</v>
      </c>
    </row>
    <row r="1681" spans="1:18" ht="12.75">
      <c r="A1681" s="145">
        <v>5806</v>
      </c>
      <c r="B1681" s="102" t="s">
        <v>23353</v>
      </c>
      <c r="C1681" s="145" t="s">
        <v>23125</v>
      </c>
      <c r="D1681" s="535">
        <v>0.28000000000000003</v>
      </c>
      <c r="E1681" s="536">
        <v>0</v>
      </c>
      <c r="F1681" s="535">
        <v>0.2</v>
      </c>
      <c r="G1681" s="536">
        <v>0</v>
      </c>
      <c r="H1681" s="535">
        <v>0.28999999999999998</v>
      </c>
      <c r="I1681" s="536">
        <v>0</v>
      </c>
      <c r="J1681" s="535">
        <v>0.28000000000000003</v>
      </c>
      <c r="K1681" s="536">
        <v>0</v>
      </c>
      <c r="L1681" s="535">
        <v>0.22</v>
      </c>
      <c r="M1681" s="536">
        <v>0</v>
      </c>
      <c r="N1681" s="535">
        <v>0.32</v>
      </c>
      <c r="O1681" s="536">
        <v>0</v>
      </c>
      <c r="P1681" s="535">
        <v>0.34</v>
      </c>
      <c r="Q1681" s="536">
        <v>0</v>
      </c>
      <c r="R1681" s="535">
        <v>0.3</v>
      </c>
    </row>
    <row r="1682" spans="1:18" ht="12.75">
      <c r="A1682" s="145">
        <v>73536</v>
      </c>
      <c r="B1682" s="102" t="s">
        <v>23354</v>
      </c>
      <c r="C1682" s="145" t="s">
        <v>745</v>
      </c>
      <c r="D1682" s="535">
        <v>25.85</v>
      </c>
      <c r="E1682" s="536">
        <v>0</v>
      </c>
      <c r="F1682" s="535">
        <v>21.77</v>
      </c>
      <c r="G1682" s="536">
        <v>0</v>
      </c>
      <c r="H1682" s="535">
        <v>24.52</v>
      </c>
      <c r="I1682" s="536">
        <v>0</v>
      </c>
      <c r="J1682" s="535">
        <v>21.37</v>
      </c>
      <c r="K1682" s="536">
        <v>0</v>
      </c>
      <c r="L1682" s="535">
        <v>21.42</v>
      </c>
      <c r="M1682" s="536">
        <v>0</v>
      </c>
      <c r="N1682" s="535">
        <v>21.86</v>
      </c>
      <c r="O1682" s="536">
        <v>0</v>
      </c>
      <c r="P1682" s="535">
        <v>22.41</v>
      </c>
      <c r="Q1682" s="536">
        <v>0</v>
      </c>
      <c r="R1682" s="535">
        <v>21.97</v>
      </c>
    </row>
    <row r="1683" spans="1:18" ht="12.75">
      <c r="A1683" s="145">
        <v>7043</v>
      </c>
      <c r="B1683" s="102" t="s">
        <v>23355</v>
      </c>
      <c r="C1683" s="145" t="s">
        <v>23125</v>
      </c>
      <c r="D1683" s="535">
        <v>0.35</v>
      </c>
      <c r="E1683" s="536">
        <v>0</v>
      </c>
      <c r="F1683" s="535">
        <v>0.25</v>
      </c>
      <c r="G1683" s="536">
        <v>0</v>
      </c>
      <c r="H1683" s="535">
        <v>0.37</v>
      </c>
      <c r="I1683" s="536">
        <v>0</v>
      </c>
      <c r="J1683" s="535">
        <v>0.35</v>
      </c>
      <c r="K1683" s="536">
        <v>0</v>
      </c>
      <c r="L1683" s="535">
        <v>0.27</v>
      </c>
      <c r="M1683" s="536">
        <v>0</v>
      </c>
      <c r="N1683" s="535">
        <v>0.39</v>
      </c>
      <c r="O1683" s="536">
        <v>0</v>
      </c>
      <c r="P1683" s="535">
        <v>0.42</v>
      </c>
      <c r="Q1683" s="536">
        <v>0</v>
      </c>
      <c r="R1683" s="535">
        <v>0.38</v>
      </c>
    </row>
    <row r="1684" spans="1:18" ht="12.75">
      <c r="A1684" s="145">
        <v>7042</v>
      </c>
      <c r="B1684" s="102" t="s">
        <v>23356</v>
      </c>
      <c r="C1684" s="145" t="s">
        <v>745</v>
      </c>
      <c r="D1684" s="535">
        <v>30.55</v>
      </c>
      <c r="E1684" s="536">
        <v>0</v>
      </c>
      <c r="F1684" s="535">
        <v>25.73</v>
      </c>
      <c r="G1684" s="536">
        <v>0</v>
      </c>
      <c r="H1684" s="535">
        <v>28.99</v>
      </c>
      <c r="I1684" s="536">
        <v>0</v>
      </c>
      <c r="J1684" s="535">
        <v>25.26</v>
      </c>
      <c r="K1684" s="536">
        <v>0</v>
      </c>
      <c r="L1684" s="535">
        <v>25.31</v>
      </c>
      <c r="M1684" s="536">
        <v>0</v>
      </c>
      <c r="N1684" s="535">
        <v>25.84</v>
      </c>
      <c r="O1684" s="536">
        <v>0</v>
      </c>
      <c r="P1684" s="535">
        <v>26.49</v>
      </c>
      <c r="Q1684" s="536">
        <v>0</v>
      </c>
      <c r="R1684" s="535">
        <v>25.97</v>
      </c>
    </row>
    <row r="1685" spans="1:18" ht="12.75">
      <c r="A1685" s="145">
        <v>5934</v>
      </c>
      <c r="B1685" s="102" t="s">
        <v>23357</v>
      </c>
      <c r="C1685" s="145" t="s">
        <v>23125</v>
      </c>
      <c r="D1685" s="535">
        <v>108.88</v>
      </c>
      <c r="E1685" s="536">
        <v>0.59370000000000001</v>
      </c>
      <c r="F1685" s="535">
        <v>102.03</v>
      </c>
      <c r="G1685" s="536">
        <v>0.63349999999999995</v>
      </c>
      <c r="H1685" s="535">
        <v>122.6</v>
      </c>
      <c r="I1685" s="536">
        <v>0</v>
      </c>
      <c r="J1685" s="535">
        <v>97.78</v>
      </c>
      <c r="K1685" s="536">
        <v>0</v>
      </c>
      <c r="L1685" s="535">
        <v>123.35</v>
      </c>
      <c r="M1685" s="536">
        <v>0.52400000000000002</v>
      </c>
      <c r="N1685" s="535">
        <v>115.11</v>
      </c>
      <c r="O1685" s="536">
        <v>0</v>
      </c>
      <c r="P1685" s="535">
        <v>106.79</v>
      </c>
      <c r="Q1685" s="536">
        <v>0.60529999999999995</v>
      </c>
      <c r="R1685" s="535">
        <v>117.39</v>
      </c>
    </row>
    <row r="1686" spans="1:18" ht="12.75">
      <c r="A1686" s="145">
        <v>5932</v>
      </c>
      <c r="B1686" s="102" t="s">
        <v>23358</v>
      </c>
      <c r="C1686" s="145" t="s">
        <v>745</v>
      </c>
      <c r="D1686" s="535">
        <v>290.49</v>
      </c>
      <c r="E1686" s="536">
        <v>0.48699999999999999</v>
      </c>
      <c r="F1686" s="535">
        <v>263.49</v>
      </c>
      <c r="G1686" s="536">
        <v>0.53690000000000004</v>
      </c>
      <c r="H1686" s="535">
        <v>299.52999999999997</v>
      </c>
      <c r="I1686" s="536">
        <v>0</v>
      </c>
      <c r="J1686" s="535">
        <v>262.31</v>
      </c>
      <c r="K1686" s="536">
        <v>0</v>
      </c>
      <c r="L1686" s="535">
        <v>283.7</v>
      </c>
      <c r="M1686" s="536">
        <v>0.49869999999999998</v>
      </c>
      <c r="N1686" s="535">
        <v>279.54000000000002</v>
      </c>
      <c r="O1686" s="536">
        <v>0</v>
      </c>
      <c r="P1686" s="535">
        <v>267.27999999999997</v>
      </c>
      <c r="Q1686" s="536">
        <v>0.52929999999999999</v>
      </c>
      <c r="R1686" s="535">
        <v>283.45</v>
      </c>
    </row>
    <row r="1687" spans="1:18" ht="12.75">
      <c r="A1687" s="145">
        <v>96159</v>
      </c>
      <c r="B1687" s="102" t="s">
        <v>23359</v>
      </c>
      <c r="C1687" s="145" t="s">
        <v>23125</v>
      </c>
      <c r="D1687" s="535">
        <v>115.58</v>
      </c>
      <c r="E1687" s="536">
        <v>0.68340000000000001</v>
      </c>
      <c r="F1687" s="535">
        <v>102.1</v>
      </c>
      <c r="G1687" s="536">
        <v>0.77370000000000005</v>
      </c>
      <c r="H1687" s="535">
        <v>122.41</v>
      </c>
      <c r="I1687" s="536">
        <v>0.64529999999999998</v>
      </c>
      <c r="J1687" s="535">
        <v>105.25</v>
      </c>
      <c r="K1687" s="536">
        <v>0.75049999999999994</v>
      </c>
      <c r="L1687" s="535">
        <v>120.49</v>
      </c>
      <c r="M1687" s="536">
        <v>0.65559999999999996</v>
      </c>
      <c r="N1687" s="535">
        <v>110.5</v>
      </c>
      <c r="O1687" s="536">
        <v>0.71479999999999999</v>
      </c>
      <c r="P1687" s="535">
        <v>106.09</v>
      </c>
      <c r="Q1687" s="536">
        <v>0.74460000000000004</v>
      </c>
      <c r="R1687" s="535">
        <v>116.68</v>
      </c>
    </row>
    <row r="1688" spans="1:18" ht="12.75">
      <c r="A1688" s="145">
        <v>95133</v>
      </c>
      <c r="B1688" s="102" t="s">
        <v>23360</v>
      </c>
      <c r="C1688" s="145" t="s">
        <v>745</v>
      </c>
      <c r="D1688" s="535">
        <v>224.19</v>
      </c>
      <c r="E1688" s="536">
        <v>0.65669999999999995</v>
      </c>
      <c r="F1688" s="535">
        <v>202.94</v>
      </c>
      <c r="G1688" s="536">
        <v>0.72550000000000003</v>
      </c>
      <c r="H1688" s="535">
        <v>225.68</v>
      </c>
      <c r="I1688" s="536">
        <v>0.65239999999999998</v>
      </c>
      <c r="J1688" s="535">
        <v>208.14</v>
      </c>
      <c r="K1688" s="536">
        <v>0.70740000000000003</v>
      </c>
      <c r="L1688" s="535">
        <v>220.9</v>
      </c>
      <c r="M1688" s="536">
        <v>0.66649999999999998</v>
      </c>
      <c r="N1688" s="535">
        <v>211.99</v>
      </c>
      <c r="O1688" s="536">
        <v>0.69450000000000001</v>
      </c>
      <c r="P1688" s="535">
        <v>206.56</v>
      </c>
      <c r="Q1688" s="536">
        <v>0.71279999999999999</v>
      </c>
      <c r="R1688" s="535">
        <v>216.88</v>
      </c>
    </row>
    <row r="1689" spans="1:18" ht="12.75">
      <c r="A1689" s="145">
        <v>102986</v>
      </c>
      <c r="B1689" s="102" t="s">
        <v>23361</v>
      </c>
      <c r="C1689" s="145" t="s">
        <v>23125</v>
      </c>
      <c r="D1689" s="535">
        <v>0</v>
      </c>
      <c r="E1689" s="536"/>
      <c r="F1689" s="535">
        <v>0</v>
      </c>
      <c r="G1689" s="536"/>
      <c r="H1689" s="535">
        <v>0</v>
      </c>
      <c r="I1689" s="536"/>
      <c r="J1689" s="535">
        <v>0</v>
      </c>
      <c r="K1689" s="536"/>
      <c r="L1689" s="535">
        <v>0</v>
      </c>
      <c r="M1689" s="536"/>
      <c r="N1689" s="535">
        <v>0</v>
      </c>
      <c r="O1689" s="536"/>
      <c r="P1689" s="535">
        <v>0</v>
      </c>
      <c r="Q1689" s="536"/>
      <c r="R1689" s="535">
        <v>0</v>
      </c>
    </row>
    <row r="1690" spans="1:18" ht="12.75">
      <c r="A1690" s="145">
        <v>102987</v>
      </c>
      <c r="B1690" s="102" t="s">
        <v>23362</v>
      </c>
      <c r="C1690" s="145" t="s">
        <v>745</v>
      </c>
      <c r="D1690" s="535">
        <v>0</v>
      </c>
      <c r="E1690" s="536"/>
      <c r="F1690" s="535">
        <v>0</v>
      </c>
      <c r="G1690" s="536"/>
      <c r="H1690" s="535">
        <v>0</v>
      </c>
      <c r="I1690" s="536"/>
      <c r="J1690" s="535">
        <v>0</v>
      </c>
      <c r="K1690" s="536"/>
      <c r="L1690" s="535">
        <v>0</v>
      </c>
      <c r="M1690" s="536"/>
      <c r="N1690" s="535">
        <v>0</v>
      </c>
      <c r="O1690" s="536"/>
      <c r="P1690" s="535">
        <v>0</v>
      </c>
      <c r="Q1690" s="536"/>
      <c r="R1690" s="535">
        <v>0</v>
      </c>
    </row>
    <row r="1691" spans="1:18" ht="12.75">
      <c r="A1691" s="145">
        <v>92961</v>
      </c>
      <c r="B1691" s="102" t="s">
        <v>23363</v>
      </c>
      <c r="C1691" s="145" t="s">
        <v>23125</v>
      </c>
      <c r="D1691" s="535">
        <v>5.38</v>
      </c>
      <c r="E1691" s="536">
        <v>1</v>
      </c>
      <c r="F1691" s="535">
        <v>5.38</v>
      </c>
      <c r="G1691" s="536">
        <v>1</v>
      </c>
      <c r="H1691" s="535">
        <v>5.38</v>
      </c>
      <c r="I1691" s="536">
        <v>1</v>
      </c>
      <c r="J1691" s="535">
        <v>5.38</v>
      </c>
      <c r="K1691" s="536">
        <v>1</v>
      </c>
      <c r="L1691" s="535">
        <v>5.38</v>
      </c>
      <c r="M1691" s="536">
        <v>1</v>
      </c>
      <c r="N1691" s="535">
        <v>5.38</v>
      </c>
      <c r="O1691" s="536">
        <v>1</v>
      </c>
      <c r="P1691" s="535">
        <v>5.38</v>
      </c>
      <c r="Q1691" s="536">
        <v>1</v>
      </c>
      <c r="R1691" s="535">
        <v>5.38</v>
      </c>
    </row>
    <row r="1692" spans="1:18" ht="12.75">
      <c r="A1692" s="145">
        <v>92960</v>
      </c>
      <c r="B1692" s="102" t="s">
        <v>23364</v>
      </c>
      <c r="C1692" s="145" t="s">
        <v>745</v>
      </c>
      <c r="D1692" s="535">
        <v>21.77</v>
      </c>
      <c r="E1692" s="536">
        <v>0.4672</v>
      </c>
      <c r="F1692" s="535">
        <v>19.54</v>
      </c>
      <c r="G1692" s="536">
        <v>0.52049999999999996</v>
      </c>
      <c r="H1692" s="535">
        <v>20.239999999999998</v>
      </c>
      <c r="I1692" s="536">
        <v>0.50249999999999995</v>
      </c>
      <c r="J1692" s="535">
        <v>20.13</v>
      </c>
      <c r="K1692" s="536">
        <v>0.50519999999999998</v>
      </c>
      <c r="L1692" s="535">
        <v>19.420000000000002</v>
      </c>
      <c r="M1692" s="536">
        <v>0.52370000000000005</v>
      </c>
      <c r="N1692" s="535">
        <v>19.73</v>
      </c>
      <c r="O1692" s="536">
        <v>0.51549999999999996</v>
      </c>
      <c r="P1692" s="535">
        <v>19.43</v>
      </c>
      <c r="Q1692" s="536">
        <v>0.52339999999999998</v>
      </c>
      <c r="R1692" s="535">
        <v>19.36</v>
      </c>
    </row>
    <row r="1693" spans="1:18" ht="12.75">
      <c r="A1693" s="145">
        <v>102863</v>
      </c>
      <c r="B1693" s="102" t="s">
        <v>23365</v>
      </c>
      <c r="C1693" s="145" t="s">
        <v>23125</v>
      </c>
      <c r="D1693" s="535">
        <v>0</v>
      </c>
      <c r="E1693" s="536"/>
      <c r="F1693" s="535">
        <v>0</v>
      </c>
      <c r="G1693" s="536"/>
      <c r="H1693" s="535">
        <v>0</v>
      </c>
      <c r="I1693" s="536"/>
      <c r="J1693" s="535">
        <v>0</v>
      </c>
      <c r="K1693" s="536"/>
      <c r="L1693" s="535">
        <v>0</v>
      </c>
      <c r="M1693" s="536"/>
      <c r="N1693" s="535">
        <v>0</v>
      </c>
      <c r="O1693" s="536"/>
      <c r="P1693" s="535">
        <v>0</v>
      </c>
      <c r="Q1693" s="536"/>
      <c r="R1693" s="535">
        <v>0</v>
      </c>
    </row>
    <row r="1694" spans="1:18" ht="12.75">
      <c r="A1694" s="145">
        <v>102862</v>
      </c>
      <c r="B1694" s="102" t="s">
        <v>23366</v>
      </c>
      <c r="C1694" s="145" t="s">
        <v>745</v>
      </c>
      <c r="D1694" s="535">
        <v>0</v>
      </c>
      <c r="E1694" s="536"/>
      <c r="F1694" s="535">
        <v>0</v>
      </c>
      <c r="G1694" s="536"/>
      <c r="H1694" s="535">
        <v>0</v>
      </c>
      <c r="I1694" s="536"/>
      <c r="J1694" s="535">
        <v>0</v>
      </c>
      <c r="K1694" s="536"/>
      <c r="L1694" s="535">
        <v>0</v>
      </c>
      <c r="M1694" s="536"/>
      <c r="N1694" s="535">
        <v>0</v>
      </c>
      <c r="O1694" s="536"/>
      <c r="P1694" s="535">
        <v>0</v>
      </c>
      <c r="Q1694" s="536"/>
      <c r="R1694" s="535">
        <v>0</v>
      </c>
    </row>
    <row r="1695" spans="1:18" ht="12.75">
      <c r="A1695" s="145">
        <v>93409</v>
      </c>
      <c r="B1695" s="102" t="s">
        <v>23367</v>
      </c>
      <c r="C1695" s="145" t="s">
        <v>23125</v>
      </c>
      <c r="D1695" s="535">
        <v>39.119999999999997</v>
      </c>
      <c r="E1695" s="536">
        <v>0.2487</v>
      </c>
      <c r="F1695" s="535">
        <v>31.72</v>
      </c>
      <c r="G1695" s="536">
        <v>0.30669999999999997</v>
      </c>
      <c r="H1695" s="535">
        <v>44.58</v>
      </c>
      <c r="I1695" s="536">
        <v>0.21829999999999999</v>
      </c>
      <c r="J1695" s="535">
        <v>31.23</v>
      </c>
      <c r="K1695" s="536">
        <v>0.31159999999999999</v>
      </c>
      <c r="L1695" s="535">
        <v>45.83</v>
      </c>
      <c r="M1695" s="536">
        <v>0.21229999999999999</v>
      </c>
      <c r="N1695" s="535">
        <v>41.29</v>
      </c>
      <c r="O1695" s="536">
        <v>0.23569999999999999</v>
      </c>
      <c r="P1695" s="535">
        <v>34.65</v>
      </c>
      <c r="Q1695" s="536">
        <v>0.28079999999999999</v>
      </c>
      <c r="R1695" s="535">
        <v>37.340000000000003</v>
      </c>
    </row>
    <row r="1696" spans="1:18" ht="12.75">
      <c r="A1696" s="145">
        <v>93408</v>
      </c>
      <c r="B1696" s="102" t="s">
        <v>23368</v>
      </c>
      <c r="C1696" s="145" t="s">
        <v>745</v>
      </c>
      <c r="D1696" s="535">
        <v>107.44</v>
      </c>
      <c r="E1696" s="536">
        <v>0.17710000000000001</v>
      </c>
      <c r="F1696" s="535">
        <v>88.69</v>
      </c>
      <c r="G1696" s="536">
        <v>0.21460000000000001</v>
      </c>
      <c r="H1696" s="535">
        <v>105.1</v>
      </c>
      <c r="I1696" s="536">
        <v>0.18110000000000001</v>
      </c>
      <c r="J1696" s="535">
        <v>91.19</v>
      </c>
      <c r="K1696" s="536">
        <v>0.2087</v>
      </c>
      <c r="L1696" s="535">
        <v>102.17</v>
      </c>
      <c r="M1696" s="536">
        <v>0.18629999999999999</v>
      </c>
      <c r="N1696" s="535">
        <v>99.2</v>
      </c>
      <c r="O1696" s="536">
        <v>0.1918</v>
      </c>
      <c r="P1696" s="535">
        <v>91.07</v>
      </c>
      <c r="Q1696" s="536">
        <v>0.20899999999999999</v>
      </c>
      <c r="R1696" s="535">
        <v>93.36</v>
      </c>
    </row>
    <row r="1697" spans="1:18" ht="12.75">
      <c r="A1697" s="145">
        <v>102941</v>
      </c>
      <c r="B1697" s="102" t="s">
        <v>23369</v>
      </c>
      <c r="C1697" s="145" t="s">
        <v>23125</v>
      </c>
      <c r="D1697" s="535">
        <v>0</v>
      </c>
      <c r="E1697" s="536"/>
      <c r="F1697" s="535">
        <v>0</v>
      </c>
      <c r="G1697" s="536"/>
      <c r="H1697" s="535">
        <v>0</v>
      </c>
      <c r="I1697" s="536"/>
      <c r="J1697" s="535">
        <v>0</v>
      </c>
      <c r="K1697" s="536"/>
      <c r="L1697" s="535">
        <v>0</v>
      </c>
      <c r="M1697" s="536"/>
      <c r="N1697" s="535">
        <v>0</v>
      </c>
      <c r="O1697" s="536"/>
      <c r="P1697" s="535">
        <v>0</v>
      </c>
      <c r="Q1697" s="536"/>
      <c r="R1697" s="535">
        <v>0</v>
      </c>
    </row>
    <row r="1698" spans="1:18" ht="12.75">
      <c r="A1698" s="145">
        <v>102940</v>
      </c>
      <c r="B1698" s="102" t="s">
        <v>23370</v>
      </c>
      <c r="C1698" s="145" t="s">
        <v>745</v>
      </c>
      <c r="D1698" s="535">
        <v>0</v>
      </c>
      <c r="E1698" s="536"/>
      <c r="F1698" s="535">
        <v>0</v>
      </c>
      <c r="G1698" s="536"/>
      <c r="H1698" s="535">
        <v>0</v>
      </c>
      <c r="I1698" s="536"/>
      <c r="J1698" s="535">
        <v>0</v>
      </c>
      <c r="K1698" s="536"/>
      <c r="L1698" s="535">
        <v>0</v>
      </c>
      <c r="M1698" s="536"/>
      <c r="N1698" s="535">
        <v>0</v>
      </c>
      <c r="O1698" s="536"/>
      <c r="P1698" s="535">
        <v>0</v>
      </c>
      <c r="Q1698" s="536"/>
      <c r="R1698" s="535">
        <v>0</v>
      </c>
    </row>
    <row r="1699" spans="1:18" ht="12.75">
      <c r="A1699" s="145">
        <v>103164</v>
      </c>
      <c r="B1699" s="102" t="s">
        <v>23371</v>
      </c>
      <c r="C1699" s="145" t="s">
        <v>23125</v>
      </c>
      <c r="D1699" s="535">
        <v>0</v>
      </c>
      <c r="E1699" s="536"/>
      <c r="F1699" s="535">
        <v>0</v>
      </c>
      <c r="G1699" s="536"/>
      <c r="H1699" s="535">
        <v>0</v>
      </c>
      <c r="I1699" s="536"/>
      <c r="J1699" s="535">
        <v>0</v>
      </c>
      <c r="K1699" s="536"/>
      <c r="L1699" s="535">
        <v>0</v>
      </c>
      <c r="M1699" s="536"/>
      <c r="N1699" s="535">
        <v>0</v>
      </c>
      <c r="O1699" s="536"/>
      <c r="P1699" s="535">
        <v>0</v>
      </c>
      <c r="Q1699" s="536"/>
      <c r="R1699" s="535">
        <v>0</v>
      </c>
    </row>
    <row r="1700" spans="1:18" ht="12.75">
      <c r="A1700" s="145">
        <v>103163</v>
      </c>
      <c r="B1700" s="102" t="s">
        <v>23372</v>
      </c>
      <c r="C1700" s="145" t="s">
        <v>745</v>
      </c>
      <c r="D1700" s="535">
        <v>0</v>
      </c>
      <c r="E1700" s="536"/>
      <c r="F1700" s="535">
        <v>0</v>
      </c>
      <c r="G1700" s="536"/>
      <c r="H1700" s="535">
        <v>0</v>
      </c>
      <c r="I1700" s="536"/>
      <c r="J1700" s="535">
        <v>0</v>
      </c>
      <c r="K1700" s="536"/>
      <c r="L1700" s="535">
        <v>0</v>
      </c>
      <c r="M1700" s="536"/>
      <c r="N1700" s="535">
        <v>0</v>
      </c>
      <c r="O1700" s="536"/>
      <c r="P1700" s="535">
        <v>0</v>
      </c>
      <c r="Q1700" s="536"/>
      <c r="R1700" s="535">
        <v>0</v>
      </c>
    </row>
    <row r="1701" spans="1:18" ht="12.75">
      <c r="A1701" s="145">
        <v>103158</v>
      </c>
      <c r="B1701" s="102" t="s">
        <v>23373</v>
      </c>
      <c r="C1701" s="145" t="s">
        <v>23125</v>
      </c>
      <c r="D1701" s="535">
        <v>0</v>
      </c>
      <c r="E1701" s="536"/>
      <c r="F1701" s="535">
        <v>0</v>
      </c>
      <c r="G1701" s="536"/>
      <c r="H1701" s="535">
        <v>0</v>
      </c>
      <c r="I1701" s="536"/>
      <c r="J1701" s="535">
        <v>0</v>
      </c>
      <c r="K1701" s="536"/>
      <c r="L1701" s="535">
        <v>0</v>
      </c>
      <c r="M1701" s="536"/>
      <c r="N1701" s="535">
        <v>0</v>
      </c>
      <c r="O1701" s="536"/>
      <c r="P1701" s="535">
        <v>0</v>
      </c>
      <c r="Q1701" s="536"/>
      <c r="R1701" s="535">
        <v>0</v>
      </c>
    </row>
    <row r="1702" spans="1:18" ht="12.75">
      <c r="A1702" s="145">
        <v>103157</v>
      </c>
      <c r="B1702" s="102" t="s">
        <v>23374</v>
      </c>
      <c r="C1702" s="145" t="s">
        <v>745</v>
      </c>
      <c r="D1702" s="535">
        <v>0</v>
      </c>
      <c r="E1702" s="536"/>
      <c r="F1702" s="535">
        <v>0</v>
      </c>
      <c r="G1702" s="536"/>
      <c r="H1702" s="535">
        <v>0</v>
      </c>
      <c r="I1702" s="536"/>
      <c r="J1702" s="535">
        <v>0</v>
      </c>
      <c r="K1702" s="536"/>
      <c r="L1702" s="535">
        <v>0</v>
      </c>
      <c r="M1702" s="536"/>
      <c r="N1702" s="535">
        <v>0</v>
      </c>
      <c r="O1702" s="536"/>
      <c r="P1702" s="535">
        <v>0</v>
      </c>
      <c r="Q1702" s="536"/>
      <c r="R1702" s="535">
        <v>0</v>
      </c>
    </row>
    <row r="1703" spans="1:18" ht="12.75">
      <c r="A1703" s="145">
        <v>103176</v>
      </c>
      <c r="B1703" s="102" t="s">
        <v>23375</v>
      </c>
      <c r="C1703" s="145" t="s">
        <v>23125</v>
      </c>
      <c r="D1703" s="535">
        <v>0</v>
      </c>
      <c r="E1703" s="536"/>
      <c r="F1703" s="535">
        <v>0</v>
      </c>
      <c r="G1703" s="536"/>
      <c r="H1703" s="535">
        <v>0</v>
      </c>
      <c r="I1703" s="536"/>
      <c r="J1703" s="535">
        <v>0</v>
      </c>
      <c r="K1703" s="536"/>
      <c r="L1703" s="535">
        <v>0</v>
      </c>
      <c r="M1703" s="536"/>
      <c r="N1703" s="535">
        <v>0</v>
      </c>
      <c r="O1703" s="536"/>
      <c r="P1703" s="535">
        <v>0</v>
      </c>
      <c r="Q1703" s="536"/>
      <c r="R1703" s="535">
        <v>0</v>
      </c>
    </row>
    <row r="1704" spans="1:18" ht="12.75">
      <c r="A1704" s="145">
        <v>103175</v>
      </c>
      <c r="B1704" s="102" t="s">
        <v>23376</v>
      </c>
      <c r="C1704" s="145" t="s">
        <v>745</v>
      </c>
      <c r="D1704" s="535">
        <v>0</v>
      </c>
      <c r="E1704" s="536"/>
      <c r="F1704" s="535">
        <v>0</v>
      </c>
      <c r="G1704" s="536"/>
      <c r="H1704" s="535">
        <v>0</v>
      </c>
      <c r="I1704" s="536"/>
      <c r="J1704" s="535">
        <v>0</v>
      </c>
      <c r="K1704" s="536"/>
      <c r="L1704" s="535">
        <v>0</v>
      </c>
      <c r="M1704" s="536"/>
      <c r="N1704" s="535">
        <v>0</v>
      </c>
      <c r="O1704" s="536"/>
      <c r="P1704" s="535">
        <v>0</v>
      </c>
      <c r="Q1704" s="536"/>
      <c r="R1704" s="535">
        <v>0</v>
      </c>
    </row>
    <row r="1705" spans="1:18" ht="12.75">
      <c r="A1705" s="145">
        <v>103182</v>
      </c>
      <c r="B1705" s="102" t="s">
        <v>23377</v>
      </c>
      <c r="C1705" s="145" t="s">
        <v>23125</v>
      </c>
      <c r="D1705" s="535">
        <v>0</v>
      </c>
      <c r="E1705" s="536"/>
      <c r="F1705" s="535">
        <v>0</v>
      </c>
      <c r="G1705" s="536"/>
      <c r="H1705" s="535">
        <v>0</v>
      </c>
      <c r="I1705" s="536"/>
      <c r="J1705" s="535">
        <v>0</v>
      </c>
      <c r="K1705" s="536"/>
      <c r="L1705" s="535">
        <v>0</v>
      </c>
      <c r="M1705" s="536"/>
      <c r="N1705" s="535">
        <v>0</v>
      </c>
      <c r="O1705" s="536"/>
      <c r="P1705" s="535">
        <v>0</v>
      </c>
      <c r="Q1705" s="536"/>
      <c r="R1705" s="535">
        <v>0</v>
      </c>
    </row>
    <row r="1706" spans="1:18" ht="12.75">
      <c r="A1706" s="145">
        <v>103181</v>
      </c>
      <c r="B1706" s="102" t="s">
        <v>23378</v>
      </c>
      <c r="C1706" s="145" t="s">
        <v>745</v>
      </c>
      <c r="D1706" s="535">
        <v>0</v>
      </c>
      <c r="E1706" s="536"/>
      <c r="F1706" s="535">
        <v>0</v>
      </c>
      <c r="G1706" s="536"/>
      <c r="H1706" s="535">
        <v>0</v>
      </c>
      <c r="I1706" s="536"/>
      <c r="J1706" s="535">
        <v>0</v>
      </c>
      <c r="K1706" s="536"/>
      <c r="L1706" s="535">
        <v>0</v>
      </c>
      <c r="M1706" s="536"/>
      <c r="N1706" s="535">
        <v>0</v>
      </c>
      <c r="O1706" s="536"/>
      <c r="P1706" s="535">
        <v>0</v>
      </c>
      <c r="Q1706" s="536"/>
      <c r="R1706" s="535">
        <v>0</v>
      </c>
    </row>
    <row r="1707" spans="1:18" ht="12.75">
      <c r="A1707" s="145">
        <v>103170</v>
      </c>
      <c r="B1707" s="102" t="s">
        <v>23379</v>
      </c>
      <c r="C1707" s="145" t="s">
        <v>23125</v>
      </c>
      <c r="D1707" s="535">
        <v>0</v>
      </c>
      <c r="E1707" s="536"/>
      <c r="F1707" s="535">
        <v>0</v>
      </c>
      <c r="G1707" s="536"/>
      <c r="H1707" s="535">
        <v>0</v>
      </c>
      <c r="I1707" s="536"/>
      <c r="J1707" s="535">
        <v>0</v>
      </c>
      <c r="K1707" s="536"/>
      <c r="L1707" s="535">
        <v>0</v>
      </c>
      <c r="M1707" s="536"/>
      <c r="N1707" s="535">
        <v>0</v>
      </c>
      <c r="O1707" s="536"/>
      <c r="P1707" s="535">
        <v>0</v>
      </c>
      <c r="Q1707" s="536"/>
      <c r="R1707" s="535">
        <v>0</v>
      </c>
    </row>
    <row r="1708" spans="1:18" ht="12.75">
      <c r="A1708" s="145">
        <v>103169</v>
      </c>
      <c r="B1708" s="102" t="s">
        <v>23380</v>
      </c>
      <c r="C1708" s="145" t="s">
        <v>745</v>
      </c>
      <c r="D1708" s="535">
        <v>0</v>
      </c>
      <c r="E1708" s="536"/>
      <c r="F1708" s="535">
        <v>0</v>
      </c>
      <c r="G1708" s="536"/>
      <c r="H1708" s="535">
        <v>0</v>
      </c>
      <c r="I1708" s="536"/>
      <c r="J1708" s="535">
        <v>0</v>
      </c>
      <c r="K1708" s="536"/>
      <c r="L1708" s="535">
        <v>0</v>
      </c>
      <c r="M1708" s="536"/>
      <c r="N1708" s="535">
        <v>0</v>
      </c>
      <c r="O1708" s="536"/>
      <c r="P1708" s="535">
        <v>0</v>
      </c>
      <c r="Q1708" s="536"/>
      <c r="R1708" s="535">
        <v>0</v>
      </c>
    </row>
    <row r="1709" spans="1:18" ht="12.75">
      <c r="A1709" s="145">
        <v>102869</v>
      </c>
      <c r="B1709" s="102" t="s">
        <v>23381</v>
      </c>
      <c r="C1709" s="145" t="s">
        <v>23125</v>
      </c>
      <c r="D1709" s="535">
        <v>0</v>
      </c>
      <c r="E1709" s="536"/>
      <c r="F1709" s="535">
        <v>0</v>
      </c>
      <c r="G1709" s="536"/>
      <c r="H1709" s="535">
        <v>0</v>
      </c>
      <c r="I1709" s="536"/>
      <c r="J1709" s="535">
        <v>0</v>
      </c>
      <c r="K1709" s="536"/>
      <c r="L1709" s="535">
        <v>0</v>
      </c>
      <c r="M1709" s="536"/>
      <c r="N1709" s="535">
        <v>0</v>
      </c>
      <c r="O1709" s="536"/>
      <c r="P1709" s="535">
        <v>0</v>
      </c>
      <c r="Q1709" s="536"/>
      <c r="R1709" s="535">
        <v>0</v>
      </c>
    </row>
    <row r="1710" spans="1:18" ht="12.75">
      <c r="A1710" s="145">
        <v>102868</v>
      </c>
      <c r="B1710" s="102" t="s">
        <v>23382</v>
      </c>
      <c r="C1710" s="145" t="s">
        <v>745</v>
      </c>
      <c r="D1710" s="535">
        <v>0</v>
      </c>
      <c r="E1710" s="536"/>
      <c r="F1710" s="535">
        <v>0</v>
      </c>
      <c r="G1710" s="536"/>
      <c r="H1710" s="535">
        <v>0</v>
      </c>
      <c r="I1710" s="536"/>
      <c r="J1710" s="535">
        <v>0</v>
      </c>
      <c r="K1710" s="536"/>
      <c r="L1710" s="535">
        <v>0</v>
      </c>
      <c r="M1710" s="536"/>
      <c r="N1710" s="535">
        <v>0</v>
      </c>
      <c r="O1710" s="536"/>
      <c r="P1710" s="535">
        <v>0</v>
      </c>
      <c r="Q1710" s="536"/>
      <c r="R1710" s="535">
        <v>0</v>
      </c>
    </row>
    <row r="1711" spans="1:18" ht="12.75">
      <c r="A1711" s="145">
        <v>106326</v>
      </c>
      <c r="B1711" s="102" t="s">
        <v>23383</v>
      </c>
      <c r="C1711" s="145" t="s">
        <v>23125</v>
      </c>
      <c r="D1711" s="535">
        <v>0</v>
      </c>
      <c r="E1711" s="536"/>
      <c r="F1711" s="535">
        <v>0</v>
      </c>
      <c r="G1711" s="536"/>
      <c r="H1711" s="535">
        <v>0</v>
      </c>
      <c r="I1711" s="536"/>
      <c r="J1711" s="535">
        <v>0</v>
      </c>
      <c r="K1711" s="536"/>
      <c r="L1711" s="535">
        <v>0</v>
      </c>
      <c r="M1711" s="536"/>
      <c r="N1711" s="535">
        <v>0</v>
      </c>
      <c r="O1711" s="536"/>
      <c r="P1711" s="535">
        <v>0</v>
      </c>
      <c r="Q1711" s="536"/>
      <c r="R1711" s="535">
        <v>0</v>
      </c>
    </row>
    <row r="1712" spans="1:18" ht="12.75">
      <c r="A1712" s="145">
        <v>106325</v>
      </c>
      <c r="B1712" s="102" t="s">
        <v>23384</v>
      </c>
      <c r="C1712" s="145" t="s">
        <v>745</v>
      </c>
      <c r="D1712" s="535">
        <v>0</v>
      </c>
      <c r="E1712" s="536"/>
      <c r="F1712" s="535">
        <v>0</v>
      </c>
      <c r="G1712" s="536"/>
      <c r="H1712" s="535">
        <v>0</v>
      </c>
      <c r="I1712" s="536"/>
      <c r="J1712" s="535">
        <v>0</v>
      </c>
      <c r="K1712" s="536"/>
      <c r="L1712" s="535">
        <v>0</v>
      </c>
      <c r="M1712" s="536"/>
      <c r="N1712" s="535">
        <v>0</v>
      </c>
      <c r="O1712" s="536"/>
      <c r="P1712" s="535">
        <v>0</v>
      </c>
      <c r="Q1712" s="536"/>
      <c r="R1712" s="535">
        <v>0</v>
      </c>
    </row>
    <row r="1713" spans="1:18" ht="12.75">
      <c r="A1713" s="145">
        <v>92113</v>
      </c>
      <c r="B1713" s="102" t="s">
        <v>23385</v>
      </c>
      <c r="C1713" s="145" t="s">
        <v>23125</v>
      </c>
      <c r="D1713" s="535">
        <v>1.18</v>
      </c>
      <c r="E1713" s="536">
        <v>1</v>
      </c>
      <c r="F1713" s="535">
        <v>1.1000000000000001</v>
      </c>
      <c r="G1713" s="536">
        <v>0</v>
      </c>
      <c r="H1713" s="535">
        <v>1.18</v>
      </c>
      <c r="I1713" s="536">
        <v>1</v>
      </c>
      <c r="J1713" s="535">
        <v>1.33</v>
      </c>
      <c r="K1713" s="536">
        <v>0</v>
      </c>
      <c r="L1713" s="535">
        <v>1.26</v>
      </c>
      <c r="M1713" s="536">
        <v>0</v>
      </c>
      <c r="N1713" s="535">
        <v>1.21</v>
      </c>
      <c r="O1713" s="536">
        <v>0</v>
      </c>
      <c r="P1713" s="535">
        <v>1.19</v>
      </c>
      <c r="Q1713" s="536">
        <v>0</v>
      </c>
      <c r="R1713" s="535">
        <v>1.1299999999999999</v>
      </c>
    </row>
    <row r="1714" spans="1:18" ht="12.75">
      <c r="A1714" s="145">
        <v>92112</v>
      </c>
      <c r="B1714" s="102" t="s">
        <v>23386</v>
      </c>
      <c r="C1714" s="145" t="s">
        <v>745</v>
      </c>
      <c r="D1714" s="535">
        <v>3.76</v>
      </c>
      <c r="E1714" s="536">
        <v>0.63300000000000001</v>
      </c>
      <c r="F1714" s="535">
        <v>3.49</v>
      </c>
      <c r="G1714" s="536">
        <v>0</v>
      </c>
      <c r="H1714" s="535">
        <v>3.6</v>
      </c>
      <c r="I1714" s="536">
        <v>0.66110000000000002</v>
      </c>
      <c r="J1714" s="535">
        <v>3.97</v>
      </c>
      <c r="K1714" s="536">
        <v>0</v>
      </c>
      <c r="L1714" s="535">
        <v>3.92</v>
      </c>
      <c r="M1714" s="536">
        <v>0</v>
      </c>
      <c r="N1714" s="535">
        <v>3.68</v>
      </c>
      <c r="O1714" s="536">
        <v>0</v>
      </c>
      <c r="P1714" s="535">
        <v>3.31</v>
      </c>
      <c r="Q1714" s="536">
        <v>0</v>
      </c>
      <c r="R1714" s="535">
        <v>3.53</v>
      </c>
    </row>
    <row r="1715" spans="1:18" ht="12.75">
      <c r="A1715" s="145">
        <v>90675</v>
      </c>
      <c r="B1715" s="102" t="s">
        <v>23387</v>
      </c>
      <c r="C1715" s="145" t="s">
        <v>23125</v>
      </c>
      <c r="D1715" s="535">
        <v>334.69</v>
      </c>
      <c r="E1715" s="536">
        <v>0.8921</v>
      </c>
      <c r="F1715" s="535">
        <v>321.73</v>
      </c>
      <c r="G1715" s="536">
        <v>0.92800000000000005</v>
      </c>
      <c r="H1715" s="535">
        <v>342.15</v>
      </c>
      <c r="I1715" s="536">
        <v>0.87260000000000004</v>
      </c>
      <c r="J1715" s="535">
        <v>335.93</v>
      </c>
      <c r="K1715" s="536">
        <v>0.88880000000000003</v>
      </c>
      <c r="L1715" s="535">
        <v>335.51</v>
      </c>
      <c r="M1715" s="536">
        <v>0</v>
      </c>
      <c r="N1715" s="535">
        <v>334.16</v>
      </c>
      <c r="O1715" s="536">
        <v>0.89349999999999996</v>
      </c>
      <c r="P1715" s="535">
        <v>325.74</v>
      </c>
      <c r="Q1715" s="536">
        <v>0.91659999999999997</v>
      </c>
      <c r="R1715" s="535">
        <v>346.28</v>
      </c>
    </row>
    <row r="1716" spans="1:18" ht="12.75">
      <c r="A1716" s="145">
        <v>90674</v>
      </c>
      <c r="B1716" s="102" t="s">
        <v>23388</v>
      </c>
      <c r="C1716" s="145" t="s">
        <v>745</v>
      </c>
      <c r="D1716" s="535">
        <v>779.01</v>
      </c>
      <c r="E1716" s="536">
        <v>0.76139999999999997</v>
      </c>
      <c r="F1716" s="535">
        <v>737.26</v>
      </c>
      <c r="G1716" s="536">
        <v>0.80459999999999998</v>
      </c>
      <c r="H1716" s="535">
        <v>766.68</v>
      </c>
      <c r="I1716" s="536">
        <v>0.77370000000000005</v>
      </c>
      <c r="J1716" s="535">
        <v>759.06</v>
      </c>
      <c r="K1716" s="536">
        <v>0.78149999999999997</v>
      </c>
      <c r="L1716" s="535">
        <v>745.68</v>
      </c>
      <c r="M1716" s="536">
        <v>0</v>
      </c>
      <c r="N1716" s="535">
        <v>752.09</v>
      </c>
      <c r="O1716" s="536">
        <v>0.78869999999999996</v>
      </c>
      <c r="P1716" s="535">
        <v>739.88</v>
      </c>
      <c r="Q1716" s="536">
        <v>0.80169999999999997</v>
      </c>
      <c r="R1716" s="535">
        <v>765.13</v>
      </c>
    </row>
    <row r="1717" spans="1:18" ht="12.75">
      <c r="A1717" s="145">
        <v>93225</v>
      </c>
      <c r="B1717" s="102" t="s">
        <v>23389</v>
      </c>
      <c r="C1717" s="145" t="s">
        <v>23125</v>
      </c>
      <c r="D1717" s="535">
        <v>493.93</v>
      </c>
      <c r="E1717" s="536">
        <v>0.92689999999999995</v>
      </c>
      <c r="F1717" s="535">
        <v>480.97</v>
      </c>
      <c r="G1717" s="536">
        <v>0.95179999999999998</v>
      </c>
      <c r="H1717" s="535">
        <v>501.39</v>
      </c>
      <c r="I1717" s="536">
        <v>0.91310000000000002</v>
      </c>
      <c r="J1717" s="535">
        <v>495.17</v>
      </c>
      <c r="K1717" s="536">
        <v>0.92459999999999998</v>
      </c>
      <c r="L1717" s="535">
        <v>492.71</v>
      </c>
      <c r="M1717" s="536">
        <v>0</v>
      </c>
      <c r="N1717" s="535">
        <v>493.4</v>
      </c>
      <c r="O1717" s="536">
        <v>0.92789999999999995</v>
      </c>
      <c r="P1717" s="535">
        <v>484.98</v>
      </c>
      <c r="Q1717" s="536">
        <v>0.94399999999999995</v>
      </c>
      <c r="R1717" s="535">
        <v>508.61</v>
      </c>
    </row>
    <row r="1718" spans="1:18" ht="12.75">
      <c r="A1718" s="145">
        <v>93224</v>
      </c>
      <c r="B1718" s="102" t="s">
        <v>23390</v>
      </c>
      <c r="C1718" s="145" t="s">
        <v>745</v>
      </c>
      <c r="D1718" s="535">
        <v>1141.21</v>
      </c>
      <c r="E1718" s="536">
        <v>0.79700000000000004</v>
      </c>
      <c r="F1718" s="535">
        <v>1090.6500000000001</v>
      </c>
      <c r="G1718" s="536">
        <v>0.83389999999999997</v>
      </c>
      <c r="H1718" s="535">
        <v>1122.82</v>
      </c>
      <c r="I1718" s="536">
        <v>0.81</v>
      </c>
      <c r="J1718" s="535">
        <v>1114.77</v>
      </c>
      <c r="K1718" s="536">
        <v>0.81589999999999996</v>
      </c>
      <c r="L1718" s="535">
        <v>1094.52</v>
      </c>
      <c r="M1718" s="536">
        <v>0</v>
      </c>
      <c r="N1718" s="535">
        <v>1106.21</v>
      </c>
      <c r="O1718" s="536">
        <v>0.82220000000000004</v>
      </c>
      <c r="P1718" s="535">
        <v>1092.83</v>
      </c>
      <c r="Q1718" s="536">
        <v>0.83230000000000004</v>
      </c>
      <c r="R1718" s="535">
        <v>1123.9100000000001</v>
      </c>
    </row>
    <row r="1719" spans="1:18" ht="12.75">
      <c r="A1719" s="145">
        <v>104696</v>
      </c>
      <c r="B1719" s="102" t="s">
        <v>23391</v>
      </c>
      <c r="C1719" s="145" t="s">
        <v>23125</v>
      </c>
      <c r="D1719" s="535">
        <v>37.26</v>
      </c>
      <c r="E1719" s="536">
        <v>3.0599999999999999E-2</v>
      </c>
      <c r="F1719" s="535">
        <v>24.3</v>
      </c>
      <c r="G1719" s="536">
        <v>4.6899999999999997E-2</v>
      </c>
      <c r="H1719" s="535">
        <v>44.72</v>
      </c>
      <c r="I1719" s="536">
        <v>2.5499999999999998E-2</v>
      </c>
      <c r="J1719" s="535">
        <v>38.5</v>
      </c>
      <c r="K1719" s="536">
        <v>2.9600000000000001E-2</v>
      </c>
      <c r="L1719" s="535">
        <v>41.89</v>
      </c>
      <c r="M1719" s="536">
        <v>0</v>
      </c>
      <c r="N1719" s="535">
        <v>36.729999999999997</v>
      </c>
      <c r="O1719" s="536">
        <v>3.1E-2</v>
      </c>
      <c r="P1719" s="535">
        <v>28.31</v>
      </c>
      <c r="Q1719" s="536">
        <v>4.0300000000000002E-2</v>
      </c>
      <c r="R1719" s="535">
        <v>43.1</v>
      </c>
    </row>
    <row r="1720" spans="1:18" ht="12.75">
      <c r="A1720" s="145">
        <v>104695</v>
      </c>
      <c r="B1720" s="102" t="s">
        <v>23392</v>
      </c>
      <c r="C1720" s="145" t="s">
        <v>745</v>
      </c>
      <c r="D1720" s="535">
        <v>40.79</v>
      </c>
      <c r="E1720" s="536">
        <v>5.6599999999999998E-2</v>
      </c>
      <c r="F1720" s="535">
        <v>27.64</v>
      </c>
      <c r="G1720" s="536">
        <v>8.3599999999999994E-2</v>
      </c>
      <c r="H1720" s="535">
        <v>47.97</v>
      </c>
      <c r="I1720" s="536">
        <v>4.82E-2</v>
      </c>
      <c r="J1720" s="535">
        <v>41.86</v>
      </c>
      <c r="K1720" s="536">
        <v>5.5199999999999999E-2</v>
      </c>
      <c r="L1720" s="535">
        <v>45.4</v>
      </c>
      <c r="M1720" s="536">
        <v>0</v>
      </c>
      <c r="N1720" s="535">
        <v>40</v>
      </c>
      <c r="O1720" s="536">
        <v>5.7799999999999997E-2</v>
      </c>
      <c r="P1720" s="535">
        <v>31.01</v>
      </c>
      <c r="Q1720" s="536">
        <v>7.4499999999999997E-2</v>
      </c>
      <c r="R1720" s="535">
        <v>46.42</v>
      </c>
    </row>
    <row r="1721" spans="1:18" ht="12.75">
      <c r="A1721" s="145">
        <v>90681</v>
      </c>
      <c r="B1721" s="102" t="s">
        <v>23393</v>
      </c>
      <c r="C1721" s="145" t="s">
        <v>23125</v>
      </c>
      <c r="D1721" s="535">
        <v>174.21</v>
      </c>
      <c r="E1721" s="536">
        <v>0.79269999999999996</v>
      </c>
      <c r="F1721" s="535">
        <v>161.25</v>
      </c>
      <c r="G1721" s="536">
        <v>0.85640000000000005</v>
      </c>
      <c r="H1721" s="535">
        <v>181.67</v>
      </c>
      <c r="I1721" s="536">
        <v>0.7601</v>
      </c>
      <c r="J1721" s="535">
        <v>175.45</v>
      </c>
      <c r="K1721" s="536">
        <v>0.78710000000000002</v>
      </c>
      <c r="L1721" s="535">
        <v>176.93</v>
      </c>
      <c r="M1721" s="536">
        <v>0</v>
      </c>
      <c r="N1721" s="535">
        <v>173.68</v>
      </c>
      <c r="O1721" s="536">
        <v>0.79510000000000003</v>
      </c>
      <c r="P1721" s="535">
        <v>165.26</v>
      </c>
      <c r="Q1721" s="536">
        <v>0.83560000000000001</v>
      </c>
      <c r="R1721" s="535">
        <v>181.98</v>
      </c>
    </row>
    <row r="1722" spans="1:18" ht="12.75">
      <c r="A1722" s="145">
        <v>90680</v>
      </c>
      <c r="B1722" s="102" t="s">
        <v>23394</v>
      </c>
      <c r="C1722" s="145" t="s">
        <v>745</v>
      </c>
      <c r="D1722" s="535">
        <v>424.86</v>
      </c>
      <c r="E1722" s="536">
        <v>0.64470000000000005</v>
      </c>
      <c r="F1722" s="535">
        <v>389.82</v>
      </c>
      <c r="G1722" s="536">
        <v>0.70269999999999999</v>
      </c>
      <c r="H1722" s="535">
        <v>417.14</v>
      </c>
      <c r="I1722" s="536">
        <v>0.65669999999999995</v>
      </c>
      <c r="J1722" s="535">
        <v>409.85</v>
      </c>
      <c r="K1722" s="536">
        <v>0.66830000000000001</v>
      </c>
      <c r="L1722" s="535">
        <v>402.38</v>
      </c>
      <c r="M1722" s="536">
        <v>0</v>
      </c>
      <c r="N1722" s="535">
        <v>404.09</v>
      </c>
      <c r="O1722" s="536">
        <v>0.67789999999999995</v>
      </c>
      <c r="P1722" s="535">
        <v>392.76</v>
      </c>
      <c r="Q1722" s="536">
        <v>0.69740000000000002</v>
      </c>
      <c r="R1722" s="535">
        <v>410.49</v>
      </c>
    </row>
    <row r="1723" spans="1:18" ht="12.75">
      <c r="A1723" s="145">
        <v>102875</v>
      </c>
      <c r="B1723" s="102" t="s">
        <v>23395</v>
      </c>
      <c r="C1723" s="145" t="s">
        <v>23125</v>
      </c>
      <c r="D1723" s="535">
        <v>472.19</v>
      </c>
      <c r="E1723" s="536">
        <v>0.92349999999999999</v>
      </c>
      <c r="F1723" s="535">
        <v>459.23</v>
      </c>
      <c r="G1723" s="536">
        <v>0.9496</v>
      </c>
      <c r="H1723" s="535">
        <v>479.65</v>
      </c>
      <c r="I1723" s="536">
        <v>0.90910000000000002</v>
      </c>
      <c r="J1723" s="535">
        <v>473.43</v>
      </c>
      <c r="K1723" s="536">
        <v>0.92110000000000003</v>
      </c>
      <c r="L1723" s="535">
        <v>471.26</v>
      </c>
      <c r="M1723" s="536">
        <v>0</v>
      </c>
      <c r="N1723" s="535">
        <v>471.66</v>
      </c>
      <c r="O1723" s="536">
        <v>0.92449999999999999</v>
      </c>
      <c r="P1723" s="535">
        <v>463.24</v>
      </c>
      <c r="Q1723" s="536">
        <v>0.94130000000000003</v>
      </c>
      <c r="R1723" s="535">
        <v>486.46</v>
      </c>
    </row>
    <row r="1724" spans="1:18" ht="12.75">
      <c r="A1724" s="145">
        <v>102874</v>
      </c>
      <c r="B1724" s="102" t="s">
        <v>23396</v>
      </c>
      <c r="C1724" s="145" t="s">
        <v>745</v>
      </c>
      <c r="D1724" s="535">
        <v>1051.55</v>
      </c>
      <c r="E1724" s="536">
        <v>0.82330000000000003</v>
      </c>
      <c r="F1724" s="535">
        <v>1009.8</v>
      </c>
      <c r="G1724" s="536">
        <v>0.85729999999999995</v>
      </c>
      <c r="H1724" s="535">
        <v>1039.22</v>
      </c>
      <c r="I1724" s="536">
        <v>0.83299999999999996</v>
      </c>
      <c r="J1724" s="535">
        <v>1031.5999999999999</v>
      </c>
      <c r="K1724" s="536">
        <v>0.83919999999999995</v>
      </c>
      <c r="L1724" s="535">
        <v>1014.74</v>
      </c>
      <c r="M1724" s="536">
        <v>0</v>
      </c>
      <c r="N1724" s="535">
        <v>1024.6300000000001</v>
      </c>
      <c r="O1724" s="536">
        <v>0.84489999999999998</v>
      </c>
      <c r="P1724" s="535">
        <v>1012.42</v>
      </c>
      <c r="Q1724" s="536">
        <v>0.85509999999999997</v>
      </c>
      <c r="R1724" s="535">
        <v>1042.96</v>
      </c>
    </row>
    <row r="1725" spans="1:18" ht="12.75">
      <c r="A1725" s="145">
        <v>102965</v>
      </c>
      <c r="B1725" s="102" t="s">
        <v>23397</v>
      </c>
      <c r="C1725" s="145" t="s">
        <v>23125</v>
      </c>
      <c r="D1725" s="535">
        <v>247.75</v>
      </c>
      <c r="E1725" s="536">
        <v>0.85419999999999996</v>
      </c>
      <c r="F1725" s="535">
        <v>234.79</v>
      </c>
      <c r="G1725" s="536">
        <v>0.90139999999999998</v>
      </c>
      <c r="H1725" s="535">
        <v>255.21</v>
      </c>
      <c r="I1725" s="536">
        <v>0.82920000000000005</v>
      </c>
      <c r="J1725" s="535">
        <v>248.99</v>
      </c>
      <c r="K1725" s="536">
        <v>0.85</v>
      </c>
      <c r="L1725" s="535">
        <v>249.69</v>
      </c>
      <c r="M1725" s="536">
        <v>0</v>
      </c>
      <c r="N1725" s="535">
        <v>247.22</v>
      </c>
      <c r="O1725" s="536">
        <v>0.85599999999999998</v>
      </c>
      <c r="P1725" s="535">
        <v>238.8</v>
      </c>
      <c r="Q1725" s="536">
        <v>0.88619999999999999</v>
      </c>
      <c r="R1725" s="535">
        <v>257.66000000000003</v>
      </c>
    </row>
    <row r="1726" spans="1:18" ht="12.75">
      <c r="A1726" s="145">
        <v>102964</v>
      </c>
      <c r="B1726" s="102" t="s">
        <v>23398</v>
      </c>
      <c r="C1726" s="145" t="s">
        <v>745</v>
      </c>
      <c r="D1726" s="535">
        <v>510.18</v>
      </c>
      <c r="E1726" s="536">
        <v>0.72119999999999995</v>
      </c>
      <c r="F1726" s="535">
        <v>476.81</v>
      </c>
      <c r="G1726" s="536">
        <v>0.77159999999999995</v>
      </c>
      <c r="H1726" s="535">
        <v>503.61</v>
      </c>
      <c r="I1726" s="536">
        <v>0.73060000000000003</v>
      </c>
      <c r="J1726" s="535">
        <v>496.4</v>
      </c>
      <c r="K1726" s="536">
        <v>0.74119999999999997</v>
      </c>
      <c r="L1726" s="535">
        <v>488.58</v>
      </c>
      <c r="M1726" s="536">
        <v>0</v>
      </c>
      <c r="N1726" s="535">
        <v>490.94</v>
      </c>
      <c r="O1726" s="536">
        <v>0.74939999999999996</v>
      </c>
      <c r="P1726" s="535">
        <v>479.83</v>
      </c>
      <c r="Q1726" s="536">
        <v>0.76680000000000004</v>
      </c>
      <c r="R1726" s="535">
        <v>501.01</v>
      </c>
    </row>
    <row r="1727" spans="1:18" ht="12.75">
      <c r="A1727" s="145">
        <v>90626</v>
      </c>
      <c r="B1727" s="102" t="s">
        <v>23399</v>
      </c>
      <c r="C1727" s="145" t="s">
        <v>23125</v>
      </c>
      <c r="D1727" s="535">
        <v>3.16</v>
      </c>
      <c r="E1727" s="536">
        <v>0</v>
      </c>
      <c r="F1727" s="535">
        <v>3.39</v>
      </c>
      <c r="G1727" s="536">
        <v>1</v>
      </c>
      <c r="H1727" s="535">
        <v>3.41</v>
      </c>
      <c r="I1727" s="536">
        <v>0</v>
      </c>
      <c r="J1727" s="535">
        <v>2.77</v>
      </c>
      <c r="K1727" s="536">
        <v>0</v>
      </c>
      <c r="L1727" s="535">
        <v>3.45</v>
      </c>
      <c r="M1727" s="536">
        <v>0</v>
      </c>
      <c r="N1727" s="535">
        <v>3.97</v>
      </c>
      <c r="O1727" s="536">
        <v>0</v>
      </c>
      <c r="P1727" s="535">
        <v>3.39</v>
      </c>
      <c r="Q1727" s="536">
        <v>1</v>
      </c>
      <c r="R1727" s="535">
        <v>3.14</v>
      </c>
    </row>
    <row r="1728" spans="1:18" ht="12.75">
      <c r="A1728" s="145">
        <v>90625</v>
      </c>
      <c r="B1728" s="102" t="s">
        <v>23400</v>
      </c>
      <c r="C1728" s="145" t="s">
        <v>745</v>
      </c>
      <c r="D1728" s="535">
        <v>9.84</v>
      </c>
      <c r="E1728" s="536">
        <v>0</v>
      </c>
      <c r="F1728" s="535">
        <v>10.029999999999999</v>
      </c>
      <c r="G1728" s="536">
        <v>0.68200000000000005</v>
      </c>
      <c r="H1728" s="535">
        <v>9.94</v>
      </c>
      <c r="I1728" s="536">
        <v>0</v>
      </c>
      <c r="J1728" s="535">
        <v>8.8000000000000007</v>
      </c>
      <c r="K1728" s="536">
        <v>0</v>
      </c>
      <c r="L1728" s="535">
        <v>10.43</v>
      </c>
      <c r="M1728" s="536">
        <v>0</v>
      </c>
      <c r="N1728" s="535">
        <v>11.1</v>
      </c>
      <c r="O1728" s="536">
        <v>0</v>
      </c>
      <c r="P1728" s="535">
        <v>9.09</v>
      </c>
      <c r="Q1728" s="536">
        <v>0.75249999999999995</v>
      </c>
      <c r="R1728" s="535">
        <v>9.4600000000000009</v>
      </c>
    </row>
    <row r="1729" spans="1:18" ht="12.75">
      <c r="A1729" s="145">
        <v>102881</v>
      </c>
      <c r="B1729" s="102" t="s">
        <v>23401</v>
      </c>
      <c r="C1729" s="145" t="s">
        <v>23125</v>
      </c>
      <c r="D1729" s="535">
        <v>642.13</v>
      </c>
      <c r="E1729" s="536">
        <v>0.94369999999999998</v>
      </c>
      <c r="F1729" s="535">
        <v>629.16999999999996</v>
      </c>
      <c r="G1729" s="536">
        <v>0.96319999999999995</v>
      </c>
      <c r="H1729" s="535">
        <v>649.59</v>
      </c>
      <c r="I1729" s="536">
        <v>0.93289999999999995</v>
      </c>
      <c r="J1729" s="535">
        <v>643.37</v>
      </c>
      <c r="K1729" s="536">
        <v>0.94189999999999996</v>
      </c>
      <c r="L1729" s="535">
        <v>639.02</v>
      </c>
      <c r="M1729" s="536">
        <v>0</v>
      </c>
      <c r="N1729" s="535">
        <v>641.6</v>
      </c>
      <c r="O1729" s="536">
        <v>0.94450000000000001</v>
      </c>
      <c r="P1729" s="535">
        <v>633.17999999999995</v>
      </c>
      <c r="Q1729" s="536">
        <v>0.95709999999999995</v>
      </c>
      <c r="R1729" s="535">
        <v>659.67</v>
      </c>
    </row>
    <row r="1730" spans="1:18" ht="12.75">
      <c r="A1730" s="145">
        <v>102880</v>
      </c>
      <c r="B1730" s="102" t="s">
        <v>23402</v>
      </c>
      <c r="C1730" s="145" t="s">
        <v>745</v>
      </c>
      <c r="D1730" s="535">
        <v>1463.89</v>
      </c>
      <c r="E1730" s="536">
        <v>0.82179999999999997</v>
      </c>
      <c r="F1730" s="535">
        <v>1407.73</v>
      </c>
      <c r="G1730" s="536">
        <v>0.85460000000000003</v>
      </c>
      <c r="H1730" s="535">
        <v>1441.65</v>
      </c>
      <c r="I1730" s="536">
        <v>0.83450000000000002</v>
      </c>
      <c r="J1730" s="535">
        <v>1433.33</v>
      </c>
      <c r="K1730" s="536">
        <v>0.83940000000000003</v>
      </c>
      <c r="L1730" s="535">
        <v>1407.54</v>
      </c>
      <c r="M1730" s="536">
        <v>0</v>
      </c>
      <c r="N1730" s="535">
        <v>1423.76</v>
      </c>
      <c r="O1730" s="536">
        <v>0.84499999999999997</v>
      </c>
      <c r="P1730" s="535">
        <v>1409.64</v>
      </c>
      <c r="Q1730" s="536">
        <v>0.85350000000000004</v>
      </c>
      <c r="R1730" s="535">
        <v>1446.2</v>
      </c>
    </row>
    <row r="1731" spans="1:18" ht="12.75">
      <c r="A1731" s="145">
        <v>103225</v>
      </c>
      <c r="B1731" s="102" t="s">
        <v>23403</v>
      </c>
      <c r="C1731" s="145" t="s">
        <v>23125</v>
      </c>
      <c r="D1731" s="535">
        <v>221.45</v>
      </c>
      <c r="E1731" s="536">
        <v>0.83689999999999998</v>
      </c>
      <c r="F1731" s="535">
        <v>208.49</v>
      </c>
      <c r="G1731" s="536">
        <v>0.88890000000000002</v>
      </c>
      <c r="H1731" s="535">
        <v>228.91</v>
      </c>
      <c r="I1731" s="536">
        <v>0.80959999999999999</v>
      </c>
      <c r="J1731" s="535">
        <v>222.69</v>
      </c>
      <c r="K1731" s="536">
        <v>0.83220000000000005</v>
      </c>
      <c r="L1731" s="535">
        <v>223.71</v>
      </c>
      <c r="M1731" s="536">
        <v>0</v>
      </c>
      <c r="N1731" s="535">
        <v>220.92</v>
      </c>
      <c r="O1731" s="536">
        <v>0.83889999999999998</v>
      </c>
      <c r="P1731" s="535">
        <v>212.5</v>
      </c>
      <c r="Q1731" s="536">
        <v>0.87209999999999999</v>
      </c>
      <c r="R1731" s="535">
        <v>230.84</v>
      </c>
    </row>
    <row r="1732" spans="1:18" ht="12.75">
      <c r="A1732" s="145">
        <v>103224</v>
      </c>
      <c r="B1732" s="102" t="s">
        <v>23404</v>
      </c>
      <c r="C1732" s="145" t="s">
        <v>745</v>
      </c>
      <c r="D1732" s="535">
        <v>447.93</v>
      </c>
      <c r="E1732" s="536">
        <v>0.82140000000000002</v>
      </c>
      <c r="F1732" s="535">
        <v>426.53</v>
      </c>
      <c r="G1732" s="536">
        <v>0.86260000000000003</v>
      </c>
      <c r="H1732" s="535">
        <v>449.59</v>
      </c>
      <c r="I1732" s="536">
        <v>0.81830000000000003</v>
      </c>
      <c r="J1732" s="535">
        <v>442.95</v>
      </c>
      <c r="K1732" s="536">
        <v>0.8306</v>
      </c>
      <c r="L1732" s="535">
        <v>438.95</v>
      </c>
      <c r="M1732" s="536">
        <v>0</v>
      </c>
      <c r="N1732" s="535">
        <v>439.66</v>
      </c>
      <c r="O1732" s="536">
        <v>0.83679999999999999</v>
      </c>
      <c r="P1732" s="535">
        <v>430.13</v>
      </c>
      <c r="Q1732" s="536">
        <v>0.85540000000000005</v>
      </c>
      <c r="R1732" s="535">
        <v>451.71</v>
      </c>
    </row>
    <row r="1733" spans="1:18" ht="12.75">
      <c r="A1733" s="145">
        <v>103237</v>
      </c>
      <c r="B1733" s="102" t="s">
        <v>23405</v>
      </c>
      <c r="C1733" s="145" t="s">
        <v>23125</v>
      </c>
      <c r="D1733" s="535">
        <v>617.55999999999995</v>
      </c>
      <c r="E1733" s="536">
        <v>0.9415</v>
      </c>
      <c r="F1733" s="535">
        <v>604.6</v>
      </c>
      <c r="G1733" s="536">
        <v>0.9617</v>
      </c>
      <c r="H1733" s="535">
        <v>625.02</v>
      </c>
      <c r="I1733" s="536">
        <v>0.93030000000000002</v>
      </c>
      <c r="J1733" s="535">
        <v>618.79999999999995</v>
      </c>
      <c r="K1733" s="536">
        <v>0.93959999999999999</v>
      </c>
      <c r="L1733" s="535">
        <v>614.77</v>
      </c>
      <c r="M1733" s="536">
        <v>0</v>
      </c>
      <c r="N1733" s="535">
        <v>617.03</v>
      </c>
      <c r="O1733" s="536">
        <v>0.94230000000000003</v>
      </c>
      <c r="P1733" s="535">
        <v>608.61</v>
      </c>
      <c r="Q1733" s="536">
        <v>0.95540000000000003</v>
      </c>
      <c r="R1733" s="535">
        <v>634.64</v>
      </c>
    </row>
    <row r="1734" spans="1:18" ht="12.75">
      <c r="A1734" s="145">
        <v>103236</v>
      </c>
      <c r="B1734" s="102" t="s">
        <v>23406</v>
      </c>
      <c r="C1734" s="145" t="s">
        <v>745</v>
      </c>
      <c r="D1734" s="535">
        <v>1347.28</v>
      </c>
      <c r="E1734" s="536">
        <v>0.87780000000000002</v>
      </c>
      <c r="F1734" s="535">
        <v>1309.6099999999999</v>
      </c>
      <c r="G1734" s="536">
        <v>0.90310000000000001</v>
      </c>
      <c r="H1734" s="535">
        <v>1337.76</v>
      </c>
      <c r="I1734" s="536">
        <v>0.8841</v>
      </c>
      <c r="J1734" s="535">
        <v>1330.33</v>
      </c>
      <c r="K1734" s="536">
        <v>0.88900000000000001</v>
      </c>
      <c r="L1734" s="535">
        <v>1310.71</v>
      </c>
      <c r="M1734" s="536">
        <v>0</v>
      </c>
      <c r="N1734" s="535">
        <v>1324.1</v>
      </c>
      <c r="O1734" s="536">
        <v>0.89319999999999999</v>
      </c>
      <c r="P1734" s="535">
        <v>1312.42</v>
      </c>
      <c r="Q1734" s="536">
        <v>0.90110000000000001</v>
      </c>
      <c r="R1734" s="535">
        <v>1349.23</v>
      </c>
    </row>
    <row r="1735" spans="1:18" ht="12.75">
      <c r="A1735" s="145">
        <v>103231</v>
      </c>
      <c r="B1735" s="102" t="s">
        <v>23407</v>
      </c>
      <c r="C1735" s="145" t="s">
        <v>23125</v>
      </c>
      <c r="D1735" s="535">
        <v>461.3</v>
      </c>
      <c r="E1735" s="536">
        <v>0.92169999999999996</v>
      </c>
      <c r="F1735" s="535">
        <v>448.34</v>
      </c>
      <c r="G1735" s="536">
        <v>0.94830000000000003</v>
      </c>
      <c r="H1735" s="535">
        <v>468.76</v>
      </c>
      <c r="I1735" s="536">
        <v>0.90700000000000003</v>
      </c>
      <c r="J1735" s="535">
        <v>462.54</v>
      </c>
      <c r="K1735" s="536">
        <v>0.91920000000000002</v>
      </c>
      <c r="L1735" s="535">
        <v>460.5</v>
      </c>
      <c r="M1735" s="536">
        <v>0</v>
      </c>
      <c r="N1735" s="535">
        <v>460.77</v>
      </c>
      <c r="O1735" s="536">
        <v>0.92279999999999995</v>
      </c>
      <c r="P1735" s="535">
        <v>452.35</v>
      </c>
      <c r="Q1735" s="536">
        <v>0.93989999999999996</v>
      </c>
      <c r="R1735" s="535">
        <v>475.35</v>
      </c>
    </row>
    <row r="1736" spans="1:18" ht="12.75">
      <c r="A1736" s="145">
        <v>103230</v>
      </c>
      <c r="B1736" s="102" t="s">
        <v>23408</v>
      </c>
      <c r="C1736" s="145" t="s">
        <v>745</v>
      </c>
      <c r="D1736" s="535">
        <v>989.17</v>
      </c>
      <c r="E1736" s="536">
        <v>0.85329999999999995</v>
      </c>
      <c r="F1736" s="535">
        <v>955.26</v>
      </c>
      <c r="G1736" s="536">
        <v>0.88360000000000005</v>
      </c>
      <c r="H1736" s="535">
        <v>982.23</v>
      </c>
      <c r="I1736" s="536">
        <v>0.85940000000000005</v>
      </c>
      <c r="J1736" s="535">
        <v>974.99</v>
      </c>
      <c r="K1736" s="536">
        <v>0.86570000000000003</v>
      </c>
      <c r="L1736" s="535">
        <v>960.91</v>
      </c>
      <c r="M1736" s="536">
        <v>0</v>
      </c>
      <c r="N1736" s="535">
        <v>969.44</v>
      </c>
      <c r="O1736" s="536">
        <v>0.87070000000000003</v>
      </c>
      <c r="P1736" s="535">
        <v>958.25</v>
      </c>
      <c r="Q1736" s="536">
        <v>0.88090000000000002</v>
      </c>
      <c r="R1736" s="535">
        <v>988.65</v>
      </c>
    </row>
    <row r="1737" spans="1:18" ht="12.75">
      <c r="A1737" s="145">
        <v>102975</v>
      </c>
      <c r="B1737" s="102" t="s">
        <v>23409</v>
      </c>
      <c r="C1737" s="145" t="s">
        <v>23125</v>
      </c>
      <c r="D1737" s="535">
        <v>149.74</v>
      </c>
      <c r="E1737" s="536">
        <v>0.75880000000000003</v>
      </c>
      <c r="F1737" s="535">
        <v>136.78</v>
      </c>
      <c r="G1737" s="536">
        <v>0.83069999999999999</v>
      </c>
      <c r="H1737" s="535">
        <v>157.19999999999999</v>
      </c>
      <c r="I1737" s="536">
        <v>0.7228</v>
      </c>
      <c r="J1737" s="535">
        <v>150.97999999999999</v>
      </c>
      <c r="K1737" s="536">
        <v>0.75260000000000005</v>
      </c>
      <c r="L1737" s="535">
        <v>152.91999999999999</v>
      </c>
      <c r="M1737" s="536">
        <v>0</v>
      </c>
      <c r="N1737" s="535">
        <v>149.21</v>
      </c>
      <c r="O1737" s="536">
        <v>0.76149999999999995</v>
      </c>
      <c r="P1737" s="535">
        <v>140.79</v>
      </c>
      <c r="Q1737" s="536">
        <v>0.80700000000000005</v>
      </c>
      <c r="R1737" s="535">
        <v>157.75</v>
      </c>
    </row>
    <row r="1738" spans="1:18" ht="12.75">
      <c r="A1738" s="145">
        <v>102976</v>
      </c>
      <c r="B1738" s="102" t="s">
        <v>23410</v>
      </c>
      <c r="C1738" s="145" t="s">
        <v>745</v>
      </c>
      <c r="D1738" s="535">
        <v>294.64999999999998</v>
      </c>
      <c r="E1738" s="536">
        <v>0.66869999999999996</v>
      </c>
      <c r="F1738" s="535">
        <v>269.87</v>
      </c>
      <c r="G1738" s="536">
        <v>0.73009999999999997</v>
      </c>
      <c r="H1738" s="535">
        <v>293.98</v>
      </c>
      <c r="I1738" s="536">
        <v>0.67020000000000002</v>
      </c>
      <c r="J1738" s="535">
        <v>287.19</v>
      </c>
      <c r="K1738" s="536">
        <v>0.68610000000000004</v>
      </c>
      <c r="L1738" s="535">
        <v>284.29000000000002</v>
      </c>
      <c r="M1738" s="536">
        <v>0</v>
      </c>
      <c r="N1738" s="535">
        <v>283.27999999999997</v>
      </c>
      <c r="O1738" s="536">
        <v>0.6956</v>
      </c>
      <c r="P1738" s="535">
        <v>273.3</v>
      </c>
      <c r="Q1738" s="536">
        <v>0.72099999999999997</v>
      </c>
      <c r="R1738" s="535">
        <v>291.47000000000003</v>
      </c>
    </row>
    <row r="1739" spans="1:18" ht="12.75">
      <c r="A1739" s="145">
        <v>90632</v>
      </c>
      <c r="B1739" s="102" t="s">
        <v>23411</v>
      </c>
      <c r="C1739" s="145" t="s">
        <v>23125</v>
      </c>
      <c r="D1739" s="535">
        <v>102.3</v>
      </c>
      <c r="E1739" s="536">
        <v>0.64690000000000003</v>
      </c>
      <c r="F1739" s="535">
        <v>89.34</v>
      </c>
      <c r="G1739" s="536">
        <v>0.74080000000000001</v>
      </c>
      <c r="H1739" s="535">
        <v>109.76</v>
      </c>
      <c r="I1739" s="536">
        <v>0.60299999999999998</v>
      </c>
      <c r="J1739" s="535">
        <v>103.54</v>
      </c>
      <c r="K1739" s="536">
        <v>0.63919999999999999</v>
      </c>
      <c r="L1739" s="535">
        <v>106.09</v>
      </c>
      <c r="M1739" s="536">
        <v>0</v>
      </c>
      <c r="N1739" s="535">
        <v>101.77</v>
      </c>
      <c r="O1739" s="536">
        <v>0.65029999999999999</v>
      </c>
      <c r="P1739" s="535">
        <v>93.35</v>
      </c>
      <c r="Q1739" s="536">
        <v>0.70889999999999997</v>
      </c>
      <c r="R1739" s="535">
        <v>109.39</v>
      </c>
    </row>
    <row r="1740" spans="1:18" ht="12.75">
      <c r="A1740" s="145">
        <v>90631</v>
      </c>
      <c r="B1740" s="102" t="s">
        <v>23412</v>
      </c>
      <c r="C1740" s="145" t="s">
        <v>745</v>
      </c>
      <c r="D1740" s="535">
        <v>169.25</v>
      </c>
      <c r="E1740" s="536">
        <v>0.77680000000000005</v>
      </c>
      <c r="F1740" s="535">
        <v>156.15</v>
      </c>
      <c r="G1740" s="536">
        <v>0.84199999999999997</v>
      </c>
      <c r="H1740" s="535">
        <v>176.52</v>
      </c>
      <c r="I1740" s="536">
        <v>0.74480000000000002</v>
      </c>
      <c r="J1740" s="535">
        <v>170.37</v>
      </c>
      <c r="K1740" s="536">
        <v>0.77170000000000005</v>
      </c>
      <c r="L1740" s="535">
        <v>172.2</v>
      </c>
      <c r="M1740" s="536">
        <v>0</v>
      </c>
      <c r="N1740" s="535">
        <v>168.54</v>
      </c>
      <c r="O1740" s="536">
        <v>0.78010000000000002</v>
      </c>
      <c r="P1740" s="535">
        <v>159.72</v>
      </c>
      <c r="Q1740" s="536">
        <v>0.82320000000000004</v>
      </c>
      <c r="R1740" s="535">
        <v>177.44</v>
      </c>
    </row>
    <row r="1741" spans="1:18" ht="12.75">
      <c r="A1741" s="145">
        <v>95709</v>
      </c>
      <c r="B1741" s="102" t="s">
        <v>23413</v>
      </c>
      <c r="C1741" s="145" t="s">
        <v>23125</v>
      </c>
      <c r="D1741" s="535">
        <v>102.94</v>
      </c>
      <c r="E1741" s="536">
        <v>0.64910000000000001</v>
      </c>
      <c r="F1741" s="535">
        <v>89.98</v>
      </c>
      <c r="G1741" s="536">
        <v>0.74260000000000004</v>
      </c>
      <c r="H1741" s="535">
        <v>110.4</v>
      </c>
      <c r="I1741" s="536">
        <v>0.60529999999999995</v>
      </c>
      <c r="J1741" s="535">
        <v>104.18</v>
      </c>
      <c r="K1741" s="536">
        <v>0.64139999999999997</v>
      </c>
      <c r="L1741" s="535">
        <v>106.73</v>
      </c>
      <c r="M1741" s="536">
        <v>0</v>
      </c>
      <c r="N1741" s="535">
        <v>102.41</v>
      </c>
      <c r="O1741" s="536">
        <v>0.65249999999999997</v>
      </c>
      <c r="P1741" s="535">
        <v>93.99</v>
      </c>
      <c r="Q1741" s="536">
        <v>0.71089999999999998</v>
      </c>
      <c r="R1741" s="535">
        <v>110.05</v>
      </c>
    </row>
    <row r="1742" spans="1:18" ht="12.75">
      <c r="A1742" s="145">
        <v>95708</v>
      </c>
      <c r="B1742" s="102" t="s">
        <v>23414</v>
      </c>
      <c r="C1742" s="145" t="s">
        <v>745</v>
      </c>
      <c r="D1742" s="535">
        <v>173.43</v>
      </c>
      <c r="E1742" s="536">
        <v>0.76549999999999996</v>
      </c>
      <c r="F1742" s="535">
        <v>160.1</v>
      </c>
      <c r="G1742" s="536">
        <v>0.82920000000000005</v>
      </c>
      <c r="H1742" s="535">
        <v>180.35</v>
      </c>
      <c r="I1742" s="536">
        <v>0.73609999999999998</v>
      </c>
      <c r="J1742" s="535">
        <v>174.34</v>
      </c>
      <c r="K1742" s="536">
        <v>0.76149999999999995</v>
      </c>
      <c r="L1742" s="535">
        <v>176.37</v>
      </c>
      <c r="M1742" s="536">
        <v>0</v>
      </c>
      <c r="N1742" s="535">
        <v>172.4</v>
      </c>
      <c r="O1742" s="536">
        <v>0.77010000000000001</v>
      </c>
      <c r="P1742" s="535">
        <v>162.88</v>
      </c>
      <c r="Q1742" s="536">
        <v>0.81510000000000005</v>
      </c>
      <c r="R1742" s="535">
        <v>181.37</v>
      </c>
    </row>
    <row r="1743" spans="1:18" ht="12.75">
      <c r="A1743" s="145">
        <v>91278</v>
      </c>
      <c r="B1743" s="102" t="s">
        <v>23415</v>
      </c>
      <c r="C1743" s="145" t="s">
        <v>23125</v>
      </c>
      <c r="D1743" s="535">
        <v>0.78</v>
      </c>
      <c r="E1743" s="536">
        <v>1</v>
      </c>
      <c r="F1743" s="535">
        <v>0.78</v>
      </c>
      <c r="G1743" s="536">
        <v>1</v>
      </c>
      <c r="H1743" s="535">
        <v>0.78</v>
      </c>
      <c r="I1743" s="536">
        <v>1</v>
      </c>
      <c r="J1743" s="535">
        <v>0.78</v>
      </c>
      <c r="K1743" s="536">
        <v>1</v>
      </c>
      <c r="L1743" s="535">
        <v>0.63</v>
      </c>
      <c r="M1743" s="536">
        <v>0</v>
      </c>
      <c r="N1743" s="535">
        <v>0.78</v>
      </c>
      <c r="O1743" s="536">
        <v>1</v>
      </c>
      <c r="P1743" s="535">
        <v>0.78</v>
      </c>
      <c r="Q1743" s="536">
        <v>1</v>
      </c>
      <c r="R1743" s="535">
        <v>0.54</v>
      </c>
    </row>
    <row r="1744" spans="1:18" ht="12.75">
      <c r="A1744" s="145">
        <v>91277</v>
      </c>
      <c r="B1744" s="102" t="s">
        <v>23416</v>
      </c>
      <c r="C1744" s="145" t="s">
        <v>745</v>
      </c>
      <c r="D1744" s="535">
        <v>12.15</v>
      </c>
      <c r="E1744" s="536">
        <v>0.12839999999999999</v>
      </c>
      <c r="F1744" s="535">
        <v>10.51</v>
      </c>
      <c r="G1744" s="536">
        <v>0.1484</v>
      </c>
      <c r="H1744" s="535">
        <v>11.59</v>
      </c>
      <c r="I1744" s="536">
        <v>0.1346</v>
      </c>
      <c r="J1744" s="535">
        <v>10.28</v>
      </c>
      <c r="K1744" s="536">
        <v>0.15179999999999999</v>
      </c>
      <c r="L1744" s="535">
        <v>10.050000000000001</v>
      </c>
      <c r="M1744" s="536">
        <v>0</v>
      </c>
      <c r="N1744" s="535">
        <v>10.45</v>
      </c>
      <c r="O1744" s="536">
        <v>0.14929999999999999</v>
      </c>
      <c r="P1744" s="535">
        <v>10.67</v>
      </c>
      <c r="Q1744" s="536">
        <v>0.1462</v>
      </c>
      <c r="R1744" s="535">
        <v>10.029999999999999</v>
      </c>
    </row>
    <row r="1745" spans="1:18" ht="12.75">
      <c r="A1745" s="145">
        <v>102887</v>
      </c>
      <c r="B1745" s="102" t="s">
        <v>23417</v>
      </c>
      <c r="C1745" s="145" t="s">
        <v>23125</v>
      </c>
      <c r="D1745" s="535">
        <v>0</v>
      </c>
      <c r="E1745" s="536"/>
      <c r="F1745" s="535">
        <v>0</v>
      </c>
      <c r="G1745" s="536"/>
      <c r="H1745" s="535">
        <v>0</v>
      </c>
      <c r="I1745" s="536"/>
      <c r="J1745" s="535">
        <v>0</v>
      </c>
      <c r="K1745" s="536"/>
      <c r="L1745" s="535">
        <v>0</v>
      </c>
      <c r="M1745" s="536"/>
      <c r="N1745" s="535">
        <v>0</v>
      </c>
      <c r="O1745" s="536"/>
      <c r="P1745" s="535">
        <v>0</v>
      </c>
      <c r="Q1745" s="536"/>
      <c r="R1745" s="535">
        <v>0</v>
      </c>
    </row>
    <row r="1746" spans="1:18" ht="12.75">
      <c r="A1746" s="145">
        <v>102886</v>
      </c>
      <c r="B1746" s="102" t="s">
        <v>23418</v>
      </c>
      <c r="C1746" s="145" t="s">
        <v>745</v>
      </c>
      <c r="D1746" s="535">
        <v>0</v>
      </c>
      <c r="E1746" s="536"/>
      <c r="F1746" s="535">
        <v>0</v>
      </c>
      <c r="G1746" s="536"/>
      <c r="H1746" s="535">
        <v>0</v>
      </c>
      <c r="I1746" s="536"/>
      <c r="J1746" s="535">
        <v>0</v>
      </c>
      <c r="K1746" s="536"/>
      <c r="L1746" s="535">
        <v>0</v>
      </c>
      <c r="M1746" s="536"/>
      <c r="N1746" s="535">
        <v>0</v>
      </c>
      <c r="O1746" s="536"/>
      <c r="P1746" s="535">
        <v>0</v>
      </c>
      <c r="Q1746" s="536"/>
      <c r="R1746" s="535">
        <v>0</v>
      </c>
    </row>
    <row r="1747" spans="1:18" ht="12.75">
      <c r="A1747" s="145">
        <v>95277</v>
      </c>
      <c r="B1747" s="102" t="s">
        <v>23419</v>
      </c>
      <c r="C1747" s="145" t="s">
        <v>23125</v>
      </c>
      <c r="D1747" s="535">
        <v>0.69</v>
      </c>
      <c r="E1747" s="536">
        <v>1</v>
      </c>
      <c r="F1747" s="535">
        <v>0.69</v>
      </c>
      <c r="G1747" s="536">
        <v>1</v>
      </c>
      <c r="H1747" s="535">
        <v>0.69</v>
      </c>
      <c r="I1747" s="536">
        <v>1</v>
      </c>
      <c r="J1747" s="535">
        <v>0.69</v>
      </c>
      <c r="K1747" s="536">
        <v>1</v>
      </c>
      <c r="L1747" s="535">
        <v>0.69</v>
      </c>
      <c r="M1747" s="536">
        <v>1</v>
      </c>
      <c r="N1747" s="535">
        <v>0.69</v>
      </c>
      <c r="O1747" s="536">
        <v>1</v>
      </c>
      <c r="P1747" s="535">
        <v>0.69</v>
      </c>
      <c r="Q1747" s="536">
        <v>1</v>
      </c>
      <c r="R1747" s="535">
        <v>0.69</v>
      </c>
    </row>
    <row r="1748" spans="1:18" ht="12.75">
      <c r="A1748" s="145">
        <v>95276</v>
      </c>
      <c r="B1748" s="102" t="s">
        <v>23420</v>
      </c>
      <c r="C1748" s="145" t="s">
        <v>745</v>
      </c>
      <c r="D1748" s="535">
        <v>3.94</v>
      </c>
      <c r="E1748" s="536">
        <v>0.2868</v>
      </c>
      <c r="F1748" s="535">
        <v>3.72</v>
      </c>
      <c r="G1748" s="536">
        <v>0.30380000000000001</v>
      </c>
      <c r="H1748" s="535">
        <v>3.61</v>
      </c>
      <c r="I1748" s="536">
        <v>0.313</v>
      </c>
      <c r="J1748" s="535">
        <v>3.74</v>
      </c>
      <c r="K1748" s="536">
        <v>0.30209999999999998</v>
      </c>
      <c r="L1748" s="535">
        <v>3.94</v>
      </c>
      <c r="M1748" s="536">
        <v>0.2868</v>
      </c>
      <c r="N1748" s="535">
        <v>3.64</v>
      </c>
      <c r="O1748" s="536">
        <v>0.31040000000000001</v>
      </c>
      <c r="P1748" s="535">
        <v>2.95</v>
      </c>
      <c r="Q1748" s="536">
        <v>0.3831</v>
      </c>
      <c r="R1748" s="535">
        <v>3.67</v>
      </c>
    </row>
    <row r="1749" spans="1:18" ht="12.75">
      <c r="A1749" s="145">
        <v>106254</v>
      </c>
      <c r="B1749" s="102" t="s">
        <v>23421</v>
      </c>
      <c r="C1749" s="145" t="s">
        <v>23125</v>
      </c>
      <c r="D1749" s="535">
        <v>0</v>
      </c>
      <c r="E1749" s="536"/>
      <c r="F1749" s="535">
        <v>0</v>
      </c>
      <c r="G1749" s="536"/>
      <c r="H1749" s="535">
        <v>0</v>
      </c>
      <c r="I1749" s="536"/>
      <c r="J1749" s="535">
        <v>0</v>
      </c>
      <c r="K1749" s="536"/>
      <c r="L1749" s="535">
        <v>0</v>
      </c>
      <c r="M1749" s="536"/>
      <c r="N1749" s="535">
        <v>0</v>
      </c>
      <c r="O1749" s="536"/>
      <c r="P1749" s="535">
        <v>0</v>
      </c>
      <c r="Q1749" s="536"/>
      <c r="R1749" s="535">
        <v>0</v>
      </c>
    </row>
    <row r="1750" spans="1:18" ht="12.75">
      <c r="A1750" s="145">
        <v>106249</v>
      </c>
      <c r="B1750" s="102" t="s">
        <v>23422</v>
      </c>
      <c r="C1750" s="145" t="s">
        <v>745</v>
      </c>
      <c r="D1750" s="535">
        <v>0</v>
      </c>
      <c r="E1750" s="536"/>
      <c r="F1750" s="535">
        <v>0</v>
      </c>
      <c r="G1750" s="536"/>
      <c r="H1750" s="535">
        <v>0</v>
      </c>
      <c r="I1750" s="536"/>
      <c r="J1750" s="535">
        <v>0</v>
      </c>
      <c r="K1750" s="536"/>
      <c r="L1750" s="535">
        <v>0</v>
      </c>
      <c r="M1750" s="536"/>
      <c r="N1750" s="535">
        <v>0</v>
      </c>
      <c r="O1750" s="536"/>
      <c r="P1750" s="535">
        <v>0</v>
      </c>
      <c r="Q1750" s="536"/>
      <c r="R1750" s="535">
        <v>0</v>
      </c>
    </row>
    <row r="1751" spans="1:18" ht="12.75">
      <c r="A1751" s="145">
        <v>88430</v>
      </c>
      <c r="B1751" s="102" t="s">
        <v>23423</v>
      </c>
      <c r="C1751" s="145" t="s">
        <v>23125</v>
      </c>
      <c r="D1751" s="535">
        <v>6.61</v>
      </c>
      <c r="E1751" s="536">
        <v>1</v>
      </c>
      <c r="F1751" s="535">
        <v>6.15</v>
      </c>
      <c r="G1751" s="536">
        <v>0</v>
      </c>
      <c r="H1751" s="535">
        <v>6.61</v>
      </c>
      <c r="I1751" s="536">
        <v>1</v>
      </c>
      <c r="J1751" s="535">
        <v>7.44</v>
      </c>
      <c r="K1751" s="536">
        <v>0</v>
      </c>
      <c r="L1751" s="535">
        <v>7.04</v>
      </c>
      <c r="M1751" s="536">
        <v>0</v>
      </c>
      <c r="N1751" s="535">
        <v>6.78</v>
      </c>
      <c r="O1751" s="536">
        <v>0</v>
      </c>
      <c r="P1751" s="535">
        <v>6.67</v>
      </c>
      <c r="Q1751" s="536">
        <v>0</v>
      </c>
      <c r="R1751" s="535">
        <v>6.34</v>
      </c>
    </row>
    <row r="1752" spans="1:18" ht="12.75">
      <c r="A1752" s="145">
        <v>88418</v>
      </c>
      <c r="B1752" s="102" t="s">
        <v>23424</v>
      </c>
      <c r="C1752" s="145" t="s">
        <v>745</v>
      </c>
      <c r="D1752" s="535">
        <v>14.49</v>
      </c>
      <c r="E1752" s="536">
        <v>0.91930000000000001</v>
      </c>
      <c r="F1752" s="535">
        <v>13.49</v>
      </c>
      <c r="G1752" s="536">
        <v>0</v>
      </c>
      <c r="H1752" s="535">
        <v>14.35</v>
      </c>
      <c r="I1752" s="536">
        <v>0.92820000000000003</v>
      </c>
      <c r="J1752" s="535">
        <v>16.09</v>
      </c>
      <c r="K1752" s="536">
        <v>0</v>
      </c>
      <c r="L1752" s="535">
        <v>15.36</v>
      </c>
      <c r="M1752" s="536">
        <v>0</v>
      </c>
      <c r="N1752" s="535">
        <v>14.71</v>
      </c>
      <c r="O1752" s="536">
        <v>0</v>
      </c>
      <c r="P1752" s="535">
        <v>14.21</v>
      </c>
      <c r="Q1752" s="536">
        <v>0</v>
      </c>
      <c r="R1752" s="535">
        <v>13.84</v>
      </c>
    </row>
    <row r="1753" spans="1:18" ht="12.75">
      <c r="A1753" s="145">
        <v>88438</v>
      </c>
      <c r="B1753" s="102" t="s">
        <v>23425</v>
      </c>
      <c r="C1753" s="145" t="s">
        <v>23125</v>
      </c>
      <c r="D1753" s="535">
        <v>8.76</v>
      </c>
      <c r="E1753" s="536">
        <v>1</v>
      </c>
      <c r="F1753" s="535">
        <v>8.16</v>
      </c>
      <c r="G1753" s="536">
        <v>0</v>
      </c>
      <c r="H1753" s="535">
        <v>8.76</v>
      </c>
      <c r="I1753" s="536">
        <v>1</v>
      </c>
      <c r="J1753" s="535">
        <v>9.86</v>
      </c>
      <c r="K1753" s="536">
        <v>0</v>
      </c>
      <c r="L1753" s="535">
        <v>9.33</v>
      </c>
      <c r="M1753" s="536">
        <v>0</v>
      </c>
      <c r="N1753" s="535">
        <v>9</v>
      </c>
      <c r="O1753" s="536">
        <v>0</v>
      </c>
      <c r="P1753" s="535">
        <v>8.85</v>
      </c>
      <c r="Q1753" s="536">
        <v>0</v>
      </c>
      <c r="R1753" s="535">
        <v>8.41</v>
      </c>
    </row>
    <row r="1754" spans="1:18" ht="12.75">
      <c r="A1754" s="145">
        <v>88433</v>
      </c>
      <c r="B1754" s="102" t="s">
        <v>23426</v>
      </c>
      <c r="C1754" s="145" t="s">
        <v>745</v>
      </c>
      <c r="D1754" s="535">
        <v>18.829999999999998</v>
      </c>
      <c r="E1754" s="536">
        <v>0.93789999999999996</v>
      </c>
      <c r="F1754" s="535">
        <v>17.53</v>
      </c>
      <c r="G1754" s="536">
        <v>0</v>
      </c>
      <c r="H1754" s="535">
        <v>18.690000000000001</v>
      </c>
      <c r="I1754" s="536">
        <v>0.94489999999999996</v>
      </c>
      <c r="J1754" s="535">
        <v>20.97</v>
      </c>
      <c r="K1754" s="536">
        <v>0</v>
      </c>
      <c r="L1754" s="535">
        <v>19.98</v>
      </c>
      <c r="M1754" s="536">
        <v>0</v>
      </c>
      <c r="N1754" s="535">
        <v>19.170000000000002</v>
      </c>
      <c r="O1754" s="536">
        <v>0</v>
      </c>
      <c r="P1754" s="535">
        <v>18.600000000000001</v>
      </c>
      <c r="Q1754" s="536">
        <v>0</v>
      </c>
      <c r="R1754" s="535">
        <v>18.010000000000002</v>
      </c>
    </row>
    <row r="1755" spans="1:18" ht="12.75">
      <c r="A1755" s="145">
        <v>90669</v>
      </c>
      <c r="B1755" s="102" t="s">
        <v>23427</v>
      </c>
      <c r="C1755" s="145" t="s">
        <v>23125</v>
      </c>
      <c r="D1755" s="535">
        <v>8.94</v>
      </c>
      <c r="E1755" s="536">
        <v>1</v>
      </c>
      <c r="F1755" s="535">
        <v>8.94</v>
      </c>
      <c r="G1755" s="536">
        <v>0.99550000000000005</v>
      </c>
      <c r="H1755" s="535">
        <v>8.94</v>
      </c>
      <c r="I1755" s="536">
        <v>1</v>
      </c>
      <c r="J1755" s="535">
        <v>8.9499999999999993</v>
      </c>
      <c r="K1755" s="536">
        <v>0.99439999999999995</v>
      </c>
      <c r="L1755" s="535">
        <v>8.94</v>
      </c>
      <c r="M1755" s="536">
        <v>0.99550000000000005</v>
      </c>
      <c r="N1755" s="535">
        <v>8.94</v>
      </c>
      <c r="O1755" s="536">
        <v>0.99550000000000005</v>
      </c>
      <c r="P1755" s="535">
        <v>8.94</v>
      </c>
      <c r="Q1755" s="536">
        <v>0.99550000000000005</v>
      </c>
      <c r="R1755" s="535">
        <v>8.94</v>
      </c>
    </row>
    <row r="1756" spans="1:18" ht="12.75">
      <c r="A1756" s="145">
        <v>90668</v>
      </c>
      <c r="B1756" s="102" t="s">
        <v>23428</v>
      </c>
      <c r="C1756" s="145" t="s">
        <v>745</v>
      </c>
      <c r="D1756" s="535">
        <v>36.5</v>
      </c>
      <c r="E1756" s="536">
        <v>0.48709999999999998</v>
      </c>
      <c r="F1756" s="535">
        <v>32.89</v>
      </c>
      <c r="G1756" s="536">
        <v>0.53790000000000004</v>
      </c>
      <c r="H1756" s="535">
        <v>34.03</v>
      </c>
      <c r="I1756" s="536">
        <v>0.52249999999999996</v>
      </c>
      <c r="J1756" s="535">
        <v>33.869999999999997</v>
      </c>
      <c r="K1756" s="536">
        <v>0.52229999999999999</v>
      </c>
      <c r="L1756" s="535">
        <v>32.700000000000003</v>
      </c>
      <c r="M1756" s="536">
        <v>0.54100000000000004</v>
      </c>
      <c r="N1756" s="535">
        <v>33.200000000000003</v>
      </c>
      <c r="O1756" s="536">
        <v>0.53280000000000005</v>
      </c>
      <c r="P1756" s="535">
        <v>32.729999999999997</v>
      </c>
      <c r="Q1756" s="536">
        <v>0.54049999999999998</v>
      </c>
      <c r="R1756" s="535">
        <v>32.6</v>
      </c>
    </row>
    <row r="1757" spans="1:18" ht="12.75">
      <c r="A1757" s="145">
        <v>102980</v>
      </c>
      <c r="B1757" s="102" t="s">
        <v>23429</v>
      </c>
      <c r="C1757" s="145" t="s">
        <v>23125</v>
      </c>
      <c r="D1757" s="535">
        <v>0</v>
      </c>
      <c r="E1757" s="536"/>
      <c r="F1757" s="535">
        <v>0</v>
      </c>
      <c r="G1757" s="536"/>
      <c r="H1757" s="535">
        <v>0</v>
      </c>
      <c r="I1757" s="536"/>
      <c r="J1757" s="535">
        <v>0</v>
      </c>
      <c r="K1757" s="536"/>
      <c r="L1757" s="535">
        <v>0</v>
      </c>
      <c r="M1757" s="536"/>
      <c r="N1757" s="535">
        <v>0</v>
      </c>
      <c r="O1757" s="536"/>
      <c r="P1757" s="535">
        <v>0</v>
      </c>
      <c r="Q1757" s="536"/>
      <c r="R1757" s="535">
        <v>0</v>
      </c>
    </row>
    <row r="1758" spans="1:18" ht="12.75">
      <c r="A1758" s="145">
        <v>102981</v>
      </c>
      <c r="B1758" s="102" t="s">
        <v>23430</v>
      </c>
      <c r="C1758" s="145" t="s">
        <v>745</v>
      </c>
      <c r="D1758" s="535">
        <v>0</v>
      </c>
      <c r="E1758" s="536"/>
      <c r="F1758" s="535">
        <v>0</v>
      </c>
      <c r="G1758" s="536"/>
      <c r="H1758" s="535">
        <v>0</v>
      </c>
      <c r="I1758" s="536"/>
      <c r="J1758" s="535">
        <v>0</v>
      </c>
      <c r="K1758" s="536"/>
      <c r="L1758" s="535">
        <v>0</v>
      </c>
      <c r="M1758" s="536"/>
      <c r="N1758" s="535">
        <v>0</v>
      </c>
      <c r="O1758" s="536"/>
      <c r="P1758" s="535">
        <v>0</v>
      </c>
      <c r="Q1758" s="536"/>
      <c r="R1758" s="535">
        <v>0</v>
      </c>
    </row>
    <row r="1759" spans="1:18" ht="12.75">
      <c r="A1759" s="145">
        <v>5946</v>
      </c>
      <c r="B1759" s="102" t="s">
        <v>23431</v>
      </c>
      <c r="C1759" s="145" t="s">
        <v>23125</v>
      </c>
      <c r="D1759" s="535">
        <v>101.86</v>
      </c>
      <c r="E1759" s="536">
        <v>0.64080000000000004</v>
      </c>
      <c r="F1759" s="535">
        <v>88.38</v>
      </c>
      <c r="G1759" s="536">
        <v>0.73850000000000005</v>
      </c>
      <c r="H1759" s="535">
        <v>115.18</v>
      </c>
      <c r="I1759" s="536">
        <v>0</v>
      </c>
      <c r="J1759" s="535">
        <v>91.53</v>
      </c>
      <c r="K1759" s="536">
        <v>0.71309999999999996</v>
      </c>
      <c r="L1759" s="535">
        <v>115.52</v>
      </c>
      <c r="M1759" s="536">
        <v>0</v>
      </c>
      <c r="N1759" s="535">
        <v>105.7</v>
      </c>
      <c r="O1759" s="536">
        <v>0</v>
      </c>
      <c r="P1759" s="535">
        <v>92.37</v>
      </c>
      <c r="Q1759" s="536">
        <v>0.70660000000000001</v>
      </c>
      <c r="R1759" s="535">
        <v>107.26</v>
      </c>
    </row>
    <row r="1760" spans="1:18" ht="12.75">
      <c r="A1760" s="145">
        <v>5944</v>
      </c>
      <c r="B1760" s="102" t="s">
        <v>23432</v>
      </c>
      <c r="C1760" s="145" t="s">
        <v>745</v>
      </c>
      <c r="D1760" s="535">
        <v>254.48</v>
      </c>
      <c r="E1760" s="536">
        <v>0.5101</v>
      </c>
      <c r="F1760" s="535">
        <v>224.06</v>
      </c>
      <c r="G1760" s="536">
        <v>0.57940000000000003</v>
      </c>
      <c r="H1760" s="535">
        <v>262.57</v>
      </c>
      <c r="I1760" s="536">
        <v>0</v>
      </c>
      <c r="J1760" s="535">
        <v>231.68</v>
      </c>
      <c r="K1760" s="536">
        <v>0.56030000000000002</v>
      </c>
      <c r="L1760" s="535">
        <v>258.89999999999998</v>
      </c>
      <c r="M1760" s="536">
        <v>0</v>
      </c>
      <c r="N1760" s="535">
        <v>249.83</v>
      </c>
      <c r="O1760" s="536">
        <v>0</v>
      </c>
      <c r="P1760" s="535">
        <v>227.23</v>
      </c>
      <c r="Q1760" s="536">
        <v>0.57130000000000003</v>
      </c>
      <c r="R1760" s="535">
        <v>245.78</v>
      </c>
    </row>
    <row r="1761" spans="1:18" ht="12.75">
      <c r="A1761" s="145">
        <v>5942</v>
      </c>
      <c r="B1761" s="102" t="s">
        <v>23433</v>
      </c>
      <c r="C1761" s="145" t="s">
        <v>23125</v>
      </c>
      <c r="D1761" s="535">
        <v>83.67</v>
      </c>
      <c r="E1761" s="536">
        <v>0.56269999999999998</v>
      </c>
      <c r="F1761" s="535">
        <v>70.19</v>
      </c>
      <c r="G1761" s="536">
        <v>0.67079999999999995</v>
      </c>
      <c r="H1761" s="535">
        <v>95.16</v>
      </c>
      <c r="I1761" s="536">
        <v>0</v>
      </c>
      <c r="J1761" s="535">
        <v>73.34</v>
      </c>
      <c r="K1761" s="536">
        <v>0.64190000000000003</v>
      </c>
      <c r="L1761" s="535">
        <v>94.87</v>
      </c>
      <c r="M1761" s="536">
        <v>0</v>
      </c>
      <c r="N1761" s="535">
        <v>85.52</v>
      </c>
      <c r="O1761" s="536">
        <v>0</v>
      </c>
      <c r="P1761" s="535">
        <v>74.180000000000007</v>
      </c>
      <c r="Q1761" s="536">
        <v>0.63470000000000004</v>
      </c>
      <c r="R1761" s="535">
        <v>87.86</v>
      </c>
    </row>
    <row r="1762" spans="1:18" ht="12.75">
      <c r="A1762" s="145">
        <v>5940</v>
      </c>
      <c r="B1762" s="102" t="s">
        <v>23434</v>
      </c>
      <c r="C1762" s="145" t="s">
        <v>745</v>
      </c>
      <c r="D1762" s="535">
        <v>187.44</v>
      </c>
      <c r="E1762" s="536">
        <v>0.4995</v>
      </c>
      <c r="F1762" s="535">
        <v>162.96</v>
      </c>
      <c r="G1762" s="536">
        <v>0.5746</v>
      </c>
      <c r="H1762" s="535">
        <v>195.99</v>
      </c>
      <c r="I1762" s="536">
        <v>0</v>
      </c>
      <c r="J1762" s="535">
        <v>169.01</v>
      </c>
      <c r="K1762" s="536">
        <v>0.55400000000000005</v>
      </c>
      <c r="L1762" s="535">
        <v>193.26</v>
      </c>
      <c r="M1762" s="536">
        <v>0</v>
      </c>
      <c r="N1762" s="535">
        <v>184.27</v>
      </c>
      <c r="O1762" s="536">
        <v>0</v>
      </c>
      <c r="P1762" s="535">
        <v>166.41</v>
      </c>
      <c r="Q1762" s="536">
        <v>0.56259999999999999</v>
      </c>
      <c r="R1762" s="535">
        <v>182.77</v>
      </c>
    </row>
    <row r="1763" spans="1:18" ht="12.75">
      <c r="A1763" s="145">
        <v>102893</v>
      </c>
      <c r="B1763" s="102" t="s">
        <v>23435</v>
      </c>
      <c r="C1763" s="145" t="s">
        <v>23125</v>
      </c>
      <c r="D1763" s="535">
        <v>0</v>
      </c>
      <c r="E1763" s="536"/>
      <c r="F1763" s="535">
        <v>0</v>
      </c>
      <c r="G1763" s="536"/>
      <c r="H1763" s="535">
        <v>0</v>
      </c>
      <c r="I1763" s="536"/>
      <c r="J1763" s="535">
        <v>0</v>
      </c>
      <c r="K1763" s="536"/>
      <c r="L1763" s="535">
        <v>0</v>
      </c>
      <c r="M1763" s="536"/>
      <c r="N1763" s="535">
        <v>0</v>
      </c>
      <c r="O1763" s="536"/>
      <c r="P1763" s="535">
        <v>0</v>
      </c>
      <c r="Q1763" s="536"/>
      <c r="R1763" s="535">
        <v>0</v>
      </c>
    </row>
    <row r="1764" spans="1:18" ht="12.75">
      <c r="A1764" s="145">
        <v>102892</v>
      </c>
      <c r="B1764" s="102" t="s">
        <v>23436</v>
      </c>
      <c r="C1764" s="145" t="s">
        <v>745</v>
      </c>
      <c r="D1764" s="535">
        <v>0</v>
      </c>
      <c r="E1764" s="536"/>
      <c r="F1764" s="535">
        <v>0</v>
      </c>
      <c r="G1764" s="536"/>
      <c r="H1764" s="535">
        <v>0</v>
      </c>
      <c r="I1764" s="536"/>
      <c r="J1764" s="535">
        <v>0</v>
      </c>
      <c r="K1764" s="536"/>
      <c r="L1764" s="535">
        <v>0</v>
      </c>
      <c r="M1764" s="536"/>
      <c r="N1764" s="535">
        <v>0</v>
      </c>
      <c r="O1764" s="536"/>
      <c r="P1764" s="535">
        <v>0</v>
      </c>
      <c r="Q1764" s="536"/>
      <c r="R1764" s="535">
        <v>0</v>
      </c>
    </row>
    <row r="1765" spans="1:18" ht="12.75">
      <c r="A1765" s="145">
        <v>89251</v>
      </c>
      <c r="B1765" s="102" t="s">
        <v>23437</v>
      </c>
      <c r="C1765" s="145" t="s">
        <v>23125</v>
      </c>
      <c r="D1765" s="535">
        <v>319.3</v>
      </c>
      <c r="E1765" s="536">
        <v>0.88539999999999996</v>
      </c>
      <c r="F1765" s="535">
        <v>305.82</v>
      </c>
      <c r="G1765" s="536">
        <v>0.9244</v>
      </c>
      <c r="H1765" s="535">
        <v>326.13</v>
      </c>
      <c r="I1765" s="536">
        <v>0.8669</v>
      </c>
      <c r="J1765" s="535">
        <v>308.97000000000003</v>
      </c>
      <c r="K1765" s="536">
        <v>0.91500000000000004</v>
      </c>
      <c r="L1765" s="535">
        <v>324.20999999999998</v>
      </c>
      <c r="M1765" s="536">
        <v>0.872</v>
      </c>
      <c r="N1765" s="535">
        <v>314.22000000000003</v>
      </c>
      <c r="O1765" s="536">
        <v>0.89970000000000006</v>
      </c>
      <c r="P1765" s="535">
        <v>309.81</v>
      </c>
      <c r="Q1765" s="536">
        <v>0.91249999999999998</v>
      </c>
      <c r="R1765" s="535">
        <v>320.39999999999998</v>
      </c>
    </row>
    <row r="1766" spans="1:18" ht="12.75">
      <c r="A1766" s="145">
        <v>89250</v>
      </c>
      <c r="B1766" s="102" t="s">
        <v>23438</v>
      </c>
      <c r="C1766" s="145" t="s">
        <v>745</v>
      </c>
      <c r="D1766" s="535">
        <v>1176.94</v>
      </c>
      <c r="E1766" s="536">
        <v>0.56820000000000004</v>
      </c>
      <c r="F1766" s="535">
        <v>1072.79</v>
      </c>
      <c r="G1766" s="536">
        <v>0.62339999999999995</v>
      </c>
      <c r="H1766" s="535">
        <v>1121.44</v>
      </c>
      <c r="I1766" s="536">
        <v>0.59640000000000004</v>
      </c>
      <c r="J1766" s="535">
        <v>1099.8699999999999</v>
      </c>
      <c r="K1766" s="536">
        <v>0.60809999999999997</v>
      </c>
      <c r="L1766" s="535">
        <v>1086.1500000000001</v>
      </c>
      <c r="M1766" s="536">
        <v>0.61570000000000003</v>
      </c>
      <c r="N1766" s="535">
        <v>1088.75</v>
      </c>
      <c r="O1766" s="536">
        <v>0.61429999999999996</v>
      </c>
      <c r="P1766" s="535">
        <v>1072.3800000000001</v>
      </c>
      <c r="Q1766" s="536">
        <v>0.62360000000000004</v>
      </c>
      <c r="R1766" s="535">
        <v>1079.82</v>
      </c>
    </row>
    <row r="1767" spans="1:18" ht="12.75">
      <c r="A1767" s="145">
        <v>102959</v>
      </c>
      <c r="B1767" s="102" t="s">
        <v>23439</v>
      </c>
      <c r="C1767" s="145" t="s">
        <v>23125</v>
      </c>
      <c r="D1767" s="535">
        <v>0</v>
      </c>
      <c r="E1767" s="536"/>
      <c r="F1767" s="535">
        <v>0</v>
      </c>
      <c r="G1767" s="536"/>
      <c r="H1767" s="535">
        <v>0</v>
      </c>
      <c r="I1767" s="536"/>
      <c r="J1767" s="535">
        <v>0</v>
      </c>
      <c r="K1767" s="536"/>
      <c r="L1767" s="535">
        <v>0</v>
      </c>
      <c r="M1767" s="536"/>
      <c r="N1767" s="535">
        <v>0</v>
      </c>
      <c r="O1767" s="536"/>
      <c r="P1767" s="535">
        <v>0</v>
      </c>
      <c r="Q1767" s="536"/>
      <c r="R1767" s="535">
        <v>0</v>
      </c>
    </row>
    <row r="1768" spans="1:18" ht="12.75">
      <c r="A1768" s="145">
        <v>102958</v>
      </c>
      <c r="B1768" s="102" t="s">
        <v>23440</v>
      </c>
      <c r="C1768" s="145" t="s">
        <v>745</v>
      </c>
      <c r="D1768" s="535">
        <v>0</v>
      </c>
      <c r="E1768" s="536"/>
      <c r="F1768" s="535">
        <v>0</v>
      </c>
      <c r="G1768" s="536"/>
      <c r="H1768" s="535">
        <v>0</v>
      </c>
      <c r="I1768" s="536"/>
      <c r="J1768" s="535">
        <v>0</v>
      </c>
      <c r="K1768" s="536"/>
      <c r="L1768" s="535">
        <v>0</v>
      </c>
      <c r="M1768" s="536"/>
      <c r="N1768" s="535">
        <v>0</v>
      </c>
      <c r="O1768" s="536"/>
      <c r="P1768" s="535">
        <v>0</v>
      </c>
      <c r="Q1768" s="536"/>
      <c r="R1768" s="535">
        <v>0</v>
      </c>
    </row>
    <row r="1769" spans="1:18" ht="12.75">
      <c r="A1769" s="145">
        <v>5681</v>
      </c>
      <c r="B1769" s="102" t="s">
        <v>23441</v>
      </c>
      <c r="C1769" s="145" t="s">
        <v>23125</v>
      </c>
      <c r="D1769" s="535">
        <v>67.27</v>
      </c>
      <c r="E1769" s="536">
        <v>0.43659999999999999</v>
      </c>
      <c r="F1769" s="535">
        <v>54.58</v>
      </c>
      <c r="G1769" s="536">
        <v>0.53810000000000002</v>
      </c>
      <c r="H1769" s="535">
        <v>75.84</v>
      </c>
      <c r="I1769" s="536">
        <v>0</v>
      </c>
      <c r="J1769" s="535">
        <v>57.61</v>
      </c>
      <c r="K1769" s="536">
        <v>0.50980000000000003</v>
      </c>
      <c r="L1769" s="535">
        <v>75.22</v>
      </c>
      <c r="M1769" s="536">
        <v>0</v>
      </c>
      <c r="N1769" s="535">
        <v>65.510000000000005</v>
      </c>
      <c r="O1769" s="536">
        <v>0.44829999999999998</v>
      </c>
      <c r="P1769" s="535">
        <v>60.64</v>
      </c>
      <c r="Q1769" s="536">
        <v>0.48430000000000001</v>
      </c>
      <c r="R1769" s="535">
        <v>68.64</v>
      </c>
    </row>
    <row r="1770" spans="1:18" ht="12.75">
      <c r="A1770" s="145">
        <v>5680</v>
      </c>
      <c r="B1770" s="102" t="s">
        <v>23442</v>
      </c>
      <c r="C1770" s="145" t="s">
        <v>745</v>
      </c>
      <c r="D1770" s="535">
        <v>153.68</v>
      </c>
      <c r="E1770" s="536">
        <v>0.38009999999999999</v>
      </c>
      <c r="F1770" s="535">
        <v>129.96</v>
      </c>
      <c r="G1770" s="536">
        <v>0.44940000000000002</v>
      </c>
      <c r="H1770" s="535">
        <v>156.6</v>
      </c>
      <c r="I1770" s="536">
        <v>0</v>
      </c>
      <c r="J1770" s="535">
        <v>135.9</v>
      </c>
      <c r="K1770" s="536">
        <v>0.42980000000000002</v>
      </c>
      <c r="L1770" s="535">
        <v>151.91999999999999</v>
      </c>
      <c r="M1770" s="536">
        <v>0</v>
      </c>
      <c r="N1770" s="535">
        <v>141.81</v>
      </c>
      <c r="O1770" s="536">
        <v>0.41189999999999999</v>
      </c>
      <c r="P1770" s="535">
        <v>135.47999999999999</v>
      </c>
      <c r="Q1770" s="536">
        <v>0.43109999999999998</v>
      </c>
      <c r="R1770" s="535">
        <v>141.81</v>
      </c>
    </row>
    <row r="1771" spans="1:18" ht="12.75">
      <c r="A1771" s="145">
        <v>5877</v>
      </c>
      <c r="B1771" s="102" t="s">
        <v>23443</v>
      </c>
      <c r="C1771" s="145" t="s">
        <v>23125</v>
      </c>
      <c r="D1771" s="535">
        <v>69.760000000000005</v>
      </c>
      <c r="E1771" s="536">
        <v>0.45669999999999999</v>
      </c>
      <c r="F1771" s="535">
        <v>57.07</v>
      </c>
      <c r="G1771" s="536">
        <v>0.55830000000000002</v>
      </c>
      <c r="H1771" s="535">
        <v>78.5</v>
      </c>
      <c r="I1771" s="536">
        <v>0</v>
      </c>
      <c r="J1771" s="535">
        <v>60.1</v>
      </c>
      <c r="K1771" s="536">
        <v>0.53010000000000002</v>
      </c>
      <c r="L1771" s="535">
        <v>77.88</v>
      </c>
      <c r="M1771" s="536">
        <v>0</v>
      </c>
      <c r="N1771" s="535">
        <v>68</v>
      </c>
      <c r="O1771" s="536">
        <v>0.46850000000000003</v>
      </c>
      <c r="P1771" s="535">
        <v>63.13</v>
      </c>
      <c r="Q1771" s="536">
        <v>0.50470000000000004</v>
      </c>
      <c r="R1771" s="535">
        <v>71.02</v>
      </c>
    </row>
    <row r="1772" spans="1:18" ht="12.75">
      <c r="A1772" s="145">
        <v>5875</v>
      </c>
      <c r="B1772" s="102" t="s">
        <v>23444</v>
      </c>
      <c r="C1772" s="145" t="s">
        <v>745</v>
      </c>
      <c r="D1772" s="535">
        <v>153.54</v>
      </c>
      <c r="E1772" s="536">
        <v>0.41270000000000001</v>
      </c>
      <c r="F1772" s="535">
        <v>130.79</v>
      </c>
      <c r="G1772" s="536">
        <v>0.4844</v>
      </c>
      <c r="H1772" s="535">
        <v>157.47</v>
      </c>
      <c r="I1772" s="536">
        <v>0</v>
      </c>
      <c r="J1772" s="535">
        <v>136.47999999999999</v>
      </c>
      <c r="K1772" s="536">
        <v>0.4642</v>
      </c>
      <c r="L1772" s="535">
        <v>153.15</v>
      </c>
      <c r="M1772" s="536">
        <v>0</v>
      </c>
      <c r="N1772" s="535">
        <v>142.56</v>
      </c>
      <c r="O1772" s="536">
        <v>0.44440000000000002</v>
      </c>
      <c r="P1772" s="535">
        <v>136.37</v>
      </c>
      <c r="Q1772" s="536">
        <v>0.46460000000000001</v>
      </c>
      <c r="R1772" s="535">
        <v>142.51</v>
      </c>
    </row>
    <row r="1773" spans="1:18" ht="12.75">
      <c r="A1773" s="145">
        <v>5679</v>
      </c>
      <c r="B1773" s="102" t="s">
        <v>23445</v>
      </c>
      <c r="C1773" s="145" t="s">
        <v>23125</v>
      </c>
      <c r="D1773" s="535">
        <v>70.92</v>
      </c>
      <c r="E1773" s="536">
        <v>0.46560000000000001</v>
      </c>
      <c r="F1773" s="535">
        <v>58.23</v>
      </c>
      <c r="G1773" s="536">
        <v>0.56710000000000005</v>
      </c>
      <c r="H1773" s="535">
        <v>79.739999999999995</v>
      </c>
      <c r="I1773" s="536">
        <v>0</v>
      </c>
      <c r="J1773" s="535">
        <v>61.26</v>
      </c>
      <c r="K1773" s="536">
        <v>0.53900000000000003</v>
      </c>
      <c r="L1773" s="535">
        <v>79.12</v>
      </c>
      <c r="M1773" s="536">
        <v>0</v>
      </c>
      <c r="N1773" s="535">
        <v>69.16</v>
      </c>
      <c r="O1773" s="536">
        <v>0.47739999999999999</v>
      </c>
      <c r="P1773" s="535">
        <v>64.290000000000006</v>
      </c>
      <c r="Q1773" s="536">
        <v>0.51359999999999995</v>
      </c>
      <c r="R1773" s="535">
        <v>72.13</v>
      </c>
    </row>
    <row r="1774" spans="1:18" ht="12.75">
      <c r="A1774" s="145">
        <v>5678</v>
      </c>
      <c r="B1774" s="102" t="s">
        <v>23446</v>
      </c>
      <c r="C1774" s="145" t="s">
        <v>745</v>
      </c>
      <c r="D1774" s="535">
        <v>167.45</v>
      </c>
      <c r="E1774" s="536">
        <v>0.39219999999999999</v>
      </c>
      <c r="F1774" s="535">
        <v>142.47999999999999</v>
      </c>
      <c r="G1774" s="536">
        <v>0.46089999999999998</v>
      </c>
      <c r="H1774" s="535">
        <v>170</v>
      </c>
      <c r="I1774" s="536">
        <v>0</v>
      </c>
      <c r="J1774" s="535">
        <v>148.75</v>
      </c>
      <c r="K1774" s="536">
        <v>0.4415</v>
      </c>
      <c r="L1774" s="535">
        <v>164.86</v>
      </c>
      <c r="M1774" s="536">
        <v>0</v>
      </c>
      <c r="N1774" s="535">
        <v>154.44</v>
      </c>
      <c r="O1774" s="536">
        <v>0.42520000000000002</v>
      </c>
      <c r="P1774" s="535">
        <v>147.94</v>
      </c>
      <c r="Q1774" s="536">
        <v>0.44390000000000002</v>
      </c>
      <c r="R1774" s="535">
        <v>153.91</v>
      </c>
    </row>
    <row r="1775" spans="1:18" ht="12.75">
      <c r="A1775" s="145">
        <v>6880</v>
      </c>
      <c r="B1775" s="102" t="s">
        <v>23447</v>
      </c>
      <c r="C1775" s="145" t="s">
        <v>23125</v>
      </c>
      <c r="D1775" s="535">
        <v>92.15</v>
      </c>
      <c r="E1775" s="536">
        <v>0.65269999999999995</v>
      </c>
      <c r="F1775" s="535">
        <v>84.33</v>
      </c>
      <c r="G1775" s="536">
        <v>0.71330000000000005</v>
      </c>
      <c r="H1775" s="535">
        <v>94.88</v>
      </c>
      <c r="I1775" s="536">
        <v>0.63400000000000001</v>
      </c>
      <c r="J1775" s="535">
        <v>89.56</v>
      </c>
      <c r="K1775" s="536">
        <v>0.67159999999999997</v>
      </c>
      <c r="L1775" s="535">
        <v>101.45</v>
      </c>
      <c r="M1775" s="536">
        <v>0</v>
      </c>
      <c r="N1775" s="535">
        <v>95.89</v>
      </c>
      <c r="O1775" s="536">
        <v>0.62729999999999997</v>
      </c>
      <c r="P1775" s="535">
        <v>87.25</v>
      </c>
      <c r="Q1775" s="536">
        <v>0.68940000000000001</v>
      </c>
      <c r="R1775" s="535">
        <v>92.58</v>
      </c>
    </row>
    <row r="1776" spans="1:18" ht="12.75">
      <c r="A1776" s="145">
        <v>6879</v>
      </c>
      <c r="B1776" s="102" t="s">
        <v>23448</v>
      </c>
      <c r="C1776" s="145" t="s">
        <v>745</v>
      </c>
      <c r="D1776" s="535">
        <v>232.17</v>
      </c>
      <c r="E1776" s="536">
        <v>0.51480000000000004</v>
      </c>
      <c r="F1776" s="535">
        <v>208.84</v>
      </c>
      <c r="G1776" s="536">
        <v>0.57230000000000003</v>
      </c>
      <c r="H1776" s="535">
        <v>224.24</v>
      </c>
      <c r="I1776" s="536">
        <v>0.53300000000000003</v>
      </c>
      <c r="J1776" s="535">
        <v>218.17</v>
      </c>
      <c r="K1776" s="536">
        <v>0.54779999999999995</v>
      </c>
      <c r="L1776" s="535">
        <v>224.9</v>
      </c>
      <c r="M1776" s="536">
        <v>0</v>
      </c>
      <c r="N1776" s="535">
        <v>221.7</v>
      </c>
      <c r="O1776" s="536">
        <v>0.53910000000000002</v>
      </c>
      <c r="P1776" s="535">
        <v>211.01</v>
      </c>
      <c r="Q1776" s="536">
        <v>0.56640000000000001</v>
      </c>
      <c r="R1776" s="535">
        <v>215.8</v>
      </c>
    </row>
    <row r="1777" spans="1:18" ht="12.75">
      <c r="A1777" s="145">
        <v>96464</v>
      </c>
      <c r="B1777" s="102" t="s">
        <v>23449</v>
      </c>
      <c r="C1777" s="145" t="s">
        <v>23125</v>
      </c>
      <c r="D1777" s="535">
        <v>95.85</v>
      </c>
      <c r="E1777" s="536">
        <v>0.66610000000000003</v>
      </c>
      <c r="F1777" s="535">
        <v>88.03</v>
      </c>
      <c r="G1777" s="536">
        <v>0.72529999999999994</v>
      </c>
      <c r="H1777" s="535">
        <v>98.58</v>
      </c>
      <c r="I1777" s="536">
        <v>0.64770000000000005</v>
      </c>
      <c r="J1777" s="535">
        <v>93.26</v>
      </c>
      <c r="K1777" s="536">
        <v>0.68459999999999999</v>
      </c>
      <c r="L1777" s="535">
        <v>105.14</v>
      </c>
      <c r="M1777" s="536">
        <v>0</v>
      </c>
      <c r="N1777" s="535">
        <v>99.59</v>
      </c>
      <c r="O1777" s="536">
        <v>0.6411</v>
      </c>
      <c r="P1777" s="535">
        <v>90.95</v>
      </c>
      <c r="Q1777" s="536">
        <v>0.70199999999999996</v>
      </c>
      <c r="R1777" s="535">
        <v>96.28</v>
      </c>
    </row>
    <row r="1778" spans="1:18" ht="12.75">
      <c r="A1778" s="145">
        <v>96463</v>
      </c>
      <c r="B1778" s="102" t="s">
        <v>23450</v>
      </c>
      <c r="C1778" s="145" t="s">
        <v>745</v>
      </c>
      <c r="D1778" s="535">
        <v>238.77</v>
      </c>
      <c r="E1778" s="536">
        <v>0.53129999999999999</v>
      </c>
      <c r="F1778" s="535">
        <v>215.59</v>
      </c>
      <c r="G1778" s="536">
        <v>0.58840000000000003</v>
      </c>
      <c r="H1778" s="535">
        <v>230.94</v>
      </c>
      <c r="I1778" s="536">
        <v>0.54930000000000001</v>
      </c>
      <c r="J1778" s="535">
        <v>224.87</v>
      </c>
      <c r="K1778" s="536">
        <v>0.56410000000000005</v>
      </c>
      <c r="L1778" s="535">
        <v>231.63</v>
      </c>
      <c r="M1778" s="536">
        <v>0</v>
      </c>
      <c r="N1778" s="535">
        <v>228.43</v>
      </c>
      <c r="O1778" s="536">
        <v>0.5554</v>
      </c>
      <c r="P1778" s="535">
        <v>217.76</v>
      </c>
      <c r="Q1778" s="536">
        <v>0.58260000000000001</v>
      </c>
      <c r="R1778" s="535">
        <v>222.56</v>
      </c>
    </row>
    <row r="1779" spans="1:18" ht="12.75">
      <c r="A1779" s="145">
        <v>7050</v>
      </c>
      <c r="B1779" s="102" t="s">
        <v>23451</v>
      </c>
      <c r="C1779" s="145" t="s">
        <v>23125</v>
      </c>
      <c r="D1779" s="535">
        <v>85.43</v>
      </c>
      <c r="E1779" s="536">
        <v>0.62539999999999996</v>
      </c>
      <c r="F1779" s="535">
        <v>77.61</v>
      </c>
      <c r="G1779" s="536">
        <v>0.68840000000000001</v>
      </c>
      <c r="H1779" s="535">
        <v>88.16</v>
      </c>
      <c r="I1779" s="536">
        <v>0.60609999999999997</v>
      </c>
      <c r="J1779" s="535">
        <v>82.84</v>
      </c>
      <c r="K1779" s="536">
        <v>0.64500000000000002</v>
      </c>
      <c r="L1779" s="535">
        <v>94.75</v>
      </c>
      <c r="M1779" s="536">
        <v>0</v>
      </c>
      <c r="N1779" s="535">
        <v>89.17</v>
      </c>
      <c r="O1779" s="536">
        <v>0.59919999999999995</v>
      </c>
      <c r="P1779" s="535">
        <v>80.53</v>
      </c>
      <c r="Q1779" s="536">
        <v>0.66349999999999998</v>
      </c>
      <c r="R1779" s="535">
        <v>85.86</v>
      </c>
    </row>
    <row r="1780" spans="1:18" ht="12.75">
      <c r="A1780" s="145">
        <v>7049</v>
      </c>
      <c r="B1780" s="102" t="s">
        <v>23452</v>
      </c>
      <c r="C1780" s="145" t="s">
        <v>745</v>
      </c>
      <c r="D1780" s="535">
        <v>249.83</v>
      </c>
      <c r="E1780" s="536">
        <v>0.42459999999999998</v>
      </c>
      <c r="F1780" s="535">
        <v>220.52</v>
      </c>
      <c r="G1780" s="536">
        <v>0.48099999999999998</v>
      </c>
      <c r="H1780" s="535">
        <v>237.79</v>
      </c>
      <c r="I1780" s="536">
        <v>0.4461</v>
      </c>
      <c r="J1780" s="535">
        <v>231.42</v>
      </c>
      <c r="K1780" s="536">
        <v>0.45839999999999997</v>
      </c>
      <c r="L1780" s="535">
        <v>236.29</v>
      </c>
      <c r="M1780" s="536">
        <v>0</v>
      </c>
      <c r="N1780" s="535">
        <v>233.87</v>
      </c>
      <c r="O1780" s="536">
        <v>0.4536</v>
      </c>
      <c r="P1780" s="535">
        <v>222.4</v>
      </c>
      <c r="Q1780" s="536">
        <v>0.47699999999999998</v>
      </c>
      <c r="R1780" s="535">
        <v>226.98</v>
      </c>
    </row>
    <row r="1781" spans="1:18" ht="12.75">
      <c r="A1781" s="145">
        <v>95632</v>
      </c>
      <c r="B1781" s="102" t="s">
        <v>23453</v>
      </c>
      <c r="C1781" s="145" t="s">
        <v>23125</v>
      </c>
      <c r="D1781" s="535">
        <v>89.58</v>
      </c>
      <c r="E1781" s="536">
        <v>0.64280000000000004</v>
      </c>
      <c r="F1781" s="535">
        <v>81.760000000000005</v>
      </c>
      <c r="G1781" s="536">
        <v>0.70430000000000004</v>
      </c>
      <c r="H1781" s="535">
        <v>92.31</v>
      </c>
      <c r="I1781" s="536">
        <v>0.62380000000000002</v>
      </c>
      <c r="J1781" s="535">
        <v>86.99</v>
      </c>
      <c r="K1781" s="536">
        <v>0.66190000000000004</v>
      </c>
      <c r="L1781" s="535">
        <v>98.89</v>
      </c>
      <c r="M1781" s="536">
        <v>0</v>
      </c>
      <c r="N1781" s="535">
        <v>93.32</v>
      </c>
      <c r="O1781" s="536">
        <v>0.61699999999999999</v>
      </c>
      <c r="P1781" s="535">
        <v>84.68</v>
      </c>
      <c r="Q1781" s="536">
        <v>0.68</v>
      </c>
      <c r="R1781" s="535">
        <v>90.01</v>
      </c>
    </row>
    <row r="1782" spans="1:18" ht="12.75">
      <c r="A1782" s="145">
        <v>95631</v>
      </c>
      <c r="B1782" s="102" t="s">
        <v>23454</v>
      </c>
      <c r="C1782" s="145" t="s">
        <v>745</v>
      </c>
      <c r="D1782" s="535">
        <v>258.14</v>
      </c>
      <c r="E1782" s="536">
        <v>0.44309999999999999</v>
      </c>
      <c r="F1782" s="535">
        <v>228.83</v>
      </c>
      <c r="G1782" s="536">
        <v>0.49990000000000001</v>
      </c>
      <c r="H1782" s="535">
        <v>246.1</v>
      </c>
      <c r="I1782" s="536">
        <v>0.46479999999999999</v>
      </c>
      <c r="J1782" s="535">
        <v>239.73</v>
      </c>
      <c r="K1782" s="536">
        <v>0.47720000000000001</v>
      </c>
      <c r="L1782" s="535">
        <v>244.58</v>
      </c>
      <c r="M1782" s="536">
        <v>0</v>
      </c>
      <c r="N1782" s="535">
        <v>242.18</v>
      </c>
      <c r="O1782" s="536">
        <v>0.4723</v>
      </c>
      <c r="P1782" s="535">
        <v>230.71</v>
      </c>
      <c r="Q1782" s="536">
        <v>0.49580000000000002</v>
      </c>
      <c r="R1782" s="535">
        <v>235.29</v>
      </c>
    </row>
    <row r="1783" spans="1:18" ht="12.75">
      <c r="A1783" s="145">
        <v>5685</v>
      </c>
      <c r="B1783" s="102" t="s">
        <v>23455</v>
      </c>
      <c r="C1783" s="145" t="s">
        <v>23125</v>
      </c>
      <c r="D1783" s="535">
        <v>70.489999999999995</v>
      </c>
      <c r="E1783" s="536">
        <v>0.54600000000000004</v>
      </c>
      <c r="F1783" s="535">
        <v>62.67</v>
      </c>
      <c r="G1783" s="536">
        <v>0.61419999999999997</v>
      </c>
      <c r="H1783" s="535">
        <v>73.22</v>
      </c>
      <c r="I1783" s="536">
        <v>0.52569999999999995</v>
      </c>
      <c r="J1783" s="535">
        <v>67.900000000000006</v>
      </c>
      <c r="K1783" s="536">
        <v>0.56689999999999996</v>
      </c>
      <c r="L1783" s="535">
        <v>79.86</v>
      </c>
      <c r="M1783" s="536">
        <v>0</v>
      </c>
      <c r="N1783" s="535">
        <v>74.23</v>
      </c>
      <c r="O1783" s="536">
        <v>0.51849999999999996</v>
      </c>
      <c r="P1783" s="535">
        <v>65.59</v>
      </c>
      <c r="Q1783" s="536">
        <v>0.58679999999999999</v>
      </c>
      <c r="R1783" s="535">
        <v>70.92</v>
      </c>
    </row>
    <row r="1784" spans="1:18" ht="12.75">
      <c r="A1784" s="145">
        <v>5684</v>
      </c>
      <c r="B1784" s="102" t="s">
        <v>23456</v>
      </c>
      <c r="C1784" s="145" t="s">
        <v>745</v>
      </c>
      <c r="D1784" s="535">
        <v>179.99</v>
      </c>
      <c r="E1784" s="536">
        <v>0.4249</v>
      </c>
      <c r="F1784" s="535">
        <v>158.41999999999999</v>
      </c>
      <c r="G1784" s="536">
        <v>0.48270000000000002</v>
      </c>
      <c r="H1784" s="535">
        <v>173.27</v>
      </c>
      <c r="I1784" s="536">
        <v>0.44130000000000003</v>
      </c>
      <c r="J1784" s="535">
        <v>167.28</v>
      </c>
      <c r="K1784" s="536">
        <v>0.45710000000000001</v>
      </c>
      <c r="L1784" s="535">
        <v>174.72</v>
      </c>
      <c r="M1784" s="536">
        <v>0</v>
      </c>
      <c r="N1784" s="535">
        <v>171.13</v>
      </c>
      <c r="O1784" s="536">
        <v>0.44690000000000002</v>
      </c>
      <c r="P1784" s="535">
        <v>160.66999999999999</v>
      </c>
      <c r="Q1784" s="536">
        <v>0.47589999999999999</v>
      </c>
      <c r="R1784" s="535">
        <v>165.53</v>
      </c>
    </row>
    <row r="1785" spans="1:18" ht="12.75">
      <c r="A1785" s="145">
        <v>93244</v>
      </c>
      <c r="B1785" s="102" t="s">
        <v>23457</v>
      </c>
      <c r="C1785" s="145" t="s">
        <v>23125</v>
      </c>
      <c r="D1785" s="535">
        <v>72.069999999999993</v>
      </c>
      <c r="E1785" s="536">
        <v>0.55600000000000005</v>
      </c>
      <c r="F1785" s="535">
        <v>64.25</v>
      </c>
      <c r="G1785" s="536">
        <v>0.62370000000000003</v>
      </c>
      <c r="H1785" s="535">
        <v>74.8</v>
      </c>
      <c r="I1785" s="536">
        <v>0.53569999999999995</v>
      </c>
      <c r="J1785" s="535">
        <v>69.48</v>
      </c>
      <c r="K1785" s="536">
        <v>0.57669999999999999</v>
      </c>
      <c r="L1785" s="535">
        <v>81.44</v>
      </c>
      <c r="M1785" s="536">
        <v>0</v>
      </c>
      <c r="N1785" s="535">
        <v>75.81</v>
      </c>
      <c r="O1785" s="536">
        <v>0.52859999999999996</v>
      </c>
      <c r="P1785" s="535">
        <v>67.17</v>
      </c>
      <c r="Q1785" s="536">
        <v>0.59650000000000003</v>
      </c>
      <c r="R1785" s="535">
        <v>72.5</v>
      </c>
    </row>
    <row r="1786" spans="1:18" ht="12.75">
      <c r="A1786" s="145">
        <v>73436</v>
      </c>
      <c r="B1786" s="102" t="s">
        <v>23458</v>
      </c>
      <c r="C1786" s="145" t="s">
        <v>745</v>
      </c>
      <c r="D1786" s="535">
        <v>183.08</v>
      </c>
      <c r="E1786" s="536">
        <v>0.43459999999999999</v>
      </c>
      <c r="F1786" s="535">
        <v>161.51</v>
      </c>
      <c r="G1786" s="536">
        <v>0.49259999999999998</v>
      </c>
      <c r="H1786" s="535">
        <v>176.36</v>
      </c>
      <c r="I1786" s="536">
        <v>0.4511</v>
      </c>
      <c r="J1786" s="535">
        <v>170.37</v>
      </c>
      <c r="K1786" s="536">
        <v>0.46700000000000003</v>
      </c>
      <c r="L1786" s="535">
        <v>177.8</v>
      </c>
      <c r="M1786" s="536">
        <v>0</v>
      </c>
      <c r="N1786" s="535">
        <v>174.22</v>
      </c>
      <c r="O1786" s="536">
        <v>0.45669999999999999</v>
      </c>
      <c r="P1786" s="535">
        <v>163.76</v>
      </c>
      <c r="Q1786" s="536">
        <v>0.48580000000000001</v>
      </c>
      <c r="R1786" s="535">
        <v>168.62</v>
      </c>
    </row>
    <row r="1787" spans="1:18" ht="12.75">
      <c r="A1787" s="145">
        <v>5881</v>
      </c>
      <c r="B1787" s="102" t="s">
        <v>23459</v>
      </c>
      <c r="C1787" s="145" t="s">
        <v>23125</v>
      </c>
      <c r="D1787" s="535">
        <v>84.59</v>
      </c>
      <c r="E1787" s="536">
        <v>0.62170000000000003</v>
      </c>
      <c r="F1787" s="535">
        <v>76.77</v>
      </c>
      <c r="G1787" s="536">
        <v>0.68500000000000005</v>
      </c>
      <c r="H1787" s="535">
        <v>87.32</v>
      </c>
      <c r="I1787" s="536">
        <v>0.60229999999999995</v>
      </c>
      <c r="J1787" s="535">
        <v>82</v>
      </c>
      <c r="K1787" s="536">
        <v>0.64129999999999998</v>
      </c>
      <c r="L1787" s="535">
        <v>93.91</v>
      </c>
      <c r="M1787" s="536">
        <v>0</v>
      </c>
      <c r="N1787" s="535">
        <v>88.33</v>
      </c>
      <c r="O1787" s="536">
        <v>0.59540000000000004</v>
      </c>
      <c r="P1787" s="535">
        <v>79.69</v>
      </c>
      <c r="Q1787" s="536">
        <v>0.65990000000000004</v>
      </c>
      <c r="R1787" s="535">
        <v>85.02</v>
      </c>
    </row>
    <row r="1788" spans="1:18" ht="12.75">
      <c r="A1788" s="145">
        <v>5879</v>
      </c>
      <c r="B1788" s="102" t="s">
        <v>23460</v>
      </c>
      <c r="C1788" s="145" t="s">
        <v>745</v>
      </c>
      <c r="D1788" s="535">
        <v>151.47</v>
      </c>
      <c r="E1788" s="536">
        <v>0.68979999999999997</v>
      </c>
      <c r="F1788" s="535">
        <v>140.77000000000001</v>
      </c>
      <c r="G1788" s="536">
        <v>0.74229999999999996</v>
      </c>
      <c r="H1788" s="535">
        <v>152.22</v>
      </c>
      <c r="I1788" s="536">
        <v>0.68640000000000001</v>
      </c>
      <c r="J1788" s="535">
        <v>146.76</v>
      </c>
      <c r="K1788" s="536">
        <v>0.71199999999999997</v>
      </c>
      <c r="L1788" s="535">
        <v>157.57</v>
      </c>
      <c r="M1788" s="536">
        <v>0</v>
      </c>
      <c r="N1788" s="535">
        <v>152.57</v>
      </c>
      <c r="O1788" s="536">
        <v>0.68489999999999995</v>
      </c>
      <c r="P1788" s="535">
        <v>143.55000000000001</v>
      </c>
      <c r="Q1788" s="536">
        <v>0.72789999999999999</v>
      </c>
      <c r="R1788" s="535">
        <v>148.78</v>
      </c>
    </row>
    <row r="1789" spans="1:18" ht="12.75">
      <c r="A1789" s="145">
        <v>5865</v>
      </c>
      <c r="B1789" s="102" t="s">
        <v>23461</v>
      </c>
      <c r="C1789" s="145" t="s">
        <v>23125</v>
      </c>
      <c r="D1789" s="535">
        <v>11.61</v>
      </c>
      <c r="E1789" s="536">
        <v>1</v>
      </c>
      <c r="F1789" s="535">
        <v>11.61</v>
      </c>
      <c r="G1789" s="536">
        <v>1</v>
      </c>
      <c r="H1789" s="535">
        <v>11.61</v>
      </c>
      <c r="I1789" s="536">
        <v>1</v>
      </c>
      <c r="J1789" s="535">
        <v>11.61</v>
      </c>
      <c r="K1789" s="536">
        <v>1</v>
      </c>
      <c r="L1789" s="535">
        <v>11.57</v>
      </c>
      <c r="M1789" s="536">
        <v>0</v>
      </c>
      <c r="N1789" s="535">
        <v>11.61</v>
      </c>
      <c r="O1789" s="536">
        <v>1</v>
      </c>
      <c r="P1789" s="535">
        <v>11.61</v>
      </c>
      <c r="Q1789" s="536">
        <v>1</v>
      </c>
      <c r="R1789" s="535">
        <v>11.61</v>
      </c>
    </row>
    <row r="1790" spans="1:18" ht="12.75">
      <c r="A1790" s="145">
        <v>5863</v>
      </c>
      <c r="B1790" s="102" t="s">
        <v>23462</v>
      </c>
      <c r="C1790" s="145" t="s">
        <v>745</v>
      </c>
      <c r="D1790" s="535">
        <v>23.07</v>
      </c>
      <c r="E1790" s="536">
        <v>1</v>
      </c>
      <c r="F1790" s="535">
        <v>23.07</v>
      </c>
      <c r="G1790" s="536">
        <v>1</v>
      </c>
      <c r="H1790" s="535">
        <v>23.07</v>
      </c>
      <c r="I1790" s="536">
        <v>1</v>
      </c>
      <c r="J1790" s="535">
        <v>23.07</v>
      </c>
      <c r="K1790" s="536">
        <v>1</v>
      </c>
      <c r="L1790" s="535">
        <v>22.99</v>
      </c>
      <c r="M1790" s="536">
        <v>0</v>
      </c>
      <c r="N1790" s="535">
        <v>23.07</v>
      </c>
      <c r="O1790" s="536">
        <v>1</v>
      </c>
      <c r="P1790" s="535">
        <v>23.07</v>
      </c>
      <c r="Q1790" s="536">
        <v>1</v>
      </c>
      <c r="R1790" s="535">
        <v>23.07</v>
      </c>
    </row>
    <row r="1791" spans="1:18" ht="12.75">
      <c r="A1791" s="145">
        <v>5869</v>
      </c>
      <c r="B1791" s="102" t="s">
        <v>23463</v>
      </c>
      <c r="C1791" s="145" t="s">
        <v>23125</v>
      </c>
      <c r="D1791" s="535">
        <v>79.260000000000005</v>
      </c>
      <c r="E1791" s="536">
        <v>0.59630000000000005</v>
      </c>
      <c r="F1791" s="535">
        <v>71.44</v>
      </c>
      <c r="G1791" s="536">
        <v>0.66149999999999998</v>
      </c>
      <c r="H1791" s="535">
        <v>81.99</v>
      </c>
      <c r="I1791" s="536">
        <v>0.57640000000000002</v>
      </c>
      <c r="J1791" s="535">
        <v>76.67</v>
      </c>
      <c r="K1791" s="536">
        <v>0.61639999999999995</v>
      </c>
      <c r="L1791" s="535">
        <v>88.6</v>
      </c>
      <c r="M1791" s="536">
        <v>0</v>
      </c>
      <c r="N1791" s="535">
        <v>83</v>
      </c>
      <c r="O1791" s="536">
        <v>0.56940000000000002</v>
      </c>
      <c r="P1791" s="535">
        <v>74.36</v>
      </c>
      <c r="Q1791" s="536">
        <v>0.63560000000000005</v>
      </c>
      <c r="R1791" s="535">
        <v>79.69</v>
      </c>
    </row>
    <row r="1792" spans="1:18" ht="12.75">
      <c r="A1792" s="145">
        <v>5867</v>
      </c>
      <c r="B1792" s="102" t="s">
        <v>23464</v>
      </c>
      <c r="C1792" s="145" t="s">
        <v>745</v>
      </c>
      <c r="D1792" s="535">
        <v>177.05</v>
      </c>
      <c r="E1792" s="536">
        <v>0.53039999999999998</v>
      </c>
      <c r="F1792" s="535">
        <v>159.4</v>
      </c>
      <c r="G1792" s="536">
        <v>0.58909999999999996</v>
      </c>
      <c r="H1792" s="535">
        <v>173.02</v>
      </c>
      <c r="I1792" s="536">
        <v>0.54269999999999996</v>
      </c>
      <c r="J1792" s="535">
        <v>167.22</v>
      </c>
      <c r="K1792" s="536">
        <v>0.5615</v>
      </c>
      <c r="L1792" s="535">
        <v>175.85</v>
      </c>
      <c r="M1792" s="536">
        <v>0</v>
      </c>
      <c r="N1792" s="535">
        <v>171.78</v>
      </c>
      <c r="O1792" s="536">
        <v>0.54659999999999997</v>
      </c>
      <c r="P1792" s="535">
        <v>161.84</v>
      </c>
      <c r="Q1792" s="536">
        <v>0.58020000000000005</v>
      </c>
      <c r="R1792" s="535">
        <v>166.83</v>
      </c>
    </row>
    <row r="1793" spans="1:18" ht="12.75">
      <c r="A1793" s="145">
        <v>95271</v>
      </c>
      <c r="B1793" s="102" t="s">
        <v>23465</v>
      </c>
      <c r="C1793" s="145" t="s">
        <v>23125</v>
      </c>
      <c r="D1793" s="535">
        <v>0.69</v>
      </c>
      <c r="E1793" s="536">
        <v>1</v>
      </c>
      <c r="F1793" s="535">
        <v>0.69</v>
      </c>
      <c r="G1793" s="536">
        <v>1</v>
      </c>
      <c r="H1793" s="535">
        <v>0.69</v>
      </c>
      <c r="I1793" s="536">
        <v>1</v>
      </c>
      <c r="J1793" s="535">
        <v>0.69</v>
      </c>
      <c r="K1793" s="536">
        <v>1</v>
      </c>
      <c r="L1793" s="535">
        <v>0.69</v>
      </c>
      <c r="M1793" s="536">
        <v>1</v>
      </c>
      <c r="N1793" s="535">
        <v>0.69</v>
      </c>
      <c r="O1793" s="536">
        <v>1</v>
      </c>
      <c r="P1793" s="535">
        <v>0.69</v>
      </c>
      <c r="Q1793" s="536">
        <v>1</v>
      </c>
      <c r="R1793" s="535">
        <v>0.69</v>
      </c>
    </row>
    <row r="1794" spans="1:18" ht="12.75">
      <c r="A1794" s="145">
        <v>95270</v>
      </c>
      <c r="B1794" s="102" t="s">
        <v>23466</v>
      </c>
      <c r="C1794" s="145" t="s">
        <v>745</v>
      </c>
      <c r="D1794" s="535">
        <v>11.84</v>
      </c>
      <c r="E1794" s="536">
        <v>0.1056</v>
      </c>
      <c r="F1794" s="535">
        <v>10.199999999999999</v>
      </c>
      <c r="G1794" s="536">
        <v>0.1225</v>
      </c>
      <c r="H1794" s="535">
        <v>11.28</v>
      </c>
      <c r="I1794" s="536">
        <v>0.1108</v>
      </c>
      <c r="J1794" s="535">
        <v>9.9700000000000006</v>
      </c>
      <c r="K1794" s="536">
        <v>0.12540000000000001</v>
      </c>
      <c r="L1794" s="535">
        <v>10.039999999999999</v>
      </c>
      <c r="M1794" s="536">
        <v>0.1245</v>
      </c>
      <c r="N1794" s="535">
        <v>10.14</v>
      </c>
      <c r="O1794" s="536">
        <v>0.12330000000000001</v>
      </c>
      <c r="P1794" s="535">
        <v>10.36</v>
      </c>
      <c r="Q1794" s="536">
        <v>0.1207</v>
      </c>
      <c r="R1794" s="535">
        <v>10.199999999999999</v>
      </c>
    </row>
    <row r="1795" spans="1:18" ht="12.75">
      <c r="A1795" s="145">
        <v>91693</v>
      </c>
      <c r="B1795" s="102" t="s">
        <v>23467</v>
      </c>
      <c r="C1795" s="145" t="s">
        <v>23125</v>
      </c>
      <c r="D1795" s="535">
        <v>36.22</v>
      </c>
      <c r="E1795" s="536">
        <v>0</v>
      </c>
      <c r="F1795" s="535">
        <v>23.28</v>
      </c>
      <c r="G1795" s="536">
        <v>5.1999999999999998E-3</v>
      </c>
      <c r="H1795" s="535">
        <v>43.7</v>
      </c>
      <c r="I1795" s="536">
        <v>0</v>
      </c>
      <c r="J1795" s="535">
        <v>37.450000000000003</v>
      </c>
      <c r="K1795" s="536">
        <v>0</v>
      </c>
      <c r="L1795" s="535">
        <v>40.880000000000003</v>
      </c>
      <c r="M1795" s="536">
        <v>0</v>
      </c>
      <c r="N1795" s="535">
        <v>35.72</v>
      </c>
      <c r="O1795" s="536">
        <v>0</v>
      </c>
      <c r="P1795" s="535">
        <v>27.29</v>
      </c>
      <c r="Q1795" s="536">
        <v>4.4000000000000003E-3</v>
      </c>
      <c r="R1795" s="535">
        <v>42.03</v>
      </c>
    </row>
    <row r="1796" spans="1:18" ht="12.75">
      <c r="A1796" s="145">
        <v>91692</v>
      </c>
      <c r="B1796" s="102" t="s">
        <v>23468</v>
      </c>
      <c r="C1796" s="145" t="s">
        <v>745</v>
      </c>
      <c r="D1796" s="535">
        <v>37.78</v>
      </c>
      <c r="E1796" s="536">
        <v>0</v>
      </c>
      <c r="F1796" s="535">
        <v>24.72</v>
      </c>
      <c r="G1796" s="536">
        <v>7.3000000000000001E-3</v>
      </c>
      <c r="H1796" s="535">
        <v>45.09</v>
      </c>
      <c r="I1796" s="536">
        <v>0</v>
      </c>
      <c r="J1796" s="535">
        <v>38.9</v>
      </c>
      <c r="K1796" s="536">
        <v>0</v>
      </c>
      <c r="L1796" s="535">
        <v>42.45</v>
      </c>
      <c r="M1796" s="536">
        <v>0</v>
      </c>
      <c r="N1796" s="535">
        <v>37.14</v>
      </c>
      <c r="O1796" s="536">
        <v>0</v>
      </c>
      <c r="P1796" s="535">
        <v>28.32</v>
      </c>
      <c r="Q1796" s="536">
        <v>6.4000000000000003E-3</v>
      </c>
      <c r="R1796" s="535">
        <v>43.45</v>
      </c>
    </row>
    <row r="1797" spans="1:18" ht="12.75">
      <c r="A1797" s="145">
        <v>102929</v>
      </c>
      <c r="B1797" s="102" t="s">
        <v>23469</v>
      </c>
      <c r="C1797" s="145" t="s">
        <v>23125</v>
      </c>
      <c r="D1797" s="535">
        <v>0</v>
      </c>
      <c r="E1797" s="536"/>
      <c r="F1797" s="535">
        <v>0</v>
      </c>
      <c r="G1797" s="536"/>
      <c r="H1797" s="535">
        <v>0</v>
      </c>
      <c r="I1797" s="536"/>
      <c r="J1797" s="535">
        <v>0</v>
      </c>
      <c r="K1797" s="536"/>
      <c r="L1797" s="535">
        <v>0</v>
      </c>
      <c r="M1797" s="536"/>
      <c r="N1797" s="535">
        <v>0</v>
      </c>
      <c r="O1797" s="536"/>
      <c r="P1797" s="535">
        <v>0</v>
      </c>
      <c r="Q1797" s="536"/>
      <c r="R1797" s="535">
        <v>0</v>
      </c>
    </row>
    <row r="1798" spans="1:18" ht="12.75">
      <c r="A1798" s="145">
        <v>102928</v>
      </c>
      <c r="B1798" s="102" t="s">
        <v>23470</v>
      </c>
      <c r="C1798" s="145" t="s">
        <v>745</v>
      </c>
      <c r="D1798" s="535">
        <v>0</v>
      </c>
      <c r="E1798" s="536"/>
      <c r="F1798" s="535">
        <v>0</v>
      </c>
      <c r="G1798" s="536"/>
      <c r="H1798" s="535">
        <v>0</v>
      </c>
      <c r="I1798" s="536"/>
      <c r="J1798" s="535">
        <v>0</v>
      </c>
      <c r="K1798" s="536"/>
      <c r="L1798" s="535">
        <v>0</v>
      </c>
      <c r="M1798" s="536"/>
      <c r="N1798" s="535">
        <v>0</v>
      </c>
      <c r="O1798" s="536"/>
      <c r="P1798" s="535">
        <v>0</v>
      </c>
      <c r="Q1798" s="536"/>
      <c r="R1798" s="535">
        <v>0</v>
      </c>
    </row>
    <row r="1799" spans="1:18" ht="12.75">
      <c r="A1799" s="145">
        <v>95140</v>
      </c>
      <c r="B1799" s="102" t="s">
        <v>23471</v>
      </c>
      <c r="C1799" s="145" t="s">
        <v>23125</v>
      </c>
      <c r="D1799" s="535">
        <v>0.03</v>
      </c>
      <c r="E1799" s="536">
        <v>1</v>
      </c>
      <c r="F1799" s="535">
        <v>0.03</v>
      </c>
      <c r="G1799" s="536">
        <v>1</v>
      </c>
      <c r="H1799" s="535">
        <v>0.04</v>
      </c>
      <c r="I1799" s="536">
        <v>0</v>
      </c>
      <c r="J1799" s="535">
        <v>0.03</v>
      </c>
      <c r="K1799" s="536">
        <v>1</v>
      </c>
      <c r="L1799" s="535">
        <v>0.05</v>
      </c>
      <c r="M1799" s="536">
        <v>0</v>
      </c>
      <c r="N1799" s="535">
        <v>0.04</v>
      </c>
      <c r="O1799" s="536">
        <v>0</v>
      </c>
      <c r="P1799" s="535">
        <v>0.03</v>
      </c>
      <c r="Q1799" s="536">
        <v>1</v>
      </c>
      <c r="R1799" s="535">
        <v>0.03</v>
      </c>
    </row>
    <row r="1800" spans="1:18" ht="12.75">
      <c r="A1800" s="145">
        <v>95139</v>
      </c>
      <c r="B1800" s="102" t="s">
        <v>23472</v>
      </c>
      <c r="C1800" s="145" t="s">
        <v>745</v>
      </c>
      <c r="D1800" s="535">
        <v>0.05</v>
      </c>
      <c r="E1800" s="536">
        <v>1</v>
      </c>
      <c r="F1800" s="535">
        <v>0.05</v>
      </c>
      <c r="G1800" s="536">
        <v>1</v>
      </c>
      <c r="H1800" s="535">
        <v>0.06</v>
      </c>
      <c r="I1800" s="536">
        <v>0</v>
      </c>
      <c r="J1800" s="535">
        <v>0.05</v>
      </c>
      <c r="K1800" s="536">
        <v>1</v>
      </c>
      <c r="L1800" s="535">
        <v>0.08</v>
      </c>
      <c r="M1800" s="536">
        <v>0</v>
      </c>
      <c r="N1800" s="535">
        <v>0.06</v>
      </c>
      <c r="O1800" s="536">
        <v>0</v>
      </c>
      <c r="P1800" s="535">
        <v>0.05</v>
      </c>
      <c r="Q1800" s="536">
        <v>1</v>
      </c>
      <c r="R1800" s="535">
        <v>0.04</v>
      </c>
    </row>
    <row r="1801" spans="1:18" ht="12.75">
      <c r="A1801" s="145">
        <v>89027</v>
      </c>
      <c r="B1801" s="102" t="s">
        <v>23473</v>
      </c>
      <c r="C1801" s="145" t="s">
        <v>23125</v>
      </c>
      <c r="D1801" s="535">
        <v>5.18</v>
      </c>
      <c r="E1801" s="536">
        <v>1</v>
      </c>
      <c r="F1801" s="535">
        <v>5.18</v>
      </c>
      <c r="G1801" s="536">
        <v>1</v>
      </c>
      <c r="H1801" s="535">
        <v>5.18</v>
      </c>
      <c r="I1801" s="536">
        <v>1</v>
      </c>
      <c r="J1801" s="535">
        <v>5.18</v>
      </c>
      <c r="K1801" s="536">
        <v>1</v>
      </c>
      <c r="L1801" s="535">
        <v>5.18</v>
      </c>
      <c r="M1801" s="536">
        <v>1</v>
      </c>
      <c r="N1801" s="535">
        <v>5.18</v>
      </c>
      <c r="O1801" s="536">
        <v>1</v>
      </c>
      <c r="P1801" s="535">
        <v>5.18</v>
      </c>
      <c r="Q1801" s="536">
        <v>1</v>
      </c>
      <c r="R1801" s="535">
        <v>5.18</v>
      </c>
    </row>
    <row r="1802" spans="1:18" ht="12.75">
      <c r="A1802" s="145">
        <v>89028</v>
      </c>
      <c r="B1802" s="102" t="s">
        <v>23474</v>
      </c>
      <c r="C1802" s="145" t="s">
        <v>745</v>
      </c>
      <c r="D1802" s="535">
        <v>224.02</v>
      </c>
      <c r="E1802" s="536">
        <v>4.4600000000000001E-2</v>
      </c>
      <c r="F1802" s="535">
        <v>182.87</v>
      </c>
      <c r="G1802" s="536">
        <v>5.4699999999999999E-2</v>
      </c>
      <c r="H1802" s="535">
        <v>195.73</v>
      </c>
      <c r="I1802" s="536">
        <v>5.11E-2</v>
      </c>
      <c r="J1802" s="535">
        <v>193.73</v>
      </c>
      <c r="K1802" s="536">
        <v>5.16E-2</v>
      </c>
      <c r="L1802" s="535">
        <v>180.59</v>
      </c>
      <c r="M1802" s="536">
        <v>5.5399999999999998E-2</v>
      </c>
      <c r="N1802" s="535">
        <v>186.3</v>
      </c>
      <c r="O1802" s="536">
        <v>5.3699999999999998E-2</v>
      </c>
      <c r="P1802" s="535">
        <v>180.87</v>
      </c>
      <c r="Q1802" s="536">
        <v>5.5300000000000002E-2</v>
      </c>
      <c r="R1802" s="535">
        <v>179.44</v>
      </c>
    </row>
    <row r="1803" spans="1:18" ht="12.75">
      <c r="A1803" s="145">
        <v>7031</v>
      </c>
      <c r="B1803" s="102" t="s">
        <v>23475</v>
      </c>
      <c r="C1803" s="145" t="s">
        <v>23125</v>
      </c>
      <c r="D1803" s="535">
        <v>6.38</v>
      </c>
      <c r="E1803" s="536">
        <v>1</v>
      </c>
      <c r="F1803" s="535">
        <v>6.38</v>
      </c>
      <c r="G1803" s="536">
        <v>1</v>
      </c>
      <c r="H1803" s="535">
        <v>6.38</v>
      </c>
      <c r="I1803" s="536">
        <v>1</v>
      </c>
      <c r="J1803" s="535">
        <v>6.38</v>
      </c>
      <c r="K1803" s="536">
        <v>1</v>
      </c>
      <c r="L1803" s="535">
        <v>6.38</v>
      </c>
      <c r="M1803" s="536">
        <v>1</v>
      </c>
      <c r="N1803" s="535">
        <v>6.38</v>
      </c>
      <c r="O1803" s="536">
        <v>1</v>
      </c>
      <c r="P1803" s="535">
        <v>6.38</v>
      </c>
      <c r="Q1803" s="536">
        <v>1</v>
      </c>
      <c r="R1803" s="535">
        <v>6.38</v>
      </c>
    </row>
    <row r="1804" spans="1:18" ht="12.75">
      <c r="A1804" s="145">
        <v>7030</v>
      </c>
      <c r="B1804" s="102" t="s">
        <v>23476</v>
      </c>
      <c r="C1804" s="145" t="s">
        <v>745</v>
      </c>
      <c r="D1804" s="535">
        <v>333.34</v>
      </c>
      <c r="E1804" s="536">
        <v>3.6900000000000002E-2</v>
      </c>
      <c r="F1804" s="535">
        <v>271.62</v>
      </c>
      <c r="G1804" s="536">
        <v>4.53E-2</v>
      </c>
      <c r="H1804" s="535">
        <v>290.91000000000003</v>
      </c>
      <c r="I1804" s="536">
        <v>4.2299999999999997E-2</v>
      </c>
      <c r="J1804" s="535">
        <v>287.91000000000003</v>
      </c>
      <c r="K1804" s="536">
        <v>4.2799999999999998E-2</v>
      </c>
      <c r="L1804" s="535">
        <v>268.19</v>
      </c>
      <c r="M1804" s="536">
        <v>4.5900000000000003E-2</v>
      </c>
      <c r="N1804" s="535">
        <v>276.77</v>
      </c>
      <c r="O1804" s="536">
        <v>4.4499999999999998E-2</v>
      </c>
      <c r="P1804" s="535">
        <v>268.62</v>
      </c>
      <c r="Q1804" s="536">
        <v>4.58E-2</v>
      </c>
      <c r="R1804" s="535">
        <v>266.48</v>
      </c>
    </row>
    <row r="1805" spans="1:18" ht="12.75">
      <c r="A1805" s="145">
        <v>102947</v>
      </c>
      <c r="B1805" s="102" t="s">
        <v>23477</v>
      </c>
      <c r="C1805" s="145" t="s">
        <v>23125</v>
      </c>
      <c r="D1805" s="535">
        <v>0</v>
      </c>
      <c r="E1805" s="536"/>
      <c r="F1805" s="535">
        <v>0</v>
      </c>
      <c r="G1805" s="536"/>
      <c r="H1805" s="535">
        <v>0</v>
      </c>
      <c r="I1805" s="536"/>
      <c r="J1805" s="535">
        <v>0</v>
      </c>
      <c r="K1805" s="536"/>
      <c r="L1805" s="535">
        <v>0</v>
      </c>
      <c r="M1805" s="536"/>
      <c r="N1805" s="535">
        <v>0</v>
      </c>
      <c r="O1805" s="536"/>
      <c r="P1805" s="535">
        <v>0</v>
      </c>
      <c r="Q1805" s="536"/>
      <c r="R1805" s="535">
        <v>0</v>
      </c>
    </row>
    <row r="1806" spans="1:18" ht="12.75">
      <c r="A1806" s="145">
        <v>102946</v>
      </c>
      <c r="B1806" s="102" t="s">
        <v>23478</v>
      </c>
      <c r="C1806" s="145" t="s">
        <v>745</v>
      </c>
      <c r="D1806" s="535">
        <v>0</v>
      </c>
      <c r="E1806" s="536"/>
      <c r="F1806" s="535">
        <v>0</v>
      </c>
      <c r="G1806" s="536"/>
      <c r="H1806" s="535">
        <v>0</v>
      </c>
      <c r="I1806" s="536"/>
      <c r="J1806" s="535">
        <v>0</v>
      </c>
      <c r="K1806" s="536"/>
      <c r="L1806" s="535">
        <v>0</v>
      </c>
      <c r="M1806" s="536"/>
      <c r="N1806" s="535">
        <v>0</v>
      </c>
      <c r="O1806" s="536"/>
      <c r="P1806" s="535">
        <v>0</v>
      </c>
      <c r="Q1806" s="536"/>
      <c r="R1806" s="535">
        <v>0</v>
      </c>
    </row>
    <row r="1807" spans="1:18" ht="12.75">
      <c r="A1807" s="145">
        <v>104092</v>
      </c>
      <c r="B1807" s="102" t="s">
        <v>23479</v>
      </c>
      <c r="C1807" s="145" t="s">
        <v>23125</v>
      </c>
      <c r="D1807" s="535">
        <v>0.03</v>
      </c>
      <c r="E1807" s="536">
        <v>0</v>
      </c>
      <c r="F1807" s="535">
        <v>0.03</v>
      </c>
      <c r="G1807" s="536">
        <v>1</v>
      </c>
      <c r="H1807" s="535">
        <v>0.03</v>
      </c>
      <c r="I1807" s="536">
        <v>0</v>
      </c>
      <c r="J1807" s="535">
        <v>0.03</v>
      </c>
      <c r="K1807" s="536">
        <v>0</v>
      </c>
      <c r="L1807" s="535">
        <v>0.03</v>
      </c>
      <c r="M1807" s="536">
        <v>0</v>
      </c>
      <c r="N1807" s="535">
        <v>0.05</v>
      </c>
      <c r="O1807" s="536">
        <v>0</v>
      </c>
      <c r="P1807" s="535">
        <v>0.03</v>
      </c>
      <c r="Q1807" s="536">
        <v>1</v>
      </c>
      <c r="R1807" s="535">
        <v>0.03</v>
      </c>
    </row>
    <row r="1808" spans="1:18" ht="12.75">
      <c r="A1808" s="145">
        <v>104091</v>
      </c>
      <c r="B1808" s="102" t="s">
        <v>23480</v>
      </c>
      <c r="C1808" s="145" t="s">
        <v>745</v>
      </c>
      <c r="D1808" s="535">
        <v>0.82</v>
      </c>
      <c r="E1808" s="536">
        <v>0</v>
      </c>
      <c r="F1808" s="535">
        <v>0.76</v>
      </c>
      <c r="G1808" s="536">
        <v>9.2100000000000001E-2</v>
      </c>
      <c r="H1808" s="535">
        <v>0.73</v>
      </c>
      <c r="I1808" s="536">
        <v>0</v>
      </c>
      <c r="J1808" s="535">
        <v>0.76</v>
      </c>
      <c r="K1808" s="536">
        <v>0</v>
      </c>
      <c r="L1808" s="535">
        <v>0.82</v>
      </c>
      <c r="M1808" s="536">
        <v>0</v>
      </c>
      <c r="N1808" s="535">
        <v>0.77</v>
      </c>
      <c r="O1808" s="536">
        <v>0</v>
      </c>
      <c r="P1808" s="535">
        <v>0.55000000000000004</v>
      </c>
      <c r="Q1808" s="536">
        <v>0.1273</v>
      </c>
      <c r="R1808" s="535">
        <v>0.75</v>
      </c>
    </row>
    <row r="1809" spans="1:18" ht="12.75">
      <c r="A1809" s="145">
        <v>104098</v>
      </c>
      <c r="B1809" s="102" t="s">
        <v>23481</v>
      </c>
      <c r="C1809" s="145" t="s">
        <v>23125</v>
      </c>
      <c r="D1809" s="535">
        <v>0.05</v>
      </c>
      <c r="E1809" s="536">
        <v>0</v>
      </c>
      <c r="F1809" s="535">
        <v>0.05</v>
      </c>
      <c r="G1809" s="536">
        <v>1</v>
      </c>
      <c r="H1809" s="535">
        <v>0.05</v>
      </c>
      <c r="I1809" s="536">
        <v>0</v>
      </c>
      <c r="J1809" s="535">
        <v>0.04</v>
      </c>
      <c r="K1809" s="536">
        <v>0</v>
      </c>
      <c r="L1809" s="535">
        <v>0.06</v>
      </c>
      <c r="M1809" s="536">
        <v>0</v>
      </c>
      <c r="N1809" s="535">
        <v>0.06</v>
      </c>
      <c r="O1809" s="536">
        <v>0</v>
      </c>
      <c r="P1809" s="535">
        <v>0.05</v>
      </c>
      <c r="Q1809" s="536">
        <v>1</v>
      </c>
      <c r="R1809" s="535">
        <v>0.05</v>
      </c>
    </row>
    <row r="1810" spans="1:18" ht="12.75">
      <c r="A1810" s="145">
        <v>104097</v>
      </c>
      <c r="B1810" s="102" t="s">
        <v>23482</v>
      </c>
      <c r="C1810" s="145" t="s">
        <v>745</v>
      </c>
      <c r="D1810" s="535">
        <v>1.1399999999999999</v>
      </c>
      <c r="E1810" s="536">
        <v>0</v>
      </c>
      <c r="F1810" s="535">
        <v>1.06</v>
      </c>
      <c r="G1810" s="536">
        <v>0.1038</v>
      </c>
      <c r="H1810" s="535">
        <v>1.03</v>
      </c>
      <c r="I1810" s="536">
        <v>0</v>
      </c>
      <c r="J1810" s="535">
        <v>1.05</v>
      </c>
      <c r="K1810" s="536">
        <v>0</v>
      </c>
      <c r="L1810" s="535">
        <v>1.1599999999999999</v>
      </c>
      <c r="M1810" s="536">
        <v>0</v>
      </c>
      <c r="N1810" s="535">
        <v>1.06</v>
      </c>
      <c r="O1810" s="536">
        <v>0</v>
      </c>
      <c r="P1810" s="535">
        <v>0.78</v>
      </c>
      <c r="Q1810" s="536">
        <v>0.14099999999999999</v>
      </c>
      <c r="R1810" s="535">
        <v>1.04</v>
      </c>
    </row>
    <row r="1811" spans="1:18" ht="12.75">
      <c r="A1811" s="145">
        <v>102905</v>
      </c>
      <c r="B1811" s="102" t="s">
        <v>23483</v>
      </c>
      <c r="C1811" s="145" t="s">
        <v>23125</v>
      </c>
      <c r="D1811" s="535">
        <v>0</v>
      </c>
      <c r="E1811" s="536"/>
      <c r="F1811" s="535">
        <v>0</v>
      </c>
      <c r="G1811" s="536"/>
      <c r="H1811" s="535">
        <v>0</v>
      </c>
      <c r="I1811" s="536"/>
      <c r="J1811" s="535">
        <v>0</v>
      </c>
      <c r="K1811" s="536"/>
      <c r="L1811" s="535">
        <v>0</v>
      </c>
      <c r="M1811" s="536"/>
      <c r="N1811" s="535">
        <v>0</v>
      </c>
      <c r="O1811" s="536"/>
      <c r="P1811" s="535">
        <v>0</v>
      </c>
      <c r="Q1811" s="536"/>
      <c r="R1811" s="535">
        <v>0</v>
      </c>
    </row>
    <row r="1812" spans="1:18" ht="12.75">
      <c r="A1812" s="145">
        <v>102904</v>
      </c>
      <c r="B1812" s="102" t="s">
        <v>23484</v>
      </c>
      <c r="C1812" s="145" t="s">
        <v>745</v>
      </c>
      <c r="D1812" s="535">
        <v>0</v>
      </c>
      <c r="E1812" s="536"/>
      <c r="F1812" s="535">
        <v>0</v>
      </c>
      <c r="G1812" s="536"/>
      <c r="H1812" s="535">
        <v>0</v>
      </c>
      <c r="I1812" s="536"/>
      <c r="J1812" s="535">
        <v>0</v>
      </c>
      <c r="K1812" s="536"/>
      <c r="L1812" s="535">
        <v>0</v>
      </c>
      <c r="M1812" s="536"/>
      <c r="N1812" s="535">
        <v>0</v>
      </c>
      <c r="O1812" s="536"/>
      <c r="P1812" s="535">
        <v>0</v>
      </c>
      <c r="Q1812" s="536"/>
      <c r="R1812" s="535">
        <v>0</v>
      </c>
    </row>
    <row r="1813" spans="1:18" ht="12.75">
      <c r="A1813" s="145">
        <v>89031</v>
      </c>
      <c r="B1813" s="102" t="s">
        <v>23485</v>
      </c>
      <c r="C1813" s="145" t="s">
        <v>23125</v>
      </c>
      <c r="D1813" s="535">
        <v>87.08</v>
      </c>
      <c r="E1813" s="536">
        <v>0.58520000000000005</v>
      </c>
      <c r="F1813" s="535">
        <v>74.12</v>
      </c>
      <c r="G1813" s="536">
        <v>0.6875</v>
      </c>
      <c r="H1813" s="535">
        <v>91.6</v>
      </c>
      <c r="I1813" s="536">
        <v>0</v>
      </c>
      <c r="J1813" s="535">
        <v>88.32</v>
      </c>
      <c r="K1813" s="536">
        <v>0.57699999999999996</v>
      </c>
      <c r="L1813" s="535">
        <v>91.72</v>
      </c>
      <c r="M1813" s="536">
        <v>0.55559999999999998</v>
      </c>
      <c r="N1813" s="535">
        <v>86.55</v>
      </c>
      <c r="O1813" s="536">
        <v>0.58879999999999999</v>
      </c>
      <c r="P1813" s="535">
        <v>78.13</v>
      </c>
      <c r="Q1813" s="536">
        <v>0.6522</v>
      </c>
      <c r="R1813" s="535">
        <v>92.89</v>
      </c>
    </row>
    <row r="1814" spans="1:18" ht="12.75">
      <c r="A1814" s="145">
        <v>89032</v>
      </c>
      <c r="B1814" s="102" t="s">
        <v>23486</v>
      </c>
      <c r="C1814" s="145" t="s">
        <v>745</v>
      </c>
      <c r="D1814" s="535">
        <v>228.53</v>
      </c>
      <c r="E1814" s="536">
        <v>0.49980000000000002</v>
      </c>
      <c r="F1814" s="535">
        <v>200.54</v>
      </c>
      <c r="G1814" s="536">
        <v>0.5696</v>
      </c>
      <c r="H1814" s="535">
        <v>219.07</v>
      </c>
      <c r="I1814" s="536">
        <v>0</v>
      </c>
      <c r="J1814" s="535">
        <v>218.7</v>
      </c>
      <c r="K1814" s="536">
        <v>0.52229999999999999</v>
      </c>
      <c r="L1814" s="535">
        <v>217.3</v>
      </c>
      <c r="M1814" s="536">
        <v>0.52559999999999996</v>
      </c>
      <c r="N1814" s="535">
        <v>214.22</v>
      </c>
      <c r="O1814" s="536">
        <v>0.53320000000000001</v>
      </c>
      <c r="P1814" s="535">
        <v>203.82</v>
      </c>
      <c r="Q1814" s="536">
        <v>0.56040000000000001</v>
      </c>
      <c r="R1814" s="535">
        <v>218.05</v>
      </c>
    </row>
    <row r="1815" spans="1:18" ht="12.75">
      <c r="A1815" s="145">
        <v>88844</v>
      </c>
      <c r="B1815" s="102" t="s">
        <v>23487</v>
      </c>
      <c r="C1815" s="145" t="s">
        <v>23125</v>
      </c>
      <c r="D1815" s="535">
        <v>89.46</v>
      </c>
      <c r="E1815" s="536">
        <v>0.59619999999999995</v>
      </c>
      <c r="F1815" s="535">
        <v>76.5</v>
      </c>
      <c r="G1815" s="536">
        <v>0.69730000000000003</v>
      </c>
      <c r="H1815" s="535">
        <v>93.85</v>
      </c>
      <c r="I1815" s="536">
        <v>0</v>
      </c>
      <c r="J1815" s="535">
        <v>90.7</v>
      </c>
      <c r="K1815" s="536">
        <v>0.58809999999999996</v>
      </c>
      <c r="L1815" s="535">
        <v>94.1</v>
      </c>
      <c r="M1815" s="536">
        <v>0.56679999999999997</v>
      </c>
      <c r="N1815" s="535">
        <v>88.93</v>
      </c>
      <c r="O1815" s="536">
        <v>0.5998</v>
      </c>
      <c r="P1815" s="535">
        <v>80.510000000000005</v>
      </c>
      <c r="Q1815" s="536">
        <v>0.66249999999999998</v>
      </c>
      <c r="R1815" s="535">
        <v>95.27</v>
      </c>
    </row>
    <row r="1816" spans="1:18" ht="12.75">
      <c r="A1816" s="145">
        <v>88843</v>
      </c>
      <c r="B1816" s="102" t="s">
        <v>23488</v>
      </c>
      <c r="C1816" s="145" t="s">
        <v>745</v>
      </c>
      <c r="D1816" s="535">
        <v>253.47</v>
      </c>
      <c r="E1816" s="536">
        <v>0.47160000000000002</v>
      </c>
      <c r="F1816" s="535">
        <v>221.71</v>
      </c>
      <c r="G1816" s="536">
        <v>0.53920000000000001</v>
      </c>
      <c r="H1816" s="535">
        <v>241.13</v>
      </c>
      <c r="I1816" s="536">
        <v>0</v>
      </c>
      <c r="J1816" s="535">
        <v>240.87</v>
      </c>
      <c r="K1816" s="536">
        <v>0.49630000000000002</v>
      </c>
      <c r="L1816" s="535">
        <v>238.26</v>
      </c>
      <c r="M1816" s="536">
        <v>0.50170000000000003</v>
      </c>
      <c r="N1816" s="535">
        <v>235.71</v>
      </c>
      <c r="O1816" s="536">
        <v>0.5071</v>
      </c>
      <c r="P1816" s="535">
        <v>224.8</v>
      </c>
      <c r="Q1816" s="536">
        <v>0.53180000000000005</v>
      </c>
      <c r="R1816" s="535">
        <v>238.91</v>
      </c>
    </row>
    <row r="1817" spans="1:18" ht="12.75">
      <c r="A1817" s="145">
        <v>5853</v>
      </c>
      <c r="B1817" s="102" t="s">
        <v>23489</v>
      </c>
      <c r="C1817" s="145" t="s">
        <v>23125</v>
      </c>
      <c r="D1817" s="535">
        <v>102.19</v>
      </c>
      <c r="E1817" s="536">
        <v>0.64649999999999996</v>
      </c>
      <c r="F1817" s="535">
        <v>89.23</v>
      </c>
      <c r="G1817" s="536">
        <v>0.74039999999999995</v>
      </c>
      <c r="H1817" s="535">
        <v>105.84</v>
      </c>
      <c r="I1817" s="536">
        <v>0</v>
      </c>
      <c r="J1817" s="535">
        <v>103.43</v>
      </c>
      <c r="K1817" s="536">
        <v>0.63880000000000003</v>
      </c>
      <c r="L1817" s="535">
        <v>106.83</v>
      </c>
      <c r="M1817" s="536">
        <v>0.61850000000000005</v>
      </c>
      <c r="N1817" s="535">
        <v>101.66</v>
      </c>
      <c r="O1817" s="536">
        <v>0.64990000000000003</v>
      </c>
      <c r="P1817" s="535">
        <v>93.24</v>
      </c>
      <c r="Q1817" s="536">
        <v>0.70860000000000001</v>
      </c>
      <c r="R1817" s="535">
        <v>108</v>
      </c>
    </row>
    <row r="1818" spans="1:18" ht="12.75">
      <c r="A1818" s="145">
        <v>5851</v>
      </c>
      <c r="B1818" s="102" t="s">
        <v>23490</v>
      </c>
      <c r="C1818" s="145" t="s">
        <v>745</v>
      </c>
      <c r="D1818" s="535">
        <v>301.56</v>
      </c>
      <c r="E1818" s="536">
        <v>0.49099999999999999</v>
      </c>
      <c r="F1818" s="535">
        <v>266.04000000000002</v>
      </c>
      <c r="G1818" s="536">
        <v>0.55659999999999998</v>
      </c>
      <c r="H1818" s="535">
        <v>284.97000000000003</v>
      </c>
      <c r="I1818" s="536">
        <v>0</v>
      </c>
      <c r="J1818" s="535">
        <v>286.19</v>
      </c>
      <c r="K1818" s="536">
        <v>0.51739999999999997</v>
      </c>
      <c r="L1818" s="535">
        <v>282.38</v>
      </c>
      <c r="M1818" s="536">
        <v>0.52439999999999998</v>
      </c>
      <c r="N1818" s="535">
        <v>280.35000000000002</v>
      </c>
      <c r="O1818" s="536">
        <v>0.5282</v>
      </c>
      <c r="P1818" s="535">
        <v>268.95</v>
      </c>
      <c r="Q1818" s="536">
        <v>0.55059999999999998</v>
      </c>
      <c r="R1818" s="535">
        <v>282.93</v>
      </c>
    </row>
    <row r="1819" spans="1:18" ht="12.75">
      <c r="A1819" s="145">
        <v>5849</v>
      </c>
      <c r="B1819" s="102" t="s">
        <v>23491</v>
      </c>
      <c r="C1819" s="145" t="s">
        <v>23125</v>
      </c>
      <c r="D1819" s="535">
        <v>101.79</v>
      </c>
      <c r="E1819" s="536">
        <v>0.6452</v>
      </c>
      <c r="F1819" s="535">
        <v>88.83</v>
      </c>
      <c r="G1819" s="536">
        <v>0.73929999999999996</v>
      </c>
      <c r="H1819" s="535">
        <v>105.46</v>
      </c>
      <c r="I1819" s="536">
        <v>0</v>
      </c>
      <c r="J1819" s="535">
        <v>103.03</v>
      </c>
      <c r="K1819" s="536">
        <v>0.63739999999999997</v>
      </c>
      <c r="L1819" s="535">
        <v>106.43</v>
      </c>
      <c r="M1819" s="536">
        <v>0.61699999999999999</v>
      </c>
      <c r="N1819" s="535">
        <v>101.26</v>
      </c>
      <c r="O1819" s="536">
        <v>0.64849999999999997</v>
      </c>
      <c r="P1819" s="535">
        <v>92.84</v>
      </c>
      <c r="Q1819" s="536">
        <v>0.70730000000000004</v>
      </c>
      <c r="R1819" s="535">
        <v>107.6</v>
      </c>
    </row>
    <row r="1820" spans="1:18" ht="12.75">
      <c r="A1820" s="145">
        <v>5847</v>
      </c>
      <c r="B1820" s="102" t="s">
        <v>23492</v>
      </c>
      <c r="C1820" s="145" t="s">
        <v>745</v>
      </c>
      <c r="D1820" s="535">
        <v>316.31</v>
      </c>
      <c r="E1820" s="536">
        <v>0.46529999999999999</v>
      </c>
      <c r="F1820" s="535">
        <v>277.77</v>
      </c>
      <c r="G1820" s="536">
        <v>0.52980000000000005</v>
      </c>
      <c r="H1820" s="535">
        <v>297.70999999999998</v>
      </c>
      <c r="I1820" s="536">
        <v>0</v>
      </c>
      <c r="J1820" s="535">
        <v>298.72000000000003</v>
      </c>
      <c r="K1820" s="536">
        <v>0.49270000000000003</v>
      </c>
      <c r="L1820" s="535">
        <v>293.95</v>
      </c>
      <c r="M1820" s="536">
        <v>0.50070000000000003</v>
      </c>
      <c r="N1820" s="535">
        <v>292.33</v>
      </c>
      <c r="O1820" s="536">
        <v>0.50339999999999996</v>
      </c>
      <c r="P1820" s="535">
        <v>280.54000000000002</v>
      </c>
      <c r="Q1820" s="536">
        <v>0.52459999999999996</v>
      </c>
      <c r="R1820" s="535">
        <v>294.41000000000003</v>
      </c>
    </row>
    <row r="1821" spans="1:18" ht="12.75">
      <c r="A1821" s="145">
        <v>5857</v>
      </c>
      <c r="B1821" s="102" t="s">
        <v>23493</v>
      </c>
      <c r="C1821" s="145" t="s">
        <v>23125</v>
      </c>
      <c r="D1821" s="535">
        <v>252.56</v>
      </c>
      <c r="E1821" s="536">
        <v>0.85699999999999998</v>
      </c>
      <c r="F1821" s="535">
        <v>239.6</v>
      </c>
      <c r="G1821" s="536">
        <v>0.90329999999999999</v>
      </c>
      <c r="H1821" s="535">
        <v>247.54</v>
      </c>
      <c r="I1821" s="536">
        <v>0</v>
      </c>
      <c r="J1821" s="535">
        <v>253.8</v>
      </c>
      <c r="K1821" s="536">
        <v>0.8528</v>
      </c>
      <c r="L1821" s="535">
        <v>257.2</v>
      </c>
      <c r="M1821" s="536">
        <v>0.84150000000000003</v>
      </c>
      <c r="N1821" s="535">
        <v>252.03</v>
      </c>
      <c r="O1821" s="536">
        <v>0.85880000000000001</v>
      </c>
      <c r="P1821" s="535">
        <v>243.61</v>
      </c>
      <c r="Q1821" s="536">
        <v>0.88849999999999996</v>
      </c>
      <c r="R1821" s="535">
        <v>258.37</v>
      </c>
    </row>
    <row r="1822" spans="1:18" ht="12.75">
      <c r="A1822" s="145">
        <v>5855</v>
      </c>
      <c r="B1822" s="102" t="s">
        <v>23494</v>
      </c>
      <c r="C1822" s="145" t="s">
        <v>745</v>
      </c>
      <c r="D1822" s="535">
        <v>792.61</v>
      </c>
      <c r="E1822" s="536">
        <v>0.61199999999999999</v>
      </c>
      <c r="F1822" s="535">
        <v>727.47</v>
      </c>
      <c r="G1822" s="536">
        <v>0.66679999999999995</v>
      </c>
      <c r="H1822" s="535">
        <v>736.24</v>
      </c>
      <c r="I1822" s="536">
        <v>0</v>
      </c>
      <c r="J1822" s="535">
        <v>755.44</v>
      </c>
      <c r="K1822" s="536">
        <v>0.6421</v>
      </c>
      <c r="L1822" s="535">
        <v>742.17</v>
      </c>
      <c r="M1822" s="536">
        <v>0.65359999999999996</v>
      </c>
      <c r="N1822" s="535">
        <v>744.25</v>
      </c>
      <c r="O1822" s="536">
        <v>0.65169999999999995</v>
      </c>
      <c r="P1822" s="535">
        <v>728.94</v>
      </c>
      <c r="Q1822" s="536">
        <v>0.66539999999999999</v>
      </c>
      <c r="R1822" s="535">
        <v>741.89</v>
      </c>
    </row>
    <row r="1823" spans="1:18" ht="12.75">
      <c r="A1823" s="145">
        <v>96021</v>
      </c>
      <c r="B1823" s="102" t="s">
        <v>23495</v>
      </c>
      <c r="C1823" s="145" t="s">
        <v>23125</v>
      </c>
      <c r="D1823" s="535">
        <v>64.36</v>
      </c>
      <c r="E1823" s="536">
        <v>0.43880000000000002</v>
      </c>
      <c r="F1823" s="535">
        <v>51.4</v>
      </c>
      <c r="G1823" s="536">
        <v>0.5494</v>
      </c>
      <c r="H1823" s="535">
        <v>71.819999999999993</v>
      </c>
      <c r="I1823" s="536">
        <v>0.39319999999999999</v>
      </c>
      <c r="J1823" s="535">
        <v>65.599999999999994</v>
      </c>
      <c r="K1823" s="536">
        <v>0.43049999999999999</v>
      </c>
      <c r="L1823" s="535">
        <v>68.7</v>
      </c>
      <c r="M1823" s="536">
        <v>0</v>
      </c>
      <c r="N1823" s="535">
        <v>63.83</v>
      </c>
      <c r="O1823" s="536">
        <v>0.44240000000000002</v>
      </c>
      <c r="P1823" s="535">
        <v>55.41</v>
      </c>
      <c r="Q1823" s="536">
        <v>0.50970000000000004</v>
      </c>
      <c r="R1823" s="535">
        <v>70.17</v>
      </c>
    </row>
    <row r="1824" spans="1:18" ht="12.75">
      <c r="A1824" s="145">
        <v>96020</v>
      </c>
      <c r="B1824" s="102" t="s">
        <v>23496</v>
      </c>
      <c r="C1824" s="145" t="s">
        <v>745</v>
      </c>
      <c r="D1824" s="535">
        <v>209.75</v>
      </c>
      <c r="E1824" s="536">
        <v>0.25080000000000002</v>
      </c>
      <c r="F1824" s="535">
        <v>173.52</v>
      </c>
      <c r="G1824" s="536">
        <v>0.30309999999999998</v>
      </c>
      <c r="H1824" s="535">
        <v>201.22</v>
      </c>
      <c r="I1824" s="536">
        <v>0.26140000000000002</v>
      </c>
      <c r="J1824" s="535">
        <v>193.86</v>
      </c>
      <c r="K1824" s="536">
        <v>0.27129999999999999</v>
      </c>
      <c r="L1824" s="535">
        <v>189.27</v>
      </c>
      <c r="M1824" s="536">
        <v>0</v>
      </c>
      <c r="N1824" s="535">
        <v>187.89</v>
      </c>
      <c r="O1824" s="536">
        <v>0.28000000000000003</v>
      </c>
      <c r="P1824" s="535">
        <v>176.4</v>
      </c>
      <c r="Q1824" s="536">
        <v>0.29820000000000002</v>
      </c>
      <c r="R1824" s="535">
        <v>190.35</v>
      </c>
    </row>
    <row r="1825" spans="1:18" ht="12.75">
      <c r="A1825" s="145">
        <v>96014</v>
      </c>
      <c r="B1825" s="102" t="s">
        <v>23497</v>
      </c>
      <c r="C1825" s="145" t="s">
        <v>23125</v>
      </c>
      <c r="D1825" s="535">
        <v>64.61</v>
      </c>
      <c r="E1825" s="536">
        <v>0.441</v>
      </c>
      <c r="F1825" s="535">
        <v>51.65</v>
      </c>
      <c r="G1825" s="536">
        <v>0.55159999999999998</v>
      </c>
      <c r="H1825" s="535">
        <v>72.069999999999993</v>
      </c>
      <c r="I1825" s="536">
        <v>0.39529999999999998</v>
      </c>
      <c r="J1825" s="535">
        <v>65.849999999999994</v>
      </c>
      <c r="K1825" s="536">
        <v>0.43259999999999998</v>
      </c>
      <c r="L1825" s="535">
        <v>68.94</v>
      </c>
      <c r="M1825" s="536">
        <v>0</v>
      </c>
      <c r="N1825" s="535">
        <v>64.08</v>
      </c>
      <c r="O1825" s="536">
        <v>0.4446</v>
      </c>
      <c r="P1825" s="535">
        <v>55.66</v>
      </c>
      <c r="Q1825" s="536">
        <v>0.51190000000000002</v>
      </c>
      <c r="R1825" s="535">
        <v>70.42</v>
      </c>
    </row>
    <row r="1826" spans="1:18" ht="12.75">
      <c r="A1826" s="145">
        <v>96013</v>
      </c>
      <c r="B1826" s="102" t="s">
        <v>23498</v>
      </c>
      <c r="C1826" s="145" t="s">
        <v>745</v>
      </c>
      <c r="D1826" s="535">
        <v>210.22</v>
      </c>
      <c r="E1826" s="536">
        <v>0.25240000000000001</v>
      </c>
      <c r="F1826" s="535">
        <v>173.99</v>
      </c>
      <c r="G1826" s="536">
        <v>0.30499999999999999</v>
      </c>
      <c r="H1826" s="535">
        <v>201.69</v>
      </c>
      <c r="I1826" s="536">
        <v>0.2631</v>
      </c>
      <c r="J1826" s="535">
        <v>194.33</v>
      </c>
      <c r="K1826" s="536">
        <v>0.27310000000000001</v>
      </c>
      <c r="L1826" s="535">
        <v>189.73</v>
      </c>
      <c r="M1826" s="536">
        <v>0</v>
      </c>
      <c r="N1826" s="535">
        <v>188.36</v>
      </c>
      <c r="O1826" s="536">
        <v>0.28170000000000001</v>
      </c>
      <c r="P1826" s="535">
        <v>176.87</v>
      </c>
      <c r="Q1826" s="536">
        <v>0.30009999999999998</v>
      </c>
      <c r="R1826" s="535">
        <v>190.82</v>
      </c>
    </row>
    <row r="1827" spans="1:18" ht="12.75">
      <c r="A1827" s="145">
        <v>96029</v>
      </c>
      <c r="B1827" s="102" t="s">
        <v>23499</v>
      </c>
      <c r="C1827" s="145" t="s">
        <v>23125</v>
      </c>
      <c r="D1827" s="535">
        <v>57.94</v>
      </c>
      <c r="E1827" s="536">
        <v>0.37659999999999999</v>
      </c>
      <c r="F1827" s="535">
        <v>44.98</v>
      </c>
      <c r="G1827" s="536">
        <v>0.48509999999999998</v>
      </c>
      <c r="H1827" s="535">
        <v>65.400000000000006</v>
      </c>
      <c r="I1827" s="536">
        <v>0.33360000000000001</v>
      </c>
      <c r="J1827" s="535">
        <v>59.18</v>
      </c>
      <c r="K1827" s="536">
        <v>0.36870000000000003</v>
      </c>
      <c r="L1827" s="535">
        <v>62.33</v>
      </c>
      <c r="M1827" s="536">
        <v>0</v>
      </c>
      <c r="N1827" s="535">
        <v>57.41</v>
      </c>
      <c r="O1827" s="536">
        <v>0.38009999999999999</v>
      </c>
      <c r="P1827" s="535">
        <v>48.99</v>
      </c>
      <c r="Q1827" s="536">
        <v>0.44540000000000002</v>
      </c>
      <c r="R1827" s="535">
        <v>63.75</v>
      </c>
    </row>
    <row r="1828" spans="1:18" ht="12.75">
      <c r="A1828" s="145">
        <v>96028</v>
      </c>
      <c r="B1828" s="102" t="s">
        <v>23500</v>
      </c>
      <c r="C1828" s="145" t="s">
        <v>745</v>
      </c>
      <c r="D1828" s="535">
        <v>161.09</v>
      </c>
      <c r="E1828" s="536">
        <v>0.25230000000000002</v>
      </c>
      <c r="F1828" s="535">
        <v>131.91999999999999</v>
      </c>
      <c r="G1828" s="536">
        <v>0.30809999999999998</v>
      </c>
      <c r="H1828" s="535">
        <v>157.41</v>
      </c>
      <c r="I1828" s="536">
        <v>0.25819999999999999</v>
      </c>
      <c r="J1828" s="535">
        <v>150.4</v>
      </c>
      <c r="K1828" s="536">
        <v>0.2702</v>
      </c>
      <c r="L1828" s="535">
        <v>148.15</v>
      </c>
      <c r="M1828" s="536">
        <v>0</v>
      </c>
      <c r="N1828" s="535">
        <v>145.69999999999999</v>
      </c>
      <c r="O1828" s="536">
        <v>0.27889999999999998</v>
      </c>
      <c r="P1828" s="535">
        <v>135.13999999999999</v>
      </c>
      <c r="Q1828" s="536">
        <v>0.30070000000000002</v>
      </c>
      <c r="R1828" s="535">
        <v>149.34</v>
      </c>
    </row>
    <row r="1829" spans="1:18" ht="12.75">
      <c r="A1829" s="145">
        <v>96155</v>
      </c>
      <c r="B1829" s="102" t="s">
        <v>23501</v>
      </c>
      <c r="C1829" s="145" t="s">
        <v>23125</v>
      </c>
      <c r="D1829" s="535">
        <v>58.19</v>
      </c>
      <c r="E1829" s="536">
        <v>0.37930000000000003</v>
      </c>
      <c r="F1829" s="535">
        <v>45.23</v>
      </c>
      <c r="G1829" s="536">
        <v>0.48799999999999999</v>
      </c>
      <c r="H1829" s="535">
        <v>65.650000000000006</v>
      </c>
      <c r="I1829" s="536">
        <v>0.3362</v>
      </c>
      <c r="J1829" s="535">
        <v>59.43</v>
      </c>
      <c r="K1829" s="536">
        <v>0.37140000000000001</v>
      </c>
      <c r="L1829" s="535">
        <v>62.57</v>
      </c>
      <c r="M1829" s="536">
        <v>0</v>
      </c>
      <c r="N1829" s="535">
        <v>57.66</v>
      </c>
      <c r="O1829" s="536">
        <v>0.38279999999999997</v>
      </c>
      <c r="P1829" s="535">
        <v>49.24</v>
      </c>
      <c r="Q1829" s="536">
        <v>0.44819999999999999</v>
      </c>
      <c r="R1829" s="535">
        <v>64</v>
      </c>
    </row>
    <row r="1830" spans="1:18" ht="12.75">
      <c r="A1830" s="145">
        <v>96157</v>
      </c>
      <c r="B1830" s="102" t="s">
        <v>23502</v>
      </c>
      <c r="C1830" s="145" t="s">
        <v>745</v>
      </c>
      <c r="D1830" s="535">
        <v>161.56</v>
      </c>
      <c r="E1830" s="536">
        <v>0.2545</v>
      </c>
      <c r="F1830" s="535">
        <v>132.38999999999999</v>
      </c>
      <c r="G1830" s="536">
        <v>0.3105</v>
      </c>
      <c r="H1830" s="535">
        <v>157.88</v>
      </c>
      <c r="I1830" s="536">
        <v>0.26040000000000002</v>
      </c>
      <c r="J1830" s="535">
        <v>150.87</v>
      </c>
      <c r="K1830" s="536">
        <v>0.27250000000000002</v>
      </c>
      <c r="L1830" s="535">
        <v>148.61000000000001</v>
      </c>
      <c r="M1830" s="536">
        <v>0</v>
      </c>
      <c r="N1830" s="535">
        <v>146.16999999999999</v>
      </c>
      <c r="O1830" s="536">
        <v>0.28120000000000001</v>
      </c>
      <c r="P1830" s="535">
        <v>135.61000000000001</v>
      </c>
      <c r="Q1830" s="536">
        <v>0.30309999999999998</v>
      </c>
      <c r="R1830" s="535">
        <v>149.81</v>
      </c>
    </row>
    <row r="1831" spans="1:18" ht="12.75">
      <c r="A1831" s="145">
        <v>5845</v>
      </c>
      <c r="B1831" s="102" t="s">
        <v>23503</v>
      </c>
      <c r="C1831" s="145" t="s">
        <v>23125</v>
      </c>
      <c r="D1831" s="535">
        <v>60.17</v>
      </c>
      <c r="E1831" s="536">
        <v>0.3997</v>
      </c>
      <c r="F1831" s="535">
        <v>47.21</v>
      </c>
      <c r="G1831" s="536">
        <v>0.50939999999999996</v>
      </c>
      <c r="H1831" s="535">
        <v>67.63</v>
      </c>
      <c r="I1831" s="536">
        <v>0.35560000000000003</v>
      </c>
      <c r="J1831" s="535">
        <v>61.41</v>
      </c>
      <c r="K1831" s="536">
        <v>0.3916</v>
      </c>
      <c r="L1831" s="535">
        <v>64.66</v>
      </c>
      <c r="M1831" s="536">
        <v>0</v>
      </c>
      <c r="N1831" s="535">
        <v>59.64</v>
      </c>
      <c r="O1831" s="536">
        <v>0.40329999999999999</v>
      </c>
      <c r="P1831" s="535">
        <v>51.22</v>
      </c>
      <c r="Q1831" s="536">
        <v>0.46949999999999997</v>
      </c>
      <c r="R1831" s="535">
        <v>65.98</v>
      </c>
    </row>
    <row r="1832" spans="1:18" ht="12.75">
      <c r="A1832" s="145">
        <v>5843</v>
      </c>
      <c r="B1832" s="102" t="s">
        <v>23504</v>
      </c>
      <c r="C1832" s="145" t="s">
        <v>745</v>
      </c>
      <c r="D1832" s="535">
        <v>201.92</v>
      </c>
      <c r="E1832" s="536">
        <v>0.22170000000000001</v>
      </c>
      <c r="F1832" s="535">
        <v>165.69</v>
      </c>
      <c r="G1832" s="536">
        <v>0.2702</v>
      </c>
      <c r="H1832" s="535">
        <v>193.39</v>
      </c>
      <c r="I1832" s="536">
        <v>0.23150000000000001</v>
      </c>
      <c r="J1832" s="535">
        <v>186.03</v>
      </c>
      <c r="K1832" s="536">
        <v>0.2407</v>
      </c>
      <c r="L1832" s="535">
        <v>181.71</v>
      </c>
      <c r="M1832" s="536">
        <v>0</v>
      </c>
      <c r="N1832" s="535">
        <v>180.06</v>
      </c>
      <c r="O1832" s="536">
        <v>0.24859999999999999</v>
      </c>
      <c r="P1832" s="535">
        <v>168.57</v>
      </c>
      <c r="Q1832" s="536">
        <v>0.2656</v>
      </c>
      <c r="R1832" s="535">
        <v>182.52</v>
      </c>
    </row>
    <row r="1833" spans="1:18" ht="12.75">
      <c r="A1833" s="145">
        <v>89036</v>
      </c>
      <c r="B1833" s="102" t="s">
        <v>23505</v>
      </c>
      <c r="C1833" s="145" t="s">
        <v>23125</v>
      </c>
      <c r="D1833" s="535">
        <v>53.72</v>
      </c>
      <c r="E1833" s="536">
        <v>0.3276</v>
      </c>
      <c r="F1833" s="535">
        <v>40.76</v>
      </c>
      <c r="G1833" s="536">
        <v>0.43180000000000002</v>
      </c>
      <c r="H1833" s="535">
        <v>61.18</v>
      </c>
      <c r="I1833" s="536">
        <v>0.28770000000000001</v>
      </c>
      <c r="J1833" s="535">
        <v>54.96</v>
      </c>
      <c r="K1833" s="536">
        <v>0.32019999999999998</v>
      </c>
      <c r="L1833" s="535">
        <v>58.25</v>
      </c>
      <c r="M1833" s="536">
        <v>0</v>
      </c>
      <c r="N1833" s="535">
        <v>53.19</v>
      </c>
      <c r="O1833" s="536">
        <v>0.33090000000000003</v>
      </c>
      <c r="P1833" s="535">
        <v>44.77</v>
      </c>
      <c r="Q1833" s="536">
        <v>0.3931</v>
      </c>
      <c r="R1833" s="535">
        <v>59.53</v>
      </c>
    </row>
    <row r="1834" spans="1:18" ht="12.75">
      <c r="A1834" s="145">
        <v>89035</v>
      </c>
      <c r="B1834" s="102" t="s">
        <v>23506</v>
      </c>
      <c r="C1834" s="145" t="s">
        <v>745</v>
      </c>
      <c r="D1834" s="535">
        <v>153.22999999999999</v>
      </c>
      <c r="E1834" s="536">
        <v>0.21390000000000001</v>
      </c>
      <c r="F1834" s="535">
        <v>124.06</v>
      </c>
      <c r="G1834" s="536">
        <v>0.26419999999999999</v>
      </c>
      <c r="H1834" s="535">
        <v>149.55000000000001</v>
      </c>
      <c r="I1834" s="536">
        <v>0.21920000000000001</v>
      </c>
      <c r="J1834" s="535">
        <v>142.54</v>
      </c>
      <c r="K1834" s="536">
        <v>0.23</v>
      </c>
      <c r="L1834" s="535">
        <v>140.55000000000001</v>
      </c>
      <c r="M1834" s="536">
        <v>0</v>
      </c>
      <c r="N1834" s="535">
        <v>137.84</v>
      </c>
      <c r="O1834" s="536">
        <v>0.23780000000000001</v>
      </c>
      <c r="P1834" s="535">
        <v>127.28</v>
      </c>
      <c r="Q1834" s="536">
        <v>0.25750000000000001</v>
      </c>
      <c r="R1834" s="535">
        <v>141.47999999999999</v>
      </c>
    </row>
    <row r="1835" spans="1:18" ht="12.75">
      <c r="A1835" s="145">
        <v>102911</v>
      </c>
      <c r="B1835" s="102" t="s">
        <v>23507</v>
      </c>
      <c r="C1835" s="145" t="s">
        <v>23125</v>
      </c>
      <c r="D1835" s="535">
        <v>0</v>
      </c>
      <c r="E1835" s="536"/>
      <c r="F1835" s="535">
        <v>0</v>
      </c>
      <c r="G1835" s="536"/>
      <c r="H1835" s="535">
        <v>0</v>
      </c>
      <c r="I1835" s="536"/>
      <c r="J1835" s="535">
        <v>0</v>
      </c>
      <c r="K1835" s="536"/>
      <c r="L1835" s="535">
        <v>0</v>
      </c>
      <c r="M1835" s="536"/>
      <c r="N1835" s="535">
        <v>0</v>
      </c>
      <c r="O1835" s="536"/>
      <c r="P1835" s="535">
        <v>0</v>
      </c>
      <c r="Q1835" s="536"/>
      <c r="R1835" s="535">
        <v>0</v>
      </c>
    </row>
    <row r="1836" spans="1:18" ht="12.75">
      <c r="A1836" s="145">
        <v>102910</v>
      </c>
      <c r="B1836" s="102" t="s">
        <v>23508</v>
      </c>
      <c r="C1836" s="145" t="s">
        <v>745</v>
      </c>
      <c r="D1836" s="535">
        <v>0</v>
      </c>
      <c r="E1836" s="536"/>
      <c r="F1836" s="535">
        <v>0</v>
      </c>
      <c r="G1836" s="536"/>
      <c r="H1836" s="535">
        <v>0</v>
      </c>
      <c r="I1836" s="536"/>
      <c r="J1836" s="535">
        <v>0</v>
      </c>
      <c r="K1836" s="536"/>
      <c r="L1836" s="535">
        <v>0</v>
      </c>
      <c r="M1836" s="536"/>
      <c r="N1836" s="535">
        <v>0</v>
      </c>
      <c r="O1836" s="536"/>
      <c r="P1836" s="535">
        <v>0</v>
      </c>
      <c r="Q1836" s="536"/>
      <c r="R1836" s="535">
        <v>0</v>
      </c>
    </row>
    <row r="1837" spans="1:18" ht="12.75">
      <c r="A1837" s="145">
        <v>93440</v>
      </c>
      <c r="B1837" s="102" t="s">
        <v>23509</v>
      </c>
      <c r="C1837" s="145" t="s">
        <v>23125</v>
      </c>
      <c r="D1837" s="535">
        <v>153.71</v>
      </c>
      <c r="E1837" s="536">
        <v>7.8299999999999995E-2</v>
      </c>
      <c r="F1837" s="535">
        <v>134.9</v>
      </c>
      <c r="G1837" s="536">
        <v>8.9200000000000002E-2</v>
      </c>
      <c r="H1837" s="535">
        <v>167.2</v>
      </c>
      <c r="I1837" s="536">
        <v>7.1900000000000006E-2</v>
      </c>
      <c r="J1837" s="535">
        <v>126.46</v>
      </c>
      <c r="K1837" s="536">
        <v>9.5100000000000004E-2</v>
      </c>
      <c r="L1837" s="535">
        <v>168.22</v>
      </c>
      <c r="M1837" s="536">
        <v>7.1499999999999994E-2</v>
      </c>
      <c r="N1837" s="535">
        <v>155.65</v>
      </c>
      <c r="O1837" s="536">
        <v>7.7299999999999994E-2</v>
      </c>
      <c r="P1837" s="535">
        <v>153.94</v>
      </c>
      <c r="Q1837" s="536">
        <v>7.8100000000000003E-2</v>
      </c>
      <c r="R1837" s="535">
        <v>166.5</v>
      </c>
    </row>
    <row r="1838" spans="1:18" ht="12.75">
      <c r="A1838" s="145">
        <v>93439</v>
      </c>
      <c r="B1838" s="102" t="s">
        <v>23510</v>
      </c>
      <c r="C1838" s="145" t="s">
        <v>745</v>
      </c>
      <c r="D1838" s="535">
        <v>304.35000000000002</v>
      </c>
      <c r="E1838" s="536">
        <v>7.2599999999999998E-2</v>
      </c>
      <c r="F1838" s="535">
        <v>258.51</v>
      </c>
      <c r="G1838" s="536">
        <v>8.5500000000000007E-2</v>
      </c>
      <c r="H1838" s="535">
        <v>299.26</v>
      </c>
      <c r="I1838" s="536">
        <v>7.3800000000000004E-2</v>
      </c>
      <c r="J1838" s="535">
        <v>257.20999999999998</v>
      </c>
      <c r="K1838" s="536">
        <v>8.5900000000000004E-2</v>
      </c>
      <c r="L1838" s="535">
        <v>290.33</v>
      </c>
      <c r="M1838" s="536">
        <v>7.6100000000000001E-2</v>
      </c>
      <c r="N1838" s="535">
        <v>281.52</v>
      </c>
      <c r="O1838" s="536">
        <v>7.85E-2</v>
      </c>
      <c r="P1838" s="535">
        <v>276.24</v>
      </c>
      <c r="Q1838" s="536">
        <v>0.08</v>
      </c>
      <c r="R1838" s="535">
        <v>287.86</v>
      </c>
    </row>
    <row r="1839" spans="1:18" ht="12.75">
      <c r="A1839" s="145">
        <v>100648</v>
      </c>
      <c r="B1839" s="102" t="s">
        <v>23511</v>
      </c>
      <c r="C1839" s="145" t="s">
        <v>23125</v>
      </c>
      <c r="D1839" s="535">
        <v>602.20000000000005</v>
      </c>
      <c r="E1839" s="536">
        <v>0.92649999999999999</v>
      </c>
      <c r="F1839" s="535">
        <v>595.35</v>
      </c>
      <c r="G1839" s="536">
        <v>0.93720000000000003</v>
      </c>
      <c r="H1839" s="535">
        <v>608.21</v>
      </c>
      <c r="I1839" s="536">
        <v>0.91739999999999999</v>
      </c>
      <c r="J1839" s="535">
        <v>592.99</v>
      </c>
      <c r="K1839" s="536">
        <v>0.94089999999999996</v>
      </c>
      <c r="L1839" s="535">
        <v>616.66999999999996</v>
      </c>
      <c r="M1839" s="536">
        <v>0.90480000000000005</v>
      </c>
      <c r="N1839" s="535">
        <v>607.34</v>
      </c>
      <c r="O1839" s="536">
        <v>0.91869999999999996</v>
      </c>
      <c r="P1839" s="535">
        <v>600.11</v>
      </c>
      <c r="Q1839" s="536">
        <v>0.92979999999999996</v>
      </c>
      <c r="R1839" s="535">
        <v>605.42999999999995</v>
      </c>
    </row>
    <row r="1840" spans="1:18" ht="12.75">
      <c r="A1840" s="145">
        <v>100647</v>
      </c>
      <c r="B1840" s="102" t="s">
        <v>23512</v>
      </c>
      <c r="C1840" s="145" t="s">
        <v>745</v>
      </c>
      <c r="D1840" s="535">
        <v>8006.37</v>
      </c>
      <c r="E1840" s="536">
        <v>0.1525</v>
      </c>
      <c r="F1840" s="535">
        <v>6703.52</v>
      </c>
      <c r="G1840" s="536">
        <v>0.1822</v>
      </c>
      <c r="H1840" s="535">
        <v>7121.38</v>
      </c>
      <c r="I1840" s="536">
        <v>0.17150000000000001</v>
      </c>
      <c r="J1840" s="535">
        <v>7043.16</v>
      </c>
      <c r="K1840" s="536">
        <v>0.1734</v>
      </c>
      <c r="L1840" s="535">
        <v>6652.84</v>
      </c>
      <c r="M1840" s="536">
        <v>0.18360000000000001</v>
      </c>
      <c r="N1840" s="535">
        <v>6823.51</v>
      </c>
      <c r="O1840" s="536">
        <v>0.17899999999999999</v>
      </c>
      <c r="P1840" s="535">
        <v>6645.28</v>
      </c>
      <c r="Q1840" s="536">
        <v>0.18379999999999999</v>
      </c>
      <c r="R1840" s="535">
        <v>6605.6</v>
      </c>
    </row>
    <row r="1841" spans="1:18" ht="12.75">
      <c r="A1841" s="145">
        <v>5829</v>
      </c>
      <c r="B1841" s="102" t="s">
        <v>23513</v>
      </c>
      <c r="C1841" s="145" t="s">
        <v>23125</v>
      </c>
      <c r="D1841" s="535">
        <v>184.27</v>
      </c>
      <c r="E1841" s="536">
        <v>0.2311</v>
      </c>
      <c r="F1841" s="535">
        <v>165.46</v>
      </c>
      <c r="G1841" s="536">
        <v>0.25740000000000002</v>
      </c>
      <c r="H1841" s="535">
        <v>197.76</v>
      </c>
      <c r="I1841" s="536">
        <v>0.21540000000000001</v>
      </c>
      <c r="J1841" s="535">
        <v>157.02000000000001</v>
      </c>
      <c r="K1841" s="536">
        <v>0.2712</v>
      </c>
      <c r="L1841" s="535">
        <v>198.78</v>
      </c>
      <c r="M1841" s="536">
        <v>0.21429999999999999</v>
      </c>
      <c r="N1841" s="535">
        <v>186.21</v>
      </c>
      <c r="O1841" s="536">
        <v>0.22869999999999999</v>
      </c>
      <c r="P1841" s="535">
        <v>184.5</v>
      </c>
      <c r="Q1841" s="536">
        <v>0.23080000000000001</v>
      </c>
      <c r="R1841" s="535">
        <v>197.06</v>
      </c>
    </row>
    <row r="1842" spans="1:18" ht="12.75">
      <c r="A1842" s="145">
        <v>5823</v>
      </c>
      <c r="B1842" s="102" t="s">
        <v>23514</v>
      </c>
      <c r="C1842" s="145" t="s">
        <v>745</v>
      </c>
      <c r="D1842" s="535">
        <v>246.3</v>
      </c>
      <c r="E1842" s="536">
        <v>0.3175</v>
      </c>
      <c r="F1842" s="535">
        <v>225.35</v>
      </c>
      <c r="G1842" s="536">
        <v>0.34710000000000002</v>
      </c>
      <c r="H1842" s="535">
        <v>256.7</v>
      </c>
      <c r="I1842" s="536">
        <v>0.30470000000000003</v>
      </c>
      <c r="J1842" s="535">
        <v>217.15</v>
      </c>
      <c r="K1842" s="536">
        <v>0.36020000000000002</v>
      </c>
      <c r="L1842" s="535">
        <v>260.81</v>
      </c>
      <c r="M1842" s="536">
        <v>0.2999</v>
      </c>
      <c r="N1842" s="535">
        <v>245.39</v>
      </c>
      <c r="O1842" s="536">
        <v>0.31869999999999998</v>
      </c>
      <c r="P1842" s="535">
        <v>237.25</v>
      </c>
      <c r="Q1842" s="536">
        <v>0.32969999999999999</v>
      </c>
      <c r="R1842" s="535">
        <v>256.48</v>
      </c>
    </row>
    <row r="1843" spans="1:18" ht="12.75">
      <c r="A1843" s="145">
        <v>106095</v>
      </c>
      <c r="B1843" s="102" t="s">
        <v>23515</v>
      </c>
      <c r="C1843" s="145" t="s">
        <v>23125</v>
      </c>
      <c r="D1843" s="535">
        <v>111.59</v>
      </c>
      <c r="E1843" s="536">
        <v>0.74519999999999997</v>
      </c>
      <c r="F1843" s="535">
        <v>110.37</v>
      </c>
      <c r="G1843" s="536">
        <v>0.75349999999999995</v>
      </c>
      <c r="H1843" s="535">
        <v>120.27</v>
      </c>
      <c r="I1843" s="536">
        <v>0.69140000000000001</v>
      </c>
      <c r="J1843" s="535">
        <v>110.96</v>
      </c>
      <c r="K1843" s="536">
        <v>0.74950000000000006</v>
      </c>
      <c r="L1843" s="535">
        <v>115.5</v>
      </c>
      <c r="M1843" s="536">
        <v>0.37709999999999999</v>
      </c>
      <c r="N1843" s="535">
        <v>117.62</v>
      </c>
      <c r="O1843" s="536">
        <v>0.70699999999999996</v>
      </c>
      <c r="P1843" s="535">
        <v>114.28</v>
      </c>
      <c r="Q1843" s="536">
        <v>0.72770000000000001</v>
      </c>
      <c r="R1843" s="535">
        <v>116.71</v>
      </c>
    </row>
    <row r="1844" spans="1:18" ht="12.75">
      <c r="A1844" s="145">
        <v>106094</v>
      </c>
      <c r="B1844" s="102" t="s">
        <v>23516</v>
      </c>
      <c r="C1844" s="145" t="s">
        <v>745</v>
      </c>
      <c r="D1844" s="535">
        <v>368.09</v>
      </c>
      <c r="E1844" s="536">
        <v>0.49440000000000001</v>
      </c>
      <c r="F1844" s="535">
        <v>336.56</v>
      </c>
      <c r="G1844" s="536">
        <v>0.54079999999999995</v>
      </c>
      <c r="H1844" s="535">
        <v>355.93</v>
      </c>
      <c r="I1844" s="536">
        <v>0.51129999999999998</v>
      </c>
      <c r="J1844" s="535">
        <v>345.15</v>
      </c>
      <c r="K1844" s="536">
        <v>0.52729999999999999</v>
      </c>
      <c r="L1844" s="535">
        <v>336.79</v>
      </c>
      <c r="M1844" s="536">
        <v>0.28310000000000002</v>
      </c>
      <c r="N1844" s="535">
        <v>346.33</v>
      </c>
      <c r="O1844" s="536">
        <v>0.52549999999999997</v>
      </c>
      <c r="P1844" s="535">
        <v>338.99</v>
      </c>
      <c r="Q1844" s="536">
        <v>0.53690000000000004</v>
      </c>
      <c r="R1844" s="535">
        <v>340.37</v>
      </c>
    </row>
    <row r="1845" spans="1:18" ht="12.75">
      <c r="A1845" s="145">
        <v>100642</v>
      </c>
      <c r="B1845" s="102" t="s">
        <v>23517</v>
      </c>
      <c r="C1845" s="145" t="s">
        <v>23125</v>
      </c>
      <c r="D1845" s="535">
        <v>307.47000000000003</v>
      </c>
      <c r="E1845" s="536">
        <v>0.85609999999999997</v>
      </c>
      <c r="F1845" s="535">
        <v>300.62</v>
      </c>
      <c r="G1845" s="536">
        <v>0.87560000000000004</v>
      </c>
      <c r="H1845" s="535">
        <v>313.48</v>
      </c>
      <c r="I1845" s="536">
        <v>0.8397</v>
      </c>
      <c r="J1845" s="535">
        <v>298.26</v>
      </c>
      <c r="K1845" s="536">
        <v>0.88260000000000005</v>
      </c>
      <c r="L1845" s="535">
        <v>321.94</v>
      </c>
      <c r="M1845" s="536">
        <v>0.81759999999999999</v>
      </c>
      <c r="N1845" s="535">
        <v>312.61</v>
      </c>
      <c r="O1845" s="536">
        <v>0.84199999999999997</v>
      </c>
      <c r="P1845" s="535">
        <v>305.38</v>
      </c>
      <c r="Q1845" s="536">
        <v>0.86199999999999999</v>
      </c>
      <c r="R1845" s="535">
        <v>310.7</v>
      </c>
    </row>
    <row r="1846" spans="1:18" ht="12.75">
      <c r="A1846" s="145">
        <v>100641</v>
      </c>
      <c r="B1846" s="102" t="s">
        <v>23518</v>
      </c>
      <c r="C1846" s="145" t="s">
        <v>745</v>
      </c>
      <c r="D1846" s="535">
        <v>5952.14</v>
      </c>
      <c r="E1846" s="536">
        <v>8.6499999999999994E-2</v>
      </c>
      <c r="F1846" s="535">
        <v>4908.49</v>
      </c>
      <c r="G1846" s="536">
        <v>0.10489999999999999</v>
      </c>
      <c r="H1846" s="535">
        <v>5245.35</v>
      </c>
      <c r="I1846" s="536">
        <v>9.8199999999999996E-2</v>
      </c>
      <c r="J1846" s="535">
        <v>5179.7299999999996</v>
      </c>
      <c r="K1846" s="536">
        <v>9.9400000000000002E-2</v>
      </c>
      <c r="L1846" s="535">
        <v>4872.21</v>
      </c>
      <c r="M1846" s="536">
        <v>0.1057</v>
      </c>
      <c r="N1846" s="535">
        <v>5006.88</v>
      </c>
      <c r="O1846" s="536">
        <v>0.10290000000000001</v>
      </c>
      <c r="P1846" s="535">
        <v>4862.8500000000004</v>
      </c>
      <c r="Q1846" s="536">
        <v>0.10589999999999999</v>
      </c>
      <c r="R1846" s="535">
        <v>4832.17</v>
      </c>
    </row>
    <row r="1847" spans="1:18" ht="12.75">
      <c r="A1847" s="145">
        <v>93434</v>
      </c>
      <c r="B1847" s="102" t="s">
        <v>23519</v>
      </c>
      <c r="C1847" s="145" t="s">
        <v>23125</v>
      </c>
      <c r="D1847" s="535">
        <v>355.97</v>
      </c>
      <c r="E1847" s="536">
        <v>0.60199999999999998</v>
      </c>
      <c r="F1847" s="535">
        <v>337.16</v>
      </c>
      <c r="G1847" s="536">
        <v>0.63560000000000005</v>
      </c>
      <c r="H1847" s="535">
        <v>369.46</v>
      </c>
      <c r="I1847" s="536">
        <v>0.57999999999999996</v>
      </c>
      <c r="J1847" s="535">
        <v>328.72</v>
      </c>
      <c r="K1847" s="536">
        <v>0.65190000000000003</v>
      </c>
      <c r="L1847" s="535">
        <v>370.48</v>
      </c>
      <c r="M1847" s="536">
        <v>0.57840000000000003</v>
      </c>
      <c r="N1847" s="535">
        <v>357.91</v>
      </c>
      <c r="O1847" s="536">
        <v>0.59870000000000001</v>
      </c>
      <c r="P1847" s="535">
        <v>356.2</v>
      </c>
      <c r="Q1847" s="536">
        <v>0.60160000000000002</v>
      </c>
      <c r="R1847" s="535">
        <v>368.76</v>
      </c>
    </row>
    <row r="1848" spans="1:18" ht="12.75">
      <c r="A1848" s="145">
        <v>93433</v>
      </c>
      <c r="B1848" s="102" t="s">
        <v>23520</v>
      </c>
      <c r="C1848" s="145" t="s">
        <v>745</v>
      </c>
      <c r="D1848" s="535">
        <v>3257.42</v>
      </c>
      <c r="E1848" s="536">
        <v>0.12870000000000001</v>
      </c>
      <c r="F1848" s="535">
        <v>2720.21</v>
      </c>
      <c r="G1848" s="536">
        <v>0.1542</v>
      </c>
      <c r="H1848" s="535">
        <v>2914.51</v>
      </c>
      <c r="I1848" s="536">
        <v>0.1439</v>
      </c>
      <c r="J1848" s="535">
        <v>2848.57</v>
      </c>
      <c r="K1848" s="536">
        <v>0.1472</v>
      </c>
      <c r="L1848" s="535">
        <v>2724.73</v>
      </c>
      <c r="M1848" s="536">
        <v>0.15390000000000001</v>
      </c>
      <c r="N1848" s="535">
        <v>2784.16</v>
      </c>
      <c r="O1848" s="536">
        <v>0.15060000000000001</v>
      </c>
      <c r="P1848" s="535">
        <v>2714.05</v>
      </c>
      <c r="Q1848" s="536">
        <v>0.1545</v>
      </c>
      <c r="R1848" s="535">
        <v>2708.61</v>
      </c>
    </row>
    <row r="1849" spans="1:18" ht="12.75">
      <c r="A1849" s="145">
        <v>95122</v>
      </c>
      <c r="B1849" s="102" t="s">
        <v>23521</v>
      </c>
      <c r="C1849" s="145" t="s">
        <v>23125</v>
      </c>
      <c r="D1849" s="535">
        <v>240.04</v>
      </c>
      <c r="E1849" s="536">
        <v>0.4098</v>
      </c>
      <c r="F1849" s="535">
        <v>221.23</v>
      </c>
      <c r="G1849" s="536">
        <v>0.4446</v>
      </c>
      <c r="H1849" s="535">
        <v>253.53</v>
      </c>
      <c r="I1849" s="536">
        <v>0.38800000000000001</v>
      </c>
      <c r="J1849" s="535">
        <v>212.79</v>
      </c>
      <c r="K1849" s="536">
        <v>0.4622</v>
      </c>
      <c r="L1849" s="535">
        <v>254.55</v>
      </c>
      <c r="M1849" s="536">
        <v>0.38640000000000002</v>
      </c>
      <c r="N1849" s="535">
        <v>241.98</v>
      </c>
      <c r="O1849" s="536">
        <v>0.40649999999999997</v>
      </c>
      <c r="P1849" s="535">
        <v>240.27</v>
      </c>
      <c r="Q1849" s="536">
        <v>0.40939999999999999</v>
      </c>
      <c r="R1849" s="535">
        <v>252.83</v>
      </c>
    </row>
    <row r="1850" spans="1:18" ht="12.75">
      <c r="A1850" s="145">
        <v>95121</v>
      </c>
      <c r="B1850" s="102" t="s">
        <v>23522</v>
      </c>
      <c r="C1850" s="145" t="s">
        <v>745</v>
      </c>
      <c r="D1850" s="535">
        <v>393.05</v>
      </c>
      <c r="E1850" s="536">
        <v>0.45950000000000002</v>
      </c>
      <c r="F1850" s="535">
        <v>368.5</v>
      </c>
      <c r="G1850" s="536">
        <v>0.49009999999999998</v>
      </c>
      <c r="H1850" s="535">
        <v>398.25</v>
      </c>
      <c r="I1850" s="536">
        <v>0.45350000000000001</v>
      </c>
      <c r="J1850" s="535">
        <v>360.7</v>
      </c>
      <c r="K1850" s="536">
        <v>0.50070000000000003</v>
      </c>
      <c r="L1850" s="535">
        <v>407.56</v>
      </c>
      <c r="M1850" s="536">
        <v>0.44309999999999999</v>
      </c>
      <c r="N1850" s="535">
        <v>387.34</v>
      </c>
      <c r="O1850" s="536">
        <v>0.46629999999999999</v>
      </c>
      <c r="P1850" s="535">
        <v>368.42</v>
      </c>
      <c r="Q1850" s="536">
        <v>0.49020000000000002</v>
      </c>
      <c r="R1850" s="535">
        <v>398.83</v>
      </c>
    </row>
    <row r="1851" spans="1:18" ht="12.75">
      <c r="A1851" s="145">
        <v>103662</v>
      </c>
      <c r="B1851" s="102" t="s">
        <v>23523</v>
      </c>
      <c r="C1851" s="145" t="s">
        <v>23125</v>
      </c>
      <c r="D1851" s="535">
        <v>0</v>
      </c>
      <c r="E1851" s="536"/>
      <c r="F1851" s="535">
        <v>0</v>
      </c>
      <c r="G1851" s="536"/>
      <c r="H1851" s="535">
        <v>0</v>
      </c>
      <c r="I1851" s="536"/>
      <c r="J1851" s="535">
        <v>0</v>
      </c>
      <c r="K1851" s="536"/>
      <c r="L1851" s="535">
        <v>0</v>
      </c>
      <c r="M1851" s="536"/>
      <c r="N1851" s="535">
        <v>0</v>
      </c>
      <c r="O1851" s="536"/>
      <c r="P1851" s="535">
        <v>0</v>
      </c>
      <c r="Q1851" s="536"/>
      <c r="R1851" s="535">
        <v>0</v>
      </c>
    </row>
    <row r="1852" spans="1:18" ht="12.75">
      <c r="A1852" s="145">
        <v>103661</v>
      </c>
      <c r="B1852" s="102" t="s">
        <v>23524</v>
      </c>
      <c r="C1852" s="145" t="s">
        <v>745</v>
      </c>
      <c r="D1852" s="535">
        <v>0</v>
      </c>
      <c r="E1852" s="536"/>
      <c r="F1852" s="535">
        <v>0</v>
      </c>
      <c r="G1852" s="536"/>
      <c r="H1852" s="535">
        <v>0</v>
      </c>
      <c r="I1852" s="536"/>
      <c r="J1852" s="535">
        <v>0</v>
      </c>
      <c r="K1852" s="536"/>
      <c r="L1852" s="535">
        <v>0</v>
      </c>
      <c r="M1852" s="536"/>
      <c r="N1852" s="535">
        <v>0</v>
      </c>
      <c r="O1852" s="536"/>
      <c r="P1852" s="535">
        <v>0</v>
      </c>
      <c r="Q1852" s="536"/>
      <c r="R1852" s="535">
        <v>0</v>
      </c>
    </row>
    <row r="1853" spans="1:18" ht="12.75">
      <c r="A1853" s="145">
        <v>5841</v>
      </c>
      <c r="B1853" s="102" t="s">
        <v>23525</v>
      </c>
      <c r="C1853" s="145" t="s">
        <v>23125</v>
      </c>
      <c r="D1853" s="535">
        <v>4.68</v>
      </c>
      <c r="E1853" s="536">
        <v>1</v>
      </c>
      <c r="F1853" s="535">
        <v>4.68</v>
      </c>
      <c r="G1853" s="536">
        <v>1</v>
      </c>
      <c r="H1853" s="535">
        <v>4.68</v>
      </c>
      <c r="I1853" s="536">
        <v>1</v>
      </c>
      <c r="J1853" s="535">
        <v>4.68</v>
      </c>
      <c r="K1853" s="536">
        <v>1</v>
      </c>
      <c r="L1853" s="535">
        <v>4.53</v>
      </c>
      <c r="M1853" s="536">
        <v>0</v>
      </c>
      <c r="N1853" s="535">
        <v>4.68</v>
      </c>
      <c r="O1853" s="536">
        <v>1</v>
      </c>
      <c r="P1853" s="535">
        <v>4.68</v>
      </c>
      <c r="Q1853" s="536">
        <v>1</v>
      </c>
      <c r="R1853" s="535">
        <v>4.68</v>
      </c>
    </row>
    <row r="1854" spans="1:18" ht="12.75">
      <c r="A1854" s="145">
        <v>5839</v>
      </c>
      <c r="B1854" s="102" t="s">
        <v>23526</v>
      </c>
      <c r="C1854" s="145" t="s">
        <v>745</v>
      </c>
      <c r="D1854" s="535">
        <v>9.31</v>
      </c>
      <c r="E1854" s="536">
        <v>1</v>
      </c>
      <c r="F1854" s="535">
        <v>9.31</v>
      </c>
      <c r="G1854" s="536">
        <v>1</v>
      </c>
      <c r="H1854" s="535">
        <v>9.31</v>
      </c>
      <c r="I1854" s="536">
        <v>1</v>
      </c>
      <c r="J1854" s="535">
        <v>9.31</v>
      </c>
      <c r="K1854" s="536">
        <v>1</v>
      </c>
      <c r="L1854" s="535">
        <v>9.02</v>
      </c>
      <c r="M1854" s="536">
        <v>0</v>
      </c>
      <c r="N1854" s="535">
        <v>9.31</v>
      </c>
      <c r="O1854" s="536">
        <v>1</v>
      </c>
      <c r="P1854" s="535">
        <v>9.31</v>
      </c>
      <c r="Q1854" s="536">
        <v>1</v>
      </c>
      <c r="R1854" s="535">
        <v>9.31</v>
      </c>
    </row>
    <row r="1855" spans="1:18" ht="12.75">
      <c r="A1855" s="145">
        <v>90587</v>
      </c>
      <c r="B1855" s="102" t="s">
        <v>23527</v>
      </c>
      <c r="C1855" s="145" t="s">
        <v>23125</v>
      </c>
      <c r="D1855" s="535">
        <v>0.55000000000000004</v>
      </c>
      <c r="E1855" s="536">
        <v>1</v>
      </c>
      <c r="F1855" s="535">
        <v>0.55000000000000004</v>
      </c>
      <c r="G1855" s="536">
        <v>1</v>
      </c>
      <c r="H1855" s="535">
        <v>0.55000000000000004</v>
      </c>
      <c r="I1855" s="536">
        <v>1</v>
      </c>
      <c r="J1855" s="535">
        <v>0.55000000000000004</v>
      </c>
      <c r="K1855" s="536">
        <v>1</v>
      </c>
      <c r="L1855" s="535">
        <v>0.53</v>
      </c>
      <c r="M1855" s="536">
        <v>0</v>
      </c>
      <c r="N1855" s="535">
        <v>0.55000000000000004</v>
      </c>
      <c r="O1855" s="536">
        <v>1</v>
      </c>
      <c r="P1855" s="535">
        <v>0.55000000000000004</v>
      </c>
      <c r="Q1855" s="536">
        <v>1</v>
      </c>
      <c r="R1855" s="535">
        <v>0.55000000000000004</v>
      </c>
    </row>
    <row r="1856" spans="1:18" ht="12.75">
      <c r="A1856" s="145">
        <v>90586</v>
      </c>
      <c r="B1856" s="102" t="s">
        <v>23528</v>
      </c>
      <c r="C1856" s="145" t="s">
        <v>745</v>
      </c>
      <c r="D1856" s="535">
        <v>1.47</v>
      </c>
      <c r="E1856" s="536">
        <v>0.61219999999999997</v>
      </c>
      <c r="F1856" s="535">
        <v>1.43</v>
      </c>
      <c r="G1856" s="536">
        <v>0.62939999999999996</v>
      </c>
      <c r="H1856" s="535">
        <v>1.4</v>
      </c>
      <c r="I1856" s="536">
        <v>0.64290000000000003</v>
      </c>
      <c r="J1856" s="535">
        <v>1.43</v>
      </c>
      <c r="K1856" s="536">
        <v>0.62939999999999996</v>
      </c>
      <c r="L1856" s="535">
        <v>1.44</v>
      </c>
      <c r="M1856" s="536">
        <v>0</v>
      </c>
      <c r="N1856" s="535">
        <v>1.41</v>
      </c>
      <c r="O1856" s="536">
        <v>0.63829999999999998</v>
      </c>
      <c r="P1856" s="535">
        <v>1.27</v>
      </c>
      <c r="Q1856" s="536">
        <v>0.7087</v>
      </c>
      <c r="R1856" s="535">
        <v>1.42</v>
      </c>
    </row>
    <row r="1857" spans="1:18" ht="12.75">
      <c r="A1857" s="145">
        <v>106392</v>
      </c>
      <c r="B1857" s="102" t="s">
        <v>23529</v>
      </c>
      <c r="C1857" s="145" t="s">
        <v>23125</v>
      </c>
      <c r="D1857" s="535">
        <v>121.92</v>
      </c>
      <c r="E1857" s="536">
        <v>0.69989999999999997</v>
      </c>
      <c r="F1857" s="535">
        <v>108.44</v>
      </c>
      <c r="G1857" s="536">
        <v>0.78690000000000004</v>
      </c>
      <c r="H1857" s="535">
        <v>128.75</v>
      </c>
      <c r="I1857" s="536">
        <v>0.66279999999999994</v>
      </c>
      <c r="J1857" s="535">
        <v>111.59</v>
      </c>
      <c r="K1857" s="536">
        <v>0.76470000000000005</v>
      </c>
      <c r="L1857" s="535">
        <v>126.83</v>
      </c>
      <c r="M1857" s="536">
        <v>0.67279999999999995</v>
      </c>
      <c r="N1857" s="535">
        <v>116.84</v>
      </c>
      <c r="O1857" s="536">
        <v>0.73029999999999995</v>
      </c>
      <c r="P1857" s="535">
        <v>112.43</v>
      </c>
      <c r="Q1857" s="536">
        <v>0.75900000000000001</v>
      </c>
      <c r="R1857" s="535">
        <v>123.02</v>
      </c>
    </row>
    <row r="1858" spans="1:18" ht="12.75">
      <c r="A1858" s="145">
        <v>106389</v>
      </c>
      <c r="B1858" s="102" t="s">
        <v>23530</v>
      </c>
      <c r="C1858" s="145" t="s">
        <v>745</v>
      </c>
      <c r="D1858" s="535">
        <v>340.11</v>
      </c>
      <c r="E1858" s="536">
        <v>0.54910000000000003</v>
      </c>
      <c r="F1858" s="535">
        <v>304.18</v>
      </c>
      <c r="G1858" s="536">
        <v>0.61399999999999999</v>
      </c>
      <c r="H1858" s="535">
        <v>331.51</v>
      </c>
      <c r="I1858" s="536">
        <v>0.56340000000000001</v>
      </c>
      <c r="J1858" s="535">
        <v>313.26</v>
      </c>
      <c r="K1858" s="536">
        <v>0.59619999999999995</v>
      </c>
      <c r="L1858" s="535">
        <v>321.33</v>
      </c>
      <c r="M1858" s="536">
        <v>0.58120000000000005</v>
      </c>
      <c r="N1858" s="535">
        <v>314.45999999999998</v>
      </c>
      <c r="O1858" s="536">
        <v>0.59389999999999998</v>
      </c>
      <c r="P1858" s="535">
        <v>307.08</v>
      </c>
      <c r="Q1858" s="536">
        <v>0.60819999999999996</v>
      </c>
      <c r="R1858" s="535">
        <v>316.89</v>
      </c>
    </row>
    <row r="1859" spans="1:18" ht="12.75">
      <c r="A1859" s="145">
        <v>106391</v>
      </c>
      <c r="B1859" s="102" t="s">
        <v>23531</v>
      </c>
      <c r="C1859" s="145" t="s">
        <v>23125</v>
      </c>
      <c r="D1859" s="535">
        <v>237.84</v>
      </c>
      <c r="E1859" s="536">
        <v>0.84619999999999995</v>
      </c>
      <c r="F1859" s="535">
        <v>224.36</v>
      </c>
      <c r="G1859" s="536">
        <v>0.89700000000000002</v>
      </c>
      <c r="H1859" s="535">
        <v>244.67</v>
      </c>
      <c r="I1859" s="536">
        <v>0.82250000000000001</v>
      </c>
      <c r="J1859" s="535">
        <v>227.51</v>
      </c>
      <c r="K1859" s="536">
        <v>0.88460000000000005</v>
      </c>
      <c r="L1859" s="535">
        <v>242.75</v>
      </c>
      <c r="M1859" s="536">
        <v>0.82899999999999996</v>
      </c>
      <c r="N1859" s="535">
        <v>232.76</v>
      </c>
      <c r="O1859" s="536">
        <v>0.86460000000000004</v>
      </c>
      <c r="P1859" s="535">
        <v>228.35</v>
      </c>
      <c r="Q1859" s="536">
        <v>0.88129999999999997</v>
      </c>
      <c r="R1859" s="535">
        <v>238.94</v>
      </c>
    </row>
    <row r="1860" spans="1:18" ht="12.75">
      <c r="A1860" s="145">
        <v>106388</v>
      </c>
      <c r="B1860" s="102" t="s">
        <v>23532</v>
      </c>
      <c r="C1860" s="145" t="s">
        <v>745</v>
      </c>
      <c r="D1860" s="535">
        <v>619.27</v>
      </c>
      <c r="E1860" s="536">
        <v>0.71120000000000005</v>
      </c>
      <c r="F1860" s="535">
        <v>578.44000000000005</v>
      </c>
      <c r="G1860" s="536">
        <v>0.76139999999999997</v>
      </c>
      <c r="H1860" s="535">
        <v>607.29999999999995</v>
      </c>
      <c r="I1860" s="536">
        <v>0.72529999999999994</v>
      </c>
      <c r="J1860" s="535">
        <v>588.80999999999995</v>
      </c>
      <c r="K1860" s="536">
        <v>0.748</v>
      </c>
      <c r="L1860" s="535">
        <v>595.32000000000005</v>
      </c>
      <c r="M1860" s="536">
        <v>0.7399</v>
      </c>
      <c r="N1860" s="535">
        <v>589.12</v>
      </c>
      <c r="O1860" s="536">
        <v>0.74760000000000004</v>
      </c>
      <c r="P1860" s="535">
        <v>581.11</v>
      </c>
      <c r="Q1860" s="536">
        <v>0.75790000000000002</v>
      </c>
      <c r="R1860" s="535">
        <v>590.75</v>
      </c>
    </row>
    <row r="1861" spans="1:18" ht="12.75">
      <c r="A1861" s="145">
        <v>5837</v>
      </c>
      <c r="B1861" s="102" t="s">
        <v>23533</v>
      </c>
      <c r="C1861" s="145" t="s">
        <v>23125</v>
      </c>
      <c r="D1861" s="535">
        <v>139.97</v>
      </c>
      <c r="E1861" s="536">
        <v>0.73860000000000003</v>
      </c>
      <c r="F1861" s="535">
        <v>126.49</v>
      </c>
      <c r="G1861" s="536">
        <v>0.81730000000000003</v>
      </c>
      <c r="H1861" s="535">
        <v>146.80000000000001</v>
      </c>
      <c r="I1861" s="536">
        <v>0.70420000000000005</v>
      </c>
      <c r="J1861" s="535">
        <v>129.63999999999999</v>
      </c>
      <c r="K1861" s="536">
        <v>0.7974</v>
      </c>
      <c r="L1861" s="535">
        <v>144.88</v>
      </c>
      <c r="M1861" s="536">
        <v>0.71360000000000001</v>
      </c>
      <c r="N1861" s="535">
        <v>134.88999999999999</v>
      </c>
      <c r="O1861" s="536">
        <v>0.76639999999999997</v>
      </c>
      <c r="P1861" s="535">
        <v>130.47999999999999</v>
      </c>
      <c r="Q1861" s="536">
        <v>0.7923</v>
      </c>
      <c r="R1861" s="535">
        <v>141.07</v>
      </c>
    </row>
    <row r="1862" spans="1:18" ht="12.75">
      <c r="A1862" s="145">
        <v>5835</v>
      </c>
      <c r="B1862" s="102" t="s">
        <v>23534</v>
      </c>
      <c r="C1862" s="145" t="s">
        <v>745</v>
      </c>
      <c r="D1862" s="535">
        <v>374.3</v>
      </c>
      <c r="E1862" s="536">
        <v>0.60450000000000004</v>
      </c>
      <c r="F1862" s="535">
        <v>339.39</v>
      </c>
      <c r="G1862" s="536">
        <v>0.66669999999999996</v>
      </c>
      <c r="H1862" s="535">
        <v>366.4</v>
      </c>
      <c r="I1862" s="536">
        <v>0.61750000000000005</v>
      </c>
      <c r="J1862" s="535">
        <v>348.19</v>
      </c>
      <c r="K1862" s="536">
        <v>0.64980000000000004</v>
      </c>
      <c r="L1862" s="535">
        <v>356.59</v>
      </c>
      <c r="M1862" s="536">
        <v>0.63449999999999995</v>
      </c>
      <c r="N1862" s="535">
        <v>349.57</v>
      </c>
      <c r="O1862" s="536">
        <v>0.64729999999999999</v>
      </c>
      <c r="P1862" s="535">
        <v>342.34</v>
      </c>
      <c r="Q1862" s="536">
        <v>0.66090000000000004</v>
      </c>
      <c r="R1862" s="535">
        <v>352.18</v>
      </c>
    </row>
    <row r="1863" spans="1:18" ht="12.75">
      <c r="A1863" s="145">
        <v>89257</v>
      </c>
      <c r="B1863" s="102" t="s">
        <v>23535</v>
      </c>
      <c r="C1863" s="145" t="s">
        <v>745</v>
      </c>
      <c r="D1863" s="535">
        <v>328.14</v>
      </c>
      <c r="E1863" s="536">
        <v>0.56510000000000005</v>
      </c>
      <c r="F1863" s="535">
        <v>294.25</v>
      </c>
      <c r="G1863" s="536">
        <v>0.63009999999999999</v>
      </c>
      <c r="H1863" s="535">
        <v>320.94</v>
      </c>
      <c r="I1863" s="536">
        <v>0.57769999999999999</v>
      </c>
      <c r="J1863" s="535">
        <v>302.79000000000002</v>
      </c>
      <c r="K1863" s="536">
        <v>0.61240000000000006</v>
      </c>
      <c r="L1863" s="535">
        <v>311.51</v>
      </c>
      <c r="M1863" s="536">
        <v>0.59519999999999995</v>
      </c>
      <c r="N1863" s="535">
        <v>304.35000000000002</v>
      </c>
      <c r="O1863" s="536">
        <v>0.60919999999999996</v>
      </c>
      <c r="P1863" s="535">
        <v>297.25</v>
      </c>
      <c r="Q1863" s="536">
        <v>0.62380000000000002</v>
      </c>
      <c r="R1863" s="535">
        <v>307.13</v>
      </c>
    </row>
    <row r="1864" spans="1:18" ht="12.75">
      <c r="A1864" s="145">
        <v>89258</v>
      </c>
      <c r="B1864" s="102" t="s">
        <v>23536</v>
      </c>
      <c r="C1864" s="145" t="s">
        <v>23125</v>
      </c>
      <c r="D1864" s="535">
        <v>121.31</v>
      </c>
      <c r="E1864" s="536">
        <v>0.69840000000000002</v>
      </c>
      <c r="F1864" s="535">
        <v>107.83</v>
      </c>
      <c r="G1864" s="536">
        <v>0.78569999999999995</v>
      </c>
      <c r="H1864" s="535">
        <v>128.13999999999999</v>
      </c>
      <c r="I1864" s="536">
        <v>0.66120000000000001</v>
      </c>
      <c r="J1864" s="535">
        <v>110.98</v>
      </c>
      <c r="K1864" s="536">
        <v>0.76339999999999997</v>
      </c>
      <c r="L1864" s="535">
        <v>126.22</v>
      </c>
      <c r="M1864" s="536">
        <v>0.67120000000000002</v>
      </c>
      <c r="N1864" s="535">
        <v>116.23</v>
      </c>
      <c r="O1864" s="536">
        <v>0.72889999999999999</v>
      </c>
      <c r="P1864" s="535">
        <v>111.82</v>
      </c>
      <c r="Q1864" s="536">
        <v>0.75760000000000005</v>
      </c>
      <c r="R1864" s="535">
        <v>122.41</v>
      </c>
    </row>
    <row r="1865" spans="1:18" ht="12.75">
      <c r="A1865" s="145">
        <v>106393</v>
      </c>
      <c r="B1865" s="102" t="s">
        <v>23537</v>
      </c>
      <c r="C1865" s="145" t="s">
        <v>23125</v>
      </c>
      <c r="D1865" s="535">
        <v>137.84</v>
      </c>
      <c r="E1865" s="536">
        <v>0.73450000000000004</v>
      </c>
      <c r="F1865" s="535">
        <v>124.36</v>
      </c>
      <c r="G1865" s="536">
        <v>0.81420000000000003</v>
      </c>
      <c r="H1865" s="535">
        <v>144.66999999999999</v>
      </c>
      <c r="I1865" s="536">
        <v>0.69989999999999997</v>
      </c>
      <c r="J1865" s="535">
        <v>127.51</v>
      </c>
      <c r="K1865" s="536">
        <v>0.79410000000000003</v>
      </c>
      <c r="L1865" s="535">
        <v>142.75</v>
      </c>
      <c r="M1865" s="536">
        <v>0.70930000000000004</v>
      </c>
      <c r="N1865" s="535">
        <v>132.76</v>
      </c>
      <c r="O1865" s="536">
        <v>0.76270000000000004</v>
      </c>
      <c r="P1865" s="535">
        <v>128.35</v>
      </c>
      <c r="Q1865" s="536">
        <v>0.78890000000000005</v>
      </c>
      <c r="R1865" s="535">
        <v>138.94</v>
      </c>
    </row>
    <row r="1866" spans="1:18" ht="12.75">
      <c r="A1866" s="145">
        <v>106390</v>
      </c>
      <c r="B1866" s="102" t="s">
        <v>23538</v>
      </c>
      <c r="C1866" s="145" t="s">
        <v>745</v>
      </c>
      <c r="D1866" s="535">
        <v>358.16</v>
      </c>
      <c r="E1866" s="536">
        <v>0.5867</v>
      </c>
      <c r="F1866" s="535">
        <v>323.25</v>
      </c>
      <c r="G1866" s="536">
        <v>0.65</v>
      </c>
      <c r="H1866" s="535">
        <v>350.26</v>
      </c>
      <c r="I1866" s="536">
        <v>0.59989999999999999</v>
      </c>
      <c r="J1866" s="535">
        <v>332.05</v>
      </c>
      <c r="K1866" s="536">
        <v>0.63280000000000003</v>
      </c>
      <c r="L1866" s="535">
        <v>340.45</v>
      </c>
      <c r="M1866" s="536">
        <v>0.61719999999999997</v>
      </c>
      <c r="N1866" s="535">
        <v>333.43</v>
      </c>
      <c r="O1866" s="536">
        <v>0.63019999999999998</v>
      </c>
      <c r="P1866" s="535">
        <v>326.2</v>
      </c>
      <c r="Q1866" s="536">
        <v>0.64410000000000001</v>
      </c>
      <c r="R1866" s="535">
        <v>336.04</v>
      </c>
    </row>
    <row r="1867" spans="1:18" ht="12.75">
      <c r="A1867" s="145">
        <v>97621</v>
      </c>
      <c r="B1867" s="102" t="s">
        <v>23539</v>
      </c>
      <c r="C1867" s="145" t="s">
        <v>7</v>
      </c>
      <c r="D1867" s="535">
        <v>132.79</v>
      </c>
      <c r="E1867" s="536">
        <v>0</v>
      </c>
      <c r="F1867" s="535">
        <v>115.58</v>
      </c>
      <c r="G1867" s="536">
        <v>0</v>
      </c>
      <c r="H1867" s="535">
        <v>141.44999999999999</v>
      </c>
      <c r="I1867" s="536">
        <v>0</v>
      </c>
      <c r="J1867" s="535">
        <v>108.45</v>
      </c>
      <c r="K1867" s="536">
        <v>0</v>
      </c>
      <c r="L1867" s="535">
        <v>134.12</v>
      </c>
      <c r="M1867" s="536">
        <v>0</v>
      </c>
      <c r="N1867" s="535">
        <v>128.34</v>
      </c>
      <c r="O1867" s="536">
        <v>0</v>
      </c>
      <c r="P1867" s="535">
        <v>136.09</v>
      </c>
      <c r="Q1867" s="536">
        <v>0</v>
      </c>
      <c r="R1867" s="535">
        <v>143.96</v>
      </c>
    </row>
    <row r="1868" spans="1:18" ht="12.75">
      <c r="A1868" s="145">
        <v>97622</v>
      </c>
      <c r="B1868" s="102" t="s">
        <v>23540</v>
      </c>
      <c r="C1868" s="145" t="s">
        <v>7</v>
      </c>
      <c r="D1868" s="535">
        <v>64.72</v>
      </c>
      <c r="E1868" s="536">
        <v>0</v>
      </c>
      <c r="F1868" s="535">
        <v>56.33</v>
      </c>
      <c r="G1868" s="536">
        <v>0</v>
      </c>
      <c r="H1868" s="535">
        <v>68.94</v>
      </c>
      <c r="I1868" s="536">
        <v>0</v>
      </c>
      <c r="J1868" s="535">
        <v>52.86</v>
      </c>
      <c r="K1868" s="536">
        <v>0</v>
      </c>
      <c r="L1868" s="535">
        <v>65.36</v>
      </c>
      <c r="M1868" s="536">
        <v>0</v>
      </c>
      <c r="N1868" s="535">
        <v>62.55</v>
      </c>
      <c r="O1868" s="536">
        <v>0</v>
      </c>
      <c r="P1868" s="535">
        <v>66.33</v>
      </c>
      <c r="Q1868" s="536">
        <v>0</v>
      </c>
      <c r="R1868" s="535">
        <v>70.16</v>
      </c>
    </row>
    <row r="1869" spans="1:18" ht="12.75">
      <c r="A1869" s="145">
        <v>97623</v>
      </c>
      <c r="B1869" s="102" t="s">
        <v>23541</v>
      </c>
      <c r="C1869" s="145" t="s">
        <v>7</v>
      </c>
      <c r="D1869" s="535">
        <v>198.26</v>
      </c>
      <c r="E1869" s="536">
        <v>0</v>
      </c>
      <c r="F1869" s="535">
        <v>172.56</v>
      </c>
      <c r="G1869" s="536">
        <v>0</v>
      </c>
      <c r="H1869" s="535">
        <v>211.19</v>
      </c>
      <c r="I1869" s="536">
        <v>0</v>
      </c>
      <c r="J1869" s="535">
        <v>161.91</v>
      </c>
      <c r="K1869" s="536">
        <v>0</v>
      </c>
      <c r="L1869" s="535">
        <v>200.24</v>
      </c>
      <c r="M1869" s="536">
        <v>0</v>
      </c>
      <c r="N1869" s="535">
        <v>191.62</v>
      </c>
      <c r="O1869" s="536">
        <v>0</v>
      </c>
      <c r="P1869" s="535">
        <v>203.18</v>
      </c>
      <c r="Q1869" s="536">
        <v>0</v>
      </c>
      <c r="R1869" s="535">
        <v>214.93</v>
      </c>
    </row>
    <row r="1870" spans="1:18" ht="12.75">
      <c r="A1870" s="145">
        <v>97624</v>
      </c>
      <c r="B1870" s="102" t="s">
        <v>23542</v>
      </c>
      <c r="C1870" s="145" t="s">
        <v>7</v>
      </c>
      <c r="D1870" s="535">
        <v>121.68</v>
      </c>
      <c r="E1870" s="536">
        <v>0</v>
      </c>
      <c r="F1870" s="535">
        <v>105.91</v>
      </c>
      <c r="G1870" s="536">
        <v>0</v>
      </c>
      <c r="H1870" s="535">
        <v>129.62</v>
      </c>
      <c r="I1870" s="536">
        <v>0</v>
      </c>
      <c r="J1870" s="535">
        <v>99.38</v>
      </c>
      <c r="K1870" s="536">
        <v>0</v>
      </c>
      <c r="L1870" s="535">
        <v>122.9</v>
      </c>
      <c r="M1870" s="536">
        <v>0</v>
      </c>
      <c r="N1870" s="535">
        <v>117.61</v>
      </c>
      <c r="O1870" s="536">
        <v>0</v>
      </c>
      <c r="P1870" s="535">
        <v>124.7</v>
      </c>
      <c r="Q1870" s="536">
        <v>0</v>
      </c>
      <c r="R1870" s="535">
        <v>131.91</v>
      </c>
    </row>
    <row r="1871" spans="1:18" ht="12.75">
      <c r="A1871" s="145">
        <v>97625</v>
      </c>
      <c r="B1871" s="102" t="s">
        <v>23543</v>
      </c>
      <c r="C1871" s="145" t="s">
        <v>7</v>
      </c>
      <c r="D1871" s="535">
        <v>56.64</v>
      </c>
      <c r="E1871" s="536">
        <v>0.51249999999999996</v>
      </c>
      <c r="F1871" s="535">
        <v>48.89</v>
      </c>
      <c r="G1871" s="536">
        <v>0.59379999999999999</v>
      </c>
      <c r="H1871" s="535">
        <v>60.29</v>
      </c>
      <c r="I1871" s="536">
        <v>0</v>
      </c>
      <c r="J1871" s="535">
        <v>50.78</v>
      </c>
      <c r="K1871" s="536">
        <v>0.57169999999999999</v>
      </c>
      <c r="L1871" s="535">
        <v>59.6</v>
      </c>
      <c r="M1871" s="536">
        <v>0</v>
      </c>
      <c r="N1871" s="535">
        <v>56.14</v>
      </c>
      <c r="O1871" s="536">
        <v>0</v>
      </c>
      <c r="P1871" s="535">
        <v>50.27</v>
      </c>
      <c r="Q1871" s="536">
        <v>0.57750000000000001</v>
      </c>
      <c r="R1871" s="535">
        <v>56.1</v>
      </c>
    </row>
    <row r="1872" spans="1:18" ht="12.75">
      <c r="A1872" s="145">
        <v>104791</v>
      </c>
      <c r="B1872" s="102" t="s">
        <v>23544</v>
      </c>
      <c r="C1872" s="145" t="s">
        <v>4</v>
      </c>
      <c r="D1872" s="535">
        <v>7.43</v>
      </c>
      <c r="E1872" s="536">
        <v>0</v>
      </c>
      <c r="F1872" s="535">
        <v>5.52</v>
      </c>
      <c r="G1872" s="536">
        <v>3.6200000000000003E-2</v>
      </c>
      <c r="H1872" s="535">
        <v>8.09</v>
      </c>
      <c r="I1872" s="536">
        <v>0</v>
      </c>
      <c r="J1872" s="535">
        <v>5.49</v>
      </c>
      <c r="K1872" s="536">
        <v>0</v>
      </c>
      <c r="L1872" s="535">
        <v>8.4499999999999993</v>
      </c>
      <c r="M1872" s="536">
        <v>0</v>
      </c>
      <c r="N1872" s="535">
        <v>7.14</v>
      </c>
      <c r="O1872" s="536">
        <v>0</v>
      </c>
      <c r="P1872" s="535">
        <v>6.93</v>
      </c>
      <c r="Q1872" s="536">
        <v>2.8899999999999999E-2</v>
      </c>
      <c r="R1872" s="535">
        <v>7.56</v>
      </c>
    </row>
    <row r="1873" spans="1:18" ht="12.75">
      <c r="A1873" s="145">
        <v>97631</v>
      </c>
      <c r="B1873" s="102" t="s">
        <v>23545</v>
      </c>
      <c r="C1873" s="145" t="s">
        <v>4</v>
      </c>
      <c r="D1873" s="535">
        <v>13.08</v>
      </c>
      <c r="E1873" s="536">
        <v>0</v>
      </c>
      <c r="F1873" s="535">
        <v>11.33</v>
      </c>
      <c r="G1873" s="536">
        <v>0</v>
      </c>
      <c r="H1873" s="535">
        <v>13.84</v>
      </c>
      <c r="I1873" s="536">
        <v>0</v>
      </c>
      <c r="J1873" s="535">
        <v>10.69</v>
      </c>
      <c r="K1873" s="536">
        <v>0</v>
      </c>
      <c r="L1873" s="535">
        <v>13.28</v>
      </c>
      <c r="M1873" s="536">
        <v>0</v>
      </c>
      <c r="N1873" s="535">
        <v>12.63</v>
      </c>
      <c r="O1873" s="536">
        <v>0</v>
      </c>
      <c r="P1873" s="535">
        <v>13.41</v>
      </c>
      <c r="Q1873" s="536">
        <v>0</v>
      </c>
      <c r="R1873" s="535">
        <v>14.06</v>
      </c>
    </row>
    <row r="1874" spans="1:18" ht="12.75">
      <c r="A1874" s="145">
        <v>97630</v>
      </c>
      <c r="B1874" s="102" t="s">
        <v>23546</v>
      </c>
      <c r="C1874" s="145" t="s">
        <v>7</v>
      </c>
      <c r="D1874" s="535">
        <v>0</v>
      </c>
      <c r="E1874" s="536"/>
      <c r="F1874" s="535">
        <v>0</v>
      </c>
      <c r="G1874" s="536"/>
      <c r="H1874" s="535">
        <v>0</v>
      </c>
      <c r="I1874" s="536"/>
      <c r="J1874" s="535">
        <v>0</v>
      </c>
      <c r="K1874" s="536"/>
      <c r="L1874" s="535">
        <v>0</v>
      </c>
      <c r="M1874" s="536"/>
      <c r="N1874" s="535">
        <v>0</v>
      </c>
      <c r="O1874" s="536"/>
      <c r="P1874" s="535">
        <v>0</v>
      </c>
      <c r="Q1874" s="536"/>
      <c r="R1874" s="535">
        <v>0</v>
      </c>
    </row>
    <row r="1875" spans="1:18" ht="12.75">
      <c r="A1875" s="145">
        <v>104796</v>
      </c>
      <c r="B1875" s="102" t="s">
        <v>23547</v>
      </c>
      <c r="C1875" s="145" t="s">
        <v>1</v>
      </c>
      <c r="D1875" s="535">
        <v>16.100000000000001</v>
      </c>
      <c r="E1875" s="536">
        <v>0.13289999999999999</v>
      </c>
      <c r="F1875" s="535">
        <v>13.01</v>
      </c>
      <c r="G1875" s="536">
        <v>0.17369999999999999</v>
      </c>
      <c r="H1875" s="535">
        <v>16.64</v>
      </c>
      <c r="I1875" s="536">
        <v>0.12859999999999999</v>
      </c>
      <c r="J1875" s="535">
        <v>13.05</v>
      </c>
      <c r="K1875" s="536">
        <v>0.16400000000000001</v>
      </c>
      <c r="L1875" s="535">
        <v>17.11</v>
      </c>
      <c r="M1875" s="536">
        <v>0.12509999999999999</v>
      </c>
      <c r="N1875" s="535">
        <v>15.32</v>
      </c>
      <c r="O1875" s="536">
        <v>0.13969999999999999</v>
      </c>
      <c r="P1875" s="535">
        <v>15.44</v>
      </c>
      <c r="Q1875" s="536">
        <v>0.1464</v>
      </c>
      <c r="R1875" s="535">
        <v>16</v>
      </c>
    </row>
    <row r="1876" spans="1:18" ht="12.75">
      <c r="A1876" s="145">
        <v>97628</v>
      </c>
      <c r="B1876" s="102" t="s">
        <v>23548</v>
      </c>
      <c r="C1876" s="145" t="s">
        <v>7</v>
      </c>
      <c r="D1876" s="535">
        <v>302.94</v>
      </c>
      <c r="E1876" s="536">
        <v>0</v>
      </c>
      <c r="F1876" s="535">
        <v>263.66000000000003</v>
      </c>
      <c r="G1876" s="536">
        <v>0</v>
      </c>
      <c r="H1876" s="535">
        <v>322.69</v>
      </c>
      <c r="I1876" s="536">
        <v>0</v>
      </c>
      <c r="J1876" s="535">
        <v>247.41</v>
      </c>
      <c r="K1876" s="536">
        <v>0</v>
      </c>
      <c r="L1876" s="535">
        <v>305.97000000000003</v>
      </c>
      <c r="M1876" s="536">
        <v>0</v>
      </c>
      <c r="N1876" s="535">
        <v>292.77999999999997</v>
      </c>
      <c r="O1876" s="536">
        <v>0</v>
      </c>
      <c r="P1876" s="535">
        <v>310.45999999999998</v>
      </c>
      <c r="Q1876" s="536">
        <v>0</v>
      </c>
      <c r="R1876" s="535">
        <v>328.41</v>
      </c>
    </row>
    <row r="1877" spans="1:18" ht="12.75">
      <c r="A1877" s="145">
        <v>97629</v>
      </c>
      <c r="B1877" s="102" t="s">
        <v>23549</v>
      </c>
      <c r="C1877" s="145" t="s">
        <v>7</v>
      </c>
      <c r="D1877" s="535">
        <v>105.78</v>
      </c>
      <c r="E1877" s="536">
        <v>0</v>
      </c>
      <c r="F1877" s="535">
        <v>75.11</v>
      </c>
      <c r="G1877" s="536">
        <v>5.0900000000000001E-2</v>
      </c>
      <c r="H1877" s="535">
        <v>116.21</v>
      </c>
      <c r="I1877" s="536">
        <v>0</v>
      </c>
      <c r="J1877" s="535">
        <v>76.11</v>
      </c>
      <c r="K1877" s="536">
        <v>0</v>
      </c>
      <c r="L1877" s="535">
        <v>123.88</v>
      </c>
      <c r="M1877" s="536">
        <v>0</v>
      </c>
      <c r="N1877" s="535">
        <v>101.61</v>
      </c>
      <c r="O1877" s="536">
        <v>0</v>
      </c>
      <c r="P1877" s="535">
        <v>95.98</v>
      </c>
      <c r="Q1877" s="536">
        <v>3.9800000000000002E-2</v>
      </c>
      <c r="R1877" s="535">
        <v>106.17</v>
      </c>
    </row>
    <row r="1878" spans="1:18" ht="12.75">
      <c r="A1878" s="145">
        <v>97626</v>
      </c>
      <c r="B1878" s="102" t="s">
        <v>23550</v>
      </c>
      <c r="C1878" s="145" t="s">
        <v>7</v>
      </c>
      <c r="D1878" s="535">
        <v>650.44000000000005</v>
      </c>
      <c r="E1878" s="536">
        <v>0</v>
      </c>
      <c r="F1878" s="535">
        <v>566.11</v>
      </c>
      <c r="G1878" s="536">
        <v>0</v>
      </c>
      <c r="H1878" s="535">
        <v>692.87</v>
      </c>
      <c r="I1878" s="536">
        <v>0</v>
      </c>
      <c r="J1878" s="535">
        <v>531.23</v>
      </c>
      <c r="K1878" s="536">
        <v>0</v>
      </c>
      <c r="L1878" s="535">
        <v>656.96</v>
      </c>
      <c r="M1878" s="536">
        <v>0</v>
      </c>
      <c r="N1878" s="535">
        <v>628.63</v>
      </c>
      <c r="O1878" s="536">
        <v>0</v>
      </c>
      <c r="P1878" s="535">
        <v>666.59</v>
      </c>
      <c r="Q1878" s="536">
        <v>0</v>
      </c>
      <c r="R1878" s="535">
        <v>705.14</v>
      </c>
    </row>
    <row r="1879" spans="1:18" ht="12.75">
      <c r="A1879" s="145">
        <v>97627</v>
      </c>
      <c r="B1879" s="102" t="s">
        <v>23551</v>
      </c>
      <c r="C1879" s="145" t="s">
        <v>7</v>
      </c>
      <c r="D1879" s="535">
        <v>227.14</v>
      </c>
      <c r="E1879" s="536">
        <v>0</v>
      </c>
      <c r="F1879" s="535">
        <v>161.29</v>
      </c>
      <c r="G1879" s="536">
        <v>5.0900000000000001E-2</v>
      </c>
      <c r="H1879" s="535">
        <v>249.55</v>
      </c>
      <c r="I1879" s="536">
        <v>0</v>
      </c>
      <c r="J1879" s="535">
        <v>163.41999999999999</v>
      </c>
      <c r="K1879" s="536">
        <v>0</v>
      </c>
      <c r="L1879" s="535">
        <v>266.01</v>
      </c>
      <c r="M1879" s="536">
        <v>0</v>
      </c>
      <c r="N1879" s="535">
        <v>218.19</v>
      </c>
      <c r="O1879" s="536">
        <v>0</v>
      </c>
      <c r="P1879" s="535">
        <v>206.1</v>
      </c>
      <c r="Q1879" s="536">
        <v>3.9800000000000002E-2</v>
      </c>
      <c r="R1879" s="535">
        <v>227.97</v>
      </c>
    </row>
    <row r="1880" spans="1:18" ht="12.75">
      <c r="A1880" s="145">
        <v>104789</v>
      </c>
      <c r="B1880" s="102" t="s">
        <v>23552</v>
      </c>
      <c r="C1880" s="145" t="s">
        <v>7</v>
      </c>
      <c r="D1880" s="535">
        <v>227.77</v>
      </c>
      <c r="E1880" s="536">
        <v>0</v>
      </c>
      <c r="F1880" s="535">
        <v>198.24</v>
      </c>
      <c r="G1880" s="536">
        <v>0</v>
      </c>
      <c r="H1880" s="535">
        <v>242.63</v>
      </c>
      <c r="I1880" s="536">
        <v>0</v>
      </c>
      <c r="J1880" s="535">
        <v>186.03</v>
      </c>
      <c r="K1880" s="536">
        <v>0</v>
      </c>
      <c r="L1880" s="535">
        <v>230.06</v>
      </c>
      <c r="M1880" s="536">
        <v>0</v>
      </c>
      <c r="N1880" s="535">
        <v>220.13</v>
      </c>
      <c r="O1880" s="536">
        <v>0</v>
      </c>
      <c r="P1880" s="535">
        <v>233.42</v>
      </c>
      <c r="Q1880" s="536">
        <v>0</v>
      </c>
      <c r="R1880" s="535">
        <v>246.93</v>
      </c>
    </row>
    <row r="1881" spans="1:18" ht="12.75">
      <c r="A1881" s="145">
        <v>104790</v>
      </c>
      <c r="B1881" s="102" t="s">
        <v>23553</v>
      </c>
      <c r="C1881" s="145" t="s">
        <v>7</v>
      </c>
      <c r="D1881" s="535">
        <v>125.36</v>
      </c>
      <c r="E1881" s="536">
        <v>0.22209999999999999</v>
      </c>
      <c r="F1881" s="535">
        <v>98.34</v>
      </c>
      <c r="G1881" s="536">
        <v>0.30009999999999998</v>
      </c>
      <c r="H1881" s="535">
        <v>130.56</v>
      </c>
      <c r="I1881" s="536">
        <v>0.2132</v>
      </c>
      <c r="J1881" s="535">
        <v>100.38</v>
      </c>
      <c r="K1881" s="536">
        <v>0.27729999999999999</v>
      </c>
      <c r="L1881" s="535">
        <v>134.51</v>
      </c>
      <c r="M1881" s="536">
        <v>0.20699999999999999</v>
      </c>
      <c r="N1881" s="535">
        <v>118.43</v>
      </c>
      <c r="O1881" s="536">
        <v>0.2351</v>
      </c>
      <c r="P1881" s="535">
        <v>114.41</v>
      </c>
      <c r="Q1881" s="536">
        <v>0.25790000000000002</v>
      </c>
      <c r="R1881" s="535">
        <v>121.48</v>
      </c>
    </row>
    <row r="1882" spans="1:18" ht="12.75">
      <c r="A1882" s="145">
        <v>97633</v>
      </c>
      <c r="B1882" s="102" t="s">
        <v>23554</v>
      </c>
      <c r="C1882" s="145" t="s">
        <v>4</v>
      </c>
      <c r="D1882" s="535">
        <v>26.12</v>
      </c>
      <c r="E1882" s="536">
        <v>0</v>
      </c>
      <c r="F1882" s="535">
        <v>22.62</v>
      </c>
      <c r="G1882" s="536">
        <v>0</v>
      </c>
      <c r="H1882" s="535">
        <v>28.75</v>
      </c>
      <c r="I1882" s="536">
        <v>0</v>
      </c>
      <c r="J1882" s="535">
        <v>22.29</v>
      </c>
      <c r="K1882" s="536">
        <v>0</v>
      </c>
      <c r="L1882" s="535">
        <v>26.53</v>
      </c>
      <c r="M1882" s="536">
        <v>0</v>
      </c>
      <c r="N1882" s="535">
        <v>25.23</v>
      </c>
      <c r="O1882" s="536">
        <v>0</v>
      </c>
      <c r="P1882" s="535">
        <v>26.78</v>
      </c>
      <c r="Q1882" s="536">
        <v>0</v>
      </c>
      <c r="R1882" s="535">
        <v>28.1</v>
      </c>
    </row>
    <row r="1883" spans="1:18" ht="12.75">
      <c r="A1883" s="145">
        <v>97634</v>
      </c>
      <c r="B1883" s="102" t="s">
        <v>23555</v>
      </c>
      <c r="C1883" s="145" t="s">
        <v>4</v>
      </c>
      <c r="D1883" s="535">
        <v>8.24</v>
      </c>
      <c r="E1883" s="536">
        <v>0</v>
      </c>
      <c r="F1883" s="535">
        <v>6.27</v>
      </c>
      <c r="G1883" s="536">
        <v>3.0300000000000001E-2</v>
      </c>
      <c r="H1883" s="535">
        <v>9.09</v>
      </c>
      <c r="I1883" s="536">
        <v>0</v>
      </c>
      <c r="J1883" s="535">
        <v>6.33</v>
      </c>
      <c r="K1883" s="536">
        <v>0</v>
      </c>
      <c r="L1883" s="535">
        <v>9.2200000000000006</v>
      </c>
      <c r="M1883" s="536">
        <v>0</v>
      </c>
      <c r="N1883" s="535">
        <v>7.93</v>
      </c>
      <c r="O1883" s="536">
        <v>0</v>
      </c>
      <c r="P1883" s="535">
        <v>7.8</v>
      </c>
      <c r="Q1883" s="536">
        <v>2.4400000000000002E-2</v>
      </c>
      <c r="R1883" s="535">
        <v>8.4600000000000009</v>
      </c>
    </row>
    <row r="1884" spans="1:18" ht="12.75">
      <c r="A1884" s="145">
        <v>97632</v>
      </c>
      <c r="B1884" s="102" t="s">
        <v>23556</v>
      </c>
      <c r="C1884" s="145" t="s">
        <v>1</v>
      </c>
      <c r="D1884" s="535">
        <v>2.99</v>
      </c>
      <c r="E1884" s="536">
        <v>0</v>
      </c>
      <c r="F1884" s="535">
        <v>2.58</v>
      </c>
      <c r="G1884" s="536">
        <v>0</v>
      </c>
      <c r="H1884" s="535">
        <v>3.29</v>
      </c>
      <c r="I1884" s="536">
        <v>0</v>
      </c>
      <c r="J1884" s="535">
        <v>2.5499999999999998</v>
      </c>
      <c r="K1884" s="536">
        <v>0</v>
      </c>
      <c r="L1884" s="535">
        <v>3.04</v>
      </c>
      <c r="M1884" s="536">
        <v>0</v>
      </c>
      <c r="N1884" s="535">
        <v>2.89</v>
      </c>
      <c r="O1884" s="536">
        <v>0</v>
      </c>
      <c r="P1884" s="535">
        <v>3.06</v>
      </c>
      <c r="Q1884" s="536">
        <v>0</v>
      </c>
      <c r="R1884" s="535">
        <v>3.21</v>
      </c>
    </row>
    <row r="1885" spans="1:18" ht="12.75">
      <c r="A1885" s="145">
        <v>97636</v>
      </c>
      <c r="B1885" s="102" t="s">
        <v>23557</v>
      </c>
      <c r="C1885" s="145" t="s">
        <v>4</v>
      </c>
      <c r="D1885" s="535">
        <v>24.55</v>
      </c>
      <c r="E1885" s="536">
        <v>0.36330000000000001</v>
      </c>
      <c r="F1885" s="535">
        <v>21.15</v>
      </c>
      <c r="G1885" s="536">
        <v>0.42599999999999999</v>
      </c>
      <c r="H1885" s="535">
        <v>25.07</v>
      </c>
      <c r="I1885" s="536">
        <v>0.35580000000000001</v>
      </c>
      <c r="J1885" s="535">
        <v>21.53</v>
      </c>
      <c r="K1885" s="536">
        <v>0.4143</v>
      </c>
      <c r="L1885" s="535">
        <v>24.97</v>
      </c>
      <c r="M1885" s="536">
        <v>0</v>
      </c>
      <c r="N1885" s="535">
        <v>23.53</v>
      </c>
      <c r="O1885" s="536">
        <v>0.37909999999999999</v>
      </c>
      <c r="P1885" s="535">
        <v>23.36</v>
      </c>
      <c r="Q1885" s="536">
        <v>0.38569999999999999</v>
      </c>
      <c r="R1885" s="535">
        <v>24.54</v>
      </c>
    </row>
    <row r="1886" spans="1:18" ht="12.75">
      <c r="A1886" s="145">
        <v>104797</v>
      </c>
      <c r="B1886" s="102" t="s">
        <v>23558</v>
      </c>
      <c r="C1886" s="145" t="s">
        <v>1</v>
      </c>
      <c r="D1886" s="535">
        <v>20.14</v>
      </c>
      <c r="E1886" s="536">
        <v>0.1331</v>
      </c>
      <c r="F1886" s="535">
        <v>16.27</v>
      </c>
      <c r="G1886" s="536">
        <v>0.1739</v>
      </c>
      <c r="H1886" s="535">
        <v>20.8</v>
      </c>
      <c r="I1886" s="536">
        <v>0.1288</v>
      </c>
      <c r="J1886" s="535">
        <v>16.3</v>
      </c>
      <c r="K1886" s="536">
        <v>0.16439999999999999</v>
      </c>
      <c r="L1886" s="535">
        <v>21.4</v>
      </c>
      <c r="M1886" s="536">
        <v>0.12520000000000001</v>
      </c>
      <c r="N1886" s="535">
        <v>19.18</v>
      </c>
      <c r="O1886" s="536">
        <v>0.13969999999999999</v>
      </c>
      <c r="P1886" s="535">
        <v>19.3</v>
      </c>
      <c r="Q1886" s="536">
        <v>0.14660000000000001</v>
      </c>
      <c r="R1886" s="535">
        <v>20</v>
      </c>
    </row>
    <row r="1887" spans="1:18" ht="12.75">
      <c r="A1887" s="145">
        <v>104803</v>
      </c>
      <c r="B1887" s="102" t="s">
        <v>23559</v>
      </c>
      <c r="C1887" s="145" t="s">
        <v>1</v>
      </c>
      <c r="D1887" s="535">
        <v>5.26</v>
      </c>
      <c r="E1887" s="536">
        <v>0</v>
      </c>
      <c r="F1887" s="535">
        <v>4.51</v>
      </c>
      <c r="G1887" s="536">
        <v>0</v>
      </c>
      <c r="H1887" s="535">
        <v>5.51</v>
      </c>
      <c r="I1887" s="536">
        <v>0</v>
      </c>
      <c r="J1887" s="535">
        <v>4.3099999999999996</v>
      </c>
      <c r="K1887" s="536">
        <v>0</v>
      </c>
      <c r="L1887" s="535">
        <v>5.41</v>
      </c>
      <c r="M1887" s="536">
        <v>0</v>
      </c>
      <c r="N1887" s="535">
        <v>5.08</v>
      </c>
      <c r="O1887" s="536">
        <v>0</v>
      </c>
      <c r="P1887" s="535">
        <v>5.4</v>
      </c>
      <c r="Q1887" s="536">
        <v>0</v>
      </c>
      <c r="R1887" s="535">
        <v>5.9</v>
      </c>
    </row>
    <row r="1888" spans="1:18" ht="12.75">
      <c r="A1888" s="145">
        <v>97664</v>
      </c>
      <c r="B1888" s="102" t="s">
        <v>23560</v>
      </c>
      <c r="C1888" s="145" t="s">
        <v>2</v>
      </c>
      <c r="D1888" s="535">
        <v>1.8</v>
      </c>
      <c r="E1888" s="536">
        <v>0</v>
      </c>
      <c r="F1888" s="535">
        <v>1.65</v>
      </c>
      <c r="G1888" s="536">
        <v>0</v>
      </c>
      <c r="H1888" s="535">
        <v>1.9</v>
      </c>
      <c r="I1888" s="536">
        <v>0</v>
      </c>
      <c r="J1888" s="535">
        <v>1.47</v>
      </c>
      <c r="K1888" s="536">
        <v>0</v>
      </c>
      <c r="L1888" s="535">
        <v>1.83</v>
      </c>
      <c r="M1888" s="536">
        <v>0</v>
      </c>
      <c r="N1888" s="535">
        <v>1.74</v>
      </c>
      <c r="O1888" s="536">
        <v>0</v>
      </c>
      <c r="P1888" s="535">
        <v>1.84</v>
      </c>
      <c r="Q1888" s="536">
        <v>0</v>
      </c>
      <c r="R1888" s="535">
        <v>1.91</v>
      </c>
    </row>
    <row r="1889" spans="1:18" ht="12.75">
      <c r="A1889" s="145">
        <v>104801</v>
      </c>
      <c r="B1889" s="102" t="s">
        <v>23561</v>
      </c>
      <c r="C1889" s="145" t="s">
        <v>4</v>
      </c>
      <c r="D1889" s="535">
        <v>16.329999999999998</v>
      </c>
      <c r="E1889" s="536">
        <v>0</v>
      </c>
      <c r="F1889" s="535">
        <v>14.54</v>
      </c>
      <c r="G1889" s="536">
        <v>0</v>
      </c>
      <c r="H1889" s="535">
        <v>18.52</v>
      </c>
      <c r="I1889" s="536">
        <v>0</v>
      </c>
      <c r="J1889" s="535">
        <v>13.4</v>
      </c>
      <c r="K1889" s="536">
        <v>0</v>
      </c>
      <c r="L1889" s="535">
        <v>16.850000000000001</v>
      </c>
      <c r="M1889" s="536">
        <v>0</v>
      </c>
      <c r="N1889" s="535">
        <v>15.75</v>
      </c>
      <c r="O1889" s="536">
        <v>0</v>
      </c>
      <c r="P1889" s="535">
        <v>16.760000000000002</v>
      </c>
      <c r="Q1889" s="536">
        <v>0</v>
      </c>
      <c r="R1889" s="535">
        <v>18.329999999999998</v>
      </c>
    </row>
    <row r="1890" spans="1:18" ht="12.75">
      <c r="A1890" s="145">
        <v>97661</v>
      </c>
      <c r="B1890" s="102" t="s">
        <v>23562</v>
      </c>
      <c r="C1890" s="145" t="s">
        <v>1</v>
      </c>
      <c r="D1890" s="535">
        <v>0.82</v>
      </c>
      <c r="E1890" s="536">
        <v>0</v>
      </c>
      <c r="F1890" s="535">
        <v>0.75</v>
      </c>
      <c r="G1890" s="536">
        <v>0</v>
      </c>
      <c r="H1890" s="535">
        <v>0.95</v>
      </c>
      <c r="I1890" s="536">
        <v>0</v>
      </c>
      <c r="J1890" s="535">
        <v>0.67</v>
      </c>
      <c r="K1890" s="536">
        <v>0</v>
      </c>
      <c r="L1890" s="535">
        <v>0.83</v>
      </c>
      <c r="M1890" s="536">
        <v>0</v>
      </c>
      <c r="N1890" s="535">
        <v>0.79</v>
      </c>
      <c r="O1890" s="536">
        <v>0</v>
      </c>
      <c r="P1890" s="535">
        <v>0.83</v>
      </c>
      <c r="Q1890" s="536">
        <v>0</v>
      </c>
      <c r="R1890" s="535">
        <v>0.94</v>
      </c>
    </row>
    <row r="1891" spans="1:18" ht="12.75">
      <c r="A1891" s="145">
        <v>104794</v>
      </c>
      <c r="B1891" s="102" t="s">
        <v>23563</v>
      </c>
      <c r="C1891" s="145" t="s">
        <v>1</v>
      </c>
      <c r="D1891" s="535">
        <v>1.1100000000000001</v>
      </c>
      <c r="E1891" s="536">
        <v>0</v>
      </c>
      <c r="F1891" s="535">
        <v>1.01</v>
      </c>
      <c r="G1891" s="536">
        <v>0</v>
      </c>
      <c r="H1891" s="535">
        <v>1.29</v>
      </c>
      <c r="I1891" s="536">
        <v>0</v>
      </c>
      <c r="J1891" s="535">
        <v>0.92</v>
      </c>
      <c r="K1891" s="536">
        <v>0</v>
      </c>
      <c r="L1891" s="535">
        <v>1.1299999999999999</v>
      </c>
      <c r="M1891" s="536">
        <v>0</v>
      </c>
      <c r="N1891" s="535">
        <v>1.07</v>
      </c>
      <c r="O1891" s="536">
        <v>0</v>
      </c>
      <c r="P1891" s="535">
        <v>1.1299999999999999</v>
      </c>
      <c r="Q1891" s="536">
        <v>0</v>
      </c>
      <c r="R1891" s="535">
        <v>1.29</v>
      </c>
    </row>
    <row r="1892" spans="1:18" ht="12.75">
      <c r="A1892" s="145">
        <v>104795</v>
      </c>
      <c r="B1892" s="102" t="s">
        <v>23564</v>
      </c>
      <c r="C1892" s="145" t="s">
        <v>1</v>
      </c>
      <c r="D1892" s="535">
        <v>1.54</v>
      </c>
      <c r="E1892" s="536">
        <v>0</v>
      </c>
      <c r="F1892" s="535">
        <v>1.41</v>
      </c>
      <c r="G1892" s="536">
        <v>0</v>
      </c>
      <c r="H1892" s="535">
        <v>1.82</v>
      </c>
      <c r="I1892" s="536">
        <v>0</v>
      </c>
      <c r="J1892" s="535">
        <v>1.29</v>
      </c>
      <c r="K1892" s="536">
        <v>0</v>
      </c>
      <c r="L1892" s="535">
        <v>1.58</v>
      </c>
      <c r="M1892" s="536">
        <v>0</v>
      </c>
      <c r="N1892" s="535">
        <v>1.49</v>
      </c>
      <c r="O1892" s="536">
        <v>0</v>
      </c>
      <c r="P1892" s="535">
        <v>1.58</v>
      </c>
      <c r="Q1892" s="536">
        <v>0</v>
      </c>
      <c r="R1892" s="535">
        <v>1.8</v>
      </c>
    </row>
    <row r="1893" spans="1:18" ht="12.75">
      <c r="A1893" s="145">
        <v>104792</v>
      </c>
      <c r="B1893" s="102" t="s">
        <v>23565</v>
      </c>
      <c r="C1893" s="145" t="s">
        <v>1</v>
      </c>
      <c r="D1893" s="535">
        <v>0.45</v>
      </c>
      <c r="E1893" s="536">
        <v>0</v>
      </c>
      <c r="F1893" s="535">
        <v>0.41</v>
      </c>
      <c r="G1893" s="536">
        <v>0</v>
      </c>
      <c r="H1893" s="535">
        <v>0.52</v>
      </c>
      <c r="I1893" s="536">
        <v>0</v>
      </c>
      <c r="J1893" s="535">
        <v>0.37</v>
      </c>
      <c r="K1893" s="536">
        <v>0</v>
      </c>
      <c r="L1893" s="535">
        <v>0.46</v>
      </c>
      <c r="M1893" s="536">
        <v>0</v>
      </c>
      <c r="N1893" s="535">
        <v>0.43</v>
      </c>
      <c r="O1893" s="536">
        <v>0</v>
      </c>
      <c r="P1893" s="535">
        <v>0.45</v>
      </c>
      <c r="Q1893" s="536">
        <v>0</v>
      </c>
      <c r="R1893" s="535">
        <v>0.52</v>
      </c>
    </row>
    <row r="1894" spans="1:18" ht="12.75">
      <c r="A1894" s="145">
        <v>104793</v>
      </c>
      <c r="B1894" s="102" t="s">
        <v>23566</v>
      </c>
      <c r="C1894" s="145" t="s">
        <v>1</v>
      </c>
      <c r="D1894" s="535">
        <v>0.61</v>
      </c>
      <c r="E1894" s="536">
        <v>0</v>
      </c>
      <c r="F1894" s="535">
        <v>0.56999999999999995</v>
      </c>
      <c r="G1894" s="536">
        <v>0</v>
      </c>
      <c r="H1894" s="535">
        <v>0.73</v>
      </c>
      <c r="I1894" s="536">
        <v>0</v>
      </c>
      <c r="J1894" s="535">
        <v>0.51</v>
      </c>
      <c r="K1894" s="536">
        <v>0</v>
      </c>
      <c r="L1894" s="535">
        <v>0.63</v>
      </c>
      <c r="M1894" s="536">
        <v>0</v>
      </c>
      <c r="N1894" s="535">
        <v>0.6</v>
      </c>
      <c r="O1894" s="536">
        <v>0</v>
      </c>
      <c r="P1894" s="535">
        <v>0.63</v>
      </c>
      <c r="Q1894" s="536">
        <v>0</v>
      </c>
      <c r="R1894" s="535">
        <v>0.72</v>
      </c>
    </row>
    <row r="1895" spans="1:18" ht="12.75">
      <c r="A1895" s="145">
        <v>104800</v>
      </c>
      <c r="B1895" s="102" t="s">
        <v>23567</v>
      </c>
      <c r="C1895" s="145" t="s">
        <v>1</v>
      </c>
      <c r="D1895" s="535">
        <v>10.74</v>
      </c>
      <c r="E1895" s="536">
        <v>0</v>
      </c>
      <c r="F1895" s="535">
        <v>9.18</v>
      </c>
      <c r="G1895" s="536">
        <v>0</v>
      </c>
      <c r="H1895" s="535">
        <v>11.16</v>
      </c>
      <c r="I1895" s="536">
        <v>0</v>
      </c>
      <c r="J1895" s="535">
        <v>8.82</v>
      </c>
      <c r="K1895" s="536">
        <v>0</v>
      </c>
      <c r="L1895" s="535">
        <v>11.09</v>
      </c>
      <c r="M1895" s="536">
        <v>0</v>
      </c>
      <c r="N1895" s="535">
        <v>10.37</v>
      </c>
      <c r="O1895" s="536">
        <v>0</v>
      </c>
      <c r="P1895" s="535">
        <v>11.04</v>
      </c>
      <c r="Q1895" s="536">
        <v>0</v>
      </c>
      <c r="R1895" s="535">
        <v>11.31</v>
      </c>
    </row>
    <row r="1896" spans="1:18" ht="12.75">
      <c r="A1896" s="145">
        <v>97638</v>
      </c>
      <c r="B1896" s="102" t="s">
        <v>23568</v>
      </c>
      <c r="C1896" s="145" t="s">
        <v>4</v>
      </c>
      <c r="D1896" s="535">
        <v>9.56</v>
      </c>
      <c r="E1896" s="536">
        <v>0</v>
      </c>
      <c r="F1896" s="535">
        <v>8</v>
      </c>
      <c r="G1896" s="536">
        <v>0</v>
      </c>
      <c r="H1896" s="535">
        <v>10.29</v>
      </c>
      <c r="I1896" s="536">
        <v>0</v>
      </c>
      <c r="J1896" s="535">
        <v>7.91</v>
      </c>
      <c r="K1896" s="536">
        <v>0</v>
      </c>
      <c r="L1896" s="535">
        <v>10.210000000000001</v>
      </c>
      <c r="M1896" s="536">
        <v>0</v>
      </c>
      <c r="N1896" s="535">
        <v>9.1999999999999993</v>
      </c>
      <c r="O1896" s="536">
        <v>0</v>
      </c>
      <c r="P1896" s="535">
        <v>9.51</v>
      </c>
      <c r="Q1896" s="536">
        <v>0</v>
      </c>
      <c r="R1896" s="535">
        <v>10.93</v>
      </c>
    </row>
    <row r="1897" spans="1:18" ht="12.75">
      <c r="A1897" s="145">
        <v>97641</v>
      </c>
      <c r="B1897" s="102" t="s">
        <v>23569</v>
      </c>
      <c r="C1897" s="145" t="s">
        <v>4</v>
      </c>
      <c r="D1897" s="535">
        <v>3.34</v>
      </c>
      <c r="E1897" s="536">
        <v>0</v>
      </c>
      <c r="F1897" s="535">
        <v>2.75</v>
      </c>
      <c r="G1897" s="536">
        <v>0</v>
      </c>
      <c r="H1897" s="535">
        <v>3.52</v>
      </c>
      <c r="I1897" s="536">
        <v>0</v>
      </c>
      <c r="J1897" s="535">
        <v>2.73</v>
      </c>
      <c r="K1897" s="536">
        <v>0</v>
      </c>
      <c r="L1897" s="535">
        <v>3.42</v>
      </c>
      <c r="M1897" s="536">
        <v>0</v>
      </c>
      <c r="N1897" s="535">
        <v>3.26</v>
      </c>
      <c r="O1897" s="536">
        <v>0</v>
      </c>
      <c r="P1897" s="535">
        <v>3.46</v>
      </c>
      <c r="Q1897" s="536">
        <v>0</v>
      </c>
      <c r="R1897" s="535">
        <v>3.4</v>
      </c>
    </row>
    <row r="1898" spans="1:18" ht="12.75">
      <c r="A1898" s="145">
        <v>97640</v>
      </c>
      <c r="B1898" s="102" t="s">
        <v>23570</v>
      </c>
      <c r="C1898" s="145" t="s">
        <v>4</v>
      </c>
      <c r="D1898" s="535">
        <v>2.23</v>
      </c>
      <c r="E1898" s="536">
        <v>0</v>
      </c>
      <c r="F1898" s="535">
        <v>1.86</v>
      </c>
      <c r="G1898" s="536">
        <v>0</v>
      </c>
      <c r="H1898" s="535">
        <v>2.4</v>
      </c>
      <c r="I1898" s="536">
        <v>0</v>
      </c>
      <c r="J1898" s="535">
        <v>1.84</v>
      </c>
      <c r="K1898" s="536">
        <v>0</v>
      </c>
      <c r="L1898" s="535">
        <v>2.38</v>
      </c>
      <c r="M1898" s="536">
        <v>0</v>
      </c>
      <c r="N1898" s="535">
        <v>2.15</v>
      </c>
      <c r="O1898" s="536">
        <v>0</v>
      </c>
      <c r="P1898" s="535">
        <v>2.2200000000000002</v>
      </c>
      <c r="Q1898" s="536">
        <v>0</v>
      </c>
      <c r="R1898" s="535">
        <v>2.5499999999999998</v>
      </c>
    </row>
    <row r="1899" spans="1:18" ht="12.75">
      <c r="A1899" s="145">
        <v>97660</v>
      </c>
      <c r="B1899" s="102" t="s">
        <v>23571</v>
      </c>
      <c r="C1899" s="145" t="s">
        <v>2</v>
      </c>
      <c r="D1899" s="535">
        <v>0.76</v>
      </c>
      <c r="E1899" s="536">
        <v>0</v>
      </c>
      <c r="F1899" s="535">
        <v>0.69</v>
      </c>
      <c r="G1899" s="536">
        <v>0</v>
      </c>
      <c r="H1899" s="535">
        <v>0.89</v>
      </c>
      <c r="I1899" s="536">
        <v>0</v>
      </c>
      <c r="J1899" s="535">
        <v>0.63</v>
      </c>
      <c r="K1899" s="536">
        <v>0</v>
      </c>
      <c r="L1899" s="535">
        <v>0.77</v>
      </c>
      <c r="M1899" s="536">
        <v>0</v>
      </c>
      <c r="N1899" s="535">
        <v>0.73</v>
      </c>
      <c r="O1899" s="536">
        <v>0</v>
      </c>
      <c r="P1899" s="535">
        <v>0.78</v>
      </c>
      <c r="Q1899" s="536">
        <v>0</v>
      </c>
      <c r="R1899" s="535">
        <v>0.88</v>
      </c>
    </row>
    <row r="1900" spans="1:18" ht="12.75">
      <c r="A1900" s="145">
        <v>97645</v>
      </c>
      <c r="B1900" s="102" t="s">
        <v>23572</v>
      </c>
      <c r="C1900" s="145" t="s">
        <v>4</v>
      </c>
      <c r="D1900" s="535">
        <v>28.24</v>
      </c>
      <c r="E1900" s="536">
        <v>0</v>
      </c>
      <c r="F1900" s="535">
        <v>24.41</v>
      </c>
      <c r="G1900" s="536">
        <v>0</v>
      </c>
      <c r="H1900" s="535">
        <v>29.81</v>
      </c>
      <c r="I1900" s="536">
        <v>0</v>
      </c>
      <c r="J1900" s="535">
        <v>23.1</v>
      </c>
      <c r="K1900" s="536">
        <v>0</v>
      </c>
      <c r="L1900" s="535">
        <v>28.74</v>
      </c>
      <c r="M1900" s="536">
        <v>0</v>
      </c>
      <c r="N1900" s="535">
        <v>27.27</v>
      </c>
      <c r="O1900" s="536">
        <v>0</v>
      </c>
      <c r="P1900" s="535">
        <v>28.96</v>
      </c>
      <c r="Q1900" s="536">
        <v>0</v>
      </c>
      <c r="R1900" s="535">
        <v>30.28</v>
      </c>
    </row>
    <row r="1901" spans="1:18" ht="12.75">
      <c r="A1901" s="145">
        <v>97663</v>
      </c>
      <c r="B1901" s="102" t="s">
        <v>23573</v>
      </c>
      <c r="C1901" s="145" t="s">
        <v>2</v>
      </c>
      <c r="D1901" s="535">
        <v>14.46</v>
      </c>
      <c r="E1901" s="536">
        <v>0</v>
      </c>
      <c r="F1901" s="535">
        <v>13.27</v>
      </c>
      <c r="G1901" s="536">
        <v>0</v>
      </c>
      <c r="H1901" s="535">
        <v>15.28</v>
      </c>
      <c r="I1901" s="536">
        <v>0</v>
      </c>
      <c r="J1901" s="535">
        <v>11.82</v>
      </c>
      <c r="K1901" s="536">
        <v>0</v>
      </c>
      <c r="L1901" s="535">
        <v>14.72</v>
      </c>
      <c r="M1901" s="536">
        <v>0</v>
      </c>
      <c r="N1901" s="535">
        <v>13.97</v>
      </c>
      <c r="O1901" s="536">
        <v>0</v>
      </c>
      <c r="P1901" s="535">
        <v>14.83</v>
      </c>
      <c r="Q1901" s="536">
        <v>0</v>
      </c>
      <c r="R1901" s="535">
        <v>15.42</v>
      </c>
    </row>
    <row r="1902" spans="1:18" ht="12.75">
      <c r="A1902" s="145">
        <v>97665</v>
      </c>
      <c r="B1902" s="102" t="s">
        <v>23574</v>
      </c>
      <c r="C1902" s="145" t="s">
        <v>2</v>
      </c>
      <c r="D1902" s="535">
        <v>2.06</v>
      </c>
      <c r="E1902" s="536">
        <v>0</v>
      </c>
      <c r="F1902" s="535">
        <v>1.89</v>
      </c>
      <c r="G1902" s="536">
        <v>0</v>
      </c>
      <c r="H1902" s="535">
        <v>2.42</v>
      </c>
      <c r="I1902" s="536">
        <v>0</v>
      </c>
      <c r="J1902" s="535">
        <v>1.73</v>
      </c>
      <c r="K1902" s="536">
        <v>0</v>
      </c>
      <c r="L1902" s="535">
        <v>2.1</v>
      </c>
      <c r="M1902" s="536">
        <v>0</v>
      </c>
      <c r="N1902" s="535">
        <v>1.99</v>
      </c>
      <c r="O1902" s="536">
        <v>0</v>
      </c>
      <c r="P1902" s="535">
        <v>2.11</v>
      </c>
      <c r="Q1902" s="536">
        <v>0</v>
      </c>
      <c r="R1902" s="535">
        <v>2.4</v>
      </c>
    </row>
    <row r="1903" spans="1:18" ht="12.75">
      <c r="A1903" s="145">
        <v>97666</v>
      </c>
      <c r="B1903" s="102" t="s">
        <v>23575</v>
      </c>
      <c r="C1903" s="145" t="s">
        <v>2</v>
      </c>
      <c r="D1903" s="535">
        <v>10.54</v>
      </c>
      <c r="E1903" s="536">
        <v>0</v>
      </c>
      <c r="F1903" s="535">
        <v>9.68</v>
      </c>
      <c r="G1903" s="536">
        <v>0</v>
      </c>
      <c r="H1903" s="535">
        <v>11.14</v>
      </c>
      <c r="I1903" s="536">
        <v>0</v>
      </c>
      <c r="J1903" s="535">
        <v>8.61</v>
      </c>
      <c r="K1903" s="536">
        <v>0</v>
      </c>
      <c r="L1903" s="535">
        <v>10.73</v>
      </c>
      <c r="M1903" s="536">
        <v>0</v>
      </c>
      <c r="N1903" s="535">
        <v>10.18</v>
      </c>
      <c r="O1903" s="536">
        <v>0</v>
      </c>
      <c r="P1903" s="535">
        <v>10.81</v>
      </c>
      <c r="Q1903" s="536">
        <v>0</v>
      </c>
      <c r="R1903" s="535">
        <v>11.24</v>
      </c>
    </row>
    <row r="1904" spans="1:18" ht="12.75">
      <c r="A1904" s="145">
        <v>97635</v>
      </c>
      <c r="B1904" s="102" t="s">
        <v>23576</v>
      </c>
      <c r="C1904" s="145" t="s">
        <v>4</v>
      </c>
      <c r="D1904" s="535">
        <v>19.23</v>
      </c>
      <c r="E1904" s="536">
        <v>0</v>
      </c>
      <c r="F1904" s="535">
        <v>17.22</v>
      </c>
      <c r="G1904" s="536">
        <v>0</v>
      </c>
      <c r="H1904" s="535">
        <v>19.88</v>
      </c>
      <c r="I1904" s="536">
        <v>0</v>
      </c>
      <c r="J1904" s="535">
        <v>15.73</v>
      </c>
      <c r="K1904" s="536">
        <v>0</v>
      </c>
      <c r="L1904" s="535">
        <v>21.19</v>
      </c>
      <c r="M1904" s="536">
        <v>0</v>
      </c>
      <c r="N1904" s="535">
        <v>19.59</v>
      </c>
      <c r="O1904" s="536">
        <v>0</v>
      </c>
      <c r="P1904" s="535">
        <v>19.82</v>
      </c>
      <c r="Q1904" s="536">
        <v>0</v>
      </c>
      <c r="R1904" s="535">
        <v>19.47</v>
      </c>
    </row>
    <row r="1905" spans="1:18" ht="12.75">
      <c r="A1905" s="145">
        <v>97643</v>
      </c>
      <c r="B1905" s="102" t="s">
        <v>23577</v>
      </c>
      <c r="C1905" s="145" t="s">
        <v>4</v>
      </c>
      <c r="D1905" s="535">
        <v>28.94</v>
      </c>
      <c r="E1905" s="536">
        <v>0</v>
      </c>
      <c r="F1905" s="535">
        <v>25.02</v>
      </c>
      <c r="G1905" s="536">
        <v>0</v>
      </c>
      <c r="H1905" s="535">
        <v>30.57</v>
      </c>
      <c r="I1905" s="536">
        <v>0</v>
      </c>
      <c r="J1905" s="535">
        <v>23.67</v>
      </c>
      <c r="K1905" s="536">
        <v>0</v>
      </c>
      <c r="L1905" s="535">
        <v>29.46</v>
      </c>
      <c r="M1905" s="536">
        <v>0</v>
      </c>
      <c r="N1905" s="535">
        <v>27.96</v>
      </c>
      <c r="O1905" s="536">
        <v>0</v>
      </c>
      <c r="P1905" s="535">
        <v>29.69</v>
      </c>
      <c r="Q1905" s="536">
        <v>0</v>
      </c>
      <c r="R1905" s="535">
        <v>32.21</v>
      </c>
    </row>
    <row r="1906" spans="1:18" ht="12.75">
      <c r="A1906" s="145">
        <v>104799</v>
      </c>
      <c r="B1906" s="102" t="s">
        <v>23578</v>
      </c>
      <c r="C1906" s="145" t="s">
        <v>4</v>
      </c>
      <c r="D1906" s="535">
        <v>12.33</v>
      </c>
      <c r="E1906" s="536">
        <v>0</v>
      </c>
      <c r="F1906" s="535">
        <v>10.33</v>
      </c>
      <c r="G1906" s="536">
        <v>0</v>
      </c>
      <c r="H1906" s="535">
        <v>13.27</v>
      </c>
      <c r="I1906" s="536">
        <v>0</v>
      </c>
      <c r="J1906" s="535">
        <v>10.19</v>
      </c>
      <c r="K1906" s="536">
        <v>0</v>
      </c>
      <c r="L1906" s="535">
        <v>13.13</v>
      </c>
      <c r="M1906" s="536">
        <v>0</v>
      </c>
      <c r="N1906" s="535">
        <v>11.87</v>
      </c>
      <c r="O1906" s="536">
        <v>0</v>
      </c>
      <c r="P1906" s="535">
        <v>12.28</v>
      </c>
      <c r="Q1906" s="536">
        <v>0</v>
      </c>
      <c r="R1906" s="535">
        <v>14.07</v>
      </c>
    </row>
    <row r="1907" spans="1:18" ht="12.75">
      <c r="A1907" s="145">
        <v>97639</v>
      </c>
      <c r="B1907" s="102" t="s">
        <v>23579</v>
      </c>
      <c r="C1907" s="145" t="s">
        <v>4</v>
      </c>
      <c r="D1907" s="535">
        <v>23.61</v>
      </c>
      <c r="E1907" s="536">
        <v>0</v>
      </c>
      <c r="F1907" s="535">
        <v>20.420000000000002</v>
      </c>
      <c r="G1907" s="536">
        <v>0</v>
      </c>
      <c r="H1907" s="535">
        <v>24.92</v>
      </c>
      <c r="I1907" s="536">
        <v>0</v>
      </c>
      <c r="J1907" s="535">
        <v>19.32</v>
      </c>
      <c r="K1907" s="536">
        <v>0</v>
      </c>
      <c r="L1907" s="535">
        <v>24.03</v>
      </c>
      <c r="M1907" s="536">
        <v>0</v>
      </c>
      <c r="N1907" s="535">
        <v>22.8</v>
      </c>
      <c r="O1907" s="536">
        <v>0</v>
      </c>
      <c r="P1907" s="535">
        <v>24.22</v>
      </c>
      <c r="Q1907" s="536">
        <v>0</v>
      </c>
      <c r="R1907" s="535">
        <v>25.33</v>
      </c>
    </row>
    <row r="1908" spans="1:18" ht="12.75">
      <c r="A1908" s="145">
        <v>97644</v>
      </c>
      <c r="B1908" s="102" t="s">
        <v>23580</v>
      </c>
      <c r="C1908" s="145" t="s">
        <v>4</v>
      </c>
      <c r="D1908" s="535">
        <v>10.94</v>
      </c>
      <c r="E1908" s="536">
        <v>0</v>
      </c>
      <c r="F1908" s="535">
        <v>9.4600000000000009</v>
      </c>
      <c r="G1908" s="536">
        <v>0</v>
      </c>
      <c r="H1908" s="535">
        <v>11.54</v>
      </c>
      <c r="I1908" s="536">
        <v>0</v>
      </c>
      <c r="J1908" s="535">
        <v>8.94</v>
      </c>
      <c r="K1908" s="536">
        <v>0</v>
      </c>
      <c r="L1908" s="535">
        <v>11.13</v>
      </c>
      <c r="M1908" s="536">
        <v>0</v>
      </c>
      <c r="N1908" s="535">
        <v>10.56</v>
      </c>
      <c r="O1908" s="536">
        <v>0</v>
      </c>
      <c r="P1908" s="535">
        <v>11.21</v>
      </c>
      <c r="Q1908" s="536">
        <v>0</v>
      </c>
      <c r="R1908" s="535">
        <v>11.73</v>
      </c>
    </row>
    <row r="1909" spans="1:18" ht="12.75">
      <c r="A1909" s="145">
        <v>97648</v>
      </c>
      <c r="B1909" s="102" t="s">
        <v>23581</v>
      </c>
      <c r="C1909" s="145" t="s">
        <v>4</v>
      </c>
      <c r="D1909" s="535">
        <v>2.33</v>
      </c>
      <c r="E1909" s="536">
        <v>0</v>
      </c>
      <c r="F1909" s="535">
        <v>2.0099999999999998</v>
      </c>
      <c r="G1909" s="536">
        <v>0</v>
      </c>
      <c r="H1909" s="535">
        <v>2.4700000000000002</v>
      </c>
      <c r="I1909" s="536">
        <v>0</v>
      </c>
      <c r="J1909" s="535">
        <v>1.9</v>
      </c>
      <c r="K1909" s="536">
        <v>0</v>
      </c>
      <c r="L1909" s="535">
        <v>2.38</v>
      </c>
      <c r="M1909" s="536">
        <v>0</v>
      </c>
      <c r="N1909" s="535">
        <v>2.2599999999999998</v>
      </c>
      <c r="O1909" s="536">
        <v>0</v>
      </c>
      <c r="P1909" s="535">
        <v>2.4</v>
      </c>
      <c r="Q1909" s="536">
        <v>0</v>
      </c>
      <c r="R1909" s="535">
        <v>2.6</v>
      </c>
    </row>
    <row r="1910" spans="1:18" ht="12.75">
      <c r="A1910" s="145">
        <v>104798</v>
      </c>
      <c r="B1910" s="102" t="s">
        <v>23582</v>
      </c>
      <c r="C1910" s="145" t="s">
        <v>2</v>
      </c>
      <c r="D1910" s="535">
        <v>15.7</v>
      </c>
      <c r="E1910" s="536">
        <v>0</v>
      </c>
      <c r="F1910" s="535">
        <v>13.16</v>
      </c>
      <c r="G1910" s="536">
        <v>0</v>
      </c>
      <c r="H1910" s="535">
        <v>16.91</v>
      </c>
      <c r="I1910" s="536">
        <v>0</v>
      </c>
      <c r="J1910" s="535">
        <v>12.98</v>
      </c>
      <c r="K1910" s="536">
        <v>0</v>
      </c>
      <c r="L1910" s="535">
        <v>16.73</v>
      </c>
      <c r="M1910" s="536">
        <v>0</v>
      </c>
      <c r="N1910" s="535">
        <v>15.13</v>
      </c>
      <c r="O1910" s="536">
        <v>0</v>
      </c>
      <c r="P1910" s="535">
        <v>15.63</v>
      </c>
      <c r="Q1910" s="536">
        <v>0</v>
      </c>
      <c r="R1910" s="535">
        <v>17.920000000000002</v>
      </c>
    </row>
    <row r="1911" spans="1:18" ht="12.75">
      <c r="A1911" s="145">
        <v>97637</v>
      </c>
      <c r="B1911" s="102" t="s">
        <v>23583</v>
      </c>
      <c r="C1911" s="145" t="s">
        <v>4</v>
      </c>
      <c r="D1911" s="535">
        <v>3.28</v>
      </c>
      <c r="E1911" s="536">
        <v>0</v>
      </c>
      <c r="F1911" s="535">
        <v>2.75</v>
      </c>
      <c r="G1911" s="536">
        <v>0</v>
      </c>
      <c r="H1911" s="535">
        <v>3.53</v>
      </c>
      <c r="I1911" s="536">
        <v>0</v>
      </c>
      <c r="J1911" s="535">
        <v>2.71</v>
      </c>
      <c r="K1911" s="536">
        <v>0</v>
      </c>
      <c r="L1911" s="535">
        <v>3.51</v>
      </c>
      <c r="M1911" s="536">
        <v>0</v>
      </c>
      <c r="N1911" s="535">
        <v>3.16</v>
      </c>
      <c r="O1911" s="536">
        <v>0</v>
      </c>
      <c r="P1911" s="535">
        <v>3.27</v>
      </c>
      <c r="Q1911" s="536">
        <v>0</v>
      </c>
      <c r="R1911" s="535">
        <v>3.75</v>
      </c>
    </row>
    <row r="1912" spans="1:18" ht="12.75">
      <c r="A1912" s="145">
        <v>104802</v>
      </c>
      <c r="B1912" s="102" t="s">
        <v>23584</v>
      </c>
      <c r="C1912" s="145" t="s">
        <v>4</v>
      </c>
      <c r="D1912" s="535">
        <v>10.86</v>
      </c>
      <c r="E1912" s="536">
        <v>0</v>
      </c>
      <c r="F1912" s="535">
        <v>9.67</v>
      </c>
      <c r="G1912" s="536">
        <v>0</v>
      </c>
      <c r="H1912" s="535">
        <v>12.33</v>
      </c>
      <c r="I1912" s="536">
        <v>0</v>
      </c>
      <c r="J1912" s="535">
        <v>8.91</v>
      </c>
      <c r="K1912" s="536">
        <v>0</v>
      </c>
      <c r="L1912" s="535">
        <v>11.2</v>
      </c>
      <c r="M1912" s="536">
        <v>0</v>
      </c>
      <c r="N1912" s="535">
        <v>10.48</v>
      </c>
      <c r="O1912" s="536">
        <v>0</v>
      </c>
      <c r="P1912" s="535">
        <v>11.16</v>
      </c>
      <c r="Q1912" s="536">
        <v>0</v>
      </c>
      <c r="R1912" s="535">
        <v>12.2</v>
      </c>
    </row>
    <row r="1913" spans="1:18" ht="12.75">
      <c r="A1913" s="145">
        <v>97647</v>
      </c>
      <c r="B1913" s="102" t="s">
        <v>23585</v>
      </c>
      <c r="C1913" s="145" t="s">
        <v>4</v>
      </c>
      <c r="D1913" s="535">
        <v>4.0599999999999996</v>
      </c>
      <c r="E1913" s="536">
        <v>0</v>
      </c>
      <c r="F1913" s="535">
        <v>3.51</v>
      </c>
      <c r="G1913" s="536">
        <v>0</v>
      </c>
      <c r="H1913" s="535">
        <v>4.29</v>
      </c>
      <c r="I1913" s="536">
        <v>0</v>
      </c>
      <c r="J1913" s="535">
        <v>3.32</v>
      </c>
      <c r="K1913" s="536">
        <v>0</v>
      </c>
      <c r="L1913" s="535">
        <v>4.13</v>
      </c>
      <c r="M1913" s="536">
        <v>0</v>
      </c>
      <c r="N1913" s="535">
        <v>3.92</v>
      </c>
      <c r="O1913" s="536">
        <v>0</v>
      </c>
      <c r="P1913" s="535">
        <v>4.17</v>
      </c>
      <c r="Q1913" s="536">
        <v>0</v>
      </c>
      <c r="R1913" s="535">
        <v>4.5199999999999996</v>
      </c>
    </row>
    <row r="1914" spans="1:18" ht="12.75">
      <c r="A1914" s="145">
        <v>97649</v>
      </c>
      <c r="B1914" s="102" t="s">
        <v>23586</v>
      </c>
      <c r="C1914" s="145" t="s">
        <v>4</v>
      </c>
      <c r="D1914" s="535">
        <v>5.08</v>
      </c>
      <c r="E1914" s="536">
        <v>0.126</v>
      </c>
      <c r="F1914" s="535">
        <v>4.45</v>
      </c>
      <c r="G1914" s="536">
        <v>0.14380000000000001</v>
      </c>
      <c r="H1914" s="535">
        <v>5.35</v>
      </c>
      <c r="I1914" s="536">
        <v>0.1196</v>
      </c>
      <c r="J1914" s="535">
        <v>4.2699999999999996</v>
      </c>
      <c r="K1914" s="536">
        <v>0.14990000000000001</v>
      </c>
      <c r="L1914" s="535">
        <v>5.22</v>
      </c>
      <c r="M1914" s="536">
        <v>0.1226</v>
      </c>
      <c r="N1914" s="535">
        <v>4.9800000000000004</v>
      </c>
      <c r="O1914" s="536">
        <v>0.1285</v>
      </c>
      <c r="P1914" s="535">
        <v>5.15</v>
      </c>
      <c r="Q1914" s="536">
        <v>0.12429999999999999</v>
      </c>
      <c r="R1914" s="535">
        <v>5.63</v>
      </c>
    </row>
    <row r="1915" spans="1:18" ht="12.75">
      <c r="A1915" s="145">
        <v>97652</v>
      </c>
      <c r="B1915" s="102" t="s">
        <v>23587</v>
      </c>
      <c r="C1915" s="145" t="s">
        <v>2</v>
      </c>
      <c r="D1915" s="535">
        <v>216.72</v>
      </c>
      <c r="E1915" s="536">
        <v>0</v>
      </c>
      <c r="F1915" s="535">
        <v>187.33</v>
      </c>
      <c r="G1915" s="536">
        <v>0</v>
      </c>
      <c r="H1915" s="535">
        <v>228.99</v>
      </c>
      <c r="I1915" s="536">
        <v>0</v>
      </c>
      <c r="J1915" s="535">
        <v>177.18</v>
      </c>
      <c r="K1915" s="536">
        <v>0</v>
      </c>
      <c r="L1915" s="535">
        <v>220.62</v>
      </c>
      <c r="M1915" s="536">
        <v>0</v>
      </c>
      <c r="N1915" s="535">
        <v>209.34</v>
      </c>
      <c r="O1915" s="536">
        <v>0</v>
      </c>
      <c r="P1915" s="535">
        <v>222.32</v>
      </c>
      <c r="Q1915" s="536">
        <v>0</v>
      </c>
      <c r="R1915" s="535">
        <v>241.12</v>
      </c>
    </row>
    <row r="1916" spans="1:18" ht="12.75">
      <c r="A1916" s="145">
        <v>97654</v>
      </c>
      <c r="B1916" s="102" t="s">
        <v>23588</v>
      </c>
      <c r="C1916" s="145" t="s">
        <v>2</v>
      </c>
      <c r="D1916" s="535">
        <v>190.74</v>
      </c>
      <c r="E1916" s="536">
        <v>0.51090000000000002</v>
      </c>
      <c r="F1916" s="535">
        <v>172.66</v>
      </c>
      <c r="G1916" s="536">
        <v>0.56440000000000001</v>
      </c>
      <c r="H1916" s="535">
        <v>198.3</v>
      </c>
      <c r="I1916" s="536">
        <v>0.4914</v>
      </c>
      <c r="J1916" s="535">
        <v>172.3</v>
      </c>
      <c r="K1916" s="536">
        <v>0.56559999999999999</v>
      </c>
      <c r="L1916" s="535">
        <v>199.56</v>
      </c>
      <c r="M1916" s="536">
        <v>0.48830000000000001</v>
      </c>
      <c r="N1916" s="535">
        <v>194.1</v>
      </c>
      <c r="O1916" s="536">
        <v>0.50209999999999999</v>
      </c>
      <c r="P1916" s="535">
        <v>186.31</v>
      </c>
      <c r="Q1916" s="536">
        <v>0.52310000000000001</v>
      </c>
      <c r="R1916" s="535">
        <v>206.37</v>
      </c>
    </row>
    <row r="1917" spans="1:18" ht="12.75">
      <c r="A1917" s="145">
        <v>97651</v>
      </c>
      <c r="B1917" s="102" t="s">
        <v>23589</v>
      </c>
      <c r="C1917" s="145" t="s">
        <v>2</v>
      </c>
      <c r="D1917" s="535">
        <v>95.6</v>
      </c>
      <c r="E1917" s="536">
        <v>0</v>
      </c>
      <c r="F1917" s="535">
        <v>82.64</v>
      </c>
      <c r="G1917" s="536">
        <v>0</v>
      </c>
      <c r="H1917" s="535">
        <v>101.01</v>
      </c>
      <c r="I1917" s="536">
        <v>0</v>
      </c>
      <c r="J1917" s="535">
        <v>78.150000000000006</v>
      </c>
      <c r="K1917" s="536">
        <v>0</v>
      </c>
      <c r="L1917" s="535">
        <v>97.31</v>
      </c>
      <c r="M1917" s="536">
        <v>0</v>
      </c>
      <c r="N1917" s="535">
        <v>92.34</v>
      </c>
      <c r="O1917" s="536">
        <v>0</v>
      </c>
      <c r="P1917" s="535">
        <v>98.07</v>
      </c>
      <c r="Q1917" s="536">
        <v>0</v>
      </c>
      <c r="R1917" s="535">
        <v>106.37</v>
      </c>
    </row>
    <row r="1918" spans="1:18" ht="12.75">
      <c r="A1918" s="145">
        <v>97653</v>
      </c>
      <c r="B1918" s="102" t="s">
        <v>23590</v>
      </c>
      <c r="C1918" s="145" t="s">
        <v>2</v>
      </c>
      <c r="D1918" s="535">
        <v>151.09</v>
      </c>
      <c r="E1918" s="536">
        <v>0.64500000000000002</v>
      </c>
      <c r="F1918" s="535">
        <v>138.4</v>
      </c>
      <c r="G1918" s="536">
        <v>0.70409999999999995</v>
      </c>
      <c r="H1918" s="535">
        <v>156.41999999999999</v>
      </c>
      <c r="I1918" s="536">
        <v>0.623</v>
      </c>
      <c r="J1918" s="535">
        <v>139.9</v>
      </c>
      <c r="K1918" s="536">
        <v>0.6966</v>
      </c>
      <c r="L1918" s="535">
        <v>159.21</v>
      </c>
      <c r="M1918" s="536">
        <v>0.61209999999999998</v>
      </c>
      <c r="N1918" s="535">
        <v>155.81</v>
      </c>
      <c r="O1918" s="536">
        <v>0.62539999999999996</v>
      </c>
      <c r="P1918" s="535">
        <v>145.63999999999999</v>
      </c>
      <c r="Q1918" s="536">
        <v>0.66910000000000003</v>
      </c>
      <c r="R1918" s="535">
        <v>162.26</v>
      </c>
    </row>
    <row r="1919" spans="1:18" ht="12.75">
      <c r="A1919" s="145">
        <v>97657</v>
      </c>
      <c r="B1919" s="102" t="s">
        <v>23591</v>
      </c>
      <c r="C1919" s="145" t="s">
        <v>2</v>
      </c>
      <c r="D1919" s="535">
        <v>747.12</v>
      </c>
      <c r="E1919" s="536">
        <v>0.44479999999999997</v>
      </c>
      <c r="F1919" s="535">
        <v>763.42</v>
      </c>
      <c r="G1919" s="536">
        <v>0</v>
      </c>
      <c r="H1919" s="535">
        <v>770.61</v>
      </c>
      <c r="I1919" s="536">
        <v>0.43130000000000002</v>
      </c>
      <c r="J1919" s="535">
        <v>671.7</v>
      </c>
      <c r="K1919" s="536">
        <v>0.48970000000000002</v>
      </c>
      <c r="L1919" s="535">
        <v>884.38</v>
      </c>
      <c r="M1919" s="536">
        <v>0</v>
      </c>
      <c r="N1919" s="535">
        <v>706.38</v>
      </c>
      <c r="O1919" s="536">
        <v>0</v>
      </c>
      <c r="P1919" s="535">
        <v>757.58</v>
      </c>
      <c r="Q1919" s="536">
        <v>0.43409999999999999</v>
      </c>
      <c r="R1919" s="535">
        <v>780.53</v>
      </c>
    </row>
    <row r="1920" spans="1:18" ht="12.75">
      <c r="A1920" s="145">
        <v>97659</v>
      </c>
      <c r="B1920" s="102" t="s">
        <v>23592</v>
      </c>
      <c r="C1920" s="145" t="s">
        <v>2</v>
      </c>
      <c r="D1920" s="535">
        <v>336.13</v>
      </c>
      <c r="E1920" s="536">
        <v>0.51859999999999995</v>
      </c>
      <c r="F1920" s="535">
        <v>325.39999999999998</v>
      </c>
      <c r="G1920" s="536">
        <v>0.30130000000000001</v>
      </c>
      <c r="H1920" s="535">
        <v>347.59</v>
      </c>
      <c r="I1920" s="536">
        <v>0.50149999999999995</v>
      </c>
      <c r="J1920" s="535">
        <v>305.25</v>
      </c>
      <c r="K1920" s="536">
        <v>0.56850000000000001</v>
      </c>
      <c r="L1920" s="535">
        <v>376.03</v>
      </c>
      <c r="M1920" s="536">
        <v>0.26069999999999999</v>
      </c>
      <c r="N1920" s="535">
        <v>331.09</v>
      </c>
      <c r="O1920" s="536">
        <v>0.29609999999999997</v>
      </c>
      <c r="P1920" s="535">
        <v>333.38</v>
      </c>
      <c r="Q1920" s="536">
        <v>0.52049999999999996</v>
      </c>
      <c r="R1920" s="535">
        <v>356.46</v>
      </c>
    </row>
    <row r="1921" spans="1:18" ht="12.75">
      <c r="A1921" s="145">
        <v>97656</v>
      </c>
      <c r="B1921" s="102" t="s">
        <v>23593</v>
      </c>
      <c r="C1921" s="145" t="s">
        <v>2</v>
      </c>
      <c r="D1921" s="535">
        <v>376.93</v>
      </c>
      <c r="E1921" s="536">
        <v>0.44490000000000002</v>
      </c>
      <c r="F1921" s="535">
        <v>385.16</v>
      </c>
      <c r="G1921" s="536">
        <v>0</v>
      </c>
      <c r="H1921" s="535">
        <v>388.79</v>
      </c>
      <c r="I1921" s="536">
        <v>0.43130000000000002</v>
      </c>
      <c r="J1921" s="535">
        <v>338.88</v>
      </c>
      <c r="K1921" s="536">
        <v>0.48970000000000002</v>
      </c>
      <c r="L1921" s="535">
        <v>446.18</v>
      </c>
      <c r="M1921" s="536">
        <v>0</v>
      </c>
      <c r="N1921" s="535">
        <v>356.38</v>
      </c>
      <c r="O1921" s="536">
        <v>0</v>
      </c>
      <c r="P1921" s="535">
        <v>382.22</v>
      </c>
      <c r="Q1921" s="536">
        <v>0.43409999999999999</v>
      </c>
      <c r="R1921" s="535">
        <v>393.79</v>
      </c>
    </row>
    <row r="1922" spans="1:18" ht="12.75">
      <c r="A1922" s="145">
        <v>97658</v>
      </c>
      <c r="B1922" s="102" t="s">
        <v>23594</v>
      </c>
      <c r="C1922" s="145" t="s">
        <v>2</v>
      </c>
      <c r="D1922" s="535">
        <v>239.55</v>
      </c>
      <c r="E1922" s="536">
        <v>0.58499999999999996</v>
      </c>
      <c r="F1922" s="535">
        <v>229.83</v>
      </c>
      <c r="G1922" s="536">
        <v>0.42649999999999999</v>
      </c>
      <c r="H1922" s="535">
        <v>247.48</v>
      </c>
      <c r="I1922" s="536">
        <v>0.56620000000000004</v>
      </c>
      <c r="J1922" s="535">
        <v>220.04</v>
      </c>
      <c r="K1922" s="536">
        <v>0.63490000000000002</v>
      </c>
      <c r="L1922" s="535">
        <v>265</v>
      </c>
      <c r="M1922" s="536">
        <v>0.36990000000000001</v>
      </c>
      <c r="N1922" s="535">
        <v>239.38</v>
      </c>
      <c r="O1922" s="536">
        <v>0.40949999999999998</v>
      </c>
      <c r="P1922" s="535">
        <v>235.23</v>
      </c>
      <c r="Q1922" s="536">
        <v>0.59389999999999998</v>
      </c>
      <c r="R1922" s="535">
        <v>254.23</v>
      </c>
    </row>
    <row r="1923" spans="1:18" ht="12.75">
      <c r="A1923" s="145">
        <v>97650</v>
      </c>
      <c r="B1923" s="102" t="s">
        <v>23595</v>
      </c>
      <c r="C1923" s="145" t="s">
        <v>4</v>
      </c>
      <c r="D1923" s="535">
        <v>8.77</v>
      </c>
      <c r="E1923" s="536">
        <v>0</v>
      </c>
      <c r="F1923" s="535">
        <v>7.58</v>
      </c>
      <c r="G1923" s="536">
        <v>0</v>
      </c>
      <c r="H1923" s="535">
        <v>9.27</v>
      </c>
      <c r="I1923" s="536">
        <v>0</v>
      </c>
      <c r="J1923" s="535">
        <v>7.17</v>
      </c>
      <c r="K1923" s="536">
        <v>0</v>
      </c>
      <c r="L1923" s="535">
        <v>8.94</v>
      </c>
      <c r="M1923" s="536">
        <v>0</v>
      </c>
      <c r="N1923" s="535">
        <v>8.4700000000000006</v>
      </c>
      <c r="O1923" s="536">
        <v>0</v>
      </c>
      <c r="P1923" s="535">
        <v>9</v>
      </c>
      <c r="Q1923" s="536">
        <v>0</v>
      </c>
      <c r="R1923" s="535">
        <v>9.76</v>
      </c>
    </row>
    <row r="1924" spans="1:18" ht="12.75">
      <c r="A1924" s="145">
        <v>97642</v>
      </c>
      <c r="B1924" s="102" t="s">
        <v>23596</v>
      </c>
      <c r="C1924" s="145" t="s">
        <v>4</v>
      </c>
      <c r="D1924" s="535">
        <v>3.19</v>
      </c>
      <c r="E1924" s="536">
        <v>0</v>
      </c>
      <c r="F1924" s="535">
        <v>2.68</v>
      </c>
      <c r="G1924" s="536">
        <v>0</v>
      </c>
      <c r="H1924" s="535">
        <v>3.44</v>
      </c>
      <c r="I1924" s="536">
        <v>0</v>
      </c>
      <c r="J1924" s="535">
        <v>2.65</v>
      </c>
      <c r="K1924" s="536">
        <v>0</v>
      </c>
      <c r="L1924" s="535">
        <v>3.41</v>
      </c>
      <c r="M1924" s="536">
        <v>0</v>
      </c>
      <c r="N1924" s="535">
        <v>3.08</v>
      </c>
      <c r="O1924" s="536">
        <v>0</v>
      </c>
      <c r="P1924" s="535">
        <v>3.18</v>
      </c>
      <c r="Q1924" s="536">
        <v>0</v>
      </c>
      <c r="R1924" s="535">
        <v>3.65</v>
      </c>
    </row>
    <row r="1925" spans="1:18" ht="12.75">
      <c r="A1925" s="145">
        <v>97655</v>
      </c>
      <c r="B1925" s="102" t="s">
        <v>23597</v>
      </c>
      <c r="C1925" s="145" t="s">
        <v>4</v>
      </c>
      <c r="D1925" s="535">
        <v>41.27</v>
      </c>
      <c r="E1925" s="536">
        <v>0.51659999999999995</v>
      </c>
      <c r="F1925" s="535">
        <v>43.22</v>
      </c>
      <c r="G1925" s="536">
        <v>0</v>
      </c>
      <c r="H1925" s="535">
        <v>42.41</v>
      </c>
      <c r="I1925" s="536">
        <v>0.50270000000000004</v>
      </c>
      <c r="J1925" s="535">
        <v>37.65</v>
      </c>
      <c r="K1925" s="536">
        <v>0.56040000000000001</v>
      </c>
      <c r="L1925" s="535">
        <v>49.97</v>
      </c>
      <c r="M1925" s="536">
        <v>0</v>
      </c>
      <c r="N1925" s="535">
        <v>38.89</v>
      </c>
      <c r="O1925" s="536">
        <v>0</v>
      </c>
      <c r="P1925" s="535">
        <v>41.78</v>
      </c>
      <c r="Q1925" s="536">
        <v>0.505</v>
      </c>
      <c r="R1925" s="535">
        <v>42.67</v>
      </c>
    </row>
    <row r="1926" spans="1:18" ht="12.75">
      <c r="A1926" s="145">
        <v>97662</v>
      </c>
      <c r="B1926" s="102" t="s">
        <v>23598</v>
      </c>
      <c r="C1926" s="145" t="s">
        <v>1</v>
      </c>
      <c r="D1926" s="535">
        <v>0.57999999999999996</v>
      </c>
      <c r="E1926" s="536">
        <v>0</v>
      </c>
      <c r="F1926" s="535">
        <v>0.53</v>
      </c>
      <c r="G1926" s="536">
        <v>0</v>
      </c>
      <c r="H1926" s="535">
        <v>0.61</v>
      </c>
      <c r="I1926" s="536">
        <v>0</v>
      </c>
      <c r="J1926" s="535">
        <v>0.47</v>
      </c>
      <c r="K1926" s="536">
        <v>0</v>
      </c>
      <c r="L1926" s="535">
        <v>0.59</v>
      </c>
      <c r="M1926" s="536">
        <v>0</v>
      </c>
      <c r="N1926" s="535">
        <v>0.56000000000000005</v>
      </c>
      <c r="O1926" s="536">
        <v>0</v>
      </c>
      <c r="P1926" s="535">
        <v>0.59</v>
      </c>
      <c r="Q1926" s="536">
        <v>0</v>
      </c>
      <c r="R1926" s="535">
        <v>0.62</v>
      </c>
    </row>
    <row r="1927" spans="1:18" ht="12.75">
      <c r="A1927" s="145">
        <v>97646</v>
      </c>
      <c r="B1927" s="102" t="s">
        <v>23599</v>
      </c>
      <c r="C1927" s="145" t="s">
        <v>4</v>
      </c>
      <c r="D1927" s="535">
        <v>0</v>
      </c>
      <c r="E1927" s="536"/>
      <c r="F1927" s="535">
        <v>0</v>
      </c>
      <c r="G1927" s="536"/>
      <c r="H1927" s="535">
        <v>0</v>
      </c>
      <c r="I1927" s="536"/>
      <c r="J1927" s="535">
        <v>0</v>
      </c>
      <c r="K1927" s="536"/>
      <c r="L1927" s="535">
        <v>0</v>
      </c>
      <c r="M1927" s="536"/>
      <c r="N1927" s="535">
        <v>0</v>
      </c>
      <c r="O1927" s="536"/>
      <c r="P1927" s="535">
        <v>0</v>
      </c>
      <c r="Q1927" s="536"/>
      <c r="R1927" s="535">
        <v>0</v>
      </c>
    </row>
    <row r="1928" spans="1:18" ht="12.75">
      <c r="A1928" s="145">
        <v>92712</v>
      </c>
      <c r="B1928" s="102" t="s">
        <v>23600</v>
      </c>
      <c r="C1928" s="145" t="s">
        <v>5</v>
      </c>
      <c r="D1928" s="535">
        <v>0.22</v>
      </c>
      <c r="E1928" s="536">
        <v>1</v>
      </c>
      <c r="F1928" s="535">
        <v>0.25</v>
      </c>
      <c r="G1928" s="536">
        <v>0</v>
      </c>
      <c r="H1928" s="535">
        <v>0.22</v>
      </c>
      <c r="I1928" s="536">
        <v>1</v>
      </c>
      <c r="J1928" s="535">
        <v>0.24</v>
      </c>
      <c r="K1928" s="536">
        <v>0</v>
      </c>
      <c r="L1928" s="535">
        <v>0.34</v>
      </c>
      <c r="M1928" s="536">
        <v>0</v>
      </c>
      <c r="N1928" s="535">
        <v>0.26</v>
      </c>
      <c r="O1928" s="536">
        <v>0</v>
      </c>
      <c r="P1928" s="535">
        <v>0.21</v>
      </c>
      <c r="Q1928" s="536">
        <v>0</v>
      </c>
      <c r="R1928" s="535">
        <v>0.23</v>
      </c>
    </row>
    <row r="1929" spans="1:18" ht="12.75">
      <c r="A1929" s="145">
        <v>92713</v>
      </c>
      <c r="B1929" s="102" t="s">
        <v>23601</v>
      </c>
      <c r="C1929" s="145" t="s">
        <v>5</v>
      </c>
      <c r="D1929" s="535">
        <v>0.05</v>
      </c>
      <c r="E1929" s="536">
        <v>1</v>
      </c>
      <c r="F1929" s="535">
        <v>0.05</v>
      </c>
      <c r="G1929" s="536">
        <v>0</v>
      </c>
      <c r="H1929" s="535">
        <v>0.05</v>
      </c>
      <c r="I1929" s="536">
        <v>1</v>
      </c>
      <c r="J1929" s="535">
        <v>0.05</v>
      </c>
      <c r="K1929" s="536">
        <v>0</v>
      </c>
      <c r="L1929" s="535">
        <v>7.0000000000000007E-2</v>
      </c>
      <c r="M1929" s="536">
        <v>0</v>
      </c>
      <c r="N1929" s="535">
        <v>0.06</v>
      </c>
      <c r="O1929" s="536">
        <v>0</v>
      </c>
      <c r="P1929" s="535">
        <v>0.04</v>
      </c>
      <c r="Q1929" s="536">
        <v>0</v>
      </c>
      <c r="R1929" s="535">
        <v>0.05</v>
      </c>
    </row>
    <row r="1930" spans="1:18" ht="12.75">
      <c r="A1930" s="145">
        <v>92714</v>
      </c>
      <c r="B1930" s="102" t="s">
        <v>23602</v>
      </c>
      <c r="C1930" s="145" t="s">
        <v>5</v>
      </c>
      <c r="D1930" s="535">
        <v>0.28000000000000003</v>
      </c>
      <c r="E1930" s="536">
        <v>1</v>
      </c>
      <c r="F1930" s="535">
        <v>0.31</v>
      </c>
      <c r="G1930" s="536">
        <v>0</v>
      </c>
      <c r="H1930" s="535">
        <v>0.28000000000000003</v>
      </c>
      <c r="I1930" s="536">
        <v>1</v>
      </c>
      <c r="J1930" s="535">
        <v>0.3</v>
      </c>
      <c r="K1930" s="536">
        <v>0</v>
      </c>
      <c r="L1930" s="535">
        <v>0.42</v>
      </c>
      <c r="M1930" s="536">
        <v>0</v>
      </c>
      <c r="N1930" s="535">
        <v>0.32</v>
      </c>
      <c r="O1930" s="536">
        <v>0</v>
      </c>
      <c r="P1930" s="535">
        <v>0.26</v>
      </c>
      <c r="Q1930" s="536">
        <v>0</v>
      </c>
      <c r="R1930" s="535">
        <v>0.28000000000000003</v>
      </c>
    </row>
    <row r="1931" spans="1:18" ht="12.75">
      <c r="A1931" s="145">
        <v>92715</v>
      </c>
      <c r="B1931" s="102" t="s">
        <v>23603</v>
      </c>
      <c r="C1931" s="145" t="s">
        <v>5</v>
      </c>
      <c r="D1931" s="535">
        <v>114.72</v>
      </c>
      <c r="E1931" s="536">
        <v>1</v>
      </c>
      <c r="F1931" s="535">
        <v>139.88999999999999</v>
      </c>
      <c r="G1931" s="536">
        <v>0</v>
      </c>
      <c r="H1931" s="535">
        <v>114.72</v>
      </c>
      <c r="I1931" s="536">
        <v>1</v>
      </c>
      <c r="J1931" s="535">
        <v>114.72</v>
      </c>
      <c r="K1931" s="536">
        <v>1</v>
      </c>
      <c r="L1931" s="535">
        <v>159.37</v>
      </c>
      <c r="M1931" s="536">
        <v>0</v>
      </c>
      <c r="N1931" s="535">
        <v>105.23</v>
      </c>
      <c r="O1931" s="536">
        <v>0</v>
      </c>
      <c r="P1931" s="535">
        <v>114.72</v>
      </c>
      <c r="Q1931" s="536">
        <v>1</v>
      </c>
      <c r="R1931" s="535">
        <v>110.05</v>
      </c>
    </row>
    <row r="1932" spans="1:18" ht="12.75">
      <c r="A1932" s="145">
        <v>103663</v>
      </c>
      <c r="B1932" s="102" t="s">
        <v>23604</v>
      </c>
      <c r="C1932" s="145" t="s">
        <v>5</v>
      </c>
      <c r="D1932" s="535">
        <v>0</v>
      </c>
      <c r="E1932" s="536"/>
      <c r="F1932" s="535">
        <v>0</v>
      </c>
      <c r="G1932" s="536"/>
      <c r="H1932" s="535">
        <v>0</v>
      </c>
      <c r="I1932" s="536"/>
      <c r="J1932" s="535">
        <v>0</v>
      </c>
      <c r="K1932" s="536"/>
      <c r="L1932" s="535">
        <v>0</v>
      </c>
      <c r="M1932" s="536"/>
      <c r="N1932" s="535">
        <v>0</v>
      </c>
      <c r="O1932" s="536"/>
      <c r="P1932" s="535">
        <v>0</v>
      </c>
      <c r="Q1932" s="536"/>
      <c r="R1932" s="535">
        <v>0</v>
      </c>
    </row>
    <row r="1933" spans="1:18" ht="12.75">
      <c r="A1933" s="145">
        <v>104390</v>
      </c>
      <c r="B1933" s="102" t="s">
        <v>23605</v>
      </c>
      <c r="C1933" s="145" t="s">
        <v>5</v>
      </c>
      <c r="D1933" s="535">
        <v>0</v>
      </c>
      <c r="E1933" s="536"/>
      <c r="F1933" s="535">
        <v>0</v>
      </c>
      <c r="G1933" s="536"/>
      <c r="H1933" s="535">
        <v>0</v>
      </c>
      <c r="I1933" s="536"/>
      <c r="J1933" s="535">
        <v>0</v>
      </c>
      <c r="K1933" s="536"/>
      <c r="L1933" s="535">
        <v>0</v>
      </c>
      <c r="M1933" s="536"/>
      <c r="N1933" s="535">
        <v>0</v>
      </c>
      <c r="O1933" s="536"/>
      <c r="P1933" s="535">
        <v>0</v>
      </c>
      <c r="Q1933" s="536"/>
      <c r="R1933" s="535">
        <v>0</v>
      </c>
    </row>
    <row r="1934" spans="1:18" ht="12.75">
      <c r="A1934" s="145">
        <v>103664</v>
      </c>
      <c r="B1934" s="102" t="s">
        <v>23606</v>
      </c>
      <c r="C1934" s="145" t="s">
        <v>5</v>
      </c>
      <c r="D1934" s="535">
        <v>0</v>
      </c>
      <c r="E1934" s="536"/>
      <c r="F1934" s="535">
        <v>0</v>
      </c>
      <c r="G1934" s="536"/>
      <c r="H1934" s="535">
        <v>0</v>
      </c>
      <c r="I1934" s="536"/>
      <c r="J1934" s="535">
        <v>0</v>
      </c>
      <c r="K1934" s="536"/>
      <c r="L1934" s="535">
        <v>0</v>
      </c>
      <c r="M1934" s="536"/>
      <c r="N1934" s="535">
        <v>0</v>
      </c>
      <c r="O1934" s="536"/>
      <c r="P1934" s="535">
        <v>0</v>
      </c>
      <c r="Q1934" s="536"/>
      <c r="R1934" s="535">
        <v>0</v>
      </c>
    </row>
    <row r="1935" spans="1:18" ht="12.75">
      <c r="A1935" s="145">
        <v>104451</v>
      </c>
      <c r="B1935" s="102" t="s">
        <v>23607</v>
      </c>
      <c r="C1935" s="145" t="s">
        <v>5</v>
      </c>
      <c r="D1935" s="535">
        <v>0</v>
      </c>
      <c r="E1935" s="536"/>
      <c r="F1935" s="535">
        <v>0</v>
      </c>
      <c r="G1935" s="536"/>
      <c r="H1935" s="535">
        <v>0</v>
      </c>
      <c r="I1935" s="536"/>
      <c r="J1935" s="535">
        <v>0</v>
      </c>
      <c r="K1935" s="536"/>
      <c r="L1935" s="535">
        <v>0</v>
      </c>
      <c r="M1935" s="536"/>
      <c r="N1935" s="535">
        <v>0</v>
      </c>
      <c r="O1935" s="536"/>
      <c r="P1935" s="535">
        <v>0</v>
      </c>
      <c r="Q1935" s="536"/>
      <c r="R1935" s="535">
        <v>0</v>
      </c>
    </row>
    <row r="1936" spans="1:18" ht="12.75">
      <c r="A1936" s="145">
        <v>103666</v>
      </c>
      <c r="B1936" s="102" t="s">
        <v>23608</v>
      </c>
      <c r="C1936" s="145" t="s">
        <v>5</v>
      </c>
      <c r="D1936" s="535">
        <v>169.87</v>
      </c>
      <c r="E1936" s="536">
        <v>0</v>
      </c>
      <c r="F1936" s="535">
        <v>137.21</v>
      </c>
      <c r="G1936" s="536">
        <v>0</v>
      </c>
      <c r="H1936" s="535">
        <v>147.41999999999999</v>
      </c>
      <c r="I1936" s="536">
        <v>0</v>
      </c>
      <c r="J1936" s="535">
        <v>145.83000000000001</v>
      </c>
      <c r="K1936" s="536">
        <v>0</v>
      </c>
      <c r="L1936" s="535">
        <v>135.38999999999999</v>
      </c>
      <c r="M1936" s="536">
        <v>0</v>
      </c>
      <c r="N1936" s="535">
        <v>139.93</v>
      </c>
      <c r="O1936" s="536">
        <v>0</v>
      </c>
      <c r="P1936" s="535">
        <v>135.62</v>
      </c>
      <c r="Q1936" s="536">
        <v>0</v>
      </c>
      <c r="R1936" s="535">
        <v>134.49</v>
      </c>
    </row>
    <row r="1937" spans="1:18" ht="12.75">
      <c r="A1937" s="145">
        <v>89212</v>
      </c>
      <c r="B1937" s="102" t="s">
        <v>23609</v>
      </c>
      <c r="C1937" s="145" t="s">
        <v>5</v>
      </c>
      <c r="D1937" s="535">
        <v>29.76</v>
      </c>
      <c r="E1937" s="536">
        <v>1</v>
      </c>
      <c r="F1937" s="535">
        <v>29.76</v>
      </c>
      <c r="G1937" s="536">
        <v>1</v>
      </c>
      <c r="H1937" s="535">
        <v>29.76</v>
      </c>
      <c r="I1937" s="536">
        <v>1</v>
      </c>
      <c r="J1937" s="535">
        <v>29.76</v>
      </c>
      <c r="K1937" s="536">
        <v>1</v>
      </c>
      <c r="L1937" s="535">
        <v>29.76</v>
      </c>
      <c r="M1937" s="536">
        <v>1</v>
      </c>
      <c r="N1937" s="535">
        <v>29.76</v>
      </c>
      <c r="O1937" s="536">
        <v>1</v>
      </c>
      <c r="P1937" s="535">
        <v>29.76</v>
      </c>
      <c r="Q1937" s="536">
        <v>1</v>
      </c>
      <c r="R1937" s="535">
        <v>29.76</v>
      </c>
    </row>
    <row r="1938" spans="1:18" ht="12.75">
      <c r="A1938" s="145">
        <v>89213</v>
      </c>
      <c r="B1938" s="102" t="s">
        <v>23610</v>
      </c>
      <c r="C1938" s="145" t="s">
        <v>5</v>
      </c>
      <c r="D1938" s="535">
        <v>9.18</v>
      </c>
      <c r="E1938" s="536">
        <v>1</v>
      </c>
      <c r="F1938" s="535">
        <v>9.18</v>
      </c>
      <c r="G1938" s="536">
        <v>1</v>
      </c>
      <c r="H1938" s="535">
        <v>9.18</v>
      </c>
      <c r="I1938" s="536">
        <v>1</v>
      </c>
      <c r="J1938" s="535">
        <v>9.18</v>
      </c>
      <c r="K1938" s="536">
        <v>1</v>
      </c>
      <c r="L1938" s="535">
        <v>9.18</v>
      </c>
      <c r="M1938" s="536">
        <v>1</v>
      </c>
      <c r="N1938" s="535">
        <v>9.18</v>
      </c>
      <c r="O1938" s="536">
        <v>1</v>
      </c>
      <c r="P1938" s="535">
        <v>9.18</v>
      </c>
      <c r="Q1938" s="536">
        <v>1</v>
      </c>
      <c r="R1938" s="535">
        <v>9.18</v>
      </c>
    </row>
    <row r="1939" spans="1:18" ht="12.75">
      <c r="A1939" s="145">
        <v>89214</v>
      </c>
      <c r="B1939" s="102" t="s">
        <v>23611</v>
      </c>
      <c r="C1939" s="145" t="s">
        <v>5</v>
      </c>
      <c r="D1939" s="535">
        <v>27.94</v>
      </c>
      <c r="E1939" s="536">
        <v>1</v>
      </c>
      <c r="F1939" s="535">
        <v>27.94</v>
      </c>
      <c r="G1939" s="536">
        <v>1</v>
      </c>
      <c r="H1939" s="535">
        <v>27.94</v>
      </c>
      <c r="I1939" s="536">
        <v>1</v>
      </c>
      <c r="J1939" s="535">
        <v>27.94</v>
      </c>
      <c r="K1939" s="536">
        <v>1</v>
      </c>
      <c r="L1939" s="535">
        <v>27.94</v>
      </c>
      <c r="M1939" s="536">
        <v>1</v>
      </c>
      <c r="N1939" s="535">
        <v>27.94</v>
      </c>
      <c r="O1939" s="536">
        <v>1</v>
      </c>
      <c r="P1939" s="535">
        <v>27.94</v>
      </c>
      <c r="Q1939" s="536">
        <v>1</v>
      </c>
      <c r="R1939" s="535">
        <v>27.94</v>
      </c>
    </row>
    <row r="1940" spans="1:18" ht="12.75">
      <c r="A1940" s="145">
        <v>89215</v>
      </c>
      <c r="B1940" s="102" t="s">
        <v>23612</v>
      </c>
      <c r="C1940" s="145" t="s">
        <v>5</v>
      </c>
      <c r="D1940" s="535">
        <v>116.24</v>
      </c>
      <c r="E1940" s="536">
        <v>0</v>
      </c>
      <c r="F1940" s="535">
        <v>93.89</v>
      </c>
      <c r="G1940" s="536">
        <v>0</v>
      </c>
      <c r="H1940" s="535">
        <v>100.88</v>
      </c>
      <c r="I1940" s="536">
        <v>0</v>
      </c>
      <c r="J1940" s="535">
        <v>99.79</v>
      </c>
      <c r="K1940" s="536">
        <v>0</v>
      </c>
      <c r="L1940" s="535">
        <v>92.65</v>
      </c>
      <c r="M1940" s="536">
        <v>0</v>
      </c>
      <c r="N1940" s="535">
        <v>95.75</v>
      </c>
      <c r="O1940" s="536">
        <v>0</v>
      </c>
      <c r="P1940" s="535">
        <v>92.8</v>
      </c>
      <c r="Q1940" s="536">
        <v>0</v>
      </c>
      <c r="R1940" s="535">
        <v>92.03</v>
      </c>
    </row>
    <row r="1941" spans="1:18" ht="12.75">
      <c r="A1941" s="145">
        <v>87441</v>
      </c>
      <c r="B1941" s="102" t="s">
        <v>23613</v>
      </c>
      <c r="C1941" s="145" t="s">
        <v>5</v>
      </c>
      <c r="D1941" s="535">
        <v>0.44</v>
      </c>
      <c r="E1941" s="536">
        <v>1</v>
      </c>
      <c r="F1941" s="535">
        <v>0.41</v>
      </c>
      <c r="G1941" s="536">
        <v>0</v>
      </c>
      <c r="H1941" s="535">
        <v>0.44</v>
      </c>
      <c r="I1941" s="536">
        <v>1</v>
      </c>
      <c r="J1941" s="535">
        <v>0.5</v>
      </c>
      <c r="K1941" s="536">
        <v>0</v>
      </c>
      <c r="L1941" s="535">
        <v>0.47</v>
      </c>
      <c r="M1941" s="536">
        <v>0</v>
      </c>
      <c r="N1941" s="535">
        <v>0.46</v>
      </c>
      <c r="O1941" s="536">
        <v>0</v>
      </c>
      <c r="P1941" s="535">
        <v>0.45</v>
      </c>
      <c r="Q1941" s="536">
        <v>0</v>
      </c>
      <c r="R1941" s="535">
        <v>0.43</v>
      </c>
    </row>
    <row r="1942" spans="1:18" ht="12.75">
      <c r="A1942" s="145">
        <v>87442</v>
      </c>
      <c r="B1942" s="102" t="s">
        <v>23614</v>
      </c>
      <c r="C1942" s="145" t="s">
        <v>5</v>
      </c>
      <c r="D1942" s="535">
        <v>0.1</v>
      </c>
      <c r="E1942" s="536">
        <v>1</v>
      </c>
      <c r="F1942" s="535">
        <v>0.09</v>
      </c>
      <c r="G1942" s="536">
        <v>0</v>
      </c>
      <c r="H1942" s="535">
        <v>0.1</v>
      </c>
      <c r="I1942" s="536">
        <v>1</v>
      </c>
      <c r="J1942" s="535">
        <v>0.11</v>
      </c>
      <c r="K1942" s="536">
        <v>0</v>
      </c>
      <c r="L1942" s="535">
        <v>0.11</v>
      </c>
      <c r="M1942" s="536">
        <v>0</v>
      </c>
      <c r="N1942" s="535">
        <v>0.1</v>
      </c>
      <c r="O1942" s="536">
        <v>0</v>
      </c>
      <c r="P1942" s="535">
        <v>0.1</v>
      </c>
      <c r="Q1942" s="536">
        <v>0</v>
      </c>
      <c r="R1942" s="535">
        <v>0.09</v>
      </c>
    </row>
    <row r="1943" spans="1:18" ht="12.75">
      <c r="A1943" s="145">
        <v>87443</v>
      </c>
      <c r="B1943" s="102" t="s">
        <v>23615</v>
      </c>
      <c r="C1943" s="145" t="s">
        <v>5</v>
      </c>
      <c r="D1943" s="535">
        <v>0.56000000000000005</v>
      </c>
      <c r="E1943" s="536">
        <v>1</v>
      </c>
      <c r="F1943" s="535">
        <v>0.52</v>
      </c>
      <c r="G1943" s="536">
        <v>0</v>
      </c>
      <c r="H1943" s="535">
        <v>0.56000000000000005</v>
      </c>
      <c r="I1943" s="536">
        <v>1</v>
      </c>
      <c r="J1943" s="535">
        <v>0.63</v>
      </c>
      <c r="K1943" s="536">
        <v>0</v>
      </c>
      <c r="L1943" s="535">
        <v>0.59</v>
      </c>
      <c r="M1943" s="536">
        <v>0</v>
      </c>
      <c r="N1943" s="535">
        <v>0.56999999999999995</v>
      </c>
      <c r="O1943" s="536">
        <v>0</v>
      </c>
      <c r="P1943" s="535">
        <v>0.56000000000000005</v>
      </c>
      <c r="Q1943" s="536">
        <v>0</v>
      </c>
      <c r="R1943" s="535">
        <v>0.53</v>
      </c>
    </row>
    <row r="1944" spans="1:18" ht="12.75">
      <c r="A1944" s="145">
        <v>87444</v>
      </c>
      <c r="B1944" s="102" t="s">
        <v>23616</v>
      </c>
      <c r="C1944" s="145" t="s">
        <v>5</v>
      </c>
      <c r="D1944" s="535">
        <v>5.24</v>
      </c>
      <c r="E1944" s="536">
        <v>0</v>
      </c>
      <c r="F1944" s="535">
        <v>4.2300000000000004</v>
      </c>
      <c r="G1944" s="536">
        <v>0</v>
      </c>
      <c r="H1944" s="535">
        <v>4.55</v>
      </c>
      <c r="I1944" s="536">
        <v>0</v>
      </c>
      <c r="J1944" s="535">
        <v>4.5</v>
      </c>
      <c r="K1944" s="536">
        <v>0</v>
      </c>
      <c r="L1944" s="535">
        <v>4.17</v>
      </c>
      <c r="M1944" s="536">
        <v>0</v>
      </c>
      <c r="N1944" s="535">
        <v>4.3099999999999996</v>
      </c>
      <c r="O1944" s="536">
        <v>0</v>
      </c>
      <c r="P1944" s="535">
        <v>4.18</v>
      </c>
      <c r="Q1944" s="536">
        <v>0</v>
      </c>
      <c r="R1944" s="535">
        <v>4.1500000000000004</v>
      </c>
    </row>
    <row r="1945" spans="1:18" ht="12.75">
      <c r="A1945" s="145">
        <v>93229</v>
      </c>
      <c r="B1945" s="102" t="s">
        <v>23617</v>
      </c>
      <c r="C1945" s="145" t="s">
        <v>5</v>
      </c>
      <c r="D1945" s="535">
        <v>0.41</v>
      </c>
      <c r="E1945" s="536">
        <v>1</v>
      </c>
      <c r="F1945" s="535">
        <v>0.38</v>
      </c>
      <c r="G1945" s="536">
        <v>0</v>
      </c>
      <c r="H1945" s="535">
        <v>0.41</v>
      </c>
      <c r="I1945" s="536">
        <v>1</v>
      </c>
      <c r="J1945" s="535">
        <v>0.46</v>
      </c>
      <c r="K1945" s="536">
        <v>0</v>
      </c>
      <c r="L1945" s="535">
        <v>0.43</v>
      </c>
      <c r="M1945" s="536">
        <v>0</v>
      </c>
      <c r="N1945" s="535">
        <v>0.42</v>
      </c>
      <c r="O1945" s="536">
        <v>0</v>
      </c>
      <c r="P1945" s="535">
        <v>0.41</v>
      </c>
      <c r="Q1945" s="536">
        <v>0</v>
      </c>
      <c r="R1945" s="535">
        <v>0.39</v>
      </c>
    </row>
    <row r="1946" spans="1:18" ht="12.75">
      <c r="A1946" s="145">
        <v>93230</v>
      </c>
      <c r="B1946" s="102" t="s">
        <v>23618</v>
      </c>
      <c r="C1946" s="145" t="s">
        <v>5</v>
      </c>
      <c r="D1946" s="535">
        <v>0.09</v>
      </c>
      <c r="E1946" s="536">
        <v>1</v>
      </c>
      <c r="F1946" s="535">
        <v>0.08</v>
      </c>
      <c r="G1946" s="536">
        <v>0</v>
      </c>
      <c r="H1946" s="535">
        <v>0.09</v>
      </c>
      <c r="I1946" s="536">
        <v>1</v>
      </c>
      <c r="J1946" s="535">
        <v>0.1</v>
      </c>
      <c r="K1946" s="536">
        <v>0</v>
      </c>
      <c r="L1946" s="535">
        <v>0.1</v>
      </c>
      <c r="M1946" s="536">
        <v>0</v>
      </c>
      <c r="N1946" s="535">
        <v>0.09</v>
      </c>
      <c r="O1946" s="536">
        <v>0</v>
      </c>
      <c r="P1946" s="535">
        <v>0.09</v>
      </c>
      <c r="Q1946" s="536">
        <v>0</v>
      </c>
      <c r="R1946" s="535">
        <v>0.09</v>
      </c>
    </row>
    <row r="1947" spans="1:18" ht="12.75">
      <c r="A1947" s="145">
        <v>93231</v>
      </c>
      <c r="B1947" s="102" t="s">
        <v>23619</v>
      </c>
      <c r="C1947" s="145" t="s">
        <v>5</v>
      </c>
      <c r="D1947" s="535">
        <v>0.51</v>
      </c>
      <c r="E1947" s="536">
        <v>1</v>
      </c>
      <c r="F1947" s="535">
        <v>0.48</v>
      </c>
      <c r="G1947" s="536">
        <v>0</v>
      </c>
      <c r="H1947" s="535">
        <v>0.51</v>
      </c>
      <c r="I1947" s="536">
        <v>1</v>
      </c>
      <c r="J1947" s="535">
        <v>0.57999999999999996</v>
      </c>
      <c r="K1947" s="536">
        <v>0</v>
      </c>
      <c r="L1947" s="535">
        <v>0.54</v>
      </c>
      <c r="M1947" s="536">
        <v>0</v>
      </c>
      <c r="N1947" s="535">
        <v>0.52</v>
      </c>
      <c r="O1947" s="536">
        <v>0</v>
      </c>
      <c r="P1947" s="535">
        <v>0.52</v>
      </c>
      <c r="Q1947" s="536">
        <v>0</v>
      </c>
      <c r="R1947" s="535">
        <v>0.49</v>
      </c>
    </row>
    <row r="1948" spans="1:18" ht="12.75">
      <c r="A1948" s="145">
        <v>93232</v>
      </c>
      <c r="B1948" s="102" t="s">
        <v>23620</v>
      </c>
      <c r="C1948" s="145" t="s">
        <v>5</v>
      </c>
      <c r="D1948" s="535">
        <v>5.66</v>
      </c>
      <c r="E1948" s="536">
        <v>0</v>
      </c>
      <c r="F1948" s="535">
        <v>4.78</v>
      </c>
      <c r="G1948" s="536">
        <v>0</v>
      </c>
      <c r="H1948" s="535">
        <v>5.36</v>
      </c>
      <c r="I1948" s="536">
        <v>0</v>
      </c>
      <c r="J1948" s="535">
        <v>4.66</v>
      </c>
      <c r="K1948" s="536">
        <v>0</v>
      </c>
      <c r="L1948" s="535">
        <v>4.7</v>
      </c>
      <c r="M1948" s="536">
        <v>0</v>
      </c>
      <c r="N1948" s="535">
        <v>4.75</v>
      </c>
      <c r="O1948" s="536">
        <v>0</v>
      </c>
      <c r="P1948" s="535">
        <v>4.87</v>
      </c>
      <c r="Q1948" s="536">
        <v>0</v>
      </c>
      <c r="R1948" s="535">
        <v>4.78</v>
      </c>
    </row>
    <row r="1949" spans="1:18" ht="12.75">
      <c r="A1949" s="145">
        <v>102948</v>
      </c>
      <c r="B1949" s="102" t="s">
        <v>23621</v>
      </c>
      <c r="C1949" s="145" t="s">
        <v>5</v>
      </c>
      <c r="D1949" s="535">
        <v>0</v>
      </c>
      <c r="E1949" s="536"/>
      <c r="F1949" s="535">
        <v>0</v>
      </c>
      <c r="G1949" s="536"/>
      <c r="H1949" s="535">
        <v>0</v>
      </c>
      <c r="I1949" s="536"/>
      <c r="J1949" s="535">
        <v>0</v>
      </c>
      <c r="K1949" s="536"/>
      <c r="L1949" s="535">
        <v>0</v>
      </c>
      <c r="M1949" s="536"/>
      <c r="N1949" s="535">
        <v>0</v>
      </c>
      <c r="O1949" s="536"/>
      <c r="P1949" s="535">
        <v>0</v>
      </c>
      <c r="Q1949" s="536"/>
      <c r="R1949" s="535">
        <v>0</v>
      </c>
    </row>
    <row r="1950" spans="1:18" ht="12.75">
      <c r="A1950" s="145">
        <v>102949</v>
      </c>
      <c r="B1950" s="102" t="s">
        <v>23622</v>
      </c>
      <c r="C1950" s="145" t="s">
        <v>5</v>
      </c>
      <c r="D1950" s="535">
        <v>0</v>
      </c>
      <c r="E1950" s="536"/>
      <c r="F1950" s="535">
        <v>0</v>
      </c>
      <c r="G1950" s="536"/>
      <c r="H1950" s="535">
        <v>0</v>
      </c>
      <c r="I1950" s="536"/>
      <c r="J1950" s="535">
        <v>0</v>
      </c>
      <c r="K1950" s="536"/>
      <c r="L1950" s="535">
        <v>0</v>
      </c>
      <c r="M1950" s="536"/>
      <c r="N1950" s="535">
        <v>0</v>
      </c>
      <c r="O1950" s="536"/>
      <c r="P1950" s="535">
        <v>0</v>
      </c>
      <c r="Q1950" s="536"/>
      <c r="R1950" s="535">
        <v>0</v>
      </c>
    </row>
    <row r="1951" spans="1:18" ht="12.75">
      <c r="A1951" s="145">
        <v>102950</v>
      </c>
      <c r="B1951" s="102" t="s">
        <v>23623</v>
      </c>
      <c r="C1951" s="145" t="s">
        <v>5</v>
      </c>
      <c r="D1951" s="535">
        <v>0</v>
      </c>
      <c r="E1951" s="536"/>
      <c r="F1951" s="535">
        <v>0</v>
      </c>
      <c r="G1951" s="536"/>
      <c r="H1951" s="535">
        <v>0</v>
      </c>
      <c r="I1951" s="536"/>
      <c r="J1951" s="535">
        <v>0</v>
      </c>
      <c r="K1951" s="536"/>
      <c r="L1951" s="535">
        <v>0</v>
      </c>
      <c r="M1951" s="536"/>
      <c r="N1951" s="535">
        <v>0</v>
      </c>
      <c r="O1951" s="536"/>
      <c r="P1951" s="535">
        <v>0</v>
      </c>
      <c r="Q1951" s="536"/>
      <c r="R1951" s="535">
        <v>0</v>
      </c>
    </row>
    <row r="1952" spans="1:18" ht="12.75">
      <c r="A1952" s="145">
        <v>102951</v>
      </c>
      <c r="B1952" s="102" t="s">
        <v>23624</v>
      </c>
      <c r="C1952" s="145" t="s">
        <v>5</v>
      </c>
      <c r="D1952" s="535">
        <v>0.69</v>
      </c>
      <c r="E1952" s="536">
        <v>0</v>
      </c>
      <c r="F1952" s="535">
        <v>0.64</v>
      </c>
      <c r="G1952" s="536">
        <v>0</v>
      </c>
      <c r="H1952" s="535">
        <v>0.61</v>
      </c>
      <c r="I1952" s="536">
        <v>0</v>
      </c>
      <c r="J1952" s="535">
        <v>0.64</v>
      </c>
      <c r="K1952" s="536">
        <v>0</v>
      </c>
      <c r="L1952" s="535">
        <v>0.69</v>
      </c>
      <c r="M1952" s="536">
        <v>0</v>
      </c>
      <c r="N1952" s="535">
        <v>0.62</v>
      </c>
      <c r="O1952" s="536">
        <v>0</v>
      </c>
      <c r="P1952" s="535">
        <v>0.45</v>
      </c>
      <c r="Q1952" s="536">
        <v>0</v>
      </c>
      <c r="R1952" s="535">
        <v>0.63</v>
      </c>
    </row>
    <row r="1953" spans="1:18" ht="12.75">
      <c r="A1953" s="145">
        <v>88826</v>
      </c>
      <c r="B1953" s="102" t="s">
        <v>23625</v>
      </c>
      <c r="C1953" s="145" t="s">
        <v>5</v>
      </c>
      <c r="D1953" s="535">
        <v>0.32</v>
      </c>
      <c r="E1953" s="536">
        <v>1</v>
      </c>
      <c r="F1953" s="535">
        <v>0.3</v>
      </c>
      <c r="G1953" s="536">
        <v>0</v>
      </c>
      <c r="H1953" s="535">
        <v>0.32</v>
      </c>
      <c r="I1953" s="536">
        <v>1</v>
      </c>
      <c r="J1953" s="535">
        <v>0.37</v>
      </c>
      <c r="K1953" s="536">
        <v>0</v>
      </c>
      <c r="L1953" s="535">
        <v>0.35</v>
      </c>
      <c r="M1953" s="536">
        <v>0</v>
      </c>
      <c r="N1953" s="535">
        <v>0.33</v>
      </c>
      <c r="O1953" s="536">
        <v>0</v>
      </c>
      <c r="P1953" s="535">
        <v>0.33</v>
      </c>
      <c r="Q1953" s="536">
        <v>0</v>
      </c>
      <c r="R1953" s="535">
        <v>0.31</v>
      </c>
    </row>
    <row r="1954" spans="1:18" ht="12.75">
      <c r="A1954" s="145">
        <v>88827</v>
      </c>
      <c r="B1954" s="102" t="s">
        <v>23626</v>
      </c>
      <c r="C1954" s="145" t="s">
        <v>5</v>
      </c>
      <c r="D1954" s="535">
        <v>7.0000000000000007E-2</v>
      </c>
      <c r="E1954" s="536">
        <v>1</v>
      </c>
      <c r="F1954" s="535">
        <v>7.0000000000000007E-2</v>
      </c>
      <c r="G1954" s="536">
        <v>0</v>
      </c>
      <c r="H1954" s="535">
        <v>7.0000000000000007E-2</v>
      </c>
      <c r="I1954" s="536">
        <v>1</v>
      </c>
      <c r="J1954" s="535">
        <v>0.08</v>
      </c>
      <c r="K1954" s="536">
        <v>0</v>
      </c>
      <c r="L1954" s="535">
        <v>0.08</v>
      </c>
      <c r="M1954" s="536">
        <v>0</v>
      </c>
      <c r="N1954" s="535">
        <v>7.0000000000000007E-2</v>
      </c>
      <c r="O1954" s="536">
        <v>0</v>
      </c>
      <c r="P1954" s="535">
        <v>7.0000000000000007E-2</v>
      </c>
      <c r="Q1954" s="536">
        <v>0</v>
      </c>
      <c r="R1954" s="535">
        <v>7.0000000000000007E-2</v>
      </c>
    </row>
    <row r="1955" spans="1:18" ht="12.75">
      <c r="A1955" s="145">
        <v>88828</v>
      </c>
      <c r="B1955" s="102" t="s">
        <v>23627</v>
      </c>
      <c r="C1955" s="145" t="s">
        <v>5</v>
      </c>
      <c r="D1955" s="535">
        <v>0.36</v>
      </c>
      <c r="E1955" s="536">
        <v>1</v>
      </c>
      <c r="F1955" s="535">
        <v>0.33</v>
      </c>
      <c r="G1955" s="536">
        <v>0</v>
      </c>
      <c r="H1955" s="535">
        <v>0.36</v>
      </c>
      <c r="I1955" s="536">
        <v>1</v>
      </c>
      <c r="J1955" s="535">
        <v>0.4</v>
      </c>
      <c r="K1955" s="536">
        <v>0</v>
      </c>
      <c r="L1955" s="535">
        <v>0.38</v>
      </c>
      <c r="M1955" s="536">
        <v>0</v>
      </c>
      <c r="N1955" s="535">
        <v>0.36</v>
      </c>
      <c r="O1955" s="536">
        <v>0</v>
      </c>
      <c r="P1955" s="535">
        <v>0.36</v>
      </c>
      <c r="Q1955" s="536">
        <v>0</v>
      </c>
      <c r="R1955" s="535">
        <v>0.34</v>
      </c>
    </row>
    <row r="1956" spans="1:18" ht="12.75">
      <c r="A1956" s="145">
        <v>88829</v>
      </c>
      <c r="B1956" s="102" t="s">
        <v>23628</v>
      </c>
      <c r="C1956" s="145" t="s">
        <v>5</v>
      </c>
      <c r="D1956" s="535">
        <v>1.38</v>
      </c>
      <c r="E1956" s="536">
        <v>0</v>
      </c>
      <c r="F1956" s="535">
        <v>1.27</v>
      </c>
      <c r="G1956" s="536">
        <v>0</v>
      </c>
      <c r="H1956" s="535">
        <v>1.22</v>
      </c>
      <c r="I1956" s="536">
        <v>0</v>
      </c>
      <c r="J1956" s="535">
        <v>1.28</v>
      </c>
      <c r="K1956" s="536">
        <v>0</v>
      </c>
      <c r="L1956" s="535">
        <v>1.38</v>
      </c>
      <c r="M1956" s="536">
        <v>0</v>
      </c>
      <c r="N1956" s="535">
        <v>1.23</v>
      </c>
      <c r="O1956" s="536">
        <v>0</v>
      </c>
      <c r="P1956" s="535">
        <v>0.9</v>
      </c>
      <c r="Q1956" s="536">
        <v>0</v>
      </c>
      <c r="R1956" s="535">
        <v>1.25</v>
      </c>
    </row>
    <row r="1957" spans="1:18" ht="12.75">
      <c r="A1957" s="145">
        <v>89221</v>
      </c>
      <c r="B1957" s="102" t="s">
        <v>23629</v>
      </c>
      <c r="C1957" s="145" t="s">
        <v>5</v>
      </c>
      <c r="D1957" s="535">
        <v>1.34</v>
      </c>
      <c r="E1957" s="536">
        <v>1</v>
      </c>
      <c r="F1957" s="535">
        <v>1.24</v>
      </c>
      <c r="G1957" s="536">
        <v>0</v>
      </c>
      <c r="H1957" s="535">
        <v>1.34</v>
      </c>
      <c r="I1957" s="536">
        <v>1</v>
      </c>
      <c r="J1957" s="535">
        <v>1.5</v>
      </c>
      <c r="K1957" s="536">
        <v>0</v>
      </c>
      <c r="L1957" s="535">
        <v>1.42</v>
      </c>
      <c r="M1957" s="536">
        <v>0</v>
      </c>
      <c r="N1957" s="535">
        <v>1.37</v>
      </c>
      <c r="O1957" s="536">
        <v>0</v>
      </c>
      <c r="P1957" s="535">
        <v>1.35</v>
      </c>
      <c r="Q1957" s="536">
        <v>0</v>
      </c>
      <c r="R1957" s="535">
        <v>1.28</v>
      </c>
    </row>
    <row r="1958" spans="1:18" ht="12.75">
      <c r="A1958" s="145">
        <v>89222</v>
      </c>
      <c r="B1958" s="102" t="s">
        <v>23630</v>
      </c>
      <c r="C1958" s="145" t="s">
        <v>5</v>
      </c>
      <c r="D1958" s="535">
        <v>0.31</v>
      </c>
      <c r="E1958" s="536">
        <v>1</v>
      </c>
      <c r="F1958" s="535">
        <v>0.28000000000000003</v>
      </c>
      <c r="G1958" s="536">
        <v>0</v>
      </c>
      <c r="H1958" s="535">
        <v>0.31</v>
      </c>
      <c r="I1958" s="536">
        <v>1</v>
      </c>
      <c r="J1958" s="535">
        <v>0.34</v>
      </c>
      <c r="K1958" s="536">
        <v>0</v>
      </c>
      <c r="L1958" s="535">
        <v>0.33</v>
      </c>
      <c r="M1958" s="536">
        <v>0</v>
      </c>
      <c r="N1958" s="535">
        <v>0.31</v>
      </c>
      <c r="O1958" s="536">
        <v>0</v>
      </c>
      <c r="P1958" s="535">
        <v>0.31</v>
      </c>
      <c r="Q1958" s="536">
        <v>0</v>
      </c>
      <c r="R1958" s="535">
        <v>0.28999999999999998</v>
      </c>
    </row>
    <row r="1959" spans="1:18" ht="12.75">
      <c r="A1959" s="145">
        <v>89223</v>
      </c>
      <c r="B1959" s="102" t="s">
        <v>23631</v>
      </c>
      <c r="C1959" s="145" t="s">
        <v>5</v>
      </c>
      <c r="D1959" s="535">
        <v>1.46</v>
      </c>
      <c r="E1959" s="536">
        <v>1</v>
      </c>
      <c r="F1959" s="535">
        <v>1.36</v>
      </c>
      <c r="G1959" s="536">
        <v>0</v>
      </c>
      <c r="H1959" s="535">
        <v>1.46</v>
      </c>
      <c r="I1959" s="536">
        <v>1</v>
      </c>
      <c r="J1959" s="535">
        <v>1.65</v>
      </c>
      <c r="K1959" s="536">
        <v>0</v>
      </c>
      <c r="L1959" s="535">
        <v>1.56</v>
      </c>
      <c r="M1959" s="536">
        <v>0</v>
      </c>
      <c r="N1959" s="535">
        <v>1.5</v>
      </c>
      <c r="O1959" s="536">
        <v>0</v>
      </c>
      <c r="P1959" s="535">
        <v>1.48</v>
      </c>
      <c r="Q1959" s="536">
        <v>0</v>
      </c>
      <c r="R1959" s="535">
        <v>1.4</v>
      </c>
    </row>
    <row r="1960" spans="1:18" ht="12.75">
      <c r="A1960" s="145">
        <v>89224</v>
      </c>
      <c r="B1960" s="102" t="s">
        <v>23632</v>
      </c>
      <c r="C1960" s="145" t="s">
        <v>5</v>
      </c>
      <c r="D1960" s="535">
        <v>2.77</v>
      </c>
      <c r="E1960" s="536">
        <v>0</v>
      </c>
      <c r="F1960" s="535">
        <v>2.5499999999999998</v>
      </c>
      <c r="G1960" s="536">
        <v>0</v>
      </c>
      <c r="H1960" s="535">
        <v>2.4500000000000002</v>
      </c>
      <c r="I1960" s="536">
        <v>0</v>
      </c>
      <c r="J1960" s="535">
        <v>2.57</v>
      </c>
      <c r="K1960" s="536">
        <v>0</v>
      </c>
      <c r="L1960" s="535">
        <v>2.77</v>
      </c>
      <c r="M1960" s="536">
        <v>0</v>
      </c>
      <c r="N1960" s="535">
        <v>2.4700000000000002</v>
      </c>
      <c r="O1960" s="536">
        <v>0</v>
      </c>
      <c r="P1960" s="535">
        <v>1.8</v>
      </c>
      <c r="Q1960" s="536">
        <v>0</v>
      </c>
      <c r="R1960" s="535">
        <v>2.5</v>
      </c>
    </row>
    <row r="1961" spans="1:18" ht="12.75">
      <c r="A1961" s="145">
        <v>89274</v>
      </c>
      <c r="B1961" s="102" t="s">
        <v>23633</v>
      </c>
      <c r="C1961" s="145" t="s">
        <v>5</v>
      </c>
      <c r="D1961" s="535">
        <v>1.62</v>
      </c>
      <c r="E1961" s="536">
        <v>1</v>
      </c>
      <c r="F1961" s="535">
        <v>1.51</v>
      </c>
      <c r="G1961" s="536">
        <v>0</v>
      </c>
      <c r="H1961" s="535">
        <v>1.62</v>
      </c>
      <c r="I1961" s="536">
        <v>1</v>
      </c>
      <c r="J1961" s="535">
        <v>1.83</v>
      </c>
      <c r="K1961" s="536">
        <v>0</v>
      </c>
      <c r="L1961" s="535">
        <v>1.73</v>
      </c>
      <c r="M1961" s="536">
        <v>0</v>
      </c>
      <c r="N1961" s="535">
        <v>1.67</v>
      </c>
      <c r="O1961" s="536">
        <v>0</v>
      </c>
      <c r="P1961" s="535">
        <v>1.64</v>
      </c>
      <c r="Q1961" s="536">
        <v>0</v>
      </c>
      <c r="R1961" s="535">
        <v>1.56</v>
      </c>
    </row>
    <row r="1962" spans="1:18" ht="12.75">
      <c r="A1962" s="145">
        <v>89275</v>
      </c>
      <c r="B1962" s="102" t="s">
        <v>23634</v>
      </c>
      <c r="C1962" s="145" t="s">
        <v>5</v>
      </c>
      <c r="D1962" s="535">
        <v>0.37</v>
      </c>
      <c r="E1962" s="536">
        <v>1</v>
      </c>
      <c r="F1962" s="535">
        <v>0.35</v>
      </c>
      <c r="G1962" s="536">
        <v>0</v>
      </c>
      <c r="H1962" s="535">
        <v>0.37</v>
      </c>
      <c r="I1962" s="536">
        <v>1</v>
      </c>
      <c r="J1962" s="535">
        <v>0.42</v>
      </c>
      <c r="K1962" s="536">
        <v>0</v>
      </c>
      <c r="L1962" s="535">
        <v>0.4</v>
      </c>
      <c r="M1962" s="536">
        <v>0</v>
      </c>
      <c r="N1962" s="535">
        <v>0.38</v>
      </c>
      <c r="O1962" s="536">
        <v>0</v>
      </c>
      <c r="P1962" s="535">
        <v>0.38</v>
      </c>
      <c r="Q1962" s="536">
        <v>0</v>
      </c>
      <c r="R1962" s="535">
        <v>0.36</v>
      </c>
    </row>
    <row r="1963" spans="1:18" ht="12.75">
      <c r="A1963" s="145">
        <v>89276</v>
      </c>
      <c r="B1963" s="102" t="s">
        <v>23635</v>
      </c>
      <c r="C1963" s="145" t="s">
        <v>5</v>
      </c>
      <c r="D1963" s="535">
        <v>2.0299999999999998</v>
      </c>
      <c r="E1963" s="536">
        <v>1</v>
      </c>
      <c r="F1963" s="535">
        <v>1.89</v>
      </c>
      <c r="G1963" s="536">
        <v>0</v>
      </c>
      <c r="H1963" s="535">
        <v>2.0299999999999998</v>
      </c>
      <c r="I1963" s="536">
        <v>1</v>
      </c>
      <c r="J1963" s="535">
        <v>2.29</v>
      </c>
      <c r="K1963" s="536">
        <v>0</v>
      </c>
      <c r="L1963" s="535">
        <v>2.16</v>
      </c>
      <c r="M1963" s="536">
        <v>0</v>
      </c>
      <c r="N1963" s="535">
        <v>2.09</v>
      </c>
      <c r="O1963" s="536">
        <v>0</v>
      </c>
      <c r="P1963" s="535">
        <v>2.0499999999999998</v>
      </c>
      <c r="Q1963" s="536">
        <v>0</v>
      </c>
      <c r="R1963" s="535">
        <v>1.95</v>
      </c>
    </row>
    <row r="1964" spans="1:18" ht="12.75">
      <c r="A1964" s="145">
        <v>89277</v>
      </c>
      <c r="B1964" s="102" t="s">
        <v>23636</v>
      </c>
      <c r="C1964" s="145" t="s">
        <v>5</v>
      </c>
      <c r="D1964" s="535">
        <v>10.48</v>
      </c>
      <c r="E1964" s="536">
        <v>0</v>
      </c>
      <c r="F1964" s="535">
        <v>8.4700000000000006</v>
      </c>
      <c r="G1964" s="536">
        <v>0</v>
      </c>
      <c r="H1964" s="535">
        <v>9.1</v>
      </c>
      <c r="I1964" s="536">
        <v>0</v>
      </c>
      <c r="J1964" s="535">
        <v>9</v>
      </c>
      <c r="K1964" s="536">
        <v>0</v>
      </c>
      <c r="L1964" s="535">
        <v>8.35</v>
      </c>
      <c r="M1964" s="536">
        <v>0</v>
      </c>
      <c r="N1964" s="535">
        <v>8.6300000000000008</v>
      </c>
      <c r="O1964" s="536">
        <v>0</v>
      </c>
      <c r="P1964" s="535">
        <v>8.3699999999999992</v>
      </c>
      <c r="Q1964" s="536">
        <v>0</v>
      </c>
      <c r="R1964" s="535">
        <v>8.3000000000000007</v>
      </c>
    </row>
    <row r="1965" spans="1:18" ht="12.75">
      <c r="A1965" s="145">
        <v>90646</v>
      </c>
      <c r="B1965" s="102" t="s">
        <v>23637</v>
      </c>
      <c r="C1965" s="145" t="s">
        <v>5</v>
      </c>
      <c r="D1965" s="535">
        <v>0.83</v>
      </c>
      <c r="E1965" s="536">
        <v>0</v>
      </c>
      <c r="F1965" s="535">
        <v>0.59</v>
      </c>
      <c r="G1965" s="536">
        <v>0</v>
      </c>
      <c r="H1965" s="535">
        <v>0.86</v>
      </c>
      <c r="I1965" s="536">
        <v>0</v>
      </c>
      <c r="J1965" s="535">
        <v>0.82</v>
      </c>
      <c r="K1965" s="536">
        <v>0</v>
      </c>
      <c r="L1965" s="535">
        <v>0.63</v>
      </c>
      <c r="M1965" s="536">
        <v>0</v>
      </c>
      <c r="N1965" s="535">
        <v>0.93</v>
      </c>
      <c r="O1965" s="536">
        <v>0</v>
      </c>
      <c r="P1965" s="535">
        <v>0.98</v>
      </c>
      <c r="Q1965" s="536">
        <v>0</v>
      </c>
      <c r="R1965" s="535">
        <v>0.9</v>
      </c>
    </row>
    <row r="1966" spans="1:18" ht="12.75">
      <c r="A1966" s="145">
        <v>90647</v>
      </c>
      <c r="B1966" s="102" t="s">
        <v>23638</v>
      </c>
      <c r="C1966" s="145" t="s">
        <v>5</v>
      </c>
      <c r="D1966" s="535">
        <v>0.19</v>
      </c>
      <c r="E1966" s="536">
        <v>0</v>
      </c>
      <c r="F1966" s="535">
        <v>0.13</v>
      </c>
      <c r="G1966" s="536">
        <v>0</v>
      </c>
      <c r="H1966" s="535">
        <v>0.19</v>
      </c>
      <c r="I1966" s="536">
        <v>0</v>
      </c>
      <c r="J1966" s="535">
        <v>0.19</v>
      </c>
      <c r="K1966" s="536">
        <v>0</v>
      </c>
      <c r="L1966" s="535">
        <v>0.14000000000000001</v>
      </c>
      <c r="M1966" s="536">
        <v>0</v>
      </c>
      <c r="N1966" s="535">
        <v>0.21</v>
      </c>
      <c r="O1966" s="536">
        <v>0</v>
      </c>
      <c r="P1966" s="535">
        <v>0.22</v>
      </c>
      <c r="Q1966" s="536">
        <v>0</v>
      </c>
      <c r="R1966" s="535">
        <v>0.2</v>
      </c>
    </row>
    <row r="1967" spans="1:18" ht="12.75">
      <c r="A1967" s="145">
        <v>90648</v>
      </c>
      <c r="B1967" s="102" t="s">
        <v>23639</v>
      </c>
      <c r="C1967" s="145" t="s">
        <v>5</v>
      </c>
      <c r="D1967" s="535">
        <v>0.91</v>
      </c>
      <c r="E1967" s="536">
        <v>0</v>
      </c>
      <c r="F1967" s="535">
        <v>0.65</v>
      </c>
      <c r="G1967" s="536">
        <v>0</v>
      </c>
      <c r="H1967" s="535">
        <v>0.94</v>
      </c>
      <c r="I1967" s="536">
        <v>0</v>
      </c>
      <c r="J1967" s="535">
        <v>0.9</v>
      </c>
      <c r="K1967" s="536">
        <v>0</v>
      </c>
      <c r="L1967" s="535">
        <v>0.69</v>
      </c>
      <c r="M1967" s="536">
        <v>0</v>
      </c>
      <c r="N1967" s="535">
        <v>1.02</v>
      </c>
      <c r="O1967" s="536">
        <v>0</v>
      </c>
      <c r="P1967" s="535">
        <v>1.08</v>
      </c>
      <c r="Q1967" s="536">
        <v>0</v>
      </c>
      <c r="R1967" s="535">
        <v>0.98</v>
      </c>
    </row>
    <row r="1968" spans="1:18" ht="12.75">
      <c r="A1968" s="145">
        <v>90649</v>
      </c>
      <c r="B1968" s="102" t="s">
        <v>23640</v>
      </c>
      <c r="C1968" s="145" t="s">
        <v>5</v>
      </c>
      <c r="D1968" s="535">
        <v>10.74</v>
      </c>
      <c r="E1968" s="536">
        <v>0</v>
      </c>
      <c r="F1968" s="535">
        <v>9.89</v>
      </c>
      <c r="G1968" s="536">
        <v>0</v>
      </c>
      <c r="H1968" s="535">
        <v>9.51</v>
      </c>
      <c r="I1968" s="536">
        <v>0</v>
      </c>
      <c r="J1968" s="535">
        <v>9.98</v>
      </c>
      <c r="K1968" s="536">
        <v>0</v>
      </c>
      <c r="L1968" s="535">
        <v>10.74</v>
      </c>
      <c r="M1968" s="536">
        <v>0</v>
      </c>
      <c r="N1968" s="535">
        <v>9.6</v>
      </c>
      <c r="O1968" s="536">
        <v>0</v>
      </c>
      <c r="P1968" s="535">
        <v>7.03</v>
      </c>
      <c r="Q1968" s="536">
        <v>0</v>
      </c>
      <c r="R1968" s="535">
        <v>9.6999999999999993</v>
      </c>
    </row>
    <row r="1969" spans="1:18" ht="12.75">
      <c r="A1969" s="145">
        <v>106096</v>
      </c>
      <c r="B1969" s="102" t="s">
        <v>23641</v>
      </c>
      <c r="C1969" s="145" t="s">
        <v>5</v>
      </c>
      <c r="D1969" s="535">
        <v>0</v>
      </c>
      <c r="E1969" s="536"/>
      <c r="F1969" s="535">
        <v>0</v>
      </c>
      <c r="G1969" s="536"/>
      <c r="H1969" s="535">
        <v>0</v>
      </c>
      <c r="I1969" s="536"/>
      <c r="J1969" s="535">
        <v>0</v>
      </c>
      <c r="K1969" s="536"/>
      <c r="L1969" s="535">
        <v>0</v>
      </c>
      <c r="M1969" s="536"/>
      <c r="N1969" s="535">
        <v>0</v>
      </c>
      <c r="O1969" s="536"/>
      <c r="P1969" s="535">
        <v>0</v>
      </c>
      <c r="Q1969" s="536"/>
      <c r="R1969" s="535">
        <v>0</v>
      </c>
    </row>
    <row r="1970" spans="1:18" ht="12.75">
      <c r="A1970" s="145">
        <v>106097</v>
      </c>
      <c r="B1970" s="102" t="s">
        <v>23642</v>
      </c>
      <c r="C1970" s="145" t="s">
        <v>5</v>
      </c>
      <c r="D1970" s="535">
        <v>0</v>
      </c>
      <c r="E1970" s="536"/>
      <c r="F1970" s="535">
        <v>0</v>
      </c>
      <c r="G1970" s="536"/>
      <c r="H1970" s="535">
        <v>0</v>
      </c>
      <c r="I1970" s="536"/>
      <c r="J1970" s="535">
        <v>0</v>
      </c>
      <c r="K1970" s="536"/>
      <c r="L1970" s="535">
        <v>0</v>
      </c>
      <c r="M1970" s="536"/>
      <c r="N1970" s="535">
        <v>0</v>
      </c>
      <c r="O1970" s="536"/>
      <c r="P1970" s="535">
        <v>0</v>
      </c>
      <c r="Q1970" s="536"/>
      <c r="R1970" s="535">
        <v>0</v>
      </c>
    </row>
    <row r="1971" spans="1:18" ht="12.75">
      <c r="A1971" s="145">
        <v>106098</v>
      </c>
      <c r="B1971" s="102" t="s">
        <v>23643</v>
      </c>
      <c r="C1971" s="145" t="s">
        <v>5</v>
      </c>
      <c r="D1971" s="535">
        <v>0</v>
      </c>
      <c r="E1971" s="536"/>
      <c r="F1971" s="535">
        <v>0</v>
      </c>
      <c r="G1971" s="536"/>
      <c r="H1971" s="535">
        <v>0</v>
      </c>
      <c r="I1971" s="536"/>
      <c r="J1971" s="535">
        <v>0</v>
      </c>
      <c r="K1971" s="536"/>
      <c r="L1971" s="535">
        <v>0</v>
      </c>
      <c r="M1971" s="536"/>
      <c r="N1971" s="535">
        <v>0</v>
      </c>
      <c r="O1971" s="536"/>
      <c r="P1971" s="535">
        <v>0</v>
      </c>
      <c r="Q1971" s="536"/>
      <c r="R1971" s="535">
        <v>0</v>
      </c>
    </row>
    <row r="1972" spans="1:18" ht="12.75">
      <c r="A1972" s="145">
        <v>106099</v>
      </c>
      <c r="B1972" s="102" t="s">
        <v>23644</v>
      </c>
      <c r="C1972" s="145" t="s">
        <v>5</v>
      </c>
      <c r="D1972" s="535">
        <v>1.1599999999999999</v>
      </c>
      <c r="E1972" s="536">
        <v>0</v>
      </c>
      <c r="F1972" s="535">
        <v>1.07</v>
      </c>
      <c r="G1972" s="536">
        <v>0</v>
      </c>
      <c r="H1972" s="535">
        <v>1.02</v>
      </c>
      <c r="I1972" s="536">
        <v>0</v>
      </c>
      <c r="J1972" s="535">
        <v>1.08</v>
      </c>
      <c r="K1972" s="536">
        <v>0</v>
      </c>
      <c r="L1972" s="535">
        <v>1.1599999999999999</v>
      </c>
      <c r="M1972" s="536">
        <v>0</v>
      </c>
      <c r="N1972" s="535">
        <v>1.03</v>
      </c>
      <c r="O1972" s="536">
        <v>0</v>
      </c>
      <c r="P1972" s="535">
        <v>0.75</v>
      </c>
      <c r="Q1972" s="536">
        <v>0</v>
      </c>
      <c r="R1972" s="535">
        <v>1.05</v>
      </c>
    </row>
    <row r="1973" spans="1:18" ht="12.75">
      <c r="A1973" s="145">
        <v>90652</v>
      </c>
      <c r="B1973" s="102" t="s">
        <v>23645</v>
      </c>
      <c r="C1973" s="145" t="s">
        <v>5</v>
      </c>
      <c r="D1973" s="535">
        <v>4.01</v>
      </c>
      <c r="E1973" s="536">
        <v>1</v>
      </c>
      <c r="F1973" s="535">
        <v>3.74</v>
      </c>
      <c r="G1973" s="536">
        <v>0</v>
      </c>
      <c r="H1973" s="535">
        <v>4.01</v>
      </c>
      <c r="I1973" s="536">
        <v>1</v>
      </c>
      <c r="J1973" s="535">
        <v>4.5199999999999996</v>
      </c>
      <c r="K1973" s="536">
        <v>0</v>
      </c>
      <c r="L1973" s="535">
        <v>4.2699999999999996</v>
      </c>
      <c r="M1973" s="536">
        <v>0</v>
      </c>
      <c r="N1973" s="535">
        <v>4.12</v>
      </c>
      <c r="O1973" s="536">
        <v>0</v>
      </c>
      <c r="P1973" s="535">
        <v>4.05</v>
      </c>
      <c r="Q1973" s="536">
        <v>0</v>
      </c>
      <c r="R1973" s="535">
        <v>3.85</v>
      </c>
    </row>
    <row r="1974" spans="1:18" ht="12.75">
      <c r="A1974" s="145">
        <v>90653</v>
      </c>
      <c r="B1974" s="102" t="s">
        <v>23646</v>
      </c>
      <c r="C1974" s="145" t="s">
        <v>5</v>
      </c>
      <c r="D1974" s="535">
        <v>0.92</v>
      </c>
      <c r="E1974" s="536">
        <v>1</v>
      </c>
      <c r="F1974" s="535">
        <v>0.86</v>
      </c>
      <c r="G1974" s="536">
        <v>0</v>
      </c>
      <c r="H1974" s="535">
        <v>0.92</v>
      </c>
      <c r="I1974" s="536">
        <v>1</v>
      </c>
      <c r="J1974" s="535">
        <v>1.04</v>
      </c>
      <c r="K1974" s="536">
        <v>0</v>
      </c>
      <c r="L1974" s="535">
        <v>0.98</v>
      </c>
      <c r="M1974" s="536">
        <v>0</v>
      </c>
      <c r="N1974" s="535">
        <v>0.95</v>
      </c>
      <c r="O1974" s="536">
        <v>0</v>
      </c>
      <c r="P1974" s="535">
        <v>0.93</v>
      </c>
      <c r="Q1974" s="536">
        <v>0</v>
      </c>
      <c r="R1974" s="535">
        <v>0.89</v>
      </c>
    </row>
    <row r="1975" spans="1:18" ht="12.75">
      <c r="A1975" s="145">
        <v>90654</v>
      </c>
      <c r="B1975" s="102" t="s">
        <v>23647</v>
      </c>
      <c r="C1975" s="145" t="s">
        <v>5</v>
      </c>
      <c r="D1975" s="535">
        <v>4.3899999999999997</v>
      </c>
      <c r="E1975" s="536">
        <v>1</v>
      </c>
      <c r="F1975" s="535">
        <v>4.09</v>
      </c>
      <c r="G1975" s="536">
        <v>0</v>
      </c>
      <c r="H1975" s="535">
        <v>4.3899999999999997</v>
      </c>
      <c r="I1975" s="536">
        <v>1</v>
      </c>
      <c r="J1975" s="535">
        <v>4.9400000000000004</v>
      </c>
      <c r="K1975" s="536">
        <v>0</v>
      </c>
      <c r="L1975" s="535">
        <v>4.68</v>
      </c>
      <c r="M1975" s="536">
        <v>0</v>
      </c>
      <c r="N1975" s="535">
        <v>4.5</v>
      </c>
      <c r="O1975" s="536">
        <v>0</v>
      </c>
      <c r="P1975" s="535">
        <v>4.43</v>
      </c>
      <c r="Q1975" s="536">
        <v>0</v>
      </c>
      <c r="R1975" s="535">
        <v>4.21</v>
      </c>
    </row>
    <row r="1976" spans="1:18" ht="12.75">
      <c r="A1976" s="145">
        <v>90655</v>
      </c>
      <c r="B1976" s="102" t="s">
        <v>23648</v>
      </c>
      <c r="C1976" s="145" t="s">
        <v>5</v>
      </c>
      <c r="D1976" s="535">
        <v>7.07</v>
      </c>
      <c r="E1976" s="536">
        <v>0</v>
      </c>
      <c r="F1976" s="535">
        <v>6.51</v>
      </c>
      <c r="G1976" s="536">
        <v>0</v>
      </c>
      <c r="H1976" s="535">
        <v>6.26</v>
      </c>
      <c r="I1976" s="536">
        <v>0</v>
      </c>
      <c r="J1976" s="535">
        <v>6.57</v>
      </c>
      <c r="K1976" s="536">
        <v>0</v>
      </c>
      <c r="L1976" s="535">
        <v>7.07</v>
      </c>
      <c r="M1976" s="536">
        <v>0</v>
      </c>
      <c r="N1976" s="535">
        <v>6.32</v>
      </c>
      <c r="O1976" s="536">
        <v>0</v>
      </c>
      <c r="P1976" s="535">
        <v>4.63</v>
      </c>
      <c r="Q1976" s="536">
        <v>0</v>
      </c>
      <c r="R1976" s="535">
        <v>6.38</v>
      </c>
    </row>
    <row r="1977" spans="1:18" ht="12.75">
      <c r="A1977" s="145">
        <v>90658</v>
      </c>
      <c r="B1977" s="102" t="s">
        <v>23649</v>
      </c>
      <c r="C1977" s="145" t="s">
        <v>5</v>
      </c>
      <c r="D1977" s="535">
        <v>4.3</v>
      </c>
      <c r="E1977" s="536">
        <v>1</v>
      </c>
      <c r="F1977" s="535">
        <v>4.01</v>
      </c>
      <c r="G1977" s="536">
        <v>0</v>
      </c>
      <c r="H1977" s="535">
        <v>4.3</v>
      </c>
      <c r="I1977" s="536">
        <v>1</v>
      </c>
      <c r="J1977" s="535">
        <v>4.84</v>
      </c>
      <c r="K1977" s="536">
        <v>0</v>
      </c>
      <c r="L1977" s="535">
        <v>4.58</v>
      </c>
      <c r="M1977" s="536">
        <v>0</v>
      </c>
      <c r="N1977" s="535">
        <v>4.41</v>
      </c>
      <c r="O1977" s="536">
        <v>0</v>
      </c>
      <c r="P1977" s="535">
        <v>4.34</v>
      </c>
      <c r="Q1977" s="536">
        <v>0</v>
      </c>
      <c r="R1977" s="535">
        <v>4.12</v>
      </c>
    </row>
    <row r="1978" spans="1:18" ht="12.75">
      <c r="A1978" s="145">
        <v>90659</v>
      </c>
      <c r="B1978" s="102" t="s">
        <v>23650</v>
      </c>
      <c r="C1978" s="145" t="s">
        <v>5</v>
      </c>
      <c r="D1978" s="535">
        <v>0.99</v>
      </c>
      <c r="E1978" s="536">
        <v>1</v>
      </c>
      <c r="F1978" s="535">
        <v>0.92</v>
      </c>
      <c r="G1978" s="536">
        <v>0</v>
      </c>
      <c r="H1978" s="535">
        <v>0.99</v>
      </c>
      <c r="I1978" s="536">
        <v>1</v>
      </c>
      <c r="J1978" s="535">
        <v>1.1200000000000001</v>
      </c>
      <c r="K1978" s="536">
        <v>0</v>
      </c>
      <c r="L1978" s="535">
        <v>1.06</v>
      </c>
      <c r="M1978" s="536">
        <v>0</v>
      </c>
      <c r="N1978" s="535">
        <v>1.02</v>
      </c>
      <c r="O1978" s="536">
        <v>0</v>
      </c>
      <c r="P1978" s="535">
        <v>1</v>
      </c>
      <c r="Q1978" s="536">
        <v>0</v>
      </c>
      <c r="R1978" s="535">
        <v>0.95</v>
      </c>
    </row>
    <row r="1979" spans="1:18" ht="12.75">
      <c r="A1979" s="145">
        <v>90660</v>
      </c>
      <c r="B1979" s="102" t="s">
        <v>23651</v>
      </c>
      <c r="C1979" s="145" t="s">
        <v>5</v>
      </c>
      <c r="D1979" s="535">
        <v>4.7</v>
      </c>
      <c r="E1979" s="536">
        <v>1</v>
      </c>
      <c r="F1979" s="535">
        <v>4.38</v>
      </c>
      <c r="G1979" s="536">
        <v>0</v>
      </c>
      <c r="H1979" s="535">
        <v>4.7</v>
      </c>
      <c r="I1979" s="536">
        <v>1</v>
      </c>
      <c r="J1979" s="535">
        <v>5.3</v>
      </c>
      <c r="K1979" s="536">
        <v>0</v>
      </c>
      <c r="L1979" s="535">
        <v>5.01</v>
      </c>
      <c r="M1979" s="536">
        <v>0</v>
      </c>
      <c r="N1979" s="535">
        <v>4.83</v>
      </c>
      <c r="O1979" s="536">
        <v>0</v>
      </c>
      <c r="P1979" s="535">
        <v>4.75</v>
      </c>
      <c r="Q1979" s="536">
        <v>0</v>
      </c>
      <c r="R1979" s="535">
        <v>4.51</v>
      </c>
    </row>
    <row r="1980" spans="1:18" ht="12.75">
      <c r="A1980" s="145">
        <v>90661</v>
      </c>
      <c r="B1980" s="102" t="s">
        <v>23652</v>
      </c>
      <c r="C1980" s="145" t="s">
        <v>5</v>
      </c>
      <c r="D1980" s="535">
        <v>7.07</v>
      </c>
      <c r="E1980" s="536">
        <v>0</v>
      </c>
      <c r="F1980" s="535">
        <v>6.51</v>
      </c>
      <c r="G1980" s="536">
        <v>0</v>
      </c>
      <c r="H1980" s="535">
        <v>6.26</v>
      </c>
      <c r="I1980" s="536">
        <v>0</v>
      </c>
      <c r="J1980" s="535">
        <v>6.57</v>
      </c>
      <c r="K1980" s="536">
        <v>0</v>
      </c>
      <c r="L1980" s="535">
        <v>7.07</v>
      </c>
      <c r="M1980" s="536">
        <v>0</v>
      </c>
      <c r="N1980" s="535">
        <v>6.32</v>
      </c>
      <c r="O1980" s="536">
        <v>0</v>
      </c>
      <c r="P1980" s="535">
        <v>4.63</v>
      </c>
      <c r="Q1980" s="536">
        <v>0</v>
      </c>
      <c r="R1980" s="535">
        <v>6.38</v>
      </c>
    </row>
    <row r="1981" spans="1:18" ht="12.75">
      <c r="A1981" s="145">
        <v>89019</v>
      </c>
      <c r="B1981" s="102" t="s">
        <v>23653</v>
      </c>
      <c r="C1981" s="145" t="s">
        <v>5</v>
      </c>
      <c r="D1981" s="535">
        <v>0.4</v>
      </c>
      <c r="E1981" s="536">
        <v>1</v>
      </c>
      <c r="F1981" s="535">
        <v>0.4</v>
      </c>
      <c r="G1981" s="536">
        <v>1</v>
      </c>
      <c r="H1981" s="535">
        <v>0.37</v>
      </c>
      <c r="I1981" s="536">
        <v>0</v>
      </c>
      <c r="J1981" s="535">
        <v>0.34</v>
      </c>
      <c r="K1981" s="536">
        <v>0</v>
      </c>
      <c r="L1981" s="535">
        <v>0.3</v>
      </c>
      <c r="M1981" s="536">
        <v>0</v>
      </c>
      <c r="N1981" s="535">
        <v>0.4</v>
      </c>
      <c r="O1981" s="536">
        <v>0</v>
      </c>
      <c r="P1981" s="535">
        <v>0.4</v>
      </c>
      <c r="Q1981" s="536">
        <v>1</v>
      </c>
      <c r="R1981" s="535">
        <v>0.31</v>
      </c>
    </row>
    <row r="1982" spans="1:18" ht="12.75">
      <c r="A1982" s="145">
        <v>89020</v>
      </c>
      <c r="B1982" s="102" t="s">
        <v>23654</v>
      </c>
      <c r="C1982" s="145" t="s">
        <v>5</v>
      </c>
      <c r="D1982" s="535">
        <v>0.09</v>
      </c>
      <c r="E1982" s="536">
        <v>1</v>
      </c>
      <c r="F1982" s="535">
        <v>0.09</v>
      </c>
      <c r="G1982" s="536">
        <v>1</v>
      </c>
      <c r="H1982" s="535">
        <v>0.08</v>
      </c>
      <c r="I1982" s="536">
        <v>0</v>
      </c>
      <c r="J1982" s="535">
        <v>7.0000000000000007E-2</v>
      </c>
      <c r="K1982" s="536">
        <v>0</v>
      </c>
      <c r="L1982" s="535">
        <v>7.0000000000000007E-2</v>
      </c>
      <c r="M1982" s="536">
        <v>0</v>
      </c>
      <c r="N1982" s="535">
        <v>0.09</v>
      </c>
      <c r="O1982" s="536">
        <v>0</v>
      </c>
      <c r="P1982" s="535">
        <v>0.09</v>
      </c>
      <c r="Q1982" s="536">
        <v>1</v>
      </c>
      <c r="R1982" s="535">
        <v>7.0000000000000007E-2</v>
      </c>
    </row>
    <row r="1983" spans="1:18" ht="12.75">
      <c r="A1983" s="145">
        <v>5800</v>
      </c>
      <c r="B1983" s="102" t="s">
        <v>23655</v>
      </c>
      <c r="C1983" s="145" t="s">
        <v>5</v>
      </c>
      <c r="D1983" s="535">
        <v>0.44</v>
      </c>
      <c r="E1983" s="536">
        <v>1</v>
      </c>
      <c r="F1983" s="535">
        <v>0.44</v>
      </c>
      <c r="G1983" s="536">
        <v>1</v>
      </c>
      <c r="H1983" s="535">
        <v>0.4</v>
      </c>
      <c r="I1983" s="536">
        <v>0</v>
      </c>
      <c r="J1983" s="535">
        <v>0.37</v>
      </c>
      <c r="K1983" s="536">
        <v>0</v>
      </c>
      <c r="L1983" s="535">
        <v>0.33</v>
      </c>
      <c r="M1983" s="536">
        <v>0</v>
      </c>
      <c r="N1983" s="535">
        <v>0.43</v>
      </c>
      <c r="O1983" s="536">
        <v>0</v>
      </c>
      <c r="P1983" s="535">
        <v>0.44</v>
      </c>
      <c r="Q1983" s="536">
        <v>1</v>
      </c>
      <c r="R1983" s="535">
        <v>0.34</v>
      </c>
    </row>
    <row r="1984" spans="1:18" ht="12.75">
      <c r="A1984" s="145">
        <v>53866</v>
      </c>
      <c r="B1984" s="102" t="s">
        <v>23656</v>
      </c>
      <c r="C1984" s="145" t="s">
        <v>5</v>
      </c>
      <c r="D1984" s="535">
        <v>2.12</v>
      </c>
      <c r="E1984" s="536">
        <v>0</v>
      </c>
      <c r="F1984" s="535">
        <v>1.95</v>
      </c>
      <c r="G1984" s="536">
        <v>0</v>
      </c>
      <c r="H1984" s="535">
        <v>1.88</v>
      </c>
      <c r="I1984" s="536">
        <v>0</v>
      </c>
      <c r="J1984" s="535">
        <v>1.97</v>
      </c>
      <c r="K1984" s="536">
        <v>0</v>
      </c>
      <c r="L1984" s="535">
        <v>2.12</v>
      </c>
      <c r="M1984" s="536">
        <v>0</v>
      </c>
      <c r="N1984" s="535">
        <v>1.89</v>
      </c>
      <c r="O1984" s="536">
        <v>0</v>
      </c>
      <c r="P1984" s="535">
        <v>1.39</v>
      </c>
      <c r="Q1984" s="536">
        <v>0</v>
      </c>
      <c r="R1984" s="535">
        <v>1.91</v>
      </c>
    </row>
    <row r="1985" spans="1:18" ht="12.75">
      <c r="A1985" s="145">
        <v>90639</v>
      </c>
      <c r="B1985" s="102" t="s">
        <v>23657</v>
      </c>
      <c r="C1985" s="145" t="s">
        <v>5</v>
      </c>
      <c r="D1985" s="535">
        <v>6.17</v>
      </c>
      <c r="E1985" s="536">
        <v>1</v>
      </c>
      <c r="F1985" s="535">
        <v>5.75</v>
      </c>
      <c r="G1985" s="536">
        <v>0</v>
      </c>
      <c r="H1985" s="535">
        <v>6.17</v>
      </c>
      <c r="I1985" s="536">
        <v>1</v>
      </c>
      <c r="J1985" s="535">
        <v>6.94</v>
      </c>
      <c r="K1985" s="536">
        <v>0</v>
      </c>
      <c r="L1985" s="535">
        <v>6.57</v>
      </c>
      <c r="M1985" s="536">
        <v>0</v>
      </c>
      <c r="N1985" s="535">
        <v>6.33</v>
      </c>
      <c r="O1985" s="536">
        <v>0</v>
      </c>
      <c r="P1985" s="535">
        <v>6.23</v>
      </c>
      <c r="Q1985" s="536">
        <v>0</v>
      </c>
      <c r="R1985" s="535">
        <v>5.92</v>
      </c>
    </row>
    <row r="1986" spans="1:18" ht="12.75">
      <c r="A1986" s="145">
        <v>90640</v>
      </c>
      <c r="B1986" s="102" t="s">
        <v>23658</v>
      </c>
      <c r="C1986" s="145" t="s">
        <v>5</v>
      </c>
      <c r="D1986" s="535">
        <v>1.42</v>
      </c>
      <c r="E1986" s="536">
        <v>1</v>
      </c>
      <c r="F1986" s="535">
        <v>1.33</v>
      </c>
      <c r="G1986" s="536">
        <v>0</v>
      </c>
      <c r="H1986" s="535">
        <v>1.42</v>
      </c>
      <c r="I1986" s="536">
        <v>1</v>
      </c>
      <c r="J1986" s="535">
        <v>1.6</v>
      </c>
      <c r="K1986" s="536">
        <v>0</v>
      </c>
      <c r="L1986" s="535">
        <v>1.51</v>
      </c>
      <c r="M1986" s="536">
        <v>0</v>
      </c>
      <c r="N1986" s="535">
        <v>1.46</v>
      </c>
      <c r="O1986" s="536">
        <v>0</v>
      </c>
      <c r="P1986" s="535">
        <v>1.44</v>
      </c>
      <c r="Q1986" s="536">
        <v>0</v>
      </c>
      <c r="R1986" s="535">
        <v>1.36</v>
      </c>
    </row>
    <row r="1987" spans="1:18" ht="12.75">
      <c r="A1987" s="145">
        <v>90641</v>
      </c>
      <c r="B1987" s="102" t="s">
        <v>23659</v>
      </c>
      <c r="C1987" s="145" t="s">
        <v>5</v>
      </c>
      <c r="D1987" s="535">
        <v>6.75</v>
      </c>
      <c r="E1987" s="536">
        <v>1</v>
      </c>
      <c r="F1987" s="535">
        <v>6.29</v>
      </c>
      <c r="G1987" s="536">
        <v>0</v>
      </c>
      <c r="H1987" s="535">
        <v>6.75</v>
      </c>
      <c r="I1987" s="536">
        <v>1</v>
      </c>
      <c r="J1987" s="535">
        <v>7.59</v>
      </c>
      <c r="K1987" s="536">
        <v>0</v>
      </c>
      <c r="L1987" s="535">
        <v>7.18</v>
      </c>
      <c r="M1987" s="536">
        <v>0</v>
      </c>
      <c r="N1987" s="535">
        <v>6.92</v>
      </c>
      <c r="O1987" s="536">
        <v>0</v>
      </c>
      <c r="P1987" s="535">
        <v>6.81</v>
      </c>
      <c r="Q1987" s="536">
        <v>0</v>
      </c>
      <c r="R1987" s="535">
        <v>6.47</v>
      </c>
    </row>
    <row r="1988" spans="1:18" ht="12.75">
      <c r="A1988" s="145">
        <v>90642</v>
      </c>
      <c r="B1988" s="102" t="s">
        <v>23660</v>
      </c>
      <c r="C1988" s="145" t="s">
        <v>5</v>
      </c>
      <c r="D1988" s="535">
        <v>15.72</v>
      </c>
      <c r="E1988" s="536">
        <v>0</v>
      </c>
      <c r="F1988" s="535">
        <v>12.7</v>
      </c>
      <c r="G1988" s="536">
        <v>0</v>
      </c>
      <c r="H1988" s="535">
        <v>13.65</v>
      </c>
      <c r="I1988" s="536">
        <v>0</v>
      </c>
      <c r="J1988" s="535">
        <v>13.5</v>
      </c>
      <c r="K1988" s="536">
        <v>0</v>
      </c>
      <c r="L1988" s="535">
        <v>12.53</v>
      </c>
      <c r="M1988" s="536">
        <v>0</v>
      </c>
      <c r="N1988" s="535">
        <v>12.95</v>
      </c>
      <c r="O1988" s="536">
        <v>0</v>
      </c>
      <c r="P1988" s="535">
        <v>12.55</v>
      </c>
      <c r="Q1988" s="536">
        <v>0</v>
      </c>
      <c r="R1988" s="535">
        <v>12.45</v>
      </c>
    </row>
    <row r="1989" spans="1:18" ht="12.75">
      <c r="A1989" s="145">
        <v>102806</v>
      </c>
      <c r="B1989" s="102" t="s">
        <v>23661</v>
      </c>
      <c r="C1989" s="145" t="s">
        <v>5</v>
      </c>
      <c r="D1989" s="535">
        <v>0</v>
      </c>
      <c r="E1989" s="536"/>
      <c r="F1989" s="535">
        <v>0</v>
      </c>
      <c r="G1989" s="536"/>
      <c r="H1989" s="535">
        <v>0</v>
      </c>
      <c r="I1989" s="536"/>
      <c r="J1989" s="535">
        <v>0</v>
      </c>
      <c r="K1989" s="536"/>
      <c r="L1989" s="535">
        <v>0</v>
      </c>
      <c r="M1989" s="536"/>
      <c r="N1989" s="535">
        <v>0</v>
      </c>
      <c r="O1989" s="536"/>
      <c r="P1989" s="535">
        <v>0</v>
      </c>
      <c r="Q1989" s="536"/>
      <c r="R1989" s="535">
        <v>0</v>
      </c>
    </row>
    <row r="1990" spans="1:18" ht="12.75">
      <c r="A1990" s="145">
        <v>102807</v>
      </c>
      <c r="B1990" s="102" t="s">
        <v>23662</v>
      </c>
      <c r="C1990" s="145" t="s">
        <v>5</v>
      </c>
      <c r="D1990" s="535">
        <v>0</v>
      </c>
      <c r="E1990" s="536"/>
      <c r="F1990" s="535">
        <v>0</v>
      </c>
      <c r="G1990" s="536"/>
      <c r="H1990" s="535">
        <v>0</v>
      </c>
      <c r="I1990" s="536"/>
      <c r="J1990" s="535">
        <v>0</v>
      </c>
      <c r="K1990" s="536"/>
      <c r="L1990" s="535">
        <v>0</v>
      </c>
      <c r="M1990" s="536"/>
      <c r="N1990" s="535">
        <v>0</v>
      </c>
      <c r="O1990" s="536"/>
      <c r="P1990" s="535">
        <v>0</v>
      </c>
      <c r="Q1990" s="536"/>
      <c r="R1990" s="535">
        <v>0</v>
      </c>
    </row>
    <row r="1991" spans="1:18" ht="12.75">
      <c r="A1991" s="145">
        <v>102808</v>
      </c>
      <c r="B1991" s="102" t="s">
        <v>23663</v>
      </c>
      <c r="C1991" s="145" t="s">
        <v>5</v>
      </c>
      <c r="D1991" s="535">
        <v>0</v>
      </c>
      <c r="E1991" s="536"/>
      <c r="F1991" s="535">
        <v>0</v>
      </c>
      <c r="G1991" s="536"/>
      <c r="H1991" s="535">
        <v>0</v>
      </c>
      <c r="I1991" s="536"/>
      <c r="J1991" s="535">
        <v>0</v>
      </c>
      <c r="K1991" s="536"/>
      <c r="L1991" s="535">
        <v>0</v>
      </c>
      <c r="M1991" s="536"/>
      <c r="N1991" s="535">
        <v>0</v>
      </c>
      <c r="O1991" s="536"/>
      <c r="P1991" s="535">
        <v>0</v>
      </c>
      <c r="Q1991" s="536"/>
      <c r="R1991" s="535">
        <v>0</v>
      </c>
    </row>
    <row r="1992" spans="1:18" ht="12.75">
      <c r="A1992" s="145">
        <v>102809</v>
      </c>
      <c r="B1992" s="102" t="s">
        <v>23664</v>
      </c>
      <c r="C1992" s="145" t="s">
        <v>5</v>
      </c>
      <c r="D1992" s="535">
        <v>20.38</v>
      </c>
      <c r="E1992" s="536">
        <v>0</v>
      </c>
      <c r="F1992" s="535">
        <v>17.25</v>
      </c>
      <c r="G1992" s="536">
        <v>0</v>
      </c>
      <c r="H1992" s="535">
        <v>20.48</v>
      </c>
      <c r="I1992" s="536">
        <v>0</v>
      </c>
      <c r="J1992" s="535">
        <v>20.27</v>
      </c>
      <c r="K1992" s="536">
        <v>0</v>
      </c>
      <c r="L1992" s="535">
        <v>18.739999999999998</v>
      </c>
      <c r="M1992" s="536">
        <v>0</v>
      </c>
      <c r="N1992" s="535">
        <v>18.04</v>
      </c>
      <c r="O1992" s="536">
        <v>0</v>
      </c>
      <c r="P1992" s="535">
        <v>17.059999999999999</v>
      </c>
      <c r="Q1992" s="536">
        <v>0</v>
      </c>
      <c r="R1992" s="535">
        <v>16.34</v>
      </c>
    </row>
    <row r="1993" spans="1:18" ht="12.75">
      <c r="A1993" s="145">
        <v>92140</v>
      </c>
      <c r="B1993" s="102" t="s">
        <v>23665</v>
      </c>
      <c r="C1993" s="145" t="s">
        <v>5</v>
      </c>
      <c r="D1993" s="535">
        <v>4.92</v>
      </c>
      <c r="E1993" s="536">
        <v>0</v>
      </c>
      <c r="F1993" s="535">
        <v>4.92</v>
      </c>
      <c r="G1993" s="536">
        <v>0</v>
      </c>
      <c r="H1993" s="535">
        <v>4.92</v>
      </c>
      <c r="I1993" s="536">
        <v>0</v>
      </c>
      <c r="J1993" s="535">
        <v>4.92</v>
      </c>
      <c r="K1993" s="536">
        <v>0</v>
      </c>
      <c r="L1993" s="535">
        <v>4.92</v>
      </c>
      <c r="M1993" s="536">
        <v>0</v>
      </c>
      <c r="N1993" s="535">
        <v>4.92</v>
      </c>
      <c r="O1993" s="536">
        <v>0</v>
      </c>
      <c r="P1993" s="535">
        <v>4.92</v>
      </c>
      <c r="Q1993" s="536">
        <v>0</v>
      </c>
      <c r="R1993" s="535">
        <v>4.92</v>
      </c>
    </row>
    <row r="1994" spans="1:18" ht="12.75">
      <c r="A1994" s="145">
        <v>92142</v>
      </c>
      <c r="B1994" s="102" t="s">
        <v>23666</v>
      </c>
      <c r="C1994" s="145" t="s">
        <v>5</v>
      </c>
      <c r="D1994" s="535">
        <v>0.61</v>
      </c>
      <c r="E1994" s="536">
        <v>0</v>
      </c>
      <c r="F1994" s="535">
        <v>0.61</v>
      </c>
      <c r="G1994" s="536">
        <v>0</v>
      </c>
      <c r="H1994" s="535">
        <v>0.61</v>
      </c>
      <c r="I1994" s="536">
        <v>0</v>
      </c>
      <c r="J1994" s="535">
        <v>0.61</v>
      </c>
      <c r="K1994" s="536">
        <v>0</v>
      </c>
      <c r="L1994" s="535">
        <v>0.61</v>
      </c>
      <c r="M1994" s="536">
        <v>0</v>
      </c>
      <c r="N1994" s="535">
        <v>0.61</v>
      </c>
      <c r="O1994" s="536">
        <v>0</v>
      </c>
      <c r="P1994" s="535">
        <v>0.61</v>
      </c>
      <c r="Q1994" s="536">
        <v>0</v>
      </c>
      <c r="R1994" s="535">
        <v>0.61</v>
      </c>
    </row>
    <row r="1995" spans="1:18" ht="12.75">
      <c r="A1995" s="145">
        <v>92141</v>
      </c>
      <c r="B1995" s="102" t="s">
        <v>23667</v>
      </c>
      <c r="C1995" s="145" t="s">
        <v>5</v>
      </c>
      <c r="D1995" s="535">
        <v>1.51</v>
      </c>
      <c r="E1995" s="536">
        <v>0</v>
      </c>
      <c r="F1995" s="535">
        <v>1.51</v>
      </c>
      <c r="G1995" s="536">
        <v>0</v>
      </c>
      <c r="H1995" s="535">
        <v>1.51</v>
      </c>
      <c r="I1995" s="536">
        <v>0</v>
      </c>
      <c r="J1995" s="535">
        <v>1.51</v>
      </c>
      <c r="K1995" s="536">
        <v>0</v>
      </c>
      <c r="L1995" s="535">
        <v>1.51</v>
      </c>
      <c r="M1995" s="536">
        <v>0</v>
      </c>
      <c r="N1995" s="535">
        <v>1.51</v>
      </c>
      <c r="O1995" s="536">
        <v>0</v>
      </c>
      <c r="P1995" s="535">
        <v>1.51</v>
      </c>
      <c r="Q1995" s="536">
        <v>0</v>
      </c>
      <c r="R1995" s="535">
        <v>1.51</v>
      </c>
    </row>
    <row r="1996" spans="1:18" ht="12.75">
      <c r="A1996" s="145">
        <v>92143</v>
      </c>
      <c r="B1996" s="102" t="s">
        <v>23668</v>
      </c>
      <c r="C1996" s="145" t="s">
        <v>5</v>
      </c>
      <c r="D1996" s="535">
        <v>6.15</v>
      </c>
      <c r="E1996" s="536">
        <v>0</v>
      </c>
      <c r="F1996" s="535">
        <v>6.15</v>
      </c>
      <c r="G1996" s="536">
        <v>0</v>
      </c>
      <c r="H1996" s="535">
        <v>6.15</v>
      </c>
      <c r="I1996" s="536">
        <v>0</v>
      </c>
      <c r="J1996" s="535">
        <v>6.15</v>
      </c>
      <c r="K1996" s="536">
        <v>0</v>
      </c>
      <c r="L1996" s="535">
        <v>6.15</v>
      </c>
      <c r="M1996" s="536">
        <v>0</v>
      </c>
      <c r="N1996" s="535">
        <v>6.15</v>
      </c>
      <c r="O1996" s="536">
        <v>0</v>
      </c>
      <c r="P1996" s="535">
        <v>6.15</v>
      </c>
      <c r="Q1996" s="536">
        <v>0</v>
      </c>
      <c r="R1996" s="535">
        <v>6.15</v>
      </c>
    </row>
    <row r="1997" spans="1:18" ht="12.75">
      <c r="A1997" s="145">
        <v>92144</v>
      </c>
      <c r="B1997" s="102" t="s">
        <v>23669</v>
      </c>
      <c r="C1997" s="145" t="s">
        <v>5</v>
      </c>
      <c r="D1997" s="535">
        <v>49.23</v>
      </c>
      <c r="E1997" s="536">
        <v>0</v>
      </c>
      <c r="F1997" s="535">
        <v>41.61</v>
      </c>
      <c r="G1997" s="536">
        <v>0</v>
      </c>
      <c r="H1997" s="535">
        <v>46.62</v>
      </c>
      <c r="I1997" s="536">
        <v>0</v>
      </c>
      <c r="J1997" s="535">
        <v>40.54</v>
      </c>
      <c r="K1997" s="536">
        <v>0</v>
      </c>
      <c r="L1997" s="535">
        <v>40.869999999999997</v>
      </c>
      <c r="M1997" s="536">
        <v>0</v>
      </c>
      <c r="N1997" s="535">
        <v>41.34</v>
      </c>
      <c r="O1997" s="536">
        <v>0</v>
      </c>
      <c r="P1997" s="535">
        <v>42.34</v>
      </c>
      <c r="Q1997" s="536">
        <v>0</v>
      </c>
      <c r="R1997" s="535">
        <v>41.61</v>
      </c>
    </row>
    <row r="1998" spans="1:18" ht="12.75">
      <c r="A1998" s="145">
        <v>92133</v>
      </c>
      <c r="B1998" s="102" t="s">
        <v>23670</v>
      </c>
      <c r="C1998" s="145" t="s">
        <v>5</v>
      </c>
      <c r="D1998" s="535">
        <v>13.44</v>
      </c>
      <c r="E1998" s="536">
        <v>0</v>
      </c>
      <c r="F1998" s="535">
        <v>13.44</v>
      </c>
      <c r="G1998" s="536">
        <v>0</v>
      </c>
      <c r="H1998" s="535">
        <v>13.44</v>
      </c>
      <c r="I1998" s="536">
        <v>0</v>
      </c>
      <c r="J1998" s="535">
        <v>13.44</v>
      </c>
      <c r="K1998" s="536">
        <v>0</v>
      </c>
      <c r="L1998" s="535">
        <v>13.44</v>
      </c>
      <c r="M1998" s="536">
        <v>0</v>
      </c>
      <c r="N1998" s="535">
        <v>13.44</v>
      </c>
      <c r="O1998" s="536">
        <v>0</v>
      </c>
      <c r="P1998" s="535">
        <v>13.44</v>
      </c>
      <c r="Q1998" s="536">
        <v>0</v>
      </c>
      <c r="R1998" s="535">
        <v>13.44</v>
      </c>
    </row>
    <row r="1999" spans="1:18" ht="12.75">
      <c r="A1999" s="145">
        <v>92135</v>
      </c>
      <c r="B1999" s="102" t="s">
        <v>23671</v>
      </c>
      <c r="C1999" s="145" t="s">
        <v>5</v>
      </c>
      <c r="D1999" s="535">
        <v>1.68</v>
      </c>
      <c r="E1999" s="536">
        <v>0</v>
      </c>
      <c r="F1999" s="535">
        <v>1.68</v>
      </c>
      <c r="G1999" s="536">
        <v>0</v>
      </c>
      <c r="H1999" s="535">
        <v>1.68</v>
      </c>
      <c r="I1999" s="536">
        <v>0</v>
      </c>
      <c r="J1999" s="535">
        <v>1.68</v>
      </c>
      <c r="K1999" s="536">
        <v>0</v>
      </c>
      <c r="L1999" s="535">
        <v>1.68</v>
      </c>
      <c r="M1999" s="536">
        <v>0</v>
      </c>
      <c r="N1999" s="535">
        <v>1.68</v>
      </c>
      <c r="O1999" s="536">
        <v>0</v>
      </c>
      <c r="P1999" s="535">
        <v>1.68</v>
      </c>
      <c r="Q1999" s="536">
        <v>0</v>
      </c>
      <c r="R1999" s="535">
        <v>1.68</v>
      </c>
    </row>
    <row r="2000" spans="1:18" ht="12.75">
      <c r="A2000" s="145">
        <v>92134</v>
      </c>
      <c r="B2000" s="102" t="s">
        <v>23672</v>
      </c>
      <c r="C2000" s="145" t="s">
        <v>5</v>
      </c>
      <c r="D2000" s="535">
        <v>4.1399999999999997</v>
      </c>
      <c r="E2000" s="536">
        <v>0</v>
      </c>
      <c r="F2000" s="535">
        <v>4.1399999999999997</v>
      </c>
      <c r="G2000" s="536">
        <v>0</v>
      </c>
      <c r="H2000" s="535">
        <v>4.1399999999999997</v>
      </c>
      <c r="I2000" s="536">
        <v>0</v>
      </c>
      <c r="J2000" s="535">
        <v>4.1399999999999997</v>
      </c>
      <c r="K2000" s="536">
        <v>0</v>
      </c>
      <c r="L2000" s="535">
        <v>4.1399999999999997</v>
      </c>
      <c r="M2000" s="536">
        <v>0</v>
      </c>
      <c r="N2000" s="535">
        <v>4.1399999999999997</v>
      </c>
      <c r="O2000" s="536">
        <v>0</v>
      </c>
      <c r="P2000" s="535">
        <v>4.1399999999999997</v>
      </c>
      <c r="Q2000" s="536">
        <v>0</v>
      </c>
      <c r="R2000" s="535">
        <v>4.1399999999999997</v>
      </c>
    </row>
    <row r="2001" spans="1:18" ht="12.75">
      <c r="A2001" s="145">
        <v>92136</v>
      </c>
      <c r="B2001" s="102" t="s">
        <v>23673</v>
      </c>
      <c r="C2001" s="145" t="s">
        <v>5</v>
      </c>
      <c r="D2001" s="535">
        <v>16.809999999999999</v>
      </c>
      <c r="E2001" s="536">
        <v>0</v>
      </c>
      <c r="F2001" s="535">
        <v>16.809999999999999</v>
      </c>
      <c r="G2001" s="536">
        <v>0</v>
      </c>
      <c r="H2001" s="535">
        <v>16.809999999999999</v>
      </c>
      <c r="I2001" s="536">
        <v>0</v>
      </c>
      <c r="J2001" s="535">
        <v>16.809999999999999</v>
      </c>
      <c r="K2001" s="536">
        <v>0</v>
      </c>
      <c r="L2001" s="535">
        <v>16.809999999999999</v>
      </c>
      <c r="M2001" s="536">
        <v>0</v>
      </c>
      <c r="N2001" s="535">
        <v>16.809999999999999</v>
      </c>
      <c r="O2001" s="536">
        <v>0</v>
      </c>
      <c r="P2001" s="535">
        <v>16.809999999999999</v>
      </c>
      <c r="Q2001" s="536">
        <v>0</v>
      </c>
      <c r="R2001" s="535">
        <v>16.809999999999999</v>
      </c>
    </row>
    <row r="2002" spans="1:18" ht="12.75">
      <c r="A2002" s="145">
        <v>92137</v>
      </c>
      <c r="B2002" s="102" t="s">
        <v>23674</v>
      </c>
      <c r="C2002" s="145" t="s">
        <v>5</v>
      </c>
      <c r="D2002" s="535">
        <v>44.11</v>
      </c>
      <c r="E2002" s="536">
        <v>0</v>
      </c>
      <c r="F2002" s="535">
        <v>35.630000000000003</v>
      </c>
      <c r="G2002" s="536">
        <v>0</v>
      </c>
      <c r="H2002" s="535">
        <v>38.28</v>
      </c>
      <c r="I2002" s="536">
        <v>0</v>
      </c>
      <c r="J2002" s="535">
        <v>37.869999999999997</v>
      </c>
      <c r="K2002" s="536">
        <v>0</v>
      </c>
      <c r="L2002" s="535">
        <v>35.159999999999997</v>
      </c>
      <c r="M2002" s="536">
        <v>0</v>
      </c>
      <c r="N2002" s="535">
        <v>36.340000000000003</v>
      </c>
      <c r="O2002" s="536">
        <v>0</v>
      </c>
      <c r="P2002" s="535">
        <v>35.22</v>
      </c>
      <c r="Q2002" s="536">
        <v>0</v>
      </c>
      <c r="R2002" s="535">
        <v>34.92</v>
      </c>
    </row>
    <row r="2003" spans="1:18" ht="12.75">
      <c r="A2003" s="145">
        <v>91380</v>
      </c>
      <c r="B2003" s="102" t="s">
        <v>23675</v>
      </c>
      <c r="C2003" s="145" t="s">
        <v>5</v>
      </c>
      <c r="D2003" s="535">
        <v>29.55</v>
      </c>
      <c r="E2003" s="536">
        <v>1</v>
      </c>
      <c r="F2003" s="535">
        <v>29.55</v>
      </c>
      <c r="G2003" s="536">
        <v>1</v>
      </c>
      <c r="H2003" s="535">
        <v>29.55</v>
      </c>
      <c r="I2003" s="536">
        <v>1</v>
      </c>
      <c r="J2003" s="535">
        <v>29.55</v>
      </c>
      <c r="K2003" s="536">
        <v>1</v>
      </c>
      <c r="L2003" s="535">
        <v>27.71</v>
      </c>
      <c r="M2003" s="536">
        <v>0</v>
      </c>
      <c r="N2003" s="535">
        <v>29.55</v>
      </c>
      <c r="O2003" s="536">
        <v>1</v>
      </c>
      <c r="P2003" s="535">
        <v>29.55</v>
      </c>
      <c r="Q2003" s="536">
        <v>1</v>
      </c>
      <c r="R2003" s="535">
        <v>29.28</v>
      </c>
    </row>
    <row r="2004" spans="1:18" ht="12.75">
      <c r="A2004" s="145">
        <v>91382</v>
      </c>
      <c r="B2004" s="102" t="s">
        <v>23676</v>
      </c>
      <c r="C2004" s="145" t="s">
        <v>5</v>
      </c>
      <c r="D2004" s="535">
        <v>4.58</v>
      </c>
      <c r="E2004" s="536">
        <v>1</v>
      </c>
      <c r="F2004" s="535">
        <v>4.58</v>
      </c>
      <c r="G2004" s="536">
        <v>1</v>
      </c>
      <c r="H2004" s="535">
        <v>4.58</v>
      </c>
      <c r="I2004" s="536">
        <v>1</v>
      </c>
      <c r="J2004" s="535">
        <v>4.58</v>
      </c>
      <c r="K2004" s="536">
        <v>1</v>
      </c>
      <c r="L2004" s="535">
        <v>4.37</v>
      </c>
      <c r="M2004" s="536">
        <v>0</v>
      </c>
      <c r="N2004" s="535">
        <v>4.58</v>
      </c>
      <c r="O2004" s="536">
        <v>1</v>
      </c>
      <c r="P2004" s="535">
        <v>4.58</v>
      </c>
      <c r="Q2004" s="536">
        <v>1</v>
      </c>
      <c r="R2004" s="535">
        <v>4.55</v>
      </c>
    </row>
    <row r="2005" spans="1:18" ht="12.75">
      <c r="A2005" s="145">
        <v>91381</v>
      </c>
      <c r="B2005" s="102" t="s">
        <v>23677</v>
      </c>
      <c r="C2005" s="145" t="s">
        <v>5</v>
      </c>
      <c r="D2005" s="535">
        <v>11.34</v>
      </c>
      <c r="E2005" s="536">
        <v>1</v>
      </c>
      <c r="F2005" s="535">
        <v>11.34</v>
      </c>
      <c r="G2005" s="536">
        <v>1</v>
      </c>
      <c r="H2005" s="535">
        <v>11.34</v>
      </c>
      <c r="I2005" s="536">
        <v>1</v>
      </c>
      <c r="J2005" s="535">
        <v>11.34</v>
      </c>
      <c r="K2005" s="536">
        <v>1</v>
      </c>
      <c r="L2005" s="535">
        <v>10.82</v>
      </c>
      <c r="M2005" s="536">
        <v>0</v>
      </c>
      <c r="N2005" s="535">
        <v>11.34</v>
      </c>
      <c r="O2005" s="536">
        <v>1</v>
      </c>
      <c r="P2005" s="535">
        <v>11.34</v>
      </c>
      <c r="Q2005" s="536">
        <v>1</v>
      </c>
      <c r="R2005" s="535">
        <v>11.27</v>
      </c>
    </row>
    <row r="2006" spans="1:18" ht="12.75">
      <c r="A2006" s="145">
        <v>91383</v>
      </c>
      <c r="B2006" s="102" t="s">
        <v>23678</v>
      </c>
      <c r="C2006" s="145" t="s">
        <v>5</v>
      </c>
      <c r="D2006" s="535">
        <v>53.17</v>
      </c>
      <c r="E2006" s="536">
        <v>1</v>
      </c>
      <c r="F2006" s="535">
        <v>53.17</v>
      </c>
      <c r="G2006" s="536">
        <v>1</v>
      </c>
      <c r="H2006" s="535">
        <v>53.17</v>
      </c>
      <c r="I2006" s="536">
        <v>1</v>
      </c>
      <c r="J2006" s="535">
        <v>53.17</v>
      </c>
      <c r="K2006" s="536">
        <v>1</v>
      </c>
      <c r="L2006" s="535">
        <v>50.39</v>
      </c>
      <c r="M2006" s="536">
        <v>0</v>
      </c>
      <c r="N2006" s="535">
        <v>53.17</v>
      </c>
      <c r="O2006" s="536">
        <v>1</v>
      </c>
      <c r="P2006" s="535">
        <v>53.17</v>
      </c>
      <c r="Q2006" s="536">
        <v>1</v>
      </c>
      <c r="R2006" s="535">
        <v>52.79</v>
      </c>
    </row>
    <row r="2007" spans="1:18" ht="12.75">
      <c r="A2007" s="145">
        <v>91384</v>
      </c>
      <c r="B2007" s="102" t="s">
        <v>23679</v>
      </c>
      <c r="C2007" s="145" t="s">
        <v>5</v>
      </c>
      <c r="D2007" s="535">
        <v>177.51</v>
      </c>
      <c r="E2007" s="536">
        <v>0</v>
      </c>
      <c r="F2007" s="535">
        <v>143.38</v>
      </c>
      <c r="G2007" s="536">
        <v>0</v>
      </c>
      <c r="H2007" s="535">
        <v>154.05000000000001</v>
      </c>
      <c r="I2007" s="536">
        <v>0</v>
      </c>
      <c r="J2007" s="535">
        <v>152.38999999999999</v>
      </c>
      <c r="K2007" s="536">
        <v>0</v>
      </c>
      <c r="L2007" s="535">
        <v>141.47999999999999</v>
      </c>
      <c r="M2007" s="536">
        <v>0</v>
      </c>
      <c r="N2007" s="535">
        <v>146.22</v>
      </c>
      <c r="O2007" s="536">
        <v>0</v>
      </c>
      <c r="P2007" s="535">
        <v>141.72</v>
      </c>
      <c r="Q2007" s="536">
        <v>0</v>
      </c>
      <c r="R2007" s="535">
        <v>140.54</v>
      </c>
    </row>
    <row r="2008" spans="1:18" ht="12.75">
      <c r="A2008" s="145">
        <v>96030</v>
      </c>
      <c r="B2008" s="102" t="s">
        <v>23680</v>
      </c>
      <c r="C2008" s="145" t="s">
        <v>5</v>
      </c>
      <c r="D2008" s="535">
        <v>37.39</v>
      </c>
      <c r="E2008" s="536">
        <v>1</v>
      </c>
      <c r="F2008" s="535">
        <v>37.39</v>
      </c>
      <c r="G2008" s="536">
        <v>1</v>
      </c>
      <c r="H2008" s="535">
        <v>37.39</v>
      </c>
      <c r="I2008" s="536">
        <v>1</v>
      </c>
      <c r="J2008" s="535">
        <v>37.39</v>
      </c>
      <c r="K2008" s="536">
        <v>1</v>
      </c>
      <c r="L2008" s="535">
        <v>35.549999999999997</v>
      </c>
      <c r="M2008" s="536">
        <v>0.2205</v>
      </c>
      <c r="N2008" s="535">
        <v>37.39</v>
      </c>
      <c r="O2008" s="536">
        <v>1</v>
      </c>
      <c r="P2008" s="535">
        <v>37.39</v>
      </c>
      <c r="Q2008" s="536">
        <v>1</v>
      </c>
      <c r="R2008" s="535">
        <v>37.119999999999997</v>
      </c>
    </row>
    <row r="2009" spans="1:18" ht="12.75">
      <c r="A2009" s="145">
        <v>96032</v>
      </c>
      <c r="B2009" s="102" t="s">
        <v>23681</v>
      </c>
      <c r="C2009" s="145" t="s">
        <v>5</v>
      </c>
      <c r="D2009" s="535">
        <v>5.2</v>
      </c>
      <c r="E2009" s="536">
        <v>1</v>
      </c>
      <c r="F2009" s="535">
        <v>5.2</v>
      </c>
      <c r="G2009" s="536">
        <v>1</v>
      </c>
      <c r="H2009" s="535">
        <v>5.2</v>
      </c>
      <c r="I2009" s="536">
        <v>1</v>
      </c>
      <c r="J2009" s="535">
        <v>5.2</v>
      </c>
      <c r="K2009" s="536">
        <v>1</v>
      </c>
      <c r="L2009" s="535">
        <v>4.99</v>
      </c>
      <c r="M2009" s="536">
        <v>0.1242</v>
      </c>
      <c r="N2009" s="535">
        <v>5.2</v>
      </c>
      <c r="O2009" s="536">
        <v>1</v>
      </c>
      <c r="P2009" s="535">
        <v>5.2</v>
      </c>
      <c r="Q2009" s="536">
        <v>1</v>
      </c>
      <c r="R2009" s="535">
        <v>5.17</v>
      </c>
    </row>
    <row r="2010" spans="1:18" ht="12.75">
      <c r="A2010" s="145">
        <v>96031</v>
      </c>
      <c r="B2010" s="102" t="s">
        <v>23682</v>
      </c>
      <c r="C2010" s="145" t="s">
        <v>5</v>
      </c>
      <c r="D2010" s="535">
        <v>12.95</v>
      </c>
      <c r="E2010" s="536">
        <v>1</v>
      </c>
      <c r="F2010" s="535">
        <v>12.95</v>
      </c>
      <c r="G2010" s="536">
        <v>1</v>
      </c>
      <c r="H2010" s="535">
        <v>12.95</v>
      </c>
      <c r="I2010" s="536">
        <v>1</v>
      </c>
      <c r="J2010" s="535">
        <v>12.95</v>
      </c>
      <c r="K2010" s="536">
        <v>1</v>
      </c>
      <c r="L2010" s="535">
        <v>12.43</v>
      </c>
      <c r="M2010" s="536">
        <v>0.1295</v>
      </c>
      <c r="N2010" s="535">
        <v>12.95</v>
      </c>
      <c r="O2010" s="536">
        <v>1</v>
      </c>
      <c r="P2010" s="535">
        <v>12.95</v>
      </c>
      <c r="Q2010" s="536">
        <v>1</v>
      </c>
      <c r="R2010" s="535">
        <v>12.88</v>
      </c>
    </row>
    <row r="2011" spans="1:18" ht="12.75">
      <c r="A2011" s="145">
        <v>96033</v>
      </c>
      <c r="B2011" s="102" t="s">
        <v>23683</v>
      </c>
      <c r="C2011" s="145" t="s">
        <v>5</v>
      </c>
      <c r="D2011" s="535">
        <v>59.7</v>
      </c>
      <c r="E2011" s="536">
        <v>1</v>
      </c>
      <c r="F2011" s="535">
        <v>59.7</v>
      </c>
      <c r="G2011" s="536">
        <v>1</v>
      </c>
      <c r="H2011" s="535">
        <v>59.7</v>
      </c>
      <c r="I2011" s="536">
        <v>1</v>
      </c>
      <c r="J2011" s="535">
        <v>59.7</v>
      </c>
      <c r="K2011" s="536">
        <v>1</v>
      </c>
      <c r="L2011" s="535">
        <v>56.92</v>
      </c>
      <c r="M2011" s="536">
        <v>0.1147</v>
      </c>
      <c r="N2011" s="535">
        <v>59.7</v>
      </c>
      <c r="O2011" s="536">
        <v>1</v>
      </c>
      <c r="P2011" s="535">
        <v>59.7</v>
      </c>
      <c r="Q2011" s="536">
        <v>1</v>
      </c>
      <c r="R2011" s="535">
        <v>59.32</v>
      </c>
    </row>
    <row r="2012" spans="1:18" ht="12.75">
      <c r="A2012" s="145">
        <v>96034</v>
      </c>
      <c r="B2012" s="102" t="s">
        <v>23684</v>
      </c>
      <c r="C2012" s="145" t="s">
        <v>5</v>
      </c>
      <c r="D2012" s="535">
        <v>177.51</v>
      </c>
      <c r="E2012" s="536">
        <v>0</v>
      </c>
      <c r="F2012" s="535">
        <v>143.38</v>
      </c>
      <c r="G2012" s="536">
        <v>0</v>
      </c>
      <c r="H2012" s="535">
        <v>154.05000000000001</v>
      </c>
      <c r="I2012" s="536">
        <v>0</v>
      </c>
      <c r="J2012" s="535">
        <v>152.38999999999999</v>
      </c>
      <c r="K2012" s="536">
        <v>0</v>
      </c>
      <c r="L2012" s="535">
        <v>141.47999999999999</v>
      </c>
      <c r="M2012" s="536">
        <v>0</v>
      </c>
      <c r="N2012" s="535">
        <v>146.22</v>
      </c>
      <c r="O2012" s="536">
        <v>0</v>
      </c>
      <c r="P2012" s="535">
        <v>141.72</v>
      </c>
      <c r="Q2012" s="536">
        <v>0</v>
      </c>
      <c r="R2012" s="535">
        <v>140.54</v>
      </c>
    </row>
    <row r="2013" spans="1:18" ht="12.75">
      <c r="A2013" s="145">
        <v>89870</v>
      </c>
      <c r="B2013" s="102" t="s">
        <v>23685</v>
      </c>
      <c r="C2013" s="145" t="s">
        <v>5</v>
      </c>
      <c r="D2013" s="535">
        <v>39.369999999999997</v>
      </c>
      <c r="E2013" s="536">
        <v>1</v>
      </c>
      <c r="F2013" s="535">
        <v>39.369999999999997</v>
      </c>
      <c r="G2013" s="536">
        <v>1</v>
      </c>
      <c r="H2013" s="535">
        <v>39.369999999999997</v>
      </c>
      <c r="I2013" s="536">
        <v>1</v>
      </c>
      <c r="J2013" s="535">
        <v>39.369999999999997</v>
      </c>
      <c r="K2013" s="536">
        <v>1</v>
      </c>
      <c r="L2013" s="535">
        <v>33.49</v>
      </c>
      <c r="M2013" s="536">
        <v>0</v>
      </c>
      <c r="N2013" s="535">
        <v>39.369999999999997</v>
      </c>
      <c r="O2013" s="536">
        <v>1</v>
      </c>
      <c r="P2013" s="535">
        <v>39.369999999999997</v>
      </c>
      <c r="Q2013" s="536">
        <v>1</v>
      </c>
      <c r="R2013" s="535">
        <v>38.58</v>
      </c>
    </row>
    <row r="2014" spans="1:18" ht="12.75">
      <c r="A2014" s="145">
        <v>89872</v>
      </c>
      <c r="B2014" s="102" t="s">
        <v>23686</v>
      </c>
      <c r="C2014" s="145" t="s">
        <v>5</v>
      </c>
      <c r="D2014" s="535">
        <v>5.57</v>
      </c>
      <c r="E2014" s="536">
        <v>1</v>
      </c>
      <c r="F2014" s="535">
        <v>5.57</v>
      </c>
      <c r="G2014" s="536">
        <v>1</v>
      </c>
      <c r="H2014" s="535">
        <v>5.57</v>
      </c>
      <c r="I2014" s="536">
        <v>1</v>
      </c>
      <c r="J2014" s="535">
        <v>5.57</v>
      </c>
      <c r="K2014" s="536">
        <v>1</v>
      </c>
      <c r="L2014" s="535">
        <v>4.87</v>
      </c>
      <c r="M2014" s="536">
        <v>0</v>
      </c>
      <c r="N2014" s="535">
        <v>5.57</v>
      </c>
      <c r="O2014" s="536">
        <v>1</v>
      </c>
      <c r="P2014" s="535">
        <v>5.57</v>
      </c>
      <c r="Q2014" s="536">
        <v>1</v>
      </c>
      <c r="R2014" s="535">
        <v>5.49</v>
      </c>
    </row>
    <row r="2015" spans="1:18" ht="12.75">
      <c r="A2015" s="145">
        <v>89871</v>
      </c>
      <c r="B2015" s="102" t="s">
        <v>23687</v>
      </c>
      <c r="C2015" s="145" t="s">
        <v>5</v>
      </c>
      <c r="D2015" s="535">
        <v>13.79</v>
      </c>
      <c r="E2015" s="536">
        <v>1</v>
      </c>
      <c r="F2015" s="535">
        <v>13.79</v>
      </c>
      <c r="G2015" s="536">
        <v>1</v>
      </c>
      <c r="H2015" s="535">
        <v>13.79</v>
      </c>
      <c r="I2015" s="536">
        <v>1</v>
      </c>
      <c r="J2015" s="535">
        <v>13.79</v>
      </c>
      <c r="K2015" s="536">
        <v>1</v>
      </c>
      <c r="L2015" s="535">
        <v>12.07</v>
      </c>
      <c r="M2015" s="536">
        <v>0</v>
      </c>
      <c r="N2015" s="535">
        <v>13.79</v>
      </c>
      <c r="O2015" s="536">
        <v>1</v>
      </c>
      <c r="P2015" s="535">
        <v>13.79</v>
      </c>
      <c r="Q2015" s="536">
        <v>1</v>
      </c>
      <c r="R2015" s="535">
        <v>13.6</v>
      </c>
    </row>
    <row r="2016" spans="1:18" ht="12.75">
      <c r="A2016" s="145">
        <v>89873</v>
      </c>
      <c r="B2016" s="102" t="s">
        <v>23688</v>
      </c>
      <c r="C2016" s="145" t="s">
        <v>5</v>
      </c>
      <c r="D2016" s="535">
        <v>67.19</v>
      </c>
      <c r="E2016" s="536">
        <v>1</v>
      </c>
      <c r="F2016" s="535">
        <v>67.19</v>
      </c>
      <c r="G2016" s="536">
        <v>1</v>
      </c>
      <c r="H2016" s="535">
        <v>67.19</v>
      </c>
      <c r="I2016" s="536">
        <v>1</v>
      </c>
      <c r="J2016" s="535">
        <v>67.19</v>
      </c>
      <c r="K2016" s="536">
        <v>1</v>
      </c>
      <c r="L2016" s="535">
        <v>58.11</v>
      </c>
      <c r="M2016" s="536">
        <v>0</v>
      </c>
      <c r="N2016" s="535">
        <v>67.19</v>
      </c>
      <c r="O2016" s="536">
        <v>1</v>
      </c>
      <c r="P2016" s="535">
        <v>67.19</v>
      </c>
      <c r="Q2016" s="536">
        <v>1</v>
      </c>
      <c r="R2016" s="535">
        <v>66.08</v>
      </c>
    </row>
    <row r="2017" spans="1:18" ht="12.75">
      <c r="A2017" s="145">
        <v>89874</v>
      </c>
      <c r="B2017" s="102" t="s">
        <v>23689</v>
      </c>
      <c r="C2017" s="145" t="s">
        <v>5</v>
      </c>
      <c r="D2017" s="535">
        <v>220.73</v>
      </c>
      <c r="E2017" s="536">
        <v>0</v>
      </c>
      <c r="F2017" s="535">
        <v>178.29</v>
      </c>
      <c r="G2017" s="536">
        <v>0</v>
      </c>
      <c r="H2017" s="535">
        <v>191.55</v>
      </c>
      <c r="I2017" s="536">
        <v>0</v>
      </c>
      <c r="J2017" s="535">
        <v>189.49</v>
      </c>
      <c r="K2017" s="536">
        <v>0</v>
      </c>
      <c r="L2017" s="535">
        <v>175.93</v>
      </c>
      <c r="M2017" s="536">
        <v>0</v>
      </c>
      <c r="N2017" s="535">
        <v>181.82</v>
      </c>
      <c r="O2017" s="536">
        <v>0</v>
      </c>
      <c r="P2017" s="535">
        <v>176.23</v>
      </c>
      <c r="Q2017" s="536">
        <v>0</v>
      </c>
      <c r="R2017" s="535">
        <v>174.75</v>
      </c>
    </row>
    <row r="2018" spans="1:18" ht="12.75">
      <c r="A2018" s="145">
        <v>89878</v>
      </c>
      <c r="B2018" s="102" t="s">
        <v>23690</v>
      </c>
      <c r="C2018" s="145" t="s">
        <v>5</v>
      </c>
      <c r="D2018" s="535">
        <v>42.2</v>
      </c>
      <c r="E2018" s="536">
        <v>1</v>
      </c>
      <c r="F2018" s="535">
        <v>42.2</v>
      </c>
      <c r="G2018" s="536">
        <v>1</v>
      </c>
      <c r="H2018" s="535">
        <v>42.2</v>
      </c>
      <c r="I2018" s="536">
        <v>1</v>
      </c>
      <c r="J2018" s="535">
        <v>42.2</v>
      </c>
      <c r="K2018" s="536">
        <v>1</v>
      </c>
      <c r="L2018" s="535">
        <v>35.56</v>
      </c>
      <c r="M2018" s="536">
        <v>0</v>
      </c>
      <c r="N2018" s="535">
        <v>42.2</v>
      </c>
      <c r="O2018" s="536">
        <v>1</v>
      </c>
      <c r="P2018" s="535">
        <v>42.2</v>
      </c>
      <c r="Q2018" s="536">
        <v>1</v>
      </c>
      <c r="R2018" s="535">
        <v>41.27</v>
      </c>
    </row>
    <row r="2019" spans="1:18" ht="12.75">
      <c r="A2019" s="145">
        <v>89880</v>
      </c>
      <c r="B2019" s="102" t="s">
        <v>23691</v>
      </c>
      <c r="C2019" s="145" t="s">
        <v>5</v>
      </c>
      <c r="D2019" s="535">
        <v>5.86</v>
      </c>
      <c r="E2019" s="536">
        <v>1</v>
      </c>
      <c r="F2019" s="535">
        <v>5.86</v>
      </c>
      <c r="G2019" s="536">
        <v>1</v>
      </c>
      <c r="H2019" s="535">
        <v>5.86</v>
      </c>
      <c r="I2019" s="536">
        <v>1</v>
      </c>
      <c r="J2019" s="535">
        <v>5.86</v>
      </c>
      <c r="K2019" s="536">
        <v>1</v>
      </c>
      <c r="L2019" s="535">
        <v>5.09</v>
      </c>
      <c r="M2019" s="536">
        <v>0</v>
      </c>
      <c r="N2019" s="535">
        <v>5.86</v>
      </c>
      <c r="O2019" s="536">
        <v>1</v>
      </c>
      <c r="P2019" s="535">
        <v>5.86</v>
      </c>
      <c r="Q2019" s="536">
        <v>1</v>
      </c>
      <c r="R2019" s="535">
        <v>5.77</v>
      </c>
    </row>
    <row r="2020" spans="1:18" ht="12.75">
      <c r="A2020" s="145">
        <v>89879</v>
      </c>
      <c r="B2020" s="102" t="s">
        <v>23692</v>
      </c>
      <c r="C2020" s="145" t="s">
        <v>5</v>
      </c>
      <c r="D2020" s="535">
        <v>14.52</v>
      </c>
      <c r="E2020" s="536">
        <v>1</v>
      </c>
      <c r="F2020" s="535">
        <v>14.52</v>
      </c>
      <c r="G2020" s="536">
        <v>1</v>
      </c>
      <c r="H2020" s="535">
        <v>14.52</v>
      </c>
      <c r="I2020" s="536">
        <v>1</v>
      </c>
      <c r="J2020" s="535">
        <v>14.52</v>
      </c>
      <c r="K2020" s="536">
        <v>1</v>
      </c>
      <c r="L2020" s="535">
        <v>12.62</v>
      </c>
      <c r="M2020" s="536">
        <v>0</v>
      </c>
      <c r="N2020" s="535">
        <v>14.52</v>
      </c>
      <c r="O2020" s="536">
        <v>1</v>
      </c>
      <c r="P2020" s="535">
        <v>14.52</v>
      </c>
      <c r="Q2020" s="536">
        <v>1</v>
      </c>
      <c r="R2020" s="535">
        <v>14.29</v>
      </c>
    </row>
    <row r="2021" spans="1:18" ht="12.75">
      <c r="A2021" s="145">
        <v>89881</v>
      </c>
      <c r="B2021" s="102" t="s">
        <v>23693</v>
      </c>
      <c r="C2021" s="145" t="s">
        <v>5</v>
      </c>
      <c r="D2021" s="535">
        <v>71.31</v>
      </c>
      <c r="E2021" s="536">
        <v>1</v>
      </c>
      <c r="F2021" s="535">
        <v>71.31</v>
      </c>
      <c r="G2021" s="536">
        <v>1</v>
      </c>
      <c r="H2021" s="535">
        <v>71.31</v>
      </c>
      <c r="I2021" s="536">
        <v>1</v>
      </c>
      <c r="J2021" s="535">
        <v>71.31</v>
      </c>
      <c r="K2021" s="536">
        <v>1</v>
      </c>
      <c r="L2021" s="535">
        <v>61.16</v>
      </c>
      <c r="M2021" s="536">
        <v>0</v>
      </c>
      <c r="N2021" s="535">
        <v>71.31</v>
      </c>
      <c r="O2021" s="536">
        <v>1</v>
      </c>
      <c r="P2021" s="535">
        <v>71.31</v>
      </c>
      <c r="Q2021" s="536">
        <v>1</v>
      </c>
      <c r="R2021" s="535">
        <v>70.010000000000005</v>
      </c>
    </row>
    <row r="2022" spans="1:18" ht="12.75">
      <c r="A2022" s="145">
        <v>89882</v>
      </c>
      <c r="B2022" s="102" t="s">
        <v>23694</v>
      </c>
      <c r="C2022" s="145" t="s">
        <v>5</v>
      </c>
      <c r="D2022" s="535">
        <v>254.66</v>
      </c>
      <c r="E2022" s="536">
        <v>0</v>
      </c>
      <c r="F2022" s="535">
        <v>205.7</v>
      </c>
      <c r="G2022" s="536">
        <v>0</v>
      </c>
      <c r="H2022" s="535">
        <v>221</v>
      </c>
      <c r="I2022" s="536">
        <v>0</v>
      </c>
      <c r="J2022" s="535">
        <v>218.62</v>
      </c>
      <c r="K2022" s="536">
        <v>0</v>
      </c>
      <c r="L2022" s="535">
        <v>202.98</v>
      </c>
      <c r="M2022" s="536">
        <v>0</v>
      </c>
      <c r="N2022" s="535">
        <v>209.78</v>
      </c>
      <c r="O2022" s="536">
        <v>0</v>
      </c>
      <c r="P2022" s="535">
        <v>203.32</v>
      </c>
      <c r="Q2022" s="536">
        <v>0</v>
      </c>
      <c r="R2022" s="535">
        <v>201.62</v>
      </c>
    </row>
    <row r="2023" spans="1:18" ht="12.75">
      <c r="A2023" s="145">
        <v>7058</v>
      </c>
      <c r="B2023" s="102" t="s">
        <v>23695</v>
      </c>
      <c r="C2023" s="145" t="s">
        <v>5</v>
      </c>
      <c r="D2023" s="535">
        <v>23.23</v>
      </c>
      <c r="E2023" s="536">
        <v>1</v>
      </c>
      <c r="F2023" s="535">
        <v>23.23</v>
      </c>
      <c r="G2023" s="536">
        <v>1</v>
      </c>
      <c r="H2023" s="535">
        <v>23.23</v>
      </c>
      <c r="I2023" s="536">
        <v>1</v>
      </c>
      <c r="J2023" s="535">
        <v>23.23</v>
      </c>
      <c r="K2023" s="536">
        <v>1</v>
      </c>
      <c r="L2023" s="535">
        <v>21.83</v>
      </c>
      <c r="M2023" s="536">
        <v>0</v>
      </c>
      <c r="N2023" s="535">
        <v>23.23</v>
      </c>
      <c r="O2023" s="536">
        <v>1</v>
      </c>
      <c r="P2023" s="535">
        <v>23.23</v>
      </c>
      <c r="Q2023" s="536">
        <v>1</v>
      </c>
      <c r="R2023" s="535">
        <v>23.03</v>
      </c>
    </row>
    <row r="2024" spans="1:18" ht="12.75">
      <c r="A2024" s="145">
        <v>91402</v>
      </c>
      <c r="B2024" s="102" t="s">
        <v>23696</v>
      </c>
      <c r="C2024" s="145" t="s">
        <v>5</v>
      </c>
      <c r="D2024" s="535">
        <v>3.61</v>
      </c>
      <c r="E2024" s="536">
        <v>1</v>
      </c>
      <c r="F2024" s="535">
        <v>3.61</v>
      </c>
      <c r="G2024" s="536">
        <v>1</v>
      </c>
      <c r="H2024" s="535">
        <v>3.61</v>
      </c>
      <c r="I2024" s="536">
        <v>1</v>
      </c>
      <c r="J2024" s="535">
        <v>3.61</v>
      </c>
      <c r="K2024" s="536">
        <v>1</v>
      </c>
      <c r="L2024" s="535">
        <v>3.45</v>
      </c>
      <c r="M2024" s="536">
        <v>0</v>
      </c>
      <c r="N2024" s="535">
        <v>3.61</v>
      </c>
      <c r="O2024" s="536">
        <v>1</v>
      </c>
      <c r="P2024" s="535">
        <v>3.61</v>
      </c>
      <c r="Q2024" s="536">
        <v>1</v>
      </c>
      <c r="R2024" s="535">
        <v>3.59</v>
      </c>
    </row>
    <row r="2025" spans="1:18" ht="12.75">
      <c r="A2025" s="145">
        <v>7059</v>
      </c>
      <c r="B2025" s="102" t="s">
        <v>23697</v>
      </c>
      <c r="C2025" s="145" t="s">
        <v>5</v>
      </c>
      <c r="D2025" s="535">
        <v>8.94</v>
      </c>
      <c r="E2025" s="536">
        <v>1</v>
      </c>
      <c r="F2025" s="535">
        <v>8.94</v>
      </c>
      <c r="G2025" s="536">
        <v>1</v>
      </c>
      <c r="H2025" s="535">
        <v>8.94</v>
      </c>
      <c r="I2025" s="536">
        <v>1</v>
      </c>
      <c r="J2025" s="535">
        <v>8.94</v>
      </c>
      <c r="K2025" s="536">
        <v>1</v>
      </c>
      <c r="L2025" s="535">
        <v>8.5500000000000007</v>
      </c>
      <c r="M2025" s="536">
        <v>0</v>
      </c>
      <c r="N2025" s="535">
        <v>8.94</v>
      </c>
      <c r="O2025" s="536">
        <v>1</v>
      </c>
      <c r="P2025" s="535">
        <v>8.94</v>
      </c>
      <c r="Q2025" s="536">
        <v>1</v>
      </c>
      <c r="R2025" s="535">
        <v>8.89</v>
      </c>
    </row>
    <row r="2026" spans="1:18" ht="12.75">
      <c r="A2026" s="145">
        <v>7060</v>
      </c>
      <c r="B2026" s="102" t="s">
        <v>23698</v>
      </c>
      <c r="C2026" s="145" t="s">
        <v>5</v>
      </c>
      <c r="D2026" s="535">
        <v>41.88</v>
      </c>
      <c r="E2026" s="536">
        <v>1</v>
      </c>
      <c r="F2026" s="535">
        <v>41.88</v>
      </c>
      <c r="G2026" s="536">
        <v>1</v>
      </c>
      <c r="H2026" s="535">
        <v>41.88</v>
      </c>
      <c r="I2026" s="536">
        <v>1</v>
      </c>
      <c r="J2026" s="535">
        <v>41.88</v>
      </c>
      <c r="K2026" s="536">
        <v>1</v>
      </c>
      <c r="L2026" s="535">
        <v>39.76</v>
      </c>
      <c r="M2026" s="536">
        <v>0</v>
      </c>
      <c r="N2026" s="535">
        <v>41.88</v>
      </c>
      <c r="O2026" s="536">
        <v>1</v>
      </c>
      <c r="P2026" s="535">
        <v>41.88</v>
      </c>
      <c r="Q2026" s="536">
        <v>1</v>
      </c>
      <c r="R2026" s="535">
        <v>41.59</v>
      </c>
    </row>
    <row r="2027" spans="1:18" ht="12.75">
      <c r="A2027" s="145">
        <v>7061</v>
      </c>
      <c r="B2027" s="102" t="s">
        <v>23699</v>
      </c>
      <c r="C2027" s="145" t="s">
        <v>5</v>
      </c>
      <c r="D2027" s="535">
        <v>102.01</v>
      </c>
      <c r="E2027" s="536">
        <v>0</v>
      </c>
      <c r="F2027" s="535">
        <v>82.4</v>
      </c>
      <c r="G2027" s="536">
        <v>0</v>
      </c>
      <c r="H2027" s="535">
        <v>88.53</v>
      </c>
      <c r="I2027" s="536">
        <v>0</v>
      </c>
      <c r="J2027" s="535">
        <v>87.57</v>
      </c>
      <c r="K2027" s="536">
        <v>0</v>
      </c>
      <c r="L2027" s="535">
        <v>81.31</v>
      </c>
      <c r="M2027" s="536">
        <v>0</v>
      </c>
      <c r="N2027" s="535">
        <v>84.03</v>
      </c>
      <c r="O2027" s="536">
        <v>0</v>
      </c>
      <c r="P2027" s="535">
        <v>81.44</v>
      </c>
      <c r="Q2027" s="536">
        <v>0</v>
      </c>
      <c r="R2027" s="535">
        <v>80.760000000000005</v>
      </c>
    </row>
    <row r="2028" spans="1:18" ht="12.75">
      <c r="A2028" s="145">
        <v>91367</v>
      </c>
      <c r="B2028" s="102" t="s">
        <v>23700</v>
      </c>
      <c r="C2028" s="145" t="s">
        <v>5</v>
      </c>
      <c r="D2028" s="535">
        <v>22.45</v>
      </c>
      <c r="E2028" s="536">
        <v>1</v>
      </c>
      <c r="F2028" s="535">
        <v>22.45</v>
      </c>
      <c r="G2028" s="536">
        <v>1</v>
      </c>
      <c r="H2028" s="535">
        <v>22.45</v>
      </c>
      <c r="I2028" s="536">
        <v>1</v>
      </c>
      <c r="J2028" s="535">
        <v>22.45</v>
      </c>
      <c r="K2028" s="536">
        <v>1</v>
      </c>
      <c r="L2028" s="535">
        <v>21.07</v>
      </c>
      <c r="M2028" s="536">
        <v>0</v>
      </c>
      <c r="N2028" s="535">
        <v>22.45</v>
      </c>
      <c r="O2028" s="536">
        <v>1</v>
      </c>
      <c r="P2028" s="535">
        <v>22.45</v>
      </c>
      <c r="Q2028" s="536">
        <v>1</v>
      </c>
      <c r="R2028" s="535">
        <v>22.25</v>
      </c>
    </row>
    <row r="2029" spans="1:18" ht="12.75">
      <c r="A2029" s="145">
        <v>91369</v>
      </c>
      <c r="B2029" s="102" t="s">
        <v>23701</v>
      </c>
      <c r="C2029" s="145" t="s">
        <v>5</v>
      </c>
      <c r="D2029" s="535">
        <v>3.48</v>
      </c>
      <c r="E2029" s="536">
        <v>1</v>
      </c>
      <c r="F2029" s="535">
        <v>3.48</v>
      </c>
      <c r="G2029" s="536">
        <v>1</v>
      </c>
      <c r="H2029" s="535">
        <v>3.48</v>
      </c>
      <c r="I2029" s="536">
        <v>1</v>
      </c>
      <c r="J2029" s="535">
        <v>3.48</v>
      </c>
      <c r="K2029" s="536">
        <v>1</v>
      </c>
      <c r="L2029" s="535">
        <v>3.32</v>
      </c>
      <c r="M2029" s="536">
        <v>0</v>
      </c>
      <c r="N2029" s="535">
        <v>3.48</v>
      </c>
      <c r="O2029" s="536">
        <v>1</v>
      </c>
      <c r="P2029" s="535">
        <v>3.48</v>
      </c>
      <c r="Q2029" s="536">
        <v>1</v>
      </c>
      <c r="R2029" s="535">
        <v>3.46</v>
      </c>
    </row>
    <row r="2030" spans="1:18" ht="12.75">
      <c r="A2030" s="145">
        <v>91368</v>
      </c>
      <c r="B2030" s="102" t="s">
        <v>23702</v>
      </c>
      <c r="C2030" s="145" t="s">
        <v>5</v>
      </c>
      <c r="D2030" s="535">
        <v>8.6199999999999992</v>
      </c>
      <c r="E2030" s="536">
        <v>1</v>
      </c>
      <c r="F2030" s="535">
        <v>8.6199999999999992</v>
      </c>
      <c r="G2030" s="536">
        <v>1</v>
      </c>
      <c r="H2030" s="535">
        <v>8.6199999999999992</v>
      </c>
      <c r="I2030" s="536">
        <v>1</v>
      </c>
      <c r="J2030" s="535">
        <v>8.6199999999999992</v>
      </c>
      <c r="K2030" s="536">
        <v>1</v>
      </c>
      <c r="L2030" s="535">
        <v>8.24</v>
      </c>
      <c r="M2030" s="536">
        <v>0</v>
      </c>
      <c r="N2030" s="535">
        <v>8.6199999999999992</v>
      </c>
      <c r="O2030" s="536">
        <v>1</v>
      </c>
      <c r="P2030" s="535">
        <v>8.6199999999999992</v>
      </c>
      <c r="Q2030" s="536">
        <v>1</v>
      </c>
      <c r="R2030" s="535">
        <v>8.57</v>
      </c>
    </row>
    <row r="2031" spans="1:18" ht="12.75">
      <c r="A2031" s="145">
        <v>5695</v>
      </c>
      <c r="B2031" s="102" t="s">
        <v>23703</v>
      </c>
      <c r="C2031" s="145" t="s">
        <v>5</v>
      </c>
      <c r="D2031" s="535">
        <v>40.479999999999997</v>
      </c>
      <c r="E2031" s="536">
        <v>1</v>
      </c>
      <c r="F2031" s="535">
        <v>40.479999999999997</v>
      </c>
      <c r="G2031" s="536">
        <v>1</v>
      </c>
      <c r="H2031" s="535">
        <v>40.479999999999997</v>
      </c>
      <c r="I2031" s="536">
        <v>1</v>
      </c>
      <c r="J2031" s="535">
        <v>40.479999999999997</v>
      </c>
      <c r="K2031" s="536">
        <v>1</v>
      </c>
      <c r="L2031" s="535">
        <v>38.39</v>
      </c>
      <c r="M2031" s="536">
        <v>0</v>
      </c>
      <c r="N2031" s="535">
        <v>40.479999999999997</v>
      </c>
      <c r="O2031" s="536">
        <v>1</v>
      </c>
      <c r="P2031" s="535">
        <v>40.479999999999997</v>
      </c>
      <c r="Q2031" s="536">
        <v>1</v>
      </c>
      <c r="R2031" s="535">
        <v>40.19</v>
      </c>
    </row>
    <row r="2032" spans="1:18" ht="12.75">
      <c r="A2032" s="145">
        <v>53792</v>
      </c>
      <c r="B2032" s="102" t="s">
        <v>23704</v>
      </c>
      <c r="C2032" s="145" t="s">
        <v>5</v>
      </c>
      <c r="D2032" s="535">
        <v>126.8</v>
      </c>
      <c r="E2032" s="536">
        <v>0</v>
      </c>
      <c r="F2032" s="535">
        <v>102.42</v>
      </c>
      <c r="G2032" s="536">
        <v>0</v>
      </c>
      <c r="H2032" s="535">
        <v>110.04</v>
      </c>
      <c r="I2032" s="536">
        <v>0</v>
      </c>
      <c r="J2032" s="535">
        <v>108.85</v>
      </c>
      <c r="K2032" s="536">
        <v>0</v>
      </c>
      <c r="L2032" s="535">
        <v>101.07</v>
      </c>
      <c r="M2032" s="536">
        <v>0</v>
      </c>
      <c r="N2032" s="535">
        <v>104.45</v>
      </c>
      <c r="O2032" s="536">
        <v>0</v>
      </c>
      <c r="P2032" s="535">
        <v>101.24</v>
      </c>
      <c r="Q2032" s="536">
        <v>0</v>
      </c>
      <c r="R2032" s="535">
        <v>100.39</v>
      </c>
    </row>
    <row r="2033" spans="1:18" ht="12.75">
      <c r="A2033" s="145">
        <v>92237</v>
      </c>
      <c r="B2033" s="102" t="s">
        <v>23705</v>
      </c>
      <c r="C2033" s="145" t="s">
        <v>5</v>
      </c>
      <c r="D2033" s="535">
        <v>29.26</v>
      </c>
      <c r="E2033" s="536">
        <v>1</v>
      </c>
      <c r="F2033" s="535">
        <v>29.26</v>
      </c>
      <c r="G2033" s="536">
        <v>1</v>
      </c>
      <c r="H2033" s="535">
        <v>29.26</v>
      </c>
      <c r="I2033" s="536">
        <v>1</v>
      </c>
      <c r="J2033" s="535">
        <v>29.26</v>
      </c>
      <c r="K2033" s="536">
        <v>1</v>
      </c>
      <c r="L2033" s="535">
        <v>27.53</v>
      </c>
      <c r="M2033" s="536">
        <v>0.13980000000000001</v>
      </c>
      <c r="N2033" s="535">
        <v>29.26</v>
      </c>
      <c r="O2033" s="536">
        <v>1</v>
      </c>
      <c r="P2033" s="535">
        <v>29.26</v>
      </c>
      <c r="Q2033" s="536">
        <v>1</v>
      </c>
      <c r="R2033" s="535">
        <v>29.26</v>
      </c>
    </row>
    <row r="2034" spans="1:18" ht="12.75">
      <c r="A2034" s="145">
        <v>92239</v>
      </c>
      <c r="B2034" s="102" t="s">
        <v>23706</v>
      </c>
      <c r="C2034" s="145" t="s">
        <v>5</v>
      </c>
      <c r="D2034" s="535">
        <v>4.76</v>
      </c>
      <c r="E2034" s="536">
        <v>1</v>
      </c>
      <c r="F2034" s="535">
        <v>4.76</v>
      </c>
      <c r="G2034" s="536">
        <v>1</v>
      </c>
      <c r="H2034" s="535">
        <v>4.76</v>
      </c>
      <c r="I2034" s="536">
        <v>1</v>
      </c>
      <c r="J2034" s="535">
        <v>4.76</v>
      </c>
      <c r="K2034" s="536">
        <v>1</v>
      </c>
      <c r="L2034" s="535">
        <v>4.47</v>
      </c>
      <c r="M2034" s="536">
        <v>0.1208</v>
      </c>
      <c r="N2034" s="535">
        <v>4.76</v>
      </c>
      <c r="O2034" s="536">
        <v>1</v>
      </c>
      <c r="P2034" s="535">
        <v>4.76</v>
      </c>
      <c r="Q2034" s="536">
        <v>1</v>
      </c>
      <c r="R2034" s="535">
        <v>4.76</v>
      </c>
    </row>
    <row r="2035" spans="1:18" ht="12.75">
      <c r="A2035" s="145">
        <v>92238</v>
      </c>
      <c r="B2035" s="102" t="s">
        <v>23707</v>
      </c>
      <c r="C2035" s="145" t="s">
        <v>5</v>
      </c>
      <c r="D2035" s="535">
        <v>11.77</v>
      </c>
      <c r="E2035" s="536">
        <v>1</v>
      </c>
      <c r="F2035" s="535">
        <v>11.77</v>
      </c>
      <c r="G2035" s="536">
        <v>1</v>
      </c>
      <c r="H2035" s="535">
        <v>11.77</v>
      </c>
      <c r="I2035" s="536">
        <v>1</v>
      </c>
      <c r="J2035" s="535">
        <v>11.77</v>
      </c>
      <c r="K2035" s="536">
        <v>1</v>
      </c>
      <c r="L2035" s="535">
        <v>11.06</v>
      </c>
      <c r="M2035" s="536">
        <v>0.1203</v>
      </c>
      <c r="N2035" s="535">
        <v>11.77</v>
      </c>
      <c r="O2035" s="536">
        <v>1</v>
      </c>
      <c r="P2035" s="535">
        <v>11.77</v>
      </c>
      <c r="Q2035" s="536">
        <v>1</v>
      </c>
      <c r="R2035" s="535">
        <v>11.77</v>
      </c>
    </row>
    <row r="2036" spans="1:18" ht="12.75">
      <c r="A2036" s="145">
        <v>92240</v>
      </c>
      <c r="B2036" s="102" t="s">
        <v>23708</v>
      </c>
      <c r="C2036" s="145" t="s">
        <v>5</v>
      </c>
      <c r="D2036" s="535">
        <v>52.46</v>
      </c>
      <c r="E2036" s="536">
        <v>1</v>
      </c>
      <c r="F2036" s="535">
        <v>52.46</v>
      </c>
      <c r="G2036" s="536">
        <v>1</v>
      </c>
      <c r="H2036" s="535">
        <v>52.46</v>
      </c>
      <c r="I2036" s="536">
        <v>1</v>
      </c>
      <c r="J2036" s="535">
        <v>52.46</v>
      </c>
      <c r="K2036" s="536">
        <v>1</v>
      </c>
      <c r="L2036" s="535">
        <v>49.22</v>
      </c>
      <c r="M2036" s="536">
        <v>9.7900000000000001E-2</v>
      </c>
      <c r="N2036" s="535">
        <v>52.46</v>
      </c>
      <c r="O2036" s="536">
        <v>1</v>
      </c>
      <c r="P2036" s="535">
        <v>52.46</v>
      </c>
      <c r="Q2036" s="536">
        <v>1</v>
      </c>
      <c r="R2036" s="535">
        <v>52.46</v>
      </c>
    </row>
    <row r="2037" spans="1:18" ht="12.75">
      <c r="A2037" s="145">
        <v>92241</v>
      </c>
      <c r="B2037" s="102" t="s">
        <v>23709</v>
      </c>
      <c r="C2037" s="145" t="s">
        <v>5</v>
      </c>
      <c r="D2037" s="535">
        <v>345.66</v>
      </c>
      <c r="E2037" s="536">
        <v>0</v>
      </c>
      <c r="F2037" s="535">
        <v>279.2</v>
      </c>
      <c r="G2037" s="536">
        <v>0</v>
      </c>
      <c r="H2037" s="535">
        <v>299.97000000000003</v>
      </c>
      <c r="I2037" s="536">
        <v>0</v>
      </c>
      <c r="J2037" s="535">
        <v>296.74</v>
      </c>
      <c r="K2037" s="536">
        <v>0</v>
      </c>
      <c r="L2037" s="535">
        <v>275.51</v>
      </c>
      <c r="M2037" s="536">
        <v>0</v>
      </c>
      <c r="N2037" s="535">
        <v>284.74</v>
      </c>
      <c r="O2037" s="536">
        <v>0</v>
      </c>
      <c r="P2037" s="535">
        <v>275.97000000000003</v>
      </c>
      <c r="Q2037" s="536">
        <v>0</v>
      </c>
      <c r="R2037" s="535">
        <v>273.66000000000003</v>
      </c>
    </row>
    <row r="2038" spans="1:18" ht="12.75">
      <c r="A2038" s="145">
        <v>91640</v>
      </c>
      <c r="B2038" s="102" t="s">
        <v>23710</v>
      </c>
      <c r="C2038" s="145" t="s">
        <v>5</v>
      </c>
      <c r="D2038" s="535">
        <v>40.17</v>
      </c>
      <c r="E2038" s="536">
        <v>1</v>
      </c>
      <c r="F2038" s="535">
        <v>40.17</v>
      </c>
      <c r="G2038" s="536">
        <v>1</v>
      </c>
      <c r="H2038" s="535">
        <v>40.17</v>
      </c>
      <c r="I2038" s="536">
        <v>1</v>
      </c>
      <c r="J2038" s="535">
        <v>40.17</v>
      </c>
      <c r="K2038" s="536">
        <v>1</v>
      </c>
      <c r="L2038" s="535">
        <v>37.75</v>
      </c>
      <c r="M2038" s="536">
        <v>0.12559999999999999</v>
      </c>
      <c r="N2038" s="535">
        <v>40.17</v>
      </c>
      <c r="O2038" s="536">
        <v>1</v>
      </c>
      <c r="P2038" s="535">
        <v>40.17</v>
      </c>
      <c r="Q2038" s="536">
        <v>1</v>
      </c>
      <c r="R2038" s="535">
        <v>40.17</v>
      </c>
    </row>
    <row r="2039" spans="1:18" ht="12.75">
      <c r="A2039" s="145">
        <v>91642</v>
      </c>
      <c r="B2039" s="102" t="s">
        <v>23711</v>
      </c>
      <c r="C2039" s="145" t="s">
        <v>5</v>
      </c>
      <c r="D2039" s="535">
        <v>6.54</v>
      </c>
      <c r="E2039" s="536">
        <v>1</v>
      </c>
      <c r="F2039" s="535">
        <v>6.54</v>
      </c>
      <c r="G2039" s="536">
        <v>1</v>
      </c>
      <c r="H2039" s="535">
        <v>6.54</v>
      </c>
      <c r="I2039" s="536">
        <v>1</v>
      </c>
      <c r="J2039" s="535">
        <v>6.54</v>
      </c>
      <c r="K2039" s="536">
        <v>1</v>
      </c>
      <c r="L2039" s="535">
        <v>6.14</v>
      </c>
      <c r="M2039" s="536">
        <v>0.1075</v>
      </c>
      <c r="N2039" s="535">
        <v>6.54</v>
      </c>
      <c r="O2039" s="536">
        <v>1</v>
      </c>
      <c r="P2039" s="535">
        <v>6.54</v>
      </c>
      <c r="Q2039" s="536">
        <v>1</v>
      </c>
      <c r="R2039" s="535">
        <v>6.54</v>
      </c>
    </row>
    <row r="2040" spans="1:18" ht="12.75">
      <c r="A2040" s="145">
        <v>91641</v>
      </c>
      <c r="B2040" s="102" t="s">
        <v>23712</v>
      </c>
      <c r="C2040" s="145" t="s">
        <v>5</v>
      </c>
      <c r="D2040" s="535">
        <v>16.2</v>
      </c>
      <c r="E2040" s="536">
        <v>1</v>
      </c>
      <c r="F2040" s="535">
        <v>16.2</v>
      </c>
      <c r="G2040" s="536">
        <v>1</v>
      </c>
      <c r="H2040" s="535">
        <v>16.2</v>
      </c>
      <c r="I2040" s="536">
        <v>1</v>
      </c>
      <c r="J2040" s="535">
        <v>16.2</v>
      </c>
      <c r="K2040" s="536">
        <v>1</v>
      </c>
      <c r="L2040" s="535">
        <v>15.21</v>
      </c>
      <c r="M2040" s="536">
        <v>0.10780000000000001</v>
      </c>
      <c r="N2040" s="535">
        <v>16.2</v>
      </c>
      <c r="O2040" s="536">
        <v>1</v>
      </c>
      <c r="P2040" s="535">
        <v>16.2</v>
      </c>
      <c r="Q2040" s="536">
        <v>1</v>
      </c>
      <c r="R2040" s="535">
        <v>16.2</v>
      </c>
    </row>
    <row r="2041" spans="1:18" ht="12.75">
      <c r="A2041" s="145">
        <v>91643</v>
      </c>
      <c r="B2041" s="102" t="s">
        <v>23713</v>
      </c>
      <c r="C2041" s="145" t="s">
        <v>5</v>
      </c>
      <c r="D2041" s="535">
        <v>72.349999999999994</v>
      </c>
      <c r="E2041" s="536">
        <v>1</v>
      </c>
      <c r="F2041" s="535">
        <v>72.349999999999994</v>
      </c>
      <c r="G2041" s="536">
        <v>1</v>
      </c>
      <c r="H2041" s="535">
        <v>72.349999999999994</v>
      </c>
      <c r="I2041" s="536">
        <v>1</v>
      </c>
      <c r="J2041" s="535">
        <v>72.349999999999994</v>
      </c>
      <c r="K2041" s="536">
        <v>1</v>
      </c>
      <c r="L2041" s="535">
        <v>67.819999999999993</v>
      </c>
      <c r="M2041" s="536">
        <v>8.7400000000000005E-2</v>
      </c>
      <c r="N2041" s="535">
        <v>72.349999999999994</v>
      </c>
      <c r="O2041" s="536">
        <v>1</v>
      </c>
      <c r="P2041" s="535">
        <v>72.349999999999994</v>
      </c>
      <c r="Q2041" s="536">
        <v>1</v>
      </c>
      <c r="R2041" s="535">
        <v>72.349999999999994</v>
      </c>
    </row>
    <row r="2042" spans="1:18" ht="12.75">
      <c r="A2042" s="145">
        <v>91644</v>
      </c>
      <c r="B2042" s="102" t="s">
        <v>23714</v>
      </c>
      <c r="C2042" s="145" t="s">
        <v>5</v>
      </c>
      <c r="D2042" s="535">
        <v>377.04</v>
      </c>
      <c r="E2042" s="536">
        <v>0</v>
      </c>
      <c r="F2042" s="535">
        <v>304.55</v>
      </c>
      <c r="G2042" s="536">
        <v>0</v>
      </c>
      <c r="H2042" s="535">
        <v>327.20999999999998</v>
      </c>
      <c r="I2042" s="536">
        <v>0</v>
      </c>
      <c r="J2042" s="535">
        <v>323.68</v>
      </c>
      <c r="K2042" s="536">
        <v>0</v>
      </c>
      <c r="L2042" s="535">
        <v>300.52</v>
      </c>
      <c r="M2042" s="536">
        <v>0</v>
      </c>
      <c r="N2042" s="535">
        <v>310.58999999999997</v>
      </c>
      <c r="O2042" s="536">
        <v>0</v>
      </c>
      <c r="P2042" s="535">
        <v>301.02999999999997</v>
      </c>
      <c r="Q2042" s="536">
        <v>0</v>
      </c>
      <c r="R2042" s="535">
        <v>298.51</v>
      </c>
    </row>
    <row r="2043" spans="1:18" ht="12.75">
      <c r="A2043" s="145">
        <v>92105</v>
      </c>
      <c r="B2043" s="102" t="s">
        <v>23715</v>
      </c>
      <c r="C2043" s="145" t="s">
        <v>5</v>
      </c>
      <c r="D2043" s="535">
        <v>240.87</v>
      </c>
      <c r="E2043" s="536">
        <v>0</v>
      </c>
      <c r="F2043" s="535">
        <v>194.56</v>
      </c>
      <c r="G2043" s="536">
        <v>0</v>
      </c>
      <c r="H2043" s="535">
        <v>209.04</v>
      </c>
      <c r="I2043" s="536">
        <v>0</v>
      </c>
      <c r="J2043" s="535">
        <v>206.78</v>
      </c>
      <c r="K2043" s="536">
        <v>0</v>
      </c>
      <c r="L2043" s="535">
        <v>191.99</v>
      </c>
      <c r="M2043" s="536">
        <v>0</v>
      </c>
      <c r="N2043" s="535">
        <v>198.42</v>
      </c>
      <c r="O2043" s="536">
        <v>0</v>
      </c>
      <c r="P2043" s="535">
        <v>192.31</v>
      </c>
      <c r="Q2043" s="536">
        <v>0</v>
      </c>
      <c r="R2043" s="535">
        <v>190.7</v>
      </c>
    </row>
    <row r="2044" spans="1:18" ht="12.75">
      <c r="A2044" s="145">
        <v>92101</v>
      </c>
      <c r="B2044" s="102" t="s">
        <v>23716</v>
      </c>
      <c r="C2044" s="145" t="s">
        <v>5</v>
      </c>
      <c r="D2044" s="535">
        <v>45.13</v>
      </c>
      <c r="E2044" s="536">
        <v>1</v>
      </c>
      <c r="F2044" s="535">
        <v>45.13</v>
      </c>
      <c r="G2044" s="536">
        <v>1</v>
      </c>
      <c r="H2044" s="535">
        <v>45.13</v>
      </c>
      <c r="I2044" s="536">
        <v>1</v>
      </c>
      <c r="J2044" s="535">
        <v>45.13</v>
      </c>
      <c r="K2044" s="536">
        <v>1</v>
      </c>
      <c r="L2044" s="535">
        <v>44.74</v>
      </c>
      <c r="M2044" s="536">
        <v>0.47470000000000001</v>
      </c>
      <c r="N2044" s="535">
        <v>45.13</v>
      </c>
      <c r="O2044" s="536">
        <v>1</v>
      </c>
      <c r="P2044" s="535">
        <v>45.13</v>
      </c>
      <c r="Q2044" s="536">
        <v>1</v>
      </c>
      <c r="R2044" s="535">
        <v>45.13</v>
      </c>
    </row>
    <row r="2045" spans="1:18" ht="12.75">
      <c r="A2045" s="145">
        <v>92103</v>
      </c>
      <c r="B2045" s="102" t="s">
        <v>23717</v>
      </c>
      <c r="C2045" s="145" t="s">
        <v>5</v>
      </c>
      <c r="D2045" s="535">
        <v>5.74</v>
      </c>
      <c r="E2045" s="536">
        <v>1</v>
      </c>
      <c r="F2045" s="535">
        <v>5.74</v>
      </c>
      <c r="G2045" s="536">
        <v>1</v>
      </c>
      <c r="H2045" s="535">
        <v>5.74</v>
      </c>
      <c r="I2045" s="536">
        <v>1</v>
      </c>
      <c r="J2045" s="535">
        <v>5.74</v>
      </c>
      <c r="K2045" s="536">
        <v>1</v>
      </c>
      <c r="L2045" s="535">
        <v>5.67</v>
      </c>
      <c r="M2045" s="536">
        <v>0.31219999999999998</v>
      </c>
      <c r="N2045" s="535">
        <v>5.74</v>
      </c>
      <c r="O2045" s="536">
        <v>1</v>
      </c>
      <c r="P2045" s="535">
        <v>5.74</v>
      </c>
      <c r="Q2045" s="536">
        <v>1</v>
      </c>
      <c r="R2045" s="535">
        <v>5.74</v>
      </c>
    </row>
    <row r="2046" spans="1:18" ht="12.75">
      <c r="A2046" s="145">
        <v>92102</v>
      </c>
      <c r="B2046" s="102" t="s">
        <v>23718</v>
      </c>
      <c r="C2046" s="145" t="s">
        <v>5</v>
      </c>
      <c r="D2046" s="535">
        <v>14.18</v>
      </c>
      <c r="E2046" s="536">
        <v>1</v>
      </c>
      <c r="F2046" s="535">
        <v>14.18</v>
      </c>
      <c r="G2046" s="536">
        <v>1</v>
      </c>
      <c r="H2046" s="535">
        <v>14.18</v>
      </c>
      <c r="I2046" s="536">
        <v>1</v>
      </c>
      <c r="J2046" s="535">
        <v>14.18</v>
      </c>
      <c r="K2046" s="536">
        <v>1</v>
      </c>
      <c r="L2046" s="535">
        <v>14.02</v>
      </c>
      <c r="M2046" s="536">
        <v>0.311</v>
      </c>
      <c r="N2046" s="535">
        <v>14.18</v>
      </c>
      <c r="O2046" s="536">
        <v>1</v>
      </c>
      <c r="P2046" s="535">
        <v>14.18</v>
      </c>
      <c r="Q2046" s="536">
        <v>1</v>
      </c>
      <c r="R2046" s="535">
        <v>14.18</v>
      </c>
    </row>
    <row r="2047" spans="1:18" ht="12.75">
      <c r="A2047" s="145">
        <v>92104</v>
      </c>
      <c r="B2047" s="102" t="s">
        <v>23719</v>
      </c>
      <c r="C2047" s="145" t="s">
        <v>5</v>
      </c>
      <c r="D2047" s="535">
        <v>71.34</v>
      </c>
      <c r="E2047" s="536">
        <v>1</v>
      </c>
      <c r="F2047" s="535">
        <v>71.34</v>
      </c>
      <c r="G2047" s="536">
        <v>1</v>
      </c>
      <c r="H2047" s="535">
        <v>71.34</v>
      </c>
      <c r="I2047" s="536">
        <v>1</v>
      </c>
      <c r="J2047" s="535">
        <v>71.34</v>
      </c>
      <c r="K2047" s="536">
        <v>1</v>
      </c>
      <c r="L2047" s="535">
        <v>70.61</v>
      </c>
      <c r="M2047" s="536">
        <v>0.376</v>
      </c>
      <c r="N2047" s="535">
        <v>71.34</v>
      </c>
      <c r="O2047" s="536">
        <v>1</v>
      </c>
      <c r="P2047" s="535">
        <v>71.34</v>
      </c>
      <c r="Q2047" s="536">
        <v>1</v>
      </c>
      <c r="R2047" s="535">
        <v>71.34</v>
      </c>
    </row>
    <row r="2048" spans="1:18" ht="12.75">
      <c r="A2048" s="145">
        <v>91396</v>
      </c>
      <c r="B2048" s="102" t="s">
        <v>23720</v>
      </c>
      <c r="C2048" s="145" t="s">
        <v>5</v>
      </c>
      <c r="D2048" s="535">
        <v>29.47</v>
      </c>
      <c r="E2048" s="536">
        <v>1</v>
      </c>
      <c r="F2048" s="535">
        <v>29.47</v>
      </c>
      <c r="G2048" s="536">
        <v>1</v>
      </c>
      <c r="H2048" s="535">
        <v>29.47</v>
      </c>
      <c r="I2048" s="536">
        <v>1</v>
      </c>
      <c r="J2048" s="535">
        <v>29.47</v>
      </c>
      <c r="K2048" s="536">
        <v>1</v>
      </c>
      <c r="L2048" s="535">
        <v>29.07</v>
      </c>
      <c r="M2048" s="536">
        <v>0.1641</v>
      </c>
      <c r="N2048" s="535">
        <v>29.47</v>
      </c>
      <c r="O2048" s="536">
        <v>1</v>
      </c>
      <c r="P2048" s="535">
        <v>29.47</v>
      </c>
      <c r="Q2048" s="536">
        <v>1</v>
      </c>
      <c r="R2048" s="535">
        <v>29.47</v>
      </c>
    </row>
    <row r="2049" spans="1:18" ht="12.75">
      <c r="A2049" s="145">
        <v>91398</v>
      </c>
      <c r="B2049" s="102" t="s">
        <v>23721</v>
      </c>
      <c r="C2049" s="145" t="s">
        <v>5</v>
      </c>
      <c r="D2049" s="535">
        <v>4.5999999999999996</v>
      </c>
      <c r="E2049" s="536">
        <v>1</v>
      </c>
      <c r="F2049" s="535">
        <v>4.5999999999999996</v>
      </c>
      <c r="G2049" s="536">
        <v>1</v>
      </c>
      <c r="H2049" s="535">
        <v>4.5999999999999996</v>
      </c>
      <c r="I2049" s="536">
        <v>1</v>
      </c>
      <c r="J2049" s="535">
        <v>4.5999999999999996</v>
      </c>
      <c r="K2049" s="536">
        <v>1</v>
      </c>
      <c r="L2049" s="535">
        <v>4.53</v>
      </c>
      <c r="M2049" s="536">
        <v>0.1104</v>
      </c>
      <c r="N2049" s="535">
        <v>4.5999999999999996</v>
      </c>
      <c r="O2049" s="536">
        <v>1</v>
      </c>
      <c r="P2049" s="535">
        <v>4.5999999999999996</v>
      </c>
      <c r="Q2049" s="536">
        <v>1</v>
      </c>
      <c r="R2049" s="535">
        <v>4.5999999999999996</v>
      </c>
    </row>
    <row r="2050" spans="1:18" ht="12.75">
      <c r="A2050" s="145">
        <v>91397</v>
      </c>
      <c r="B2050" s="102" t="s">
        <v>23722</v>
      </c>
      <c r="C2050" s="145" t="s">
        <v>5</v>
      </c>
      <c r="D2050" s="535">
        <v>11.39</v>
      </c>
      <c r="E2050" s="536">
        <v>1</v>
      </c>
      <c r="F2050" s="535">
        <v>11.39</v>
      </c>
      <c r="G2050" s="536">
        <v>1</v>
      </c>
      <c r="H2050" s="535">
        <v>11.39</v>
      </c>
      <c r="I2050" s="536">
        <v>1</v>
      </c>
      <c r="J2050" s="535">
        <v>11.39</v>
      </c>
      <c r="K2050" s="536">
        <v>1</v>
      </c>
      <c r="L2050" s="535">
        <v>11.22</v>
      </c>
      <c r="M2050" s="536">
        <v>0.1105</v>
      </c>
      <c r="N2050" s="535">
        <v>11.39</v>
      </c>
      <c r="O2050" s="536">
        <v>1</v>
      </c>
      <c r="P2050" s="535">
        <v>11.39</v>
      </c>
      <c r="Q2050" s="536">
        <v>1</v>
      </c>
      <c r="R2050" s="535">
        <v>11.39</v>
      </c>
    </row>
    <row r="2051" spans="1:18" ht="12.75">
      <c r="A2051" s="145">
        <v>5763</v>
      </c>
      <c r="B2051" s="102" t="s">
        <v>23723</v>
      </c>
      <c r="C2051" s="145" t="s">
        <v>5</v>
      </c>
      <c r="D2051" s="535">
        <v>52.28</v>
      </c>
      <c r="E2051" s="536">
        <v>1</v>
      </c>
      <c r="F2051" s="535">
        <v>52.28</v>
      </c>
      <c r="G2051" s="536">
        <v>1</v>
      </c>
      <c r="H2051" s="535">
        <v>52.28</v>
      </c>
      <c r="I2051" s="536">
        <v>1</v>
      </c>
      <c r="J2051" s="535">
        <v>52.28</v>
      </c>
      <c r="K2051" s="536">
        <v>1</v>
      </c>
      <c r="L2051" s="535">
        <v>51.52</v>
      </c>
      <c r="M2051" s="536">
        <v>0.1159</v>
      </c>
      <c r="N2051" s="535">
        <v>52.28</v>
      </c>
      <c r="O2051" s="536">
        <v>1</v>
      </c>
      <c r="P2051" s="535">
        <v>52.28</v>
      </c>
      <c r="Q2051" s="536">
        <v>1</v>
      </c>
      <c r="R2051" s="535">
        <v>52.28</v>
      </c>
    </row>
    <row r="2052" spans="1:18" ht="12.75">
      <c r="A2052" s="145">
        <v>53831</v>
      </c>
      <c r="B2052" s="102" t="s">
        <v>23724</v>
      </c>
      <c r="C2052" s="145" t="s">
        <v>5</v>
      </c>
      <c r="D2052" s="535">
        <v>240.87</v>
      </c>
      <c r="E2052" s="536">
        <v>0</v>
      </c>
      <c r="F2052" s="535">
        <v>194.56</v>
      </c>
      <c r="G2052" s="536">
        <v>0</v>
      </c>
      <c r="H2052" s="535">
        <v>209.04</v>
      </c>
      <c r="I2052" s="536">
        <v>0</v>
      </c>
      <c r="J2052" s="535">
        <v>206.78</v>
      </c>
      <c r="K2052" s="536">
        <v>0</v>
      </c>
      <c r="L2052" s="535">
        <v>191.99</v>
      </c>
      <c r="M2052" s="536">
        <v>0</v>
      </c>
      <c r="N2052" s="535">
        <v>198.42</v>
      </c>
      <c r="O2052" s="536">
        <v>0</v>
      </c>
      <c r="P2052" s="535">
        <v>192.31</v>
      </c>
      <c r="Q2052" s="536">
        <v>0</v>
      </c>
      <c r="R2052" s="535">
        <v>190.7</v>
      </c>
    </row>
    <row r="2053" spans="1:18" ht="12.75">
      <c r="A2053" s="145">
        <v>106222</v>
      </c>
      <c r="B2053" s="102" t="s">
        <v>23725</v>
      </c>
      <c r="C2053" s="145" t="s">
        <v>5</v>
      </c>
      <c r="D2053" s="535">
        <v>29.31</v>
      </c>
      <c r="E2053" s="536">
        <v>1</v>
      </c>
      <c r="F2053" s="535">
        <v>29.31</v>
      </c>
      <c r="G2053" s="536">
        <v>1</v>
      </c>
      <c r="H2053" s="535">
        <v>29.31</v>
      </c>
      <c r="I2053" s="536">
        <v>1</v>
      </c>
      <c r="J2053" s="535">
        <v>29.31</v>
      </c>
      <c r="K2053" s="536">
        <v>1</v>
      </c>
      <c r="L2053" s="535">
        <v>28.93</v>
      </c>
      <c r="M2053" s="536">
        <v>0.2036</v>
      </c>
      <c r="N2053" s="535">
        <v>29.31</v>
      </c>
      <c r="O2053" s="536">
        <v>1</v>
      </c>
      <c r="P2053" s="535">
        <v>29.31</v>
      </c>
      <c r="Q2053" s="536">
        <v>1</v>
      </c>
      <c r="R2053" s="535">
        <v>29.31</v>
      </c>
    </row>
    <row r="2054" spans="1:18" ht="12.75">
      <c r="A2054" s="145">
        <v>106225</v>
      </c>
      <c r="B2054" s="102" t="s">
        <v>23726</v>
      </c>
      <c r="C2054" s="145" t="s">
        <v>5</v>
      </c>
      <c r="D2054" s="535">
        <v>4.51</v>
      </c>
      <c r="E2054" s="536">
        <v>1</v>
      </c>
      <c r="F2054" s="535">
        <v>4.51</v>
      </c>
      <c r="G2054" s="536">
        <v>1</v>
      </c>
      <c r="H2054" s="535">
        <v>4.51</v>
      </c>
      <c r="I2054" s="536">
        <v>1</v>
      </c>
      <c r="J2054" s="535">
        <v>4.51</v>
      </c>
      <c r="K2054" s="536">
        <v>1</v>
      </c>
      <c r="L2054" s="535">
        <v>4.4400000000000004</v>
      </c>
      <c r="M2054" s="536">
        <v>0.1396</v>
      </c>
      <c r="N2054" s="535">
        <v>4.51</v>
      </c>
      <c r="O2054" s="536">
        <v>1</v>
      </c>
      <c r="P2054" s="535">
        <v>4.51</v>
      </c>
      <c r="Q2054" s="536">
        <v>1</v>
      </c>
      <c r="R2054" s="535">
        <v>4.51</v>
      </c>
    </row>
    <row r="2055" spans="1:18" ht="12.75">
      <c r="A2055" s="145">
        <v>106223</v>
      </c>
      <c r="B2055" s="102" t="s">
        <v>23727</v>
      </c>
      <c r="C2055" s="145" t="s">
        <v>5</v>
      </c>
      <c r="D2055" s="535">
        <v>11.17</v>
      </c>
      <c r="E2055" s="536">
        <v>1</v>
      </c>
      <c r="F2055" s="535">
        <v>11.17</v>
      </c>
      <c r="G2055" s="536">
        <v>1</v>
      </c>
      <c r="H2055" s="535">
        <v>11.17</v>
      </c>
      <c r="I2055" s="536">
        <v>1</v>
      </c>
      <c r="J2055" s="535">
        <v>11.17</v>
      </c>
      <c r="K2055" s="536">
        <v>1</v>
      </c>
      <c r="L2055" s="535">
        <v>11.01</v>
      </c>
      <c r="M2055" s="536">
        <v>0.1399</v>
      </c>
      <c r="N2055" s="535">
        <v>11.17</v>
      </c>
      <c r="O2055" s="536">
        <v>1</v>
      </c>
      <c r="P2055" s="535">
        <v>11.17</v>
      </c>
      <c r="Q2055" s="536">
        <v>1</v>
      </c>
      <c r="R2055" s="535">
        <v>11.17</v>
      </c>
    </row>
    <row r="2056" spans="1:18" ht="12.75">
      <c r="A2056" s="145">
        <v>106224</v>
      </c>
      <c r="B2056" s="102" t="s">
        <v>23728</v>
      </c>
      <c r="C2056" s="145" t="s">
        <v>5</v>
      </c>
      <c r="D2056" s="535">
        <v>51.28</v>
      </c>
      <c r="E2056" s="536">
        <v>1</v>
      </c>
      <c r="F2056" s="535">
        <v>51.28</v>
      </c>
      <c r="G2056" s="536">
        <v>1</v>
      </c>
      <c r="H2056" s="535">
        <v>51.28</v>
      </c>
      <c r="I2056" s="536">
        <v>1</v>
      </c>
      <c r="J2056" s="535">
        <v>51.28</v>
      </c>
      <c r="K2056" s="536">
        <v>1</v>
      </c>
      <c r="L2056" s="535">
        <v>50.56</v>
      </c>
      <c r="M2056" s="536">
        <v>0.14560000000000001</v>
      </c>
      <c r="N2056" s="535">
        <v>51.28</v>
      </c>
      <c r="O2056" s="536">
        <v>1</v>
      </c>
      <c r="P2056" s="535">
        <v>51.28</v>
      </c>
      <c r="Q2056" s="536">
        <v>1</v>
      </c>
      <c r="R2056" s="535">
        <v>51.28</v>
      </c>
    </row>
    <row r="2057" spans="1:18" ht="12.75">
      <c r="A2057" s="145">
        <v>106226</v>
      </c>
      <c r="B2057" s="102" t="s">
        <v>23729</v>
      </c>
      <c r="C2057" s="145" t="s">
        <v>5</v>
      </c>
      <c r="D2057" s="535">
        <v>197.58</v>
      </c>
      <c r="E2057" s="536">
        <v>0</v>
      </c>
      <c r="F2057" s="535">
        <v>159.59</v>
      </c>
      <c r="G2057" s="536">
        <v>0</v>
      </c>
      <c r="H2057" s="535">
        <v>171.47</v>
      </c>
      <c r="I2057" s="536">
        <v>0</v>
      </c>
      <c r="J2057" s="535">
        <v>169.62</v>
      </c>
      <c r="K2057" s="536">
        <v>0</v>
      </c>
      <c r="L2057" s="535">
        <v>157.47999999999999</v>
      </c>
      <c r="M2057" s="536">
        <v>0</v>
      </c>
      <c r="N2057" s="535">
        <v>162.76</v>
      </c>
      <c r="O2057" s="536">
        <v>0</v>
      </c>
      <c r="P2057" s="535">
        <v>157.75</v>
      </c>
      <c r="Q2057" s="536">
        <v>0</v>
      </c>
      <c r="R2057" s="535">
        <v>156.43</v>
      </c>
    </row>
    <row r="2058" spans="1:18" ht="12.75">
      <c r="A2058" s="145">
        <v>91359</v>
      </c>
      <c r="B2058" s="102" t="s">
        <v>23730</v>
      </c>
      <c r="C2058" s="145" t="s">
        <v>5</v>
      </c>
      <c r="D2058" s="535">
        <v>21.24</v>
      </c>
      <c r="E2058" s="536">
        <v>1</v>
      </c>
      <c r="F2058" s="535">
        <v>21.24</v>
      </c>
      <c r="G2058" s="536">
        <v>1</v>
      </c>
      <c r="H2058" s="535">
        <v>21.24</v>
      </c>
      <c r="I2058" s="536">
        <v>1</v>
      </c>
      <c r="J2058" s="535">
        <v>21.24</v>
      </c>
      <c r="K2058" s="536">
        <v>1</v>
      </c>
      <c r="L2058" s="535">
        <v>20.96</v>
      </c>
      <c r="M2058" s="536">
        <v>0.18990000000000001</v>
      </c>
      <c r="N2058" s="535">
        <v>21.24</v>
      </c>
      <c r="O2058" s="536">
        <v>1</v>
      </c>
      <c r="P2058" s="535">
        <v>21.24</v>
      </c>
      <c r="Q2058" s="536">
        <v>1</v>
      </c>
      <c r="R2058" s="535">
        <v>21.24</v>
      </c>
    </row>
    <row r="2059" spans="1:18" ht="12.75">
      <c r="A2059" s="145">
        <v>91361</v>
      </c>
      <c r="B2059" s="102" t="s">
        <v>23731</v>
      </c>
      <c r="C2059" s="145" t="s">
        <v>5</v>
      </c>
      <c r="D2059" s="535">
        <v>3.27</v>
      </c>
      <c r="E2059" s="536">
        <v>1</v>
      </c>
      <c r="F2059" s="535">
        <v>3.27</v>
      </c>
      <c r="G2059" s="536">
        <v>1</v>
      </c>
      <c r="H2059" s="535">
        <v>3.27</v>
      </c>
      <c r="I2059" s="536">
        <v>1</v>
      </c>
      <c r="J2059" s="535">
        <v>3.27</v>
      </c>
      <c r="K2059" s="536">
        <v>1</v>
      </c>
      <c r="L2059" s="535">
        <v>3.23</v>
      </c>
      <c r="M2059" s="536">
        <v>0.12690000000000001</v>
      </c>
      <c r="N2059" s="535">
        <v>3.27</v>
      </c>
      <c r="O2059" s="536">
        <v>1</v>
      </c>
      <c r="P2059" s="535">
        <v>3.27</v>
      </c>
      <c r="Q2059" s="536">
        <v>1</v>
      </c>
      <c r="R2059" s="535">
        <v>3.27</v>
      </c>
    </row>
    <row r="2060" spans="1:18" ht="12.75">
      <c r="A2060" s="145">
        <v>91360</v>
      </c>
      <c r="B2060" s="102" t="s">
        <v>23732</v>
      </c>
      <c r="C2060" s="145" t="s">
        <v>5</v>
      </c>
      <c r="D2060" s="535">
        <v>8.1300000000000008</v>
      </c>
      <c r="E2060" s="536">
        <v>1</v>
      </c>
      <c r="F2060" s="535">
        <v>8.1300000000000008</v>
      </c>
      <c r="G2060" s="536">
        <v>1</v>
      </c>
      <c r="H2060" s="535">
        <v>8.1300000000000008</v>
      </c>
      <c r="I2060" s="536">
        <v>1</v>
      </c>
      <c r="J2060" s="535">
        <v>8.1300000000000008</v>
      </c>
      <c r="K2060" s="536">
        <v>1</v>
      </c>
      <c r="L2060" s="535">
        <v>8.02</v>
      </c>
      <c r="M2060" s="536">
        <v>0.12970000000000001</v>
      </c>
      <c r="N2060" s="535">
        <v>8.1300000000000008</v>
      </c>
      <c r="O2060" s="536">
        <v>1</v>
      </c>
      <c r="P2060" s="535">
        <v>8.1300000000000008</v>
      </c>
      <c r="Q2060" s="536">
        <v>1</v>
      </c>
      <c r="R2060" s="535">
        <v>8.1300000000000008</v>
      </c>
    </row>
    <row r="2061" spans="1:18" ht="12.75">
      <c r="A2061" s="145">
        <v>53882</v>
      </c>
      <c r="B2061" s="102" t="s">
        <v>23733</v>
      </c>
      <c r="C2061" s="145" t="s">
        <v>5</v>
      </c>
      <c r="D2061" s="535">
        <v>37.35</v>
      </c>
      <c r="E2061" s="536">
        <v>1</v>
      </c>
      <c r="F2061" s="535">
        <v>37.35</v>
      </c>
      <c r="G2061" s="536">
        <v>1</v>
      </c>
      <c r="H2061" s="535">
        <v>37.35</v>
      </c>
      <c r="I2061" s="536">
        <v>1</v>
      </c>
      <c r="J2061" s="535">
        <v>37.35</v>
      </c>
      <c r="K2061" s="536">
        <v>1</v>
      </c>
      <c r="L2061" s="535">
        <v>36.82</v>
      </c>
      <c r="M2061" s="536">
        <v>0.1353</v>
      </c>
      <c r="N2061" s="535">
        <v>37.35</v>
      </c>
      <c r="O2061" s="536">
        <v>1</v>
      </c>
      <c r="P2061" s="535">
        <v>37.35</v>
      </c>
      <c r="Q2061" s="536">
        <v>1</v>
      </c>
      <c r="R2061" s="535">
        <v>37.35</v>
      </c>
    </row>
    <row r="2062" spans="1:18" ht="12.75">
      <c r="A2062" s="145">
        <v>5747</v>
      </c>
      <c r="B2062" s="102" t="s">
        <v>23734</v>
      </c>
      <c r="C2062" s="145" t="s">
        <v>5</v>
      </c>
      <c r="D2062" s="535">
        <v>197.96</v>
      </c>
      <c r="E2062" s="536">
        <v>0</v>
      </c>
      <c r="F2062" s="535">
        <v>159.9</v>
      </c>
      <c r="G2062" s="536">
        <v>0</v>
      </c>
      <c r="H2062" s="535">
        <v>171.79</v>
      </c>
      <c r="I2062" s="536">
        <v>0</v>
      </c>
      <c r="J2062" s="535">
        <v>169.94</v>
      </c>
      <c r="K2062" s="536">
        <v>0</v>
      </c>
      <c r="L2062" s="535">
        <v>157.78</v>
      </c>
      <c r="M2062" s="536">
        <v>0</v>
      </c>
      <c r="N2062" s="535">
        <v>163.07</v>
      </c>
      <c r="O2062" s="536">
        <v>0</v>
      </c>
      <c r="P2062" s="535">
        <v>158.05000000000001</v>
      </c>
      <c r="Q2062" s="536">
        <v>0</v>
      </c>
      <c r="R2062" s="535">
        <v>156.72</v>
      </c>
    </row>
    <row r="2063" spans="1:18" ht="12.75">
      <c r="A2063" s="145">
        <v>104699</v>
      </c>
      <c r="B2063" s="102" t="s">
        <v>23735</v>
      </c>
      <c r="C2063" s="145" t="s">
        <v>5</v>
      </c>
      <c r="D2063" s="535">
        <v>0</v>
      </c>
      <c r="E2063" s="536"/>
      <c r="F2063" s="535">
        <v>0</v>
      </c>
      <c r="G2063" s="536"/>
      <c r="H2063" s="535">
        <v>0</v>
      </c>
      <c r="I2063" s="536"/>
      <c r="J2063" s="535">
        <v>0</v>
      </c>
      <c r="K2063" s="536"/>
      <c r="L2063" s="535">
        <v>0</v>
      </c>
      <c r="M2063" s="536"/>
      <c r="N2063" s="535">
        <v>0</v>
      </c>
      <c r="O2063" s="536"/>
      <c r="P2063" s="535">
        <v>0</v>
      </c>
      <c r="Q2063" s="536"/>
      <c r="R2063" s="535">
        <v>0</v>
      </c>
    </row>
    <row r="2064" spans="1:18" ht="12.75">
      <c r="A2064" s="145">
        <v>104702</v>
      </c>
      <c r="B2064" s="102" t="s">
        <v>23736</v>
      </c>
      <c r="C2064" s="145" t="s">
        <v>5</v>
      </c>
      <c r="D2064" s="535">
        <v>0</v>
      </c>
      <c r="E2064" s="536"/>
      <c r="F2064" s="535">
        <v>0</v>
      </c>
      <c r="G2064" s="536"/>
      <c r="H2064" s="535">
        <v>0</v>
      </c>
      <c r="I2064" s="536"/>
      <c r="J2064" s="535">
        <v>0</v>
      </c>
      <c r="K2064" s="536"/>
      <c r="L2064" s="535">
        <v>0</v>
      </c>
      <c r="M2064" s="536"/>
      <c r="N2064" s="535">
        <v>0</v>
      </c>
      <c r="O2064" s="536"/>
      <c r="P2064" s="535">
        <v>0</v>
      </c>
      <c r="Q2064" s="536"/>
      <c r="R2064" s="535">
        <v>0</v>
      </c>
    </row>
    <row r="2065" spans="1:18" ht="12.75">
      <c r="A2065" s="145">
        <v>104700</v>
      </c>
      <c r="B2065" s="102" t="s">
        <v>23737</v>
      </c>
      <c r="C2065" s="145" t="s">
        <v>5</v>
      </c>
      <c r="D2065" s="535">
        <v>0</v>
      </c>
      <c r="E2065" s="536"/>
      <c r="F2065" s="535">
        <v>0</v>
      </c>
      <c r="G2065" s="536"/>
      <c r="H2065" s="535">
        <v>0</v>
      </c>
      <c r="I2065" s="536"/>
      <c r="J2065" s="535">
        <v>0</v>
      </c>
      <c r="K2065" s="536"/>
      <c r="L2065" s="535">
        <v>0</v>
      </c>
      <c r="M2065" s="536"/>
      <c r="N2065" s="535">
        <v>0</v>
      </c>
      <c r="O2065" s="536"/>
      <c r="P2065" s="535">
        <v>0</v>
      </c>
      <c r="Q2065" s="536"/>
      <c r="R2065" s="535">
        <v>0</v>
      </c>
    </row>
    <row r="2066" spans="1:18" ht="12.75">
      <c r="A2066" s="145">
        <v>104701</v>
      </c>
      <c r="B2066" s="102" t="s">
        <v>23738</v>
      </c>
      <c r="C2066" s="145" t="s">
        <v>5</v>
      </c>
      <c r="D2066" s="535">
        <v>0</v>
      </c>
      <c r="E2066" s="536"/>
      <c r="F2066" s="535">
        <v>0</v>
      </c>
      <c r="G2066" s="536"/>
      <c r="H2066" s="535">
        <v>0</v>
      </c>
      <c r="I2066" s="536"/>
      <c r="J2066" s="535">
        <v>0</v>
      </c>
      <c r="K2066" s="536"/>
      <c r="L2066" s="535">
        <v>0</v>
      </c>
      <c r="M2066" s="536"/>
      <c r="N2066" s="535">
        <v>0</v>
      </c>
      <c r="O2066" s="536"/>
      <c r="P2066" s="535">
        <v>0</v>
      </c>
      <c r="Q2066" s="536"/>
      <c r="R2066" s="535">
        <v>0</v>
      </c>
    </row>
    <row r="2067" spans="1:18" ht="12.75">
      <c r="A2067" s="145">
        <v>104703</v>
      </c>
      <c r="B2067" s="102" t="s">
        <v>23739</v>
      </c>
      <c r="C2067" s="145" t="s">
        <v>5</v>
      </c>
      <c r="D2067" s="535">
        <v>115.79</v>
      </c>
      <c r="E2067" s="536">
        <v>0</v>
      </c>
      <c r="F2067" s="535">
        <v>93.53</v>
      </c>
      <c r="G2067" s="536">
        <v>0</v>
      </c>
      <c r="H2067" s="535">
        <v>100.49</v>
      </c>
      <c r="I2067" s="536">
        <v>0</v>
      </c>
      <c r="J2067" s="535">
        <v>99.4</v>
      </c>
      <c r="K2067" s="536">
        <v>0</v>
      </c>
      <c r="L2067" s="535">
        <v>92.29</v>
      </c>
      <c r="M2067" s="536">
        <v>0</v>
      </c>
      <c r="N2067" s="535">
        <v>95.38</v>
      </c>
      <c r="O2067" s="536">
        <v>0</v>
      </c>
      <c r="P2067" s="535">
        <v>92.45</v>
      </c>
      <c r="Q2067" s="536">
        <v>0</v>
      </c>
      <c r="R2067" s="535">
        <v>91.67</v>
      </c>
    </row>
    <row r="2068" spans="1:18" ht="12.75">
      <c r="A2068" s="145">
        <v>91390</v>
      </c>
      <c r="B2068" s="102" t="s">
        <v>23740</v>
      </c>
      <c r="C2068" s="145" t="s">
        <v>5</v>
      </c>
      <c r="D2068" s="535">
        <v>19.5</v>
      </c>
      <c r="E2068" s="536">
        <v>1</v>
      </c>
      <c r="F2068" s="535">
        <v>19.5</v>
      </c>
      <c r="G2068" s="536">
        <v>1</v>
      </c>
      <c r="H2068" s="535">
        <v>19.5</v>
      </c>
      <c r="I2068" s="536">
        <v>1</v>
      </c>
      <c r="J2068" s="535">
        <v>19.5</v>
      </c>
      <c r="K2068" s="536">
        <v>1</v>
      </c>
      <c r="L2068" s="535">
        <v>18.73</v>
      </c>
      <c r="M2068" s="536">
        <v>0</v>
      </c>
      <c r="N2068" s="535">
        <v>19.5</v>
      </c>
      <c r="O2068" s="536">
        <v>1</v>
      </c>
      <c r="P2068" s="535">
        <v>19.5</v>
      </c>
      <c r="Q2068" s="536">
        <v>1</v>
      </c>
      <c r="R2068" s="535">
        <v>19.41</v>
      </c>
    </row>
    <row r="2069" spans="1:18" ht="12.75">
      <c r="A2069" s="145">
        <v>91392</v>
      </c>
      <c r="B2069" s="102" t="s">
        <v>23741</v>
      </c>
      <c r="C2069" s="145" t="s">
        <v>5</v>
      </c>
      <c r="D2069" s="535">
        <v>3.13</v>
      </c>
      <c r="E2069" s="536">
        <v>1</v>
      </c>
      <c r="F2069" s="535">
        <v>3.13</v>
      </c>
      <c r="G2069" s="536">
        <v>1</v>
      </c>
      <c r="H2069" s="535">
        <v>3.13</v>
      </c>
      <c r="I2069" s="536">
        <v>1</v>
      </c>
      <c r="J2069" s="535">
        <v>3.13</v>
      </c>
      <c r="K2069" s="536">
        <v>1</v>
      </c>
      <c r="L2069" s="535">
        <v>3.03</v>
      </c>
      <c r="M2069" s="536">
        <v>0</v>
      </c>
      <c r="N2069" s="535">
        <v>3.13</v>
      </c>
      <c r="O2069" s="536">
        <v>1</v>
      </c>
      <c r="P2069" s="535">
        <v>3.13</v>
      </c>
      <c r="Q2069" s="536">
        <v>1</v>
      </c>
      <c r="R2069" s="535">
        <v>3.12</v>
      </c>
    </row>
    <row r="2070" spans="1:18" ht="12.75">
      <c r="A2070" s="145">
        <v>91391</v>
      </c>
      <c r="B2070" s="102" t="s">
        <v>23742</v>
      </c>
      <c r="C2070" s="145" t="s">
        <v>5</v>
      </c>
      <c r="D2070" s="535">
        <v>7.76</v>
      </c>
      <c r="E2070" s="536">
        <v>1</v>
      </c>
      <c r="F2070" s="535">
        <v>7.76</v>
      </c>
      <c r="G2070" s="536">
        <v>1</v>
      </c>
      <c r="H2070" s="535">
        <v>7.76</v>
      </c>
      <c r="I2070" s="536">
        <v>1</v>
      </c>
      <c r="J2070" s="535">
        <v>7.76</v>
      </c>
      <c r="K2070" s="536">
        <v>1</v>
      </c>
      <c r="L2070" s="535">
        <v>7.51</v>
      </c>
      <c r="M2070" s="536">
        <v>0</v>
      </c>
      <c r="N2070" s="535">
        <v>7.76</v>
      </c>
      <c r="O2070" s="536">
        <v>1</v>
      </c>
      <c r="P2070" s="535">
        <v>7.76</v>
      </c>
      <c r="Q2070" s="536">
        <v>1</v>
      </c>
      <c r="R2070" s="535">
        <v>7.73</v>
      </c>
    </row>
    <row r="2071" spans="1:18" ht="12.75">
      <c r="A2071" s="145">
        <v>73335</v>
      </c>
      <c r="B2071" s="102" t="s">
        <v>23743</v>
      </c>
      <c r="C2071" s="145" t="s">
        <v>5</v>
      </c>
      <c r="D2071" s="535">
        <v>35.53</v>
      </c>
      <c r="E2071" s="536">
        <v>1</v>
      </c>
      <c r="F2071" s="535">
        <v>35.53</v>
      </c>
      <c r="G2071" s="536">
        <v>1</v>
      </c>
      <c r="H2071" s="535">
        <v>35.53</v>
      </c>
      <c r="I2071" s="536">
        <v>1</v>
      </c>
      <c r="J2071" s="535">
        <v>35.53</v>
      </c>
      <c r="K2071" s="536">
        <v>1</v>
      </c>
      <c r="L2071" s="535">
        <v>34.39</v>
      </c>
      <c r="M2071" s="536">
        <v>0</v>
      </c>
      <c r="N2071" s="535">
        <v>35.53</v>
      </c>
      <c r="O2071" s="536">
        <v>1</v>
      </c>
      <c r="P2071" s="535">
        <v>35.53</v>
      </c>
      <c r="Q2071" s="536">
        <v>1</v>
      </c>
      <c r="R2071" s="535">
        <v>35.42</v>
      </c>
    </row>
    <row r="2072" spans="1:18" ht="12.75">
      <c r="A2072" s="145">
        <v>73340</v>
      </c>
      <c r="B2072" s="102" t="s">
        <v>23744</v>
      </c>
      <c r="C2072" s="145" t="s">
        <v>5</v>
      </c>
      <c r="D2072" s="535">
        <v>193.76</v>
      </c>
      <c r="E2072" s="536">
        <v>0</v>
      </c>
      <c r="F2072" s="535">
        <v>156.51</v>
      </c>
      <c r="G2072" s="536">
        <v>0</v>
      </c>
      <c r="H2072" s="535">
        <v>168.15</v>
      </c>
      <c r="I2072" s="536">
        <v>0</v>
      </c>
      <c r="J2072" s="535">
        <v>166.34</v>
      </c>
      <c r="K2072" s="536">
        <v>0</v>
      </c>
      <c r="L2072" s="535">
        <v>154.44</v>
      </c>
      <c r="M2072" s="536">
        <v>0</v>
      </c>
      <c r="N2072" s="535">
        <v>159.61000000000001</v>
      </c>
      <c r="O2072" s="536">
        <v>0</v>
      </c>
      <c r="P2072" s="535">
        <v>154.69999999999999</v>
      </c>
      <c r="Q2072" s="536">
        <v>0</v>
      </c>
      <c r="R2072" s="535">
        <v>153.4</v>
      </c>
    </row>
    <row r="2073" spans="1:18" ht="12.75">
      <c r="A2073" s="145">
        <v>89264</v>
      </c>
      <c r="B2073" s="102" t="s">
        <v>23745</v>
      </c>
      <c r="C2073" s="145" t="s">
        <v>5</v>
      </c>
      <c r="D2073" s="535">
        <v>21.37</v>
      </c>
      <c r="E2073" s="536">
        <v>1</v>
      </c>
      <c r="F2073" s="535">
        <v>21.37</v>
      </c>
      <c r="G2073" s="536">
        <v>1</v>
      </c>
      <c r="H2073" s="535">
        <v>21.37</v>
      </c>
      <c r="I2073" s="536">
        <v>1</v>
      </c>
      <c r="J2073" s="535">
        <v>21.37</v>
      </c>
      <c r="K2073" s="536">
        <v>1</v>
      </c>
      <c r="L2073" s="535">
        <v>20.53</v>
      </c>
      <c r="M2073" s="536">
        <v>0</v>
      </c>
      <c r="N2073" s="535">
        <v>21.37</v>
      </c>
      <c r="O2073" s="536">
        <v>1</v>
      </c>
      <c r="P2073" s="535">
        <v>21.37</v>
      </c>
      <c r="Q2073" s="536">
        <v>1</v>
      </c>
      <c r="R2073" s="535">
        <v>21.27</v>
      </c>
    </row>
    <row r="2074" spans="1:18" ht="12.75">
      <c r="A2074" s="145">
        <v>89266</v>
      </c>
      <c r="B2074" s="102" t="s">
        <v>23746</v>
      </c>
      <c r="C2074" s="145" t="s">
        <v>5</v>
      </c>
      <c r="D2074" s="535">
        <v>3.43</v>
      </c>
      <c r="E2074" s="536">
        <v>1</v>
      </c>
      <c r="F2074" s="535">
        <v>3.43</v>
      </c>
      <c r="G2074" s="536">
        <v>1</v>
      </c>
      <c r="H2074" s="535">
        <v>3.43</v>
      </c>
      <c r="I2074" s="536">
        <v>1</v>
      </c>
      <c r="J2074" s="535">
        <v>3.43</v>
      </c>
      <c r="K2074" s="536">
        <v>1</v>
      </c>
      <c r="L2074" s="535">
        <v>3.33</v>
      </c>
      <c r="M2074" s="536">
        <v>0</v>
      </c>
      <c r="N2074" s="535">
        <v>3.43</v>
      </c>
      <c r="O2074" s="536">
        <v>1</v>
      </c>
      <c r="P2074" s="535">
        <v>3.43</v>
      </c>
      <c r="Q2074" s="536">
        <v>1</v>
      </c>
      <c r="R2074" s="535">
        <v>3.42</v>
      </c>
    </row>
    <row r="2075" spans="1:18" ht="12.75">
      <c r="A2075" s="145">
        <v>89265</v>
      </c>
      <c r="B2075" s="102" t="s">
        <v>23747</v>
      </c>
      <c r="C2075" s="145" t="s">
        <v>5</v>
      </c>
      <c r="D2075" s="535">
        <v>8.51</v>
      </c>
      <c r="E2075" s="536">
        <v>1</v>
      </c>
      <c r="F2075" s="535">
        <v>8.51</v>
      </c>
      <c r="G2075" s="536">
        <v>1</v>
      </c>
      <c r="H2075" s="535">
        <v>8.51</v>
      </c>
      <c r="I2075" s="536">
        <v>1</v>
      </c>
      <c r="J2075" s="535">
        <v>8.51</v>
      </c>
      <c r="K2075" s="536">
        <v>1</v>
      </c>
      <c r="L2075" s="535">
        <v>8.24</v>
      </c>
      <c r="M2075" s="536">
        <v>0</v>
      </c>
      <c r="N2075" s="535">
        <v>8.51</v>
      </c>
      <c r="O2075" s="536">
        <v>1</v>
      </c>
      <c r="P2075" s="535">
        <v>8.51</v>
      </c>
      <c r="Q2075" s="536">
        <v>1</v>
      </c>
      <c r="R2075" s="535">
        <v>8.48</v>
      </c>
    </row>
    <row r="2076" spans="1:18" ht="12.75">
      <c r="A2076" s="145">
        <v>5705</v>
      </c>
      <c r="B2076" s="102" t="s">
        <v>23748</v>
      </c>
      <c r="C2076" s="145" t="s">
        <v>5</v>
      </c>
      <c r="D2076" s="535">
        <v>38.96</v>
      </c>
      <c r="E2076" s="536">
        <v>1</v>
      </c>
      <c r="F2076" s="535">
        <v>38.96</v>
      </c>
      <c r="G2076" s="536">
        <v>1</v>
      </c>
      <c r="H2076" s="535">
        <v>38.96</v>
      </c>
      <c r="I2076" s="536">
        <v>1</v>
      </c>
      <c r="J2076" s="535">
        <v>38.96</v>
      </c>
      <c r="K2076" s="536">
        <v>1</v>
      </c>
      <c r="L2076" s="535">
        <v>37.71</v>
      </c>
      <c r="M2076" s="536">
        <v>0</v>
      </c>
      <c r="N2076" s="535">
        <v>38.96</v>
      </c>
      <c r="O2076" s="536">
        <v>1</v>
      </c>
      <c r="P2076" s="535">
        <v>38.96</v>
      </c>
      <c r="Q2076" s="536">
        <v>1</v>
      </c>
      <c r="R2076" s="535">
        <v>38.840000000000003</v>
      </c>
    </row>
    <row r="2077" spans="1:18" ht="12.75">
      <c r="A2077" s="145">
        <v>53797</v>
      </c>
      <c r="B2077" s="102" t="s">
        <v>23749</v>
      </c>
      <c r="C2077" s="145" t="s">
        <v>5</v>
      </c>
      <c r="D2077" s="535">
        <v>145.83000000000001</v>
      </c>
      <c r="E2077" s="536">
        <v>0</v>
      </c>
      <c r="F2077" s="535">
        <v>117.79</v>
      </c>
      <c r="G2077" s="536">
        <v>0</v>
      </c>
      <c r="H2077" s="535">
        <v>126.55</v>
      </c>
      <c r="I2077" s="536">
        <v>0</v>
      </c>
      <c r="J2077" s="535">
        <v>125.19</v>
      </c>
      <c r="K2077" s="536">
        <v>0</v>
      </c>
      <c r="L2077" s="535">
        <v>116.23</v>
      </c>
      <c r="M2077" s="536">
        <v>0</v>
      </c>
      <c r="N2077" s="535">
        <v>120.12</v>
      </c>
      <c r="O2077" s="536">
        <v>0</v>
      </c>
      <c r="P2077" s="535">
        <v>116.43</v>
      </c>
      <c r="Q2077" s="536">
        <v>0</v>
      </c>
      <c r="R2077" s="535">
        <v>115.45</v>
      </c>
    </row>
    <row r="2078" spans="1:18" ht="12.75">
      <c r="A2078" s="145">
        <v>106227</v>
      </c>
      <c r="B2078" s="102" t="s">
        <v>23750</v>
      </c>
      <c r="C2078" s="145" t="s">
        <v>5</v>
      </c>
      <c r="D2078" s="535">
        <v>30.83</v>
      </c>
      <c r="E2078" s="536">
        <v>1</v>
      </c>
      <c r="F2078" s="535">
        <v>30.83</v>
      </c>
      <c r="G2078" s="536">
        <v>1</v>
      </c>
      <c r="H2078" s="535">
        <v>30.83</v>
      </c>
      <c r="I2078" s="536">
        <v>1</v>
      </c>
      <c r="J2078" s="535">
        <v>30.83</v>
      </c>
      <c r="K2078" s="536">
        <v>1</v>
      </c>
      <c r="L2078" s="535">
        <v>28.29</v>
      </c>
      <c r="M2078" s="536">
        <v>0</v>
      </c>
      <c r="N2078" s="535">
        <v>30.83</v>
      </c>
      <c r="O2078" s="536">
        <v>1</v>
      </c>
      <c r="P2078" s="535">
        <v>30.83</v>
      </c>
      <c r="Q2078" s="536">
        <v>1</v>
      </c>
      <c r="R2078" s="535">
        <v>30.43</v>
      </c>
    </row>
    <row r="2079" spans="1:18" ht="12.75">
      <c r="A2079" s="145">
        <v>106230</v>
      </c>
      <c r="B2079" s="102" t="s">
        <v>23751</v>
      </c>
      <c r="C2079" s="145" t="s">
        <v>5</v>
      </c>
      <c r="D2079" s="535">
        <v>5.12</v>
      </c>
      <c r="E2079" s="536">
        <v>1</v>
      </c>
      <c r="F2079" s="535">
        <v>5.12</v>
      </c>
      <c r="G2079" s="536">
        <v>1</v>
      </c>
      <c r="H2079" s="535">
        <v>5.12</v>
      </c>
      <c r="I2079" s="536">
        <v>1</v>
      </c>
      <c r="J2079" s="535">
        <v>5.12</v>
      </c>
      <c r="K2079" s="536">
        <v>1</v>
      </c>
      <c r="L2079" s="535">
        <v>4.6900000000000004</v>
      </c>
      <c r="M2079" s="536">
        <v>0</v>
      </c>
      <c r="N2079" s="535">
        <v>5.12</v>
      </c>
      <c r="O2079" s="536">
        <v>1</v>
      </c>
      <c r="P2079" s="535">
        <v>5.12</v>
      </c>
      <c r="Q2079" s="536">
        <v>1</v>
      </c>
      <c r="R2079" s="535">
        <v>5.05</v>
      </c>
    </row>
    <row r="2080" spans="1:18" ht="12.75">
      <c r="A2080" s="145">
        <v>106228</v>
      </c>
      <c r="B2080" s="102" t="s">
        <v>23752</v>
      </c>
      <c r="C2080" s="145" t="s">
        <v>5</v>
      </c>
      <c r="D2080" s="535">
        <v>12.67</v>
      </c>
      <c r="E2080" s="536">
        <v>1</v>
      </c>
      <c r="F2080" s="535">
        <v>12.67</v>
      </c>
      <c r="G2080" s="536">
        <v>1</v>
      </c>
      <c r="H2080" s="535">
        <v>12.67</v>
      </c>
      <c r="I2080" s="536">
        <v>1</v>
      </c>
      <c r="J2080" s="535">
        <v>12.67</v>
      </c>
      <c r="K2080" s="536">
        <v>1</v>
      </c>
      <c r="L2080" s="535">
        <v>11.63</v>
      </c>
      <c r="M2080" s="536">
        <v>0</v>
      </c>
      <c r="N2080" s="535">
        <v>12.67</v>
      </c>
      <c r="O2080" s="536">
        <v>1</v>
      </c>
      <c r="P2080" s="535">
        <v>12.67</v>
      </c>
      <c r="Q2080" s="536">
        <v>1</v>
      </c>
      <c r="R2080" s="535">
        <v>12.51</v>
      </c>
    </row>
    <row r="2081" spans="1:18" ht="12.75">
      <c r="A2081" s="145">
        <v>106229</v>
      </c>
      <c r="B2081" s="102" t="s">
        <v>23753</v>
      </c>
      <c r="C2081" s="145" t="s">
        <v>5</v>
      </c>
      <c r="D2081" s="535">
        <v>57.82</v>
      </c>
      <c r="E2081" s="536">
        <v>1</v>
      </c>
      <c r="F2081" s="535">
        <v>57.82</v>
      </c>
      <c r="G2081" s="536">
        <v>1</v>
      </c>
      <c r="H2081" s="535">
        <v>57.82</v>
      </c>
      <c r="I2081" s="536">
        <v>1</v>
      </c>
      <c r="J2081" s="535">
        <v>57.82</v>
      </c>
      <c r="K2081" s="536">
        <v>1</v>
      </c>
      <c r="L2081" s="535">
        <v>53.05</v>
      </c>
      <c r="M2081" s="536">
        <v>0</v>
      </c>
      <c r="N2081" s="535">
        <v>57.82</v>
      </c>
      <c r="O2081" s="536">
        <v>1</v>
      </c>
      <c r="P2081" s="535">
        <v>57.82</v>
      </c>
      <c r="Q2081" s="536">
        <v>1</v>
      </c>
      <c r="R2081" s="535">
        <v>57.06</v>
      </c>
    </row>
    <row r="2082" spans="1:18" ht="12.75">
      <c r="A2082" s="145">
        <v>106231</v>
      </c>
      <c r="B2082" s="102" t="s">
        <v>23754</v>
      </c>
      <c r="C2082" s="145" t="s">
        <v>5</v>
      </c>
      <c r="D2082" s="535">
        <v>197.58</v>
      </c>
      <c r="E2082" s="536">
        <v>0</v>
      </c>
      <c r="F2082" s="535">
        <v>159.59</v>
      </c>
      <c r="G2082" s="536">
        <v>0</v>
      </c>
      <c r="H2082" s="535">
        <v>171.47</v>
      </c>
      <c r="I2082" s="536">
        <v>0</v>
      </c>
      <c r="J2082" s="535">
        <v>169.62</v>
      </c>
      <c r="K2082" s="536">
        <v>0</v>
      </c>
      <c r="L2082" s="535">
        <v>157.47999999999999</v>
      </c>
      <c r="M2082" s="536">
        <v>0</v>
      </c>
      <c r="N2082" s="535">
        <v>162.76</v>
      </c>
      <c r="O2082" s="536">
        <v>0</v>
      </c>
      <c r="P2082" s="535">
        <v>157.75</v>
      </c>
      <c r="Q2082" s="536">
        <v>0</v>
      </c>
      <c r="R2082" s="535">
        <v>156.43</v>
      </c>
    </row>
    <row r="2083" spans="1:18" ht="12.75">
      <c r="A2083" s="145">
        <v>91354</v>
      </c>
      <c r="B2083" s="102" t="s">
        <v>23755</v>
      </c>
      <c r="C2083" s="145" t="s">
        <v>5</v>
      </c>
      <c r="D2083" s="535">
        <v>17.850000000000001</v>
      </c>
      <c r="E2083" s="536">
        <v>1</v>
      </c>
      <c r="F2083" s="535">
        <v>17.850000000000001</v>
      </c>
      <c r="G2083" s="536">
        <v>1</v>
      </c>
      <c r="H2083" s="535">
        <v>17.850000000000001</v>
      </c>
      <c r="I2083" s="536">
        <v>1</v>
      </c>
      <c r="J2083" s="535">
        <v>17.850000000000001</v>
      </c>
      <c r="K2083" s="536">
        <v>1</v>
      </c>
      <c r="L2083" s="535">
        <v>17.559999999999999</v>
      </c>
      <c r="M2083" s="536">
        <v>0</v>
      </c>
      <c r="N2083" s="535">
        <v>17.850000000000001</v>
      </c>
      <c r="O2083" s="536">
        <v>1</v>
      </c>
      <c r="P2083" s="535">
        <v>17.850000000000001</v>
      </c>
      <c r="Q2083" s="536">
        <v>1</v>
      </c>
      <c r="R2083" s="535">
        <v>17.850000000000001</v>
      </c>
    </row>
    <row r="2084" spans="1:18" ht="12.75">
      <c r="A2084" s="145">
        <v>91356</v>
      </c>
      <c r="B2084" s="102" t="s">
        <v>23756</v>
      </c>
      <c r="C2084" s="145" t="s">
        <v>5</v>
      </c>
      <c r="D2084" s="535">
        <v>2.96</v>
      </c>
      <c r="E2084" s="536">
        <v>1</v>
      </c>
      <c r="F2084" s="535">
        <v>2.96</v>
      </c>
      <c r="G2084" s="536">
        <v>1</v>
      </c>
      <c r="H2084" s="535">
        <v>2.96</v>
      </c>
      <c r="I2084" s="536">
        <v>1</v>
      </c>
      <c r="J2084" s="535">
        <v>2.96</v>
      </c>
      <c r="K2084" s="536">
        <v>1</v>
      </c>
      <c r="L2084" s="535">
        <v>2.91</v>
      </c>
      <c r="M2084" s="536">
        <v>0</v>
      </c>
      <c r="N2084" s="535">
        <v>2.96</v>
      </c>
      <c r="O2084" s="536">
        <v>1</v>
      </c>
      <c r="P2084" s="535">
        <v>2.96</v>
      </c>
      <c r="Q2084" s="536">
        <v>1</v>
      </c>
      <c r="R2084" s="535">
        <v>2.96</v>
      </c>
    </row>
    <row r="2085" spans="1:18" ht="12.75">
      <c r="A2085" s="145">
        <v>91355</v>
      </c>
      <c r="B2085" s="102" t="s">
        <v>23757</v>
      </c>
      <c r="C2085" s="145" t="s">
        <v>5</v>
      </c>
      <c r="D2085" s="535">
        <v>7.33</v>
      </c>
      <c r="E2085" s="536">
        <v>1</v>
      </c>
      <c r="F2085" s="535">
        <v>7.33</v>
      </c>
      <c r="G2085" s="536">
        <v>1</v>
      </c>
      <c r="H2085" s="535">
        <v>7.33</v>
      </c>
      <c r="I2085" s="536">
        <v>1</v>
      </c>
      <c r="J2085" s="535">
        <v>7.33</v>
      </c>
      <c r="K2085" s="536">
        <v>1</v>
      </c>
      <c r="L2085" s="535">
        <v>7.21</v>
      </c>
      <c r="M2085" s="536">
        <v>0</v>
      </c>
      <c r="N2085" s="535">
        <v>7.33</v>
      </c>
      <c r="O2085" s="536">
        <v>1</v>
      </c>
      <c r="P2085" s="535">
        <v>7.33</v>
      </c>
      <c r="Q2085" s="536">
        <v>1</v>
      </c>
      <c r="R2085" s="535">
        <v>7.33</v>
      </c>
    </row>
    <row r="2086" spans="1:18" ht="12.75">
      <c r="A2086" s="145">
        <v>5751</v>
      </c>
      <c r="B2086" s="102" t="s">
        <v>23758</v>
      </c>
      <c r="C2086" s="145" t="s">
        <v>5</v>
      </c>
      <c r="D2086" s="535">
        <v>33.46</v>
      </c>
      <c r="E2086" s="536">
        <v>1</v>
      </c>
      <c r="F2086" s="535">
        <v>33.46</v>
      </c>
      <c r="G2086" s="536">
        <v>1</v>
      </c>
      <c r="H2086" s="535">
        <v>33.46</v>
      </c>
      <c r="I2086" s="536">
        <v>1</v>
      </c>
      <c r="J2086" s="535">
        <v>33.46</v>
      </c>
      <c r="K2086" s="536">
        <v>1</v>
      </c>
      <c r="L2086" s="535">
        <v>32.92</v>
      </c>
      <c r="M2086" s="536">
        <v>0</v>
      </c>
      <c r="N2086" s="535">
        <v>33.46</v>
      </c>
      <c r="O2086" s="536">
        <v>1</v>
      </c>
      <c r="P2086" s="535">
        <v>33.46</v>
      </c>
      <c r="Q2086" s="536">
        <v>1</v>
      </c>
      <c r="R2086" s="535">
        <v>33.46</v>
      </c>
    </row>
    <row r="2087" spans="1:18" ht="12.75">
      <c r="A2087" s="145">
        <v>53827</v>
      </c>
      <c r="B2087" s="102" t="s">
        <v>23759</v>
      </c>
      <c r="C2087" s="145" t="s">
        <v>5</v>
      </c>
      <c r="D2087" s="535">
        <v>142.75</v>
      </c>
      <c r="E2087" s="536">
        <v>0</v>
      </c>
      <c r="F2087" s="535">
        <v>115.31</v>
      </c>
      <c r="G2087" s="536">
        <v>0</v>
      </c>
      <c r="H2087" s="535">
        <v>123.89</v>
      </c>
      <c r="I2087" s="536">
        <v>0</v>
      </c>
      <c r="J2087" s="535">
        <v>122.55</v>
      </c>
      <c r="K2087" s="536">
        <v>0</v>
      </c>
      <c r="L2087" s="535">
        <v>113.78</v>
      </c>
      <c r="M2087" s="536">
        <v>0</v>
      </c>
      <c r="N2087" s="535">
        <v>117.6</v>
      </c>
      <c r="O2087" s="536">
        <v>0</v>
      </c>
      <c r="P2087" s="535">
        <v>113.97</v>
      </c>
      <c r="Q2087" s="536">
        <v>0</v>
      </c>
      <c r="R2087" s="535">
        <v>113.02</v>
      </c>
    </row>
    <row r="2088" spans="1:18" ht="12.75">
      <c r="A2088" s="145">
        <v>91375</v>
      </c>
      <c r="B2088" s="102" t="s">
        <v>23760</v>
      </c>
      <c r="C2088" s="145" t="s">
        <v>5</v>
      </c>
      <c r="D2088" s="535">
        <v>19.600000000000001</v>
      </c>
      <c r="E2088" s="536">
        <v>1</v>
      </c>
      <c r="F2088" s="535">
        <v>19.600000000000001</v>
      </c>
      <c r="G2088" s="536">
        <v>1</v>
      </c>
      <c r="H2088" s="535">
        <v>19.600000000000001</v>
      </c>
      <c r="I2088" s="536">
        <v>1</v>
      </c>
      <c r="J2088" s="535">
        <v>19.600000000000001</v>
      </c>
      <c r="K2088" s="536">
        <v>1</v>
      </c>
      <c r="L2088" s="535">
        <v>19.28</v>
      </c>
      <c r="M2088" s="536">
        <v>0</v>
      </c>
      <c r="N2088" s="535">
        <v>19.600000000000001</v>
      </c>
      <c r="O2088" s="536">
        <v>1</v>
      </c>
      <c r="P2088" s="535">
        <v>19.600000000000001</v>
      </c>
      <c r="Q2088" s="536">
        <v>1</v>
      </c>
      <c r="R2088" s="535">
        <v>19.600000000000001</v>
      </c>
    </row>
    <row r="2089" spans="1:18" ht="12.75">
      <c r="A2089" s="145">
        <v>91377</v>
      </c>
      <c r="B2089" s="102" t="s">
        <v>23761</v>
      </c>
      <c r="C2089" s="145" t="s">
        <v>5</v>
      </c>
      <c r="D2089" s="535">
        <v>3.25</v>
      </c>
      <c r="E2089" s="536">
        <v>1</v>
      </c>
      <c r="F2089" s="535">
        <v>3.25</v>
      </c>
      <c r="G2089" s="536">
        <v>1</v>
      </c>
      <c r="H2089" s="535">
        <v>3.25</v>
      </c>
      <c r="I2089" s="536">
        <v>1</v>
      </c>
      <c r="J2089" s="535">
        <v>3.25</v>
      </c>
      <c r="K2089" s="536">
        <v>1</v>
      </c>
      <c r="L2089" s="535">
        <v>3.2</v>
      </c>
      <c r="M2089" s="536">
        <v>0</v>
      </c>
      <c r="N2089" s="535">
        <v>3.25</v>
      </c>
      <c r="O2089" s="536">
        <v>1</v>
      </c>
      <c r="P2089" s="535">
        <v>3.25</v>
      </c>
      <c r="Q2089" s="536">
        <v>1</v>
      </c>
      <c r="R2089" s="535">
        <v>3.25</v>
      </c>
    </row>
    <row r="2090" spans="1:18" ht="12.75">
      <c r="A2090" s="145">
        <v>91376</v>
      </c>
      <c r="B2090" s="102" t="s">
        <v>23762</v>
      </c>
      <c r="C2090" s="145" t="s">
        <v>5</v>
      </c>
      <c r="D2090" s="535">
        <v>8.0500000000000007</v>
      </c>
      <c r="E2090" s="536">
        <v>1</v>
      </c>
      <c r="F2090" s="535">
        <v>8.0500000000000007</v>
      </c>
      <c r="G2090" s="536">
        <v>1</v>
      </c>
      <c r="H2090" s="535">
        <v>8.0500000000000007</v>
      </c>
      <c r="I2090" s="536">
        <v>1</v>
      </c>
      <c r="J2090" s="535">
        <v>8.0500000000000007</v>
      </c>
      <c r="K2090" s="536">
        <v>1</v>
      </c>
      <c r="L2090" s="535">
        <v>7.92</v>
      </c>
      <c r="M2090" s="536">
        <v>0</v>
      </c>
      <c r="N2090" s="535">
        <v>8.0500000000000007</v>
      </c>
      <c r="O2090" s="536">
        <v>1</v>
      </c>
      <c r="P2090" s="535">
        <v>8.0500000000000007</v>
      </c>
      <c r="Q2090" s="536">
        <v>1</v>
      </c>
      <c r="R2090" s="535">
        <v>8.0500000000000007</v>
      </c>
    </row>
    <row r="2091" spans="1:18" ht="12.75">
      <c r="A2091" s="145">
        <v>5754</v>
      </c>
      <c r="B2091" s="102" t="s">
        <v>23763</v>
      </c>
      <c r="C2091" s="145" t="s">
        <v>5</v>
      </c>
      <c r="D2091" s="535">
        <v>36.74</v>
      </c>
      <c r="E2091" s="536">
        <v>1</v>
      </c>
      <c r="F2091" s="535">
        <v>36.74</v>
      </c>
      <c r="G2091" s="536">
        <v>1</v>
      </c>
      <c r="H2091" s="535">
        <v>36.74</v>
      </c>
      <c r="I2091" s="536">
        <v>1</v>
      </c>
      <c r="J2091" s="535">
        <v>36.74</v>
      </c>
      <c r="K2091" s="536">
        <v>1</v>
      </c>
      <c r="L2091" s="535">
        <v>36.14</v>
      </c>
      <c r="M2091" s="536">
        <v>0</v>
      </c>
      <c r="N2091" s="535">
        <v>36.74</v>
      </c>
      <c r="O2091" s="536">
        <v>1</v>
      </c>
      <c r="P2091" s="535">
        <v>36.74</v>
      </c>
      <c r="Q2091" s="536">
        <v>1</v>
      </c>
      <c r="R2091" s="535">
        <v>36.74</v>
      </c>
    </row>
    <row r="2092" spans="1:18" ht="12.75">
      <c r="A2092" s="145">
        <v>53829</v>
      </c>
      <c r="B2092" s="102" t="s">
        <v>23764</v>
      </c>
      <c r="C2092" s="145" t="s">
        <v>5</v>
      </c>
      <c r="D2092" s="535">
        <v>145.83000000000001</v>
      </c>
      <c r="E2092" s="536">
        <v>0</v>
      </c>
      <c r="F2092" s="535">
        <v>117.79</v>
      </c>
      <c r="G2092" s="536">
        <v>0</v>
      </c>
      <c r="H2092" s="535">
        <v>126.55</v>
      </c>
      <c r="I2092" s="536">
        <v>0</v>
      </c>
      <c r="J2092" s="535">
        <v>125.19</v>
      </c>
      <c r="K2092" s="536">
        <v>0</v>
      </c>
      <c r="L2092" s="535">
        <v>116.23</v>
      </c>
      <c r="M2092" s="536">
        <v>0</v>
      </c>
      <c r="N2092" s="535">
        <v>120.12</v>
      </c>
      <c r="O2092" s="536">
        <v>0</v>
      </c>
      <c r="P2092" s="535">
        <v>116.43</v>
      </c>
      <c r="Q2092" s="536">
        <v>0</v>
      </c>
      <c r="R2092" s="535">
        <v>115.45</v>
      </c>
    </row>
    <row r="2093" spans="1:18" ht="12.75">
      <c r="A2093" s="145">
        <v>91026</v>
      </c>
      <c r="B2093" s="102" t="s">
        <v>23765</v>
      </c>
      <c r="C2093" s="145" t="s">
        <v>5</v>
      </c>
      <c r="D2093" s="535">
        <v>25.07</v>
      </c>
      <c r="E2093" s="536">
        <v>1</v>
      </c>
      <c r="F2093" s="535">
        <v>25.07</v>
      </c>
      <c r="G2093" s="536">
        <v>1</v>
      </c>
      <c r="H2093" s="535">
        <v>25.07</v>
      </c>
      <c r="I2093" s="536">
        <v>1</v>
      </c>
      <c r="J2093" s="535">
        <v>25.07</v>
      </c>
      <c r="K2093" s="536">
        <v>1</v>
      </c>
      <c r="L2093" s="535">
        <v>24.21</v>
      </c>
      <c r="M2093" s="536">
        <v>0</v>
      </c>
      <c r="N2093" s="535">
        <v>25.07</v>
      </c>
      <c r="O2093" s="536">
        <v>1</v>
      </c>
      <c r="P2093" s="535">
        <v>25.07</v>
      </c>
      <c r="Q2093" s="536">
        <v>1</v>
      </c>
      <c r="R2093" s="535">
        <v>24.98</v>
      </c>
    </row>
    <row r="2094" spans="1:18" ht="12.75">
      <c r="A2094" s="145">
        <v>91028</v>
      </c>
      <c r="B2094" s="102" t="s">
        <v>23766</v>
      </c>
      <c r="C2094" s="145" t="s">
        <v>5</v>
      </c>
      <c r="D2094" s="535">
        <v>4.0599999999999996</v>
      </c>
      <c r="E2094" s="536">
        <v>1</v>
      </c>
      <c r="F2094" s="535">
        <v>4.0599999999999996</v>
      </c>
      <c r="G2094" s="536">
        <v>1</v>
      </c>
      <c r="H2094" s="535">
        <v>4.0599999999999996</v>
      </c>
      <c r="I2094" s="536">
        <v>1</v>
      </c>
      <c r="J2094" s="535">
        <v>4.0599999999999996</v>
      </c>
      <c r="K2094" s="536">
        <v>1</v>
      </c>
      <c r="L2094" s="535">
        <v>3.94</v>
      </c>
      <c r="M2094" s="536">
        <v>0</v>
      </c>
      <c r="N2094" s="535">
        <v>4.0599999999999996</v>
      </c>
      <c r="O2094" s="536">
        <v>1</v>
      </c>
      <c r="P2094" s="535">
        <v>4.0599999999999996</v>
      </c>
      <c r="Q2094" s="536">
        <v>1</v>
      </c>
      <c r="R2094" s="535">
        <v>4.05</v>
      </c>
    </row>
    <row r="2095" spans="1:18" ht="12.75">
      <c r="A2095" s="145">
        <v>91027</v>
      </c>
      <c r="B2095" s="102" t="s">
        <v>23767</v>
      </c>
      <c r="C2095" s="145" t="s">
        <v>5</v>
      </c>
      <c r="D2095" s="535">
        <v>10.06</v>
      </c>
      <c r="E2095" s="536">
        <v>1</v>
      </c>
      <c r="F2095" s="535">
        <v>10.06</v>
      </c>
      <c r="G2095" s="536">
        <v>1</v>
      </c>
      <c r="H2095" s="535">
        <v>10.06</v>
      </c>
      <c r="I2095" s="536">
        <v>1</v>
      </c>
      <c r="J2095" s="535">
        <v>10.06</v>
      </c>
      <c r="K2095" s="536">
        <v>1</v>
      </c>
      <c r="L2095" s="535">
        <v>9.77</v>
      </c>
      <c r="M2095" s="536">
        <v>0</v>
      </c>
      <c r="N2095" s="535">
        <v>10.06</v>
      </c>
      <c r="O2095" s="536">
        <v>1</v>
      </c>
      <c r="P2095" s="535">
        <v>10.06</v>
      </c>
      <c r="Q2095" s="536">
        <v>1</v>
      </c>
      <c r="R2095" s="535">
        <v>10.029999999999999</v>
      </c>
    </row>
    <row r="2096" spans="1:18" ht="12.75">
      <c r="A2096" s="145">
        <v>91029</v>
      </c>
      <c r="B2096" s="102" t="s">
        <v>23768</v>
      </c>
      <c r="C2096" s="145" t="s">
        <v>5</v>
      </c>
      <c r="D2096" s="535">
        <v>45.99</v>
      </c>
      <c r="E2096" s="536">
        <v>1</v>
      </c>
      <c r="F2096" s="535">
        <v>45.99</v>
      </c>
      <c r="G2096" s="536">
        <v>1</v>
      </c>
      <c r="H2096" s="535">
        <v>45.99</v>
      </c>
      <c r="I2096" s="536">
        <v>1</v>
      </c>
      <c r="J2096" s="535">
        <v>45.99</v>
      </c>
      <c r="K2096" s="536">
        <v>1</v>
      </c>
      <c r="L2096" s="535">
        <v>44.67</v>
      </c>
      <c r="M2096" s="536">
        <v>0</v>
      </c>
      <c r="N2096" s="535">
        <v>45.99</v>
      </c>
      <c r="O2096" s="536">
        <v>1</v>
      </c>
      <c r="P2096" s="535">
        <v>45.99</v>
      </c>
      <c r="Q2096" s="536">
        <v>1</v>
      </c>
      <c r="R2096" s="535">
        <v>45.88</v>
      </c>
    </row>
    <row r="2097" spans="1:18" ht="12.75">
      <c r="A2097" s="145">
        <v>91030</v>
      </c>
      <c r="B2097" s="102" t="s">
        <v>23769</v>
      </c>
      <c r="C2097" s="145" t="s">
        <v>5</v>
      </c>
      <c r="D2097" s="535">
        <v>183.65</v>
      </c>
      <c r="E2097" s="536">
        <v>0</v>
      </c>
      <c r="F2097" s="535">
        <v>148.34</v>
      </c>
      <c r="G2097" s="536">
        <v>0</v>
      </c>
      <c r="H2097" s="535">
        <v>159.38</v>
      </c>
      <c r="I2097" s="536">
        <v>0</v>
      </c>
      <c r="J2097" s="535">
        <v>157.66</v>
      </c>
      <c r="K2097" s="536">
        <v>0</v>
      </c>
      <c r="L2097" s="535">
        <v>146.38</v>
      </c>
      <c r="M2097" s="536">
        <v>0</v>
      </c>
      <c r="N2097" s="535">
        <v>151.28</v>
      </c>
      <c r="O2097" s="536">
        <v>0</v>
      </c>
      <c r="P2097" s="535">
        <v>146.62</v>
      </c>
      <c r="Q2097" s="536">
        <v>0</v>
      </c>
      <c r="R2097" s="535">
        <v>145.4</v>
      </c>
    </row>
    <row r="2098" spans="1:18" ht="12.75">
      <c r="A2098" s="145">
        <v>106237</v>
      </c>
      <c r="B2098" s="102" t="s">
        <v>23770</v>
      </c>
      <c r="C2098" s="145" t="s">
        <v>5</v>
      </c>
      <c r="D2098" s="535">
        <v>0</v>
      </c>
      <c r="E2098" s="536"/>
      <c r="F2098" s="535">
        <v>0</v>
      </c>
      <c r="G2098" s="536"/>
      <c r="H2098" s="535">
        <v>0</v>
      </c>
      <c r="I2098" s="536"/>
      <c r="J2098" s="535">
        <v>0</v>
      </c>
      <c r="K2098" s="536"/>
      <c r="L2098" s="535">
        <v>0</v>
      </c>
      <c r="M2098" s="536"/>
      <c r="N2098" s="535">
        <v>0</v>
      </c>
      <c r="O2098" s="536"/>
      <c r="P2098" s="535">
        <v>0</v>
      </c>
      <c r="Q2098" s="536"/>
      <c r="R2098" s="535">
        <v>0</v>
      </c>
    </row>
    <row r="2099" spans="1:18" ht="12.75">
      <c r="A2099" s="145">
        <v>106240</v>
      </c>
      <c r="B2099" s="102" t="s">
        <v>23771</v>
      </c>
      <c r="C2099" s="145" t="s">
        <v>5</v>
      </c>
      <c r="D2099" s="535">
        <v>0</v>
      </c>
      <c r="E2099" s="536"/>
      <c r="F2099" s="535">
        <v>0</v>
      </c>
      <c r="G2099" s="536"/>
      <c r="H2099" s="535">
        <v>0</v>
      </c>
      <c r="I2099" s="536"/>
      <c r="J2099" s="535">
        <v>0</v>
      </c>
      <c r="K2099" s="536"/>
      <c r="L2099" s="535">
        <v>0</v>
      </c>
      <c r="M2099" s="536"/>
      <c r="N2099" s="535">
        <v>0</v>
      </c>
      <c r="O2099" s="536"/>
      <c r="P2099" s="535">
        <v>0</v>
      </c>
      <c r="Q2099" s="536"/>
      <c r="R2099" s="535">
        <v>0</v>
      </c>
    </row>
    <row r="2100" spans="1:18" ht="12.75">
      <c r="A2100" s="145">
        <v>106238</v>
      </c>
      <c r="B2100" s="102" t="s">
        <v>23772</v>
      </c>
      <c r="C2100" s="145" t="s">
        <v>5</v>
      </c>
      <c r="D2100" s="535">
        <v>0</v>
      </c>
      <c r="E2100" s="536"/>
      <c r="F2100" s="535">
        <v>0</v>
      </c>
      <c r="G2100" s="536"/>
      <c r="H2100" s="535">
        <v>0</v>
      </c>
      <c r="I2100" s="536"/>
      <c r="J2100" s="535">
        <v>0</v>
      </c>
      <c r="K2100" s="536"/>
      <c r="L2100" s="535">
        <v>0</v>
      </c>
      <c r="M2100" s="536"/>
      <c r="N2100" s="535">
        <v>0</v>
      </c>
      <c r="O2100" s="536"/>
      <c r="P2100" s="535">
        <v>0</v>
      </c>
      <c r="Q2100" s="536"/>
      <c r="R2100" s="535">
        <v>0</v>
      </c>
    </row>
    <row r="2101" spans="1:18" ht="12.75">
      <c r="A2101" s="145">
        <v>106239</v>
      </c>
      <c r="B2101" s="102" t="s">
        <v>23773</v>
      </c>
      <c r="C2101" s="145" t="s">
        <v>5</v>
      </c>
      <c r="D2101" s="535">
        <v>0</v>
      </c>
      <c r="E2101" s="536"/>
      <c r="F2101" s="535">
        <v>0</v>
      </c>
      <c r="G2101" s="536"/>
      <c r="H2101" s="535">
        <v>0</v>
      </c>
      <c r="I2101" s="536"/>
      <c r="J2101" s="535">
        <v>0</v>
      </c>
      <c r="K2101" s="536"/>
      <c r="L2101" s="535">
        <v>0</v>
      </c>
      <c r="M2101" s="536"/>
      <c r="N2101" s="535">
        <v>0</v>
      </c>
      <c r="O2101" s="536"/>
      <c r="P2101" s="535">
        <v>0</v>
      </c>
      <c r="Q2101" s="536"/>
      <c r="R2101" s="535">
        <v>0</v>
      </c>
    </row>
    <row r="2102" spans="1:18" ht="12.75">
      <c r="A2102" s="145">
        <v>106241</v>
      </c>
      <c r="B2102" s="102" t="s">
        <v>23774</v>
      </c>
      <c r="C2102" s="145" t="s">
        <v>5</v>
      </c>
      <c r="D2102" s="535">
        <v>277.8</v>
      </c>
      <c r="E2102" s="536">
        <v>0</v>
      </c>
      <c r="F2102" s="535">
        <v>224.39</v>
      </c>
      <c r="G2102" s="536">
        <v>0</v>
      </c>
      <c r="H2102" s="535">
        <v>241.08</v>
      </c>
      <c r="I2102" s="536">
        <v>0</v>
      </c>
      <c r="J2102" s="535">
        <v>238.48</v>
      </c>
      <c r="K2102" s="536">
        <v>0</v>
      </c>
      <c r="L2102" s="535">
        <v>221.42</v>
      </c>
      <c r="M2102" s="536">
        <v>0</v>
      </c>
      <c r="N2102" s="535">
        <v>228.84</v>
      </c>
      <c r="O2102" s="536">
        <v>0</v>
      </c>
      <c r="P2102" s="535">
        <v>221.79</v>
      </c>
      <c r="Q2102" s="536">
        <v>0</v>
      </c>
      <c r="R2102" s="535">
        <v>219.94</v>
      </c>
    </row>
    <row r="2103" spans="1:18" ht="12.75">
      <c r="A2103" s="145">
        <v>102812</v>
      </c>
      <c r="B2103" s="102" t="s">
        <v>23775</v>
      </c>
      <c r="C2103" s="145" t="s">
        <v>5</v>
      </c>
      <c r="D2103" s="535">
        <v>0</v>
      </c>
      <c r="E2103" s="536"/>
      <c r="F2103" s="535">
        <v>0</v>
      </c>
      <c r="G2103" s="536"/>
      <c r="H2103" s="535">
        <v>0</v>
      </c>
      <c r="I2103" s="536"/>
      <c r="J2103" s="535">
        <v>0</v>
      </c>
      <c r="K2103" s="536"/>
      <c r="L2103" s="535">
        <v>0</v>
      </c>
      <c r="M2103" s="536"/>
      <c r="N2103" s="535">
        <v>0</v>
      </c>
      <c r="O2103" s="536"/>
      <c r="P2103" s="535">
        <v>0</v>
      </c>
      <c r="Q2103" s="536"/>
      <c r="R2103" s="535">
        <v>0</v>
      </c>
    </row>
    <row r="2104" spans="1:18" ht="12.75">
      <c r="A2104" s="145">
        <v>102813</v>
      </c>
      <c r="B2104" s="102" t="s">
        <v>23776</v>
      </c>
      <c r="C2104" s="145" t="s">
        <v>5</v>
      </c>
      <c r="D2104" s="535">
        <v>0</v>
      </c>
      <c r="E2104" s="536"/>
      <c r="F2104" s="535">
        <v>0</v>
      </c>
      <c r="G2104" s="536"/>
      <c r="H2104" s="535">
        <v>0</v>
      </c>
      <c r="I2104" s="536"/>
      <c r="J2104" s="535">
        <v>0</v>
      </c>
      <c r="K2104" s="536"/>
      <c r="L2104" s="535">
        <v>0</v>
      </c>
      <c r="M2104" s="536"/>
      <c r="N2104" s="535">
        <v>0</v>
      </c>
      <c r="O2104" s="536"/>
      <c r="P2104" s="535">
        <v>0</v>
      </c>
      <c r="Q2104" s="536"/>
      <c r="R2104" s="535">
        <v>0</v>
      </c>
    </row>
    <row r="2105" spans="1:18" ht="12.75">
      <c r="A2105" s="145">
        <v>102814</v>
      </c>
      <c r="B2105" s="102" t="s">
        <v>23777</v>
      </c>
      <c r="C2105" s="145" t="s">
        <v>5</v>
      </c>
      <c r="D2105" s="535">
        <v>0</v>
      </c>
      <c r="E2105" s="536"/>
      <c r="F2105" s="535">
        <v>0</v>
      </c>
      <c r="G2105" s="536"/>
      <c r="H2105" s="535">
        <v>0</v>
      </c>
      <c r="I2105" s="536"/>
      <c r="J2105" s="535">
        <v>0</v>
      </c>
      <c r="K2105" s="536"/>
      <c r="L2105" s="535">
        <v>0</v>
      </c>
      <c r="M2105" s="536"/>
      <c r="N2105" s="535">
        <v>0</v>
      </c>
      <c r="O2105" s="536"/>
      <c r="P2105" s="535">
        <v>0</v>
      </c>
      <c r="Q2105" s="536"/>
      <c r="R2105" s="535">
        <v>0</v>
      </c>
    </row>
    <row r="2106" spans="1:18" ht="12.75">
      <c r="A2106" s="145">
        <v>102815</v>
      </c>
      <c r="B2106" s="102" t="s">
        <v>23778</v>
      </c>
      <c r="C2106" s="145" t="s">
        <v>5</v>
      </c>
      <c r="D2106" s="535">
        <v>3.77</v>
      </c>
      <c r="E2106" s="536">
        <v>0</v>
      </c>
      <c r="F2106" s="535">
        <v>3.46</v>
      </c>
      <c r="G2106" s="536">
        <v>0</v>
      </c>
      <c r="H2106" s="535">
        <v>3.33</v>
      </c>
      <c r="I2106" s="536">
        <v>0</v>
      </c>
      <c r="J2106" s="535">
        <v>3.5</v>
      </c>
      <c r="K2106" s="536">
        <v>0</v>
      </c>
      <c r="L2106" s="535">
        <v>3.77</v>
      </c>
      <c r="M2106" s="536">
        <v>0</v>
      </c>
      <c r="N2106" s="535">
        <v>3.36</v>
      </c>
      <c r="O2106" s="536">
        <v>0</v>
      </c>
      <c r="P2106" s="535">
        <v>2.44</v>
      </c>
      <c r="Q2106" s="536">
        <v>0</v>
      </c>
      <c r="R2106" s="535">
        <v>3.4</v>
      </c>
    </row>
    <row r="2107" spans="1:18" ht="12.75">
      <c r="A2107" s="145">
        <v>91529</v>
      </c>
      <c r="B2107" s="102" t="s">
        <v>23779</v>
      </c>
      <c r="C2107" s="145" t="s">
        <v>5</v>
      </c>
      <c r="D2107" s="535">
        <v>0.92</v>
      </c>
      <c r="E2107" s="536">
        <v>1</v>
      </c>
      <c r="F2107" s="535">
        <v>0.92</v>
      </c>
      <c r="G2107" s="536">
        <v>1</v>
      </c>
      <c r="H2107" s="535">
        <v>0.92</v>
      </c>
      <c r="I2107" s="536">
        <v>1</v>
      </c>
      <c r="J2107" s="535">
        <v>0.92</v>
      </c>
      <c r="K2107" s="536">
        <v>1</v>
      </c>
      <c r="L2107" s="535">
        <v>0.74</v>
      </c>
      <c r="M2107" s="536">
        <v>0</v>
      </c>
      <c r="N2107" s="535">
        <v>0.92</v>
      </c>
      <c r="O2107" s="536">
        <v>1</v>
      </c>
      <c r="P2107" s="535">
        <v>0.92</v>
      </c>
      <c r="Q2107" s="536">
        <v>1</v>
      </c>
      <c r="R2107" s="535">
        <v>0.64</v>
      </c>
    </row>
    <row r="2108" spans="1:18" ht="12.75">
      <c r="A2108" s="145">
        <v>91530</v>
      </c>
      <c r="B2108" s="102" t="s">
        <v>23780</v>
      </c>
      <c r="C2108" s="145" t="s">
        <v>5</v>
      </c>
      <c r="D2108" s="535">
        <v>0.24</v>
      </c>
      <c r="E2108" s="536">
        <v>1</v>
      </c>
      <c r="F2108" s="535">
        <v>0.24</v>
      </c>
      <c r="G2108" s="536">
        <v>1</v>
      </c>
      <c r="H2108" s="535">
        <v>0.24</v>
      </c>
      <c r="I2108" s="536">
        <v>1</v>
      </c>
      <c r="J2108" s="535">
        <v>0.24</v>
      </c>
      <c r="K2108" s="536">
        <v>1</v>
      </c>
      <c r="L2108" s="535">
        <v>0.2</v>
      </c>
      <c r="M2108" s="536">
        <v>0</v>
      </c>
      <c r="N2108" s="535">
        <v>0.24</v>
      </c>
      <c r="O2108" s="536">
        <v>1</v>
      </c>
      <c r="P2108" s="535">
        <v>0.24</v>
      </c>
      <c r="Q2108" s="536">
        <v>1</v>
      </c>
      <c r="R2108" s="535">
        <v>0.17</v>
      </c>
    </row>
    <row r="2109" spans="1:18" ht="12.75">
      <c r="A2109" s="145">
        <v>91531</v>
      </c>
      <c r="B2109" s="102" t="s">
        <v>23781</v>
      </c>
      <c r="C2109" s="145" t="s">
        <v>5</v>
      </c>
      <c r="D2109" s="535">
        <v>1.1499999999999999</v>
      </c>
      <c r="E2109" s="536">
        <v>1</v>
      </c>
      <c r="F2109" s="535">
        <v>1.1499999999999999</v>
      </c>
      <c r="G2109" s="536">
        <v>1</v>
      </c>
      <c r="H2109" s="535">
        <v>1.1499999999999999</v>
      </c>
      <c r="I2109" s="536">
        <v>1</v>
      </c>
      <c r="J2109" s="535">
        <v>1.1499999999999999</v>
      </c>
      <c r="K2109" s="536">
        <v>1</v>
      </c>
      <c r="L2109" s="535">
        <v>0.93</v>
      </c>
      <c r="M2109" s="536">
        <v>0</v>
      </c>
      <c r="N2109" s="535">
        <v>1.1499999999999999</v>
      </c>
      <c r="O2109" s="536">
        <v>1</v>
      </c>
      <c r="P2109" s="535">
        <v>1.1499999999999999</v>
      </c>
      <c r="Q2109" s="536">
        <v>1</v>
      </c>
      <c r="R2109" s="535">
        <v>0.8</v>
      </c>
    </row>
    <row r="2110" spans="1:18" ht="12.75">
      <c r="A2110" s="145">
        <v>91532</v>
      </c>
      <c r="B2110" s="102" t="s">
        <v>23782</v>
      </c>
      <c r="C2110" s="145" t="s">
        <v>5</v>
      </c>
      <c r="D2110" s="535">
        <v>7.58</v>
      </c>
      <c r="E2110" s="536">
        <v>0</v>
      </c>
      <c r="F2110" s="535">
        <v>6.4</v>
      </c>
      <c r="G2110" s="536">
        <v>0</v>
      </c>
      <c r="H2110" s="535">
        <v>7.17</v>
      </c>
      <c r="I2110" s="536">
        <v>0</v>
      </c>
      <c r="J2110" s="535">
        <v>6.24</v>
      </c>
      <c r="K2110" s="536">
        <v>0</v>
      </c>
      <c r="L2110" s="535">
        <v>6.29</v>
      </c>
      <c r="M2110" s="536">
        <v>0</v>
      </c>
      <c r="N2110" s="535">
        <v>6.36</v>
      </c>
      <c r="O2110" s="536">
        <v>0</v>
      </c>
      <c r="P2110" s="535">
        <v>6.51</v>
      </c>
      <c r="Q2110" s="536">
        <v>0</v>
      </c>
      <c r="R2110" s="535">
        <v>6.4</v>
      </c>
    </row>
    <row r="2111" spans="1:18" ht="12.75">
      <c r="A2111" s="145">
        <v>95260</v>
      </c>
      <c r="B2111" s="102" t="s">
        <v>23783</v>
      </c>
      <c r="C2111" s="145" t="s">
        <v>5</v>
      </c>
      <c r="D2111" s="535">
        <v>0.74</v>
      </c>
      <c r="E2111" s="536">
        <v>1</v>
      </c>
      <c r="F2111" s="535">
        <v>0.74</v>
      </c>
      <c r="G2111" s="536">
        <v>1</v>
      </c>
      <c r="H2111" s="535">
        <v>0.74</v>
      </c>
      <c r="I2111" s="536">
        <v>1</v>
      </c>
      <c r="J2111" s="535">
        <v>0.74</v>
      </c>
      <c r="K2111" s="536">
        <v>1</v>
      </c>
      <c r="L2111" s="535">
        <v>0.6</v>
      </c>
      <c r="M2111" s="536">
        <v>0</v>
      </c>
      <c r="N2111" s="535">
        <v>0.74</v>
      </c>
      <c r="O2111" s="536">
        <v>1</v>
      </c>
      <c r="P2111" s="535">
        <v>0.74</v>
      </c>
      <c r="Q2111" s="536">
        <v>1</v>
      </c>
      <c r="R2111" s="535">
        <v>0.52</v>
      </c>
    </row>
    <row r="2112" spans="1:18" ht="12.75">
      <c r="A2112" s="145">
        <v>95261</v>
      </c>
      <c r="B2112" s="102" t="s">
        <v>23784</v>
      </c>
      <c r="C2112" s="145" t="s">
        <v>5</v>
      </c>
      <c r="D2112" s="535">
        <v>0.2</v>
      </c>
      <c r="E2112" s="536">
        <v>1</v>
      </c>
      <c r="F2112" s="535">
        <v>0.2</v>
      </c>
      <c r="G2112" s="536">
        <v>1</v>
      </c>
      <c r="H2112" s="535">
        <v>0.2</v>
      </c>
      <c r="I2112" s="536">
        <v>1</v>
      </c>
      <c r="J2112" s="535">
        <v>0.2</v>
      </c>
      <c r="K2112" s="536">
        <v>1</v>
      </c>
      <c r="L2112" s="535">
        <v>0.16</v>
      </c>
      <c r="M2112" s="536">
        <v>0</v>
      </c>
      <c r="N2112" s="535">
        <v>0.2</v>
      </c>
      <c r="O2112" s="536">
        <v>1</v>
      </c>
      <c r="P2112" s="535">
        <v>0.2</v>
      </c>
      <c r="Q2112" s="536">
        <v>1</v>
      </c>
      <c r="R2112" s="535">
        <v>0.13</v>
      </c>
    </row>
    <row r="2113" spans="1:18" ht="12.75">
      <c r="A2113" s="145">
        <v>95262</v>
      </c>
      <c r="B2113" s="102" t="s">
        <v>23785</v>
      </c>
      <c r="C2113" s="145" t="s">
        <v>5</v>
      </c>
      <c r="D2113" s="535">
        <v>0.93</v>
      </c>
      <c r="E2113" s="536">
        <v>1</v>
      </c>
      <c r="F2113" s="535">
        <v>0.93</v>
      </c>
      <c r="G2113" s="536">
        <v>1</v>
      </c>
      <c r="H2113" s="535">
        <v>0.93</v>
      </c>
      <c r="I2113" s="536">
        <v>1</v>
      </c>
      <c r="J2113" s="535">
        <v>0.93</v>
      </c>
      <c r="K2113" s="536">
        <v>1</v>
      </c>
      <c r="L2113" s="535">
        <v>0.75</v>
      </c>
      <c r="M2113" s="536">
        <v>0</v>
      </c>
      <c r="N2113" s="535">
        <v>0.93</v>
      </c>
      <c r="O2113" s="536">
        <v>1</v>
      </c>
      <c r="P2113" s="535">
        <v>0.93</v>
      </c>
      <c r="Q2113" s="536">
        <v>1</v>
      </c>
      <c r="R2113" s="535">
        <v>0.65</v>
      </c>
    </row>
    <row r="2114" spans="1:18" ht="12.75">
      <c r="A2114" s="145">
        <v>95263</v>
      </c>
      <c r="B2114" s="102" t="s">
        <v>23786</v>
      </c>
      <c r="C2114" s="145" t="s">
        <v>5</v>
      </c>
      <c r="D2114" s="535">
        <v>5.74</v>
      </c>
      <c r="E2114" s="536">
        <v>0</v>
      </c>
      <c r="F2114" s="535">
        <v>4.8499999999999996</v>
      </c>
      <c r="G2114" s="536">
        <v>0</v>
      </c>
      <c r="H2114" s="535">
        <v>5.43</v>
      </c>
      <c r="I2114" s="536">
        <v>0</v>
      </c>
      <c r="J2114" s="535">
        <v>4.72</v>
      </c>
      <c r="K2114" s="536">
        <v>0</v>
      </c>
      <c r="L2114" s="535">
        <v>4.76</v>
      </c>
      <c r="M2114" s="536">
        <v>0</v>
      </c>
      <c r="N2114" s="535">
        <v>4.82</v>
      </c>
      <c r="O2114" s="536">
        <v>0</v>
      </c>
      <c r="P2114" s="535">
        <v>4.93</v>
      </c>
      <c r="Q2114" s="536">
        <v>0</v>
      </c>
      <c r="R2114" s="535">
        <v>4.8499999999999996</v>
      </c>
    </row>
    <row r="2115" spans="1:18" ht="12.75">
      <c r="A2115" s="145">
        <v>90968</v>
      </c>
      <c r="B2115" s="102" t="s">
        <v>23787</v>
      </c>
      <c r="C2115" s="145" t="s">
        <v>5</v>
      </c>
      <c r="D2115" s="535">
        <v>7.04</v>
      </c>
      <c r="E2115" s="536">
        <v>1</v>
      </c>
      <c r="F2115" s="535">
        <v>7.04</v>
      </c>
      <c r="G2115" s="536">
        <v>1</v>
      </c>
      <c r="H2115" s="535">
        <v>7.04</v>
      </c>
      <c r="I2115" s="536">
        <v>1</v>
      </c>
      <c r="J2115" s="535">
        <v>7.04</v>
      </c>
      <c r="K2115" s="536">
        <v>1</v>
      </c>
      <c r="L2115" s="535">
        <v>7.04</v>
      </c>
      <c r="M2115" s="536">
        <v>1</v>
      </c>
      <c r="N2115" s="535">
        <v>7.04</v>
      </c>
      <c r="O2115" s="536">
        <v>1</v>
      </c>
      <c r="P2115" s="535">
        <v>7.04</v>
      </c>
      <c r="Q2115" s="536">
        <v>1</v>
      </c>
      <c r="R2115" s="535">
        <v>7.04</v>
      </c>
    </row>
    <row r="2116" spans="1:18" ht="12.75">
      <c r="A2116" s="145">
        <v>90969</v>
      </c>
      <c r="B2116" s="102" t="s">
        <v>23788</v>
      </c>
      <c r="C2116" s="145" t="s">
        <v>5</v>
      </c>
      <c r="D2116" s="535">
        <v>1.89</v>
      </c>
      <c r="E2116" s="536">
        <v>1</v>
      </c>
      <c r="F2116" s="535">
        <v>1.89</v>
      </c>
      <c r="G2116" s="536">
        <v>1</v>
      </c>
      <c r="H2116" s="535">
        <v>1.89</v>
      </c>
      <c r="I2116" s="536">
        <v>1</v>
      </c>
      <c r="J2116" s="535">
        <v>1.89</v>
      </c>
      <c r="K2116" s="536">
        <v>1</v>
      </c>
      <c r="L2116" s="535">
        <v>1.89</v>
      </c>
      <c r="M2116" s="536">
        <v>1</v>
      </c>
      <c r="N2116" s="535">
        <v>1.89</v>
      </c>
      <c r="O2116" s="536">
        <v>1</v>
      </c>
      <c r="P2116" s="535">
        <v>1.89</v>
      </c>
      <c r="Q2116" s="536">
        <v>1</v>
      </c>
      <c r="R2116" s="535">
        <v>1.89</v>
      </c>
    </row>
    <row r="2117" spans="1:18" ht="12.75">
      <c r="A2117" s="145">
        <v>90970</v>
      </c>
      <c r="B2117" s="102" t="s">
        <v>23789</v>
      </c>
      <c r="C2117" s="145" t="s">
        <v>5</v>
      </c>
      <c r="D2117" s="535">
        <v>8.81</v>
      </c>
      <c r="E2117" s="536">
        <v>1</v>
      </c>
      <c r="F2117" s="535">
        <v>8.81</v>
      </c>
      <c r="G2117" s="536">
        <v>1</v>
      </c>
      <c r="H2117" s="535">
        <v>8.81</v>
      </c>
      <c r="I2117" s="536">
        <v>1</v>
      </c>
      <c r="J2117" s="535">
        <v>8.81</v>
      </c>
      <c r="K2117" s="536">
        <v>1</v>
      </c>
      <c r="L2117" s="535">
        <v>8.81</v>
      </c>
      <c r="M2117" s="536">
        <v>1</v>
      </c>
      <c r="N2117" s="535">
        <v>8.81</v>
      </c>
      <c r="O2117" s="536">
        <v>1</v>
      </c>
      <c r="P2117" s="535">
        <v>8.81</v>
      </c>
      <c r="Q2117" s="536">
        <v>1</v>
      </c>
      <c r="R2117" s="535">
        <v>8.81</v>
      </c>
    </row>
    <row r="2118" spans="1:18" ht="12.75">
      <c r="A2118" s="145">
        <v>90971</v>
      </c>
      <c r="B2118" s="102" t="s">
        <v>23790</v>
      </c>
      <c r="C2118" s="145" t="s">
        <v>5</v>
      </c>
      <c r="D2118" s="535">
        <v>75.87</v>
      </c>
      <c r="E2118" s="536">
        <v>0</v>
      </c>
      <c r="F2118" s="535">
        <v>61.28</v>
      </c>
      <c r="G2118" s="536">
        <v>0</v>
      </c>
      <c r="H2118" s="535">
        <v>65.84</v>
      </c>
      <c r="I2118" s="536">
        <v>0</v>
      </c>
      <c r="J2118" s="535">
        <v>65.13</v>
      </c>
      <c r="K2118" s="536">
        <v>0</v>
      </c>
      <c r="L2118" s="535">
        <v>60.47</v>
      </c>
      <c r="M2118" s="536">
        <v>0</v>
      </c>
      <c r="N2118" s="535">
        <v>62.5</v>
      </c>
      <c r="O2118" s="536">
        <v>0</v>
      </c>
      <c r="P2118" s="535">
        <v>60.57</v>
      </c>
      <c r="Q2118" s="536">
        <v>0</v>
      </c>
      <c r="R2118" s="535">
        <v>60.07</v>
      </c>
    </row>
    <row r="2119" spans="1:18" ht="12.75">
      <c r="A2119" s="145">
        <v>90992</v>
      </c>
      <c r="B2119" s="102" t="s">
        <v>23791</v>
      </c>
      <c r="C2119" s="145" t="s">
        <v>5</v>
      </c>
      <c r="D2119" s="535">
        <v>8.35</v>
      </c>
      <c r="E2119" s="536">
        <v>1</v>
      </c>
      <c r="F2119" s="535">
        <v>8.35</v>
      </c>
      <c r="G2119" s="536">
        <v>1</v>
      </c>
      <c r="H2119" s="535">
        <v>8.35</v>
      </c>
      <c r="I2119" s="536">
        <v>1</v>
      </c>
      <c r="J2119" s="535">
        <v>8.35</v>
      </c>
      <c r="K2119" s="536">
        <v>1</v>
      </c>
      <c r="L2119" s="535">
        <v>8.35</v>
      </c>
      <c r="M2119" s="536">
        <v>1</v>
      </c>
      <c r="N2119" s="535">
        <v>8.35</v>
      </c>
      <c r="O2119" s="536">
        <v>1</v>
      </c>
      <c r="P2119" s="535">
        <v>8.35</v>
      </c>
      <c r="Q2119" s="536">
        <v>1</v>
      </c>
      <c r="R2119" s="535">
        <v>8.35</v>
      </c>
    </row>
    <row r="2120" spans="1:18" ht="12.75">
      <c r="A2120" s="145">
        <v>90993</v>
      </c>
      <c r="B2120" s="102" t="s">
        <v>23792</v>
      </c>
      <c r="C2120" s="145" t="s">
        <v>5</v>
      </c>
      <c r="D2120" s="535">
        <v>2.2400000000000002</v>
      </c>
      <c r="E2120" s="536">
        <v>1</v>
      </c>
      <c r="F2120" s="535">
        <v>2.2400000000000002</v>
      </c>
      <c r="G2120" s="536">
        <v>1</v>
      </c>
      <c r="H2120" s="535">
        <v>2.2400000000000002</v>
      </c>
      <c r="I2120" s="536">
        <v>1</v>
      </c>
      <c r="J2120" s="535">
        <v>2.2400000000000002</v>
      </c>
      <c r="K2120" s="536">
        <v>1</v>
      </c>
      <c r="L2120" s="535">
        <v>2.2400000000000002</v>
      </c>
      <c r="M2120" s="536">
        <v>1</v>
      </c>
      <c r="N2120" s="535">
        <v>2.2400000000000002</v>
      </c>
      <c r="O2120" s="536">
        <v>1</v>
      </c>
      <c r="P2120" s="535">
        <v>2.2400000000000002</v>
      </c>
      <c r="Q2120" s="536">
        <v>1</v>
      </c>
      <c r="R2120" s="535">
        <v>2.2400000000000002</v>
      </c>
    </row>
    <row r="2121" spans="1:18" ht="12.75">
      <c r="A2121" s="145">
        <v>90994</v>
      </c>
      <c r="B2121" s="102" t="s">
        <v>23793</v>
      </c>
      <c r="C2121" s="145" t="s">
        <v>5</v>
      </c>
      <c r="D2121" s="535">
        <v>10.45</v>
      </c>
      <c r="E2121" s="536">
        <v>1</v>
      </c>
      <c r="F2121" s="535">
        <v>10.45</v>
      </c>
      <c r="G2121" s="536">
        <v>1</v>
      </c>
      <c r="H2121" s="535">
        <v>10.45</v>
      </c>
      <c r="I2121" s="536">
        <v>1</v>
      </c>
      <c r="J2121" s="535">
        <v>10.45</v>
      </c>
      <c r="K2121" s="536">
        <v>1</v>
      </c>
      <c r="L2121" s="535">
        <v>10.45</v>
      </c>
      <c r="M2121" s="536">
        <v>1</v>
      </c>
      <c r="N2121" s="535">
        <v>10.45</v>
      </c>
      <c r="O2121" s="536">
        <v>1</v>
      </c>
      <c r="P2121" s="535">
        <v>10.45</v>
      </c>
      <c r="Q2121" s="536">
        <v>1</v>
      </c>
      <c r="R2121" s="535">
        <v>10.45</v>
      </c>
    </row>
    <row r="2122" spans="1:18" ht="12.75">
      <c r="A2122" s="145">
        <v>90995</v>
      </c>
      <c r="B2122" s="102" t="s">
        <v>23794</v>
      </c>
      <c r="C2122" s="145" t="s">
        <v>5</v>
      </c>
      <c r="D2122" s="535">
        <v>103.06</v>
      </c>
      <c r="E2122" s="536">
        <v>0</v>
      </c>
      <c r="F2122" s="535">
        <v>83.24</v>
      </c>
      <c r="G2122" s="536">
        <v>0</v>
      </c>
      <c r="H2122" s="535">
        <v>89.44</v>
      </c>
      <c r="I2122" s="536">
        <v>0</v>
      </c>
      <c r="J2122" s="535">
        <v>88.47</v>
      </c>
      <c r="K2122" s="536">
        <v>0</v>
      </c>
      <c r="L2122" s="535">
        <v>82.14</v>
      </c>
      <c r="M2122" s="536">
        <v>0</v>
      </c>
      <c r="N2122" s="535">
        <v>84.89</v>
      </c>
      <c r="O2122" s="536">
        <v>0</v>
      </c>
      <c r="P2122" s="535">
        <v>82.28</v>
      </c>
      <c r="Q2122" s="536">
        <v>0</v>
      </c>
      <c r="R2122" s="535">
        <v>81.59</v>
      </c>
    </row>
    <row r="2123" spans="1:18" ht="12.75">
      <c r="A2123" s="145">
        <v>90957</v>
      </c>
      <c r="B2123" s="102" t="s">
        <v>23795</v>
      </c>
      <c r="C2123" s="145" t="s">
        <v>5</v>
      </c>
      <c r="D2123" s="535">
        <v>5.26</v>
      </c>
      <c r="E2123" s="536">
        <v>1</v>
      </c>
      <c r="F2123" s="535">
        <v>5.26</v>
      </c>
      <c r="G2123" s="536">
        <v>1</v>
      </c>
      <c r="H2123" s="535">
        <v>5.26</v>
      </c>
      <c r="I2123" s="536">
        <v>1</v>
      </c>
      <c r="J2123" s="535">
        <v>5.26</v>
      </c>
      <c r="K2123" s="536">
        <v>1</v>
      </c>
      <c r="L2123" s="535">
        <v>5.26</v>
      </c>
      <c r="M2123" s="536">
        <v>1</v>
      </c>
      <c r="N2123" s="535">
        <v>5.26</v>
      </c>
      <c r="O2123" s="536">
        <v>1</v>
      </c>
      <c r="P2123" s="535">
        <v>5.26</v>
      </c>
      <c r="Q2123" s="536">
        <v>1</v>
      </c>
      <c r="R2123" s="535">
        <v>5.26</v>
      </c>
    </row>
    <row r="2124" spans="1:18" ht="12.75">
      <c r="A2124" s="145">
        <v>90958</v>
      </c>
      <c r="B2124" s="102" t="s">
        <v>23796</v>
      </c>
      <c r="C2124" s="145" t="s">
        <v>5</v>
      </c>
      <c r="D2124" s="535">
        <v>1.41</v>
      </c>
      <c r="E2124" s="536">
        <v>1</v>
      </c>
      <c r="F2124" s="535">
        <v>1.41</v>
      </c>
      <c r="G2124" s="536">
        <v>1</v>
      </c>
      <c r="H2124" s="535">
        <v>1.41</v>
      </c>
      <c r="I2124" s="536">
        <v>1</v>
      </c>
      <c r="J2124" s="535">
        <v>1.41</v>
      </c>
      <c r="K2124" s="536">
        <v>1</v>
      </c>
      <c r="L2124" s="535">
        <v>1.41</v>
      </c>
      <c r="M2124" s="536">
        <v>1</v>
      </c>
      <c r="N2124" s="535">
        <v>1.41</v>
      </c>
      <c r="O2124" s="536">
        <v>1</v>
      </c>
      <c r="P2124" s="535">
        <v>1.41</v>
      </c>
      <c r="Q2124" s="536">
        <v>1</v>
      </c>
      <c r="R2124" s="535">
        <v>1.41</v>
      </c>
    </row>
    <row r="2125" spans="1:18" ht="12.75">
      <c r="A2125" s="145">
        <v>5797</v>
      </c>
      <c r="B2125" s="102" t="s">
        <v>23797</v>
      </c>
      <c r="C2125" s="145" t="s">
        <v>5</v>
      </c>
      <c r="D2125" s="535">
        <v>6.58</v>
      </c>
      <c r="E2125" s="536">
        <v>1</v>
      </c>
      <c r="F2125" s="535">
        <v>6.58</v>
      </c>
      <c r="G2125" s="536">
        <v>1</v>
      </c>
      <c r="H2125" s="535">
        <v>6.58</v>
      </c>
      <c r="I2125" s="536">
        <v>1</v>
      </c>
      <c r="J2125" s="535">
        <v>6.58</v>
      </c>
      <c r="K2125" s="536">
        <v>1</v>
      </c>
      <c r="L2125" s="535">
        <v>6.58</v>
      </c>
      <c r="M2125" s="536">
        <v>1</v>
      </c>
      <c r="N2125" s="535">
        <v>6.58</v>
      </c>
      <c r="O2125" s="536">
        <v>1</v>
      </c>
      <c r="P2125" s="535">
        <v>6.58</v>
      </c>
      <c r="Q2125" s="536">
        <v>1</v>
      </c>
      <c r="R2125" s="535">
        <v>6.58</v>
      </c>
    </row>
    <row r="2126" spans="1:18" ht="12.75">
      <c r="A2126" s="145">
        <v>53865</v>
      </c>
      <c r="B2126" s="102" t="s">
        <v>23798</v>
      </c>
      <c r="C2126" s="145" t="s">
        <v>5</v>
      </c>
      <c r="D2126" s="535">
        <v>59.02</v>
      </c>
      <c r="E2126" s="536">
        <v>0</v>
      </c>
      <c r="F2126" s="535">
        <v>47.67</v>
      </c>
      <c r="G2126" s="536">
        <v>0</v>
      </c>
      <c r="H2126" s="535">
        <v>51.22</v>
      </c>
      <c r="I2126" s="536">
        <v>0</v>
      </c>
      <c r="J2126" s="535">
        <v>50.66</v>
      </c>
      <c r="K2126" s="536">
        <v>0</v>
      </c>
      <c r="L2126" s="535">
        <v>47.04</v>
      </c>
      <c r="M2126" s="536">
        <v>0</v>
      </c>
      <c r="N2126" s="535">
        <v>48.61</v>
      </c>
      <c r="O2126" s="536">
        <v>0</v>
      </c>
      <c r="P2126" s="535">
        <v>47.12</v>
      </c>
      <c r="Q2126" s="536">
        <v>0</v>
      </c>
      <c r="R2126" s="535">
        <v>46.72</v>
      </c>
    </row>
    <row r="2127" spans="1:18" ht="12.75">
      <c r="A2127" s="145">
        <v>90975</v>
      </c>
      <c r="B2127" s="102" t="s">
        <v>23799</v>
      </c>
      <c r="C2127" s="145" t="s">
        <v>5</v>
      </c>
      <c r="D2127" s="535">
        <v>17.89</v>
      </c>
      <c r="E2127" s="536">
        <v>1</v>
      </c>
      <c r="F2127" s="535">
        <v>17.89</v>
      </c>
      <c r="G2127" s="536">
        <v>1</v>
      </c>
      <c r="H2127" s="535">
        <v>17.89</v>
      </c>
      <c r="I2127" s="536">
        <v>1</v>
      </c>
      <c r="J2127" s="535">
        <v>17.89</v>
      </c>
      <c r="K2127" s="536">
        <v>1</v>
      </c>
      <c r="L2127" s="535">
        <v>17.89</v>
      </c>
      <c r="M2127" s="536">
        <v>1</v>
      </c>
      <c r="N2127" s="535">
        <v>17.89</v>
      </c>
      <c r="O2127" s="536">
        <v>1</v>
      </c>
      <c r="P2127" s="535">
        <v>17.89</v>
      </c>
      <c r="Q2127" s="536">
        <v>1</v>
      </c>
      <c r="R2127" s="535">
        <v>17.89</v>
      </c>
    </row>
    <row r="2128" spans="1:18" ht="12.75">
      <c r="A2128" s="145">
        <v>90976</v>
      </c>
      <c r="B2128" s="102" t="s">
        <v>23800</v>
      </c>
      <c r="C2128" s="145" t="s">
        <v>5</v>
      </c>
      <c r="D2128" s="535">
        <v>4.8</v>
      </c>
      <c r="E2128" s="536">
        <v>1</v>
      </c>
      <c r="F2128" s="535">
        <v>4.8</v>
      </c>
      <c r="G2128" s="536">
        <v>1</v>
      </c>
      <c r="H2128" s="535">
        <v>4.8</v>
      </c>
      <c r="I2128" s="536">
        <v>1</v>
      </c>
      <c r="J2128" s="535">
        <v>4.8</v>
      </c>
      <c r="K2128" s="536">
        <v>1</v>
      </c>
      <c r="L2128" s="535">
        <v>4.8</v>
      </c>
      <c r="M2128" s="536">
        <v>1</v>
      </c>
      <c r="N2128" s="535">
        <v>4.8</v>
      </c>
      <c r="O2128" s="536">
        <v>1</v>
      </c>
      <c r="P2128" s="535">
        <v>4.8</v>
      </c>
      <c r="Q2128" s="536">
        <v>1</v>
      </c>
      <c r="R2128" s="535">
        <v>4.8</v>
      </c>
    </row>
    <row r="2129" spans="1:18" ht="12.75">
      <c r="A2129" s="145">
        <v>90977</v>
      </c>
      <c r="B2129" s="102" t="s">
        <v>23801</v>
      </c>
      <c r="C2129" s="145" t="s">
        <v>5</v>
      </c>
      <c r="D2129" s="535">
        <v>22.39</v>
      </c>
      <c r="E2129" s="536">
        <v>1</v>
      </c>
      <c r="F2129" s="535">
        <v>22.39</v>
      </c>
      <c r="G2129" s="536">
        <v>1</v>
      </c>
      <c r="H2129" s="535">
        <v>22.39</v>
      </c>
      <c r="I2129" s="536">
        <v>1</v>
      </c>
      <c r="J2129" s="535">
        <v>22.39</v>
      </c>
      <c r="K2129" s="536">
        <v>1</v>
      </c>
      <c r="L2129" s="535">
        <v>22.39</v>
      </c>
      <c r="M2129" s="536">
        <v>1</v>
      </c>
      <c r="N2129" s="535">
        <v>22.39</v>
      </c>
      <c r="O2129" s="536">
        <v>1</v>
      </c>
      <c r="P2129" s="535">
        <v>22.39</v>
      </c>
      <c r="Q2129" s="536">
        <v>1</v>
      </c>
      <c r="R2129" s="535">
        <v>22.39</v>
      </c>
    </row>
    <row r="2130" spans="1:18" ht="12.75">
      <c r="A2130" s="145">
        <v>90978</v>
      </c>
      <c r="B2130" s="102" t="s">
        <v>23802</v>
      </c>
      <c r="C2130" s="145" t="s">
        <v>5</v>
      </c>
      <c r="D2130" s="535">
        <v>196.83</v>
      </c>
      <c r="E2130" s="536">
        <v>0</v>
      </c>
      <c r="F2130" s="535">
        <v>158.99</v>
      </c>
      <c r="G2130" s="536">
        <v>0</v>
      </c>
      <c r="H2130" s="535">
        <v>170.82</v>
      </c>
      <c r="I2130" s="536">
        <v>0</v>
      </c>
      <c r="J2130" s="535">
        <v>168.98</v>
      </c>
      <c r="K2130" s="536">
        <v>0</v>
      </c>
      <c r="L2130" s="535">
        <v>156.88999999999999</v>
      </c>
      <c r="M2130" s="536">
        <v>0</v>
      </c>
      <c r="N2130" s="535">
        <v>162.13999999999999</v>
      </c>
      <c r="O2130" s="536">
        <v>0</v>
      </c>
      <c r="P2130" s="535">
        <v>157.15</v>
      </c>
      <c r="Q2130" s="536">
        <v>0</v>
      </c>
      <c r="R2130" s="535">
        <v>155.84</v>
      </c>
    </row>
    <row r="2131" spans="1:18" ht="12.75">
      <c r="A2131" s="145">
        <v>90960</v>
      </c>
      <c r="B2131" s="102" t="s">
        <v>23803</v>
      </c>
      <c r="C2131" s="145" t="s">
        <v>5</v>
      </c>
      <c r="D2131" s="535">
        <v>7.02</v>
      </c>
      <c r="E2131" s="536">
        <v>1</v>
      </c>
      <c r="F2131" s="535">
        <v>7.02</v>
      </c>
      <c r="G2131" s="536">
        <v>1</v>
      </c>
      <c r="H2131" s="535">
        <v>7.02</v>
      </c>
      <c r="I2131" s="536">
        <v>1</v>
      </c>
      <c r="J2131" s="535">
        <v>7.02</v>
      </c>
      <c r="K2131" s="536">
        <v>1</v>
      </c>
      <c r="L2131" s="535">
        <v>7.02</v>
      </c>
      <c r="M2131" s="536">
        <v>1</v>
      </c>
      <c r="N2131" s="535">
        <v>7.02</v>
      </c>
      <c r="O2131" s="536">
        <v>1</v>
      </c>
      <c r="P2131" s="535">
        <v>7.02</v>
      </c>
      <c r="Q2131" s="536">
        <v>1</v>
      </c>
      <c r="R2131" s="535">
        <v>7.02</v>
      </c>
    </row>
    <row r="2132" spans="1:18" ht="12.75">
      <c r="A2132" s="145">
        <v>90961</v>
      </c>
      <c r="B2132" s="102" t="s">
        <v>23804</v>
      </c>
      <c r="C2132" s="145" t="s">
        <v>5</v>
      </c>
      <c r="D2132" s="535">
        <v>1.88</v>
      </c>
      <c r="E2132" s="536">
        <v>1</v>
      </c>
      <c r="F2132" s="535">
        <v>1.88</v>
      </c>
      <c r="G2132" s="536">
        <v>1</v>
      </c>
      <c r="H2132" s="535">
        <v>1.88</v>
      </c>
      <c r="I2132" s="536">
        <v>1</v>
      </c>
      <c r="J2132" s="535">
        <v>1.88</v>
      </c>
      <c r="K2132" s="536">
        <v>1</v>
      </c>
      <c r="L2132" s="535">
        <v>1.88</v>
      </c>
      <c r="M2132" s="536">
        <v>1</v>
      </c>
      <c r="N2132" s="535">
        <v>1.88</v>
      </c>
      <c r="O2132" s="536">
        <v>1</v>
      </c>
      <c r="P2132" s="535">
        <v>1.88</v>
      </c>
      <c r="Q2132" s="536">
        <v>1</v>
      </c>
      <c r="R2132" s="535">
        <v>1.88</v>
      </c>
    </row>
    <row r="2133" spans="1:18" ht="12.75">
      <c r="A2133" s="145">
        <v>90962</v>
      </c>
      <c r="B2133" s="102" t="s">
        <v>23805</v>
      </c>
      <c r="C2133" s="145" t="s">
        <v>5</v>
      </c>
      <c r="D2133" s="535">
        <v>8.7899999999999991</v>
      </c>
      <c r="E2133" s="536">
        <v>1</v>
      </c>
      <c r="F2133" s="535">
        <v>8.7899999999999991</v>
      </c>
      <c r="G2133" s="536">
        <v>1</v>
      </c>
      <c r="H2133" s="535">
        <v>8.7899999999999991</v>
      </c>
      <c r="I2133" s="536">
        <v>1</v>
      </c>
      <c r="J2133" s="535">
        <v>8.7899999999999991</v>
      </c>
      <c r="K2133" s="536">
        <v>1</v>
      </c>
      <c r="L2133" s="535">
        <v>8.7899999999999991</v>
      </c>
      <c r="M2133" s="536">
        <v>1</v>
      </c>
      <c r="N2133" s="535">
        <v>8.7899999999999991</v>
      </c>
      <c r="O2133" s="536">
        <v>1</v>
      </c>
      <c r="P2133" s="535">
        <v>8.7899999999999991</v>
      </c>
      <c r="Q2133" s="536">
        <v>1</v>
      </c>
      <c r="R2133" s="535">
        <v>8.7899999999999991</v>
      </c>
    </row>
    <row r="2134" spans="1:18" ht="12.75">
      <c r="A2134" s="145">
        <v>90963</v>
      </c>
      <c r="B2134" s="102" t="s">
        <v>23806</v>
      </c>
      <c r="C2134" s="145" t="s">
        <v>5</v>
      </c>
      <c r="D2134" s="535">
        <v>18.72</v>
      </c>
      <c r="E2134" s="536">
        <v>0</v>
      </c>
      <c r="F2134" s="535">
        <v>15.12</v>
      </c>
      <c r="G2134" s="536">
        <v>0</v>
      </c>
      <c r="H2134" s="535">
        <v>16.25</v>
      </c>
      <c r="I2134" s="536">
        <v>0</v>
      </c>
      <c r="J2134" s="535">
        <v>16.07</v>
      </c>
      <c r="K2134" s="536">
        <v>0</v>
      </c>
      <c r="L2134" s="535">
        <v>14.92</v>
      </c>
      <c r="M2134" s="536">
        <v>0</v>
      </c>
      <c r="N2134" s="535">
        <v>15.42</v>
      </c>
      <c r="O2134" s="536">
        <v>0</v>
      </c>
      <c r="P2134" s="535">
        <v>14.95</v>
      </c>
      <c r="Q2134" s="536">
        <v>0</v>
      </c>
      <c r="R2134" s="535">
        <v>14.82</v>
      </c>
    </row>
    <row r="2135" spans="1:18" ht="12.75">
      <c r="A2135" s="145">
        <v>102966</v>
      </c>
      <c r="B2135" s="102" t="s">
        <v>23807</v>
      </c>
      <c r="C2135" s="145" t="s">
        <v>5</v>
      </c>
      <c r="D2135" s="535">
        <v>0.18</v>
      </c>
      <c r="E2135" s="536">
        <v>0</v>
      </c>
      <c r="F2135" s="535">
        <v>0.19</v>
      </c>
      <c r="G2135" s="536">
        <v>1</v>
      </c>
      <c r="H2135" s="535">
        <v>0.19</v>
      </c>
      <c r="I2135" s="536">
        <v>0</v>
      </c>
      <c r="J2135" s="535">
        <v>0.15</v>
      </c>
      <c r="K2135" s="536">
        <v>0</v>
      </c>
      <c r="L2135" s="535">
        <v>0.19</v>
      </c>
      <c r="M2135" s="536">
        <v>0</v>
      </c>
      <c r="N2135" s="535">
        <v>0.22</v>
      </c>
      <c r="O2135" s="536">
        <v>0</v>
      </c>
      <c r="P2135" s="535">
        <v>0.19</v>
      </c>
      <c r="Q2135" s="536">
        <v>1</v>
      </c>
      <c r="R2135" s="535">
        <v>0.17</v>
      </c>
    </row>
    <row r="2136" spans="1:18" ht="12.75">
      <c r="A2136" s="145">
        <v>102967</v>
      </c>
      <c r="B2136" s="102" t="s">
        <v>23808</v>
      </c>
      <c r="C2136" s="145" t="s">
        <v>5</v>
      </c>
      <c r="D2136" s="535">
        <v>0.03</v>
      </c>
      <c r="E2136" s="536">
        <v>0</v>
      </c>
      <c r="F2136" s="535">
        <v>0.04</v>
      </c>
      <c r="G2136" s="536">
        <v>1</v>
      </c>
      <c r="H2136" s="535">
        <v>0.04</v>
      </c>
      <c r="I2136" s="536">
        <v>0</v>
      </c>
      <c r="J2136" s="535">
        <v>0.03</v>
      </c>
      <c r="K2136" s="536">
        <v>0</v>
      </c>
      <c r="L2136" s="535">
        <v>0.04</v>
      </c>
      <c r="M2136" s="536">
        <v>0</v>
      </c>
      <c r="N2136" s="535">
        <v>0.04</v>
      </c>
      <c r="O2136" s="536">
        <v>0</v>
      </c>
      <c r="P2136" s="535">
        <v>0.04</v>
      </c>
      <c r="Q2136" s="536">
        <v>1</v>
      </c>
      <c r="R2136" s="535">
        <v>0.03</v>
      </c>
    </row>
    <row r="2137" spans="1:18" ht="12.75">
      <c r="A2137" s="145">
        <v>102968</v>
      </c>
      <c r="B2137" s="102" t="s">
        <v>23809</v>
      </c>
      <c r="C2137" s="145" t="s">
        <v>5</v>
      </c>
      <c r="D2137" s="535">
        <v>0.16</v>
      </c>
      <c r="E2137" s="536">
        <v>0</v>
      </c>
      <c r="F2137" s="535">
        <v>0.18</v>
      </c>
      <c r="G2137" s="536">
        <v>1</v>
      </c>
      <c r="H2137" s="535">
        <v>0.18</v>
      </c>
      <c r="I2137" s="536">
        <v>0</v>
      </c>
      <c r="J2137" s="535">
        <v>0.14000000000000001</v>
      </c>
      <c r="K2137" s="536">
        <v>0</v>
      </c>
      <c r="L2137" s="535">
        <v>0.18</v>
      </c>
      <c r="M2137" s="536">
        <v>0</v>
      </c>
      <c r="N2137" s="535">
        <v>0.21</v>
      </c>
      <c r="O2137" s="536">
        <v>0</v>
      </c>
      <c r="P2137" s="535">
        <v>0.18</v>
      </c>
      <c r="Q2137" s="536">
        <v>1</v>
      </c>
      <c r="R2137" s="535">
        <v>0.16</v>
      </c>
    </row>
    <row r="2138" spans="1:18" ht="12.75">
      <c r="A2138" s="145">
        <v>102969</v>
      </c>
      <c r="B2138" s="102" t="s">
        <v>23810</v>
      </c>
      <c r="C2138" s="145" t="s">
        <v>5</v>
      </c>
      <c r="D2138" s="535">
        <v>0.16</v>
      </c>
      <c r="E2138" s="536">
        <v>0</v>
      </c>
      <c r="F2138" s="535">
        <v>0.15</v>
      </c>
      <c r="G2138" s="536">
        <v>0</v>
      </c>
      <c r="H2138" s="535">
        <v>0.14000000000000001</v>
      </c>
      <c r="I2138" s="536">
        <v>0</v>
      </c>
      <c r="J2138" s="535">
        <v>0.15</v>
      </c>
      <c r="K2138" s="536">
        <v>0</v>
      </c>
      <c r="L2138" s="535">
        <v>0.16</v>
      </c>
      <c r="M2138" s="536">
        <v>0</v>
      </c>
      <c r="N2138" s="535">
        <v>0.14000000000000001</v>
      </c>
      <c r="O2138" s="536">
        <v>0</v>
      </c>
      <c r="P2138" s="535">
        <v>0.1</v>
      </c>
      <c r="Q2138" s="536">
        <v>0</v>
      </c>
      <c r="R2138" s="535">
        <v>0.15</v>
      </c>
    </row>
    <row r="2139" spans="1:18" ht="12.75">
      <c r="A2139" s="145">
        <v>102818</v>
      </c>
      <c r="B2139" s="102" t="s">
        <v>23811</v>
      </c>
      <c r="C2139" s="145" t="s">
        <v>5</v>
      </c>
      <c r="D2139" s="535">
        <v>0</v>
      </c>
      <c r="E2139" s="536"/>
      <c r="F2139" s="535">
        <v>0</v>
      </c>
      <c r="G2139" s="536"/>
      <c r="H2139" s="535">
        <v>0</v>
      </c>
      <c r="I2139" s="536"/>
      <c r="J2139" s="535">
        <v>0</v>
      </c>
      <c r="K2139" s="536"/>
      <c r="L2139" s="535">
        <v>0</v>
      </c>
      <c r="M2139" s="536"/>
      <c r="N2139" s="535">
        <v>0</v>
      </c>
      <c r="O2139" s="536"/>
      <c r="P2139" s="535">
        <v>0</v>
      </c>
      <c r="Q2139" s="536"/>
      <c r="R2139" s="535">
        <v>0</v>
      </c>
    </row>
    <row r="2140" spans="1:18" ht="12.75">
      <c r="A2140" s="145">
        <v>102819</v>
      </c>
      <c r="B2140" s="102" t="s">
        <v>23812</v>
      </c>
      <c r="C2140" s="145" t="s">
        <v>5</v>
      </c>
      <c r="D2140" s="535">
        <v>0</v>
      </c>
      <c r="E2140" s="536"/>
      <c r="F2140" s="535">
        <v>0</v>
      </c>
      <c r="G2140" s="536"/>
      <c r="H2140" s="535">
        <v>0</v>
      </c>
      <c r="I2140" s="536"/>
      <c r="J2140" s="535">
        <v>0</v>
      </c>
      <c r="K2140" s="536"/>
      <c r="L2140" s="535">
        <v>0</v>
      </c>
      <c r="M2140" s="536"/>
      <c r="N2140" s="535">
        <v>0</v>
      </c>
      <c r="O2140" s="536"/>
      <c r="P2140" s="535">
        <v>0</v>
      </c>
      <c r="Q2140" s="536"/>
      <c r="R2140" s="535">
        <v>0</v>
      </c>
    </row>
    <row r="2141" spans="1:18" ht="12.75">
      <c r="A2141" s="145">
        <v>102820</v>
      </c>
      <c r="B2141" s="102" t="s">
        <v>23813</v>
      </c>
      <c r="C2141" s="145" t="s">
        <v>5</v>
      </c>
      <c r="D2141" s="535">
        <v>0</v>
      </c>
      <c r="E2141" s="536"/>
      <c r="F2141" s="535">
        <v>0</v>
      </c>
      <c r="G2141" s="536"/>
      <c r="H2141" s="535">
        <v>0</v>
      </c>
      <c r="I2141" s="536"/>
      <c r="J2141" s="535">
        <v>0</v>
      </c>
      <c r="K2141" s="536"/>
      <c r="L2141" s="535">
        <v>0</v>
      </c>
      <c r="M2141" s="536"/>
      <c r="N2141" s="535">
        <v>0</v>
      </c>
      <c r="O2141" s="536"/>
      <c r="P2141" s="535">
        <v>0</v>
      </c>
      <c r="Q2141" s="536"/>
      <c r="R2141" s="535">
        <v>0</v>
      </c>
    </row>
    <row r="2142" spans="1:18" ht="12.75">
      <c r="A2142" s="145">
        <v>102832</v>
      </c>
      <c r="B2142" s="102" t="s">
        <v>23814</v>
      </c>
      <c r="C2142" s="145" t="s">
        <v>5</v>
      </c>
      <c r="D2142" s="535">
        <v>9.43</v>
      </c>
      <c r="E2142" s="536">
        <v>0</v>
      </c>
      <c r="F2142" s="535">
        <v>8.67</v>
      </c>
      <c r="G2142" s="536">
        <v>0</v>
      </c>
      <c r="H2142" s="535">
        <v>8.33</v>
      </c>
      <c r="I2142" s="536">
        <v>0</v>
      </c>
      <c r="J2142" s="535">
        <v>8.75</v>
      </c>
      <c r="K2142" s="536">
        <v>0</v>
      </c>
      <c r="L2142" s="535">
        <v>9.43</v>
      </c>
      <c r="M2142" s="536">
        <v>0</v>
      </c>
      <c r="N2142" s="535">
        <v>8.41</v>
      </c>
      <c r="O2142" s="536">
        <v>0</v>
      </c>
      <c r="P2142" s="535">
        <v>6.12</v>
      </c>
      <c r="Q2142" s="536">
        <v>0</v>
      </c>
      <c r="R2142" s="535">
        <v>8.5</v>
      </c>
    </row>
    <row r="2143" spans="1:18" ht="12.75">
      <c r="A2143" s="145">
        <v>102823</v>
      </c>
      <c r="B2143" s="102" t="s">
        <v>23815</v>
      </c>
      <c r="C2143" s="145" t="s">
        <v>5</v>
      </c>
      <c r="D2143" s="535">
        <v>0</v>
      </c>
      <c r="E2143" s="536"/>
      <c r="F2143" s="535">
        <v>0</v>
      </c>
      <c r="G2143" s="536"/>
      <c r="H2143" s="535">
        <v>0</v>
      </c>
      <c r="I2143" s="536"/>
      <c r="J2143" s="535">
        <v>0</v>
      </c>
      <c r="K2143" s="536"/>
      <c r="L2143" s="535">
        <v>0</v>
      </c>
      <c r="M2143" s="536"/>
      <c r="N2143" s="535">
        <v>0</v>
      </c>
      <c r="O2143" s="536"/>
      <c r="P2143" s="535">
        <v>0</v>
      </c>
      <c r="Q2143" s="536"/>
      <c r="R2143" s="535">
        <v>0</v>
      </c>
    </row>
    <row r="2144" spans="1:18" ht="12.75">
      <c r="A2144" s="145">
        <v>102824</v>
      </c>
      <c r="B2144" s="102" t="s">
        <v>23816</v>
      </c>
      <c r="C2144" s="145" t="s">
        <v>5</v>
      </c>
      <c r="D2144" s="535">
        <v>0</v>
      </c>
      <c r="E2144" s="536"/>
      <c r="F2144" s="535">
        <v>0</v>
      </c>
      <c r="G2144" s="536"/>
      <c r="H2144" s="535">
        <v>0</v>
      </c>
      <c r="I2144" s="536"/>
      <c r="J2144" s="535">
        <v>0</v>
      </c>
      <c r="K2144" s="536"/>
      <c r="L2144" s="535">
        <v>0</v>
      </c>
      <c r="M2144" s="536"/>
      <c r="N2144" s="535">
        <v>0</v>
      </c>
      <c r="O2144" s="536"/>
      <c r="P2144" s="535">
        <v>0</v>
      </c>
      <c r="Q2144" s="536"/>
      <c r="R2144" s="535">
        <v>0</v>
      </c>
    </row>
    <row r="2145" spans="1:18" ht="12.75">
      <c r="A2145" s="145">
        <v>102825</v>
      </c>
      <c r="B2145" s="102" t="s">
        <v>23817</v>
      </c>
      <c r="C2145" s="145" t="s">
        <v>5</v>
      </c>
      <c r="D2145" s="535">
        <v>0</v>
      </c>
      <c r="E2145" s="536"/>
      <c r="F2145" s="535">
        <v>0</v>
      </c>
      <c r="G2145" s="536"/>
      <c r="H2145" s="535">
        <v>0</v>
      </c>
      <c r="I2145" s="536"/>
      <c r="J2145" s="535">
        <v>0</v>
      </c>
      <c r="K2145" s="536"/>
      <c r="L2145" s="535">
        <v>0</v>
      </c>
      <c r="M2145" s="536"/>
      <c r="N2145" s="535">
        <v>0</v>
      </c>
      <c r="O2145" s="536"/>
      <c r="P2145" s="535">
        <v>0</v>
      </c>
      <c r="Q2145" s="536"/>
      <c r="R2145" s="535">
        <v>0</v>
      </c>
    </row>
    <row r="2146" spans="1:18" ht="12.75">
      <c r="A2146" s="145">
        <v>102826</v>
      </c>
      <c r="B2146" s="102" t="s">
        <v>23818</v>
      </c>
      <c r="C2146" s="145" t="s">
        <v>5</v>
      </c>
      <c r="D2146" s="535">
        <v>7.08</v>
      </c>
      <c r="E2146" s="536">
        <v>0</v>
      </c>
      <c r="F2146" s="535">
        <v>6.5</v>
      </c>
      <c r="G2146" s="536">
        <v>0</v>
      </c>
      <c r="H2146" s="535">
        <v>6.25</v>
      </c>
      <c r="I2146" s="536">
        <v>0</v>
      </c>
      <c r="J2146" s="535">
        <v>6.57</v>
      </c>
      <c r="K2146" s="536">
        <v>0</v>
      </c>
      <c r="L2146" s="535">
        <v>7.08</v>
      </c>
      <c r="M2146" s="536">
        <v>0</v>
      </c>
      <c r="N2146" s="535">
        <v>6.31</v>
      </c>
      <c r="O2146" s="536">
        <v>0</v>
      </c>
      <c r="P2146" s="535">
        <v>4.59</v>
      </c>
      <c r="Q2146" s="536">
        <v>0</v>
      </c>
      <c r="R2146" s="535">
        <v>6.38</v>
      </c>
    </row>
    <row r="2147" spans="1:18" ht="12.75">
      <c r="A2147" s="145">
        <v>103934</v>
      </c>
      <c r="B2147" s="102" t="s">
        <v>23819</v>
      </c>
      <c r="C2147" s="145" t="s">
        <v>5</v>
      </c>
      <c r="D2147" s="535">
        <v>0</v>
      </c>
      <c r="E2147" s="536"/>
      <c r="F2147" s="535">
        <v>0</v>
      </c>
      <c r="G2147" s="536"/>
      <c r="H2147" s="535">
        <v>0</v>
      </c>
      <c r="I2147" s="536"/>
      <c r="J2147" s="535">
        <v>0</v>
      </c>
      <c r="K2147" s="536"/>
      <c r="L2147" s="535">
        <v>0</v>
      </c>
      <c r="M2147" s="536"/>
      <c r="N2147" s="535">
        <v>0</v>
      </c>
      <c r="O2147" s="536"/>
      <c r="P2147" s="535">
        <v>0</v>
      </c>
      <c r="Q2147" s="536"/>
      <c r="R2147" s="535">
        <v>0</v>
      </c>
    </row>
    <row r="2148" spans="1:18" ht="12.75">
      <c r="A2148" s="145">
        <v>103935</v>
      </c>
      <c r="B2148" s="102" t="s">
        <v>23820</v>
      </c>
      <c r="C2148" s="145" t="s">
        <v>5</v>
      </c>
      <c r="D2148" s="535">
        <v>0</v>
      </c>
      <c r="E2148" s="536"/>
      <c r="F2148" s="535">
        <v>0</v>
      </c>
      <c r="G2148" s="536"/>
      <c r="H2148" s="535">
        <v>0</v>
      </c>
      <c r="I2148" s="536"/>
      <c r="J2148" s="535">
        <v>0</v>
      </c>
      <c r="K2148" s="536"/>
      <c r="L2148" s="535">
        <v>0</v>
      </c>
      <c r="M2148" s="536"/>
      <c r="N2148" s="535">
        <v>0</v>
      </c>
      <c r="O2148" s="536"/>
      <c r="P2148" s="535">
        <v>0</v>
      </c>
      <c r="Q2148" s="536"/>
      <c r="R2148" s="535">
        <v>0</v>
      </c>
    </row>
    <row r="2149" spans="1:18" ht="12.75">
      <c r="A2149" s="145">
        <v>103936</v>
      </c>
      <c r="B2149" s="102" t="s">
        <v>23821</v>
      </c>
      <c r="C2149" s="145" t="s">
        <v>5</v>
      </c>
      <c r="D2149" s="535">
        <v>0</v>
      </c>
      <c r="E2149" s="536"/>
      <c r="F2149" s="535">
        <v>0</v>
      </c>
      <c r="G2149" s="536"/>
      <c r="H2149" s="535">
        <v>0</v>
      </c>
      <c r="I2149" s="536"/>
      <c r="J2149" s="535">
        <v>0</v>
      </c>
      <c r="K2149" s="536"/>
      <c r="L2149" s="535">
        <v>0</v>
      </c>
      <c r="M2149" s="536"/>
      <c r="N2149" s="535">
        <v>0</v>
      </c>
      <c r="O2149" s="536"/>
      <c r="P2149" s="535">
        <v>0</v>
      </c>
      <c r="Q2149" s="536"/>
      <c r="R2149" s="535">
        <v>0</v>
      </c>
    </row>
    <row r="2150" spans="1:18" ht="12.75">
      <c r="A2150" s="145">
        <v>103937</v>
      </c>
      <c r="B2150" s="102" t="s">
        <v>23822</v>
      </c>
      <c r="C2150" s="145" t="s">
        <v>5</v>
      </c>
      <c r="D2150" s="535">
        <v>1.69</v>
      </c>
      <c r="E2150" s="536">
        <v>0</v>
      </c>
      <c r="F2150" s="535">
        <v>1.56</v>
      </c>
      <c r="G2150" s="536">
        <v>0</v>
      </c>
      <c r="H2150" s="535">
        <v>1.49</v>
      </c>
      <c r="I2150" s="536">
        <v>0</v>
      </c>
      <c r="J2150" s="535">
        <v>1.57</v>
      </c>
      <c r="K2150" s="536">
        <v>0</v>
      </c>
      <c r="L2150" s="535">
        <v>1.69</v>
      </c>
      <c r="M2150" s="536">
        <v>0</v>
      </c>
      <c r="N2150" s="535">
        <v>1.51</v>
      </c>
      <c r="O2150" s="536">
        <v>0</v>
      </c>
      <c r="P2150" s="535">
        <v>1.1000000000000001</v>
      </c>
      <c r="Q2150" s="536">
        <v>0</v>
      </c>
      <c r="R2150" s="535">
        <v>1.53</v>
      </c>
    </row>
    <row r="2151" spans="1:18" ht="12.75">
      <c r="A2151" s="145">
        <v>103940</v>
      </c>
      <c r="B2151" s="102" t="s">
        <v>23823</v>
      </c>
      <c r="C2151" s="145" t="s">
        <v>5</v>
      </c>
      <c r="D2151" s="535">
        <v>0</v>
      </c>
      <c r="E2151" s="536"/>
      <c r="F2151" s="535">
        <v>0</v>
      </c>
      <c r="G2151" s="536"/>
      <c r="H2151" s="535">
        <v>0</v>
      </c>
      <c r="I2151" s="536"/>
      <c r="J2151" s="535">
        <v>0</v>
      </c>
      <c r="K2151" s="536"/>
      <c r="L2151" s="535">
        <v>0</v>
      </c>
      <c r="M2151" s="536"/>
      <c r="N2151" s="535">
        <v>0</v>
      </c>
      <c r="O2151" s="536"/>
      <c r="P2151" s="535">
        <v>0</v>
      </c>
      <c r="Q2151" s="536"/>
      <c r="R2151" s="535">
        <v>0</v>
      </c>
    </row>
    <row r="2152" spans="1:18" ht="12.75">
      <c r="A2152" s="145">
        <v>103941</v>
      </c>
      <c r="B2152" s="102" t="s">
        <v>23824</v>
      </c>
      <c r="C2152" s="145" t="s">
        <v>5</v>
      </c>
      <c r="D2152" s="535">
        <v>0</v>
      </c>
      <c r="E2152" s="536"/>
      <c r="F2152" s="535">
        <v>0</v>
      </c>
      <c r="G2152" s="536"/>
      <c r="H2152" s="535">
        <v>0</v>
      </c>
      <c r="I2152" s="536"/>
      <c r="J2152" s="535">
        <v>0</v>
      </c>
      <c r="K2152" s="536"/>
      <c r="L2152" s="535">
        <v>0</v>
      </c>
      <c r="M2152" s="536"/>
      <c r="N2152" s="535">
        <v>0</v>
      </c>
      <c r="O2152" s="536"/>
      <c r="P2152" s="535">
        <v>0</v>
      </c>
      <c r="Q2152" s="536"/>
      <c r="R2152" s="535">
        <v>0</v>
      </c>
    </row>
    <row r="2153" spans="1:18" ht="12.75">
      <c r="A2153" s="145">
        <v>103942</v>
      </c>
      <c r="B2153" s="102" t="s">
        <v>23825</v>
      </c>
      <c r="C2153" s="145" t="s">
        <v>5</v>
      </c>
      <c r="D2153" s="535">
        <v>0</v>
      </c>
      <c r="E2153" s="536"/>
      <c r="F2153" s="535">
        <v>0</v>
      </c>
      <c r="G2153" s="536"/>
      <c r="H2153" s="535">
        <v>0</v>
      </c>
      <c r="I2153" s="536"/>
      <c r="J2153" s="535">
        <v>0</v>
      </c>
      <c r="K2153" s="536"/>
      <c r="L2153" s="535">
        <v>0</v>
      </c>
      <c r="M2153" s="536"/>
      <c r="N2153" s="535">
        <v>0</v>
      </c>
      <c r="O2153" s="536"/>
      <c r="P2153" s="535">
        <v>0</v>
      </c>
      <c r="Q2153" s="536"/>
      <c r="R2153" s="535">
        <v>0</v>
      </c>
    </row>
    <row r="2154" spans="1:18" ht="12.75">
      <c r="A2154" s="145">
        <v>103943</v>
      </c>
      <c r="B2154" s="102" t="s">
        <v>23826</v>
      </c>
      <c r="C2154" s="145" t="s">
        <v>5</v>
      </c>
      <c r="D2154" s="535">
        <v>1.69</v>
      </c>
      <c r="E2154" s="536">
        <v>0</v>
      </c>
      <c r="F2154" s="535">
        <v>1.56</v>
      </c>
      <c r="G2154" s="536">
        <v>0</v>
      </c>
      <c r="H2154" s="535">
        <v>1.49</v>
      </c>
      <c r="I2154" s="536">
        <v>0</v>
      </c>
      <c r="J2154" s="535">
        <v>1.57</v>
      </c>
      <c r="K2154" s="536">
        <v>0</v>
      </c>
      <c r="L2154" s="535">
        <v>1.69</v>
      </c>
      <c r="M2154" s="536">
        <v>0</v>
      </c>
      <c r="N2154" s="535">
        <v>1.51</v>
      </c>
      <c r="O2154" s="536">
        <v>0</v>
      </c>
      <c r="P2154" s="535">
        <v>1.1000000000000001</v>
      </c>
      <c r="Q2154" s="536">
        <v>0</v>
      </c>
      <c r="R2154" s="535">
        <v>1.53</v>
      </c>
    </row>
    <row r="2155" spans="1:18" ht="12.75">
      <c r="A2155" s="145">
        <v>91279</v>
      </c>
      <c r="B2155" s="102" t="s">
        <v>23827</v>
      </c>
      <c r="C2155" s="145" t="s">
        <v>5</v>
      </c>
      <c r="D2155" s="535">
        <v>0.41</v>
      </c>
      <c r="E2155" s="536">
        <v>0</v>
      </c>
      <c r="F2155" s="535">
        <v>0.43</v>
      </c>
      <c r="G2155" s="536">
        <v>0.97670000000000001</v>
      </c>
      <c r="H2155" s="535">
        <v>0.45</v>
      </c>
      <c r="I2155" s="536">
        <v>4.4400000000000002E-2</v>
      </c>
      <c r="J2155" s="535">
        <v>0.36</v>
      </c>
      <c r="K2155" s="536">
        <v>0</v>
      </c>
      <c r="L2155" s="535">
        <v>0.44</v>
      </c>
      <c r="M2155" s="536">
        <v>0</v>
      </c>
      <c r="N2155" s="535">
        <v>0.52</v>
      </c>
      <c r="O2155" s="536">
        <v>3.85E-2</v>
      </c>
      <c r="P2155" s="535">
        <v>0.43</v>
      </c>
      <c r="Q2155" s="536">
        <v>0.97670000000000001</v>
      </c>
      <c r="R2155" s="535">
        <v>0.4</v>
      </c>
    </row>
    <row r="2156" spans="1:18" ht="12.75">
      <c r="A2156" s="145">
        <v>91280</v>
      </c>
      <c r="B2156" s="102" t="s">
        <v>23828</v>
      </c>
      <c r="C2156" s="145" t="s">
        <v>5</v>
      </c>
      <c r="D2156" s="535">
        <v>0.09</v>
      </c>
      <c r="E2156" s="536">
        <v>0</v>
      </c>
      <c r="F2156" s="535">
        <v>0.09</v>
      </c>
      <c r="G2156" s="536">
        <v>1</v>
      </c>
      <c r="H2156" s="535">
        <v>0.09</v>
      </c>
      <c r="I2156" s="536">
        <v>0</v>
      </c>
      <c r="J2156" s="535">
        <v>0.08</v>
      </c>
      <c r="K2156" s="536">
        <v>0</v>
      </c>
      <c r="L2156" s="535">
        <v>0.1</v>
      </c>
      <c r="M2156" s="536">
        <v>0</v>
      </c>
      <c r="N2156" s="535">
        <v>0.11</v>
      </c>
      <c r="O2156" s="536">
        <v>0</v>
      </c>
      <c r="P2156" s="535">
        <v>0.09</v>
      </c>
      <c r="Q2156" s="536">
        <v>1</v>
      </c>
      <c r="R2156" s="535">
        <v>0.09</v>
      </c>
    </row>
    <row r="2157" spans="1:18" ht="12.75">
      <c r="A2157" s="145">
        <v>91281</v>
      </c>
      <c r="B2157" s="102" t="s">
        <v>23829</v>
      </c>
      <c r="C2157" s="145" t="s">
        <v>5</v>
      </c>
      <c r="D2157" s="535">
        <v>0.51</v>
      </c>
      <c r="E2157" s="536">
        <v>0</v>
      </c>
      <c r="F2157" s="535">
        <v>0.55000000000000004</v>
      </c>
      <c r="G2157" s="536">
        <v>0.96360000000000001</v>
      </c>
      <c r="H2157" s="535">
        <v>0.55000000000000004</v>
      </c>
      <c r="I2157" s="536">
        <v>3.6400000000000002E-2</v>
      </c>
      <c r="J2157" s="535">
        <v>0.45</v>
      </c>
      <c r="K2157" s="536">
        <v>0</v>
      </c>
      <c r="L2157" s="535">
        <v>0.56000000000000005</v>
      </c>
      <c r="M2157" s="536">
        <v>0</v>
      </c>
      <c r="N2157" s="535">
        <v>0.64</v>
      </c>
      <c r="O2157" s="536">
        <v>3.1199999999999999E-2</v>
      </c>
      <c r="P2157" s="535">
        <v>0.55000000000000004</v>
      </c>
      <c r="Q2157" s="536">
        <v>0.96360000000000001</v>
      </c>
      <c r="R2157" s="535">
        <v>0.51</v>
      </c>
    </row>
    <row r="2158" spans="1:18" ht="12.75">
      <c r="A2158" s="145">
        <v>91282</v>
      </c>
      <c r="B2158" s="102" t="s">
        <v>23830</v>
      </c>
      <c r="C2158" s="145" t="s">
        <v>5</v>
      </c>
      <c r="D2158" s="535">
        <v>10.67</v>
      </c>
      <c r="E2158" s="536">
        <v>0</v>
      </c>
      <c r="F2158" s="535">
        <v>9.01</v>
      </c>
      <c r="G2158" s="536">
        <v>0</v>
      </c>
      <c r="H2158" s="535">
        <v>10.1</v>
      </c>
      <c r="I2158" s="536">
        <v>0</v>
      </c>
      <c r="J2158" s="535">
        <v>8.7799999999999994</v>
      </c>
      <c r="K2158" s="536">
        <v>0</v>
      </c>
      <c r="L2158" s="535">
        <v>8.85</v>
      </c>
      <c r="M2158" s="536">
        <v>0</v>
      </c>
      <c r="N2158" s="535">
        <v>8.9600000000000009</v>
      </c>
      <c r="O2158" s="536">
        <v>0</v>
      </c>
      <c r="P2158" s="535">
        <v>9.17</v>
      </c>
      <c r="Q2158" s="536">
        <v>0</v>
      </c>
      <c r="R2158" s="535">
        <v>9.01</v>
      </c>
    </row>
    <row r="2159" spans="1:18" ht="12.75">
      <c r="A2159" s="145">
        <v>95278</v>
      </c>
      <c r="B2159" s="102" t="s">
        <v>23831</v>
      </c>
      <c r="C2159" s="145" t="s">
        <v>5</v>
      </c>
      <c r="D2159" s="535">
        <v>0.69</v>
      </c>
      <c r="E2159" s="536">
        <v>1</v>
      </c>
      <c r="F2159" s="535">
        <v>0.69</v>
      </c>
      <c r="G2159" s="536">
        <v>1</v>
      </c>
      <c r="H2159" s="535">
        <v>0.69</v>
      </c>
      <c r="I2159" s="536">
        <v>1</v>
      </c>
      <c r="J2159" s="535">
        <v>0.69</v>
      </c>
      <c r="K2159" s="536">
        <v>1</v>
      </c>
      <c r="L2159" s="535">
        <v>0.69</v>
      </c>
      <c r="M2159" s="536">
        <v>1</v>
      </c>
      <c r="N2159" s="535">
        <v>0.69</v>
      </c>
      <c r="O2159" s="536">
        <v>1</v>
      </c>
      <c r="P2159" s="535">
        <v>0.69</v>
      </c>
      <c r="Q2159" s="536">
        <v>1</v>
      </c>
      <c r="R2159" s="535">
        <v>0.69</v>
      </c>
    </row>
    <row r="2160" spans="1:18" ht="12.75">
      <c r="A2160" s="145">
        <v>95279</v>
      </c>
      <c r="B2160" s="102" t="s">
        <v>23832</v>
      </c>
      <c r="C2160" s="145" t="s">
        <v>5</v>
      </c>
      <c r="D2160" s="535">
        <v>0.14000000000000001</v>
      </c>
      <c r="E2160" s="536">
        <v>1</v>
      </c>
      <c r="F2160" s="535">
        <v>0.14000000000000001</v>
      </c>
      <c r="G2160" s="536">
        <v>1</v>
      </c>
      <c r="H2160" s="535">
        <v>0.14000000000000001</v>
      </c>
      <c r="I2160" s="536">
        <v>1</v>
      </c>
      <c r="J2160" s="535">
        <v>0.14000000000000001</v>
      </c>
      <c r="K2160" s="536">
        <v>1</v>
      </c>
      <c r="L2160" s="535">
        <v>0.14000000000000001</v>
      </c>
      <c r="M2160" s="536">
        <v>1</v>
      </c>
      <c r="N2160" s="535">
        <v>0.14000000000000001</v>
      </c>
      <c r="O2160" s="536">
        <v>1</v>
      </c>
      <c r="P2160" s="535">
        <v>0.14000000000000001</v>
      </c>
      <c r="Q2160" s="536">
        <v>1</v>
      </c>
      <c r="R2160" s="535">
        <v>0.14000000000000001</v>
      </c>
    </row>
    <row r="2161" spans="1:18" ht="12.75">
      <c r="A2161" s="145">
        <v>95280</v>
      </c>
      <c r="B2161" s="102" t="s">
        <v>23833</v>
      </c>
      <c r="C2161" s="145" t="s">
        <v>5</v>
      </c>
      <c r="D2161" s="535">
        <v>0.67</v>
      </c>
      <c r="E2161" s="536">
        <v>1</v>
      </c>
      <c r="F2161" s="535">
        <v>0.67</v>
      </c>
      <c r="G2161" s="536">
        <v>1</v>
      </c>
      <c r="H2161" s="535">
        <v>0.67</v>
      </c>
      <c r="I2161" s="536">
        <v>1</v>
      </c>
      <c r="J2161" s="535">
        <v>0.67</v>
      </c>
      <c r="K2161" s="536">
        <v>1</v>
      </c>
      <c r="L2161" s="535">
        <v>0.67</v>
      </c>
      <c r="M2161" s="536">
        <v>1</v>
      </c>
      <c r="N2161" s="535">
        <v>0.67</v>
      </c>
      <c r="O2161" s="536">
        <v>1</v>
      </c>
      <c r="P2161" s="535">
        <v>0.67</v>
      </c>
      <c r="Q2161" s="536">
        <v>1</v>
      </c>
      <c r="R2161" s="535">
        <v>0.67</v>
      </c>
    </row>
    <row r="2162" spans="1:18" ht="12.75">
      <c r="A2162" s="145">
        <v>95281</v>
      </c>
      <c r="B2162" s="102" t="s">
        <v>23834</v>
      </c>
      <c r="C2162" s="145" t="s">
        <v>5</v>
      </c>
      <c r="D2162" s="535">
        <v>10.59</v>
      </c>
      <c r="E2162" s="536">
        <v>0</v>
      </c>
      <c r="F2162" s="535">
        <v>8.9499999999999993</v>
      </c>
      <c r="G2162" s="536">
        <v>0</v>
      </c>
      <c r="H2162" s="535">
        <v>10.029999999999999</v>
      </c>
      <c r="I2162" s="536">
        <v>0</v>
      </c>
      <c r="J2162" s="535">
        <v>8.7200000000000006</v>
      </c>
      <c r="K2162" s="536">
        <v>0</v>
      </c>
      <c r="L2162" s="535">
        <v>8.7899999999999991</v>
      </c>
      <c r="M2162" s="536">
        <v>0</v>
      </c>
      <c r="N2162" s="535">
        <v>8.89</v>
      </c>
      <c r="O2162" s="536">
        <v>0</v>
      </c>
      <c r="P2162" s="535">
        <v>9.11</v>
      </c>
      <c r="Q2162" s="536">
        <v>0</v>
      </c>
      <c r="R2162" s="535">
        <v>8.9499999999999993</v>
      </c>
    </row>
    <row r="2163" spans="1:18" ht="12.75">
      <c r="A2163" s="145">
        <v>95124</v>
      </c>
      <c r="B2163" s="102" t="s">
        <v>23835</v>
      </c>
      <c r="C2163" s="145" t="s">
        <v>5</v>
      </c>
      <c r="D2163" s="535">
        <v>6.67</v>
      </c>
      <c r="E2163" s="536">
        <v>1</v>
      </c>
      <c r="F2163" s="535">
        <v>6.67</v>
      </c>
      <c r="G2163" s="536">
        <v>1</v>
      </c>
      <c r="H2163" s="535">
        <v>6.67</v>
      </c>
      <c r="I2163" s="536">
        <v>1</v>
      </c>
      <c r="J2163" s="535">
        <v>6.67</v>
      </c>
      <c r="K2163" s="536">
        <v>1</v>
      </c>
      <c r="L2163" s="535">
        <v>6.67</v>
      </c>
      <c r="M2163" s="536">
        <v>1</v>
      </c>
      <c r="N2163" s="535">
        <v>6.67</v>
      </c>
      <c r="O2163" s="536">
        <v>1</v>
      </c>
      <c r="P2163" s="535">
        <v>6.67</v>
      </c>
      <c r="Q2163" s="536">
        <v>1</v>
      </c>
      <c r="R2163" s="535">
        <v>6.67</v>
      </c>
    </row>
    <row r="2164" spans="1:18" ht="12.75">
      <c r="A2164" s="145">
        <v>95123</v>
      </c>
      <c r="B2164" s="102" t="s">
        <v>23836</v>
      </c>
      <c r="C2164" s="145" t="s">
        <v>5</v>
      </c>
      <c r="D2164" s="535">
        <v>21.64</v>
      </c>
      <c r="E2164" s="536">
        <v>1</v>
      </c>
      <c r="F2164" s="535">
        <v>21.64</v>
      </c>
      <c r="G2164" s="536">
        <v>1</v>
      </c>
      <c r="H2164" s="535">
        <v>21.64</v>
      </c>
      <c r="I2164" s="536">
        <v>1</v>
      </c>
      <c r="J2164" s="535">
        <v>21.64</v>
      </c>
      <c r="K2164" s="536">
        <v>1</v>
      </c>
      <c r="L2164" s="535">
        <v>21.64</v>
      </c>
      <c r="M2164" s="536">
        <v>1</v>
      </c>
      <c r="N2164" s="535">
        <v>21.64</v>
      </c>
      <c r="O2164" s="536">
        <v>1</v>
      </c>
      <c r="P2164" s="535">
        <v>21.64</v>
      </c>
      <c r="Q2164" s="536">
        <v>1</v>
      </c>
      <c r="R2164" s="535">
        <v>21.64</v>
      </c>
    </row>
    <row r="2165" spans="1:18" ht="12.75">
      <c r="A2165" s="145">
        <v>95125</v>
      </c>
      <c r="B2165" s="102" t="s">
        <v>23837</v>
      </c>
      <c r="C2165" s="145" t="s">
        <v>5</v>
      </c>
      <c r="D2165" s="535">
        <v>23.67</v>
      </c>
      <c r="E2165" s="536">
        <v>1</v>
      </c>
      <c r="F2165" s="535">
        <v>23.67</v>
      </c>
      <c r="G2165" s="536">
        <v>1</v>
      </c>
      <c r="H2165" s="535">
        <v>23.67</v>
      </c>
      <c r="I2165" s="536">
        <v>1</v>
      </c>
      <c r="J2165" s="535">
        <v>23.67</v>
      </c>
      <c r="K2165" s="536">
        <v>1</v>
      </c>
      <c r="L2165" s="535">
        <v>23.67</v>
      </c>
      <c r="M2165" s="536">
        <v>1</v>
      </c>
      <c r="N2165" s="535">
        <v>23.67</v>
      </c>
      <c r="O2165" s="536">
        <v>1</v>
      </c>
      <c r="P2165" s="535">
        <v>23.67</v>
      </c>
      <c r="Q2165" s="536">
        <v>1</v>
      </c>
      <c r="R2165" s="535">
        <v>23.67</v>
      </c>
    </row>
    <row r="2166" spans="1:18" ht="12.75">
      <c r="A2166" s="145">
        <v>95126</v>
      </c>
      <c r="B2166" s="102" t="s">
        <v>23838</v>
      </c>
      <c r="C2166" s="145" t="s">
        <v>5</v>
      </c>
      <c r="D2166" s="535">
        <v>184.32</v>
      </c>
      <c r="E2166" s="536">
        <v>0</v>
      </c>
      <c r="F2166" s="535">
        <v>148.88999999999999</v>
      </c>
      <c r="G2166" s="536">
        <v>0</v>
      </c>
      <c r="H2166" s="535">
        <v>159.96</v>
      </c>
      <c r="I2166" s="536">
        <v>0</v>
      </c>
      <c r="J2166" s="535">
        <v>158.24</v>
      </c>
      <c r="K2166" s="536">
        <v>0</v>
      </c>
      <c r="L2166" s="535">
        <v>146.91999999999999</v>
      </c>
      <c r="M2166" s="536">
        <v>0</v>
      </c>
      <c r="N2166" s="535">
        <v>151.84</v>
      </c>
      <c r="O2166" s="536">
        <v>0</v>
      </c>
      <c r="P2166" s="535">
        <v>147.16</v>
      </c>
      <c r="Q2166" s="536">
        <v>0</v>
      </c>
      <c r="R2166" s="535">
        <v>145.93</v>
      </c>
    </row>
    <row r="2167" spans="1:18" ht="12.75">
      <c r="A2167" s="145">
        <v>92040</v>
      </c>
      <c r="B2167" s="102" t="s">
        <v>23839</v>
      </c>
      <c r="C2167" s="145" t="s">
        <v>5</v>
      </c>
      <c r="D2167" s="535">
        <v>7.84</v>
      </c>
      <c r="E2167" s="536">
        <v>1</v>
      </c>
      <c r="F2167" s="535">
        <v>7.84</v>
      </c>
      <c r="G2167" s="536">
        <v>1</v>
      </c>
      <c r="H2167" s="535">
        <v>7.84</v>
      </c>
      <c r="I2167" s="536">
        <v>1</v>
      </c>
      <c r="J2167" s="535">
        <v>7.84</v>
      </c>
      <c r="K2167" s="536">
        <v>1</v>
      </c>
      <c r="L2167" s="535">
        <v>7.84</v>
      </c>
      <c r="M2167" s="536">
        <v>1</v>
      </c>
      <c r="N2167" s="535">
        <v>7.84</v>
      </c>
      <c r="O2167" s="536">
        <v>1</v>
      </c>
      <c r="P2167" s="535">
        <v>7.84</v>
      </c>
      <c r="Q2167" s="536">
        <v>1</v>
      </c>
      <c r="R2167" s="535">
        <v>7.84</v>
      </c>
    </row>
    <row r="2168" spans="1:18" ht="12.75">
      <c r="A2168" s="145">
        <v>92041</v>
      </c>
      <c r="B2168" s="102" t="s">
        <v>23840</v>
      </c>
      <c r="C2168" s="145" t="s">
        <v>5</v>
      </c>
      <c r="D2168" s="535">
        <v>1.61</v>
      </c>
      <c r="E2168" s="536">
        <v>1</v>
      </c>
      <c r="F2168" s="535">
        <v>1.61</v>
      </c>
      <c r="G2168" s="536">
        <v>1</v>
      </c>
      <c r="H2168" s="535">
        <v>1.61</v>
      </c>
      <c r="I2168" s="536">
        <v>1</v>
      </c>
      <c r="J2168" s="535">
        <v>1.61</v>
      </c>
      <c r="K2168" s="536">
        <v>1</v>
      </c>
      <c r="L2168" s="535">
        <v>1.61</v>
      </c>
      <c r="M2168" s="536">
        <v>1</v>
      </c>
      <c r="N2168" s="535">
        <v>1.61</v>
      </c>
      <c r="O2168" s="536">
        <v>1</v>
      </c>
      <c r="P2168" s="535">
        <v>1.61</v>
      </c>
      <c r="Q2168" s="536">
        <v>1</v>
      </c>
      <c r="R2168" s="535">
        <v>1.61</v>
      </c>
    </row>
    <row r="2169" spans="1:18" ht="12.75">
      <c r="A2169" s="145">
        <v>92042</v>
      </c>
      <c r="B2169" s="102" t="s">
        <v>23841</v>
      </c>
      <c r="C2169" s="145" t="s">
        <v>5</v>
      </c>
      <c r="D2169" s="535">
        <v>6.53</v>
      </c>
      <c r="E2169" s="536">
        <v>1</v>
      </c>
      <c r="F2169" s="535">
        <v>6.53</v>
      </c>
      <c r="G2169" s="536">
        <v>1</v>
      </c>
      <c r="H2169" s="535">
        <v>6.53</v>
      </c>
      <c r="I2169" s="536">
        <v>1</v>
      </c>
      <c r="J2169" s="535">
        <v>6.53</v>
      </c>
      <c r="K2169" s="536">
        <v>1</v>
      </c>
      <c r="L2169" s="535">
        <v>6.53</v>
      </c>
      <c r="M2169" s="536">
        <v>1</v>
      </c>
      <c r="N2169" s="535">
        <v>6.53</v>
      </c>
      <c r="O2169" s="536">
        <v>1</v>
      </c>
      <c r="P2169" s="535">
        <v>6.53</v>
      </c>
      <c r="Q2169" s="536">
        <v>1</v>
      </c>
      <c r="R2169" s="535">
        <v>6.53</v>
      </c>
    </row>
    <row r="2170" spans="1:18" ht="12.75">
      <c r="A2170" s="145">
        <v>102829</v>
      </c>
      <c r="B2170" s="102" t="s">
        <v>23842</v>
      </c>
      <c r="C2170" s="145" t="s">
        <v>5</v>
      </c>
      <c r="D2170" s="535">
        <v>0</v>
      </c>
      <c r="E2170" s="536"/>
      <c r="F2170" s="535">
        <v>0</v>
      </c>
      <c r="G2170" s="536"/>
      <c r="H2170" s="535">
        <v>0</v>
      </c>
      <c r="I2170" s="536"/>
      <c r="J2170" s="535">
        <v>0</v>
      </c>
      <c r="K2170" s="536"/>
      <c r="L2170" s="535">
        <v>0</v>
      </c>
      <c r="M2170" s="536"/>
      <c r="N2170" s="535">
        <v>0</v>
      </c>
      <c r="O2170" s="536"/>
      <c r="P2170" s="535">
        <v>0</v>
      </c>
      <c r="Q2170" s="536"/>
      <c r="R2170" s="535">
        <v>0</v>
      </c>
    </row>
    <row r="2171" spans="1:18" ht="12.75">
      <c r="A2171" s="145">
        <v>102830</v>
      </c>
      <c r="B2171" s="102" t="s">
        <v>23843</v>
      </c>
      <c r="C2171" s="145" t="s">
        <v>5</v>
      </c>
      <c r="D2171" s="535">
        <v>0</v>
      </c>
      <c r="E2171" s="536"/>
      <c r="F2171" s="535">
        <v>0</v>
      </c>
      <c r="G2171" s="536"/>
      <c r="H2171" s="535">
        <v>0</v>
      </c>
      <c r="I2171" s="536"/>
      <c r="J2171" s="535">
        <v>0</v>
      </c>
      <c r="K2171" s="536"/>
      <c r="L2171" s="535">
        <v>0</v>
      </c>
      <c r="M2171" s="536"/>
      <c r="N2171" s="535">
        <v>0</v>
      </c>
      <c r="O2171" s="536"/>
      <c r="P2171" s="535">
        <v>0</v>
      </c>
      <c r="Q2171" s="536"/>
      <c r="R2171" s="535">
        <v>0</v>
      </c>
    </row>
    <row r="2172" spans="1:18" ht="12.75">
      <c r="A2172" s="145">
        <v>102831</v>
      </c>
      <c r="B2172" s="102" t="s">
        <v>23844</v>
      </c>
      <c r="C2172" s="145" t="s">
        <v>5</v>
      </c>
      <c r="D2172" s="535">
        <v>0</v>
      </c>
      <c r="E2172" s="536"/>
      <c r="F2172" s="535">
        <v>0</v>
      </c>
      <c r="G2172" s="536"/>
      <c r="H2172" s="535">
        <v>0</v>
      </c>
      <c r="I2172" s="536"/>
      <c r="J2172" s="535">
        <v>0</v>
      </c>
      <c r="K2172" s="536"/>
      <c r="L2172" s="535">
        <v>0</v>
      </c>
      <c r="M2172" s="536"/>
      <c r="N2172" s="535">
        <v>0</v>
      </c>
      <c r="O2172" s="536"/>
      <c r="P2172" s="535">
        <v>0</v>
      </c>
      <c r="Q2172" s="536"/>
      <c r="R2172" s="535">
        <v>0</v>
      </c>
    </row>
    <row r="2173" spans="1:18" ht="12.75">
      <c r="A2173" s="145">
        <v>92114</v>
      </c>
      <c r="B2173" s="102" t="s">
        <v>23845</v>
      </c>
      <c r="C2173" s="145" t="s">
        <v>5</v>
      </c>
      <c r="D2173" s="535">
        <v>0.24</v>
      </c>
      <c r="E2173" s="536">
        <v>1</v>
      </c>
      <c r="F2173" s="535">
        <v>0.22</v>
      </c>
      <c r="G2173" s="536">
        <v>0</v>
      </c>
      <c r="H2173" s="535">
        <v>0.24</v>
      </c>
      <c r="I2173" s="536">
        <v>1</v>
      </c>
      <c r="J2173" s="535">
        <v>0.27</v>
      </c>
      <c r="K2173" s="536">
        <v>0</v>
      </c>
      <c r="L2173" s="535">
        <v>0.26</v>
      </c>
      <c r="M2173" s="536">
        <v>0</v>
      </c>
      <c r="N2173" s="535">
        <v>0.25</v>
      </c>
      <c r="O2173" s="536">
        <v>0</v>
      </c>
      <c r="P2173" s="535">
        <v>0.24</v>
      </c>
      <c r="Q2173" s="536">
        <v>0</v>
      </c>
      <c r="R2173" s="535">
        <v>0.23</v>
      </c>
    </row>
    <row r="2174" spans="1:18" ht="12.75">
      <c r="A2174" s="145">
        <v>92115</v>
      </c>
      <c r="B2174" s="102" t="s">
        <v>23846</v>
      </c>
      <c r="C2174" s="145" t="s">
        <v>5</v>
      </c>
      <c r="D2174" s="535">
        <v>0.05</v>
      </c>
      <c r="E2174" s="536">
        <v>1</v>
      </c>
      <c r="F2174" s="535">
        <v>0.04</v>
      </c>
      <c r="G2174" s="536">
        <v>0</v>
      </c>
      <c r="H2174" s="535">
        <v>0.05</v>
      </c>
      <c r="I2174" s="536">
        <v>1</v>
      </c>
      <c r="J2174" s="535">
        <v>0.05</v>
      </c>
      <c r="K2174" s="536">
        <v>0</v>
      </c>
      <c r="L2174" s="535">
        <v>0.05</v>
      </c>
      <c r="M2174" s="536">
        <v>0</v>
      </c>
      <c r="N2174" s="535">
        <v>0.05</v>
      </c>
      <c r="O2174" s="536">
        <v>0</v>
      </c>
      <c r="P2174" s="535">
        <v>0.05</v>
      </c>
      <c r="Q2174" s="536">
        <v>0</v>
      </c>
      <c r="R2174" s="535">
        <v>0.04</v>
      </c>
    </row>
    <row r="2175" spans="1:18" ht="12.75">
      <c r="A2175" s="145">
        <v>92116</v>
      </c>
      <c r="B2175" s="102" t="s">
        <v>23847</v>
      </c>
      <c r="C2175" s="145" t="s">
        <v>5</v>
      </c>
      <c r="D2175" s="535">
        <v>0.17</v>
      </c>
      <c r="E2175" s="536">
        <v>1</v>
      </c>
      <c r="F2175" s="535">
        <v>0.15</v>
      </c>
      <c r="G2175" s="536">
        <v>0</v>
      </c>
      <c r="H2175" s="535">
        <v>0.17</v>
      </c>
      <c r="I2175" s="536">
        <v>1</v>
      </c>
      <c r="J2175" s="535">
        <v>0.19</v>
      </c>
      <c r="K2175" s="536">
        <v>0</v>
      </c>
      <c r="L2175" s="535">
        <v>0.18</v>
      </c>
      <c r="M2175" s="536">
        <v>0</v>
      </c>
      <c r="N2175" s="535">
        <v>0.17</v>
      </c>
      <c r="O2175" s="536">
        <v>0</v>
      </c>
      <c r="P2175" s="535">
        <v>0.17</v>
      </c>
      <c r="Q2175" s="536">
        <v>0</v>
      </c>
      <c r="R2175" s="535">
        <v>0.16</v>
      </c>
    </row>
    <row r="2176" spans="1:18" ht="12.75">
      <c r="A2176" s="145">
        <v>102912</v>
      </c>
      <c r="B2176" s="102" t="s">
        <v>23848</v>
      </c>
      <c r="C2176" s="145" t="s">
        <v>5</v>
      </c>
      <c r="D2176" s="535">
        <v>0</v>
      </c>
      <c r="E2176" s="536"/>
      <c r="F2176" s="535">
        <v>0</v>
      </c>
      <c r="G2176" s="536"/>
      <c r="H2176" s="535">
        <v>0</v>
      </c>
      <c r="I2176" s="536"/>
      <c r="J2176" s="535">
        <v>0</v>
      </c>
      <c r="K2176" s="536"/>
      <c r="L2176" s="535">
        <v>0</v>
      </c>
      <c r="M2176" s="536"/>
      <c r="N2176" s="535">
        <v>0</v>
      </c>
      <c r="O2176" s="536"/>
      <c r="P2176" s="535">
        <v>0</v>
      </c>
      <c r="Q2176" s="536"/>
      <c r="R2176" s="535">
        <v>0</v>
      </c>
    </row>
    <row r="2177" spans="1:18" ht="12.75">
      <c r="A2177" s="145">
        <v>102913</v>
      </c>
      <c r="B2177" s="102" t="s">
        <v>23849</v>
      </c>
      <c r="C2177" s="145" t="s">
        <v>5</v>
      </c>
      <c r="D2177" s="535">
        <v>0</v>
      </c>
      <c r="E2177" s="536"/>
      <c r="F2177" s="535">
        <v>0</v>
      </c>
      <c r="G2177" s="536"/>
      <c r="H2177" s="535">
        <v>0</v>
      </c>
      <c r="I2177" s="536"/>
      <c r="J2177" s="535">
        <v>0</v>
      </c>
      <c r="K2177" s="536"/>
      <c r="L2177" s="535">
        <v>0</v>
      </c>
      <c r="M2177" s="536"/>
      <c r="N2177" s="535">
        <v>0</v>
      </c>
      <c r="O2177" s="536"/>
      <c r="P2177" s="535">
        <v>0</v>
      </c>
      <c r="Q2177" s="536"/>
      <c r="R2177" s="535">
        <v>0</v>
      </c>
    </row>
    <row r="2178" spans="1:18" ht="12.75">
      <c r="A2178" s="145">
        <v>102914</v>
      </c>
      <c r="B2178" s="102" t="s">
        <v>23850</v>
      </c>
      <c r="C2178" s="145" t="s">
        <v>5</v>
      </c>
      <c r="D2178" s="535">
        <v>0</v>
      </c>
      <c r="E2178" s="536"/>
      <c r="F2178" s="535">
        <v>0</v>
      </c>
      <c r="G2178" s="536"/>
      <c r="H2178" s="535">
        <v>0</v>
      </c>
      <c r="I2178" s="536"/>
      <c r="J2178" s="535">
        <v>0</v>
      </c>
      <c r="K2178" s="536"/>
      <c r="L2178" s="535">
        <v>0</v>
      </c>
      <c r="M2178" s="536"/>
      <c r="N2178" s="535">
        <v>0</v>
      </c>
      <c r="O2178" s="536"/>
      <c r="P2178" s="535">
        <v>0</v>
      </c>
      <c r="Q2178" s="536"/>
      <c r="R2178" s="535">
        <v>0</v>
      </c>
    </row>
    <row r="2179" spans="1:18" ht="12.75">
      <c r="A2179" s="145">
        <v>102915</v>
      </c>
      <c r="B2179" s="102" t="s">
        <v>23851</v>
      </c>
      <c r="C2179" s="145" t="s">
        <v>5</v>
      </c>
      <c r="D2179" s="535">
        <v>0.69</v>
      </c>
      <c r="E2179" s="536">
        <v>0</v>
      </c>
      <c r="F2179" s="535">
        <v>0.64</v>
      </c>
      <c r="G2179" s="536">
        <v>0</v>
      </c>
      <c r="H2179" s="535">
        <v>0.61</v>
      </c>
      <c r="I2179" s="536">
        <v>0</v>
      </c>
      <c r="J2179" s="535">
        <v>0.64</v>
      </c>
      <c r="K2179" s="536">
        <v>0</v>
      </c>
      <c r="L2179" s="535">
        <v>0.69</v>
      </c>
      <c r="M2179" s="536">
        <v>0</v>
      </c>
      <c r="N2179" s="535">
        <v>0.62</v>
      </c>
      <c r="O2179" s="536">
        <v>0</v>
      </c>
      <c r="P2179" s="535">
        <v>0.45</v>
      </c>
      <c r="Q2179" s="536">
        <v>0</v>
      </c>
      <c r="R2179" s="535">
        <v>0.63</v>
      </c>
    </row>
    <row r="2180" spans="1:18" ht="12.75">
      <c r="A2180" s="145">
        <v>95716</v>
      </c>
      <c r="B2180" s="102" t="s">
        <v>23852</v>
      </c>
      <c r="C2180" s="145" t="s">
        <v>5</v>
      </c>
      <c r="D2180" s="535">
        <v>63.36</v>
      </c>
      <c r="E2180" s="536">
        <v>1</v>
      </c>
      <c r="F2180" s="535">
        <v>63.36</v>
      </c>
      <c r="G2180" s="536">
        <v>1</v>
      </c>
      <c r="H2180" s="535">
        <v>63.36</v>
      </c>
      <c r="I2180" s="536">
        <v>1</v>
      </c>
      <c r="J2180" s="535">
        <v>63.36</v>
      </c>
      <c r="K2180" s="536">
        <v>1</v>
      </c>
      <c r="L2180" s="535">
        <v>62.55</v>
      </c>
      <c r="M2180" s="536">
        <v>0</v>
      </c>
      <c r="N2180" s="535">
        <v>63.36</v>
      </c>
      <c r="O2180" s="536">
        <v>1</v>
      </c>
      <c r="P2180" s="535">
        <v>63.36</v>
      </c>
      <c r="Q2180" s="536">
        <v>1</v>
      </c>
      <c r="R2180" s="535">
        <v>64.59</v>
      </c>
    </row>
    <row r="2181" spans="1:18" ht="12.75">
      <c r="A2181" s="145">
        <v>95717</v>
      </c>
      <c r="B2181" s="102" t="s">
        <v>23853</v>
      </c>
      <c r="C2181" s="145" t="s">
        <v>5</v>
      </c>
      <c r="D2181" s="535">
        <v>16.739999999999998</v>
      </c>
      <c r="E2181" s="536">
        <v>1</v>
      </c>
      <c r="F2181" s="535">
        <v>16.739999999999998</v>
      </c>
      <c r="G2181" s="536">
        <v>1</v>
      </c>
      <c r="H2181" s="535">
        <v>16.739999999999998</v>
      </c>
      <c r="I2181" s="536">
        <v>1</v>
      </c>
      <c r="J2181" s="535">
        <v>16.739999999999998</v>
      </c>
      <c r="K2181" s="536">
        <v>1</v>
      </c>
      <c r="L2181" s="535">
        <v>16.53</v>
      </c>
      <c r="M2181" s="536">
        <v>0</v>
      </c>
      <c r="N2181" s="535">
        <v>16.739999999999998</v>
      </c>
      <c r="O2181" s="536">
        <v>1</v>
      </c>
      <c r="P2181" s="535">
        <v>16.739999999999998</v>
      </c>
      <c r="Q2181" s="536">
        <v>1</v>
      </c>
      <c r="R2181" s="535">
        <v>17.07</v>
      </c>
    </row>
    <row r="2182" spans="1:18" ht="12.75">
      <c r="A2182" s="145">
        <v>95718</v>
      </c>
      <c r="B2182" s="102" t="s">
        <v>23854</v>
      </c>
      <c r="C2182" s="145" t="s">
        <v>5</v>
      </c>
      <c r="D2182" s="535">
        <v>79.2</v>
      </c>
      <c r="E2182" s="536">
        <v>1</v>
      </c>
      <c r="F2182" s="535">
        <v>79.2</v>
      </c>
      <c r="G2182" s="536">
        <v>1</v>
      </c>
      <c r="H2182" s="535">
        <v>79.2</v>
      </c>
      <c r="I2182" s="536">
        <v>1</v>
      </c>
      <c r="J2182" s="535">
        <v>79.2</v>
      </c>
      <c r="K2182" s="536">
        <v>1</v>
      </c>
      <c r="L2182" s="535">
        <v>78.19</v>
      </c>
      <c r="M2182" s="536">
        <v>0</v>
      </c>
      <c r="N2182" s="535">
        <v>79.2</v>
      </c>
      <c r="O2182" s="536">
        <v>1</v>
      </c>
      <c r="P2182" s="535">
        <v>79.2</v>
      </c>
      <c r="Q2182" s="536">
        <v>1</v>
      </c>
      <c r="R2182" s="535">
        <v>80.73</v>
      </c>
    </row>
    <row r="2183" spans="1:18" ht="12.75">
      <c r="A2183" s="145">
        <v>95719</v>
      </c>
      <c r="B2183" s="102" t="s">
        <v>23855</v>
      </c>
      <c r="C2183" s="145" t="s">
        <v>5</v>
      </c>
      <c r="D2183" s="535">
        <v>112.57</v>
      </c>
      <c r="E2183" s="536">
        <v>0</v>
      </c>
      <c r="F2183" s="535">
        <v>90.93</v>
      </c>
      <c r="G2183" s="536">
        <v>0</v>
      </c>
      <c r="H2183" s="535">
        <v>97.69</v>
      </c>
      <c r="I2183" s="536">
        <v>0</v>
      </c>
      <c r="J2183" s="535">
        <v>96.64</v>
      </c>
      <c r="K2183" s="536">
        <v>0</v>
      </c>
      <c r="L2183" s="535">
        <v>89.72</v>
      </c>
      <c r="M2183" s="536">
        <v>0</v>
      </c>
      <c r="N2183" s="535">
        <v>92.73</v>
      </c>
      <c r="O2183" s="536">
        <v>0</v>
      </c>
      <c r="P2183" s="535">
        <v>89.87</v>
      </c>
      <c r="Q2183" s="536">
        <v>0</v>
      </c>
      <c r="R2183" s="535">
        <v>89.12</v>
      </c>
    </row>
    <row r="2184" spans="1:18" ht="12.75">
      <c r="A2184" s="145">
        <v>104712</v>
      </c>
      <c r="B2184" s="102" t="s">
        <v>23856</v>
      </c>
      <c r="C2184" s="145" t="s">
        <v>5</v>
      </c>
      <c r="D2184" s="535">
        <v>59.55</v>
      </c>
      <c r="E2184" s="536">
        <v>1</v>
      </c>
      <c r="F2184" s="535">
        <v>59.55</v>
      </c>
      <c r="G2184" s="536">
        <v>1</v>
      </c>
      <c r="H2184" s="535">
        <v>59.55</v>
      </c>
      <c r="I2184" s="536">
        <v>1</v>
      </c>
      <c r="J2184" s="535">
        <v>59.55</v>
      </c>
      <c r="K2184" s="536">
        <v>1</v>
      </c>
      <c r="L2184" s="535">
        <v>58.79</v>
      </c>
      <c r="M2184" s="536">
        <v>0</v>
      </c>
      <c r="N2184" s="535">
        <v>59.55</v>
      </c>
      <c r="O2184" s="536">
        <v>1</v>
      </c>
      <c r="P2184" s="535">
        <v>59.55</v>
      </c>
      <c r="Q2184" s="536">
        <v>1</v>
      </c>
      <c r="R2184" s="535">
        <v>60.7</v>
      </c>
    </row>
    <row r="2185" spans="1:18" ht="12.75">
      <c r="A2185" s="145">
        <v>104713</v>
      </c>
      <c r="B2185" s="102" t="s">
        <v>23857</v>
      </c>
      <c r="C2185" s="145" t="s">
        <v>5</v>
      </c>
      <c r="D2185" s="535">
        <v>15.73</v>
      </c>
      <c r="E2185" s="536">
        <v>1</v>
      </c>
      <c r="F2185" s="535">
        <v>15.73</v>
      </c>
      <c r="G2185" s="536">
        <v>1</v>
      </c>
      <c r="H2185" s="535">
        <v>15.73</v>
      </c>
      <c r="I2185" s="536">
        <v>1</v>
      </c>
      <c r="J2185" s="535">
        <v>15.73</v>
      </c>
      <c r="K2185" s="536">
        <v>1</v>
      </c>
      <c r="L2185" s="535">
        <v>15.53</v>
      </c>
      <c r="M2185" s="536">
        <v>0</v>
      </c>
      <c r="N2185" s="535">
        <v>15.73</v>
      </c>
      <c r="O2185" s="536">
        <v>1</v>
      </c>
      <c r="P2185" s="535">
        <v>15.73</v>
      </c>
      <c r="Q2185" s="536">
        <v>1</v>
      </c>
      <c r="R2185" s="535">
        <v>16.04</v>
      </c>
    </row>
    <row r="2186" spans="1:18" ht="12.75">
      <c r="A2186" s="145">
        <v>104714</v>
      </c>
      <c r="B2186" s="102" t="s">
        <v>23858</v>
      </c>
      <c r="C2186" s="145" t="s">
        <v>5</v>
      </c>
      <c r="D2186" s="535">
        <v>74.44</v>
      </c>
      <c r="E2186" s="536">
        <v>1</v>
      </c>
      <c r="F2186" s="535">
        <v>74.44</v>
      </c>
      <c r="G2186" s="536">
        <v>1</v>
      </c>
      <c r="H2186" s="535">
        <v>74.44</v>
      </c>
      <c r="I2186" s="536">
        <v>1</v>
      </c>
      <c r="J2186" s="535">
        <v>74.44</v>
      </c>
      <c r="K2186" s="536">
        <v>1</v>
      </c>
      <c r="L2186" s="535">
        <v>73.489999999999995</v>
      </c>
      <c r="M2186" s="536">
        <v>0</v>
      </c>
      <c r="N2186" s="535">
        <v>74.44</v>
      </c>
      <c r="O2186" s="536">
        <v>1</v>
      </c>
      <c r="P2186" s="535">
        <v>74.44</v>
      </c>
      <c r="Q2186" s="536">
        <v>1</v>
      </c>
      <c r="R2186" s="535">
        <v>75.88</v>
      </c>
    </row>
    <row r="2187" spans="1:18" ht="12.75">
      <c r="A2187" s="145">
        <v>104715</v>
      </c>
      <c r="B2187" s="102" t="s">
        <v>23859</v>
      </c>
      <c r="C2187" s="145" t="s">
        <v>5</v>
      </c>
      <c r="D2187" s="535">
        <v>112.57</v>
      </c>
      <c r="E2187" s="536">
        <v>0</v>
      </c>
      <c r="F2187" s="535">
        <v>90.93</v>
      </c>
      <c r="G2187" s="536">
        <v>0</v>
      </c>
      <c r="H2187" s="535">
        <v>97.69</v>
      </c>
      <c r="I2187" s="536">
        <v>0</v>
      </c>
      <c r="J2187" s="535">
        <v>96.64</v>
      </c>
      <c r="K2187" s="536">
        <v>0</v>
      </c>
      <c r="L2187" s="535">
        <v>89.72</v>
      </c>
      <c r="M2187" s="536">
        <v>0</v>
      </c>
      <c r="N2187" s="535">
        <v>92.73</v>
      </c>
      <c r="O2187" s="536">
        <v>0</v>
      </c>
      <c r="P2187" s="535">
        <v>89.87</v>
      </c>
      <c r="Q2187" s="536">
        <v>0</v>
      </c>
      <c r="R2187" s="535">
        <v>89.12</v>
      </c>
    </row>
    <row r="2188" spans="1:18" ht="12.75">
      <c r="A2188" s="145">
        <v>106394</v>
      </c>
      <c r="B2188" s="102" t="s">
        <v>23860</v>
      </c>
      <c r="C2188" s="145" t="s">
        <v>5</v>
      </c>
      <c r="D2188" s="535">
        <v>0</v>
      </c>
      <c r="E2188" s="536"/>
      <c r="F2188" s="535">
        <v>0</v>
      </c>
      <c r="G2188" s="536"/>
      <c r="H2188" s="535">
        <v>0</v>
      </c>
      <c r="I2188" s="536"/>
      <c r="J2188" s="535">
        <v>0</v>
      </c>
      <c r="K2188" s="536"/>
      <c r="L2188" s="535">
        <v>0</v>
      </c>
      <c r="M2188" s="536"/>
      <c r="N2188" s="535">
        <v>0</v>
      </c>
      <c r="O2188" s="536"/>
      <c r="P2188" s="535">
        <v>0</v>
      </c>
      <c r="Q2188" s="536"/>
      <c r="R2188" s="535">
        <v>0</v>
      </c>
    </row>
    <row r="2189" spans="1:18" ht="12.75">
      <c r="A2189" s="145">
        <v>106395</v>
      </c>
      <c r="B2189" s="102" t="s">
        <v>23861</v>
      </c>
      <c r="C2189" s="145" t="s">
        <v>5</v>
      </c>
      <c r="D2189" s="535">
        <v>0</v>
      </c>
      <c r="E2189" s="536"/>
      <c r="F2189" s="535">
        <v>0</v>
      </c>
      <c r="G2189" s="536"/>
      <c r="H2189" s="535">
        <v>0</v>
      </c>
      <c r="I2189" s="536"/>
      <c r="J2189" s="535">
        <v>0</v>
      </c>
      <c r="K2189" s="536"/>
      <c r="L2189" s="535">
        <v>0</v>
      </c>
      <c r="M2189" s="536"/>
      <c r="N2189" s="535">
        <v>0</v>
      </c>
      <c r="O2189" s="536"/>
      <c r="P2189" s="535">
        <v>0</v>
      </c>
      <c r="Q2189" s="536"/>
      <c r="R2189" s="535">
        <v>0</v>
      </c>
    </row>
    <row r="2190" spans="1:18" ht="12.75">
      <c r="A2190" s="145">
        <v>106396</v>
      </c>
      <c r="B2190" s="102" t="s">
        <v>23862</v>
      </c>
      <c r="C2190" s="145" t="s">
        <v>5</v>
      </c>
      <c r="D2190" s="535">
        <v>0</v>
      </c>
      <c r="E2190" s="536"/>
      <c r="F2190" s="535">
        <v>0</v>
      </c>
      <c r="G2190" s="536"/>
      <c r="H2190" s="535">
        <v>0</v>
      </c>
      <c r="I2190" s="536"/>
      <c r="J2190" s="535">
        <v>0</v>
      </c>
      <c r="K2190" s="536"/>
      <c r="L2190" s="535">
        <v>0</v>
      </c>
      <c r="M2190" s="536"/>
      <c r="N2190" s="535">
        <v>0</v>
      </c>
      <c r="O2190" s="536"/>
      <c r="P2190" s="535">
        <v>0</v>
      </c>
      <c r="Q2190" s="536"/>
      <c r="R2190" s="535">
        <v>0</v>
      </c>
    </row>
    <row r="2191" spans="1:18" ht="12.75">
      <c r="A2191" s="145">
        <v>106397</v>
      </c>
      <c r="B2191" s="102" t="s">
        <v>23863</v>
      </c>
      <c r="C2191" s="145" t="s">
        <v>5</v>
      </c>
      <c r="D2191" s="535">
        <v>112.57</v>
      </c>
      <c r="E2191" s="536">
        <v>0</v>
      </c>
      <c r="F2191" s="535">
        <v>90.93</v>
      </c>
      <c r="G2191" s="536">
        <v>0</v>
      </c>
      <c r="H2191" s="535">
        <v>97.69</v>
      </c>
      <c r="I2191" s="536">
        <v>0</v>
      </c>
      <c r="J2191" s="535">
        <v>96.64</v>
      </c>
      <c r="K2191" s="536">
        <v>0</v>
      </c>
      <c r="L2191" s="535">
        <v>89.72</v>
      </c>
      <c r="M2191" s="536">
        <v>0</v>
      </c>
      <c r="N2191" s="535">
        <v>92.73</v>
      </c>
      <c r="O2191" s="536">
        <v>0</v>
      </c>
      <c r="P2191" s="535">
        <v>89.87</v>
      </c>
      <c r="Q2191" s="536">
        <v>0</v>
      </c>
      <c r="R2191" s="535">
        <v>89.12</v>
      </c>
    </row>
    <row r="2192" spans="1:18" ht="12.75">
      <c r="A2192" s="145">
        <v>102894</v>
      </c>
      <c r="B2192" s="102" t="s">
        <v>23864</v>
      </c>
      <c r="C2192" s="145" t="s">
        <v>5</v>
      </c>
      <c r="D2192" s="535">
        <v>0</v>
      </c>
      <c r="E2192" s="536"/>
      <c r="F2192" s="535">
        <v>0</v>
      </c>
      <c r="G2192" s="536"/>
      <c r="H2192" s="535">
        <v>0</v>
      </c>
      <c r="I2192" s="536"/>
      <c r="J2192" s="535">
        <v>0</v>
      </c>
      <c r="K2192" s="536"/>
      <c r="L2192" s="535">
        <v>0</v>
      </c>
      <c r="M2192" s="536"/>
      <c r="N2192" s="535">
        <v>0</v>
      </c>
      <c r="O2192" s="536"/>
      <c r="P2192" s="535">
        <v>0</v>
      </c>
      <c r="Q2192" s="536"/>
      <c r="R2192" s="535">
        <v>0</v>
      </c>
    </row>
    <row r="2193" spans="1:18" ht="12.75">
      <c r="A2193" s="145">
        <v>104161</v>
      </c>
      <c r="B2193" s="102" t="s">
        <v>23865</v>
      </c>
      <c r="C2193" s="145" t="s">
        <v>5</v>
      </c>
      <c r="D2193" s="535">
        <v>0</v>
      </c>
      <c r="E2193" s="536"/>
      <c r="F2193" s="535">
        <v>0</v>
      </c>
      <c r="G2193" s="536"/>
      <c r="H2193" s="535">
        <v>0</v>
      </c>
      <c r="I2193" s="536"/>
      <c r="J2193" s="535">
        <v>0</v>
      </c>
      <c r="K2193" s="536"/>
      <c r="L2193" s="535">
        <v>0</v>
      </c>
      <c r="M2193" s="536"/>
      <c r="N2193" s="535">
        <v>0</v>
      </c>
      <c r="O2193" s="536"/>
      <c r="P2193" s="535">
        <v>0</v>
      </c>
      <c r="Q2193" s="536"/>
      <c r="R2193" s="535">
        <v>0</v>
      </c>
    </row>
    <row r="2194" spans="1:18" ht="12.75">
      <c r="A2194" s="145">
        <v>102896</v>
      </c>
      <c r="B2194" s="102" t="s">
        <v>23866</v>
      </c>
      <c r="C2194" s="145" t="s">
        <v>5</v>
      </c>
      <c r="D2194" s="535">
        <v>0</v>
      </c>
      <c r="E2194" s="536"/>
      <c r="F2194" s="535">
        <v>0</v>
      </c>
      <c r="G2194" s="536"/>
      <c r="H2194" s="535">
        <v>0</v>
      </c>
      <c r="I2194" s="536"/>
      <c r="J2194" s="535">
        <v>0</v>
      </c>
      <c r="K2194" s="536"/>
      <c r="L2194" s="535">
        <v>0</v>
      </c>
      <c r="M2194" s="536"/>
      <c r="N2194" s="535">
        <v>0</v>
      </c>
      <c r="O2194" s="536"/>
      <c r="P2194" s="535">
        <v>0</v>
      </c>
      <c r="Q2194" s="536"/>
      <c r="R2194" s="535">
        <v>0</v>
      </c>
    </row>
    <row r="2195" spans="1:18" ht="12.75">
      <c r="A2195" s="145">
        <v>102897</v>
      </c>
      <c r="B2195" s="102" t="s">
        <v>23867</v>
      </c>
      <c r="C2195" s="145" t="s">
        <v>5</v>
      </c>
      <c r="D2195" s="535">
        <v>112.57</v>
      </c>
      <c r="E2195" s="536">
        <v>0</v>
      </c>
      <c r="F2195" s="535">
        <v>90.93</v>
      </c>
      <c r="G2195" s="536">
        <v>0</v>
      </c>
      <c r="H2195" s="535">
        <v>97.69</v>
      </c>
      <c r="I2195" s="536">
        <v>0</v>
      </c>
      <c r="J2195" s="535">
        <v>96.64</v>
      </c>
      <c r="K2195" s="536">
        <v>0</v>
      </c>
      <c r="L2195" s="535">
        <v>89.72</v>
      </c>
      <c r="M2195" s="536">
        <v>0</v>
      </c>
      <c r="N2195" s="535">
        <v>92.73</v>
      </c>
      <c r="O2195" s="536">
        <v>0</v>
      </c>
      <c r="P2195" s="535">
        <v>89.87</v>
      </c>
      <c r="Q2195" s="536">
        <v>0</v>
      </c>
      <c r="R2195" s="535">
        <v>89.12</v>
      </c>
    </row>
    <row r="2196" spans="1:18" ht="12.75">
      <c r="A2196" s="145">
        <v>5627</v>
      </c>
      <c r="B2196" s="102" t="s">
        <v>23868</v>
      </c>
      <c r="C2196" s="145" t="s">
        <v>5</v>
      </c>
      <c r="D2196" s="535">
        <v>45.75</v>
      </c>
      <c r="E2196" s="536">
        <v>1</v>
      </c>
      <c r="F2196" s="535">
        <v>45.75</v>
      </c>
      <c r="G2196" s="536">
        <v>1</v>
      </c>
      <c r="H2196" s="535">
        <v>45.75</v>
      </c>
      <c r="I2196" s="536">
        <v>1</v>
      </c>
      <c r="J2196" s="535">
        <v>45.75</v>
      </c>
      <c r="K2196" s="536">
        <v>1</v>
      </c>
      <c r="L2196" s="535">
        <v>45.17</v>
      </c>
      <c r="M2196" s="536">
        <v>0</v>
      </c>
      <c r="N2196" s="535">
        <v>45.75</v>
      </c>
      <c r="O2196" s="536">
        <v>1</v>
      </c>
      <c r="P2196" s="535">
        <v>45.75</v>
      </c>
      <c r="Q2196" s="536">
        <v>1</v>
      </c>
      <c r="R2196" s="535">
        <v>46.64</v>
      </c>
    </row>
    <row r="2197" spans="1:18" ht="12.75">
      <c r="A2197" s="145">
        <v>5628</v>
      </c>
      <c r="B2197" s="102" t="s">
        <v>23869</v>
      </c>
      <c r="C2197" s="145" t="s">
        <v>5</v>
      </c>
      <c r="D2197" s="535">
        <v>12.09</v>
      </c>
      <c r="E2197" s="536">
        <v>1</v>
      </c>
      <c r="F2197" s="535">
        <v>12.09</v>
      </c>
      <c r="G2197" s="536">
        <v>1</v>
      </c>
      <c r="H2197" s="535">
        <v>12.09</v>
      </c>
      <c r="I2197" s="536">
        <v>1</v>
      </c>
      <c r="J2197" s="535">
        <v>12.09</v>
      </c>
      <c r="K2197" s="536">
        <v>1</v>
      </c>
      <c r="L2197" s="535">
        <v>11.93</v>
      </c>
      <c r="M2197" s="536">
        <v>0</v>
      </c>
      <c r="N2197" s="535">
        <v>12.09</v>
      </c>
      <c r="O2197" s="536">
        <v>1</v>
      </c>
      <c r="P2197" s="535">
        <v>12.09</v>
      </c>
      <c r="Q2197" s="536">
        <v>1</v>
      </c>
      <c r="R2197" s="535">
        <v>12.32</v>
      </c>
    </row>
    <row r="2198" spans="1:18" ht="12.75">
      <c r="A2198" s="145">
        <v>5629</v>
      </c>
      <c r="B2198" s="102" t="s">
        <v>23870</v>
      </c>
      <c r="C2198" s="145" t="s">
        <v>5</v>
      </c>
      <c r="D2198" s="535">
        <v>57.19</v>
      </c>
      <c r="E2198" s="536">
        <v>1</v>
      </c>
      <c r="F2198" s="535">
        <v>57.19</v>
      </c>
      <c r="G2198" s="536">
        <v>1</v>
      </c>
      <c r="H2198" s="535">
        <v>57.19</v>
      </c>
      <c r="I2198" s="536">
        <v>1</v>
      </c>
      <c r="J2198" s="535">
        <v>57.19</v>
      </c>
      <c r="K2198" s="536">
        <v>1</v>
      </c>
      <c r="L2198" s="535">
        <v>56.46</v>
      </c>
      <c r="M2198" s="536">
        <v>0</v>
      </c>
      <c r="N2198" s="535">
        <v>57.19</v>
      </c>
      <c r="O2198" s="536">
        <v>1</v>
      </c>
      <c r="P2198" s="535">
        <v>57.19</v>
      </c>
      <c r="Q2198" s="536">
        <v>1</v>
      </c>
      <c r="R2198" s="535">
        <v>58.3</v>
      </c>
    </row>
    <row r="2199" spans="1:18" ht="12.75">
      <c r="A2199" s="145">
        <v>5630</v>
      </c>
      <c r="B2199" s="102" t="s">
        <v>23871</v>
      </c>
      <c r="C2199" s="145" t="s">
        <v>5</v>
      </c>
      <c r="D2199" s="535">
        <v>80.66</v>
      </c>
      <c r="E2199" s="536">
        <v>0</v>
      </c>
      <c r="F2199" s="535">
        <v>65.150000000000006</v>
      </c>
      <c r="G2199" s="536">
        <v>0</v>
      </c>
      <c r="H2199" s="535">
        <v>70</v>
      </c>
      <c r="I2199" s="536">
        <v>0</v>
      </c>
      <c r="J2199" s="535">
        <v>69.25</v>
      </c>
      <c r="K2199" s="536">
        <v>0</v>
      </c>
      <c r="L2199" s="535">
        <v>64.290000000000006</v>
      </c>
      <c r="M2199" s="536">
        <v>0</v>
      </c>
      <c r="N2199" s="535">
        <v>66.45</v>
      </c>
      <c r="O2199" s="536">
        <v>0</v>
      </c>
      <c r="P2199" s="535">
        <v>64.400000000000006</v>
      </c>
      <c r="Q2199" s="536">
        <v>0</v>
      </c>
      <c r="R2199" s="535">
        <v>63.86</v>
      </c>
    </row>
    <row r="2200" spans="1:18" ht="12.75">
      <c r="A2200" s="145">
        <v>88900</v>
      </c>
      <c r="B2200" s="102" t="s">
        <v>23872</v>
      </c>
      <c r="C2200" s="145" t="s">
        <v>5</v>
      </c>
      <c r="D2200" s="535">
        <v>51.77</v>
      </c>
      <c r="E2200" s="536">
        <v>1</v>
      </c>
      <c r="F2200" s="535">
        <v>51.77</v>
      </c>
      <c r="G2200" s="536">
        <v>1</v>
      </c>
      <c r="H2200" s="535">
        <v>51.77</v>
      </c>
      <c r="I2200" s="536">
        <v>1</v>
      </c>
      <c r="J2200" s="535">
        <v>51.77</v>
      </c>
      <c r="K2200" s="536">
        <v>1</v>
      </c>
      <c r="L2200" s="535">
        <v>51.11</v>
      </c>
      <c r="M2200" s="536">
        <v>0</v>
      </c>
      <c r="N2200" s="535">
        <v>51.77</v>
      </c>
      <c r="O2200" s="536">
        <v>1</v>
      </c>
      <c r="P2200" s="535">
        <v>51.77</v>
      </c>
      <c r="Q2200" s="536">
        <v>1</v>
      </c>
      <c r="R2200" s="535">
        <v>52.78</v>
      </c>
    </row>
    <row r="2201" spans="1:18" ht="12.75">
      <c r="A2201" s="145">
        <v>88902</v>
      </c>
      <c r="B2201" s="102" t="s">
        <v>23873</v>
      </c>
      <c r="C2201" s="145" t="s">
        <v>5</v>
      </c>
      <c r="D2201" s="535">
        <v>13.68</v>
      </c>
      <c r="E2201" s="536">
        <v>1</v>
      </c>
      <c r="F2201" s="535">
        <v>13.68</v>
      </c>
      <c r="G2201" s="536">
        <v>1</v>
      </c>
      <c r="H2201" s="535">
        <v>13.68</v>
      </c>
      <c r="I2201" s="536">
        <v>1</v>
      </c>
      <c r="J2201" s="535">
        <v>13.68</v>
      </c>
      <c r="K2201" s="536">
        <v>1</v>
      </c>
      <c r="L2201" s="535">
        <v>13.5</v>
      </c>
      <c r="M2201" s="536">
        <v>0</v>
      </c>
      <c r="N2201" s="535">
        <v>13.68</v>
      </c>
      <c r="O2201" s="536">
        <v>1</v>
      </c>
      <c r="P2201" s="535">
        <v>13.68</v>
      </c>
      <c r="Q2201" s="536">
        <v>1</v>
      </c>
      <c r="R2201" s="535">
        <v>13.94</v>
      </c>
    </row>
    <row r="2202" spans="1:18" ht="12.75">
      <c r="A2202" s="145">
        <v>88903</v>
      </c>
      <c r="B2202" s="102" t="s">
        <v>23874</v>
      </c>
      <c r="C2202" s="145" t="s">
        <v>5</v>
      </c>
      <c r="D2202" s="535">
        <v>64.72</v>
      </c>
      <c r="E2202" s="536">
        <v>1</v>
      </c>
      <c r="F2202" s="535">
        <v>64.72</v>
      </c>
      <c r="G2202" s="536">
        <v>1</v>
      </c>
      <c r="H2202" s="535">
        <v>64.72</v>
      </c>
      <c r="I2202" s="536">
        <v>1</v>
      </c>
      <c r="J2202" s="535">
        <v>64.72</v>
      </c>
      <c r="K2202" s="536">
        <v>1</v>
      </c>
      <c r="L2202" s="535">
        <v>63.89</v>
      </c>
      <c r="M2202" s="536">
        <v>0</v>
      </c>
      <c r="N2202" s="535">
        <v>64.72</v>
      </c>
      <c r="O2202" s="536">
        <v>1</v>
      </c>
      <c r="P2202" s="535">
        <v>64.72</v>
      </c>
      <c r="Q2202" s="536">
        <v>1</v>
      </c>
      <c r="R2202" s="535">
        <v>65.97</v>
      </c>
    </row>
    <row r="2203" spans="1:18" ht="12.75">
      <c r="A2203" s="145">
        <v>88904</v>
      </c>
      <c r="B2203" s="102" t="s">
        <v>23875</v>
      </c>
      <c r="C2203" s="145" t="s">
        <v>5</v>
      </c>
      <c r="D2203" s="535">
        <v>112.57</v>
      </c>
      <c r="E2203" s="536">
        <v>0</v>
      </c>
      <c r="F2203" s="535">
        <v>90.93</v>
      </c>
      <c r="G2203" s="536">
        <v>0</v>
      </c>
      <c r="H2203" s="535">
        <v>97.69</v>
      </c>
      <c r="I2203" s="536">
        <v>0</v>
      </c>
      <c r="J2203" s="535">
        <v>96.64</v>
      </c>
      <c r="K2203" s="536">
        <v>0</v>
      </c>
      <c r="L2203" s="535">
        <v>89.72</v>
      </c>
      <c r="M2203" s="536">
        <v>0</v>
      </c>
      <c r="N2203" s="535">
        <v>92.73</v>
      </c>
      <c r="O2203" s="536">
        <v>0</v>
      </c>
      <c r="P2203" s="535">
        <v>89.87</v>
      </c>
      <c r="Q2203" s="536">
        <v>0</v>
      </c>
      <c r="R2203" s="535">
        <v>89.12</v>
      </c>
    </row>
    <row r="2204" spans="1:18" ht="12.75">
      <c r="A2204" s="145">
        <v>88569</v>
      </c>
      <c r="B2204" s="102" t="s">
        <v>23876</v>
      </c>
      <c r="C2204" s="145" t="s">
        <v>5</v>
      </c>
      <c r="D2204" s="535">
        <v>4.49</v>
      </c>
      <c r="E2204" s="536">
        <v>1</v>
      </c>
      <c r="F2204" s="535">
        <v>4.49</v>
      </c>
      <c r="G2204" s="536">
        <v>1</v>
      </c>
      <c r="H2204" s="535">
        <v>4.49</v>
      </c>
      <c r="I2204" s="536">
        <v>1</v>
      </c>
      <c r="J2204" s="535">
        <v>4.49</v>
      </c>
      <c r="K2204" s="536">
        <v>1</v>
      </c>
      <c r="L2204" s="535">
        <v>4.49</v>
      </c>
      <c r="M2204" s="536">
        <v>1</v>
      </c>
      <c r="N2204" s="535">
        <v>4.49</v>
      </c>
      <c r="O2204" s="536">
        <v>1</v>
      </c>
      <c r="P2204" s="535">
        <v>4.49</v>
      </c>
      <c r="Q2204" s="536">
        <v>1</v>
      </c>
      <c r="R2204" s="535">
        <v>4.49</v>
      </c>
    </row>
    <row r="2205" spans="1:18" ht="12.75">
      <c r="A2205" s="145">
        <v>88570</v>
      </c>
      <c r="B2205" s="102" t="s">
        <v>23877</v>
      </c>
      <c r="C2205" s="145" t="s">
        <v>5</v>
      </c>
      <c r="D2205" s="535">
        <v>1.55</v>
      </c>
      <c r="E2205" s="536">
        <v>1</v>
      </c>
      <c r="F2205" s="535">
        <v>1.55</v>
      </c>
      <c r="G2205" s="536">
        <v>1</v>
      </c>
      <c r="H2205" s="535">
        <v>1.55</v>
      </c>
      <c r="I2205" s="536">
        <v>1</v>
      </c>
      <c r="J2205" s="535">
        <v>1.55</v>
      </c>
      <c r="K2205" s="536">
        <v>1</v>
      </c>
      <c r="L2205" s="535">
        <v>1.55</v>
      </c>
      <c r="M2205" s="536">
        <v>1</v>
      </c>
      <c r="N2205" s="535">
        <v>1.55</v>
      </c>
      <c r="O2205" s="536">
        <v>1</v>
      </c>
      <c r="P2205" s="535">
        <v>1.55</v>
      </c>
      <c r="Q2205" s="536">
        <v>1</v>
      </c>
      <c r="R2205" s="535">
        <v>1.55</v>
      </c>
    </row>
    <row r="2206" spans="1:18" ht="12.75">
      <c r="A2206" s="145">
        <v>5765</v>
      </c>
      <c r="B2206" s="102" t="s">
        <v>23878</v>
      </c>
      <c r="C2206" s="145" t="s">
        <v>5</v>
      </c>
      <c r="D2206" s="535">
        <v>5.61</v>
      </c>
      <c r="E2206" s="536">
        <v>1</v>
      </c>
      <c r="F2206" s="535">
        <v>5.61</v>
      </c>
      <c r="G2206" s="536">
        <v>1</v>
      </c>
      <c r="H2206" s="535">
        <v>5.61</v>
      </c>
      <c r="I2206" s="536">
        <v>1</v>
      </c>
      <c r="J2206" s="535">
        <v>5.61</v>
      </c>
      <c r="K2206" s="536">
        <v>1</v>
      </c>
      <c r="L2206" s="535">
        <v>5.61</v>
      </c>
      <c r="M2206" s="536">
        <v>1</v>
      </c>
      <c r="N2206" s="535">
        <v>5.61</v>
      </c>
      <c r="O2206" s="536">
        <v>1</v>
      </c>
      <c r="P2206" s="535">
        <v>5.61</v>
      </c>
      <c r="Q2206" s="536">
        <v>1</v>
      </c>
      <c r="R2206" s="535">
        <v>5.61</v>
      </c>
    </row>
    <row r="2207" spans="1:18" ht="12.75">
      <c r="A2207" s="145">
        <v>5766</v>
      </c>
      <c r="B2207" s="102" t="s">
        <v>23879</v>
      </c>
      <c r="C2207" s="145" t="s">
        <v>5</v>
      </c>
      <c r="D2207" s="535">
        <v>3.53</v>
      </c>
      <c r="E2207" s="536">
        <v>0</v>
      </c>
      <c r="F2207" s="535">
        <v>2.98</v>
      </c>
      <c r="G2207" s="536">
        <v>0</v>
      </c>
      <c r="H2207" s="535">
        <v>3.34</v>
      </c>
      <c r="I2207" s="536">
        <v>0</v>
      </c>
      <c r="J2207" s="535">
        <v>2.9</v>
      </c>
      <c r="K2207" s="536">
        <v>0</v>
      </c>
      <c r="L2207" s="535">
        <v>2.93</v>
      </c>
      <c r="M2207" s="536">
        <v>0</v>
      </c>
      <c r="N2207" s="535">
        <v>2.96</v>
      </c>
      <c r="O2207" s="536">
        <v>0</v>
      </c>
      <c r="P2207" s="535">
        <v>3.03</v>
      </c>
      <c r="Q2207" s="536">
        <v>0</v>
      </c>
      <c r="R2207" s="535">
        <v>2.98</v>
      </c>
    </row>
    <row r="2208" spans="1:18" ht="12.75">
      <c r="A2208" s="145">
        <v>91468</v>
      </c>
      <c r="B2208" s="102" t="s">
        <v>23880</v>
      </c>
      <c r="C2208" s="145" t="s">
        <v>5</v>
      </c>
      <c r="D2208" s="535">
        <v>27.38</v>
      </c>
      <c r="E2208" s="536">
        <v>1</v>
      </c>
      <c r="F2208" s="535">
        <v>27.38</v>
      </c>
      <c r="G2208" s="536">
        <v>1</v>
      </c>
      <c r="H2208" s="535">
        <v>27.38</v>
      </c>
      <c r="I2208" s="536">
        <v>1</v>
      </c>
      <c r="J2208" s="535">
        <v>27.38</v>
      </c>
      <c r="K2208" s="536">
        <v>1</v>
      </c>
      <c r="L2208" s="535">
        <v>27.09</v>
      </c>
      <c r="M2208" s="536">
        <v>0.3518</v>
      </c>
      <c r="N2208" s="535">
        <v>27.38</v>
      </c>
      <c r="O2208" s="536">
        <v>1</v>
      </c>
      <c r="P2208" s="535">
        <v>27.38</v>
      </c>
      <c r="Q2208" s="536">
        <v>1</v>
      </c>
      <c r="R2208" s="535">
        <v>27.38</v>
      </c>
    </row>
    <row r="2209" spans="1:18" ht="12.75">
      <c r="A2209" s="145">
        <v>91484</v>
      </c>
      <c r="B2209" s="102" t="s">
        <v>23881</v>
      </c>
      <c r="C2209" s="145" t="s">
        <v>5</v>
      </c>
      <c r="D2209" s="535">
        <v>4.3</v>
      </c>
      <c r="E2209" s="536">
        <v>1</v>
      </c>
      <c r="F2209" s="535">
        <v>4.3</v>
      </c>
      <c r="G2209" s="536">
        <v>1</v>
      </c>
      <c r="H2209" s="535">
        <v>4.3</v>
      </c>
      <c r="I2209" s="536">
        <v>1</v>
      </c>
      <c r="J2209" s="535">
        <v>4.3</v>
      </c>
      <c r="K2209" s="536">
        <v>1</v>
      </c>
      <c r="L2209" s="535">
        <v>4.25</v>
      </c>
      <c r="M2209" s="536">
        <v>0.31530000000000002</v>
      </c>
      <c r="N2209" s="535">
        <v>4.3</v>
      </c>
      <c r="O2209" s="536">
        <v>1</v>
      </c>
      <c r="P2209" s="535">
        <v>4.3</v>
      </c>
      <c r="Q2209" s="536">
        <v>1</v>
      </c>
      <c r="R2209" s="535">
        <v>4.3</v>
      </c>
    </row>
    <row r="2210" spans="1:18" ht="12.75">
      <c r="A2210" s="145">
        <v>91469</v>
      </c>
      <c r="B2210" s="102" t="s">
        <v>23882</v>
      </c>
      <c r="C2210" s="145" t="s">
        <v>5</v>
      </c>
      <c r="D2210" s="535">
        <v>10.63</v>
      </c>
      <c r="E2210" s="536">
        <v>1</v>
      </c>
      <c r="F2210" s="535">
        <v>10.63</v>
      </c>
      <c r="G2210" s="536">
        <v>1</v>
      </c>
      <c r="H2210" s="535">
        <v>10.63</v>
      </c>
      <c r="I2210" s="536">
        <v>1</v>
      </c>
      <c r="J2210" s="535">
        <v>10.63</v>
      </c>
      <c r="K2210" s="536">
        <v>1</v>
      </c>
      <c r="L2210" s="535">
        <v>10.51</v>
      </c>
      <c r="M2210" s="536">
        <v>0.314</v>
      </c>
      <c r="N2210" s="535">
        <v>10.63</v>
      </c>
      <c r="O2210" s="536">
        <v>1</v>
      </c>
      <c r="P2210" s="535">
        <v>10.63</v>
      </c>
      <c r="Q2210" s="536">
        <v>1</v>
      </c>
      <c r="R2210" s="535">
        <v>10.63</v>
      </c>
    </row>
    <row r="2211" spans="1:18" ht="12.75">
      <c r="A2211" s="145">
        <v>83361</v>
      </c>
      <c r="B2211" s="102" t="s">
        <v>23883</v>
      </c>
      <c r="C2211" s="145" t="s">
        <v>5</v>
      </c>
      <c r="D2211" s="535">
        <v>45.33</v>
      </c>
      <c r="E2211" s="536">
        <v>1</v>
      </c>
      <c r="F2211" s="535">
        <v>45.33</v>
      </c>
      <c r="G2211" s="536">
        <v>1</v>
      </c>
      <c r="H2211" s="535">
        <v>45.33</v>
      </c>
      <c r="I2211" s="536">
        <v>1</v>
      </c>
      <c r="J2211" s="535">
        <v>45.33</v>
      </c>
      <c r="K2211" s="536">
        <v>1</v>
      </c>
      <c r="L2211" s="535">
        <v>44.79</v>
      </c>
      <c r="M2211" s="536">
        <v>0.2661</v>
      </c>
      <c r="N2211" s="535">
        <v>45.33</v>
      </c>
      <c r="O2211" s="536">
        <v>1</v>
      </c>
      <c r="P2211" s="535">
        <v>45.33</v>
      </c>
      <c r="Q2211" s="536">
        <v>1</v>
      </c>
      <c r="R2211" s="535">
        <v>45.33</v>
      </c>
    </row>
    <row r="2212" spans="1:18" ht="12.75">
      <c r="A2212" s="145">
        <v>91485</v>
      </c>
      <c r="B2212" s="102" t="s">
        <v>23884</v>
      </c>
      <c r="C2212" s="145" t="s">
        <v>5</v>
      </c>
      <c r="D2212" s="535">
        <v>193.76</v>
      </c>
      <c r="E2212" s="536">
        <v>0</v>
      </c>
      <c r="F2212" s="535">
        <v>156.51</v>
      </c>
      <c r="G2212" s="536">
        <v>0</v>
      </c>
      <c r="H2212" s="535">
        <v>168.15</v>
      </c>
      <c r="I2212" s="536">
        <v>0</v>
      </c>
      <c r="J2212" s="535">
        <v>166.34</v>
      </c>
      <c r="K2212" s="536">
        <v>0</v>
      </c>
      <c r="L2212" s="535">
        <v>154.44</v>
      </c>
      <c r="M2212" s="536">
        <v>0</v>
      </c>
      <c r="N2212" s="535">
        <v>159.61000000000001</v>
      </c>
      <c r="O2212" s="536">
        <v>0</v>
      </c>
      <c r="P2212" s="535">
        <v>154.69999999999999</v>
      </c>
      <c r="Q2212" s="536">
        <v>0</v>
      </c>
      <c r="R2212" s="535">
        <v>153.4</v>
      </c>
    </row>
    <row r="2213" spans="1:18" ht="12.75">
      <c r="A2213" s="145">
        <v>102835</v>
      </c>
      <c r="B2213" s="102" t="s">
        <v>23885</v>
      </c>
      <c r="C2213" s="145" t="s">
        <v>5</v>
      </c>
      <c r="D2213" s="535">
        <v>0</v>
      </c>
      <c r="E2213" s="536"/>
      <c r="F2213" s="535">
        <v>0</v>
      </c>
      <c r="G2213" s="536"/>
      <c r="H2213" s="535">
        <v>0</v>
      </c>
      <c r="I2213" s="536"/>
      <c r="J2213" s="535">
        <v>0</v>
      </c>
      <c r="K2213" s="536"/>
      <c r="L2213" s="535">
        <v>0</v>
      </c>
      <c r="M2213" s="536"/>
      <c r="N2213" s="535">
        <v>0</v>
      </c>
      <c r="O2213" s="536"/>
      <c r="P2213" s="535">
        <v>0</v>
      </c>
      <c r="Q2213" s="536"/>
      <c r="R2213" s="535">
        <v>0</v>
      </c>
    </row>
    <row r="2214" spans="1:18" ht="12.75">
      <c r="A2214" s="145">
        <v>102836</v>
      </c>
      <c r="B2214" s="102" t="s">
        <v>23886</v>
      </c>
      <c r="C2214" s="145" t="s">
        <v>5</v>
      </c>
      <c r="D2214" s="535">
        <v>0</v>
      </c>
      <c r="E2214" s="536"/>
      <c r="F2214" s="535">
        <v>0</v>
      </c>
      <c r="G2214" s="536"/>
      <c r="H2214" s="535">
        <v>0</v>
      </c>
      <c r="I2214" s="536"/>
      <c r="J2214" s="535">
        <v>0</v>
      </c>
      <c r="K2214" s="536"/>
      <c r="L2214" s="535">
        <v>0</v>
      </c>
      <c r="M2214" s="536"/>
      <c r="N2214" s="535">
        <v>0</v>
      </c>
      <c r="O2214" s="536"/>
      <c r="P2214" s="535">
        <v>0</v>
      </c>
      <c r="Q2214" s="536"/>
      <c r="R2214" s="535">
        <v>0</v>
      </c>
    </row>
    <row r="2215" spans="1:18" ht="12.75">
      <c r="A2215" s="145">
        <v>102837</v>
      </c>
      <c r="B2215" s="102" t="s">
        <v>23887</v>
      </c>
      <c r="C2215" s="145" t="s">
        <v>5</v>
      </c>
      <c r="D2215" s="535">
        <v>0</v>
      </c>
      <c r="E2215" s="536"/>
      <c r="F2215" s="535">
        <v>0</v>
      </c>
      <c r="G2215" s="536"/>
      <c r="H2215" s="535">
        <v>0</v>
      </c>
      <c r="I2215" s="536"/>
      <c r="J2215" s="535">
        <v>0</v>
      </c>
      <c r="K2215" s="536"/>
      <c r="L2215" s="535">
        <v>0</v>
      </c>
      <c r="M2215" s="536"/>
      <c r="N2215" s="535">
        <v>0</v>
      </c>
      <c r="O2215" s="536"/>
      <c r="P2215" s="535">
        <v>0</v>
      </c>
      <c r="Q2215" s="536"/>
      <c r="R2215" s="535">
        <v>0</v>
      </c>
    </row>
    <row r="2216" spans="1:18" ht="12.75">
      <c r="A2216" s="145">
        <v>89230</v>
      </c>
      <c r="B2216" s="102" t="s">
        <v>23888</v>
      </c>
      <c r="C2216" s="145" t="s">
        <v>5</v>
      </c>
      <c r="D2216" s="535">
        <v>106.63</v>
      </c>
      <c r="E2216" s="536">
        <v>1</v>
      </c>
      <c r="F2216" s="535">
        <v>106.63</v>
      </c>
      <c r="G2216" s="536">
        <v>1</v>
      </c>
      <c r="H2216" s="535">
        <v>106.63</v>
      </c>
      <c r="I2216" s="536">
        <v>1</v>
      </c>
      <c r="J2216" s="535">
        <v>106.63</v>
      </c>
      <c r="K2216" s="536">
        <v>1</v>
      </c>
      <c r="L2216" s="535">
        <v>106.63</v>
      </c>
      <c r="M2216" s="536">
        <v>1</v>
      </c>
      <c r="N2216" s="535">
        <v>106.63</v>
      </c>
      <c r="O2216" s="536">
        <v>1</v>
      </c>
      <c r="P2216" s="535">
        <v>106.63</v>
      </c>
      <c r="Q2216" s="536">
        <v>1</v>
      </c>
      <c r="R2216" s="535">
        <v>106.63</v>
      </c>
    </row>
    <row r="2217" spans="1:18" ht="12.75">
      <c r="A2217" s="145">
        <v>89231</v>
      </c>
      <c r="B2217" s="102" t="s">
        <v>23889</v>
      </c>
      <c r="C2217" s="145" t="s">
        <v>5</v>
      </c>
      <c r="D2217" s="535">
        <v>32.65</v>
      </c>
      <c r="E2217" s="536">
        <v>1</v>
      </c>
      <c r="F2217" s="535">
        <v>32.65</v>
      </c>
      <c r="G2217" s="536">
        <v>1</v>
      </c>
      <c r="H2217" s="535">
        <v>32.65</v>
      </c>
      <c r="I2217" s="536">
        <v>1</v>
      </c>
      <c r="J2217" s="535">
        <v>32.65</v>
      </c>
      <c r="K2217" s="536">
        <v>1</v>
      </c>
      <c r="L2217" s="535">
        <v>32.65</v>
      </c>
      <c r="M2217" s="536">
        <v>1</v>
      </c>
      <c r="N2217" s="535">
        <v>32.65</v>
      </c>
      <c r="O2217" s="536">
        <v>1</v>
      </c>
      <c r="P2217" s="535">
        <v>32.65</v>
      </c>
      <c r="Q2217" s="536">
        <v>1</v>
      </c>
      <c r="R2217" s="535">
        <v>32.65</v>
      </c>
    </row>
    <row r="2218" spans="1:18" ht="12.75">
      <c r="A2218" s="145">
        <v>89232</v>
      </c>
      <c r="B2218" s="102" t="s">
        <v>23890</v>
      </c>
      <c r="C2218" s="145" t="s">
        <v>5</v>
      </c>
      <c r="D2218" s="535">
        <v>190.2</v>
      </c>
      <c r="E2218" s="536">
        <v>1</v>
      </c>
      <c r="F2218" s="535">
        <v>190.2</v>
      </c>
      <c r="G2218" s="536">
        <v>1</v>
      </c>
      <c r="H2218" s="535">
        <v>190.2</v>
      </c>
      <c r="I2218" s="536">
        <v>1</v>
      </c>
      <c r="J2218" s="535">
        <v>190.2</v>
      </c>
      <c r="K2218" s="536">
        <v>1</v>
      </c>
      <c r="L2218" s="535">
        <v>190.2</v>
      </c>
      <c r="M2218" s="536">
        <v>1</v>
      </c>
      <c r="N2218" s="535">
        <v>190.2</v>
      </c>
      <c r="O2218" s="536">
        <v>1</v>
      </c>
      <c r="P2218" s="535">
        <v>190.2</v>
      </c>
      <c r="Q2218" s="536">
        <v>1</v>
      </c>
      <c r="R2218" s="535">
        <v>190.2</v>
      </c>
    </row>
    <row r="2219" spans="1:18" ht="12.75">
      <c r="A2219" s="145">
        <v>89233</v>
      </c>
      <c r="B2219" s="102" t="s">
        <v>23891</v>
      </c>
      <c r="C2219" s="145" t="s">
        <v>5</v>
      </c>
      <c r="D2219" s="535">
        <v>209.19</v>
      </c>
      <c r="E2219" s="536">
        <v>0</v>
      </c>
      <c r="F2219" s="535">
        <v>168.97</v>
      </c>
      <c r="G2219" s="536">
        <v>0</v>
      </c>
      <c r="H2219" s="535">
        <v>181.54</v>
      </c>
      <c r="I2219" s="536">
        <v>0</v>
      </c>
      <c r="J2219" s="535">
        <v>179.58</v>
      </c>
      <c r="K2219" s="536">
        <v>0</v>
      </c>
      <c r="L2219" s="535">
        <v>166.74</v>
      </c>
      <c r="M2219" s="536">
        <v>0</v>
      </c>
      <c r="N2219" s="535">
        <v>172.32</v>
      </c>
      <c r="O2219" s="536">
        <v>0</v>
      </c>
      <c r="P2219" s="535">
        <v>167.02</v>
      </c>
      <c r="Q2219" s="536">
        <v>0</v>
      </c>
      <c r="R2219" s="535">
        <v>165.62</v>
      </c>
    </row>
    <row r="2220" spans="1:18" ht="12.75">
      <c r="A2220" s="145">
        <v>89236</v>
      </c>
      <c r="B2220" s="102" t="s">
        <v>23892</v>
      </c>
      <c r="C2220" s="145" t="s">
        <v>5</v>
      </c>
      <c r="D2220" s="535">
        <v>249.09</v>
      </c>
      <c r="E2220" s="536">
        <v>1</v>
      </c>
      <c r="F2220" s="535">
        <v>249.09</v>
      </c>
      <c r="G2220" s="536">
        <v>1</v>
      </c>
      <c r="H2220" s="535">
        <v>249.09</v>
      </c>
      <c r="I2220" s="536">
        <v>1</v>
      </c>
      <c r="J2220" s="535">
        <v>249.09</v>
      </c>
      <c r="K2220" s="536">
        <v>1</v>
      </c>
      <c r="L2220" s="535">
        <v>249.09</v>
      </c>
      <c r="M2220" s="536">
        <v>1</v>
      </c>
      <c r="N2220" s="535">
        <v>249.09</v>
      </c>
      <c r="O2220" s="536">
        <v>1</v>
      </c>
      <c r="P2220" s="535">
        <v>249.09</v>
      </c>
      <c r="Q2220" s="536">
        <v>1</v>
      </c>
      <c r="R2220" s="535">
        <v>249.09</v>
      </c>
    </row>
    <row r="2221" spans="1:18" ht="12.75">
      <c r="A2221" s="145">
        <v>89237</v>
      </c>
      <c r="B2221" s="102" t="s">
        <v>23893</v>
      </c>
      <c r="C2221" s="145" t="s">
        <v>5</v>
      </c>
      <c r="D2221" s="535">
        <v>76.27</v>
      </c>
      <c r="E2221" s="536">
        <v>1</v>
      </c>
      <c r="F2221" s="535">
        <v>76.27</v>
      </c>
      <c r="G2221" s="536">
        <v>1</v>
      </c>
      <c r="H2221" s="535">
        <v>76.27</v>
      </c>
      <c r="I2221" s="536">
        <v>1</v>
      </c>
      <c r="J2221" s="535">
        <v>76.27</v>
      </c>
      <c r="K2221" s="536">
        <v>1</v>
      </c>
      <c r="L2221" s="535">
        <v>76.27</v>
      </c>
      <c r="M2221" s="536">
        <v>1</v>
      </c>
      <c r="N2221" s="535">
        <v>76.27</v>
      </c>
      <c r="O2221" s="536">
        <v>1</v>
      </c>
      <c r="P2221" s="535">
        <v>76.27</v>
      </c>
      <c r="Q2221" s="536">
        <v>1</v>
      </c>
      <c r="R2221" s="535">
        <v>76.27</v>
      </c>
    </row>
    <row r="2222" spans="1:18" ht="12.75">
      <c r="A2222" s="145">
        <v>89238</v>
      </c>
      <c r="B2222" s="102" t="s">
        <v>23894</v>
      </c>
      <c r="C2222" s="145" t="s">
        <v>5</v>
      </c>
      <c r="D2222" s="535">
        <v>444.31</v>
      </c>
      <c r="E2222" s="536">
        <v>1</v>
      </c>
      <c r="F2222" s="535">
        <v>444.31</v>
      </c>
      <c r="G2222" s="536">
        <v>1</v>
      </c>
      <c r="H2222" s="535">
        <v>444.31</v>
      </c>
      <c r="I2222" s="536">
        <v>1</v>
      </c>
      <c r="J2222" s="535">
        <v>444.31</v>
      </c>
      <c r="K2222" s="536">
        <v>1</v>
      </c>
      <c r="L2222" s="535">
        <v>444.31</v>
      </c>
      <c r="M2222" s="536">
        <v>1</v>
      </c>
      <c r="N2222" s="535">
        <v>444.31</v>
      </c>
      <c r="O2222" s="536">
        <v>1</v>
      </c>
      <c r="P2222" s="535">
        <v>444.31</v>
      </c>
      <c r="Q2222" s="536">
        <v>1</v>
      </c>
      <c r="R2222" s="535">
        <v>444.31</v>
      </c>
    </row>
    <row r="2223" spans="1:18" ht="12.75">
      <c r="A2223" s="145">
        <v>89239</v>
      </c>
      <c r="B2223" s="102" t="s">
        <v>23895</v>
      </c>
      <c r="C2223" s="145" t="s">
        <v>5</v>
      </c>
      <c r="D2223" s="535">
        <v>553.21</v>
      </c>
      <c r="E2223" s="536">
        <v>0</v>
      </c>
      <c r="F2223" s="535">
        <v>446.85</v>
      </c>
      <c r="G2223" s="536">
        <v>0</v>
      </c>
      <c r="H2223" s="535">
        <v>480.09</v>
      </c>
      <c r="I2223" s="536">
        <v>0</v>
      </c>
      <c r="J2223" s="535">
        <v>474.91</v>
      </c>
      <c r="K2223" s="536">
        <v>0</v>
      </c>
      <c r="L2223" s="535">
        <v>440.94</v>
      </c>
      <c r="M2223" s="536">
        <v>0</v>
      </c>
      <c r="N2223" s="535">
        <v>455.71</v>
      </c>
      <c r="O2223" s="536">
        <v>0</v>
      </c>
      <c r="P2223" s="535">
        <v>441.68</v>
      </c>
      <c r="Q2223" s="536">
        <v>0</v>
      </c>
      <c r="R2223" s="535">
        <v>437.98</v>
      </c>
    </row>
    <row r="2224" spans="1:18" ht="12.75">
      <c r="A2224" s="145">
        <v>102930</v>
      </c>
      <c r="B2224" s="102" t="s">
        <v>23896</v>
      </c>
      <c r="C2224" s="145" t="s">
        <v>5</v>
      </c>
      <c r="D2224" s="535">
        <v>0</v>
      </c>
      <c r="E2224" s="536"/>
      <c r="F2224" s="535">
        <v>0</v>
      </c>
      <c r="G2224" s="536"/>
      <c r="H2224" s="535">
        <v>0</v>
      </c>
      <c r="I2224" s="536"/>
      <c r="J2224" s="535">
        <v>0</v>
      </c>
      <c r="K2224" s="536"/>
      <c r="L2224" s="535">
        <v>0</v>
      </c>
      <c r="M2224" s="536"/>
      <c r="N2224" s="535">
        <v>0</v>
      </c>
      <c r="O2224" s="536"/>
      <c r="P2224" s="535">
        <v>0</v>
      </c>
      <c r="Q2224" s="536"/>
      <c r="R2224" s="535">
        <v>0</v>
      </c>
    </row>
    <row r="2225" spans="1:18" ht="12.75">
      <c r="A2225" s="145">
        <v>102931</v>
      </c>
      <c r="B2225" s="102" t="s">
        <v>23897</v>
      </c>
      <c r="C2225" s="145" t="s">
        <v>5</v>
      </c>
      <c r="D2225" s="535">
        <v>0</v>
      </c>
      <c r="E2225" s="536"/>
      <c r="F2225" s="535">
        <v>0</v>
      </c>
      <c r="G2225" s="536"/>
      <c r="H2225" s="535">
        <v>0</v>
      </c>
      <c r="I2225" s="536"/>
      <c r="J2225" s="535">
        <v>0</v>
      </c>
      <c r="K2225" s="536"/>
      <c r="L2225" s="535">
        <v>0</v>
      </c>
      <c r="M2225" s="536"/>
      <c r="N2225" s="535">
        <v>0</v>
      </c>
      <c r="O2225" s="536"/>
      <c r="P2225" s="535">
        <v>0</v>
      </c>
      <c r="Q2225" s="536"/>
      <c r="R2225" s="535">
        <v>0</v>
      </c>
    </row>
    <row r="2226" spans="1:18" ht="12.75">
      <c r="A2226" s="145">
        <v>102932</v>
      </c>
      <c r="B2226" s="102" t="s">
        <v>23898</v>
      </c>
      <c r="C2226" s="145" t="s">
        <v>5</v>
      </c>
      <c r="D2226" s="535">
        <v>0</v>
      </c>
      <c r="E2226" s="536"/>
      <c r="F2226" s="535">
        <v>0</v>
      </c>
      <c r="G2226" s="536"/>
      <c r="H2226" s="535">
        <v>0</v>
      </c>
      <c r="I2226" s="536"/>
      <c r="J2226" s="535">
        <v>0</v>
      </c>
      <c r="K2226" s="536"/>
      <c r="L2226" s="535">
        <v>0</v>
      </c>
      <c r="M2226" s="536"/>
      <c r="N2226" s="535">
        <v>0</v>
      </c>
      <c r="O2226" s="536"/>
      <c r="P2226" s="535">
        <v>0</v>
      </c>
      <c r="Q2226" s="536"/>
      <c r="R2226" s="535">
        <v>0</v>
      </c>
    </row>
    <row r="2227" spans="1:18" ht="12.75">
      <c r="A2227" s="145">
        <v>102933</v>
      </c>
      <c r="B2227" s="102" t="s">
        <v>23899</v>
      </c>
      <c r="C2227" s="145" t="s">
        <v>5</v>
      </c>
      <c r="D2227" s="535">
        <v>1.04</v>
      </c>
      <c r="E2227" s="536">
        <v>0</v>
      </c>
      <c r="F2227" s="535">
        <v>0.95</v>
      </c>
      <c r="G2227" s="536">
        <v>0</v>
      </c>
      <c r="H2227" s="535">
        <v>0.92</v>
      </c>
      <c r="I2227" s="536">
        <v>0</v>
      </c>
      <c r="J2227" s="535">
        <v>0.96</v>
      </c>
      <c r="K2227" s="536">
        <v>0</v>
      </c>
      <c r="L2227" s="535">
        <v>1.04</v>
      </c>
      <c r="M2227" s="536">
        <v>0</v>
      </c>
      <c r="N2227" s="535">
        <v>0.93</v>
      </c>
      <c r="O2227" s="536">
        <v>0</v>
      </c>
      <c r="P2227" s="535">
        <v>0.67</v>
      </c>
      <c r="Q2227" s="536">
        <v>0</v>
      </c>
      <c r="R2227" s="535">
        <v>0.94</v>
      </c>
    </row>
    <row r="2228" spans="1:18" ht="12.75">
      <c r="A2228" s="145">
        <v>93411</v>
      </c>
      <c r="B2228" s="102" t="s">
        <v>23900</v>
      </c>
      <c r="C2228" s="145" t="s">
        <v>5</v>
      </c>
      <c r="D2228" s="535">
        <v>0.37</v>
      </c>
      <c r="E2228" s="536">
        <v>1</v>
      </c>
      <c r="F2228" s="535">
        <v>0.37</v>
      </c>
      <c r="G2228" s="536">
        <v>1</v>
      </c>
      <c r="H2228" s="535">
        <v>0.37</v>
      </c>
      <c r="I2228" s="536">
        <v>1</v>
      </c>
      <c r="J2228" s="535">
        <v>0.37</v>
      </c>
      <c r="K2228" s="536">
        <v>1</v>
      </c>
      <c r="L2228" s="535">
        <v>0.35</v>
      </c>
      <c r="M2228" s="536">
        <v>0</v>
      </c>
      <c r="N2228" s="535">
        <v>0.37</v>
      </c>
      <c r="O2228" s="536">
        <v>1</v>
      </c>
      <c r="P2228" s="535">
        <v>0.37</v>
      </c>
      <c r="Q2228" s="536">
        <v>1</v>
      </c>
      <c r="R2228" s="535">
        <v>0.38</v>
      </c>
    </row>
    <row r="2229" spans="1:18" ht="12.75">
      <c r="A2229" s="145">
        <v>93412</v>
      </c>
      <c r="B2229" s="102" t="s">
        <v>23901</v>
      </c>
      <c r="C2229" s="145" t="s">
        <v>5</v>
      </c>
      <c r="D2229" s="535">
        <v>0.13</v>
      </c>
      <c r="E2229" s="536">
        <v>1</v>
      </c>
      <c r="F2229" s="535">
        <v>0.13</v>
      </c>
      <c r="G2229" s="536">
        <v>1</v>
      </c>
      <c r="H2229" s="535">
        <v>0.13</v>
      </c>
      <c r="I2229" s="536">
        <v>1</v>
      </c>
      <c r="J2229" s="535">
        <v>0.13</v>
      </c>
      <c r="K2229" s="536">
        <v>1</v>
      </c>
      <c r="L2229" s="535">
        <v>0.12</v>
      </c>
      <c r="M2229" s="536">
        <v>0</v>
      </c>
      <c r="N2229" s="535">
        <v>0.13</v>
      </c>
      <c r="O2229" s="536">
        <v>1</v>
      </c>
      <c r="P2229" s="535">
        <v>0.13</v>
      </c>
      <c r="Q2229" s="536">
        <v>1</v>
      </c>
      <c r="R2229" s="535">
        <v>0.13</v>
      </c>
    </row>
    <row r="2230" spans="1:18" ht="12.75">
      <c r="A2230" s="145">
        <v>93413</v>
      </c>
      <c r="B2230" s="102" t="s">
        <v>23902</v>
      </c>
      <c r="C2230" s="145" t="s">
        <v>5</v>
      </c>
      <c r="D2230" s="535">
        <v>0.33</v>
      </c>
      <c r="E2230" s="536">
        <v>1</v>
      </c>
      <c r="F2230" s="535">
        <v>0.33</v>
      </c>
      <c r="G2230" s="536">
        <v>1</v>
      </c>
      <c r="H2230" s="535">
        <v>0.33</v>
      </c>
      <c r="I2230" s="536">
        <v>1</v>
      </c>
      <c r="J2230" s="535">
        <v>0.33</v>
      </c>
      <c r="K2230" s="536">
        <v>1</v>
      </c>
      <c r="L2230" s="535">
        <v>0.31</v>
      </c>
      <c r="M2230" s="536">
        <v>0</v>
      </c>
      <c r="N2230" s="535">
        <v>0.33</v>
      </c>
      <c r="O2230" s="536">
        <v>1</v>
      </c>
      <c r="P2230" s="535">
        <v>0.33</v>
      </c>
      <c r="Q2230" s="536">
        <v>1</v>
      </c>
      <c r="R2230" s="535">
        <v>0.34</v>
      </c>
    </row>
    <row r="2231" spans="1:18" ht="12.75">
      <c r="A2231" s="145">
        <v>93414</v>
      </c>
      <c r="B2231" s="102" t="s">
        <v>23903</v>
      </c>
      <c r="C2231" s="145" t="s">
        <v>5</v>
      </c>
      <c r="D2231" s="535">
        <v>13.39</v>
      </c>
      <c r="E2231" s="536">
        <v>0</v>
      </c>
      <c r="F2231" s="535">
        <v>11.32</v>
      </c>
      <c r="G2231" s="536">
        <v>0</v>
      </c>
      <c r="H2231" s="535">
        <v>12.68</v>
      </c>
      <c r="I2231" s="536">
        <v>0</v>
      </c>
      <c r="J2231" s="535">
        <v>11.02</v>
      </c>
      <c r="K2231" s="536">
        <v>0</v>
      </c>
      <c r="L2231" s="535">
        <v>11.12</v>
      </c>
      <c r="M2231" s="536">
        <v>0</v>
      </c>
      <c r="N2231" s="535">
        <v>11.24</v>
      </c>
      <c r="O2231" s="536">
        <v>0</v>
      </c>
      <c r="P2231" s="535">
        <v>11.52</v>
      </c>
      <c r="Q2231" s="536">
        <v>0</v>
      </c>
      <c r="R2231" s="535">
        <v>11.32</v>
      </c>
    </row>
    <row r="2232" spans="1:18" ht="12.75">
      <c r="A2232" s="145">
        <v>88855</v>
      </c>
      <c r="B2232" s="102" t="s">
        <v>23904</v>
      </c>
      <c r="C2232" s="145" t="s">
        <v>5</v>
      </c>
      <c r="D2232" s="535">
        <v>3.21</v>
      </c>
      <c r="E2232" s="536">
        <v>1</v>
      </c>
      <c r="F2232" s="535">
        <v>3.21</v>
      </c>
      <c r="G2232" s="536">
        <v>1</v>
      </c>
      <c r="H2232" s="535">
        <v>3.21</v>
      </c>
      <c r="I2232" s="536">
        <v>1</v>
      </c>
      <c r="J2232" s="535">
        <v>3.21</v>
      </c>
      <c r="K2232" s="536">
        <v>1</v>
      </c>
      <c r="L2232" s="535">
        <v>3.11</v>
      </c>
      <c r="M2232" s="536">
        <v>0</v>
      </c>
      <c r="N2232" s="535">
        <v>3.21</v>
      </c>
      <c r="O2232" s="536">
        <v>1</v>
      </c>
      <c r="P2232" s="535">
        <v>3.21</v>
      </c>
      <c r="Q2232" s="536">
        <v>1</v>
      </c>
      <c r="R2232" s="535">
        <v>3.21</v>
      </c>
    </row>
    <row r="2233" spans="1:18" ht="12.75">
      <c r="A2233" s="145">
        <v>88856</v>
      </c>
      <c r="B2233" s="102" t="s">
        <v>23905</v>
      </c>
      <c r="C2233" s="145" t="s">
        <v>5</v>
      </c>
      <c r="D2233" s="535">
        <v>0.88</v>
      </c>
      <c r="E2233" s="536">
        <v>1</v>
      </c>
      <c r="F2233" s="535">
        <v>0.88</v>
      </c>
      <c r="G2233" s="536">
        <v>1</v>
      </c>
      <c r="H2233" s="535">
        <v>0.88</v>
      </c>
      <c r="I2233" s="536">
        <v>1</v>
      </c>
      <c r="J2233" s="535">
        <v>0.88</v>
      </c>
      <c r="K2233" s="536">
        <v>1</v>
      </c>
      <c r="L2233" s="535">
        <v>0.85</v>
      </c>
      <c r="M2233" s="536">
        <v>0</v>
      </c>
      <c r="N2233" s="535">
        <v>0.88</v>
      </c>
      <c r="O2233" s="536">
        <v>1</v>
      </c>
      <c r="P2233" s="535">
        <v>0.88</v>
      </c>
      <c r="Q2233" s="536">
        <v>1</v>
      </c>
      <c r="R2233" s="535">
        <v>0.88</v>
      </c>
    </row>
    <row r="2234" spans="1:18" ht="12.75">
      <c r="A2234" s="145">
        <v>5658</v>
      </c>
      <c r="B2234" s="102" t="s">
        <v>23906</v>
      </c>
      <c r="C2234" s="145" t="s">
        <v>5</v>
      </c>
      <c r="D2234" s="535">
        <v>2.23</v>
      </c>
      <c r="E2234" s="536">
        <v>1</v>
      </c>
      <c r="F2234" s="535">
        <v>2.23</v>
      </c>
      <c r="G2234" s="536">
        <v>1</v>
      </c>
      <c r="H2234" s="535">
        <v>2.23</v>
      </c>
      <c r="I2234" s="536">
        <v>1</v>
      </c>
      <c r="J2234" s="535">
        <v>2.23</v>
      </c>
      <c r="K2234" s="536">
        <v>1</v>
      </c>
      <c r="L2234" s="535">
        <v>2.16</v>
      </c>
      <c r="M2234" s="536">
        <v>0</v>
      </c>
      <c r="N2234" s="535">
        <v>2.23</v>
      </c>
      <c r="O2234" s="536">
        <v>1</v>
      </c>
      <c r="P2234" s="535">
        <v>2.23</v>
      </c>
      <c r="Q2234" s="536">
        <v>1</v>
      </c>
      <c r="R2234" s="535">
        <v>2.23</v>
      </c>
    </row>
    <row r="2235" spans="1:18" ht="12.75">
      <c r="A2235" s="145">
        <v>53840</v>
      </c>
      <c r="B2235" s="102" t="s">
        <v>23907</v>
      </c>
      <c r="C2235" s="145" t="s">
        <v>5</v>
      </c>
      <c r="D2235" s="535">
        <v>2.5099999999999998</v>
      </c>
      <c r="E2235" s="536">
        <v>1</v>
      </c>
      <c r="F2235" s="535">
        <v>2.5099999999999998</v>
      </c>
      <c r="G2235" s="536">
        <v>1</v>
      </c>
      <c r="H2235" s="535">
        <v>2.5099999999999998</v>
      </c>
      <c r="I2235" s="536">
        <v>1</v>
      </c>
      <c r="J2235" s="535">
        <v>2.5099999999999998</v>
      </c>
      <c r="K2235" s="536">
        <v>1</v>
      </c>
      <c r="L2235" s="535">
        <v>2.4300000000000002</v>
      </c>
      <c r="M2235" s="536">
        <v>0</v>
      </c>
      <c r="N2235" s="535">
        <v>2.5099999999999998</v>
      </c>
      <c r="O2235" s="536">
        <v>1</v>
      </c>
      <c r="P2235" s="535">
        <v>2.5099999999999998</v>
      </c>
      <c r="Q2235" s="536">
        <v>1</v>
      </c>
      <c r="R2235" s="535">
        <v>2.5099999999999998</v>
      </c>
    </row>
    <row r="2236" spans="1:18" ht="12.75">
      <c r="A2236" s="145">
        <v>87026</v>
      </c>
      <c r="B2236" s="102" t="s">
        <v>23908</v>
      </c>
      <c r="C2236" s="145" t="s">
        <v>5</v>
      </c>
      <c r="D2236" s="535">
        <v>0.69</v>
      </c>
      <c r="E2236" s="536">
        <v>1</v>
      </c>
      <c r="F2236" s="535">
        <v>0.69</v>
      </c>
      <c r="G2236" s="536">
        <v>1</v>
      </c>
      <c r="H2236" s="535">
        <v>0.69</v>
      </c>
      <c r="I2236" s="536">
        <v>1</v>
      </c>
      <c r="J2236" s="535">
        <v>0.69</v>
      </c>
      <c r="K2236" s="536">
        <v>1</v>
      </c>
      <c r="L2236" s="535">
        <v>0.66</v>
      </c>
      <c r="M2236" s="536">
        <v>0</v>
      </c>
      <c r="N2236" s="535">
        <v>0.69</v>
      </c>
      <c r="O2236" s="536">
        <v>1</v>
      </c>
      <c r="P2236" s="535">
        <v>0.69</v>
      </c>
      <c r="Q2236" s="536">
        <v>1</v>
      </c>
      <c r="R2236" s="535">
        <v>0.69</v>
      </c>
    </row>
    <row r="2237" spans="1:18" ht="12.75">
      <c r="A2237" s="145">
        <v>53841</v>
      </c>
      <c r="B2237" s="102" t="s">
        <v>23909</v>
      </c>
      <c r="C2237" s="145" t="s">
        <v>5</v>
      </c>
      <c r="D2237" s="535">
        <v>1.74</v>
      </c>
      <c r="E2237" s="536">
        <v>1</v>
      </c>
      <c r="F2237" s="535">
        <v>1.74</v>
      </c>
      <c r="G2237" s="536">
        <v>1</v>
      </c>
      <c r="H2237" s="535">
        <v>1.74</v>
      </c>
      <c r="I2237" s="536">
        <v>1</v>
      </c>
      <c r="J2237" s="535">
        <v>1.74</v>
      </c>
      <c r="K2237" s="536">
        <v>1</v>
      </c>
      <c r="L2237" s="535">
        <v>1.69</v>
      </c>
      <c r="M2237" s="536">
        <v>0</v>
      </c>
      <c r="N2237" s="535">
        <v>1.74</v>
      </c>
      <c r="O2237" s="536">
        <v>1</v>
      </c>
      <c r="P2237" s="535">
        <v>1.74</v>
      </c>
      <c r="Q2237" s="536">
        <v>1</v>
      </c>
      <c r="R2237" s="535">
        <v>1.74</v>
      </c>
    </row>
    <row r="2238" spans="1:18" ht="12.75">
      <c r="A2238" s="145">
        <v>95209</v>
      </c>
      <c r="B2238" s="102" t="s">
        <v>23910</v>
      </c>
      <c r="C2238" s="145" t="s">
        <v>5</v>
      </c>
      <c r="D2238" s="535">
        <v>12.42</v>
      </c>
      <c r="E2238" s="536">
        <v>1</v>
      </c>
      <c r="F2238" s="535">
        <v>12.42</v>
      </c>
      <c r="G2238" s="536">
        <v>1</v>
      </c>
      <c r="H2238" s="535">
        <v>12.42</v>
      </c>
      <c r="I2238" s="536">
        <v>1</v>
      </c>
      <c r="J2238" s="535">
        <v>12.42</v>
      </c>
      <c r="K2238" s="536">
        <v>1</v>
      </c>
      <c r="L2238" s="535">
        <v>12.42</v>
      </c>
      <c r="M2238" s="536">
        <v>1</v>
      </c>
      <c r="N2238" s="535">
        <v>12.42</v>
      </c>
      <c r="O2238" s="536">
        <v>1</v>
      </c>
      <c r="P2238" s="535">
        <v>12.42</v>
      </c>
      <c r="Q2238" s="536">
        <v>1</v>
      </c>
      <c r="R2238" s="535">
        <v>12.42</v>
      </c>
    </row>
    <row r="2239" spans="1:18" ht="12.75">
      <c r="A2239" s="145">
        <v>95210</v>
      </c>
      <c r="B2239" s="102" t="s">
        <v>23911</v>
      </c>
      <c r="C2239" s="145" t="s">
        <v>5</v>
      </c>
      <c r="D2239" s="535">
        <v>58.74</v>
      </c>
      <c r="E2239" s="536">
        <v>1</v>
      </c>
      <c r="F2239" s="535">
        <v>58.74</v>
      </c>
      <c r="G2239" s="536">
        <v>1</v>
      </c>
      <c r="H2239" s="535">
        <v>58.74</v>
      </c>
      <c r="I2239" s="536">
        <v>1</v>
      </c>
      <c r="J2239" s="535">
        <v>58.74</v>
      </c>
      <c r="K2239" s="536">
        <v>1</v>
      </c>
      <c r="L2239" s="535">
        <v>58.74</v>
      </c>
      <c r="M2239" s="536">
        <v>1</v>
      </c>
      <c r="N2239" s="535">
        <v>58.74</v>
      </c>
      <c r="O2239" s="536">
        <v>1</v>
      </c>
      <c r="P2239" s="535">
        <v>58.74</v>
      </c>
      <c r="Q2239" s="536">
        <v>1</v>
      </c>
      <c r="R2239" s="535">
        <v>58.74</v>
      </c>
    </row>
    <row r="2240" spans="1:18" ht="12.75">
      <c r="A2240" s="145">
        <v>95211</v>
      </c>
      <c r="B2240" s="102" t="s">
        <v>23912</v>
      </c>
      <c r="C2240" s="145" t="s">
        <v>5</v>
      </c>
      <c r="D2240" s="535">
        <v>10.37</v>
      </c>
      <c r="E2240" s="536">
        <v>0</v>
      </c>
      <c r="F2240" s="535">
        <v>9.5299999999999994</v>
      </c>
      <c r="G2240" s="536">
        <v>0</v>
      </c>
      <c r="H2240" s="535">
        <v>9.16</v>
      </c>
      <c r="I2240" s="536">
        <v>0</v>
      </c>
      <c r="J2240" s="535">
        <v>9.6300000000000008</v>
      </c>
      <c r="K2240" s="536">
        <v>0</v>
      </c>
      <c r="L2240" s="535">
        <v>10.37</v>
      </c>
      <c r="M2240" s="536">
        <v>0</v>
      </c>
      <c r="N2240" s="535">
        <v>9.25</v>
      </c>
      <c r="O2240" s="536">
        <v>0</v>
      </c>
      <c r="P2240" s="535">
        <v>6.73</v>
      </c>
      <c r="Q2240" s="536">
        <v>0</v>
      </c>
      <c r="R2240" s="535">
        <v>9.35</v>
      </c>
    </row>
    <row r="2241" spans="1:18" ht="12.75">
      <c r="A2241" s="145">
        <v>93267</v>
      </c>
      <c r="B2241" s="102" t="s">
        <v>23913</v>
      </c>
      <c r="C2241" s="145" t="s">
        <v>5</v>
      </c>
      <c r="D2241" s="535">
        <v>26.66</v>
      </c>
      <c r="E2241" s="536">
        <v>1</v>
      </c>
      <c r="F2241" s="535">
        <v>26.66</v>
      </c>
      <c r="G2241" s="536">
        <v>1</v>
      </c>
      <c r="H2241" s="535">
        <v>26.66</v>
      </c>
      <c r="I2241" s="536">
        <v>1</v>
      </c>
      <c r="J2241" s="535">
        <v>26.66</v>
      </c>
      <c r="K2241" s="536">
        <v>1</v>
      </c>
      <c r="L2241" s="535">
        <v>26.66</v>
      </c>
      <c r="M2241" s="536">
        <v>1</v>
      </c>
      <c r="N2241" s="535">
        <v>26.66</v>
      </c>
      <c r="O2241" s="536">
        <v>1</v>
      </c>
      <c r="P2241" s="535">
        <v>26.66</v>
      </c>
      <c r="Q2241" s="536">
        <v>1</v>
      </c>
      <c r="R2241" s="535">
        <v>26.66</v>
      </c>
    </row>
    <row r="2242" spans="1:18" ht="12.75">
      <c r="A2242" s="145">
        <v>93269</v>
      </c>
      <c r="B2242" s="102" t="s">
        <v>23914</v>
      </c>
      <c r="C2242" s="145" t="s">
        <v>5</v>
      </c>
      <c r="D2242" s="535">
        <v>10</v>
      </c>
      <c r="E2242" s="536">
        <v>1</v>
      </c>
      <c r="F2242" s="535">
        <v>10</v>
      </c>
      <c r="G2242" s="536">
        <v>1</v>
      </c>
      <c r="H2242" s="535">
        <v>10</v>
      </c>
      <c r="I2242" s="536">
        <v>1</v>
      </c>
      <c r="J2242" s="535">
        <v>10</v>
      </c>
      <c r="K2242" s="536">
        <v>1</v>
      </c>
      <c r="L2242" s="535">
        <v>10</v>
      </c>
      <c r="M2242" s="536">
        <v>1</v>
      </c>
      <c r="N2242" s="535">
        <v>10</v>
      </c>
      <c r="O2242" s="536">
        <v>1</v>
      </c>
      <c r="P2242" s="535">
        <v>10</v>
      </c>
      <c r="Q2242" s="536">
        <v>1</v>
      </c>
      <c r="R2242" s="535">
        <v>10</v>
      </c>
    </row>
    <row r="2243" spans="1:18" ht="12.75">
      <c r="A2243" s="145">
        <v>93270</v>
      </c>
      <c r="B2243" s="102" t="s">
        <v>23915</v>
      </c>
      <c r="C2243" s="145" t="s">
        <v>5</v>
      </c>
      <c r="D2243" s="535">
        <v>25.92</v>
      </c>
      <c r="E2243" s="536">
        <v>1</v>
      </c>
      <c r="F2243" s="535">
        <v>25.92</v>
      </c>
      <c r="G2243" s="536">
        <v>1</v>
      </c>
      <c r="H2243" s="535">
        <v>25.92</v>
      </c>
      <c r="I2243" s="536">
        <v>1</v>
      </c>
      <c r="J2243" s="535">
        <v>25.92</v>
      </c>
      <c r="K2243" s="536">
        <v>1</v>
      </c>
      <c r="L2243" s="535">
        <v>25.92</v>
      </c>
      <c r="M2243" s="536">
        <v>1</v>
      </c>
      <c r="N2243" s="535">
        <v>25.92</v>
      </c>
      <c r="O2243" s="536">
        <v>1</v>
      </c>
      <c r="P2243" s="535">
        <v>25.92</v>
      </c>
      <c r="Q2243" s="536">
        <v>1</v>
      </c>
      <c r="R2243" s="535">
        <v>25.92</v>
      </c>
    </row>
    <row r="2244" spans="1:18" ht="12.75">
      <c r="A2244" s="145">
        <v>93271</v>
      </c>
      <c r="B2244" s="102" t="s">
        <v>23916</v>
      </c>
      <c r="C2244" s="145" t="s">
        <v>5</v>
      </c>
      <c r="D2244" s="535">
        <v>10.37</v>
      </c>
      <c r="E2244" s="536">
        <v>0</v>
      </c>
      <c r="F2244" s="535">
        <v>9.5299999999999994</v>
      </c>
      <c r="G2244" s="536">
        <v>0</v>
      </c>
      <c r="H2244" s="535">
        <v>9.16</v>
      </c>
      <c r="I2244" s="536">
        <v>0</v>
      </c>
      <c r="J2244" s="535">
        <v>9.6300000000000008</v>
      </c>
      <c r="K2244" s="536">
        <v>0</v>
      </c>
      <c r="L2244" s="535">
        <v>10.37</v>
      </c>
      <c r="M2244" s="536">
        <v>0</v>
      </c>
      <c r="N2244" s="535">
        <v>9.25</v>
      </c>
      <c r="O2244" s="536">
        <v>0</v>
      </c>
      <c r="P2244" s="535">
        <v>6.73</v>
      </c>
      <c r="Q2244" s="536">
        <v>0</v>
      </c>
      <c r="R2244" s="535">
        <v>9.35</v>
      </c>
    </row>
    <row r="2245" spans="1:18" ht="12.75">
      <c r="A2245" s="145">
        <v>95208</v>
      </c>
      <c r="B2245" s="102" t="s">
        <v>23917</v>
      </c>
      <c r="C2245" s="145" t="s">
        <v>5</v>
      </c>
      <c r="D2245" s="535">
        <v>53.71</v>
      </c>
      <c r="E2245" s="536">
        <v>1</v>
      </c>
      <c r="F2245" s="535">
        <v>53.71</v>
      </c>
      <c r="G2245" s="536">
        <v>1</v>
      </c>
      <c r="H2245" s="535">
        <v>53.71</v>
      </c>
      <c r="I2245" s="536">
        <v>1</v>
      </c>
      <c r="J2245" s="535">
        <v>53.71</v>
      </c>
      <c r="K2245" s="536">
        <v>1</v>
      </c>
      <c r="L2245" s="535">
        <v>53.71</v>
      </c>
      <c r="M2245" s="536">
        <v>1</v>
      </c>
      <c r="N2245" s="535">
        <v>53.71</v>
      </c>
      <c r="O2245" s="536">
        <v>1</v>
      </c>
      <c r="P2245" s="535">
        <v>53.71</v>
      </c>
      <c r="Q2245" s="536">
        <v>1</v>
      </c>
      <c r="R2245" s="535">
        <v>53.71</v>
      </c>
    </row>
    <row r="2246" spans="1:18" ht="12.75">
      <c r="A2246" s="145">
        <v>83761</v>
      </c>
      <c r="B2246" s="102" t="s">
        <v>23918</v>
      </c>
      <c r="C2246" s="145" t="s">
        <v>5</v>
      </c>
      <c r="D2246" s="535">
        <v>10.38</v>
      </c>
      <c r="E2246" s="536">
        <v>1</v>
      </c>
      <c r="F2246" s="535">
        <v>10.38</v>
      </c>
      <c r="G2246" s="536">
        <v>1</v>
      </c>
      <c r="H2246" s="535">
        <v>10.38</v>
      </c>
      <c r="I2246" s="536">
        <v>1</v>
      </c>
      <c r="J2246" s="535">
        <v>10.38</v>
      </c>
      <c r="K2246" s="536">
        <v>1</v>
      </c>
      <c r="L2246" s="535">
        <v>9.77</v>
      </c>
      <c r="M2246" s="536">
        <v>0</v>
      </c>
      <c r="N2246" s="535">
        <v>10.38</v>
      </c>
      <c r="O2246" s="536">
        <v>1</v>
      </c>
      <c r="P2246" s="535">
        <v>10.38</v>
      </c>
      <c r="Q2246" s="536">
        <v>1</v>
      </c>
      <c r="R2246" s="535">
        <v>10.57</v>
      </c>
    </row>
    <row r="2247" spans="1:18" ht="12.75">
      <c r="A2247" s="145">
        <v>83764</v>
      </c>
      <c r="B2247" s="102" t="s">
        <v>23919</v>
      </c>
      <c r="C2247" s="145" t="s">
        <v>5</v>
      </c>
      <c r="D2247" s="535">
        <v>3.66</v>
      </c>
      <c r="E2247" s="536">
        <v>1</v>
      </c>
      <c r="F2247" s="535">
        <v>3.66</v>
      </c>
      <c r="G2247" s="536">
        <v>1</v>
      </c>
      <c r="H2247" s="535">
        <v>3.66</v>
      </c>
      <c r="I2247" s="536">
        <v>1</v>
      </c>
      <c r="J2247" s="535">
        <v>3.66</v>
      </c>
      <c r="K2247" s="536">
        <v>1</v>
      </c>
      <c r="L2247" s="535">
        <v>3.44</v>
      </c>
      <c r="M2247" s="536">
        <v>0</v>
      </c>
      <c r="N2247" s="535">
        <v>3.66</v>
      </c>
      <c r="O2247" s="536">
        <v>1</v>
      </c>
      <c r="P2247" s="535">
        <v>3.66</v>
      </c>
      <c r="Q2247" s="536">
        <v>1</v>
      </c>
      <c r="R2247" s="535">
        <v>3.72</v>
      </c>
    </row>
    <row r="2248" spans="1:18" ht="12.75">
      <c r="A2248" s="145">
        <v>83762</v>
      </c>
      <c r="B2248" s="102" t="s">
        <v>23920</v>
      </c>
      <c r="C2248" s="145" t="s">
        <v>5</v>
      </c>
      <c r="D2248" s="535">
        <v>9.27</v>
      </c>
      <c r="E2248" s="536">
        <v>1</v>
      </c>
      <c r="F2248" s="535">
        <v>9.27</v>
      </c>
      <c r="G2248" s="536">
        <v>1</v>
      </c>
      <c r="H2248" s="535">
        <v>9.27</v>
      </c>
      <c r="I2248" s="536">
        <v>1</v>
      </c>
      <c r="J2248" s="535">
        <v>9.27</v>
      </c>
      <c r="K2248" s="536">
        <v>1</v>
      </c>
      <c r="L2248" s="535">
        <v>8.7200000000000006</v>
      </c>
      <c r="M2248" s="536">
        <v>0</v>
      </c>
      <c r="N2248" s="535">
        <v>9.27</v>
      </c>
      <c r="O2248" s="536">
        <v>1</v>
      </c>
      <c r="P2248" s="535">
        <v>9.27</v>
      </c>
      <c r="Q2248" s="536">
        <v>1</v>
      </c>
      <c r="R2248" s="535">
        <v>9.43</v>
      </c>
    </row>
    <row r="2249" spans="1:18" ht="12.75">
      <c r="A2249" s="145">
        <v>83763</v>
      </c>
      <c r="B2249" s="102" t="s">
        <v>23921</v>
      </c>
      <c r="C2249" s="145" t="s">
        <v>5</v>
      </c>
      <c r="D2249" s="535">
        <v>62.84</v>
      </c>
      <c r="E2249" s="536">
        <v>0</v>
      </c>
      <c r="F2249" s="535">
        <v>50.75</v>
      </c>
      <c r="G2249" s="536">
        <v>0</v>
      </c>
      <c r="H2249" s="535">
        <v>54.53</v>
      </c>
      <c r="I2249" s="536">
        <v>0</v>
      </c>
      <c r="J2249" s="535">
        <v>53.94</v>
      </c>
      <c r="K2249" s="536">
        <v>0</v>
      </c>
      <c r="L2249" s="535">
        <v>50.08</v>
      </c>
      <c r="M2249" s="536">
        <v>0</v>
      </c>
      <c r="N2249" s="535">
        <v>51.76</v>
      </c>
      <c r="O2249" s="536">
        <v>0</v>
      </c>
      <c r="P2249" s="535">
        <v>50.17</v>
      </c>
      <c r="Q2249" s="536">
        <v>0</v>
      </c>
      <c r="R2249" s="535">
        <v>49.75</v>
      </c>
    </row>
    <row r="2250" spans="1:18" ht="12.75">
      <c r="A2250" s="145">
        <v>95874</v>
      </c>
      <c r="B2250" s="102" t="s">
        <v>23922</v>
      </c>
      <c r="C2250" s="145" t="s">
        <v>5</v>
      </c>
      <c r="D2250" s="535">
        <v>11.09</v>
      </c>
      <c r="E2250" s="536">
        <v>1</v>
      </c>
      <c r="F2250" s="535">
        <v>11.09</v>
      </c>
      <c r="G2250" s="536">
        <v>1</v>
      </c>
      <c r="H2250" s="535">
        <v>11.09</v>
      </c>
      <c r="I2250" s="536">
        <v>1</v>
      </c>
      <c r="J2250" s="535">
        <v>11.09</v>
      </c>
      <c r="K2250" s="536">
        <v>1</v>
      </c>
      <c r="L2250" s="535">
        <v>10.44</v>
      </c>
      <c r="M2250" s="536">
        <v>0</v>
      </c>
      <c r="N2250" s="535">
        <v>11.09</v>
      </c>
      <c r="O2250" s="536">
        <v>1</v>
      </c>
      <c r="P2250" s="535">
        <v>11.09</v>
      </c>
      <c r="Q2250" s="536">
        <v>1</v>
      </c>
      <c r="R2250" s="535">
        <v>11.29</v>
      </c>
    </row>
    <row r="2251" spans="1:18" ht="12.75">
      <c r="A2251" s="145">
        <v>95869</v>
      </c>
      <c r="B2251" s="102" t="s">
        <v>23923</v>
      </c>
      <c r="C2251" s="145" t="s">
        <v>5</v>
      </c>
      <c r="D2251" s="535">
        <v>3.91</v>
      </c>
      <c r="E2251" s="536">
        <v>1</v>
      </c>
      <c r="F2251" s="535">
        <v>3.91</v>
      </c>
      <c r="G2251" s="536">
        <v>1</v>
      </c>
      <c r="H2251" s="535">
        <v>3.91</v>
      </c>
      <c r="I2251" s="536">
        <v>1</v>
      </c>
      <c r="J2251" s="535">
        <v>3.91</v>
      </c>
      <c r="K2251" s="536">
        <v>1</v>
      </c>
      <c r="L2251" s="535">
        <v>3.68</v>
      </c>
      <c r="M2251" s="536">
        <v>0</v>
      </c>
      <c r="N2251" s="535">
        <v>3.91</v>
      </c>
      <c r="O2251" s="536">
        <v>1</v>
      </c>
      <c r="P2251" s="535">
        <v>3.91</v>
      </c>
      <c r="Q2251" s="536">
        <v>1</v>
      </c>
      <c r="R2251" s="535">
        <v>3.98</v>
      </c>
    </row>
    <row r="2252" spans="1:18" ht="12.75">
      <c r="A2252" s="145">
        <v>95870</v>
      </c>
      <c r="B2252" s="102" t="s">
        <v>23924</v>
      </c>
      <c r="C2252" s="145" t="s">
        <v>5</v>
      </c>
      <c r="D2252" s="535">
        <v>9.9</v>
      </c>
      <c r="E2252" s="536">
        <v>1</v>
      </c>
      <c r="F2252" s="535">
        <v>9.9</v>
      </c>
      <c r="G2252" s="536">
        <v>1</v>
      </c>
      <c r="H2252" s="535">
        <v>9.9</v>
      </c>
      <c r="I2252" s="536">
        <v>1</v>
      </c>
      <c r="J2252" s="535">
        <v>9.9</v>
      </c>
      <c r="K2252" s="536">
        <v>1</v>
      </c>
      <c r="L2252" s="535">
        <v>9.31</v>
      </c>
      <c r="M2252" s="536">
        <v>0</v>
      </c>
      <c r="N2252" s="535">
        <v>9.9</v>
      </c>
      <c r="O2252" s="536">
        <v>1</v>
      </c>
      <c r="P2252" s="535">
        <v>9.9</v>
      </c>
      <c r="Q2252" s="536">
        <v>1</v>
      </c>
      <c r="R2252" s="535">
        <v>10.07</v>
      </c>
    </row>
    <row r="2253" spans="1:18" ht="12.75">
      <c r="A2253" s="145">
        <v>95871</v>
      </c>
      <c r="B2253" s="102" t="s">
        <v>23925</v>
      </c>
      <c r="C2253" s="145" t="s">
        <v>5</v>
      </c>
      <c r="D2253" s="535">
        <v>341.84</v>
      </c>
      <c r="E2253" s="536">
        <v>0</v>
      </c>
      <c r="F2253" s="535">
        <v>276.12</v>
      </c>
      <c r="G2253" s="536">
        <v>0</v>
      </c>
      <c r="H2253" s="535">
        <v>296.66000000000003</v>
      </c>
      <c r="I2253" s="536">
        <v>0</v>
      </c>
      <c r="J2253" s="535">
        <v>293.45999999999998</v>
      </c>
      <c r="K2253" s="536">
        <v>0</v>
      </c>
      <c r="L2253" s="535">
        <v>272.47000000000003</v>
      </c>
      <c r="M2253" s="536">
        <v>0</v>
      </c>
      <c r="N2253" s="535">
        <v>281.58999999999997</v>
      </c>
      <c r="O2253" s="536">
        <v>0</v>
      </c>
      <c r="P2253" s="535">
        <v>272.92</v>
      </c>
      <c r="Q2253" s="536">
        <v>0</v>
      </c>
      <c r="R2253" s="535">
        <v>270.64</v>
      </c>
    </row>
    <row r="2254" spans="1:18" ht="12.75">
      <c r="A2254" s="145">
        <v>104684</v>
      </c>
      <c r="B2254" s="102" t="s">
        <v>23926</v>
      </c>
      <c r="C2254" s="145" t="s">
        <v>5</v>
      </c>
      <c r="D2254" s="535">
        <v>0</v>
      </c>
      <c r="E2254" s="536"/>
      <c r="F2254" s="535">
        <v>0</v>
      </c>
      <c r="G2254" s="536"/>
      <c r="H2254" s="535">
        <v>0</v>
      </c>
      <c r="I2254" s="536"/>
      <c r="J2254" s="535">
        <v>0</v>
      </c>
      <c r="K2254" s="536"/>
      <c r="L2254" s="535">
        <v>0</v>
      </c>
      <c r="M2254" s="536"/>
      <c r="N2254" s="535">
        <v>0</v>
      </c>
      <c r="O2254" s="536"/>
      <c r="P2254" s="535">
        <v>0</v>
      </c>
      <c r="Q2254" s="536"/>
      <c r="R2254" s="535">
        <v>0</v>
      </c>
    </row>
    <row r="2255" spans="1:18" ht="12.75">
      <c r="A2255" s="145">
        <v>104685</v>
      </c>
      <c r="B2255" s="102" t="s">
        <v>23927</v>
      </c>
      <c r="C2255" s="145" t="s">
        <v>5</v>
      </c>
      <c r="D2255" s="535">
        <v>0</v>
      </c>
      <c r="E2255" s="536"/>
      <c r="F2255" s="535">
        <v>0</v>
      </c>
      <c r="G2255" s="536"/>
      <c r="H2255" s="535">
        <v>0</v>
      </c>
      <c r="I2255" s="536"/>
      <c r="J2255" s="535">
        <v>0</v>
      </c>
      <c r="K2255" s="536"/>
      <c r="L2255" s="535">
        <v>0</v>
      </c>
      <c r="M2255" s="536"/>
      <c r="N2255" s="535">
        <v>0</v>
      </c>
      <c r="O2255" s="536"/>
      <c r="P2255" s="535">
        <v>0</v>
      </c>
      <c r="Q2255" s="536"/>
      <c r="R2255" s="535">
        <v>0</v>
      </c>
    </row>
    <row r="2256" spans="1:18" ht="12.75">
      <c r="A2256" s="145">
        <v>104686</v>
      </c>
      <c r="B2256" s="102" t="s">
        <v>23928</v>
      </c>
      <c r="C2256" s="145" t="s">
        <v>5</v>
      </c>
      <c r="D2256" s="535">
        <v>0</v>
      </c>
      <c r="E2256" s="536"/>
      <c r="F2256" s="535">
        <v>0</v>
      </c>
      <c r="G2256" s="536"/>
      <c r="H2256" s="535">
        <v>0</v>
      </c>
      <c r="I2256" s="536"/>
      <c r="J2256" s="535">
        <v>0</v>
      </c>
      <c r="K2256" s="536"/>
      <c r="L2256" s="535">
        <v>0</v>
      </c>
      <c r="M2256" s="536"/>
      <c r="N2256" s="535">
        <v>0</v>
      </c>
      <c r="O2256" s="536"/>
      <c r="P2256" s="535">
        <v>0</v>
      </c>
      <c r="Q2256" s="536"/>
      <c r="R2256" s="535">
        <v>0</v>
      </c>
    </row>
    <row r="2257" spans="1:18" ht="12.75">
      <c r="A2257" s="145">
        <v>104687</v>
      </c>
      <c r="B2257" s="102" t="s">
        <v>23929</v>
      </c>
      <c r="C2257" s="145" t="s">
        <v>5</v>
      </c>
      <c r="D2257" s="535">
        <v>562.64</v>
      </c>
      <c r="E2257" s="536">
        <v>0</v>
      </c>
      <c r="F2257" s="535">
        <v>454.47</v>
      </c>
      <c r="G2257" s="536">
        <v>0</v>
      </c>
      <c r="H2257" s="535">
        <v>488.28</v>
      </c>
      <c r="I2257" s="536">
        <v>0</v>
      </c>
      <c r="J2257" s="535">
        <v>483.02</v>
      </c>
      <c r="K2257" s="536">
        <v>0</v>
      </c>
      <c r="L2257" s="535">
        <v>448.46</v>
      </c>
      <c r="M2257" s="536">
        <v>0</v>
      </c>
      <c r="N2257" s="535">
        <v>463.49</v>
      </c>
      <c r="O2257" s="536">
        <v>0</v>
      </c>
      <c r="P2257" s="535">
        <v>449.21</v>
      </c>
      <c r="Q2257" s="536">
        <v>0</v>
      </c>
      <c r="R2257" s="535">
        <v>445.46</v>
      </c>
    </row>
    <row r="2258" spans="1:18" ht="12.75">
      <c r="A2258" s="145">
        <v>73303</v>
      </c>
      <c r="B2258" s="102" t="s">
        <v>23930</v>
      </c>
      <c r="C2258" s="145" t="s">
        <v>5</v>
      </c>
      <c r="D2258" s="535">
        <v>7.79</v>
      </c>
      <c r="E2258" s="536">
        <v>1</v>
      </c>
      <c r="F2258" s="535">
        <v>7.79</v>
      </c>
      <c r="G2258" s="536">
        <v>1</v>
      </c>
      <c r="H2258" s="535">
        <v>7.79</v>
      </c>
      <c r="I2258" s="536">
        <v>1</v>
      </c>
      <c r="J2258" s="535">
        <v>7.79</v>
      </c>
      <c r="K2258" s="536">
        <v>1</v>
      </c>
      <c r="L2258" s="535">
        <v>7.33</v>
      </c>
      <c r="M2258" s="536">
        <v>0</v>
      </c>
      <c r="N2258" s="535">
        <v>7.79</v>
      </c>
      <c r="O2258" s="536">
        <v>1</v>
      </c>
      <c r="P2258" s="535">
        <v>7.79</v>
      </c>
      <c r="Q2258" s="536">
        <v>1</v>
      </c>
      <c r="R2258" s="535">
        <v>7.93</v>
      </c>
    </row>
    <row r="2259" spans="1:18" ht="12.75">
      <c r="A2259" s="145">
        <v>93235</v>
      </c>
      <c r="B2259" s="102" t="s">
        <v>23931</v>
      </c>
      <c r="C2259" s="145" t="s">
        <v>5</v>
      </c>
      <c r="D2259" s="535">
        <v>2.74</v>
      </c>
      <c r="E2259" s="536">
        <v>1</v>
      </c>
      <c r="F2259" s="535">
        <v>2.74</v>
      </c>
      <c r="G2259" s="536">
        <v>1</v>
      </c>
      <c r="H2259" s="535">
        <v>2.74</v>
      </c>
      <c r="I2259" s="536">
        <v>1</v>
      </c>
      <c r="J2259" s="535">
        <v>2.74</v>
      </c>
      <c r="K2259" s="536">
        <v>1</v>
      </c>
      <c r="L2259" s="535">
        <v>2.58</v>
      </c>
      <c r="M2259" s="536">
        <v>0</v>
      </c>
      <c r="N2259" s="535">
        <v>2.74</v>
      </c>
      <c r="O2259" s="536">
        <v>1</v>
      </c>
      <c r="P2259" s="535">
        <v>2.74</v>
      </c>
      <c r="Q2259" s="536">
        <v>1</v>
      </c>
      <c r="R2259" s="535">
        <v>2.79</v>
      </c>
    </row>
    <row r="2260" spans="1:18" ht="12.75">
      <c r="A2260" s="145">
        <v>73307</v>
      </c>
      <c r="B2260" s="102" t="s">
        <v>23932</v>
      </c>
      <c r="C2260" s="145" t="s">
        <v>5</v>
      </c>
      <c r="D2260" s="535">
        <v>6.95</v>
      </c>
      <c r="E2260" s="536">
        <v>1</v>
      </c>
      <c r="F2260" s="535">
        <v>6.95</v>
      </c>
      <c r="G2260" s="536">
        <v>1</v>
      </c>
      <c r="H2260" s="535">
        <v>6.95</v>
      </c>
      <c r="I2260" s="536">
        <v>1</v>
      </c>
      <c r="J2260" s="535">
        <v>6.95</v>
      </c>
      <c r="K2260" s="536">
        <v>1</v>
      </c>
      <c r="L2260" s="535">
        <v>6.54</v>
      </c>
      <c r="M2260" s="536">
        <v>0</v>
      </c>
      <c r="N2260" s="535">
        <v>6.95</v>
      </c>
      <c r="O2260" s="536">
        <v>1</v>
      </c>
      <c r="P2260" s="535">
        <v>6.95</v>
      </c>
      <c r="Q2260" s="536">
        <v>1</v>
      </c>
      <c r="R2260" s="535">
        <v>7.08</v>
      </c>
    </row>
    <row r="2261" spans="1:18" ht="12.75">
      <c r="A2261" s="145">
        <v>73311</v>
      </c>
      <c r="B2261" s="102" t="s">
        <v>23933</v>
      </c>
      <c r="C2261" s="145" t="s">
        <v>5</v>
      </c>
      <c r="D2261" s="535">
        <v>222.97</v>
      </c>
      <c r="E2261" s="536">
        <v>0</v>
      </c>
      <c r="F2261" s="535">
        <v>180.1</v>
      </c>
      <c r="G2261" s="536">
        <v>0</v>
      </c>
      <c r="H2261" s="535">
        <v>193.5</v>
      </c>
      <c r="I2261" s="536">
        <v>0</v>
      </c>
      <c r="J2261" s="535">
        <v>191.42</v>
      </c>
      <c r="K2261" s="536">
        <v>0</v>
      </c>
      <c r="L2261" s="535">
        <v>177.72</v>
      </c>
      <c r="M2261" s="536">
        <v>0</v>
      </c>
      <c r="N2261" s="535">
        <v>183.68</v>
      </c>
      <c r="O2261" s="536">
        <v>0</v>
      </c>
      <c r="P2261" s="535">
        <v>178.02</v>
      </c>
      <c r="Q2261" s="536">
        <v>0</v>
      </c>
      <c r="R2261" s="535">
        <v>176.53</v>
      </c>
    </row>
    <row r="2262" spans="1:18" ht="12.75">
      <c r="A2262" s="145">
        <v>93423</v>
      </c>
      <c r="B2262" s="102" t="s">
        <v>23934</v>
      </c>
      <c r="C2262" s="145" t="s">
        <v>5</v>
      </c>
      <c r="D2262" s="535">
        <v>6.94</v>
      </c>
      <c r="E2262" s="536">
        <v>1</v>
      </c>
      <c r="F2262" s="535">
        <v>6.94</v>
      </c>
      <c r="G2262" s="536">
        <v>1</v>
      </c>
      <c r="H2262" s="535">
        <v>6.94</v>
      </c>
      <c r="I2262" s="536">
        <v>1</v>
      </c>
      <c r="J2262" s="535">
        <v>6.94</v>
      </c>
      <c r="K2262" s="536">
        <v>1</v>
      </c>
      <c r="L2262" s="535">
        <v>6.53</v>
      </c>
      <c r="M2262" s="536">
        <v>0</v>
      </c>
      <c r="N2262" s="535">
        <v>6.94</v>
      </c>
      <c r="O2262" s="536">
        <v>1</v>
      </c>
      <c r="P2262" s="535">
        <v>6.94</v>
      </c>
      <c r="Q2262" s="536">
        <v>1</v>
      </c>
      <c r="R2262" s="535">
        <v>7.06</v>
      </c>
    </row>
    <row r="2263" spans="1:18" ht="12.75">
      <c r="A2263" s="145">
        <v>93424</v>
      </c>
      <c r="B2263" s="102" t="s">
        <v>23935</v>
      </c>
      <c r="C2263" s="145" t="s">
        <v>5</v>
      </c>
      <c r="D2263" s="535">
        <v>2.44</v>
      </c>
      <c r="E2263" s="536">
        <v>1</v>
      </c>
      <c r="F2263" s="535">
        <v>2.44</v>
      </c>
      <c r="G2263" s="536">
        <v>1</v>
      </c>
      <c r="H2263" s="535">
        <v>2.44</v>
      </c>
      <c r="I2263" s="536">
        <v>1</v>
      </c>
      <c r="J2263" s="535">
        <v>2.44</v>
      </c>
      <c r="K2263" s="536">
        <v>1</v>
      </c>
      <c r="L2263" s="535">
        <v>2.2999999999999998</v>
      </c>
      <c r="M2263" s="536">
        <v>0</v>
      </c>
      <c r="N2263" s="535">
        <v>2.44</v>
      </c>
      <c r="O2263" s="536">
        <v>1</v>
      </c>
      <c r="P2263" s="535">
        <v>2.44</v>
      </c>
      <c r="Q2263" s="536">
        <v>1</v>
      </c>
      <c r="R2263" s="535">
        <v>2.4900000000000002</v>
      </c>
    </row>
    <row r="2264" spans="1:18" ht="12.75">
      <c r="A2264" s="145">
        <v>93425</v>
      </c>
      <c r="B2264" s="102" t="s">
        <v>23936</v>
      </c>
      <c r="C2264" s="145" t="s">
        <v>5</v>
      </c>
      <c r="D2264" s="535">
        <v>6.19</v>
      </c>
      <c r="E2264" s="536">
        <v>1</v>
      </c>
      <c r="F2264" s="535">
        <v>6.19</v>
      </c>
      <c r="G2264" s="536">
        <v>1</v>
      </c>
      <c r="H2264" s="535">
        <v>6.19</v>
      </c>
      <c r="I2264" s="536">
        <v>1</v>
      </c>
      <c r="J2264" s="535">
        <v>6.19</v>
      </c>
      <c r="K2264" s="536">
        <v>1</v>
      </c>
      <c r="L2264" s="535">
        <v>5.83</v>
      </c>
      <c r="M2264" s="536">
        <v>0</v>
      </c>
      <c r="N2264" s="535">
        <v>6.19</v>
      </c>
      <c r="O2264" s="536">
        <v>1</v>
      </c>
      <c r="P2264" s="535">
        <v>6.19</v>
      </c>
      <c r="Q2264" s="536">
        <v>1</v>
      </c>
      <c r="R2264" s="535">
        <v>6.3</v>
      </c>
    </row>
    <row r="2265" spans="1:18" ht="12.75">
      <c r="A2265" s="145">
        <v>93426</v>
      </c>
      <c r="B2265" s="102" t="s">
        <v>23937</v>
      </c>
      <c r="C2265" s="145" t="s">
        <v>5</v>
      </c>
      <c r="D2265" s="535">
        <v>200.65</v>
      </c>
      <c r="E2265" s="536">
        <v>0</v>
      </c>
      <c r="F2265" s="535">
        <v>162.07</v>
      </c>
      <c r="G2265" s="536">
        <v>0</v>
      </c>
      <c r="H2265" s="535">
        <v>174.13</v>
      </c>
      <c r="I2265" s="536">
        <v>0</v>
      </c>
      <c r="J2265" s="535">
        <v>172.25</v>
      </c>
      <c r="K2265" s="536">
        <v>0</v>
      </c>
      <c r="L2265" s="535">
        <v>159.93</v>
      </c>
      <c r="M2265" s="536">
        <v>0</v>
      </c>
      <c r="N2265" s="535">
        <v>165.29</v>
      </c>
      <c r="O2265" s="536">
        <v>0</v>
      </c>
      <c r="P2265" s="535">
        <v>160.19999999999999</v>
      </c>
      <c r="Q2265" s="536">
        <v>0</v>
      </c>
      <c r="R2265" s="535">
        <v>158.86000000000001</v>
      </c>
    </row>
    <row r="2266" spans="1:18" ht="12.75">
      <c r="A2266" s="145">
        <v>93417</v>
      </c>
      <c r="B2266" s="102" t="s">
        <v>23938</v>
      </c>
      <c r="C2266" s="145" t="s">
        <v>5</v>
      </c>
      <c r="D2266" s="535">
        <v>4.9000000000000004</v>
      </c>
      <c r="E2266" s="536">
        <v>1</v>
      </c>
      <c r="F2266" s="535">
        <v>4.9000000000000004</v>
      </c>
      <c r="G2266" s="536">
        <v>1</v>
      </c>
      <c r="H2266" s="535">
        <v>4.9000000000000004</v>
      </c>
      <c r="I2266" s="536">
        <v>1</v>
      </c>
      <c r="J2266" s="535">
        <v>4.9000000000000004</v>
      </c>
      <c r="K2266" s="536">
        <v>1</v>
      </c>
      <c r="L2266" s="535">
        <v>4.6100000000000003</v>
      </c>
      <c r="M2266" s="536">
        <v>0</v>
      </c>
      <c r="N2266" s="535">
        <v>4.9000000000000004</v>
      </c>
      <c r="O2266" s="536">
        <v>1</v>
      </c>
      <c r="P2266" s="535">
        <v>4.9000000000000004</v>
      </c>
      <c r="Q2266" s="536">
        <v>1</v>
      </c>
      <c r="R2266" s="535">
        <v>4.99</v>
      </c>
    </row>
    <row r="2267" spans="1:18" ht="12.75">
      <c r="A2267" s="145">
        <v>93418</v>
      </c>
      <c r="B2267" s="102" t="s">
        <v>23939</v>
      </c>
      <c r="C2267" s="145" t="s">
        <v>5</v>
      </c>
      <c r="D2267" s="535">
        <v>1.72</v>
      </c>
      <c r="E2267" s="536">
        <v>1</v>
      </c>
      <c r="F2267" s="535">
        <v>1.72</v>
      </c>
      <c r="G2267" s="536">
        <v>1</v>
      </c>
      <c r="H2267" s="535">
        <v>1.72</v>
      </c>
      <c r="I2267" s="536">
        <v>1</v>
      </c>
      <c r="J2267" s="535">
        <v>1.72</v>
      </c>
      <c r="K2267" s="536">
        <v>1</v>
      </c>
      <c r="L2267" s="535">
        <v>1.62</v>
      </c>
      <c r="M2267" s="536">
        <v>0</v>
      </c>
      <c r="N2267" s="535">
        <v>1.72</v>
      </c>
      <c r="O2267" s="536">
        <v>1</v>
      </c>
      <c r="P2267" s="535">
        <v>1.72</v>
      </c>
      <c r="Q2267" s="536">
        <v>1</v>
      </c>
      <c r="R2267" s="535">
        <v>1.76</v>
      </c>
    </row>
    <row r="2268" spans="1:18" ht="12.75">
      <c r="A2268" s="145">
        <v>93419</v>
      </c>
      <c r="B2268" s="102" t="s">
        <v>23940</v>
      </c>
      <c r="C2268" s="145" t="s">
        <v>5</v>
      </c>
      <c r="D2268" s="535">
        <v>4.37</v>
      </c>
      <c r="E2268" s="536">
        <v>1</v>
      </c>
      <c r="F2268" s="535">
        <v>4.37</v>
      </c>
      <c r="G2268" s="536">
        <v>1</v>
      </c>
      <c r="H2268" s="535">
        <v>4.37</v>
      </c>
      <c r="I2268" s="536">
        <v>1</v>
      </c>
      <c r="J2268" s="535">
        <v>4.37</v>
      </c>
      <c r="K2268" s="536">
        <v>1</v>
      </c>
      <c r="L2268" s="535">
        <v>4.12</v>
      </c>
      <c r="M2268" s="536">
        <v>0</v>
      </c>
      <c r="N2268" s="535">
        <v>4.37</v>
      </c>
      <c r="O2268" s="536">
        <v>1</v>
      </c>
      <c r="P2268" s="535">
        <v>4.37</v>
      </c>
      <c r="Q2268" s="536">
        <v>1</v>
      </c>
      <c r="R2268" s="535">
        <v>4.45</v>
      </c>
    </row>
    <row r="2269" spans="1:18" ht="12.75">
      <c r="A2269" s="145">
        <v>93420</v>
      </c>
      <c r="B2269" s="102" t="s">
        <v>23941</v>
      </c>
      <c r="C2269" s="145" t="s">
        <v>5</v>
      </c>
      <c r="D2269" s="535">
        <v>83.96</v>
      </c>
      <c r="E2269" s="536">
        <v>0</v>
      </c>
      <c r="F2269" s="535">
        <v>67.819999999999993</v>
      </c>
      <c r="G2269" s="536">
        <v>0</v>
      </c>
      <c r="H2269" s="535">
        <v>72.86</v>
      </c>
      <c r="I2269" s="536">
        <v>0</v>
      </c>
      <c r="J2269" s="535">
        <v>72.08</v>
      </c>
      <c r="K2269" s="536">
        <v>0</v>
      </c>
      <c r="L2269" s="535">
        <v>66.92</v>
      </c>
      <c r="M2269" s="536">
        <v>0</v>
      </c>
      <c r="N2269" s="535">
        <v>69.16</v>
      </c>
      <c r="O2269" s="536">
        <v>0</v>
      </c>
      <c r="P2269" s="535">
        <v>67.03</v>
      </c>
      <c r="Q2269" s="536">
        <v>0</v>
      </c>
      <c r="R2269" s="535">
        <v>66.47</v>
      </c>
    </row>
    <row r="2270" spans="1:18" ht="12.75">
      <c r="A2270" s="145">
        <v>93277</v>
      </c>
      <c r="B2270" s="102" t="s">
        <v>23942</v>
      </c>
      <c r="C2270" s="145" t="s">
        <v>5</v>
      </c>
      <c r="D2270" s="535">
        <v>0.24</v>
      </c>
      <c r="E2270" s="536">
        <v>1</v>
      </c>
      <c r="F2270" s="535">
        <v>0.24</v>
      </c>
      <c r="G2270" s="536">
        <v>1</v>
      </c>
      <c r="H2270" s="535">
        <v>0.26</v>
      </c>
      <c r="I2270" s="536">
        <v>0</v>
      </c>
      <c r="J2270" s="535">
        <v>0.24</v>
      </c>
      <c r="K2270" s="536">
        <v>1</v>
      </c>
      <c r="L2270" s="535">
        <v>0.37</v>
      </c>
      <c r="M2270" s="536">
        <v>0</v>
      </c>
      <c r="N2270" s="535">
        <v>0.31</v>
      </c>
      <c r="O2270" s="536">
        <v>0</v>
      </c>
      <c r="P2270" s="535">
        <v>0.24</v>
      </c>
      <c r="Q2270" s="536">
        <v>1</v>
      </c>
      <c r="R2270" s="535">
        <v>0.2</v>
      </c>
    </row>
    <row r="2271" spans="1:18" ht="12.75">
      <c r="A2271" s="145">
        <v>93278</v>
      </c>
      <c r="B2271" s="102" t="s">
        <v>23943</v>
      </c>
      <c r="C2271" s="145" t="s">
        <v>5</v>
      </c>
      <c r="D2271" s="535">
        <v>0.05</v>
      </c>
      <c r="E2271" s="536">
        <v>1</v>
      </c>
      <c r="F2271" s="535">
        <v>0.05</v>
      </c>
      <c r="G2271" s="536">
        <v>1</v>
      </c>
      <c r="H2271" s="535">
        <v>0.06</v>
      </c>
      <c r="I2271" s="536">
        <v>0</v>
      </c>
      <c r="J2271" s="535">
        <v>0.05</v>
      </c>
      <c r="K2271" s="536">
        <v>1</v>
      </c>
      <c r="L2271" s="535">
        <v>0.08</v>
      </c>
      <c r="M2271" s="536">
        <v>0</v>
      </c>
      <c r="N2271" s="535">
        <v>7.0000000000000007E-2</v>
      </c>
      <c r="O2271" s="536">
        <v>0</v>
      </c>
      <c r="P2271" s="535">
        <v>0.05</v>
      </c>
      <c r="Q2271" s="536">
        <v>1</v>
      </c>
      <c r="R2271" s="535">
        <v>0.04</v>
      </c>
    </row>
    <row r="2272" spans="1:18" ht="12.75">
      <c r="A2272" s="145">
        <v>93279</v>
      </c>
      <c r="B2272" s="102" t="s">
        <v>23944</v>
      </c>
      <c r="C2272" s="145" t="s">
        <v>5</v>
      </c>
      <c r="D2272" s="535">
        <v>0.22</v>
      </c>
      <c r="E2272" s="536">
        <v>1</v>
      </c>
      <c r="F2272" s="535">
        <v>0.22</v>
      </c>
      <c r="G2272" s="536">
        <v>1</v>
      </c>
      <c r="H2272" s="535">
        <v>0.25</v>
      </c>
      <c r="I2272" s="536">
        <v>0</v>
      </c>
      <c r="J2272" s="535">
        <v>0.22</v>
      </c>
      <c r="K2272" s="536">
        <v>1</v>
      </c>
      <c r="L2272" s="535">
        <v>0.35</v>
      </c>
      <c r="M2272" s="536">
        <v>0</v>
      </c>
      <c r="N2272" s="535">
        <v>0.28999999999999998</v>
      </c>
      <c r="O2272" s="536">
        <v>0</v>
      </c>
      <c r="P2272" s="535">
        <v>0.22</v>
      </c>
      <c r="Q2272" s="536">
        <v>1</v>
      </c>
      <c r="R2272" s="535">
        <v>0.19</v>
      </c>
    </row>
    <row r="2273" spans="1:18" ht="12.75">
      <c r="A2273" s="145">
        <v>93280</v>
      </c>
      <c r="B2273" s="102" t="s">
        <v>23945</v>
      </c>
      <c r="C2273" s="145" t="s">
        <v>5</v>
      </c>
      <c r="D2273" s="535">
        <v>0.86</v>
      </c>
      <c r="E2273" s="536">
        <v>0</v>
      </c>
      <c r="F2273" s="535">
        <v>0.79</v>
      </c>
      <c r="G2273" s="536">
        <v>0</v>
      </c>
      <c r="H2273" s="535">
        <v>0.76</v>
      </c>
      <c r="I2273" s="536">
        <v>0</v>
      </c>
      <c r="J2273" s="535">
        <v>0.8</v>
      </c>
      <c r="K2273" s="536">
        <v>0</v>
      </c>
      <c r="L2273" s="535">
        <v>0.86</v>
      </c>
      <c r="M2273" s="536">
        <v>0</v>
      </c>
      <c r="N2273" s="535">
        <v>0.77</v>
      </c>
      <c r="O2273" s="536">
        <v>0</v>
      </c>
      <c r="P2273" s="535">
        <v>0.56000000000000005</v>
      </c>
      <c r="Q2273" s="536">
        <v>0</v>
      </c>
      <c r="R2273" s="535">
        <v>0.78</v>
      </c>
    </row>
    <row r="2274" spans="1:18" ht="12.75">
      <c r="A2274" s="145">
        <v>104909</v>
      </c>
      <c r="B2274" s="102" t="s">
        <v>23946</v>
      </c>
      <c r="C2274" s="145" t="s">
        <v>5</v>
      </c>
      <c r="D2274" s="535">
        <v>0</v>
      </c>
      <c r="E2274" s="536"/>
      <c r="F2274" s="535">
        <v>0</v>
      </c>
      <c r="G2274" s="536"/>
      <c r="H2274" s="535">
        <v>0</v>
      </c>
      <c r="I2274" s="536"/>
      <c r="J2274" s="535">
        <v>0</v>
      </c>
      <c r="K2274" s="536"/>
      <c r="L2274" s="535">
        <v>0</v>
      </c>
      <c r="M2274" s="536"/>
      <c r="N2274" s="535">
        <v>0</v>
      </c>
      <c r="O2274" s="536"/>
      <c r="P2274" s="535">
        <v>0</v>
      </c>
      <c r="Q2274" s="536"/>
      <c r="R2274" s="535">
        <v>0</v>
      </c>
    </row>
    <row r="2275" spans="1:18" ht="12.75">
      <c r="A2275" s="145">
        <v>104910</v>
      </c>
      <c r="B2275" s="102" t="s">
        <v>23947</v>
      </c>
      <c r="C2275" s="145" t="s">
        <v>5</v>
      </c>
      <c r="D2275" s="535">
        <v>0</v>
      </c>
      <c r="E2275" s="536"/>
      <c r="F2275" s="535">
        <v>0</v>
      </c>
      <c r="G2275" s="536"/>
      <c r="H2275" s="535">
        <v>0</v>
      </c>
      <c r="I2275" s="536"/>
      <c r="J2275" s="535">
        <v>0</v>
      </c>
      <c r="K2275" s="536"/>
      <c r="L2275" s="535">
        <v>0</v>
      </c>
      <c r="M2275" s="536"/>
      <c r="N2275" s="535">
        <v>0</v>
      </c>
      <c r="O2275" s="536"/>
      <c r="P2275" s="535">
        <v>0</v>
      </c>
      <c r="Q2275" s="536"/>
      <c r="R2275" s="535">
        <v>0</v>
      </c>
    </row>
    <row r="2276" spans="1:18" ht="12.75">
      <c r="A2276" s="145">
        <v>104911</v>
      </c>
      <c r="B2276" s="102" t="s">
        <v>23948</v>
      </c>
      <c r="C2276" s="145" t="s">
        <v>5</v>
      </c>
      <c r="D2276" s="535">
        <v>0</v>
      </c>
      <c r="E2276" s="536"/>
      <c r="F2276" s="535">
        <v>0</v>
      </c>
      <c r="G2276" s="536"/>
      <c r="H2276" s="535">
        <v>0</v>
      </c>
      <c r="I2276" s="536"/>
      <c r="J2276" s="535">
        <v>0</v>
      </c>
      <c r="K2276" s="536"/>
      <c r="L2276" s="535">
        <v>0</v>
      </c>
      <c r="M2276" s="536"/>
      <c r="N2276" s="535">
        <v>0</v>
      </c>
      <c r="O2276" s="536"/>
      <c r="P2276" s="535">
        <v>0</v>
      </c>
      <c r="Q2276" s="536"/>
      <c r="R2276" s="535">
        <v>0</v>
      </c>
    </row>
    <row r="2277" spans="1:18" ht="12.75">
      <c r="A2277" s="145">
        <v>104912</v>
      </c>
      <c r="B2277" s="102" t="s">
        <v>23949</v>
      </c>
      <c r="C2277" s="145" t="s">
        <v>5</v>
      </c>
      <c r="D2277" s="535">
        <v>42.45</v>
      </c>
      <c r="E2277" s="536">
        <v>0</v>
      </c>
      <c r="F2277" s="535">
        <v>39.01</v>
      </c>
      <c r="G2277" s="536">
        <v>0</v>
      </c>
      <c r="H2277" s="535">
        <v>37.479999999999997</v>
      </c>
      <c r="I2277" s="536">
        <v>0</v>
      </c>
      <c r="J2277" s="535">
        <v>39.39</v>
      </c>
      <c r="K2277" s="536">
        <v>0</v>
      </c>
      <c r="L2277" s="535">
        <v>42.45</v>
      </c>
      <c r="M2277" s="536">
        <v>0</v>
      </c>
      <c r="N2277" s="535">
        <v>37.86</v>
      </c>
      <c r="O2277" s="536">
        <v>0</v>
      </c>
      <c r="P2277" s="535">
        <v>27.54</v>
      </c>
      <c r="Q2277" s="536">
        <v>0</v>
      </c>
      <c r="R2277" s="535">
        <v>38.25</v>
      </c>
    </row>
    <row r="2278" spans="1:18" ht="12.75">
      <c r="A2278" s="145">
        <v>102840</v>
      </c>
      <c r="B2278" s="102" t="s">
        <v>23950</v>
      </c>
      <c r="C2278" s="145" t="s">
        <v>5</v>
      </c>
      <c r="D2278" s="535">
        <v>0</v>
      </c>
      <c r="E2278" s="536"/>
      <c r="F2278" s="535">
        <v>0</v>
      </c>
      <c r="G2278" s="536"/>
      <c r="H2278" s="535">
        <v>0</v>
      </c>
      <c r="I2278" s="536"/>
      <c r="J2278" s="535">
        <v>0</v>
      </c>
      <c r="K2278" s="536"/>
      <c r="L2278" s="535">
        <v>0</v>
      </c>
      <c r="M2278" s="536"/>
      <c r="N2278" s="535">
        <v>0</v>
      </c>
      <c r="O2278" s="536"/>
      <c r="P2278" s="535">
        <v>0</v>
      </c>
      <c r="Q2278" s="536"/>
      <c r="R2278" s="535">
        <v>0</v>
      </c>
    </row>
    <row r="2279" spans="1:18" ht="12.75">
      <c r="A2279" s="145">
        <v>102841</v>
      </c>
      <c r="B2279" s="102" t="s">
        <v>23951</v>
      </c>
      <c r="C2279" s="145" t="s">
        <v>5</v>
      </c>
      <c r="D2279" s="535">
        <v>0</v>
      </c>
      <c r="E2279" s="536"/>
      <c r="F2279" s="535">
        <v>0</v>
      </c>
      <c r="G2279" s="536"/>
      <c r="H2279" s="535">
        <v>0</v>
      </c>
      <c r="I2279" s="536"/>
      <c r="J2279" s="535">
        <v>0</v>
      </c>
      <c r="K2279" s="536"/>
      <c r="L2279" s="535">
        <v>0</v>
      </c>
      <c r="M2279" s="536"/>
      <c r="N2279" s="535">
        <v>0</v>
      </c>
      <c r="O2279" s="536"/>
      <c r="P2279" s="535">
        <v>0</v>
      </c>
      <c r="Q2279" s="536"/>
      <c r="R2279" s="535">
        <v>0</v>
      </c>
    </row>
    <row r="2280" spans="1:18" ht="12.75">
      <c r="A2280" s="145">
        <v>102842</v>
      </c>
      <c r="B2280" s="102" t="s">
        <v>23952</v>
      </c>
      <c r="C2280" s="145" t="s">
        <v>5</v>
      </c>
      <c r="D2280" s="535">
        <v>0</v>
      </c>
      <c r="E2280" s="536"/>
      <c r="F2280" s="535">
        <v>0</v>
      </c>
      <c r="G2280" s="536"/>
      <c r="H2280" s="535">
        <v>0</v>
      </c>
      <c r="I2280" s="536"/>
      <c r="J2280" s="535">
        <v>0</v>
      </c>
      <c r="K2280" s="536"/>
      <c r="L2280" s="535">
        <v>0</v>
      </c>
      <c r="M2280" s="536"/>
      <c r="N2280" s="535">
        <v>0</v>
      </c>
      <c r="O2280" s="536"/>
      <c r="P2280" s="535">
        <v>0</v>
      </c>
      <c r="Q2280" s="536"/>
      <c r="R2280" s="535">
        <v>0</v>
      </c>
    </row>
    <row r="2281" spans="1:18" ht="12.75">
      <c r="A2281" s="145">
        <v>102843</v>
      </c>
      <c r="B2281" s="102" t="s">
        <v>23953</v>
      </c>
      <c r="C2281" s="145" t="s">
        <v>5</v>
      </c>
      <c r="D2281" s="535">
        <v>168.52</v>
      </c>
      <c r="E2281" s="536">
        <v>0</v>
      </c>
      <c r="F2281" s="535">
        <v>136.12</v>
      </c>
      <c r="G2281" s="536">
        <v>0</v>
      </c>
      <c r="H2281" s="535">
        <v>146.25</v>
      </c>
      <c r="I2281" s="536">
        <v>0</v>
      </c>
      <c r="J2281" s="535">
        <v>144.66999999999999</v>
      </c>
      <c r="K2281" s="536">
        <v>0</v>
      </c>
      <c r="L2281" s="535">
        <v>134.32</v>
      </c>
      <c r="M2281" s="536">
        <v>0</v>
      </c>
      <c r="N2281" s="535">
        <v>138.82</v>
      </c>
      <c r="O2281" s="536">
        <v>0</v>
      </c>
      <c r="P2281" s="535">
        <v>134.55000000000001</v>
      </c>
      <c r="Q2281" s="536">
        <v>0</v>
      </c>
      <c r="R2281" s="535">
        <v>133.41999999999999</v>
      </c>
    </row>
    <row r="2282" spans="1:18" ht="12.75">
      <c r="A2282" s="145">
        <v>89267</v>
      </c>
      <c r="B2282" s="102" t="s">
        <v>23954</v>
      </c>
      <c r="C2282" s="145" t="s">
        <v>5</v>
      </c>
      <c r="D2282" s="535">
        <v>51.81</v>
      </c>
      <c r="E2282" s="536">
        <v>1</v>
      </c>
      <c r="F2282" s="535">
        <v>51.81</v>
      </c>
      <c r="G2282" s="536">
        <v>1</v>
      </c>
      <c r="H2282" s="535">
        <v>51.81</v>
      </c>
      <c r="I2282" s="536">
        <v>1</v>
      </c>
      <c r="J2282" s="535">
        <v>51.81</v>
      </c>
      <c r="K2282" s="536">
        <v>1</v>
      </c>
      <c r="L2282" s="535">
        <v>51.81</v>
      </c>
      <c r="M2282" s="536">
        <v>1</v>
      </c>
      <c r="N2282" s="535">
        <v>51.81</v>
      </c>
      <c r="O2282" s="536">
        <v>1</v>
      </c>
      <c r="P2282" s="535">
        <v>51.81</v>
      </c>
      <c r="Q2282" s="536">
        <v>1</v>
      </c>
      <c r="R2282" s="535">
        <v>51.81</v>
      </c>
    </row>
    <row r="2283" spans="1:18" ht="12.75">
      <c r="A2283" s="145">
        <v>89269</v>
      </c>
      <c r="B2283" s="102" t="s">
        <v>23955</v>
      </c>
      <c r="C2283" s="145" t="s">
        <v>5</v>
      </c>
      <c r="D2283" s="535">
        <v>7.38</v>
      </c>
      <c r="E2283" s="536">
        <v>1</v>
      </c>
      <c r="F2283" s="535">
        <v>7.38</v>
      </c>
      <c r="G2283" s="536">
        <v>1</v>
      </c>
      <c r="H2283" s="535">
        <v>7.38</v>
      </c>
      <c r="I2283" s="536">
        <v>1</v>
      </c>
      <c r="J2283" s="535">
        <v>7.38</v>
      </c>
      <c r="K2283" s="536">
        <v>1</v>
      </c>
      <c r="L2283" s="535">
        <v>7.38</v>
      </c>
      <c r="M2283" s="536">
        <v>1</v>
      </c>
      <c r="N2283" s="535">
        <v>7.38</v>
      </c>
      <c r="O2283" s="536">
        <v>1</v>
      </c>
      <c r="P2283" s="535">
        <v>7.38</v>
      </c>
      <c r="Q2283" s="536">
        <v>1</v>
      </c>
      <c r="R2283" s="535">
        <v>7.38</v>
      </c>
    </row>
    <row r="2284" spans="1:18" ht="12.75">
      <c r="A2284" s="145">
        <v>89268</v>
      </c>
      <c r="B2284" s="102" t="s">
        <v>23956</v>
      </c>
      <c r="C2284" s="145" t="s">
        <v>5</v>
      </c>
      <c r="D2284" s="535">
        <v>18.260000000000002</v>
      </c>
      <c r="E2284" s="536">
        <v>1</v>
      </c>
      <c r="F2284" s="535">
        <v>18.260000000000002</v>
      </c>
      <c r="G2284" s="536">
        <v>1</v>
      </c>
      <c r="H2284" s="535">
        <v>18.260000000000002</v>
      </c>
      <c r="I2284" s="536">
        <v>1</v>
      </c>
      <c r="J2284" s="535">
        <v>18.260000000000002</v>
      </c>
      <c r="K2284" s="536">
        <v>1</v>
      </c>
      <c r="L2284" s="535">
        <v>18.260000000000002</v>
      </c>
      <c r="M2284" s="536">
        <v>1</v>
      </c>
      <c r="N2284" s="535">
        <v>18.260000000000002</v>
      </c>
      <c r="O2284" s="536">
        <v>1</v>
      </c>
      <c r="P2284" s="535">
        <v>18.260000000000002</v>
      </c>
      <c r="Q2284" s="536">
        <v>1</v>
      </c>
      <c r="R2284" s="535">
        <v>18.260000000000002</v>
      </c>
    </row>
    <row r="2285" spans="1:18" ht="12.75">
      <c r="A2285" s="145">
        <v>89270</v>
      </c>
      <c r="B2285" s="102" t="s">
        <v>23957</v>
      </c>
      <c r="C2285" s="145" t="s">
        <v>5</v>
      </c>
      <c r="D2285" s="535">
        <v>83.29</v>
      </c>
      <c r="E2285" s="536">
        <v>1</v>
      </c>
      <c r="F2285" s="535">
        <v>83.29</v>
      </c>
      <c r="G2285" s="536">
        <v>1</v>
      </c>
      <c r="H2285" s="535">
        <v>83.29</v>
      </c>
      <c r="I2285" s="536">
        <v>1</v>
      </c>
      <c r="J2285" s="535">
        <v>83.29</v>
      </c>
      <c r="K2285" s="536">
        <v>1</v>
      </c>
      <c r="L2285" s="535">
        <v>83.29</v>
      </c>
      <c r="M2285" s="536">
        <v>1</v>
      </c>
      <c r="N2285" s="535">
        <v>83.29</v>
      </c>
      <c r="O2285" s="536">
        <v>1</v>
      </c>
      <c r="P2285" s="535">
        <v>83.29</v>
      </c>
      <c r="Q2285" s="536">
        <v>1</v>
      </c>
      <c r="R2285" s="535">
        <v>83.29</v>
      </c>
    </row>
    <row r="2286" spans="1:18" ht="12.75">
      <c r="A2286" s="145">
        <v>89271</v>
      </c>
      <c r="B2286" s="102" t="s">
        <v>23958</v>
      </c>
      <c r="C2286" s="145" t="s">
        <v>5</v>
      </c>
      <c r="D2286" s="535">
        <v>36.32</v>
      </c>
      <c r="E2286" s="536">
        <v>0</v>
      </c>
      <c r="F2286" s="535">
        <v>29.34</v>
      </c>
      <c r="G2286" s="536">
        <v>0</v>
      </c>
      <c r="H2286" s="535">
        <v>31.52</v>
      </c>
      <c r="I2286" s="536">
        <v>0</v>
      </c>
      <c r="J2286" s="535">
        <v>31.18</v>
      </c>
      <c r="K2286" s="536">
        <v>0</v>
      </c>
      <c r="L2286" s="535">
        <v>28.95</v>
      </c>
      <c r="M2286" s="536">
        <v>0</v>
      </c>
      <c r="N2286" s="535">
        <v>29.92</v>
      </c>
      <c r="O2286" s="536">
        <v>0</v>
      </c>
      <c r="P2286" s="535">
        <v>29</v>
      </c>
      <c r="Q2286" s="536">
        <v>0</v>
      </c>
      <c r="R2286" s="535">
        <v>28.76</v>
      </c>
    </row>
    <row r="2287" spans="1:18" ht="12.75">
      <c r="A2287" s="145">
        <v>93283</v>
      </c>
      <c r="B2287" s="102" t="s">
        <v>23959</v>
      </c>
      <c r="C2287" s="145" t="s">
        <v>5</v>
      </c>
      <c r="D2287" s="535">
        <v>99.64</v>
      </c>
      <c r="E2287" s="536">
        <v>1</v>
      </c>
      <c r="F2287" s="535">
        <v>99.64</v>
      </c>
      <c r="G2287" s="536">
        <v>1</v>
      </c>
      <c r="H2287" s="535">
        <v>99.64</v>
      </c>
      <c r="I2287" s="536">
        <v>1</v>
      </c>
      <c r="J2287" s="535">
        <v>99.64</v>
      </c>
      <c r="K2287" s="536">
        <v>1</v>
      </c>
      <c r="L2287" s="535">
        <v>99.64</v>
      </c>
      <c r="M2287" s="536">
        <v>1</v>
      </c>
      <c r="N2287" s="535">
        <v>99.64</v>
      </c>
      <c r="O2287" s="536">
        <v>1</v>
      </c>
      <c r="P2287" s="535">
        <v>99.64</v>
      </c>
      <c r="Q2287" s="536">
        <v>1</v>
      </c>
      <c r="R2287" s="535">
        <v>99.64</v>
      </c>
    </row>
    <row r="2288" spans="1:18" ht="12.75">
      <c r="A2288" s="145">
        <v>93296</v>
      </c>
      <c r="B2288" s="102" t="s">
        <v>23960</v>
      </c>
      <c r="C2288" s="145" t="s">
        <v>5</v>
      </c>
      <c r="D2288" s="535">
        <v>14.19</v>
      </c>
      <c r="E2288" s="536">
        <v>1</v>
      </c>
      <c r="F2288" s="535">
        <v>14.19</v>
      </c>
      <c r="G2288" s="536">
        <v>1</v>
      </c>
      <c r="H2288" s="535">
        <v>14.19</v>
      </c>
      <c r="I2288" s="536">
        <v>1</v>
      </c>
      <c r="J2288" s="535">
        <v>14.19</v>
      </c>
      <c r="K2288" s="536">
        <v>1</v>
      </c>
      <c r="L2288" s="535">
        <v>14.19</v>
      </c>
      <c r="M2288" s="536">
        <v>1</v>
      </c>
      <c r="N2288" s="535">
        <v>14.19</v>
      </c>
      <c r="O2288" s="536">
        <v>1</v>
      </c>
      <c r="P2288" s="535">
        <v>14.19</v>
      </c>
      <c r="Q2288" s="536">
        <v>1</v>
      </c>
      <c r="R2288" s="535">
        <v>14.19</v>
      </c>
    </row>
    <row r="2289" spans="1:18" ht="12.75">
      <c r="A2289" s="145">
        <v>93284</v>
      </c>
      <c r="B2289" s="102" t="s">
        <v>23961</v>
      </c>
      <c r="C2289" s="145" t="s">
        <v>5</v>
      </c>
      <c r="D2289" s="535">
        <v>35.119999999999997</v>
      </c>
      <c r="E2289" s="536">
        <v>1</v>
      </c>
      <c r="F2289" s="535">
        <v>35.119999999999997</v>
      </c>
      <c r="G2289" s="536">
        <v>1</v>
      </c>
      <c r="H2289" s="535">
        <v>35.119999999999997</v>
      </c>
      <c r="I2289" s="536">
        <v>1</v>
      </c>
      <c r="J2289" s="535">
        <v>35.119999999999997</v>
      </c>
      <c r="K2289" s="536">
        <v>1</v>
      </c>
      <c r="L2289" s="535">
        <v>35.119999999999997</v>
      </c>
      <c r="M2289" s="536">
        <v>1</v>
      </c>
      <c r="N2289" s="535">
        <v>35.119999999999997</v>
      </c>
      <c r="O2289" s="536">
        <v>1</v>
      </c>
      <c r="P2289" s="535">
        <v>35.119999999999997</v>
      </c>
      <c r="Q2289" s="536">
        <v>1</v>
      </c>
      <c r="R2289" s="535">
        <v>35.119999999999997</v>
      </c>
    </row>
    <row r="2290" spans="1:18" ht="12.75">
      <c r="A2290" s="145">
        <v>93285</v>
      </c>
      <c r="B2290" s="102" t="s">
        <v>23962</v>
      </c>
      <c r="C2290" s="145" t="s">
        <v>5</v>
      </c>
      <c r="D2290" s="535">
        <v>160.16999999999999</v>
      </c>
      <c r="E2290" s="536">
        <v>1</v>
      </c>
      <c r="F2290" s="535">
        <v>160.16999999999999</v>
      </c>
      <c r="G2290" s="536">
        <v>1</v>
      </c>
      <c r="H2290" s="535">
        <v>160.16999999999999</v>
      </c>
      <c r="I2290" s="536">
        <v>1</v>
      </c>
      <c r="J2290" s="535">
        <v>160.16999999999999</v>
      </c>
      <c r="K2290" s="536">
        <v>1</v>
      </c>
      <c r="L2290" s="535">
        <v>160.16999999999999</v>
      </c>
      <c r="M2290" s="536">
        <v>1</v>
      </c>
      <c r="N2290" s="535">
        <v>160.16999999999999</v>
      </c>
      <c r="O2290" s="536">
        <v>1</v>
      </c>
      <c r="P2290" s="535">
        <v>160.16999999999999</v>
      </c>
      <c r="Q2290" s="536">
        <v>1</v>
      </c>
      <c r="R2290" s="535">
        <v>160.16999999999999</v>
      </c>
    </row>
    <row r="2291" spans="1:18" ht="12.75">
      <c r="A2291" s="145">
        <v>93286</v>
      </c>
      <c r="B2291" s="102" t="s">
        <v>23963</v>
      </c>
      <c r="C2291" s="145" t="s">
        <v>5</v>
      </c>
      <c r="D2291" s="535">
        <v>14.43</v>
      </c>
      <c r="E2291" s="536">
        <v>0</v>
      </c>
      <c r="F2291" s="535">
        <v>13.26</v>
      </c>
      <c r="G2291" s="536">
        <v>0</v>
      </c>
      <c r="H2291" s="535">
        <v>12.74</v>
      </c>
      <c r="I2291" s="536">
        <v>0</v>
      </c>
      <c r="J2291" s="535">
        <v>13.39</v>
      </c>
      <c r="K2291" s="536">
        <v>0</v>
      </c>
      <c r="L2291" s="535">
        <v>14.43</v>
      </c>
      <c r="M2291" s="536">
        <v>0</v>
      </c>
      <c r="N2291" s="535">
        <v>12.87</v>
      </c>
      <c r="O2291" s="536">
        <v>0</v>
      </c>
      <c r="P2291" s="535">
        <v>9.36</v>
      </c>
      <c r="Q2291" s="536">
        <v>0</v>
      </c>
      <c r="R2291" s="535">
        <v>13</v>
      </c>
    </row>
    <row r="2292" spans="1:18" ht="12.75">
      <c r="A2292" s="145">
        <v>104706</v>
      </c>
      <c r="B2292" s="102" t="s">
        <v>23964</v>
      </c>
      <c r="C2292" s="145" t="s">
        <v>5</v>
      </c>
      <c r="D2292" s="535">
        <v>0</v>
      </c>
      <c r="E2292" s="536"/>
      <c r="F2292" s="535">
        <v>0</v>
      </c>
      <c r="G2292" s="536"/>
      <c r="H2292" s="535">
        <v>0</v>
      </c>
      <c r="I2292" s="536"/>
      <c r="J2292" s="535">
        <v>0</v>
      </c>
      <c r="K2292" s="536"/>
      <c r="L2292" s="535">
        <v>0</v>
      </c>
      <c r="M2292" s="536"/>
      <c r="N2292" s="535">
        <v>0</v>
      </c>
      <c r="O2292" s="536"/>
      <c r="P2292" s="535">
        <v>0</v>
      </c>
      <c r="Q2292" s="536"/>
      <c r="R2292" s="535">
        <v>0</v>
      </c>
    </row>
    <row r="2293" spans="1:18" ht="12.75">
      <c r="A2293" s="145">
        <v>104707</v>
      </c>
      <c r="B2293" s="102" t="s">
        <v>23965</v>
      </c>
      <c r="C2293" s="145" t="s">
        <v>5</v>
      </c>
      <c r="D2293" s="535">
        <v>0</v>
      </c>
      <c r="E2293" s="536"/>
      <c r="F2293" s="535">
        <v>0</v>
      </c>
      <c r="G2293" s="536"/>
      <c r="H2293" s="535">
        <v>0</v>
      </c>
      <c r="I2293" s="536"/>
      <c r="J2293" s="535">
        <v>0</v>
      </c>
      <c r="K2293" s="536"/>
      <c r="L2293" s="535">
        <v>0</v>
      </c>
      <c r="M2293" s="536"/>
      <c r="N2293" s="535">
        <v>0</v>
      </c>
      <c r="O2293" s="536"/>
      <c r="P2293" s="535">
        <v>0</v>
      </c>
      <c r="Q2293" s="536"/>
      <c r="R2293" s="535">
        <v>0</v>
      </c>
    </row>
    <row r="2294" spans="1:18" ht="12.75">
      <c r="A2294" s="145">
        <v>104708</v>
      </c>
      <c r="B2294" s="102" t="s">
        <v>23966</v>
      </c>
      <c r="C2294" s="145" t="s">
        <v>5</v>
      </c>
      <c r="D2294" s="535">
        <v>0</v>
      </c>
      <c r="E2294" s="536"/>
      <c r="F2294" s="535">
        <v>0</v>
      </c>
      <c r="G2294" s="536"/>
      <c r="H2294" s="535">
        <v>0</v>
      </c>
      <c r="I2294" s="536"/>
      <c r="J2294" s="535">
        <v>0</v>
      </c>
      <c r="K2294" s="536"/>
      <c r="L2294" s="535">
        <v>0</v>
      </c>
      <c r="M2294" s="536"/>
      <c r="N2294" s="535">
        <v>0</v>
      </c>
      <c r="O2294" s="536"/>
      <c r="P2294" s="535">
        <v>0</v>
      </c>
      <c r="Q2294" s="536"/>
      <c r="R2294" s="535">
        <v>0</v>
      </c>
    </row>
    <row r="2295" spans="1:18" ht="12.75">
      <c r="A2295" s="145">
        <v>104709</v>
      </c>
      <c r="B2295" s="102" t="s">
        <v>23967</v>
      </c>
      <c r="C2295" s="145" t="s">
        <v>5</v>
      </c>
      <c r="D2295" s="535">
        <v>1464.29</v>
      </c>
      <c r="E2295" s="536">
        <v>0</v>
      </c>
      <c r="F2295" s="535">
        <v>1182.77</v>
      </c>
      <c r="G2295" s="536">
        <v>0</v>
      </c>
      <c r="H2295" s="535">
        <v>1270.75</v>
      </c>
      <c r="I2295" s="536">
        <v>0</v>
      </c>
      <c r="J2295" s="535">
        <v>1257.06</v>
      </c>
      <c r="K2295" s="536">
        <v>0</v>
      </c>
      <c r="L2295" s="535">
        <v>1167.1300000000001</v>
      </c>
      <c r="M2295" s="536">
        <v>0</v>
      </c>
      <c r="N2295" s="535">
        <v>1206.23</v>
      </c>
      <c r="O2295" s="536">
        <v>0</v>
      </c>
      <c r="P2295" s="535">
        <v>1169.0899999999999</v>
      </c>
      <c r="Q2295" s="536">
        <v>0</v>
      </c>
      <c r="R2295" s="535">
        <v>1159.31</v>
      </c>
    </row>
    <row r="2296" spans="1:18" ht="12.75">
      <c r="A2296" s="145">
        <v>104903</v>
      </c>
      <c r="B2296" s="102" t="s">
        <v>23968</v>
      </c>
      <c r="C2296" s="145" t="s">
        <v>5</v>
      </c>
      <c r="D2296" s="535">
        <v>0</v>
      </c>
      <c r="E2296" s="536"/>
      <c r="F2296" s="535">
        <v>0</v>
      </c>
      <c r="G2296" s="536"/>
      <c r="H2296" s="535">
        <v>0</v>
      </c>
      <c r="I2296" s="536"/>
      <c r="J2296" s="535">
        <v>0</v>
      </c>
      <c r="K2296" s="536"/>
      <c r="L2296" s="535">
        <v>0</v>
      </c>
      <c r="M2296" s="536"/>
      <c r="N2296" s="535">
        <v>0</v>
      </c>
      <c r="O2296" s="536"/>
      <c r="P2296" s="535">
        <v>0</v>
      </c>
      <c r="Q2296" s="536"/>
      <c r="R2296" s="535">
        <v>0</v>
      </c>
    </row>
    <row r="2297" spans="1:18" ht="12.75">
      <c r="A2297" s="145">
        <v>104904</v>
      </c>
      <c r="B2297" s="102" t="s">
        <v>23969</v>
      </c>
      <c r="C2297" s="145" t="s">
        <v>5</v>
      </c>
      <c r="D2297" s="535">
        <v>0</v>
      </c>
      <c r="E2297" s="536"/>
      <c r="F2297" s="535">
        <v>0</v>
      </c>
      <c r="G2297" s="536"/>
      <c r="H2297" s="535">
        <v>0</v>
      </c>
      <c r="I2297" s="536"/>
      <c r="J2297" s="535">
        <v>0</v>
      </c>
      <c r="K2297" s="536"/>
      <c r="L2297" s="535">
        <v>0</v>
      </c>
      <c r="M2297" s="536"/>
      <c r="N2297" s="535">
        <v>0</v>
      </c>
      <c r="O2297" s="536"/>
      <c r="P2297" s="535">
        <v>0</v>
      </c>
      <c r="Q2297" s="536"/>
      <c r="R2297" s="535">
        <v>0</v>
      </c>
    </row>
    <row r="2298" spans="1:18" ht="12.75">
      <c r="A2298" s="145">
        <v>104905</v>
      </c>
      <c r="B2298" s="102" t="s">
        <v>23970</v>
      </c>
      <c r="C2298" s="145" t="s">
        <v>5</v>
      </c>
      <c r="D2298" s="535">
        <v>0</v>
      </c>
      <c r="E2298" s="536"/>
      <c r="F2298" s="535">
        <v>0</v>
      </c>
      <c r="G2298" s="536"/>
      <c r="H2298" s="535">
        <v>0</v>
      </c>
      <c r="I2298" s="536"/>
      <c r="J2298" s="535">
        <v>0</v>
      </c>
      <c r="K2298" s="536"/>
      <c r="L2298" s="535">
        <v>0</v>
      </c>
      <c r="M2298" s="536"/>
      <c r="N2298" s="535">
        <v>0</v>
      </c>
      <c r="O2298" s="536"/>
      <c r="P2298" s="535">
        <v>0</v>
      </c>
      <c r="Q2298" s="536"/>
      <c r="R2298" s="535">
        <v>0</v>
      </c>
    </row>
    <row r="2299" spans="1:18" ht="12.75">
      <c r="A2299" s="145">
        <v>104906</v>
      </c>
      <c r="B2299" s="102" t="s">
        <v>23971</v>
      </c>
      <c r="C2299" s="145" t="s">
        <v>5</v>
      </c>
      <c r="D2299" s="535">
        <v>123.58</v>
      </c>
      <c r="E2299" s="536">
        <v>0</v>
      </c>
      <c r="F2299" s="535">
        <v>99.82</v>
      </c>
      <c r="G2299" s="536">
        <v>0</v>
      </c>
      <c r="H2299" s="535">
        <v>107.25</v>
      </c>
      <c r="I2299" s="536">
        <v>0</v>
      </c>
      <c r="J2299" s="535">
        <v>106.09</v>
      </c>
      <c r="K2299" s="536">
        <v>0</v>
      </c>
      <c r="L2299" s="535">
        <v>98.5</v>
      </c>
      <c r="M2299" s="536">
        <v>0</v>
      </c>
      <c r="N2299" s="535">
        <v>101.8</v>
      </c>
      <c r="O2299" s="536">
        <v>0</v>
      </c>
      <c r="P2299" s="535">
        <v>98.67</v>
      </c>
      <c r="Q2299" s="536">
        <v>0</v>
      </c>
      <c r="R2299" s="535">
        <v>97.84</v>
      </c>
    </row>
    <row r="2300" spans="1:18" ht="12.75">
      <c r="A2300" s="145">
        <v>102846</v>
      </c>
      <c r="B2300" s="102" t="s">
        <v>23972</v>
      </c>
      <c r="C2300" s="145" t="s">
        <v>5</v>
      </c>
      <c r="D2300" s="535">
        <v>0</v>
      </c>
      <c r="E2300" s="536"/>
      <c r="F2300" s="535">
        <v>0</v>
      </c>
      <c r="G2300" s="536"/>
      <c r="H2300" s="535">
        <v>0</v>
      </c>
      <c r="I2300" s="536"/>
      <c r="J2300" s="535">
        <v>0</v>
      </c>
      <c r="K2300" s="536"/>
      <c r="L2300" s="535">
        <v>0</v>
      </c>
      <c r="M2300" s="536"/>
      <c r="N2300" s="535">
        <v>0</v>
      </c>
      <c r="O2300" s="536"/>
      <c r="P2300" s="535">
        <v>0</v>
      </c>
      <c r="Q2300" s="536"/>
      <c r="R2300" s="535">
        <v>0</v>
      </c>
    </row>
    <row r="2301" spans="1:18" ht="12.75">
      <c r="A2301" s="145">
        <v>102847</v>
      </c>
      <c r="B2301" s="102" t="s">
        <v>23973</v>
      </c>
      <c r="C2301" s="145" t="s">
        <v>5</v>
      </c>
      <c r="D2301" s="535">
        <v>0</v>
      </c>
      <c r="E2301" s="536"/>
      <c r="F2301" s="535">
        <v>0</v>
      </c>
      <c r="G2301" s="536"/>
      <c r="H2301" s="535">
        <v>0</v>
      </c>
      <c r="I2301" s="536"/>
      <c r="J2301" s="535">
        <v>0</v>
      </c>
      <c r="K2301" s="536"/>
      <c r="L2301" s="535">
        <v>0</v>
      </c>
      <c r="M2301" s="536"/>
      <c r="N2301" s="535">
        <v>0</v>
      </c>
      <c r="O2301" s="536"/>
      <c r="P2301" s="535">
        <v>0</v>
      </c>
      <c r="Q2301" s="536"/>
      <c r="R2301" s="535">
        <v>0</v>
      </c>
    </row>
    <row r="2302" spans="1:18" ht="12.75">
      <c r="A2302" s="145">
        <v>102848</v>
      </c>
      <c r="B2302" s="102" t="s">
        <v>23974</v>
      </c>
      <c r="C2302" s="145" t="s">
        <v>5</v>
      </c>
      <c r="D2302" s="535">
        <v>0</v>
      </c>
      <c r="E2302" s="536"/>
      <c r="F2302" s="535">
        <v>0</v>
      </c>
      <c r="G2302" s="536"/>
      <c r="H2302" s="535">
        <v>0</v>
      </c>
      <c r="I2302" s="536"/>
      <c r="J2302" s="535">
        <v>0</v>
      </c>
      <c r="K2302" s="536"/>
      <c r="L2302" s="535">
        <v>0</v>
      </c>
      <c r="M2302" s="536"/>
      <c r="N2302" s="535">
        <v>0</v>
      </c>
      <c r="O2302" s="536"/>
      <c r="P2302" s="535">
        <v>0</v>
      </c>
      <c r="Q2302" s="536"/>
      <c r="R2302" s="535">
        <v>0</v>
      </c>
    </row>
    <row r="2303" spans="1:18" ht="12.75">
      <c r="A2303" s="145">
        <v>102849</v>
      </c>
      <c r="B2303" s="102" t="s">
        <v>23975</v>
      </c>
      <c r="C2303" s="145" t="s">
        <v>5</v>
      </c>
      <c r="D2303" s="535">
        <v>82.39</v>
      </c>
      <c r="E2303" s="536">
        <v>0</v>
      </c>
      <c r="F2303" s="535">
        <v>66.55</v>
      </c>
      <c r="G2303" s="536">
        <v>0</v>
      </c>
      <c r="H2303" s="535">
        <v>71.5</v>
      </c>
      <c r="I2303" s="536">
        <v>0</v>
      </c>
      <c r="J2303" s="535">
        <v>70.73</v>
      </c>
      <c r="K2303" s="536">
        <v>0</v>
      </c>
      <c r="L2303" s="535">
        <v>65.67</v>
      </c>
      <c r="M2303" s="536">
        <v>0</v>
      </c>
      <c r="N2303" s="535">
        <v>67.87</v>
      </c>
      <c r="O2303" s="536">
        <v>0</v>
      </c>
      <c r="P2303" s="535">
        <v>65.78</v>
      </c>
      <c r="Q2303" s="536">
        <v>0</v>
      </c>
      <c r="R2303" s="535">
        <v>65.23</v>
      </c>
    </row>
    <row r="2304" spans="1:18" ht="12.75">
      <c r="A2304" s="145">
        <v>102852</v>
      </c>
      <c r="B2304" s="102" t="s">
        <v>23976</v>
      </c>
      <c r="C2304" s="145" t="s">
        <v>5</v>
      </c>
      <c r="D2304" s="535">
        <v>0</v>
      </c>
      <c r="E2304" s="536"/>
      <c r="F2304" s="535">
        <v>0</v>
      </c>
      <c r="G2304" s="536"/>
      <c r="H2304" s="535">
        <v>0</v>
      </c>
      <c r="I2304" s="536"/>
      <c r="J2304" s="535">
        <v>0</v>
      </c>
      <c r="K2304" s="536"/>
      <c r="L2304" s="535">
        <v>0</v>
      </c>
      <c r="M2304" s="536"/>
      <c r="N2304" s="535">
        <v>0</v>
      </c>
      <c r="O2304" s="536"/>
      <c r="P2304" s="535">
        <v>0</v>
      </c>
      <c r="Q2304" s="536"/>
      <c r="R2304" s="535">
        <v>0</v>
      </c>
    </row>
    <row r="2305" spans="1:18" ht="12.75">
      <c r="A2305" s="145">
        <v>102853</v>
      </c>
      <c r="B2305" s="102" t="s">
        <v>23977</v>
      </c>
      <c r="C2305" s="145" t="s">
        <v>5</v>
      </c>
      <c r="D2305" s="535">
        <v>0</v>
      </c>
      <c r="E2305" s="536"/>
      <c r="F2305" s="535">
        <v>0</v>
      </c>
      <c r="G2305" s="536"/>
      <c r="H2305" s="535">
        <v>0</v>
      </c>
      <c r="I2305" s="536"/>
      <c r="J2305" s="535">
        <v>0</v>
      </c>
      <c r="K2305" s="536"/>
      <c r="L2305" s="535">
        <v>0</v>
      </c>
      <c r="M2305" s="536"/>
      <c r="N2305" s="535">
        <v>0</v>
      </c>
      <c r="O2305" s="536"/>
      <c r="P2305" s="535">
        <v>0</v>
      </c>
      <c r="Q2305" s="536"/>
      <c r="R2305" s="535">
        <v>0</v>
      </c>
    </row>
    <row r="2306" spans="1:18" ht="12.75">
      <c r="A2306" s="145">
        <v>102854</v>
      </c>
      <c r="B2306" s="102" t="s">
        <v>23978</v>
      </c>
      <c r="C2306" s="145" t="s">
        <v>5</v>
      </c>
      <c r="D2306" s="535">
        <v>0</v>
      </c>
      <c r="E2306" s="536"/>
      <c r="F2306" s="535">
        <v>0</v>
      </c>
      <c r="G2306" s="536"/>
      <c r="H2306" s="535">
        <v>0</v>
      </c>
      <c r="I2306" s="536"/>
      <c r="J2306" s="535">
        <v>0</v>
      </c>
      <c r="K2306" s="536"/>
      <c r="L2306" s="535">
        <v>0</v>
      </c>
      <c r="M2306" s="536"/>
      <c r="N2306" s="535">
        <v>0</v>
      </c>
      <c r="O2306" s="536"/>
      <c r="P2306" s="535">
        <v>0</v>
      </c>
      <c r="Q2306" s="536"/>
      <c r="R2306" s="535">
        <v>0</v>
      </c>
    </row>
    <row r="2307" spans="1:18" ht="12.75">
      <c r="A2307" s="145">
        <v>102855</v>
      </c>
      <c r="B2307" s="102" t="s">
        <v>23979</v>
      </c>
      <c r="C2307" s="145" t="s">
        <v>5</v>
      </c>
      <c r="D2307" s="535">
        <v>82.39</v>
      </c>
      <c r="E2307" s="536">
        <v>0</v>
      </c>
      <c r="F2307" s="535">
        <v>66.55</v>
      </c>
      <c r="G2307" s="536">
        <v>0</v>
      </c>
      <c r="H2307" s="535">
        <v>71.5</v>
      </c>
      <c r="I2307" s="536">
        <v>0</v>
      </c>
      <c r="J2307" s="535">
        <v>70.73</v>
      </c>
      <c r="K2307" s="536">
        <v>0</v>
      </c>
      <c r="L2307" s="535">
        <v>65.67</v>
      </c>
      <c r="M2307" s="536">
        <v>0</v>
      </c>
      <c r="N2307" s="535">
        <v>67.87</v>
      </c>
      <c r="O2307" s="536">
        <v>0</v>
      </c>
      <c r="P2307" s="535">
        <v>65.78</v>
      </c>
      <c r="Q2307" s="536">
        <v>0</v>
      </c>
      <c r="R2307" s="535">
        <v>65.23</v>
      </c>
    </row>
    <row r="2308" spans="1:18" ht="12.75">
      <c r="A2308" s="145">
        <v>106242</v>
      </c>
      <c r="B2308" s="102" t="s">
        <v>23980</v>
      </c>
      <c r="C2308" s="145" t="s">
        <v>5</v>
      </c>
      <c r="D2308" s="535">
        <v>45.98</v>
      </c>
      <c r="E2308" s="536">
        <v>1</v>
      </c>
      <c r="F2308" s="535">
        <v>45.98</v>
      </c>
      <c r="G2308" s="536">
        <v>1</v>
      </c>
      <c r="H2308" s="535">
        <v>45.98</v>
      </c>
      <c r="I2308" s="536">
        <v>1</v>
      </c>
      <c r="J2308" s="535">
        <v>45.98</v>
      </c>
      <c r="K2308" s="536">
        <v>1</v>
      </c>
      <c r="L2308" s="535">
        <v>45.6</v>
      </c>
      <c r="M2308" s="536">
        <v>0.49469999999999997</v>
      </c>
      <c r="N2308" s="535">
        <v>45.98</v>
      </c>
      <c r="O2308" s="536">
        <v>1</v>
      </c>
      <c r="P2308" s="535">
        <v>45.98</v>
      </c>
      <c r="Q2308" s="536">
        <v>1</v>
      </c>
      <c r="R2308" s="535">
        <v>45.98</v>
      </c>
    </row>
    <row r="2309" spans="1:18" ht="12.75">
      <c r="A2309" s="145">
        <v>106245</v>
      </c>
      <c r="B2309" s="102" t="s">
        <v>23981</v>
      </c>
      <c r="C2309" s="145" t="s">
        <v>5</v>
      </c>
      <c r="D2309" s="535">
        <v>6.3</v>
      </c>
      <c r="E2309" s="536">
        <v>1</v>
      </c>
      <c r="F2309" s="535">
        <v>6.3</v>
      </c>
      <c r="G2309" s="536">
        <v>1</v>
      </c>
      <c r="H2309" s="535">
        <v>6.3</v>
      </c>
      <c r="I2309" s="536">
        <v>1</v>
      </c>
      <c r="J2309" s="535">
        <v>6.3</v>
      </c>
      <c r="K2309" s="536">
        <v>1</v>
      </c>
      <c r="L2309" s="535">
        <v>6.23</v>
      </c>
      <c r="M2309" s="536">
        <v>0.38679999999999998</v>
      </c>
      <c r="N2309" s="535">
        <v>6.3</v>
      </c>
      <c r="O2309" s="536">
        <v>1</v>
      </c>
      <c r="P2309" s="535">
        <v>6.3</v>
      </c>
      <c r="Q2309" s="536">
        <v>1</v>
      </c>
      <c r="R2309" s="535">
        <v>6.3</v>
      </c>
    </row>
    <row r="2310" spans="1:18" ht="12.75">
      <c r="A2310" s="145">
        <v>106243</v>
      </c>
      <c r="B2310" s="102" t="s">
        <v>23982</v>
      </c>
      <c r="C2310" s="145" t="s">
        <v>5</v>
      </c>
      <c r="D2310" s="535">
        <v>15.55</v>
      </c>
      <c r="E2310" s="536">
        <v>1</v>
      </c>
      <c r="F2310" s="535">
        <v>15.55</v>
      </c>
      <c r="G2310" s="536">
        <v>1</v>
      </c>
      <c r="H2310" s="535">
        <v>15.55</v>
      </c>
      <c r="I2310" s="536">
        <v>1</v>
      </c>
      <c r="J2310" s="535">
        <v>15.55</v>
      </c>
      <c r="K2310" s="536">
        <v>1</v>
      </c>
      <c r="L2310" s="535">
        <v>15.39</v>
      </c>
      <c r="M2310" s="536">
        <v>0.38469999999999999</v>
      </c>
      <c r="N2310" s="535">
        <v>15.55</v>
      </c>
      <c r="O2310" s="536">
        <v>1</v>
      </c>
      <c r="P2310" s="535">
        <v>15.55</v>
      </c>
      <c r="Q2310" s="536">
        <v>1</v>
      </c>
      <c r="R2310" s="535">
        <v>15.55</v>
      </c>
    </row>
    <row r="2311" spans="1:18" ht="12.75">
      <c r="A2311" s="145">
        <v>106244</v>
      </c>
      <c r="B2311" s="102" t="s">
        <v>23983</v>
      </c>
      <c r="C2311" s="145" t="s">
        <v>5</v>
      </c>
      <c r="D2311" s="535">
        <v>72.12</v>
      </c>
      <c r="E2311" s="536">
        <v>1</v>
      </c>
      <c r="F2311" s="535">
        <v>72.12</v>
      </c>
      <c r="G2311" s="536">
        <v>1</v>
      </c>
      <c r="H2311" s="535">
        <v>72.12</v>
      </c>
      <c r="I2311" s="536">
        <v>1</v>
      </c>
      <c r="J2311" s="535">
        <v>72.12</v>
      </c>
      <c r="K2311" s="536">
        <v>1</v>
      </c>
      <c r="L2311" s="535">
        <v>71.400000000000006</v>
      </c>
      <c r="M2311" s="536">
        <v>0.39500000000000002</v>
      </c>
      <c r="N2311" s="535">
        <v>72.12</v>
      </c>
      <c r="O2311" s="536">
        <v>1</v>
      </c>
      <c r="P2311" s="535">
        <v>72.12</v>
      </c>
      <c r="Q2311" s="536">
        <v>1</v>
      </c>
      <c r="R2311" s="535">
        <v>72.12</v>
      </c>
    </row>
    <row r="2312" spans="1:18" ht="12.75">
      <c r="A2312" s="145">
        <v>106246</v>
      </c>
      <c r="B2312" s="102" t="s">
        <v>23984</v>
      </c>
      <c r="C2312" s="145" t="s">
        <v>5</v>
      </c>
      <c r="D2312" s="535">
        <v>197.58</v>
      </c>
      <c r="E2312" s="536">
        <v>0</v>
      </c>
      <c r="F2312" s="535">
        <v>159.59</v>
      </c>
      <c r="G2312" s="536">
        <v>0</v>
      </c>
      <c r="H2312" s="535">
        <v>171.47</v>
      </c>
      <c r="I2312" s="536">
        <v>0</v>
      </c>
      <c r="J2312" s="535">
        <v>169.62</v>
      </c>
      <c r="K2312" s="536">
        <v>0</v>
      </c>
      <c r="L2312" s="535">
        <v>157.47999999999999</v>
      </c>
      <c r="M2312" s="536">
        <v>0</v>
      </c>
      <c r="N2312" s="535">
        <v>162.76</v>
      </c>
      <c r="O2312" s="536">
        <v>0</v>
      </c>
      <c r="P2312" s="535">
        <v>157.75</v>
      </c>
      <c r="Q2312" s="536">
        <v>0</v>
      </c>
      <c r="R2312" s="535">
        <v>156.43</v>
      </c>
    </row>
    <row r="2313" spans="1:18" ht="12.75">
      <c r="A2313" s="145">
        <v>93397</v>
      </c>
      <c r="B2313" s="102" t="s">
        <v>23985</v>
      </c>
      <c r="C2313" s="145" t="s">
        <v>5</v>
      </c>
      <c r="D2313" s="535">
        <v>25.23</v>
      </c>
      <c r="E2313" s="536">
        <v>1</v>
      </c>
      <c r="F2313" s="535">
        <v>25.23</v>
      </c>
      <c r="G2313" s="536">
        <v>1</v>
      </c>
      <c r="H2313" s="535">
        <v>25.23</v>
      </c>
      <c r="I2313" s="536">
        <v>1</v>
      </c>
      <c r="J2313" s="535">
        <v>25.23</v>
      </c>
      <c r="K2313" s="536">
        <v>1</v>
      </c>
      <c r="L2313" s="535">
        <v>24.91</v>
      </c>
      <c r="M2313" s="536">
        <v>0.22600000000000001</v>
      </c>
      <c r="N2313" s="535">
        <v>25.23</v>
      </c>
      <c r="O2313" s="536">
        <v>1</v>
      </c>
      <c r="P2313" s="535">
        <v>25.23</v>
      </c>
      <c r="Q2313" s="536">
        <v>1</v>
      </c>
      <c r="R2313" s="535">
        <v>25.23</v>
      </c>
    </row>
    <row r="2314" spans="1:18" ht="12.75">
      <c r="A2314" s="145">
        <v>93399</v>
      </c>
      <c r="B2314" s="102" t="s">
        <v>23986</v>
      </c>
      <c r="C2314" s="145" t="s">
        <v>5</v>
      </c>
      <c r="D2314" s="535">
        <v>3.84</v>
      </c>
      <c r="E2314" s="536">
        <v>1</v>
      </c>
      <c r="F2314" s="535">
        <v>3.84</v>
      </c>
      <c r="G2314" s="536">
        <v>1</v>
      </c>
      <c r="H2314" s="535">
        <v>3.84</v>
      </c>
      <c r="I2314" s="536">
        <v>1</v>
      </c>
      <c r="J2314" s="535">
        <v>3.84</v>
      </c>
      <c r="K2314" s="536">
        <v>1</v>
      </c>
      <c r="L2314" s="535">
        <v>3.79</v>
      </c>
      <c r="M2314" s="536">
        <v>0.15570000000000001</v>
      </c>
      <c r="N2314" s="535">
        <v>3.84</v>
      </c>
      <c r="O2314" s="536">
        <v>1</v>
      </c>
      <c r="P2314" s="535">
        <v>3.84</v>
      </c>
      <c r="Q2314" s="536">
        <v>1</v>
      </c>
      <c r="R2314" s="535">
        <v>3.84</v>
      </c>
    </row>
    <row r="2315" spans="1:18" ht="12.75">
      <c r="A2315" s="145">
        <v>93398</v>
      </c>
      <c r="B2315" s="102" t="s">
        <v>23987</v>
      </c>
      <c r="C2315" s="145" t="s">
        <v>5</v>
      </c>
      <c r="D2315" s="535">
        <v>9.52</v>
      </c>
      <c r="E2315" s="536">
        <v>1</v>
      </c>
      <c r="F2315" s="535">
        <v>9.52</v>
      </c>
      <c r="G2315" s="536">
        <v>1</v>
      </c>
      <c r="H2315" s="535">
        <v>9.52</v>
      </c>
      <c r="I2315" s="536">
        <v>1</v>
      </c>
      <c r="J2315" s="535">
        <v>9.52</v>
      </c>
      <c r="K2315" s="536">
        <v>1</v>
      </c>
      <c r="L2315" s="535">
        <v>9.39</v>
      </c>
      <c r="M2315" s="536">
        <v>0.1565</v>
      </c>
      <c r="N2315" s="535">
        <v>9.52</v>
      </c>
      <c r="O2315" s="536">
        <v>1</v>
      </c>
      <c r="P2315" s="535">
        <v>9.52</v>
      </c>
      <c r="Q2315" s="536">
        <v>1</v>
      </c>
      <c r="R2315" s="535">
        <v>9.52</v>
      </c>
    </row>
    <row r="2316" spans="1:18" ht="12.75">
      <c r="A2316" s="145">
        <v>93400</v>
      </c>
      <c r="B2316" s="102" t="s">
        <v>23988</v>
      </c>
      <c r="C2316" s="145" t="s">
        <v>5</v>
      </c>
      <c r="D2316" s="535">
        <v>43.78</v>
      </c>
      <c r="E2316" s="536">
        <v>1</v>
      </c>
      <c r="F2316" s="535">
        <v>43.78</v>
      </c>
      <c r="G2316" s="536">
        <v>1</v>
      </c>
      <c r="H2316" s="535">
        <v>43.78</v>
      </c>
      <c r="I2316" s="536">
        <v>1</v>
      </c>
      <c r="J2316" s="535">
        <v>43.78</v>
      </c>
      <c r="K2316" s="536">
        <v>1</v>
      </c>
      <c r="L2316" s="535">
        <v>43.18</v>
      </c>
      <c r="M2316" s="536">
        <v>0.16300000000000001</v>
      </c>
      <c r="N2316" s="535">
        <v>43.78</v>
      </c>
      <c r="O2316" s="536">
        <v>1</v>
      </c>
      <c r="P2316" s="535">
        <v>43.78</v>
      </c>
      <c r="Q2316" s="536">
        <v>1</v>
      </c>
      <c r="R2316" s="535">
        <v>43.78</v>
      </c>
    </row>
    <row r="2317" spans="1:18" ht="12.75">
      <c r="A2317" s="145">
        <v>93401</v>
      </c>
      <c r="B2317" s="102" t="s">
        <v>23989</v>
      </c>
      <c r="C2317" s="145" t="s">
        <v>5</v>
      </c>
      <c r="D2317" s="535">
        <v>197.96</v>
      </c>
      <c r="E2317" s="536">
        <v>0</v>
      </c>
      <c r="F2317" s="535">
        <v>159.9</v>
      </c>
      <c r="G2317" s="536">
        <v>0</v>
      </c>
      <c r="H2317" s="535">
        <v>171.79</v>
      </c>
      <c r="I2317" s="536">
        <v>0</v>
      </c>
      <c r="J2317" s="535">
        <v>169.94</v>
      </c>
      <c r="K2317" s="536">
        <v>0</v>
      </c>
      <c r="L2317" s="535">
        <v>157.78</v>
      </c>
      <c r="M2317" s="536">
        <v>0</v>
      </c>
      <c r="N2317" s="535">
        <v>163.07</v>
      </c>
      <c r="O2317" s="536">
        <v>0</v>
      </c>
      <c r="P2317" s="535">
        <v>158.05000000000001</v>
      </c>
      <c r="Q2317" s="536">
        <v>0</v>
      </c>
      <c r="R2317" s="535">
        <v>156.72</v>
      </c>
    </row>
    <row r="2318" spans="1:18" ht="12.75">
      <c r="A2318" s="145">
        <v>89259</v>
      </c>
      <c r="B2318" s="102" t="s">
        <v>23990</v>
      </c>
      <c r="C2318" s="145" t="s">
        <v>5</v>
      </c>
      <c r="D2318" s="535">
        <v>27.52</v>
      </c>
      <c r="E2318" s="536">
        <v>1</v>
      </c>
      <c r="F2318" s="535">
        <v>27.52</v>
      </c>
      <c r="G2318" s="536">
        <v>1</v>
      </c>
      <c r="H2318" s="535">
        <v>27.52</v>
      </c>
      <c r="I2318" s="536">
        <v>1</v>
      </c>
      <c r="J2318" s="535">
        <v>27.52</v>
      </c>
      <c r="K2318" s="536">
        <v>1</v>
      </c>
      <c r="L2318" s="535">
        <v>27.2</v>
      </c>
      <c r="M2318" s="536">
        <v>0.29120000000000001</v>
      </c>
      <c r="N2318" s="535">
        <v>27.52</v>
      </c>
      <c r="O2318" s="536">
        <v>1</v>
      </c>
      <c r="P2318" s="535">
        <v>27.52</v>
      </c>
      <c r="Q2318" s="536">
        <v>1</v>
      </c>
      <c r="R2318" s="535">
        <v>27.52</v>
      </c>
    </row>
    <row r="2319" spans="1:18" ht="12.75">
      <c r="A2319" s="145">
        <v>91466</v>
      </c>
      <c r="B2319" s="102" t="s">
        <v>23991</v>
      </c>
      <c r="C2319" s="145" t="s">
        <v>5</v>
      </c>
      <c r="D2319" s="535">
        <v>4.08</v>
      </c>
      <c r="E2319" s="536">
        <v>1</v>
      </c>
      <c r="F2319" s="535">
        <v>4.08</v>
      </c>
      <c r="G2319" s="536">
        <v>1</v>
      </c>
      <c r="H2319" s="535">
        <v>4.08</v>
      </c>
      <c r="I2319" s="536">
        <v>1</v>
      </c>
      <c r="J2319" s="535">
        <v>4.08</v>
      </c>
      <c r="K2319" s="536">
        <v>1</v>
      </c>
      <c r="L2319" s="535">
        <v>4.03</v>
      </c>
      <c r="M2319" s="536">
        <v>0.20599999999999999</v>
      </c>
      <c r="N2319" s="535">
        <v>4.08</v>
      </c>
      <c r="O2319" s="536">
        <v>1</v>
      </c>
      <c r="P2319" s="535">
        <v>4.08</v>
      </c>
      <c r="Q2319" s="536">
        <v>1</v>
      </c>
      <c r="R2319" s="535">
        <v>4.08</v>
      </c>
    </row>
    <row r="2320" spans="1:18" ht="12.75">
      <c r="A2320" s="145">
        <v>89260</v>
      </c>
      <c r="B2320" s="102" t="s">
        <v>23992</v>
      </c>
      <c r="C2320" s="145" t="s">
        <v>5</v>
      </c>
      <c r="D2320" s="535">
        <v>10.119999999999999</v>
      </c>
      <c r="E2320" s="536">
        <v>1</v>
      </c>
      <c r="F2320" s="535">
        <v>10.119999999999999</v>
      </c>
      <c r="G2320" s="536">
        <v>1</v>
      </c>
      <c r="H2320" s="535">
        <v>10.119999999999999</v>
      </c>
      <c r="I2320" s="536">
        <v>1</v>
      </c>
      <c r="J2320" s="535">
        <v>10.119999999999999</v>
      </c>
      <c r="K2320" s="536">
        <v>1</v>
      </c>
      <c r="L2320" s="535">
        <v>9.99</v>
      </c>
      <c r="M2320" s="536">
        <v>0.2072</v>
      </c>
      <c r="N2320" s="535">
        <v>10.119999999999999</v>
      </c>
      <c r="O2320" s="536">
        <v>1</v>
      </c>
      <c r="P2320" s="535">
        <v>10.119999999999999</v>
      </c>
      <c r="Q2320" s="536">
        <v>1</v>
      </c>
      <c r="R2320" s="535">
        <v>10.119999999999999</v>
      </c>
    </row>
    <row r="2321" spans="1:18" ht="12.75">
      <c r="A2321" s="145">
        <v>89262</v>
      </c>
      <c r="B2321" s="102" t="s">
        <v>23993</v>
      </c>
      <c r="C2321" s="145" t="s">
        <v>5</v>
      </c>
      <c r="D2321" s="535">
        <v>46.64</v>
      </c>
      <c r="E2321" s="536">
        <v>1</v>
      </c>
      <c r="F2321" s="535">
        <v>46.64</v>
      </c>
      <c r="G2321" s="536">
        <v>1</v>
      </c>
      <c r="H2321" s="535">
        <v>46.64</v>
      </c>
      <c r="I2321" s="536">
        <v>1</v>
      </c>
      <c r="J2321" s="535">
        <v>46.64</v>
      </c>
      <c r="K2321" s="536">
        <v>1</v>
      </c>
      <c r="L2321" s="535">
        <v>46.04</v>
      </c>
      <c r="M2321" s="536">
        <v>0.215</v>
      </c>
      <c r="N2321" s="535">
        <v>46.64</v>
      </c>
      <c r="O2321" s="536">
        <v>1</v>
      </c>
      <c r="P2321" s="535">
        <v>46.64</v>
      </c>
      <c r="Q2321" s="536">
        <v>1</v>
      </c>
      <c r="R2321" s="535">
        <v>46.64</v>
      </c>
    </row>
    <row r="2322" spans="1:18" ht="12.75">
      <c r="A2322" s="145">
        <v>91467</v>
      </c>
      <c r="B2322" s="102" t="s">
        <v>23994</v>
      </c>
      <c r="C2322" s="145" t="s">
        <v>5</v>
      </c>
      <c r="D2322" s="535">
        <v>197.96</v>
      </c>
      <c r="E2322" s="536">
        <v>0</v>
      </c>
      <c r="F2322" s="535">
        <v>159.9</v>
      </c>
      <c r="G2322" s="536">
        <v>0</v>
      </c>
      <c r="H2322" s="535">
        <v>171.79</v>
      </c>
      <c r="I2322" s="536">
        <v>0</v>
      </c>
      <c r="J2322" s="535">
        <v>169.94</v>
      </c>
      <c r="K2322" s="536">
        <v>0</v>
      </c>
      <c r="L2322" s="535">
        <v>157.78</v>
      </c>
      <c r="M2322" s="536">
        <v>0</v>
      </c>
      <c r="N2322" s="535">
        <v>163.07</v>
      </c>
      <c r="O2322" s="536">
        <v>0</v>
      </c>
      <c r="P2322" s="535">
        <v>158.05000000000001</v>
      </c>
      <c r="Q2322" s="536">
        <v>0</v>
      </c>
      <c r="R2322" s="535">
        <v>156.72</v>
      </c>
    </row>
    <row r="2323" spans="1:18" ht="12.75">
      <c r="A2323" s="145">
        <v>105839</v>
      </c>
      <c r="B2323" s="102" t="s">
        <v>23995</v>
      </c>
      <c r="C2323" s="145" t="s">
        <v>5</v>
      </c>
      <c r="D2323" s="535">
        <v>0</v>
      </c>
      <c r="E2323" s="536"/>
      <c r="F2323" s="535">
        <v>0</v>
      </c>
      <c r="G2323" s="536"/>
      <c r="H2323" s="535">
        <v>0</v>
      </c>
      <c r="I2323" s="536"/>
      <c r="J2323" s="535">
        <v>0</v>
      </c>
      <c r="K2323" s="536"/>
      <c r="L2323" s="535">
        <v>0</v>
      </c>
      <c r="M2323" s="536"/>
      <c r="N2323" s="535">
        <v>0</v>
      </c>
      <c r="O2323" s="536"/>
      <c r="P2323" s="535">
        <v>0</v>
      </c>
      <c r="Q2323" s="536"/>
      <c r="R2323" s="535">
        <v>0</v>
      </c>
    </row>
    <row r="2324" spans="1:18" ht="12.75">
      <c r="A2324" s="145">
        <v>105842</v>
      </c>
      <c r="B2324" s="102" t="s">
        <v>23996</v>
      </c>
      <c r="C2324" s="145" t="s">
        <v>5</v>
      </c>
      <c r="D2324" s="535">
        <v>0</v>
      </c>
      <c r="E2324" s="536"/>
      <c r="F2324" s="535">
        <v>0</v>
      </c>
      <c r="G2324" s="536"/>
      <c r="H2324" s="535">
        <v>0</v>
      </c>
      <c r="I2324" s="536"/>
      <c r="J2324" s="535">
        <v>0</v>
      </c>
      <c r="K2324" s="536"/>
      <c r="L2324" s="535">
        <v>0</v>
      </c>
      <c r="M2324" s="536"/>
      <c r="N2324" s="535">
        <v>0</v>
      </c>
      <c r="O2324" s="536"/>
      <c r="P2324" s="535">
        <v>0</v>
      </c>
      <c r="Q2324" s="536"/>
      <c r="R2324" s="535">
        <v>0</v>
      </c>
    </row>
    <row r="2325" spans="1:18" ht="12.75">
      <c r="A2325" s="145">
        <v>105840</v>
      </c>
      <c r="B2325" s="102" t="s">
        <v>23997</v>
      </c>
      <c r="C2325" s="145" t="s">
        <v>5</v>
      </c>
      <c r="D2325" s="535">
        <v>0</v>
      </c>
      <c r="E2325" s="536"/>
      <c r="F2325" s="535">
        <v>0</v>
      </c>
      <c r="G2325" s="536"/>
      <c r="H2325" s="535">
        <v>0</v>
      </c>
      <c r="I2325" s="536"/>
      <c r="J2325" s="535">
        <v>0</v>
      </c>
      <c r="K2325" s="536"/>
      <c r="L2325" s="535">
        <v>0</v>
      </c>
      <c r="M2325" s="536"/>
      <c r="N2325" s="535">
        <v>0</v>
      </c>
      <c r="O2325" s="536"/>
      <c r="P2325" s="535">
        <v>0</v>
      </c>
      <c r="Q2325" s="536"/>
      <c r="R2325" s="535">
        <v>0</v>
      </c>
    </row>
    <row r="2326" spans="1:18" ht="12.75">
      <c r="A2326" s="145">
        <v>105841</v>
      </c>
      <c r="B2326" s="102" t="s">
        <v>23998</v>
      </c>
      <c r="C2326" s="145" t="s">
        <v>5</v>
      </c>
      <c r="D2326" s="535">
        <v>0</v>
      </c>
      <c r="E2326" s="536"/>
      <c r="F2326" s="535">
        <v>0</v>
      </c>
      <c r="G2326" s="536"/>
      <c r="H2326" s="535">
        <v>0</v>
      </c>
      <c r="I2326" s="536"/>
      <c r="J2326" s="535">
        <v>0</v>
      </c>
      <c r="K2326" s="536"/>
      <c r="L2326" s="535">
        <v>0</v>
      </c>
      <c r="M2326" s="536"/>
      <c r="N2326" s="535">
        <v>0</v>
      </c>
      <c r="O2326" s="536"/>
      <c r="P2326" s="535">
        <v>0</v>
      </c>
      <c r="Q2326" s="536"/>
      <c r="R2326" s="535">
        <v>0</v>
      </c>
    </row>
    <row r="2327" spans="1:18" ht="12.75">
      <c r="A2327" s="145">
        <v>105843</v>
      </c>
      <c r="B2327" s="102" t="s">
        <v>23999</v>
      </c>
      <c r="C2327" s="145" t="s">
        <v>5</v>
      </c>
      <c r="D2327" s="535">
        <v>104.18</v>
      </c>
      <c r="E2327" s="536">
        <v>0</v>
      </c>
      <c r="F2327" s="535">
        <v>84.15</v>
      </c>
      <c r="G2327" s="536">
        <v>0</v>
      </c>
      <c r="H2327" s="535">
        <v>90.41</v>
      </c>
      <c r="I2327" s="536">
        <v>0</v>
      </c>
      <c r="J2327" s="535">
        <v>89.44</v>
      </c>
      <c r="K2327" s="536">
        <v>0</v>
      </c>
      <c r="L2327" s="535">
        <v>83.04</v>
      </c>
      <c r="M2327" s="536">
        <v>0</v>
      </c>
      <c r="N2327" s="535">
        <v>85.82</v>
      </c>
      <c r="O2327" s="536">
        <v>0</v>
      </c>
      <c r="P2327" s="535">
        <v>83.18</v>
      </c>
      <c r="Q2327" s="536">
        <v>0</v>
      </c>
      <c r="R2327" s="535">
        <v>82.48</v>
      </c>
    </row>
    <row r="2328" spans="1:18" ht="12.75">
      <c r="A2328" s="145">
        <v>91629</v>
      </c>
      <c r="B2328" s="102" t="s">
        <v>24000</v>
      </c>
      <c r="C2328" s="145" t="s">
        <v>5</v>
      </c>
      <c r="D2328" s="535">
        <v>21.8</v>
      </c>
      <c r="E2328" s="536">
        <v>1</v>
      </c>
      <c r="F2328" s="535">
        <v>21.8</v>
      </c>
      <c r="G2328" s="536">
        <v>1</v>
      </c>
      <c r="H2328" s="535">
        <v>21.8</v>
      </c>
      <c r="I2328" s="536">
        <v>1</v>
      </c>
      <c r="J2328" s="535">
        <v>21.8</v>
      </c>
      <c r="K2328" s="536">
        <v>1</v>
      </c>
      <c r="L2328" s="535">
        <v>21.54</v>
      </c>
      <c r="M2328" s="536">
        <v>0.26140000000000002</v>
      </c>
      <c r="N2328" s="535">
        <v>21.8</v>
      </c>
      <c r="O2328" s="536">
        <v>1</v>
      </c>
      <c r="P2328" s="535">
        <v>21.8</v>
      </c>
      <c r="Q2328" s="536">
        <v>1</v>
      </c>
      <c r="R2328" s="535">
        <v>21.8</v>
      </c>
    </row>
    <row r="2329" spans="1:18" ht="12.75">
      <c r="A2329" s="145">
        <v>91631</v>
      </c>
      <c r="B2329" s="102" t="s">
        <v>24001</v>
      </c>
      <c r="C2329" s="145" t="s">
        <v>5</v>
      </c>
      <c r="D2329" s="535">
        <v>3.27</v>
      </c>
      <c r="E2329" s="536">
        <v>1</v>
      </c>
      <c r="F2329" s="535">
        <v>3.27</v>
      </c>
      <c r="G2329" s="536">
        <v>1</v>
      </c>
      <c r="H2329" s="535">
        <v>3.27</v>
      </c>
      <c r="I2329" s="536">
        <v>1</v>
      </c>
      <c r="J2329" s="535">
        <v>3.27</v>
      </c>
      <c r="K2329" s="536">
        <v>1</v>
      </c>
      <c r="L2329" s="535">
        <v>3.23</v>
      </c>
      <c r="M2329" s="536">
        <v>0.1827</v>
      </c>
      <c r="N2329" s="535">
        <v>3.27</v>
      </c>
      <c r="O2329" s="536">
        <v>1</v>
      </c>
      <c r="P2329" s="535">
        <v>3.27</v>
      </c>
      <c r="Q2329" s="536">
        <v>1</v>
      </c>
      <c r="R2329" s="535">
        <v>3.27</v>
      </c>
    </row>
    <row r="2330" spans="1:18" ht="12.75">
      <c r="A2330" s="145">
        <v>91630</v>
      </c>
      <c r="B2330" s="102" t="s">
        <v>24002</v>
      </c>
      <c r="C2330" s="145" t="s">
        <v>5</v>
      </c>
      <c r="D2330" s="535">
        <v>8.1199999999999992</v>
      </c>
      <c r="E2330" s="536">
        <v>1</v>
      </c>
      <c r="F2330" s="535">
        <v>8.1199999999999992</v>
      </c>
      <c r="G2330" s="536">
        <v>1</v>
      </c>
      <c r="H2330" s="535">
        <v>8.1199999999999992</v>
      </c>
      <c r="I2330" s="536">
        <v>1</v>
      </c>
      <c r="J2330" s="535">
        <v>8.1199999999999992</v>
      </c>
      <c r="K2330" s="536">
        <v>1</v>
      </c>
      <c r="L2330" s="535">
        <v>8.01</v>
      </c>
      <c r="M2330" s="536">
        <v>0.1835</v>
      </c>
      <c r="N2330" s="535">
        <v>8.1199999999999992</v>
      </c>
      <c r="O2330" s="536">
        <v>1</v>
      </c>
      <c r="P2330" s="535">
        <v>8.1199999999999992</v>
      </c>
      <c r="Q2330" s="536">
        <v>1</v>
      </c>
      <c r="R2330" s="535">
        <v>8.1199999999999992</v>
      </c>
    </row>
    <row r="2331" spans="1:18" ht="12.75">
      <c r="A2331" s="145">
        <v>91632</v>
      </c>
      <c r="B2331" s="102" t="s">
        <v>24003</v>
      </c>
      <c r="C2331" s="145" t="s">
        <v>5</v>
      </c>
      <c r="D2331" s="535">
        <v>37.369999999999997</v>
      </c>
      <c r="E2331" s="536">
        <v>1</v>
      </c>
      <c r="F2331" s="535">
        <v>37.369999999999997</v>
      </c>
      <c r="G2331" s="536">
        <v>1</v>
      </c>
      <c r="H2331" s="535">
        <v>37.369999999999997</v>
      </c>
      <c r="I2331" s="536">
        <v>1</v>
      </c>
      <c r="J2331" s="535">
        <v>37.369999999999997</v>
      </c>
      <c r="K2331" s="536">
        <v>1</v>
      </c>
      <c r="L2331" s="535">
        <v>36.869999999999997</v>
      </c>
      <c r="M2331" s="536">
        <v>0.19089999999999999</v>
      </c>
      <c r="N2331" s="535">
        <v>37.369999999999997</v>
      </c>
      <c r="O2331" s="536">
        <v>1</v>
      </c>
      <c r="P2331" s="535">
        <v>37.369999999999997</v>
      </c>
      <c r="Q2331" s="536">
        <v>1</v>
      </c>
      <c r="R2331" s="535">
        <v>37.369999999999997</v>
      </c>
    </row>
    <row r="2332" spans="1:18" ht="12.75">
      <c r="A2332" s="145">
        <v>91633</v>
      </c>
      <c r="B2332" s="102" t="s">
        <v>24004</v>
      </c>
      <c r="C2332" s="145" t="s">
        <v>5</v>
      </c>
      <c r="D2332" s="535">
        <v>167.55</v>
      </c>
      <c r="E2332" s="536">
        <v>0</v>
      </c>
      <c r="F2332" s="535">
        <v>135.33000000000001</v>
      </c>
      <c r="G2332" s="536">
        <v>0</v>
      </c>
      <c r="H2332" s="535">
        <v>145.4</v>
      </c>
      <c r="I2332" s="536">
        <v>0</v>
      </c>
      <c r="J2332" s="535">
        <v>143.83000000000001</v>
      </c>
      <c r="K2332" s="536">
        <v>0</v>
      </c>
      <c r="L2332" s="535">
        <v>133.54</v>
      </c>
      <c r="M2332" s="536">
        <v>0</v>
      </c>
      <c r="N2332" s="535">
        <v>138.02000000000001</v>
      </c>
      <c r="O2332" s="536">
        <v>0</v>
      </c>
      <c r="P2332" s="535">
        <v>133.77000000000001</v>
      </c>
      <c r="Q2332" s="536">
        <v>0</v>
      </c>
      <c r="R2332" s="535">
        <v>132.65</v>
      </c>
    </row>
    <row r="2333" spans="1:18" ht="12.75">
      <c r="A2333" s="145">
        <v>105979</v>
      </c>
      <c r="B2333" s="102" t="s">
        <v>24005</v>
      </c>
      <c r="C2333" s="145" t="s">
        <v>5</v>
      </c>
      <c r="D2333" s="535">
        <v>43.98</v>
      </c>
      <c r="E2333" s="536">
        <v>1</v>
      </c>
      <c r="F2333" s="535">
        <v>43.98</v>
      </c>
      <c r="G2333" s="536">
        <v>1</v>
      </c>
      <c r="H2333" s="535">
        <v>43.98</v>
      </c>
      <c r="I2333" s="536">
        <v>1</v>
      </c>
      <c r="J2333" s="535">
        <v>43.98</v>
      </c>
      <c r="K2333" s="536">
        <v>1</v>
      </c>
      <c r="L2333" s="535">
        <v>43.01</v>
      </c>
      <c r="M2333" s="536">
        <v>0.43109999999999998</v>
      </c>
      <c r="N2333" s="535">
        <v>43.98</v>
      </c>
      <c r="O2333" s="536">
        <v>1</v>
      </c>
      <c r="P2333" s="535">
        <v>43.98</v>
      </c>
      <c r="Q2333" s="536">
        <v>1</v>
      </c>
      <c r="R2333" s="535">
        <v>43.87</v>
      </c>
    </row>
    <row r="2334" spans="1:18" ht="12.75">
      <c r="A2334" s="145">
        <v>105982</v>
      </c>
      <c r="B2334" s="102" t="s">
        <v>24006</v>
      </c>
      <c r="C2334" s="145" t="s">
        <v>5</v>
      </c>
      <c r="D2334" s="535">
        <v>6.08</v>
      </c>
      <c r="E2334" s="536">
        <v>1</v>
      </c>
      <c r="F2334" s="535">
        <v>6.08</v>
      </c>
      <c r="G2334" s="536">
        <v>1</v>
      </c>
      <c r="H2334" s="535">
        <v>6.08</v>
      </c>
      <c r="I2334" s="536">
        <v>1</v>
      </c>
      <c r="J2334" s="535">
        <v>6.08</v>
      </c>
      <c r="K2334" s="536">
        <v>1</v>
      </c>
      <c r="L2334" s="535">
        <v>5.95</v>
      </c>
      <c r="M2334" s="536">
        <v>0.33279999999999998</v>
      </c>
      <c r="N2334" s="535">
        <v>6.08</v>
      </c>
      <c r="O2334" s="536">
        <v>1</v>
      </c>
      <c r="P2334" s="535">
        <v>6.08</v>
      </c>
      <c r="Q2334" s="536">
        <v>1</v>
      </c>
      <c r="R2334" s="535">
        <v>6.07</v>
      </c>
    </row>
    <row r="2335" spans="1:18" ht="12.75">
      <c r="A2335" s="145">
        <v>105980</v>
      </c>
      <c r="B2335" s="102" t="s">
        <v>24007</v>
      </c>
      <c r="C2335" s="145" t="s">
        <v>5</v>
      </c>
      <c r="D2335" s="535">
        <v>15.03</v>
      </c>
      <c r="E2335" s="536">
        <v>1</v>
      </c>
      <c r="F2335" s="535">
        <v>15.03</v>
      </c>
      <c r="G2335" s="536">
        <v>1</v>
      </c>
      <c r="H2335" s="535">
        <v>15.03</v>
      </c>
      <c r="I2335" s="536">
        <v>1</v>
      </c>
      <c r="J2335" s="535">
        <v>15.03</v>
      </c>
      <c r="K2335" s="536">
        <v>1</v>
      </c>
      <c r="L2335" s="535">
        <v>14.71</v>
      </c>
      <c r="M2335" s="536">
        <v>0.33110000000000001</v>
      </c>
      <c r="N2335" s="535">
        <v>15.03</v>
      </c>
      <c r="O2335" s="536">
        <v>1</v>
      </c>
      <c r="P2335" s="535">
        <v>15.03</v>
      </c>
      <c r="Q2335" s="536">
        <v>1</v>
      </c>
      <c r="R2335" s="535">
        <v>15</v>
      </c>
    </row>
    <row r="2336" spans="1:18" ht="12.75">
      <c r="A2336" s="145">
        <v>105981</v>
      </c>
      <c r="B2336" s="102" t="s">
        <v>24008</v>
      </c>
      <c r="C2336" s="145" t="s">
        <v>5</v>
      </c>
      <c r="D2336" s="535">
        <v>69.63</v>
      </c>
      <c r="E2336" s="536">
        <v>1</v>
      </c>
      <c r="F2336" s="535">
        <v>69.63</v>
      </c>
      <c r="G2336" s="536">
        <v>1</v>
      </c>
      <c r="H2336" s="535">
        <v>69.63</v>
      </c>
      <c r="I2336" s="536">
        <v>1</v>
      </c>
      <c r="J2336" s="535">
        <v>69.63</v>
      </c>
      <c r="K2336" s="536">
        <v>1</v>
      </c>
      <c r="L2336" s="535">
        <v>68.17</v>
      </c>
      <c r="M2336" s="536">
        <v>0.34</v>
      </c>
      <c r="N2336" s="535">
        <v>69.63</v>
      </c>
      <c r="O2336" s="536">
        <v>1</v>
      </c>
      <c r="P2336" s="535">
        <v>69.63</v>
      </c>
      <c r="Q2336" s="536">
        <v>1</v>
      </c>
      <c r="R2336" s="535">
        <v>69.489999999999995</v>
      </c>
    </row>
    <row r="2337" spans="1:18" ht="12.75">
      <c r="A2337" s="145">
        <v>105983</v>
      </c>
      <c r="B2337" s="102" t="s">
        <v>24009</v>
      </c>
      <c r="C2337" s="145" t="s">
        <v>5</v>
      </c>
      <c r="D2337" s="535">
        <v>197.58</v>
      </c>
      <c r="E2337" s="536">
        <v>0</v>
      </c>
      <c r="F2337" s="535">
        <v>159.59</v>
      </c>
      <c r="G2337" s="536">
        <v>0</v>
      </c>
      <c r="H2337" s="535">
        <v>171.47</v>
      </c>
      <c r="I2337" s="536">
        <v>0</v>
      </c>
      <c r="J2337" s="535">
        <v>169.62</v>
      </c>
      <c r="K2337" s="536">
        <v>0</v>
      </c>
      <c r="L2337" s="535">
        <v>157.47999999999999</v>
      </c>
      <c r="M2337" s="536">
        <v>0</v>
      </c>
      <c r="N2337" s="535">
        <v>162.76</v>
      </c>
      <c r="O2337" s="536">
        <v>0</v>
      </c>
      <c r="P2337" s="535">
        <v>157.75</v>
      </c>
      <c r="Q2337" s="536">
        <v>0</v>
      </c>
      <c r="R2337" s="535">
        <v>156.43</v>
      </c>
    </row>
    <row r="2338" spans="1:18" ht="12.75">
      <c r="A2338" s="145">
        <v>98760</v>
      </c>
      <c r="B2338" s="102" t="s">
        <v>24010</v>
      </c>
      <c r="C2338" s="145" t="s">
        <v>5</v>
      </c>
      <c r="D2338" s="535">
        <v>0.06</v>
      </c>
      <c r="E2338" s="536">
        <v>1</v>
      </c>
      <c r="F2338" s="535">
        <v>0.06</v>
      </c>
      <c r="G2338" s="536">
        <v>0</v>
      </c>
      <c r="H2338" s="535">
        <v>0.06</v>
      </c>
      <c r="I2338" s="536">
        <v>1</v>
      </c>
      <c r="J2338" s="535">
        <v>0.06</v>
      </c>
      <c r="K2338" s="536">
        <v>0</v>
      </c>
      <c r="L2338" s="535">
        <v>0.09</v>
      </c>
      <c r="M2338" s="536">
        <v>0</v>
      </c>
      <c r="N2338" s="535">
        <v>7.0000000000000007E-2</v>
      </c>
      <c r="O2338" s="536">
        <v>0</v>
      </c>
      <c r="P2338" s="535">
        <v>0.05</v>
      </c>
      <c r="Q2338" s="536">
        <v>0</v>
      </c>
      <c r="R2338" s="535">
        <v>0.06</v>
      </c>
    </row>
    <row r="2339" spans="1:18" ht="12.75">
      <c r="A2339" s="145">
        <v>98761</v>
      </c>
      <c r="B2339" s="102" t="s">
        <v>24011</v>
      </c>
      <c r="C2339" s="145" t="s">
        <v>5</v>
      </c>
      <c r="D2339" s="535">
        <v>0.01</v>
      </c>
      <c r="E2339" s="536">
        <v>1</v>
      </c>
      <c r="F2339" s="535">
        <v>0.01</v>
      </c>
      <c r="G2339" s="536">
        <v>0</v>
      </c>
      <c r="H2339" s="535">
        <v>0.01</v>
      </c>
      <c r="I2339" s="536">
        <v>1</v>
      </c>
      <c r="J2339" s="535">
        <v>0.01</v>
      </c>
      <c r="K2339" s="536">
        <v>0</v>
      </c>
      <c r="L2339" s="535">
        <v>0.02</v>
      </c>
      <c r="M2339" s="536">
        <v>0</v>
      </c>
      <c r="N2339" s="535">
        <v>0.01</v>
      </c>
      <c r="O2339" s="536">
        <v>0</v>
      </c>
      <c r="P2339" s="535">
        <v>0.01</v>
      </c>
      <c r="Q2339" s="536">
        <v>0</v>
      </c>
      <c r="R2339" s="535">
        <v>0.01</v>
      </c>
    </row>
    <row r="2340" spans="1:18" ht="12.75">
      <c r="A2340" s="145">
        <v>98762</v>
      </c>
      <c r="B2340" s="102" t="s">
        <v>24012</v>
      </c>
      <c r="C2340" s="145" t="s">
        <v>5</v>
      </c>
      <c r="D2340" s="535">
        <v>7.0000000000000007E-2</v>
      </c>
      <c r="E2340" s="536">
        <v>1</v>
      </c>
      <c r="F2340" s="535">
        <v>0.08</v>
      </c>
      <c r="G2340" s="536">
        <v>0</v>
      </c>
      <c r="H2340" s="535">
        <v>7.0000000000000007E-2</v>
      </c>
      <c r="I2340" s="536">
        <v>1</v>
      </c>
      <c r="J2340" s="535">
        <v>0.08</v>
      </c>
      <c r="K2340" s="536">
        <v>0</v>
      </c>
      <c r="L2340" s="535">
        <v>0.11</v>
      </c>
      <c r="M2340" s="536">
        <v>0</v>
      </c>
      <c r="N2340" s="535">
        <v>0.08</v>
      </c>
      <c r="O2340" s="536">
        <v>0</v>
      </c>
      <c r="P2340" s="535">
        <v>7.0000000000000007E-2</v>
      </c>
      <c r="Q2340" s="536">
        <v>0</v>
      </c>
      <c r="R2340" s="535">
        <v>7.0000000000000007E-2</v>
      </c>
    </row>
    <row r="2341" spans="1:18" ht="12.75">
      <c r="A2341" s="145">
        <v>98763</v>
      </c>
      <c r="B2341" s="102" t="s">
        <v>24013</v>
      </c>
      <c r="C2341" s="145" t="s">
        <v>5</v>
      </c>
      <c r="D2341" s="535">
        <v>6.6</v>
      </c>
      <c r="E2341" s="536">
        <v>0</v>
      </c>
      <c r="F2341" s="535">
        <v>6.06</v>
      </c>
      <c r="G2341" s="536">
        <v>0</v>
      </c>
      <c r="H2341" s="535">
        <v>5.83</v>
      </c>
      <c r="I2341" s="536">
        <v>0</v>
      </c>
      <c r="J2341" s="535">
        <v>6.12</v>
      </c>
      <c r="K2341" s="536">
        <v>0</v>
      </c>
      <c r="L2341" s="535">
        <v>6.6</v>
      </c>
      <c r="M2341" s="536">
        <v>0</v>
      </c>
      <c r="N2341" s="535">
        <v>5.89</v>
      </c>
      <c r="O2341" s="536">
        <v>0</v>
      </c>
      <c r="P2341" s="535">
        <v>4.28</v>
      </c>
      <c r="Q2341" s="536">
        <v>0</v>
      </c>
      <c r="R2341" s="535">
        <v>5.95</v>
      </c>
    </row>
    <row r="2342" spans="1:18" ht="12.75">
      <c r="A2342" s="145">
        <v>99829</v>
      </c>
      <c r="B2342" s="102" t="s">
        <v>24014</v>
      </c>
      <c r="C2342" s="145" t="s">
        <v>5</v>
      </c>
      <c r="D2342" s="535">
        <v>0.16</v>
      </c>
      <c r="E2342" s="536">
        <v>1</v>
      </c>
      <c r="F2342" s="535">
        <v>0.16</v>
      </c>
      <c r="G2342" s="536">
        <v>1</v>
      </c>
      <c r="H2342" s="535">
        <v>0.16</v>
      </c>
      <c r="I2342" s="536">
        <v>0</v>
      </c>
      <c r="J2342" s="535">
        <v>7.0000000000000007E-2</v>
      </c>
      <c r="K2342" s="536">
        <v>0</v>
      </c>
      <c r="L2342" s="535">
        <v>0.21</v>
      </c>
      <c r="M2342" s="536">
        <v>0</v>
      </c>
      <c r="N2342" s="535">
        <v>0.09</v>
      </c>
      <c r="O2342" s="536">
        <v>0</v>
      </c>
      <c r="P2342" s="535">
        <v>0.16</v>
      </c>
      <c r="Q2342" s="536">
        <v>1</v>
      </c>
      <c r="R2342" s="535">
        <v>0.17</v>
      </c>
    </row>
    <row r="2343" spans="1:18" ht="12.75">
      <c r="A2343" s="145">
        <v>99830</v>
      </c>
      <c r="B2343" s="102" t="s">
        <v>24015</v>
      </c>
      <c r="C2343" s="145" t="s">
        <v>5</v>
      </c>
      <c r="D2343" s="535">
        <v>0.03</v>
      </c>
      <c r="E2343" s="536">
        <v>1</v>
      </c>
      <c r="F2343" s="535">
        <v>0.03</v>
      </c>
      <c r="G2343" s="536">
        <v>1</v>
      </c>
      <c r="H2343" s="535">
        <v>0.03</v>
      </c>
      <c r="I2343" s="536">
        <v>0</v>
      </c>
      <c r="J2343" s="535">
        <v>0.01</v>
      </c>
      <c r="K2343" s="536">
        <v>0</v>
      </c>
      <c r="L2343" s="535">
        <v>0.04</v>
      </c>
      <c r="M2343" s="536">
        <v>0</v>
      </c>
      <c r="N2343" s="535">
        <v>0.01</v>
      </c>
      <c r="O2343" s="536">
        <v>0</v>
      </c>
      <c r="P2343" s="535">
        <v>0.03</v>
      </c>
      <c r="Q2343" s="536">
        <v>1</v>
      </c>
      <c r="R2343" s="535">
        <v>0.03</v>
      </c>
    </row>
    <row r="2344" spans="1:18" ht="12.75">
      <c r="A2344" s="145">
        <v>99831</v>
      </c>
      <c r="B2344" s="102" t="s">
        <v>24016</v>
      </c>
      <c r="C2344" s="145" t="s">
        <v>5</v>
      </c>
      <c r="D2344" s="535">
        <v>0.11</v>
      </c>
      <c r="E2344" s="536">
        <v>1</v>
      </c>
      <c r="F2344" s="535">
        <v>0.11</v>
      </c>
      <c r="G2344" s="536">
        <v>1</v>
      </c>
      <c r="H2344" s="535">
        <v>0.11</v>
      </c>
      <c r="I2344" s="536">
        <v>0</v>
      </c>
      <c r="J2344" s="535">
        <v>0.05</v>
      </c>
      <c r="K2344" s="536">
        <v>0</v>
      </c>
      <c r="L2344" s="535">
        <v>0.14000000000000001</v>
      </c>
      <c r="M2344" s="536">
        <v>0</v>
      </c>
      <c r="N2344" s="535">
        <v>0.06</v>
      </c>
      <c r="O2344" s="536">
        <v>0</v>
      </c>
      <c r="P2344" s="535">
        <v>0.11</v>
      </c>
      <c r="Q2344" s="536">
        <v>1</v>
      </c>
      <c r="R2344" s="535">
        <v>0.11</v>
      </c>
    </row>
    <row r="2345" spans="1:18" ht="12.75">
      <c r="A2345" s="145">
        <v>99832</v>
      </c>
      <c r="B2345" s="102" t="s">
        <v>24017</v>
      </c>
      <c r="C2345" s="145" t="s">
        <v>5</v>
      </c>
      <c r="D2345" s="535">
        <v>4.9000000000000004</v>
      </c>
      <c r="E2345" s="536">
        <v>0</v>
      </c>
      <c r="F2345" s="535">
        <v>4.5</v>
      </c>
      <c r="G2345" s="536">
        <v>0</v>
      </c>
      <c r="H2345" s="535">
        <v>4.33</v>
      </c>
      <c r="I2345" s="536">
        <v>0</v>
      </c>
      <c r="J2345" s="535">
        <v>4.55</v>
      </c>
      <c r="K2345" s="536">
        <v>0</v>
      </c>
      <c r="L2345" s="535">
        <v>4.9000000000000004</v>
      </c>
      <c r="M2345" s="536">
        <v>0</v>
      </c>
      <c r="N2345" s="535">
        <v>4.37</v>
      </c>
      <c r="O2345" s="536">
        <v>0</v>
      </c>
      <c r="P2345" s="535">
        <v>3.18</v>
      </c>
      <c r="Q2345" s="536">
        <v>0</v>
      </c>
      <c r="R2345" s="535">
        <v>4.42</v>
      </c>
    </row>
    <row r="2346" spans="1:18" ht="12.75">
      <c r="A2346" s="145">
        <v>104516</v>
      </c>
      <c r="B2346" s="102" t="s">
        <v>24018</v>
      </c>
      <c r="C2346" s="145" t="s">
        <v>5</v>
      </c>
      <c r="D2346" s="535">
        <v>0</v>
      </c>
      <c r="E2346" s="536"/>
      <c r="F2346" s="535">
        <v>0</v>
      </c>
      <c r="G2346" s="536"/>
      <c r="H2346" s="535">
        <v>0</v>
      </c>
      <c r="I2346" s="536"/>
      <c r="J2346" s="535">
        <v>0</v>
      </c>
      <c r="K2346" s="536"/>
      <c r="L2346" s="535">
        <v>0</v>
      </c>
      <c r="M2346" s="536"/>
      <c r="N2346" s="535">
        <v>0</v>
      </c>
      <c r="O2346" s="536"/>
      <c r="P2346" s="535">
        <v>0</v>
      </c>
      <c r="Q2346" s="536"/>
      <c r="R2346" s="535">
        <v>0</v>
      </c>
    </row>
    <row r="2347" spans="1:18" ht="12.75">
      <c r="A2347" s="145">
        <v>104517</v>
      </c>
      <c r="B2347" s="102" t="s">
        <v>24019</v>
      </c>
      <c r="C2347" s="145" t="s">
        <v>5</v>
      </c>
      <c r="D2347" s="535">
        <v>0</v>
      </c>
      <c r="E2347" s="536"/>
      <c r="F2347" s="535">
        <v>0</v>
      </c>
      <c r="G2347" s="536"/>
      <c r="H2347" s="535">
        <v>0</v>
      </c>
      <c r="I2347" s="536"/>
      <c r="J2347" s="535">
        <v>0</v>
      </c>
      <c r="K2347" s="536"/>
      <c r="L2347" s="535">
        <v>0</v>
      </c>
      <c r="M2347" s="536"/>
      <c r="N2347" s="535">
        <v>0</v>
      </c>
      <c r="O2347" s="536"/>
      <c r="P2347" s="535">
        <v>0</v>
      </c>
      <c r="Q2347" s="536"/>
      <c r="R2347" s="535">
        <v>0</v>
      </c>
    </row>
    <row r="2348" spans="1:18" ht="12.75">
      <c r="A2348" s="145">
        <v>104518</v>
      </c>
      <c r="B2348" s="102" t="s">
        <v>24020</v>
      </c>
      <c r="C2348" s="145" t="s">
        <v>5</v>
      </c>
      <c r="D2348" s="535">
        <v>0</v>
      </c>
      <c r="E2348" s="536"/>
      <c r="F2348" s="535">
        <v>0</v>
      </c>
      <c r="G2348" s="536"/>
      <c r="H2348" s="535">
        <v>0</v>
      </c>
      <c r="I2348" s="536"/>
      <c r="J2348" s="535">
        <v>0</v>
      </c>
      <c r="K2348" s="536"/>
      <c r="L2348" s="535">
        <v>0</v>
      </c>
      <c r="M2348" s="536"/>
      <c r="N2348" s="535">
        <v>0</v>
      </c>
      <c r="O2348" s="536"/>
      <c r="P2348" s="535">
        <v>0</v>
      </c>
      <c r="Q2348" s="536"/>
      <c r="R2348" s="535">
        <v>0</v>
      </c>
    </row>
    <row r="2349" spans="1:18" ht="12.75">
      <c r="A2349" s="145">
        <v>104519</v>
      </c>
      <c r="B2349" s="102" t="s">
        <v>24021</v>
      </c>
      <c r="C2349" s="145" t="s">
        <v>5</v>
      </c>
      <c r="D2349" s="535">
        <v>0.71</v>
      </c>
      <c r="E2349" s="536">
        <v>0</v>
      </c>
      <c r="F2349" s="535">
        <v>0.65</v>
      </c>
      <c r="G2349" s="536">
        <v>0</v>
      </c>
      <c r="H2349" s="535">
        <v>0.62</v>
      </c>
      <c r="I2349" s="536">
        <v>0</v>
      </c>
      <c r="J2349" s="535">
        <v>0.65</v>
      </c>
      <c r="K2349" s="536">
        <v>0</v>
      </c>
      <c r="L2349" s="535">
        <v>0.71</v>
      </c>
      <c r="M2349" s="536">
        <v>0</v>
      </c>
      <c r="N2349" s="535">
        <v>0.63</v>
      </c>
      <c r="O2349" s="536">
        <v>0</v>
      </c>
      <c r="P2349" s="535">
        <v>0.46</v>
      </c>
      <c r="Q2349" s="536">
        <v>0</v>
      </c>
      <c r="R2349" s="535">
        <v>0.64</v>
      </c>
    </row>
    <row r="2350" spans="1:18" ht="12.75">
      <c r="A2350" s="145">
        <v>90682</v>
      </c>
      <c r="B2350" s="102" t="s">
        <v>24022</v>
      </c>
      <c r="C2350" s="145" t="s">
        <v>5</v>
      </c>
      <c r="D2350" s="535">
        <v>38.36</v>
      </c>
      <c r="E2350" s="536">
        <v>1</v>
      </c>
      <c r="F2350" s="535">
        <v>38.36</v>
      </c>
      <c r="G2350" s="536">
        <v>1</v>
      </c>
      <c r="H2350" s="535">
        <v>38.36</v>
      </c>
      <c r="I2350" s="536">
        <v>1</v>
      </c>
      <c r="J2350" s="535">
        <v>38.36</v>
      </c>
      <c r="K2350" s="536">
        <v>1</v>
      </c>
      <c r="L2350" s="535">
        <v>47.36</v>
      </c>
      <c r="M2350" s="536">
        <v>0</v>
      </c>
      <c r="N2350" s="535">
        <v>38.36</v>
      </c>
      <c r="O2350" s="536">
        <v>1</v>
      </c>
      <c r="P2350" s="535">
        <v>38.36</v>
      </c>
      <c r="Q2350" s="536">
        <v>1</v>
      </c>
      <c r="R2350" s="535">
        <v>38.36</v>
      </c>
    </row>
    <row r="2351" spans="1:18" ht="12.75">
      <c r="A2351" s="145">
        <v>90683</v>
      </c>
      <c r="B2351" s="102" t="s">
        <v>24023</v>
      </c>
      <c r="C2351" s="145" t="s">
        <v>5</v>
      </c>
      <c r="D2351" s="535">
        <v>8.8699999999999992</v>
      </c>
      <c r="E2351" s="536">
        <v>1</v>
      </c>
      <c r="F2351" s="535">
        <v>8.8699999999999992</v>
      </c>
      <c r="G2351" s="536">
        <v>1</v>
      </c>
      <c r="H2351" s="535">
        <v>8.8699999999999992</v>
      </c>
      <c r="I2351" s="536">
        <v>1</v>
      </c>
      <c r="J2351" s="535">
        <v>8.8699999999999992</v>
      </c>
      <c r="K2351" s="536">
        <v>1</v>
      </c>
      <c r="L2351" s="535">
        <v>10.95</v>
      </c>
      <c r="M2351" s="536">
        <v>0</v>
      </c>
      <c r="N2351" s="535">
        <v>8.8699999999999992</v>
      </c>
      <c r="O2351" s="536">
        <v>1</v>
      </c>
      <c r="P2351" s="535">
        <v>8.8699999999999992</v>
      </c>
      <c r="Q2351" s="536">
        <v>1</v>
      </c>
      <c r="R2351" s="535">
        <v>8.8699999999999992</v>
      </c>
    </row>
    <row r="2352" spans="1:18" ht="12.75">
      <c r="A2352" s="145">
        <v>90684</v>
      </c>
      <c r="B2352" s="102" t="s">
        <v>24024</v>
      </c>
      <c r="C2352" s="145" t="s">
        <v>5</v>
      </c>
      <c r="D2352" s="535">
        <v>41.96</v>
      </c>
      <c r="E2352" s="536">
        <v>1</v>
      </c>
      <c r="F2352" s="535">
        <v>41.96</v>
      </c>
      <c r="G2352" s="536">
        <v>1</v>
      </c>
      <c r="H2352" s="535">
        <v>41.96</v>
      </c>
      <c r="I2352" s="536">
        <v>1</v>
      </c>
      <c r="J2352" s="535">
        <v>41.96</v>
      </c>
      <c r="K2352" s="536">
        <v>1</v>
      </c>
      <c r="L2352" s="535">
        <v>51.8</v>
      </c>
      <c r="M2352" s="536">
        <v>0</v>
      </c>
      <c r="N2352" s="535">
        <v>41.96</v>
      </c>
      <c r="O2352" s="536">
        <v>1</v>
      </c>
      <c r="P2352" s="535">
        <v>41.96</v>
      </c>
      <c r="Q2352" s="536">
        <v>1</v>
      </c>
      <c r="R2352" s="535">
        <v>41.96</v>
      </c>
    </row>
    <row r="2353" spans="1:18" ht="12.75">
      <c r="A2353" s="145">
        <v>90685</v>
      </c>
      <c r="B2353" s="102" t="s">
        <v>24025</v>
      </c>
      <c r="C2353" s="145" t="s">
        <v>5</v>
      </c>
      <c r="D2353" s="535">
        <v>71.22</v>
      </c>
      <c r="E2353" s="536">
        <v>0</v>
      </c>
      <c r="F2353" s="535">
        <v>57.53</v>
      </c>
      <c r="G2353" s="536">
        <v>0</v>
      </c>
      <c r="H2353" s="535">
        <v>61.81</v>
      </c>
      <c r="I2353" s="536">
        <v>0</v>
      </c>
      <c r="J2353" s="535">
        <v>61.14</v>
      </c>
      <c r="K2353" s="536">
        <v>0</v>
      </c>
      <c r="L2353" s="535">
        <v>56.77</v>
      </c>
      <c r="M2353" s="536">
        <v>0</v>
      </c>
      <c r="N2353" s="535">
        <v>58.67</v>
      </c>
      <c r="O2353" s="536">
        <v>0</v>
      </c>
      <c r="P2353" s="535">
        <v>56.86</v>
      </c>
      <c r="Q2353" s="536">
        <v>0</v>
      </c>
      <c r="R2353" s="535">
        <v>56.39</v>
      </c>
    </row>
    <row r="2354" spans="1:18" ht="12.75">
      <c r="A2354" s="145">
        <v>95114</v>
      </c>
      <c r="B2354" s="102" t="s">
        <v>24026</v>
      </c>
      <c r="C2354" s="145" t="s">
        <v>5</v>
      </c>
      <c r="D2354" s="535">
        <v>0.4</v>
      </c>
      <c r="E2354" s="536">
        <v>0</v>
      </c>
      <c r="F2354" s="535">
        <v>0.43</v>
      </c>
      <c r="G2354" s="536">
        <v>1</v>
      </c>
      <c r="H2354" s="535">
        <v>0.44</v>
      </c>
      <c r="I2354" s="536">
        <v>0</v>
      </c>
      <c r="J2354" s="535">
        <v>0.35</v>
      </c>
      <c r="K2354" s="536">
        <v>0</v>
      </c>
      <c r="L2354" s="535">
        <v>0.44</v>
      </c>
      <c r="M2354" s="536">
        <v>0</v>
      </c>
      <c r="N2354" s="535">
        <v>0.51</v>
      </c>
      <c r="O2354" s="536">
        <v>0</v>
      </c>
      <c r="P2354" s="535">
        <v>0.43</v>
      </c>
      <c r="Q2354" s="536">
        <v>1</v>
      </c>
      <c r="R2354" s="535">
        <v>0.4</v>
      </c>
    </row>
    <row r="2355" spans="1:18" ht="12.75">
      <c r="A2355" s="145">
        <v>95115</v>
      </c>
      <c r="B2355" s="102" t="s">
        <v>24027</v>
      </c>
      <c r="C2355" s="145" t="s">
        <v>5</v>
      </c>
      <c r="D2355" s="535">
        <v>0.09</v>
      </c>
      <c r="E2355" s="536">
        <v>0</v>
      </c>
      <c r="F2355" s="535">
        <v>0.1</v>
      </c>
      <c r="G2355" s="536">
        <v>1</v>
      </c>
      <c r="H2355" s="535">
        <v>0.1</v>
      </c>
      <c r="I2355" s="536">
        <v>0</v>
      </c>
      <c r="J2355" s="535">
        <v>0.08</v>
      </c>
      <c r="K2355" s="536">
        <v>0</v>
      </c>
      <c r="L2355" s="535">
        <v>0.1</v>
      </c>
      <c r="M2355" s="536">
        <v>0</v>
      </c>
      <c r="N2355" s="535">
        <v>0.11</v>
      </c>
      <c r="O2355" s="536">
        <v>0</v>
      </c>
      <c r="P2355" s="535">
        <v>0.1</v>
      </c>
      <c r="Q2355" s="536">
        <v>1</v>
      </c>
      <c r="R2355" s="535">
        <v>0.09</v>
      </c>
    </row>
    <row r="2356" spans="1:18" ht="12.75">
      <c r="A2356" s="145">
        <v>53863</v>
      </c>
      <c r="B2356" s="102" t="s">
        <v>24028</v>
      </c>
      <c r="C2356" s="145" t="s">
        <v>5</v>
      </c>
      <c r="D2356" s="535">
        <v>0.5</v>
      </c>
      <c r="E2356" s="536">
        <v>0</v>
      </c>
      <c r="F2356" s="535">
        <v>0.54</v>
      </c>
      <c r="G2356" s="536">
        <v>1</v>
      </c>
      <c r="H2356" s="535">
        <v>0.55000000000000004</v>
      </c>
      <c r="I2356" s="536">
        <v>0</v>
      </c>
      <c r="J2356" s="535">
        <v>0.44</v>
      </c>
      <c r="K2356" s="536">
        <v>0</v>
      </c>
      <c r="L2356" s="535">
        <v>0.55000000000000004</v>
      </c>
      <c r="M2356" s="536">
        <v>0</v>
      </c>
      <c r="N2356" s="535">
        <v>0.64</v>
      </c>
      <c r="O2356" s="536">
        <v>0</v>
      </c>
      <c r="P2356" s="535">
        <v>0.54</v>
      </c>
      <c r="Q2356" s="536">
        <v>1</v>
      </c>
      <c r="R2356" s="535">
        <v>0.5</v>
      </c>
    </row>
    <row r="2357" spans="1:18" ht="12.75">
      <c r="A2357" s="145">
        <v>104652</v>
      </c>
      <c r="B2357" s="102" t="s">
        <v>24029</v>
      </c>
      <c r="C2357" s="145" t="s">
        <v>5</v>
      </c>
      <c r="D2357" s="535">
        <v>0</v>
      </c>
      <c r="E2357" s="536"/>
      <c r="F2357" s="535">
        <v>0</v>
      </c>
      <c r="G2357" s="536"/>
      <c r="H2357" s="535">
        <v>0</v>
      </c>
      <c r="I2357" s="536"/>
      <c r="J2357" s="535">
        <v>0</v>
      </c>
      <c r="K2357" s="536"/>
      <c r="L2357" s="535">
        <v>0</v>
      </c>
      <c r="M2357" s="536"/>
      <c r="N2357" s="535">
        <v>0</v>
      </c>
      <c r="O2357" s="536"/>
      <c r="P2357" s="535">
        <v>0</v>
      </c>
      <c r="Q2357" s="536"/>
      <c r="R2357" s="535">
        <v>0</v>
      </c>
    </row>
    <row r="2358" spans="1:18" ht="12.75">
      <c r="A2358" s="145">
        <v>104653</v>
      </c>
      <c r="B2358" s="102" t="s">
        <v>24030</v>
      </c>
      <c r="C2358" s="145" t="s">
        <v>5</v>
      </c>
      <c r="D2358" s="535">
        <v>0</v>
      </c>
      <c r="E2358" s="536"/>
      <c r="F2358" s="535">
        <v>0</v>
      </c>
      <c r="G2358" s="536"/>
      <c r="H2358" s="535">
        <v>0</v>
      </c>
      <c r="I2358" s="536"/>
      <c r="J2358" s="535">
        <v>0</v>
      </c>
      <c r="K2358" s="536"/>
      <c r="L2358" s="535">
        <v>0</v>
      </c>
      <c r="M2358" s="536"/>
      <c r="N2358" s="535">
        <v>0</v>
      </c>
      <c r="O2358" s="536"/>
      <c r="P2358" s="535">
        <v>0</v>
      </c>
      <c r="Q2358" s="536"/>
      <c r="R2358" s="535">
        <v>0</v>
      </c>
    </row>
    <row r="2359" spans="1:18" ht="12.75">
      <c r="A2359" s="145">
        <v>104654</v>
      </c>
      <c r="B2359" s="102" t="s">
        <v>24031</v>
      </c>
      <c r="C2359" s="145" t="s">
        <v>5</v>
      </c>
      <c r="D2359" s="535">
        <v>0</v>
      </c>
      <c r="E2359" s="536"/>
      <c r="F2359" s="535">
        <v>0</v>
      </c>
      <c r="G2359" s="536"/>
      <c r="H2359" s="535">
        <v>0</v>
      </c>
      <c r="I2359" s="536"/>
      <c r="J2359" s="535">
        <v>0</v>
      </c>
      <c r="K2359" s="536"/>
      <c r="L2359" s="535">
        <v>0</v>
      </c>
      <c r="M2359" s="536"/>
      <c r="N2359" s="535">
        <v>0</v>
      </c>
      <c r="O2359" s="536"/>
      <c r="P2359" s="535">
        <v>0</v>
      </c>
      <c r="Q2359" s="536"/>
      <c r="R2359" s="535">
        <v>0</v>
      </c>
    </row>
    <row r="2360" spans="1:18" ht="12.75">
      <c r="A2360" s="145">
        <v>104655</v>
      </c>
      <c r="B2360" s="102" t="s">
        <v>24032</v>
      </c>
      <c r="C2360" s="145" t="s">
        <v>5</v>
      </c>
      <c r="D2360" s="535">
        <v>0.75</v>
      </c>
      <c r="E2360" s="536">
        <v>0</v>
      </c>
      <c r="F2360" s="535">
        <v>0.69</v>
      </c>
      <c r="G2360" s="536">
        <v>0</v>
      </c>
      <c r="H2360" s="535">
        <v>0.66</v>
      </c>
      <c r="I2360" s="536">
        <v>0</v>
      </c>
      <c r="J2360" s="535">
        <v>0.7</v>
      </c>
      <c r="K2360" s="536">
        <v>0</v>
      </c>
      <c r="L2360" s="535">
        <v>0.75</v>
      </c>
      <c r="M2360" s="536">
        <v>0</v>
      </c>
      <c r="N2360" s="535">
        <v>0.67</v>
      </c>
      <c r="O2360" s="536">
        <v>0</v>
      </c>
      <c r="P2360" s="535">
        <v>0.48</v>
      </c>
      <c r="Q2360" s="536">
        <v>0</v>
      </c>
      <c r="R2360" s="535">
        <v>0.68</v>
      </c>
    </row>
    <row r="2361" spans="1:18" ht="12.75">
      <c r="A2361" s="145">
        <v>102270</v>
      </c>
      <c r="B2361" s="102" t="s">
        <v>24033</v>
      </c>
      <c r="C2361" s="145" t="s">
        <v>5</v>
      </c>
      <c r="D2361" s="535">
        <v>0.69</v>
      </c>
      <c r="E2361" s="536">
        <v>0</v>
      </c>
      <c r="F2361" s="535">
        <v>0.74</v>
      </c>
      <c r="G2361" s="536">
        <v>1</v>
      </c>
      <c r="H2361" s="535">
        <v>0.74</v>
      </c>
      <c r="I2361" s="536">
        <v>0</v>
      </c>
      <c r="J2361" s="535">
        <v>0.6</v>
      </c>
      <c r="K2361" s="536">
        <v>0</v>
      </c>
      <c r="L2361" s="535">
        <v>0.75</v>
      </c>
      <c r="M2361" s="536">
        <v>0</v>
      </c>
      <c r="N2361" s="535">
        <v>0.86</v>
      </c>
      <c r="O2361" s="536">
        <v>0</v>
      </c>
      <c r="P2361" s="535">
        <v>0.74</v>
      </c>
      <c r="Q2361" s="536">
        <v>1</v>
      </c>
      <c r="R2361" s="535">
        <v>0.68</v>
      </c>
    </row>
    <row r="2362" spans="1:18" ht="12.75">
      <c r="A2362" s="145">
        <v>102271</v>
      </c>
      <c r="B2362" s="102" t="s">
        <v>24034</v>
      </c>
      <c r="C2362" s="145" t="s">
        <v>5</v>
      </c>
      <c r="D2362" s="535">
        <v>0.15</v>
      </c>
      <c r="E2362" s="536">
        <v>0</v>
      </c>
      <c r="F2362" s="535">
        <v>0.17</v>
      </c>
      <c r="G2362" s="536">
        <v>1</v>
      </c>
      <c r="H2362" s="535">
        <v>0.17</v>
      </c>
      <c r="I2362" s="536">
        <v>0</v>
      </c>
      <c r="J2362" s="535">
        <v>0.13</v>
      </c>
      <c r="K2362" s="536">
        <v>0</v>
      </c>
      <c r="L2362" s="535">
        <v>0.17</v>
      </c>
      <c r="M2362" s="536">
        <v>0</v>
      </c>
      <c r="N2362" s="535">
        <v>0.2</v>
      </c>
      <c r="O2362" s="536">
        <v>0</v>
      </c>
      <c r="P2362" s="535">
        <v>0.17</v>
      </c>
      <c r="Q2362" s="536">
        <v>1</v>
      </c>
      <c r="R2362" s="535">
        <v>0.15</v>
      </c>
    </row>
    <row r="2363" spans="1:18" ht="12.75">
      <c r="A2363" s="145">
        <v>102272</v>
      </c>
      <c r="B2363" s="102" t="s">
        <v>24035</v>
      </c>
      <c r="C2363" s="145" t="s">
        <v>5</v>
      </c>
      <c r="D2363" s="535">
        <v>0.86</v>
      </c>
      <c r="E2363" s="536">
        <v>0</v>
      </c>
      <c r="F2363" s="535">
        <v>0.92</v>
      </c>
      <c r="G2363" s="536">
        <v>1</v>
      </c>
      <c r="H2363" s="535">
        <v>0.93</v>
      </c>
      <c r="I2363" s="536">
        <v>0</v>
      </c>
      <c r="J2363" s="535">
        <v>0.75</v>
      </c>
      <c r="K2363" s="536">
        <v>0</v>
      </c>
      <c r="L2363" s="535">
        <v>0.94</v>
      </c>
      <c r="M2363" s="536">
        <v>0</v>
      </c>
      <c r="N2363" s="535">
        <v>1.08</v>
      </c>
      <c r="O2363" s="536">
        <v>0</v>
      </c>
      <c r="P2363" s="535">
        <v>0.92</v>
      </c>
      <c r="Q2363" s="536">
        <v>1</v>
      </c>
      <c r="R2363" s="535">
        <v>0.85</v>
      </c>
    </row>
    <row r="2364" spans="1:18" ht="12.75">
      <c r="A2364" s="145">
        <v>102273</v>
      </c>
      <c r="B2364" s="102" t="s">
        <v>24036</v>
      </c>
      <c r="C2364" s="145" t="s">
        <v>5</v>
      </c>
      <c r="D2364" s="535">
        <v>1.88</v>
      </c>
      <c r="E2364" s="536">
        <v>0</v>
      </c>
      <c r="F2364" s="535">
        <v>1.73</v>
      </c>
      <c r="G2364" s="536">
        <v>0</v>
      </c>
      <c r="H2364" s="535">
        <v>1.66</v>
      </c>
      <c r="I2364" s="536">
        <v>0</v>
      </c>
      <c r="J2364" s="535">
        <v>1.75</v>
      </c>
      <c r="K2364" s="536">
        <v>0</v>
      </c>
      <c r="L2364" s="535">
        <v>1.88</v>
      </c>
      <c r="M2364" s="536">
        <v>0</v>
      </c>
      <c r="N2364" s="535">
        <v>1.68</v>
      </c>
      <c r="O2364" s="536">
        <v>0</v>
      </c>
      <c r="P2364" s="535">
        <v>1.22</v>
      </c>
      <c r="Q2364" s="536">
        <v>0</v>
      </c>
      <c r="R2364" s="535">
        <v>1.7</v>
      </c>
    </row>
    <row r="2365" spans="1:18" ht="12.75">
      <c r="A2365" s="145">
        <v>95255</v>
      </c>
      <c r="B2365" s="102" t="s">
        <v>24037</v>
      </c>
      <c r="C2365" s="145" t="s">
        <v>5</v>
      </c>
      <c r="D2365" s="535">
        <v>0.82</v>
      </c>
      <c r="E2365" s="536">
        <v>0</v>
      </c>
      <c r="F2365" s="535">
        <v>0.88</v>
      </c>
      <c r="G2365" s="536">
        <v>1</v>
      </c>
      <c r="H2365" s="535">
        <v>0.89</v>
      </c>
      <c r="I2365" s="536">
        <v>0</v>
      </c>
      <c r="J2365" s="535">
        <v>0.72</v>
      </c>
      <c r="K2365" s="536">
        <v>0</v>
      </c>
      <c r="L2365" s="535">
        <v>0.9</v>
      </c>
      <c r="M2365" s="536">
        <v>0</v>
      </c>
      <c r="N2365" s="535">
        <v>1.03</v>
      </c>
      <c r="O2365" s="536">
        <v>0</v>
      </c>
      <c r="P2365" s="535">
        <v>0.88</v>
      </c>
      <c r="Q2365" s="536">
        <v>1</v>
      </c>
      <c r="R2365" s="535">
        <v>0.81</v>
      </c>
    </row>
    <row r="2366" spans="1:18" ht="12.75">
      <c r="A2366" s="145">
        <v>95256</v>
      </c>
      <c r="B2366" s="102" t="s">
        <v>24038</v>
      </c>
      <c r="C2366" s="145" t="s">
        <v>5</v>
      </c>
      <c r="D2366" s="535">
        <v>0.19</v>
      </c>
      <c r="E2366" s="536">
        <v>0</v>
      </c>
      <c r="F2366" s="535">
        <v>0.2</v>
      </c>
      <c r="G2366" s="536">
        <v>1</v>
      </c>
      <c r="H2366" s="535">
        <v>0.2</v>
      </c>
      <c r="I2366" s="536">
        <v>0</v>
      </c>
      <c r="J2366" s="535">
        <v>0.16</v>
      </c>
      <c r="K2366" s="536">
        <v>0</v>
      </c>
      <c r="L2366" s="535">
        <v>0.2</v>
      </c>
      <c r="M2366" s="536">
        <v>0</v>
      </c>
      <c r="N2366" s="535">
        <v>0.23</v>
      </c>
      <c r="O2366" s="536">
        <v>0</v>
      </c>
      <c r="P2366" s="535">
        <v>0.2</v>
      </c>
      <c r="Q2366" s="536">
        <v>1</v>
      </c>
      <c r="R2366" s="535">
        <v>0.18</v>
      </c>
    </row>
    <row r="2367" spans="1:18" ht="12.75">
      <c r="A2367" s="145">
        <v>95257</v>
      </c>
      <c r="B2367" s="102" t="s">
        <v>24039</v>
      </c>
      <c r="C2367" s="145" t="s">
        <v>5</v>
      </c>
      <c r="D2367" s="535">
        <v>1.03</v>
      </c>
      <c r="E2367" s="536">
        <v>0</v>
      </c>
      <c r="F2367" s="535">
        <v>1.1000000000000001</v>
      </c>
      <c r="G2367" s="536">
        <v>1</v>
      </c>
      <c r="H2367" s="535">
        <v>1.1100000000000001</v>
      </c>
      <c r="I2367" s="536">
        <v>0</v>
      </c>
      <c r="J2367" s="535">
        <v>0.9</v>
      </c>
      <c r="K2367" s="536">
        <v>0</v>
      </c>
      <c r="L2367" s="535">
        <v>1.1200000000000001</v>
      </c>
      <c r="M2367" s="536">
        <v>0</v>
      </c>
      <c r="N2367" s="535">
        <v>1.29</v>
      </c>
      <c r="O2367" s="536">
        <v>0</v>
      </c>
      <c r="P2367" s="535">
        <v>1.1000000000000001</v>
      </c>
      <c r="Q2367" s="536">
        <v>1</v>
      </c>
      <c r="R2367" s="535">
        <v>1.02</v>
      </c>
    </row>
    <row r="2368" spans="1:18" ht="12.75">
      <c r="A2368" s="145">
        <v>105913</v>
      </c>
      <c r="B2368" s="102" t="s">
        <v>24040</v>
      </c>
      <c r="C2368" s="145" t="s">
        <v>5</v>
      </c>
      <c r="D2368" s="535">
        <v>0.7</v>
      </c>
      <c r="E2368" s="536">
        <v>0</v>
      </c>
      <c r="F2368" s="535">
        <v>0.75</v>
      </c>
      <c r="G2368" s="536">
        <v>1</v>
      </c>
      <c r="H2368" s="535">
        <v>0.75</v>
      </c>
      <c r="I2368" s="536">
        <v>0</v>
      </c>
      <c r="J2368" s="535">
        <v>0.61</v>
      </c>
      <c r="K2368" s="536">
        <v>0</v>
      </c>
      <c r="L2368" s="535">
        <v>0.76</v>
      </c>
      <c r="M2368" s="536">
        <v>0</v>
      </c>
      <c r="N2368" s="535">
        <v>0.88</v>
      </c>
      <c r="O2368" s="536">
        <v>0</v>
      </c>
      <c r="P2368" s="535">
        <v>0.75</v>
      </c>
      <c r="Q2368" s="536">
        <v>1</v>
      </c>
      <c r="R2368" s="535">
        <v>0.69</v>
      </c>
    </row>
    <row r="2369" spans="1:18" ht="12.75">
      <c r="A2369" s="145">
        <v>105914</v>
      </c>
      <c r="B2369" s="102" t="s">
        <v>24041</v>
      </c>
      <c r="C2369" s="145" t="s">
        <v>5</v>
      </c>
      <c r="D2369" s="535">
        <v>0.16</v>
      </c>
      <c r="E2369" s="536">
        <v>0</v>
      </c>
      <c r="F2369" s="535">
        <v>0.17</v>
      </c>
      <c r="G2369" s="536">
        <v>1</v>
      </c>
      <c r="H2369" s="535">
        <v>0.17</v>
      </c>
      <c r="I2369" s="536">
        <v>0</v>
      </c>
      <c r="J2369" s="535">
        <v>0.14000000000000001</v>
      </c>
      <c r="K2369" s="536">
        <v>0</v>
      </c>
      <c r="L2369" s="535">
        <v>0.17</v>
      </c>
      <c r="M2369" s="536">
        <v>0</v>
      </c>
      <c r="N2369" s="535">
        <v>0.2</v>
      </c>
      <c r="O2369" s="536">
        <v>0</v>
      </c>
      <c r="P2369" s="535">
        <v>0.17</v>
      </c>
      <c r="Q2369" s="536">
        <v>1</v>
      </c>
      <c r="R2369" s="535">
        <v>0.16</v>
      </c>
    </row>
    <row r="2370" spans="1:18" ht="12.75">
      <c r="A2370" s="145">
        <v>105915</v>
      </c>
      <c r="B2370" s="102" t="s">
        <v>24042</v>
      </c>
      <c r="C2370" s="145" t="s">
        <v>5</v>
      </c>
      <c r="D2370" s="535">
        <v>0.87</v>
      </c>
      <c r="E2370" s="536">
        <v>0</v>
      </c>
      <c r="F2370" s="535">
        <v>0.94</v>
      </c>
      <c r="G2370" s="536">
        <v>1</v>
      </c>
      <c r="H2370" s="535">
        <v>0.94</v>
      </c>
      <c r="I2370" s="536">
        <v>0</v>
      </c>
      <c r="J2370" s="535">
        <v>0.76</v>
      </c>
      <c r="K2370" s="536">
        <v>0</v>
      </c>
      <c r="L2370" s="535">
        <v>0.95</v>
      </c>
      <c r="M2370" s="536">
        <v>0</v>
      </c>
      <c r="N2370" s="535">
        <v>1.1000000000000001</v>
      </c>
      <c r="O2370" s="536">
        <v>0</v>
      </c>
      <c r="P2370" s="535">
        <v>0.94</v>
      </c>
      <c r="Q2370" s="536">
        <v>1</v>
      </c>
      <c r="R2370" s="535">
        <v>0.86</v>
      </c>
    </row>
    <row r="2371" spans="1:18" ht="12.75">
      <c r="A2371" s="145">
        <v>103792</v>
      </c>
      <c r="B2371" s="102" t="s">
        <v>24043</v>
      </c>
      <c r="C2371" s="145" t="s">
        <v>5</v>
      </c>
      <c r="D2371" s="535">
        <v>5.19</v>
      </c>
      <c r="E2371" s="536">
        <v>0</v>
      </c>
      <c r="F2371" s="535">
        <v>4.7699999999999996</v>
      </c>
      <c r="G2371" s="536">
        <v>0</v>
      </c>
      <c r="H2371" s="535">
        <v>4.58</v>
      </c>
      <c r="I2371" s="536">
        <v>0</v>
      </c>
      <c r="J2371" s="535">
        <v>4.82</v>
      </c>
      <c r="K2371" s="536">
        <v>0</v>
      </c>
      <c r="L2371" s="535">
        <v>5.19</v>
      </c>
      <c r="M2371" s="536">
        <v>0</v>
      </c>
      <c r="N2371" s="535">
        <v>4.63</v>
      </c>
      <c r="O2371" s="536">
        <v>0</v>
      </c>
      <c r="P2371" s="535">
        <v>3.36</v>
      </c>
      <c r="Q2371" s="536">
        <v>0</v>
      </c>
      <c r="R2371" s="535">
        <v>4.68</v>
      </c>
    </row>
    <row r="2372" spans="1:18" ht="12.75">
      <c r="A2372" s="145">
        <v>103789</v>
      </c>
      <c r="B2372" s="102" t="s">
        <v>24044</v>
      </c>
      <c r="C2372" s="145" t="s">
        <v>5</v>
      </c>
      <c r="D2372" s="535">
        <v>0</v>
      </c>
      <c r="E2372" s="536"/>
      <c r="F2372" s="535">
        <v>0</v>
      </c>
      <c r="G2372" s="536"/>
      <c r="H2372" s="535">
        <v>0</v>
      </c>
      <c r="I2372" s="536"/>
      <c r="J2372" s="535">
        <v>0</v>
      </c>
      <c r="K2372" s="536"/>
      <c r="L2372" s="535">
        <v>0</v>
      </c>
      <c r="M2372" s="536"/>
      <c r="N2372" s="535">
        <v>0</v>
      </c>
      <c r="O2372" s="536"/>
      <c r="P2372" s="535">
        <v>0</v>
      </c>
      <c r="Q2372" s="536"/>
      <c r="R2372" s="535">
        <v>0</v>
      </c>
    </row>
    <row r="2373" spans="1:18" ht="12.75">
      <c r="A2373" s="145">
        <v>103790</v>
      </c>
      <c r="B2373" s="102" t="s">
        <v>24045</v>
      </c>
      <c r="C2373" s="145" t="s">
        <v>5</v>
      </c>
      <c r="D2373" s="535">
        <v>0</v>
      </c>
      <c r="E2373" s="536"/>
      <c r="F2373" s="535">
        <v>0</v>
      </c>
      <c r="G2373" s="536"/>
      <c r="H2373" s="535">
        <v>0</v>
      </c>
      <c r="I2373" s="536"/>
      <c r="J2373" s="535">
        <v>0</v>
      </c>
      <c r="K2373" s="536"/>
      <c r="L2373" s="535">
        <v>0</v>
      </c>
      <c r="M2373" s="536"/>
      <c r="N2373" s="535">
        <v>0</v>
      </c>
      <c r="O2373" s="536"/>
      <c r="P2373" s="535">
        <v>0</v>
      </c>
      <c r="Q2373" s="536"/>
      <c r="R2373" s="535">
        <v>0</v>
      </c>
    </row>
    <row r="2374" spans="1:18" ht="12.75">
      <c r="A2374" s="145">
        <v>103791</v>
      </c>
      <c r="B2374" s="102" t="s">
        <v>24046</v>
      </c>
      <c r="C2374" s="145" t="s">
        <v>5</v>
      </c>
      <c r="D2374" s="535">
        <v>0</v>
      </c>
      <c r="E2374" s="536"/>
      <c r="F2374" s="535">
        <v>0</v>
      </c>
      <c r="G2374" s="536"/>
      <c r="H2374" s="535">
        <v>0</v>
      </c>
      <c r="I2374" s="536"/>
      <c r="J2374" s="535">
        <v>0</v>
      </c>
      <c r="K2374" s="536"/>
      <c r="L2374" s="535">
        <v>0</v>
      </c>
      <c r="M2374" s="536"/>
      <c r="N2374" s="535">
        <v>0</v>
      </c>
      <c r="O2374" s="536"/>
      <c r="P2374" s="535">
        <v>0</v>
      </c>
      <c r="Q2374" s="536"/>
      <c r="R2374" s="535">
        <v>0</v>
      </c>
    </row>
    <row r="2375" spans="1:18" ht="12.75">
      <c r="A2375" s="145">
        <v>96054</v>
      </c>
      <c r="B2375" s="102" t="s">
        <v>24047</v>
      </c>
      <c r="C2375" s="145" t="s">
        <v>5</v>
      </c>
      <c r="D2375" s="535">
        <v>32.5</v>
      </c>
      <c r="E2375" s="536">
        <v>1</v>
      </c>
      <c r="F2375" s="535">
        <v>32.5</v>
      </c>
      <c r="G2375" s="536">
        <v>1</v>
      </c>
      <c r="H2375" s="535">
        <v>32.5</v>
      </c>
      <c r="I2375" s="536">
        <v>1</v>
      </c>
      <c r="J2375" s="535">
        <v>32.5</v>
      </c>
      <c r="K2375" s="536">
        <v>1</v>
      </c>
      <c r="L2375" s="535">
        <v>29.91</v>
      </c>
      <c r="M2375" s="536">
        <v>0</v>
      </c>
      <c r="N2375" s="535">
        <v>29.14</v>
      </c>
      <c r="O2375" s="536">
        <v>0.127</v>
      </c>
      <c r="P2375" s="535">
        <v>32.5</v>
      </c>
      <c r="Q2375" s="536">
        <v>1</v>
      </c>
      <c r="R2375" s="535">
        <v>28.48</v>
      </c>
    </row>
    <row r="2376" spans="1:18" ht="12.75">
      <c r="A2376" s="145">
        <v>96060</v>
      </c>
      <c r="B2376" s="102" t="s">
        <v>24048</v>
      </c>
      <c r="C2376" s="145" t="s">
        <v>5</v>
      </c>
      <c r="D2376" s="535">
        <v>6.66</v>
      </c>
      <c r="E2376" s="536">
        <v>1</v>
      </c>
      <c r="F2376" s="535">
        <v>6.66</v>
      </c>
      <c r="G2376" s="536">
        <v>1</v>
      </c>
      <c r="H2376" s="535">
        <v>6.66</v>
      </c>
      <c r="I2376" s="536">
        <v>1</v>
      </c>
      <c r="J2376" s="535">
        <v>6.66</v>
      </c>
      <c r="K2376" s="536">
        <v>1</v>
      </c>
      <c r="L2376" s="535">
        <v>6.13</v>
      </c>
      <c r="M2376" s="536">
        <v>0</v>
      </c>
      <c r="N2376" s="535">
        <v>6</v>
      </c>
      <c r="O2376" s="536">
        <v>0.1633</v>
      </c>
      <c r="P2376" s="535">
        <v>6.66</v>
      </c>
      <c r="Q2376" s="536">
        <v>1</v>
      </c>
      <c r="R2376" s="535">
        <v>5.87</v>
      </c>
    </row>
    <row r="2377" spans="1:18" ht="12.75">
      <c r="A2377" s="145">
        <v>96061</v>
      </c>
      <c r="B2377" s="102" t="s">
        <v>24049</v>
      </c>
      <c r="C2377" s="145" t="s">
        <v>5</v>
      </c>
      <c r="D2377" s="535">
        <v>40.630000000000003</v>
      </c>
      <c r="E2377" s="536">
        <v>1</v>
      </c>
      <c r="F2377" s="535">
        <v>40.630000000000003</v>
      </c>
      <c r="G2377" s="536">
        <v>1</v>
      </c>
      <c r="H2377" s="535">
        <v>40.630000000000003</v>
      </c>
      <c r="I2377" s="536">
        <v>1</v>
      </c>
      <c r="J2377" s="535">
        <v>40.630000000000003</v>
      </c>
      <c r="K2377" s="536">
        <v>1</v>
      </c>
      <c r="L2377" s="535">
        <v>37.39</v>
      </c>
      <c r="M2377" s="536">
        <v>0</v>
      </c>
      <c r="N2377" s="535">
        <v>36.43</v>
      </c>
      <c r="O2377" s="536">
        <v>0.12709999999999999</v>
      </c>
      <c r="P2377" s="535">
        <v>40.630000000000003</v>
      </c>
      <c r="Q2377" s="536">
        <v>1</v>
      </c>
      <c r="R2377" s="535">
        <v>35.6</v>
      </c>
    </row>
    <row r="2378" spans="1:18" ht="12.75">
      <c r="A2378" s="145">
        <v>96062</v>
      </c>
      <c r="B2378" s="102" t="s">
        <v>24050</v>
      </c>
      <c r="C2378" s="145" t="s">
        <v>5</v>
      </c>
      <c r="D2378" s="535">
        <v>49.88</v>
      </c>
      <c r="E2378" s="536">
        <v>0</v>
      </c>
      <c r="F2378" s="535">
        <v>40.29</v>
      </c>
      <c r="G2378" s="536">
        <v>0</v>
      </c>
      <c r="H2378" s="535">
        <v>43.29</v>
      </c>
      <c r="I2378" s="536">
        <v>0</v>
      </c>
      <c r="J2378" s="535">
        <v>42.82</v>
      </c>
      <c r="K2378" s="536">
        <v>0</v>
      </c>
      <c r="L2378" s="535">
        <v>39.76</v>
      </c>
      <c r="M2378" s="536">
        <v>0</v>
      </c>
      <c r="N2378" s="535">
        <v>41.09</v>
      </c>
      <c r="O2378" s="536">
        <v>0</v>
      </c>
      <c r="P2378" s="535">
        <v>39.82</v>
      </c>
      <c r="Q2378" s="536">
        <v>0</v>
      </c>
      <c r="R2378" s="535">
        <v>39.49</v>
      </c>
    </row>
    <row r="2379" spans="1:18" ht="12.75">
      <c r="A2379" s="145">
        <v>90688</v>
      </c>
      <c r="B2379" s="102" t="s">
        <v>24051</v>
      </c>
      <c r="C2379" s="145" t="s">
        <v>5</v>
      </c>
      <c r="D2379" s="535">
        <v>28.8</v>
      </c>
      <c r="E2379" s="536">
        <v>1</v>
      </c>
      <c r="F2379" s="535">
        <v>28.8</v>
      </c>
      <c r="G2379" s="536">
        <v>1</v>
      </c>
      <c r="H2379" s="535">
        <v>28.8</v>
      </c>
      <c r="I2379" s="536">
        <v>1</v>
      </c>
      <c r="J2379" s="535">
        <v>28.8</v>
      </c>
      <c r="K2379" s="536">
        <v>1</v>
      </c>
      <c r="L2379" s="535">
        <v>26.32</v>
      </c>
      <c r="M2379" s="536">
        <v>0</v>
      </c>
      <c r="N2379" s="535">
        <v>25.44</v>
      </c>
      <c r="O2379" s="536">
        <v>0</v>
      </c>
      <c r="P2379" s="535">
        <v>28.8</v>
      </c>
      <c r="Q2379" s="536">
        <v>1</v>
      </c>
      <c r="R2379" s="535">
        <v>24.78</v>
      </c>
    </row>
    <row r="2380" spans="1:18" ht="12.75">
      <c r="A2380" s="145">
        <v>90689</v>
      </c>
      <c r="B2380" s="102" t="s">
        <v>24052</v>
      </c>
      <c r="C2380" s="145" t="s">
        <v>5</v>
      </c>
      <c r="D2380" s="535">
        <v>5.68</v>
      </c>
      <c r="E2380" s="536">
        <v>1</v>
      </c>
      <c r="F2380" s="535">
        <v>5.68</v>
      </c>
      <c r="G2380" s="536">
        <v>1</v>
      </c>
      <c r="H2380" s="535">
        <v>5.68</v>
      </c>
      <c r="I2380" s="536">
        <v>1</v>
      </c>
      <c r="J2380" s="535">
        <v>5.68</v>
      </c>
      <c r="K2380" s="536">
        <v>1</v>
      </c>
      <c r="L2380" s="535">
        <v>5.19</v>
      </c>
      <c r="M2380" s="536">
        <v>0</v>
      </c>
      <c r="N2380" s="535">
        <v>5.0199999999999996</v>
      </c>
      <c r="O2380" s="536">
        <v>0</v>
      </c>
      <c r="P2380" s="535">
        <v>5.68</v>
      </c>
      <c r="Q2380" s="536">
        <v>1</v>
      </c>
      <c r="R2380" s="535">
        <v>4.8899999999999997</v>
      </c>
    </row>
    <row r="2381" spans="1:18" ht="12.75">
      <c r="A2381" s="145">
        <v>90690</v>
      </c>
      <c r="B2381" s="102" t="s">
        <v>24053</v>
      </c>
      <c r="C2381" s="145" t="s">
        <v>5</v>
      </c>
      <c r="D2381" s="535">
        <v>36</v>
      </c>
      <c r="E2381" s="536">
        <v>1</v>
      </c>
      <c r="F2381" s="535">
        <v>36</v>
      </c>
      <c r="G2381" s="536">
        <v>1</v>
      </c>
      <c r="H2381" s="535">
        <v>36</v>
      </c>
      <c r="I2381" s="536">
        <v>1</v>
      </c>
      <c r="J2381" s="535">
        <v>36</v>
      </c>
      <c r="K2381" s="536">
        <v>1</v>
      </c>
      <c r="L2381" s="535">
        <v>32.9</v>
      </c>
      <c r="M2381" s="536">
        <v>0</v>
      </c>
      <c r="N2381" s="535">
        <v>31.8</v>
      </c>
      <c r="O2381" s="536">
        <v>0</v>
      </c>
      <c r="P2381" s="535">
        <v>36</v>
      </c>
      <c r="Q2381" s="536">
        <v>1</v>
      </c>
      <c r="R2381" s="535">
        <v>30.97</v>
      </c>
    </row>
    <row r="2382" spans="1:18" ht="12.75">
      <c r="A2382" s="145">
        <v>90691</v>
      </c>
      <c r="B2382" s="102" t="s">
        <v>24054</v>
      </c>
      <c r="C2382" s="145" t="s">
        <v>5</v>
      </c>
      <c r="D2382" s="535">
        <v>49.88</v>
      </c>
      <c r="E2382" s="536">
        <v>0</v>
      </c>
      <c r="F2382" s="535">
        <v>40.29</v>
      </c>
      <c r="G2382" s="536">
        <v>0</v>
      </c>
      <c r="H2382" s="535">
        <v>43.29</v>
      </c>
      <c r="I2382" s="536">
        <v>0</v>
      </c>
      <c r="J2382" s="535">
        <v>42.82</v>
      </c>
      <c r="K2382" s="536">
        <v>0</v>
      </c>
      <c r="L2382" s="535">
        <v>39.76</v>
      </c>
      <c r="M2382" s="536">
        <v>0</v>
      </c>
      <c r="N2382" s="535">
        <v>41.09</v>
      </c>
      <c r="O2382" s="536">
        <v>0</v>
      </c>
      <c r="P2382" s="535">
        <v>39.82</v>
      </c>
      <c r="Q2382" s="536">
        <v>0</v>
      </c>
      <c r="R2382" s="535">
        <v>39.49</v>
      </c>
    </row>
    <row r="2383" spans="1:18" ht="12.75">
      <c r="A2383" s="145">
        <v>96241</v>
      </c>
      <c r="B2383" s="102" t="s">
        <v>24055</v>
      </c>
      <c r="C2383" s="145" t="s">
        <v>5</v>
      </c>
      <c r="D2383" s="535">
        <v>30.6</v>
      </c>
      <c r="E2383" s="536">
        <v>1</v>
      </c>
      <c r="F2383" s="535">
        <v>30.6</v>
      </c>
      <c r="G2383" s="536">
        <v>1</v>
      </c>
      <c r="H2383" s="535">
        <v>30.6</v>
      </c>
      <c r="I2383" s="536">
        <v>1</v>
      </c>
      <c r="J2383" s="535">
        <v>30.6</v>
      </c>
      <c r="K2383" s="536">
        <v>1</v>
      </c>
      <c r="L2383" s="535">
        <v>27.96</v>
      </c>
      <c r="M2383" s="536">
        <v>0</v>
      </c>
      <c r="N2383" s="535">
        <v>27.03</v>
      </c>
      <c r="O2383" s="536">
        <v>0</v>
      </c>
      <c r="P2383" s="535">
        <v>30.6</v>
      </c>
      <c r="Q2383" s="536">
        <v>1</v>
      </c>
      <c r="R2383" s="535">
        <v>26.33</v>
      </c>
    </row>
    <row r="2384" spans="1:18" ht="12.75">
      <c r="A2384" s="145">
        <v>96242</v>
      </c>
      <c r="B2384" s="102" t="s">
        <v>24056</v>
      </c>
      <c r="C2384" s="145" t="s">
        <v>5</v>
      </c>
      <c r="D2384" s="535">
        <v>8.08</v>
      </c>
      <c r="E2384" s="536">
        <v>1</v>
      </c>
      <c r="F2384" s="535">
        <v>8.08</v>
      </c>
      <c r="G2384" s="536">
        <v>1</v>
      </c>
      <c r="H2384" s="535">
        <v>8.08</v>
      </c>
      <c r="I2384" s="536">
        <v>1</v>
      </c>
      <c r="J2384" s="535">
        <v>8.08</v>
      </c>
      <c r="K2384" s="536">
        <v>1</v>
      </c>
      <c r="L2384" s="535">
        <v>7.39</v>
      </c>
      <c r="M2384" s="536">
        <v>0</v>
      </c>
      <c r="N2384" s="535">
        <v>7.14</v>
      </c>
      <c r="O2384" s="536">
        <v>0</v>
      </c>
      <c r="P2384" s="535">
        <v>8.08</v>
      </c>
      <c r="Q2384" s="536">
        <v>1</v>
      </c>
      <c r="R2384" s="535">
        <v>6.95</v>
      </c>
    </row>
    <row r="2385" spans="1:18" ht="12.75">
      <c r="A2385" s="145">
        <v>96243</v>
      </c>
      <c r="B2385" s="102" t="s">
        <v>24057</v>
      </c>
      <c r="C2385" s="145" t="s">
        <v>5</v>
      </c>
      <c r="D2385" s="535">
        <v>38.25</v>
      </c>
      <c r="E2385" s="536">
        <v>1</v>
      </c>
      <c r="F2385" s="535">
        <v>38.25</v>
      </c>
      <c r="G2385" s="536">
        <v>1</v>
      </c>
      <c r="H2385" s="535">
        <v>38.25</v>
      </c>
      <c r="I2385" s="536">
        <v>1</v>
      </c>
      <c r="J2385" s="535">
        <v>38.25</v>
      </c>
      <c r="K2385" s="536">
        <v>1</v>
      </c>
      <c r="L2385" s="535">
        <v>34.950000000000003</v>
      </c>
      <c r="M2385" s="536">
        <v>0</v>
      </c>
      <c r="N2385" s="535">
        <v>33.79</v>
      </c>
      <c r="O2385" s="536">
        <v>0</v>
      </c>
      <c r="P2385" s="535">
        <v>38.25</v>
      </c>
      <c r="Q2385" s="536">
        <v>1</v>
      </c>
      <c r="R2385" s="535">
        <v>32.909999999999997</v>
      </c>
    </row>
    <row r="2386" spans="1:18" ht="12.75">
      <c r="A2386" s="145">
        <v>96244</v>
      </c>
      <c r="B2386" s="102" t="s">
        <v>24058</v>
      </c>
      <c r="C2386" s="145" t="s">
        <v>5</v>
      </c>
      <c r="D2386" s="535">
        <v>21.79</v>
      </c>
      <c r="E2386" s="536">
        <v>0</v>
      </c>
      <c r="F2386" s="535">
        <v>17.600000000000001</v>
      </c>
      <c r="G2386" s="536">
        <v>0</v>
      </c>
      <c r="H2386" s="535">
        <v>18.91</v>
      </c>
      <c r="I2386" s="536">
        <v>0</v>
      </c>
      <c r="J2386" s="535">
        <v>18.71</v>
      </c>
      <c r="K2386" s="536">
        <v>0</v>
      </c>
      <c r="L2386" s="535">
        <v>17.37</v>
      </c>
      <c r="M2386" s="536">
        <v>0</v>
      </c>
      <c r="N2386" s="535">
        <v>17.95</v>
      </c>
      <c r="O2386" s="536">
        <v>0</v>
      </c>
      <c r="P2386" s="535">
        <v>17.399999999999999</v>
      </c>
      <c r="Q2386" s="536">
        <v>0</v>
      </c>
      <c r="R2386" s="535">
        <v>17.25</v>
      </c>
    </row>
    <row r="2387" spans="1:18" ht="12.75">
      <c r="A2387" s="145">
        <v>88400</v>
      </c>
      <c r="B2387" s="102" t="s">
        <v>24059</v>
      </c>
      <c r="C2387" s="145" t="s">
        <v>5</v>
      </c>
      <c r="D2387" s="535">
        <v>0.82</v>
      </c>
      <c r="E2387" s="536">
        <v>1</v>
      </c>
      <c r="F2387" s="535">
        <v>0.76</v>
      </c>
      <c r="G2387" s="536">
        <v>0</v>
      </c>
      <c r="H2387" s="535">
        <v>0.82</v>
      </c>
      <c r="I2387" s="536">
        <v>1</v>
      </c>
      <c r="J2387" s="535">
        <v>0.92</v>
      </c>
      <c r="K2387" s="536">
        <v>0</v>
      </c>
      <c r="L2387" s="535">
        <v>0.87</v>
      </c>
      <c r="M2387" s="536">
        <v>0</v>
      </c>
      <c r="N2387" s="535">
        <v>0.84</v>
      </c>
      <c r="O2387" s="536">
        <v>0</v>
      </c>
      <c r="P2387" s="535">
        <v>0.83</v>
      </c>
      <c r="Q2387" s="536">
        <v>0</v>
      </c>
      <c r="R2387" s="535">
        <v>0.79</v>
      </c>
    </row>
    <row r="2388" spans="1:18" ht="12.75">
      <c r="A2388" s="145">
        <v>88401</v>
      </c>
      <c r="B2388" s="102" t="s">
        <v>24060</v>
      </c>
      <c r="C2388" s="145" t="s">
        <v>5</v>
      </c>
      <c r="D2388" s="535">
        <v>0.19</v>
      </c>
      <c r="E2388" s="536">
        <v>1</v>
      </c>
      <c r="F2388" s="535">
        <v>0.17</v>
      </c>
      <c r="G2388" s="536">
        <v>0</v>
      </c>
      <c r="H2388" s="535">
        <v>0.19</v>
      </c>
      <c r="I2388" s="536">
        <v>1</v>
      </c>
      <c r="J2388" s="535">
        <v>0.21</v>
      </c>
      <c r="K2388" s="536">
        <v>0</v>
      </c>
      <c r="L2388" s="535">
        <v>0.2</v>
      </c>
      <c r="M2388" s="536">
        <v>0</v>
      </c>
      <c r="N2388" s="535">
        <v>0.19</v>
      </c>
      <c r="O2388" s="536">
        <v>0</v>
      </c>
      <c r="P2388" s="535">
        <v>0.19</v>
      </c>
      <c r="Q2388" s="536">
        <v>0</v>
      </c>
      <c r="R2388" s="535">
        <v>0.18</v>
      </c>
    </row>
    <row r="2389" spans="1:18" ht="12.75">
      <c r="A2389" s="145">
        <v>88402</v>
      </c>
      <c r="B2389" s="102" t="s">
        <v>24061</v>
      </c>
      <c r="C2389" s="145" t="s">
        <v>5</v>
      </c>
      <c r="D2389" s="535">
        <v>0.9</v>
      </c>
      <c r="E2389" s="536">
        <v>1</v>
      </c>
      <c r="F2389" s="535">
        <v>0.84</v>
      </c>
      <c r="G2389" s="536">
        <v>0</v>
      </c>
      <c r="H2389" s="535">
        <v>0.9</v>
      </c>
      <c r="I2389" s="536">
        <v>1</v>
      </c>
      <c r="J2389" s="535">
        <v>1.01</v>
      </c>
      <c r="K2389" s="536">
        <v>0</v>
      </c>
      <c r="L2389" s="535">
        <v>0.96</v>
      </c>
      <c r="M2389" s="536">
        <v>0</v>
      </c>
      <c r="N2389" s="535">
        <v>0.92</v>
      </c>
      <c r="O2389" s="536">
        <v>0</v>
      </c>
      <c r="P2389" s="535">
        <v>0.91</v>
      </c>
      <c r="Q2389" s="536">
        <v>0</v>
      </c>
      <c r="R2389" s="535">
        <v>0.86</v>
      </c>
    </row>
    <row r="2390" spans="1:18" ht="12.75">
      <c r="A2390" s="145">
        <v>88403</v>
      </c>
      <c r="B2390" s="102" t="s">
        <v>24062</v>
      </c>
      <c r="C2390" s="145" t="s">
        <v>5</v>
      </c>
      <c r="D2390" s="535">
        <v>2.08</v>
      </c>
      <c r="E2390" s="536">
        <v>0</v>
      </c>
      <c r="F2390" s="535">
        <v>1.91</v>
      </c>
      <c r="G2390" s="536">
        <v>0</v>
      </c>
      <c r="H2390" s="535">
        <v>1.84</v>
      </c>
      <c r="I2390" s="536">
        <v>0</v>
      </c>
      <c r="J2390" s="535">
        <v>1.93</v>
      </c>
      <c r="K2390" s="536">
        <v>0</v>
      </c>
      <c r="L2390" s="535">
        <v>2.08</v>
      </c>
      <c r="M2390" s="536">
        <v>0</v>
      </c>
      <c r="N2390" s="535">
        <v>1.86</v>
      </c>
      <c r="O2390" s="536">
        <v>0</v>
      </c>
      <c r="P2390" s="535">
        <v>1.35</v>
      </c>
      <c r="Q2390" s="536">
        <v>0</v>
      </c>
      <c r="R2390" s="535">
        <v>1.88</v>
      </c>
    </row>
    <row r="2391" spans="1:18" ht="12.75">
      <c r="A2391" s="145">
        <v>88387</v>
      </c>
      <c r="B2391" s="102" t="s">
        <v>24063</v>
      </c>
      <c r="C2391" s="145" t="s">
        <v>5</v>
      </c>
      <c r="D2391" s="535">
        <v>0.87</v>
      </c>
      <c r="E2391" s="536">
        <v>1</v>
      </c>
      <c r="F2391" s="535">
        <v>0.81</v>
      </c>
      <c r="G2391" s="536">
        <v>0</v>
      </c>
      <c r="H2391" s="535">
        <v>0.87</v>
      </c>
      <c r="I2391" s="536">
        <v>1</v>
      </c>
      <c r="J2391" s="535">
        <v>0.98</v>
      </c>
      <c r="K2391" s="536">
        <v>0</v>
      </c>
      <c r="L2391" s="535">
        <v>0.93</v>
      </c>
      <c r="M2391" s="536">
        <v>0</v>
      </c>
      <c r="N2391" s="535">
        <v>0.89</v>
      </c>
      <c r="O2391" s="536">
        <v>0</v>
      </c>
      <c r="P2391" s="535">
        <v>0.88</v>
      </c>
      <c r="Q2391" s="536">
        <v>0</v>
      </c>
      <c r="R2391" s="535">
        <v>0.83</v>
      </c>
    </row>
    <row r="2392" spans="1:18" ht="12.75">
      <c r="A2392" s="145">
        <v>88389</v>
      </c>
      <c r="B2392" s="102" t="s">
        <v>24064</v>
      </c>
      <c r="C2392" s="145" t="s">
        <v>5</v>
      </c>
      <c r="D2392" s="535">
        <v>0.2</v>
      </c>
      <c r="E2392" s="536">
        <v>1</v>
      </c>
      <c r="F2392" s="535">
        <v>0.18</v>
      </c>
      <c r="G2392" s="536">
        <v>0</v>
      </c>
      <c r="H2392" s="535">
        <v>0.2</v>
      </c>
      <c r="I2392" s="536">
        <v>1</v>
      </c>
      <c r="J2392" s="535">
        <v>0.22</v>
      </c>
      <c r="K2392" s="536">
        <v>0</v>
      </c>
      <c r="L2392" s="535">
        <v>0.21</v>
      </c>
      <c r="M2392" s="536">
        <v>0</v>
      </c>
      <c r="N2392" s="535">
        <v>0.2</v>
      </c>
      <c r="O2392" s="536">
        <v>0</v>
      </c>
      <c r="P2392" s="535">
        <v>0.2</v>
      </c>
      <c r="Q2392" s="536">
        <v>0</v>
      </c>
      <c r="R2392" s="535">
        <v>0.19</v>
      </c>
    </row>
    <row r="2393" spans="1:18" ht="12.75">
      <c r="A2393" s="145">
        <v>88390</v>
      </c>
      <c r="B2393" s="102" t="s">
        <v>24065</v>
      </c>
      <c r="C2393" s="145" t="s">
        <v>5</v>
      </c>
      <c r="D2393" s="535">
        <v>0.95</v>
      </c>
      <c r="E2393" s="536">
        <v>1</v>
      </c>
      <c r="F2393" s="535">
        <v>0.89</v>
      </c>
      <c r="G2393" s="536">
        <v>0</v>
      </c>
      <c r="H2393" s="535">
        <v>0.95</v>
      </c>
      <c r="I2393" s="536">
        <v>1</v>
      </c>
      <c r="J2393" s="535">
        <v>1.07</v>
      </c>
      <c r="K2393" s="536">
        <v>0</v>
      </c>
      <c r="L2393" s="535">
        <v>1.01</v>
      </c>
      <c r="M2393" s="536">
        <v>0</v>
      </c>
      <c r="N2393" s="535">
        <v>0.98</v>
      </c>
      <c r="O2393" s="536">
        <v>0</v>
      </c>
      <c r="P2393" s="535">
        <v>0.96</v>
      </c>
      <c r="Q2393" s="536">
        <v>0</v>
      </c>
      <c r="R2393" s="535">
        <v>0.91</v>
      </c>
    </row>
    <row r="2394" spans="1:18" ht="12.75">
      <c r="A2394" s="145">
        <v>88391</v>
      </c>
      <c r="B2394" s="102" t="s">
        <v>24066</v>
      </c>
      <c r="C2394" s="145" t="s">
        <v>5</v>
      </c>
      <c r="D2394" s="535">
        <v>3.47</v>
      </c>
      <c r="E2394" s="536">
        <v>0</v>
      </c>
      <c r="F2394" s="535">
        <v>3.19</v>
      </c>
      <c r="G2394" s="536">
        <v>0</v>
      </c>
      <c r="H2394" s="535">
        <v>3.06</v>
      </c>
      <c r="I2394" s="536">
        <v>0</v>
      </c>
      <c r="J2394" s="535">
        <v>3.22</v>
      </c>
      <c r="K2394" s="536">
        <v>0</v>
      </c>
      <c r="L2394" s="535">
        <v>3.47</v>
      </c>
      <c r="M2394" s="536">
        <v>0</v>
      </c>
      <c r="N2394" s="535">
        <v>3.09</v>
      </c>
      <c r="O2394" s="536">
        <v>0</v>
      </c>
      <c r="P2394" s="535">
        <v>2.25</v>
      </c>
      <c r="Q2394" s="536">
        <v>0</v>
      </c>
      <c r="R2394" s="535">
        <v>3.13</v>
      </c>
    </row>
    <row r="2395" spans="1:18" ht="12.75">
      <c r="A2395" s="145">
        <v>88394</v>
      </c>
      <c r="B2395" s="102" t="s">
        <v>24067</v>
      </c>
      <c r="C2395" s="145" t="s">
        <v>5</v>
      </c>
      <c r="D2395" s="535">
        <v>1.03</v>
      </c>
      <c r="E2395" s="536">
        <v>1</v>
      </c>
      <c r="F2395" s="535">
        <v>0.96</v>
      </c>
      <c r="G2395" s="536">
        <v>0</v>
      </c>
      <c r="H2395" s="535">
        <v>1.03</v>
      </c>
      <c r="I2395" s="536">
        <v>1</v>
      </c>
      <c r="J2395" s="535">
        <v>1.17</v>
      </c>
      <c r="K2395" s="536">
        <v>0</v>
      </c>
      <c r="L2395" s="535">
        <v>1.1000000000000001</v>
      </c>
      <c r="M2395" s="536">
        <v>0</v>
      </c>
      <c r="N2395" s="535">
        <v>1.06</v>
      </c>
      <c r="O2395" s="536">
        <v>0</v>
      </c>
      <c r="P2395" s="535">
        <v>1.04</v>
      </c>
      <c r="Q2395" s="536">
        <v>0</v>
      </c>
      <c r="R2395" s="535">
        <v>0.99</v>
      </c>
    </row>
    <row r="2396" spans="1:18" ht="12.75">
      <c r="A2396" s="145">
        <v>88395</v>
      </c>
      <c r="B2396" s="102" t="s">
        <v>24068</v>
      </c>
      <c r="C2396" s="145" t="s">
        <v>5</v>
      </c>
      <c r="D2396" s="535">
        <v>0.24</v>
      </c>
      <c r="E2396" s="536">
        <v>1</v>
      </c>
      <c r="F2396" s="535">
        <v>0.22</v>
      </c>
      <c r="G2396" s="536">
        <v>0</v>
      </c>
      <c r="H2396" s="535">
        <v>0.24</v>
      </c>
      <c r="I2396" s="536">
        <v>1</v>
      </c>
      <c r="J2396" s="535">
        <v>0.27</v>
      </c>
      <c r="K2396" s="536">
        <v>0</v>
      </c>
      <c r="L2396" s="535">
        <v>0.25</v>
      </c>
      <c r="M2396" s="536">
        <v>0</v>
      </c>
      <c r="N2396" s="535">
        <v>0.24</v>
      </c>
      <c r="O2396" s="536">
        <v>0</v>
      </c>
      <c r="P2396" s="535">
        <v>0.24</v>
      </c>
      <c r="Q2396" s="536">
        <v>0</v>
      </c>
      <c r="R2396" s="535">
        <v>0.23</v>
      </c>
    </row>
    <row r="2397" spans="1:18" ht="12.75">
      <c r="A2397" s="145">
        <v>88396</v>
      </c>
      <c r="B2397" s="102" t="s">
        <v>24069</v>
      </c>
      <c r="C2397" s="145" t="s">
        <v>5</v>
      </c>
      <c r="D2397" s="535">
        <v>1.1299999999999999</v>
      </c>
      <c r="E2397" s="536">
        <v>1</v>
      </c>
      <c r="F2397" s="535">
        <v>1.05</v>
      </c>
      <c r="G2397" s="536">
        <v>0</v>
      </c>
      <c r="H2397" s="535">
        <v>1.1299999999999999</v>
      </c>
      <c r="I2397" s="536">
        <v>1</v>
      </c>
      <c r="J2397" s="535">
        <v>1.27</v>
      </c>
      <c r="K2397" s="536">
        <v>0</v>
      </c>
      <c r="L2397" s="535">
        <v>1.21</v>
      </c>
      <c r="M2397" s="536">
        <v>0</v>
      </c>
      <c r="N2397" s="535">
        <v>1.1599999999999999</v>
      </c>
      <c r="O2397" s="536">
        <v>0</v>
      </c>
      <c r="P2397" s="535">
        <v>1.1399999999999999</v>
      </c>
      <c r="Q2397" s="536">
        <v>0</v>
      </c>
      <c r="R2397" s="535">
        <v>1.0900000000000001</v>
      </c>
    </row>
    <row r="2398" spans="1:18" ht="12.75">
      <c r="A2398" s="145">
        <v>88397</v>
      </c>
      <c r="B2398" s="102" t="s">
        <v>24070</v>
      </c>
      <c r="C2398" s="145" t="s">
        <v>5</v>
      </c>
      <c r="D2398" s="535">
        <v>5.2</v>
      </c>
      <c r="E2398" s="536">
        <v>0</v>
      </c>
      <c r="F2398" s="535">
        <v>4.78</v>
      </c>
      <c r="G2398" s="536">
        <v>0</v>
      </c>
      <c r="H2398" s="535">
        <v>4.59</v>
      </c>
      <c r="I2398" s="536">
        <v>0</v>
      </c>
      <c r="J2398" s="535">
        <v>4.83</v>
      </c>
      <c r="K2398" s="536">
        <v>0</v>
      </c>
      <c r="L2398" s="535">
        <v>5.2</v>
      </c>
      <c r="M2398" s="536">
        <v>0</v>
      </c>
      <c r="N2398" s="535">
        <v>4.6399999999999997</v>
      </c>
      <c r="O2398" s="536">
        <v>0</v>
      </c>
      <c r="P2398" s="535">
        <v>3.37</v>
      </c>
      <c r="Q2398" s="536">
        <v>0</v>
      </c>
      <c r="R2398" s="535">
        <v>4.6900000000000004</v>
      </c>
    </row>
    <row r="2399" spans="1:18" ht="12.75">
      <c r="A2399" s="145">
        <v>90633</v>
      </c>
      <c r="B2399" s="102" t="s">
        <v>24071</v>
      </c>
      <c r="C2399" s="145" t="s">
        <v>5</v>
      </c>
      <c r="D2399" s="535">
        <v>4.13</v>
      </c>
      <c r="E2399" s="536">
        <v>1</v>
      </c>
      <c r="F2399" s="535">
        <v>3.85</v>
      </c>
      <c r="G2399" s="536">
        <v>0</v>
      </c>
      <c r="H2399" s="535">
        <v>4.13</v>
      </c>
      <c r="I2399" s="536">
        <v>1</v>
      </c>
      <c r="J2399" s="535">
        <v>4.6500000000000004</v>
      </c>
      <c r="K2399" s="536">
        <v>0</v>
      </c>
      <c r="L2399" s="535">
        <v>4.4000000000000004</v>
      </c>
      <c r="M2399" s="536">
        <v>0</v>
      </c>
      <c r="N2399" s="535">
        <v>4.24</v>
      </c>
      <c r="O2399" s="536">
        <v>0</v>
      </c>
      <c r="P2399" s="535">
        <v>4.17</v>
      </c>
      <c r="Q2399" s="536">
        <v>0</v>
      </c>
      <c r="R2399" s="535">
        <v>3.96</v>
      </c>
    </row>
    <row r="2400" spans="1:18" ht="12.75">
      <c r="A2400" s="145">
        <v>90634</v>
      </c>
      <c r="B2400" s="102" t="s">
        <v>24072</v>
      </c>
      <c r="C2400" s="145" t="s">
        <v>5</v>
      </c>
      <c r="D2400" s="535">
        <v>0.95</v>
      </c>
      <c r="E2400" s="536">
        <v>1</v>
      </c>
      <c r="F2400" s="535">
        <v>0.89</v>
      </c>
      <c r="G2400" s="536">
        <v>0</v>
      </c>
      <c r="H2400" s="535">
        <v>0.95</v>
      </c>
      <c r="I2400" s="536">
        <v>1</v>
      </c>
      <c r="J2400" s="535">
        <v>1.07</v>
      </c>
      <c r="K2400" s="536">
        <v>0</v>
      </c>
      <c r="L2400" s="535">
        <v>1.01</v>
      </c>
      <c r="M2400" s="536">
        <v>0</v>
      </c>
      <c r="N2400" s="535">
        <v>0.98</v>
      </c>
      <c r="O2400" s="536">
        <v>0</v>
      </c>
      <c r="P2400" s="535">
        <v>0.96</v>
      </c>
      <c r="Q2400" s="536">
        <v>0</v>
      </c>
      <c r="R2400" s="535">
        <v>0.91</v>
      </c>
    </row>
    <row r="2401" spans="1:18" ht="12.75">
      <c r="A2401" s="145">
        <v>90635</v>
      </c>
      <c r="B2401" s="102" t="s">
        <v>24073</v>
      </c>
      <c r="C2401" s="145" t="s">
        <v>5</v>
      </c>
      <c r="D2401" s="535">
        <v>4.5199999999999996</v>
      </c>
      <c r="E2401" s="536">
        <v>1</v>
      </c>
      <c r="F2401" s="535">
        <v>4.21</v>
      </c>
      <c r="G2401" s="536">
        <v>0</v>
      </c>
      <c r="H2401" s="535">
        <v>4.5199999999999996</v>
      </c>
      <c r="I2401" s="536">
        <v>1</v>
      </c>
      <c r="J2401" s="535">
        <v>5.09</v>
      </c>
      <c r="K2401" s="536">
        <v>0</v>
      </c>
      <c r="L2401" s="535">
        <v>4.8099999999999996</v>
      </c>
      <c r="M2401" s="536">
        <v>0</v>
      </c>
      <c r="N2401" s="535">
        <v>4.6399999999999997</v>
      </c>
      <c r="O2401" s="536">
        <v>0</v>
      </c>
      <c r="P2401" s="535">
        <v>4.5599999999999996</v>
      </c>
      <c r="Q2401" s="536">
        <v>0</v>
      </c>
      <c r="R2401" s="535">
        <v>4.33</v>
      </c>
    </row>
    <row r="2402" spans="1:18" ht="12.75">
      <c r="A2402" s="145">
        <v>90636</v>
      </c>
      <c r="B2402" s="102" t="s">
        <v>24074</v>
      </c>
      <c r="C2402" s="145" t="s">
        <v>5</v>
      </c>
      <c r="D2402" s="535">
        <v>6.94</v>
      </c>
      <c r="E2402" s="536">
        <v>0</v>
      </c>
      <c r="F2402" s="535">
        <v>6.38</v>
      </c>
      <c r="G2402" s="536">
        <v>0</v>
      </c>
      <c r="H2402" s="535">
        <v>6.13</v>
      </c>
      <c r="I2402" s="536">
        <v>0</v>
      </c>
      <c r="J2402" s="535">
        <v>6.44</v>
      </c>
      <c r="K2402" s="536">
        <v>0</v>
      </c>
      <c r="L2402" s="535">
        <v>6.94</v>
      </c>
      <c r="M2402" s="536">
        <v>0</v>
      </c>
      <c r="N2402" s="535">
        <v>6.19</v>
      </c>
      <c r="O2402" s="536">
        <v>0</v>
      </c>
      <c r="P2402" s="535">
        <v>4.5</v>
      </c>
      <c r="Q2402" s="536">
        <v>0</v>
      </c>
      <c r="R2402" s="535">
        <v>6.26</v>
      </c>
    </row>
    <row r="2403" spans="1:18" ht="12.75">
      <c r="A2403" s="145">
        <v>103238</v>
      </c>
      <c r="B2403" s="102" t="s">
        <v>24075</v>
      </c>
      <c r="C2403" s="145" t="s">
        <v>5</v>
      </c>
      <c r="D2403" s="535">
        <v>0</v>
      </c>
      <c r="E2403" s="536"/>
      <c r="F2403" s="535">
        <v>0</v>
      </c>
      <c r="G2403" s="536"/>
      <c r="H2403" s="535">
        <v>0</v>
      </c>
      <c r="I2403" s="536"/>
      <c r="J2403" s="535">
        <v>0</v>
      </c>
      <c r="K2403" s="536"/>
      <c r="L2403" s="535">
        <v>0</v>
      </c>
      <c r="M2403" s="536"/>
      <c r="N2403" s="535">
        <v>0</v>
      </c>
      <c r="O2403" s="536"/>
      <c r="P2403" s="535">
        <v>0</v>
      </c>
      <c r="Q2403" s="536"/>
      <c r="R2403" s="535">
        <v>0</v>
      </c>
    </row>
    <row r="2404" spans="1:18" ht="12.75">
      <c r="A2404" s="145">
        <v>103239</v>
      </c>
      <c r="B2404" s="102" t="s">
        <v>24076</v>
      </c>
      <c r="C2404" s="145" t="s">
        <v>5</v>
      </c>
      <c r="D2404" s="535">
        <v>0</v>
      </c>
      <c r="E2404" s="536"/>
      <c r="F2404" s="535">
        <v>0</v>
      </c>
      <c r="G2404" s="536"/>
      <c r="H2404" s="535">
        <v>0</v>
      </c>
      <c r="I2404" s="536"/>
      <c r="J2404" s="535">
        <v>0</v>
      </c>
      <c r="K2404" s="536"/>
      <c r="L2404" s="535">
        <v>0</v>
      </c>
      <c r="M2404" s="536"/>
      <c r="N2404" s="535">
        <v>0</v>
      </c>
      <c r="O2404" s="536"/>
      <c r="P2404" s="535">
        <v>0</v>
      </c>
      <c r="Q2404" s="536"/>
      <c r="R2404" s="535">
        <v>0</v>
      </c>
    </row>
    <row r="2405" spans="1:18" ht="12.75">
      <c r="A2405" s="145">
        <v>103240</v>
      </c>
      <c r="B2405" s="102" t="s">
        <v>24077</v>
      </c>
      <c r="C2405" s="145" t="s">
        <v>5</v>
      </c>
      <c r="D2405" s="535">
        <v>0</v>
      </c>
      <c r="E2405" s="536"/>
      <c r="F2405" s="535">
        <v>0</v>
      </c>
      <c r="G2405" s="536"/>
      <c r="H2405" s="535">
        <v>0</v>
      </c>
      <c r="I2405" s="536"/>
      <c r="J2405" s="535">
        <v>0</v>
      </c>
      <c r="K2405" s="536"/>
      <c r="L2405" s="535">
        <v>0</v>
      </c>
      <c r="M2405" s="536"/>
      <c r="N2405" s="535">
        <v>0</v>
      </c>
      <c r="O2405" s="536"/>
      <c r="P2405" s="535">
        <v>0</v>
      </c>
      <c r="Q2405" s="536"/>
      <c r="R2405" s="535">
        <v>0</v>
      </c>
    </row>
    <row r="2406" spans="1:18" ht="12.75">
      <c r="A2406" s="145">
        <v>103241</v>
      </c>
      <c r="B2406" s="102" t="s">
        <v>24078</v>
      </c>
      <c r="C2406" s="145" t="s">
        <v>5</v>
      </c>
      <c r="D2406" s="535">
        <v>13.02</v>
      </c>
      <c r="E2406" s="536">
        <v>0</v>
      </c>
      <c r="F2406" s="535">
        <v>11.96</v>
      </c>
      <c r="G2406" s="536">
        <v>0</v>
      </c>
      <c r="H2406" s="535">
        <v>11.49</v>
      </c>
      <c r="I2406" s="536">
        <v>0</v>
      </c>
      <c r="J2406" s="535">
        <v>12.08</v>
      </c>
      <c r="K2406" s="536">
        <v>0</v>
      </c>
      <c r="L2406" s="535">
        <v>13.02</v>
      </c>
      <c r="M2406" s="536">
        <v>0</v>
      </c>
      <c r="N2406" s="535">
        <v>11.61</v>
      </c>
      <c r="O2406" s="536">
        <v>0</v>
      </c>
      <c r="P2406" s="535">
        <v>8.44</v>
      </c>
      <c r="Q2406" s="536">
        <v>0</v>
      </c>
      <c r="R2406" s="535">
        <v>11.73</v>
      </c>
    </row>
    <row r="2407" spans="1:18" ht="12.75">
      <c r="A2407" s="145">
        <v>88853</v>
      </c>
      <c r="B2407" s="102" t="s">
        <v>24079</v>
      </c>
      <c r="C2407" s="145" t="s">
        <v>5</v>
      </c>
      <c r="D2407" s="535">
        <v>0.23</v>
      </c>
      <c r="E2407" s="536">
        <v>0</v>
      </c>
      <c r="F2407" s="535">
        <v>0.17</v>
      </c>
      <c r="G2407" s="536">
        <v>0</v>
      </c>
      <c r="H2407" s="535">
        <v>0.24</v>
      </c>
      <c r="I2407" s="536">
        <v>0</v>
      </c>
      <c r="J2407" s="535">
        <v>0.23</v>
      </c>
      <c r="K2407" s="536">
        <v>0</v>
      </c>
      <c r="L2407" s="535">
        <v>0.18</v>
      </c>
      <c r="M2407" s="536">
        <v>0</v>
      </c>
      <c r="N2407" s="535">
        <v>0.26</v>
      </c>
      <c r="O2407" s="536">
        <v>0</v>
      </c>
      <c r="P2407" s="535">
        <v>0.28000000000000003</v>
      </c>
      <c r="Q2407" s="536">
        <v>0</v>
      </c>
      <c r="R2407" s="535">
        <v>0.25</v>
      </c>
    </row>
    <row r="2408" spans="1:18" ht="12.75">
      <c r="A2408" s="145">
        <v>88854</v>
      </c>
      <c r="B2408" s="102" t="s">
        <v>24080</v>
      </c>
      <c r="C2408" s="145" t="s">
        <v>5</v>
      </c>
      <c r="D2408" s="535">
        <v>0.05</v>
      </c>
      <c r="E2408" s="536">
        <v>0</v>
      </c>
      <c r="F2408" s="535">
        <v>0.03</v>
      </c>
      <c r="G2408" s="536">
        <v>0</v>
      </c>
      <c r="H2408" s="535">
        <v>0.05</v>
      </c>
      <c r="I2408" s="536">
        <v>0</v>
      </c>
      <c r="J2408" s="535">
        <v>0.05</v>
      </c>
      <c r="K2408" s="536">
        <v>0</v>
      </c>
      <c r="L2408" s="535">
        <v>0.04</v>
      </c>
      <c r="M2408" s="536">
        <v>0</v>
      </c>
      <c r="N2408" s="535">
        <v>0.06</v>
      </c>
      <c r="O2408" s="536">
        <v>0</v>
      </c>
      <c r="P2408" s="535">
        <v>0.06</v>
      </c>
      <c r="Q2408" s="536">
        <v>0</v>
      </c>
      <c r="R2408" s="535">
        <v>0.05</v>
      </c>
    </row>
    <row r="2409" spans="1:18" ht="12.75">
      <c r="A2409" s="145">
        <v>5692</v>
      </c>
      <c r="B2409" s="102" t="s">
        <v>24081</v>
      </c>
      <c r="C2409" s="145" t="s">
        <v>5</v>
      </c>
      <c r="D2409" s="535">
        <v>0.26</v>
      </c>
      <c r="E2409" s="536">
        <v>0</v>
      </c>
      <c r="F2409" s="535">
        <v>0.18</v>
      </c>
      <c r="G2409" s="536">
        <v>0</v>
      </c>
      <c r="H2409" s="535">
        <v>0.26</v>
      </c>
      <c r="I2409" s="536">
        <v>0</v>
      </c>
      <c r="J2409" s="535">
        <v>0.25</v>
      </c>
      <c r="K2409" s="536">
        <v>0</v>
      </c>
      <c r="L2409" s="535">
        <v>0.19</v>
      </c>
      <c r="M2409" s="536">
        <v>0</v>
      </c>
      <c r="N2409" s="535">
        <v>0.28999999999999998</v>
      </c>
      <c r="O2409" s="536">
        <v>0</v>
      </c>
      <c r="P2409" s="535">
        <v>0.3</v>
      </c>
      <c r="Q2409" s="536">
        <v>0</v>
      </c>
      <c r="R2409" s="535">
        <v>0.28000000000000003</v>
      </c>
    </row>
    <row r="2410" spans="1:18" ht="12.75">
      <c r="A2410" s="145">
        <v>5693</v>
      </c>
      <c r="B2410" s="102" t="s">
        <v>24082</v>
      </c>
      <c r="C2410" s="145" t="s">
        <v>5</v>
      </c>
      <c r="D2410" s="535">
        <v>25.31</v>
      </c>
      <c r="E2410" s="536">
        <v>0</v>
      </c>
      <c r="F2410" s="535">
        <v>21.39</v>
      </c>
      <c r="G2410" s="536">
        <v>0</v>
      </c>
      <c r="H2410" s="535">
        <v>23.97</v>
      </c>
      <c r="I2410" s="536">
        <v>0</v>
      </c>
      <c r="J2410" s="535">
        <v>20.84</v>
      </c>
      <c r="K2410" s="536">
        <v>0</v>
      </c>
      <c r="L2410" s="535">
        <v>21.01</v>
      </c>
      <c r="M2410" s="536">
        <v>0</v>
      </c>
      <c r="N2410" s="535">
        <v>21.25</v>
      </c>
      <c r="O2410" s="536">
        <v>0</v>
      </c>
      <c r="P2410" s="535">
        <v>21.77</v>
      </c>
      <c r="Q2410" s="536">
        <v>0</v>
      </c>
      <c r="R2410" s="535">
        <v>21.39</v>
      </c>
    </row>
    <row r="2411" spans="1:18" ht="12.75">
      <c r="A2411" s="145">
        <v>7044</v>
      </c>
      <c r="B2411" s="102" t="s">
        <v>24083</v>
      </c>
      <c r="C2411" s="145" t="s">
        <v>5</v>
      </c>
      <c r="D2411" s="535">
        <v>0.28999999999999998</v>
      </c>
      <c r="E2411" s="536">
        <v>0</v>
      </c>
      <c r="F2411" s="535">
        <v>0.21</v>
      </c>
      <c r="G2411" s="536">
        <v>0</v>
      </c>
      <c r="H2411" s="535">
        <v>0.3</v>
      </c>
      <c r="I2411" s="536">
        <v>0</v>
      </c>
      <c r="J2411" s="535">
        <v>0.28999999999999998</v>
      </c>
      <c r="K2411" s="536">
        <v>0</v>
      </c>
      <c r="L2411" s="535">
        <v>0.22</v>
      </c>
      <c r="M2411" s="536">
        <v>0</v>
      </c>
      <c r="N2411" s="535">
        <v>0.32</v>
      </c>
      <c r="O2411" s="536">
        <v>0</v>
      </c>
      <c r="P2411" s="535">
        <v>0.34</v>
      </c>
      <c r="Q2411" s="536">
        <v>0</v>
      </c>
      <c r="R2411" s="535">
        <v>0.31</v>
      </c>
    </row>
    <row r="2412" spans="1:18" ht="12.75">
      <c r="A2412" s="145">
        <v>7045</v>
      </c>
      <c r="B2412" s="102" t="s">
        <v>24084</v>
      </c>
      <c r="C2412" s="145" t="s">
        <v>5</v>
      </c>
      <c r="D2412" s="535">
        <v>0.06</v>
      </c>
      <c r="E2412" s="536">
        <v>0</v>
      </c>
      <c r="F2412" s="535">
        <v>0.04</v>
      </c>
      <c r="G2412" s="536">
        <v>0</v>
      </c>
      <c r="H2412" s="535">
        <v>7.0000000000000007E-2</v>
      </c>
      <c r="I2412" s="536">
        <v>0</v>
      </c>
      <c r="J2412" s="535">
        <v>0.06</v>
      </c>
      <c r="K2412" s="536">
        <v>0</v>
      </c>
      <c r="L2412" s="535">
        <v>0.05</v>
      </c>
      <c r="M2412" s="536">
        <v>0</v>
      </c>
      <c r="N2412" s="535">
        <v>7.0000000000000007E-2</v>
      </c>
      <c r="O2412" s="536">
        <v>0</v>
      </c>
      <c r="P2412" s="535">
        <v>0.08</v>
      </c>
      <c r="Q2412" s="536">
        <v>0</v>
      </c>
      <c r="R2412" s="535">
        <v>7.0000000000000007E-2</v>
      </c>
    </row>
    <row r="2413" spans="1:18" ht="12.75">
      <c r="A2413" s="145">
        <v>7046</v>
      </c>
      <c r="B2413" s="102" t="s">
        <v>24085</v>
      </c>
      <c r="C2413" s="145" t="s">
        <v>5</v>
      </c>
      <c r="D2413" s="535">
        <v>0.32</v>
      </c>
      <c r="E2413" s="536">
        <v>0</v>
      </c>
      <c r="F2413" s="535">
        <v>0.23</v>
      </c>
      <c r="G2413" s="536">
        <v>0</v>
      </c>
      <c r="H2413" s="535">
        <v>0.33</v>
      </c>
      <c r="I2413" s="536">
        <v>0</v>
      </c>
      <c r="J2413" s="535">
        <v>0.31</v>
      </c>
      <c r="K2413" s="536">
        <v>0</v>
      </c>
      <c r="L2413" s="535">
        <v>0.24</v>
      </c>
      <c r="M2413" s="536">
        <v>0</v>
      </c>
      <c r="N2413" s="535">
        <v>0.36</v>
      </c>
      <c r="O2413" s="536">
        <v>0</v>
      </c>
      <c r="P2413" s="535">
        <v>0.38</v>
      </c>
      <c r="Q2413" s="536">
        <v>0</v>
      </c>
      <c r="R2413" s="535">
        <v>0.34</v>
      </c>
    </row>
    <row r="2414" spans="1:18" ht="12.75">
      <c r="A2414" s="145">
        <v>7047</v>
      </c>
      <c r="B2414" s="102" t="s">
        <v>24086</v>
      </c>
      <c r="C2414" s="145" t="s">
        <v>5</v>
      </c>
      <c r="D2414" s="535">
        <v>29.88</v>
      </c>
      <c r="E2414" s="536">
        <v>0</v>
      </c>
      <c r="F2414" s="535">
        <v>25.25</v>
      </c>
      <c r="G2414" s="536">
        <v>0</v>
      </c>
      <c r="H2414" s="535">
        <v>28.29</v>
      </c>
      <c r="I2414" s="536">
        <v>0</v>
      </c>
      <c r="J2414" s="535">
        <v>24.6</v>
      </c>
      <c r="K2414" s="536">
        <v>0</v>
      </c>
      <c r="L2414" s="535">
        <v>24.8</v>
      </c>
      <c r="M2414" s="536">
        <v>0</v>
      </c>
      <c r="N2414" s="535">
        <v>25.09</v>
      </c>
      <c r="O2414" s="536">
        <v>0</v>
      </c>
      <c r="P2414" s="535">
        <v>25.69</v>
      </c>
      <c r="Q2414" s="536">
        <v>0</v>
      </c>
      <c r="R2414" s="535">
        <v>25.25</v>
      </c>
    </row>
    <row r="2415" spans="1:18" ht="12.75">
      <c r="A2415" s="145">
        <v>89228</v>
      </c>
      <c r="B2415" s="102" t="s">
        <v>24087</v>
      </c>
      <c r="C2415" s="145" t="s">
        <v>5</v>
      </c>
      <c r="D2415" s="535">
        <v>47.8</v>
      </c>
      <c r="E2415" s="536">
        <v>1</v>
      </c>
      <c r="F2415" s="535">
        <v>47.8</v>
      </c>
      <c r="G2415" s="536">
        <v>1</v>
      </c>
      <c r="H2415" s="535">
        <v>53.5</v>
      </c>
      <c r="I2415" s="536">
        <v>0</v>
      </c>
      <c r="J2415" s="535">
        <v>46.4</v>
      </c>
      <c r="K2415" s="536">
        <v>0</v>
      </c>
      <c r="L2415" s="535">
        <v>47.8</v>
      </c>
      <c r="M2415" s="536">
        <v>1</v>
      </c>
      <c r="N2415" s="535">
        <v>48.6</v>
      </c>
      <c r="O2415" s="536">
        <v>0</v>
      </c>
      <c r="P2415" s="535">
        <v>47.8</v>
      </c>
      <c r="Q2415" s="536">
        <v>1</v>
      </c>
      <c r="R2415" s="535">
        <v>51.7</v>
      </c>
    </row>
    <row r="2416" spans="1:18" ht="12.75">
      <c r="A2416" s="145">
        <v>89229</v>
      </c>
      <c r="B2416" s="102" t="s">
        <v>24088</v>
      </c>
      <c r="C2416" s="145" t="s">
        <v>5</v>
      </c>
      <c r="D2416" s="535">
        <v>16.84</v>
      </c>
      <c r="E2416" s="536">
        <v>1</v>
      </c>
      <c r="F2416" s="535">
        <v>16.84</v>
      </c>
      <c r="G2416" s="536">
        <v>1</v>
      </c>
      <c r="H2416" s="535">
        <v>18.850000000000001</v>
      </c>
      <c r="I2416" s="536">
        <v>0</v>
      </c>
      <c r="J2416" s="535">
        <v>16.350000000000001</v>
      </c>
      <c r="K2416" s="536">
        <v>0</v>
      </c>
      <c r="L2416" s="535">
        <v>16.84</v>
      </c>
      <c r="M2416" s="536">
        <v>1</v>
      </c>
      <c r="N2416" s="535">
        <v>17.13</v>
      </c>
      <c r="O2416" s="536">
        <v>0</v>
      </c>
      <c r="P2416" s="535">
        <v>16.84</v>
      </c>
      <c r="Q2416" s="536">
        <v>1</v>
      </c>
      <c r="R2416" s="535">
        <v>18.22</v>
      </c>
    </row>
    <row r="2417" spans="1:18" ht="12.75">
      <c r="A2417" s="145">
        <v>5779</v>
      </c>
      <c r="B2417" s="102" t="s">
        <v>24089</v>
      </c>
      <c r="C2417" s="145" t="s">
        <v>5</v>
      </c>
      <c r="D2417" s="535">
        <v>76.83</v>
      </c>
      <c r="E2417" s="536">
        <v>1</v>
      </c>
      <c r="F2417" s="535">
        <v>76.83</v>
      </c>
      <c r="G2417" s="536">
        <v>1</v>
      </c>
      <c r="H2417" s="535">
        <v>86</v>
      </c>
      <c r="I2417" s="536">
        <v>0</v>
      </c>
      <c r="J2417" s="535">
        <v>74.58</v>
      </c>
      <c r="K2417" s="536">
        <v>0</v>
      </c>
      <c r="L2417" s="535">
        <v>76.83</v>
      </c>
      <c r="M2417" s="536">
        <v>1</v>
      </c>
      <c r="N2417" s="535">
        <v>78.12</v>
      </c>
      <c r="O2417" s="536">
        <v>0</v>
      </c>
      <c r="P2417" s="535">
        <v>76.83</v>
      </c>
      <c r="Q2417" s="536">
        <v>1</v>
      </c>
      <c r="R2417" s="535">
        <v>83.1</v>
      </c>
    </row>
    <row r="2418" spans="1:18" ht="12.75">
      <c r="A2418" s="145">
        <v>53849</v>
      </c>
      <c r="B2418" s="102" t="s">
        <v>24090</v>
      </c>
      <c r="C2418" s="145" t="s">
        <v>5</v>
      </c>
      <c r="D2418" s="535">
        <v>104.78</v>
      </c>
      <c r="E2418" s="536">
        <v>0</v>
      </c>
      <c r="F2418" s="535">
        <v>84.63</v>
      </c>
      <c r="G2418" s="536">
        <v>0</v>
      </c>
      <c r="H2418" s="535">
        <v>90.93</v>
      </c>
      <c r="I2418" s="536">
        <v>0</v>
      </c>
      <c r="J2418" s="535">
        <v>89.95</v>
      </c>
      <c r="K2418" s="536">
        <v>0</v>
      </c>
      <c r="L2418" s="535">
        <v>83.52</v>
      </c>
      <c r="M2418" s="536">
        <v>0</v>
      </c>
      <c r="N2418" s="535">
        <v>86.31</v>
      </c>
      <c r="O2418" s="536">
        <v>0</v>
      </c>
      <c r="P2418" s="535">
        <v>83.66</v>
      </c>
      <c r="Q2418" s="536">
        <v>0</v>
      </c>
      <c r="R2418" s="535">
        <v>82.96</v>
      </c>
    </row>
    <row r="2419" spans="1:18" ht="12.75">
      <c r="A2419" s="145">
        <v>95129</v>
      </c>
      <c r="B2419" s="102" t="s">
        <v>24091</v>
      </c>
      <c r="C2419" s="145" t="s">
        <v>5</v>
      </c>
      <c r="D2419" s="535">
        <v>57.97</v>
      </c>
      <c r="E2419" s="536">
        <v>1</v>
      </c>
      <c r="F2419" s="535">
        <v>57.97</v>
      </c>
      <c r="G2419" s="536">
        <v>1</v>
      </c>
      <c r="H2419" s="535">
        <v>57.97</v>
      </c>
      <c r="I2419" s="536">
        <v>1</v>
      </c>
      <c r="J2419" s="535">
        <v>57.97</v>
      </c>
      <c r="K2419" s="536">
        <v>1</v>
      </c>
      <c r="L2419" s="535">
        <v>57.97</v>
      </c>
      <c r="M2419" s="536">
        <v>1</v>
      </c>
      <c r="N2419" s="535">
        <v>57.97</v>
      </c>
      <c r="O2419" s="536">
        <v>1</v>
      </c>
      <c r="P2419" s="535">
        <v>57.97</v>
      </c>
      <c r="Q2419" s="536">
        <v>1</v>
      </c>
      <c r="R2419" s="535">
        <v>57.97</v>
      </c>
    </row>
    <row r="2420" spans="1:18" ht="12.75">
      <c r="A2420" s="145">
        <v>95130</v>
      </c>
      <c r="B2420" s="102" t="s">
        <v>24092</v>
      </c>
      <c r="C2420" s="145" t="s">
        <v>5</v>
      </c>
      <c r="D2420" s="535">
        <v>21.02</v>
      </c>
      <c r="E2420" s="536">
        <v>1</v>
      </c>
      <c r="F2420" s="535">
        <v>21.02</v>
      </c>
      <c r="G2420" s="536">
        <v>1</v>
      </c>
      <c r="H2420" s="535">
        <v>21.02</v>
      </c>
      <c r="I2420" s="536">
        <v>1</v>
      </c>
      <c r="J2420" s="535">
        <v>21.02</v>
      </c>
      <c r="K2420" s="536">
        <v>1</v>
      </c>
      <c r="L2420" s="535">
        <v>21.02</v>
      </c>
      <c r="M2420" s="536">
        <v>1</v>
      </c>
      <c r="N2420" s="535">
        <v>21.02</v>
      </c>
      <c r="O2420" s="536">
        <v>1</v>
      </c>
      <c r="P2420" s="535">
        <v>21.02</v>
      </c>
      <c r="Q2420" s="536">
        <v>1</v>
      </c>
      <c r="R2420" s="535">
        <v>21.02</v>
      </c>
    </row>
    <row r="2421" spans="1:18" ht="12.75">
      <c r="A2421" s="145">
        <v>95131</v>
      </c>
      <c r="B2421" s="102" t="s">
        <v>24093</v>
      </c>
      <c r="C2421" s="145" t="s">
        <v>5</v>
      </c>
      <c r="D2421" s="535">
        <v>68.239999999999995</v>
      </c>
      <c r="E2421" s="536">
        <v>1</v>
      </c>
      <c r="F2421" s="535">
        <v>68.239999999999995</v>
      </c>
      <c r="G2421" s="536">
        <v>1</v>
      </c>
      <c r="H2421" s="535">
        <v>68.239999999999995</v>
      </c>
      <c r="I2421" s="536">
        <v>1</v>
      </c>
      <c r="J2421" s="535">
        <v>68.239999999999995</v>
      </c>
      <c r="K2421" s="536">
        <v>1</v>
      </c>
      <c r="L2421" s="535">
        <v>68.239999999999995</v>
      </c>
      <c r="M2421" s="536">
        <v>1</v>
      </c>
      <c r="N2421" s="535">
        <v>68.239999999999995</v>
      </c>
      <c r="O2421" s="536">
        <v>1</v>
      </c>
      <c r="P2421" s="535">
        <v>68.239999999999995</v>
      </c>
      <c r="Q2421" s="536">
        <v>1</v>
      </c>
      <c r="R2421" s="535">
        <v>68.239999999999995</v>
      </c>
    </row>
    <row r="2422" spans="1:18" ht="12.75">
      <c r="A2422" s="145">
        <v>95132</v>
      </c>
      <c r="B2422" s="102" t="s">
        <v>24094</v>
      </c>
      <c r="C2422" s="145" t="s">
        <v>5</v>
      </c>
      <c r="D2422" s="535">
        <v>40.369999999999997</v>
      </c>
      <c r="E2422" s="536">
        <v>0</v>
      </c>
      <c r="F2422" s="535">
        <v>32.6</v>
      </c>
      <c r="G2422" s="536">
        <v>0</v>
      </c>
      <c r="H2422" s="535">
        <v>35.03</v>
      </c>
      <c r="I2422" s="536">
        <v>0</v>
      </c>
      <c r="J2422" s="535">
        <v>34.65</v>
      </c>
      <c r="K2422" s="536">
        <v>0</v>
      </c>
      <c r="L2422" s="535">
        <v>32.17</v>
      </c>
      <c r="M2422" s="536">
        <v>0</v>
      </c>
      <c r="N2422" s="535">
        <v>33.25</v>
      </c>
      <c r="O2422" s="536">
        <v>0</v>
      </c>
      <c r="P2422" s="535">
        <v>32.229999999999997</v>
      </c>
      <c r="Q2422" s="536">
        <v>0</v>
      </c>
      <c r="R2422" s="535">
        <v>31.96</v>
      </c>
    </row>
    <row r="2423" spans="1:18" ht="12.75">
      <c r="A2423" s="145">
        <v>102982</v>
      </c>
      <c r="B2423" s="102" t="s">
        <v>24095</v>
      </c>
      <c r="C2423" s="145" t="s">
        <v>5</v>
      </c>
      <c r="D2423" s="535">
        <v>0</v>
      </c>
      <c r="E2423" s="536"/>
      <c r="F2423" s="535">
        <v>0</v>
      </c>
      <c r="G2423" s="536"/>
      <c r="H2423" s="535">
        <v>0</v>
      </c>
      <c r="I2423" s="536"/>
      <c r="J2423" s="535">
        <v>0</v>
      </c>
      <c r="K2423" s="536"/>
      <c r="L2423" s="535">
        <v>0</v>
      </c>
      <c r="M2423" s="536"/>
      <c r="N2423" s="535">
        <v>0</v>
      </c>
      <c r="O2423" s="536"/>
      <c r="P2423" s="535">
        <v>0</v>
      </c>
      <c r="Q2423" s="536"/>
      <c r="R2423" s="535">
        <v>0</v>
      </c>
    </row>
    <row r="2424" spans="1:18" ht="12.75">
      <c r="A2424" s="145">
        <v>102983</v>
      </c>
      <c r="B2424" s="102" t="s">
        <v>24096</v>
      </c>
      <c r="C2424" s="145" t="s">
        <v>5</v>
      </c>
      <c r="D2424" s="535">
        <v>0</v>
      </c>
      <c r="E2424" s="536"/>
      <c r="F2424" s="535">
        <v>0</v>
      </c>
      <c r="G2424" s="536"/>
      <c r="H2424" s="535">
        <v>0</v>
      </c>
      <c r="I2424" s="536"/>
      <c r="J2424" s="535">
        <v>0</v>
      </c>
      <c r="K2424" s="536"/>
      <c r="L2424" s="535">
        <v>0</v>
      </c>
      <c r="M2424" s="536"/>
      <c r="N2424" s="535">
        <v>0</v>
      </c>
      <c r="O2424" s="536"/>
      <c r="P2424" s="535">
        <v>0</v>
      </c>
      <c r="Q2424" s="536"/>
      <c r="R2424" s="535">
        <v>0</v>
      </c>
    </row>
    <row r="2425" spans="1:18" ht="12.75">
      <c r="A2425" s="145">
        <v>102984</v>
      </c>
      <c r="B2425" s="102" t="s">
        <v>24097</v>
      </c>
      <c r="C2425" s="145" t="s">
        <v>5</v>
      </c>
      <c r="D2425" s="535">
        <v>0</v>
      </c>
      <c r="E2425" s="536"/>
      <c r="F2425" s="535">
        <v>0</v>
      </c>
      <c r="G2425" s="536"/>
      <c r="H2425" s="535">
        <v>0</v>
      </c>
      <c r="I2425" s="536"/>
      <c r="J2425" s="535">
        <v>0</v>
      </c>
      <c r="K2425" s="536"/>
      <c r="L2425" s="535">
        <v>0</v>
      </c>
      <c r="M2425" s="536"/>
      <c r="N2425" s="535">
        <v>0</v>
      </c>
      <c r="O2425" s="536"/>
      <c r="P2425" s="535">
        <v>0</v>
      </c>
      <c r="Q2425" s="536"/>
      <c r="R2425" s="535">
        <v>0</v>
      </c>
    </row>
    <row r="2426" spans="1:18" ht="12.75">
      <c r="A2426" s="145">
        <v>102985</v>
      </c>
      <c r="B2426" s="102" t="s">
        <v>24098</v>
      </c>
      <c r="C2426" s="145" t="s">
        <v>5</v>
      </c>
      <c r="D2426" s="535">
        <v>18.72</v>
      </c>
      <c r="E2426" s="536">
        <v>0</v>
      </c>
      <c r="F2426" s="535">
        <v>15.12</v>
      </c>
      <c r="G2426" s="536">
        <v>0</v>
      </c>
      <c r="H2426" s="535">
        <v>16.25</v>
      </c>
      <c r="I2426" s="536">
        <v>0</v>
      </c>
      <c r="J2426" s="535">
        <v>16.07</v>
      </c>
      <c r="K2426" s="536">
        <v>0</v>
      </c>
      <c r="L2426" s="535">
        <v>14.92</v>
      </c>
      <c r="M2426" s="536">
        <v>0</v>
      </c>
      <c r="N2426" s="535">
        <v>15.42</v>
      </c>
      <c r="O2426" s="536">
        <v>0</v>
      </c>
      <c r="P2426" s="535">
        <v>14.95</v>
      </c>
      <c r="Q2426" s="536">
        <v>0</v>
      </c>
      <c r="R2426" s="535">
        <v>14.82</v>
      </c>
    </row>
    <row r="2427" spans="1:18" ht="12.75">
      <c r="A2427" s="145">
        <v>92956</v>
      </c>
      <c r="B2427" s="102" t="s">
        <v>24099</v>
      </c>
      <c r="C2427" s="145" t="s">
        <v>5</v>
      </c>
      <c r="D2427" s="535">
        <v>4.37</v>
      </c>
      <c r="E2427" s="536">
        <v>1</v>
      </c>
      <c r="F2427" s="535">
        <v>4.37</v>
      </c>
      <c r="G2427" s="536">
        <v>1</v>
      </c>
      <c r="H2427" s="535">
        <v>4.37</v>
      </c>
      <c r="I2427" s="536">
        <v>1</v>
      </c>
      <c r="J2427" s="535">
        <v>4.37</v>
      </c>
      <c r="K2427" s="536">
        <v>1</v>
      </c>
      <c r="L2427" s="535">
        <v>4.37</v>
      </c>
      <c r="M2427" s="536">
        <v>1</v>
      </c>
      <c r="N2427" s="535">
        <v>4.37</v>
      </c>
      <c r="O2427" s="536">
        <v>1</v>
      </c>
      <c r="P2427" s="535">
        <v>4.37</v>
      </c>
      <c r="Q2427" s="536">
        <v>1</v>
      </c>
      <c r="R2427" s="535">
        <v>4.37</v>
      </c>
    </row>
    <row r="2428" spans="1:18" ht="12.75">
      <c r="A2428" s="145">
        <v>92957</v>
      </c>
      <c r="B2428" s="102" t="s">
        <v>24100</v>
      </c>
      <c r="C2428" s="145" t="s">
        <v>5</v>
      </c>
      <c r="D2428" s="535">
        <v>1.01</v>
      </c>
      <c r="E2428" s="536">
        <v>1</v>
      </c>
      <c r="F2428" s="535">
        <v>1.01</v>
      </c>
      <c r="G2428" s="536">
        <v>1</v>
      </c>
      <c r="H2428" s="535">
        <v>1.01</v>
      </c>
      <c r="I2428" s="536">
        <v>1</v>
      </c>
      <c r="J2428" s="535">
        <v>1.01</v>
      </c>
      <c r="K2428" s="536">
        <v>1</v>
      </c>
      <c r="L2428" s="535">
        <v>1.01</v>
      </c>
      <c r="M2428" s="536">
        <v>1</v>
      </c>
      <c r="N2428" s="535">
        <v>1.01</v>
      </c>
      <c r="O2428" s="536">
        <v>1</v>
      </c>
      <c r="P2428" s="535">
        <v>1.01</v>
      </c>
      <c r="Q2428" s="536">
        <v>1</v>
      </c>
      <c r="R2428" s="535">
        <v>1.01</v>
      </c>
    </row>
    <row r="2429" spans="1:18" ht="12.75">
      <c r="A2429" s="145">
        <v>92958</v>
      </c>
      <c r="B2429" s="102" t="s">
        <v>24101</v>
      </c>
      <c r="C2429" s="145" t="s">
        <v>5</v>
      </c>
      <c r="D2429" s="535">
        <v>4.79</v>
      </c>
      <c r="E2429" s="536">
        <v>1</v>
      </c>
      <c r="F2429" s="535">
        <v>4.79</v>
      </c>
      <c r="G2429" s="536">
        <v>1</v>
      </c>
      <c r="H2429" s="535">
        <v>4.79</v>
      </c>
      <c r="I2429" s="536">
        <v>1</v>
      </c>
      <c r="J2429" s="535">
        <v>4.79</v>
      </c>
      <c r="K2429" s="536">
        <v>1</v>
      </c>
      <c r="L2429" s="535">
        <v>4.79</v>
      </c>
      <c r="M2429" s="536">
        <v>1</v>
      </c>
      <c r="N2429" s="535">
        <v>4.79</v>
      </c>
      <c r="O2429" s="536">
        <v>1</v>
      </c>
      <c r="P2429" s="535">
        <v>4.79</v>
      </c>
      <c r="Q2429" s="536">
        <v>1</v>
      </c>
      <c r="R2429" s="535">
        <v>4.79</v>
      </c>
    </row>
    <row r="2430" spans="1:18" ht="12.75">
      <c r="A2430" s="145">
        <v>92959</v>
      </c>
      <c r="B2430" s="102" t="s">
        <v>24102</v>
      </c>
      <c r="C2430" s="145" t="s">
        <v>5</v>
      </c>
      <c r="D2430" s="535">
        <v>11.6</v>
      </c>
      <c r="E2430" s="536">
        <v>0</v>
      </c>
      <c r="F2430" s="535">
        <v>9.3699999999999992</v>
      </c>
      <c r="G2430" s="536">
        <v>0</v>
      </c>
      <c r="H2430" s="535">
        <v>10.07</v>
      </c>
      <c r="I2430" s="536">
        <v>0</v>
      </c>
      <c r="J2430" s="535">
        <v>9.9600000000000009</v>
      </c>
      <c r="K2430" s="536">
        <v>0</v>
      </c>
      <c r="L2430" s="535">
        <v>9.25</v>
      </c>
      <c r="M2430" s="536">
        <v>0</v>
      </c>
      <c r="N2430" s="535">
        <v>9.56</v>
      </c>
      <c r="O2430" s="536">
        <v>0</v>
      </c>
      <c r="P2430" s="535">
        <v>9.26</v>
      </c>
      <c r="Q2430" s="536">
        <v>0</v>
      </c>
      <c r="R2430" s="535">
        <v>9.19</v>
      </c>
    </row>
    <row r="2431" spans="1:18" ht="12.75">
      <c r="A2431" s="145">
        <v>102858</v>
      </c>
      <c r="B2431" s="102" t="s">
        <v>24103</v>
      </c>
      <c r="C2431" s="145" t="s">
        <v>5</v>
      </c>
      <c r="D2431" s="535">
        <v>0</v>
      </c>
      <c r="E2431" s="536"/>
      <c r="F2431" s="535">
        <v>0</v>
      </c>
      <c r="G2431" s="536"/>
      <c r="H2431" s="535">
        <v>0</v>
      </c>
      <c r="I2431" s="536"/>
      <c r="J2431" s="535">
        <v>0</v>
      </c>
      <c r="K2431" s="536"/>
      <c r="L2431" s="535">
        <v>0</v>
      </c>
      <c r="M2431" s="536"/>
      <c r="N2431" s="535">
        <v>0</v>
      </c>
      <c r="O2431" s="536"/>
      <c r="P2431" s="535">
        <v>0</v>
      </c>
      <c r="Q2431" s="536"/>
      <c r="R2431" s="535">
        <v>0</v>
      </c>
    </row>
    <row r="2432" spans="1:18" ht="12.75">
      <c r="A2432" s="145">
        <v>102859</v>
      </c>
      <c r="B2432" s="102" t="s">
        <v>24104</v>
      </c>
      <c r="C2432" s="145" t="s">
        <v>5</v>
      </c>
      <c r="D2432" s="535">
        <v>0</v>
      </c>
      <c r="E2432" s="536"/>
      <c r="F2432" s="535">
        <v>0</v>
      </c>
      <c r="G2432" s="536"/>
      <c r="H2432" s="535">
        <v>0</v>
      </c>
      <c r="I2432" s="536"/>
      <c r="J2432" s="535">
        <v>0</v>
      </c>
      <c r="K2432" s="536"/>
      <c r="L2432" s="535">
        <v>0</v>
      </c>
      <c r="M2432" s="536"/>
      <c r="N2432" s="535">
        <v>0</v>
      </c>
      <c r="O2432" s="536"/>
      <c r="P2432" s="535">
        <v>0</v>
      </c>
      <c r="Q2432" s="536"/>
      <c r="R2432" s="535">
        <v>0</v>
      </c>
    </row>
    <row r="2433" spans="1:18" ht="12.75">
      <c r="A2433" s="145">
        <v>102860</v>
      </c>
      <c r="B2433" s="102" t="s">
        <v>24105</v>
      </c>
      <c r="C2433" s="145" t="s">
        <v>5</v>
      </c>
      <c r="D2433" s="535">
        <v>0</v>
      </c>
      <c r="E2433" s="536"/>
      <c r="F2433" s="535">
        <v>0</v>
      </c>
      <c r="G2433" s="536"/>
      <c r="H2433" s="535">
        <v>0</v>
      </c>
      <c r="I2433" s="536"/>
      <c r="J2433" s="535">
        <v>0</v>
      </c>
      <c r="K2433" s="536"/>
      <c r="L2433" s="535">
        <v>0</v>
      </c>
      <c r="M2433" s="536"/>
      <c r="N2433" s="535">
        <v>0</v>
      </c>
      <c r="O2433" s="536"/>
      <c r="P2433" s="535">
        <v>0</v>
      </c>
      <c r="Q2433" s="536"/>
      <c r="R2433" s="535">
        <v>0</v>
      </c>
    </row>
    <row r="2434" spans="1:18" ht="12.75">
      <c r="A2434" s="145">
        <v>102861</v>
      </c>
      <c r="B2434" s="102" t="s">
        <v>24106</v>
      </c>
      <c r="C2434" s="145" t="s">
        <v>5</v>
      </c>
      <c r="D2434" s="535">
        <v>1.38</v>
      </c>
      <c r="E2434" s="536">
        <v>0</v>
      </c>
      <c r="F2434" s="535">
        <v>1.27</v>
      </c>
      <c r="G2434" s="536">
        <v>0</v>
      </c>
      <c r="H2434" s="535">
        <v>1.22</v>
      </c>
      <c r="I2434" s="536">
        <v>0</v>
      </c>
      <c r="J2434" s="535">
        <v>1.28</v>
      </c>
      <c r="K2434" s="536">
        <v>0</v>
      </c>
      <c r="L2434" s="535">
        <v>1.38</v>
      </c>
      <c r="M2434" s="536">
        <v>0</v>
      </c>
      <c r="N2434" s="535">
        <v>1.23</v>
      </c>
      <c r="O2434" s="536">
        <v>0</v>
      </c>
      <c r="P2434" s="535">
        <v>0.9</v>
      </c>
      <c r="Q2434" s="536">
        <v>0</v>
      </c>
      <c r="R2434" s="535">
        <v>1.25</v>
      </c>
    </row>
    <row r="2435" spans="1:18" ht="12.75">
      <c r="A2435" s="145">
        <v>93404</v>
      </c>
      <c r="B2435" s="102" t="s">
        <v>24107</v>
      </c>
      <c r="C2435" s="145" t="s">
        <v>5</v>
      </c>
      <c r="D2435" s="535">
        <v>7.75</v>
      </c>
      <c r="E2435" s="536">
        <v>1</v>
      </c>
      <c r="F2435" s="535">
        <v>7.75</v>
      </c>
      <c r="G2435" s="536">
        <v>1</v>
      </c>
      <c r="H2435" s="535">
        <v>7.75</v>
      </c>
      <c r="I2435" s="536">
        <v>1</v>
      </c>
      <c r="J2435" s="535">
        <v>7.75</v>
      </c>
      <c r="K2435" s="536">
        <v>1</v>
      </c>
      <c r="L2435" s="535">
        <v>7.75</v>
      </c>
      <c r="M2435" s="536">
        <v>1</v>
      </c>
      <c r="N2435" s="535">
        <v>7.75</v>
      </c>
      <c r="O2435" s="536">
        <v>1</v>
      </c>
      <c r="P2435" s="535">
        <v>7.75</v>
      </c>
      <c r="Q2435" s="536">
        <v>1</v>
      </c>
      <c r="R2435" s="535">
        <v>7.75</v>
      </c>
    </row>
    <row r="2436" spans="1:18" ht="12.75">
      <c r="A2436" s="145">
        <v>93405</v>
      </c>
      <c r="B2436" s="102" t="s">
        <v>24108</v>
      </c>
      <c r="C2436" s="145" t="s">
        <v>5</v>
      </c>
      <c r="D2436" s="535">
        <v>1.98</v>
      </c>
      <c r="E2436" s="536">
        <v>1</v>
      </c>
      <c r="F2436" s="535">
        <v>1.98</v>
      </c>
      <c r="G2436" s="536">
        <v>1</v>
      </c>
      <c r="H2436" s="535">
        <v>1.98</v>
      </c>
      <c r="I2436" s="536">
        <v>1</v>
      </c>
      <c r="J2436" s="535">
        <v>1.98</v>
      </c>
      <c r="K2436" s="536">
        <v>1</v>
      </c>
      <c r="L2436" s="535">
        <v>1.98</v>
      </c>
      <c r="M2436" s="536">
        <v>1</v>
      </c>
      <c r="N2436" s="535">
        <v>1.98</v>
      </c>
      <c r="O2436" s="536">
        <v>1</v>
      </c>
      <c r="P2436" s="535">
        <v>1.98</v>
      </c>
      <c r="Q2436" s="536">
        <v>1</v>
      </c>
      <c r="R2436" s="535">
        <v>1.98</v>
      </c>
    </row>
    <row r="2437" spans="1:18" ht="12.75">
      <c r="A2437" s="145">
        <v>93406</v>
      </c>
      <c r="B2437" s="102" t="s">
        <v>24109</v>
      </c>
      <c r="C2437" s="145" t="s">
        <v>5</v>
      </c>
      <c r="D2437" s="535">
        <v>9.3000000000000007</v>
      </c>
      <c r="E2437" s="536">
        <v>1</v>
      </c>
      <c r="F2437" s="535">
        <v>9.3000000000000007</v>
      </c>
      <c r="G2437" s="536">
        <v>1</v>
      </c>
      <c r="H2437" s="535">
        <v>9.3000000000000007</v>
      </c>
      <c r="I2437" s="536">
        <v>1</v>
      </c>
      <c r="J2437" s="535">
        <v>9.3000000000000007</v>
      </c>
      <c r="K2437" s="536">
        <v>1</v>
      </c>
      <c r="L2437" s="535">
        <v>9.3000000000000007</v>
      </c>
      <c r="M2437" s="536">
        <v>1</v>
      </c>
      <c r="N2437" s="535">
        <v>9.3000000000000007</v>
      </c>
      <c r="O2437" s="536">
        <v>1</v>
      </c>
      <c r="P2437" s="535">
        <v>9.3000000000000007</v>
      </c>
      <c r="Q2437" s="536">
        <v>1</v>
      </c>
      <c r="R2437" s="535">
        <v>9.3000000000000007</v>
      </c>
    </row>
    <row r="2438" spans="1:18" ht="12.75">
      <c r="A2438" s="145">
        <v>93407</v>
      </c>
      <c r="B2438" s="102" t="s">
        <v>24110</v>
      </c>
      <c r="C2438" s="145" t="s">
        <v>5</v>
      </c>
      <c r="D2438" s="535">
        <v>59.02</v>
      </c>
      <c r="E2438" s="536">
        <v>0</v>
      </c>
      <c r="F2438" s="535">
        <v>47.67</v>
      </c>
      <c r="G2438" s="536">
        <v>0</v>
      </c>
      <c r="H2438" s="535">
        <v>51.22</v>
      </c>
      <c r="I2438" s="536">
        <v>0</v>
      </c>
      <c r="J2438" s="535">
        <v>50.66</v>
      </c>
      <c r="K2438" s="536">
        <v>0</v>
      </c>
      <c r="L2438" s="535">
        <v>47.04</v>
      </c>
      <c r="M2438" s="536">
        <v>0</v>
      </c>
      <c r="N2438" s="535">
        <v>48.61</v>
      </c>
      <c r="O2438" s="536">
        <v>0</v>
      </c>
      <c r="P2438" s="535">
        <v>47.12</v>
      </c>
      <c r="Q2438" s="536">
        <v>0</v>
      </c>
      <c r="R2438" s="535">
        <v>46.72</v>
      </c>
    </row>
    <row r="2439" spans="1:18" ht="12.75">
      <c r="A2439" s="145">
        <v>102936</v>
      </c>
      <c r="B2439" s="102" t="s">
        <v>24111</v>
      </c>
      <c r="C2439" s="145" t="s">
        <v>5</v>
      </c>
      <c r="D2439" s="535">
        <v>0</v>
      </c>
      <c r="E2439" s="536"/>
      <c r="F2439" s="535">
        <v>0</v>
      </c>
      <c r="G2439" s="536"/>
      <c r="H2439" s="535">
        <v>0</v>
      </c>
      <c r="I2439" s="536"/>
      <c r="J2439" s="535">
        <v>0</v>
      </c>
      <c r="K2439" s="536"/>
      <c r="L2439" s="535">
        <v>0</v>
      </c>
      <c r="M2439" s="536"/>
      <c r="N2439" s="535">
        <v>0</v>
      </c>
      <c r="O2439" s="536"/>
      <c r="P2439" s="535">
        <v>0</v>
      </c>
      <c r="Q2439" s="536"/>
      <c r="R2439" s="535">
        <v>0</v>
      </c>
    </row>
    <row r="2440" spans="1:18" ht="12.75">
      <c r="A2440" s="145">
        <v>102937</v>
      </c>
      <c r="B2440" s="102" t="s">
        <v>24112</v>
      </c>
      <c r="C2440" s="145" t="s">
        <v>5</v>
      </c>
      <c r="D2440" s="535">
        <v>0</v>
      </c>
      <c r="E2440" s="536"/>
      <c r="F2440" s="535">
        <v>0</v>
      </c>
      <c r="G2440" s="536"/>
      <c r="H2440" s="535">
        <v>0</v>
      </c>
      <c r="I2440" s="536"/>
      <c r="J2440" s="535">
        <v>0</v>
      </c>
      <c r="K2440" s="536"/>
      <c r="L2440" s="535">
        <v>0</v>
      </c>
      <c r="M2440" s="536"/>
      <c r="N2440" s="535">
        <v>0</v>
      </c>
      <c r="O2440" s="536"/>
      <c r="P2440" s="535">
        <v>0</v>
      </c>
      <c r="Q2440" s="536"/>
      <c r="R2440" s="535">
        <v>0</v>
      </c>
    </row>
    <row r="2441" spans="1:18" ht="12.75">
      <c r="A2441" s="145">
        <v>102938</v>
      </c>
      <c r="B2441" s="102" t="s">
        <v>24113</v>
      </c>
      <c r="C2441" s="145" t="s">
        <v>5</v>
      </c>
      <c r="D2441" s="535">
        <v>0</v>
      </c>
      <c r="E2441" s="536"/>
      <c r="F2441" s="535">
        <v>0</v>
      </c>
      <c r="G2441" s="536"/>
      <c r="H2441" s="535">
        <v>0</v>
      </c>
      <c r="I2441" s="536"/>
      <c r="J2441" s="535">
        <v>0</v>
      </c>
      <c r="K2441" s="536"/>
      <c r="L2441" s="535">
        <v>0</v>
      </c>
      <c r="M2441" s="536"/>
      <c r="N2441" s="535">
        <v>0</v>
      </c>
      <c r="O2441" s="536"/>
      <c r="P2441" s="535">
        <v>0</v>
      </c>
      <c r="Q2441" s="536"/>
      <c r="R2441" s="535">
        <v>0</v>
      </c>
    </row>
    <row r="2442" spans="1:18" ht="12.75">
      <c r="A2442" s="145">
        <v>102939</v>
      </c>
      <c r="B2442" s="102" t="s">
        <v>24114</v>
      </c>
      <c r="C2442" s="145" t="s">
        <v>5</v>
      </c>
      <c r="D2442" s="535">
        <v>10.37</v>
      </c>
      <c r="E2442" s="536">
        <v>0</v>
      </c>
      <c r="F2442" s="535">
        <v>9.5299999999999994</v>
      </c>
      <c r="G2442" s="536">
        <v>0</v>
      </c>
      <c r="H2442" s="535">
        <v>9.16</v>
      </c>
      <c r="I2442" s="536">
        <v>0</v>
      </c>
      <c r="J2442" s="535">
        <v>9.6300000000000008</v>
      </c>
      <c r="K2442" s="536">
        <v>0</v>
      </c>
      <c r="L2442" s="535">
        <v>10.37</v>
      </c>
      <c r="M2442" s="536">
        <v>0</v>
      </c>
      <c r="N2442" s="535">
        <v>9.25</v>
      </c>
      <c r="O2442" s="536">
        <v>0</v>
      </c>
      <c r="P2442" s="535">
        <v>6.73</v>
      </c>
      <c r="Q2442" s="536">
        <v>0</v>
      </c>
      <c r="R2442" s="535">
        <v>9.35</v>
      </c>
    </row>
    <row r="2443" spans="1:18" ht="12.75">
      <c r="A2443" s="145">
        <v>103159</v>
      </c>
      <c r="B2443" s="102" t="s">
        <v>24115</v>
      </c>
      <c r="C2443" s="145" t="s">
        <v>5</v>
      </c>
      <c r="D2443" s="535">
        <v>0</v>
      </c>
      <c r="E2443" s="536"/>
      <c r="F2443" s="535">
        <v>0</v>
      </c>
      <c r="G2443" s="536"/>
      <c r="H2443" s="535">
        <v>0</v>
      </c>
      <c r="I2443" s="536"/>
      <c r="J2443" s="535">
        <v>0</v>
      </c>
      <c r="K2443" s="536"/>
      <c r="L2443" s="535">
        <v>0</v>
      </c>
      <c r="M2443" s="536"/>
      <c r="N2443" s="535">
        <v>0</v>
      </c>
      <c r="O2443" s="536"/>
      <c r="P2443" s="535">
        <v>0</v>
      </c>
      <c r="Q2443" s="536"/>
      <c r="R2443" s="535">
        <v>0</v>
      </c>
    </row>
    <row r="2444" spans="1:18" ht="12.75">
      <c r="A2444" s="145">
        <v>103160</v>
      </c>
      <c r="B2444" s="102" t="s">
        <v>24116</v>
      </c>
      <c r="C2444" s="145" t="s">
        <v>5</v>
      </c>
      <c r="D2444" s="535">
        <v>0</v>
      </c>
      <c r="E2444" s="536"/>
      <c r="F2444" s="535">
        <v>0</v>
      </c>
      <c r="G2444" s="536"/>
      <c r="H2444" s="535">
        <v>0</v>
      </c>
      <c r="I2444" s="536"/>
      <c r="J2444" s="535">
        <v>0</v>
      </c>
      <c r="K2444" s="536"/>
      <c r="L2444" s="535">
        <v>0</v>
      </c>
      <c r="M2444" s="536"/>
      <c r="N2444" s="535">
        <v>0</v>
      </c>
      <c r="O2444" s="536"/>
      <c r="P2444" s="535">
        <v>0</v>
      </c>
      <c r="Q2444" s="536"/>
      <c r="R2444" s="535">
        <v>0</v>
      </c>
    </row>
    <row r="2445" spans="1:18" ht="12.75">
      <c r="A2445" s="145">
        <v>103161</v>
      </c>
      <c r="B2445" s="102" t="s">
        <v>24117</v>
      </c>
      <c r="C2445" s="145" t="s">
        <v>5</v>
      </c>
      <c r="D2445" s="535">
        <v>0</v>
      </c>
      <c r="E2445" s="536"/>
      <c r="F2445" s="535">
        <v>0</v>
      </c>
      <c r="G2445" s="536"/>
      <c r="H2445" s="535">
        <v>0</v>
      </c>
      <c r="I2445" s="536"/>
      <c r="J2445" s="535">
        <v>0</v>
      </c>
      <c r="K2445" s="536"/>
      <c r="L2445" s="535">
        <v>0</v>
      </c>
      <c r="M2445" s="536"/>
      <c r="N2445" s="535">
        <v>0</v>
      </c>
      <c r="O2445" s="536"/>
      <c r="P2445" s="535">
        <v>0</v>
      </c>
      <c r="Q2445" s="536"/>
      <c r="R2445" s="535">
        <v>0</v>
      </c>
    </row>
    <row r="2446" spans="1:18" ht="12.75">
      <c r="A2446" s="145">
        <v>103162</v>
      </c>
      <c r="B2446" s="102" t="s">
        <v>24118</v>
      </c>
      <c r="C2446" s="145" t="s">
        <v>5</v>
      </c>
      <c r="D2446" s="535">
        <v>0.74</v>
      </c>
      <c r="E2446" s="536">
        <v>0</v>
      </c>
      <c r="F2446" s="535">
        <v>0.68</v>
      </c>
      <c r="G2446" s="536">
        <v>0</v>
      </c>
      <c r="H2446" s="535">
        <v>0.65</v>
      </c>
      <c r="I2446" s="536">
        <v>0</v>
      </c>
      <c r="J2446" s="535">
        <v>0.69</v>
      </c>
      <c r="K2446" s="536">
        <v>0</v>
      </c>
      <c r="L2446" s="535">
        <v>0.74</v>
      </c>
      <c r="M2446" s="536">
        <v>0</v>
      </c>
      <c r="N2446" s="535">
        <v>0.66</v>
      </c>
      <c r="O2446" s="536">
        <v>0</v>
      </c>
      <c r="P2446" s="535">
        <v>0.48</v>
      </c>
      <c r="Q2446" s="536">
        <v>0</v>
      </c>
      <c r="R2446" s="535">
        <v>0.67</v>
      </c>
    </row>
    <row r="2447" spans="1:18" ht="12.75">
      <c r="A2447" s="145">
        <v>103153</v>
      </c>
      <c r="B2447" s="102" t="s">
        <v>24119</v>
      </c>
      <c r="C2447" s="145" t="s">
        <v>5</v>
      </c>
      <c r="D2447" s="535">
        <v>0</v>
      </c>
      <c r="E2447" s="536"/>
      <c r="F2447" s="535">
        <v>0</v>
      </c>
      <c r="G2447" s="536"/>
      <c r="H2447" s="535">
        <v>0</v>
      </c>
      <c r="I2447" s="536"/>
      <c r="J2447" s="535">
        <v>0</v>
      </c>
      <c r="K2447" s="536"/>
      <c r="L2447" s="535">
        <v>0</v>
      </c>
      <c r="M2447" s="536"/>
      <c r="N2447" s="535">
        <v>0</v>
      </c>
      <c r="O2447" s="536"/>
      <c r="P2447" s="535">
        <v>0</v>
      </c>
      <c r="Q2447" s="536"/>
      <c r="R2447" s="535">
        <v>0</v>
      </c>
    </row>
    <row r="2448" spans="1:18" ht="12.75">
      <c r="A2448" s="145">
        <v>103154</v>
      </c>
      <c r="B2448" s="102" t="s">
        <v>24120</v>
      </c>
      <c r="C2448" s="145" t="s">
        <v>5</v>
      </c>
      <c r="D2448" s="535">
        <v>0</v>
      </c>
      <c r="E2448" s="536"/>
      <c r="F2448" s="535">
        <v>0</v>
      </c>
      <c r="G2448" s="536"/>
      <c r="H2448" s="535">
        <v>0</v>
      </c>
      <c r="I2448" s="536"/>
      <c r="J2448" s="535">
        <v>0</v>
      </c>
      <c r="K2448" s="536"/>
      <c r="L2448" s="535">
        <v>0</v>
      </c>
      <c r="M2448" s="536"/>
      <c r="N2448" s="535">
        <v>0</v>
      </c>
      <c r="O2448" s="536"/>
      <c r="P2448" s="535">
        <v>0</v>
      </c>
      <c r="Q2448" s="536"/>
      <c r="R2448" s="535">
        <v>0</v>
      </c>
    </row>
    <row r="2449" spans="1:18" ht="12.75">
      <c r="A2449" s="145">
        <v>103155</v>
      </c>
      <c r="B2449" s="102" t="s">
        <v>24121</v>
      </c>
      <c r="C2449" s="145" t="s">
        <v>5</v>
      </c>
      <c r="D2449" s="535">
        <v>0</v>
      </c>
      <c r="E2449" s="536"/>
      <c r="F2449" s="535">
        <v>0</v>
      </c>
      <c r="G2449" s="536"/>
      <c r="H2449" s="535">
        <v>0</v>
      </c>
      <c r="I2449" s="536"/>
      <c r="J2449" s="535">
        <v>0</v>
      </c>
      <c r="K2449" s="536"/>
      <c r="L2449" s="535">
        <v>0</v>
      </c>
      <c r="M2449" s="536"/>
      <c r="N2449" s="535">
        <v>0</v>
      </c>
      <c r="O2449" s="536"/>
      <c r="P2449" s="535">
        <v>0</v>
      </c>
      <c r="Q2449" s="536"/>
      <c r="R2449" s="535">
        <v>0</v>
      </c>
    </row>
    <row r="2450" spans="1:18" ht="12.75">
      <c r="A2450" s="145">
        <v>103156</v>
      </c>
      <c r="B2450" s="102" t="s">
        <v>24122</v>
      </c>
      <c r="C2450" s="145" t="s">
        <v>5</v>
      </c>
      <c r="D2450" s="535">
        <v>2.64</v>
      </c>
      <c r="E2450" s="536">
        <v>0</v>
      </c>
      <c r="F2450" s="535">
        <v>2.42</v>
      </c>
      <c r="G2450" s="536">
        <v>0</v>
      </c>
      <c r="H2450" s="535">
        <v>2.33</v>
      </c>
      <c r="I2450" s="536">
        <v>0</v>
      </c>
      <c r="J2450" s="535">
        <v>2.4500000000000002</v>
      </c>
      <c r="K2450" s="536">
        <v>0</v>
      </c>
      <c r="L2450" s="535">
        <v>2.64</v>
      </c>
      <c r="M2450" s="536">
        <v>0</v>
      </c>
      <c r="N2450" s="535">
        <v>2.35</v>
      </c>
      <c r="O2450" s="536">
        <v>0</v>
      </c>
      <c r="P2450" s="535">
        <v>1.71</v>
      </c>
      <c r="Q2450" s="536">
        <v>0</v>
      </c>
      <c r="R2450" s="535">
        <v>2.38</v>
      </c>
    </row>
    <row r="2451" spans="1:18" ht="12.75">
      <c r="A2451" s="145">
        <v>103171</v>
      </c>
      <c r="B2451" s="102" t="s">
        <v>24123</v>
      </c>
      <c r="C2451" s="145" t="s">
        <v>5</v>
      </c>
      <c r="D2451" s="535">
        <v>0</v>
      </c>
      <c r="E2451" s="536"/>
      <c r="F2451" s="535">
        <v>0</v>
      </c>
      <c r="G2451" s="536"/>
      <c r="H2451" s="535">
        <v>0</v>
      </c>
      <c r="I2451" s="536"/>
      <c r="J2451" s="535">
        <v>0</v>
      </c>
      <c r="K2451" s="536"/>
      <c r="L2451" s="535">
        <v>0</v>
      </c>
      <c r="M2451" s="536"/>
      <c r="N2451" s="535">
        <v>0</v>
      </c>
      <c r="O2451" s="536"/>
      <c r="P2451" s="535">
        <v>0</v>
      </c>
      <c r="Q2451" s="536"/>
      <c r="R2451" s="535">
        <v>0</v>
      </c>
    </row>
    <row r="2452" spans="1:18" ht="12.75">
      <c r="A2452" s="145">
        <v>103172</v>
      </c>
      <c r="B2452" s="102" t="s">
        <v>24124</v>
      </c>
      <c r="C2452" s="145" t="s">
        <v>5</v>
      </c>
      <c r="D2452" s="535">
        <v>0</v>
      </c>
      <c r="E2452" s="536"/>
      <c r="F2452" s="535">
        <v>0</v>
      </c>
      <c r="G2452" s="536"/>
      <c r="H2452" s="535">
        <v>0</v>
      </c>
      <c r="I2452" s="536"/>
      <c r="J2452" s="535">
        <v>0</v>
      </c>
      <c r="K2452" s="536"/>
      <c r="L2452" s="535">
        <v>0</v>
      </c>
      <c r="M2452" s="536"/>
      <c r="N2452" s="535">
        <v>0</v>
      </c>
      <c r="O2452" s="536"/>
      <c r="P2452" s="535">
        <v>0</v>
      </c>
      <c r="Q2452" s="536"/>
      <c r="R2452" s="535">
        <v>0</v>
      </c>
    </row>
    <row r="2453" spans="1:18" ht="12.75">
      <c r="A2453" s="145">
        <v>103173</v>
      </c>
      <c r="B2453" s="102" t="s">
        <v>24125</v>
      </c>
      <c r="C2453" s="145" t="s">
        <v>5</v>
      </c>
      <c r="D2453" s="535">
        <v>0</v>
      </c>
      <c r="E2453" s="536"/>
      <c r="F2453" s="535">
        <v>0</v>
      </c>
      <c r="G2453" s="536"/>
      <c r="H2453" s="535">
        <v>0</v>
      </c>
      <c r="I2453" s="536"/>
      <c r="J2453" s="535">
        <v>0</v>
      </c>
      <c r="K2453" s="536"/>
      <c r="L2453" s="535">
        <v>0</v>
      </c>
      <c r="M2453" s="536"/>
      <c r="N2453" s="535">
        <v>0</v>
      </c>
      <c r="O2453" s="536"/>
      <c r="P2453" s="535">
        <v>0</v>
      </c>
      <c r="Q2453" s="536"/>
      <c r="R2453" s="535">
        <v>0</v>
      </c>
    </row>
    <row r="2454" spans="1:18" ht="12.75">
      <c r="A2454" s="145">
        <v>103174</v>
      </c>
      <c r="B2454" s="102" t="s">
        <v>24126</v>
      </c>
      <c r="C2454" s="145" t="s">
        <v>5</v>
      </c>
      <c r="D2454" s="535">
        <v>2.1</v>
      </c>
      <c r="E2454" s="536">
        <v>0</v>
      </c>
      <c r="F2454" s="535">
        <v>1.93</v>
      </c>
      <c r="G2454" s="536">
        <v>0</v>
      </c>
      <c r="H2454" s="535">
        <v>1.86</v>
      </c>
      <c r="I2454" s="536">
        <v>0</v>
      </c>
      <c r="J2454" s="535">
        <v>1.95</v>
      </c>
      <c r="K2454" s="536">
        <v>0</v>
      </c>
      <c r="L2454" s="535">
        <v>2.1</v>
      </c>
      <c r="M2454" s="536">
        <v>0</v>
      </c>
      <c r="N2454" s="535">
        <v>1.88</v>
      </c>
      <c r="O2454" s="536">
        <v>0</v>
      </c>
      <c r="P2454" s="535">
        <v>1.36</v>
      </c>
      <c r="Q2454" s="536">
        <v>0</v>
      </c>
      <c r="R2454" s="535">
        <v>1.9</v>
      </c>
    </row>
    <row r="2455" spans="1:18" ht="12.75">
      <c r="A2455" s="145">
        <v>103177</v>
      </c>
      <c r="B2455" s="102" t="s">
        <v>24127</v>
      </c>
      <c r="C2455" s="145" t="s">
        <v>5</v>
      </c>
      <c r="D2455" s="535">
        <v>0</v>
      </c>
      <c r="E2455" s="536"/>
      <c r="F2455" s="535">
        <v>0</v>
      </c>
      <c r="G2455" s="536"/>
      <c r="H2455" s="535">
        <v>0</v>
      </c>
      <c r="I2455" s="536"/>
      <c r="J2455" s="535">
        <v>0</v>
      </c>
      <c r="K2455" s="536"/>
      <c r="L2455" s="535">
        <v>0</v>
      </c>
      <c r="M2455" s="536"/>
      <c r="N2455" s="535">
        <v>0</v>
      </c>
      <c r="O2455" s="536"/>
      <c r="P2455" s="535">
        <v>0</v>
      </c>
      <c r="Q2455" s="536"/>
      <c r="R2455" s="535">
        <v>0</v>
      </c>
    </row>
    <row r="2456" spans="1:18" ht="12.75">
      <c r="A2456" s="145">
        <v>103178</v>
      </c>
      <c r="B2456" s="102" t="s">
        <v>24128</v>
      </c>
      <c r="C2456" s="145" t="s">
        <v>5</v>
      </c>
      <c r="D2456" s="535">
        <v>0</v>
      </c>
      <c r="E2456" s="536"/>
      <c r="F2456" s="535">
        <v>0</v>
      </c>
      <c r="G2456" s="536"/>
      <c r="H2456" s="535">
        <v>0</v>
      </c>
      <c r="I2456" s="536"/>
      <c r="J2456" s="535">
        <v>0</v>
      </c>
      <c r="K2456" s="536"/>
      <c r="L2456" s="535">
        <v>0</v>
      </c>
      <c r="M2456" s="536"/>
      <c r="N2456" s="535">
        <v>0</v>
      </c>
      <c r="O2456" s="536"/>
      <c r="P2456" s="535">
        <v>0</v>
      </c>
      <c r="Q2456" s="536"/>
      <c r="R2456" s="535">
        <v>0</v>
      </c>
    </row>
    <row r="2457" spans="1:18" ht="12.75">
      <c r="A2457" s="145">
        <v>103179</v>
      </c>
      <c r="B2457" s="102" t="s">
        <v>24129</v>
      </c>
      <c r="C2457" s="145" t="s">
        <v>5</v>
      </c>
      <c r="D2457" s="535">
        <v>0</v>
      </c>
      <c r="E2457" s="536"/>
      <c r="F2457" s="535">
        <v>0</v>
      </c>
      <c r="G2457" s="536"/>
      <c r="H2457" s="535">
        <v>0</v>
      </c>
      <c r="I2457" s="536"/>
      <c r="J2457" s="535">
        <v>0</v>
      </c>
      <c r="K2457" s="536"/>
      <c r="L2457" s="535">
        <v>0</v>
      </c>
      <c r="M2457" s="536"/>
      <c r="N2457" s="535">
        <v>0</v>
      </c>
      <c r="O2457" s="536"/>
      <c r="P2457" s="535">
        <v>0</v>
      </c>
      <c r="Q2457" s="536"/>
      <c r="R2457" s="535">
        <v>0</v>
      </c>
    </row>
    <row r="2458" spans="1:18" ht="12.75">
      <c r="A2458" s="145">
        <v>103180</v>
      </c>
      <c r="B2458" s="102" t="s">
        <v>24130</v>
      </c>
      <c r="C2458" s="145" t="s">
        <v>5</v>
      </c>
      <c r="D2458" s="535">
        <v>4.8499999999999996</v>
      </c>
      <c r="E2458" s="536">
        <v>0</v>
      </c>
      <c r="F2458" s="535">
        <v>4.45</v>
      </c>
      <c r="G2458" s="536">
        <v>0</v>
      </c>
      <c r="H2458" s="535">
        <v>4.28</v>
      </c>
      <c r="I2458" s="536">
        <v>0</v>
      </c>
      <c r="J2458" s="535">
        <v>4.5</v>
      </c>
      <c r="K2458" s="536">
        <v>0</v>
      </c>
      <c r="L2458" s="535">
        <v>4.8499999999999996</v>
      </c>
      <c r="M2458" s="536">
        <v>0</v>
      </c>
      <c r="N2458" s="535">
        <v>4.32</v>
      </c>
      <c r="O2458" s="536">
        <v>0</v>
      </c>
      <c r="P2458" s="535">
        <v>3.14</v>
      </c>
      <c r="Q2458" s="536">
        <v>0</v>
      </c>
      <c r="R2458" s="535">
        <v>4.37</v>
      </c>
    </row>
    <row r="2459" spans="1:18" ht="12.75">
      <c r="A2459" s="145">
        <v>103165</v>
      </c>
      <c r="B2459" s="102" t="s">
        <v>24131</v>
      </c>
      <c r="C2459" s="145" t="s">
        <v>5</v>
      </c>
      <c r="D2459" s="535">
        <v>0</v>
      </c>
      <c r="E2459" s="536"/>
      <c r="F2459" s="535">
        <v>0</v>
      </c>
      <c r="G2459" s="536"/>
      <c r="H2459" s="535">
        <v>0</v>
      </c>
      <c r="I2459" s="536"/>
      <c r="J2459" s="535">
        <v>0</v>
      </c>
      <c r="K2459" s="536"/>
      <c r="L2459" s="535">
        <v>0</v>
      </c>
      <c r="M2459" s="536"/>
      <c r="N2459" s="535">
        <v>0</v>
      </c>
      <c r="O2459" s="536"/>
      <c r="P2459" s="535">
        <v>0</v>
      </c>
      <c r="Q2459" s="536"/>
      <c r="R2459" s="535">
        <v>0</v>
      </c>
    </row>
    <row r="2460" spans="1:18" ht="12.75">
      <c r="A2460" s="145">
        <v>103166</v>
      </c>
      <c r="B2460" s="102" t="s">
        <v>24132</v>
      </c>
      <c r="C2460" s="145" t="s">
        <v>5</v>
      </c>
      <c r="D2460" s="535">
        <v>0</v>
      </c>
      <c r="E2460" s="536"/>
      <c r="F2460" s="535">
        <v>0</v>
      </c>
      <c r="G2460" s="536"/>
      <c r="H2460" s="535">
        <v>0</v>
      </c>
      <c r="I2460" s="536"/>
      <c r="J2460" s="535">
        <v>0</v>
      </c>
      <c r="K2460" s="536"/>
      <c r="L2460" s="535">
        <v>0</v>
      </c>
      <c r="M2460" s="536"/>
      <c r="N2460" s="535">
        <v>0</v>
      </c>
      <c r="O2460" s="536"/>
      <c r="P2460" s="535">
        <v>0</v>
      </c>
      <c r="Q2460" s="536"/>
      <c r="R2460" s="535">
        <v>0</v>
      </c>
    </row>
    <row r="2461" spans="1:18" ht="12.75">
      <c r="A2461" s="145">
        <v>103167</v>
      </c>
      <c r="B2461" s="102" t="s">
        <v>24133</v>
      </c>
      <c r="C2461" s="145" t="s">
        <v>5</v>
      </c>
      <c r="D2461" s="535">
        <v>0</v>
      </c>
      <c r="E2461" s="536"/>
      <c r="F2461" s="535">
        <v>0</v>
      </c>
      <c r="G2461" s="536"/>
      <c r="H2461" s="535">
        <v>0</v>
      </c>
      <c r="I2461" s="536"/>
      <c r="J2461" s="535">
        <v>0</v>
      </c>
      <c r="K2461" s="536"/>
      <c r="L2461" s="535">
        <v>0</v>
      </c>
      <c r="M2461" s="536"/>
      <c r="N2461" s="535">
        <v>0</v>
      </c>
      <c r="O2461" s="536"/>
      <c r="P2461" s="535">
        <v>0</v>
      </c>
      <c r="Q2461" s="536"/>
      <c r="R2461" s="535">
        <v>0</v>
      </c>
    </row>
    <row r="2462" spans="1:18" ht="12.75">
      <c r="A2462" s="145">
        <v>103168</v>
      </c>
      <c r="B2462" s="102" t="s">
        <v>24134</v>
      </c>
      <c r="C2462" s="145" t="s">
        <v>5</v>
      </c>
      <c r="D2462" s="535">
        <v>0.84</v>
      </c>
      <c r="E2462" s="536">
        <v>0</v>
      </c>
      <c r="F2462" s="535">
        <v>0.77</v>
      </c>
      <c r="G2462" s="536">
        <v>0</v>
      </c>
      <c r="H2462" s="535">
        <v>0.74</v>
      </c>
      <c r="I2462" s="536">
        <v>0</v>
      </c>
      <c r="J2462" s="535">
        <v>0.78</v>
      </c>
      <c r="K2462" s="536">
        <v>0</v>
      </c>
      <c r="L2462" s="535">
        <v>0.84</v>
      </c>
      <c r="M2462" s="536">
        <v>0</v>
      </c>
      <c r="N2462" s="535">
        <v>0.75</v>
      </c>
      <c r="O2462" s="536">
        <v>0</v>
      </c>
      <c r="P2462" s="535">
        <v>0.54</v>
      </c>
      <c r="Q2462" s="536">
        <v>0</v>
      </c>
      <c r="R2462" s="535">
        <v>0.76</v>
      </c>
    </row>
    <row r="2463" spans="1:18" ht="12.75">
      <c r="A2463" s="145">
        <v>102864</v>
      </c>
      <c r="B2463" s="102" t="s">
        <v>24135</v>
      </c>
      <c r="C2463" s="145" t="s">
        <v>5</v>
      </c>
      <c r="D2463" s="535">
        <v>0</v>
      </c>
      <c r="E2463" s="536"/>
      <c r="F2463" s="535">
        <v>0</v>
      </c>
      <c r="G2463" s="536"/>
      <c r="H2463" s="535">
        <v>0</v>
      </c>
      <c r="I2463" s="536"/>
      <c r="J2463" s="535">
        <v>0</v>
      </c>
      <c r="K2463" s="536"/>
      <c r="L2463" s="535">
        <v>0</v>
      </c>
      <c r="M2463" s="536"/>
      <c r="N2463" s="535">
        <v>0</v>
      </c>
      <c r="O2463" s="536"/>
      <c r="P2463" s="535">
        <v>0</v>
      </c>
      <c r="Q2463" s="536"/>
      <c r="R2463" s="535">
        <v>0</v>
      </c>
    </row>
    <row r="2464" spans="1:18" ht="12.75">
      <c r="A2464" s="145">
        <v>102865</v>
      </c>
      <c r="B2464" s="102" t="s">
        <v>24136</v>
      </c>
      <c r="C2464" s="145" t="s">
        <v>5</v>
      </c>
      <c r="D2464" s="535">
        <v>0</v>
      </c>
      <c r="E2464" s="536"/>
      <c r="F2464" s="535">
        <v>0</v>
      </c>
      <c r="G2464" s="536"/>
      <c r="H2464" s="535">
        <v>0</v>
      </c>
      <c r="I2464" s="536"/>
      <c r="J2464" s="535">
        <v>0</v>
      </c>
      <c r="K2464" s="536"/>
      <c r="L2464" s="535">
        <v>0</v>
      </c>
      <c r="M2464" s="536"/>
      <c r="N2464" s="535">
        <v>0</v>
      </c>
      <c r="O2464" s="536"/>
      <c r="P2464" s="535">
        <v>0</v>
      </c>
      <c r="Q2464" s="536"/>
      <c r="R2464" s="535">
        <v>0</v>
      </c>
    </row>
    <row r="2465" spans="1:18" ht="12.75">
      <c r="A2465" s="145">
        <v>102866</v>
      </c>
      <c r="B2465" s="102" t="s">
        <v>24137</v>
      </c>
      <c r="C2465" s="145" t="s">
        <v>5</v>
      </c>
      <c r="D2465" s="535">
        <v>0</v>
      </c>
      <c r="E2465" s="536"/>
      <c r="F2465" s="535">
        <v>0</v>
      </c>
      <c r="G2465" s="536"/>
      <c r="H2465" s="535">
        <v>0</v>
      </c>
      <c r="I2465" s="536"/>
      <c r="J2465" s="535">
        <v>0</v>
      </c>
      <c r="K2465" s="536"/>
      <c r="L2465" s="535">
        <v>0</v>
      </c>
      <c r="M2465" s="536"/>
      <c r="N2465" s="535">
        <v>0</v>
      </c>
      <c r="O2465" s="536"/>
      <c r="P2465" s="535">
        <v>0</v>
      </c>
      <c r="Q2465" s="536"/>
      <c r="R2465" s="535">
        <v>0</v>
      </c>
    </row>
    <row r="2466" spans="1:18" ht="12.75">
      <c r="A2466" s="145">
        <v>102867</v>
      </c>
      <c r="B2466" s="102" t="s">
        <v>24138</v>
      </c>
      <c r="C2466" s="145" t="s">
        <v>5</v>
      </c>
      <c r="D2466" s="535">
        <v>0.75</v>
      </c>
      <c r="E2466" s="536">
        <v>0</v>
      </c>
      <c r="F2466" s="535">
        <v>0.69</v>
      </c>
      <c r="G2466" s="536">
        <v>0</v>
      </c>
      <c r="H2466" s="535">
        <v>0.66</v>
      </c>
      <c r="I2466" s="536">
        <v>0</v>
      </c>
      <c r="J2466" s="535">
        <v>0.7</v>
      </c>
      <c r="K2466" s="536">
        <v>0</v>
      </c>
      <c r="L2466" s="535">
        <v>0.75</v>
      </c>
      <c r="M2466" s="536">
        <v>0</v>
      </c>
      <c r="N2466" s="535">
        <v>0.67</v>
      </c>
      <c r="O2466" s="536">
        <v>0</v>
      </c>
      <c r="P2466" s="535">
        <v>0.48</v>
      </c>
      <c r="Q2466" s="536">
        <v>0</v>
      </c>
      <c r="R2466" s="535">
        <v>0.68</v>
      </c>
    </row>
    <row r="2467" spans="1:18" ht="12.75">
      <c r="A2467" s="145">
        <v>106321</v>
      </c>
      <c r="B2467" s="102" t="s">
        <v>24139</v>
      </c>
      <c r="C2467" s="145" t="s">
        <v>5</v>
      </c>
      <c r="D2467" s="535">
        <v>0</v>
      </c>
      <c r="E2467" s="536"/>
      <c r="F2467" s="535">
        <v>0</v>
      </c>
      <c r="G2467" s="536"/>
      <c r="H2467" s="535">
        <v>0</v>
      </c>
      <c r="I2467" s="536"/>
      <c r="J2467" s="535">
        <v>0</v>
      </c>
      <c r="K2467" s="536"/>
      <c r="L2467" s="535">
        <v>0</v>
      </c>
      <c r="M2467" s="536"/>
      <c r="N2467" s="535">
        <v>0</v>
      </c>
      <c r="O2467" s="536"/>
      <c r="P2467" s="535">
        <v>0</v>
      </c>
      <c r="Q2467" s="536"/>
      <c r="R2467" s="535">
        <v>0</v>
      </c>
    </row>
    <row r="2468" spans="1:18" ht="12.75">
      <c r="A2468" s="145">
        <v>106322</v>
      </c>
      <c r="B2468" s="102" t="s">
        <v>24140</v>
      </c>
      <c r="C2468" s="145" t="s">
        <v>5</v>
      </c>
      <c r="D2468" s="535">
        <v>0</v>
      </c>
      <c r="E2468" s="536"/>
      <c r="F2468" s="535">
        <v>0</v>
      </c>
      <c r="G2468" s="536"/>
      <c r="H2468" s="535">
        <v>0</v>
      </c>
      <c r="I2468" s="536"/>
      <c r="J2468" s="535">
        <v>0</v>
      </c>
      <c r="K2468" s="536"/>
      <c r="L2468" s="535">
        <v>0</v>
      </c>
      <c r="M2468" s="536"/>
      <c r="N2468" s="535">
        <v>0</v>
      </c>
      <c r="O2468" s="536"/>
      <c r="P2468" s="535">
        <v>0</v>
      </c>
      <c r="Q2468" s="536"/>
      <c r="R2468" s="535">
        <v>0</v>
      </c>
    </row>
    <row r="2469" spans="1:18" ht="12.75">
      <c r="A2469" s="145">
        <v>106323</v>
      </c>
      <c r="B2469" s="102" t="s">
        <v>24141</v>
      </c>
      <c r="C2469" s="145" t="s">
        <v>5</v>
      </c>
      <c r="D2469" s="535">
        <v>0</v>
      </c>
      <c r="E2469" s="536"/>
      <c r="F2469" s="535">
        <v>0</v>
      </c>
      <c r="G2469" s="536"/>
      <c r="H2469" s="535">
        <v>0</v>
      </c>
      <c r="I2469" s="536"/>
      <c r="J2469" s="535">
        <v>0</v>
      </c>
      <c r="K2469" s="536"/>
      <c r="L2469" s="535">
        <v>0</v>
      </c>
      <c r="M2469" s="536"/>
      <c r="N2469" s="535">
        <v>0</v>
      </c>
      <c r="O2469" s="536"/>
      <c r="P2469" s="535">
        <v>0</v>
      </c>
      <c r="Q2469" s="536"/>
      <c r="R2469" s="535">
        <v>0</v>
      </c>
    </row>
    <row r="2470" spans="1:18" ht="12.75">
      <c r="A2470" s="145">
        <v>106324</v>
      </c>
      <c r="B2470" s="102" t="s">
        <v>24142</v>
      </c>
      <c r="C2470" s="145" t="s">
        <v>5</v>
      </c>
      <c r="D2470" s="535">
        <v>0.69</v>
      </c>
      <c r="E2470" s="536">
        <v>0</v>
      </c>
      <c r="F2470" s="535">
        <v>0.64</v>
      </c>
      <c r="G2470" s="536">
        <v>0</v>
      </c>
      <c r="H2470" s="535">
        <v>0.61</v>
      </c>
      <c r="I2470" s="536">
        <v>0</v>
      </c>
      <c r="J2470" s="535">
        <v>0.64</v>
      </c>
      <c r="K2470" s="536">
        <v>0</v>
      </c>
      <c r="L2470" s="535">
        <v>0.69</v>
      </c>
      <c r="M2470" s="536">
        <v>0</v>
      </c>
      <c r="N2470" s="535">
        <v>0.62</v>
      </c>
      <c r="O2470" s="536">
        <v>0</v>
      </c>
      <c r="P2470" s="535">
        <v>0.45</v>
      </c>
      <c r="Q2470" s="536">
        <v>0</v>
      </c>
      <c r="R2470" s="535">
        <v>0.63</v>
      </c>
    </row>
    <row r="2471" spans="1:18" ht="12.75">
      <c r="A2471" s="145">
        <v>92108</v>
      </c>
      <c r="B2471" s="102" t="s">
        <v>24143</v>
      </c>
      <c r="C2471" s="145" t="s">
        <v>5</v>
      </c>
      <c r="D2471" s="535">
        <v>0.96</v>
      </c>
      <c r="E2471" s="536">
        <v>1</v>
      </c>
      <c r="F2471" s="535">
        <v>0.9</v>
      </c>
      <c r="G2471" s="536">
        <v>0</v>
      </c>
      <c r="H2471" s="535">
        <v>0.96</v>
      </c>
      <c r="I2471" s="536">
        <v>1</v>
      </c>
      <c r="J2471" s="535">
        <v>1.08</v>
      </c>
      <c r="K2471" s="536">
        <v>0</v>
      </c>
      <c r="L2471" s="535">
        <v>1.03</v>
      </c>
      <c r="M2471" s="536">
        <v>0</v>
      </c>
      <c r="N2471" s="535">
        <v>0.99</v>
      </c>
      <c r="O2471" s="536">
        <v>0</v>
      </c>
      <c r="P2471" s="535">
        <v>0.97</v>
      </c>
      <c r="Q2471" s="536">
        <v>0</v>
      </c>
      <c r="R2471" s="535">
        <v>0.92</v>
      </c>
    </row>
    <row r="2472" spans="1:18" ht="12.75">
      <c r="A2472" s="145">
        <v>92109</v>
      </c>
      <c r="B2472" s="102" t="s">
        <v>24144</v>
      </c>
      <c r="C2472" s="145" t="s">
        <v>5</v>
      </c>
      <c r="D2472" s="535">
        <v>0.22</v>
      </c>
      <c r="E2472" s="536">
        <v>1</v>
      </c>
      <c r="F2472" s="535">
        <v>0.2</v>
      </c>
      <c r="G2472" s="536">
        <v>0</v>
      </c>
      <c r="H2472" s="535">
        <v>0.22</v>
      </c>
      <c r="I2472" s="536">
        <v>1</v>
      </c>
      <c r="J2472" s="535">
        <v>0.25</v>
      </c>
      <c r="K2472" s="536">
        <v>0</v>
      </c>
      <c r="L2472" s="535">
        <v>0.23</v>
      </c>
      <c r="M2472" s="536">
        <v>0</v>
      </c>
      <c r="N2472" s="535">
        <v>0.22</v>
      </c>
      <c r="O2472" s="536">
        <v>0</v>
      </c>
      <c r="P2472" s="535">
        <v>0.22</v>
      </c>
      <c r="Q2472" s="536">
        <v>0</v>
      </c>
      <c r="R2472" s="535">
        <v>0.21</v>
      </c>
    </row>
    <row r="2473" spans="1:18" ht="12.75">
      <c r="A2473" s="145">
        <v>92110</v>
      </c>
      <c r="B2473" s="102" t="s">
        <v>24145</v>
      </c>
      <c r="C2473" s="145" t="s">
        <v>5</v>
      </c>
      <c r="D2473" s="535">
        <v>1.2</v>
      </c>
      <c r="E2473" s="536">
        <v>1</v>
      </c>
      <c r="F2473" s="535">
        <v>1.1200000000000001</v>
      </c>
      <c r="G2473" s="536">
        <v>0</v>
      </c>
      <c r="H2473" s="535">
        <v>1.2</v>
      </c>
      <c r="I2473" s="536">
        <v>1</v>
      </c>
      <c r="J2473" s="535">
        <v>1.36</v>
      </c>
      <c r="K2473" s="536">
        <v>0</v>
      </c>
      <c r="L2473" s="535">
        <v>1.28</v>
      </c>
      <c r="M2473" s="536">
        <v>0</v>
      </c>
      <c r="N2473" s="535">
        <v>1.24</v>
      </c>
      <c r="O2473" s="536">
        <v>0</v>
      </c>
      <c r="P2473" s="535">
        <v>1.22</v>
      </c>
      <c r="Q2473" s="536">
        <v>0</v>
      </c>
      <c r="R2473" s="535">
        <v>1.1499999999999999</v>
      </c>
    </row>
    <row r="2474" spans="1:18" ht="12.75">
      <c r="A2474" s="145">
        <v>92111</v>
      </c>
      <c r="B2474" s="102" t="s">
        <v>24146</v>
      </c>
      <c r="C2474" s="145" t="s">
        <v>5</v>
      </c>
      <c r="D2474" s="535">
        <v>1.38</v>
      </c>
      <c r="E2474" s="536">
        <v>0</v>
      </c>
      <c r="F2474" s="535">
        <v>1.27</v>
      </c>
      <c r="G2474" s="536">
        <v>0</v>
      </c>
      <c r="H2474" s="535">
        <v>1.22</v>
      </c>
      <c r="I2474" s="536">
        <v>0</v>
      </c>
      <c r="J2474" s="535">
        <v>1.28</v>
      </c>
      <c r="K2474" s="536">
        <v>0</v>
      </c>
      <c r="L2474" s="535">
        <v>1.38</v>
      </c>
      <c r="M2474" s="536">
        <v>0</v>
      </c>
      <c r="N2474" s="535">
        <v>1.23</v>
      </c>
      <c r="O2474" s="536">
        <v>0</v>
      </c>
      <c r="P2474" s="535">
        <v>0.9</v>
      </c>
      <c r="Q2474" s="536">
        <v>0</v>
      </c>
      <c r="R2474" s="535">
        <v>1.25</v>
      </c>
    </row>
    <row r="2475" spans="1:18" ht="12.75">
      <c r="A2475" s="145">
        <v>90670</v>
      </c>
      <c r="B2475" s="102" t="s">
        <v>24147</v>
      </c>
      <c r="C2475" s="145" t="s">
        <v>5</v>
      </c>
      <c r="D2475" s="535">
        <v>235.41</v>
      </c>
      <c r="E2475" s="536">
        <v>1</v>
      </c>
      <c r="F2475" s="535">
        <v>235.41</v>
      </c>
      <c r="G2475" s="536">
        <v>1</v>
      </c>
      <c r="H2475" s="535">
        <v>235.41</v>
      </c>
      <c r="I2475" s="536">
        <v>1</v>
      </c>
      <c r="J2475" s="535">
        <v>235.41</v>
      </c>
      <c r="K2475" s="536">
        <v>1</v>
      </c>
      <c r="L2475" s="535">
        <v>232.4</v>
      </c>
      <c r="M2475" s="536">
        <v>0</v>
      </c>
      <c r="N2475" s="535">
        <v>235.41</v>
      </c>
      <c r="O2475" s="536">
        <v>1</v>
      </c>
      <c r="P2475" s="535">
        <v>235.41</v>
      </c>
      <c r="Q2475" s="536">
        <v>1</v>
      </c>
      <c r="R2475" s="535">
        <v>239.97</v>
      </c>
    </row>
    <row r="2476" spans="1:18" ht="12.75">
      <c r="A2476" s="145">
        <v>90671</v>
      </c>
      <c r="B2476" s="102" t="s">
        <v>24148</v>
      </c>
      <c r="C2476" s="145" t="s">
        <v>5</v>
      </c>
      <c r="D2476" s="535">
        <v>63.16</v>
      </c>
      <c r="E2476" s="536">
        <v>1</v>
      </c>
      <c r="F2476" s="535">
        <v>63.16</v>
      </c>
      <c r="G2476" s="536">
        <v>1</v>
      </c>
      <c r="H2476" s="535">
        <v>63.16</v>
      </c>
      <c r="I2476" s="536">
        <v>1</v>
      </c>
      <c r="J2476" s="535">
        <v>63.16</v>
      </c>
      <c r="K2476" s="536">
        <v>1</v>
      </c>
      <c r="L2476" s="535">
        <v>62.35</v>
      </c>
      <c r="M2476" s="536">
        <v>0</v>
      </c>
      <c r="N2476" s="535">
        <v>63.16</v>
      </c>
      <c r="O2476" s="536">
        <v>1</v>
      </c>
      <c r="P2476" s="535">
        <v>63.16</v>
      </c>
      <c r="Q2476" s="536">
        <v>1</v>
      </c>
      <c r="R2476" s="535">
        <v>64.38</v>
      </c>
    </row>
    <row r="2477" spans="1:18" ht="12.75">
      <c r="A2477" s="145">
        <v>90672</v>
      </c>
      <c r="B2477" s="102" t="s">
        <v>24149</v>
      </c>
      <c r="C2477" s="145" t="s">
        <v>5</v>
      </c>
      <c r="D2477" s="535">
        <v>294.60000000000002</v>
      </c>
      <c r="E2477" s="536">
        <v>1</v>
      </c>
      <c r="F2477" s="535">
        <v>294.60000000000002</v>
      </c>
      <c r="G2477" s="536">
        <v>1</v>
      </c>
      <c r="H2477" s="535">
        <v>294.60000000000002</v>
      </c>
      <c r="I2477" s="536">
        <v>1</v>
      </c>
      <c r="J2477" s="535">
        <v>294.60000000000002</v>
      </c>
      <c r="K2477" s="536">
        <v>1</v>
      </c>
      <c r="L2477" s="535">
        <v>290.83</v>
      </c>
      <c r="M2477" s="536">
        <v>0</v>
      </c>
      <c r="N2477" s="535">
        <v>294.60000000000002</v>
      </c>
      <c r="O2477" s="536">
        <v>1</v>
      </c>
      <c r="P2477" s="535">
        <v>294.60000000000002</v>
      </c>
      <c r="Q2477" s="536">
        <v>1</v>
      </c>
      <c r="R2477" s="535">
        <v>300.31</v>
      </c>
    </row>
    <row r="2478" spans="1:18" ht="12.75">
      <c r="A2478" s="145">
        <v>90673</v>
      </c>
      <c r="B2478" s="102" t="s">
        <v>24150</v>
      </c>
      <c r="C2478" s="145" t="s">
        <v>5</v>
      </c>
      <c r="D2478" s="535">
        <v>149.72</v>
      </c>
      <c r="E2478" s="536">
        <v>0</v>
      </c>
      <c r="F2478" s="535">
        <v>120.93</v>
      </c>
      <c r="G2478" s="536">
        <v>0</v>
      </c>
      <c r="H2478" s="535">
        <v>129.93</v>
      </c>
      <c r="I2478" s="536">
        <v>0</v>
      </c>
      <c r="J2478" s="535">
        <v>128.53</v>
      </c>
      <c r="K2478" s="536">
        <v>0</v>
      </c>
      <c r="L2478" s="535">
        <v>119.34</v>
      </c>
      <c r="M2478" s="536">
        <v>0</v>
      </c>
      <c r="N2478" s="535">
        <v>123.33</v>
      </c>
      <c r="O2478" s="536">
        <v>0</v>
      </c>
      <c r="P2478" s="535">
        <v>119.54</v>
      </c>
      <c r="Q2478" s="536">
        <v>0</v>
      </c>
      <c r="R2478" s="535">
        <v>118.54</v>
      </c>
    </row>
    <row r="2479" spans="1:18" ht="12.75">
      <c r="A2479" s="145">
        <v>93220</v>
      </c>
      <c r="B2479" s="102" t="s">
        <v>24151</v>
      </c>
      <c r="C2479" s="145" t="s">
        <v>5</v>
      </c>
      <c r="D2479" s="535">
        <v>360.97</v>
      </c>
      <c r="E2479" s="536">
        <v>1</v>
      </c>
      <c r="F2479" s="535">
        <v>360.97</v>
      </c>
      <c r="G2479" s="536">
        <v>1</v>
      </c>
      <c r="H2479" s="535">
        <v>360.97</v>
      </c>
      <c r="I2479" s="536">
        <v>1</v>
      </c>
      <c r="J2479" s="535">
        <v>360.97</v>
      </c>
      <c r="K2479" s="536">
        <v>1</v>
      </c>
      <c r="L2479" s="535">
        <v>356.35</v>
      </c>
      <c r="M2479" s="536">
        <v>0</v>
      </c>
      <c r="N2479" s="535">
        <v>360.97</v>
      </c>
      <c r="O2479" s="536">
        <v>1</v>
      </c>
      <c r="P2479" s="535">
        <v>360.97</v>
      </c>
      <c r="Q2479" s="536">
        <v>1</v>
      </c>
      <c r="R2479" s="535">
        <v>367.96</v>
      </c>
    </row>
    <row r="2480" spans="1:18" ht="12.75">
      <c r="A2480" s="145">
        <v>93221</v>
      </c>
      <c r="B2480" s="102" t="s">
        <v>24152</v>
      </c>
      <c r="C2480" s="145" t="s">
        <v>5</v>
      </c>
      <c r="D2480" s="535">
        <v>96.84</v>
      </c>
      <c r="E2480" s="536">
        <v>1</v>
      </c>
      <c r="F2480" s="535">
        <v>96.84</v>
      </c>
      <c r="G2480" s="536">
        <v>1</v>
      </c>
      <c r="H2480" s="535">
        <v>96.84</v>
      </c>
      <c r="I2480" s="536">
        <v>1</v>
      </c>
      <c r="J2480" s="535">
        <v>96.84</v>
      </c>
      <c r="K2480" s="536">
        <v>1</v>
      </c>
      <c r="L2480" s="535">
        <v>95.6</v>
      </c>
      <c r="M2480" s="536">
        <v>0</v>
      </c>
      <c r="N2480" s="535">
        <v>96.84</v>
      </c>
      <c r="O2480" s="536">
        <v>1</v>
      </c>
      <c r="P2480" s="535">
        <v>96.84</v>
      </c>
      <c r="Q2480" s="536">
        <v>1</v>
      </c>
      <c r="R2480" s="535">
        <v>98.72</v>
      </c>
    </row>
    <row r="2481" spans="1:18" ht="12.75">
      <c r="A2481" s="145">
        <v>93222</v>
      </c>
      <c r="B2481" s="102" t="s">
        <v>24153</v>
      </c>
      <c r="C2481" s="145" t="s">
        <v>5</v>
      </c>
      <c r="D2481" s="535">
        <v>451.72</v>
      </c>
      <c r="E2481" s="536">
        <v>1</v>
      </c>
      <c r="F2481" s="535">
        <v>451.72</v>
      </c>
      <c r="G2481" s="536">
        <v>1</v>
      </c>
      <c r="H2481" s="535">
        <v>451.72</v>
      </c>
      <c r="I2481" s="536">
        <v>1</v>
      </c>
      <c r="J2481" s="535">
        <v>451.72</v>
      </c>
      <c r="K2481" s="536">
        <v>1</v>
      </c>
      <c r="L2481" s="535">
        <v>445.94</v>
      </c>
      <c r="M2481" s="536">
        <v>0</v>
      </c>
      <c r="N2481" s="535">
        <v>451.72</v>
      </c>
      <c r="O2481" s="536">
        <v>1</v>
      </c>
      <c r="P2481" s="535">
        <v>451.72</v>
      </c>
      <c r="Q2481" s="536">
        <v>1</v>
      </c>
      <c r="R2481" s="535">
        <v>460.47</v>
      </c>
    </row>
    <row r="2482" spans="1:18" ht="12.75">
      <c r="A2482" s="145">
        <v>93223</v>
      </c>
      <c r="B2482" s="102" t="s">
        <v>24154</v>
      </c>
      <c r="C2482" s="145" t="s">
        <v>5</v>
      </c>
      <c r="D2482" s="535">
        <v>195.56</v>
      </c>
      <c r="E2482" s="536">
        <v>0</v>
      </c>
      <c r="F2482" s="535">
        <v>157.96</v>
      </c>
      <c r="G2482" s="536">
        <v>0</v>
      </c>
      <c r="H2482" s="535">
        <v>169.71</v>
      </c>
      <c r="I2482" s="536">
        <v>0</v>
      </c>
      <c r="J2482" s="535">
        <v>167.88</v>
      </c>
      <c r="K2482" s="536">
        <v>0</v>
      </c>
      <c r="L2482" s="535">
        <v>155.87</v>
      </c>
      <c r="M2482" s="536">
        <v>0</v>
      </c>
      <c r="N2482" s="535">
        <v>161.09</v>
      </c>
      <c r="O2482" s="536">
        <v>0</v>
      </c>
      <c r="P2482" s="535">
        <v>156.13</v>
      </c>
      <c r="Q2482" s="536">
        <v>0</v>
      </c>
      <c r="R2482" s="535">
        <v>154.83000000000001</v>
      </c>
    </row>
    <row r="2483" spans="1:18" ht="12.75">
      <c r="A2483" s="145">
        <v>104691</v>
      </c>
      <c r="B2483" s="102" t="s">
        <v>24155</v>
      </c>
      <c r="C2483" s="145" t="s">
        <v>5</v>
      </c>
      <c r="D2483" s="535">
        <v>0.93</v>
      </c>
      <c r="E2483" s="536">
        <v>1</v>
      </c>
      <c r="F2483" s="535">
        <v>0.93</v>
      </c>
      <c r="G2483" s="536">
        <v>1</v>
      </c>
      <c r="H2483" s="535">
        <v>0.93</v>
      </c>
      <c r="I2483" s="536">
        <v>1</v>
      </c>
      <c r="J2483" s="535">
        <v>0.93</v>
      </c>
      <c r="K2483" s="536">
        <v>1</v>
      </c>
      <c r="L2483" s="535">
        <v>0.92</v>
      </c>
      <c r="M2483" s="536">
        <v>0</v>
      </c>
      <c r="N2483" s="535">
        <v>0.93</v>
      </c>
      <c r="O2483" s="536">
        <v>1</v>
      </c>
      <c r="P2483" s="535">
        <v>0.93</v>
      </c>
      <c r="Q2483" s="536">
        <v>1</v>
      </c>
      <c r="R2483" s="535">
        <v>0.95</v>
      </c>
    </row>
    <row r="2484" spans="1:18" ht="12.75">
      <c r="A2484" s="145">
        <v>104692</v>
      </c>
      <c r="B2484" s="102" t="s">
        <v>24156</v>
      </c>
      <c r="C2484" s="145" t="s">
        <v>5</v>
      </c>
      <c r="D2484" s="535">
        <v>0.21</v>
      </c>
      <c r="E2484" s="536">
        <v>1</v>
      </c>
      <c r="F2484" s="535">
        <v>0.21</v>
      </c>
      <c r="G2484" s="536">
        <v>1</v>
      </c>
      <c r="H2484" s="535">
        <v>0.21</v>
      </c>
      <c r="I2484" s="536">
        <v>1</v>
      </c>
      <c r="J2484" s="535">
        <v>0.21</v>
      </c>
      <c r="K2484" s="536">
        <v>1</v>
      </c>
      <c r="L2484" s="535">
        <v>0.21</v>
      </c>
      <c r="M2484" s="536">
        <v>0</v>
      </c>
      <c r="N2484" s="535">
        <v>0.21</v>
      </c>
      <c r="O2484" s="536">
        <v>1</v>
      </c>
      <c r="P2484" s="535">
        <v>0.21</v>
      </c>
      <c r="Q2484" s="536">
        <v>1</v>
      </c>
      <c r="R2484" s="535">
        <v>0.22</v>
      </c>
    </row>
    <row r="2485" spans="1:18" ht="12.75">
      <c r="A2485" s="145">
        <v>104693</v>
      </c>
      <c r="B2485" s="102" t="s">
        <v>24157</v>
      </c>
      <c r="C2485" s="145" t="s">
        <v>5</v>
      </c>
      <c r="D2485" s="535">
        <v>1.17</v>
      </c>
      <c r="E2485" s="536">
        <v>1</v>
      </c>
      <c r="F2485" s="535">
        <v>1.17</v>
      </c>
      <c r="G2485" s="536">
        <v>1</v>
      </c>
      <c r="H2485" s="535">
        <v>1.17</v>
      </c>
      <c r="I2485" s="536">
        <v>1</v>
      </c>
      <c r="J2485" s="535">
        <v>1.17</v>
      </c>
      <c r="K2485" s="536">
        <v>1</v>
      </c>
      <c r="L2485" s="535">
        <v>1.1499999999999999</v>
      </c>
      <c r="M2485" s="536">
        <v>0</v>
      </c>
      <c r="N2485" s="535">
        <v>1.17</v>
      </c>
      <c r="O2485" s="536">
        <v>1</v>
      </c>
      <c r="P2485" s="535">
        <v>1.17</v>
      </c>
      <c r="Q2485" s="536">
        <v>1</v>
      </c>
      <c r="R2485" s="535">
        <v>1.19</v>
      </c>
    </row>
    <row r="2486" spans="1:18" ht="12.75">
      <c r="A2486" s="145">
        <v>104694</v>
      </c>
      <c r="B2486" s="102" t="s">
        <v>24158</v>
      </c>
      <c r="C2486" s="145" t="s">
        <v>5</v>
      </c>
      <c r="D2486" s="535">
        <v>2.36</v>
      </c>
      <c r="E2486" s="536">
        <v>0</v>
      </c>
      <c r="F2486" s="535">
        <v>2.17</v>
      </c>
      <c r="G2486" s="536">
        <v>0</v>
      </c>
      <c r="H2486" s="535">
        <v>2.08</v>
      </c>
      <c r="I2486" s="536">
        <v>0</v>
      </c>
      <c r="J2486" s="535">
        <v>2.19</v>
      </c>
      <c r="K2486" s="536">
        <v>0</v>
      </c>
      <c r="L2486" s="535">
        <v>2.36</v>
      </c>
      <c r="M2486" s="536">
        <v>0</v>
      </c>
      <c r="N2486" s="535">
        <v>2.1</v>
      </c>
      <c r="O2486" s="536">
        <v>0</v>
      </c>
      <c r="P2486" s="535">
        <v>1.53</v>
      </c>
      <c r="Q2486" s="536">
        <v>0</v>
      </c>
      <c r="R2486" s="535">
        <v>2.13</v>
      </c>
    </row>
    <row r="2487" spans="1:18" ht="12.75">
      <c r="A2487" s="145">
        <v>90676</v>
      </c>
      <c r="B2487" s="102" t="s">
        <v>24159</v>
      </c>
      <c r="C2487" s="145" t="s">
        <v>5</v>
      </c>
      <c r="D2487" s="535">
        <v>96.86</v>
      </c>
      <c r="E2487" s="536">
        <v>1</v>
      </c>
      <c r="F2487" s="535">
        <v>96.86</v>
      </c>
      <c r="G2487" s="536">
        <v>1</v>
      </c>
      <c r="H2487" s="535">
        <v>96.86</v>
      </c>
      <c r="I2487" s="536">
        <v>1</v>
      </c>
      <c r="J2487" s="535">
        <v>96.86</v>
      </c>
      <c r="K2487" s="536">
        <v>1</v>
      </c>
      <c r="L2487" s="535">
        <v>95.53</v>
      </c>
      <c r="M2487" s="536">
        <v>0</v>
      </c>
      <c r="N2487" s="535">
        <v>96.86</v>
      </c>
      <c r="O2487" s="536">
        <v>1</v>
      </c>
      <c r="P2487" s="535">
        <v>96.86</v>
      </c>
      <c r="Q2487" s="536">
        <v>1</v>
      </c>
      <c r="R2487" s="535">
        <v>98.28</v>
      </c>
    </row>
    <row r="2488" spans="1:18" ht="12.75">
      <c r="A2488" s="145">
        <v>91021</v>
      </c>
      <c r="B2488" s="102" t="s">
        <v>24160</v>
      </c>
      <c r="C2488" s="145" t="s">
        <v>5</v>
      </c>
      <c r="D2488" s="535">
        <v>11.88</v>
      </c>
      <c r="E2488" s="536">
        <v>1</v>
      </c>
      <c r="F2488" s="535">
        <v>11.88</v>
      </c>
      <c r="G2488" s="536">
        <v>1</v>
      </c>
      <c r="H2488" s="535">
        <v>11.88</v>
      </c>
      <c r="I2488" s="536">
        <v>1</v>
      </c>
      <c r="J2488" s="535">
        <v>11.88</v>
      </c>
      <c r="K2488" s="536">
        <v>1</v>
      </c>
      <c r="L2488" s="535">
        <v>11.71</v>
      </c>
      <c r="M2488" s="536">
        <v>0</v>
      </c>
      <c r="N2488" s="535">
        <v>11.88</v>
      </c>
      <c r="O2488" s="536">
        <v>1</v>
      </c>
      <c r="P2488" s="535">
        <v>11.88</v>
      </c>
      <c r="Q2488" s="536">
        <v>1</v>
      </c>
      <c r="R2488" s="535">
        <v>12.04</v>
      </c>
    </row>
    <row r="2489" spans="1:18" ht="12.75">
      <c r="A2489" s="145">
        <v>90677</v>
      </c>
      <c r="B2489" s="102" t="s">
        <v>24161</v>
      </c>
      <c r="C2489" s="145" t="s">
        <v>5</v>
      </c>
      <c r="D2489" s="535">
        <v>29.35</v>
      </c>
      <c r="E2489" s="536">
        <v>1</v>
      </c>
      <c r="F2489" s="535">
        <v>29.35</v>
      </c>
      <c r="G2489" s="536">
        <v>1</v>
      </c>
      <c r="H2489" s="535">
        <v>29.35</v>
      </c>
      <c r="I2489" s="536">
        <v>1</v>
      </c>
      <c r="J2489" s="535">
        <v>29.35</v>
      </c>
      <c r="K2489" s="536">
        <v>1</v>
      </c>
      <c r="L2489" s="535">
        <v>28.93</v>
      </c>
      <c r="M2489" s="536">
        <v>0</v>
      </c>
      <c r="N2489" s="535">
        <v>29.35</v>
      </c>
      <c r="O2489" s="536">
        <v>1</v>
      </c>
      <c r="P2489" s="535">
        <v>29.35</v>
      </c>
      <c r="Q2489" s="536">
        <v>1</v>
      </c>
      <c r="R2489" s="535">
        <v>29.73</v>
      </c>
    </row>
    <row r="2490" spans="1:18" ht="12.75">
      <c r="A2490" s="145">
        <v>90678</v>
      </c>
      <c r="B2490" s="102" t="s">
        <v>24162</v>
      </c>
      <c r="C2490" s="145" t="s">
        <v>5</v>
      </c>
      <c r="D2490" s="535">
        <v>135.83000000000001</v>
      </c>
      <c r="E2490" s="536">
        <v>1</v>
      </c>
      <c r="F2490" s="535">
        <v>135.83000000000001</v>
      </c>
      <c r="G2490" s="536">
        <v>1</v>
      </c>
      <c r="H2490" s="535">
        <v>135.83000000000001</v>
      </c>
      <c r="I2490" s="536">
        <v>1</v>
      </c>
      <c r="J2490" s="535">
        <v>135.83000000000001</v>
      </c>
      <c r="K2490" s="536">
        <v>1</v>
      </c>
      <c r="L2490" s="535">
        <v>133.93</v>
      </c>
      <c r="M2490" s="536">
        <v>0</v>
      </c>
      <c r="N2490" s="535">
        <v>135.83000000000001</v>
      </c>
      <c r="O2490" s="536">
        <v>1</v>
      </c>
      <c r="P2490" s="535">
        <v>135.83000000000001</v>
      </c>
      <c r="Q2490" s="536">
        <v>1</v>
      </c>
      <c r="R2490" s="535">
        <v>137.61000000000001</v>
      </c>
    </row>
    <row r="2491" spans="1:18" ht="12.75">
      <c r="A2491" s="145">
        <v>90679</v>
      </c>
      <c r="B2491" s="102" t="s">
        <v>24163</v>
      </c>
      <c r="C2491" s="145" t="s">
        <v>5</v>
      </c>
      <c r="D2491" s="535">
        <v>114.82</v>
      </c>
      <c r="E2491" s="536">
        <v>0</v>
      </c>
      <c r="F2491" s="535">
        <v>92.74</v>
      </c>
      <c r="G2491" s="536">
        <v>0</v>
      </c>
      <c r="H2491" s="535">
        <v>99.64</v>
      </c>
      <c r="I2491" s="536">
        <v>0</v>
      </c>
      <c r="J2491" s="535">
        <v>98.57</v>
      </c>
      <c r="K2491" s="536">
        <v>0</v>
      </c>
      <c r="L2491" s="535">
        <v>91.52</v>
      </c>
      <c r="M2491" s="536">
        <v>0</v>
      </c>
      <c r="N2491" s="535">
        <v>94.58</v>
      </c>
      <c r="O2491" s="536">
        <v>0</v>
      </c>
      <c r="P2491" s="535">
        <v>91.67</v>
      </c>
      <c r="Q2491" s="536">
        <v>0</v>
      </c>
      <c r="R2491" s="535">
        <v>90.9</v>
      </c>
    </row>
    <row r="2492" spans="1:18" ht="12.75">
      <c r="A2492" s="145">
        <v>102870</v>
      </c>
      <c r="B2492" s="102" t="s">
        <v>24164</v>
      </c>
      <c r="C2492" s="145" t="s">
        <v>5</v>
      </c>
      <c r="D2492" s="535">
        <v>343.32</v>
      </c>
      <c r="E2492" s="536">
        <v>1</v>
      </c>
      <c r="F2492" s="535">
        <v>343.32</v>
      </c>
      <c r="G2492" s="536">
        <v>1</v>
      </c>
      <c r="H2492" s="535">
        <v>343.32</v>
      </c>
      <c r="I2492" s="536">
        <v>1</v>
      </c>
      <c r="J2492" s="535">
        <v>343.32</v>
      </c>
      <c r="K2492" s="536">
        <v>1</v>
      </c>
      <c r="L2492" s="535">
        <v>338.93</v>
      </c>
      <c r="M2492" s="536">
        <v>0</v>
      </c>
      <c r="N2492" s="535">
        <v>343.32</v>
      </c>
      <c r="O2492" s="536">
        <v>1</v>
      </c>
      <c r="P2492" s="535">
        <v>343.32</v>
      </c>
      <c r="Q2492" s="536">
        <v>1</v>
      </c>
      <c r="R2492" s="535">
        <v>349.98</v>
      </c>
    </row>
    <row r="2493" spans="1:18" ht="12.75">
      <c r="A2493" s="145">
        <v>102871</v>
      </c>
      <c r="B2493" s="102" t="s">
        <v>24165</v>
      </c>
      <c r="C2493" s="145" t="s">
        <v>5</v>
      </c>
      <c r="D2493" s="535">
        <v>92.75</v>
      </c>
      <c r="E2493" s="536">
        <v>1</v>
      </c>
      <c r="F2493" s="535">
        <v>92.75</v>
      </c>
      <c r="G2493" s="536">
        <v>1</v>
      </c>
      <c r="H2493" s="535">
        <v>92.75</v>
      </c>
      <c r="I2493" s="536">
        <v>1</v>
      </c>
      <c r="J2493" s="535">
        <v>92.75</v>
      </c>
      <c r="K2493" s="536">
        <v>1</v>
      </c>
      <c r="L2493" s="535">
        <v>91.57</v>
      </c>
      <c r="M2493" s="536">
        <v>0</v>
      </c>
      <c r="N2493" s="535">
        <v>92.75</v>
      </c>
      <c r="O2493" s="536">
        <v>1</v>
      </c>
      <c r="P2493" s="535">
        <v>92.75</v>
      </c>
      <c r="Q2493" s="536">
        <v>1</v>
      </c>
      <c r="R2493" s="535">
        <v>94.55</v>
      </c>
    </row>
    <row r="2494" spans="1:18" ht="12.75">
      <c r="A2494" s="145">
        <v>102872</v>
      </c>
      <c r="B2494" s="102" t="s">
        <v>24166</v>
      </c>
      <c r="C2494" s="145" t="s">
        <v>5</v>
      </c>
      <c r="D2494" s="535">
        <v>429.64</v>
      </c>
      <c r="E2494" s="536">
        <v>1</v>
      </c>
      <c r="F2494" s="535">
        <v>429.64</v>
      </c>
      <c r="G2494" s="536">
        <v>1</v>
      </c>
      <c r="H2494" s="535">
        <v>429.64</v>
      </c>
      <c r="I2494" s="536">
        <v>1</v>
      </c>
      <c r="J2494" s="535">
        <v>429.64</v>
      </c>
      <c r="K2494" s="536">
        <v>1</v>
      </c>
      <c r="L2494" s="535">
        <v>424.14</v>
      </c>
      <c r="M2494" s="536">
        <v>0</v>
      </c>
      <c r="N2494" s="535">
        <v>429.64</v>
      </c>
      <c r="O2494" s="536">
        <v>1</v>
      </c>
      <c r="P2494" s="535">
        <v>429.64</v>
      </c>
      <c r="Q2494" s="536">
        <v>1</v>
      </c>
      <c r="R2494" s="535">
        <v>437.96</v>
      </c>
    </row>
    <row r="2495" spans="1:18" ht="12.75">
      <c r="A2495" s="145">
        <v>102873</v>
      </c>
      <c r="B2495" s="102" t="s">
        <v>24167</v>
      </c>
      <c r="C2495" s="145" t="s">
        <v>5</v>
      </c>
      <c r="D2495" s="535">
        <v>149.72</v>
      </c>
      <c r="E2495" s="536">
        <v>0</v>
      </c>
      <c r="F2495" s="535">
        <v>120.93</v>
      </c>
      <c r="G2495" s="536">
        <v>0</v>
      </c>
      <c r="H2495" s="535">
        <v>129.93</v>
      </c>
      <c r="I2495" s="536">
        <v>0</v>
      </c>
      <c r="J2495" s="535">
        <v>128.53</v>
      </c>
      <c r="K2495" s="536">
        <v>0</v>
      </c>
      <c r="L2495" s="535">
        <v>119.34</v>
      </c>
      <c r="M2495" s="536">
        <v>0</v>
      </c>
      <c r="N2495" s="535">
        <v>123.33</v>
      </c>
      <c r="O2495" s="536">
        <v>0</v>
      </c>
      <c r="P2495" s="535">
        <v>119.54</v>
      </c>
      <c r="Q2495" s="536">
        <v>0</v>
      </c>
      <c r="R2495" s="535">
        <v>118.54</v>
      </c>
    </row>
    <row r="2496" spans="1:18" ht="12.75">
      <c r="A2496" s="145">
        <v>102960</v>
      </c>
      <c r="B2496" s="102" t="s">
        <v>24168</v>
      </c>
      <c r="C2496" s="145" t="s">
        <v>5</v>
      </c>
      <c r="D2496" s="535">
        <v>166.62</v>
      </c>
      <c r="E2496" s="536">
        <v>1</v>
      </c>
      <c r="F2496" s="535">
        <v>166.62</v>
      </c>
      <c r="G2496" s="536">
        <v>1</v>
      </c>
      <c r="H2496" s="535">
        <v>166.62</v>
      </c>
      <c r="I2496" s="536">
        <v>1</v>
      </c>
      <c r="J2496" s="535">
        <v>166.62</v>
      </c>
      <c r="K2496" s="536">
        <v>1</v>
      </c>
      <c r="L2496" s="535">
        <v>164.49</v>
      </c>
      <c r="M2496" s="536">
        <v>0</v>
      </c>
      <c r="N2496" s="535">
        <v>166.62</v>
      </c>
      <c r="O2496" s="536">
        <v>1</v>
      </c>
      <c r="P2496" s="535">
        <v>166.62</v>
      </c>
      <c r="Q2496" s="536">
        <v>1</v>
      </c>
      <c r="R2496" s="535">
        <v>169.85</v>
      </c>
    </row>
    <row r="2497" spans="1:18" ht="12.75">
      <c r="A2497" s="145">
        <v>102961</v>
      </c>
      <c r="B2497" s="102" t="s">
        <v>24169</v>
      </c>
      <c r="C2497" s="145" t="s">
        <v>5</v>
      </c>
      <c r="D2497" s="535">
        <v>45.01</v>
      </c>
      <c r="E2497" s="536">
        <v>1</v>
      </c>
      <c r="F2497" s="535">
        <v>45.01</v>
      </c>
      <c r="G2497" s="536">
        <v>1</v>
      </c>
      <c r="H2497" s="535">
        <v>45.01</v>
      </c>
      <c r="I2497" s="536">
        <v>1</v>
      </c>
      <c r="J2497" s="535">
        <v>45.01</v>
      </c>
      <c r="K2497" s="536">
        <v>1</v>
      </c>
      <c r="L2497" s="535">
        <v>44.44</v>
      </c>
      <c r="M2497" s="536">
        <v>0</v>
      </c>
      <c r="N2497" s="535">
        <v>45.01</v>
      </c>
      <c r="O2497" s="536">
        <v>1</v>
      </c>
      <c r="P2497" s="535">
        <v>45.01</v>
      </c>
      <c r="Q2497" s="536">
        <v>1</v>
      </c>
      <c r="R2497" s="535">
        <v>45.88</v>
      </c>
    </row>
    <row r="2498" spans="1:18" ht="12.75">
      <c r="A2498" s="145">
        <v>102962</v>
      </c>
      <c r="B2498" s="102" t="s">
        <v>24170</v>
      </c>
      <c r="C2498" s="145" t="s">
        <v>5</v>
      </c>
      <c r="D2498" s="535">
        <v>156.30000000000001</v>
      </c>
      <c r="E2498" s="536">
        <v>1</v>
      </c>
      <c r="F2498" s="535">
        <v>156.30000000000001</v>
      </c>
      <c r="G2498" s="536">
        <v>1</v>
      </c>
      <c r="H2498" s="535">
        <v>156.30000000000001</v>
      </c>
      <c r="I2498" s="536">
        <v>1</v>
      </c>
      <c r="J2498" s="535">
        <v>156.30000000000001</v>
      </c>
      <c r="K2498" s="536">
        <v>1</v>
      </c>
      <c r="L2498" s="535">
        <v>154.30000000000001</v>
      </c>
      <c r="M2498" s="536">
        <v>0</v>
      </c>
      <c r="N2498" s="535">
        <v>156.30000000000001</v>
      </c>
      <c r="O2498" s="536">
        <v>1</v>
      </c>
      <c r="P2498" s="535">
        <v>156.30000000000001</v>
      </c>
      <c r="Q2498" s="536">
        <v>1</v>
      </c>
      <c r="R2498" s="535">
        <v>159.33000000000001</v>
      </c>
    </row>
    <row r="2499" spans="1:18" ht="12.75">
      <c r="A2499" s="145">
        <v>102963</v>
      </c>
      <c r="B2499" s="102" t="s">
        <v>24171</v>
      </c>
      <c r="C2499" s="145" t="s">
        <v>5</v>
      </c>
      <c r="D2499" s="535">
        <v>106.13</v>
      </c>
      <c r="E2499" s="536">
        <v>0</v>
      </c>
      <c r="F2499" s="535">
        <v>85.72</v>
      </c>
      <c r="G2499" s="536">
        <v>0</v>
      </c>
      <c r="H2499" s="535">
        <v>92.1</v>
      </c>
      <c r="I2499" s="536">
        <v>0</v>
      </c>
      <c r="J2499" s="535">
        <v>91.11</v>
      </c>
      <c r="K2499" s="536">
        <v>0</v>
      </c>
      <c r="L2499" s="535">
        <v>84.59</v>
      </c>
      <c r="M2499" s="536">
        <v>0</v>
      </c>
      <c r="N2499" s="535">
        <v>87.42</v>
      </c>
      <c r="O2499" s="536">
        <v>0</v>
      </c>
      <c r="P2499" s="535">
        <v>84.73</v>
      </c>
      <c r="Q2499" s="536">
        <v>0</v>
      </c>
      <c r="R2499" s="535">
        <v>84.02</v>
      </c>
    </row>
    <row r="2500" spans="1:18" ht="12.75">
      <c r="A2500" s="145">
        <v>90621</v>
      </c>
      <c r="B2500" s="102" t="s">
        <v>24172</v>
      </c>
      <c r="C2500" s="145" t="s">
        <v>5</v>
      </c>
      <c r="D2500" s="535">
        <v>2.57</v>
      </c>
      <c r="E2500" s="536">
        <v>0</v>
      </c>
      <c r="F2500" s="535">
        <v>2.76</v>
      </c>
      <c r="G2500" s="536">
        <v>1</v>
      </c>
      <c r="H2500" s="535">
        <v>2.77</v>
      </c>
      <c r="I2500" s="536">
        <v>0</v>
      </c>
      <c r="J2500" s="535">
        <v>2.25</v>
      </c>
      <c r="K2500" s="536">
        <v>0</v>
      </c>
      <c r="L2500" s="535">
        <v>2.81</v>
      </c>
      <c r="M2500" s="536">
        <v>0</v>
      </c>
      <c r="N2500" s="535">
        <v>3.23</v>
      </c>
      <c r="O2500" s="536">
        <v>0</v>
      </c>
      <c r="P2500" s="535">
        <v>2.76</v>
      </c>
      <c r="Q2500" s="536">
        <v>1</v>
      </c>
      <c r="R2500" s="535">
        <v>2.5499999999999998</v>
      </c>
    </row>
    <row r="2501" spans="1:18" ht="12.75">
      <c r="A2501" s="145">
        <v>90622</v>
      </c>
      <c r="B2501" s="102" t="s">
        <v>24173</v>
      </c>
      <c r="C2501" s="145" t="s">
        <v>5</v>
      </c>
      <c r="D2501" s="535">
        <v>0.59</v>
      </c>
      <c r="E2501" s="536">
        <v>0</v>
      </c>
      <c r="F2501" s="535">
        <v>0.63</v>
      </c>
      <c r="G2501" s="536">
        <v>1</v>
      </c>
      <c r="H2501" s="535">
        <v>0.64</v>
      </c>
      <c r="I2501" s="536">
        <v>0</v>
      </c>
      <c r="J2501" s="535">
        <v>0.52</v>
      </c>
      <c r="K2501" s="536">
        <v>0</v>
      </c>
      <c r="L2501" s="535">
        <v>0.64</v>
      </c>
      <c r="M2501" s="536">
        <v>0</v>
      </c>
      <c r="N2501" s="535">
        <v>0.74</v>
      </c>
      <c r="O2501" s="536">
        <v>0</v>
      </c>
      <c r="P2501" s="535">
        <v>0.63</v>
      </c>
      <c r="Q2501" s="536">
        <v>1</v>
      </c>
      <c r="R2501" s="535">
        <v>0.59</v>
      </c>
    </row>
    <row r="2502" spans="1:18" ht="12.75">
      <c r="A2502" s="145">
        <v>90623</v>
      </c>
      <c r="B2502" s="102" t="s">
        <v>24174</v>
      </c>
      <c r="C2502" s="145" t="s">
        <v>5</v>
      </c>
      <c r="D2502" s="535">
        <v>3.21</v>
      </c>
      <c r="E2502" s="536">
        <v>0</v>
      </c>
      <c r="F2502" s="535">
        <v>3.45</v>
      </c>
      <c r="G2502" s="536">
        <v>1</v>
      </c>
      <c r="H2502" s="535">
        <v>3.47</v>
      </c>
      <c r="I2502" s="536">
        <v>0</v>
      </c>
      <c r="J2502" s="535">
        <v>2.81</v>
      </c>
      <c r="K2502" s="536">
        <v>0</v>
      </c>
      <c r="L2502" s="535">
        <v>3.51</v>
      </c>
      <c r="M2502" s="536">
        <v>0</v>
      </c>
      <c r="N2502" s="535">
        <v>4.04</v>
      </c>
      <c r="O2502" s="536">
        <v>0</v>
      </c>
      <c r="P2502" s="535">
        <v>3.45</v>
      </c>
      <c r="Q2502" s="536">
        <v>1</v>
      </c>
      <c r="R2502" s="535">
        <v>3.19</v>
      </c>
    </row>
    <row r="2503" spans="1:18" ht="12.75">
      <c r="A2503" s="145">
        <v>90624</v>
      </c>
      <c r="B2503" s="102" t="s">
        <v>24175</v>
      </c>
      <c r="C2503" s="145" t="s">
        <v>5</v>
      </c>
      <c r="D2503" s="535">
        <v>3.47</v>
      </c>
      <c r="E2503" s="536">
        <v>0</v>
      </c>
      <c r="F2503" s="535">
        <v>3.19</v>
      </c>
      <c r="G2503" s="536">
        <v>0</v>
      </c>
      <c r="H2503" s="535">
        <v>3.06</v>
      </c>
      <c r="I2503" s="536">
        <v>0</v>
      </c>
      <c r="J2503" s="535">
        <v>3.22</v>
      </c>
      <c r="K2503" s="536">
        <v>0</v>
      </c>
      <c r="L2503" s="535">
        <v>3.47</v>
      </c>
      <c r="M2503" s="536">
        <v>0</v>
      </c>
      <c r="N2503" s="535">
        <v>3.09</v>
      </c>
      <c r="O2503" s="536">
        <v>0</v>
      </c>
      <c r="P2503" s="535">
        <v>2.25</v>
      </c>
      <c r="Q2503" s="536">
        <v>0</v>
      </c>
      <c r="R2503" s="535">
        <v>3.13</v>
      </c>
    </row>
    <row r="2504" spans="1:18" ht="12.75">
      <c r="A2504" s="145">
        <v>102876</v>
      </c>
      <c r="B2504" s="102" t="s">
        <v>24176</v>
      </c>
      <c r="C2504" s="145" t="s">
        <v>5</v>
      </c>
      <c r="D2504" s="535">
        <v>477.11</v>
      </c>
      <c r="E2504" s="536">
        <v>1</v>
      </c>
      <c r="F2504" s="535">
        <v>477.11</v>
      </c>
      <c r="G2504" s="536">
        <v>1</v>
      </c>
      <c r="H2504" s="535">
        <v>477.11</v>
      </c>
      <c r="I2504" s="536">
        <v>1</v>
      </c>
      <c r="J2504" s="535">
        <v>477.11</v>
      </c>
      <c r="K2504" s="536">
        <v>1</v>
      </c>
      <c r="L2504" s="535">
        <v>471.01</v>
      </c>
      <c r="M2504" s="536">
        <v>0</v>
      </c>
      <c r="N2504" s="535">
        <v>477.11</v>
      </c>
      <c r="O2504" s="536">
        <v>1</v>
      </c>
      <c r="P2504" s="535">
        <v>477.11</v>
      </c>
      <c r="Q2504" s="536">
        <v>1</v>
      </c>
      <c r="R2504" s="535">
        <v>486.35</v>
      </c>
    </row>
    <row r="2505" spans="1:18" ht="12.75">
      <c r="A2505" s="145">
        <v>102877</v>
      </c>
      <c r="B2505" s="102" t="s">
        <v>24177</v>
      </c>
      <c r="C2505" s="145" t="s">
        <v>5</v>
      </c>
      <c r="D2505" s="535">
        <v>128.9</v>
      </c>
      <c r="E2505" s="536">
        <v>1</v>
      </c>
      <c r="F2505" s="535">
        <v>128.9</v>
      </c>
      <c r="G2505" s="536">
        <v>1</v>
      </c>
      <c r="H2505" s="535">
        <v>128.9</v>
      </c>
      <c r="I2505" s="536">
        <v>1</v>
      </c>
      <c r="J2505" s="535">
        <v>128.9</v>
      </c>
      <c r="K2505" s="536">
        <v>1</v>
      </c>
      <c r="L2505" s="535">
        <v>127.25</v>
      </c>
      <c r="M2505" s="536">
        <v>0</v>
      </c>
      <c r="N2505" s="535">
        <v>128.9</v>
      </c>
      <c r="O2505" s="536">
        <v>1</v>
      </c>
      <c r="P2505" s="535">
        <v>128.9</v>
      </c>
      <c r="Q2505" s="536">
        <v>1</v>
      </c>
      <c r="R2505" s="535">
        <v>131.38999999999999</v>
      </c>
    </row>
    <row r="2506" spans="1:18" ht="12.75">
      <c r="A2506" s="145">
        <v>102878</v>
      </c>
      <c r="B2506" s="102" t="s">
        <v>24178</v>
      </c>
      <c r="C2506" s="145" t="s">
        <v>5</v>
      </c>
      <c r="D2506" s="535">
        <v>597.05999999999995</v>
      </c>
      <c r="E2506" s="536">
        <v>1</v>
      </c>
      <c r="F2506" s="535">
        <v>597.05999999999995</v>
      </c>
      <c r="G2506" s="536">
        <v>1</v>
      </c>
      <c r="H2506" s="535">
        <v>597.05999999999995</v>
      </c>
      <c r="I2506" s="536">
        <v>1</v>
      </c>
      <c r="J2506" s="535">
        <v>597.05999999999995</v>
      </c>
      <c r="K2506" s="536">
        <v>1</v>
      </c>
      <c r="L2506" s="535">
        <v>589.41999999999996</v>
      </c>
      <c r="M2506" s="536">
        <v>0</v>
      </c>
      <c r="N2506" s="535">
        <v>597.05999999999995</v>
      </c>
      <c r="O2506" s="536">
        <v>1</v>
      </c>
      <c r="P2506" s="535">
        <v>597.05999999999995</v>
      </c>
      <c r="Q2506" s="536">
        <v>1</v>
      </c>
      <c r="R2506" s="535">
        <v>608.63</v>
      </c>
    </row>
    <row r="2507" spans="1:18" ht="12.75">
      <c r="A2507" s="145">
        <v>102879</v>
      </c>
      <c r="B2507" s="102" t="s">
        <v>24179</v>
      </c>
      <c r="C2507" s="145" t="s">
        <v>5</v>
      </c>
      <c r="D2507" s="535">
        <v>224.7</v>
      </c>
      <c r="E2507" s="536">
        <v>0</v>
      </c>
      <c r="F2507" s="535">
        <v>181.5</v>
      </c>
      <c r="G2507" s="536">
        <v>0</v>
      </c>
      <c r="H2507" s="535">
        <v>195</v>
      </c>
      <c r="I2507" s="536">
        <v>0</v>
      </c>
      <c r="J2507" s="535">
        <v>192.9</v>
      </c>
      <c r="K2507" s="536">
        <v>0</v>
      </c>
      <c r="L2507" s="535">
        <v>179.1</v>
      </c>
      <c r="M2507" s="536">
        <v>0</v>
      </c>
      <c r="N2507" s="535">
        <v>185.1</v>
      </c>
      <c r="O2507" s="536">
        <v>0</v>
      </c>
      <c r="P2507" s="535">
        <v>179.4</v>
      </c>
      <c r="Q2507" s="536">
        <v>0</v>
      </c>
      <c r="R2507" s="535">
        <v>177.9</v>
      </c>
    </row>
    <row r="2508" spans="1:18" ht="12.75">
      <c r="A2508" s="145">
        <v>103220</v>
      </c>
      <c r="B2508" s="102" t="s">
        <v>24180</v>
      </c>
      <c r="C2508" s="145" t="s">
        <v>5</v>
      </c>
      <c r="D2508" s="535">
        <v>145.91</v>
      </c>
      <c r="E2508" s="536">
        <v>1</v>
      </c>
      <c r="F2508" s="535">
        <v>145.91</v>
      </c>
      <c r="G2508" s="536">
        <v>1</v>
      </c>
      <c r="H2508" s="535">
        <v>145.91</v>
      </c>
      <c r="I2508" s="536">
        <v>1</v>
      </c>
      <c r="J2508" s="535">
        <v>145.91</v>
      </c>
      <c r="K2508" s="536">
        <v>1</v>
      </c>
      <c r="L2508" s="535">
        <v>144.04</v>
      </c>
      <c r="M2508" s="536">
        <v>0</v>
      </c>
      <c r="N2508" s="535">
        <v>145.91</v>
      </c>
      <c r="O2508" s="536">
        <v>1</v>
      </c>
      <c r="P2508" s="535">
        <v>145.91</v>
      </c>
      <c r="Q2508" s="536">
        <v>1</v>
      </c>
      <c r="R2508" s="535">
        <v>148.72999999999999</v>
      </c>
    </row>
    <row r="2509" spans="1:18" ht="12.75">
      <c r="A2509" s="145">
        <v>103221</v>
      </c>
      <c r="B2509" s="102" t="s">
        <v>24181</v>
      </c>
      <c r="C2509" s="145" t="s">
        <v>5</v>
      </c>
      <c r="D2509" s="535">
        <v>39.42</v>
      </c>
      <c r="E2509" s="536">
        <v>1</v>
      </c>
      <c r="F2509" s="535">
        <v>39.42</v>
      </c>
      <c r="G2509" s="536">
        <v>1</v>
      </c>
      <c r="H2509" s="535">
        <v>39.42</v>
      </c>
      <c r="I2509" s="536">
        <v>1</v>
      </c>
      <c r="J2509" s="535">
        <v>39.42</v>
      </c>
      <c r="K2509" s="536">
        <v>1</v>
      </c>
      <c r="L2509" s="535">
        <v>38.909999999999997</v>
      </c>
      <c r="M2509" s="536">
        <v>0</v>
      </c>
      <c r="N2509" s="535">
        <v>39.42</v>
      </c>
      <c r="O2509" s="536">
        <v>1</v>
      </c>
      <c r="P2509" s="535">
        <v>39.42</v>
      </c>
      <c r="Q2509" s="536">
        <v>1</v>
      </c>
      <c r="R2509" s="535">
        <v>40.18</v>
      </c>
    </row>
    <row r="2510" spans="1:18" ht="12.75">
      <c r="A2510" s="145">
        <v>103222</v>
      </c>
      <c r="B2510" s="102" t="s">
        <v>24182</v>
      </c>
      <c r="C2510" s="145" t="s">
        <v>5</v>
      </c>
      <c r="D2510" s="535">
        <v>182.59</v>
      </c>
      <c r="E2510" s="536">
        <v>1</v>
      </c>
      <c r="F2510" s="535">
        <v>182.59</v>
      </c>
      <c r="G2510" s="536">
        <v>1</v>
      </c>
      <c r="H2510" s="535">
        <v>182.59</v>
      </c>
      <c r="I2510" s="536">
        <v>1</v>
      </c>
      <c r="J2510" s="535">
        <v>182.59</v>
      </c>
      <c r="K2510" s="536">
        <v>1</v>
      </c>
      <c r="L2510" s="535">
        <v>180.26</v>
      </c>
      <c r="M2510" s="536">
        <v>0</v>
      </c>
      <c r="N2510" s="535">
        <v>182.59</v>
      </c>
      <c r="O2510" s="536">
        <v>1</v>
      </c>
      <c r="P2510" s="535">
        <v>182.59</v>
      </c>
      <c r="Q2510" s="536">
        <v>1</v>
      </c>
      <c r="R2510" s="535">
        <v>186.13</v>
      </c>
    </row>
    <row r="2511" spans="1:18" ht="12.75">
      <c r="A2511" s="145">
        <v>103223</v>
      </c>
      <c r="B2511" s="102" t="s">
        <v>24183</v>
      </c>
      <c r="C2511" s="145" t="s">
        <v>5</v>
      </c>
      <c r="D2511" s="535">
        <v>43.89</v>
      </c>
      <c r="E2511" s="536">
        <v>0</v>
      </c>
      <c r="F2511" s="535">
        <v>35.450000000000003</v>
      </c>
      <c r="G2511" s="536">
        <v>0</v>
      </c>
      <c r="H2511" s="535">
        <v>38.090000000000003</v>
      </c>
      <c r="I2511" s="536">
        <v>0</v>
      </c>
      <c r="J2511" s="535">
        <v>37.67</v>
      </c>
      <c r="K2511" s="536">
        <v>0</v>
      </c>
      <c r="L2511" s="535">
        <v>34.979999999999997</v>
      </c>
      <c r="M2511" s="536">
        <v>0</v>
      </c>
      <c r="N2511" s="535">
        <v>36.15</v>
      </c>
      <c r="O2511" s="536">
        <v>0</v>
      </c>
      <c r="P2511" s="535">
        <v>35.04</v>
      </c>
      <c r="Q2511" s="536">
        <v>0</v>
      </c>
      <c r="R2511" s="535">
        <v>34.74</v>
      </c>
    </row>
    <row r="2512" spans="1:18" ht="12.75">
      <c r="A2512" s="145">
        <v>103232</v>
      </c>
      <c r="B2512" s="102" t="s">
        <v>24184</v>
      </c>
      <c r="C2512" s="145" t="s">
        <v>5</v>
      </c>
      <c r="D2512" s="535">
        <v>457.77</v>
      </c>
      <c r="E2512" s="536">
        <v>1</v>
      </c>
      <c r="F2512" s="535">
        <v>457.77</v>
      </c>
      <c r="G2512" s="536">
        <v>1</v>
      </c>
      <c r="H2512" s="535">
        <v>457.77</v>
      </c>
      <c r="I2512" s="536">
        <v>1</v>
      </c>
      <c r="J2512" s="535">
        <v>457.77</v>
      </c>
      <c r="K2512" s="536">
        <v>1</v>
      </c>
      <c r="L2512" s="535">
        <v>451.92</v>
      </c>
      <c r="M2512" s="536">
        <v>0</v>
      </c>
      <c r="N2512" s="535">
        <v>457.77</v>
      </c>
      <c r="O2512" s="536">
        <v>1</v>
      </c>
      <c r="P2512" s="535">
        <v>457.77</v>
      </c>
      <c r="Q2512" s="536">
        <v>1</v>
      </c>
      <c r="R2512" s="535">
        <v>466.64</v>
      </c>
    </row>
    <row r="2513" spans="1:18" ht="12.75">
      <c r="A2513" s="145">
        <v>103233</v>
      </c>
      <c r="B2513" s="102" t="s">
        <v>24185</v>
      </c>
      <c r="C2513" s="145" t="s">
        <v>5</v>
      </c>
      <c r="D2513" s="535">
        <v>123.67</v>
      </c>
      <c r="E2513" s="536">
        <v>1</v>
      </c>
      <c r="F2513" s="535">
        <v>123.67</v>
      </c>
      <c r="G2513" s="536">
        <v>1</v>
      </c>
      <c r="H2513" s="535">
        <v>123.67</v>
      </c>
      <c r="I2513" s="536">
        <v>1</v>
      </c>
      <c r="J2513" s="535">
        <v>123.67</v>
      </c>
      <c r="K2513" s="536">
        <v>1</v>
      </c>
      <c r="L2513" s="535">
        <v>122.09</v>
      </c>
      <c r="M2513" s="536">
        <v>0</v>
      </c>
      <c r="N2513" s="535">
        <v>123.67</v>
      </c>
      <c r="O2513" s="536">
        <v>1</v>
      </c>
      <c r="P2513" s="535">
        <v>123.67</v>
      </c>
      <c r="Q2513" s="536">
        <v>1</v>
      </c>
      <c r="R2513" s="535">
        <v>126.07</v>
      </c>
    </row>
    <row r="2514" spans="1:18" ht="12.75">
      <c r="A2514" s="145">
        <v>103234</v>
      </c>
      <c r="B2514" s="102" t="s">
        <v>24186</v>
      </c>
      <c r="C2514" s="145" t="s">
        <v>5</v>
      </c>
      <c r="D2514" s="535">
        <v>601.21</v>
      </c>
      <c r="E2514" s="536">
        <v>1</v>
      </c>
      <c r="F2514" s="535">
        <v>601.21</v>
      </c>
      <c r="G2514" s="536">
        <v>1</v>
      </c>
      <c r="H2514" s="535">
        <v>601.21</v>
      </c>
      <c r="I2514" s="536">
        <v>1</v>
      </c>
      <c r="J2514" s="535">
        <v>601.21</v>
      </c>
      <c r="K2514" s="536">
        <v>1</v>
      </c>
      <c r="L2514" s="535">
        <v>593.51</v>
      </c>
      <c r="M2514" s="536">
        <v>0</v>
      </c>
      <c r="N2514" s="535">
        <v>601.21</v>
      </c>
      <c r="O2514" s="536">
        <v>1</v>
      </c>
      <c r="P2514" s="535">
        <v>601.21</v>
      </c>
      <c r="Q2514" s="536">
        <v>1</v>
      </c>
      <c r="R2514" s="535">
        <v>612.85</v>
      </c>
    </row>
    <row r="2515" spans="1:18" ht="12.75">
      <c r="A2515" s="145">
        <v>103235</v>
      </c>
      <c r="B2515" s="102" t="s">
        <v>24187</v>
      </c>
      <c r="C2515" s="145" t="s">
        <v>5</v>
      </c>
      <c r="D2515" s="535">
        <v>128.51</v>
      </c>
      <c r="E2515" s="536">
        <v>0</v>
      </c>
      <c r="F2515" s="535">
        <v>103.8</v>
      </c>
      <c r="G2515" s="536">
        <v>0</v>
      </c>
      <c r="H2515" s="535">
        <v>111.53</v>
      </c>
      <c r="I2515" s="536">
        <v>0</v>
      </c>
      <c r="J2515" s="535">
        <v>110.32</v>
      </c>
      <c r="K2515" s="536">
        <v>0</v>
      </c>
      <c r="L2515" s="535">
        <v>102.43</v>
      </c>
      <c r="M2515" s="536">
        <v>0</v>
      </c>
      <c r="N2515" s="535">
        <v>105.86</v>
      </c>
      <c r="O2515" s="536">
        <v>0</v>
      </c>
      <c r="P2515" s="535">
        <v>102.6</v>
      </c>
      <c r="Q2515" s="536">
        <v>0</v>
      </c>
      <c r="R2515" s="535">
        <v>101.74</v>
      </c>
    </row>
    <row r="2516" spans="1:18" ht="12.75">
      <c r="A2516" s="145">
        <v>103228</v>
      </c>
      <c r="B2516" s="102" t="s">
        <v>24188</v>
      </c>
      <c r="C2516" s="145" t="s">
        <v>5</v>
      </c>
      <c r="D2516" s="535">
        <v>418.9</v>
      </c>
      <c r="E2516" s="536">
        <v>1</v>
      </c>
      <c r="F2516" s="535">
        <v>418.9</v>
      </c>
      <c r="G2516" s="536">
        <v>1</v>
      </c>
      <c r="H2516" s="535">
        <v>418.9</v>
      </c>
      <c r="I2516" s="536">
        <v>1</v>
      </c>
      <c r="J2516" s="535">
        <v>418.9</v>
      </c>
      <c r="K2516" s="536">
        <v>1</v>
      </c>
      <c r="L2516" s="535">
        <v>413.55</v>
      </c>
      <c r="M2516" s="536">
        <v>0</v>
      </c>
      <c r="N2516" s="535">
        <v>418.9</v>
      </c>
      <c r="O2516" s="536">
        <v>1</v>
      </c>
      <c r="P2516" s="535">
        <v>418.9</v>
      </c>
      <c r="Q2516" s="536">
        <v>1</v>
      </c>
      <c r="R2516" s="535">
        <v>427.02</v>
      </c>
    </row>
    <row r="2517" spans="1:18" ht="12.75">
      <c r="A2517" s="145">
        <v>103226</v>
      </c>
      <c r="B2517" s="102" t="s">
        <v>24189</v>
      </c>
      <c r="C2517" s="145" t="s">
        <v>5</v>
      </c>
      <c r="D2517" s="535">
        <v>334.75</v>
      </c>
      <c r="E2517" s="536">
        <v>1</v>
      </c>
      <c r="F2517" s="535">
        <v>334.75</v>
      </c>
      <c r="G2517" s="536">
        <v>1</v>
      </c>
      <c r="H2517" s="535">
        <v>334.75</v>
      </c>
      <c r="I2517" s="536">
        <v>1</v>
      </c>
      <c r="J2517" s="535">
        <v>334.75</v>
      </c>
      <c r="K2517" s="536">
        <v>1</v>
      </c>
      <c r="L2517" s="535">
        <v>330.46</v>
      </c>
      <c r="M2517" s="536">
        <v>0</v>
      </c>
      <c r="N2517" s="535">
        <v>334.75</v>
      </c>
      <c r="O2517" s="536">
        <v>1</v>
      </c>
      <c r="P2517" s="535">
        <v>334.75</v>
      </c>
      <c r="Q2517" s="536">
        <v>1</v>
      </c>
      <c r="R2517" s="535">
        <v>341.23</v>
      </c>
    </row>
    <row r="2518" spans="1:18" ht="12.75">
      <c r="A2518" s="145">
        <v>103227</v>
      </c>
      <c r="B2518" s="102" t="s">
        <v>24190</v>
      </c>
      <c r="C2518" s="145" t="s">
        <v>5</v>
      </c>
      <c r="D2518" s="535">
        <v>90.43</v>
      </c>
      <c r="E2518" s="536">
        <v>1</v>
      </c>
      <c r="F2518" s="535">
        <v>90.43</v>
      </c>
      <c r="G2518" s="536">
        <v>1</v>
      </c>
      <c r="H2518" s="535">
        <v>90.43</v>
      </c>
      <c r="I2518" s="536">
        <v>1</v>
      </c>
      <c r="J2518" s="535">
        <v>90.43</v>
      </c>
      <c r="K2518" s="536">
        <v>1</v>
      </c>
      <c r="L2518" s="535">
        <v>89.28</v>
      </c>
      <c r="M2518" s="536">
        <v>0</v>
      </c>
      <c r="N2518" s="535">
        <v>90.43</v>
      </c>
      <c r="O2518" s="536">
        <v>1</v>
      </c>
      <c r="P2518" s="535">
        <v>90.43</v>
      </c>
      <c r="Q2518" s="536">
        <v>1</v>
      </c>
      <c r="R2518" s="535">
        <v>92.19</v>
      </c>
    </row>
    <row r="2519" spans="1:18" ht="12.75">
      <c r="A2519" s="145">
        <v>103229</v>
      </c>
      <c r="B2519" s="102" t="s">
        <v>24191</v>
      </c>
      <c r="C2519" s="145" t="s">
        <v>5</v>
      </c>
      <c r="D2519" s="535">
        <v>108.97</v>
      </c>
      <c r="E2519" s="536">
        <v>0</v>
      </c>
      <c r="F2519" s="535">
        <v>88.02</v>
      </c>
      <c r="G2519" s="536">
        <v>0</v>
      </c>
      <c r="H2519" s="535">
        <v>94.57</v>
      </c>
      <c r="I2519" s="536">
        <v>0</v>
      </c>
      <c r="J2519" s="535">
        <v>93.55</v>
      </c>
      <c r="K2519" s="536">
        <v>0</v>
      </c>
      <c r="L2519" s="535">
        <v>86.86</v>
      </c>
      <c r="M2519" s="536">
        <v>0</v>
      </c>
      <c r="N2519" s="535">
        <v>89.77</v>
      </c>
      <c r="O2519" s="536">
        <v>0</v>
      </c>
      <c r="P2519" s="535">
        <v>87</v>
      </c>
      <c r="Q2519" s="536">
        <v>0</v>
      </c>
      <c r="R2519" s="535">
        <v>86.28</v>
      </c>
    </row>
    <row r="2520" spans="1:18" ht="12.75">
      <c r="A2520" s="145">
        <v>102972</v>
      </c>
      <c r="B2520" s="102" t="s">
        <v>24192</v>
      </c>
      <c r="C2520" s="145" t="s">
        <v>5</v>
      </c>
      <c r="D2520" s="535">
        <v>88.93</v>
      </c>
      <c r="E2520" s="536">
        <v>1</v>
      </c>
      <c r="F2520" s="535">
        <v>88.93</v>
      </c>
      <c r="G2520" s="536">
        <v>1</v>
      </c>
      <c r="H2520" s="535">
        <v>88.93</v>
      </c>
      <c r="I2520" s="536">
        <v>1</v>
      </c>
      <c r="J2520" s="535">
        <v>88.93</v>
      </c>
      <c r="K2520" s="536">
        <v>1</v>
      </c>
      <c r="L2520" s="535">
        <v>87.79</v>
      </c>
      <c r="M2520" s="536">
        <v>0</v>
      </c>
      <c r="N2520" s="535">
        <v>88.93</v>
      </c>
      <c r="O2520" s="536">
        <v>1</v>
      </c>
      <c r="P2520" s="535">
        <v>88.93</v>
      </c>
      <c r="Q2520" s="536">
        <v>1</v>
      </c>
      <c r="R2520" s="535">
        <v>90.65</v>
      </c>
    </row>
    <row r="2521" spans="1:18" ht="12.75">
      <c r="A2521" s="145">
        <v>102973</v>
      </c>
      <c r="B2521" s="102" t="s">
        <v>24193</v>
      </c>
      <c r="C2521" s="145" t="s">
        <v>5</v>
      </c>
      <c r="D2521" s="535">
        <v>24.69</v>
      </c>
      <c r="E2521" s="536">
        <v>1</v>
      </c>
      <c r="F2521" s="535">
        <v>24.69</v>
      </c>
      <c r="G2521" s="536">
        <v>1</v>
      </c>
      <c r="H2521" s="535">
        <v>24.69</v>
      </c>
      <c r="I2521" s="536">
        <v>1</v>
      </c>
      <c r="J2521" s="535">
        <v>24.69</v>
      </c>
      <c r="K2521" s="536">
        <v>1</v>
      </c>
      <c r="L2521" s="535">
        <v>24.37</v>
      </c>
      <c r="M2521" s="536">
        <v>0</v>
      </c>
      <c r="N2521" s="535">
        <v>24.69</v>
      </c>
      <c r="O2521" s="536">
        <v>1</v>
      </c>
      <c r="P2521" s="535">
        <v>24.69</v>
      </c>
      <c r="Q2521" s="536">
        <v>1</v>
      </c>
      <c r="R2521" s="535">
        <v>25.17</v>
      </c>
    </row>
    <row r="2522" spans="1:18" ht="12.75">
      <c r="A2522" s="145">
        <v>102974</v>
      </c>
      <c r="B2522" s="102" t="s">
        <v>24194</v>
      </c>
      <c r="C2522" s="145" t="s">
        <v>5</v>
      </c>
      <c r="D2522" s="535">
        <v>83.42</v>
      </c>
      <c r="E2522" s="536">
        <v>1</v>
      </c>
      <c r="F2522" s="535">
        <v>83.42</v>
      </c>
      <c r="G2522" s="536">
        <v>1</v>
      </c>
      <c r="H2522" s="535">
        <v>83.42</v>
      </c>
      <c r="I2522" s="536">
        <v>1</v>
      </c>
      <c r="J2522" s="535">
        <v>83.42</v>
      </c>
      <c r="K2522" s="536">
        <v>1</v>
      </c>
      <c r="L2522" s="535">
        <v>82.36</v>
      </c>
      <c r="M2522" s="536">
        <v>0</v>
      </c>
      <c r="N2522" s="535">
        <v>83.42</v>
      </c>
      <c r="O2522" s="536">
        <v>1</v>
      </c>
      <c r="P2522" s="535">
        <v>83.42</v>
      </c>
      <c r="Q2522" s="536">
        <v>1</v>
      </c>
      <c r="R2522" s="535">
        <v>85.04</v>
      </c>
    </row>
    <row r="2523" spans="1:18" ht="12.75">
      <c r="A2523" s="145">
        <v>96301</v>
      </c>
      <c r="B2523" s="102" t="s">
        <v>24195</v>
      </c>
      <c r="C2523" s="145" t="s">
        <v>5</v>
      </c>
      <c r="D2523" s="535">
        <v>61.49</v>
      </c>
      <c r="E2523" s="536">
        <v>0</v>
      </c>
      <c r="F2523" s="535">
        <v>49.67</v>
      </c>
      <c r="G2523" s="536">
        <v>0</v>
      </c>
      <c r="H2523" s="535">
        <v>53.36</v>
      </c>
      <c r="I2523" s="536">
        <v>0</v>
      </c>
      <c r="J2523" s="535">
        <v>52.79</v>
      </c>
      <c r="K2523" s="536">
        <v>0</v>
      </c>
      <c r="L2523" s="535">
        <v>49.01</v>
      </c>
      <c r="M2523" s="536">
        <v>0</v>
      </c>
      <c r="N2523" s="535">
        <v>50.65</v>
      </c>
      <c r="O2523" s="536">
        <v>0</v>
      </c>
      <c r="P2523" s="535">
        <v>49.09</v>
      </c>
      <c r="Q2523" s="536">
        <v>0</v>
      </c>
      <c r="R2523" s="535">
        <v>48.68</v>
      </c>
    </row>
    <row r="2524" spans="1:18" ht="12.75">
      <c r="A2524" s="145">
        <v>90627</v>
      </c>
      <c r="B2524" s="102" t="s">
        <v>24196</v>
      </c>
      <c r="C2524" s="145" t="s">
        <v>5</v>
      </c>
      <c r="D2524" s="535">
        <v>52.18</v>
      </c>
      <c r="E2524" s="536">
        <v>1</v>
      </c>
      <c r="F2524" s="535">
        <v>52.18</v>
      </c>
      <c r="G2524" s="536">
        <v>1</v>
      </c>
      <c r="H2524" s="535">
        <v>52.18</v>
      </c>
      <c r="I2524" s="536">
        <v>1</v>
      </c>
      <c r="J2524" s="535">
        <v>52.18</v>
      </c>
      <c r="K2524" s="536">
        <v>1</v>
      </c>
      <c r="L2524" s="535">
        <v>51.51</v>
      </c>
      <c r="M2524" s="536">
        <v>0</v>
      </c>
      <c r="N2524" s="535">
        <v>52.18</v>
      </c>
      <c r="O2524" s="536">
        <v>1</v>
      </c>
      <c r="P2524" s="535">
        <v>52.18</v>
      </c>
      <c r="Q2524" s="536">
        <v>1</v>
      </c>
      <c r="R2524" s="535">
        <v>53.19</v>
      </c>
    </row>
    <row r="2525" spans="1:18" ht="12.75">
      <c r="A2525" s="145">
        <v>90628</v>
      </c>
      <c r="B2525" s="102" t="s">
        <v>24197</v>
      </c>
      <c r="C2525" s="145" t="s">
        <v>5</v>
      </c>
      <c r="D2525" s="535">
        <v>14</v>
      </c>
      <c r="E2525" s="536">
        <v>1</v>
      </c>
      <c r="F2525" s="535">
        <v>14</v>
      </c>
      <c r="G2525" s="536">
        <v>1</v>
      </c>
      <c r="H2525" s="535">
        <v>14</v>
      </c>
      <c r="I2525" s="536">
        <v>1</v>
      </c>
      <c r="J2525" s="535">
        <v>14</v>
      </c>
      <c r="K2525" s="536">
        <v>1</v>
      </c>
      <c r="L2525" s="535">
        <v>13.82</v>
      </c>
      <c r="M2525" s="536">
        <v>0</v>
      </c>
      <c r="N2525" s="535">
        <v>14</v>
      </c>
      <c r="O2525" s="536">
        <v>1</v>
      </c>
      <c r="P2525" s="535">
        <v>14</v>
      </c>
      <c r="Q2525" s="536">
        <v>1</v>
      </c>
      <c r="R2525" s="535">
        <v>14.27</v>
      </c>
    </row>
    <row r="2526" spans="1:18" ht="12.75">
      <c r="A2526" s="145">
        <v>90629</v>
      </c>
      <c r="B2526" s="102" t="s">
        <v>24198</v>
      </c>
      <c r="C2526" s="145" t="s">
        <v>5</v>
      </c>
      <c r="D2526" s="535">
        <v>65.3</v>
      </c>
      <c r="E2526" s="536">
        <v>1</v>
      </c>
      <c r="F2526" s="535">
        <v>65.3</v>
      </c>
      <c r="G2526" s="536">
        <v>1</v>
      </c>
      <c r="H2526" s="535">
        <v>65.3</v>
      </c>
      <c r="I2526" s="536">
        <v>1</v>
      </c>
      <c r="J2526" s="535">
        <v>65.3</v>
      </c>
      <c r="K2526" s="536">
        <v>1</v>
      </c>
      <c r="L2526" s="535">
        <v>64.459999999999994</v>
      </c>
      <c r="M2526" s="536">
        <v>0</v>
      </c>
      <c r="N2526" s="535">
        <v>65.3</v>
      </c>
      <c r="O2526" s="536">
        <v>1</v>
      </c>
      <c r="P2526" s="535">
        <v>65.3</v>
      </c>
      <c r="Q2526" s="536">
        <v>1</v>
      </c>
      <c r="R2526" s="535">
        <v>66.56</v>
      </c>
    </row>
    <row r="2527" spans="1:18" ht="12.75">
      <c r="A2527" s="145">
        <v>90630</v>
      </c>
      <c r="B2527" s="102" t="s">
        <v>24199</v>
      </c>
      <c r="C2527" s="145" t="s">
        <v>5</v>
      </c>
      <c r="D2527" s="535">
        <v>1.65</v>
      </c>
      <c r="E2527" s="536">
        <v>0</v>
      </c>
      <c r="F2527" s="535">
        <v>1.51</v>
      </c>
      <c r="G2527" s="536">
        <v>0</v>
      </c>
      <c r="H2527" s="535">
        <v>1.46</v>
      </c>
      <c r="I2527" s="536">
        <v>0</v>
      </c>
      <c r="J2527" s="535">
        <v>1.53</v>
      </c>
      <c r="K2527" s="536">
        <v>0</v>
      </c>
      <c r="L2527" s="535">
        <v>1.65</v>
      </c>
      <c r="M2527" s="536">
        <v>0</v>
      </c>
      <c r="N2527" s="535">
        <v>1.47</v>
      </c>
      <c r="O2527" s="536">
        <v>0</v>
      </c>
      <c r="P2527" s="535">
        <v>1.07</v>
      </c>
      <c r="Q2527" s="536">
        <v>0</v>
      </c>
      <c r="R2527" s="535">
        <v>1.49</v>
      </c>
    </row>
    <row r="2528" spans="1:18" ht="12.75">
      <c r="A2528" s="145">
        <v>95704</v>
      </c>
      <c r="B2528" s="102" t="s">
        <v>24200</v>
      </c>
      <c r="C2528" s="145" t="s">
        <v>5</v>
      </c>
      <c r="D2528" s="535">
        <v>52.69</v>
      </c>
      <c r="E2528" s="536">
        <v>1</v>
      </c>
      <c r="F2528" s="535">
        <v>52.69</v>
      </c>
      <c r="G2528" s="536">
        <v>1</v>
      </c>
      <c r="H2528" s="535">
        <v>52.69</v>
      </c>
      <c r="I2528" s="536">
        <v>1</v>
      </c>
      <c r="J2528" s="535">
        <v>52.69</v>
      </c>
      <c r="K2528" s="536">
        <v>1</v>
      </c>
      <c r="L2528" s="535">
        <v>52.02</v>
      </c>
      <c r="M2528" s="536">
        <v>0</v>
      </c>
      <c r="N2528" s="535">
        <v>52.69</v>
      </c>
      <c r="O2528" s="536">
        <v>1</v>
      </c>
      <c r="P2528" s="535">
        <v>52.69</v>
      </c>
      <c r="Q2528" s="536">
        <v>1</v>
      </c>
      <c r="R2528" s="535">
        <v>53.71</v>
      </c>
    </row>
    <row r="2529" spans="1:18" ht="12.75">
      <c r="A2529" s="145">
        <v>95705</v>
      </c>
      <c r="B2529" s="102" t="s">
        <v>24201</v>
      </c>
      <c r="C2529" s="145" t="s">
        <v>5</v>
      </c>
      <c r="D2529" s="535">
        <v>14.13</v>
      </c>
      <c r="E2529" s="536">
        <v>1</v>
      </c>
      <c r="F2529" s="535">
        <v>14.13</v>
      </c>
      <c r="G2529" s="536">
        <v>1</v>
      </c>
      <c r="H2529" s="535">
        <v>14.13</v>
      </c>
      <c r="I2529" s="536">
        <v>1</v>
      </c>
      <c r="J2529" s="535">
        <v>14.13</v>
      </c>
      <c r="K2529" s="536">
        <v>1</v>
      </c>
      <c r="L2529" s="535">
        <v>13.95</v>
      </c>
      <c r="M2529" s="536">
        <v>0</v>
      </c>
      <c r="N2529" s="535">
        <v>14.13</v>
      </c>
      <c r="O2529" s="536">
        <v>1</v>
      </c>
      <c r="P2529" s="535">
        <v>14.13</v>
      </c>
      <c r="Q2529" s="536">
        <v>1</v>
      </c>
      <c r="R2529" s="535">
        <v>14.41</v>
      </c>
    </row>
    <row r="2530" spans="1:18" ht="12.75">
      <c r="A2530" s="145">
        <v>95706</v>
      </c>
      <c r="B2530" s="102" t="s">
        <v>24202</v>
      </c>
      <c r="C2530" s="145" t="s">
        <v>5</v>
      </c>
      <c r="D2530" s="535">
        <v>65.94</v>
      </c>
      <c r="E2530" s="536">
        <v>1</v>
      </c>
      <c r="F2530" s="535">
        <v>65.94</v>
      </c>
      <c r="G2530" s="536">
        <v>1</v>
      </c>
      <c r="H2530" s="535">
        <v>65.94</v>
      </c>
      <c r="I2530" s="536">
        <v>1</v>
      </c>
      <c r="J2530" s="535">
        <v>65.94</v>
      </c>
      <c r="K2530" s="536">
        <v>1</v>
      </c>
      <c r="L2530" s="535">
        <v>65.09</v>
      </c>
      <c r="M2530" s="536">
        <v>0</v>
      </c>
      <c r="N2530" s="535">
        <v>65.94</v>
      </c>
      <c r="O2530" s="536">
        <v>1</v>
      </c>
      <c r="P2530" s="535">
        <v>65.94</v>
      </c>
      <c r="Q2530" s="536">
        <v>1</v>
      </c>
      <c r="R2530" s="535">
        <v>67.22</v>
      </c>
    </row>
    <row r="2531" spans="1:18" ht="12.75">
      <c r="A2531" s="145">
        <v>95707</v>
      </c>
      <c r="B2531" s="102" t="s">
        <v>24203</v>
      </c>
      <c r="C2531" s="145" t="s">
        <v>5</v>
      </c>
      <c r="D2531" s="535">
        <v>4.55</v>
      </c>
      <c r="E2531" s="536">
        <v>0</v>
      </c>
      <c r="F2531" s="535">
        <v>4.18</v>
      </c>
      <c r="G2531" s="536">
        <v>0</v>
      </c>
      <c r="H2531" s="535">
        <v>4.01</v>
      </c>
      <c r="I2531" s="536">
        <v>0</v>
      </c>
      <c r="J2531" s="535">
        <v>4.22</v>
      </c>
      <c r="K2531" s="536">
        <v>0</v>
      </c>
      <c r="L2531" s="535">
        <v>4.55</v>
      </c>
      <c r="M2531" s="536">
        <v>0</v>
      </c>
      <c r="N2531" s="535">
        <v>4.05</v>
      </c>
      <c r="O2531" s="536">
        <v>0</v>
      </c>
      <c r="P2531" s="535">
        <v>2.95</v>
      </c>
      <c r="Q2531" s="536">
        <v>0</v>
      </c>
      <c r="R2531" s="535">
        <v>4.0999999999999996</v>
      </c>
    </row>
    <row r="2532" spans="1:18" ht="12.75">
      <c r="A2532" s="145">
        <v>91273</v>
      </c>
      <c r="B2532" s="102" t="s">
        <v>24204</v>
      </c>
      <c r="C2532" s="145" t="s">
        <v>5</v>
      </c>
      <c r="D2532" s="535">
        <v>0.62</v>
      </c>
      <c r="E2532" s="536">
        <v>1</v>
      </c>
      <c r="F2532" s="535">
        <v>0.62</v>
      </c>
      <c r="G2532" s="536">
        <v>1</v>
      </c>
      <c r="H2532" s="535">
        <v>0.62</v>
      </c>
      <c r="I2532" s="536">
        <v>1</v>
      </c>
      <c r="J2532" s="535">
        <v>0.62</v>
      </c>
      <c r="K2532" s="536">
        <v>1</v>
      </c>
      <c r="L2532" s="535">
        <v>0.5</v>
      </c>
      <c r="M2532" s="536">
        <v>0</v>
      </c>
      <c r="N2532" s="535">
        <v>0.62</v>
      </c>
      <c r="O2532" s="536">
        <v>1</v>
      </c>
      <c r="P2532" s="535">
        <v>0.62</v>
      </c>
      <c r="Q2532" s="536">
        <v>1</v>
      </c>
      <c r="R2532" s="535">
        <v>0.43</v>
      </c>
    </row>
    <row r="2533" spans="1:18" ht="12.75">
      <c r="A2533" s="145">
        <v>91274</v>
      </c>
      <c r="B2533" s="102" t="s">
        <v>24205</v>
      </c>
      <c r="C2533" s="145" t="s">
        <v>5</v>
      </c>
      <c r="D2533" s="535">
        <v>0.16</v>
      </c>
      <c r="E2533" s="536">
        <v>1</v>
      </c>
      <c r="F2533" s="535">
        <v>0.16</v>
      </c>
      <c r="G2533" s="536">
        <v>1</v>
      </c>
      <c r="H2533" s="535">
        <v>0.16</v>
      </c>
      <c r="I2533" s="536">
        <v>1</v>
      </c>
      <c r="J2533" s="535">
        <v>0.16</v>
      </c>
      <c r="K2533" s="536">
        <v>1</v>
      </c>
      <c r="L2533" s="535">
        <v>0.13</v>
      </c>
      <c r="M2533" s="536">
        <v>0</v>
      </c>
      <c r="N2533" s="535">
        <v>0.16</v>
      </c>
      <c r="O2533" s="536">
        <v>1</v>
      </c>
      <c r="P2533" s="535">
        <v>0.16</v>
      </c>
      <c r="Q2533" s="536">
        <v>1</v>
      </c>
      <c r="R2533" s="535">
        <v>0.11</v>
      </c>
    </row>
    <row r="2534" spans="1:18" ht="12.75">
      <c r="A2534" s="145">
        <v>91275</v>
      </c>
      <c r="B2534" s="102" t="s">
        <v>24206</v>
      </c>
      <c r="C2534" s="145" t="s">
        <v>5</v>
      </c>
      <c r="D2534" s="535">
        <v>0.78</v>
      </c>
      <c r="E2534" s="536">
        <v>1</v>
      </c>
      <c r="F2534" s="535">
        <v>0.78</v>
      </c>
      <c r="G2534" s="536">
        <v>1</v>
      </c>
      <c r="H2534" s="535">
        <v>0.78</v>
      </c>
      <c r="I2534" s="536">
        <v>1</v>
      </c>
      <c r="J2534" s="535">
        <v>0.78</v>
      </c>
      <c r="K2534" s="536">
        <v>1</v>
      </c>
      <c r="L2534" s="535">
        <v>0.63</v>
      </c>
      <c r="M2534" s="536">
        <v>0</v>
      </c>
      <c r="N2534" s="535">
        <v>0.78</v>
      </c>
      <c r="O2534" s="536">
        <v>1</v>
      </c>
      <c r="P2534" s="535">
        <v>0.78</v>
      </c>
      <c r="Q2534" s="536">
        <v>1</v>
      </c>
      <c r="R2534" s="535">
        <v>0.54</v>
      </c>
    </row>
    <row r="2535" spans="1:18" ht="12.75">
      <c r="A2535" s="145">
        <v>91276</v>
      </c>
      <c r="B2535" s="102" t="s">
        <v>24207</v>
      </c>
      <c r="C2535" s="145" t="s">
        <v>5</v>
      </c>
      <c r="D2535" s="535">
        <v>10.59</v>
      </c>
      <c r="E2535" s="536">
        <v>0</v>
      </c>
      <c r="F2535" s="535">
        <v>8.9499999999999993</v>
      </c>
      <c r="G2535" s="536">
        <v>0</v>
      </c>
      <c r="H2535" s="535">
        <v>10.029999999999999</v>
      </c>
      <c r="I2535" s="536">
        <v>0</v>
      </c>
      <c r="J2535" s="535">
        <v>8.7200000000000006</v>
      </c>
      <c r="K2535" s="536">
        <v>0</v>
      </c>
      <c r="L2535" s="535">
        <v>8.7899999999999991</v>
      </c>
      <c r="M2535" s="536">
        <v>0</v>
      </c>
      <c r="N2535" s="535">
        <v>8.89</v>
      </c>
      <c r="O2535" s="536">
        <v>0</v>
      </c>
      <c r="P2535" s="535">
        <v>9.11</v>
      </c>
      <c r="Q2535" s="536">
        <v>0</v>
      </c>
      <c r="R2535" s="535">
        <v>8.9499999999999993</v>
      </c>
    </row>
    <row r="2536" spans="1:18" ht="12.75">
      <c r="A2536" s="145">
        <v>102882</v>
      </c>
      <c r="B2536" s="102" t="s">
        <v>24208</v>
      </c>
      <c r="C2536" s="145" t="s">
        <v>5</v>
      </c>
      <c r="D2536" s="535">
        <v>0</v>
      </c>
      <c r="E2536" s="536"/>
      <c r="F2536" s="535">
        <v>0</v>
      </c>
      <c r="G2536" s="536"/>
      <c r="H2536" s="535">
        <v>0</v>
      </c>
      <c r="I2536" s="536"/>
      <c r="J2536" s="535">
        <v>0</v>
      </c>
      <c r="K2536" s="536"/>
      <c r="L2536" s="535">
        <v>0</v>
      </c>
      <c r="M2536" s="536"/>
      <c r="N2536" s="535">
        <v>0</v>
      </c>
      <c r="O2536" s="536"/>
      <c r="P2536" s="535">
        <v>0</v>
      </c>
      <c r="Q2536" s="536"/>
      <c r="R2536" s="535">
        <v>0</v>
      </c>
    </row>
    <row r="2537" spans="1:18" ht="12.75">
      <c r="A2537" s="145">
        <v>102883</v>
      </c>
      <c r="B2537" s="102" t="s">
        <v>24209</v>
      </c>
      <c r="C2537" s="145" t="s">
        <v>5</v>
      </c>
      <c r="D2537" s="535">
        <v>0</v>
      </c>
      <c r="E2537" s="536"/>
      <c r="F2537" s="535">
        <v>0</v>
      </c>
      <c r="G2537" s="536"/>
      <c r="H2537" s="535">
        <v>0</v>
      </c>
      <c r="I2537" s="536"/>
      <c r="J2537" s="535">
        <v>0</v>
      </c>
      <c r="K2537" s="536"/>
      <c r="L2537" s="535">
        <v>0</v>
      </c>
      <c r="M2537" s="536"/>
      <c r="N2537" s="535">
        <v>0</v>
      </c>
      <c r="O2537" s="536"/>
      <c r="P2537" s="535">
        <v>0</v>
      </c>
      <c r="Q2537" s="536"/>
      <c r="R2537" s="535">
        <v>0</v>
      </c>
    </row>
    <row r="2538" spans="1:18" ht="12.75">
      <c r="A2538" s="145">
        <v>102884</v>
      </c>
      <c r="B2538" s="102" t="s">
        <v>24210</v>
      </c>
      <c r="C2538" s="145" t="s">
        <v>5</v>
      </c>
      <c r="D2538" s="535">
        <v>0</v>
      </c>
      <c r="E2538" s="536"/>
      <c r="F2538" s="535">
        <v>0</v>
      </c>
      <c r="G2538" s="536"/>
      <c r="H2538" s="535">
        <v>0</v>
      </c>
      <c r="I2538" s="536"/>
      <c r="J2538" s="535">
        <v>0</v>
      </c>
      <c r="K2538" s="536"/>
      <c r="L2538" s="535">
        <v>0</v>
      </c>
      <c r="M2538" s="536"/>
      <c r="N2538" s="535">
        <v>0</v>
      </c>
      <c r="O2538" s="536"/>
      <c r="P2538" s="535">
        <v>0</v>
      </c>
      <c r="Q2538" s="536"/>
      <c r="R2538" s="535">
        <v>0</v>
      </c>
    </row>
    <row r="2539" spans="1:18" ht="12.75">
      <c r="A2539" s="145">
        <v>102885</v>
      </c>
      <c r="B2539" s="102" t="s">
        <v>24211</v>
      </c>
      <c r="C2539" s="145" t="s">
        <v>5</v>
      </c>
      <c r="D2539" s="535">
        <v>1.42</v>
      </c>
      <c r="E2539" s="536">
        <v>0</v>
      </c>
      <c r="F2539" s="535">
        <v>1.3</v>
      </c>
      <c r="G2539" s="536">
        <v>0</v>
      </c>
      <c r="H2539" s="535">
        <v>1.25</v>
      </c>
      <c r="I2539" s="536">
        <v>0</v>
      </c>
      <c r="J2539" s="535">
        <v>1.31</v>
      </c>
      <c r="K2539" s="536">
        <v>0</v>
      </c>
      <c r="L2539" s="535">
        <v>1.42</v>
      </c>
      <c r="M2539" s="536">
        <v>0</v>
      </c>
      <c r="N2539" s="535">
        <v>1.26</v>
      </c>
      <c r="O2539" s="536">
        <v>0</v>
      </c>
      <c r="P2539" s="535">
        <v>0.92</v>
      </c>
      <c r="Q2539" s="536">
        <v>0</v>
      </c>
      <c r="R2539" s="535">
        <v>1.28</v>
      </c>
    </row>
    <row r="2540" spans="1:18" ht="12.75">
      <c r="A2540" s="145">
        <v>95272</v>
      </c>
      <c r="B2540" s="102" t="s">
        <v>24212</v>
      </c>
      <c r="C2540" s="145" t="s">
        <v>5</v>
      </c>
      <c r="D2540" s="535">
        <v>0.56000000000000005</v>
      </c>
      <c r="E2540" s="536">
        <v>1</v>
      </c>
      <c r="F2540" s="535">
        <v>0.56000000000000005</v>
      </c>
      <c r="G2540" s="536">
        <v>1</v>
      </c>
      <c r="H2540" s="535">
        <v>0.56000000000000005</v>
      </c>
      <c r="I2540" s="536">
        <v>1</v>
      </c>
      <c r="J2540" s="535">
        <v>0.56000000000000005</v>
      </c>
      <c r="K2540" s="536">
        <v>1</v>
      </c>
      <c r="L2540" s="535">
        <v>0.56000000000000005</v>
      </c>
      <c r="M2540" s="536">
        <v>1</v>
      </c>
      <c r="N2540" s="535">
        <v>0.56000000000000005</v>
      </c>
      <c r="O2540" s="536">
        <v>1</v>
      </c>
      <c r="P2540" s="535">
        <v>0.56000000000000005</v>
      </c>
      <c r="Q2540" s="536">
        <v>1</v>
      </c>
      <c r="R2540" s="535">
        <v>0.56000000000000005</v>
      </c>
    </row>
    <row r="2541" spans="1:18" ht="12.75">
      <c r="A2541" s="145">
        <v>95273</v>
      </c>
      <c r="B2541" s="102" t="s">
        <v>24213</v>
      </c>
      <c r="C2541" s="145" t="s">
        <v>5</v>
      </c>
      <c r="D2541" s="535">
        <v>0.13</v>
      </c>
      <c r="E2541" s="536">
        <v>1</v>
      </c>
      <c r="F2541" s="535">
        <v>0.13</v>
      </c>
      <c r="G2541" s="536">
        <v>1</v>
      </c>
      <c r="H2541" s="535">
        <v>0.13</v>
      </c>
      <c r="I2541" s="536">
        <v>1</v>
      </c>
      <c r="J2541" s="535">
        <v>0.13</v>
      </c>
      <c r="K2541" s="536">
        <v>1</v>
      </c>
      <c r="L2541" s="535">
        <v>0.13</v>
      </c>
      <c r="M2541" s="536">
        <v>1</v>
      </c>
      <c r="N2541" s="535">
        <v>0.13</v>
      </c>
      <c r="O2541" s="536">
        <v>1</v>
      </c>
      <c r="P2541" s="535">
        <v>0.13</v>
      </c>
      <c r="Q2541" s="536">
        <v>1</v>
      </c>
      <c r="R2541" s="535">
        <v>0.13</v>
      </c>
    </row>
    <row r="2542" spans="1:18" ht="12.75">
      <c r="A2542" s="145">
        <v>95274</v>
      </c>
      <c r="B2542" s="102" t="s">
        <v>24214</v>
      </c>
      <c r="C2542" s="145" t="s">
        <v>5</v>
      </c>
      <c r="D2542" s="535">
        <v>0.44</v>
      </c>
      <c r="E2542" s="536">
        <v>1</v>
      </c>
      <c r="F2542" s="535">
        <v>0.44</v>
      </c>
      <c r="G2542" s="536">
        <v>1</v>
      </c>
      <c r="H2542" s="535">
        <v>0.44</v>
      </c>
      <c r="I2542" s="536">
        <v>1</v>
      </c>
      <c r="J2542" s="535">
        <v>0.44</v>
      </c>
      <c r="K2542" s="536">
        <v>1</v>
      </c>
      <c r="L2542" s="535">
        <v>0.44</v>
      </c>
      <c r="M2542" s="536">
        <v>1</v>
      </c>
      <c r="N2542" s="535">
        <v>0.44</v>
      </c>
      <c r="O2542" s="536">
        <v>1</v>
      </c>
      <c r="P2542" s="535">
        <v>0.44</v>
      </c>
      <c r="Q2542" s="536">
        <v>1</v>
      </c>
      <c r="R2542" s="535">
        <v>0.44</v>
      </c>
    </row>
    <row r="2543" spans="1:18" ht="12.75">
      <c r="A2543" s="145">
        <v>95275</v>
      </c>
      <c r="B2543" s="102" t="s">
        <v>24215</v>
      </c>
      <c r="C2543" s="145" t="s">
        <v>5</v>
      </c>
      <c r="D2543" s="535">
        <v>2.81</v>
      </c>
      <c r="E2543" s="536">
        <v>0</v>
      </c>
      <c r="F2543" s="535">
        <v>2.59</v>
      </c>
      <c r="G2543" s="536">
        <v>0</v>
      </c>
      <c r="H2543" s="535">
        <v>2.48</v>
      </c>
      <c r="I2543" s="536">
        <v>0</v>
      </c>
      <c r="J2543" s="535">
        <v>2.61</v>
      </c>
      <c r="K2543" s="536">
        <v>0</v>
      </c>
      <c r="L2543" s="535">
        <v>2.81</v>
      </c>
      <c r="M2543" s="536">
        <v>0</v>
      </c>
      <c r="N2543" s="535">
        <v>2.5099999999999998</v>
      </c>
      <c r="O2543" s="536">
        <v>0</v>
      </c>
      <c r="P2543" s="535">
        <v>1.82</v>
      </c>
      <c r="Q2543" s="536">
        <v>0</v>
      </c>
      <c r="R2543" s="535">
        <v>2.54</v>
      </c>
    </row>
    <row r="2544" spans="1:18" ht="12.75">
      <c r="A2544" s="145">
        <v>106232</v>
      </c>
      <c r="B2544" s="102" t="s">
        <v>24216</v>
      </c>
      <c r="C2544" s="145" t="s">
        <v>5</v>
      </c>
      <c r="D2544" s="535">
        <v>0</v>
      </c>
      <c r="E2544" s="536"/>
      <c r="F2544" s="535">
        <v>0</v>
      </c>
      <c r="G2544" s="536"/>
      <c r="H2544" s="535">
        <v>0</v>
      </c>
      <c r="I2544" s="536"/>
      <c r="J2544" s="535">
        <v>0</v>
      </c>
      <c r="K2544" s="536"/>
      <c r="L2544" s="535">
        <v>0</v>
      </c>
      <c r="M2544" s="536"/>
      <c r="N2544" s="535">
        <v>0</v>
      </c>
      <c r="O2544" s="536"/>
      <c r="P2544" s="535">
        <v>0</v>
      </c>
      <c r="Q2544" s="536"/>
      <c r="R2544" s="535">
        <v>0</v>
      </c>
    </row>
    <row r="2545" spans="1:18" ht="12.75">
      <c r="A2545" s="145">
        <v>106235</v>
      </c>
      <c r="B2545" s="102" t="s">
        <v>24217</v>
      </c>
      <c r="C2545" s="145" t="s">
        <v>5</v>
      </c>
      <c r="D2545" s="535">
        <v>0</v>
      </c>
      <c r="E2545" s="536"/>
      <c r="F2545" s="535">
        <v>0</v>
      </c>
      <c r="G2545" s="536"/>
      <c r="H2545" s="535">
        <v>0</v>
      </c>
      <c r="I2545" s="536"/>
      <c r="J2545" s="535">
        <v>0</v>
      </c>
      <c r="K2545" s="536"/>
      <c r="L2545" s="535">
        <v>0</v>
      </c>
      <c r="M2545" s="536"/>
      <c r="N2545" s="535">
        <v>0</v>
      </c>
      <c r="O2545" s="536"/>
      <c r="P2545" s="535">
        <v>0</v>
      </c>
      <c r="Q2545" s="536"/>
      <c r="R2545" s="535">
        <v>0</v>
      </c>
    </row>
    <row r="2546" spans="1:18" ht="12.75">
      <c r="A2546" s="145">
        <v>106233</v>
      </c>
      <c r="B2546" s="102" t="s">
        <v>24218</v>
      </c>
      <c r="C2546" s="145" t="s">
        <v>5</v>
      </c>
      <c r="D2546" s="535">
        <v>0</v>
      </c>
      <c r="E2546" s="536"/>
      <c r="F2546" s="535">
        <v>0</v>
      </c>
      <c r="G2546" s="536"/>
      <c r="H2546" s="535">
        <v>0</v>
      </c>
      <c r="I2546" s="536"/>
      <c r="J2546" s="535">
        <v>0</v>
      </c>
      <c r="K2546" s="536"/>
      <c r="L2546" s="535">
        <v>0</v>
      </c>
      <c r="M2546" s="536"/>
      <c r="N2546" s="535">
        <v>0</v>
      </c>
      <c r="O2546" s="536"/>
      <c r="P2546" s="535">
        <v>0</v>
      </c>
      <c r="Q2546" s="536"/>
      <c r="R2546" s="535">
        <v>0</v>
      </c>
    </row>
    <row r="2547" spans="1:18" ht="12.75">
      <c r="A2547" s="145">
        <v>106234</v>
      </c>
      <c r="B2547" s="102" t="s">
        <v>24219</v>
      </c>
      <c r="C2547" s="145" t="s">
        <v>5</v>
      </c>
      <c r="D2547" s="535">
        <v>0</v>
      </c>
      <c r="E2547" s="536"/>
      <c r="F2547" s="535">
        <v>0</v>
      </c>
      <c r="G2547" s="536"/>
      <c r="H2547" s="535">
        <v>0</v>
      </c>
      <c r="I2547" s="536"/>
      <c r="J2547" s="535">
        <v>0</v>
      </c>
      <c r="K2547" s="536"/>
      <c r="L2547" s="535">
        <v>0</v>
      </c>
      <c r="M2547" s="536"/>
      <c r="N2547" s="535">
        <v>0</v>
      </c>
      <c r="O2547" s="536"/>
      <c r="P2547" s="535">
        <v>0</v>
      </c>
      <c r="Q2547" s="536"/>
      <c r="R2547" s="535">
        <v>0</v>
      </c>
    </row>
    <row r="2548" spans="1:18" ht="12.75">
      <c r="A2548" s="145">
        <v>106236</v>
      </c>
      <c r="B2548" s="102" t="s">
        <v>24220</v>
      </c>
      <c r="C2548" s="145" t="s">
        <v>5</v>
      </c>
      <c r="D2548" s="535">
        <v>193.76</v>
      </c>
      <c r="E2548" s="536">
        <v>0</v>
      </c>
      <c r="F2548" s="535">
        <v>156.51</v>
      </c>
      <c r="G2548" s="536">
        <v>0</v>
      </c>
      <c r="H2548" s="535">
        <v>168.15</v>
      </c>
      <c r="I2548" s="536">
        <v>0</v>
      </c>
      <c r="J2548" s="535">
        <v>166.34</v>
      </c>
      <c r="K2548" s="536">
        <v>0</v>
      </c>
      <c r="L2548" s="535">
        <v>154.44</v>
      </c>
      <c r="M2548" s="536">
        <v>0</v>
      </c>
      <c r="N2548" s="535">
        <v>159.61000000000001</v>
      </c>
      <c r="O2548" s="536">
        <v>0</v>
      </c>
      <c r="P2548" s="535">
        <v>154.69999999999999</v>
      </c>
      <c r="Q2548" s="536">
        <v>0</v>
      </c>
      <c r="R2548" s="535">
        <v>153.4</v>
      </c>
    </row>
    <row r="2549" spans="1:18" ht="12.75">
      <c r="A2549" s="145">
        <v>88419</v>
      </c>
      <c r="B2549" s="102" t="s">
        <v>24221</v>
      </c>
      <c r="C2549" s="145" t="s">
        <v>5</v>
      </c>
      <c r="D2549" s="535">
        <v>5.37</v>
      </c>
      <c r="E2549" s="536">
        <v>1</v>
      </c>
      <c r="F2549" s="535">
        <v>5</v>
      </c>
      <c r="G2549" s="536">
        <v>0</v>
      </c>
      <c r="H2549" s="535">
        <v>5.37</v>
      </c>
      <c r="I2549" s="536">
        <v>1</v>
      </c>
      <c r="J2549" s="535">
        <v>6.05</v>
      </c>
      <c r="K2549" s="536">
        <v>0</v>
      </c>
      <c r="L2549" s="535">
        <v>5.72</v>
      </c>
      <c r="M2549" s="536">
        <v>0</v>
      </c>
      <c r="N2549" s="535">
        <v>5.51</v>
      </c>
      <c r="O2549" s="536">
        <v>0</v>
      </c>
      <c r="P2549" s="535">
        <v>5.42</v>
      </c>
      <c r="Q2549" s="536">
        <v>0</v>
      </c>
      <c r="R2549" s="535">
        <v>5.15</v>
      </c>
    </row>
    <row r="2550" spans="1:18" ht="12.75">
      <c r="A2550" s="145">
        <v>88422</v>
      </c>
      <c r="B2550" s="102" t="s">
        <v>24222</v>
      </c>
      <c r="C2550" s="145" t="s">
        <v>5</v>
      </c>
      <c r="D2550" s="535">
        <v>1.24</v>
      </c>
      <c r="E2550" s="536">
        <v>1</v>
      </c>
      <c r="F2550" s="535">
        <v>1.1499999999999999</v>
      </c>
      <c r="G2550" s="536">
        <v>0</v>
      </c>
      <c r="H2550" s="535">
        <v>1.24</v>
      </c>
      <c r="I2550" s="536">
        <v>1</v>
      </c>
      <c r="J2550" s="535">
        <v>1.39</v>
      </c>
      <c r="K2550" s="536">
        <v>0</v>
      </c>
      <c r="L2550" s="535">
        <v>1.32</v>
      </c>
      <c r="M2550" s="536">
        <v>0</v>
      </c>
      <c r="N2550" s="535">
        <v>1.27</v>
      </c>
      <c r="O2550" s="536">
        <v>0</v>
      </c>
      <c r="P2550" s="535">
        <v>1.25</v>
      </c>
      <c r="Q2550" s="536">
        <v>0</v>
      </c>
      <c r="R2550" s="535">
        <v>1.19</v>
      </c>
    </row>
    <row r="2551" spans="1:18" ht="12.75">
      <c r="A2551" s="145">
        <v>88425</v>
      </c>
      <c r="B2551" s="102" t="s">
        <v>24223</v>
      </c>
      <c r="C2551" s="145" t="s">
        <v>5</v>
      </c>
      <c r="D2551" s="535">
        <v>6.71</v>
      </c>
      <c r="E2551" s="536">
        <v>1</v>
      </c>
      <c r="F2551" s="535">
        <v>6.26</v>
      </c>
      <c r="G2551" s="536">
        <v>0</v>
      </c>
      <c r="H2551" s="535">
        <v>6.71</v>
      </c>
      <c r="I2551" s="536">
        <v>1</v>
      </c>
      <c r="J2551" s="535">
        <v>7.56</v>
      </c>
      <c r="K2551" s="536">
        <v>0</v>
      </c>
      <c r="L2551" s="535">
        <v>7.15</v>
      </c>
      <c r="M2551" s="536">
        <v>0</v>
      </c>
      <c r="N2551" s="535">
        <v>6.89</v>
      </c>
      <c r="O2551" s="536">
        <v>0</v>
      </c>
      <c r="P2551" s="535">
        <v>6.78</v>
      </c>
      <c r="Q2551" s="536">
        <v>0</v>
      </c>
      <c r="R2551" s="535">
        <v>6.44</v>
      </c>
    </row>
    <row r="2552" spans="1:18" ht="12.75">
      <c r="A2552" s="145">
        <v>88427</v>
      </c>
      <c r="B2552" s="102" t="s">
        <v>24224</v>
      </c>
      <c r="C2552" s="145" t="s">
        <v>5</v>
      </c>
      <c r="D2552" s="535">
        <v>1.17</v>
      </c>
      <c r="E2552" s="536">
        <v>0</v>
      </c>
      <c r="F2552" s="535">
        <v>1.08</v>
      </c>
      <c r="G2552" s="536">
        <v>0</v>
      </c>
      <c r="H2552" s="535">
        <v>1.03</v>
      </c>
      <c r="I2552" s="536">
        <v>0</v>
      </c>
      <c r="J2552" s="535">
        <v>1.0900000000000001</v>
      </c>
      <c r="K2552" s="536">
        <v>0</v>
      </c>
      <c r="L2552" s="535">
        <v>1.17</v>
      </c>
      <c r="M2552" s="536">
        <v>0</v>
      </c>
      <c r="N2552" s="535">
        <v>1.04</v>
      </c>
      <c r="O2552" s="536">
        <v>0</v>
      </c>
      <c r="P2552" s="535">
        <v>0.76</v>
      </c>
      <c r="Q2552" s="536">
        <v>0</v>
      </c>
      <c r="R2552" s="535">
        <v>1.06</v>
      </c>
    </row>
    <row r="2553" spans="1:18" ht="12.75">
      <c r="A2553" s="145">
        <v>88434</v>
      </c>
      <c r="B2553" s="102" t="s">
        <v>24225</v>
      </c>
      <c r="C2553" s="145" t="s">
        <v>5</v>
      </c>
      <c r="D2553" s="535">
        <v>7.12</v>
      </c>
      <c r="E2553" s="536">
        <v>1</v>
      </c>
      <c r="F2553" s="535">
        <v>6.63</v>
      </c>
      <c r="G2553" s="536">
        <v>0</v>
      </c>
      <c r="H2553" s="535">
        <v>7.12</v>
      </c>
      <c r="I2553" s="536">
        <v>1</v>
      </c>
      <c r="J2553" s="535">
        <v>8.01</v>
      </c>
      <c r="K2553" s="536">
        <v>0</v>
      </c>
      <c r="L2553" s="535">
        <v>7.58</v>
      </c>
      <c r="M2553" s="536">
        <v>0</v>
      </c>
      <c r="N2553" s="535">
        <v>7.31</v>
      </c>
      <c r="O2553" s="536">
        <v>0</v>
      </c>
      <c r="P2553" s="535">
        <v>7.19</v>
      </c>
      <c r="Q2553" s="536">
        <v>0</v>
      </c>
      <c r="R2553" s="535">
        <v>6.83</v>
      </c>
    </row>
    <row r="2554" spans="1:18" ht="12.75">
      <c r="A2554" s="145">
        <v>88435</v>
      </c>
      <c r="B2554" s="102" t="s">
        <v>24226</v>
      </c>
      <c r="C2554" s="145" t="s">
        <v>5</v>
      </c>
      <c r="D2554" s="535">
        <v>1.64</v>
      </c>
      <c r="E2554" s="536">
        <v>1</v>
      </c>
      <c r="F2554" s="535">
        <v>1.53</v>
      </c>
      <c r="G2554" s="536">
        <v>0</v>
      </c>
      <c r="H2554" s="535">
        <v>1.64</v>
      </c>
      <c r="I2554" s="536">
        <v>1</v>
      </c>
      <c r="J2554" s="535">
        <v>1.85</v>
      </c>
      <c r="K2554" s="536">
        <v>0</v>
      </c>
      <c r="L2554" s="535">
        <v>1.75</v>
      </c>
      <c r="M2554" s="536">
        <v>0</v>
      </c>
      <c r="N2554" s="535">
        <v>1.69</v>
      </c>
      <c r="O2554" s="536">
        <v>0</v>
      </c>
      <c r="P2554" s="535">
        <v>1.66</v>
      </c>
      <c r="Q2554" s="536">
        <v>0</v>
      </c>
      <c r="R2554" s="535">
        <v>1.58</v>
      </c>
    </row>
    <row r="2555" spans="1:18" ht="12.75">
      <c r="A2555" s="145">
        <v>88436</v>
      </c>
      <c r="B2555" s="102" t="s">
        <v>24227</v>
      </c>
      <c r="C2555" s="145" t="s">
        <v>5</v>
      </c>
      <c r="D2555" s="535">
        <v>8.9</v>
      </c>
      <c r="E2555" s="536">
        <v>1</v>
      </c>
      <c r="F2555" s="535">
        <v>8.2899999999999991</v>
      </c>
      <c r="G2555" s="536">
        <v>0</v>
      </c>
      <c r="H2555" s="535">
        <v>8.9</v>
      </c>
      <c r="I2555" s="536">
        <v>1</v>
      </c>
      <c r="J2555" s="535">
        <v>10.02</v>
      </c>
      <c r="K2555" s="536">
        <v>0</v>
      </c>
      <c r="L2555" s="535">
        <v>9.48</v>
      </c>
      <c r="M2555" s="536">
        <v>0</v>
      </c>
      <c r="N2555" s="535">
        <v>9.1300000000000008</v>
      </c>
      <c r="O2555" s="536">
        <v>0</v>
      </c>
      <c r="P2555" s="535">
        <v>8.99</v>
      </c>
      <c r="Q2555" s="536">
        <v>0</v>
      </c>
      <c r="R2555" s="535">
        <v>8.5399999999999991</v>
      </c>
    </row>
    <row r="2556" spans="1:18" ht="12.75">
      <c r="A2556" s="145">
        <v>88437</v>
      </c>
      <c r="B2556" s="102" t="s">
        <v>24228</v>
      </c>
      <c r="C2556" s="145" t="s">
        <v>5</v>
      </c>
      <c r="D2556" s="535">
        <v>1.17</v>
      </c>
      <c r="E2556" s="536">
        <v>0</v>
      </c>
      <c r="F2556" s="535">
        <v>1.08</v>
      </c>
      <c r="G2556" s="536">
        <v>0</v>
      </c>
      <c r="H2556" s="535">
        <v>1.03</v>
      </c>
      <c r="I2556" s="536">
        <v>0</v>
      </c>
      <c r="J2556" s="535">
        <v>1.0900000000000001</v>
      </c>
      <c r="K2556" s="536">
        <v>0</v>
      </c>
      <c r="L2556" s="535">
        <v>1.17</v>
      </c>
      <c r="M2556" s="536">
        <v>0</v>
      </c>
      <c r="N2556" s="535">
        <v>1.04</v>
      </c>
      <c r="O2556" s="536">
        <v>0</v>
      </c>
      <c r="P2556" s="535">
        <v>0.76</v>
      </c>
      <c r="Q2556" s="536">
        <v>0</v>
      </c>
      <c r="R2556" s="535">
        <v>1.06</v>
      </c>
    </row>
    <row r="2557" spans="1:18" ht="12.75">
      <c r="A2557" s="145">
        <v>90664</v>
      </c>
      <c r="B2557" s="102" t="s">
        <v>24229</v>
      </c>
      <c r="C2557" s="145" t="s">
        <v>5</v>
      </c>
      <c r="D2557" s="535">
        <v>7.06</v>
      </c>
      <c r="E2557" s="536">
        <v>1</v>
      </c>
      <c r="F2557" s="535">
        <v>7.06</v>
      </c>
      <c r="G2557" s="536">
        <v>0.99429999999999996</v>
      </c>
      <c r="H2557" s="535">
        <v>7.06</v>
      </c>
      <c r="I2557" s="536">
        <v>1</v>
      </c>
      <c r="J2557" s="535">
        <v>7.07</v>
      </c>
      <c r="K2557" s="536">
        <v>0.9929</v>
      </c>
      <c r="L2557" s="535">
        <v>7.06</v>
      </c>
      <c r="M2557" s="536">
        <v>0.99429999999999996</v>
      </c>
      <c r="N2557" s="535">
        <v>7.06</v>
      </c>
      <c r="O2557" s="536">
        <v>0.99429999999999996</v>
      </c>
      <c r="P2557" s="535">
        <v>7.06</v>
      </c>
      <c r="Q2557" s="536">
        <v>0.99429999999999996</v>
      </c>
      <c r="R2557" s="535">
        <v>7.06</v>
      </c>
    </row>
    <row r="2558" spans="1:18" ht="12.75">
      <c r="A2558" s="145">
        <v>90665</v>
      </c>
      <c r="B2558" s="102" t="s">
        <v>24230</v>
      </c>
      <c r="C2558" s="145" t="s">
        <v>5</v>
      </c>
      <c r="D2558" s="535">
        <v>1.88</v>
      </c>
      <c r="E2558" s="536">
        <v>1</v>
      </c>
      <c r="F2558" s="535">
        <v>1.88</v>
      </c>
      <c r="G2558" s="536">
        <v>1</v>
      </c>
      <c r="H2558" s="535">
        <v>1.88</v>
      </c>
      <c r="I2558" s="536">
        <v>1</v>
      </c>
      <c r="J2558" s="535">
        <v>1.88</v>
      </c>
      <c r="K2558" s="536">
        <v>1</v>
      </c>
      <c r="L2558" s="535">
        <v>1.88</v>
      </c>
      <c r="M2558" s="536">
        <v>1</v>
      </c>
      <c r="N2558" s="535">
        <v>1.88</v>
      </c>
      <c r="O2558" s="536">
        <v>1</v>
      </c>
      <c r="P2558" s="535">
        <v>1.88</v>
      </c>
      <c r="Q2558" s="536">
        <v>1</v>
      </c>
      <c r="R2558" s="535">
        <v>1.88</v>
      </c>
    </row>
    <row r="2559" spans="1:18" ht="12.75">
      <c r="A2559" s="145">
        <v>90666</v>
      </c>
      <c r="B2559" s="102" t="s">
        <v>24231</v>
      </c>
      <c r="C2559" s="145" t="s">
        <v>5</v>
      </c>
      <c r="D2559" s="535">
        <v>8.84</v>
      </c>
      <c r="E2559" s="536">
        <v>1</v>
      </c>
      <c r="F2559" s="535">
        <v>8.83</v>
      </c>
      <c r="G2559" s="536">
        <v>0.99550000000000005</v>
      </c>
      <c r="H2559" s="535">
        <v>8.84</v>
      </c>
      <c r="I2559" s="536">
        <v>1</v>
      </c>
      <c r="J2559" s="535">
        <v>8.85</v>
      </c>
      <c r="K2559" s="536">
        <v>0.99319999999999997</v>
      </c>
      <c r="L2559" s="535">
        <v>8.84</v>
      </c>
      <c r="M2559" s="536">
        <v>0.99429999999999996</v>
      </c>
      <c r="N2559" s="535">
        <v>8.84</v>
      </c>
      <c r="O2559" s="536">
        <v>0.99429999999999996</v>
      </c>
      <c r="P2559" s="535">
        <v>8.84</v>
      </c>
      <c r="Q2559" s="536">
        <v>0.99429999999999996</v>
      </c>
      <c r="R2559" s="535">
        <v>8.84</v>
      </c>
    </row>
    <row r="2560" spans="1:18" ht="12.75">
      <c r="A2560" s="145">
        <v>90667</v>
      </c>
      <c r="B2560" s="102" t="s">
        <v>24232</v>
      </c>
      <c r="C2560" s="145" t="s">
        <v>5</v>
      </c>
      <c r="D2560" s="535">
        <v>18.72</v>
      </c>
      <c r="E2560" s="536">
        <v>0</v>
      </c>
      <c r="F2560" s="535">
        <v>15.12</v>
      </c>
      <c r="G2560" s="536">
        <v>0</v>
      </c>
      <c r="H2560" s="535">
        <v>16.25</v>
      </c>
      <c r="I2560" s="536">
        <v>0</v>
      </c>
      <c r="J2560" s="535">
        <v>16.07</v>
      </c>
      <c r="K2560" s="536">
        <v>0</v>
      </c>
      <c r="L2560" s="535">
        <v>14.92</v>
      </c>
      <c r="M2560" s="536">
        <v>0</v>
      </c>
      <c r="N2560" s="535">
        <v>15.42</v>
      </c>
      <c r="O2560" s="536">
        <v>0</v>
      </c>
      <c r="P2560" s="535">
        <v>14.95</v>
      </c>
      <c r="Q2560" s="536">
        <v>0</v>
      </c>
      <c r="R2560" s="535">
        <v>14.82</v>
      </c>
    </row>
    <row r="2561" spans="1:18" ht="12.75">
      <c r="A2561" s="145">
        <v>102977</v>
      </c>
      <c r="B2561" s="102" t="s">
        <v>24233</v>
      </c>
      <c r="C2561" s="145" t="s">
        <v>5</v>
      </c>
      <c r="D2561" s="535">
        <v>0</v>
      </c>
      <c r="E2561" s="536"/>
      <c r="F2561" s="535">
        <v>0</v>
      </c>
      <c r="G2561" s="536"/>
      <c r="H2561" s="535">
        <v>0</v>
      </c>
      <c r="I2561" s="536"/>
      <c r="J2561" s="535">
        <v>0</v>
      </c>
      <c r="K2561" s="536"/>
      <c r="L2561" s="535">
        <v>0</v>
      </c>
      <c r="M2561" s="536"/>
      <c r="N2561" s="535">
        <v>0</v>
      </c>
      <c r="O2561" s="536"/>
      <c r="P2561" s="535">
        <v>0</v>
      </c>
      <c r="Q2561" s="536"/>
      <c r="R2561" s="535">
        <v>0</v>
      </c>
    </row>
    <row r="2562" spans="1:18" ht="12.75">
      <c r="A2562" s="145">
        <v>102978</v>
      </c>
      <c r="B2562" s="102" t="s">
        <v>24234</v>
      </c>
      <c r="C2562" s="145" t="s">
        <v>5</v>
      </c>
      <c r="D2562" s="535">
        <v>0</v>
      </c>
      <c r="E2562" s="536"/>
      <c r="F2562" s="535">
        <v>0</v>
      </c>
      <c r="G2562" s="536"/>
      <c r="H2562" s="535">
        <v>0</v>
      </c>
      <c r="I2562" s="536"/>
      <c r="J2562" s="535">
        <v>0</v>
      </c>
      <c r="K2562" s="536"/>
      <c r="L2562" s="535">
        <v>0</v>
      </c>
      <c r="M2562" s="536"/>
      <c r="N2562" s="535">
        <v>0</v>
      </c>
      <c r="O2562" s="536"/>
      <c r="P2562" s="535">
        <v>0</v>
      </c>
      <c r="Q2562" s="536"/>
      <c r="R2562" s="535">
        <v>0</v>
      </c>
    </row>
    <row r="2563" spans="1:18" ht="12.75">
      <c r="A2563" s="145">
        <v>102979</v>
      </c>
      <c r="B2563" s="102" t="s">
        <v>24235</v>
      </c>
      <c r="C2563" s="145" t="s">
        <v>5</v>
      </c>
      <c r="D2563" s="535">
        <v>0</v>
      </c>
      <c r="E2563" s="536"/>
      <c r="F2563" s="535">
        <v>0</v>
      </c>
      <c r="G2563" s="536"/>
      <c r="H2563" s="535">
        <v>0</v>
      </c>
      <c r="I2563" s="536"/>
      <c r="J2563" s="535">
        <v>0</v>
      </c>
      <c r="K2563" s="536"/>
      <c r="L2563" s="535">
        <v>0</v>
      </c>
      <c r="M2563" s="536"/>
      <c r="N2563" s="535">
        <v>0</v>
      </c>
      <c r="O2563" s="536"/>
      <c r="P2563" s="535">
        <v>0</v>
      </c>
      <c r="Q2563" s="536"/>
      <c r="R2563" s="535">
        <v>0</v>
      </c>
    </row>
    <row r="2564" spans="1:18" ht="12.75">
      <c r="A2564" s="145">
        <v>95217</v>
      </c>
      <c r="B2564" s="102" t="s">
        <v>24236</v>
      </c>
      <c r="C2564" s="145" t="s">
        <v>5</v>
      </c>
      <c r="D2564" s="535">
        <v>0.69</v>
      </c>
      <c r="E2564" s="536">
        <v>0</v>
      </c>
      <c r="F2564" s="535">
        <v>0.64</v>
      </c>
      <c r="G2564" s="536">
        <v>0</v>
      </c>
      <c r="H2564" s="535">
        <v>0.61</v>
      </c>
      <c r="I2564" s="536">
        <v>0</v>
      </c>
      <c r="J2564" s="535">
        <v>0.64</v>
      </c>
      <c r="K2564" s="536">
        <v>0</v>
      </c>
      <c r="L2564" s="535">
        <v>0.69</v>
      </c>
      <c r="M2564" s="536">
        <v>0</v>
      </c>
      <c r="N2564" s="535">
        <v>0.62</v>
      </c>
      <c r="O2564" s="536">
        <v>0</v>
      </c>
      <c r="P2564" s="535">
        <v>0.45</v>
      </c>
      <c r="Q2564" s="536">
        <v>0</v>
      </c>
      <c r="R2564" s="535">
        <v>0.63</v>
      </c>
    </row>
    <row r="2565" spans="1:18" ht="12.75">
      <c r="A2565" s="145">
        <v>89130</v>
      </c>
      <c r="B2565" s="102" t="s">
        <v>24237</v>
      </c>
      <c r="C2565" s="145" t="s">
        <v>5</v>
      </c>
      <c r="D2565" s="535">
        <v>51.63</v>
      </c>
      <c r="E2565" s="536">
        <v>1</v>
      </c>
      <c r="F2565" s="535">
        <v>51.63</v>
      </c>
      <c r="G2565" s="536">
        <v>1</v>
      </c>
      <c r="H2565" s="535">
        <v>56.76</v>
      </c>
      <c r="I2565" s="536">
        <v>0</v>
      </c>
      <c r="J2565" s="535">
        <v>51.63</v>
      </c>
      <c r="K2565" s="536">
        <v>1</v>
      </c>
      <c r="L2565" s="535">
        <v>58.55</v>
      </c>
      <c r="M2565" s="536">
        <v>0</v>
      </c>
      <c r="N2565" s="535">
        <v>57.26</v>
      </c>
      <c r="O2565" s="536">
        <v>0</v>
      </c>
      <c r="P2565" s="535">
        <v>51.63</v>
      </c>
      <c r="Q2565" s="536">
        <v>1</v>
      </c>
      <c r="R2565" s="535">
        <v>55.03</v>
      </c>
    </row>
    <row r="2566" spans="1:18" ht="12.75">
      <c r="A2566" s="145">
        <v>89131</v>
      </c>
      <c r="B2566" s="102" t="s">
        <v>24238</v>
      </c>
      <c r="C2566" s="145" t="s">
        <v>5</v>
      </c>
      <c r="D2566" s="535">
        <v>13.64</v>
      </c>
      <c r="E2566" s="536">
        <v>1</v>
      </c>
      <c r="F2566" s="535">
        <v>13.64</v>
      </c>
      <c r="G2566" s="536">
        <v>1</v>
      </c>
      <c r="H2566" s="535">
        <v>15</v>
      </c>
      <c r="I2566" s="536">
        <v>0</v>
      </c>
      <c r="J2566" s="535">
        <v>13.64</v>
      </c>
      <c r="K2566" s="536">
        <v>1</v>
      </c>
      <c r="L2566" s="535">
        <v>15.47</v>
      </c>
      <c r="M2566" s="536">
        <v>0</v>
      </c>
      <c r="N2566" s="535">
        <v>15.13</v>
      </c>
      <c r="O2566" s="536">
        <v>0</v>
      </c>
      <c r="P2566" s="535">
        <v>13.64</v>
      </c>
      <c r="Q2566" s="536">
        <v>1</v>
      </c>
      <c r="R2566" s="535">
        <v>14.54</v>
      </c>
    </row>
    <row r="2567" spans="1:18" ht="12.75">
      <c r="A2567" s="145">
        <v>53861</v>
      </c>
      <c r="B2567" s="102" t="s">
        <v>24239</v>
      </c>
      <c r="C2567" s="145" t="s">
        <v>5</v>
      </c>
      <c r="D2567" s="535">
        <v>64.540000000000006</v>
      </c>
      <c r="E2567" s="536">
        <v>1</v>
      </c>
      <c r="F2567" s="535">
        <v>64.540000000000006</v>
      </c>
      <c r="G2567" s="536">
        <v>1</v>
      </c>
      <c r="H2567" s="535">
        <v>70.95</v>
      </c>
      <c r="I2567" s="536">
        <v>0</v>
      </c>
      <c r="J2567" s="535">
        <v>64.540000000000006</v>
      </c>
      <c r="K2567" s="536">
        <v>1</v>
      </c>
      <c r="L2567" s="535">
        <v>73.180000000000007</v>
      </c>
      <c r="M2567" s="536">
        <v>0</v>
      </c>
      <c r="N2567" s="535">
        <v>71.58</v>
      </c>
      <c r="O2567" s="536">
        <v>0</v>
      </c>
      <c r="P2567" s="535">
        <v>64.540000000000006</v>
      </c>
      <c r="Q2567" s="536">
        <v>1</v>
      </c>
      <c r="R2567" s="535">
        <v>68.790000000000006</v>
      </c>
    </row>
    <row r="2568" spans="1:18" ht="12.75">
      <c r="A2568" s="145">
        <v>5787</v>
      </c>
      <c r="B2568" s="102" t="s">
        <v>24240</v>
      </c>
      <c r="C2568" s="145" t="s">
        <v>5</v>
      </c>
      <c r="D2568" s="535">
        <v>88.08</v>
      </c>
      <c r="E2568" s="536">
        <v>0</v>
      </c>
      <c r="F2568" s="535">
        <v>71.14</v>
      </c>
      <c r="G2568" s="536">
        <v>0</v>
      </c>
      <c r="H2568" s="535">
        <v>76.44</v>
      </c>
      <c r="I2568" s="536">
        <v>0</v>
      </c>
      <c r="J2568" s="535">
        <v>75.61</v>
      </c>
      <c r="K2568" s="536">
        <v>0</v>
      </c>
      <c r="L2568" s="535">
        <v>70.2</v>
      </c>
      <c r="M2568" s="536">
        <v>0</v>
      </c>
      <c r="N2568" s="535">
        <v>72.55</v>
      </c>
      <c r="O2568" s="536">
        <v>0</v>
      </c>
      <c r="P2568" s="535">
        <v>70.319999999999993</v>
      </c>
      <c r="Q2568" s="536">
        <v>0</v>
      </c>
      <c r="R2568" s="535">
        <v>69.73</v>
      </c>
    </row>
    <row r="2569" spans="1:18" ht="12.75">
      <c r="A2569" s="145">
        <v>89128</v>
      </c>
      <c r="B2569" s="102" t="s">
        <v>24241</v>
      </c>
      <c r="C2569" s="145" t="s">
        <v>5</v>
      </c>
      <c r="D2569" s="535">
        <v>37.24</v>
      </c>
      <c r="E2569" s="536">
        <v>1</v>
      </c>
      <c r="F2569" s="535">
        <v>37.24</v>
      </c>
      <c r="G2569" s="536">
        <v>1</v>
      </c>
      <c r="H2569" s="535">
        <v>40.93</v>
      </c>
      <c r="I2569" s="536">
        <v>0</v>
      </c>
      <c r="J2569" s="535">
        <v>37.24</v>
      </c>
      <c r="K2569" s="536">
        <v>1</v>
      </c>
      <c r="L2569" s="535">
        <v>42.22</v>
      </c>
      <c r="M2569" s="536">
        <v>0</v>
      </c>
      <c r="N2569" s="535">
        <v>41.3</v>
      </c>
      <c r="O2569" s="536">
        <v>0</v>
      </c>
      <c r="P2569" s="535">
        <v>37.24</v>
      </c>
      <c r="Q2569" s="536">
        <v>1</v>
      </c>
      <c r="R2569" s="535">
        <v>39.69</v>
      </c>
    </row>
    <row r="2570" spans="1:18" ht="12.75">
      <c r="A2570" s="145">
        <v>89129</v>
      </c>
      <c r="B2570" s="102" t="s">
        <v>24242</v>
      </c>
      <c r="C2570" s="145" t="s">
        <v>5</v>
      </c>
      <c r="D2570" s="535">
        <v>9.84</v>
      </c>
      <c r="E2570" s="536">
        <v>1</v>
      </c>
      <c r="F2570" s="535">
        <v>9.84</v>
      </c>
      <c r="G2570" s="536">
        <v>1</v>
      </c>
      <c r="H2570" s="535">
        <v>10.81</v>
      </c>
      <c r="I2570" s="536">
        <v>0</v>
      </c>
      <c r="J2570" s="535">
        <v>9.84</v>
      </c>
      <c r="K2570" s="536">
        <v>1</v>
      </c>
      <c r="L2570" s="535">
        <v>11.15</v>
      </c>
      <c r="M2570" s="536">
        <v>0</v>
      </c>
      <c r="N2570" s="535">
        <v>10.91</v>
      </c>
      <c r="O2570" s="536">
        <v>0</v>
      </c>
      <c r="P2570" s="535">
        <v>9.84</v>
      </c>
      <c r="Q2570" s="536">
        <v>1</v>
      </c>
      <c r="R2570" s="535">
        <v>10.48</v>
      </c>
    </row>
    <row r="2571" spans="1:18" ht="12.75">
      <c r="A2571" s="145">
        <v>53857</v>
      </c>
      <c r="B2571" s="102" t="s">
        <v>24243</v>
      </c>
      <c r="C2571" s="145" t="s">
        <v>5</v>
      </c>
      <c r="D2571" s="535">
        <v>46.55</v>
      </c>
      <c r="E2571" s="536">
        <v>1</v>
      </c>
      <c r="F2571" s="535">
        <v>46.55</v>
      </c>
      <c r="G2571" s="536">
        <v>1</v>
      </c>
      <c r="H2571" s="535">
        <v>51.17</v>
      </c>
      <c r="I2571" s="536">
        <v>0</v>
      </c>
      <c r="J2571" s="535">
        <v>46.55</v>
      </c>
      <c r="K2571" s="536">
        <v>1</v>
      </c>
      <c r="L2571" s="535">
        <v>52.78</v>
      </c>
      <c r="M2571" s="536">
        <v>0</v>
      </c>
      <c r="N2571" s="535">
        <v>51.62</v>
      </c>
      <c r="O2571" s="536">
        <v>0</v>
      </c>
      <c r="P2571" s="535">
        <v>46.55</v>
      </c>
      <c r="Q2571" s="536">
        <v>1</v>
      </c>
      <c r="R2571" s="535">
        <v>49.61</v>
      </c>
    </row>
    <row r="2572" spans="1:18" ht="12.75">
      <c r="A2572" s="145">
        <v>53858</v>
      </c>
      <c r="B2572" s="102" t="s">
        <v>24244</v>
      </c>
      <c r="C2572" s="145" t="s">
        <v>5</v>
      </c>
      <c r="D2572" s="535">
        <v>57.22</v>
      </c>
      <c r="E2572" s="536">
        <v>0</v>
      </c>
      <c r="F2572" s="535">
        <v>46.22</v>
      </c>
      <c r="G2572" s="536">
        <v>0</v>
      </c>
      <c r="H2572" s="535">
        <v>49.66</v>
      </c>
      <c r="I2572" s="536">
        <v>0</v>
      </c>
      <c r="J2572" s="535">
        <v>49.12</v>
      </c>
      <c r="K2572" s="536">
        <v>0</v>
      </c>
      <c r="L2572" s="535">
        <v>45.61</v>
      </c>
      <c r="M2572" s="536">
        <v>0</v>
      </c>
      <c r="N2572" s="535">
        <v>47.13</v>
      </c>
      <c r="O2572" s="536">
        <v>0</v>
      </c>
      <c r="P2572" s="535">
        <v>45.68</v>
      </c>
      <c r="Q2572" s="536">
        <v>0</v>
      </c>
      <c r="R2572" s="535">
        <v>45.3</v>
      </c>
    </row>
    <row r="2573" spans="1:18" ht="12.75">
      <c r="A2573" s="145">
        <v>102888</v>
      </c>
      <c r="B2573" s="102" t="s">
        <v>24245</v>
      </c>
      <c r="C2573" s="145" t="s">
        <v>5</v>
      </c>
      <c r="D2573" s="535">
        <v>0</v>
      </c>
      <c r="E2573" s="536"/>
      <c r="F2573" s="535">
        <v>0</v>
      </c>
      <c r="G2573" s="536"/>
      <c r="H2573" s="535">
        <v>0</v>
      </c>
      <c r="I2573" s="536"/>
      <c r="J2573" s="535">
        <v>0</v>
      </c>
      <c r="K2573" s="536"/>
      <c r="L2573" s="535">
        <v>0</v>
      </c>
      <c r="M2573" s="536"/>
      <c r="N2573" s="535">
        <v>0</v>
      </c>
      <c r="O2573" s="536"/>
      <c r="P2573" s="535">
        <v>0</v>
      </c>
      <c r="Q2573" s="536"/>
      <c r="R2573" s="535">
        <v>0</v>
      </c>
    </row>
    <row r="2574" spans="1:18" ht="12.75">
      <c r="A2574" s="145">
        <v>102889</v>
      </c>
      <c r="B2574" s="102" t="s">
        <v>24246</v>
      </c>
      <c r="C2574" s="145" t="s">
        <v>5</v>
      </c>
      <c r="D2574" s="535">
        <v>0</v>
      </c>
      <c r="E2574" s="536"/>
      <c r="F2574" s="535">
        <v>0</v>
      </c>
      <c r="G2574" s="536"/>
      <c r="H2574" s="535">
        <v>0</v>
      </c>
      <c r="I2574" s="536"/>
      <c r="J2574" s="535">
        <v>0</v>
      </c>
      <c r="K2574" s="536"/>
      <c r="L2574" s="535">
        <v>0</v>
      </c>
      <c r="M2574" s="536"/>
      <c r="N2574" s="535">
        <v>0</v>
      </c>
      <c r="O2574" s="536"/>
      <c r="P2574" s="535">
        <v>0</v>
      </c>
      <c r="Q2574" s="536"/>
      <c r="R2574" s="535">
        <v>0</v>
      </c>
    </row>
    <row r="2575" spans="1:18" ht="12.75">
      <c r="A2575" s="145">
        <v>102890</v>
      </c>
      <c r="B2575" s="102" t="s">
        <v>24247</v>
      </c>
      <c r="C2575" s="145" t="s">
        <v>5</v>
      </c>
      <c r="D2575" s="535">
        <v>0</v>
      </c>
      <c r="E2575" s="536"/>
      <c r="F2575" s="535">
        <v>0</v>
      </c>
      <c r="G2575" s="536"/>
      <c r="H2575" s="535">
        <v>0</v>
      </c>
      <c r="I2575" s="536"/>
      <c r="J2575" s="535">
        <v>0</v>
      </c>
      <c r="K2575" s="536"/>
      <c r="L2575" s="535">
        <v>0</v>
      </c>
      <c r="M2575" s="536"/>
      <c r="N2575" s="535">
        <v>0</v>
      </c>
      <c r="O2575" s="536"/>
      <c r="P2575" s="535">
        <v>0</v>
      </c>
      <c r="Q2575" s="536"/>
      <c r="R2575" s="535">
        <v>0</v>
      </c>
    </row>
    <row r="2576" spans="1:18" ht="12.75">
      <c r="A2576" s="145">
        <v>102891</v>
      </c>
      <c r="B2576" s="102" t="s">
        <v>24248</v>
      </c>
      <c r="C2576" s="145" t="s">
        <v>5</v>
      </c>
      <c r="D2576" s="535">
        <v>1.42</v>
      </c>
      <c r="E2576" s="536">
        <v>0</v>
      </c>
      <c r="F2576" s="535">
        <v>1.3</v>
      </c>
      <c r="G2576" s="536">
        <v>0</v>
      </c>
      <c r="H2576" s="535">
        <v>1.25</v>
      </c>
      <c r="I2576" s="536">
        <v>0</v>
      </c>
      <c r="J2576" s="535">
        <v>1.31</v>
      </c>
      <c r="K2576" s="536">
        <v>0</v>
      </c>
      <c r="L2576" s="535">
        <v>1.42</v>
      </c>
      <c r="M2576" s="536">
        <v>0</v>
      </c>
      <c r="N2576" s="535">
        <v>1.26</v>
      </c>
      <c r="O2576" s="536">
        <v>0</v>
      </c>
      <c r="P2576" s="535">
        <v>0.92</v>
      </c>
      <c r="Q2576" s="536">
        <v>0</v>
      </c>
      <c r="R2576" s="535">
        <v>1.28</v>
      </c>
    </row>
    <row r="2577" spans="1:18" ht="12.75">
      <c r="A2577" s="145">
        <v>89246</v>
      </c>
      <c r="B2577" s="102" t="s">
        <v>24249</v>
      </c>
      <c r="C2577" s="145" t="s">
        <v>5</v>
      </c>
      <c r="D2577" s="535">
        <v>216.44</v>
      </c>
      <c r="E2577" s="536">
        <v>1</v>
      </c>
      <c r="F2577" s="535">
        <v>216.44</v>
      </c>
      <c r="G2577" s="536">
        <v>1</v>
      </c>
      <c r="H2577" s="535">
        <v>216.44</v>
      </c>
      <c r="I2577" s="536">
        <v>1</v>
      </c>
      <c r="J2577" s="535">
        <v>216.44</v>
      </c>
      <c r="K2577" s="536">
        <v>1</v>
      </c>
      <c r="L2577" s="535">
        <v>216.44</v>
      </c>
      <c r="M2577" s="536">
        <v>1</v>
      </c>
      <c r="N2577" s="535">
        <v>216.44</v>
      </c>
      <c r="O2577" s="536">
        <v>1</v>
      </c>
      <c r="P2577" s="535">
        <v>216.44</v>
      </c>
      <c r="Q2577" s="536">
        <v>1</v>
      </c>
      <c r="R2577" s="535">
        <v>216.44</v>
      </c>
    </row>
    <row r="2578" spans="1:18" ht="12.75">
      <c r="A2578" s="145">
        <v>89247</v>
      </c>
      <c r="B2578" s="102" t="s">
        <v>24250</v>
      </c>
      <c r="C2578" s="145" t="s">
        <v>5</v>
      </c>
      <c r="D2578" s="535">
        <v>66.27</v>
      </c>
      <c r="E2578" s="536">
        <v>1</v>
      </c>
      <c r="F2578" s="535">
        <v>66.27</v>
      </c>
      <c r="G2578" s="536">
        <v>1</v>
      </c>
      <c r="H2578" s="535">
        <v>66.27</v>
      </c>
      <c r="I2578" s="536">
        <v>1</v>
      </c>
      <c r="J2578" s="535">
        <v>66.27</v>
      </c>
      <c r="K2578" s="536">
        <v>1</v>
      </c>
      <c r="L2578" s="535">
        <v>66.27</v>
      </c>
      <c r="M2578" s="536">
        <v>1</v>
      </c>
      <c r="N2578" s="535">
        <v>66.27</v>
      </c>
      <c r="O2578" s="536">
        <v>1</v>
      </c>
      <c r="P2578" s="535">
        <v>66.27</v>
      </c>
      <c r="Q2578" s="536">
        <v>1</v>
      </c>
      <c r="R2578" s="535">
        <v>66.27</v>
      </c>
    </row>
    <row r="2579" spans="1:18" ht="12.75">
      <c r="A2579" s="145">
        <v>89248</v>
      </c>
      <c r="B2579" s="102" t="s">
        <v>24251</v>
      </c>
      <c r="C2579" s="145" t="s">
        <v>5</v>
      </c>
      <c r="D2579" s="535">
        <v>386.07</v>
      </c>
      <c r="E2579" s="536">
        <v>1</v>
      </c>
      <c r="F2579" s="535">
        <v>386.07</v>
      </c>
      <c r="G2579" s="536">
        <v>1</v>
      </c>
      <c r="H2579" s="535">
        <v>386.07</v>
      </c>
      <c r="I2579" s="536">
        <v>1</v>
      </c>
      <c r="J2579" s="535">
        <v>386.07</v>
      </c>
      <c r="K2579" s="536">
        <v>1</v>
      </c>
      <c r="L2579" s="535">
        <v>386.07</v>
      </c>
      <c r="M2579" s="536">
        <v>1</v>
      </c>
      <c r="N2579" s="535">
        <v>386.07</v>
      </c>
      <c r="O2579" s="536">
        <v>1</v>
      </c>
      <c r="P2579" s="535">
        <v>386.07</v>
      </c>
      <c r="Q2579" s="536">
        <v>1</v>
      </c>
      <c r="R2579" s="535">
        <v>386.07</v>
      </c>
    </row>
    <row r="2580" spans="1:18" ht="12.75">
      <c r="A2580" s="145">
        <v>89249</v>
      </c>
      <c r="B2580" s="102" t="s">
        <v>24252</v>
      </c>
      <c r="C2580" s="145" t="s">
        <v>5</v>
      </c>
      <c r="D2580" s="535">
        <v>471.57</v>
      </c>
      <c r="E2580" s="536">
        <v>0</v>
      </c>
      <c r="F2580" s="535">
        <v>380.9</v>
      </c>
      <c r="G2580" s="536">
        <v>0</v>
      </c>
      <c r="H2580" s="535">
        <v>409.24</v>
      </c>
      <c r="I2580" s="536">
        <v>0</v>
      </c>
      <c r="J2580" s="535">
        <v>404.83</v>
      </c>
      <c r="K2580" s="536">
        <v>0</v>
      </c>
      <c r="L2580" s="535">
        <v>375.87</v>
      </c>
      <c r="M2580" s="536">
        <v>0</v>
      </c>
      <c r="N2580" s="535">
        <v>388.46</v>
      </c>
      <c r="O2580" s="536">
        <v>0</v>
      </c>
      <c r="P2580" s="535">
        <v>376.5</v>
      </c>
      <c r="Q2580" s="536">
        <v>0</v>
      </c>
      <c r="R2580" s="535">
        <v>373.35</v>
      </c>
    </row>
    <row r="2581" spans="1:18" ht="12.75">
      <c r="A2581" s="145">
        <v>102954</v>
      </c>
      <c r="B2581" s="102" t="s">
        <v>24253</v>
      </c>
      <c r="C2581" s="145" t="s">
        <v>5</v>
      </c>
      <c r="D2581" s="535">
        <v>0</v>
      </c>
      <c r="E2581" s="536"/>
      <c r="F2581" s="535">
        <v>0</v>
      </c>
      <c r="G2581" s="536"/>
      <c r="H2581" s="535">
        <v>0</v>
      </c>
      <c r="I2581" s="536"/>
      <c r="J2581" s="535">
        <v>0</v>
      </c>
      <c r="K2581" s="536"/>
      <c r="L2581" s="535">
        <v>0</v>
      </c>
      <c r="M2581" s="536"/>
      <c r="N2581" s="535">
        <v>0</v>
      </c>
      <c r="O2581" s="536"/>
      <c r="P2581" s="535">
        <v>0</v>
      </c>
      <c r="Q2581" s="536"/>
      <c r="R2581" s="535">
        <v>0</v>
      </c>
    </row>
    <row r="2582" spans="1:18" ht="12.75">
      <c r="A2582" s="145">
        <v>104727</v>
      </c>
      <c r="B2582" s="102" t="s">
        <v>24254</v>
      </c>
      <c r="C2582" s="145" t="s">
        <v>5</v>
      </c>
      <c r="D2582" s="535">
        <v>0</v>
      </c>
      <c r="E2582" s="536"/>
      <c r="F2582" s="535">
        <v>0</v>
      </c>
      <c r="G2582" s="536"/>
      <c r="H2582" s="535">
        <v>0</v>
      </c>
      <c r="I2582" s="536"/>
      <c r="J2582" s="535">
        <v>0</v>
      </c>
      <c r="K2582" s="536"/>
      <c r="L2582" s="535">
        <v>0</v>
      </c>
      <c r="M2582" s="536"/>
      <c r="N2582" s="535">
        <v>0</v>
      </c>
      <c r="O2582" s="536"/>
      <c r="P2582" s="535">
        <v>0</v>
      </c>
      <c r="Q2582" s="536"/>
      <c r="R2582" s="535">
        <v>0</v>
      </c>
    </row>
    <row r="2583" spans="1:18" ht="12.75">
      <c r="A2583" s="145">
        <v>102956</v>
      </c>
      <c r="B2583" s="102" t="s">
        <v>24255</v>
      </c>
      <c r="C2583" s="145" t="s">
        <v>5</v>
      </c>
      <c r="D2583" s="535">
        <v>0</v>
      </c>
      <c r="E2583" s="536"/>
      <c r="F2583" s="535">
        <v>0</v>
      </c>
      <c r="G2583" s="536"/>
      <c r="H2583" s="535">
        <v>0</v>
      </c>
      <c r="I2583" s="536"/>
      <c r="J2583" s="535">
        <v>0</v>
      </c>
      <c r="K2583" s="536"/>
      <c r="L2583" s="535">
        <v>0</v>
      </c>
      <c r="M2583" s="536"/>
      <c r="N2583" s="535">
        <v>0</v>
      </c>
      <c r="O2583" s="536"/>
      <c r="P2583" s="535">
        <v>0</v>
      </c>
      <c r="Q2583" s="536"/>
      <c r="R2583" s="535">
        <v>0</v>
      </c>
    </row>
    <row r="2584" spans="1:18" ht="12.75">
      <c r="A2584" s="145">
        <v>102957</v>
      </c>
      <c r="B2584" s="102" t="s">
        <v>24256</v>
      </c>
      <c r="C2584" s="145" t="s">
        <v>5</v>
      </c>
      <c r="D2584" s="535">
        <v>49.2</v>
      </c>
      <c r="E2584" s="536">
        <v>0</v>
      </c>
      <c r="F2584" s="535">
        <v>39.74</v>
      </c>
      <c r="G2584" s="536">
        <v>0</v>
      </c>
      <c r="H2584" s="535">
        <v>42.7</v>
      </c>
      <c r="I2584" s="536">
        <v>0</v>
      </c>
      <c r="J2584" s="535">
        <v>42.24</v>
      </c>
      <c r="K2584" s="536">
        <v>0</v>
      </c>
      <c r="L2584" s="535">
        <v>39.22</v>
      </c>
      <c r="M2584" s="536">
        <v>0</v>
      </c>
      <c r="N2584" s="535">
        <v>40.53</v>
      </c>
      <c r="O2584" s="536">
        <v>0</v>
      </c>
      <c r="P2584" s="535">
        <v>39.28</v>
      </c>
      <c r="Q2584" s="536">
        <v>0</v>
      </c>
      <c r="R2584" s="535">
        <v>38.96</v>
      </c>
    </row>
    <row r="2585" spans="1:18" ht="12.75">
      <c r="A2585" s="145">
        <v>88859</v>
      </c>
      <c r="B2585" s="102" t="s">
        <v>24257</v>
      </c>
      <c r="C2585" s="145" t="s">
        <v>5</v>
      </c>
      <c r="D2585" s="535">
        <v>23.23</v>
      </c>
      <c r="E2585" s="536">
        <v>1</v>
      </c>
      <c r="F2585" s="535">
        <v>23.23</v>
      </c>
      <c r="G2585" s="536">
        <v>1</v>
      </c>
      <c r="H2585" s="535">
        <v>24.78</v>
      </c>
      <c r="I2585" s="536">
        <v>0</v>
      </c>
      <c r="J2585" s="535">
        <v>23.23</v>
      </c>
      <c r="K2585" s="536">
        <v>1</v>
      </c>
      <c r="L2585" s="535">
        <v>24.78</v>
      </c>
      <c r="M2585" s="536">
        <v>0</v>
      </c>
      <c r="N2585" s="535">
        <v>23.23</v>
      </c>
      <c r="O2585" s="536">
        <v>1</v>
      </c>
      <c r="P2585" s="535">
        <v>23.23</v>
      </c>
      <c r="Q2585" s="536">
        <v>1</v>
      </c>
      <c r="R2585" s="535">
        <v>22.2</v>
      </c>
    </row>
    <row r="2586" spans="1:18" ht="12.75">
      <c r="A2586" s="145">
        <v>88860</v>
      </c>
      <c r="B2586" s="102" t="s">
        <v>24258</v>
      </c>
      <c r="C2586" s="145" t="s">
        <v>5</v>
      </c>
      <c r="D2586" s="535">
        <v>6.14</v>
      </c>
      <c r="E2586" s="536">
        <v>1</v>
      </c>
      <c r="F2586" s="535">
        <v>6.14</v>
      </c>
      <c r="G2586" s="536">
        <v>1</v>
      </c>
      <c r="H2586" s="535">
        <v>6.54</v>
      </c>
      <c r="I2586" s="536">
        <v>0</v>
      </c>
      <c r="J2586" s="535">
        <v>6.14</v>
      </c>
      <c r="K2586" s="536">
        <v>1</v>
      </c>
      <c r="L2586" s="535">
        <v>6.54</v>
      </c>
      <c r="M2586" s="536">
        <v>0</v>
      </c>
      <c r="N2586" s="535">
        <v>6.14</v>
      </c>
      <c r="O2586" s="536">
        <v>1</v>
      </c>
      <c r="P2586" s="535">
        <v>6.14</v>
      </c>
      <c r="Q2586" s="536">
        <v>1</v>
      </c>
      <c r="R2586" s="535">
        <v>5.86</v>
      </c>
    </row>
    <row r="2587" spans="1:18" ht="12.75">
      <c r="A2587" s="145">
        <v>5667</v>
      </c>
      <c r="B2587" s="102" t="s">
        <v>24259</v>
      </c>
      <c r="C2587" s="145" t="s">
        <v>5</v>
      </c>
      <c r="D2587" s="535">
        <v>29.04</v>
      </c>
      <c r="E2587" s="536">
        <v>1</v>
      </c>
      <c r="F2587" s="535">
        <v>29.04</v>
      </c>
      <c r="G2587" s="536">
        <v>1</v>
      </c>
      <c r="H2587" s="535">
        <v>30.97</v>
      </c>
      <c r="I2587" s="536">
        <v>0</v>
      </c>
      <c r="J2587" s="535">
        <v>29.04</v>
      </c>
      <c r="K2587" s="536">
        <v>1</v>
      </c>
      <c r="L2587" s="535">
        <v>30.97</v>
      </c>
      <c r="M2587" s="536">
        <v>0</v>
      </c>
      <c r="N2587" s="535">
        <v>29.04</v>
      </c>
      <c r="O2587" s="536">
        <v>1</v>
      </c>
      <c r="P2587" s="535">
        <v>29.04</v>
      </c>
      <c r="Q2587" s="536">
        <v>1</v>
      </c>
      <c r="R2587" s="535">
        <v>27.75</v>
      </c>
    </row>
    <row r="2588" spans="1:18" ht="12.75">
      <c r="A2588" s="145">
        <v>5668</v>
      </c>
      <c r="B2588" s="102" t="s">
        <v>24260</v>
      </c>
      <c r="C2588" s="145" t="s">
        <v>5</v>
      </c>
      <c r="D2588" s="535">
        <v>57.37</v>
      </c>
      <c r="E2588" s="536">
        <v>0</v>
      </c>
      <c r="F2588" s="535">
        <v>46.34</v>
      </c>
      <c r="G2588" s="536">
        <v>0</v>
      </c>
      <c r="H2588" s="535">
        <v>49.79</v>
      </c>
      <c r="I2588" s="536">
        <v>0</v>
      </c>
      <c r="J2588" s="535">
        <v>49.25</v>
      </c>
      <c r="K2588" s="536">
        <v>0</v>
      </c>
      <c r="L2588" s="535">
        <v>45.73</v>
      </c>
      <c r="M2588" s="536">
        <v>0</v>
      </c>
      <c r="N2588" s="535">
        <v>47.26</v>
      </c>
      <c r="O2588" s="536">
        <v>0</v>
      </c>
      <c r="P2588" s="535">
        <v>45.8</v>
      </c>
      <c r="Q2588" s="536">
        <v>0</v>
      </c>
      <c r="R2588" s="535">
        <v>45.42</v>
      </c>
    </row>
    <row r="2589" spans="1:18" ht="12.75">
      <c r="A2589" s="145">
        <v>89011</v>
      </c>
      <c r="B2589" s="102" t="s">
        <v>24261</v>
      </c>
      <c r="C2589" s="145" t="s">
        <v>5</v>
      </c>
      <c r="D2589" s="535">
        <v>25.2</v>
      </c>
      <c r="E2589" s="536">
        <v>1</v>
      </c>
      <c r="F2589" s="535">
        <v>25.2</v>
      </c>
      <c r="G2589" s="536">
        <v>1</v>
      </c>
      <c r="H2589" s="535">
        <v>26.88</v>
      </c>
      <c r="I2589" s="536">
        <v>0</v>
      </c>
      <c r="J2589" s="535">
        <v>25.2</v>
      </c>
      <c r="K2589" s="536">
        <v>1</v>
      </c>
      <c r="L2589" s="535">
        <v>26.88</v>
      </c>
      <c r="M2589" s="536">
        <v>0</v>
      </c>
      <c r="N2589" s="535">
        <v>25.2</v>
      </c>
      <c r="O2589" s="536">
        <v>1</v>
      </c>
      <c r="P2589" s="535">
        <v>25.2</v>
      </c>
      <c r="Q2589" s="536">
        <v>1</v>
      </c>
      <c r="R2589" s="535">
        <v>24.08</v>
      </c>
    </row>
    <row r="2590" spans="1:18" ht="12.75">
      <c r="A2590" s="145">
        <v>89012</v>
      </c>
      <c r="B2590" s="102" t="s">
        <v>24262</v>
      </c>
      <c r="C2590" s="145" t="s">
        <v>5</v>
      </c>
      <c r="D2590" s="535">
        <v>6.66</v>
      </c>
      <c r="E2590" s="536">
        <v>1</v>
      </c>
      <c r="F2590" s="535">
        <v>6.66</v>
      </c>
      <c r="G2590" s="536">
        <v>1</v>
      </c>
      <c r="H2590" s="535">
        <v>7.1</v>
      </c>
      <c r="I2590" s="536">
        <v>0</v>
      </c>
      <c r="J2590" s="535">
        <v>6.66</v>
      </c>
      <c r="K2590" s="536">
        <v>1</v>
      </c>
      <c r="L2590" s="535">
        <v>7.1</v>
      </c>
      <c r="M2590" s="536">
        <v>0</v>
      </c>
      <c r="N2590" s="535">
        <v>6.66</v>
      </c>
      <c r="O2590" s="536">
        <v>1</v>
      </c>
      <c r="P2590" s="535">
        <v>6.66</v>
      </c>
      <c r="Q2590" s="536">
        <v>1</v>
      </c>
      <c r="R2590" s="535">
        <v>6.36</v>
      </c>
    </row>
    <row r="2591" spans="1:18" ht="12.75">
      <c r="A2591" s="145">
        <v>5735</v>
      </c>
      <c r="B2591" s="102" t="s">
        <v>24263</v>
      </c>
      <c r="C2591" s="145" t="s">
        <v>5</v>
      </c>
      <c r="D2591" s="535">
        <v>31.5</v>
      </c>
      <c r="E2591" s="536">
        <v>1</v>
      </c>
      <c r="F2591" s="535">
        <v>31.5</v>
      </c>
      <c r="G2591" s="536">
        <v>1</v>
      </c>
      <c r="H2591" s="535">
        <v>33.6</v>
      </c>
      <c r="I2591" s="536">
        <v>0</v>
      </c>
      <c r="J2591" s="535">
        <v>31.5</v>
      </c>
      <c r="K2591" s="536">
        <v>1</v>
      </c>
      <c r="L2591" s="535">
        <v>33.6</v>
      </c>
      <c r="M2591" s="536">
        <v>0</v>
      </c>
      <c r="N2591" s="535">
        <v>31.5</v>
      </c>
      <c r="O2591" s="536">
        <v>1</v>
      </c>
      <c r="P2591" s="535">
        <v>31.5</v>
      </c>
      <c r="Q2591" s="536">
        <v>1</v>
      </c>
      <c r="R2591" s="535">
        <v>30.1</v>
      </c>
    </row>
    <row r="2592" spans="1:18" ht="12.75">
      <c r="A2592" s="145">
        <v>5736</v>
      </c>
      <c r="B2592" s="102" t="s">
        <v>24264</v>
      </c>
      <c r="C2592" s="145" t="s">
        <v>5</v>
      </c>
      <c r="D2592" s="535">
        <v>52.28</v>
      </c>
      <c r="E2592" s="536">
        <v>0</v>
      </c>
      <c r="F2592" s="535">
        <v>42.22</v>
      </c>
      <c r="G2592" s="536">
        <v>0</v>
      </c>
      <c r="H2592" s="535">
        <v>45.37</v>
      </c>
      <c r="I2592" s="536">
        <v>0</v>
      </c>
      <c r="J2592" s="535">
        <v>44.88</v>
      </c>
      <c r="K2592" s="536">
        <v>0</v>
      </c>
      <c r="L2592" s="535">
        <v>41.67</v>
      </c>
      <c r="M2592" s="536">
        <v>0</v>
      </c>
      <c r="N2592" s="535">
        <v>43.06</v>
      </c>
      <c r="O2592" s="536">
        <v>0</v>
      </c>
      <c r="P2592" s="535">
        <v>41.74</v>
      </c>
      <c r="Q2592" s="536">
        <v>0</v>
      </c>
      <c r="R2592" s="535">
        <v>41.39</v>
      </c>
    </row>
    <row r="2593" spans="1:18" ht="12.75">
      <c r="A2593" s="145">
        <v>88857</v>
      </c>
      <c r="B2593" s="102" t="s">
        <v>24265</v>
      </c>
      <c r="C2593" s="145" t="s">
        <v>5</v>
      </c>
      <c r="D2593" s="535">
        <v>26.12</v>
      </c>
      <c r="E2593" s="536">
        <v>1</v>
      </c>
      <c r="F2593" s="535">
        <v>26.12</v>
      </c>
      <c r="G2593" s="536">
        <v>1</v>
      </c>
      <c r="H2593" s="535">
        <v>27.86</v>
      </c>
      <c r="I2593" s="536">
        <v>0</v>
      </c>
      <c r="J2593" s="535">
        <v>26.12</v>
      </c>
      <c r="K2593" s="536">
        <v>1</v>
      </c>
      <c r="L2593" s="535">
        <v>27.86</v>
      </c>
      <c r="M2593" s="536">
        <v>0</v>
      </c>
      <c r="N2593" s="535">
        <v>26.12</v>
      </c>
      <c r="O2593" s="536">
        <v>1</v>
      </c>
      <c r="P2593" s="535">
        <v>26.12</v>
      </c>
      <c r="Q2593" s="536">
        <v>1</v>
      </c>
      <c r="R2593" s="535">
        <v>24.96</v>
      </c>
    </row>
    <row r="2594" spans="1:18" ht="12.75">
      <c r="A2594" s="145">
        <v>88858</v>
      </c>
      <c r="B2594" s="102" t="s">
        <v>24266</v>
      </c>
      <c r="C2594" s="145" t="s">
        <v>5</v>
      </c>
      <c r="D2594" s="535">
        <v>6.9</v>
      </c>
      <c r="E2594" s="536">
        <v>1</v>
      </c>
      <c r="F2594" s="535">
        <v>6.9</v>
      </c>
      <c r="G2594" s="536">
        <v>1</v>
      </c>
      <c r="H2594" s="535">
        <v>7.36</v>
      </c>
      <c r="I2594" s="536">
        <v>0</v>
      </c>
      <c r="J2594" s="535">
        <v>6.9</v>
      </c>
      <c r="K2594" s="536">
        <v>1</v>
      </c>
      <c r="L2594" s="535">
        <v>7.36</v>
      </c>
      <c r="M2594" s="536">
        <v>0</v>
      </c>
      <c r="N2594" s="535">
        <v>6.9</v>
      </c>
      <c r="O2594" s="536">
        <v>1</v>
      </c>
      <c r="P2594" s="535">
        <v>6.9</v>
      </c>
      <c r="Q2594" s="536">
        <v>1</v>
      </c>
      <c r="R2594" s="535">
        <v>6.59</v>
      </c>
    </row>
    <row r="2595" spans="1:18" ht="12.75">
      <c r="A2595" s="145">
        <v>5664</v>
      </c>
      <c r="B2595" s="102" t="s">
        <v>24267</v>
      </c>
      <c r="C2595" s="145" t="s">
        <v>5</v>
      </c>
      <c r="D2595" s="535">
        <v>32.65</v>
      </c>
      <c r="E2595" s="536">
        <v>1</v>
      </c>
      <c r="F2595" s="535">
        <v>32.65</v>
      </c>
      <c r="G2595" s="536">
        <v>1</v>
      </c>
      <c r="H2595" s="535">
        <v>34.82</v>
      </c>
      <c r="I2595" s="536">
        <v>0</v>
      </c>
      <c r="J2595" s="535">
        <v>32.65</v>
      </c>
      <c r="K2595" s="536">
        <v>1</v>
      </c>
      <c r="L2595" s="535">
        <v>34.82</v>
      </c>
      <c r="M2595" s="536">
        <v>0</v>
      </c>
      <c r="N2595" s="535">
        <v>32.65</v>
      </c>
      <c r="O2595" s="536">
        <v>1</v>
      </c>
      <c r="P2595" s="535">
        <v>32.65</v>
      </c>
      <c r="Q2595" s="536">
        <v>1</v>
      </c>
      <c r="R2595" s="535">
        <v>31.2</v>
      </c>
    </row>
    <row r="2596" spans="1:18" ht="12.75">
      <c r="A2596" s="145">
        <v>53786</v>
      </c>
      <c r="B2596" s="102" t="s">
        <v>24268</v>
      </c>
      <c r="C2596" s="145" t="s">
        <v>5</v>
      </c>
      <c r="D2596" s="535">
        <v>63.88</v>
      </c>
      <c r="E2596" s="536">
        <v>0</v>
      </c>
      <c r="F2596" s="535">
        <v>51.6</v>
      </c>
      <c r="G2596" s="536">
        <v>0</v>
      </c>
      <c r="H2596" s="535">
        <v>55.44</v>
      </c>
      <c r="I2596" s="536">
        <v>0</v>
      </c>
      <c r="J2596" s="535">
        <v>54.84</v>
      </c>
      <c r="K2596" s="536">
        <v>0</v>
      </c>
      <c r="L2596" s="535">
        <v>50.92</v>
      </c>
      <c r="M2596" s="536">
        <v>0</v>
      </c>
      <c r="N2596" s="535">
        <v>52.63</v>
      </c>
      <c r="O2596" s="536">
        <v>0</v>
      </c>
      <c r="P2596" s="535">
        <v>51</v>
      </c>
      <c r="Q2596" s="536">
        <v>0</v>
      </c>
      <c r="R2596" s="535">
        <v>50.58</v>
      </c>
    </row>
    <row r="2597" spans="1:18" ht="12.75">
      <c r="A2597" s="145">
        <v>7038</v>
      </c>
      <c r="B2597" s="102" t="s">
        <v>24269</v>
      </c>
      <c r="C2597" s="145" t="s">
        <v>5</v>
      </c>
      <c r="D2597" s="535">
        <v>47.43</v>
      </c>
      <c r="E2597" s="536">
        <v>1</v>
      </c>
      <c r="F2597" s="535">
        <v>47.43</v>
      </c>
      <c r="G2597" s="536">
        <v>1</v>
      </c>
      <c r="H2597" s="535">
        <v>47.43</v>
      </c>
      <c r="I2597" s="536">
        <v>1</v>
      </c>
      <c r="J2597" s="535">
        <v>47.43</v>
      </c>
      <c r="K2597" s="536">
        <v>1</v>
      </c>
      <c r="L2597" s="535">
        <v>47.27</v>
      </c>
      <c r="M2597" s="536">
        <v>0</v>
      </c>
      <c r="N2597" s="535">
        <v>47.43</v>
      </c>
      <c r="O2597" s="536">
        <v>1</v>
      </c>
      <c r="P2597" s="535">
        <v>47.43</v>
      </c>
      <c r="Q2597" s="536">
        <v>1</v>
      </c>
      <c r="R2597" s="535">
        <v>47.43</v>
      </c>
    </row>
    <row r="2598" spans="1:18" ht="12.75">
      <c r="A2598" s="145">
        <v>7039</v>
      </c>
      <c r="B2598" s="102" t="s">
        <v>24270</v>
      </c>
      <c r="C2598" s="145" t="s">
        <v>5</v>
      </c>
      <c r="D2598" s="535">
        <v>12.72</v>
      </c>
      <c r="E2598" s="536">
        <v>1</v>
      </c>
      <c r="F2598" s="535">
        <v>12.72</v>
      </c>
      <c r="G2598" s="536">
        <v>1</v>
      </c>
      <c r="H2598" s="535">
        <v>12.72</v>
      </c>
      <c r="I2598" s="536">
        <v>1</v>
      </c>
      <c r="J2598" s="535">
        <v>12.72</v>
      </c>
      <c r="K2598" s="536">
        <v>1</v>
      </c>
      <c r="L2598" s="535">
        <v>12.68</v>
      </c>
      <c r="M2598" s="536">
        <v>0</v>
      </c>
      <c r="N2598" s="535">
        <v>12.72</v>
      </c>
      <c r="O2598" s="536">
        <v>1</v>
      </c>
      <c r="P2598" s="535">
        <v>12.72</v>
      </c>
      <c r="Q2598" s="536">
        <v>1</v>
      </c>
      <c r="R2598" s="535">
        <v>12.72</v>
      </c>
    </row>
    <row r="2599" spans="1:18" ht="12.75">
      <c r="A2599" s="145">
        <v>7040</v>
      </c>
      <c r="B2599" s="102" t="s">
        <v>24271</v>
      </c>
      <c r="C2599" s="145" t="s">
        <v>5</v>
      </c>
      <c r="D2599" s="535">
        <v>59.36</v>
      </c>
      <c r="E2599" s="536">
        <v>1</v>
      </c>
      <c r="F2599" s="535">
        <v>59.36</v>
      </c>
      <c r="G2599" s="536">
        <v>1</v>
      </c>
      <c r="H2599" s="535">
        <v>59.36</v>
      </c>
      <c r="I2599" s="536">
        <v>1</v>
      </c>
      <c r="J2599" s="535">
        <v>59.36</v>
      </c>
      <c r="K2599" s="536">
        <v>1</v>
      </c>
      <c r="L2599" s="535">
        <v>59.16</v>
      </c>
      <c r="M2599" s="536">
        <v>0</v>
      </c>
      <c r="N2599" s="535">
        <v>59.36</v>
      </c>
      <c r="O2599" s="536">
        <v>1</v>
      </c>
      <c r="P2599" s="535">
        <v>59.36</v>
      </c>
      <c r="Q2599" s="536">
        <v>1</v>
      </c>
      <c r="R2599" s="535">
        <v>59.36</v>
      </c>
    </row>
    <row r="2600" spans="1:18" ht="12.75">
      <c r="A2600" s="145">
        <v>55263</v>
      </c>
      <c r="B2600" s="102" t="s">
        <v>24272</v>
      </c>
      <c r="C2600" s="145" t="s">
        <v>5</v>
      </c>
      <c r="D2600" s="535">
        <v>80.66</v>
      </c>
      <c r="E2600" s="536">
        <v>0</v>
      </c>
      <c r="F2600" s="535">
        <v>65.150000000000006</v>
      </c>
      <c r="G2600" s="536">
        <v>0</v>
      </c>
      <c r="H2600" s="535">
        <v>70</v>
      </c>
      <c r="I2600" s="536">
        <v>0</v>
      </c>
      <c r="J2600" s="535">
        <v>69.25</v>
      </c>
      <c r="K2600" s="536">
        <v>0</v>
      </c>
      <c r="L2600" s="535">
        <v>64.290000000000006</v>
      </c>
      <c r="M2600" s="536">
        <v>0</v>
      </c>
      <c r="N2600" s="535">
        <v>66.45</v>
      </c>
      <c r="O2600" s="536">
        <v>0</v>
      </c>
      <c r="P2600" s="535">
        <v>64.400000000000006</v>
      </c>
      <c r="Q2600" s="536">
        <v>0</v>
      </c>
      <c r="R2600" s="535">
        <v>63.86</v>
      </c>
    </row>
    <row r="2601" spans="1:18" ht="12.75">
      <c r="A2601" s="145">
        <v>96460</v>
      </c>
      <c r="B2601" s="102" t="s">
        <v>24273</v>
      </c>
      <c r="C2601" s="145" t="s">
        <v>5</v>
      </c>
      <c r="D2601" s="535">
        <v>50.35</v>
      </c>
      <c r="E2601" s="536">
        <v>1</v>
      </c>
      <c r="F2601" s="535">
        <v>50.35</v>
      </c>
      <c r="G2601" s="536">
        <v>1</v>
      </c>
      <c r="H2601" s="535">
        <v>50.35</v>
      </c>
      <c r="I2601" s="536">
        <v>1</v>
      </c>
      <c r="J2601" s="535">
        <v>50.35</v>
      </c>
      <c r="K2601" s="536">
        <v>1</v>
      </c>
      <c r="L2601" s="535">
        <v>50.18</v>
      </c>
      <c r="M2601" s="536">
        <v>0</v>
      </c>
      <c r="N2601" s="535">
        <v>50.35</v>
      </c>
      <c r="O2601" s="536">
        <v>1</v>
      </c>
      <c r="P2601" s="535">
        <v>50.35</v>
      </c>
      <c r="Q2601" s="536">
        <v>1</v>
      </c>
      <c r="R2601" s="535">
        <v>50.35</v>
      </c>
    </row>
    <row r="2602" spans="1:18" ht="12.75">
      <c r="A2602" s="145">
        <v>96459</v>
      </c>
      <c r="B2602" s="102" t="s">
        <v>24274</v>
      </c>
      <c r="C2602" s="145" t="s">
        <v>5</v>
      </c>
      <c r="D2602" s="535">
        <v>13.5</v>
      </c>
      <c r="E2602" s="536">
        <v>1</v>
      </c>
      <c r="F2602" s="535">
        <v>13.5</v>
      </c>
      <c r="G2602" s="536">
        <v>1</v>
      </c>
      <c r="H2602" s="535">
        <v>13.5</v>
      </c>
      <c r="I2602" s="536">
        <v>1</v>
      </c>
      <c r="J2602" s="535">
        <v>13.5</v>
      </c>
      <c r="K2602" s="536">
        <v>1</v>
      </c>
      <c r="L2602" s="535">
        <v>13.46</v>
      </c>
      <c r="M2602" s="536">
        <v>0</v>
      </c>
      <c r="N2602" s="535">
        <v>13.5</v>
      </c>
      <c r="O2602" s="536">
        <v>1</v>
      </c>
      <c r="P2602" s="535">
        <v>13.5</v>
      </c>
      <c r="Q2602" s="536">
        <v>1</v>
      </c>
      <c r="R2602" s="535">
        <v>13.5</v>
      </c>
    </row>
    <row r="2603" spans="1:18" ht="12.75">
      <c r="A2603" s="145">
        <v>96458</v>
      </c>
      <c r="B2603" s="102" t="s">
        <v>24275</v>
      </c>
      <c r="C2603" s="145" t="s">
        <v>5</v>
      </c>
      <c r="D2603" s="535">
        <v>63.01</v>
      </c>
      <c r="E2603" s="536">
        <v>1</v>
      </c>
      <c r="F2603" s="535">
        <v>63.01</v>
      </c>
      <c r="G2603" s="536">
        <v>1</v>
      </c>
      <c r="H2603" s="535">
        <v>63.01</v>
      </c>
      <c r="I2603" s="536">
        <v>1</v>
      </c>
      <c r="J2603" s="535">
        <v>63.01</v>
      </c>
      <c r="K2603" s="536">
        <v>1</v>
      </c>
      <c r="L2603" s="535">
        <v>62.8</v>
      </c>
      <c r="M2603" s="536">
        <v>0</v>
      </c>
      <c r="N2603" s="535">
        <v>63.01</v>
      </c>
      <c r="O2603" s="536">
        <v>1</v>
      </c>
      <c r="P2603" s="535">
        <v>63.01</v>
      </c>
      <c r="Q2603" s="536">
        <v>1</v>
      </c>
      <c r="R2603" s="535">
        <v>63.01</v>
      </c>
    </row>
    <row r="2604" spans="1:18" ht="12.75">
      <c r="A2604" s="145">
        <v>96457</v>
      </c>
      <c r="B2604" s="102" t="s">
        <v>24276</v>
      </c>
      <c r="C2604" s="145" t="s">
        <v>5</v>
      </c>
      <c r="D2604" s="535">
        <v>79.91</v>
      </c>
      <c r="E2604" s="536">
        <v>0</v>
      </c>
      <c r="F2604" s="535">
        <v>64.55</v>
      </c>
      <c r="G2604" s="536">
        <v>0</v>
      </c>
      <c r="H2604" s="535">
        <v>69.349999999999994</v>
      </c>
      <c r="I2604" s="536">
        <v>0</v>
      </c>
      <c r="J2604" s="535">
        <v>68.599999999999994</v>
      </c>
      <c r="K2604" s="536">
        <v>0</v>
      </c>
      <c r="L2604" s="535">
        <v>63.69</v>
      </c>
      <c r="M2604" s="536">
        <v>0</v>
      </c>
      <c r="N2604" s="535">
        <v>65.83</v>
      </c>
      <c r="O2604" s="536">
        <v>0</v>
      </c>
      <c r="P2604" s="535">
        <v>63.8</v>
      </c>
      <c r="Q2604" s="536">
        <v>0</v>
      </c>
      <c r="R2604" s="535">
        <v>63.27</v>
      </c>
    </row>
    <row r="2605" spans="1:18" ht="12.75">
      <c r="A2605" s="145">
        <v>7051</v>
      </c>
      <c r="B2605" s="102" t="s">
        <v>24277</v>
      </c>
      <c r="C2605" s="145" t="s">
        <v>5</v>
      </c>
      <c r="D2605" s="535">
        <v>42.07</v>
      </c>
      <c r="E2605" s="536">
        <v>1</v>
      </c>
      <c r="F2605" s="535">
        <v>42.07</v>
      </c>
      <c r="G2605" s="536">
        <v>1</v>
      </c>
      <c r="H2605" s="535">
        <v>42.07</v>
      </c>
      <c r="I2605" s="536">
        <v>1</v>
      </c>
      <c r="J2605" s="535">
        <v>42.07</v>
      </c>
      <c r="K2605" s="536">
        <v>1</v>
      </c>
      <c r="L2605" s="535">
        <v>41.93</v>
      </c>
      <c r="M2605" s="536">
        <v>0</v>
      </c>
      <c r="N2605" s="535">
        <v>42.07</v>
      </c>
      <c r="O2605" s="536">
        <v>1</v>
      </c>
      <c r="P2605" s="535">
        <v>42.07</v>
      </c>
      <c r="Q2605" s="536">
        <v>1</v>
      </c>
      <c r="R2605" s="535">
        <v>42.07</v>
      </c>
    </row>
    <row r="2606" spans="1:18" ht="12.75">
      <c r="A2606" s="145">
        <v>7052</v>
      </c>
      <c r="B2606" s="102" t="s">
        <v>24278</v>
      </c>
      <c r="C2606" s="145" t="s">
        <v>5</v>
      </c>
      <c r="D2606" s="535">
        <v>11.36</v>
      </c>
      <c r="E2606" s="536">
        <v>1</v>
      </c>
      <c r="F2606" s="535">
        <v>11.36</v>
      </c>
      <c r="G2606" s="536">
        <v>1</v>
      </c>
      <c r="H2606" s="535">
        <v>11.36</v>
      </c>
      <c r="I2606" s="536">
        <v>1</v>
      </c>
      <c r="J2606" s="535">
        <v>11.36</v>
      </c>
      <c r="K2606" s="536">
        <v>1</v>
      </c>
      <c r="L2606" s="535">
        <v>11.32</v>
      </c>
      <c r="M2606" s="536">
        <v>0</v>
      </c>
      <c r="N2606" s="535">
        <v>11.36</v>
      </c>
      <c r="O2606" s="536">
        <v>1</v>
      </c>
      <c r="P2606" s="535">
        <v>11.36</v>
      </c>
      <c r="Q2606" s="536">
        <v>1</v>
      </c>
      <c r="R2606" s="535">
        <v>11.36</v>
      </c>
    </row>
    <row r="2607" spans="1:18" ht="12.75">
      <c r="A2607" s="145">
        <v>7053</v>
      </c>
      <c r="B2607" s="102" t="s">
        <v>24279</v>
      </c>
      <c r="C2607" s="145" t="s">
        <v>5</v>
      </c>
      <c r="D2607" s="535">
        <v>52.65</v>
      </c>
      <c r="E2607" s="536">
        <v>1</v>
      </c>
      <c r="F2607" s="535">
        <v>52.65</v>
      </c>
      <c r="G2607" s="536">
        <v>1</v>
      </c>
      <c r="H2607" s="535">
        <v>52.65</v>
      </c>
      <c r="I2607" s="536">
        <v>1</v>
      </c>
      <c r="J2607" s="535">
        <v>52.65</v>
      </c>
      <c r="K2607" s="536">
        <v>1</v>
      </c>
      <c r="L2607" s="535">
        <v>52.47</v>
      </c>
      <c r="M2607" s="536">
        <v>0</v>
      </c>
      <c r="N2607" s="535">
        <v>52.65</v>
      </c>
      <c r="O2607" s="536">
        <v>1</v>
      </c>
      <c r="P2607" s="535">
        <v>52.65</v>
      </c>
      <c r="Q2607" s="536">
        <v>1</v>
      </c>
      <c r="R2607" s="535">
        <v>52.65</v>
      </c>
    </row>
    <row r="2608" spans="1:18" ht="12.75">
      <c r="A2608" s="145">
        <v>7054</v>
      </c>
      <c r="B2608" s="102" t="s">
        <v>24280</v>
      </c>
      <c r="C2608" s="145" t="s">
        <v>5</v>
      </c>
      <c r="D2608" s="535">
        <v>111.75</v>
      </c>
      <c r="E2608" s="536">
        <v>0</v>
      </c>
      <c r="F2608" s="535">
        <v>90.26</v>
      </c>
      <c r="G2608" s="536">
        <v>0</v>
      </c>
      <c r="H2608" s="535">
        <v>96.98</v>
      </c>
      <c r="I2608" s="536">
        <v>0</v>
      </c>
      <c r="J2608" s="535">
        <v>95.93</v>
      </c>
      <c r="K2608" s="536">
        <v>0</v>
      </c>
      <c r="L2608" s="535">
        <v>89.07</v>
      </c>
      <c r="M2608" s="536">
        <v>0</v>
      </c>
      <c r="N2608" s="535">
        <v>92.05</v>
      </c>
      <c r="O2608" s="536">
        <v>0</v>
      </c>
      <c r="P2608" s="535">
        <v>89.22</v>
      </c>
      <c r="Q2608" s="536">
        <v>0</v>
      </c>
      <c r="R2608" s="535">
        <v>88.47</v>
      </c>
    </row>
    <row r="2609" spans="1:18" ht="12.75">
      <c r="A2609" s="145">
        <v>95627</v>
      </c>
      <c r="B2609" s="102" t="s">
        <v>24281</v>
      </c>
      <c r="C2609" s="145" t="s">
        <v>5</v>
      </c>
      <c r="D2609" s="535">
        <v>45.4</v>
      </c>
      <c r="E2609" s="536">
        <v>1</v>
      </c>
      <c r="F2609" s="535">
        <v>45.4</v>
      </c>
      <c r="G2609" s="536">
        <v>1</v>
      </c>
      <c r="H2609" s="535">
        <v>45.4</v>
      </c>
      <c r="I2609" s="536">
        <v>1</v>
      </c>
      <c r="J2609" s="535">
        <v>45.4</v>
      </c>
      <c r="K2609" s="536">
        <v>1</v>
      </c>
      <c r="L2609" s="535">
        <v>45.25</v>
      </c>
      <c r="M2609" s="536">
        <v>0</v>
      </c>
      <c r="N2609" s="535">
        <v>45.4</v>
      </c>
      <c r="O2609" s="536">
        <v>1</v>
      </c>
      <c r="P2609" s="535">
        <v>45.4</v>
      </c>
      <c r="Q2609" s="536">
        <v>1</v>
      </c>
      <c r="R2609" s="535">
        <v>45.4</v>
      </c>
    </row>
    <row r="2610" spans="1:18" ht="12.75">
      <c r="A2610" s="145">
        <v>95628</v>
      </c>
      <c r="B2610" s="102" t="s">
        <v>24282</v>
      </c>
      <c r="C2610" s="145" t="s">
        <v>5</v>
      </c>
      <c r="D2610" s="535">
        <v>12.18</v>
      </c>
      <c r="E2610" s="536">
        <v>1</v>
      </c>
      <c r="F2610" s="535">
        <v>12.18</v>
      </c>
      <c r="G2610" s="536">
        <v>1</v>
      </c>
      <c r="H2610" s="535">
        <v>12.18</v>
      </c>
      <c r="I2610" s="536">
        <v>1</v>
      </c>
      <c r="J2610" s="535">
        <v>12.18</v>
      </c>
      <c r="K2610" s="536">
        <v>1</v>
      </c>
      <c r="L2610" s="535">
        <v>12.14</v>
      </c>
      <c r="M2610" s="536">
        <v>0</v>
      </c>
      <c r="N2610" s="535">
        <v>12.18</v>
      </c>
      <c r="O2610" s="536">
        <v>1</v>
      </c>
      <c r="P2610" s="535">
        <v>12.18</v>
      </c>
      <c r="Q2610" s="536">
        <v>1</v>
      </c>
      <c r="R2610" s="535">
        <v>12.18</v>
      </c>
    </row>
    <row r="2611" spans="1:18" ht="12.75">
      <c r="A2611" s="145">
        <v>95629</v>
      </c>
      <c r="B2611" s="102" t="s">
        <v>24283</v>
      </c>
      <c r="C2611" s="145" t="s">
        <v>5</v>
      </c>
      <c r="D2611" s="535">
        <v>56.81</v>
      </c>
      <c r="E2611" s="536">
        <v>1</v>
      </c>
      <c r="F2611" s="535">
        <v>56.81</v>
      </c>
      <c r="G2611" s="536">
        <v>1</v>
      </c>
      <c r="H2611" s="535">
        <v>56.81</v>
      </c>
      <c r="I2611" s="536">
        <v>1</v>
      </c>
      <c r="J2611" s="535">
        <v>56.81</v>
      </c>
      <c r="K2611" s="536">
        <v>1</v>
      </c>
      <c r="L2611" s="535">
        <v>56.62</v>
      </c>
      <c r="M2611" s="536">
        <v>0</v>
      </c>
      <c r="N2611" s="535">
        <v>56.81</v>
      </c>
      <c r="O2611" s="536">
        <v>1</v>
      </c>
      <c r="P2611" s="535">
        <v>56.81</v>
      </c>
      <c r="Q2611" s="536">
        <v>1</v>
      </c>
      <c r="R2611" s="535">
        <v>56.81</v>
      </c>
    </row>
    <row r="2612" spans="1:18" ht="12.75">
      <c r="A2612" s="145">
        <v>95630</v>
      </c>
      <c r="B2612" s="102" t="s">
        <v>24284</v>
      </c>
      <c r="C2612" s="145" t="s">
        <v>5</v>
      </c>
      <c r="D2612" s="535">
        <v>111.75</v>
      </c>
      <c r="E2612" s="536">
        <v>0</v>
      </c>
      <c r="F2612" s="535">
        <v>90.26</v>
      </c>
      <c r="G2612" s="536">
        <v>0</v>
      </c>
      <c r="H2612" s="535">
        <v>96.98</v>
      </c>
      <c r="I2612" s="536">
        <v>0</v>
      </c>
      <c r="J2612" s="535">
        <v>95.93</v>
      </c>
      <c r="K2612" s="536">
        <v>0</v>
      </c>
      <c r="L2612" s="535">
        <v>89.07</v>
      </c>
      <c r="M2612" s="536">
        <v>0</v>
      </c>
      <c r="N2612" s="535">
        <v>92.05</v>
      </c>
      <c r="O2612" s="536">
        <v>0</v>
      </c>
      <c r="P2612" s="535">
        <v>89.22</v>
      </c>
      <c r="Q2612" s="536">
        <v>0</v>
      </c>
      <c r="R2612" s="535">
        <v>88.47</v>
      </c>
    </row>
    <row r="2613" spans="1:18" ht="12.75">
      <c r="A2613" s="145">
        <v>89210</v>
      </c>
      <c r="B2613" s="102" t="s">
        <v>24285</v>
      </c>
      <c r="C2613" s="145" t="s">
        <v>5</v>
      </c>
      <c r="D2613" s="535">
        <v>30.35</v>
      </c>
      <c r="E2613" s="536">
        <v>1</v>
      </c>
      <c r="F2613" s="535">
        <v>30.35</v>
      </c>
      <c r="G2613" s="536">
        <v>1</v>
      </c>
      <c r="H2613" s="535">
        <v>30.35</v>
      </c>
      <c r="I2613" s="536">
        <v>1</v>
      </c>
      <c r="J2613" s="535">
        <v>30.35</v>
      </c>
      <c r="K2613" s="536">
        <v>1</v>
      </c>
      <c r="L2613" s="535">
        <v>30.25</v>
      </c>
      <c r="M2613" s="536">
        <v>0</v>
      </c>
      <c r="N2613" s="535">
        <v>30.35</v>
      </c>
      <c r="O2613" s="536">
        <v>1</v>
      </c>
      <c r="P2613" s="535">
        <v>30.35</v>
      </c>
      <c r="Q2613" s="536">
        <v>1</v>
      </c>
      <c r="R2613" s="535">
        <v>30.35</v>
      </c>
    </row>
    <row r="2614" spans="1:18" ht="12.75">
      <c r="A2614" s="145">
        <v>89211</v>
      </c>
      <c r="B2614" s="102" t="s">
        <v>24286</v>
      </c>
      <c r="C2614" s="145" t="s">
        <v>5</v>
      </c>
      <c r="D2614" s="535">
        <v>8.14</v>
      </c>
      <c r="E2614" s="536">
        <v>1</v>
      </c>
      <c r="F2614" s="535">
        <v>8.14</v>
      </c>
      <c r="G2614" s="536">
        <v>1</v>
      </c>
      <c r="H2614" s="535">
        <v>8.14</v>
      </c>
      <c r="I2614" s="536">
        <v>1</v>
      </c>
      <c r="J2614" s="535">
        <v>8.14</v>
      </c>
      <c r="K2614" s="536">
        <v>1</v>
      </c>
      <c r="L2614" s="535">
        <v>8.11</v>
      </c>
      <c r="M2614" s="536">
        <v>0</v>
      </c>
      <c r="N2614" s="535">
        <v>8.14</v>
      </c>
      <c r="O2614" s="536">
        <v>1</v>
      </c>
      <c r="P2614" s="535">
        <v>8.14</v>
      </c>
      <c r="Q2614" s="536">
        <v>1</v>
      </c>
      <c r="R2614" s="535">
        <v>8.14</v>
      </c>
    </row>
    <row r="2615" spans="1:18" ht="12.75">
      <c r="A2615" s="145">
        <v>5674</v>
      </c>
      <c r="B2615" s="102" t="s">
        <v>24287</v>
      </c>
      <c r="C2615" s="145" t="s">
        <v>5</v>
      </c>
      <c r="D2615" s="535">
        <v>37.979999999999997</v>
      </c>
      <c r="E2615" s="536">
        <v>1</v>
      </c>
      <c r="F2615" s="535">
        <v>37.979999999999997</v>
      </c>
      <c r="G2615" s="536">
        <v>1</v>
      </c>
      <c r="H2615" s="535">
        <v>37.979999999999997</v>
      </c>
      <c r="I2615" s="536">
        <v>1</v>
      </c>
      <c r="J2615" s="535">
        <v>37.979999999999997</v>
      </c>
      <c r="K2615" s="536">
        <v>1</v>
      </c>
      <c r="L2615" s="535">
        <v>37.85</v>
      </c>
      <c r="M2615" s="536">
        <v>0</v>
      </c>
      <c r="N2615" s="535">
        <v>37.979999999999997</v>
      </c>
      <c r="O2615" s="536">
        <v>1</v>
      </c>
      <c r="P2615" s="535">
        <v>37.979999999999997</v>
      </c>
      <c r="Q2615" s="536">
        <v>1</v>
      </c>
      <c r="R2615" s="535">
        <v>37.979999999999997</v>
      </c>
    </row>
    <row r="2616" spans="1:18" ht="12.75">
      <c r="A2616" s="145">
        <v>53788</v>
      </c>
      <c r="B2616" s="102" t="s">
        <v>24288</v>
      </c>
      <c r="C2616" s="145" t="s">
        <v>5</v>
      </c>
      <c r="D2616" s="535">
        <v>71.52</v>
      </c>
      <c r="E2616" s="536">
        <v>0</v>
      </c>
      <c r="F2616" s="535">
        <v>57.77</v>
      </c>
      <c r="G2616" s="536">
        <v>0</v>
      </c>
      <c r="H2616" s="535">
        <v>62.07</v>
      </c>
      <c r="I2616" s="536">
        <v>0</v>
      </c>
      <c r="J2616" s="535">
        <v>61.4</v>
      </c>
      <c r="K2616" s="536">
        <v>0</v>
      </c>
      <c r="L2616" s="535">
        <v>57.01</v>
      </c>
      <c r="M2616" s="536">
        <v>0</v>
      </c>
      <c r="N2616" s="535">
        <v>58.92</v>
      </c>
      <c r="O2616" s="536">
        <v>0</v>
      </c>
      <c r="P2616" s="535">
        <v>57.1</v>
      </c>
      <c r="Q2616" s="536">
        <v>0</v>
      </c>
      <c r="R2616" s="535">
        <v>56.63</v>
      </c>
    </row>
    <row r="2617" spans="1:18" ht="12.75">
      <c r="A2617" s="145">
        <v>73309</v>
      </c>
      <c r="B2617" s="102" t="s">
        <v>24289</v>
      </c>
      <c r="C2617" s="145" t="s">
        <v>5</v>
      </c>
      <c r="D2617" s="535">
        <v>31.55</v>
      </c>
      <c r="E2617" s="536">
        <v>1</v>
      </c>
      <c r="F2617" s="535">
        <v>31.55</v>
      </c>
      <c r="G2617" s="536">
        <v>1</v>
      </c>
      <c r="H2617" s="535">
        <v>31.55</v>
      </c>
      <c r="I2617" s="536">
        <v>1</v>
      </c>
      <c r="J2617" s="535">
        <v>31.55</v>
      </c>
      <c r="K2617" s="536">
        <v>1</v>
      </c>
      <c r="L2617" s="535">
        <v>31.45</v>
      </c>
      <c r="M2617" s="536">
        <v>0</v>
      </c>
      <c r="N2617" s="535">
        <v>31.55</v>
      </c>
      <c r="O2617" s="536">
        <v>1</v>
      </c>
      <c r="P2617" s="535">
        <v>31.55</v>
      </c>
      <c r="Q2617" s="536">
        <v>1</v>
      </c>
      <c r="R2617" s="535">
        <v>31.55</v>
      </c>
    </row>
    <row r="2618" spans="1:18" ht="12.75">
      <c r="A2618" s="145">
        <v>73313</v>
      </c>
      <c r="B2618" s="102" t="s">
        <v>24290</v>
      </c>
      <c r="C2618" s="145" t="s">
        <v>5</v>
      </c>
      <c r="D2618" s="535">
        <v>8.52</v>
      </c>
      <c r="E2618" s="536">
        <v>1</v>
      </c>
      <c r="F2618" s="535">
        <v>8.52</v>
      </c>
      <c r="G2618" s="536">
        <v>1</v>
      </c>
      <c r="H2618" s="535">
        <v>8.52</v>
      </c>
      <c r="I2618" s="536">
        <v>1</v>
      </c>
      <c r="J2618" s="535">
        <v>8.52</v>
      </c>
      <c r="K2618" s="536">
        <v>1</v>
      </c>
      <c r="L2618" s="535">
        <v>8.49</v>
      </c>
      <c r="M2618" s="536">
        <v>0</v>
      </c>
      <c r="N2618" s="535">
        <v>8.52</v>
      </c>
      <c r="O2618" s="536">
        <v>1</v>
      </c>
      <c r="P2618" s="535">
        <v>8.52</v>
      </c>
      <c r="Q2618" s="536">
        <v>1</v>
      </c>
      <c r="R2618" s="535">
        <v>8.52</v>
      </c>
    </row>
    <row r="2619" spans="1:18" ht="12.75">
      <c r="A2619" s="145">
        <v>5089</v>
      </c>
      <c r="B2619" s="102" t="s">
        <v>24291</v>
      </c>
      <c r="C2619" s="145" t="s">
        <v>5</v>
      </c>
      <c r="D2619" s="535">
        <v>39.49</v>
      </c>
      <c r="E2619" s="536">
        <v>1</v>
      </c>
      <c r="F2619" s="535">
        <v>39.49</v>
      </c>
      <c r="G2619" s="536">
        <v>1</v>
      </c>
      <c r="H2619" s="535">
        <v>39.49</v>
      </c>
      <c r="I2619" s="536">
        <v>1</v>
      </c>
      <c r="J2619" s="535">
        <v>39.49</v>
      </c>
      <c r="K2619" s="536">
        <v>1</v>
      </c>
      <c r="L2619" s="535">
        <v>39.35</v>
      </c>
      <c r="M2619" s="536">
        <v>0</v>
      </c>
      <c r="N2619" s="535">
        <v>39.49</v>
      </c>
      <c r="O2619" s="536">
        <v>1</v>
      </c>
      <c r="P2619" s="535">
        <v>39.49</v>
      </c>
      <c r="Q2619" s="536">
        <v>1</v>
      </c>
      <c r="R2619" s="535">
        <v>39.49</v>
      </c>
    </row>
    <row r="2620" spans="1:18" ht="12.75">
      <c r="A2620" s="145">
        <v>73315</v>
      </c>
      <c r="B2620" s="102" t="s">
        <v>24292</v>
      </c>
      <c r="C2620" s="145" t="s">
        <v>5</v>
      </c>
      <c r="D2620" s="535">
        <v>71.52</v>
      </c>
      <c r="E2620" s="536">
        <v>0</v>
      </c>
      <c r="F2620" s="535">
        <v>57.77</v>
      </c>
      <c r="G2620" s="536">
        <v>0</v>
      </c>
      <c r="H2620" s="535">
        <v>62.07</v>
      </c>
      <c r="I2620" s="536">
        <v>0</v>
      </c>
      <c r="J2620" s="535">
        <v>61.4</v>
      </c>
      <c r="K2620" s="536">
        <v>0</v>
      </c>
      <c r="L2620" s="535">
        <v>57.01</v>
      </c>
      <c r="M2620" s="536">
        <v>0</v>
      </c>
      <c r="N2620" s="535">
        <v>58.92</v>
      </c>
      <c r="O2620" s="536">
        <v>0</v>
      </c>
      <c r="P2620" s="535">
        <v>57.1</v>
      </c>
      <c r="Q2620" s="536">
        <v>0</v>
      </c>
      <c r="R2620" s="535">
        <v>56.63</v>
      </c>
    </row>
    <row r="2621" spans="1:18" ht="12.75">
      <c r="A2621" s="145">
        <v>5738</v>
      </c>
      <c r="B2621" s="102" t="s">
        <v>24293</v>
      </c>
      <c r="C2621" s="145" t="s">
        <v>5</v>
      </c>
      <c r="D2621" s="535">
        <v>41.47</v>
      </c>
      <c r="E2621" s="536">
        <v>1</v>
      </c>
      <c r="F2621" s="535">
        <v>41.47</v>
      </c>
      <c r="G2621" s="536">
        <v>1</v>
      </c>
      <c r="H2621" s="535">
        <v>41.47</v>
      </c>
      <c r="I2621" s="536">
        <v>1</v>
      </c>
      <c r="J2621" s="535">
        <v>41.47</v>
      </c>
      <c r="K2621" s="536">
        <v>1</v>
      </c>
      <c r="L2621" s="535">
        <v>41.33</v>
      </c>
      <c r="M2621" s="536">
        <v>0</v>
      </c>
      <c r="N2621" s="535">
        <v>41.47</v>
      </c>
      <c r="O2621" s="536">
        <v>1</v>
      </c>
      <c r="P2621" s="535">
        <v>41.47</v>
      </c>
      <c r="Q2621" s="536">
        <v>1</v>
      </c>
      <c r="R2621" s="535">
        <v>41.47</v>
      </c>
    </row>
    <row r="2622" spans="1:18" ht="12.75">
      <c r="A2622" s="145">
        <v>93239</v>
      </c>
      <c r="B2622" s="102" t="s">
        <v>24294</v>
      </c>
      <c r="C2622" s="145" t="s">
        <v>5</v>
      </c>
      <c r="D2622" s="535">
        <v>11.12</v>
      </c>
      <c r="E2622" s="536">
        <v>1</v>
      </c>
      <c r="F2622" s="535">
        <v>11.12</v>
      </c>
      <c r="G2622" s="536">
        <v>1</v>
      </c>
      <c r="H2622" s="535">
        <v>11.12</v>
      </c>
      <c r="I2622" s="536">
        <v>1</v>
      </c>
      <c r="J2622" s="535">
        <v>11.12</v>
      </c>
      <c r="K2622" s="536">
        <v>1</v>
      </c>
      <c r="L2622" s="535">
        <v>11.08</v>
      </c>
      <c r="M2622" s="536">
        <v>0</v>
      </c>
      <c r="N2622" s="535">
        <v>11.12</v>
      </c>
      <c r="O2622" s="536">
        <v>1</v>
      </c>
      <c r="P2622" s="535">
        <v>11.12</v>
      </c>
      <c r="Q2622" s="536">
        <v>1</v>
      </c>
      <c r="R2622" s="535">
        <v>11.12</v>
      </c>
    </row>
    <row r="2623" spans="1:18" ht="12.75">
      <c r="A2623" s="145">
        <v>5739</v>
      </c>
      <c r="B2623" s="102" t="s">
        <v>24295</v>
      </c>
      <c r="C2623" s="145" t="s">
        <v>5</v>
      </c>
      <c r="D2623" s="535">
        <v>51.9</v>
      </c>
      <c r="E2623" s="536">
        <v>1</v>
      </c>
      <c r="F2623" s="535">
        <v>51.9</v>
      </c>
      <c r="G2623" s="536">
        <v>1</v>
      </c>
      <c r="H2623" s="535">
        <v>51.9</v>
      </c>
      <c r="I2623" s="536">
        <v>1</v>
      </c>
      <c r="J2623" s="535">
        <v>51.9</v>
      </c>
      <c r="K2623" s="536">
        <v>1</v>
      </c>
      <c r="L2623" s="535">
        <v>51.72</v>
      </c>
      <c r="M2623" s="536">
        <v>0</v>
      </c>
      <c r="N2623" s="535">
        <v>51.9</v>
      </c>
      <c r="O2623" s="536">
        <v>1</v>
      </c>
      <c r="P2623" s="535">
        <v>51.9</v>
      </c>
      <c r="Q2623" s="536">
        <v>1</v>
      </c>
      <c r="R2623" s="535">
        <v>51.9</v>
      </c>
    </row>
    <row r="2624" spans="1:18" ht="12.75">
      <c r="A2624" s="145">
        <v>93240</v>
      </c>
      <c r="B2624" s="102" t="s">
        <v>24296</v>
      </c>
      <c r="C2624" s="145" t="s">
        <v>5</v>
      </c>
      <c r="D2624" s="535">
        <v>14.98</v>
      </c>
      <c r="E2624" s="536">
        <v>0</v>
      </c>
      <c r="F2624" s="535">
        <v>12.1</v>
      </c>
      <c r="G2624" s="536">
        <v>0</v>
      </c>
      <c r="H2624" s="535">
        <v>13</v>
      </c>
      <c r="I2624" s="536">
        <v>0</v>
      </c>
      <c r="J2624" s="535">
        <v>12.86</v>
      </c>
      <c r="K2624" s="536">
        <v>0</v>
      </c>
      <c r="L2624" s="535">
        <v>11.94</v>
      </c>
      <c r="M2624" s="536">
        <v>0</v>
      </c>
      <c r="N2624" s="535">
        <v>12.34</v>
      </c>
      <c r="O2624" s="536">
        <v>0</v>
      </c>
      <c r="P2624" s="535">
        <v>11.96</v>
      </c>
      <c r="Q2624" s="536">
        <v>0</v>
      </c>
      <c r="R2624" s="535">
        <v>11.86</v>
      </c>
    </row>
    <row r="2625" spans="1:18" ht="12.75">
      <c r="A2625" s="145">
        <v>53818</v>
      </c>
      <c r="B2625" s="102" t="s">
        <v>24297</v>
      </c>
      <c r="C2625" s="145" t="s">
        <v>5</v>
      </c>
      <c r="D2625" s="535">
        <v>9.16</v>
      </c>
      <c r="E2625" s="536">
        <v>1</v>
      </c>
      <c r="F2625" s="535">
        <v>9.16</v>
      </c>
      <c r="G2625" s="536">
        <v>1</v>
      </c>
      <c r="H2625" s="535">
        <v>9.16</v>
      </c>
      <c r="I2625" s="536">
        <v>1</v>
      </c>
      <c r="J2625" s="535">
        <v>9.16</v>
      </c>
      <c r="K2625" s="536">
        <v>1</v>
      </c>
      <c r="L2625" s="535">
        <v>9.1300000000000008</v>
      </c>
      <c r="M2625" s="536">
        <v>0</v>
      </c>
      <c r="N2625" s="535">
        <v>9.16</v>
      </c>
      <c r="O2625" s="536">
        <v>1</v>
      </c>
      <c r="P2625" s="535">
        <v>9.16</v>
      </c>
      <c r="Q2625" s="536">
        <v>1</v>
      </c>
      <c r="R2625" s="535">
        <v>9.16</v>
      </c>
    </row>
    <row r="2626" spans="1:18" ht="12.75">
      <c r="A2626" s="145">
        <v>93238</v>
      </c>
      <c r="B2626" s="102" t="s">
        <v>24298</v>
      </c>
      <c r="C2626" s="145" t="s">
        <v>5</v>
      </c>
      <c r="D2626" s="535">
        <v>2.4500000000000002</v>
      </c>
      <c r="E2626" s="536">
        <v>1</v>
      </c>
      <c r="F2626" s="535">
        <v>2.4500000000000002</v>
      </c>
      <c r="G2626" s="536">
        <v>1</v>
      </c>
      <c r="H2626" s="535">
        <v>2.4500000000000002</v>
      </c>
      <c r="I2626" s="536">
        <v>1</v>
      </c>
      <c r="J2626" s="535">
        <v>2.4500000000000002</v>
      </c>
      <c r="K2626" s="536">
        <v>1</v>
      </c>
      <c r="L2626" s="535">
        <v>2.44</v>
      </c>
      <c r="M2626" s="536">
        <v>0</v>
      </c>
      <c r="N2626" s="535">
        <v>2.4500000000000002</v>
      </c>
      <c r="O2626" s="536">
        <v>1</v>
      </c>
      <c r="P2626" s="535">
        <v>2.4500000000000002</v>
      </c>
      <c r="Q2626" s="536">
        <v>1</v>
      </c>
      <c r="R2626" s="535">
        <v>2.4500000000000002</v>
      </c>
    </row>
    <row r="2627" spans="1:18" ht="12.75">
      <c r="A2627" s="145">
        <v>5727</v>
      </c>
      <c r="B2627" s="102" t="s">
        <v>24299</v>
      </c>
      <c r="C2627" s="145" t="s">
        <v>5</v>
      </c>
      <c r="D2627" s="535">
        <v>11.46</v>
      </c>
      <c r="E2627" s="536">
        <v>1</v>
      </c>
      <c r="F2627" s="535">
        <v>11.46</v>
      </c>
      <c r="G2627" s="536">
        <v>1</v>
      </c>
      <c r="H2627" s="535">
        <v>11.46</v>
      </c>
      <c r="I2627" s="536">
        <v>1</v>
      </c>
      <c r="J2627" s="535">
        <v>11.46</v>
      </c>
      <c r="K2627" s="536">
        <v>1</v>
      </c>
      <c r="L2627" s="535">
        <v>11.42</v>
      </c>
      <c r="M2627" s="536">
        <v>0</v>
      </c>
      <c r="N2627" s="535">
        <v>11.46</v>
      </c>
      <c r="O2627" s="536">
        <v>1</v>
      </c>
      <c r="P2627" s="535">
        <v>11.46</v>
      </c>
      <c r="Q2627" s="536">
        <v>1</v>
      </c>
      <c r="R2627" s="535">
        <v>11.46</v>
      </c>
    </row>
    <row r="2628" spans="1:18" ht="12.75">
      <c r="A2628" s="145">
        <v>89280</v>
      </c>
      <c r="B2628" s="102" t="s">
        <v>24300</v>
      </c>
      <c r="C2628" s="145" t="s">
        <v>5</v>
      </c>
      <c r="D2628" s="535">
        <v>37.270000000000003</v>
      </c>
      <c r="E2628" s="536">
        <v>1</v>
      </c>
      <c r="F2628" s="535">
        <v>37.270000000000003</v>
      </c>
      <c r="G2628" s="536">
        <v>1</v>
      </c>
      <c r="H2628" s="535">
        <v>37.270000000000003</v>
      </c>
      <c r="I2628" s="536">
        <v>1</v>
      </c>
      <c r="J2628" s="535">
        <v>37.270000000000003</v>
      </c>
      <c r="K2628" s="536">
        <v>1</v>
      </c>
      <c r="L2628" s="535">
        <v>37.14</v>
      </c>
      <c r="M2628" s="536">
        <v>0</v>
      </c>
      <c r="N2628" s="535">
        <v>37.270000000000003</v>
      </c>
      <c r="O2628" s="536">
        <v>1</v>
      </c>
      <c r="P2628" s="535">
        <v>37.270000000000003</v>
      </c>
      <c r="Q2628" s="536">
        <v>1</v>
      </c>
      <c r="R2628" s="535">
        <v>37.270000000000003</v>
      </c>
    </row>
    <row r="2629" spans="1:18" ht="12.75">
      <c r="A2629" s="145">
        <v>89281</v>
      </c>
      <c r="B2629" s="102" t="s">
        <v>24301</v>
      </c>
      <c r="C2629" s="145" t="s">
        <v>5</v>
      </c>
      <c r="D2629" s="535">
        <v>9.99</v>
      </c>
      <c r="E2629" s="536">
        <v>1</v>
      </c>
      <c r="F2629" s="535">
        <v>9.99</v>
      </c>
      <c r="G2629" s="536">
        <v>1</v>
      </c>
      <c r="H2629" s="535">
        <v>9.99</v>
      </c>
      <c r="I2629" s="536">
        <v>1</v>
      </c>
      <c r="J2629" s="535">
        <v>9.99</v>
      </c>
      <c r="K2629" s="536">
        <v>1</v>
      </c>
      <c r="L2629" s="535">
        <v>9.9600000000000009</v>
      </c>
      <c r="M2629" s="536">
        <v>0</v>
      </c>
      <c r="N2629" s="535">
        <v>9.99</v>
      </c>
      <c r="O2629" s="536">
        <v>1</v>
      </c>
      <c r="P2629" s="535">
        <v>9.99</v>
      </c>
      <c r="Q2629" s="536">
        <v>1</v>
      </c>
      <c r="R2629" s="535">
        <v>9.99</v>
      </c>
    </row>
    <row r="2630" spans="1:18" ht="12.75">
      <c r="A2630" s="145">
        <v>5729</v>
      </c>
      <c r="B2630" s="102" t="s">
        <v>24302</v>
      </c>
      <c r="C2630" s="145" t="s">
        <v>5</v>
      </c>
      <c r="D2630" s="535">
        <v>46.64</v>
      </c>
      <c r="E2630" s="536">
        <v>1</v>
      </c>
      <c r="F2630" s="535">
        <v>46.64</v>
      </c>
      <c r="G2630" s="536">
        <v>1</v>
      </c>
      <c r="H2630" s="535">
        <v>46.64</v>
      </c>
      <c r="I2630" s="536">
        <v>1</v>
      </c>
      <c r="J2630" s="535">
        <v>46.64</v>
      </c>
      <c r="K2630" s="536">
        <v>1</v>
      </c>
      <c r="L2630" s="535">
        <v>46.48</v>
      </c>
      <c r="M2630" s="536">
        <v>0</v>
      </c>
      <c r="N2630" s="535">
        <v>46.64</v>
      </c>
      <c r="O2630" s="536">
        <v>1</v>
      </c>
      <c r="P2630" s="535">
        <v>46.64</v>
      </c>
      <c r="Q2630" s="536">
        <v>1</v>
      </c>
      <c r="R2630" s="535">
        <v>46.64</v>
      </c>
    </row>
    <row r="2631" spans="1:18" ht="12.75">
      <c r="A2631" s="145">
        <v>5730</v>
      </c>
      <c r="B2631" s="102" t="s">
        <v>24303</v>
      </c>
      <c r="C2631" s="145" t="s">
        <v>5</v>
      </c>
      <c r="D2631" s="535">
        <v>51.15</v>
      </c>
      <c r="E2631" s="536">
        <v>0</v>
      </c>
      <c r="F2631" s="535">
        <v>41.32</v>
      </c>
      <c r="G2631" s="536">
        <v>0</v>
      </c>
      <c r="H2631" s="535">
        <v>44.39</v>
      </c>
      <c r="I2631" s="536">
        <v>0</v>
      </c>
      <c r="J2631" s="535">
        <v>43.91</v>
      </c>
      <c r="K2631" s="536">
        <v>0</v>
      </c>
      <c r="L2631" s="535">
        <v>40.770000000000003</v>
      </c>
      <c r="M2631" s="536">
        <v>0</v>
      </c>
      <c r="N2631" s="535">
        <v>42.14</v>
      </c>
      <c r="O2631" s="536">
        <v>0</v>
      </c>
      <c r="P2631" s="535">
        <v>40.840000000000003</v>
      </c>
      <c r="Q2631" s="536">
        <v>0</v>
      </c>
      <c r="R2631" s="535">
        <v>40.5</v>
      </c>
    </row>
    <row r="2632" spans="1:18" ht="12.75">
      <c r="A2632" s="145">
        <v>95266</v>
      </c>
      <c r="B2632" s="102" t="s">
        <v>24304</v>
      </c>
      <c r="C2632" s="145" t="s">
        <v>5</v>
      </c>
      <c r="D2632" s="535">
        <v>0.57999999999999996</v>
      </c>
      <c r="E2632" s="536">
        <v>1</v>
      </c>
      <c r="F2632" s="535">
        <v>0.57999999999999996</v>
      </c>
      <c r="G2632" s="536">
        <v>1</v>
      </c>
      <c r="H2632" s="535">
        <v>0.57999999999999996</v>
      </c>
      <c r="I2632" s="536">
        <v>1</v>
      </c>
      <c r="J2632" s="535">
        <v>0.57999999999999996</v>
      </c>
      <c r="K2632" s="536">
        <v>1</v>
      </c>
      <c r="L2632" s="535">
        <v>0.57999999999999996</v>
      </c>
      <c r="M2632" s="536">
        <v>1</v>
      </c>
      <c r="N2632" s="535">
        <v>0.57999999999999996</v>
      </c>
      <c r="O2632" s="536">
        <v>1</v>
      </c>
      <c r="P2632" s="535">
        <v>0.57999999999999996</v>
      </c>
      <c r="Q2632" s="536">
        <v>1</v>
      </c>
      <c r="R2632" s="535">
        <v>0.57999999999999996</v>
      </c>
    </row>
    <row r="2633" spans="1:18" ht="12.75">
      <c r="A2633" s="145">
        <v>95267</v>
      </c>
      <c r="B2633" s="102" t="s">
        <v>24305</v>
      </c>
      <c r="C2633" s="145" t="s">
        <v>5</v>
      </c>
      <c r="D2633" s="535">
        <v>0.11</v>
      </c>
      <c r="E2633" s="536">
        <v>1</v>
      </c>
      <c r="F2633" s="535">
        <v>0.11</v>
      </c>
      <c r="G2633" s="536">
        <v>1</v>
      </c>
      <c r="H2633" s="535">
        <v>0.11</v>
      </c>
      <c r="I2633" s="536">
        <v>1</v>
      </c>
      <c r="J2633" s="535">
        <v>0.11</v>
      </c>
      <c r="K2633" s="536">
        <v>1</v>
      </c>
      <c r="L2633" s="535">
        <v>0.11</v>
      </c>
      <c r="M2633" s="536">
        <v>1</v>
      </c>
      <c r="N2633" s="535">
        <v>0.11</v>
      </c>
      <c r="O2633" s="536">
        <v>1</v>
      </c>
      <c r="P2633" s="535">
        <v>0.11</v>
      </c>
      <c r="Q2633" s="536">
        <v>1</v>
      </c>
      <c r="R2633" s="535">
        <v>0.11</v>
      </c>
    </row>
    <row r="2634" spans="1:18" ht="12.75">
      <c r="A2634" s="145">
        <v>95268</v>
      </c>
      <c r="B2634" s="102" t="s">
        <v>24306</v>
      </c>
      <c r="C2634" s="145" t="s">
        <v>5</v>
      </c>
      <c r="D2634" s="535">
        <v>0.56000000000000005</v>
      </c>
      <c r="E2634" s="536">
        <v>1</v>
      </c>
      <c r="F2634" s="535">
        <v>0.56000000000000005</v>
      </c>
      <c r="G2634" s="536">
        <v>1</v>
      </c>
      <c r="H2634" s="535">
        <v>0.56000000000000005</v>
      </c>
      <c r="I2634" s="536">
        <v>1</v>
      </c>
      <c r="J2634" s="535">
        <v>0.56000000000000005</v>
      </c>
      <c r="K2634" s="536">
        <v>1</v>
      </c>
      <c r="L2634" s="535">
        <v>0.56000000000000005</v>
      </c>
      <c r="M2634" s="536">
        <v>1</v>
      </c>
      <c r="N2634" s="535">
        <v>0.56000000000000005</v>
      </c>
      <c r="O2634" s="536">
        <v>1</v>
      </c>
      <c r="P2634" s="535">
        <v>0.56000000000000005</v>
      </c>
      <c r="Q2634" s="536">
        <v>1</v>
      </c>
      <c r="R2634" s="535">
        <v>0.56000000000000005</v>
      </c>
    </row>
    <row r="2635" spans="1:18" ht="12.75">
      <c r="A2635" s="145">
        <v>95269</v>
      </c>
      <c r="B2635" s="102" t="s">
        <v>24307</v>
      </c>
      <c r="C2635" s="145" t="s">
        <v>5</v>
      </c>
      <c r="D2635" s="535">
        <v>10.59</v>
      </c>
      <c r="E2635" s="536">
        <v>0</v>
      </c>
      <c r="F2635" s="535">
        <v>8.9499999999999993</v>
      </c>
      <c r="G2635" s="536">
        <v>0</v>
      </c>
      <c r="H2635" s="535">
        <v>10.029999999999999</v>
      </c>
      <c r="I2635" s="536">
        <v>0</v>
      </c>
      <c r="J2635" s="535">
        <v>8.7200000000000006</v>
      </c>
      <c r="K2635" s="536">
        <v>0</v>
      </c>
      <c r="L2635" s="535">
        <v>8.7899999999999991</v>
      </c>
      <c r="M2635" s="536">
        <v>0</v>
      </c>
      <c r="N2635" s="535">
        <v>8.89</v>
      </c>
      <c r="O2635" s="536">
        <v>0</v>
      </c>
      <c r="P2635" s="535">
        <v>9.11</v>
      </c>
      <c r="Q2635" s="536">
        <v>0</v>
      </c>
      <c r="R2635" s="535">
        <v>8.9499999999999993</v>
      </c>
    </row>
    <row r="2636" spans="1:18" ht="12.75">
      <c r="A2636" s="145">
        <v>91688</v>
      </c>
      <c r="B2636" s="102" t="s">
        <v>24308</v>
      </c>
      <c r="C2636" s="145" t="s">
        <v>5</v>
      </c>
      <c r="D2636" s="535">
        <v>0.09</v>
      </c>
      <c r="E2636" s="536">
        <v>0</v>
      </c>
      <c r="F2636" s="535">
        <v>0.1</v>
      </c>
      <c r="G2636" s="536">
        <v>1</v>
      </c>
      <c r="H2636" s="535">
        <v>0.1</v>
      </c>
      <c r="I2636" s="536">
        <v>0</v>
      </c>
      <c r="J2636" s="535">
        <v>0.08</v>
      </c>
      <c r="K2636" s="536">
        <v>0</v>
      </c>
      <c r="L2636" s="535">
        <v>0.1</v>
      </c>
      <c r="M2636" s="536">
        <v>0</v>
      </c>
      <c r="N2636" s="535">
        <v>0.11</v>
      </c>
      <c r="O2636" s="536">
        <v>0</v>
      </c>
      <c r="P2636" s="535">
        <v>0.1</v>
      </c>
      <c r="Q2636" s="536">
        <v>1</v>
      </c>
      <c r="R2636" s="535">
        <v>0.09</v>
      </c>
    </row>
    <row r="2637" spans="1:18" ht="12.75">
      <c r="A2637" s="145">
        <v>91689</v>
      </c>
      <c r="B2637" s="102" t="s">
        <v>24309</v>
      </c>
      <c r="C2637" s="145" t="s">
        <v>5</v>
      </c>
      <c r="D2637" s="535">
        <v>0.01</v>
      </c>
      <c r="E2637" s="536">
        <v>0</v>
      </c>
      <c r="F2637" s="535">
        <v>0.02</v>
      </c>
      <c r="G2637" s="536">
        <v>1</v>
      </c>
      <c r="H2637" s="535">
        <v>0.02</v>
      </c>
      <c r="I2637" s="536">
        <v>0</v>
      </c>
      <c r="J2637" s="535">
        <v>0.01</v>
      </c>
      <c r="K2637" s="536">
        <v>0</v>
      </c>
      <c r="L2637" s="535">
        <v>0.02</v>
      </c>
      <c r="M2637" s="536">
        <v>0</v>
      </c>
      <c r="N2637" s="535">
        <v>0.02</v>
      </c>
      <c r="O2637" s="536">
        <v>0</v>
      </c>
      <c r="P2637" s="535">
        <v>0.02</v>
      </c>
      <c r="Q2637" s="536">
        <v>1</v>
      </c>
      <c r="R2637" s="535">
        <v>0.01</v>
      </c>
    </row>
    <row r="2638" spans="1:18" ht="12.75">
      <c r="A2638" s="145">
        <v>91690</v>
      </c>
      <c r="B2638" s="102" t="s">
        <v>24310</v>
      </c>
      <c r="C2638" s="145" t="s">
        <v>5</v>
      </c>
      <c r="D2638" s="535">
        <v>0.06</v>
      </c>
      <c r="E2638" s="536">
        <v>0</v>
      </c>
      <c r="F2638" s="535">
        <v>0.06</v>
      </c>
      <c r="G2638" s="536">
        <v>1</v>
      </c>
      <c r="H2638" s="535">
        <v>0.06</v>
      </c>
      <c r="I2638" s="536">
        <v>0</v>
      </c>
      <c r="J2638" s="535">
        <v>0.05</v>
      </c>
      <c r="K2638" s="536">
        <v>0</v>
      </c>
      <c r="L2638" s="535">
        <v>7.0000000000000007E-2</v>
      </c>
      <c r="M2638" s="536">
        <v>0</v>
      </c>
      <c r="N2638" s="535">
        <v>0.08</v>
      </c>
      <c r="O2638" s="536">
        <v>0</v>
      </c>
      <c r="P2638" s="535">
        <v>0.06</v>
      </c>
      <c r="Q2638" s="536">
        <v>1</v>
      </c>
      <c r="R2638" s="535">
        <v>0.06</v>
      </c>
    </row>
    <row r="2639" spans="1:18" ht="12.75">
      <c r="A2639" s="145">
        <v>91691</v>
      </c>
      <c r="B2639" s="102" t="s">
        <v>24311</v>
      </c>
      <c r="C2639" s="145" t="s">
        <v>5</v>
      </c>
      <c r="D2639" s="535">
        <v>1.5</v>
      </c>
      <c r="E2639" s="536">
        <v>0</v>
      </c>
      <c r="F2639" s="535">
        <v>1.38</v>
      </c>
      <c r="G2639" s="536">
        <v>0</v>
      </c>
      <c r="H2639" s="535">
        <v>1.33</v>
      </c>
      <c r="I2639" s="536">
        <v>0</v>
      </c>
      <c r="J2639" s="535">
        <v>1.4</v>
      </c>
      <c r="K2639" s="536">
        <v>0</v>
      </c>
      <c r="L2639" s="535">
        <v>1.5</v>
      </c>
      <c r="M2639" s="536">
        <v>0</v>
      </c>
      <c r="N2639" s="535">
        <v>1.34</v>
      </c>
      <c r="O2639" s="536">
        <v>0</v>
      </c>
      <c r="P2639" s="535">
        <v>0.97</v>
      </c>
      <c r="Q2639" s="536">
        <v>0</v>
      </c>
      <c r="R2639" s="535">
        <v>1.36</v>
      </c>
    </row>
    <row r="2640" spans="1:18" ht="12.75">
      <c r="A2640" s="145">
        <v>102924</v>
      </c>
      <c r="B2640" s="102" t="s">
        <v>24312</v>
      </c>
      <c r="C2640" s="145" t="s">
        <v>5</v>
      </c>
      <c r="D2640" s="535">
        <v>0</v>
      </c>
      <c r="E2640" s="536"/>
      <c r="F2640" s="535">
        <v>0</v>
      </c>
      <c r="G2640" s="536"/>
      <c r="H2640" s="535">
        <v>0</v>
      </c>
      <c r="I2640" s="536"/>
      <c r="J2640" s="535">
        <v>0</v>
      </c>
      <c r="K2640" s="536"/>
      <c r="L2640" s="535">
        <v>0</v>
      </c>
      <c r="M2640" s="536"/>
      <c r="N2640" s="535">
        <v>0</v>
      </c>
      <c r="O2640" s="536"/>
      <c r="P2640" s="535">
        <v>0</v>
      </c>
      <c r="Q2640" s="536"/>
      <c r="R2640" s="535">
        <v>0</v>
      </c>
    </row>
    <row r="2641" spans="1:18" ht="12.75">
      <c r="A2641" s="145">
        <v>102925</v>
      </c>
      <c r="B2641" s="102" t="s">
        <v>24313</v>
      </c>
      <c r="C2641" s="145" t="s">
        <v>5</v>
      </c>
      <c r="D2641" s="535">
        <v>0</v>
      </c>
      <c r="E2641" s="536"/>
      <c r="F2641" s="535">
        <v>0</v>
      </c>
      <c r="G2641" s="536"/>
      <c r="H2641" s="535">
        <v>0</v>
      </c>
      <c r="I2641" s="536"/>
      <c r="J2641" s="535">
        <v>0</v>
      </c>
      <c r="K2641" s="536"/>
      <c r="L2641" s="535">
        <v>0</v>
      </c>
      <c r="M2641" s="536"/>
      <c r="N2641" s="535">
        <v>0</v>
      </c>
      <c r="O2641" s="536"/>
      <c r="P2641" s="535">
        <v>0</v>
      </c>
      <c r="Q2641" s="536"/>
      <c r="R2641" s="535">
        <v>0</v>
      </c>
    </row>
    <row r="2642" spans="1:18" ht="12.75">
      <c r="A2642" s="145">
        <v>102926</v>
      </c>
      <c r="B2642" s="102" t="s">
        <v>24314</v>
      </c>
      <c r="C2642" s="145" t="s">
        <v>5</v>
      </c>
      <c r="D2642" s="535">
        <v>0</v>
      </c>
      <c r="E2642" s="536"/>
      <c r="F2642" s="535">
        <v>0</v>
      </c>
      <c r="G2642" s="536"/>
      <c r="H2642" s="535">
        <v>0</v>
      </c>
      <c r="I2642" s="536"/>
      <c r="J2642" s="535">
        <v>0</v>
      </c>
      <c r="K2642" s="536"/>
      <c r="L2642" s="535">
        <v>0</v>
      </c>
      <c r="M2642" s="536"/>
      <c r="N2642" s="535">
        <v>0</v>
      </c>
      <c r="O2642" s="536"/>
      <c r="P2642" s="535">
        <v>0</v>
      </c>
      <c r="Q2642" s="536"/>
      <c r="R2642" s="535">
        <v>0</v>
      </c>
    </row>
    <row r="2643" spans="1:18" ht="12.75">
      <c r="A2643" s="145">
        <v>102927</v>
      </c>
      <c r="B2643" s="102" t="s">
        <v>24315</v>
      </c>
      <c r="C2643" s="145" t="s">
        <v>5</v>
      </c>
      <c r="D2643" s="535">
        <v>1.04</v>
      </c>
      <c r="E2643" s="536">
        <v>0</v>
      </c>
      <c r="F2643" s="535">
        <v>0.95</v>
      </c>
      <c r="G2643" s="536">
        <v>0</v>
      </c>
      <c r="H2643" s="535">
        <v>0.92</v>
      </c>
      <c r="I2643" s="536">
        <v>0</v>
      </c>
      <c r="J2643" s="535">
        <v>0.96</v>
      </c>
      <c r="K2643" s="536">
        <v>0</v>
      </c>
      <c r="L2643" s="535">
        <v>1.04</v>
      </c>
      <c r="M2643" s="536">
        <v>0</v>
      </c>
      <c r="N2643" s="535">
        <v>0.93</v>
      </c>
      <c r="O2643" s="536">
        <v>0</v>
      </c>
      <c r="P2643" s="535">
        <v>0.67</v>
      </c>
      <c r="Q2643" s="536">
        <v>0</v>
      </c>
      <c r="R2643" s="535">
        <v>0.94</v>
      </c>
    </row>
    <row r="2644" spans="1:18" ht="12.75">
      <c r="A2644" s="145">
        <v>95136</v>
      </c>
      <c r="B2644" s="102" t="s">
        <v>24316</v>
      </c>
      <c r="C2644" s="145" t="s">
        <v>5</v>
      </c>
      <c r="D2644" s="535">
        <v>0.02</v>
      </c>
      <c r="E2644" s="536">
        <v>1</v>
      </c>
      <c r="F2644" s="535">
        <v>0.02</v>
      </c>
      <c r="G2644" s="536">
        <v>1</v>
      </c>
      <c r="H2644" s="535">
        <v>0.03</v>
      </c>
      <c r="I2644" s="536">
        <v>0</v>
      </c>
      <c r="J2644" s="535">
        <v>0.02</v>
      </c>
      <c r="K2644" s="536">
        <v>1</v>
      </c>
      <c r="L2644" s="535">
        <v>0.04</v>
      </c>
      <c r="M2644" s="536">
        <v>0</v>
      </c>
      <c r="N2644" s="535">
        <v>0.03</v>
      </c>
      <c r="O2644" s="536">
        <v>0</v>
      </c>
      <c r="P2644" s="535">
        <v>0.02</v>
      </c>
      <c r="Q2644" s="536">
        <v>1</v>
      </c>
      <c r="R2644" s="535">
        <v>0.02</v>
      </c>
    </row>
    <row r="2645" spans="1:18" ht="12.75">
      <c r="A2645" s="145">
        <v>95137</v>
      </c>
      <c r="B2645" s="102" t="s">
        <v>24317</v>
      </c>
      <c r="C2645" s="145" t="s">
        <v>5</v>
      </c>
      <c r="D2645" s="535">
        <v>0.01</v>
      </c>
      <c r="E2645" s="536">
        <v>1</v>
      </c>
      <c r="F2645" s="535">
        <v>0.01</v>
      </c>
      <c r="G2645" s="536">
        <v>1</v>
      </c>
      <c r="H2645" s="535">
        <v>0.01</v>
      </c>
      <c r="I2645" s="536">
        <v>0</v>
      </c>
      <c r="J2645" s="535">
        <v>0.01</v>
      </c>
      <c r="K2645" s="536">
        <v>1</v>
      </c>
      <c r="L2645" s="535">
        <v>0.01</v>
      </c>
      <c r="M2645" s="536">
        <v>0</v>
      </c>
      <c r="N2645" s="535">
        <v>0.01</v>
      </c>
      <c r="O2645" s="536">
        <v>0</v>
      </c>
      <c r="P2645" s="535">
        <v>0.01</v>
      </c>
      <c r="Q2645" s="536">
        <v>1</v>
      </c>
      <c r="R2645" s="535">
        <v>0.01</v>
      </c>
    </row>
    <row r="2646" spans="1:18" ht="12.75">
      <c r="A2646" s="145">
        <v>95138</v>
      </c>
      <c r="B2646" s="102" t="s">
        <v>24318</v>
      </c>
      <c r="C2646" s="145" t="s">
        <v>5</v>
      </c>
      <c r="D2646" s="535">
        <v>0.02</v>
      </c>
      <c r="E2646" s="536">
        <v>1</v>
      </c>
      <c r="F2646" s="535">
        <v>0.02</v>
      </c>
      <c r="G2646" s="536">
        <v>1</v>
      </c>
      <c r="H2646" s="535">
        <v>0.02</v>
      </c>
      <c r="I2646" s="536">
        <v>0</v>
      </c>
      <c r="J2646" s="535">
        <v>0.02</v>
      </c>
      <c r="K2646" s="536">
        <v>1</v>
      </c>
      <c r="L2646" s="535">
        <v>0.03</v>
      </c>
      <c r="M2646" s="536">
        <v>0</v>
      </c>
      <c r="N2646" s="535">
        <v>0.02</v>
      </c>
      <c r="O2646" s="536">
        <v>0</v>
      </c>
      <c r="P2646" s="535">
        <v>0.02</v>
      </c>
      <c r="Q2646" s="536">
        <v>1</v>
      </c>
      <c r="R2646" s="535">
        <v>0.01</v>
      </c>
    </row>
    <row r="2647" spans="1:18" ht="12.75">
      <c r="A2647" s="145">
        <v>89023</v>
      </c>
      <c r="B2647" s="102" t="s">
        <v>24319</v>
      </c>
      <c r="C2647" s="145" t="s">
        <v>5</v>
      </c>
      <c r="D2647" s="535">
        <v>3.85</v>
      </c>
      <c r="E2647" s="536">
        <v>1</v>
      </c>
      <c r="F2647" s="535">
        <v>3.85</v>
      </c>
      <c r="G2647" s="536">
        <v>1</v>
      </c>
      <c r="H2647" s="535">
        <v>3.85</v>
      </c>
      <c r="I2647" s="536">
        <v>1</v>
      </c>
      <c r="J2647" s="535">
        <v>3.85</v>
      </c>
      <c r="K2647" s="536">
        <v>1</v>
      </c>
      <c r="L2647" s="535">
        <v>3.85</v>
      </c>
      <c r="M2647" s="536">
        <v>1</v>
      </c>
      <c r="N2647" s="535">
        <v>3.85</v>
      </c>
      <c r="O2647" s="536">
        <v>1</v>
      </c>
      <c r="P2647" s="535">
        <v>3.85</v>
      </c>
      <c r="Q2647" s="536">
        <v>1</v>
      </c>
      <c r="R2647" s="535">
        <v>3.85</v>
      </c>
    </row>
    <row r="2648" spans="1:18" ht="12.75">
      <c r="A2648" s="145">
        <v>89024</v>
      </c>
      <c r="B2648" s="102" t="s">
        <v>24320</v>
      </c>
      <c r="C2648" s="145" t="s">
        <v>5</v>
      </c>
      <c r="D2648" s="535">
        <v>1.33</v>
      </c>
      <c r="E2648" s="536">
        <v>1</v>
      </c>
      <c r="F2648" s="535">
        <v>1.33</v>
      </c>
      <c r="G2648" s="536">
        <v>1</v>
      </c>
      <c r="H2648" s="535">
        <v>1.33</v>
      </c>
      <c r="I2648" s="536">
        <v>1</v>
      </c>
      <c r="J2648" s="535">
        <v>1.33</v>
      </c>
      <c r="K2648" s="536">
        <v>1</v>
      </c>
      <c r="L2648" s="535">
        <v>1.33</v>
      </c>
      <c r="M2648" s="536">
        <v>1</v>
      </c>
      <c r="N2648" s="535">
        <v>1.33</v>
      </c>
      <c r="O2648" s="536">
        <v>1</v>
      </c>
      <c r="P2648" s="535">
        <v>1.33</v>
      </c>
      <c r="Q2648" s="536">
        <v>1</v>
      </c>
      <c r="R2648" s="535">
        <v>1.33</v>
      </c>
    </row>
    <row r="2649" spans="1:18" ht="12.75">
      <c r="A2649" s="145">
        <v>89025</v>
      </c>
      <c r="B2649" s="102" t="s">
        <v>24321</v>
      </c>
      <c r="C2649" s="145" t="s">
        <v>5</v>
      </c>
      <c r="D2649" s="535">
        <v>4.82</v>
      </c>
      <c r="E2649" s="536">
        <v>1</v>
      </c>
      <c r="F2649" s="535">
        <v>4.82</v>
      </c>
      <c r="G2649" s="536">
        <v>1</v>
      </c>
      <c r="H2649" s="535">
        <v>4.82</v>
      </c>
      <c r="I2649" s="536">
        <v>1</v>
      </c>
      <c r="J2649" s="535">
        <v>4.82</v>
      </c>
      <c r="K2649" s="536">
        <v>1</v>
      </c>
      <c r="L2649" s="535">
        <v>4.82</v>
      </c>
      <c r="M2649" s="536">
        <v>1</v>
      </c>
      <c r="N2649" s="535">
        <v>4.82</v>
      </c>
      <c r="O2649" s="536">
        <v>1</v>
      </c>
      <c r="P2649" s="535">
        <v>4.82</v>
      </c>
      <c r="Q2649" s="536">
        <v>1</v>
      </c>
      <c r="R2649" s="535">
        <v>4.82</v>
      </c>
    </row>
    <row r="2650" spans="1:18" ht="12.75">
      <c r="A2650" s="145">
        <v>89026</v>
      </c>
      <c r="B2650" s="102" t="s">
        <v>24322</v>
      </c>
      <c r="C2650" s="145" t="s">
        <v>5</v>
      </c>
      <c r="D2650" s="535">
        <v>214.02</v>
      </c>
      <c r="E2650" s="536">
        <v>0</v>
      </c>
      <c r="F2650" s="535">
        <v>172.87</v>
      </c>
      <c r="G2650" s="536">
        <v>0</v>
      </c>
      <c r="H2650" s="535">
        <v>185.73</v>
      </c>
      <c r="I2650" s="536">
        <v>0</v>
      </c>
      <c r="J2650" s="535">
        <v>183.73</v>
      </c>
      <c r="K2650" s="536">
        <v>0</v>
      </c>
      <c r="L2650" s="535">
        <v>170.59</v>
      </c>
      <c r="M2650" s="536">
        <v>0</v>
      </c>
      <c r="N2650" s="535">
        <v>176.3</v>
      </c>
      <c r="O2650" s="536">
        <v>0</v>
      </c>
      <c r="P2650" s="535">
        <v>170.87</v>
      </c>
      <c r="Q2650" s="536">
        <v>0</v>
      </c>
      <c r="R2650" s="535">
        <v>169.44</v>
      </c>
    </row>
    <row r="2651" spans="1:18" ht="12.75">
      <c r="A2651" s="145">
        <v>7032</v>
      </c>
      <c r="B2651" s="102" t="s">
        <v>24323</v>
      </c>
      <c r="C2651" s="145" t="s">
        <v>5</v>
      </c>
      <c r="D2651" s="535">
        <v>4.74</v>
      </c>
      <c r="E2651" s="536">
        <v>1</v>
      </c>
      <c r="F2651" s="535">
        <v>4.74</v>
      </c>
      <c r="G2651" s="536">
        <v>1</v>
      </c>
      <c r="H2651" s="535">
        <v>4.74</v>
      </c>
      <c r="I2651" s="536">
        <v>1</v>
      </c>
      <c r="J2651" s="535">
        <v>4.74</v>
      </c>
      <c r="K2651" s="536">
        <v>1</v>
      </c>
      <c r="L2651" s="535">
        <v>4.74</v>
      </c>
      <c r="M2651" s="536">
        <v>1</v>
      </c>
      <c r="N2651" s="535">
        <v>4.74</v>
      </c>
      <c r="O2651" s="536">
        <v>1</v>
      </c>
      <c r="P2651" s="535">
        <v>4.74</v>
      </c>
      <c r="Q2651" s="536">
        <v>1</v>
      </c>
      <c r="R2651" s="535">
        <v>4.74</v>
      </c>
    </row>
    <row r="2652" spans="1:18" ht="12.75">
      <c r="A2652" s="145">
        <v>7033</v>
      </c>
      <c r="B2652" s="102" t="s">
        <v>24324</v>
      </c>
      <c r="C2652" s="145" t="s">
        <v>5</v>
      </c>
      <c r="D2652" s="535">
        <v>1.64</v>
      </c>
      <c r="E2652" s="536">
        <v>1</v>
      </c>
      <c r="F2652" s="535">
        <v>1.64</v>
      </c>
      <c r="G2652" s="536">
        <v>1</v>
      </c>
      <c r="H2652" s="535">
        <v>1.64</v>
      </c>
      <c r="I2652" s="536">
        <v>1</v>
      </c>
      <c r="J2652" s="535">
        <v>1.64</v>
      </c>
      <c r="K2652" s="536">
        <v>1</v>
      </c>
      <c r="L2652" s="535">
        <v>1.64</v>
      </c>
      <c r="M2652" s="536">
        <v>1</v>
      </c>
      <c r="N2652" s="535">
        <v>1.64</v>
      </c>
      <c r="O2652" s="536">
        <v>1</v>
      </c>
      <c r="P2652" s="535">
        <v>1.64</v>
      </c>
      <c r="Q2652" s="536">
        <v>1</v>
      </c>
      <c r="R2652" s="535">
        <v>1.64</v>
      </c>
    </row>
    <row r="2653" spans="1:18" ht="12.75">
      <c r="A2653" s="145">
        <v>7034</v>
      </c>
      <c r="B2653" s="102" t="s">
        <v>24325</v>
      </c>
      <c r="C2653" s="145" t="s">
        <v>5</v>
      </c>
      <c r="D2653" s="535">
        <v>5.93</v>
      </c>
      <c r="E2653" s="536">
        <v>1</v>
      </c>
      <c r="F2653" s="535">
        <v>5.93</v>
      </c>
      <c r="G2653" s="536">
        <v>1</v>
      </c>
      <c r="H2653" s="535">
        <v>5.93</v>
      </c>
      <c r="I2653" s="536">
        <v>1</v>
      </c>
      <c r="J2653" s="535">
        <v>5.93</v>
      </c>
      <c r="K2653" s="536">
        <v>1</v>
      </c>
      <c r="L2653" s="535">
        <v>5.93</v>
      </c>
      <c r="M2653" s="536">
        <v>1</v>
      </c>
      <c r="N2653" s="535">
        <v>5.93</v>
      </c>
      <c r="O2653" s="536">
        <v>1</v>
      </c>
      <c r="P2653" s="535">
        <v>5.93</v>
      </c>
      <c r="Q2653" s="536">
        <v>1</v>
      </c>
      <c r="R2653" s="535">
        <v>5.93</v>
      </c>
    </row>
    <row r="2654" spans="1:18" ht="12.75">
      <c r="A2654" s="145">
        <v>7035</v>
      </c>
      <c r="B2654" s="102" t="s">
        <v>24326</v>
      </c>
      <c r="C2654" s="145" t="s">
        <v>5</v>
      </c>
      <c r="D2654" s="535">
        <v>321.02999999999997</v>
      </c>
      <c r="E2654" s="536">
        <v>0</v>
      </c>
      <c r="F2654" s="535">
        <v>259.31</v>
      </c>
      <c r="G2654" s="536">
        <v>0</v>
      </c>
      <c r="H2654" s="535">
        <v>278.60000000000002</v>
      </c>
      <c r="I2654" s="536">
        <v>0</v>
      </c>
      <c r="J2654" s="535">
        <v>275.60000000000002</v>
      </c>
      <c r="K2654" s="536">
        <v>0</v>
      </c>
      <c r="L2654" s="535">
        <v>255.88</v>
      </c>
      <c r="M2654" s="536">
        <v>0</v>
      </c>
      <c r="N2654" s="535">
        <v>264.45999999999998</v>
      </c>
      <c r="O2654" s="536">
        <v>0</v>
      </c>
      <c r="P2654" s="535">
        <v>256.31</v>
      </c>
      <c r="Q2654" s="536">
        <v>0</v>
      </c>
      <c r="R2654" s="535">
        <v>254.17</v>
      </c>
    </row>
    <row r="2655" spans="1:18" ht="12.75">
      <c r="A2655" s="145">
        <v>102942</v>
      </c>
      <c r="B2655" s="102" t="s">
        <v>24327</v>
      </c>
      <c r="C2655" s="145" t="s">
        <v>5</v>
      </c>
      <c r="D2655" s="535">
        <v>0</v>
      </c>
      <c r="E2655" s="536"/>
      <c r="F2655" s="535">
        <v>0</v>
      </c>
      <c r="G2655" s="536"/>
      <c r="H2655" s="535">
        <v>0</v>
      </c>
      <c r="I2655" s="536"/>
      <c r="J2655" s="535">
        <v>0</v>
      </c>
      <c r="K2655" s="536"/>
      <c r="L2655" s="535">
        <v>0</v>
      </c>
      <c r="M2655" s="536"/>
      <c r="N2655" s="535">
        <v>0</v>
      </c>
      <c r="O2655" s="536"/>
      <c r="P2655" s="535">
        <v>0</v>
      </c>
      <c r="Q2655" s="536"/>
      <c r="R2655" s="535">
        <v>0</v>
      </c>
    </row>
    <row r="2656" spans="1:18" ht="12.75">
      <c r="A2656" s="145">
        <v>102943</v>
      </c>
      <c r="B2656" s="102" t="s">
        <v>24328</v>
      </c>
      <c r="C2656" s="145" t="s">
        <v>5</v>
      </c>
      <c r="D2656" s="535">
        <v>0</v>
      </c>
      <c r="E2656" s="536"/>
      <c r="F2656" s="535">
        <v>0</v>
      </c>
      <c r="G2656" s="536"/>
      <c r="H2656" s="535">
        <v>0</v>
      </c>
      <c r="I2656" s="536"/>
      <c r="J2656" s="535">
        <v>0</v>
      </c>
      <c r="K2656" s="536"/>
      <c r="L2656" s="535">
        <v>0</v>
      </c>
      <c r="M2656" s="536"/>
      <c r="N2656" s="535">
        <v>0</v>
      </c>
      <c r="O2656" s="536"/>
      <c r="P2656" s="535">
        <v>0</v>
      </c>
      <c r="Q2656" s="536"/>
      <c r="R2656" s="535">
        <v>0</v>
      </c>
    </row>
    <row r="2657" spans="1:18" ht="12.75">
      <c r="A2657" s="145">
        <v>102944</v>
      </c>
      <c r="B2657" s="102" t="s">
        <v>24329</v>
      </c>
      <c r="C2657" s="145" t="s">
        <v>5</v>
      </c>
      <c r="D2657" s="535">
        <v>0</v>
      </c>
      <c r="E2657" s="536"/>
      <c r="F2657" s="535">
        <v>0</v>
      </c>
      <c r="G2657" s="536"/>
      <c r="H2657" s="535">
        <v>0</v>
      </c>
      <c r="I2657" s="536"/>
      <c r="J2657" s="535">
        <v>0</v>
      </c>
      <c r="K2657" s="536"/>
      <c r="L2657" s="535">
        <v>0</v>
      </c>
      <c r="M2657" s="536"/>
      <c r="N2657" s="535">
        <v>0</v>
      </c>
      <c r="O2657" s="536"/>
      <c r="P2657" s="535">
        <v>0</v>
      </c>
      <c r="Q2657" s="536"/>
      <c r="R2657" s="535">
        <v>0</v>
      </c>
    </row>
    <row r="2658" spans="1:18" ht="12.75">
      <c r="A2658" s="145">
        <v>102945</v>
      </c>
      <c r="B2658" s="102" t="s">
        <v>24330</v>
      </c>
      <c r="C2658" s="145" t="s">
        <v>5</v>
      </c>
      <c r="D2658" s="535">
        <v>0.02</v>
      </c>
      <c r="E2658" s="536">
        <v>0</v>
      </c>
      <c r="F2658" s="535">
        <v>0.02</v>
      </c>
      <c r="G2658" s="536">
        <v>0</v>
      </c>
      <c r="H2658" s="535">
        <v>0.01</v>
      </c>
      <c r="I2658" s="536">
        <v>0</v>
      </c>
      <c r="J2658" s="535">
        <v>0.02</v>
      </c>
      <c r="K2658" s="536">
        <v>0</v>
      </c>
      <c r="L2658" s="535">
        <v>0.02</v>
      </c>
      <c r="M2658" s="536">
        <v>0</v>
      </c>
      <c r="N2658" s="535">
        <v>0.01</v>
      </c>
      <c r="O2658" s="536">
        <v>0</v>
      </c>
      <c r="P2658" s="535">
        <v>0.01</v>
      </c>
      <c r="Q2658" s="536">
        <v>0</v>
      </c>
      <c r="R2658" s="535">
        <v>0.02</v>
      </c>
    </row>
    <row r="2659" spans="1:18" ht="12.75">
      <c r="A2659" s="145">
        <v>104087</v>
      </c>
      <c r="B2659" s="102" t="s">
        <v>24331</v>
      </c>
      <c r="C2659" s="145" t="s">
        <v>5</v>
      </c>
      <c r="D2659" s="535">
        <v>0.03</v>
      </c>
      <c r="E2659" s="536">
        <v>0</v>
      </c>
      <c r="F2659" s="535">
        <v>0.03</v>
      </c>
      <c r="G2659" s="536">
        <v>1</v>
      </c>
      <c r="H2659" s="535">
        <v>0.03</v>
      </c>
      <c r="I2659" s="536">
        <v>0</v>
      </c>
      <c r="J2659" s="535">
        <v>0.03</v>
      </c>
      <c r="K2659" s="536">
        <v>0</v>
      </c>
      <c r="L2659" s="535">
        <v>0.03</v>
      </c>
      <c r="M2659" s="536">
        <v>0</v>
      </c>
      <c r="N2659" s="535">
        <v>0.04</v>
      </c>
      <c r="O2659" s="536">
        <v>0</v>
      </c>
      <c r="P2659" s="535">
        <v>0.03</v>
      </c>
      <c r="Q2659" s="536">
        <v>1</v>
      </c>
      <c r="R2659" s="535">
        <v>0.03</v>
      </c>
    </row>
    <row r="2660" spans="1:18" ht="12.75">
      <c r="A2660" s="145">
        <v>104088</v>
      </c>
      <c r="B2660" s="102" t="s">
        <v>24332</v>
      </c>
      <c r="C2660" s="145" t="s">
        <v>5</v>
      </c>
      <c r="D2660" s="535">
        <v>0</v>
      </c>
      <c r="E2660" s="536"/>
      <c r="F2660" s="535">
        <v>0</v>
      </c>
      <c r="G2660" s="536"/>
      <c r="H2660" s="535">
        <v>0</v>
      </c>
      <c r="I2660" s="536"/>
      <c r="J2660" s="535">
        <v>0</v>
      </c>
      <c r="K2660" s="536"/>
      <c r="L2660" s="535">
        <v>0</v>
      </c>
      <c r="M2660" s="536"/>
      <c r="N2660" s="535">
        <v>0.01</v>
      </c>
      <c r="O2660" s="536">
        <v>0</v>
      </c>
      <c r="P2660" s="535">
        <v>0</v>
      </c>
      <c r="Q2660" s="536"/>
      <c r="R2660" s="535">
        <v>0</v>
      </c>
    </row>
    <row r="2661" spans="1:18" ht="12.75">
      <c r="A2661" s="145">
        <v>104089</v>
      </c>
      <c r="B2661" s="102" t="s">
        <v>24333</v>
      </c>
      <c r="C2661" s="145" t="s">
        <v>5</v>
      </c>
      <c r="D2661" s="535">
        <v>0.04</v>
      </c>
      <c r="E2661" s="536">
        <v>0</v>
      </c>
      <c r="F2661" s="535">
        <v>0.04</v>
      </c>
      <c r="G2661" s="536">
        <v>1</v>
      </c>
      <c r="H2661" s="535">
        <v>0.04</v>
      </c>
      <c r="I2661" s="536">
        <v>0</v>
      </c>
      <c r="J2661" s="535">
        <v>0.03</v>
      </c>
      <c r="K2661" s="536">
        <v>0</v>
      </c>
      <c r="L2661" s="535">
        <v>0.04</v>
      </c>
      <c r="M2661" s="536">
        <v>0</v>
      </c>
      <c r="N2661" s="535">
        <v>0.05</v>
      </c>
      <c r="O2661" s="536">
        <v>0</v>
      </c>
      <c r="P2661" s="535">
        <v>0.04</v>
      </c>
      <c r="Q2661" s="536">
        <v>1</v>
      </c>
      <c r="R2661" s="535">
        <v>0.04</v>
      </c>
    </row>
    <row r="2662" spans="1:18" ht="12.75">
      <c r="A2662" s="145">
        <v>104090</v>
      </c>
      <c r="B2662" s="102" t="s">
        <v>24334</v>
      </c>
      <c r="C2662" s="145" t="s">
        <v>5</v>
      </c>
      <c r="D2662" s="535">
        <v>0.75</v>
      </c>
      <c r="E2662" s="536">
        <v>0</v>
      </c>
      <c r="F2662" s="535">
        <v>0.69</v>
      </c>
      <c r="G2662" s="536">
        <v>0</v>
      </c>
      <c r="H2662" s="535">
        <v>0.66</v>
      </c>
      <c r="I2662" s="536">
        <v>0</v>
      </c>
      <c r="J2662" s="535">
        <v>0.7</v>
      </c>
      <c r="K2662" s="536">
        <v>0</v>
      </c>
      <c r="L2662" s="535">
        <v>0.75</v>
      </c>
      <c r="M2662" s="536">
        <v>0</v>
      </c>
      <c r="N2662" s="535">
        <v>0.67</v>
      </c>
      <c r="O2662" s="536">
        <v>0</v>
      </c>
      <c r="P2662" s="535">
        <v>0.48</v>
      </c>
      <c r="Q2662" s="536">
        <v>0</v>
      </c>
      <c r="R2662" s="535">
        <v>0.68</v>
      </c>
    </row>
    <row r="2663" spans="1:18" ht="12.75">
      <c r="A2663" s="145">
        <v>104093</v>
      </c>
      <c r="B2663" s="102" t="s">
        <v>24335</v>
      </c>
      <c r="C2663" s="145" t="s">
        <v>5</v>
      </c>
      <c r="D2663" s="535">
        <v>0.04</v>
      </c>
      <c r="E2663" s="536">
        <v>0</v>
      </c>
      <c r="F2663" s="535">
        <v>0.04</v>
      </c>
      <c r="G2663" s="536">
        <v>1</v>
      </c>
      <c r="H2663" s="535">
        <v>0.04</v>
      </c>
      <c r="I2663" s="536">
        <v>0</v>
      </c>
      <c r="J2663" s="535">
        <v>0.04</v>
      </c>
      <c r="K2663" s="536">
        <v>0</v>
      </c>
      <c r="L2663" s="535">
        <v>0.05</v>
      </c>
      <c r="M2663" s="536">
        <v>0</v>
      </c>
      <c r="N2663" s="535">
        <v>0.05</v>
      </c>
      <c r="O2663" s="536">
        <v>0</v>
      </c>
      <c r="P2663" s="535">
        <v>0.04</v>
      </c>
      <c r="Q2663" s="536">
        <v>1</v>
      </c>
      <c r="R2663" s="535">
        <v>0.04</v>
      </c>
    </row>
    <row r="2664" spans="1:18" ht="12.75">
      <c r="A2664" s="145">
        <v>104094</v>
      </c>
      <c r="B2664" s="102" t="s">
        <v>24336</v>
      </c>
      <c r="C2664" s="145" t="s">
        <v>5</v>
      </c>
      <c r="D2664" s="535">
        <v>0.01</v>
      </c>
      <c r="E2664" s="536">
        <v>0</v>
      </c>
      <c r="F2664" s="535">
        <v>0.01</v>
      </c>
      <c r="G2664" s="536">
        <v>1</v>
      </c>
      <c r="H2664" s="535">
        <v>0.01</v>
      </c>
      <c r="I2664" s="536">
        <v>0</v>
      </c>
      <c r="J2664" s="535">
        <v>0</v>
      </c>
      <c r="K2664" s="536"/>
      <c r="L2664" s="535">
        <v>0.01</v>
      </c>
      <c r="M2664" s="536">
        <v>0</v>
      </c>
      <c r="N2664" s="535">
        <v>0.01</v>
      </c>
      <c r="O2664" s="536">
        <v>0</v>
      </c>
      <c r="P2664" s="535">
        <v>0.01</v>
      </c>
      <c r="Q2664" s="536">
        <v>1</v>
      </c>
      <c r="R2664" s="535">
        <v>0.01</v>
      </c>
    </row>
    <row r="2665" spans="1:18" ht="12.75">
      <c r="A2665" s="145">
        <v>104095</v>
      </c>
      <c r="B2665" s="102" t="s">
        <v>24337</v>
      </c>
      <c r="C2665" s="145" t="s">
        <v>5</v>
      </c>
      <c r="D2665" s="535">
        <v>0.05</v>
      </c>
      <c r="E2665" s="536">
        <v>0</v>
      </c>
      <c r="F2665" s="535">
        <v>0.06</v>
      </c>
      <c r="G2665" s="536">
        <v>1</v>
      </c>
      <c r="H2665" s="535">
        <v>0.06</v>
      </c>
      <c r="I2665" s="536">
        <v>0</v>
      </c>
      <c r="J2665" s="535">
        <v>0.05</v>
      </c>
      <c r="K2665" s="536">
        <v>0</v>
      </c>
      <c r="L2665" s="535">
        <v>0.06</v>
      </c>
      <c r="M2665" s="536">
        <v>0</v>
      </c>
      <c r="N2665" s="535">
        <v>7.0000000000000007E-2</v>
      </c>
      <c r="O2665" s="536">
        <v>0</v>
      </c>
      <c r="P2665" s="535">
        <v>0.06</v>
      </c>
      <c r="Q2665" s="536">
        <v>1</v>
      </c>
      <c r="R2665" s="535">
        <v>0.05</v>
      </c>
    </row>
    <row r="2666" spans="1:18" ht="12.75">
      <c r="A2666" s="145">
        <v>104096</v>
      </c>
      <c r="B2666" s="102" t="s">
        <v>24338</v>
      </c>
      <c r="C2666" s="145" t="s">
        <v>5</v>
      </c>
      <c r="D2666" s="535">
        <v>1.04</v>
      </c>
      <c r="E2666" s="536">
        <v>0</v>
      </c>
      <c r="F2666" s="535">
        <v>0.95</v>
      </c>
      <c r="G2666" s="536">
        <v>0</v>
      </c>
      <c r="H2666" s="535">
        <v>0.92</v>
      </c>
      <c r="I2666" s="536">
        <v>0</v>
      </c>
      <c r="J2666" s="535">
        <v>0.96</v>
      </c>
      <c r="K2666" s="536">
        <v>0</v>
      </c>
      <c r="L2666" s="535">
        <v>1.04</v>
      </c>
      <c r="M2666" s="536">
        <v>0</v>
      </c>
      <c r="N2666" s="535">
        <v>0.93</v>
      </c>
      <c r="O2666" s="536">
        <v>0</v>
      </c>
      <c r="P2666" s="535">
        <v>0.67</v>
      </c>
      <c r="Q2666" s="536">
        <v>0</v>
      </c>
      <c r="R2666" s="535">
        <v>0.94</v>
      </c>
    </row>
    <row r="2667" spans="1:18" ht="12.75">
      <c r="A2667" s="145">
        <v>102900</v>
      </c>
      <c r="B2667" s="102" t="s">
        <v>24339</v>
      </c>
      <c r="C2667" s="145" t="s">
        <v>5</v>
      </c>
      <c r="D2667" s="535">
        <v>0</v>
      </c>
      <c r="E2667" s="536"/>
      <c r="F2667" s="535">
        <v>0</v>
      </c>
      <c r="G2667" s="536"/>
      <c r="H2667" s="535">
        <v>0</v>
      </c>
      <c r="I2667" s="536"/>
      <c r="J2667" s="535">
        <v>0</v>
      </c>
      <c r="K2667" s="536"/>
      <c r="L2667" s="535">
        <v>0</v>
      </c>
      <c r="M2667" s="536"/>
      <c r="N2667" s="535">
        <v>0</v>
      </c>
      <c r="O2667" s="536"/>
      <c r="P2667" s="535">
        <v>0</v>
      </c>
      <c r="Q2667" s="536"/>
      <c r="R2667" s="535">
        <v>0</v>
      </c>
    </row>
    <row r="2668" spans="1:18" ht="12.75">
      <c r="A2668" s="145">
        <v>102901</v>
      </c>
      <c r="B2668" s="102" t="s">
        <v>24340</v>
      </c>
      <c r="C2668" s="145" t="s">
        <v>5</v>
      </c>
      <c r="D2668" s="535">
        <v>0</v>
      </c>
      <c r="E2668" s="536"/>
      <c r="F2668" s="535">
        <v>0</v>
      </c>
      <c r="G2668" s="536"/>
      <c r="H2668" s="535">
        <v>0</v>
      </c>
      <c r="I2668" s="536"/>
      <c r="J2668" s="535">
        <v>0</v>
      </c>
      <c r="K2668" s="536"/>
      <c r="L2668" s="535">
        <v>0</v>
      </c>
      <c r="M2668" s="536"/>
      <c r="N2668" s="535">
        <v>0</v>
      </c>
      <c r="O2668" s="536"/>
      <c r="P2668" s="535">
        <v>0</v>
      </c>
      <c r="Q2668" s="536"/>
      <c r="R2668" s="535">
        <v>0</v>
      </c>
    </row>
    <row r="2669" spans="1:18" ht="12.75">
      <c r="A2669" s="145">
        <v>102902</v>
      </c>
      <c r="B2669" s="102" t="s">
        <v>24341</v>
      </c>
      <c r="C2669" s="145" t="s">
        <v>5</v>
      </c>
      <c r="D2669" s="535">
        <v>0</v>
      </c>
      <c r="E2669" s="536"/>
      <c r="F2669" s="535">
        <v>0</v>
      </c>
      <c r="G2669" s="536"/>
      <c r="H2669" s="535">
        <v>0</v>
      </c>
      <c r="I2669" s="536"/>
      <c r="J2669" s="535">
        <v>0</v>
      </c>
      <c r="K2669" s="536"/>
      <c r="L2669" s="535">
        <v>0</v>
      </c>
      <c r="M2669" s="536"/>
      <c r="N2669" s="535">
        <v>0</v>
      </c>
      <c r="O2669" s="536"/>
      <c r="P2669" s="535">
        <v>0</v>
      </c>
      <c r="Q2669" s="536"/>
      <c r="R2669" s="535">
        <v>0</v>
      </c>
    </row>
    <row r="2670" spans="1:18" ht="12.75">
      <c r="A2670" s="145">
        <v>102903</v>
      </c>
      <c r="B2670" s="102" t="s">
        <v>24342</v>
      </c>
      <c r="C2670" s="145" t="s">
        <v>5</v>
      </c>
      <c r="D2670" s="535">
        <v>14.6</v>
      </c>
      <c r="E2670" s="536">
        <v>0</v>
      </c>
      <c r="F2670" s="535">
        <v>11.79</v>
      </c>
      <c r="G2670" s="536">
        <v>0</v>
      </c>
      <c r="H2670" s="535">
        <v>12.67</v>
      </c>
      <c r="I2670" s="536">
        <v>0</v>
      </c>
      <c r="J2670" s="535">
        <v>12.53</v>
      </c>
      <c r="K2670" s="536">
        <v>0</v>
      </c>
      <c r="L2670" s="535">
        <v>11.64</v>
      </c>
      <c r="M2670" s="536">
        <v>0</v>
      </c>
      <c r="N2670" s="535">
        <v>12.03</v>
      </c>
      <c r="O2670" s="536">
        <v>0</v>
      </c>
      <c r="P2670" s="535">
        <v>11.66</v>
      </c>
      <c r="Q2670" s="536">
        <v>0</v>
      </c>
      <c r="R2670" s="535">
        <v>11.56</v>
      </c>
    </row>
    <row r="2671" spans="1:18" ht="12.75">
      <c r="A2671" s="145">
        <v>89029</v>
      </c>
      <c r="B2671" s="102" t="s">
        <v>24343</v>
      </c>
      <c r="C2671" s="145" t="s">
        <v>5</v>
      </c>
      <c r="D2671" s="535">
        <v>35.380000000000003</v>
      </c>
      <c r="E2671" s="536">
        <v>1</v>
      </c>
      <c r="F2671" s="535">
        <v>35.380000000000003</v>
      </c>
      <c r="G2671" s="536">
        <v>1</v>
      </c>
      <c r="H2671" s="535">
        <v>33.340000000000003</v>
      </c>
      <c r="I2671" s="536">
        <v>0</v>
      </c>
      <c r="J2671" s="535">
        <v>35.380000000000003</v>
      </c>
      <c r="K2671" s="536">
        <v>1</v>
      </c>
      <c r="L2671" s="535">
        <v>35.380000000000003</v>
      </c>
      <c r="M2671" s="536">
        <v>1</v>
      </c>
      <c r="N2671" s="535">
        <v>35.380000000000003</v>
      </c>
      <c r="O2671" s="536">
        <v>1</v>
      </c>
      <c r="P2671" s="535">
        <v>35.380000000000003</v>
      </c>
      <c r="Q2671" s="536">
        <v>1</v>
      </c>
      <c r="R2671" s="535">
        <v>35.380000000000003</v>
      </c>
    </row>
    <row r="2672" spans="1:18" ht="12.75">
      <c r="A2672" s="145">
        <v>89030</v>
      </c>
      <c r="B2672" s="102" t="s">
        <v>24344</v>
      </c>
      <c r="C2672" s="145" t="s">
        <v>5</v>
      </c>
      <c r="D2672" s="535">
        <v>15.58</v>
      </c>
      <c r="E2672" s="536">
        <v>1</v>
      </c>
      <c r="F2672" s="535">
        <v>15.58</v>
      </c>
      <c r="G2672" s="536">
        <v>1</v>
      </c>
      <c r="H2672" s="535">
        <v>14.68</v>
      </c>
      <c r="I2672" s="536">
        <v>0</v>
      </c>
      <c r="J2672" s="535">
        <v>15.58</v>
      </c>
      <c r="K2672" s="536">
        <v>1</v>
      </c>
      <c r="L2672" s="535">
        <v>15.58</v>
      </c>
      <c r="M2672" s="536">
        <v>1</v>
      </c>
      <c r="N2672" s="535">
        <v>15.58</v>
      </c>
      <c r="O2672" s="536">
        <v>1</v>
      </c>
      <c r="P2672" s="535">
        <v>15.58</v>
      </c>
      <c r="Q2672" s="536">
        <v>1</v>
      </c>
      <c r="R2672" s="535">
        <v>15.58</v>
      </c>
    </row>
    <row r="2673" spans="1:18" ht="12.75">
      <c r="A2673" s="145">
        <v>5724</v>
      </c>
      <c r="B2673" s="102" t="s">
        <v>24345</v>
      </c>
      <c r="C2673" s="145" t="s">
        <v>5</v>
      </c>
      <c r="D2673" s="535">
        <v>63.26</v>
      </c>
      <c r="E2673" s="536">
        <v>1</v>
      </c>
      <c r="F2673" s="535">
        <v>63.26</v>
      </c>
      <c r="G2673" s="536">
        <v>1</v>
      </c>
      <c r="H2673" s="535">
        <v>59.61</v>
      </c>
      <c r="I2673" s="536">
        <v>0</v>
      </c>
      <c r="J2673" s="535">
        <v>63.26</v>
      </c>
      <c r="K2673" s="536">
        <v>1</v>
      </c>
      <c r="L2673" s="535">
        <v>63.26</v>
      </c>
      <c r="M2673" s="536">
        <v>1</v>
      </c>
      <c r="N2673" s="535">
        <v>63.26</v>
      </c>
      <c r="O2673" s="536">
        <v>1</v>
      </c>
      <c r="P2673" s="535">
        <v>63.26</v>
      </c>
      <c r="Q2673" s="536">
        <v>1</v>
      </c>
      <c r="R2673" s="535">
        <v>63.26</v>
      </c>
    </row>
    <row r="2674" spans="1:18" ht="12.75">
      <c r="A2674" s="145">
        <v>53817</v>
      </c>
      <c r="B2674" s="102" t="s">
        <v>24346</v>
      </c>
      <c r="C2674" s="145" t="s">
        <v>5</v>
      </c>
      <c r="D2674" s="535">
        <v>78.19</v>
      </c>
      <c r="E2674" s="536">
        <v>0</v>
      </c>
      <c r="F2674" s="535">
        <v>63.16</v>
      </c>
      <c r="G2674" s="536">
        <v>0</v>
      </c>
      <c r="H2674" s="535">
        <v>67.86</v>
      </c>
      <c r="I2674" s="536">
        <v>0</v>
      </c>
      <c r="J2674" s="535">
        <v>67.12</v>
      </c>
      <c r="K2674" s="536">
        <v>0</v>
      </c>
      <c r="L2674" s="535">
        <v>62.32</v>
      </c>
      <c r="M2674" s="536">
        <v>0</v>
      </c>
      <c r="N2674" s="535">
        <v>64.41</v>
      </c>
      <c r="O2674" s="536">
        <v>0</v>
      </c>
      <c r="P2674" s="535">
        <v>62.43</v>
      </c>
      <c r="Q2674" s="536">
        <v>0</v>
      </c>
      <c r="R2674" s="535">
        <v>61.9</v>
      </c>
    </row>
    <row r="2675" spans="1:18" ht="12.75">
      <c r="A2675" s="145">
        <v>88839</v>
      </c>
      <c r="B2675" s="102" t="s">
        <v>24347</v>
      </c>
      <c r="C2675" s="145" t="s">
        <v>5</v>
      </c>
      <c r="D2675" s="535">
        <v>37.03</v>
      </c>
      <c r="E2675" s="536">
        <v>1</v>
      </c>
      <c r="F2675" s="535">
        <v>37.03</v>
      </c>
      <c r="G2675" s="536">
        <v>1</v>
      </c>
      <c r="H2675" s="535">
        <v>34.9</v>
      </c>
      <c r="I2675" s="536">
        <v>0</v>
      </c>
      <c r="J2675" s="535">
        <v>37.03</v>
      </c>
      <c r="K2675" s="536">
        <v>1</v>
      </c>
      <c r="L2675" s="535">
        <v>37.03</v>
      </c>
      <c r="M2675" s="536">
        <v>1</v>
      </c>
      <c r="N2675" s="535">
        <v>37.03</v>
      </c>
      <c r="O2675" s="536">
        <v>1</v>
      </c>
      <c r="P2675" s="535">
        <v>37.03</v>
      </c>
      <c r="Q2675" s="536">
        <v>1</v>
      </c>
      <c r="R2675" s="535">
        <v>37.03</v>
      </c>
    </row>
    <row r="2676" spans="1:18" ht="12.75">
      <c r="A2676" s="145">
        <v>88840</v>
      </c>
      <c r="B2676" s="102" t="s">
        <v>24348</v>
      </c>
      <c r="C2676" s="145" t="s">
        <v>5</v>
      </c>
      <c r="D2676" s="535">
        <v>16.309999999999999</v>
      </c>
      <c r="E2676" s="536">
        <v>1</v>
      </c>
      <c r="F2676" s="535">
        <v>16.309999999999999</v>
      </c>
      <c r="G2676" s="536">
        <v>1</v>
      </c>
      <c r="H2676" s="535">
        <v>15.37</v>
      </c>
      <c r="I2676" s="536">
        <v>0</v>
      </c>
      <c r="J2676" s="535">
        <v>16.309999999999999</v>
      </c>
      <c r="K2676" s="536">
        <v>1</v>
      </c>
      <c r="L2676" s="535">
        <v>16.309999999999999</v>
      </c>
      <c r="M2676" s="536">
        <v>1</v>
      </c>
      <c r="N2676" s="535">
        <v>16.309999999999999</v>
      </c>
      <c r="O2676" s="536">
        <v>1</v>
      </c>
      <c r="P2676" s="535">
        <v>16.309999999999999</v>
      </c>
      <c r="Q2676" s="536">
        <v>1</v>
      </c>
      <c r="R2676" s="535">
        <v>16.309999999999999</v>
      </c>
    </row>
    <row r="2677" spans="1:18" ht="12.75">
      <c r="A2677" s="145">
        <v>88841</v>
      </c>
      <c r="B2677" s="102" t="s">
        <v>24349</v>
      </c>
      <c r="C2677" s="145" t="s">
        <v>5</v>
      </c>
      <c r="D2677" s="535">
        <v>66.2</v>
      </c>
      <c r="E2677" s="536">
        <v>1</v>
      </c>
      <c r="F2677" s="535">
        <v>66.2</v>
      </c>
      <c r="G2677" s="536">
        <v>1</v>
      </c>
      <c r="H2677" s="535">
        <v>62.39</v>
      </c>
      <c r="I2677" s="536">
        <v>0</v>
      </c>
      <c r="J2677" s="535">
        <v>66.2</v>
      </c>
      <c r="K2677" s="536">
        <v>1</v>
      </c>
      <c r="L2677" s="535">
        <v>66.2</v>
      </c>
      <c r="M2677" s="536">
        <v>1</v>
      </c>
      <c r="N2677" s="535">
        <v>66.2</v>
      </c>
      <c r="O2677" s="536">
        <v>1</v>
      </c>
      <c r="P2677" s="535">
        <v>66.2</v>
      </c>
      <c r="Q2677" s="536">
        <v>1</v>
      </c>
      <c r="R2677" s="535">
        <v>66.2</v>
      </c>
    </row>
    <row r="2678" spans="1:18" ht="12.75">
      <c r="A2678" s="145">
        <v>88842</v>
      </c>
      <c r="B2678" s="102" t="s">
        <v>24350</v>
      </c>
      <c r="C2678" s="145" t="s">
        <v>5</v>
      </c>
      <c r="D2678" s="535">
        <v>97.81</v>
      </c>
      <c r="E2678" s="536">
        <v>0</v>
      </c>
      <c r="F2678" s="535">
        <v>79.010000000000005</v>
      </c>
      <c r="G2678" s="536">
        <v>0</v>
      </c>
      <c r="H2678" s="535">
        <v>84.89</v>
      </c>
      <c r="I2678" s="536">
        <v>0</v>
      </c>
      <c r="J2678" s="535">
        <v>83.97</v>
      </c>
      <c r="K2678" s="536">
        <v>0</v>
      </c>
      <c r="L2678" s="535">
        <v>77.959999999999994</v>
      </c>
      <c r="M2678" s="536">
        <v>0</v>
      </c>
      <c r="N2678" s="535">
        <v>80.58</v>
      </c>
      <c r="O2678" s="536">
        <v>0</v>
      </c>
      <c r="P2678" s="535">
        <v>78.09</v>
      </c>
      <c r="Q2678" s="536">
        <v>0</v>
      </c>
      <c r="R2678" s="535">
        <v>77.44</v>
      </c>
    </row>
    <row r="2679" spans="1:18" ht="12.75">
      <c r="A2679" s="145">
        <v>89009</v>
      </c>
      <c r="B2679" s="102" t="s">
        <v>24351</v>
      </c>
      <c r="C2679" s="145" t="s">
        <v>5</v>
      </c>
      <c r="D2679" s="535">
        <v>45.87</v>
      </c>
      <c r="E2679" s="536">
        <v>1</v>
      </c>
      <c r="F2679" s="535">
        <v>45.87</v>
      </c>
      <c r="G2679" s="536">
        <v>1</v>
      </c>
      <c r="H2679" s="535">
        <v>43.22</v>
      </c>
      <c r="I2679" s="536">
        <v>0</v>
      </c>
      <c r="J2679" s="535">
        <v>45.87</v>
      </c>
      <c r="K2679" s="536">
        <v>1</v>
      </c>
      <c r="L2679" s="535">
        <v>45.87</v>
      </c>
      <c r="M2679" s="536">
        <v>1</v>
      </c>
      <c r="N2679" s="535">
        <v>45.87</v>
      </c>
      <c r="O2679" s="536">
        <v>1</v>
      </c>
      <c r="P2679" s="535">
        <v>45.87</v>
      </c>
      <c r="Q2679" s="536">
        <v>1</v>
      </c>
      <c r="R2679" s="535">
        <v>45.87</v>
      </c>
    </row>
    <row r="2680" spans="1:18" ht="12.75">
      <c r="A2680" s="145">
        <v>89010</v>
      </c>
      <c r="B2680" s="102" t="s">
        <v>24352</v>
      </c>
      <c r="C2680" s="145" t="s">
        <v>5</v>
      </c>
      <c r="D2680" s="535">
        <v>20.2</v>
      </c>
      <c r="E2680" s="536">
        <v>1</v>
      </c>
      <c r="F2680" s="535">
        <v>20.2</v>
      </c>
      <c r="G2680" s="536">
        <v>1</v>
      </c>
      <c r="H2680" s="535">
        <v>19.04</v>
      </c>
      <c r="I2680" s="536">
        <v>0</v>
      </c>
      <c r="J2680" s="535">
        <v>20.2</v>
      </c>
      <c r="K2680" s="536">
        <v>1</v>
      </c>
      <c r="L2680" s="535">
        <v>20.2</v>
      </c>
      <c r="M2680" s="536">
        <v>1</v>
      </c>
      <c r="N2680" s="535">
        <v>20.2</v>
      </c>
      <c r="O2680" s="536">
        <v>1</v>
      </c>
      <c r="P2680" s="535">
        <v>20.2</v>
      </c>
      <c r="Q2680" s="536">
        <v>1</v>
      </c>
      <c r="R2680" s="535">
        <v>20.2</v>
      </c>
    </row>
    <row r="2681" spans="1:18" ht="12.75">
      <c r="A2681" s="145">
        <v>53810</v>
      </c>
      <c r="B2681" s="102" t="s">
        <v>24353</v>
      </c>
      <c r="C2681" s="145" t="s">
        <v>5</v>
      </c>
      <c r="D2681" s="535">
        <v>82.01</v>
      </c>
      <c r="E2681" s="536">
        <v>1</v>
      </c>
      <c r="F2681" s="535">
        <v>82.01</v>
      </c>
      <c r="G2681" s="536">
        <v>1</v>
      </c>
      <c r="H2681" s="535">
        <v>77.28</v>
      </c>
      <c r="I2681" s="536">
        <v>0</v>
      </c>
      <c r="J2681" s="535">
        <v>82.01</v>
      </c>
      <c r="K2681" s="536">
        <v>1</v>
      </c>
      <c r="L2681" s="535">
        <v>82.01</v>
      </c>
      <c r="M2681" s="536">
        <v>1</v>
      </c>
      <c r="N2681" s="535">
        <v>82.01</v>
      </c>
      <c r="O2681" s="536">
        <v>1</v>
      </c>
      <c r="P2681" s="535">
        <v>82.01</v>
      </c>
      <c r="Q2681" s="536">
        <v>1</v>
      </c>
      <c r="R2681" s="535">
        <v>82.01</v>
      </c>
    </row>
    <row r="2682" spans="1:18" ht="12.75">
      <c r="A2682" s="145">
        <v>5721</v>
      </c>
      <c r="B2682" s="102" t="s">
        <v>24354</v>
      </c>
      <c r="C2682" s="145" t="s">
        <v>5</v>
      </c>
      <c r="D2682" s="535">
        <v>117.36</v>
      </c>
      <c r="E2682" s="536">
        <v>0</v>
      </c>
      <c r="F2682" s="535">
        <v>94.8</v>
      </c>
      <c r="G2682" s="536">
        <v>0</v>
      </c>
      <c r="H2682" s="535">
        <v>101.85</v>
      </c>
      <c r="I2682" s="536">
        <v>0</v>
      </c>
      <c r="J2682" s="535">
        <v>100.75</v>
      </c>
      <c r="K2682" s="536">
        <v>0</v>
      </c>
      <c r="L2682" s="535">
        <v>93.54</v>
      </c>
      <c r="M2682" s="536">
        <v>0</v>
      </c>
      <c r="N2682" s="535">
        <v>96.68</v>
      </c>
      <c r="O2682" s="536">
        <v>0</v>
      </c>
      <c r="P2682" s="535">
        <v>93.7</v>
      </c>
      <c r="Q2682" s="536">
        <v>0</v>
      </c>
      <c r="R2682" s="535">
        <v>92.92</v>
      </c>
    </row>
    <row r="2683" spans="1:18" ht="12.75">
      <c r="A2683" s="145">
        <v>89017</v>
      </c>
      <c r="B2683" s="102" t="s">
        <v>24355</v>
      </c>
      <c r="C2683" s="145" t="s">
        <v>5</v>
      </c>
      <c r="D2683" s="535">
        <v>45.59</v>
      </c>
      <c r="E2683" s="536">
        <v>1</v>
      </c>
      <c r="F2683" s="535">
        <v>45.59</v>
      </c>
      <c r="G2683" s="536">
        <v>1</v>
      </c>
      <c r="H2683" s="535">
        <v>42.96</v>
      </c>
      <c r="I2683" s="536">
        <v>0</v>
      </c>
      <c r="J2683" s="535">
        <v>45.59</v>
      </c>
      <c r="K2683" s="536">
        <v>1</v>
      </c>
      <c r="L2683" s="535">
        <v>45.59</v>
      </c>
      <c r="M2683" s="536">
        <v>1</v>
      </c>
      <c r="N2683" s="535">
        <v>45.59</v>
      </c>
      <c r="O2683" s="536">
        <v>1</v>
      </c>
      <c r="P2683" s="535">
        <v>45.59</v>
      </c>
      <c r="Q2683" s="536">
        <v>1</v>
      </c>
      <c r="R2683" s="535">
        <v>45.59</v>
      </c>
    </row>
    <row r="2684" spans="1:18" ht="12.75">
      <c r="A2684" s="145">
        <v>89018</v>
      </c>
      <c r="B2684" s="102" t="s">
        <v>24356</v>
      </c>
      <c r="C2684" s="145" t="s">
        <v>5</v>
      </c>
      <c r="D2684" s="535">
        <v>20.079999999999998</v>
      </c>
      <c r="E2684" s="536">
        <v>1</v>
      </c>
      <c r="F2684" s="535">
        <v>20.079999999999998</v>
      </c>
      <c r="G2684" s="536">
        <v>1</v>
      </c>
      <c r="H2684" s="535">
        <v>18.920000000000002</v>
      </c>
      <c r="I2684" s="536">
        <v>0</v>
      </c>
      <c r="J2684" s="535">
        <v>20.079999999999998</v>
      </c>
      <c r="K2684" s="536">
        <v>1</v>
      </c>
      <c r="L2684" s="535">
        <v>20.079999999999998</v>
      </c>
      <c r="M2684" s="536">
        <v>1</v>
      </c>
      <c r="N2684" s="535">
        <v>20.079999999999998</v>
      </c>
      <c r="O2684" s="536">
        <v>1</v>
      </c>
      <c r="P2684" s="535">
        <v>20.079999999999998</v>
      </c>
      <c r="Q2684" s="536">
        <v>1</v>
      </c>
      <c r="R2684" s="535">
        <v>20.079999999999998</v>
      </c>
    </row>
    <row r="2685" spans="1:18" ht="12.75">
      <c r="A2685" s="145">
        <v>53806</v>
      </c>
      <c r="B2685" s="102" t="s">
        <v>24357</v>
      </c>
      <c r="C2685" s="145" t="s">
        <v>5</v>
      </c>
      <c r="D2685" s="535">
        <v>81.5</v>
      </c>
      <c r="E2685" s="536">
        <v>1</v>
      </c>
      <c r="F2685" s="535">
        <v>81.5</v>
      </c>
      <c r="G2685" s="536">
        <v>1</v>
      </c>
      <c r="H2685" s="535">
        <v>76.81</v>
      </c>
      <c r="I2685" s="536">
        <v>0</v>
      </c>
      <c r="J2685" s="535">
        <v>81.5</v>
      </c>
      <c r="K2685" s="536">
        <v>1</v>
      </c>
      <c r="L2685" s="535">
        <v>81.5</v>
      </c>
      <c r="M2685" s="536">
        <v>1</v>
      </c>
      <c r="N2685" s="535">
        <v>81.5</v>
      </c>
      <c r="O2685" s="536">
        <v>1</v>
      </c>
      <c r="P2685" s="535">
        <v>81.5</v>
      </c>
      <c r="Q2685" s="536">
        <v>1</v>
      </c>
      <c r="R2685" s="535">
        <v>81.5</v>
      </c>
    </row>
    <row r="2686" spans="1:18" ht="12.75">
      <c r="A2686" s="145">
        <v>5718</v>
      </c>
      <c r="B2686" s="102" t="s">
        <v>24358</v>
      </c>
      <c r="C2686" s="145" t="s">
        <v>5</v>
      </c>
      <c r="D2686" s="535">
        <v>133.02000000000001</v>
      </c>
      <c r="E2686" s="536">
        <v>0</v>
      </c>
      <c r="F2686" s="535">
        <v>107.44</v>
      </c>
      <c r="G2686" s="536">
        <v>0</v>
      </c>
      <c r="H2686" s="535">
        <v>115.44</v>
      </c>
      <c r="I2686" s="536">
        <v>0</v>
      </c>
      <c r="J2686" s="535">
        <v>114.19</v>
      </c>
      <c r="K2686" s="536">
        <v>0</v>
      </c>
      <c r="L2686" s="535">
        <v>106.02</v>
      </c>
      <c r="M2686" s="536">
        <v>0</v>
      </c>
      <c r="N2686" s="535">
        <v>109.57</v>
      </c>
      <c r="O2686" s="536">
        <v>0</v>
      </c>
      <c r="P2686" s="535">
        <v>106.2</v>
      </c>
      <c r="Q2686" s="536">
        <v>0</v>
      </c>
      <c r="R2686" s="535">
        <v>105.31</v>
      </c>
    </row>
    <row r="2687" spans="1:18" ht="12.75">
      <c r="A2687" s="145">
        <v>89013</v>
      </c>
      <c r="B2687" s="102" t="s">
        <v>24359</v>
      </c>
      <c r="C2687" s="145" t="s">
        <v>5</v>
      </c>
      <c r="D2687" s="535">
        <v>150.25</v>
      </c>
      <c r="E2687" s="536">
        <v>1</v>
      </c>
      <c r="F2687" s="535">
        <v>150.25</v>
      </c>
      <c r="G2687" s="536">
        <v>1</v>
      </c>
      <c r="H2687" s="535">
        <v>141.59</v>
      </c>
      <c r="I2687" s="536">
        <v>0</v>
      </c>
      <c r="J2687" s="535">
        <v>150.25</v>
      </c>
      <c r="K2687" s="536">
        <v>1</v>
      </c>
      <c r="L2687" s="535">
        <v>150.25</v>
      </c>
      <c r="M2687" s="536">
        <v>1</v>
      </c>
      <c r="N2687" s="535">
        <v>150.25</v>
      </c>
      <c r="O2687" s="536">
        <v>1</v>
      </c>
      <c r="P2687" s="535">
        <v>150.25</v>
      </c>
      <c r="Q2687" s="536">
        <v>1</v>
      </c>
      <c r="R2687" s="535">
        <v>150.25</v>
      </c>
    </row>
    <row r="2688" spans="1:18" ht="12.75">
      <c r="A2688" s="145">
        <v>89014</v>
      </c>
      <c r="B2688" s="102" t="s">
        <v>24360</v>
      </c>
      <c r="C2688" s="145" t="s">
        <v>5</v>
      </c>
      <c r="D2688" s="535">
        <v>66.19</v>
      </c>
      <c r="E2688" s="536">
        <v>1</v>
      </c>
      <c r="F2688" s="535">
        <v>66.19</v>
      </c>
      <c r="G2688" s="536">
        <v>1</v>
      </c>
      <c r="H2688" s="535">
        <v>62.37</v>
      </c>
      <c r="I2688" s="536">
        <v>0</v>
      </c>
      <c r="J2688" s="535">
        <v>66.19</v>
      </c>
      <c r="K2688" s="536">
        <v>1</v>
      </c>
      <c r="L2688" s="535">
        <v>66.19</v>
      </c>
      <c r="M2688" s="536">
        <v>1</v>
      </c>
      <c r="N2688" s="535">
        <v>66.19</v>
      </c>
      <c r="O2688" s="536">
        <v>1</v>
      </c>
      <c r="P2688" s="535">
        <v>66.19</v>
      </c>
      <c r="Q2688" s="536">
        <v>1</v>
      </c>
      <c r="R2688" s="535">
        <v>66.19</v>
      </c>
    </row>
    <row r="2689" spans="1:18" ht="12.75">
      <c r="A2689" s="145">
        <v>53814</v>
      </c>
      <c r="B2689" s="102" t="s">
        <v>24361</v>
      </c>
      <c r="C2689" s="145" t="s">
        <v>5</v>
      </c>
      <c r="D2689" s="535">
        <v>268.62</v>
      </c>
      <c r="E2689" s="536">
        <v>1</v>
      </c>
      <c r="F2689" s="535">
        <v>268.62</v>
      </c>
      <c r="G2689" s="536">
        <v>1</v>
      </c>
      <c r="H2689" s="535">
        <v>253.14</v>
      </c>
      <c r="I2689" s="536">
        <v>0</v>
      </c>
      <c r="J2689" s="535">
        <v>268.62</v>
      </c>
      <c r="K2689" s="536">
        <v>1</v>
      </c>
      <c r="L2689" s="535">
        <v>268.62</v>
      </c>
      <c r="M2689" s="536">
        <v>1</v>
      </c>
      <c r="N2689" s="535">
        <v>268.62</v>
      </c>
      <c r="O2689" s="536">
        <v>1</v>
      </c>
      <c r="P2689" s="535">
        <v>268.62</v>
      </c>
      <c r="Q2689" s="536">
        <v>1</v>
      </c>
      <c r="R2689" s="535">
        <v>268.62</v>
      </c>
    </row>
    <row r="2690" spans="1:18" ht="12.75">
      <c r="A2690" s="145">
        <v>5722</v>
      </c>
      <c r="B2690" s="102" t="s">
        <v>24362</v>
      </c>
      <c r="C2690" s="145" t="s">
        <v>5</v>
      </c>
      <c r="D2690" s="535">
        <v>271.43</v>
      </c>
      <c r="E2690" s="536">
        <v>0</v>
      </c>
      <c r="F2690" s="535">
        <v>219.25</v>
      </c>
      <c r="G2690" s="536">
        <v>0</v>
      </c>
      <c r="H2690" s="535">
        <v>235.56</v>
      </c>
      <c r="I2690" s="536">
        <v>0</v>
      </c>
      <c r="J2690" s="535">
        <v>233.02</v>
      </c>
      <c r="K2690" s="536">
        <v>0</v>
      </c>
      <c r="L2690" s="535">
        <v>216.35</v>
      </c>
      <c r="M2690" s="536">
        <v>0</v>
      </c>
      <c r="N2690" s="535">
        <v>223.6</v>
      </c>
      <c r="O2690" s="536">
        <v>0</v>
      </c>
      <c r="P2690" s="535">
        <v>216.71</v>
      </c>
      <c r="Q2690" s="536">
        <v>0</v>
      </c>
      <c r="R2690" s="535">
        <v>214.9</v>
      </c>
    </row>
    <row r="2691" spans="1:18" ht="12.75">
      <c r="A2691" s="145">
        <v>96015</v>
      </c>
      <c r="B2691" s="102" t="s">
        <v>24363</v>
      </c>
      <c r="C2691" s="145" t="s">
        <v>5</v>
      </c>
      <c r="D2691" s="535">
        <v>22.27</v>
      </c>
      <c r="E2691" s="536">
        <v>1</v>
      </c>
      <c r="F2691" s="535">
        <v>22.27</v>
      </c>
      <c r="G2691" s="536">
        <v>1</v>
      </c>
      <c r="H2691" s="535">
        <v>22.27</v>
      </c>
      <c r="I2691" s="536">
        <v>1</v>
      </c>
      <c r="J2691" s="535">
        <v>22.27</v>
      </c>
      <c r="K2691" s="536">
        <v>1</v>
      </c>
      <c r="L2691" s="535">
        <v>22.04</v>
      </c>
      <c r="M2691" s="536">
        <v>0</v>
      </c>
      <c r="N2691" s="535">
        <v>22.27</v>
      </c>
      <c r="O2691" s="536">
        <v>1</v>
      </c>
      <c r="P2691" s="535">
        <v>22.27</v>
      </c>
      <c r="Q2691" s="536">
        <v>1</v>
      </c>
      <c r="R2691" s="535">
        <v>22.27</v>
      </c>
    </row>
    <row r="2692" spans="1:18" ht="12.75">
      <c r="A2692" s="145">
        <v>96016</v>
      </c>
      <c r="B2692" s="102" t="s">
        <v>24364</v>
      </c>
      <c r="C2692" s="145" t="s">
        <v>5</v>
      </c>
      <c r="D2692" s="535">
        <v>5.97</v>
      </c>
      <c r="E2692" s="536">
        <v>1</v>
      </c>
      <c r="F2692" s="535">
        <v>5.97</v>
      </c>
      <c r="G2692" s="536">
        <v>1</v>
      </c>
      <c r="H2692" s="535">
        <v>5.97</v>
      </c>
      <c r="I2692" s="536">
        <v>1</v>
      </c>
      <c r="J2692" s="535">
        <v>5.97</v>
      </c>
      <c r="K2692" s="536">
        <v>1</v>
      </c>
      <c r="L2692" s="535">
        <v>5.9</v>
      </c>
      <c r="M2692" s="536">
        <v>0</v>
      </c>
      <c r="N2692" s="535">
        <v>5.97</v>
      </c>
      <c r="O2692" s="536">
        <v>1</v>
      </c>
      <c r="P2692" s="535">
        <v>5.97</v>
      </c>
      <c r="Q2692" s="536">
        <v>1</v>
      </c>
      <c r="R2692" s="535">
        <v>5.97</v>
      </c>
    </row>
    <row r="2693" spans="1:18" ht="12.75">
      <c r="A2693" s="145">
        <v>96018</v>
      </c>
      <c r="B2693" s="102" t="s">
        <v>24365</v>
      </c>
      <c r="C2693" s="145" t="s">
        <v>5</v>
      </c>
      <c r="D2693" s="535">
        <v>24.36</v>
      </c>
      <c r="E2693" s="536">
        <v>1</v>
      </c>
      <c r="F2693" s="535">
        <v>24.36</v>
      </c>
      <c r="G2693" s="536">
        <v>1</v>
      </c>
      <c r="H2693" s="535">
        <v>24.36</v>
      </c>
      <c r="I2693" s="536">
        <v>1</v>
      </c>
      <c r="J2693" s="535">
        <v>24.36</v>
      </c>
      <c r="K2693" s="536">
        <v>1</v>
      </c>
      <c r="L2693" s="535">
        <v>24.1</v>
      </c>
      <c r="M2693" s="536">
        <v>0</v>
      </c>
      <c r="N2693" s="535">
        <v>24.36</v>
      </c>
      <c r="O2693" s="536">
        <v>1</v>
      </c>
      <c r="P2693" s="535">
        <v>24.36</v>
      </c>
      <c r="Q2693" s="536">
        <v>1</v>
      </c>
      <c r="R2693" s="535">
        <v>24.36</v>
      </c>
    </row>
    <row r="2694" spans="1:18" ht="12.75">
      <c r="A2694" s="145">
        <v>96019</v>
      </c>
      <c r="B2694" s="102" t="s">
        <v>24366</v>
      </c>
      <c r="C2694" s="145" t="s">
        <v>5</v>
      </c>
      <c r="D2694" s="535">
        <v>121.03</v>
      </c>
      <c r="E2694" s="536">
        <v>0</v>
      </c>
      <c r="F2694" s="535">
        <v>97.76</v>
      </c>
      <c r="G2694" s="536">
        <v>0</v>
      </c>
      <c r="H2694" s="535">
        <v>105.04</v>
      </c>
      <c r="I2694" s="536">
        <v>0</v>
      </c>
      <c r="J2694" s="535">
        <v>103.9</v>
      </c>
      <c r="K2694" s="536">
        <v>0</v>
      </c>
      <c r="L2694" s="535">
        <v>96.47</v>
      </c>
      <c r="M2694" s="536">
        <v>0</v>
      </c>
      <c r="N2694" s="535">
        <v>99.7</v>
      </c>
      <c r="O2694" s="536">
        <v>0</v>
      </c>
      <c r="P2694" s="535">
        <v>96.63</v>
      </c>
      <c r="Q2694" s="536">
        <v>0</v>
      </c>
      <c r="R2694" s="535">
        <v>95.82</v>
      </c>
    </row>
    <row r="2695" spans="1:18" ht="12.75">
      <c r="A2695" s="145">
        <v>96008</v>
      </c>
      <c r="B2695" s="102" t="s">
        <v>24367</v>
      </c>
      <c r="C2695" s="145" t="s">
        <v>5</v>
      </c>
      <c r="D2695" s="535">
        <v>22.47</v>
      </c>
      <c r="E2695" s="536">
        <v>1</v>
      </c>
      <c r="F2695" s="535">
        <v>22.47</v>
      </c>
      <c r="G2695" s="536">
        <v>1</v>
      </c>
      <c r="H2695" s="535">
        <v>22.47</v>
      </c>
      <c r="I2695" s="536">
        <v>1</v>
      </c>
      <c r="J2695" s="535">
        <v>22.47</v>
      </c>
      <c r="K2695" s="536">
        <v>1</v>
      </c>
      <c r="L2695" s="535">
        <v>22.23</v>
      </c>
      <c r="M2695" s="536">
        <v>0</v>
      </c>
      <c r="N2695" s="535">
        <v>22.47</v>
      </c>
      <c r="O2695" s="536">
        <v>1</v>
      </c>
      <c r="P2695" s="535">
        <v>22.47</v>
      </c>
      <c r="Q2695" s="536">
        <v>1</v>
      </c>
      <c r="R2695" s="535">
        <v>22.47</v>
      </c>
    </row>
    <row r="2696" spans="1:18" ht="12.75">
      <c r="A2696" s="145">
        <v>96009</v>
      </c>
      <c r="B2696" s="102" t="s">
        <v>24368</v>
      </c>
      <c r="C2696" s="145" t="s">
        <v>5</v>
      </c>
      <c r="D2696" s="535">
        <v>6.02</v>
      </c>
      <c r="E2696" s="536">
        <v>1</v>
      </c>
      <c r="F2696" s="535">
        <v>6.02</v>
      </c>
      <c r="G2696" s="536">
        <v>1</v>
      </c>
      <c r="H2696" s="535">
        <v>6.02</v>
      </c>
      <c r="I2696" s="536">
        <v>1</v>
      </c>
      <c r="J2696" s="535">
        <v>6.02</v>
      </c>
      <c r="K2696" s="536">
        <v>1</v>
      </c>
      <c r="L2696" s="535">
        <v>5.95</v>
      </c>
      <c r="M2696" s="536">
        <v>0</v>
      </c>
      <c r="N2696" s="535">
        <v>6.02</v>
      </c>
      <c r="O2696" s="536">
        <v>1</v>
      </c>
      <c r="P2696" s="535">
        <v>6.02</v>
      </c>
      <c r="Q2696" s="536">
        <v>1</v>
      </c>
      <c r="R2696" s="535">
        <v>6.02</v>
      </c>
    </row>
    <row r="2697" spans="1:18" ht="12.75">
      <c r="A2697" s="145">
        <v>96011</v>
      </c>
      <c r="B2697" s="102" t="s">
        <v>24369</v>
      </c>
      <c r="C2697" s="145" t="s">
        <v>5</v>
      </c>
      <c r="D2697" s="535">
        <v>24.58</v>
      </c>
      <c r="E2697" s="536">
        <v>1</v>
      </c>
      <c r="F2697" s="535">
        <v>24.58</v>
      </c>
      <c r="G2697" s="536">
        <v>1</v>
      </c>
      <c r="H2697" s="535">
        <v>24.58</v>
      </c>
      <c r="I2697" s="536">
        <v>1</v>
      </c>
      <c r="J2697" s="535">
        <v>24.58</v>
      </c>
      <c r="K2697" s="536">
        <v>1</v>
      </c>
      <c r="L2697" s="535">
        <v>24.32</v>
      </c>
      <c r="M2697" s="536">
        <v>0</v>
      </c>
      <c r="N2697" s="535">
        <v>24.58</v>
      </c>
      <c r="O2697" s="536">
        <v>1</v>
      </c>
      <c r="P2697" s="535">
        <v>24.58</v>
      </c>
      <c r="Q2697" s="536">
        <v>1</v>
      </c>
      <c r="R2697" s="535">
        <v>24.58</v>
      </c>
    </row>
    <row r="2698" spans="1:18" ht="12.75">
      <c r="A2698" s="145">
        <v>96012</v>
      </c>
      <c r="B2698" s="102" t="s">
        <v>24370</v>
      </c>
      <c r="C2698" s="145" t="s">
        <v>5</v>
      </c>
      <c r="D2698" s="535">
        <v>121.03</v>
      </c>
      <c r="E2698" s="536">
        <v>0</v>
      </c>
      <c r="F2698" s="535">
        <v>97.76</v>
      </c>
      <c r="G2698" s="536">
        <v>0</v>
      </c>
      <c r="H2698" s="535">
        <v>105.04</v>
      </c>
      <c r="I2698" s="536">
        <v>0</v>
      </c>
      <c r="J2698" s="535">
        <v>103.9</v>
      </c>
      <c r="K2698" s="536">
        <v>0</v>
      </c>
      <c r="L2698" s="535">
        <v>96.47</v>
      </c>
      <c r="M2698" s="536">
        <v>0</v>
      </c>
      <c r="N2698" s="535">
        <v>99.7</v>
      </c>
      <c r="O2698" s="536">
        <v>0</v>
      </c>
      <c r="P2698" s="535">
        <v>96.63</v>
      </c>
      <c r="Q2698" s="536">
        <v>0</v>
      </c>
      <c r="R2698" s="535">
        <v>95.82</v>
      </c>
    </row>
    <row r="2699" spans="1:18" ht="12.75">
      <c r="A2699" s="145">
        <v>96023</v>
      </c>
      <c r="B2699" s="102" t="s">
        <v>24371</v>
      </c>
      <c r="C2699" s="145" t="s">
        <v>5</v>
      </c>
      <c r="D2699" s="535">
        <v>17.21</v>
      </c>
      <c r="E2699" s="536">
        <v>1</v>
      </c>
      <c r="F2699" s="535">
        <v>17.21</v>
      </c>
      <c r="G2699" s="536">
        <v>1</v>
      </c>
      <c r="H2699" s="535">
        <v>17.21</v>
      </c>
      <c r="I2699" s="536">
        <v>1</v>
      </c>
      <c r="J2699" s="535">
        <v>17.21</v>
      </c>
      <c r="K2699" s="536">
        <v>1</v>
      </c>
      <c r="L2699" s="535">
        <v>17.010000000000002</v>
      </c>
      <c r="M2699" s="536">
        <v>0</v>
      </c>
      <c r="N2699" s="535">
        <v>17.21</v>
      </c>
      <c r="O2699" s="536">
        <v>1</v>
      </c>
      <c r="P2699" s="535">
        <v>17.21</v>
      </c>
      <c r="Q2699" s="536">
        <v>1</v>
      </c>
      <c r="R2699" s="535">
        <v>17.21</v>
      </c>
    </row>
    <row r="2700" spans="1:18" ht="12.75">
      <c r="A2700" s="145">
        <v>96024</v>
      </c>
      <c r="B2700" s="102" t="s">
        <v>24372</v>
      </c>
      <c r="C2700" s="145" t="s">
        <v>5</v>
      </c>
      <c r="D2700" s="535">
        <v>4.6100000000000003</v>
      </c>
      <c r="E2700" s="536">
        <v>1</v>
      </c>
      <c r="F2700" s="535">
        <v>4.6100000000000003</v>
      </c>
      <c r="G2700" s="536">
        <v>1</v>
      </c>
      <c r="H2700" s="535">
        <v>4.6100000000000003</v>
      </c>
      <c r="I2700" s="536">
        <v>1</v>
      </c>
      <c r="J2700" s="535">
        <v>4.6100000000000003</v>
      </c>
      <c r="K2700" s="536">
        <v>1</v>
      </c>
      <c r="L2700" s="535">
        <v>4.5599999999999996</v>
      </c>
      <c r="M2700" s="536">
        <v>0</v>
      </c>
      <c r="N2700" s="535">
        <v>4.6100000000000003</v>
      </c>
      <c r="O2700" s="536">
        <v>1</v>
      </c>
      <c r="P2700" s="535">
        <v>4.6100000000000003</v>
      </c>
      <c r="Q2700" s="536">
        <v>1</v>
      </c>
      <c r="R2700" s="535">
        <v>4.6100000000000003</v>
      </c>
    </row>
    <row r="2701" spans="1:18" ht="12.75">
      <c r="A2701" s="145">
        <v>96026</v>
      </c>
      <c r="B2701" s="102" t="s">
        <v>24373</v>
      </c>
      <c r="C2701" s="145" t="s">
        <v>5</v>
      </c>
      <c r="D2701" s="535">
        <v>18.82</v>
      </c>
      <c r="E2701" s="536">
        <v>1</v>
      </c>
      <c r="F2701" s="535">
        <v>18.82</v>
      </c>
      <c r="G2701" s="536">
        <v>1</v>
      </c>
      <c r="H2701" s="535">
        <v>18.82</v>
      </c>
      <c r="I2701" s="536">
        <v>1</v>
      </c>
      <c r="J2701" s="535">
        <v>18.82</v>
      </c>
      <c r="K2701" s="536">
        <v>1</v>
      </c>
      <c r="L2701" s="535">
        <v>18.600000000000001</v>
      </c>
      <c r="M2701" s="536">
        <v>0</v>
      </c>
      <c r="N2701" s="535">
        <v>18.82</v>
      </c>
      <c r="O2701" s="536">
        <v>1</v>
      </c>
      <c r="P2701" s="535">
        <v>18.82</v>
      </c>
      <c r="Q2701" s="536">
        <v>1</v>
      </c>
      <c r="R2701" s="535">
        <v>18.82</v>
      </c>
    </row>
    <row r="2702" spans="1:18" ht="12.75">
      <c r="A2702" s="145">
        <v>96027</v>
      </c>
      <c r="B2702" s="102" t="s">
        <v>24374</v>
      </c>
      <c r="C2702" s="145" t="s">
        <v>5</v>
      </c>
      <c r="D2702" s="535">
        <v>84.33</v>
      </c>
      <c r="E2702" s="536">
        <v>0</v>
      </c>
      <c r="F2702" s="535">
        <v>68.12</v>
      </c>
      <c r="G2702" s="536">
        <v>0</v>
      </c>
      <c r="H2702" s="535">
        <v>73.19</v>
      </c>
      <c r="I2702" s="536">
        <v>0</v>
      </c>
      <c r="J2702" s="535">
        <v>72.400000000000006</v>
      </c>
      <c r="K2702" s="536">
        <v>0</v>
      </c>
      <c r="L2702" s="535">
        <v>67.22</v>
      </c>
      <c r="M2702" s="536">
        <v>0</v>
      </c>
      <c r="N2702" s="535">
        <v>69.47</v>
      </c>
      <c r="O2702" s="536">
        <v>0</v>
      </c>
      <c r="P2702" s="535">
        <v>67.33</v>
      </c>
      <c r="Q2702" s="536">
        <v>0</v>
      </c>
      <c r="R2702" s="535">
        <v>66.77</v>
      </c>
    </row>
    <row r="2703" spans="1:18" ht="12.75">
      <c r="A2703" s="145">
        <v>96053</v>
      </c>
      <c r="B2703" s="102" t="s">
        <v>24375</v>
      </c>
      <c r="C2703" s="145" t="s">
        <v>5</v>
      </c>
      <c r="D2703" s="535">
        <v>17.41</v>
      </c>
      <c r="E2703" s="536">
        <v>1</v>
      </c>
      <c r="F2703" s="535">
        <v>17.41</v>
      </c>
      <c r="G2703" s="536">
        <v>1</v>
      </c>
      <c r="H2703" s="535">
        <v>17.41</v>
      </c>
      <c r="I2703" s="536">
        <v>1</v>
      </c>
      <c r="J2703" s="535">
        <v>17.41</v>
      </c>
      <c r="K2703" s="536">
        <v>1</v>
      </c>
      <c r="L2703" s="535">
        <v>17.2</v>
      </c>
      <c r="M2703" s="536">
        <v>0</v>
      </c>
      <c r="N2703" s="535">
        <v>17.41</v>
      </c>
      <c r="O2703" s="536">
        <v>1</v>
      </c>
      <c r="P2703" s="535">
        <v>17.41</v>
      </c>
      <c r="Q2703" s="536">
        <v>1</v>
      </c>
      <c r="R2703" s="535">
        <v>17.41</v>
      </c>
    </row>
    <row r="2704" spans="1:18" ht="12.75">
      <c r="A2704" s="145">
        <v>96055</v>
      </c>
      <c r="B2704" s="102" t="s">
        <v>24376</v>
      </c>
      <c r="C2704" s="145" t="s">
        <v>5</v>
      </c>
      <c r="D2704" s="535">
        <v>4.66</v>
      </c>
      <c r="E2704" s="536">
        <v>1</v>
      </c>
      <c r="F2704" s="535">
        <v>4.66</v>
      </c>
      <c r="G2704" s="536">
        <v>1</v>
      </c>
      <c r="H2704" s="535">
        <v>4.66</v>
      </c>
      <c r="I2704" s="536">
        <v>1</v>
      </c>
      <c r="J2704" s="535">
        <v>4.66</v>
      </c>
      <c r="K2704" s="536">
        <v>1</v>
      </c>
      <c r="L2704" s="535">
        <v>4.6100000000000003</v>
      </c>
      <c r="M2704" s="536">
        <v>0</v>
      </c>
      <c r="N2704" s="535">
        <v>4.66</v>
      </c>
      <c r="O2704" s="536">
        <v>1</v>
      </c>
      <c r="P2704" s="535">
        <v>4.66</v>
      </c>
      <c r="Q2704" s="536">
        <v>1</v>
      </c>
      <c r="R2704" s="535">
        <v>4.66</v>
      </c>
    </row>
    <row r="2705" spans="1:18" ht="12.75">
      <c r="A2705" s="145">
        <v>96056</v>
      </c>
      <c r="B2705" s="102" t="s">
        <v>24377</v>
      </c>
      <c r="C2705" s="145" t="s">
        <v>5</v>
      </c>
      <c r="D2705" s="535">
        <v>19.04</v>
      </c>
      <c r="E2705" s="536">
        <v>1</v>
      </c>
      <c r="F2705" s="535">
        <v>19.04</v>
      </c>
      <c r="G2705" s="536">
        <v>1</v>
      </c>
      <c r="H2705" s="535">
        <v>19.04</v>
      </c>
      <c r="I2705" s="536">
        <v>1</v>
      </c>
      <c r="J2705" s="535">
        <v>19.04</v>
      </c>
      <c r="K2705" s="536">
        <v>1</v>
      </c>
      <c r="L2705" s="535">
        <v>18.82</v>
      </c>
      <c r="M2705" s="536">
        <v>0</v>
      </c>
      <c r="N2705" s="535">
        <v>19.04</v>
      </c>
      <c r="O2705" s="536">
        <v>1</v>
      </c>
      <c r="P2705" s="535">
        <v>19.04</v>
      </c>
      <c r="Q2705" s="536">
        <v>1</v>
      </c>
      <c r="R2705" s="535">
        <v>19.04</v>
      </c>
    </row>
    <row r="2706" spans="1:18" ht="12.75">
      <c r="A2706" s="145">
        <v>96057</v>
      </c>
      <c r="B2706" s="102" t="s">
        <v>24378</v>
      </c>
      <c r="C2706" s="145" t="s">
        <v>5</v>
      </c>
      <c r="D2706" s="535">
        <v>84.33</v>
      </c>
      <c r="E2706" s="536">
        <v>0</v>
      </c>
      <c r="F2706" s="535">
        <v>68.12</v>
      </c>
      <c r="G2706" s="536">
        <v>0</v>
      </c>
      <c r="H2706" s="535">
        <v>73.19</v>
      </c>
      <c r="I2706" s="536">
        <v>0</v>
      </c>
      <c r="J2706" s="535">
        <v>72.400000000000006</v>
      </c>
      <c r="K2706" s="536">
        <v>0</v>
      </c>
      <c r="L2706" s="535">
        <v>67.22</v>
      </c>
      <c r="M2706" s="536">
        <v>0</v>
      </c>
      <c r="N2706" s="535">
        <v>69.47</v>
      </c>
      <c r="O2706" s="536">
        <v>0</v>
      </c>
      <c r="P2706" s="535">
        <v>67.33</v>
      </c>
      <c r="Q2706" s="536">
        <v>0</v>
      </c>
      <c r="R2706" s="535">
        <v>66.77</v>
      </c>
    </row>
    <row r="2707" spans="1:18" ht="12.75">
      <c r="A2707" s="145">
        <v>7063</v>
      </c>
      <c r="B2707" s="102" t="s">
        <v>24379</v>
      </c>
      <c r="C2707" s="145" t="s">
        <v>5</v>
      </c>
      <c r="D2707" s="535">
        <v>18.940000000000001</v>
      </c>
      <c r="E2707" s="536">
        <v>1</v>
      </c>
      <c r="F2707" s="535">
        <v>18.940000000000001</v>
      </c>
      <c r="G2707" s="536">
        <v>1</v>
      </c>
      <c r="H2707" s="535">
        <v>18.940000000000001</v>
      </c>
      <c r="I2707" s="536">
        <v>1</v>
      </c>
      <c r="J2707" s="535">
        <v>18.940000000000001</v>
      </c>
      <c r="K2707" s="536">
        <v>1</v>
      </c>
      <c r="L2707" s="535">
        <v>18.82</v>
      </c>
      <c r="M2707" s="536">
        <v>0</v>
      </c>
      <c r="N2707" s="535">
        <v>18.940000000000001</v>
      </c>
      <c r="O2707" s="536">
        <v>1</v>
      </c>
      <c r="P2707" s="535">
        <v>18.940000000000001</v>
      </c>
      <c r="Q2707" s="536">
        <v>1</v>
      </c>
      <c r="R2707" s="535">
        <v>18.940000000000001</v>
      </c>
    </row>
    <row r="2708" spans="1:18" ht="12.75">
      <c r="A2708" s="145">
        <v>7064</v>
      </c>
      <c r="B2708" s="102" t="s">
        <v>24380</v>
      </c>
      <c r="C2708" s="145" t="s">
        <v>5</v>
      </c>
      <c r="D2708" s="535">
        <v>5.1100000000000003</v>
      </c>
      <c r="E2708" s="536">
        <v>1</v>
      </c>
      <c r="F2708" s="535">
        <v>5.1100000000000003</v>
      </c>
      <c r="G2708" s="536">
        <v>1</v>
      </c>
      <c r="H2708" s="535">
        <v>5.1100000000000003</v>
      </c>
      <c r="I2708" s="536">
        <v>1</v>
      </c>
      <c r="J2708" s="535">
        <v>5.1100000000000003</v>
      </c>
      <c r="K2708" s="536">
        <v>1</v>
      </c>
      <c r="L2708" s="535">
        <v>5.08</v>
      </c>
      <c r="M2708" s="536">
        <v>0</v>
      </c>
      <c r="N2708" s="535">
        <v>5.1100000000000003</v>
      </c>
      <c r="O2708" s="536">
        <v>1</v>
      </c>
      <c r="P2708" s="535">
        <v>5.1100000000000003</v>
      </c>
      <c r="Q2708" s="536">
        <v>1</v>
      </c>
      <c r="R2708" s="535">
        <v>5.1100000000000003</v>
      </c>
    </row>
    <row r="2709" spans="1:18" ht="12.75">
      <c r="A2709" s="145">
        <v>7065</v>
      </c>
      <c r="B2709" s="102" t="s">
        <v>24381</v>
      </c>
      <c r="C2709" s="145" t="s">
        <v>5</v>
      </c>
      <c r="D2709" s="535">
        <v>20.72</v>
      </c>
      <c r="E2709" s="536">
        <v>1</v>
      </c>
      <c r="F2709" s="535">
        <v>20.72</v>
      </c>
      <c r="G2709" s="536">
        <v>1</v>
      </c>
      <c r="H2709" s="535">
        <v>20.72</v>
      </c>
      <c r="I2709" s="536">
        <v>1</v>
      </c>
      <c r="J2709" s="535">
        <v>20.72</v>
      </c>
      <c r="K2709" s="536">
        <v>1</v>
      </c>
      <c r="L2709" s="535">
        <v>20.58</v>
      </c>
      <c r="M2709" s="536">
        <v>0</v>
      </c>
      <c r="N2709" s="535">
        <v>20.72</v>
      </c>
      <c r="O2709" s="536">
        <v>1</v>
      </c>
      <c r="P2709" s="535">
        <v>20.72</v>
      </c>
      <c r="Q2709" s="536">
        <v>1</v>
      </c>
      <c r="R2709" s="535">
        <v>20.72</v>
      </c>
    </row>
    <row r="2710" spans="1:18" ht="12.75">
      <c r="A2710" s="145">
        <v>7066</v>
      </c>
      <c r="B2710" s="102" t="s">
        <v>24382</v>
      </c>
      <c r="C2710" s="145" t="s">
        <v>5</v>
      </c>
      <c r="D2710" s="535">
        <v>121.03</v>
      </c>
      <c r="E2710" s="536">
        <v>0</v>
      </c>
      <c r="F2710" s="535">
        <v>97.76</v>
      </c>
      <c r="G2710" s="536">
        <v>0</v>
      </c>
      <c r="H2710" s="535">
        <v>105.04</v>
      </c>
      <c r="I2710" s="536">
        <v>0</v>
      </c>
      <c r="J2710" s="535">
        <v>103.9</v>
      </c>
      <c r="K2710" s="536">
        <v>0</v>
      </c>
      <c r="L2710" s="535">
        <v>96.47</v>
      </c>
      <c r="M2710" s="536">
        <v>0</v>
      </c>
      <c r="N2710" s="535">
        <v>99.7</v>
      </c>
      <c r="O2710" s="536">
        <v>0</v>
      </c>
      <c r="P2710" s="535">
        <v>96.63</v>
      </c>
      <c r="Q2710" s="536">
        <v>0</v>
      </c>
      <c r="R2710" s="535">
        <v>95.82</v>
      </c>
    </row>
    <row r="2711" spans="1:18" ht="12.75">
      <c r="A2711" s="145">
        <v>89033</v>
      </c>
      <c r="B2711" s="102" t="s">
        <v>24383</v>
      </c>
      <c r="C2711" s="145" t="s">
        <v>5</v>
      </c>
      <c r="D2711" s="535">
        <v>13.88</v>
      </c>
      <c r="E2711" s="536">
        <v>1</v>
      </c>
      <c r="F2711" s="535">
        <v>13.88</v>
      </c>
      <c r="G2711" s="536">
        <v>1</v>
      </c>
      <c r="H2711" s="535">
        <v>13.88</v>
      </c>
      <c r="I2711" s="536">
        <v>1</v>
      </c>
      <c r="J2711" s="535">
        <v>13.88</v>
      </c>
      <c r="K2711" s="536">
        <v>1</v>
      </c>
      <c r="L2711" s="535">
        <v>13.79</v>
      </c>
      <c r="M2711" s="536">
        <v>0</v>
      </c>
      <c r="N2711" s="535">
        <v>13.88</v>
      </c>
      <c r="O2711" s="536">
        <v>1</v>
      </c>
      <c r="P2711" s="535">
        <v>13.88</v>
      </c>
      <c r="Q2711" s="536">
        <v>1</v>
      </c>
      <c r="R2711" s="535">
        <v>13.88</v>
      </c>
    </row>
    <row r="2712" spans="1:18" ht="12.75">
      <c r="A2712" s="145">
        <v>89034</v>
      </c>
      <c r="B2712" s="102" t="s">
        <v>24384</v>
      </c>
      <c r="C2712" s="145" t="s">
        <v>5</v>
      </c>
      <c r="D2712" s="535">
        <v>3.72</v>
      </c>
      <c r="E2712" s="536">
        <v>1</v>
      </c>
      <c r="F2712" s="535">
        <v>3.72</v>
      </c>
      <c r="G2712" s="536">
        <v>1</v>
      </c>
      <c r="H2712" s="535">
        <v>3.72</v>
      </c>
      <c r="I2712" s="536">
        <v>1</v>
      </c>
      <c r="J2712" s="535">
        <v>3.72</v>
      </c>
      <c r="K2712" s="536">
        <v>1</v>
      </c>
      <c r="L2712" s="535">
        <v>3.7</v>
      </c>
      <c r="M2712" s="536">
        <v>0</v>
      </c>
      <c r="N2712" s="535">
        <v>3.72</v>
      </c>
      <c r="O2712" s="536">
        <v>1</v>
      </c>
      <c r="P2712" s="535">
        <v>3.72</v>
      </c>
      <c r="Q2712" s="536">
        <v>1</v>
      </c>
      <c r="R2712" s="535">
        <v>3.72</v>
      </c>
    </row>
    <row r="2713" spans="1:18" ht="12.75">
      <c r="A2713" s="145">
        <v>5714</v>
      </c>
      <c r="B2713" s="102" t="s">
        <v>24385</v>
      </c>
      <c r="C2713" s="145" t="s">
        <v>5</v>
      </c>
      <c r="D2713" s="535">
        <v>15.18</v>
      </c>
      <c r="E2713" s="536">
        <v>1</v>
      </c>
      <c r="F2713" s="535">
        <v>15.18</v>
      </c>
      <c r="G2713" s="536">
        <v>1</v>
      </c>
      <c r="H2713" s="535">
        <v>15.18</v>
      </c>
      <c r="I2713" s="536">
        <v>1</v>
      </c>
      <c r="J2713" s="535">
        <v>15.18</v>
      </c>
      <c r="K2713" s="536">
        <v>1</v>
      </c>
      <c r="L2713" s="535">
        <v>15.08</v>
      </c>
      <c r="M2713" s="536">
        <v>0</v>
      </c>
      <c r="N2713" s="535">
        <v>15.18</v>
      </c>
      <c r="O2713" s="536">
        <v>1</v>
      </c>
      <c r="P2713" s="535">
        <v>15.18</v>
      </c>
      <c r="Q2713" s="536">
        <v>1</v>
      </c>
      <c r="R2713" s="535">
        <v>15.18</v>
      </c>
    </row>
    <row r="2714" spans="1:18" ht="12.75">
      <c r="A2714" s="145">
        <v>5715</v>
      </c>
      <c r="B2714" s="102" t="s">
        <v>24386</v>
      </c>
      <c r="C2714" s="145" t="s">
        <v>5</v>
      </c>
      <c r="D2714" s="535">
        <v>84.33</v>
      </c>
      <c r="E2714" s="536">
        <v>0</v>
      </c>
      <c r="F2714" s="535">
        <v>68.12</v>
      </c>
      <c r="G2714" s="536">
        <v>0</v>
      </c>
      <c r="H2714" s="535">
        <v>73.19</v>
      </c>
      <c r="I2714" s="536">
        <v>0</v>
      </c>
      <c r="J2714" s="535">
        <v>72.400000000000006</v>
      </c>
      <c r="K2714" s="536">
        <v>0</v>
      </c>
      <c r="L2714" s="535">
        <v>67.22</v>
      </c>
      <c r="M2714" s="536">
        <v>0</v>
      </c>
      <c r="N2714" s="535">
        <v>69.47</v>
      </c>
      <c r="O2714" s="536">
        <v>0</v>
      </c>
      <c r="P2714" s="535">
        <v>67.33</v>
      </c>
      <c r="Q2714" s="536">
        <v>0</v>
      </c>
      <c r="R2714" s="535">
        <v>66.77</v>
      </c>
    </row>
    <row r="2715" spans="1:18" ht="12.75">
      <c r="A2715" s="145">
        <v>102906</v>
      </c>
      <c r="B2715" s="102" t="s">
        <v>24387</v>
      </c>
      <c r="C2715" s="145" t="s">
        <v>5</v>
      </c>
      <c r="D2715" s="535">
        <v>0</v>
      </c>
      <c r="E2715" s="536"/>
      <c r="F2715" s="535">
        <v>0</v>
      </c>
      <c r="G2715" s="536"/>
      <c r="H2715" s="535">
        <v>0</v>
      </c>
      <c r="I2715" s="536"/>
      <c r="J2715" s="535">
        <v>0</v>
      </c>
      <c r="K2715" s="536"/>
      <c r="L2715" s="535">
        <v>0</v>
      </c>
      <c r="M2715" s="536"/>
      <c r="N2715" s="535">
        <v>0</v>
      </c>
      <c r="O2715" s="536"/>
      <c r="P2715" s="535">
        <v>0</v>
      </c>
      <c r="Q2715" s="536"/>
      <c r="R2715" s="535">
        <v>0</v>
      </c>
    </row>
    <row r="2716" spans="1:18" ht="12.75">
      <c r="A2716" s="145">
        <v>102907</v>
      </c>
      <c r="B2716" s="102" t="s">
        <v>24388</v>
      </c>
      <c r="C2716" s="145" t="s">
        <v>5</v>
      </c>
      <c r="D2716" s="535">
        <v>0</v>
      </c>
      <c r="E2716" s="536"/>
      <c r="F2716" s="535">
        <v>0</v>
      </c>
      <c r="G2716" s="536"/>
      <c r="H2716" s="535">
        <v>0</v>
      </c>
      <c r="I2716" s="536"/>
      <c r="J2716" s="535">
        <v>0</v>
      </c>
      <c r="K2716" s="536"/>
      <c r="L2716" s="535">
        <v>0</v>
      </c>
      <c r="M2716" s="536"/>
      <c r="N2716" s="535">
        <v>0</v>
      </c>
      <c r="O2716" s="536"/>
      <c r="P2716" s="535">
        <v>0</v>
      </c>
      <c r="Q2716" s="536"/>
      <c r="R2716" s="535">
        <v>0</v>
      </c>
    </row>
    <row r="2717" spans="1:18" ht="12.75">
      <c r="A2717" s="145">
        <v>102908</v>
      </c>
      <c r="B2717" s="102" t="s">
        <v>24389</v>
      </c>
      <c r="C2717" s="145" t="s">
        <v>5</v>
      </c>
      <c r="D2717" s="535">
        <v>0</v>
      </c>
      <c r="E2717" s="536"/>
      <c r="F2717" s="535">
        <v>0</v>
      </c>
      <c r="G2717" s="536"/>
      <c r="H2717" s="535">
        <v>0</v>
      </c>
      <c r="I2717" s="536"/>
      <c r="J2717" s="535">
        <v>0</v>
      </c>
      <c r="K2717" s="536"/>
      <c r="L2717" s="535">
        <v>0</v>
      </c>
      <c r="M2717" s="536"/>
      <c r="N2717" s="535">
        <v>0</v>
      </c>
      <c r="O2717" s="536"/>
      <c r="P2717" s="535">
        <v>0</v>
      </c>
      <c r="Q2717" s="536"/>
      <c r="R2717" s="535">
        <v>0</v>
      </c>
    </row>
    <row r="2718" spans="1:18" ht="12.75">
      <c r="A2718" s="145">
        <v>102909</v>
      </c>
      <c r="B2718" s="102" t="s">
        <v>24390</v>
      </c>
      <c r="C2718" s="145" t="s">
        <v>5</v>
      </c>
      <c r="D2718" s="535">
        <v>4.5199999999999996</v>
      </c>
      <c r="E2718" s="536">
        <v>0</v>
      </c>
      <c r="F2718" s="535">
        <v>4.16</v>
      </c>
      <c r="G2718" s="536">
        <v>0</v>
      </c>
      <c r="H2718" s="535">
        <v>3.99</v>
      </c>
      <c r="I2718" s="536">
        <v>0</v>
      </c>
      <c r="J2718" s="535">
        <v>4.2</v>
      </c>
      <c r="K2718" s="536">
        <v>0</v>
      </c>
      <c r="L2718" s="535">
        <v>4.5199999999999996</v>
      </c>
      <c r="M2718" s="536">
        <v>0</v>
      </c>
      <c r="N2718" s="535">
        <v>4.03</v>
      </c>
      <c r="O2718" s="536">
        <v>0</v>
      </c>
      <c r="P2718" s="535">
        <v>2.93</v>
      </c>
      <c r="Q2718" s="536">
        <v>0</v>
      </c>
      <c r="R2718" s="535">
        <v>4.08</v>
      </c>
    </row>
    <row r="2719" spans="1:18" ht="12.75">
      <c r="A2719" s="145">
        <v>93435</v>
      </c>
      <c r="B2719" s="102" t="s">
        <v>24391</v>
      </c>
      <c r="C2719" s="145" t="s">
        <v>5</v>
      </c>
      <c r="D2719" s="535">
        <v>9.1999999999999993</v>
      </c>
      <c r="E2719" s="536">
        <v>1</v>
      </c>
      <c r="F2719" s="535">
        <v>9.1999999999999993</v>
      </c>
      <c r="G2719" s="536">
        <v>1</v>
      </c>
      <c r="H2719" s="535">
        <v>9.1999999999999993</v>
      </c>
      <c r="I2719" s="536">
        <v>1</v>
      </c>
      <c r="J2719" s="535">
        <v>9.1999999999999993</v>
      </c>
      <c r="K2719" s="536">
        <v>1</v>
      </c>
      <c r="L2719" s="535">
        <v>9.1999999999999993</v>
      </c>
      <c r="M2719" s="536">
        <v>1</v>
      </c>
      <c r="N2719" s="535">
        <v>9.1999999999999993</v>
      </c>
      <c r="O2719" s="536">
        <v>1</v>
      </c>
      <c r="P2719" s="535">
        <v>9.1999999999999993</v>
      </c>
      <c r="Q2719" s="536">
        <v>1</v>
      </c>
      <c r="R2719" s="535">
        <v>9.1999999999999993</v>
      </c>
    </row>
    <row r="2720" spans="1:18" ht="12.75">
      <c r="A2720" s="145">
        <v>93436</v>
      </c>
      <c r="B2720" s="102" t="s">
        <v>24392</v>
      </c>
      <c r="C2720" s="145" t="s">
        <v>5</v>
      </c>
      <c r="D2720" s="535">
        <v>2.83</v>
      </c>
      <c r="E2720" s="536">
        <v>1</v>
      </c>
      <c r="F2720" s="535">
        <v>2.83</v>
      </c>
      <c r="G2720" s="536">
        <v>1</v>
      </c>
      <c r="H2720" s="535">
        <v>2.83</v>
      </c>
      <c r="I2720" s="536">
        <v>1</v>
      </c>
      <c r="J2720" s="535">
        <v>2.83</v>
      </c>
      <c r="K2720" s="536">
        <v>1</v>
      </c>
      <c r="L2720" s="535">
        <v>2.83</v>
      </c>
      <c r="M2720" s="536">
        <v>1</v>
      </c>
      <c r="N2720" s="535">
        <v>2.83</v>
      </c>
      <c r="O2720" s="536">
        <v>1</v>
      </c>
      <c r="P2720" s="535">
        <v>2.83</v>
      </c>
      <c r="Q2720" s="536">
        <v>1</v>
      </c>
      <c r="R2720" s="535">
        <v>2.83</v>
      </c>
    </row>
    <row r="2721" spans="1:18" ht="12.75">
      <c r="A2721" s="145">
        <v>93437</v>
      </c>
      <c r="B2721" s="102" t="s">
        <v>24393</v>
      </c>
      <c r="C2721" s="145" t="s">
        <v>5</v>
      </c>
      <c r="D2721" s="535">
        <v>10.06</v>
      </c>
      <c r="E2721" s="536">
        <v>1</v>
      </c>
      <c r="F2721" s="535">
        <v>10.06</v>
      </c>
      <c r="G2721" s="536">
        <v>1</v>
      </c>
      <c r="H2721" s="535">
        <v>10.06</v>
      </c>
      <c r="I2721" s="536">
        <v>1</v>
      </c>
      <c r="J2721" s="535">
        <v>10.06</v>
      </c>
      <c r="K2721" s="536">
        <v>1</v>
      </c>
      <c r="L2721" s="535">
        <v>10.06</v>
      </c>
      <c r="M2721" s="536">
        <v>1</v>
      </c>
      <c r="N2721" s="535">
        <v>10.06</v>
      </c>
      <c r="O2721" s="536">
        <v>1</v>
      </c>
      <c r="P2721" s="535">
        <v>10.06</v>
      </c>
      <c r="Q2721" s="536">
        <v>1</v>
      </c>
      <c r="R2721" s="535">
        <v>10.06</v>
      </c>
    </row>
    <row r="2722" spans="1:18" ht="12.75">
      <c r="A2722" s="145">
        <v>93438</v>
      </c>
      <c r="B2722" s="102" t="s">
        <v>24394</v>
      </c>
      <c r="C2722" s="145" t="s">
        <v>5</v>
      </c>
      <c r="D2722" s="535">
        <v>140.58000000000001</v>
      </c>
      <c r="E2722" s="536">
        <v>0</v>
      </c>
      <c r="F2722" s="535">
        <v>113.55</v>
      </c>
      <c r="G2722" s="536">
        <v>0</v>
      </c>
      <c r="H2722" s="535">
        <v>122</v>
      </c>
      <c r="I2722" s="536">
        <v>0</v>
      </c>
      <c r="J2722" s="535">
        <v>120.69</v>
      </c>
      <c r="K2722" s="536">
        <v>0</v>
      </c>
      <c r="L2722" s="535">
        <v>112.05</v>
      </c>
      <c r="M2722" s="536">
        <v>0</v>
      </c>
      <c r="N2722" s="535">
        <v>115.81</v>
      </c>
      <c r="O2722" s="536">
        <v>0</v>
      </c>
      <c r="P2722" s="535">
        <v>112.24</v>
      </c>
      <c r="Q2722" s="536">
        <v>0</v>
      </c>
      <c r="R2722" s="535">
        <v>111.3</v>
      </c>
    </row>
    <row r="2723" spans="1:18" ht="12.75">
      <c r="A2723" s="145">
        <v>100643</v>
      </c>
      <c r="B2723" s="102" t="s">
        <v>24395</v>
      </c>
      <c r="C2723" s="145" t="s">
        <v>5</v>
      </c>
      <c r="D2723" s="535">
        <v>412.54</v>
      </c>
      <c r="E2723" s="536">
        <v>1</v>
      </c>
      <c r="F2723" s="535">
        <v>412.54</v>
      </c>
      <c r="G2723" s="536">
        <v>1</v>
      </c>
      <c r="H2723" s="535">
        <v>412.54</v>
      </c>
      <c r="I2723" s="536">
        <v>1</v>
      </c>
      <c r="J2723" s="535">
        <v>412.54</v>
      </c>
      <c r="K2723" s="536">
        <v>1</v>
      </c>
      <c r="L2723" s="535">
        <v>412.54</v>
      </c>
      <c r="M2723" s="536">
        <v>1</v>
      </c>
      <c r="N2723" s="535">
        <v>412.54</v>
      </c>
      <c r="O2723" s="536">
        <v>1</v>
      </c>
      <c r="P2723" s="535">
        <v>412.54</v>
      </c>
      <c r="Q2723" s="536">
        <v>1</v>
      </c>
      <c r="R2723" s="535">
        <v>412.54</v>
      </c>
    </row>
    <row r="2724" spans="1:18" ht="12.75">
      <c r="A2724" s="145">
        <v>100644</v>
      </c>
      <c r="B2724" s="102" t="s">
        <v>24396</v>
      </c>
      <c r="C2724" s="145" t="s">
        <v>5</v>
      </c>
      <c r="D2724" s="535">
        <v>145.41999999999999</v>
      </c>
      <c r="E2724" s="536">
        <v>1</v>
      </c>
      <c r="F2724" s="535">
        <v>145.41999999999999</v>
      </c>
      <c r="G2724" s="536">
        <v>1</v>
      </c>
      <c r="H2724" s="535">
        <v>145.41999999999999</v>
      </c>
      <c r="I2724" s="536">
        <v>1</v>
      </c>
      <c r="J2724" s="535">
        <v>145.41999999999999</v>
      </c>
      <c r="K2724" s="536">
        <v>1</v>
      </c>
      <c r="L2724" s="535">
        <v>145.41999999999999</v>
      </c>
      <c r="M2724" s="536">
        <v>1</v>
      </c>
      <c r="N2724" s="535">
        <v>145.41999999999999</v>
      </c>
      <c r="O2724" s="536">
        <v>1</v>
      </c>
      <c r="P2724" s="535">
        <v>145.41999999999999</v>
      </c>
      <c r="Q2724" s="536">
        <v>1</v>
      </c>
      <c r="R2724" s="535">
        <v>145.41999999999999</v>
      </c>
    </row>
    <row r="2725" spans="1:18" ht="12.75">
      <c r="A2725" s="145">
        <v>100645</v>
      </c>
      <c r="B2725" s="102" t="s">
        <v>24397</v>
      </c>
      <c r="C2725" s="145" t="s">
        <v>5</v>
      </c>
      <c r="D2725" s="535">
        <v>663.17</v>
      </c>
      <c r="E2725" s="536">
        <v>1</v>
      </c>
      <c r="F2725" s="535">
        <v>663.17</v>
      </c>
      <c r="G2725" s="536">
        <v>1</v>
      </c>
      <c r="H2725" s="535">
        <v>663.17</v>
      </c>
      <c r="I2725" s="536">
        <v>1</v>
      </c>
      <c r="J2725" s="535">
        <v>663.17</v>
      </c>
      <c r="K2725" s="536">
        <v>1</v>
      </c>
      <c r="L2725" s="535">
        <v>663.17</v>
      </c>
      <c r="M2725" s="536">
        <v>1</v>
      </c>
      <c r="N2725" s="535">
        <v>663.17</v>
      </c>
      <c r="O2725" s="536">
        <v>1</v>
      </c>
      <c r="P2725" s="535">
        <v>663.17</v>
      </c>
      <c r="Q2725" s="536">
        <v>1</v>
      </c>
      <c r="R2725" s="535">
        <v>663.17</v>
      </c>
    </row>
    <row r="2726" spans="1:18" ht="12.75">
      <c r="A2726" s="145">
        <v>100646</v>
      </c>
      <c r="B2726" s="102" t="s">
        <v>24398</v>
      </c>
      <c r="C2726" s="145" t="s">
        <v>5</v>
      </c>
      <c r="D2726" s="535">
        <v>6741</v>
      </c>
      <c r="E2726" s="536">
        <v>0</v>
      </c>
      <c r="F2726" s="535">
        <v>5445</v>
      </c>
      <c r="G2726" s="536">
        <v>0</v>
      </c>
      <c r="H2726" s="535">
        <v>5850</v>
      </c>
      <c r="I2726" s="536">
        <v>0</v>
      </c>
      <c r="J2726" s="535">
        <v>5787</v>
      </c>
      <c r="K2726" s="536">
        <v>0</v>
      </c>
      <c r="L2726" s="535">
        <v>5373</v>
      </c>
      <c r="M2726" s="536">
        <v>0</v>
      </c>
      <c r="N2726" s="535">
        <v>5553</v>
      </c>
      <c r="O2726" s="536">
        <v>0</v>
      </c>
      <c r="P2726" s="535">
        <v>5382</v>
      </c>
      <c r="Q2726" s="536">
        <v>0</v>
      </c>
      <c r="R2726" s="535">
        <v>5337</v>
      </c>
    </row>
    <row r="2727" spans="1:18" ht="12.75">
      <c r="A2727" s="145">
        <v>95116</v>
      </c>
      <c r="B2727" s="102" t="s">
        <v>24399</v>
      </c>
      <c r="C2727" s="145" t="s">
        <v>5</v>
      </c>
      <c r="D2727" s="535">
        <v>32.549999999999997</v>
      </c>
      <c r="E2727" s="536">
        <v>1</v>
      </c>
      <c r="F2727" s="535">
        <v>32.549999999999997</v>
      </c>
      <c r="G2727" s="536">
        <v>1</v>
      </c>
      <c r="H2727" s="535">
        <v>32.549999999999997</v>
      </c>
      <c r="I2727" s="536">
        <v>1</v>
      </c>
      <c r="J2727" s="535">
        <v>32.549999999999997</v>
      </c>
      <c r="K2727" s="536">
        <v>1</v>
      </c>
      <c r="L2727" s="535">
        <v>32.549999999999997</v>
      </c>
      <c r="M2727" s="536">
        <v>1</v>
      </c>
      <c r="N2727" s="535">
        <v>32.549999999999997</v>
      </c>
      <c r="O2727" s="536">
        <v>1</v>
      </c>
      <c r="P2727" s="535">
        <v>32.549999999999997</v>
      </c>
      <c r="Q2727" s="536">
        <v>1</v>
      </c>
      <c r="R2727" s="535">
        <v>32.549999999999997</v>
      </c>
    </row>
    <row r="2728" spans="1:18" ht="12.75">
      <c r="A2728" s="145">
        <v>95117</v>
      </c>
      <c r="B2728" s="102" t="s">
        <v>24400</v>
      </c>
      <c r="C2728" s="145" t="s">
        <v>5</v>
      </c>
      <c r="D2728" s="535">
        <v>10.039999999999999</v>
      </c>
      <c r="E2728" s="536">
        <v>1</v>
      </c>
      <c r="F2728" s="535">
        <v>10.039999999999999</v>
      </c>
      <c r="G2728" s="536">
        <v>1</v>
      </c>
      <c r="H2728" s="535">
        <v>10.039999999999999</v>
      </c>
      <c r="I2728" s="536">
        <v>1</v>
      </c>
      <c r="J2728" s="535">
        <v>10.039999999999999</v>
      </c>
      <c r="K2728" s="536">
        <v>1</v>
      </c>
      <c r="L2728" s="535">
        <v>10.039999999999999</v>
      </c>
      <c r="M2728" s="536">
        <v>1</v>
      </c>
      <c r="N2728" s="535">
        <v>10.039999999999999</v>
      </c>
      <c r="O2728" s="536">
        <v>1</v>
      </c>
      <c r="P2728" s="535">
        <v>10.039999999999999</v>
      </c>
      <c r="Q2728" s="536">
        <v>1</v>
      </c>
      <c r="R2728" s="535">
        <v>10.039999999999999</v>
      </c>
    </row>
    <row r="2729" spans="1:18" ht="12.75">
      <c r="A2729" s="145">
        <v>53794</v>
      </c>
      <c r="B2729" s="102" t="s">
        <v>24401</v>
      </c>
      <c r="C2729" s="145" t="s">
        <v>5</v>
      </c>
      <c r="D2729" s="535">
        <v>35.619999999999997</v>
      </c>
      <c r="E2729" s="536">
        <v>1</v>
      </c>
      <c r="F2729" s="535">
        <v>35.619999999999997</v>
      </c>
      <c r="G2729" s="536">
        <v>1</v>
      </c>
      <c r="H2729" s="535">
        <v>35.619999999999997</v>
      </c>
      <c r="I2729" s="536">
        <v>1</v>
      </c>
      <c r="J2729" s="535">
        <v>35.619999999999997</v>
      </c>
      <c r="K2729" s="536">
        <v>1</v>
      </c>
      <c r="L2729" s="535">
        <v>35.619999999999997</v>
      </c>
      <c r="M2729" s="536">
        <v>1</v>
      </c>
      <c r="N2729" s="535">
        <v>35.619999999999997</v>
      </c>
      <c r="O2729" s="536">
        <v>1</v>
      </c>
      <c r="P2729" s="535">
        <v>35.619999999999997</v>
      </c>
      <c r="Q2729" s="536">
        <v>1</v>
      </c>
      <c r="R2729" s="535">
        <v>35.619999999999997</v>
      </c>
    </row>
    <row r="2730" spans="1:18" ht="12.75">
      <c r="A2730" s="145">
        <v>5703</v>
      </c>
      <c r="B2730" s="102" t="s">
        <v>24402</v>
      </c>
      <c r="C2730" s="145" t="s">
        <v>5</v>
      </c>
      <c r="D2730" s="535">
        <v>26.41</v>
      </c>
      <c r="E2730" s="536">
        <v>0</v>
      </c>
      <c r="F2730" s="535">
        <v>24.27</v>
      </c>
      <c r="G2730" s="536">
        <v>0</v>
      </c>
      <c r="H2730" s="535">
        <v>23.32</v>
      </c>
      <c r="I2730" s="536">
        <v>0</v>
      </c>
      <c r="J2730" s="535">
        <v>24.51</v>
      </c>
      <c r="K2730" s="536">
        <v>0</v>
      </c>
      <c r="L2730" s="535">
        <v>26.41</v>
      </c>
      <c r="M2730" s="536">
        <v>0</v>
      </c>
      <c r="N2730" s="535">
        <v>23.56</v>
      </c>
      <c r="O2730" s="536">
        <v>0</v>
      </c>
      <c r="P2730" s="535">
        <v>17.13</v>
      </c>
      <c r="Q2730" s="536">
        <v>0</v>
      </c>
      <c r="R2730" s="535">
        <v>23.8</v>
      </c>
    </row>
    <row r="2731" spans="1:18" ht="12.75">
      <c r="A2731" s="145">
        <v>106089</v>
      </c>
      <c r="B2731" s="102" t="s">
        <v>24403</v>
      </c>
      <c r="C2731" s="145" t="s">
        <v>5</v>
      </c>
      <c r="D2731" s="535">
        <v>52.73</v>
      </c>
      <c r="E2731" s="536">
        <v>1</v>
      </c>
      <c r="F2731" s="535">
        <v>52.73</v>
      </c>
      <c r="G2731" s="536">
        <v>1</v>
      </c>
      <c r="H2731" s="535">
        <v>52.73</v>
      </c>
      <c r="I2731" s="536">
        <v>1</v>
      </c>
      <c r="J2731" s="535">
        <v>52.73</v>
      </c>
      <c r="K2731" s="536">
        <v>1</v>
      </c>
      <c r="L2731" s="535">
        <v>51.02</v>
      </c>
      <c r="M2731" s="536">
        <v>0.54139999999999999</v>
      </c>
      <c r="N2731" s="535">
        <v>52.73</v>
      </c>
      <c r="O2731" s="536">
        <v>1</v>
      </c>
      <c r="P2731" s="535">
        <v>52.73</v>
      </c>
      <c r="Q2731" s="536">
        <v>1</v>
      </c>
      <c r="R2731" s="535">
        <v>52.73</v>
      </c>
    </row>
    <row r="2732" spans="1:18" ht="12.75">
      <c r="A2732" s="145">
        <v>106092</v>
      </c>
      <c r="B2732" s="102" t="s">
        <v>24404</v>
      </c>
      <c r="C2732" s="145" t="s">
        <v>5</v>
      </c>
      <c r="D2732" s="535">
        <v>8.76</v>
      </c>
      <c r="E2732" s="536">
        <v>1</v>
      </c>
      <c r="F2732" s="535">
        <v>8.76</v>
      </c>
      <c r="G2732" s="536">
        <v>1</v>
      </c>
      <c r="H2732" s="535">
        <v>8.76</v>
      </c>
      <c r="I2732" s="536">
        <v>1</v>
      </c>
      <c r="J2732" s="535">
        <v>8.76</v>
      </c>
      <c r="K2732" s="536">
        <v>1</v>
      </c>
      <c r="L2732" s="535">
        <v>8.4700000000000006</v>
      </c>
      <c r="M2732" s="536">
        <v>0.54190000000000005</v>
      </c>
      <c r="N2732" s="535">
        <v>8.76</v>
      </c>
      <c r="O2732" s="536">
        <v>1</v>
      </c>
      <c r="P2732" s="535">
        <v>8.76</v>
      </c>
      <c r="Q2732" s="536">
        <v>1</v>
      </c>
      <c r="R2732" s="535">
        <v>8.76</v>
      </c>
    </row>
    <row r="2733" spans="1:18" ht="12.75">
      <c r="A2733" s="145">
        <v>106090</v>
      </c>
      <c r="B2733" s="102" t="s">
        <v>24405</v>
      </c>
      <c r="C2733" s="145" t="s">
        <v>5</v>
      </c>
      <c r="D2733" s="535">
        <v>21.67</v>
      </c>
      <c r="E2733" s="536">
        <v>1</v>
      </c>
      <c r="F2733" s="535">
        <v>21.67</v>
      </c>
      <c r="G2733" s="536">
        <v>1</v>
      </c>
      <c r="H2733" s="535">
        <v>21.67</v>
      </c>
      <c r="I2733" s="536">
        <v>1</v>
      </c>
      <c r="J2733" s="535">
        <v>21.67</v>
      </c>
      <c r="K2733" s="536">
        <v>1</v>
      </c>
      <c r="L2733" s="535">
        <v>20.96</v>
      </c>
      <c r="M2733" s="536">
        <v>0.54149999999999998</v>
      </c>
      <c r="N2733" s="535">
        <v>21.67</v>
      </c>
      <c r="O2733" s="536">
        <v>1</v>
      </c>
      <c r="P2733" s="535">
        <v>21.67</v>
      </c>
      <c r="Q2733" s="536">
        <v>1</v>
      </c>
      <c r="R2733" s="535">
        <v>21.67</v>
      </c>
    </row>
    <row r="2734" spans="1:18" ht="12.75">
      <c r="A2734" s="145">
        <v>106091</v>
      </c>
      <c r="B2734" s="102" t="s">
        <v>24406</v>
      </c>
      <c r="C2734" s="145" t="s">
        <v>5</v>
      </c>
      <c r="D2734" s="535">
        <v>98.84</v>
      </c>
      <c r="E2734" s="536">
        <v>1</v>
      </c>
      <c r="F2734" s="535">
        <v>98.84</v>
      </c>
      <c r="G2734" s="536">
        <v>1</v>
      </c>
      <c r="H2734" s="535">
        <v>98.84</v>
      </c>
      <c r="I2734" s="536">
        <v>1</v>
      </c>
      <c r="J2734" s="535">
        <v>98.84</v>
      </c>
      <c r="K2734" s="536">
        <v>1</v>
      </c>
      <c r="L2734" s="535">
        <v>95.63</v>
      </c>
      <c r="M2734" s="536">
        <v>0.54139999999999999</v>
      </c>
      <c r="N2734" s="535">
        <v>98.84</v>
      </c>
      <c r="O2734" s="536">
        <v>1</v>
      </c>
      <c r="P2734" s="535">
        <v>98.84</v>
      </c>
      <c r="Q2734" s="536">
        <v>1</v>
      </c>
      <c r="R2734" s="535">
        <v>98.84</v>
      </c>
    </row>
    <row r="2735" spans="1:18" ht="12.75">
      <c r="A2735" s="145">
        <v>106093</v>
      </c>
      <c r="B2735" s="102" t="s">
        <v>24407</v>
      </c>
      <c r="C2735" s="145" t="s">
        <v>5</v>
      </c>
      <c r="D2735" s="535">
        <v>157.66</v>
      </c>
      <c r="E2735" s="536">
        <v>0</v>
      </c>
      <c r="F2735" s="535">
        <v>127.35</v>
      </c>
      <c r="G2735" s="536">
        <v>0</v>
      </c>
      <c r="H2735" s="535">
        <v>136.82</v>
      </c>
      <c r="I2735" s="536">
        <v>0</v>
      </c>
      <c r="J2735" s="535">
        <v>135.35</v>
      </c>
      <c r="K2735" s="536">
        <v>0</v>
      </c>
      <c r="L2735" s="535">
        <v>125.66</v>
      </c>
      <c r="M2735" s="536">
        <v>0</v>
      </c>
      <c r="N2735" s="535">
        <v>129.87</v>
      </c>
      <c r="O2735" s="536">
        <v>0</v>
      </c>
      <c r="P2735" s="535">
        <v>125.87</v>
      </c>
      <c r="Q2735" s="536">
        <v>0</v>
      </c>
      <c r="R2735" s="535">
        <v>124.82</v>
      </c>
    </row>
    <row r="2736" spans="1:18" ht="12.75">
      <c r="A2736" s="145">
        <v>100637</v>
      </c>
      <c r="B2736" s="102" t="s">
        <v>24408</v>
      </c>
      <c r="C2736" s="145" t="s">
        <v>5</v>
      </c>
      <c r="D2736" s="535">
        <v>201.34</v>
      </c>
      <c r="E2736" s="536">
        <v>1</v>
      </c>
      <c r="F2736" s="535">
        <v>201.34</v>
      </c>
      <c r="G2736" s="536">
        <v>1</v>
      </c>
      <c r="H2736" s="535">
        <v>201.34</v>
      </c>
      <c r="I2736" s="536">
        <v>1</v>
      </c>
      <c r="J2736" s="535">
        <v>201.34</v>
      </c>
      <c r="K2736" s="536">
        <v>1</v>
      </c>
      <c r="L2736" s="535">
        <v>201.34</v>
      </c>
      <c r="M2736" s="536">
        <v>1</v>
      </c>
      <c r="N2736" s="535">
        <v>201.34</v>
      </c>
      <c r="O2736" s="536">
        <v>1</v>
      </c>
      <c r="P2736" s="535">
        <v>201.34</v>
      </c>
      <c r="Q2736" s="536">
        <v>1</v>
      </c>
      <c r="R2736" s="535">
        <v>201.34</v>
      </c>
    </row>
    <row r="2737" spans="1:18" ht="12.75">
      <c r="A2737" s="145">
        <v>100638</v>
      </c>
      <c r="B2737" s="102" t="s">
        <v>24409</v>
      </c>
      <c r="C2737" s="145" t="s">
        <v>5</v>
      </c>
      <c r="D2737" s="535">
        <v>61.89</v>
      </c>
      <c r="E2737" s="536">
        <v>1</v>
      </c>
      <c r="F2737" s="535">
        <v>61.89</v>
      </c>
      <c r="G2737" s="536">
        <v>1</v>
      </c>
      <c r="H2737" s="535">
        <v>61.89</v>
      </c>
      <c r="I2737" s="536">
        <v>1</v>
      </c>
      <c r="J2737" s="535">
        <v>61.89</v>
      </c>
      <c r="K2737" s="536">
        <v>1</v>
      </c>
      <c r="L2737" s="535">
        <v>61.89</v>
      </c>
      <c r="M2737" s="536">
        <v>1</v>
      </c>
      <c r="N2737" s="535">
        <v>61.89</v>
      </c>
      <c r="O2737" s="536">
        <v>1</v>
      </c>
      <c r="P2737" s="535">
        <v>61.89</v>
      </c>
      <c r="Q2737" s="536">
        <v>1</v>
      </c>
      <c r="R2737" s="535">
        <v>61.89</v>
      </c>
    </row>
    <row r="2738" spans="1:18" ht="12.75">
      <c r="A2738" s="145">
        <v>100639</v>
      </c>
      <c r="B2738" s="102" t="s">
        <v>24410</v>
      </c>
      <c r="C2738" s="145" t="s">
        <v>5</v>
      </c>
      <c r="D2738" s="535">
        <v>251.87</v>
      </c>
      <c r="E2738" s="536">
        <v>1</v>
      </c>
      <c r="F2738" s="535">
        <v>251.87</v>
      </c>
      <c r="G2738" s="536">
        <v>1</v>
      </c>
      <c r="H2738" s="535">
        <v>251.87</v>
      </c>
      <c r="I2738" s="536">
        <v>1</v>
      </c>
      <c r="J2738" s="535">
        <v>251.87</v>
      </c>
      <c r="K2738" s="536">
        <v>1</v>
      </c>
      <c r="L2738" s="535">
        <v>251.87</v>
      </c>
      <c r="M2738" s="536">
        <v>1</v>
      </c>
      <c r="N2738" s="535">
        <v>251.87</v>
      </c>
      <c r="O2738" s="536">
        <v>1</v>
      </c>
      <c r="P2738" s="535">
        <v>251.87</v>
      </c>
      <c r="Q2738" s="536">
        <v>1</v>
      </c>
      <c r="R2738" s="535">
        <v>251.87</v>
      </c>
    </row>
    <row r="2739" spans="1:18" ht="12.75">
      <c r="A2739" s="145">
        <v>100640</v>
      </c>
      <c r="B2739" s="102" t="s">
        <v>24411</v>
      </c>
      <c r="C2739" s="145" t="s">
        <v>5</v>
      </c>
      <c r="D2739" s="535">
        <v>5392.8</v>
      </c>
      <c r="E2739" s="536">
        <v>0</v>
      </c>
      <c r="F2739" s="535">
        <v>4356</v>
      </c>
      <c r="G2739" s="536">
        <v>0</v>
      </c>
      <c r="H2739" s="535">
        <v>4680</v>
      </c>
      <c r="I2739" s="536">
        <v>0</v>
      </c>
      <c r="J2739" s="535">
        <v>4629.6000000000004</v>
      </c>
      <c r="K2739" s="536">
        <v>0</v>
      </c>
      <c r="L2739" s="535">
        <v>4298.3999999999996</v>
      </c>
      <c r="M2739" s="536">
        <v>0</v>
      </c>
      <c r="N2739" s="535">
        <v>4442.3999999999996</v>
      </c>
      <c r="O2739" s="536">
        <v>0</v>
      </c>
      <c r="P2739" s="535">
        <v>4305.6000000000004</v>
      </c>
      <c r="Q2739" s="536">
        <v>0</v>
      </c>
      <c r="R2739" s="535">
        <v>4269.6000000000004</v>
      </c>
    </row>
    <row r="2740" spans="1:18" ht="12.75">
      <c r="A2740" s="145">
        <v>93429</v>
      </c>
      <c r="B2740" s="102" t="s">
        <v>24412</v>
      </c>
      <c r="C2740" s="145" t="s">
        <v>5</v>
      </c>
      <c r="D2740" s="535">
        <v>163.91</v>
      </c>
      <c r="E2740" s="536">
        <v>1</v>
      </c>
      <c r="F2740" s="535">
        <v>163.91</v>
      </c>
      <c r="G2740" s="536">
        <v>1</v>
      </c>
      <c r="H2740" s="535">
        <v>163.91</v>
      </c>
      <c r="I2740" s="536">
        <v>1</v>
      </c>
      <c r="J2740" s="535">
        <v>163.91</v>
      </c>
      <c r="K2740" s="536">
        <v>1</v>
      </c>
      <c r="L2740" s="535">
        <v>163.91</v>
      </c>
      <c r="M2740" s="536">
        <v>1</v>
      </c>
      <c r="N2740" s="535">
        <v>163.91</v>
      </c>
      <c r="O2740" s="536">
        <v>1</v>
      </c>
      <c r="P2740" s="535">
        <v>163.91</v>
      </c>
      <c r="Q2740" s="536">
        <v>1</v>
      </c>
      <c r="R2740" s="535">
        <v>163.91</v>
      </c>
    </row>
    <row r="2741" spans="1:18" ht="12.75">
      <c r="A2741" s="145">
        <v>93430</v>
      </c>
      <c r="B2741" s="102" t="s">
        <v>24413</v>
      </c>
      <c r="C2741" s="145" t="s">
        <v>5</v>
      </c>
      <c r="D2741" s="535">
        <v>50.38</v>
      </c>
      <c r="E2741" s="536">
        <v>1</v>
      </c>
      <c r="F2741" s="535">
        <v>50.38</v>
      </c>
      <c r="G2741" s="536">
        <v>1</v>
      </c>
      <c r="H2741" s="535">
        <v>50.38</v>
      </c>
      <c r="I2741" s="536">
        <v>1</v>
      </c>
      <c r="J2741" s="535">
        <v>50.38</v>
      </c>
      <c r="K2741" s="536">
        <v>1</v>
      </c>
      <c r="L2741" s="535">
        <v>50.38</v>
      </c>
      <c r="M2741" s="536">
        <v>1</v>
      </c>
      <c r="N2741" s="535">
        <v>50.38</v>
      </c>
      <c r="O2741" s="536">
        <v>1</v>
      </c>
      <c r="P2741" s="535">
        <v>50.38</v>
      </c>
      <c r="Q2741" s="536">
        <v>1</v>
      </c>
      <c r="R2741" s="535">
        <v>50.38</v>
      </c>
    </row>
    <row r="2742" spans="1:18" ht="12.75">
      <c r="A2742" s="145">
        <v>93431</v>
      </c>
      <c r="B2742" s="102" t="s">
        <v>24414</v>
      </c>
      <c r="C2742" s="145" t="s">
        <v>5</v>
      </c>
      <c r="D2742" s="535">
        <v>205.05</v>
      </c>
      <c r="E2742" s="536">
        <v>1</v>
      </c>
      <c r="F2742" s="535">
        <v>205.05</v>
      </c>
      <c r="G2742" s="536">
        <v>1</v>
      </c>
      <c r="H2742" s="535">
        <v>205.05</v>
      </c>
      <c r="I2742" s="536">
        <v>1</v>
      </c>
      <c r="J2742" s="535">
        <v>205.05</v>
      </c>
      <c r="K2742" s="536">
        <v>1</v>
      </c>
      <c r="L2742" s="535">
        <v>205.05</v>
      </c>
      <c r="M2742" s="536">
        <v>1</v>
      </c>
      <c r="N2742" s="535">
        <v>205.05</v>
      </c>
      <c r="O2742" s="536">
        <v>1</v>
      </c>
      <c r="P2742" s="535">
        <v>205.05</v>
      </c>
      <c r="Q2742" s="536">
        <v>1</v>
      </c>
      <c r="R2742" s="535">
        <v>205.05</v>
      </c>
    </row>
    <row r="2743" spans="1:18" ht="12.75">
      <c r="A2743" s="145">
        <v>93432</v>
      </c>
      <c r="B2743" s="102" t="s">
        <v>24415</v>
      </c>
      <c r="C2743" s="145" t="s">
        <v>5</v>
      </c>
      <c r="D2743" s="535">
        <v>2696.4</v>
      </c>
      <c r="E2743" s="536">
        <v>0</v>
      </c>
      <c r="F2743" s="535">
        <v>2178</v>
      </c>
      <c r="G2743" s="536">
        <v>0</v>
      </c>
      <c r="H2743" s="535">
        <v>2340</v>
      </c>
      <c r="I2743" s="536">
        <v>0</v>
      </c>
      <c r="J2743" s="535">
        <v>2314.8000000000002</v>
      </c>
      <c r="K2743" s="536">
        <v>0</v>
      </c>
      <c r="L2743" s="535">
        <v>2149.1999999999998</v>
      </c>
      <c r="M2743" s="536">
        <v>0</v>
      </c>
      <c r="N2743" s="535">
        <v>2221.1999999999998</v>
      </c>
      <c r="O2743" s="536">
        <v>0</v>
      </c>
      <c r="P2743" s="535">
        <v>2152.8000000000002</v>
      </c>
      <c r="Q2743" s="536">
        <v>0</v>
      </c>
      <c r="R2743" s="535">
        <v>2134.8000000000002</v>
      </c>
    </row>
    <row r="2744" spans="1:18" ht="12.75">
      <c r="A2744" s="145">
        <v>95118</v>
      </c>
      <c r="B2744" s="102" t="s">
        <v>24416</v>
      </c>
      <c r="C2744" s="145" t="s">
        <v>5</v>
      </c>
      <c r="D2744" s="535">
        <v>75.17</v>
      </c>
      <c r="E2744" s="536">
        <v>1</v>
      </c>
      <c r="F2744" s="535">
        <v>75.17</v>
      </c>
      <c r="G2744" s="536">
        <v>1</v>
      </c>
      <c r="H2744" s="535">
        <v>75.17</v>
      </c>
      <c r="I2744" s="536">
        <v>1</v>
      </c>
      <c r="J2744" s="535">
        <v>75.17</v>
      </c>
      <c r="K2744" s="536">
        <v>1</v>
      </c>
      <c r="L2744" s="535">
        <v>75.17</v>
      </c>
      <c r="M2744" s="536">
        <v>1</v>
      </c>
      <c r="N2744" s="535">
        <v>75.17</v>
      </c>
      <c r="O2744" s="536">
        <v>1</v>
      </c>
      <c r="P2744" s="535">
        <v>75.17</v>
      </c>
      <c r="Q2744" s="536">
        <v>1</v>
      </c>
      <c r="R2744" s="535">
        <v>75.17</v>
      </c>
    </row>
    <row r="2745" spans="1:18" ht="12.75">
      <c r="A2745" s="145">
        <v>95119</v>
      </c>
      <c r="B2745" s="102" t="s">
        <v>24417</v>
      </c>
      <c r="C2745" s="145" t="s">
        <v>5</v>
      </c>
      <c r="D2745" s="535">
        <v>23.19</v>
      </c>
      <c r="E2745" s="536">
        <v>1</v>
      </c>
      <c r="F2745" s="535">
        <v>23.19</v>
      </c>
      <c r="G2745" s="536">
        <v>1</v>
      </c>
      <c r="H2745" s="535">
        <v>23.19</v>
      </c>
      <c r="I2745" s="536">
        <v>1</v>
      </c>
      <c r="J2745" s="535">
        <v>23.19</v>
      </c>
      <c r="K2745" s="536">
        <v>1</v>
      </c>
      <c r="L2745" s="535">
        <v>23.19</v>
      </c>
      <c r="M2745" s="536">
        <v>1</v>
      </c>
      <c r="N2745" s="535">
        <v>23.19</v>
      </c>
      <c r="O2745" s="536">
        <v>1</v>
      </c>
      <c r="P2745" s="535">
        <v>23.19</v>
      </c>
      <c r="Q2745" s="536">
        <v>1</v>
      </c>
      <c r="R2745" s="535">
        <v>23.19</v>
      </c>
    </row>
    <row r="2746" spans="1:18" ht="12.75">
      <c r="A2746" s="145">
        <v>5707</v>
      </c>
      <c r="B2746" s="102" t="s">
        <v>24418</v>
      </c>
      <c r="C2746" s="145" t="s">
        <v>5</v>
      </c>
      <c r="D2746" s="535">
        <v>82.25</v>
      </c>
      <c r="E2746" s="536">
        <v>1</v>
      </c>
      <c r="F2746" s="535">
        <v>82.25</v>
      </c>
      <c r="G2746" s="536">
        <v>1</v>
      </c>
      <c r="H2746" s="535">
        <v>82.25</v>
      </c>
      <c r="I2746" s="536">
        <v>1</v>
      </c>
      <c r="J2746" s="535">
        <v>82.25</v>
      </c>
      <c r="K2746" s="536">
        <v>1</v>
      </c>
      <c r="L2746" s="535">
        <v>82.25</v>
      </c>
      <c r="M2746" s="536">
        <v>1</v>
      </c>
      <c r="N2746" s="535">
        <v>82.25</v>
      </c>
      <c r="O2746" s="536">
        <v>1</v>
      </c>
      <c r="P2746" s="535">
        <v>82.25</v>
      </c>
      <c r="Q2746" s="536">
        <v>1</v>
      </c>
      <c r="R2746" s="535">
        <v>82.25</v>
      </c>
    </row>
    <row r="2747" spans="1:18" ht="12.75">
      <c r="A2747" s="145">
        <v>95120</v>
      </c>
      <c r="B2747" s="102" t="s">
        <v>24419</v>
      </c>
      <c r="C2747" s="145" t="s">
        <v>5</v>
      </c>
      <c r="D2747" s="535">
        <v>70.760000000000005</v>
      </c>
      <c r="E2747" s="536">
        <v>0</v>
      </c>
      <c r="F2747" s="535">
        <v>65.02</v>
      </c>
      <c r="G2747" s="536">
        <v>0</v>
      </c>
      <c r="H2747" s="535">
        <v>62.47</v>
      </c>
      <c r="I2747" s="536">
        <v>0</v>
      </c>
      <c r="J2747" s="535">
        <v>65.66</v>
      </c>
      <c r="K2747" s="536">
        <v>0</v>
      </c>
      <c r="L2747" s="535">
        <v>70.760000000000005</v>
      </c>
      <c r="M2747" s="536">
        <v>0</v>
      </c>
      <c r="N2747" s="535">
        <v>63.11</v>
      </c>
      <c r="O2747" s="536">
        <v>0</v>
      </c>
      <c r="P2747" s="535">
        <v>45.9</v>
      </c>
      <c r="Q2747" s="536">
        <v>0</v>
      </c>
      <c r="R2747" s="535">
        <v>63.75</v>
      </c>
    </row>
    <row r="2748" spans="1:18" ht="12.75">
      <c r="A2748" s="145">
        <v>103657</v>
      </c>
      <c r="B2748" s="102" t="s">
        <v>24420</v>
      </c>
      <c r="C2748" s="145" t="s">
        <v>5</v>
      </c>
      <c r="D2748" s="535">
        <v>0</v>
      </c>
      <c r="E2748" s="536"/>
      <c r="F2748" s="535">
        <v>0</v>
      </c>
      <c r="G2748" s="536"/>
      <c r="H2748" s="535">
        <v>0</v>
      </c>
      <c r="I2748" s="536"/>
      <c r="J2748" s="535">
        <v>0</v>
      </c>
      <c r="K2748" s="536"/>
      <c r="L2748" s="535">
        <v>0</v>
      </c>
      <c r="M2748" s="536"/>
      <c r="N2748" s="535">
        <v>0</v>
      </c>
      <c r="O2748" s="536"/>
      <c r="P2748" s="535">
        <v>0</v>
      </c>
      <c r="Q2748" s="536"/>
      <c r="R2748" s="535">
        <v>0</v>
      </c>
    </row>
    <row r="2749" spans="1:18" ht="12.75">
      <c r="A2749" s="145">
        <v>103658</v>
      </c>
      <c r="B2749" s="102" t="s">
        <v>24421</v>
      </c>
      <c r="C2749" s="145" t="s">
        <v>5</v>
      </c>
      <c r="D2749" s="535">
        <v>0</v>
      </c>
      <c r="E2749" s="536"/>
      <c r="F2749" s="535">
        <v>0</v>
      </c>
      <c r="G2749" s="536"/>
      <c r="H2749" s="535">
        <v>0</v>
      </c>
      <c r="I2749" s="536"/>
      <c r="J2749" s="535">
        <v>0</v>
      </c>
      <c r="K2749" s="536"/>
      <c r="L2749" s="535">
        <v>0</v>
      </c>
      <c r="M2749" s="536"/>
      <c r="N2749" s="535">
        <v>0</v>
      </c>
      <c r="O2749" s="536"/>
      <c r="P2749" s="535">
        <v>0</v>
      </c>
      <c r="Q2749" s="536"/>
      <c r="R2749" s="535">
        <v>0</v>
      </c>
    </row>
    <row r="2750" spans="1:18" ht="12.75">
      <c r="A2750" s="145">
        <v>103659</v>
      </c>
      <c r="B2750" s="102" t="s">
        <v>24422</v>
      </c>
      <c r="C2750" s="145" t="s">
        <v>5</v>
      </c>
      <c r="D2750" s="535">
        <v>0</v>
      </c>
      <c r="E2750" s="536"/>
      <c r="F2750" s="535">
        <v>0</v>
      </c>
      <c r="G2750" s="536"/>
      <c r="H2750" s="535">
        <v>0</v>
      </c>
      <c r="I2750" s="536"/>
      <c r="J2750" s="535">
        <v>0</v>
      </c>
      <c r="K2750" s="536"/>
      <c r="L2750" s="535">
        <v>0</v>
      </c>
      <c r="M2750" s="536"/>
      <c r="N2750" s="535">
        <v>0</v>
      </c>
      <c r="O2750" s="536"/>
      <c r="P2750" s="535">
        <v>0</v>
      </c>
      <c r="Q2750" s="536"/>
      <c r="R2750" s="535">
        <v>0</v>
      </c>
    </row>
    <row r="2751" spans="1:18" ht="12.75">
      <c r="A2751" s="145">
        <v>103660</v>
      </c>
      <c r="B2751" s="102" t="s">
        <v>24423</v>
      </c>
      <c r="C2751" s="145" t="s">
        <v>5</v>
      </c>
      <c r="D2751" s="535">
        <v>14.27</v>
      </c>
      <c r="E2751" s="536">
        <v>0</v>
      </c>
      <c r="F2751" s="535">
        <v>12.06</v>
      </c>
      <c r="G2751" s="536">
        <v>0</v>
      </c>
      <c r="H2751" s="535">
        <v>13.52</v>
      </c>
      <c r="I2751" s="536">
        <v>0</v>
      </c>
      <c r="J2751" s="535">
        <v>11.75</v>
      </c>
      <c r="K2751" s="536">
        <v>0</v>
      </c>
      <c r="L2751" s="535">
        <v>11.85</v>
      </c>
      <c r="M2751" s="536">
        <v>0</v>
      </c>
      <c r="N2751" s="535">
        <v>11.98</v>
      </c>
      <c r="O2751" s="536">
        <v>0</v>
      </c>
      <c r="P2751" s="535">
        <v>12.28</v>
      </c>
      <c r="Q2751" s="536">
        <v>0</v>
      </c>
      <c r="R2751" s="535">
        <v>12.06</v>
      </c>
    </row>
    <row r="2752" spans="1:18" ht="12.75">
      <c r="A2752" s="145">
        <v>89015</v>
      </c>
      <c r="B2752" s="102" t="s">
        <v>24424</v>
      </c>
      <c r="C2752" s="145" t="s">
        <v>5</v>
      </c>
      <c r="D2752" s="535">
        <v>3.7</v>
      </c>
      <c r="E2752" s="536">
        <v>1</v>
      </c>
      <c r="F2752" s="535">
        <v>3.7</v>
      </c>
      <c r="G2752" s="536">
        <v>1</v>
      </c>
      <c r="H2752" s="535">
        <v>3.7</v>
      </c>
      <c r="I2752" s="536">
        <v>1</v>
      </c>
      <c r="J2752" s="535">
        <v>3.7</v>
      </c>
      <c r="K2752" s="536">
        <v>1</v>
      </c>
      <c r="L2752" s="535">
        <v>3.59</v>
      </c>
      <c r="M2752" s="536">
        <v>0</v>
      </c>
      <c r="N2752" s="535">
        <v>3.7</v>
      </c>
      <c r="O2752" s="536">
        <v>1</v>
      </c>
      <c r="P2752" s="535">
        <v>3.7</v>
      </c>
      <c r="Q2752" s="536">
        <v>1</v>
      </c>
      <c r="R2752" s="535">
        <v>3.7</v>
      </c>
    </row>
    <row r="2753" spans="1:18" ht="12.75">
      <c r="A2753" s="145">
        <v>89016</v>
      </c>
      <c r="B2753" s="102" t="s">
        <v>24425</v>
      </c>
      <c r="C2753" s="145" t="s">
        <v>5</v>
      </c>
      <c r="D2753" s="535">
        <v>0.98</v>
      </c>
      <c r="E2753" s="536">
        <v>1</v>
      </c>
      <c r="F2753" s="535">
        <v>0.98</v>
      </c>
      <c r="G2753" s="536">
        <v>1</v>
      </c>
      <c r="H2753" s="535">
        <v>0.98</v>
      </c>
      <c r="I2753" s="536">
        <v>1</v>
      </c>
      <c r="J2753" s="535">
        <v>0.98</v>
      </c>
      <c r="K2753" s="536">
        <v>1</v>
      </c>
      <c r="L2753" s="535">
        <v>0.94</v>
      </c>
      <c r="M2753" s="536">
        <v>0</v>
      </c>
      <c r="N2753" s="535">
        <v>0.98</v>
      </c>
      <c r="O2753" s="536">
        <v>1</v>
      </c>
      <c r="P2753" s="535">
        <v>0.98</v>
      </c>
      <c r="Q2753" s="536">
        <v>1</v>
      </c>
      <c r="R2753" s="535">
        <v>0.98</v>
      </c>
    </row>
    <row r="2754" spans="1:18" ht="12.75">
      <c r="A2754" s="145">
        <v>53804</v>
      </c>
      <c r="B2754" s="102" t="s">
        <v>24426</v>
      </c>
      <c r="C2754" s="145" t="s">
        <v>5</v>
      </c>
      <c r="D2754" s="535">
        <v>4.63</v>
      </c>
      <c r="E2754" s="536">
        <v>1</v>
      </c>
      <c r="F2754" s="535">
        <v>4.63</v>
      </c>
      <c r="G2754" s="536">
        <v>1</v>
      </c>
      <c r="H2754" s="535">
        <v>4.63</v>
      </c>
      <c r="I2754" s="536">
        <v>1</v>
      </c>
      <c r="J2754" s="535">
        <v>4.63</v>
      </c>
      <c r="K2754" s="536">
        <v>1</v>
      </c>
      <c r="L2754" s="535">
        <v>4.49</v>
      </c>
      <c r="M2754" s="536">
        <v>0</v>
      </c>
      <c r="N2754" s="535">
        <v>4.63</v>
      </c>
      <c r="O2754" s="536">
        <v>1</v>
      </c>
      <c r="P2754" s="535">
        <v>4.63</v>
      </c>
      <c r="Q2754" s="536">
        <v>1</v>
      </c>
      <c r="R2754" s="535">
        <v>4.63</v>
      </c>
    </row>
    <row r="2755" spans="1:18" ht="12.75">
      <c r="A2755" s="145">
        <v>90582</v>
      </c>
      <c r="B2755" s="102" t="s">
        <v>24427</v>
      </c>
      <c r="C2755" s="145" t="s">
        <v>5</v>
      </c>
      <c r="D2755" s="535">
        <v>0.45</v>
      </c>
      <c r="E2755" s="536">
        <v>1</v>
      </c>
      <c r="F2755" s="535">
        <v>0.45</v>
      </c>
      <c r="G2755" s="536">
        <v>1</v>
      </c>
      <c r="H2755" s="535">
        <v>0.45</v>
      </c>
      <c r="I2755" s="536">
        <v>1</v>
      </c>
      <c r="J2755" s="535">
        <v>0.45</v>
      </c>
      <c r="K2755" s="536">
        <v>1</v>
      </c>
      <c r="L2755" s="535">
        <v>0.43</v>
      </c>
      <c r="M2755" s="536">
        <v>0</v>
      </c>
      <c r="N2755" s="535">
        <v>0.45</v>
      </c>
      <c r="O2755" s="536">
        <v>1</v>
      </c>
      <c r="P2755" s="535">
        <v>0.45</v>
      </c>
      <c r="Q2755" s="536">
        <v>1</v>
      </c>
      <c r="R2755" s="535">
        <v>0.45</v>
      </c>
    </row>
    <row r="2756" spans="1:18" ht="12.75">
      <c r="A2756" s="145">
        <v>90583</v>
      </c>
      <c r="B2756" s="102" t="s">
        <v>24428</v>
      </c>
      <c r="C2756" s="145" t="s">
        <v>5</v>
      </c>
      <c r="D2756" s="535">
        <v>0.1</v>
      </c>
      <c r="E2756" s="536">
        <v>1</v>
      </c>
      <c r="F2756" s="535">
        <v>0.1</v>
      </c>
      <c r="G2756" s="536">
        <v>1</v>
      </c>
      <c r="H2756" s="535">
        <v>0.1</v>
      </c>
      <c r="I2756" s="536">
        <v>1</v>
      </c>
      <c r="J2756" s="535">
        <v>0.1</v>
      </c>
      <c r="K2756" s="536">
        <v>1</v>
      </c>
      <c r="L2756" s="535">
        <v>0.1</v>
      </c>
      <c r="M2756" s="536">
        <v>0</v>
      </c>
      <c r="N2756" s="535">
        <v>0.1</v>
      </c>
      <c r="O2756" s="536">
        <v>1</v>
      </c>
      <c r="P2756" s="535">
        <v>0.1</v>
      </c>
      <c r="Q2756" s="536">
        <v>1</v>
      </c>
      <c r="R2756" s="535">
        <v>0.1</v>
      </c>
    </row>
    <row r="2757" spans="1:18" ht="12.75">
      <c r="A2757" s="145">
        <v>90584</v>
      </c>
      <c r="B2757" s="102" t="s">
        <v>24429</v>
      </c>
      <c r="C2757" s="145" t="s">
        <v>5</v>
      </c>
      <c r="D2757" s="535">
        <v>0.35</v>
      </c>
      <c r="E2757" s="536">
        <v>1</v>
      </c>
      <c r="F2757" s="535">
        <v>0.35</v>
      </c>
      <c r="G2757" s="536">
        <v>1</v>
      </c>
      <c r="H2757" s="535">
        <v>0.35</v>
      </c>
      <c r="I2757" s="536">
        <v>1</v>
      </c>
      <c r="J2757" s="535">
        <v>0.35</v>
      </c>
      <c r="K2757" s="536">
        <v>1</v>
      </c>
      <c r="L2757" s="535">
        <v>0.34</v>
      </c>
      <c r="M2757" s="536">
        <v>0</v>
      </c>
      <c r="N2757" s="535">
        <v>0.35</v>
      </c>
      <c r="O2757" s="536">
        <v>1</v>
      </c>
      <c r="P2757" s="535">
        <v>0.35</v>
      </c>
      <c r="Q2757" s="536">
        <v>1</v>
      </c>
      <c r="R2757" s="535">
        <v>0.35</v>
      </c>
    </row>
    <row r="2758" spans="1:18" ht="12.75">
      <c r="A2758" s="145">
        <v>90585</v>
      </c>
      <c r="B2758" s="102" t="s">
        <v>24430</v>
      </c>
      <c r="C2758" s="145" t="s">
        <v>5</v>
      </c>
      <c r="D2758" s="535">
        <v>0.56999999999999995</v>
      </c>
      <c r="E2758" s="536">
        <v>0</v>
      </c>
      <c r="F2758" s="535">
        <v>0.53</v>
      </c>
      <c r="G2758" s="536">
        <v>0</v>
      </c>
      <c r="H2758" s="535">
        <v>0.5</v>
      </c>
      <c r="I2758" s="536">
        <v>0</v>
      </c>
      <c r="J2758" s="535">
        <v>0.53</v>
      </c>
      <c r="K2758" s="536">
        <v>0</v>
      </c>
      <c r="L2758" s="535">
        <v>0.56999999999999995</v>
      </c>
      <c r="M2758" s="536">
        <v>0</v>
      </c>
      <c r="N2758" s="535">
        <v>0.51</v>
      </c>
      <c r="O2758" s="536">
        <v>0</v>
      </c>
      <c r="P2758" s="535">
        <v>0.37</v>
      </c>
      <c r="Q2758" s="536">
        <v>0</v>
      </c>
      <c r="R2758" s="535">
        <v>0.52</v>
      </c>
    </row>
    <row r="2759" spans="1:18" ht="12.75">
      <c r="A2759" s="145">
        <v>106380</v>
      </c>
      <c r="B2759" s="102" t="s">
        <v>24431</v>
      </c>
      <c r="C2759" s="145" t="s">
        <v>5</v>
      </c>
      <c r="D2759" s="535">
        <v>63.09</v>
      </c>
      <c r="E2759" s="536">
        <v>1</v>
      </c>
      <c r="F2759" s="535">
        <v>63.09</v>
      </c>
      <c r="G2759" s="536">
        <v>1</v>
      </c>
      <c r="H2759" s="535">
        <v>63.09</v>
      </c>
      <c r="I2759" s="536">
        <v>1</v>
      </c>
      <c r="J2759" s="535">
        <v>63.09</v>
      </c>
      <c r="K2759" s="536">
        <v>1</v>
      </c>
      <c r="L2759" s="535">
        <v>63.09</v>
      </c>
      <c r="M2759" s="536">
        <v>1</v>
      </c>
      <c r="N2759" s="535">
        <v>63.09</v>
      </c>
      <c r="O2759" s="536">
        <v>1</v>
      </c>
      <c r="P2759" s="535">
        <v>63.09</v>
      </c>
      <c r="Q2759" s="536">
        <v>1</v>
      </c>
      <c r="R2759" s="535">
        <v>63.09</v>
      </c>
    </row>
    <row r="2760" spans="1:18" ht="12.75">
      <c r="A2760" s="145">
        <v>106381</v>
      </c>
      <c r="B2760" s="102" t="s">
        <v>24432</v>
      </c>
      <c r="C2760" s="145" t="s">
        <v>5</v>
      </c>
      <c r="D2760" s="535">
        <v>22.24</v>
      </c>
      <c r="E2760" s="536">
        <v>1</v>
      </c>
      <c r="F2760" s="535">
        <v>22.24</v>
      </c>
      <c r="G2760" s="536">
        <v>1</v>
      </c>
      <c r="H2760" s="535">
        <v>22.24</v>
      </c>
      <c r="I2760" s="536">
        <v>1</v>
      </c>
      <c r="J2760" s="535">
        <v>22.24</v>
      </c>
      <c r="K2760" s="536">
        <v>1</v>
      </c>
      <c r="L2760" s="535">
        <v>22.24</v>
      </c>
      <c r="M2760" s="536">
        <v>1</v>
      </c>
      <c r="N2760" s="535">
        <v>22.24</v>
      </c>
      <c r="O2760" s="536">
        <v>1</v>
      </c>
      <c r="P2760" s="535">
        <v>22.24</v>
      </c>
      <c r="Q2760" s="536">
        <v>1</v>
      </c>
      <c r="R2760" s="535">
        <v>22.24</v>
      </c>
    </row>
    <row r="2761" spans="1:18" ht="12.75">
      <c r="A2761" s="145">
        <v>106382</v>
      </c>
      <c r="B2761" s="102" t="s">
        <v>24433</v>
      </c>
      <c r="C2761" s="145" t="s">
        <v>5</v>
      </c>
      <c r="D2761" s="535">
        <v>101.43</v>
      </c>
      <c r="E2761" s="536">
        <v>1</v>
      </c>
      <c r="F2761" s="535">
        <v>101.43</v>
      </c>
      <c r="G2761" s="536">
        <v>1</v>
      </c>
      <c r="H2761" s="535">
        <v>101.43</v>
      </c>
      <c r="I2761" s="536">
        <v>1</v>
      </c>
      <c r="J2761" s="535">
        <v>101.43</v>
      </c>
      <c r="K2761" s="536">
        <v>1</v>
      </c>
      <c r="L2761" s="535">
        <v>101.43</v>
      </c>
      <c r="M2761" s="536">
        <v>1</v>
      </c>
      <c r="N2761" s="535">
        <v>101.43</v>
      </c>
      <c r="O2761" s="536">
        <v>1</v>
      </c>
      <c r="P2761" s="535">
        <v>101.43</v>
      </c>
      <c r="Q2761" s="536">
        <v>1</v>
      </c>
      <c r="R2761" s="535">
        <v>101.43</v>
      </c>
    </row>
    <row r="2762" spans="1:18" ht="12.75">
      <c r="A2762" s="145">
        <v>106383</v>
      </c>
      <c r="B2762" s="102" t="s">
        <v>24434</v>
      </c>
      <c r="C2762" s="145" t="s">
        <v>5</v>
      </c>
      <c r="D2762" s="535">
        <v>116.76</v>
      </c>
      <c r="E2762" s="536">
        <v>0</v>
      </c>
      <c r="F2762" s="535">
        <v>94.31</v>
      </c>
      <c r="G2762" s="536">
        <v>0</v>
      </c>
      <c r="H2762" s="535">
        <v>101.33</v>
      </c>
      <c r="I2762" s="536">
        <v>0</v>
      </c>
      <c r="J2762" s="535">
        <v>100.24</v>
      </c>
      <c r="K2762" s="536">
        <v>0</v>
      </c>
      <c r="L2762" s="535">
        <v>93.07</v>
      </c>
      <c r="M2762" s="536">
        <v>0</v>
      </c>
      <c r="N2762" s="535">
        <v>96.19</v>
      </c>
      <c r="O2762" s="536">
        <v>0</v>
      </c>
      <c r="P2762" s="535">
        <v>93.22</v>
      </c>
      <c r="Q2762" s="536">
        <v>0</v>
      </c>
      <c r="R2762" s="535">
        <v>92.44</v>
      </c>
    </row>
    <row r="2763" spans="1:18" ht="12.75">
      <c r="A2763" s="145">
        <v>106376</v>
      </c>
      <c r="B2763" s="102" t="s">
        <v>24435</v>
      </c>
      <c r="C2763" s="145" t="s">
        <v>5</v>
      </c>
      <c r="D2763" s="535">
        <v>148.80000000000001</v>
      </c>
      <c r="E2763" s="536">
        <v>1</v>
      </c>
      <c r="F2763" s="535">
        <v>148.80000000000001</v>
      </c>
      <c r="G2763" s="536">
        <v>1</v>
      </c>
      <c r="H2763" s="535">
        <v>148.80000000000001</v>
      </c>
      <c r="I2763" s="536">
        <v>1</v>
      </c>
      <c r="J2763" s="535">
        <v>148.80000000000001</v>
      </c>
      <c r="K2763" s="536">
        <v>1</v>
      </c>
      <c r="L2763" s="535">
        <v>148.80000000000001</v>
      </c>
      <c r="M2763" s="536">
        <v>1</v>
      </c>
      <c r="N2763" s="535">
        <v>148.80000000000001</v>
      </c>
      <c r="O2763" s="536">
        <v>1</v>
      </c>
      <c r="P2763" s="535">
        <v>148.80000000000001</v>
      </c>
      <c r="Q2763" s="536">
        <v>1</v>
      </c>
      <c r="R2763" s="535">
        <v>148.80000000000001</v>
      </c>
    </row>
    <row r="2764" spans="1:18" ht="12.75">
      <c r="A2764" s="145">
        <v>106377</v>
      </c>
      <c r="B2764" s="102" t="s">
        <v>24436</v>
      </c>
      <c r="C2764" s="145" t="s">
        <v>5</v>
      </c>
      <c r="D2764" s="535">
        <v>52.45</v>
      </c>
      <c r="E2764" s="536">
        <v>1</v>
      </c>
      <c r="F2764" s="535">
        <v>52.45</v>
      </c>
      <c r="G2764" s="536">
        <v>1</v>
      </c>
      <c r="H2764" s="535">
        <v>52.45</v>
      </c>
      <c r="I2764" s="536">
        <v>1</v>
      </c>
      <c r="J2764" s="535">
        <v>52.45</v>
      </c>
      <c r="K2764" s="536">
        <v>1</v>
      </c>
      <c r="L2764" s="535">
        <v>52.45</v>
      </c>
      <c r="M2764" s="536">
        <v>1</v>
      </c>
      <c r="N2764" s="535">
        <v>52.45</v>
      </c>
      <c r="O2764" s="536">
        <v>1</v>
      </c>
      <c r="P2764" s="535">
        <v>52.45</v>
      </c>
      <c r="Q2764" s="536">
        <v>1</v>
      </c>
      <c r="R2764" s="535">
        <v>52.45</v>
      </c>
    </row>
    <row r="2765" spans="1:18" ht="12.75">
      <c r="A2765" s="145">
        <v>106378</v>
      </c>
      <c r="B2765" s="102" t="s">
        <v>24437</v>
      </c>
      <c r="C2765" s="145" t="s">
        <v>5</v>
      </c>
      <c r="D2765" s="535">
        <v>239.2</v>
      </c>
      <c r="E2765" s="536">
        <v>1</v>
      </c>
      <c r="F2765" s="535">
        <v>239.2</v>
      </c>
      <c r="G2765" s="536">
        <v>1</v>
      </c>
      <c r="H2765" s="535">
        <v>239.2</v>
      </c>
      <c r="I2765" s="536">
        <v>1</v>
      </c>
      <c r="J2765" s="535">
        <v>239.2</v>
      </c>
      <c r="K2765" s="536">
        <v>1</v>
      </c>
      <c r="L2765" s="535">
        <v>239.2</v>
      </c>
      <c r="M2765" s="536">
        <v>1</v>
      </c>
      <c r="N2765" s="535">
        <v>239.2</v>
      </c>
      <c r="O2765" s="536">
        <v>1</v>
      </c>
      <c r="P2765" s="535">
        <v>239.2</v>
      </c>
      <c r="Q2765" s="536">
        <v>1</v>
      </c>
      <c r="R2765" s="535">
        <v>239.2</v>
      </c>
    </row>
    <row r="2766" spans="1:18" ht="12.75">
      <c r="A2766" s="145">
        <v>106379</v>
      </c>
      <c r="B2766" s="102" t="s">
        <v>24438</v>
      </c>
      <c r="C2766" s="145" t="s">
        <v>5</v>
      </c>
      <c r="D2766" s="535">
        <v>142.22999999999999</v>
      </c>
      <c r="E2766" s="536">
        <v>0</v>
      </c>
      <c r="F2766" s="535">
        <v>114.88</v>
      </c>
      <c r="G2766" s="536">
        <v>0</v>
      </c>
      <c r="H2766" s="535">
        <v>123.43</v>
      </c>
      <c r="I2766" s="536">
        <v>0</v>
      </c>
      <c r="J2766" s="535">
        <v>122.1</v>
      </c>
      <c r="K2766" s="536">
        <v>0</v>
      </c>
      <c r="L2766" s="535">
        <v>113.37</v>
      </c>
      <c r="M2766" s="536">
        <v>0</v>
      </c>
      <c r="N2766" s="535">
        <v>117.16</v>
      </c>
      <c r="O2766" s="536">
        <v>0</v>
      </c>
      <c r="P2766" s="535">
        <v>113.56</v>
      </c>
      <c r="Q2766" s="536">
        <v>0</v>
      </c>
      <c r="R2766" s="535">
        <v>112.61</v>
      </c>
    </row>
    <row r="2767" spans="1:18" ht="12.75">
      <c r="A2767" s="145">
        <v>89240</v>
      </c>
      <c r="B2767" s="102" t="s">
        <v>24439</v>
      </c>
      <c r="C2767" s="145" t="s">
        <v>5</v>
      </c>
      <c r="D2767" s="535">
        <v>76.44</v>
      </c>
      <c r="E2767" s="536">
        <v>1</v>
      </c>
      <c r="F2767" s="535">
        <v>76.44</v>
      </c>
      <c r="G2767" s="536">
        <v>1</v>
      </c>
      <c r="H2767" s="535">
        <v>76.44</v>
      </c>
      <c r="I2767" s="536">
        <v>1</v>
      </c>
      <c r="J2767" s="535">
        <v>76.44</v>
      </c>
      <c r="K2767" s="536">
        <v>1</v>
      </c>
      <c r="L2767" s="535">
        <v>76.44</v>
      </c>
      <c r="M2767" s="536">
        <v>1</v>
      </c>
      <c r="N2767" s="535">
        <v>76.44</v>
      </c>
      <c r="O2767" s="536">
        <v>1</v>
      </c>
      <c r="P2767" s="535">
        <v>76.44</v>
      </c>
      <c r="Q2767" s="536">
        <v>1</v>
      </c>
      <c r="R2767" s="535">
        <v>76.44</v>
      </c>
    </row>
    <row r="2768" spans="1:18" ht="12.75">
      <c r="A2768" s="145">
        <v>89241</v>
      </c>
      <c r="B2768" s="102" t="s">
        <v>24440</v>
      </c>
      <c r="C2768" s="145" t="s">
        <v>5</v>
      </c>
      <c r="D2768" s="535">
        <v>26.94</v>
      </c>
      <c r="E2768" s="536">
        <v>1</v>
      </c>
      <c r="F2768" s="535">
        <v>26.94</v>
      </c>
      <c r="G2768" s="536">
        <v>1</v>
      </c>
      <c r="H2768" s="535">
        <v>26.94</v>
      </c>
      <c r="I2768" s="536">
        <v>1</v>
      </c>
      <c r="J2768" s="535">
        <v>26.94</v>
      </c>
      <c r="K2768" s="536">
        <v>1</v>
      </c>
      <c r="L2768" s="535">
        <v>26.94</v>
      </c>
      <c r="M2768" s="536">
        <v>1</v>
      </c>
      <c r="N2768" s="535">
        <v>26.94</v>
      </c>
      <c r="O2768" s="536">
        <v>1</v>
      </c>
      <c r="P2768" s="535">
        <v>26.94</v>
      </c>
      <c r="Q2768" s="536">
        <v>1</v>
      </c>
      <c r="R2768" s="535">
        <v>26.94</v>
      </c>
    </row>
    <row r="2769" spans="1:18" ht="12.75">
      <c r="A2769" s="145">
        <v>5710</v>
      </c>
      <c r="B2769" s="102" t="s">
        <v>24441</v>
      </c>
      <c r="C2769" s="145" t="s">
        <v>5</v>
      </c>
      <c r="D2769" s="535">
        <v>122.88</v>
      </c>
      <c r="E2769" s="536">
        <v>1</v>
      </c>
      <c r="F2769" s="535">
        <v>122.88</v>
      </c>
      <c r="G2769" s="536">
        <v>1</v>
      </c>
      <c r="H2769" s="535">
        <v>122.88</v>
      </c>
      <c r="I2769" s="536">
        <v>1</v>
      </c>
      <c r="J2769" s="535">
        <v>122.88</v>
      </c>
      <c r="K2769" s="536">
        <v>1</v>
      </c>
      <c r="L2769" s="535">
        <v>122.88</v>
      </c>
      <c r="M2769" s="536">
        <v>1</v>
      </c>
      <c r="N2769" s="535">
        <v>122.88</v>
      </c>
      <c r="O2769" s="536">
        <v>1</v>
      </c>
      <c r="P2769" s="535">
        <v>122.88</v>
      </c>
      <c r="Q2769" s="536">
        <v>1</v>
      </c>
      <c r="R2769" s="535">
        <v>122.88</v>
      </c>
    </row>
    <row r="2770" spans="1:18" ht="12.75">
      <c r="A2770" s="145">
        <v>5711</v>
      </c>
      <c r="B2770" s="102" t="s">
        <v>24442</v>
      </c>
      <c r="C2770" s="145" t="s">
        <v>5</v>
      </c>
      <c r="D2770" s="535">
        <v>111.45</v>
      </c>
      <c r="E2770" s="536">
        <v>0</v>
      </c>
      <c r="F2770" s="535">
        <v>90.02</v>
      </c>
      <c r="G2770" s="536">
        <v>0</v>
      </c>
      <c r="H2770" s="535">
        <v>96.72</v>
      </c>
      <c r="I2770" s="536">
        <v>0</v>
      </c>
      <c r="J2770" s="535">
        <v>95.67</v>
      </c>
      <c r="K2770" s="536">
        <v>0</v>
      </c>
      <c r="L2770" s="535">
        <v>88.83</v>
      </c>
      <c r="M2770" s="536">
        <v>0</v>
      </c>
      <c r="N2770" s="535">
        <v>91.8</v>
      </c>
      <c r="O2770" s="536">
        <v>0</v>
      </c>
      <c r="P2770" s="535">
        <v>88.98</v>
      </c>
      <c r="Q2770" s="536">
        <v>0</v>
      </c>
      <c r="R2770" s="535">
        <v>88.23</v>
      </c>
    </row>
    <row r="2771" spans="1:18" ht="12.75">
      <c r="A2771" s="145">
        <v>89253</v>
      </c>
      <c r="B2771" s="102" t="s">
        <v>24443</v>
      </c>
      <c r="C2771" s="145" t="s">
        <v>5</v>
      </c>
      <c r="D2771" s="535">
        <v>62.64</v>
      </c>
      <c r="E2771" s="536">
        <v>1</v>
      </c>
      <c r="F2771" s="535">
        <v>62.64</v>
      </c>
      <c r="G2771" s="536">
        <v>1</v>
      </c>
      <c r="H2771" s="535">
        <v>62.64</v>
      </c>
      <c r="I2771" s="536">
        <v>1</v>
      </c>
      <c r="J2771" s="535">
        <v>62.64</v>
      </c>
      <c r="K2771" s="536">
        <v>1</v>
      </c>
      <c r="L2771" s="535">
        <v>62.64</v>
      </c>
      <c r="M2771" s="536">
        <v>1</v>
      </c>
      <c r="N2771" s="535">
        <v>62.64</v>
      </c>
      <c r="O2771" s="536">
        <v>1</v>
      </c>
      <c r="P2771" s="535">
        <v>62.64</v>
      </c>
      <c r="Q2771" s="536">
        <v>1</v>
      </c>
      <c r="R2771" s="535">
        <v>62.64</v>
      </c>
    </row>
    <row r="2772" spans="1:18" ht="12.75">
      <c r="A2772" s="145">
        <v>89254</v>
      </c>
      <c r="B2772" s="102" t="s">
        <v>24444</v>
      </c>
      <c r="C2772" s="145" t="s">
        <v>5</v>
      </c>
      <c r="D2772" s="535">
        <v>22.08</v>
      </c>
      <c r="E2772" s="536">
        <v>1</v>
      </c>
      <c r="F2772" s="535">
        <v>22.08</v>
      </c>
      <c r="G2772" s="536">
        <v>1</v>
      </c>
      <c r="H2772" s="535">
        <v>22.08</v>
      </c>
      <c r="I2772" s="536">
        <v>1</v>
      </c>
      <c r="J2772" s="535">
        <v>22.08</v>
      </c>
      <c r="K2772" s="536">
        <v>1</v>
      </c>
      <c r="L2772" s="535">
        <v>22.08</v>
      </c>
      <c r="M2772" s="536">
        <v>1</v>
      </c>
      <c r="N2772" s="535">
        <v>22.08</v>
      </c>
      <c r="O2772" s="536">
        <v>1</v>
      </c>
      <c r="P2772" s="535">
        <v>22.08</v>
      </c>
      <c r="Q2772" s="536">
        <v>1</v>
      </c>
      <c r="R2772" s="535">
        <v>22.08</v>
      </c>
    </row>
    <row r="2773" spans="1:18" ht="12.75">
      <c r="A2773" s="145">
        <v>89255</v>
      </c>
      <c r="B2773" s="102" t="s">
        <v>24445</v>
      </c>
      <c r="C2773" s="145" t="s">
        <v>5</v>
      </c>
      <c r="D2773" s="535">
        <v>100.7</v>
      </c>
      <c r="E2773" s="536">
        <v>1</v>
      </c>
      <c r="F2773" s="535">
        <v>100.7</v>
      </c>
      <c r="G2773" s="536">
        <v>1</v>
      </c>
      <c r="H2773" s="535">
        <v>100.7</v>
      </c>
      <c r="I2773" s="536">
        <v>1</v>
      </c>
      <c r="J2773" s="535">
        <v>100.7</v>
      </c>
      <c r="K2773" s="536">
        <v>1</v>
      </c>
      <c r="L2773" s="535">
        <v>100.7</v>
      </c>
      <c r="M2773" s="536">
        <v>1</v>
      </c>
      <c r="N2773" s="535">
        <v>100.7</v>
      </c>
      <c r="O2773" s="536">
        <v>1</v>
      </c>
      <c r="P2773" s="535">
        <v>100.7</v>
      </c>
      <c r="Q2773" s="536">
        <v>1</v>
      </c>
      <c r="R2773" s="535">
        <v>100.7</v>
      </c>
    </row>
    <row r="2774" spans="1:18" ht="12.75">
      <c r="A2774" s="145">
        <v>89256</v>
      </c>
      <c r="B2774" s="102" t="s">
        <v>24446</v>
      </c>
      <c r="C2774" s="145" t="s">
        <v>5</v>
      </c>
      <c r="D2774" s="535">
        <v>106.13</v>
      </c>
      <c r="E2774" s="536">
        <v>0</v>
      </c>
      <c r="F2774" s="535">
        <v>85.72</v>
      </c>
      <c r="G2774" s="536">
        <v>0</v>
      </c>
      <c r="H2774" s="535">
        <v>92.1</v>
      </c>
      <c r="I2774" s="536">
        <v>0</v>
      </c>
      <c r="J2774" s="535">
        <v>91.11</v>
      </c>
      <c r="K2774" s="536">
        <v>0</v>
      </c>
      <c r="L2774" s="535">
        <v>84.59</v>
      </c>
      <c r="M2774" s="536">
        <v>0</v>
      </c>
      <c r="N2774" s="535">
        <v>87.42</v>
      </c>
      <c r="O2774" s="536">
        <v>0</v>
      </c>
      <c r="P2774" s="535">
        <v>84.73</v>
      </c>
      <c r="Q2774" s="536">
        <v>0</v>
      </c>
      <c r="R2774" s="535">
        <v>84.02</v>
      </c>
    </row>
    <row r="2775" spans="1:18" ht="12.75">
      <c r="A2775" s="145">
        <v>106384</v>
      </c>
      <c r="B2775" s="102" t="s">
        <v>24447</v>
      </c>
      <c r="C2775" s="145" t="s">
        <v>5</v>
      </c>
      <c r="D2775" s="535">
        <v>77.38</v>
      </c>
      <c r="E2775" s="536">
        <v>1</v>
      </c>
      <c r="F2775" s="535">
        <v>77.38</v>
      </c>
      <c r="G2775" s="536">
        <v>1</v>
      </c>
      <c r="H2775" s="535">
        <v>77.38</v>
      </c>
      <c r="I2775" s="536">
        <v>1</v>
      </c>
      <c r="J2775" s="535">
        <v>77.38</v>
      </c>
      <c r="K2775" s="536">
        <v>1</v>
      </c>
      <c r="L2775" s="535">
        <v>77.38</v>
      </c>
      <c r="M2775" s="536">
        <v>1</v>
      </c>
      <c r="N2775" s="535">
        <v>77.38</v>
      </c>
      <c r="O2775" s="536">
        <v>1</v>
      </c>
      <c r="P2775" s="535">
        <v>77.38</v>
      </c>
      <c r="Q2775" s="536">
        <v>1</v>
      </c>
      <c r="R2775" s="535">
        <v>77.38</v>
      </c>
    </row>
    <row r="2776" spans="1:18" ht="12.75">
      <c r="A2776" s="145">
        <v>106385</v>
      </c>
      <c r="B2776" s="102" t="s">
        <v>24448</v>
      </c>
      <c r="C2776" s="145" t="s">
        <v>5</v>
      </c>
      <c r="D2776" s="535">
        <v>23.87</v>
      </c>
      <c r="E2776" s="536">
        <v>1</v>
      </c>
      <c r="F2776" s="535">
        <v>23.87</v>
      </c>
      <c r="G2776" s="536">
        <v>1</v>
      </c>
      <c r="H2776" s="535">
        <v>23.87</v>
      </c>
      <c r="I2776" s="536">
        <v>1</v>
      </c>
      <c r="J2776" s="535">
        <v>23.87</v>
      </c>
      <c r="K2776" s="536">
        <v>1</v>
      </c>
      <c r="L2776" s="535">
        <v>23.87</v>
      </c>
      <c r="M2776" s="536">
        <v>1</v>
      </c>
      <c r="N2776" s="535">
        <v>23.87</v>
      </c>
      <c r="O2776" s="536">
        <v>1</v>
      </c>
      <c r="P2776" s="535">
        <v>23.87</v>
      </c>
      <c r="Q2776" s="536">
        <v>1</v>
      </c>
      <c r="R2776" s="535">
        <v>23.87</v>
      </c>
    </row>
    <row r="2777" spans="1:18" ht="12.75">
      <c r="A2777" s="145">
        <v>106386</v>
      </c>
      <c r="B2777" s="102" t="s">
        <v>24449</v>
      </c>
      <c r="C2777" s="145" t="s">
        <v>5</v>
      </c>
      <c r="D2777" s="535">
        <v>108.87</v>
      </c>
      <c r="E2777" s="536">
        <v>1</v>
      </c>
      <c r="F2777" s="535">
        <v>108.87</v>
      </c>
      <c r="G2777" s="536">
        <v>1</v>
      </c>
      <c r="H2777" s="535">
        <v>108.87</v>
      </c>
      <c r="I2777" s="536">
        <v>1</v>
      </c>
      <c r="J2777" s="535">
        <v>108.87</v>
      </c>
      <c r="K2777" s="536">
        <v>1</v>
      </c>
      <c r="L2777" s="535">
        <v>108.87</v>
      </c>
      <c r="M2777" s="536">
        <v>1</v>
      </c>
      <c r="N2777" s="535">
        <v>108.87</v>
      </c>
      <c r="O2777" s="536">
        <v>1</v>
      </c>
      <c r="P2777" s="535">
        <v>108.87</v>
      </c>
      <c r="Q2777" s="536">
        <v>1</v>
      </c>
      <c r="R2777" s="535">
        <v>108.87</v>
      </c>
    </row>
    <row r="2778" spans="1:18" ht="12.75">
      <c r="A2778" s="145">
        <v>106387</v>
      </c>
      <c r="B2778" s="102" t="s">
        <v>24450</v>
      </c>
      <c r="C2778" s="145" t="s">
        <v>5</v>
      </c>
      <c r="D2778" s="535">
        <v>111.45</v>
      </c>
      <c r="E2778" s="536">
        <v>0</v>
      </c>
      <c r="F2778" s="535">
        <v>90.02</v>
      </c>
      <c r="G2778" s="536">
        <v>0</v>
      </c>
      <c r="H2778" s="535">
        <v>96.72</v>
      </c>
      <c r="I2778" s="536">
        <v>0</v>
      </c>
      <c r="J2778" s="535">
        <v>95.67</v>
      </c>
      <c r="K2778" s="536">
        <v>0</v>
      </c>
      <c r="L2778" s="535">
        <v>88.83</v>
      </c>
      <c r="M2778" s="536">
        <v>0</v>
      </c>
      <c r="N2778" s="535">
        <v>91.8</v>
      </c>
      <c r="O2778" s="536">
        <v>0</v>
      </c>
      <c r="P2778" s="535">
        <v>88.98</v>
      </c>
      <c r="Q2778" s="536">
        <v>0</v>
      </c>
      <c r="R2778" s="535">
        <v>88.23</v>
      </c>
    </row>
    <row r="2779" spans="1:18" ht="12.75">
      <c r="A2779" s="145">
        <v>103797</v>
      </c>
      <c r="B2779" s="102" t="s">
        <v>24451</v>
      </c>
      <c r="C2779" s="145" t="s">
        <v>3</v>
      </c>
      <c r="D2779" s="535">
        <v>19.64</v>
      </c>
      <c r="E2779" s="536">
        <v>0</v>
      </c>
      <c r="F2779" s="535">
        <v>17.100000000000001</v>
      </c>
      <c r="G2779" s="536">
        <v>0</v>
      </c>
      <c r="H2779" s="535">
        <v>18.690000000000001</v>
      </c>
      <c r="I2779" s="536">
        <v>0</v>
      </c>
      <c r="J2779" s="535">
        <v>17.239999999999998</v>
      </c>
      <c r="K2779" s="536">
        <v>0</v>
      </c>
      <c r="L2779" s="535">
        <v>16.61</v>
      </c>
      <c r="M2779" s="536">
        <v>0</v>
      </c>
      <c r="N2779" s="535">
        <v>16.14</v>
      </c>
      <c r="O2779" s="536">
        <v>0</v>
      </c>
      <c r="P2779" s="535">
        <v>17.09</v>
      </c>
      <c r="Q2779" s="536">
        <v>0</v>
      </c>
      <c r="R2779" s="535">
        <v>18.77</v>
      </c>
    </row>
    <row r="2780" spans="1:18" ht="12.75">
      <c r="A2780" s="145">
        <v>103930</v>
      </c>
      <c r="B2780" s="102" t="s">
        <v>24452</v>
      </c>
      <c r="C2780" s="145" t="s">
        <v>7</v>
      </c>
      <c r="D2780" s="535">
        <v>1161.32</v>
      </c>
      <c r="E2780" s="536">
        <v>2.3E-3</v>
      </c>
      <c r="F2780" s="535">
        <v>831.05</v>
      </c>
      <c r="G2780" s="536">
        <v>5.0000000000000001E-4</v>
      </c>
      <c r="H2780" s="535">
        <v>1029.07</v>
      </c>
      <c r="I2780" s="536">
        <v>3.0000000000000001E-3</v>
      </c>
      <c r="J2780" s="535">
        <v>1065.9100000000001</v>
      </c>
      <c r="K2780" s="536">
        <v>2.9999999999999997E-4</v>
      </c>
      <c r="L2780" s="535">
        <v>920.45</v>
      </c>
      <c r="M2780" s="536">
        <v>0</v>
      </c>
      <c r="N2780" s="535">
        <v>878.57</v>
      </c>
      <c r="O2780" s="536">
        <v>4.0000000000000002E-4</v>
      </c>
      <c r="P2780" s="535">
        <v>890.15</v>
      </c>
      <c r="Q2780" s="536">
        <v>5.0000000000000001E-4</v>
      </c>
      <c r="R2780" s="535">
        <v>825.02</v>
      </c>
    </row>
    <row r="2781" spans="1:18" ht="12.75">
      <c r="A2781" s="145">
        <v>103931</v>
      </c>
      <c r="B2781" s="102" t="s">
        <v>24453</v>
      </c>
      <c r="C2781" s="145" t="s">
        <v>7</v>
      </c>
      <c r="D2781" s="535">
        <v>969.82</v>
      </c>
      <c r="E2781" s="536">
        <v>2.3999999999999998E-3</v>
      </c>
      <c r="F2781" s="535">
        <v>583.78</v>
      </c>
      <c r="G2781" s="536">
        <v>5.0000000000000001E-4</v>
      </c>
      <c r="H2781" s="535">
        <v>827.66</v>
      </c>
      <c r="I2781" s="536">
        <v>2.8999999999999998E-3</v>
      </c>
      <c r="J2781" s="535">
        <v>848.42</v>
      </c>
      <c r="K2781" s="536">
        <v>2.9999999999999997E-4</v>
      </c>
      <c r="L2781" s="535">
        <v>685.52</v>
      </c>
      <c r="M2781" s="536">
        <v>0</v>
      </c>
      <c r="N2781" s="535">
        <v>633.95000000000005</v>
      </c>
      <c r="O2781" s="536">
        <v>4.0000000000000002E-4</v>
      </c>
      <c r="P2781" s="535">
        <v>695.8</v>
      </c>
      <c r="Q2781" s="536">
        <v>4.0000000000000002E-4</v>
      </c>
      <c r="R2781" s="535">
        <v>618.77</v>
      </c>
    </row>
    <row r="2782" spans="1:18" ht="12.75">
      <c r="A2782" s="145">
        <v>103932</v>
      </c>
      <c r="B2782" s="102" t="s">
        <v>24454</v>
      </c>
      <c r="C2782" s="145" t="s">
        <v>7</v>
      </c>
      <c r="D2782" s="535">
        <v>941.76</v>
      </c>
      <c r="E2782" s="536">
        <v>2.3999999999999998E-3</v>
      </c>
      <c r="F2782" s="535">
        <v>547.54</v>
      </c>
      <c r="G2782" s="536">
        <v>5.0000000000000001E-4</v>
      </c>
      <c r="H2782" s="535">
        <v>798.15</v>
      </c>
      <c r="I2782" s="536">
        <v>2.8999999999999998E-3</v>
      </c>
      <c r="J2782" s="535">
        <v>816.54</v>
      </c>
      <c r="K2782" s="536">
        <v>2.9999999999999997E-4</v>
      </c>
      <c r="L2782" s="535">
        <v>651.09</v>
      </c>
      <c r="M2782" s="536">
        <v>0</v>
      </c>
      <c r="N2782" s="535">
        <v>598.12</v>
      </c>
      <c r="O2782" s="536">
        <v>4.0000000000000002E-4</v>
      </c>
      <c r="P2782" s="535">
        <v>667.32</v>
      </c>
      <c r="Q2782" s="536">
        <v>4.0000000000000002E-4</v>
      </c>
      <c r="R2782" s="535">
        <v>588.55999999999995</v>
      </c>
    </row>
    <row r="2783" spans="1:18" ht="12.75">
      <c r="A2783" s="145">
        <v>103929</v>
      </c>
      <c r="B2783" s="102" t="s">
        <v>24455</v>
      </c>
      <c r="C2783" s="145" t="s">
        <v>7</v>
      </c>
      <c r="D2783" s="535">
        <v>1621.85</v>
      </c>
      <c r="E2783" s="536">
        <v>2.5999999999999999E-3</v>
      </c>
      <c r="F2783" s="535">
        <v>1395.99</v>
      </c>
      <c r="G2783" s="536">
        <v>6.9999999999999999E-4</v>
      </c>
      <c r="H2783" s="535">
        <v>1493.32</v>
      </c>
      <c r="I2783" s="536">
        <v>3.5000000000000001E-3</v>
      </c>
      <c r="J2783" s="535">
        <v>1567.78</v>
      </c>
      <c r="K2783" s="536">
        <v>5.0000000000000001E-4</v>
      </c>
      <c r="L2783" s="535">
        <v>1475.28</v>
      </c>
      <c r="M2783" s="536">
        <v>0</v>
      </c>
      <c r="N2783" s="535">
        <v>1440.99</v>
      </c>
      <c r="O2783" s="536">
        <v>5.9999999999999995E-4</v>
      </c>
      <c r="P2783" s="535">
        <v>1341.78</v>
      </c>
      <c r="Q2783" s="536">
        <v>6.9999999999999999E-4</v>
      </c>
      <c r="R2783" s="535">
        <v>1293.6600000000001</v>
      </c>
    </row>
    <row r="2784" spans="1:18" ht="12.75">
      <c r="A2784" s="145">
        <v>103928</v>
      </c>
      <c r="B2784" s="102" t="s">
        <v>24456</v>
      </c>
      <c r="C2784" s="145" t="s">
        <v>7</v>
      </c>
      <c r="D2784" s="535">
        <v>894.51</v>
      </c>
      <c r="E2784" s="536">
        <v>0</v>
      </c>
      <c r="F2784" s="535">
        <v>512.11</v>
      </c>
      <c r="G2784" s="536">
        <v>0</v>
      </c>
      <c r="H2784" s="535">
        <v>752.36</v>
      </c>
      <c r="I2784" s="536">
        <v>0</v>
      </c>
      <c r="J2784" s="535">
        <v>759.02</v>
      </c>
      <c r="K2784" s="536">
        <v>0</v>
      </c>
      <c r="L2784" s="535">
        <v>605.62</v>
      </c>
      <c r="M2784" s="536">
        <v>0</v>
      </c>
      <c r="N2784" s="535">
        <v>557</v>
      </c>
      <c r="O2784" s="536">
        <v>0</v>
      </c>
      <c r="P2784" s="535">
        <v>634.14</v>
      </c>
      <c r="Q2784" s="536">
        <v>0</v>
      </c>
      <c r="R2784" s="535">
        <v>557.47</v>
      </c>
    </row>
    <row r="2785" spans="1:18" ht="12.75">
      <c r="A2785" s="145">
        <v>103798</v>
      </c>
      <c r="B2785" s="102" t="s">
        <v>24457</v>
      </c>
      <c r="C2785" s="145" t="s">
        <v>7</v>
      </c>
      <c r="D2785" s="535">
        <v>2090.54</v>
      </c>
      <c r="E2785" s="536">
        <v>1E-4</v>
      </c>
      <c r="F2785" s="535">
        <v>705.15</v>
      </c>
      <c r="G2785" s="536">
        <v>2.9999999999999997E-4</v>
      </c>
      <c r="H2785" s="535">
        <v>1087.8599999999999</v>
      </c>
      <c r="I2785" s="536">
        <v>2.0000000000000001E-4</v>
      </c>
      <c r="J2785" s="535">
        <v>1035.53</v>
      </c>
      <c r="K2785" s="536">
        <v>2.0000000000000001E-4</v>
      </c>
      <c r="L2785" s="535">
        <v>758.37</v>
      </c>
      <c r="M2785" s="536">
        <v>0</v>
      </c>
      <c r="N2785" s="535">
        <v>647.12</v>
      </c>
      <c r="O2785" s="536">
        <v>2.9999999999999997E-4</v>
      </c>
      <c r="P2785" s="535">
        <v>708.02</v>
      </c>
      <c r="Q2785" s="536">
        <v>2.9999999999999997E-4</v>
      </c>
      <c r="R2785" s="535">
        <v>776.41</v>
      </c>
    </row>
    <row r="2786" spans="1:18" ht="12.75">
      <c r="A2786" s="145">
        <v>103801</v>
      </c>
      <c r="B2786" s="102" t="s">
        <v>24458</v>
      </c>
      <c r="C2786" s="145" t="s">
        <v>7</v>
      </c>
      <c r="D2786" s="535">
        <v>1081.5</v>
      </c>
      <c r="E2786" s="536">
        <v>3.8999999999999998E-3</v>
      </c>
      <c r="F2786" s="535">
        <v>655.01</v>
      </c>
      <c r="G2786" s="536">
        <v>1.2999999999999999E-3</v>
      </c>
      <c r="H2786" s="535">
        <v>895.76</v>
      </c>
      <c r="I2786" s="536">
        <v>4.7000000000000002E-3</v>
      </c>
      <c r="J2786" s="535">
        <v>923.21</v>
      </c>
      <c r="K2786" s="536">
        <v>8.9999999999999998E-4</v>
      </c>
      <c r="L2786" s="535">
        <v>797.61</v>
      </c>
      <c r="M2786" s="536">
        <v>0</v>
      </c>
      <c r="N2786" s="535">
        <v>713.11</v>
      </c>
      <c r="O2786" s="536">
        <v>1.1000000000000001E-3</v>
      </c>
      <c r="P2786" s="535">
        <v>770.52</v>
      </c>
      <c r="Q2786" s="536">
        <v>1.1000000000000001E-3</v>
      </c>
      <c r="R2786" s="535">
        <v>671.9</v>
      </c>
    </row>
    <row r="2787" spans="1:18" ht="12.75">
      <c r="A2787" s="145">
        <v>103933</v>
      </c>
      <c r="B2787" s="102" t="s">
        <v>24459</v>
      </c>
      <c r="C2787" s="145" t="s">
        <v>7</v>
      </c>
      <c r="D2787" s="535">
        <v>3026.98</v>
      </c>
      <c r="E2787" s="536">
        <v>4.7999999999999996E-3</v>
      </c>
      <c r="F2787" s="535">
        <v>1725.2</v>
      </c>
      <c r="G2787" s="536">
        <v>1.6999999999999999E-3</v>
      </c>
      <c r="H2787" s="535">
        <v>2041.5</v>
      </c>
      <c r="I2787" s="536">
        <v>8.8000000000000005E-3</v>
      </c>
      <c r="J2787" s="535">
        <v>1991.65</v>
      </c>
      <c r="K2787" s="536">
        <v>1E-4</v>
      </c>
      <c r="L2787" s="535">
        <v>1719.25</v>
      </c>
      <c r="M2787" s="536">
        <v>0</v>
      </c>
      <c r="N2787" s="535">
        <v>1631.96</v>
      </c>
      <c r="O2787" s="536">
        <v>1.0500000000000001E-2</v>
      </c>
      <c r="P2787" s="535">
        <v>1598.62</v>
      </c>
      <c r="Q2787" s="536">
        <v>2.0000000000000001E-4</v>
      </c>
      <c r="R2787" s="535">
        <v>1749.49</v>
      </c>
    </row>
    <row r="2788" spans="1:18" ht="12.75">
      <c r="A2788" s="145">
        <v>103925</v>
      </c>
      <c r="B2788" s="102" t="s">
        <v>24460</v>
      </c>
      <c r="C2788" s="145" t="s">
        <v>7</v>
      </c>
      <c r="D2788" s="535">
        <v>3297.21</v>
      </c>
      <c r="E2788" s="536">
        <v>2.5000000000000001E-3</v>
      </c>
      <c r="F2788" s="535">
        <v>1833.16</v>
      </c>
      <c r="G2788" s="536">
        <v>8.9999999999999998E-4</v>
      </c>
      <c r="H2788" s="535">
        <v>2263.54</v>
      </c>
      <c r="I2788" s="536">
        <v>4.4999999999999997E-3</v>
      </c>
      <c r="J2788" s="535">
        <v>2150.8200000000002</v>
      </c>
      <c r="K2788" s="536">
        <v>1E-4</v>
      </c>
      <c r="L2788" s="535">
        <v>1857.59</v>
      </c>
      <c r="M2788" s="536">
        <v>0</v>
      </c>
      <c r="N2788" s="535">
        <v>1765.1</v>
      </c>
      <c r="O2788" s="536">
        <v>5.4999999999999997E-3</v>
      </c>
      <c r="P2788" s="535">
        <v>1765.24</v>
      </c>
      <c r="Q2788" s="536">
        <v>1E-4</v>
      </c>
      <c r="R2788" s="535">
        <v>1977.76</v>
      </c>
    </row>
    <row r="2789" spans="1:18" ht="12.75">
      <c r="A2789" s="145">
        <v>103926</v>
      </c>
      <c r="B2789" s="102" t="s">
        <v>24461</v>
      </c>
      <c r="C2789" s="145" t="s">
        <v>7</v>
      </c>
      <c r="D2789" s="535">
        <v>2921.94</v>
      </c>
      <c r="E2789" s="536">
        <v>2.7000000000000001E-3</v>
      </c>
      <c r="F2789" s="535">
        <v>1482.33</v>
      </c>
      <c r="G2789" s="536">
        <v>1.1000000000000001E-3</v>
      </c>
      <c r="H2789" s="535">
        <v>1897.79</v>
      </c>
      <c r="I2789" s="536">
        <v>5.1000000000000004E-3</v>
      </c>
      <c r="J2789" s="535">
        <v>1804.78</v>
      </c>
      <c r="K2789" s="536">
        <v>1E-4</v>
      </c>
      <c r="L2789" s="535">
        <v>1515.96</v>
      </c>
      <c r="M2789" s="536">
        <v>0</v>
      </c>
      <c r="N2789" s="535">
        <v>1417.29</v>
      </c>
      <c r="O2789" s="536">
        <v>6.7000000000000002E-3</v>
      </c>
      <c r="P2789" s="535">
        <v>1436.4</v>
      </c>
      <c r="Q2789" s="536">
        <v>2.0000000000000001E-4</v>
      </c>
      <c r="R2789" s="535">
        <v>1603.79</v>
      </c>
    </row>
    <row r="2790" spans="1:18" ht="12.75">
      <c r="A2790" s="145">
        <v>103796</v>
      </c>
      <c r="B2790" s="102" t="s">
        <v>24462</v>
      </c>
      <c r="C2790" s="145" t="s">
        <v>4</v>
      </c>
      <c r="D2790" s="535">
        <v>54.03</v>
      </c>
      <c r="E2790" s="536">
        <v>0</v>
      </c>
      <c r="F2790" s="535">
        <v>74.09</v>
      </c>
      <c r="G2790" s="536">
        <v>1E-4</v>
      </c>
      <c r="H2790" s="535">
        <v>59.75</v>
      </c>
      <c r="I2790" s="536">
        <v>1.8E-3</v>
      </c>
      <c r="J2790" s="535">
        <v>64.45</v>
      </c>
      <c r="K2790" s="536">
        <v>0</v>
      </c>
      <c r="L2790" s="535">
        <v>67.760000000000005</v>
      </c>
      <c r="M2790" s="536">
        <v>0</v>
      </c>
      <c r="N2790" s="535">
        <v>72.78</v>
      </c>
      <c r="O2790" s="536">
        <v>0</v>
      </c>
      <c r="P2790" s="535">
        <v>57.12</v>
      </c>
      <c r="Q2790" s="536">
        <v>2.0000000000000001E-4</v>
      </c>
      <c r="R2790" s="535">
        <v>62.17</v>
      </c>
    </row>
    <row r="2791" spans="1:18" ht="12.75">
      <c r="A2791" s="145">
        <v>103795</v>
      </c>
      <c r="B2791" s="102" t="s">
        <v>24463</v>
      </c>
      <c r="C2791" s="145" t="s">
        <v>4</v>
      </c>
      <c r="D2791" s="535">
        <v>95.72</v>
      </c>
      <c r="E2791" s="536">
        <v>0</v>
      </c>
      <c r="F2791" s="535">
        <v>93.63</v>
      </c>
      <c r="G2791" s="536">
        <v>1E-4</v>
      </c>
      <c r="H2791" s="535">
        <v>94.78</v>
      </c>
      <c r="I2791" s="536">
        <v>5.9999999999999995E-4</v>
      </c>
      <c r="J2791" s="535">
        <v>91.09</v>
      </c>
      <c r="K2791" s="536">
        <v>0</v>
      </c>
      <c r="L2791" s="535">
        <v>91.3</v>
      </c>
      <c r="M2791" s="536">
        <v>0</v>
      </c>
      <c r="N2791" s="535">
        <v>95.5</v>
      </c>
      <c r="O2791" s="536">
        <v>0</v>
      </c>
      <c r="P2791" s="535">
        <v>84.27</v>
      </c>
      <c r="Q2791" s="536">
        <v>1E-4</v>
      </c>
      <c r="R2791" s="535">
        <v>98.03</v>
      </c>
    </row>
    <row r="2792" spans="1:18" ht="12.75">
      <c r="A2792" s="145">
        <v>103800</v>
      </c>
      <c r="B2792" s="102" t="s">
        <v>24464</v>
      </c>
      <c r="C2792" s="145" t="s">
        <v>7</v>
      </c>
      <c r="D2792" s="535">
        <v>894.51</v>
      </c>
      <c r="E2792" s="536">
        <v>0</v>
      </c>
      <c r="F2792" s="535">
        <v>512.11</v>
      </c>
      <c r="G2792" s="536">
        <v>0</v>
      </c>
      <c r="H2792" s="535">
        <v>752.36</v>
      </c>
      <c r="I2792" s="536">
        <v>0</v>
      </c>
      <c r="J2792" s="535">
        <v>759.02</v>
      </c>
      <c r="K2792" s="536">
        <v>0</v>
      </c>
      <c r="L2792" s="535">
        <v>605.62</v>
      </c>
      <c r="M2792" s="536">
        <v>0</v>
      </c>
      <c r="N2792" s="535">
        <v>557</v>
      </c>
      <c r="O2792" s="536">
        <v>0</v>
      </c>
      <c r="P2792" s="535">
        <v>634.14</v>
      </c>
      <c r="Q2792" s="536">
        <v>0</v>
      </c>
      <c r="R2792" s="535">
        <v>557.47</v>
      </c>
    </row>
    <row r="2793" spans="1:18" ht="12.75">
      <c r="A2793" s="145">
        <v>103799</v>
      </c>
      <c r="B2793" s="102" t="s">
        <v>24465</v>
      </c>
      <c r="C2793" s="145" t="s">
        <v>7</v>
      </c>
      <c r="D2793" s="535">
        <v>816.13</v>
      </c>
      <c r="E2793" s="536">
        <v>1.6999999999999999E-3</v>
      </c>
      <c r="F2793" s="535">
        <v>414.7</v>
      </c>
      <c r="G2793" s="536">
        <v>0</v>
      </c>
      <c r="H2793" s="535">
        <v>685.9</v>
      </c>
      <c r="I2793" s="536">
        <v>2E-3</v>
      </c>
      <c r="J2793" s="535">
        <v>694.81</v>
      </c>
      <c r="K2793" s="536">
        <v>0</v>
      </c>
      <c r="L2793" s="535">
        <v>507</v>
      </c>
      <c r="M2793" s="536">
        <v>0</v>
      </c>
      <c r="N2793" s="535">
        <v>463.2</v>
      </c>
      <c r="O2793" s="536">
        <v>0</v>
      </c>
      <c r="P2793" s="535">
        <v>555.38</v>
      </c>
      <c r="Q2793" s="536">
        <v>0</v>
      </c>
      <c r="R2793" s="535">
        <v>480.3</v>
      </c>
    </row>
    <row r="2794" spans="1:18" ht="12.75">
      <c r="A2794" s="145">
        <v>104950</v>
      </c>
      <c r="B2794" s="102" t="s">
        <v>24466</v>
      </c>
      <c r="C2794" s="145" t="s">
        <v>7</v>
      </c>
      <c r="D2794" s="535">
        <v>0</v>
      </c>
      <c r="E2794" s="536"/>
      <c r="F2794" s="535">
        <v>0</v>
      </c>
      <c r="G2794" s="536"/>
      <c r="H2794" s="535">
        <v>0</v>
      </c>
      <c r="I2794" s="536"/>
      <c r="J2794" s="535">
        <v>0</v>
      </c>
      <c r="K2794" s="536"/>
      <c r="L2794" s="535">
        <v>0</v>
      </c>
      <c r="M2794" s="536"/>
      <c r="N2794" s="535">
        <v>0</v>
      </c>
      <c r="O2794" s="536"/>
      <c r="P2794" s="535">
        <v>0</v>
      </c>
      <c r="Q2794" s="536"/>
      <c r="R2794" s="535">
        <v>0</v>
      </c>
    </row>
    <row r="2795" spans="1:18" ht="12.75">
      <c r="A2795" s="145">
        <v>104948</v>
      </c>
      <c r="B2795" s="102" t="s">
        <v>24467</v>
      </c>
      <c r="C2795" s="145" t="s">
        <v>7</v>
      </c>
      <c r="D2795" s="535">
        <v>5.62</v>
      </c>
      <c r="E2795" s="536">
        <v>0.46089999999999998</v>
      </c>
      <c r="F2795" s="535">
        <v>4.91</v>
      </c>
      <c r="G2795" s="536">
        <v>0.52749999999999997</v>
      </c>
      <c r="H2795" s="535">
        <v>5.76</v>
      </c>
      <c r="I2795" s="536">
        <v>0.44969999999999999</v>
      </c>
      <c r="J2795" s="535">
        <v>5.0199999999999996</v>
      </c>
      <c r="K2795" s="536">
        <v>0.51590000000000003</v>
      </c>
      <c r="L2795" s="535">
        <v>5.59</v>
      </c>
      <c r="M2795" s="536">
        <v>0</v>
      </c>
      <c r="N2795" s="535">
        <v>5.36</v>
      </c>
      <c r="O2795" s="536">
        <v>0.48320000000000002</v>
      </c>
      <c r="P2795" s="535">
        <v>5.23</v>
      </c>
      <c r="Q2795" s="536">
        <v>0.49519999999999997</v>
      </c>
      <c r="R2795" s="535">
        <v>5.64</v>
      </c>
    </row>
    <row r="2796" spans="1:18" ht="12.75">
      <c r="A2796" s="145">
        <v>104949</v>
      </c>
      <c r="B2796" s="102" t="s">
        <v>24468</v>
      </c>
      <c r="C2796" s="145" t="s">
        <v>7</v>
      </c>
      <c r="D2796" s="535">
        <v>10.5</v>
      </c>
      <c r="E2796" s="536">
        <v>0.49519999999999997</v>
      </c>
      <c r="F2796" s="535">
        <v>9.3000000000000007</v>
      </c>
      <c r="G2796" s="536">
        <v>0.55910000000000004</v>
      </c>
      <c r="H2796" s="535">
        <v>10.64</v>
      </c>
      <c r="I2796" s="536">
        <v>0.48870000000000002</v>
      </c>
      <c r="J2796" s="535">
        <v>9.4700000000000006</v>
      </c>
      <c r="K2796" s="536">
        <v>0.54910000000000003</v>
      </c>
      <c r="L2796" s="535">
        <v>10.3</v>
      </c>
      <c r="M2796" s="536">
        <v>0</v>
      </c>
      <c r="N2796" s="535">
        <v>9.99</v>
      </c>
      <c r="O2796" s="536">
        <v>0.52049999999999996</v>
      </c>
      <c r="P2796" s="535">
        <v>9.75</v>
      </c>
      <c r="Q2796" s="536">
        <v>0.5333</v>
      </c>
      <c r="R2796" s="535">
        <v>10.4</v>
      </c>
    </row>
    <row r="2797" spans="1:18" ht="12.75">
      <c r="A2797" s="145">
        <v>104947</v>
      </c>
      <c r="B2797" s="102" t="s">
        <v>24469</v>
      </c>
      <c r="C2797" s="145" t="s">
        <v>7</v>
      </c>
      <c r="D2797" s="535">
        <v>13.26</v>
      </c>
      <c r="E2797" s="536">
        <v>0.34389999999999998</v>
      </c>
      <c r="F2797" s="535">
        <v>11.21</v>
      </c>
      <c r="G2797" s="536">
        <v>0.40679999999999999</v>
      </c>
      <c r="H2797" s="535">
        <v>14.09</v>
      </c>
      <c r="I2797" s="536">
        <v>0</v>
      </c>
      <c r="J2797" s="535">
        <v>11.49</v>
      </c>
      <c r="K2797" s="536">
        <v>0.39689999999999998</v>
      </c>
      <c r="L2797" s="535">
        <v>13.66</v>
      </c>
      <c r="M2797" s="536">
        <v>0</v>
      </c>
      <c r="N2797" s="535">
        <v>12.57</v>
      </c>
      <c r="O2797" s="536">
        <v>0.36280000000000001</v>
      </c>
      <c r="P2797" s="535">
        <v>12.16</v>
      </c>
      <c r="Q2797" s="536">
        <v>0.375</v>
      </c>
      <c r="R2797" s="535">
        <v>13.05</v>
      </c>
    </row>
    <row r="2798" spans="1:18" ht="12.75">
      <c r="A2798" s="145">
        <v>104325</v>
      </c>
      <c r="B2798" s="102" t="s">
        <v>24470</v>
      </c>
      <c r="C2798" s="145" t="s">
        <v>2</v>
      </c>
      <c r="D2798" s="535">
        <v>0</v>
      </c>
      <c r="E2798" s="536"/>
      <c r="F2798" s="535">
        <v>0</v>
      </c>
      <c r="G2798" s="536"/>
      <c r="H2798" s="535">
        <v>0</v>
      </c>
      <c r="I2798" s="536"/>
      <c r="J2798" s="535">
        <v>0</v>
      </c>
      <c r="K2798" s="536"/>
      <c r="L2798" s="535">
        <v>0</v>
      </c>
      <c r="M2798" s="536"/>
      <c r="N2798" s="535">
        <v>0</v>
      </c>
      <c r="O2798" s="536"/>
      <c r="P2798" s="535">
        <v>0</v>
      </c>
      <c r="Q2798" s="536"/>
      <c r="R2798" s="535">
        <v>0</v>
      </c>
    </row>
    <row r="2799" spans="1:18" ht="12.75">
      <c r="A2799" s="145">
        <v>104318</v>
      </c>
      <c r="B2799" s="102" t="s">
        <v>24471</v>
      </c>
      <c r="C2799" s="145" t="s">
        <v>2</v>
      </c>
      <c r="D2799" s="535">
        <v>8.26</v>
      </c>
      <c r="E2799" s="536">
        <v>0</v>
      </c>
      <c r="F2799" s="535">
        <v>7.47</v>
      </c>
      <c r="G2799" s="536">
        <v>0</v>
      </c>
      <c r="H2799" s="535">
        <v>7.94</v>
      </c>
      <c r="I2799" s="536">
        <v>0</v>
      </c>
      <c r="J2799" s="535">
        <v>6.85</v>
      </c>
      <c r="K2799" s="536">
        <v>0</v>
      </c>
      <c r="L2799" s="535">
        <v>7.86</v>
      </c>
      <c r="M2799" s="536">
        <v>0</v>
      </c>
      <c r="N2799" s="535">
        <v>7.76</v>
      </c>
      <c r="O2799" s="536">
        <v>0</v>
      </c>
      <c r="P2799" s="535">
        <v>8.3000000000000007</v>
      </c>
      <c r="Q2799" s="536">
        <v>0</v>
      </c>
      <c r="R2799" s="535">
        <v>8.6999999999999993</v>
      </c>
    </row>
    <row r="2800" spans="1:18" ht="12.75">
      <c r="A2800" s="145">
        <v>89867</v>
      </c>
      <c r="B2800" s="102" t="s">
        <v>24472</v>
      </c>
      <c r="C2800" s="145" t="s">
        <v>2</v>
      </c>
      <c r="D2800" s="535">
        <v>9.2799999999999994</v>
      </c>
      <c r="E2800" s="536">
        <v>0</v>
      </c>
      <c r="F2800" s="535">
        <v>8.34</v>
      </c>
      <c r="G2800" s="536">
        <v>0</v>
      </c>
      <c r="H2800" s="535">
        <v>8.82</v>
      </c>
      <c r="I2800" s="536">
        <v>0</v>
      </c>
      <c r="J2800" s="535">
        <v>7.68</v>
      </c>
      <c r="K2800" s="536">
        <v>0</v>
      </c>
      <c r="L2800" s="535">
        <v>8.7100000000000009</v>
      </c>
      <c r="M2800" s="536">
        <v>0</v>
      </c>
      <c r="N2800" s="535">
        <v>8.7100000000000009</v>
      </c>
      <c r="O2800" s="536">
        <v>0</v>
      </c>
      <c r="P2800" s="535">
        <v>9.33</v>
      </c>
      <c r="Q2800" s="536">
        <v>0</v>
      </c>
      <c r="R2800" s="535">
        <v>9.7899999999999991</v>
      </c>
    </row>
    <row r="2801" spans="1:18" ht="12.75">
      <c r="A2801" s="145">
        <v>104320</v>
      </c>
      <c r="B2801" s="102" t="s">
        <v>24473</v>
      </c>
      <c r="C2801" s="145" t="s">
        <v>2</v>
      </c>
      <c r="D2801" s="535">
        <v>13.15</v>
      </c>
      <c r="E2801" s="536">
        <v>0</v>
      </c>
      <c r="F2801" s="535">
        <v>11.83</v>
      </c>
      <c r="G2801" s="536">
        <v>0</v>
      </c>
      <c r="H2801" s="535">
        <v>12.09</v>
      </c>
      <c r="I2801" s="536">
        <v>0</v>
      </c>
      <c r="J2801" s="535">
        <v>10.79</v>
      </c>
      <c r="K2801" s="536">
        <v>0</v>
      </c>
      <c r="L2801" s="535">
        <v>11.91</v>
      </c>
      <c r="M2801" s="536">
        <v>0</v>
      </c>
      <c r="N2801" s="535">
        <v>12.54</v>
      </c>
      <c r="O2801" s="536">
        <v>0</v>
      </c>
      <c r="P2801" s="535">
        <v>13.28</v>
      </c>
      <c r="Q2801" s="536">
        <v>0</v>
      </c>
      <c r="R2801" s="535">
        <v>14.25</v>
      </c>
    </row>
    <row r="2802" spans="1:18" ht="12.75">
      <c r="A2802" s="145">
        <v>104317</v>
      </c>
      <c r="B2802" s="102" t="s">
        <v>24474</v>
      </c>
      <c r="C2802" s="145" t="s">
        <v>2</v>
      </c>
      <c r="D2802" s="535">
        <v>7.66</v>
      </c>
      <c r="E2802" s="536">
        <v>0</v>
      </c>
      <c r="F2802" s="535">
        <v>6.91</v>
      </c>
      <c r="G2802" s="536">
        <v>0</v>
      </c>
      <c r="H2802" s="535">
        <v>7.43</v>
      </c>
      <c r="I2802" s="536">
        <v>0</v>
      </c>
      <c r="J2802" s="535">
        <v>6.37</v>
      </c>
      <c r="K2802" s="536">
        <v>0</v>
      </c>
      <c r="L2802" s="535">
        <v>7.37</v>
      </c>
      <c r="M2802" s="536">
        <v>0</v>
      </c>
      <c r="N2802" s="535">
        <v>7.13</v>
      </c>
      <c r="O2802" s="536">
        <v>0</v>
      </c>
      <c r="P2802" s="535">
        <v>7.67</v>
      </c>
      <c r="Q2802" s="536">
        <v>0</v>
      </c>
      <c r="R2802" s="535">
        <v>7.97</v>
      </c>
    </row>
    <row r="2803" spans="1:18" ht="12.75">
      <c r="A2803" s="145">
        <v>89866</v>
      </c>
      <c r="B2803" s="102" t="s">
        <v>24475</v>
      </c>
      <c r="C2803" s="145" t="s">
        <v>2</v>
      </c>
      <c r="D2803" s="535">
        <v>8.41</v>
      </c>
      <c r="E2803" s="536">
        <v>0</v>
      </c>
      <c r="F2803" s="535">
        <v>7.54</v>
      </c>
      <c r="G2803" s="536">
        <v>0</v>
      </c>
      <c r="H2803" s="535">
        <v>8.09</v>
      </c>
      <c r="I2803" s="536">
        <v>0</v>
      </c>
      <c r="J2803" s="535">
        <v>7</v>
      </c>
      <c r="K2803" s="536">
        <v>0</v>
      </c>
      <c r="L2803" s="535">
        <v>8.01</v>
      </c>
      <c r="M2803" s="536">
        <v>0</v>
      </c>
      <c r="N2803" s="535">
        <v>7.81</v>
      </c>
      <c r="O2803" s="536">
        <v>0</v>
      </c>
      <c r="P2803" s="535">
        <v>8.43</v>
      </c>
      <c r="Q2803" s="536">
        <v>0</v>
      </c>
      <c r="R2803" s="535">
        <v>8.74</v>
      </c>
    </row>
    <row r="2804" spans="1:18" ht="12.75">
      <c r="A2804" s="145">
        <v>104319</v>
      </c>
      <c r="B2804" s="102" t="s">
        <v>24476</v>
      </c>
      <c r="C2804" s="145" t="s">
        <v>2</v>
      </c>
      <c r="D2804" s="535">
        <v>11.22</v>
      </c>
      <c r="E2804" s="536">
        <v>0</v>
      </c>
      <c r="F2804" s="535">
        <v>10.039999999999999</v>
      </c>
      <c r="G2804" s="536">
        <v>0</v>
      </c>
      <c r="H2804" s="535">
        <v>10.47</v>
      </c>
      <c r="I2804" s="536">
        <v>0</v>
      </c>
      <c r="J2804" s="535">
        <v>9.27</v>
      </c>
      <c r="K2804" s="536">
        <v>0</v>
      </c>
      <c r="L2804" s="535">
        <v>10.35</v>
      </c>
      <c r="M2804" s="536">
        <v>0</v>
      </c>
      <c r="N2804" s="535">
        <v>10.54</v>
      </c>
      <c r="O2804" s="536">
        <v>0</v>
      </c>
      <c r="P2804" s="535">
        <v>11.27</v>
      </c>
      <c r="Q2804" s="536">
        <v>0</v>
      </c>
      <c r="R2804" s="535">
        <v>11.92</v>
      </c>
    </row>
    <row r="2805" spans="1:18" ht="12.75">
      <c r="A2805" s="145">
        <v>104321</v>
      </c>
      <c r="B2805" s="102" t="s">
        <v>24477</v>
      </c>
      <c r="C2805" s="145" t="s">
        <v>2</v>
      </c>
      <c r="D2805" s="535">
        <v>5.88</v>
      </c>
      <c r="E2805" s="536">
        <v>0</v>
      </c>
      <c r="F2805" s="535">
        <v>5.24</v>
      </c>
      <c r="G2805" s="536">
        <v>0</v>
      </c>
      <c r="H2805" s="535">
        <v>5.55</v>
      </c>
      <c r="I2805" s="536">
        <v>0</v>
      </c>
      <c r="J2805" s="535">
        <v>4.88</v>
      </c>
      <c r="K2805" s="536">
        <v>0</v>
      </c>
      <c r="L2805" s="535">
        <v>5.52</v>
      </c>
      <c r="M2805" s="536">
        <v>0</v>
      </c>
      <c r="N2805" s="535">
        <v>5.44</v>
      </c>
      <c r="O2805" s="536">
        <v>0</v>
      </c>
      <c r="P2805" s="535">
        <v>5.89</v>
      </c>
      <c r="Q2805" s="536">
        <v>0</v>
      </c>
      <c r="R2805" s="535">
        <v>6.14</v>
      </c>
    </row>
    <row r="2806" spans="1:18" ht="12.75">
      <c r="A2806" s="145">
        <v>89868</v>
      </c>
      <c r="B2806" s="102" t="s">
        <v>24478</v>
      </c>
      <c r="C2806" s="145" t="s">
        <v>2</v>
      </c>
      <c r="D2806" s="535">
        <v>6.42</v>
      </c>
      <c r="E2806" s="536">
        <v>0</v>
      </c>
      <c r="F2806" s="535">
        <v>5.68</v>
      </c>
      <c r="G2806" s="536">
        <v>0</v>
      </c>
      <c r="H2806" s="535">
        <v>6.02</v>
      </c>
      <c r="I2806" s="536">
        <v>0</v>
      </c>
      <c r="J2806" s="535">
        <v>5.34</v>
      </c>
      <c r="K2806" s="536">
        <v>0</v>
      </c>
      <c r="L2806" s="535">
        <v>5.98</v>
      </c>
      <c r="M2806" s="536">
        <v>0</v>
      </c>
      <c r="N2806" s="535">
        <v>5.92</v>
      </c>
      <c r="O2806" s="536">
        <v>0</v>
      </c>
      <c r="P2806" s="535">
        <v>6.42</v>
      </c>
      <c r="Q2806" s="536">
        <v>0</v>
      </c>
      <c r="R2806" s="535">
        <v>6.68</v>
      </c>
    </row>
    <row r="2807" spans="1:18" ht="12.75">
      <c r="A2807" s="145">
        <v>104322</v>
      </c>
      <c r="B2807" s="102" t="s">
        <v>24479</v>
      </c>
      <c r="C2807" s="145" t="s">
        <v>2</v>
      </c>
      <c r="D2807" s="535">
        <v>8.52</v>
      </c>
      <c r="E2807" s="536">
        <v>0</v>
      </c>
      <c r="F2807" s="535">
        <v>7.5</v>
      </c>
      <c r="G2807" s="536">
        <v>0</v>
      </c>
      <c r="H2807" s="535">
        <v>7.76</v>
      </c>
      <c r="I2807" s="536">
        <v>0</v>
      </c>
      <c r="J2807" s="535">
        <v>7.04</v>
      </c>
      <c r="K2807" s="536">
        <v>0</v>
      </c>
      <c r="L2807" s="535">
        <v>7.7</v>
      </c>
      <c r="M2807" s="536">
        <v>0</v>
      </c>
      <c r="N2807" s="535">
        <v>7.91</v>
      </c>
      <c r="O2807" s="536">
        <v>0</v>
      </c>
      <c r="P2807" s="535">
        <v>8.5299999999999994</v>
      </c>
      <c r="Q2807" s="536">
        <v>0</v>
      </c>
      <c r="R2807" s="535">
        <v>9</v>
      </c>
    </row>
    <row r="2808" spans="1:18" ht="12.75">
      <c r="A2808" s="145">
        <v>104323</v>
      </c>
      <c r="B2808" s="102" t="s">
        <v>24480</v>
      </c>
      <c r="C2808" s="145" t="s">
        <v>2</v>
      </c>
      <c r="D2808" s="535">
        <v>10.69</v>
      </c>
      <c r="E2808" s="536">
        <v>0</v>
      </c>
      <c r="F2808" s="535">
        <v>9.61</v>
      </c>
      <c r="G2808" s="536">
        <v>0</v>
      </c>
      <c r="H2808" s="535">
        <v>10.31</v>
      </c>
      <c r="I2808" s="536">
        <v>0</v>
      </c>
      <c r="J2808" s="535">
        <v>8.89</v>
      </c>
      <c r="K2808" s="536">
        <v>0</v>
      </c>
      <c r="L2808" s="535">
        <v>10.19</v>
      </c>
      <c r="M2808" s="536">
        <v>0</v>
      </c>
      <c r="N2808" s="535">
        <v>9.9700000000000006</v>
      </c>
      <c r="O2808" s="536">
        <v>0</v>
      </c>
      <c r="P2808" s="535">
        <v>10.72</v>
      </c>
      <c r="Q2808" s="536">
        <v>0</v>
      </c>
      <c r="R2808" s="535">
        <v>11.15</v>
      </c>
    </row>
    <row r="2809" spans="1:18" ht="12.75">
      <c r="A2809" s="145">
        <v>89869</v>
      </c>
      <c r="B2809" s="102" t="s">
        <v>24481</v>
      </c>
      <c r="C2809" s="145" t="s">
        <v>2</v>
      </c>
      <c r="D2809" s="535">
        <v>11.7</v>
      </c>
      <c r="E2809" s="536">
        <v>0</v>
      </c>
      <c r="F2809" s="535">
        <v>10.43</v>
      </c>
      <c r="G2809" s="536">
        <v>0</v>
      </c>
      <c r="H2809" s="535">
        <v>11.17</v>
      </c>
      <c r="I2809" s="536">
        <v>0</v>
      </c>
      <c r="J2809" s="535">
        <v>9.7200000000000006</v>
      </c>
      <c r="K2809" s="536">
        <v>0</v>
      </c>
      <c r="L2809" s="535">
        <v>11.08</v>
      </c>
      <c r="M2809" s="536">
        <v>0</v>
      </c>
      <c r="N2809" s="535">
        <v>10.86</v>
      </c>
      <c r="O2809" s="536">
        <v>0</v>
      </c>
      <c r="P2809" s="535">
        <v>11.72</v>
      </c>
      <c r="Q2809" s="536">
        <v>0</v>
      </c>
      <c r="R2809" s="535">
        <v>12.17</v>
      </c>
    </row>
    <row r="2810" spans="1:18" ht="12.75">
      <c r="A2810" s="145">
        <v>104324</v>
      </c>
      <c r="B2810" s="102" t="s">
        <v>24482</v>
      </c>
      <c r="C2810" s="145" t="s">
        <v>2</v>
      </c>
      <c r="D2810" s="535">
        <v>15.89</v>
      </c>
      <c r="E2810" s="536">
        <v>0</v>
      </c>
      <c r="F2810" s="535">
        <v>14.14</v>
      </c>
      <c r="G2810" s="536">
        <v>0</v>
      </c>
      <c r="H2810" s="535">
        <v>14.71</v>
      </c>
      <c r="I2810" s="536">
        <v>0</v>
      </c>
      <c r="J2810" s="535">
        <v>13.1</v>
      </c>
      <c r="K2810" s="536">
        <v>0</v>
      </c>
      <c r="L2810" s="535">
        <v>14.53</v>
      </c>
      <c r="M2810" s="536">
        <v>0</v>
      </c>
      <c r="N2810" s="535">
        <v>14.91</v>
      </c>
      <c r="O2810" s="536">
        <v>0</v>
      </c>
      <c r="P2810" s="535">
        <v>15.97</v>
      </c>
      <c r="Q2810" s="536">
        <v>0</v>
      </c>
      <c r="R2810" s="535">
        <v>16.899999999999999</v>
      </c>
    </row>
    <row r="2811" spans="1:18" ht="12.75">
      <c r="A2811" s="145">
        <v>104315</v>
      </c>
      <c r="B2811" s="102" t="s">
        <v>24483</v>
      </c>
      <c r="C2811" s="145" t="s">
        <v>1</v>
      </c>
      <c r="D2811" s="535">
        <v>18.05</v>
      </c>
      <c r="E2811" s="536">
        <v>0</v>
      </c>
      <c r="F2811" s="535">
        <v>16.95</v>
      </c>
      <c r="G2811" s="536">
        <v>0</v>
      </c>
      <c r="H2811" s="535">
        <v>17.850000000000001</v>
      </c>
      <c r="I2811" s="536">
        <v>0</v>
      </c>
      <c r="J2811" s="535">
        <v>14.79</v>
      </c>
      <c r="K2811" s="536">
        <v>0</v>
      </c>
      <c r="L2811" s="535">
        <v>17.440000000000001</v>
      </c>
      <c r="M2811" s="536">
        <v>0</v>
      </c>
      <c r="N2811" s="535">
        <v>17.64</v>
      </c>
      <c r="O2811" s="536">
        <v>0</v>
      </c>
      <c r="P2811" s="535">
        <v>18.420000000000002</v>
      </c>
      <c r="Q2811" s="536">
        <v>0</v>
      </c>
      <c r="R2811" s="535">
        <v>19.63</v>
      </c>
    </row>
    <row r="2812" spans="1:18" ht="12.75">
      <c r="A2812" s="145">
        <v>89865</v>
      </c>
      <c r="B2812" s="102" t="s">
        <v>24484</v>
      </c>
      <c r="C2812" s="145" t="s">
        <v>1</v>
      </c>
      <c r="D2812" s="535">
        <v>19.32</v>
      </c>
      <c r="E2812" s="536">
        <v>0</v>
      </c>
      <c r="F2812" s="535">
        <v>18.12</v>
      </c>
      <c r="G2812" s="536">
        <v>0</v>
      </c>
      <c r="H2812" s="535">
        <v>19.059999999999999</v>
      </c>
      <c r="I2812" s="536">
        <v>0</v>
      </c>
      <c r="J2812" s="535">
        <v>15.83</v>
      </c>
      <c r="K2812" s="536">
        <v>0</v>
      </c>
      <c r="L2812" s="535">
        <v>18.63</v>
      </c>
      <c r="M2812" s="536">
        <v>0</v>
      </c>
      <c r="N2812" s="535">
        <v>18.91</v>
      </c>
      <c r="O2812" s="536">
        <v>0</v>
      </c>
      <c r="P2812" s="535">
        <v>19.72</v>
      </c>
      <c r="Q2812" s="536">
        <v>0</v>
      </c>
      <c r="R2812" s="535">
        <v>21.07</v>
      </c>
    </row>
    <row r="2813" spans="1:18" ht="12.75">
      <c r="A2813" s="145">
        <v>104316</v>
      </c>
      <c r="B2813" s="102" t="s">
        <v>24485</v>
      </c>
      <c r="C2813" s="145" t="s">
        <v>1</v>
      </c>
      <c r="D2813" s="535">
        <v>26.03</v>
      </c>
      <c r="E2813" s="536">
        <v>0</v>
      </c>
      <c r="F2813" s="535">
        <v>24.35</v>
      </c>
      <c r="G2813" s="536">
        <v>0</v>
      </c>
      <c r="H2813" s="535">
        <v>24.88</v>
      </c>
      <c r="I2813" s="536">
        <v>0</v>
      </c>
      <c r="J2813" s="535">
        <v>21.14</v>
      </c>
      <c r="K2813" s="536">
        <v>0</v>
      </c>
      <c r="L2813" s="535">
        <v>24.23</v>
      </c>
      <c r="M2813" s="536">
        <v>0</v>
      </c>
      <c r="N2813" s="535">
        <v>25.75</v>
      </c>
      <c r="O2813" s="536">
        <v>0</v>
      </c>
      <c r="P2813" s="535">
        <v>26.64</v>
      </c>
      <c r="Q2813" s="536">
        <v>0</v>
      </c>
      <c r="R2813" s="535">
        <v>28.98</v>
      </c>
    </row>
    <row r="2814" spans="1:18" ht="12.75">
      <c r="A2814" s="145">
        <v>102724</v>
      </c>
      <c r="B2814" s="102" t="s">
        <v>24486</v>
      </c>
      <c r="C2814" s="145" t="s">
        <v>2</v>
      </c>
      <c r="D2814" s="535">
        <v>39.39</v>
      </c>
      <c r="E2814" s="536">
        <v>0.19139999999999999</v>
      </c>
      <c r="F2814" s="535">
        <v>29.36</v>
      </c>
      <c r="G2814" s="536">
        <v>0</v>
      </c>
      <c r="H2814" s="535">
        <v>35.89</v>
      </c>
      <c r="I2814" s="536">
        <v>0.21010000000000001</v>
      </c>
      <c r="J2814" s="535">
        <v>35.04</v>
      </c>
      <c r="K2814" s="536">
        <v>0</v>
      </c>
      <c r="L2814" s="535">
        <v>30.89</v>
      </c>
      <c r="M2814" s="536">
        <v>0</v>
      </c>
      <c r="N2814" s="535">
        <v>30.72</v>
      </c>
      <c r="O2814" s="536">
        <v>0.24540000000000001</v>
      </c>
      <c r="P2814" s="535">
        <v>33.369999999999997</v>
      </c>
      <c r="Q2814" s="536">
        <v>0</v>
      </c>
      <c r="R2814" s="535">
        <v>35.96</v>
      </c>
    </row>
    <row r="2815" spans="1:18" ht="12.75">
      <c r="A2815" s="145">
        <v>102726</v>
      </c>
      <c r="B2815" s="102" t="s">
        <v>24487</v>
      </c>
      <c r="C2815" s="145" t="s">
        <v>2</v>
      </c>
      <c r="D2815" s="535">
        <v>36.83</v>
      </c>
      <c r="E2815" s="536">
        <v>0.19550000000000001</v>
      </c>
      <c r="F2815" s="535">
        <v>26.8</v>
      </c>
      <c r="G2815" s="536">
        <v>0</v>
      </c>
      <c r="H2815" s="535">
        <v>33.9</v>
      </c>
      <c r="I2815" s="536">
        <v>0.21240000000000001</v>
      </c>
      <c r="J2815" s="535">
        <v>33.03</v>
      </c>
      <c r="K2815" s="536">
        <v>0</v>
      </c>
      <c r="L2815" s="535">
        <v>28.56</v>
      </c>
      <c r="M2815" s="536">
        <v>0</v>
      </c>
      <c r="N2815" s="535">
        <v>28.24</v>
      </c>
      <c r="O2815" s="536">
        <v>0.255</v>
      </c>
      <c r="P2815" s="535">
        <v>30.89</v>
      </c>
      <c r="Q2815" s="536">
        <v>0</v>
      </c>
      <c r="R2815" s="535">
        <v>32.659999999999997</v>
      </c>
    </row>
    <row r="2816" spans="1:18" ht="12.75">
      <c r="A2816" s="145">
        <v>102725</v>
      </c>
      <c r="B2816" s="102" t="s">
        <v>24488</v>
      </c>
      <c r="C2816" s="145" t="s">
        <v>2</v>
      </c>
      <c r="D2816" s="535">
        <v>38.880000000000003</v>
      </c>
      <c r="E2816" s="536">
        <v>0.18959999999999999</v>
      </c>
      <c r="F2816" s="535">
        <v>28.7</v>
      </c>
      <c r="G2816" s="536">
        <v>0</v>
      </c>
      <c r="H2816" s="535">
        <v>35.46</v>
      </c>
      <c r="I2816" s="536">
        <v>0.20780000000000001</v>
      </c>
      <c r="J2816" s="535">
        <v>34.58</v>
      </c>
      <c r="K2816" s="536">
        <v>0</v>
      </c>
      <c r="L2816" s="535">
        <v>30.29</v>
      </c>
      <c r="M2816" s="536">
        <v>0</v>
      </c>
      <c r="N2816" s="535">
        <v>30.14</v>
      </c>
      <c r="O2816" s="536">
        <v>0.2445</v>
      </c>
      <c r="P2816" s="535">
        <v>32.82</v>
      </c>
      <c r="Q2816" s="536">
        <v>0</v>
      </c>
      <c r="R2816" s="535">
        <v>35.22</v>
      </c>
    </row>
    <row r="2817" spans="1:18" ht="12.75">
      <c r="A2817" s="145">
        <v>102722</v>
      </c>
      <c r="B2817" s="102" t="s">
        <v>24489</v>
      </c>
      <c r="C2817" s="145" t="s">
        <v>1</v>
      </c>
      <c r="D2817" s="535">
        <v>75.16</v>
      </c>
      <c r="E2817" s="536">
        <v>0.44619999999999999</v>
      </c>
      <c r="F2817" s="535">
        <v>53.18</v>
      </c>
      <c r="G2817" s="536">
        <v>0.20180000000000001</v>
      </c>
      <c r="H2817" s="535">
        <v>70.31</v>
      </c>
      <c r="I2817" s="536">
        <v>0.47699999999999998</v>
      </c>
      <c r="J2817" s="535">
        <v>74.45</v>
      </c>
      <c r="K2817" s="536">
        <v>0.14410000000000001</v>
      </c>
      <c r="L2817" s="535">
        <v>56.9</v>
      </c>
      <c r="M2817" s="536">
        <v>0.18859999999999999</v>
      </c>
      <c r="N2817" s="535">
        <v>55.16</v>
      </c>
      <c r="O2817" s="536">
        <v>0.60799999999999998</v>
      </c>
      <c r="P2817" s="535">
        <v>59.79</v>
      </c>
      <c r="Q2817" s="536">
        <v>0.17949999999999999</v>
      </c>
      <c r="R2817" s="535">
        <v>58.23</v>
      </c>
    </row>
    <row r="2818" spans="1:18" ht="12.75">
      <c r="A2818" s="145">
        <v>102721</v>
      </c>
      <c r="B2818" s="102" t="s">
        <v>24490</v>
      </c>
      <c r="C2818" s="145" t="s">
        <v>1</v>
      </c>
      <c r="D2818" s="535">
        <v>0</v>
      </c>
      <c r="E2818" s="536"/>
      <c r="F2818" s="535">
        <v>0</v>
      </c>
      <c r="G2818" s="536"/>
      <c r="H2818" s="535">
        <v>0</v>
      </c>
      <c r="I2818" s="536"/>
      <c r="J2818" s="535">
        <v>0</v>
      </c>
      <c r="K2818" s="536"/>
      <c r="L2818" s="535">
        <v>0</v>
      </c>
      <c r="M2818" s="536"/>
      <c r="N2818" s="535">
        <v>0</v>
      </c>
      <c r="O2818" s="536"/>
      <c r="P2818" s="535">
        <v>0</v>
      </c>
      <c r="Q2818" s="536"/>
      <c r="R2818" s="535">
        <v>0</v>
      </c>
    </row>
    <row r="2819" spans="1:18" ht="12.75">
      <c r="A2819" s="145">
        <v>102723</v>
      </c>
      <c r="B2819" s="102" t="s">
        <v>24491</v>
      </c>
      <c r="C2819" s="145" t="s">
        <v>1</v>
      </c>
      <c r="D2819" s="535">
        <v>134.63999999999999</v>
      </c>
      <c r="E2819" s="536">
        <v>0.1694</v>
      </c>
      <c r="F2819" s="535">
        <v>102.51</v>
      </c>
      <c r="G2819" s="536">
        <v>0</v>
      </c>
      <c r="H2819" s="535">
        <v>109.77</v>
      </c>
      <c r="I2819" s="536">
        <v>0.20780000000000001</v>
      </c>
      <c r="J2819" s="535">
        <v>113.66</v>
      </c>
      <c r="K2819" s="536">
        <v>0</v>
      </c>
      <c r="L2819" s="535">
        <v>100.92</v>
      </c>
      <c r="M2819" s="536">
        <v>0</v>
      </c>
      <c r="N2819" s="535">
        <v>106.05</v>
      </c>
      <c r="O2819" s="536">
        <v>0.21510000000000001</v>
      </c>
      <c r="P2819" s="535">
        <v>114.13</v>
      </c>
      <c r="Q2819" s="536">
        <v>0</v>
      </c>
      <c r="R2819" s="535">
        <v>132.80000000000001</v>
      </c>
    </row>
    <row r="2820" spans="1:18" ht="12.75">
      <c r="A2820" s="145">
        <v>102690</v>
      </c>
      <c r="B2820" s="102" t="s">
        <v>24492</v>
      </c>
      <c r="C2820" s="145" t="s">
        <v>1</v>
      </c>
      <c r="D2820" s="535">
        <v>107.77</v>
      </c>
      <c r="E2820" s="536">
        <v>0.31590000000000001</v>
      </c>
      <c r="F2820" s="535">
        <v>63.34</v>
      </c>
      <c r="G2820" s="536">
        <v>0.17730000000000001</v>
      </c>
      <c r="H2820" s="535">
        <v>95.93</v>
      </c>
      <c r="I2820" s="536">
        <v>0.34960000000000002</v>
      </c>
      <c r="J2820" s="535">
        <v>102.08</v>
      </c>
      <c r="K2820" s="536">
        <v>0.11</v>
      </c>
      <c r="L2820" s="535">
        <v>69.09</v>
      </c>
      <c r="M2820" s="536">
        <v>0.15529999999999999</v>
      </c>
      <c r="N2820" s="535">
        <v>67.040000000000006</v>
      </c>
      <c r="O2820" s="536">
        <v>0.50780000000000003</v>
      </c>
      <c r="P2820" s="535">
        <v>78.099999999999994</v>
      </c>
      <c r="Q2820" s="536">
        <v>0.14380000000000001</v>
      </c>
      <c r="R2820" s="535">
        <v>73.38</v>
      </c>
    </row>
    <row r="2821" spans="1:18" ht="12.75">
      <c r="A2821" s="145">
        <v>102688</v>
      </c>
      <c r="B2821" s="102" t="s">
        <v>24493</v>
      </c>
      <c r="C2821" s="145" t="s">
        <v>1</v>
      </c>
      <c r="D2821" s="535">
        <v>53.84</v>
      </c>
      <c r="E2821" s="536">
        <v>0.20860000000000001</v>
      </c>
      <c r="F2821" s="535">
        <v>44.11</v>
      </c>
      <c r="G2821" s="536">
        <v>0.25459999999999999</v>
      </c>
      <c r="H2821" s="535">
        <v>44.35</v>
      </c>
      <c r="I2821" s="536">
        <v>0.2419</v>
      </c>
      <c r="J2821" s="535">
        <v>48.29</v>
      </c>
      <c r="K2821" s="536">
        <v>0.2326</v>
      </c>
      <c r="L2821" s="535">
        <v>50</v>
      </c>
      <c r="M2821" s="536">
        <v>0.21460000000000001</v>
      </c>
      <c r="N2821" s="535">
        <v>48.79</v>
      </c>
      <c r="O2821" s="536">
        <v>0.23019999999999999</v>
      </c>
      <c r="P2821" s="535">
        <v>56.87</v>
      </c>
      <c r="Q2821" s="536">
        <v>0.19750000000000001</v>
      </c>
      <c r="R2821" s="535">
        <v>41.8</v>
      </c>
    </row>
    <row r="2822" spans="1:18" ht="12.75">
      <c r="A2822" s="145">
        <v>102689</v>
      </c>
      <c r="B2822" s="102" t="s">
        <v>24494</v>
      </c>
      <c r="C2822" s="145" t="s">
        <v>1</v>
      </c>
      <c r="D2822" s="535">
        <v>114.62</v>
      </c>
      <c r="E2822" s="536">
        <v>4.4000000000000003E-3</v>
      </c>
      <c r="F2822" s="535">
        <v>94.56</v>
      </c>
      <c r="G2822" s="536">
        <v>5.3E-3</v>
      </c>
      <c r="H2822" s="535">
        <v>85.07</v>
      </c>
      <c r="I2822" s="536">
        <v>0</v>
      </c>
      <c r="J2822" s="535">
        <v>88.53</v>
      </c>
      <c r="K2822" s="536">
        <v>5.5999999999999999E-3</v>
      </c>
      <c r="L2822" s="535">
        <v>95.25</v>
      </c>
      <c r="M2822" s="536">
        <v>0</v>
      </c>
      <c r="N2822" s="535">
        <v>100.9</v>
      </c>
      <c r="O2822" s="536">
        <v>5.0000000000000001E-3</v>
      </c>
      <c r="P2822" s="535">
        <v>112.52</v>
      </c>
      <c r="Q2822" s="536">
        <v>4.4000000000000003E-3</v>
      </c>
      <c r="R2822" s="535">
        <v>117.83</v>
      </c>
    </row>
    <row r="2823" spans="1:18" ht="12.75">
      <c r="A2823" s="145">
        <v>102693</v>
      </c>
      <c r="B2823" s="102" t="s">
        <v>24495</v>
      </c>
      <c r="C2823" s="145" t="s">
        <v>1</v>
      </c>
      <c r="D2823" s="535">
        <v>168.55</v>
      </c>
      <c r="E2823" s="536">
        <v>0.13830000000000001</v>
      </c>
      <c r="F2823" s="535">
        <v>113.8</v>
      </c>
      <c r="G2823" s="536">
        <v>4.4000000000000003E-3</v>
      </c>
      <c r="H2823" s="535">
        <v>136.63999999999999</v>
      </c>
      <c r="I2823" s="536">
        <v>0.16689999999999999</v>
      </c>
      <c r="J2823" s="535">
        <v>142.33000000000001</v>
      </c>
      <c r="K2823" s="536">
        <v>3.5000000000000001E-3</v>
      </c>
      <c r="L2823" s="535">
        <v>114.36</v>
      </c>
      <c r="M2823" s="536">
        <v>0</v>
      </c>
      <c r="N2823" s="535">
        <v>119.15</v>
      </c>
      <c r="O2823" s="536">
        <v>0.1956</v>
      </c>
      <c r="P2823" s="535">
        <v>133.75</v>
      </c>
      <c r="Q2823" s="536">
        <v>3.7000000000000002E-3</v>
      </c>
      <c r="R2823" s="535">
        <v>149.4</v>
      </c>
    </row>
    <row r="2824" spans="1:18" ht="12.75">
      <c r="A2824" s="145">
        <v>102694</v>
      </c>
      <c r="B2824" s="102" t="s">
        <v>24496</v>
      </c>
      <c r="C2824" s="145" t="s">
        <v>1</v>
      </c>
      <c r="D2824" s="535">
        <v>109.05</v>
      </c>
      <c r="E2824" s="536">
        <v>0.15909999999999999</v>
      </c>
      <c r="F2824" s="535">
        <v>85.31</v>
      </c>
      <c r="G2824" s="536">
        <v>0.2034</v>
      </c>
      <c r="H2824" s="535">
        <v>85.98</v>
      </c>
      <c r="I2824" s="536">
        <v>0.12479999999999999</v>
      </c>
      <c r="J2824" s="535">
        <v>98.2</v>
      </c>
      <c r="K2824" s="536">
        <v>0.1767</v>
      </c>
      <c r="L2824" s="535">
        <v>100.87</v>
      </c>
      <c r="M2824" s="536">
        <v>0.10639999999999999</v>
      </c>
      <c r="N2824" s="535">
        <v>96.84</v>
      </c>
      <c r="O2824" s="536">
        <v>0.1792</v>
      </c>
      <c r="P2824" s="535">
        <v>115.53</v>
      </c>
      <c r="Q2824" s="536">
        <v>0.1502</v>
      </c>
      <c r="R2824" s="535">
        <v>75.489999999999995</v>
      </c>
    </row>
    <row r="2825" spans="1:18" ht="12.75">
      <c r="A2825" s="145">
        <v>102697</v>
      </c>
      <c r="B2825" s="102" t="s">
        <v>24497</v>
      </c>
      <c r="C2825" s="145" t="s">
        <v>1</v>
      </c>
      <c r="D2825" s="535">
        <v>219.99</v>
      </c>
      <c r="E2825" s="536">
        <v>0.22059999999999999</v>
      </c>
      <c r="F2825" s="535">
        <v>105.89</v>
      </c>
      <c r="G2825" s="536">
        <v>0.16689999999999999</v>
      </c>
      <c r="H2825" s="535">
        <v>190.88</v>
      </c>
      <c r="I2825" s="536">
        <v>0.21779999999999999</v>
      </c>
      <c r="J2825" s="535">
        <v>201.75</v>
      </c>
      <c r="K2825" s="536">
        <v>8.7599999999999997E-2</v>
      </c>
      <c r="L2825" s="535">
        <v>121.09</v>
      </c>
      <c r="M2825" s="536">
        <v>8.8599999999999998E-2</v>
      </c>
      <c r="N2825" s="535">
        <v>115.83</v>
      </c>
      <c r="O2825" s="536">
        <v>0.41889999999999999</v>
      </c>
      <c r="P2825" s="535">
        <v>144.91</v>
      </c>
      <c r="Q2825" s="536">
        <v>0.12189999999999999</v>
      </c>
      <c r="R2825" s="535">
        <v>129.96</v>
      </c>
    </row>
    <row r="2826" spans="1:18" ht="12.75">
      <c r="A2826" s="145">
        <v>102696</v>
      </c>
      <c r="B2826" s="102" t="s">
        <v>24498</v>
      </c>
      <c r="C2826" s="145" t="s">
        <v>1</v>
      </c>
      <c r="D2826" s="535">
        <v>169.78</v>
      </c>
      <c r="E2826" s="536">
        <v>4.2500000000000003E-2</v>
      </c>
      <c r="F2826" s="535">
        <v>135.68</v>
      </c>
      <c r="G2826" s="536">
        <v>5.3199999999999997E-2</v>
      </c>
      <c r="H2826" s="535">
        <v>127.19</v>
      </c>
      <c r="I2826" s="536">
        <v>0</v>
      </c>
      <c r="J2826" s="535">
        <v>138.6</v>
      </c>
      <c r="K2826" s="536">
        <v>5.21E-2</v>
      </c>
      <c r="L2826" s="535">
        <v>146.52000000000001</v>
      </c>
      <c r="M2826" s="536">
        <v>0</v>
      </c>
      <c r="N2826" s="535">
        <v>149.05000000000001</v>
      </c>
      <c r="O2826" s="536">
        <v>4.8399999999999999E-2</v>
      </c>
      <c r="P2826" s="535">
        <v>171.11</v>
      </c>
      <c r="Q2826" s="536">
        <v>4.2200000000000001E-2</v>
      </c>
      <c r="R2826" s="535">
        <v>151.19999999999999</v>
      </c>
    </row>
    <row r="2827" spans="1:18" ht="12.75">
      <c r="A2827" s="145">
        <v>102703</v>
      </c>
      <c r="B2827" s="102" t="s">
        <v>24499</v>
      </c>
      <c r="C2827" s="145" t="s">
        <v>1</v>
      </c>
      <c r="D2827" s="535">
        <v>280.72000000000003</v>
      </c>
      <c r="E2827" s="536">
        <v>0.1368</v>
      </c>
      <c r="F2827" s="535">
        <v>156.25</v>
      </c>
      <c r="G2827" s="536">
        <v>4.8300000000000003E-2</v>
      </c>
      <c r="H2827" s="535">
        <v>232.09</v>
      </c>
      <c r="I2827" s="536">
        <v>0.13289999999999999</v>
      </c>
      <c r="J2827" s="535">
        <v>242.16</v>
      </c>
      <c r="K2827" s="536">
        <v>3.1099999999999999E-2</v>
      </c>
      <c r="L2827" s="535">
        <v>166.74</v>
      </c>
      <c r="M2827" s="536">
        <v>0</v>
      </c>
      <c r="N2827" s="535">
        <v>168.04</v>
      </c>
      <c r="O2827" s="536">
        <v>0.22850000000000001</v>
      </c>
      <c r="P2827" s="535">
        <v>200.48</v>
      </c>
      <c r="Q2827" s="536">
        <v>3.7600000000000001E-2</v>
      </c>
      <c r="R2827" s="535">
        <v>205.67</v>
      </c>
    </row>
    <row r="2828" spans="1:18" ht="12.75">
      <c r="A2828" s="145">
        <v>102678</v>
      </c>
      <c r="B2828" s="102" t="s">
        <v>24500</v>
      </c>
      <c r="C2828" s="145" t="s">
        <v>1</v>
      </c>
      <c r="D2828" s="535">
        <v>311.3</v>
      </c>
      <c r="E2828" s="536">
        <v>0.16750000000000001</v>
      </c>
      <c r="F2828" s="535">
        <v>132.18</v>
      </c>
      <c r="G2828" s="536">
        <v>4.9299999999999997E-2</v>
      </c>
      <c r="H2828" s="535">
        <v>264.87</v>
      </c>
      <c r="I2828" s="536">
        <v>0.17269999999999999</v>
      </c>
      <c r="J2828" s="535">
        <v>285.02</v>
      </c>
      <c r="K2828" s="536">
        <v>2.29E-2</v>
      </c>
      <c r="L2828" s="535">
        <v>153.29</v>
      </c>
      <c r="M2828" s="536">
        <v>0</v>
      </c>
      <c r="N2828" s="535">
        <v>146.22999999999999</v>
      </c>
      <c r="O2828" s="536">
        <v>0.35659999999999997</v>
      </c>
      <c r="P2828" s="535">
        <v>192.82</v>
      </c>
      <c r="Q2828" s="536">
        <v>3.3799999999999997E-2</v>
      </c>
      <c r="R2828" s="535">
        <v>166.49</v>
      </c>
    </row>
    <row r="2829" spans="1:18" ht="12.75">
      <c r="A2829" s="145">
        <v>102679</v>
      </c>
      <c r="B2829" s="102" t="s">
        <v>24501</v>
      </c>
      <c r="C2829" s="145" t="s">
        <v>1</v>
      </c>
      <c r="D2829" s="535">
        <v>358.32</v>
      </c>
      <c r="E2829" s="536">
        <v>0.14729999999999999</v>
      </c>
      <c r="F2829" s="535">
        <v>144.11000000000001</v>
      </c>
      <c r="G2829" s="536">
        <v>4.9599999999999998E-2</v>
      </c>
      <c r="H2829" s="535">
        <v>302.07</v>
      </c>
      <c r="I2829" s="536">
        <v>0.15110000000000001</v>
      </c>
      <c r="J2829" s="535">
        <v>325.24</v>
      </c>
      <c r="K2829" s="536">
        <v>2.1999999999999999E-2</v>
      </c>
      <c r="L2829" s="535">
        <v>168.26</v>
      </c>
      <c r="M2829" s="536">
        <v>0</v>
      </c>
      <c r="N2829" s="535">
        <v>160.47999999999999</v>
      </c>
      <c r="O2829" s="536">
        <v>0.32890000000000003</v>
      </c>
      <c r="P2829" s="535">
        <v>217.44</v>
      </c>
      <c r="Q2829" s="536">
        <v>3.2899999999999999E-2</v>
      </c>
      <c r="R2829" s="535">
        <v>184.61</v>
      </c>
    </row>
    <row r="2830" spans="1:18" ht="12.75">
      <c r="A2830" s="145">
        <v>102673</v>
      </c>
      <c r="B2830" s="102" t="s">
        <v>24502</v>
      </c>
      <c r="C2830" s="145" t="s">
        <v>1</v>
      </c>
      <c r="D2830" s="535">
        <v>222.44</v>
      </c>
      <c r="E2830" s="536">
        <v>7.3499999999999996E-2</v>
      </c>
      <c r="F2830" s="535">
        <v>159.38999999999999</v>
      </c>
      <c r="G2830" s="536">
        <v>0.1026</v>
      </c>
      <c r="H2830" s="535">
        <v>184.15</v>
      </c>
      <c r="I2830" s="536">
        <v>0.2369</v>
      </c>
      <c r="J2830" s="535">
        <v>198.9</v>
      </c>
      <c r="K2830" s="536">
        <v>0.30109999999999998</v>
      </c>
      <c r="L2830" s="535">
        <v>198.2</v>
      </c>
      <c r="M2830" s="536">
        <v>0</v>
      </c>
      <c r="N2830" s="535">
        <v>197.92</v>
      </c>
      <c r="O2830" s="536">
        <v>0.30249999999999999</v>
      </c>
      <c r="P2830" s="535">
        <v>218.66</v>
      </c>
      <c r="Q2830" s="536">
        <v>7.4800000000000005E-2</v>
      </c>
      <c r="R2830" s="535">
        <v>171.5</v>
      </c>
    </row>
    <row r="2831" spans="1:18" ht="12.75">
      <c r="A2831" s="145">
        <v>102677</v>
      </c>
      <c r="B2831" s="102" t="s">
        <v>24503</v>
      </c>
      <c r="C2831" s="145" t="s">
        <v>1</v>
      </c>
      <c r="D2831" s="535">
        <v>216.33</v>
      </c>
      <c r="E2831" s="536">
        <v>4.7199999999999999E-2</v>
      </c>
      <c r="F2831" s="535">
        <v>152.11000000000001</v>
      </c>
      <c r="G2831" s="536">
        <v>6.7100000000000007E-2</v>
      </c>
      <c r="H2831" s="535">
        <v>170.29</v>
      </c>
      <c r="I2831" s="536">
        <v>0.25559999999999999</v>
      </c>
      <c r="J2831" s="535">
        <v>194.58</v>
      </c>
      <c r="K2831" s="536">
        <v>0.2762</v>
      </c>
      <c r="L2831" s="535">
        <v>189.03</v>
      </c>
      <c r="M2831" s="536">
        <v>0</v>
      </c>
      <c r="N2831" s="535">
        <v>190.14</v>
      </c>
      <c r="O2831" s="536">
        <v>0.28260000000000002</v>
      </c>
      <c r="P2831" s="535">
        <v>216.08</v>
      </c>
      <c r="Q2831" s="536">
        <v>4.7300000000000002E-2</v>
      </c>
      <c r="R2831" s="535">
        <v>156.28</v>
      </c>
    </row>
    <row r="2832" spans="1:18" ht="12.75">
      <c r="A2832" s="145">
        <v>102683</v>
      </c>
      <c r="B2832" s="102" t="s">
        <v>24504</v>
      </c>
      <c r="C2832" s="145" t="s">
        <v>1</v>
      </c>
      <c r="D2832" s="535">
        <v>368.08</v>
      </c>
      <c r="E2832" s="536">
        <v>0.15090000000000001</v>
      </c>
      <c r="F2832" s="535">
        <v>170.82</v>
      </c>
      <c r="G2832" s="536">
        <v>5.8000000000000003E-2</v>
      </c>
      <c r="H2832" s="535">
        <v>319.22000000000003</v>
      </c>
      <c r="I2832" s="536">
        <v>0.2797</v>
      </c>
      <c r="J2832" s="535">
        <v>335.86</v>
      </c>
      <c r="K2832" s="536">
        <v>0.15909999999999999</v>
      </c>
      <c r="L2832" s="535">
        <v>204.57</v>
      </c>
      <c r="M2832" s="536">
        <v>0</v>
      </c>
      <c r="N2832" s="535">
        <v>204.07</v>
      </c>
      <c r="O2832" s="536">
        <v>0.48549999999999999</v>
      </c>
      <c r="P2832" s="535">
        <v>239.8</v>
      </c>
      <c r="Q2832" s="536">
        <v>4.1300000000000003E-2</v>
      </c>
      <c r="R2832" s="535">
        <v>231.16</v>
      </c>
    </row>
    <row r="2833" spans="1:18" ht="12.75">
      <c r="A2833" s="145">
        <v>102687</v>
      </c>
      <c r="B2833" s="102" t="s">
        <v>24505</v>
      </c>
      <c r="C2833" s="145" t="s">
        <v>1</v>
      </c>
      <c r="D2833" s="535">
        <v>407.71</v>
      </c>
      <c r="E2833" s="536">
        <v>0.13780000000000001</v>
      </c>
      <c r="F2833" s="535">
        <v>177.71</v>
      </c>
      <c r="G2833" s="536">
        <v>5.9299999999999999E-2</v>
      </c>
      <c r="H2833" s="535">
        <v>350.49</v>
      </c>
      <c r="I2833" s="536">
        <v>0.25440000000000002</v>
      </c>
      <c r="J2833" s="535">
        <v>369.79</v>
      </c>
      <c r="K2833" s="536">
        <v>0.1462</v>
      </c>
      <c r="L2833" s="535">
        <v>213.71</v>
      </c>
      <c r="M2833" s="536">
        <v>0</v>
      </c>
      <c r="N2833" s="535">
        <v>213.06</v>
      </c>
      <c r="O2833" s="536">
        <v>0.46789999999999998</v>
      </c>
      <c r="P2833" s="535">
        <v>259.10000000000002</v>
      </c>
      <c r="Q2833" s="536">
        <v>4.07E-2</v>
      </c>
      <c r="R2833" s="535">
        <v>244.66</v>
      </c>
    </row>
    <row r="2834" spans="1:18" ht="12.75">
      <c r="A2834" s="145">
        <v>102670</v>
      </c>
      <c r="B2834" s="102" t="s">
        <v>24506</v>
      </c>
      <c r="C2834" s="145" t="s">
        <v>1</v>
      </c>
      <c r="D2834" s="535">
        <v>154.41999999999999</v>
      </c>
      <c r="E2834" s="536">
        <v>0.1138</v>
      </c>
      <c r="F2834" s="535">
        <v>118.18</v>
      </c>
      <c r="G2834" s="536">
        <v>0.14879999999999999</v>
      </c>
      <c r="H2834" s="535">
        <v>116.78</v>
      </c>
      <c r="I2834" s="536">
        <v>9.2700000000000005E-2</v>
      </c>
      <c r="J2834" s="535">
        <v>140.12</v>
      </c>
      <c r="K2834" s="536">
        <v>0.1255</v>
      </c>
      <c r="L2834" s="535">
        <v>140.94</v>
      </c>
      <c r="M2834" s="536">
        <v>7.6100000000000001E-2</v>
      </c>
      <c r="N2834" s="535">
        <v>135.33000000000001</v>
      </c>
      <c r="O2834" s="536">
        <v>0.12989999999999999</v>
      </c>
      <c r="P2834" s="535">
        <v>165.84</v>
      </c>
      <c r="Q2834" s="536">
        <v>0.106</v>
      </c>
      <c r="R2834" s="535">
        <v>97.96</v>
      </c>
    </row>
    <row r="2835" spans="1:18" ht="12.75">
      <c r="A2835" s="145">
        <v>102674</v>
      </c>
      <c r="B2835" s="102" t="s">
        <v>24507</v>
      </c>
      <c r="C2835" s="145" t="s">
        <v>1</v>
      </c>
      <c r="D2835" s="535">
        <v>171.91</v>
      </c>
      <c r="E2835" s="536">
        <v>0.1052</v>
      </c>
      <c r="F2835" s="535">
        <v>130.88</v>
      </c>
      <c r="G2835" s="536">
        <v>0.1381</v>
      </c>
      <c r="H2835" s="535">
        <v>128</v>
      </c>
      <c r="I2835" s="536">
        <v>8.3799999999999999E-2</v>
      </c>
      <c r="J2835" s="535">
        <v>156.02000000000001</v>
      </c>
      <c r="K2835" s="536">
        <v>0.1159</v>
      </c>
      <c r="L2835" s="535">
        <v>156.25</v>
      </c>
      <c r="M2835" s="536">
        <v>6.8699999999999997E-2</v>
      </c>
      <c r="N2835" s="535">
        <v>150.06</v>
      </c>
      <c r="O2835" s="536">
        <v>0.1205</v>
      </c>
      <c r="P2835" s="535">
        <v>185.42</v>
      </c>
      <c r="Q2835" s="536">
        <v>9.7500000000000003E-2</v>
      </c>
      <c r="R2835" s="535">
        <v>106.4</v>
      </c>
    </row>
    <row r="2836" spans="1:18" ht="12.75">
      <c r="A2836" s="145">
        <v>102680</v>
      </c>
      <c r="B2836" s="102" t="s">
        <v>24508</v>
      </c>
      <c r="C2836" s="145" t="s">
        <v>1</v>
      </c>
      <c r="D2836" s="535">
        <v>321.02999999999997</v>
      </c>
      <c r="E2836" s="536">
        <v>0.1976</v>
      </c>
      <c r="F2836" s="535">
        <v>143.80000000000001</v>
      </c>
      <c r="G2836" s="536">
        <v>0.1237</v>
      </c>
      <c r="H2836" s="535">
        <v>275.39</v>
      </c>
      <c r="I2836" s="536">
        <v>0.2051</v>
      </c>
      <c r="J2836" s="535">
        <v>294.86</v>
      </c>
      <c r="K2836" s="536">
        <v>6.0299999999999999E-2</v>
      </c>
      <c r="L2836" s="535">
        <v>165.17</v>
      </c>
      <c r="M2836" s="536">
        <v>6.5000000000000002E-2</v>
      </c>
      <c r="N2836" s="535">
        <v>157.94</v>
      </c>
      <c r="O2836" s="536">
        <v>0.40150000000000002</v>
      </c>
      <c r="P2836" s="535">
        <v>203.87</v>
      </c>
      <c r="Q2836" s="536">
        <v>8.7300000000000003E-2</v>
      </c>
      <c r="R2836" s="535">
        <v>178.09</v>
      </c>
    </row>
    <row r="2837" spans="1:18" ht="12.75">
      <c r="A2837" s="145">
        <v>102684</v>
      </c>
      <c r="B2837" s="102" t="s">
        <v>24509</v>
      </c>
      <c r="C2837" s="145" t="s">
        <v>1</v>
      </c>
      <c r="D2837" s="535">
        <v>368.04</v>
      </c>
      <c r="E2837" s="536">
        <v>0.17399999999999999</v>
      </c>
      <c r="F2837" s="535">
        <v>155.72999999999999</v>
      </c>
      <c r="G2837" s="536">
        <v>0.1182</v>
      </c>
      <c r="H2837" s="535">
        <v>312.58999999999997</v>
      </c>
      <c r="I2837" s="536">
        <v>0.18029999999999999</v>
      </c>
      <c r="J2837" s="535">
        <v>335.07</v>
      </c>
      <c r="K2837" s="536">
        <v>5.4899999999999997E-2</v>
      </c>
      <c r="L2837" s="535">
        <v>180.14</v>
      </c>
      <c r="M2837" s="536">
        <v>5.96E-2</v>
      </c>
      <c r="N2837" s="535">
        <v>172.19</v>
      </c>
      <c r="O2837" s="536">
        <v>0.37190000000000001</v>
      </c>
      <c r="P2837" s="535">
        <v>228.47</v>
      </c>
      <c r="Q2837" s="536">
        <v>8.0600000000000005E-2</v>
      </c>
      <c r="R2837" s="535">
        <v>196.2</v>
      </c>
    </row>
    <row r="2838" spans="1:18" ht="12.75">
      <c r="A2838" s="145">
        <v>102672</v>
      </c>
      <c r="B2838" s="102" t="s">
        <v>24510</v>
      </c>
      <c r="C2838" s="145" t="s">
        <v>1</v>
      </c>
      <c r="D2838" s="535">
        <v>233.5</v>
      </c>
      <c r="E2838" s="536">
        <v>4.2200000000000001E-2</v>
      </c>
      <c r="F2838" s="535">
        <v>184.38</v>
      </c>
      <c r="G2838" s="536">
        <v>5.3400000000000003E-2</v>
      </c>
      <c r="H2838" s="535">
        <v>176.19</v>
      </c>
      <c r="I2838" s="536">
        <v>5.0000000000000001E-4</v>
      </c>
      <c r="J2838" s="535">
        <v>195.8</v>
      </c>
      <c r="K2838" s="536">
        <v>5.0299999999999997E-2</v>
      </c>
      <c r="L2838" s="535">
        <v>204.35</v>
      </c>
      <c r="M2838" s="536">
        <v>0</v>
      </c>
      <c r="N2838" s="535">
        <v>204.7</v>
      </c>
      <c r="O2838" s="536">
        <v>4.8099999999999997E-2</v>
      </c>
      <c r="P2838" s="535">
        <v>239.08</v>
      </c>
      <c r="Q2838" s="536">
        <v>4.1200000000000001E-2</v>
      </c>
      <c r="R2838" s="535">
        <v>192.56</v>
      </c>
    </row>
    <row r="2839" spans="1:18" ht="12.75">
      <c r="A2839" s="145">
        <v>102676</v>
      </c>
      <c r="B2839" s="102" t="s">
        <v>24511</v>
      </c>
      <c r="C2839" s="145" t="s">
        <v>1</v>
      </c>
      <c r="D2839" s="535">
        <v>239.56</v>
      </c>
      <c r="E2839" s="536">
        <v>3.8399999999999997E-2</v>
      </c>
      <c r="F2839" s="535">
        <v>187.09</v>
      </c>
      <c r="G2839" s="536">
        <v>4.9200000000000001E-2</v>
      </c>
      <c r="H2839" s="535">
        <v>175.94</v>
      </c>
      <c r="I2839" s="536">
        <v>0</v>
      </c>
      <c r="J2839" s="535">
        <v>201.96</v>
      </c>
      <c r="K2839" s="536">
        <v>4.5600000000000002E-2</v>
      </c>
      <c r="L2839" s="535">
        <v>208.66</v>
      </c>
      <c r="M2839" s="536">
        <v>0</v>
      </c>
      <c r="N2839" s="535">
        <v>208.76</v>
      </c>
      <c r="O2839" s="536">
        <v>4.41E-2</v>
      </c>
      <c r="P2839" s="535">
        <v>247.54</v>
      </c>
      <c r="Q2839" s="536">
        <v>3.7199999999999997E-2</v>
      </c>
      <c r="R2839" s="535">
        <v>189.7</v>
      </c>
    </row>
    <row r="2840" spans="1:18" ht="12.75">
      <c r="A2840" s="145">
        <v>102681</v>
      </c>
      <c r="B2840" s="102" t="s">
        <v>24512</v>
      </c>
      <c r="C2840" s="145" t="s">
        <v>1</v>
      </c>
      <c r="D2840" s="535">
        <v>388.68</v>
      </c>
      <c r="E2840" s="536">
        <v>0.14030000000000001</v>
      </c>
      <c r="F2840" s="535">
        <v>200.01</v>
      </c>
      <c r="G2840" s="536">
        <v>4.4499999999999998E-2</v>
      </c>
      <c r="H2840" s="535">
        <v>323.31</v>
      </c>
      <c r="I2840" s="536">
        <v>0.14149999999999999</v>
      </c>
      <c r="J2840" s="535">
        <v>340.79</v>
      </c>
      <c r="K2840" s="536">
        <v>2.6100000000000002E-2</v>
      </c>
      <c r="L2840" s="535">
        <v>217.58</v>
      </c>
      <c r="M2840" s="536">
        <v>0</v>
      </c>
      <c r="N2840" s="535">
        <v>216.64</v>
      </c>
      <c r="O2840" s="536">
        <v>0.25180000000000002</v>
      </c>
      <c r="P2840" s="535">
        <v>265.98</v>
      </c>
      <c r="Q2840" s="536">
        <v>3.3500000000000002E-2</v>
      </c>
      <c r="R2840" s="535">
        <v>261.38</v>
      </c>
    </row>
    <row r="2841" spans="1:18" ht="12.75">
      <c r="A2841" s="145">
        <v>102685</v>
      </c>
      <c r="B2841" s="102" t="s">
        <v>24513</v>
      </c>
      <c r="C2841" s="145" t="s">
        <v>1</v>
      </c>
      <c r="D2841" s="535">
        <v>435.69</v>
      </c>
      <c r="E2841" s="536">
        <v>0.12659999999999999</v>
      </c>
      <c r="F2841" s="535">
        <v>211.95</v>
      </c>
      <c r="G2841" s="536">
        <v>4.4999999999999998E-2</v>
      </c>
      <c r="H2841" s="535">
        <v>360.53</v>
      </c>
      <c r="I2841" s="536">
        <v>0.12659999999999999</v>
      </c>
      <c r="J2841" s="535">
        <v>381.01</v>
      </c>
      <c r="K2841" s="536">
        <v>2.5000000000000001E-2</v>
      </c>
      <c r="L2841" s="535">
        <v>232.56</v>
      </c>
      <c r="M2841" s="536">
        <v>0</v>
      </c>
      <c r="N2841" s="535">
        <v>230.89</v>
      </c>
      <c r="O2841" s="536">
        <v>0.2389</v>
      </c>
      <c r="P2841" s="535">
        <v>290.58999999999997</v>
      </c>
      <c r="Q2841" s="536">
        <v>3.2800000000000003E-2</v>
      </c>
      <c r="R2841" s="535">
        <v>279.49</v>
      </c>
    </row>
    <row r="2842" spans="1:18" ht="12.75">
      <c r="A2842" s="145">
        <v>102664</v>
      </c>
      <c r="B2842" s="102" t="s">
        <v>24514</v>
      </c>
      <c r="C2842" s="145" t="s">
        <v>1</v>
      </c>
      <c r="D2842" s="535">
        <v>92.61</v>
      </c>
      <c r="E2842" s="536">
        <v>0.25169999999999998</v>
      </c>
      <c r="F2842" s="535">
        <v>46.99</v>
      </c>
      <c r="G2842" s="536">
        <v>1.06E-2</v>
      </c>
      <c r="H2842" s="535">
        <v>80.75</v>
      </c>
      <c r="I2842" s="536">
        <v>0.28249999999999997</v>
      </c>
      <c r="J2842" s="535">
        <v>88.16</v>
      </c>
      <c r="K2842" s="536">
        <v>5.7000000000000002E-3</v>
      </c>
      <c r="L2842" s="535">
        <v>52.49</v>
      </c>
      <c r="M2842" s="536">
        <v>0</v>
      </c>
      <c r="N2842" s="535">
        <v>50.33</v>
      </c>
      <c r="O2842" s="536">
        <v>0.46310000000000001</v>
      </c>
      <c r="P2842" s="535">
        <v>61.64</v>
      </c>
      <c r="Q2842" s="536">
        <v>8.0999999999999996E-3</v>
      </c>
      <c r="R2842" s="535">
        <v>55.45</v>
      </c>
    </row>
    <row r="2843" spans="1:18" ht="12.75">
      <c r="A2843" s="145">
        <v>102665</v>
      </c>
      <c r="B2843" s="102" t="s">
        <v>24515</v>
      </c>
      <c r="C2843" s="145" t="s">
        <v>1</v>
      </c>
      <c r="D2843" s="535">
        <v>69.27</v>
      </c>
      <c r="E2843" s="536">
        <v>7.1999999999999998E-3</v>
      </c>
      <c r="F2843" s="535">
        <v>22.97</v>
      </c>
      <c r="G2843" s="536">
        <v>2.18E-2</v>
      </c>
      <c r="H2843" s="535">
        <v>57.39</v>
      </c>
      <c r="I2843" s="536">
        <v>0</v>
      </c>
      <c r="J2843" s="535">
        <v>59.15</v>
      </c>
      <c r="K2843" s="536">
        <v>8.5000000000000006E-3</v>
      </c>
      <c r="L2843" s="535">
        <v>28.35</v>
      </c>
      <c r="M2843" s="536">
        <v>0</v>
      </c>
      <c r="N2843" s="535">
        <v>27.02</v>
      </c>
      <c r="O2843" s="536">
        <v>1.8499999999999999E-2</v>
      </c>
      <c r="P2843" s="535">
        <v>40.58</v>
      </c>
      <c r="Q2843" s="536">
        <v>1.23E-2</v>
      </c>
      <c r="R2843" s="535">
        <v>33.090000000000003</v>
      </c>
    </row>
    <row r="2844" spans="1:18" ht="12.75">
      <c r="A2844" s="145">
        <v>102663</v>
      </c>
      <c r="B2844" s="102" t="s">
        <v>24516</v>
      </c>
      <c r="C2844" s="145" t="s">
        <v>1</v>
      </c>
      <c r="D2844" s="535">
        <v>84.58</v>
      </c>
      <c r="E2844" s="536">
        <v>5.8999999999999999E-3</v>
      </c>
      <c r="F2844" s="535">
        <v>53.8</v>
      </c>
      <c r="G2844" s="536">
        <v>9.2999999999999992E-3</v>
      </c>
      <c r="H2844" s="535">
        <v>72.739999999999995</v>
      </c>
      <c r="I2844" s="536">
        <v>0.59840000000000004</v>
      </c>
      <c r="J2844" s="535">
        <v>75.7</v>
      </c>
      <c r="K2844" s="536">
        <v>0.58160000000000001</v>
      </c>
      <c r="L2844" s="535">
        <v>68.95</v>
      </c>
      <c r="M2844" s="536">
        <v>0</v>
      </c>
      <c r="N2844" s="535">
        <v>75.84</v>
      </c>
      <c r="O2844" s="536">
        <v>0.5806</v>
      </c>
      <c r="P2844" s="535">
        <v>74.52</v>
      </c>
      <c r="Q2844" s="536">
        <v>6.7000000000000002E-3</v>
      </c>
      <c r="R2844" s="535">
        <v>76.900000000000006</v>
      </c>
    </row>
    <row r="2845" spans="1:18" ht="12.75">
      <c r="A2845" s="145">
        <v>102669</v>
      </c>
      <c r="B2845" s="102" t="s">
        <v>24517</v>
      </c>
      <c r="C2845" s="145" t="s">
        <v>1</v>
      </c>
      <c r="D2845" s="535">
        <v>133.77000000000001</v>
      </c>
      <c r="E2845" s="536">
        <v>0.17430000000000001</v>
      </c>
      <c r="F2845" s="535">
        <v>73.78</v>
      </c>
      <c r="G2845" s="536">
        <v>6.7999999999999996E-3</v>
      </c>
      <c r="H2845" s="535">
        <v>119.94</v>
      </c>
      <c r="I2845" s="536">
        <v>0.55310000000000004</v>
      </c>
      <c r="J2845" s="535">
        <v>125.64</v>
      </c>
      <c r="K2845" s="536">
        <v>0.35039999999999999</v>
      </c>
      <c r="L2845" s="535">
        <v>88.83</v>
      </c>
      <c r="M2845" s="536">
        <v>0</v>
      </c>
      <c r="N2845" s="535">
        <v>94.89</v>
      </c>
      <c r="O2845" s="536">
        <v>0.70440000000000003</v>
      </c>
      <c r="P2845" s="535">
        <v>95.72</v>
      </c>
      <c r="Q2845" s="536">
        <v>5.1999999999999998E-3</v>
      </c>
      <c r="R2845" s="535">
        <v>107.03</v>
      </c>
    </row>
    <row r="2846" spans="1:18" ht="12.75">
      <c r="A2846" s="145">
        <v>102661</v>
      </c>
      <c r="B2846" s="102" t="s">
        <v>24518</v>
      </c>
      <c r="C2846" s="145" t="s">
        <v>1</v>
      </c>
      <c r="D2846" s="535">
        <v>47</v>
      </c>
      <c r="E2846" s="536">
        <v>0.2389</v>
      </c>
      <c r="F2846" s="535">
        <v>38.22</v>
      </c>
      <c r="G2846" s="536">
        <v>0.29380000000000001</v>
      </c>
      <c r="H2846" s="535">
        <v>38.14</v>
      </c>
      <c r="I2846" s="536">
        <v>0.28129999999999999</v>
      </c>
      <c r="J2846" s="535">
        <v>43.01</v>
      </c>
      <c r="K2846" s="536">
        <v>0.2611</v>
      </c>
      <c r="L2846" s="535">
        <v>43.74</v>
      </c>
      <c r="M2846" s="536">
        <v>0.24529999999999999</v>
      </c>
      <c r="N2846" s="535">
        <v>42.45</v>
      </c>
      <c r="O2846" s="536">
        <v>0.26450000000000001</v>
      </c>
      <c r="P2846" s="535">
        <v>50.16</v>
      </c>
      <c r="Q2846" s="536">
        <v>0.22389999999999999</v>
      </c>
      <c r="R2846" s="535">
        <v>34.04</v>
      </c>
    </row>
    <row r="2847" spans="1:18" ht="12.75">
      <c r="A2847" s="145">
        <v>102666</v>
      </c>
      <c r="B2847" s="102" t="s">
        <v>24519</v>
      </c>
      <c r="C2847" s="145" t="s">
        <v>1</v>
      </c>
      <c r="D2847" s="535">
        <v>100.93</v>
      </c>
      <c r="E2847" s="536">
        <v>0.33729999999999999</v>
      </c>
      <c r="F2847" s="535">
        <v>57.45</v>
      </c>
      <c r="G2847" s="536">
        <v>0.19550000000000001</v>
      </c>
      <c r="H2847" s="535">
        <v>89.72</v>
      </c>
      <c r="I2847" s="536">
        <v>0.37380000000000002</v>
      </c>
      <c r="J2847" s="535">
        <v>96.8</v>
      </c>
      <c r="K2847" s="536">
        <v>0.11600000000000001</v>
      </c>
      <c r="L2847" s="535">
        <v>62.84</v>
      </c>
      <c r="M2847" s="536">
        <v>0.17080000000000001</v>
      </c>
      <c r="N2847" s="535">
        <v>60.69</v>
      </c>
      <c r="O2847" s="536">
        <v>0.56089999999999995</v>
      </c>
      <c r="P2847" s="535">
        <v>71.38</v>
      </c>
      <c r="Q2847" s="536">
        <v>0.1573</v>
      </c>
      <c r="R2847" s="535">
        <v>65.62</v>
      </c>
    </row>
    <row r="2848" spans="1:18" ht="12.75">
      <c r="A2848" s="145">
        <v>102662</v>
      </c>
      <c r="B2848" s="102" t="s">
        <v>24520</v>
      </c>
      <c r="C2848" s="145" t="s">
        <v>1</v>
      </c>
      <c r="D2848" s="535">
        <v>110.67</v>
      </c>
      <c r="E2848" s="536">
        <v>4.4999999999999997E-3</v>
      </c>
      <c r="F2848" s="535">
        <v>91.16</v>
      </c>
      <c r="G2848" s="536">
        <v>5.4999999999999997E-3</v>
      </c>
      <c r="H2848" s="535">
        <v>81.59</v>
      </c>
      <c r="I2848" s="536">
        <v>0</v>
      </c>
      <c r="J2848" s="535">
        <v>85.52</v>
      </c>
      <c r="K2848" s="536">
        <v>5.7999999999999996E-3</v>
      </c>
      <c r="L2848" s="535">
        <v>91.72</v>
      </c>
      <c r="M2848" s="536">
        <v>0</v>
      </c>
      <c r="N2848" s="535">
        <v>97.27</v>
      </c>
      <c r="O2848" s="536">
        <v>5.1000000000000004E-3</v>
      </c>
      <c r="P2848" s="535">
        <v>108.66</v>
      </c>
      <c r="Q2848" s="536">
        <v>4.5999999999999999E-3</v>
      </c>
      <c r="R2848" s="535">
        <v>113.29</v>
      </c>
    </row>
    <row r="2849" spans="1:18" ht="12.75">
      <c r="A2849" s="145">
        <v>102668</v>
      </c>
      <c r="B2849" s="102" t="s">
        <v>24521</v>
      </c>
      <c r="C2849" s="145" t="s">
        <v>1</v>
      </c>
      <c r="D2849" s="535">
        <v>164.6</v>
      </c>
      <c r="E2849" s="536">
        <v>0.1416</v>
      </c>
      <c r="F2849" s="535">
        <v>110.4</v>
      </c>
      <c r="G2849" s="536">
        <v>4.4999999999999997E-3</v>
      </c>
      <c r="H2849" s="535">
        <v>133.16999999999999</v>
      </c>
      <c r="I2849" s="536">
        <v>0.17130000000000001</v>
      </c>
      <c r="J2849" s="535">
        <v>139.31</v>
      </c>
      <c r="K2849" s="536">
        <v>3.5999999999999999E-3</v>
      </c>
      <c r="L2849" s="535">
        <v>110.82</v>
      </c>
      <c r="M2849" s="536">
        <v>0</v>
      </c>
      <c r="N2849" s="535">
        <v>115.52</v>
      </c>
      <c r="O2849" s="536">
        <v>0.20180000000000001</v>
      </c>
      <c r="P2849" s="535">
        <v>129.9</v>
      </c>
      <c r="Q2849" s="536">
        <v>3.8E-3</v>
      </c>
      <c r="R2849" s="535">
        <v>144.87</v>
      </c>
    </row>
    <row r="2850" spans="1:18" ht="12.75">
      <c r="A2850" s="145">
        <v>102718</v>
      </c>
      <c r="B2850" s="102" t="s">
        <v>24522</v>
      </c>
      <c r="C2850" s="145" t="s">
        <v>7</v>
      </c>
      <c r="D2850" s="535">
        <v>222.76</v>
      </c>
      <c r="E2850" s="536">
        <v>0</v>
      </c>
      <c r="F2850" s="535">
        <v>167.36</v>
      </c>
      <c r="G2850" s="536">
        <v>0</v>
      </c>
      <c r="H2850" s="535">
        <v>163.66999999999999</v>
      </c>
      <c r="I2850" s="536">
        <v>0</v>
      </c>
      <c r="J2850" s="535">
        <v>198.97</v>
      </c>
      <c r="K2850" s="536">
        <v>0</v>
      </c>
      <c r="L2850" s="535">
        <v>201.13</v>
      </c>
      <c r="M2850" s="536">
        <v>0</v>
      </c>
      <c r="N2850" s="535">
        <v>193.58</v>
      </c>
      <c r="O2850" s="536">
        <v>0</v>
      </c>
      <c r="P2850" s="535">
        <v>244.18</v>
      </c>
      <c r="Q2850" s="536">
        <v>0</v>
      </c>
      <c r="R2850" s="535">
        <v>137.41</v>
      </c>
    </row>
    <row r="2851" spans="1:18" ht="12.75">
      <c r="A2851" s="145">
        <v>102716</v>
      </c>
      <c r="B2851" s="102" t="s">
        <v>24523</v>
      </c>
      <c r="C2851" s="145" t="s">
        <v>7</v>
      </c>
      <c r="D2851" s="535">
        <v>211.84</v>
      </c>
      <c r="E2851" s="536">
        <v>4.3099999999999999E-2</v>
      </c>
      <c r="F2851" s="535">
        <v>157.22999999999999</v>
      </c>
      <c r="G2851" s="536">
        <v>5.8099999999999999E-2</v>
      </c>
      <c r="H2851" s="535">
        <v>152.76</v>
      </c>
      <c r="I2851" s="536">
        <v>0</v>
      </c>
      <c r="J2851" s="535">
        <v>191.17</v>
      </c>
      <c r="K2851" s="536">
        <v>4.7800000000000002E-2</v>
      </c>
      <c r="L2851" s="535">
        <v>191.12</v>
      </c>
      <c r="M2851" s="536">
        <v>0</v>
      </c>
      <c r="N2851" s="535">
        <v>182.85</v>
      </c>
      <c r="O2851" s="536">
        <v>0.05</v>
      </c>
      <c r="P2851" s="535">
        <v>230.35</v>
      </c>
      <c r="Q2851" s="536">
        <v>3.9699999999999999E-2</v>
      </c>
      <c r="R2851" s="535">
        <v>123.8</v>
      </c>
    </row>
    <row r="2852" spans="1:18" ht="12.75">
      <c r="A2852" s="145">
        <v>102719</v>
      </c>
      <c r="B2852" s="102" t="s">
        <v>24524</v>
      </c>
      <c r="C2852" s="145" t="s">
        <v>7</v>
      </c>
      <c r="D2852" s="535">
        <v>423.9</v>
      </c>
      <c r="E2852" s="536">
        <v>0</v>
      </c>
      <c r="F2852" s="535">
        <v>135.94999999999999</v>
      </c>
      <c r="G2852" s="536">
        <v>0</v>
      </c>
      <c r="H2852" s="535">
        <v>349.1</v>
      </c>
      <c r="I2852" s="536">
        <v>0</v>
      </c>
      <c r="J2852" s="535">
        <v>361.82</v>
      </c>
      <c r="K2852" s="536">
        <v>0</v>
      </c>
      <c r="L2852" s="535">
        <v>167.93</v>
      </c>
      <c r="M2852" s="536">
        <v>0</v>
      </c>
      <c r="N2852" s="535">
        <v>160.33000000000001</v>
      </c>
      <c r="O2852" s="536">
        <v>0</v>
      </c>
      <c r="P2852" s="535">
        <v>245.28</v>
      </c>
      <c r="Q2852" s="536">
        <v>0</v>
      </c>
      <c r="R2852" s="535">
        <v>197.96</v>
      </c>
    </row>
    <row r="2853" spans="1:18" ht="12.75">
      <c r="A2853" s="145">
        <v>102717</v>
      </c>
      <c r="B2853" s="102" t="s">
        <v>24525</v>
      </c>
      <c r="C2853" s="145" t="s">
        <v>7</v>
      </c>
      <c r="D2853" s="535">
        <v>412.98</v>
      </c>
      <c r="E2853" s="536">
        <v>2.2100000000000002E-2</v>
      </c>
      <c r="F2853" s="535">
        <v>125.82</v>
      </c>
      <c r="G2853" s="536">
        <v>7.2599999999999998E-2</v>
      </c>
      <c r="H2853" s="535">
        <v>338.19</v>
      </c>
      <c r="I2853" s="536">
        <v>0</v>
      </c>
      <c r="J2853" s="535">
        <v>354.02</v>
      </c>
      <c r="K2853" s="536">
        <v>2.58E-2</v>
      </c>
      <c r="L2853" s="535">
        <v>157.91999999999999</v>
      </c>
      <c r="M2853" s="536">
        <v>0</v>
      </c>
      <c r="N2853" s="535">
        <v>149.6</v>
      </c>
      <c r="O2853" s="536">
        <v>6.1100000000000002E-2</v>
      </c>
      <c r="P2853" s="535">
        <v>231.45</v>
      </c>
      <c r="Q2853" s="536">
        <v>3.95E-2</v>
      </c>
      <c r="R2853" s="535">
        <v>184.35</v>
      </c>
    </row>
    <row r="2854" spans="1:18" ht="12.75">
      <c r="A2854" s="145">
        <v>102720</v>
      </c>
      <c r="B2854" s="102" t="s">
        <v>24526</v>
      </c>
      <c r="C2854" s="145" t="s">
        <v>4</v>
      </c>
      <c r="D2854" s="535">
        <v>0</v>
      </c>
      <c r="E2854" s="536"/>
      <c r="F2854" s="535">
        <v>0</v>
      </c>
      <c r="G2854" s="536"/>
      <c r="H2854" s="535">
        <v>0</v>
      </c>
      <c r="I2854" s="536"/>
      <c r="J2854" s="535">
        <v>0</v>
      </c>
      <c r="K2854" s="536"/>
      <c r="L2854" s="535">
        <v>0</v>
      </c>
      <c r="M2854" s="536"/>
      <c r="N2854" s="535">
        <v>0</v>
      </c>
      <c r="O2854" s="536"/>
      <c r="P2854" s="535">
        <v>0</v>
      </c>
      <c r="Q2854" s="536"/>
      <c r="R2854" s="535">
        <v>0</v>
      </c>
    </row>
    <row r="2855" spans="1:18" ht="12.75">
      <c r="A2855" s="145">
        <v>102713</v>
      </c>
      <c r="B2855" s="102" t="s">
        <v>24527</v>
      </c>
      <c r="C2855" s="145" t="s">
        <v>4</v>
      </c>
      <c r="D2855" s="535">
        <v>12.51</v>
      </c>
      <c r="E2855" s="536">
        <v>0.95920000000000005</v>
      </c>
      <c r="F2855" s="535">
        <v>12.84</v>
      </c>
      <c r="G2855" s="536">
        <v>0</v>
      </c>
      <c r="H2855" s="535">
        <v>12.53</v>
      </c>
      <c r="I2855" s="536">
        <v>0.9577</v>
      </c>
      <c r="J2855" s="535">
        <v>15.45</v>
      </c>
      <c r="K2855" s="536">
        <v>0</v>
      </c>
      <c r="L2855" s="535">
        <v>12.95</v>
      </c>
      <c r="M2855" s="536">
        <v>0</v>
      </c>
      <c r="N2855" s="535">
        <v>12.48</v>
      </c>
      <c r="O2855" s="536">
        <v>0.96150000000000002</v>
      </c>
      <c r="P2855" s="535">
        <v>11.32</v>
      </c>
      <c r="Q2855" s="536">
        <v>0</v>
      </c>
      <c r="R2855" s="535">
        <v>12.01</v>
      </c>
    </row>
    <row r="2856" spans="1:18" ht="12.75">
      <c r="A2856" s="145">
        <v>102715</v>
      </c>
      <c r="B2856" s="102" t="s">
        <v>24528</v>
      </c>
      <c r="C2856" s="145" t="s">
        <v>4</v>
      </c>
      <c r="D2856" s="535">
        <v>24.7</v>
      </c>
      <c r="E2856" s="536">
        <v>0.97940000000000005</v>
      </c>
      <c r="F2856" s="535">
        <v>25.44</v>
      </c>
      <c r="G2856" s="536">
        <v>0</v>
      </c>
      <c r="H2856" s="535">
        <v>24.72</v>
      </c>
      <c r="I2856" s="536">
        <v>0.97860000000000003</v>
      </c>
      <c r="J2856" s="535">
        <v>30.72</v>
      </c>
      <c r="K2856" s="536">
        <v>0</v>
      </c>
      <c r="L2856" s="535">
        <v>25.56</v>
      </c>
      <c r="M2856" s="536">
        <v>0</v>
      </c>
      <c r="N2856" s="535">
        <v>24.67</v>
      </c>
      <c r="O2856" s="536">
        <v>0.98050000000000004</v>
      </c>
      <c r="P2856" s="535">
        <v>22.29</v>
      </c>
      <c r="Q2856" s="536">
        <v>0</v>
      </c>
      <c r="R2856" s="535">
        <v>23.66</v>
      </c>
    </row>
    <row r="2857" spans="1:18" ht="12.75">
      <c r="A2857" s="145">
        <v>103653</v>
      </c>
      <c r="B2857" s="102" t="s">
        <v>24529</v>
      </c>
      <c r="C2857" s="145" t="s">
        <v>4</v>
      </c>
      <c r="D2857" s="535">
        <v>29.5</v>
      </c>
      <c r="E2857" s="536">
        <v>0.98270000000000002</v>
      </c>
      <c r="F2857" s="535">
        <v>30.39</v>
      </c>
      <c r="G2857" s="536">
        <v>0</v>
      </c>
      <c r="H2857" s="535">
        <v>29.52</v>
      </c>
      <c r="I2857" s="536">
        <v>0.98199999999999998</v>
      </c>
      <c r="J2857" s="535">
        <v>36.71</v>
      </c>
      <c r="K2857" s="536">
        <v>0</v>
      </c>
      <c r="L2857" s="535">
        <v>30.52</v>
      </c>
      <c r="M2857" s="536">
        <v>0</v>
      </c>
      <c r="N2857" s="535">
        <v>29.47</v>
      </c>
      <c r="O2857" s="536">
        <v>0.98370000000000002</v>
      </c>
      <c r="P2857" s="535">
        <v>26.6</v>
      </c>
      <c r="Q2857" s="536">
        <v>0</v>
      </c>
      <c r="R2857" s="535">
        <v>28.23</v>
      </c>
    </row>
    <row r="2858" spans="1:18" ht="12.75">
      <c r="A2858" s="145">
        <v>102712</v>
      </c>
      <c r="B2858" s="102" t="s">
        <v>24530</v>
      </c>
      <c r="C2858" s="145" t="s">
        <v>4</v>
      </c>
      <c r="D2858" s="535">
        <v>9.1199999999999992</v>
      </c>
      <c r="E2858" s="536">
        <v>0.94410000000000005</v>
      </c>
      <c r="F2858" s="535">
        <v>9.34</v>
      </c>
      <c r="G2858" s="536">
        <v>0</v>
      </c>
      <c r="H2858" s="535">
        <v>9.14</v>
      </c>
      <c r="I2858" s="536">
        <v>0.94199999999999995</v>
      </c>
      <c r="J2858" s="535">
        <v>11.2</v>
      </c>
      <c r="K2858" s="536">
        <v>0</v>
      </c>
      <c r="L2858" s="535">
        <v>9.44</v>
      </c>
      <c r="M2858" s="536">
        <v>0</v>
      </c>
      <c r="N2858" s="535">
        <v>9.09</v>
      </c>
      <c r="O2858" s="536">
        <v>0.94720000000000004</v>
      </c>
      <c r="P2858" s="535">
        <v>8.27</v>
      </c>
      <c r="Q2858" s="536">
        <v>0</v>
      </c>
      <c r="R2858" s="535">
        <v>8.7799999999999994</v>
      </c>
    </row>
    <row r="2859" spans="1:18" ht="12.75">
      <c r="A2859" s="145">
        <v>102711</v>
      </c>
      <c r="B2859" s="102" t="s">
        <v>24531</v>
      </c>
      <c r="C2859" s="145" t="s">
        <v>2</v>
      </c>
      <c r="D2859" s="535">
        <v>88.06</v>
      </c>
      <c r="E2859" s="536">
        <v>0</v>
      </c>
      <c r="F2859" s="535">
        <v>75.72</v>
      </c>
      <c r="G2859" s="536">
        <v>0</v>
      </c>
      <c r="H2859" s="535">
        <v>76.64</v>
      </c>
      <c r="I2859" s="536">
        <v>0</v>
      </c>
      <c r="J2859" s="535">
        <v>66.91</v>
      </c>
      <c r="K2859" s="536">
        <v>0</v>
      </c>
      <c r="L2859" s="535">
        <v>78.180000000000007</v>
      </c>
      <c r="M2859" s="536">
        <v>0</v>
      </c>
      <c r="N2859" s="535">
        <v>80.819999999999993</v>
      </c>
      <c r="O2859" s="536">
        <v>0</v>
      </c>
      <c r="P2859" s="535">
        <v>85.57</v>
      </c>
      <c r="Q2859" s="536">
        <v>0</v>
      </c>
      <c r="R2859" s="535">
        <v>101.32</v>
      </c>
    </row>
    <row r="2860" spans="1:18" ht="12.75">
      <c r="A2860" s="145">
        <v>102710</v>
      </c>
      <c r="B2860" s="102" t="s">
        <v>24532</v>
      </c>
      <c r="C2860" s="145" t="s">
        <v>2</v>
      </c>
      <c r="D2860" s="535">
        <v>67.59</v>
      </c>
      <c r="E2860" s="536">
        <v>0</v>
      </c>
      <c r="F2860" s="535">
        <v>58.21</v>
      </c>
      <c r="G2860" s="536">
        <v>0</v>
      </c>
      <c r="H2860" s="535">
        <v>62.01</v>
      </c>
      <c r="I2860" s="536">
        <v>0</v>
      </c>
      <c r="J2860" s="535">
        <v>52.35</v>
      </c>
      <c r="K2860" s="536">
        <v>0</v>
      </c>
      <c r="L2860" s="535">
        <v>62.22</v>
      </c>
      <c r="M2860" s="536">
        <v>0</v>
      </c>
      <c r="N2860" s="535">
        <v>62.85</v>
      </c>
      <c r="O2860" s="536">
        <v>0</v>
      </c>
      <c r="P2860" s="535">
        <v>66.59</v>
      </c>
      <c r="Q2860" s="536">
        <v>0</v>
      </c>
      <c r="R2860" s="535">
        <v>76.45</v>
      </c>
    </row>
    <row r="2861" spans="1:18" ht="12.75">
      <c r="A2861" s="145">
        <v>102709</v>
      </c>
      <c r="B2861" s="102" t="s">
        <v>24533</v>
      </c>
      <c r="C2861" s="145" t="s">
        <v>2</v>
      </c>
      <c r="D2861" s="535">
        <v>0</v>
      </c>
      <c r="E2861" s="536"/>
      <c r="F2861" s="535">
        <v>0</v>
      </c>
      <c r="G2861" s="536"/>
      <c r="H2861" s="535">
        <v>0</v>
      </c>
      <c r="I2861" s="536"/>
      <c r="J2861" s="535">
        <v>0</v>
      </c>
      <c r="K2861" s="536"/>
      <c r="L2861" s="535">
        <v>0</v>
      </c>
      <c r="M2861" s="536"/>
      <c r="N2861" s="535">
        <v>0</v>
      </c>
      <c r="O2861" s="536"/>
      <c r="P2861" s="535">
        <v>0</v>
      </c>
      <c r="Q2861" s="536"/>
      <c r="R2861" s="535">
        <v>0</v>
      </c>
    </row>
    <row r="2862" spans="1:18" ht="12.75">
      <c r="A2862" s="145">
        <v>102708</v>
      </c>
      <c r="B2862" s="102" t="s">
        <v>24534</v>
      </c>
      <c r="C2862" s="145" t="s">
        <v>2</v>
      </c>
      <c r="D2862" s="535">
        <v>27.53</v>
      </c>
      <c r="E2862" s="536">
        <v>0</v>
      </c>
      <c r="F2862" s="535">
        <v>23.76</v>
      </c>
      <c r="G2862" s="536">
        <v>0</v>
      </c>
      <c r="H2862" s="535">
        <v>26.53</v>
      </c>
      <c r="I2862" s="536">
        <v>0</v>
      </c>
      <c r="J2862" s="535">
        <v>21.72</v>
      </c>
      <c r="K2862" s="536">
        <v>0</v>
      </c>
      <c r="L2862" s="535">
        <v>26.23</v>
      </c>
      <c r="M2862" s="536">
        <v>0</v>
      </c>
      <c r="N2862" s="535">
        <v>25.93</v>
      </c>
      <c r="O2862" s="536">
        <v>0</v>
      </c>
      <c r="P2862" s="535">
        <v>27.49</v>
      </c>
      <c r="Q2862" s="536">
        <v>0</v>
      </c>
      <c r="R2862" s="535">
        <v>30.63</v>
      </c>
    </row>
    <row r="2863" spans="1:18" ht="12.75">
      <c r="A2863" s="145">
        <v>102707</v>
      </c>
      <c r="B2863" s="102" t="s">
        <v>24535</v>
      </c>
      <c r="C2863" s="145" t="s">
        <v>1</v>
      </c>
      <c r="D2863" s="535">
        <v>54.49</v>
      </c>
      <c r="E2863" s="536">
        <v>0</v>
      </c>
      <c r="F2863" s="535">
        <v>31.06</v>
      </c>
      <c r="G2863" s="536">
        <v>0</v>
      </c>
      <c r="H2863" s="535">
        <v>50.17</v>
      </c>
      <c r="I2863" s="536">
        <v>0.86760000000000004</v>
      </c>
      <c r="J2863" s="535">
        <v>48.86</v>
      </c>
      <c r="K2863" s="536">
        <v>0.89090000000000003</v>
      </c>
      <c r="L2863" s="535">
        <v>41.61</v>
      </c>
      <c r="M2863" s="536">
        <v>0</v>
      </c>
      <c r="N2863" s="535">
        <v>49.58</v>
      </c>
      <c r="O2863" s="536">
        <v>0.878</v>
      </c>
      <c r="P2863" s="535">
        <v>41.79</v>
      </c>
      <c r="Q2863" s="536">
        <v>0</v>
      </c>
      <c r="R2863" s="535">
        <v>57.81</v>
      </c>
    </row>
    <row r="2864" spans="1:18" ht="12.75">
      <c r="A2864" s="145">
        <v>102704</v>
      </c>
      <c r="B2864" s="102" t="s">
        <v>24536</v>
      </c>
      <c r="C2864" s="145" t="s">
        <v>1</v>
      </c>
      <c r="D2864" s="535">
        <v>11.24</v>
      </c>
      <c r="E2864" s="536">
        <v>0.9546</v>
      </c>
      <c r="F2864" s="535">
        <v>11.17</v>
      </c>
      <c r="G2864" s="536">
        <v>0.96060000000000001</v>
      </c>
      <c r="H2864" s="535">
        <v>11.26</v>
      </c>
      <c r="I2864" s="536">
        <v>0.95289999999999997</v>
      </c>
      <c r="J2864" s="535">
        <v>11.14</v>
      </c>
      <c r="K2864" s="536">
        <v>0.96319999999999995</v>
      </c>
      <c r="L2864" s="535">
        <v>11.25</v>
      </c>
      <c r="M2864" s="536">
        <v>0.95379999999999998</v>
      </c>
      <c r="N2864" s="535">
        <v>11.21</v>
      </c>
      <c r="O2864" s="536">
        <v>0.95720000000000005</v>
      </c>
      <c r="P2864" s="535">
        <v>11.25</v>
      </c>
      <c r="Q2864" s="536">
        <v>0.95379999999999998</v>
      </c>
      <c r="R2864" s="535">
        <v>11.27</v>
      </c>
    </row>
    <row r="2865" spans="1:18" ht="12.75">
      <c r="A2865" s="145">
        <v>102705</v>
      </c>
      <c r="B2865" s="102" t="s">
        <v>24537</v>
      </c>
      <c r="C2865" s="145" t="s">
        <v>1</v>
      </c>
      <c r="D2865" s="535">
        <v>70.72</v>
      </c>
      <c r="E2865" s="536">
        <v>0</v>
      </c>
      <c r="F2865" s="535">
        <v>60.5</v>
      </c>
      <c r="G2865" s="536">
        <v>0</v>
      </c>
      <c r="H2865" s="535">
        <v>50.72</v>
      </c>
      <c r="I2865" s="536">
        <v>0</v>
      </c>
      <c r="J2865" s="535">
        <v>50.35</v>
      </c>
      <c r="K2865" s="536">
        <v>0</v>
      </c>
      <c r="L2865" s="535">
        <v>55.27</v>
      </c>
      <c r="M2865" s="536">
        <v>0</v>
      </c>
      <c r="N2865" s="535">
        <v>62.1</v>
      </c>
      <c r="O2865" s="536">
        <v>0</v>
      </c>
      <c r="P2865" s="535">
        <v>65.59</v>
      </c>
      <c r="Q2865" s="536">
        <v>0</v>
      </c>
      <c r="R2865" s="535">
        <v>85.84</v>
      </c>
    </row>
    <row r="2866" spans="1:18" ht="12.75">
      <c r="A2866" s="145">
        <v>98333</v>
      </c>
      <c r="B2866" s="102" t="s">
        <v>24538</v>
      </c>
      <c r="C2866" s="145" t="s">
        <v>4</v>
      </c>
      <c r="D2866" s="535">
        <v>0</v>
      </c>
      <c r="E2866" s="536"/>
      <c r="F2866" s="535">
        <v>0</v>
      </c>
      <c r="G2866" s="536"/>
      <c r="H2866" s="535">
        <v>0</v>
      </c>
      <c r="I2866" s="536"/>
      <c r="J2866" s="535">
        <v>0</v>
      </c>
      <c r="K2866" s="536"/>
      <c r="L2866" s="535">
        <v>0</v>
      </c>
      <c r="M2866" s="536"/>
      <c r="N2866" s="535">
        <v>0</v>
      </c>
      <c r="O2866" s="536"/>
      <c r="P2866" s="535">
        <v>0</v>
      </c>
      <c r="Q2866" s="536"/>
      <c r="R2866" s="535">
        <v>0</v>
      </c>
    </row>
    <row r="2867" spans="1:18" ht="12.75">
      <c r="A2867" s="145">
        <v>98332</v>
      </c>
      <c r="B2867" s="102" t="s">
        <v>24539</v>
      </c>
      <c r="C2867" s="145" t="s">
        <v>4</v>
      </c>
      <c r="D2867" s="535">
        <v>0</v>
      </c>
      <c r="E2867" s="536"/>
      <c r="F2867" s="535">
        <v>0</v>
      </c>
      <c r="G2867" s="536"/>
      <c r="H2867" s="535">
        <v>0</v>
      </c>
      <c r="I2867" s="536"/>
      <c r="J2867" s="535">
        <v>0</v>
      </c>
      <c r="K2867" s="536"/>
      <c r="L2867" s="535">
        <v>0</v>
      </c>
      <c r="M2867" s="536"/>
      <c r="N2867" s="535">
        <v>0</v>
      </c>
      <c r="O2867" s="536"/>
      <c r="P2867" s="535">
        <v>0</v>
      </c>
      <c r="Q2867" s="536"/>
      <c r="R2867" s="535">
        <v>0</v>
      </c>
    </row>
    <row r="2868" spans="1:18" ht="12.75">
      <c r="A2868" s="145">
        <v>98331</v>
      </c>
      <c r="B2868" s="102" t="s">
        <v>24540</v>
      </c>
      <c r="C2868" s="145" t="s">
        <v>4</v>
      </c>
      <c r="D2868" s="535">
        <v>0</v>
      </c>
      <c r="E2868" s="536"/>
      <c r="F2868" s="535">
        <v>0</v>
      </c>
      <c r="G2868" s="536"/>
      <c r="H2868" s="535">
        <v>0</v>
      </c>
      <c r="I2868" s="536"/>
      <c r="J2868" s="535">
        <v>0</v>
      </c>
      <c r="K2868" s="536"/>
      <c r="L2868" s="535">
        <v>0</v>
      </c>
      <c r="M2868" s="536"/>
      <c r="N2868" s="535">
        <v>0</v>
      </c>
      <c r="O2868" s="536"/>
      <c r="P2868" s="535">
        <v>0</v>
      </c>
      <c r="Q2868" s="536"/>
      <c r="R2868" s="535">
        <v>0</v>
      </c>
    </row>
    <row r="2869" spans="1:18" ht="12.75">
      <c r="A2869" s="145">
        <v>98327</v>
      </c>
      <c r="B2869" s="102" t="s">
        <v>24541</v>
      </c>
      <c r="C2869" s="145" t="s">
        <v>4</v>
      </c>
      <c r="D2869" s="535">
        <v>0</v>
      </c>
      <c r="E2869" s="536"/>
      <c r="F2869" s="535">
        <v>0</v>
      </c>
      <c r="G2869" s="536"/>
      <c r="H2869" s="535">
        <v>0</v>
      </c>
      <c r="I2869" s="536"/>
      <c r="J2869" s="535">
        <v>0</v>
      </c>
      <c r="K2869" s="536"/>
      <c r="L2869" s="535">
        <v>0</v>
      </c>
      <c r="M2869" s="536"/>
      <c r="N2869" s="535">
        <v>0</v>
      </c>
      <c r="O2869" s="536"/>
      <c r="P2869" s="535">
        <v>0</v>
      </c>
      <c r="Q2869" s="536"/>
      <c r="R2869" s="535">
        <v>0</v>
      </c>
    </row>
    <row r="2870" spans="1:18" ht="12.75">
      <c r="A2870" s="145">
        <v>98326</v>
      </c>
      <c r="B2870" s="102" t="s">
        <v>24542</v>
      </c>
      <c r="C2870" s="145" t="s">
        <v>4</v>
      </c>
      <c r="D2870" s="535">
        <v>0</v>
      </c>
      <c r="E2870" s="536"/>
      <c r="F2870" s="535">
        <v>0</v>
      </c>
      <c r="G2870" s="536"/>
      <c r="H2870" s="535">
        <v>0</v>
      </c>
      <c r="I2870" s="536"/>
      <c r="J2870" s="535">
        <v>0</v>
      </c>
      <c r="K2870" s="536"/>
      <c r="L2870" s="535">
        <v>0</v>
      </c>
      <c r="M2870" s="536"/>
      <c r="N2870" s="535">
        <v>0</v>
      </c>
      <c r="O2870" s="536"/>
      <c r="P2870" s="535">
        <v>0</v>
      </c>
      <c r="Q2870" s="536"/>
      <c r="R2870" s="535">
        <v>0</v>
      </c>
    </row>
    <row r="2871" spans="1:18" ht="12.75">
      <c r="A2871" s="145">
        <v>98325</v>
      </c>
      <c r="B2871" s="102" t="s">
        <v>24543</v>
      </c>
      <c r="C2871" s="145" t="s">
        <v>4</v>
      </c>
      <c r="D2871" s="535">
        <v>0</v>
      </c>
      <c r="E2871" s="536"/>
      <c r="F2871" s="535">
        <v>0</v>
      </c>
      <c r="G2871" s="536"/>
      <c r="H2871" s="535">
        <v>0</v>
      </c>
      <c r="I2871" s="536"/>
      <c r="J2871" s="535">
        <v>0</v>
      </c>
      <c r="K2871" s="536"/>
      <c r="L2871" s="535">
        <v>0</v>
      </c>
      <c r="M2871" s="536"/>
      <c r="N2871" s="535">
        <v>0</v>
      </c>
      <c r="O2871" s="536"/>
      <c r="P2871" s="535">
        <v>0</v>
      </c>
      <c r="Q2871" s="536"/>
      <c r="R2871" s="535">
        <v>0</v>
      </c>
    </row>
    <row r="2872" spans="1:18" ht="12.75">
      <c r="A2872" s="145">
        <v>98370</v>
      </c>
      <c r="B2872" s="102" t="s">
        <v>24544</v>
      </c>
      <c r="C2872" s="145" t="s">
        <v>4</v>
      </c>
      <c r="D2872" s="535">
        <v>0</v>
      </c>
      <c r="E2872" s="536"/>
      <c r="F2872" s="535">
        <v>0</v>
      </c>
      <c r="G2872" s="536"/>
      <c r="H2872" s="535">
        <v>0</v>
      </c>
      <c r="I2872" s="536"/>
      <c r="J2872" s="535">
        <v>0</v>
      </c>
      <c r="K2872" s="536"/>
      <c r="L2872" s="535">
        <v>0</v>
      </c>
      <c r="M2872" s="536"/>
      <c r="N2872" s="535">
        <v>0</v>
      </c>
      <c r="O2872" s="536"/>
      <c r="P2872" s="535">
        <v>0</v>
      </c>
      <c r="Q2872" s="536"/>
      <c r="R2872" s="535">
        <v>0</v>
      </c>
    </row>
    <row r="2873" spans="1:18" ht="12.75">
      <c r="A2873" s="145">
        <v>98389</v>
      </c>
      <c r="B2873" s="102" t="s">
        <v>24545</v>
      </c>
      <c r="C2873" s="145" t="s">
        <v>2</v>
      </c>
      <c r="D2873" s="535">
        <v>0</v>
      </c>
      <c r="E2873" s="536"/>
      <c r="F2873" s="535">
        <v>0</v>
      </c>
      <c r="G2873" s="536"/>
      <c r="H2873" s="535">
        <v>0</v>
      </c>
      <c r="I2873" s="536"/>
      <c r="J2873" s="535">
        <v>0</v>
      </c>
      <c r="K2873" s="536"/>
      <c r="L2873" s="535">
        <v>0</v>
      </c>
      <c r="M2873" s="536"/>
      <c r="N2873" s="535">
        <v>0</v>
      </c>
      <c r="O2873" s="536"/>
      <c r="P2873" s="535">
        <v>0</v>
      </c>
      <c r="Q2873" s="536"/>
      <c r="R2873" s="535">
        <v>0</v>
      </c>
    </row>
    <row r="2874" spans="1:18" ht="12.75">
      <c r="A2874" s="145">
        <v>98390</v>
      </c>
      <c r="B2874" s="102" t="s">
        <v>24546</v>
      </c>
      <c r="C2874" s="145" t="s">
        <v>2</v>
      </c>
      <c r="D2874" s="535">
        <v>0</v>
      </c>
      <c r="E2874" s="536"/>
      <c r="F2874" s="535">
        <v>0</v>
      </c>
      <c r="G2874" s="536"/>
      <c r="H2874" s="535">
        <v>0</v>
      </c>
      <c r="I2874" s="536"/>
      <c r="J2874" s="535">
        <v>0</v>
      </c>
      <c r="K2874" s="536"/>
      <c r="L2874" s="535">
        <v>0</v>
      </c>
      <c r="M2874" s="536"/>
      <c r="N2874" s="535">
        <v>0</v>
      </c>
      <c r="O2874" s="536"/>
      <c r="P2874" s="535">
        <v>0</v>
      </c>
      <c r="Q2874" s="536"/>
      <c r="R2874" s="535">
        <v>0</v>
      </c>
    </row>
    <row r="2875" spans="1:18" ht="12.75">
      <c r="A2875" s="145">
        <v>98391</v>
      </c>
      <c r="B2875" s="102" t="s">
        <v>24547</v>
      </c>
      <c r="C2875" s="145" t="s">
        <v>2</v>
      </c>
      <c r="D2875" s="535">
        <v>0</v>
      </c>
      <c r="E2875" s="536"/>
      <c r="F2875" s="535">
        <v>0</v>
      </c>
      <c r="G2875" s="536"/>
      <c r="H2875" s="535">
        <v>0</v>
      </c>
      <c r="I2875" s="536"/>
      <c r="J2875" s="535">
        <v>0</v>
      </c>
      <c r="K2875" s="536"/>
      <c r="L2875" s="535">
        <v>0</v>
      </c>
      <c r="M2875" s="536"/>
      <c r="N2875" s="535">
        <v>0</v>
      </c>
      <c r="O2875" s="536"/>
      <c r="P2875" s="535">
        <v>0</v>
      </c>
      <c r="Q2875" s="536"/>
      <c r="R2875" s="535">
        <v>0</v>
      </c>
    </row>
    <row r="2876" spans="1:18" ht="12.75">
      <c r="A2876" s="145">
        <v>98392</v>
      </c>
      <c r="B2876" s="102" t="s">
        <v>24548</v>
      </c>
      <c r="C2876" s="145" t="s">
        <v>2</v>
      </c>
      <c r="D2876" s="535">
        <v>0</v>
      </c>
      <c r="E2876" s="536"/>
      <c r="F2876" s="535">
        <v>0</v>
      </c>
      <c r="G2876" s="536"/>
      <c r="H2876" s="535">
        <v>0</v>
      </c>
      <c r="I2876" s="536"/>
      <c r="J2876" s="535">
        <v>0</v>
      </c>
      <c r="K2876" s="536"/>
      <c r="L2876" s="535">
        <v>0</v>
      </c>
      <c r="M2876" s="536"/>
      <c r="N2876" s="535">
        <v>0</v>
      </c>
      <c r="O2876" s="536"/>
      <c r="P2876" s="535">
        <v>0</v>
      </c>
      <c r="Q2876" s="536"/>
      <c r="R2876" s="535">
        <v>0</v>
      </c>
    </row>
    <row r="2877" spans="1:18" ht="12.75">
      <c r="A2877" s="145">
        <v>98393</v>
      </c>
      <c r="B2877" s="102" t="s">
        <v>24549</v>
      </c>
      <c r="C2877" s="145" t="s">
        <v>2</v>
      </c>
      <c r="D2877" s="535">
        <v>0</v>
      </c>
      <c r="E2877" s="536"/>
      <c r="F2877" s="535">
        <v>0</v>
      </c>
      <c r="G2877" s="536"/>
      <c r="H2877" s="535">
        <v>0</v>
      </c>
      <c r="I2877" s="536"/>
      <c r="J2877" s="535">
        <v>0</v>
      </c>
      <c r="K2877" s="536"/>
      <c r="L2877" s="535">
        <v>0</v>
      </c>
      <c r="M2877" s="536"/>
      <c r="N2877" s="535">
        <v>0</v>
      </c>
      <c r="O2877" s="536"/>
      <c r="P2877" s="535">
        <v>0</v>
      </c>
      <c r="Q2877" s="536"/>
      <c r="R2877" s="535">
        <v>0</v>
      </c>
    </row>
    <row r="2878" spans="1:18" ht="12.75">
      <c r="A2878" s="145">
        <v>98394</v>
      </c>
      <c r="B2878" s="102" t="s">
        <v>24550</v>
      </c>
      <c r="C2878" s="145" t="s">
        <v>2</v>
      </c>
      <c r="D2878" s="535">
        <v>0</v>
      </c>
      <c r="E2878" s="536"/>
      <c r="F2878" s="535">
        <v>0</v>
      </c>
      <c r="G2878" s="536"/>
      <c r="H2878" s="535">
        <v>0</v>
      </c>
      <c r="I2878" s="536"/>
      <c r="J2878" s="535">
        <v>0</v>
      </c>
      <c r="K2878" s="536"/>
      <c r="L2878" s="535">
        <v>0</v>
      </c>
      <c r="M2878" s="536"/>
      <c r="N2878" s="535">
        <v>0</v>
      </c>
      <c r="O2878" s="536"/>
      <c r="P2878" s="535">
        <v>0</v>
      </c>
      <c r="Q2878" s="536"/>
      <c r="R2878" s="535">
        <v>0</v>
      </c>
    </row>
    <row r="2879" spans="1:18" ht="12.75">
      <c r="A2879" s="145">
        <v>98395</v>
      </c>
      <c r="B2879" s="102" t="s">
        <v>24551</v>
      </c>
      <c r="C2879" s="145" t="s">
        <v>2</v>
      </c>
      <c r="D2879" s="535">
        <v>0</v>
      </c>
      <c r="E2879" s="536"/>
      <c r="F2879" s="535">
        <v>0</v>
      </c>
      <c r="G2879" s="536"/>
      <c r="H2879" s="535">
        <v>0</v>
      </c>
      <c r="I2879" s="536"/>
      <c r="J2879" s="535">
        <v>0</v>
      </c>
      <c r="K2879" s="536"/>
      <c r="L2879" s="535">
        <v>0</v>
      </c>
      <c r="M2879" s="536"/>
      <c r="N2879" s="535">
        <v>0</v>
      </c>
      <c r="O2879" s="536"/>
      <c r="P2879" s="535">
        <v>0</v>
      </c>
      <c r="Q2879" s="536"/>
      <c r="R2879" s="535">
        <v>0</v>
      </c>
    </row>
    <row r="2880" spans="1:18" ht="12.75">
      <c r="A2880" s="145">
        <v>98396</v>
      </c>
      <c r="B2880" s="102" t="s">
        <v>24552</v>
      </c>
      <c r="C2880" s="145" t="s">
        <v>2</v>
      </c>
      <c r="D2880" s="535">
        <v>0</v>
      </c>
      <c r="E2880" s="536"/>
      <c r="F2880" s="535">
        <v>0</v>
      </c>
      <c r="G2880" s="536"/>
      <c r="H2880" s="535">
        <v>0</v>
      </c>
      <c r="I2880" s="536"/>
      <c r="J2880" s="535">
        <v>0</v>
      </c>
      <c r="K2880" s="536"/>
      <c r="L2880" s="535">
        <v>0</v>
      </c>
      <c r="M2880" s="536"/>
      <c r="N2880" s="535">
        <v>0</v>
      </c>
      <c r="O2880" s="536"/>
      <c r="P2880" s="535">
        <v>0</v>
      </c>
      <c r="Q2880" s="536"/>
      <c r="R2880" s="535">
        <v>0</v>
      </c>
    </row>
    <row r="2881" spans="1:18" ht="12.75">
      <c r="A2881" s="145">
        <v>98369</v>
      </c>
      <c r="B2881" s="102" t="s">
        <v>24553</v>
      </c>
      <c r="C2881" s="145" t="s">
        <v>4</v>
      </c>
      <c r="D2881" s="535">
        <v>0</v>
      </c>
      <c r="E2881" s="536"/>
      <c r="F2881" s="535">
        <v>0</v>
      </c>
      <c r="G2881" s="536"/>
      <c r="H2881" s="535">
        <v>0</v>
      </c>
      <c r="I2881" s="536"/>
      <c r="J2881" s="535">
        <v>0</v>
      </c>
      <c r="K2881" s="536"/>
      <c r="L2881" s="535">
        <v>0</v>
      </c>
      <c r="M2881" s="536"/>
      <c r="N2881" s="535">
        <v>0</v>
      </c>
      <c r="O2881" s="536"/>
      <c r="P2881" s="535">
        <v>0</v>
      </c>
      <c r="Q2881" s="536"/>
      <c r="R2881" s="535">
        <v>0</v>
      </c>
    </row>
    <row r="2882" spans="1:18" ht="12.75">
      <c r="A2882" s="145">
        <v>98360</v>
      </c>
      <c r="B2882" s="102" t="s">
        <v>24554</v>
      </c>
      <c r="C2882" s="145" t="s">
        <v>4</v>
      </c>
      <c r="D2882" s="535">
        <v>0</v>
      </c>
      <c r="E2882" s="536"/>
      <c r="F2882" s="535">
        <v>0</v>
      </c>
      <c r="G2882" s="536"/>
      <c r="H2882" s="535">
        <v>0</v>
      </c>
      <c r="I2882" s="536"/>
      <c r="J2882" s="535">
        <v>0</v>
      </c>
      <c r="K2882" s="536"/>
      <c r="L2882" s="535">
        <v>0</v>
      </c>
      <c r="M2882" s="536"/>
      <c r="N2882" s="535">
        <v>0</v>
      </c>
      <c r="O2882" s="536"/>
      <c r="P2882" s="535">
        <v>0</v>
      </c>
      <c r="Q2882" s="536"/>
      <c r="R2882" s="535">
        <v>0</v>
      </c>
    </row>
    <row r="2883" spans="1:18" ht="12.75">
      <c r="A2883" s="145">
        <v>98368</v>
      </c>
      <c r="B2883" s="102" t="s">
        <v>24555</v>
      </c>
      <c r="C2883" s="145" t="s">
        <v>4</v>
      </c>
      <c r="D2883" s="535">
        <v>0</v>
      </c>
      <c r="E2883" s="536"/>
      <c r="F2883" s="535">
        <v>0</v>
      </c>
      <c r="G2883" s="536"/>
      <c r="H2883" s="535">
        <v>0</v>
      </c>
      <c r="I2883" s="536"/>
      <c r="J2883" s="535">
        <v>0</v>
      </c>
      <c r="K2883" s="536"/>
      <c r="L2883" s="535">
        <v>0</v>
      </c>
      <c r="M2883" s="536"/>
      <c r="N2883" s="535">
        <v>0</v>
      </c>
      <c r="O2883" s="536"/>
      <c r="P2883" s="535">
        <v>0</v>
      </c>
      <c r="Q2883" s="536"/>
      <c r="R2883" s="535">
        <v>0</v>
      </c>
    </row>
    <row r="2884" spans="1:18" ht="12.75">
      <c r="A2884" s="145">
        <v>98359</v>
      </c>
      <c r="B2884" s="102" t="s">
        <v>24556</v>
      </c>
      <c r="C2884" s="145" t="s">
        <v>4</v>
      </c>
      <c r="D2884" s="535">
        <v>0</v>
      </c>
      <c r="E2884" s="536"/>
      <c r="F2884" s="535">
        <v>0</v>
      </c>
      <c r="G2884" s="536"/>
      <c r="H2884" s="535">
        <v>0</v>
      </c>
      <c r="I2884" s="536"/>
      <c r="J2884" s="535">
        <v>0</v>
      </c>
      <c r="K2884" s="536"/>
      <c r="L2884" s="535">
        <v>0</v>
      </c>
      <c r="M2884" s="536"/>
      <c r="N2884" s="535">
        <v>0</v>
      </c>
      <c r="O2884" s="536"/>
      <c r="P2884" s="535">
        <v>0</v>
      </c>
      <c r="Q2884" s="536"/>
      <c r="R2884" s="535">
        <v>0</v>
      </c>
    </row>
    <row r="2885" spans="1:18" ht="12.75">
      <c r="A2885" s="145">
        <v>98367</v>
      </c>
      <c r="B2885" s="102" t="s">
        <v>24557</v>
      </c>
      <c r="C2885" s="145" t="s">
        <v>4</v>
      </c>
      <c r="D2885" s="535">
        <v>0</v>
      </c>
      <c r="E2885" s="536"/>
      <c r="F2885" s="535">
        <v>0</v>
      </c>
      <c r="G2885" s="536"/>
      <c r="H2885" s="535">
        <v>0</v>
      </c>
      <c r="I2885" s="536"/>
      <c r="J2885" s="535">
        <v>0</v>
      </c>
      <c r="K2885" s="536"/>
      <c r="L2885" s="535">
        <v>0</v>
      </c>
      <c r="M2885" s="536"/>
      <c r="N2885" s="535">
        <v>0</v>
      </c>
      <c r="O2885" s="536"/>
      <c r="P2885" s="535">
        <v>0</v>
      </c>
      <c r="Q2885" s="536"/>
      <c r="R2885" s="535">
        <v>0</v>
      </c>
    </row>
    <row r="2886" spans="1:18" ht="12.75">
      <c r="A2886" s="145">
        <v>98358</v>
      </c>
      <c r="B2886" s="102" t="s">
        <v>24558</v>
      </c>
      <c r="C2886" s="145" t="s">
        <v>4</v>
      </c>
      <c r="D2886" s="535">
        <v>0</v>
      </c>
      <c r="E2886" s="536"/>
      <c r="F2886" s="535">
        <v>0</v>
      </c>
      <c r="G2886" s="536"/>
      <c r="H2886" s="535">
        <v>0</v>
      </c>
      <c r="I2886" s="536"/>
      <c r="J2886" s="535">
        <v>0</v>
      </c>
      <c r="K2886" s="536"/>
      <c r="L2886" s="535">
        <v>0</v>
      </c>
      <c r="M2886" s="536"/>
      <c r="N2886" s="535">
        <v>0</v>
      </c>
      <c r="O2886" s="536"/>
      <c r="P2886" s="535">
        <v>0</v>
      </c>
      <c r="Q2886" s="536"/>
      <c r="R2886" s="535">
        <v>0</v>
      </c>
    </row>
    <row r="2887" spans="1:18" ht="12.75">
      <c r="A2887" s="145">
        <v>98352</v>
      </c>
      <c r="B2887" s="102" t="s">
        <v>24559</v>
      </c>
      <c r="C2887" s="145" t="s">
        <v>4</v>
      </c>
      <c r="D2887" s="535">
        <v>0</v>
      </c>
      <c r="E2887" s="536"/>
      <c r="F2887" s="535">
        <v>0</v>
      </c>
      <c r="G2887" s="536"/>
      <c r="H2887" s="535">
        <v>0</v>
      </c>
      <c r="I2887" s="536"/>
      <c r="J2887" s="535">
        <v>0</v>
      </c>
      <c r="K2887" s="536"/>
      <c r="L2887" s="535">
        <v>0</v>
      </c>
      <c r="M2887" s="536"/>
      <c r="N2887" s="535">
        <v>0</v>
      </c>
      <c r="O2887" s="536"/>
      <c r="P2887" s="535">
        <v>0</v>
      </c>
      <c r="Q2887" s="536"/>
      <c r="R2887" s="535">
        <v>0</v>
      </c>
    </row>
    <row r="2888" spans="1:18" ht="12.75">
      <c r="A2888" s="145">
        <v>98343</v>
      </c>
      <c r="B2888" s="102" t="s">
        <v>24560</v>
      </c>
      <c r="C2888" s="145" t="s">
        <v>4</v>
      </c>
      <c r="D2888" s="535">
        <v>0</v>
      </c>
      <c r="E2888" s="536"/>
      <c r="F2888" s="535">
        <v>0</v>
      </c>
      <c r="G2888" s="536"/>
      <c r="H2888" s="535">
        <v>0</v>
      </c>
      <c r="I2888" s="536"/>
      <c r="J2888" s="535">
        <v>0</v>
      </c>
      <c r="K2888" s="536"/>
      <c r="L2888" s="535">
        <v>0</v>
      </c>
      <c r="M2888" s="536"/>
      <c r="N2888" s="535">
        <v>0</v>
      </c>
      <c r="O2888" s="536"/>
      <c r="P2888" s="535">
        <v>0</v>
      </c>
      <c r="Q2888" s="536"/>
      <c r="R2888" s="535">
        <v>0</v>
      </c>
    </row>
    <row r="2889" spans="1:18" ht="12.75">
      <c r="A2889" s="145">
        <v>98351</v>
      </c>
      <c r="B2889" s="102" t="s">
        <v>24561</v>
      </c>
      <c r="C2889" s="145" t="s">
        <v>4</v>
      </c>
      <c r="D2889" s="535">
        <v>0</v>
      </c>
      <c r="E2889" s="536"/>
      <c r="F2889" s="535">
        <v>0</v>
      </c>
      <c r="G2889" s="536"/>
      <c r="H2889" s="535">
        <v>0</v>
      </c>
      <c r="I2889" s="536"/>
      <c r="J2889" s="535">
        <v>0</v>
      </c>
      <c r="K2889" s="536"/>
      <c r="L2889" s="535">
        <v>0</v>
      </c>
      <c r="M2889" s="536"/>
      <c r="N2889" s="535">
        <v>0</v>
      </c>
      <c r="O2889" s="536"/>
      <c r="P2889" s="535">
        <v>0</v>
      </c>
      <c r="Q2889" s="536"/>
      <c r="R2889" s="535">
        <v>0</v>
      </c>
    </row>
    <row r="2890" spans="1:18" ht="12.75">
      <c r="A2890" s="145">
        <v>98342</v>
      </c>
      <c r="B2890" s="102" t="s">
        <v>24562</v>
      </c>
      <c r="C2890" s="145" t="s">
        <v>4</v>
      </c>
      <c r="D2890" s="535">
        <v>0</v>
      </c>
      <c r="E2890" s="536"/>
      <c r="F2890" s="535">
        <v>0</v>
      </c>
      <c r="G2890" s="536"/>
      <c r="H2890" s="535">
        <v>0</v>
      </c>
      <c r="I2890" s="536"/>
      <c r="J2890" s="535">
        <v>0</v>
      </c>
      <c r="K2890" s="536"/>
      <c r="L2890" s="535">
        <v>0</v>
      </c>
      <c r="M2890" s="536"/>
      <c r="N2890" s="535">
        <v>0</v>
      </c>
      <c r="O2890" s="536"/>
      <c r="P2890" s="535">
        <v>0</v>
      </c>
      <c r="Q2890" s="536"/>
      <c r="R2890" s="535">
        <v>0</v>
      </c>
    </row>
    <row r="2891" spans="1:18" ht="12.75">
      <c r="A2891" s="145">
        <v>98350</v>
      </c>
      <c r="B2891" s="102" t="s">
        <v>24563</v>
      </c>
      <c r="C2891" s="145" t="s">
        <v>4</v>
      </c>
      <c r="D2891" s="535">
        <v>0</v>
      </c>
      <c r="E2891" s="536"/>
      <c r="F2891" s="535">
        <v>0</v>
      </c>
      <c r="G2891" s="536"/>
      <c r="H2891" s="535">
        <v>0</v>
      </c>
      <c r="I2891" s="536"/>
      <c r="J2891" s="535">
        <v>0</v>
      </c>
      <c r="K2891" s="536"/>
      <c r="L2891" s="535">
        <v>0</v>
      </c>
      <c r="M2891" s="536"/>
      <c r="N2891" s="535">
        <v>0</v>
      </c>
      <c r="O2891" s="536"/>
      <c r="P2891" s="535">
        <v>0</v>
      </c>
      <c r="Q2891" s="536"/>
      <c r="R2891" s="535">
        <v>0</v>
      </c>
    </row>
    <row r="2892" spans="1:18" ht="12.75">
      <c r="A2892" s="145">
        <v>98341</v>
      </c>
      <c r="B2892" s="102" t="s">
        <v>24564</v>
      </c>
      <c r="C2892" s="145" t="s">
        <v>4</v>
      </c>
      <c r="D2892" s="535">
        <v>0</v>
      </c>
      <c r="E2892" s="536"/>
      <c r="F2892" s="535">
        <v>0</v>
      </c>
      <c r="G2892" s="536"/>
      <c r="H2892" s="535">
        <v>0</v>
      </c>
      <c r="I2892" s="536"/>
      <c r="J2892" s="535">
        <v>0</v>
      </c>
      <c r="K2892" s="536"/>
      <c r="L2892" s="535">
        <v>0</v>
      </c>
      <c r="M2892" s="536"/>
      <c r="N2892" s="535">
        <v>0</v>
      </c>
      <c r="O2892" s="536"/>
      <c r="P2892" s="535">
        <v>0</v>
      </c>
      <c r="Q2892" s="536"/>
      <c r="R2892" s="535">
        <v>0</v>
      </c>
    </row>
    <row r="2893" spans="1:18" ht="12.75">
      <c r="A2893" s="145">
        <v>98381</v>
      </c>
      <c r="B2893" s="102" t="s">
        <v>24565</v>
      </c>
      <c r="C2893" s="145" t="s">
        <v>1</v>
      </c>
      <c r="D2893" s="535">
        <v>0</v>
      </c>
      <c r="E2893" s="536"/>
      <c r="F2893" s="535">
        <v>0</v>
      </c>
      <c r="G2893" s="536"/>
      <c r="H2893" s="535">
        <v>0</v>
      </c>
      <c r="I2893" s="536"/>
      <c r="J2893" s="535">
        <v>0</v>
      </c>
      <c r="K2893" s="536"/>
      <c r="L2893" s="535">
        <v>0</v>
      </c>
      <c r="M2893" s="536"/>
      <c r="N2893" s="535">
        <v>0</v>
      </c>
      <c r="O2893" s="536"/>
      <c r="P2893" s="535">
        <v>0</v>
      </c>
      <c r="Q2893" s="536"/>
      <c r="R2893" s="535">
        <v>0</v>
      </c>
    </row>
    <row r="2894" spans="1:18" ht="12.75">
      <c r="A2894" s="145">
        <v>98382</v>
      </c>
      <c r="B2894" s="102" t="s">
        <v>24566</v>
      </c>
      <c r="C2894" s="145" t="s">
        <v>1</v>
      </c>
      <c r="D2894" s="535">
        <v>0</v>
      </c>
      <c r="E2894" s="536"/>
      <c r="F2894" s="535">
        <v>0</v>
      </c>
      <c r="G2894" s="536"/>
      <c r="H2894" s="535">
        <v>0</v>
      </c>
      <c r="I2894" s="536"/>
      <c r="J2894" s="535">
        <v>0</v>
      </c>
      <c r="K2894" s="536"/>
      <c r="L2894" s="535">
        <v>0</v>
      </c>
      <c r="M2894" s="536"/>
      <c r="N2894" s="535">
        <v>0</v>
      </c>
      <c r="O2894" s="536"/>
      <c r="P2894" s="535">
        <v>0</v>
      </c>
      <c r="Q2894" s="536"/>
      <c r="R2894" s="535">
        <v>0</v>
      </c>
    </row>
    <row r="2895" spans="1:18" ht="12.75">
      <c r="A2895" s="145">
        <v>98383</v>
      </c>
      <c r="B2895" s="102" t="s">
        <v>24567</v>
      </c>
      <c r="C2895" s="145" t="s">
        <v>1</v>
      </c>
      <c r="D2895" s="535">
        <v>0</v>
      </c>
      <c r="E2895" s="536"/>
      <c r="F2895" s="535">
        <v>0</v>
      </c>
      <c r="G2895" s="536"/>
      <c r="H2895" s="535">
        <v>0</v>
      </c>
      <c r="I2895" s="536"/>
      <c r="J2895" s="535">
        <v>0</v>
      </c>
      <c r="K2895" s="536"/>
      <c r="L2895" s="535">
        <v>0</v>
      </c>
      <c r="M2895" s="536"/>
      <c r="N2895" s="535">
        <v>0</v>
      </c>
      <c r="O2895" s="536"/>
      <c r="P2895" s="535">
        <v>0</v>
      </c>
      <c r="Q2895" s="536"/>
      <c r="R2895" s="535">
        <v>0</v>
      </c>
    </row>
    <row r="2896" spans="1:18" ht="12.75">
      <c r="A2896" s="145">
        <v>98384</v>
      </c>
      <c r="B2896" s="102" t="s">
        <v>24568</v>
      </c>
      <c r="C2896" s="145" t="s">
        <v>1</v>
      </c>
      <c r="D2896" s="535">
        <v>0</v>
      </c>
      <c r="E2896" s="536"/>
      <c r="F2896" s="535">
        <v>0</v>
      </c>
      <c r="G2896" s="536"/>
      <c r="H2896" s="535">
        <v>0</v>
      </c>
      <c r="I2896" s="536"/>
      <c r="J2896" s="535">
        <v>0</v>
      </c>
      <c r="K2896" s="536"/>
      <c r="L2896" s="535">
        <v>0</v>
      </c>
      <c r="M2896" s="536"/>
      <c r="N2896" s="535">
        <v>0</v>
      </c>
      <c r="O2896" s="536"/>
      <c r="P2896" s="535">
        <v>0</v>
      </c>
      <c r="Q2896" s="536"/>
      <c r="R2896" s="535">
        <v>0</v>
      </c>
    </row>
    <row r="2897" spans="1:18" ht="12.75">
      <c r="A2897" s="145">
        <v>98385</v>
      </c>
      <c r="B2897" s="102" t="s">
        <v>24569</v>
      </c>
      <c r="C2897" s="145" t="s">
        <v>1</v>
      </c>
      <c r="D2897" s="535">
        <v>0</v>
      </c>
      <c r="E2897" s="536"/>
      <c r="F2897" s="535">
        <v>0</v>
      </c>
      <c r="G2897" s="536"/>
      <c r="H2897" s="535">
        <v>0</v>
      </c>
      <c r="I2897" s="536"/>
      <c r="J2897" s="535">
        <v>0</v>
      </c>
      <c r="K2897" s="536"/>
      <c r="L2897" s="535">
        <v>0</v>
      </c>
      <c r="M2897" s="536"/>
      <c r="N2897" s="535">
        <v>0</v>
      </c>
      <c r="O2897" s="536"/>
      <c r="P2897" s="535">
        <v>0</v>
      </c>
      <c r="Q2897" s="536"/>
      <c r="R2897" s="535">
        <v>0</v>
      </c>
    </row>
    <row r="2898" spans="1:18" ht="12.75">
      <c r="A2898" s="145">
        <v>98386</v>
      </c>
      <c r="B2898" s="102" t="s">
        <v>24570</v>
      </c>
      <c r="C2898" s="145" t="s">
        <v>1</v>
      </c>
      <c r="D2898" s="535">
        <v>0</v>
      </c>
      <c r="E2898" s="536"/>
      <c r="F2898" s="535">
        <v>0</v>
      </c>
      <c r="G2898" s="536"/>
      <c r="H2898" s="535">
        <v>0</v>
      </c>
      <c r="I2898" s="536"/>
      <c r="J2898" s="535">
        <v>0</v>
      </c>
      <c r="K2898" s="536"/>
      <c r="L2898" s="535">
        <v>0</v>
      </c>
      <c r="M2898" s="536"/>
      <c r="N2898" s="535">
        <v>0</v>
      </c>
      <c r="O2898" s="536"/>
      <c r="P2898" s="535">
        <v>0</v>
      </c>
      <c r="Q2898" s="536"/>
      <c r="R2898" s="535">
        <v>0</v>
      </c>
    </row>
    <row r="2899" spans="1:18" ht="12.75">
      <c r="A2899" s="145">
        <v>98387</v>
      </c>
      <c r="B2899" s="102" t="s">
        <v>24571</v>
      </c>
      <c r="C2899" s="145" t="s">
        <v>1</v>
      </c>
      <c r="D2899" s="535">
        <v>0</v>
      </c>
      <c r="E2899" s="536"/>
      <c r="F2899" s="535">
        <v>0</v>
      </c>
      <c r="G2899" s="536"/>
      <c r="H2899" s="535">
        <v>0</v>
      </c>
      <c r="I2899" s="536"/>
      <c r="J2899" s="535">
        <v>0</v>
      </c>
      <c r="K2899" s="536"/>
      <c r="L2899" s="535">
        <v>0</v>
      </c>
      <c r="M2899" s="536"/>
      <c r="N2899" s="535">
        <v>0</v>
      </c>
      <c r="O2899" s="536"/>
      <c r="P2899" s="535">
        <v>0</v>
      </c>
      <c r="Q2899" s="536"/>
      <c r="R2899" s="535">
        <v>0</v>
      </c>
    </row>
    <row r="2900" spans="1:18" ht="12.75">
      <c r="A2900" s="145">
        <v>98388</v>
      </c>
      <c r="B2900" s="102" t="s">
        <v>24572</v>
      </c>
      <c r="C2900" s="145" t="s">
        <v>1</v>
      </c>
      <c r="D2900" s="535">
        <v>0</v>
      </c>
      <c r="E2900" s="536"/>
      <c r="F2900" s="535">
        <v>0</v>
      </c>
      <c r="G2900" s="536"/>
      <c r="H2900" s="535">
        <v>0</v>
      </c>
      <c r="I2900" s="536"/>
      <c r="J2900" s="535">
        <v>0</v>
      </c>
      <c r="K2900" s="536"/>
      <c r="L2900" s="535">
        <v>0</v>
      </c>
      <c r="M2900" s="536"/>
      <c r="N2900" s="535">
        <v>0</v>
      </c>
      <c r="O2900" s="536"/>
      <c r="P2900" s="535">
        <v>0</v>
      </c>
      <c r="Q2900" s="536"/>
      <c r="R2900" s="535">
        <v>0</v>
      </c>
    </row>
    <row r="2901" spans="1:18" ht="12.75">
      <c r="A2901" s="145">
        <v>98346</v>
      </c>
      <c r="B2901" s="102" t="s">
        <v>24573</v>
      </c>
      <c r="C2901" s="145" t="s">
        <v>4</v>
      </c>
      <c r="D2901" s="535">
        <v>0</v>
      </c>
      <c r="E2901" s="536"/>
      <c r="F2901" s="535">
        <v>0</v>
      </c>
      <c r="G2901" s="536"/>
      <c r="H2901" s="535">
        <v>0</v>
      </c>
      <c r="I2901" s="536"/>
      <c r="J2901" s="535">
        <v>0</v>
      </c>
      <c r="K2901" s="536"/>
      <c r="L2901" s="535">
        <v>0</v>
      </c>
      <c r="M2901" s="536"/>
      <c r="N2901" s="535">
        <v>0</v>
      </c>
      <c r="O2901" s="536"/>
      <c r="P2901" s="535">
        <v>0</v>
      </c>
      <c r="Q2901" s="536"/>
      <c r="R2901" s="535">
        <v>0</v>
      </c>
    </row>
    <row r="2902" spans="1:18" ht="12.75">
      <c r="A2902" s="145">
        <v>98363</v>
      </c>
      <c r="B2902" s="102" t="s">
        <v>24574</v>
      </c>
      <c r="C2902" s="145" t="s">
        <v>4</v>
      </c>
      <c r="D2902" s="535">
        <v>0</v>
      </c>
      <c r="E2902" s="536"/>
      <c r="F2902" s="535">
        <v>0</v>
      </c>
      <c r="G2902" s="536"/>
      <c r="H2902" s="535">
        <v>0</v>
      </c>
      <c r="I2902" s="536"/>
      <c r="J2902" s="535">
        <v>0</v>
      </c>
      <c r="K2902" s="536"/>
      <c r="L2902" s="535">
        <v>0</v>
      </c>
      <c r="M2902" s="536"/>
      <c r="N2902" s="535">
        <v>0</v>
      </c>
      <c r="O2902" s="536"/>
      <c r="P2902" s="535">
        <v>0</v>
      </c>
      <c r="Q2902" s="536"/>
      <c r="R2902" s="535">
        <v>0</v>
      </c>
    </row>
    <row r="2903" spans="1:18" ht="12.75">
      <c r="A2903" s="145">
        <v>98354</v>
      </c>
      <c r="B2903" s="102" t="s">
        <v>24575</v>
      </c>
      <c r="C2903" s="145" t="s">
        <v>4</v>
      </c>
      <c r="D2903" s="535">
        <v>0</v>
      </c>
      <c r="E2903" s="536"/>
      <c r="F2903" s="535">
        <v>0</v>
      </c>
      <c r="G2903" s="536"/>
      <c r="H2903" s="535">
        <v>0</v>
      </c>
      <c r="I2903" s="536"/>
      <c r="J2903" s="535">
        <v>0</v>
      </c>
      <c r="K2903" s="536"/>
      <c r="L2903" s="535">
        <v>0</v>
      </c>
      <c r="M2903" s="536"/>
      <c r="N2903" s="535">
        <v>0</v>
      </c>
      <c r="O2903" s="536"/>
      <c r="P2903" s="535">
        <v>0</v>
      </c>
      <c r="Q2903" s="536"/>
      <c r="R2903" s="535">
        <v>0</v>
      </c>
    </row>
    <row r="2904" spans="1:18" ht="12.75">
      <c r="A2904" s="145">
        <v>98337</v>
      </c>
      <c r="B2904" s="102" t="s">
        <v>24576</v>
      </c>
      <c r="C2904" s="145" t="s">
        <v>4</v>
      </c>
      <c r="D2904" s="535">
        <v>0</v>
      </c>
      <c r="E2904" s="536"/>
      <c r="F2904" s="535">
        <v>0</v>
      </c>
      <c r="G2904" s="536"/>
      <c r="H2904" s="535">
        <v>0</v>
      </c>
      <c r="I2904" s="536"/>
      <c r="J2904" s="535">
        <v>0</v>
      </c>
      <c r="K2904" s="536"/>
      <c r="L2904" s="535">
        <v>0</v>
      </c>
      <c r="M2904" s="536"/>
      <c r="N2904" s="535">
        <v>0</v>
      </c>
      <c r="O2904" s="536"/>
      <c r="P2904" s="535">
        <v>0</v>
      </c>
      <c r="Q2904" s="536"/>
      <c r="R2904" s="535">
        <v>0</v>
      </c>
    </row>
    <row r="2905" spans="1:18" ht="12.75">
      <c r="A2905" s="145">
        <v>98345</v>
      </c>
      <c r="B2905" s="102" t="s">
        <v>24577</v>
      </c>
      <c r="C2905" s="145" t="s">
        <v>4</v>
      </c>
      <c r="D2905" s="535">
        <v>0</v>
      </c>
      <c r="E2905" s="536"/>
      <c r="F2905" s="535">
        <v>0</v>
      </c>
      <c r="G2905" s="536"/>
      <c r="H2905" s="535">
        <v>0</v>
      </c>
      <c r="I2905" s="536"/>
      <c r="J2905" s="535">
        <v>0</v>
      </c>
      <c r="K2905" s="536"/>
      <c r="L2905" s="535">
        <v>0</v>
      </c>
      <c r="M2905" s="536"/>
      <c r="N2905" s="535">
        <v>0</v>
      </c>
      <c r="O2905" s="536"/>
      <c r="P2905" s="535">
        <v>0</v>
      </c>
      <c r="Q2905" s="536"/>
      <c r="R2905" s="535">
        <v>0</v>
      </c>
    </row>
    <row r="2906" spans="1:18" ht="12.75">
      <c r="A2906" s="145">
        <v>98362</v>
      </c>
      <c r="B2906" s="102" t="s">
        <v>24578</v>
      </c>
      <c r="C2906" s="145" t="s">
        <v>4</v>
      </c>
      <c r="D2906" s="535">
        <v>0</v>
      </c>
      <c r="E2906" s="536"/>
      <c r="F2906" s="535">
        <v>0</v>
      </c>
      <c r="G2906" s="536"/>
      <c r="H2906" s="535">
        <v>0</v>
      </c>
      <c r="I2906" s="536"/>
      <c r="J2906" s="535">
        <v>0</v>
      </c>
      <c r="K2906" s="536"/>
      <c r="L2906" s="535">
        <v>0</v>
      </c>
      <c r="M2906" s="536"/>
      <c r="N2906" s="535">
        <v>0</v>
      </c>
      <c r="O2906" s="536"/>
      <c r="P2906" s="535">
        <v>0</v>
      </c>
      <c r="Q2906" s="536"/>
      <c r="R2906" s="535">
        <v>0</v>
      </c>
    </row>
    <row r="2907" spans="1:18" ht="12.75">
      <c r="A2907" s="145">
        <v>98403</v>
      </c>
      <c r="B2907" s="102" t="s">
        <v>24579</v>
      </c>
      <c r="C2907" s="145" t="s">
        <v>4</v>
      </c>
      <c r="D2907" s="535">
        <v>0</v>
      </c>
      <c r="E2907" s="536"/>
      <c r="F2907" s="535">
        <v>0</v>
      </c>
      <c r="G2907" s="536"/>
      <c r="H2907" s="535">
        <v>0</v>
      </c>
      <c r="I2907" s="536"/>
      <c r="J2907" s="535">
        <v>0</v>
      </c>
      <c r="K2907" s="536"/>
      <c r="L2907" s="535">
        <v>0</v>
      </c>
      <c r="M2907" s="536"/>
      <c r="N2907" s="535">
        <v>0</v>
      </c>
      <c r="O2907" s="536"/>
      <c r="P2907" s="535">
        <v>0</v>
      </c>
      <c r="Q2907" s="536"/>
      <c r="R2907" s="535">
        <v>0</v>
      </c>
    </row>
    <row r="2908" spans="1:18" ht="12.75">
      <c r="A2908" s="145">
        <v>98335</v>
      </c>
      <c r="B2908" s="102" t="s">
        <v>24580</v>
      </c>
      <c r="C2908" s="145" t="s">
        <v>4</v>
      </c>
      <c r="D2908" s="535">
        <v>0</v>
      </c>
      <c r="E2908" s="536"/>
      <c r="F2908" s="535">
        <v>0</v>
      </c>
      <c r="G2908" s="536"/>
      <c r="H2908" s="535">
        <v>0</v>
      </c>
      <c r="I2908" s="536"/>
      <c r="J2908" s="535">
        <v>0</v>
      </c>
      <c r="K2908" s="536"/>
      <c r="L2908" s="535">
        <v>0</v>
      </c>
      <c r="M2908" s="536"/>
      <c r="N2908" s="535">
        <v>0</v>
      </c>
      <c r="O2908" s="536"/>
      <c r="P2908" s="535">
        <v>0</v>
      </c>
      <c r="Q2908" s="536"/>
      <c r="R2908" s="535">
        <v>0</v>
      </c>
    </row>
    <row r="2909" spans="1:18" ht="12.75">
      <c r="A2909" s="145">
        <v>98344</v>
      </c>
      <c r="B2909" s="102" t="s">
        <v>24581</v>
      </c>
      <c r="C2909" s="145" t="s">
        <v>4</v>
      </c>
      <c r="D2909" s="535">
        <v>0</v>
      </c>
      <c r="E2909" s="536"/>
      <c r="F2909" s="535">
        <v>0</v>
      </c>
      <c r="G2909" s="536"/>
      <c r="H2909" s="535">
        <v>0</v>
      </c>
      <c r="I2909" s="536"/>
      <c r="J2909" s="535">
        <v>0</v>
      </c>
      <c r="K2909" s="536"/>
      <c r="L2909" s="535">
        <v>0</v>
      </c>
      <c r="M2909" s="536"/>
      <c r="N2909" s="535">
        <v>0</v>
      </c>
      <c r="O2909" s="536"/>
      <c r="P2909" s="535">
        <v>0</v>
      </c>
      <c r="Q2909" s="536"/>
      <c r="R2909" s="535">
        <v>0</v>
      </c>
    </row>
    <row r="2910" spans="1:18" ht="12.75">
      <c r="A2910" s="145">
        <v>98361</v>
      </c>
      <c r="B2910" s="102" t="s">
        <v>24582</v>
      </c>
      <c r="C2910" s="145" t="s">
        <v>4</v>
      </c>
      <c r="D2910" s="535">
        <v>0</v>
      </c>
      <c r="E2910" s="536"/>
      <c r="F2910" s="535">
        <v>0</v>
      </c>
      <c r="G2910" s="536"/>
      <c r="H2910" s="535">
        <v>0</v>
      </c>
      <c r="I2910" s="536"/>
      <c r="J2910" s="535">
        <v>0</v>
      </c>
      <c r="K2910" s="536"/>
      <c r="L2910" s="535">
        <v>0</v>
      </c>
      <c r="M2910" s="536"/>
      <c r="N2910" s="535">
        <v>0</v>
      </c>
      <c r="O2910" s="536"/>
      <c r="P2910" s="535">
        <v>0</v>
      </c>
      <c r="Q2910" s="536"/>
      <c r="R2910" s="535">
        <v>0</v>
      </c>
    </row>
    <row r="2911" spans="1:18" ht="12.75">
      <c r="A2911" s="145">
        <v>98353</v>
      </c>
      <c r="B2911" s="102" t="s">
        <v>24583</v>
      </c>
      <c r="C2911" s="145" t="s">
        <v>4</v>
      </c>
      <c r="D2911" s="535">
        <v>0</v>
      </c>
      <c r="E2911" s="536"/>
      <c r="F2911" s="535">
        <v>0</v>
      </c>
      <c r="G2911" s="536"/>
      <c r="H2911" s="535">
        <v>0</v>
      </c>
      <c r="I2911" s="536"/>
      <c r="J2911" s="535">
        <v>0</v>
      </c>
      <c r="K2911" s="536"/>
      <c r="L2911" s="535">
        <v>0</v>
      </c>
      <c r="M2911" s="536"/>
      <c r="N2911" s="535">
        <v>0</v>
      </c>
      <c r="O2911" s="536"/>
      <c r="P2911" s="535">
        <v>0</v>
      </c>
      <c r="Q2911" s="536"/>
      <c r="R2911" s="535">
        <v>0</v>
      </c>
    </row>
    <row r="2912" spans="1:18" ht="12.75">
      <c r="A2912" s="145">
        <v>98334</v>
      </c>
      <c r="B2912" s="102" t="s">
        <v>24584</v>
      </c>
      <c r="C2912" s="145" t="s">
        <v>4</v>
      </c>
      <c r="D2912" s="535">
        <v>0</v>
      </c>
      <c r="E2912" s="536"/>
      <c r="F2912" s="535">
        <v>0</v>
      </c>
      <c r="G2912" s="536"/>
      <c r="H2912" s="535">
        <v>0</v>
      </c>
      <c r="I2912" s="536"/>
      <c r="J2912" s="535">
        <v>0</v>
      </c>
      <c r="K2912" s="536"/>
      <c r="L2912" s="535">
        <v>0</v>
      </c>
      <c r="M2912" s="536"/>
      <c r="N2912" s="535">
        <v>0</v>
      </c>
      <c r="O2912" s="536"/>
      <c r="P2912" s="535">
        <v>0</v>
      </c>
      <c r="Q2912" s="536"/>
      <c r="R2912" s="535">
        <v>0</v>
      </c>
    </row>
    <row r="2913" spans="1:18" ht="12.75">
      <c r="A2913" s="145">
        <v>98371</v>
      </c>
      <c r="B2913" s="102" t="s">
        <v>24585</v>
      </c>
      <c r="C2913" s="145" t="s">
        <v>4</v>
      </c>
      <c r="D2913" s="535">
        <v>0</v>
      </c>
      <c r="E2913" s="536"/>
      <c r="F2913" s="535">
        <v>0</v>
      </c>
      <c r="G2913" s="536"/>
      <c r="H2913" s="535">
        <v>0</v>
      </c>
      <c r="I2913" s="536"/>
      <c r="J2913" s="535">
        <v>0</v>
      </c>
      <c r="K2913" s="536"/>
      <c r="L2913" s="535">
        <v>0</v>
      </c>
      <c r="M2913" s="536"/>
      <c r="N2913" s="535">
        <v>0</v>
      </c>
      <c r="O2913" s="536"/>
      <c r="P2913" s="535">
        <v>0</v>
      </c>
      <c r="Q2913" s="536"/>
      <c r="R2913" s="535">
        <v>0</v>
      </c>
    </row>
    <row r="2914" spans="1:18" ht="12.75">
      <c r="A2914" s="145">
        <v>98397</v>
      </c>
      <c r="B2914" s="102" t="s">
        <v>24586</v>
      </c>
      <c r="C2914" s="145" t="s">
        <v>4</v>
      </c>
      <c r="D2914" s="535">
        <v>11.93</v>
      </c>
      <c r="E2914" s="536">
        <v>0</v>
      </c>
      <c r="F2914" s="535">
        <v>11.29</v>
      </c>
      <c r="G2914" s="536">
        <v>0</v>
      </c>
      <c r="H2914" s="535">
        <v>13.47</v>
      </c>
      <c r="I2914" s="536">
        <v>0</v>
      </c>
      <c r="J2914" s="535">
        <v>9.99</v>
      </c>
      <c r="K2914" s="536">
        <v>0</v>
      </c>
      <c r="L2914" s="535">
        <v>15.78</v>
      </c>
      <c r="M2914" s="536">
        <v>0</v>
      </c>
      <c r="N2914" s="535">
        <v>13.18</v>
      </c>
      <c r="O2914" s="536">
        <v>0</v>
      </c>
      <c r="P2914" s="535">
        <v>13.09</v>
      </c>
      <c r="Q2914" s="536">
        <v>0</v>
      </c>
      <c r="R2914" s="535">
        <v>15.7</v>
      </c>
    </row>
    <row r="2915" spans="1:18" ht="12.75">
      <c r="A2915" s="145">
        <v>97280</v>
      </c>
      <c r="B2915" s="102" t="s">
        <v>24587</v>
      </c>
      <c r="C2915" s="145" t="s">
        <v>2</v>
      </c>
      <c r="D2915" s="535">
        <v>0</v>
      </c>
      <c r="E2915" s="536"/>
      <c r="F2915" s="535">
        <v>0</v>
      </c>
      <c r="G2915" s="536"/>
      <c r="H2915" s="535">
        <v>0</v>
      </c>
      <c r="I2915" s="536"/>
      <c r="J2915" s="535">
        <v>0</v>
      </c>
      <c r="K2915" s="536"/>
      <c r="L2915" s="535">
        <v>0</v>
      </c>
      <c r="M2915" s="536"/>
      <c r="N2915" s="535">
        <v>0</v>
      </c>
      <c r="O2915" s="536"/>
      <c r="P2915" s="535">
        <v>0</v>
      </c>
      <c r="Q2915" s="536"/>
      <c r="R2915" s="535">
        <v>0</v>
      </c>
    </row>
    <row r="2916" spans="1:18" ht="12.75">
      <c r="A2916" s="145">
        <v>97275</v>
      </c>
      <c r="B2916" s="102" t="s">
        <v>24588</v>
      </c>
      <c r="C2916" s="145" t="s">
        <v>2</v>
      </c>
      <c r="D2916" s="535">
        <v>0</v>
      </c>
      <c r="E2916" s="536"/>
      <c r="F2916" s="535">
        <v>0</v>
      </c>
      <c r="G2916" s="536"/>
      <c r="H2916" s="535">
        <v>0</v>
      </c>
      <c r="I2916" s="536"/>
      <c r="J2916" s="535">
        <v>0</v>
      </c>
      <c r="K2916" s="536"/>
      <c r="L2916" s="535">
        <v>0</v>
      </c>
      <c r="M2916" s="536"/>
      <c r="N2916" s="535">
        <v>0</v>
      </c>
      <c r="O2916" s="536"/>
      <c r="P2916" s="535">
        <v>0</v>
      </c>
      <c r="Q2916" s="536"/>
      <c r="R2916" s="535">
        <v>0</v>
      </c>
    </row>
    <row r="2917" spans="1:18" ht="12.75">
      <c r="A2917" s="145">
        <v>97279</v>
      </c>
      <c r="B2917" s="102" t="s">
        <v>24589</v>
      </c>
      <c r="C2917" s="145" t="s">
        <v>2</v>
      </c>
      <c r="D2917" s="535">
        <v>0</v>
      </c>
      <c r="E2917" s="536"/>
      <c r="F2917" s="535">
        <v>0</v>
      </c>
      <c r="G2917" s="536"/>
      <c r="H2917" s="535">
        <v>0</v>
      </c>
      <c r="I2917" s="536"/>
      <c r="J2917" s="535">
        <v>0</v>
      </c>
      <c r="K2917" s="536"/>
      <c r="L2917" s="535">
        <v>0</v>
      </c>
      <c r="M2917" s="536"/>
      <c r="N2917" s="535">
        <v>0</v>
      </c>
      <c r="O2917" s="536"/>
      <c r="P2917" s="535">
        <v>0</v>
      </c>
      <c r="Q2917" s="536"/>
      <c r="R2917" s="535">
        <v>0</v>
      </c>
    </row>
    <row r="2918" spans="1:18" ht="12.75">
      <c r="A2918" s="145">
        <v>97285</v>
      </c>
      <c r="B2918" s="102" t="s">
        <v>24590</v>
      </c>
      <c r="C2918" s="145" t="s">
        <v>2</v>
      </c>
      <c r="D2918" s="535">
        <v>0</v>
      </c>
      <c r="E2918" s="536"/>
      <c r="F2918" s="535">
        <v>0</v>
      </c>
      <c r="G2918" s="536"/>
      <c r="H2918" s="535">
        <v>0</v>
      </c>
      <c r="I2918" s="536"/>
      <c r="J2918" s="535">
        <v>0</v>
      </c>
      <c r="K2918" s="536"/>
      <c r="L2918" s="535">
        <v>0</v>
      </c>
      <c r="M2918" s="536"/>
      <c r="N2918" s="535">
        <v>0</v>
      </c>
      <c r="O2918" s="536"/>
      <c r="P2918" s="535">
        <v>0</v>
      </c>
      <c r="Q2918" s="536"/>
      <c r="R2918" s="535">
        <v>0</v>
      </c>
    </row>
    <row r="2919" spans="1:18" ht="12.75">
      <c r="A2919" s="145">
        <v>97286</v>
      </c>
      <c r="B2919" s="102" t="s">
        <v>24591</v>
      </c>
      <c r="C2919" s="145" t="s">
        <v>2</v>
      </c>
      <c r="D2919" s="535">
        <v>0</v>
      </c>
      <c r="E2919" s="536"/>
      <c r="F2919" s="535">
        <v>0</v>
      </c>
      <c r="G2919" s="536"/>
      <c r="H2919" s="535">
        <v>0</v>
      </c>
      <c r="I2919" s="536"/>
      <c r="J2919" s="535">
        <v>0</v>
      </c>
      <c r="K2919" s="536"/>
      <c r="L2919" s="535">
        <v>0</v>
      </c>
      <c r="M2919" s="536"/>
      <c r="N2919" s="535">
        <v>0</v>
      </c>
      <c r="O2919" s="536"/>
      <c r="P2919" s="535">
        <v>0</v>
      </c>
      <c r="Q2919" s="536"/>
      <c r="R2919" s="535">
        <v>0</v>
      </c>
    </row>
    <row r="2920" spans="1:18" ht="12.75">
      <c r="A2920" s="145">
        <v>97291</v>
      </c>
      <c r="B2920" s="102" t="s">
        <v>24592</v>
      </c>
      <c r="C2920" s="145" t="s">
        <v>2</v>
      </c>
      <c r="D2920" s="535">
        <v>0</v>
      </c>
      <c r="E2920" s="536"/>
      <c r="F2920" s="535">
        <v>0</v>
      </c>
      <c r="G2920" s="536"/>
      <c r="H2920" s="535">
        <v>0</v>
      </c>
      <c r="I2920" s="536"/>
      <c r="J2920" s="535">
        <v>0</v>
      </c>
      <c r="K2920" s="536"/>
      <c r="L2920" s="535">
        <v>0</v>
      </c>
      <c r="M2920" s="536"/>
      <c r="N2920" s="535">
        <v>0</v>
      </c>
      <c r="O2920" s="536"/>
      <c r="P2920" s="535">
        <v>0</v>
      </c>
      <c r="Q2920" s="536"/>
      <c r="R2920" s="535">
        <v>0</v>
      </c>
    </row>
    <row r="2921" spans="1:18" ht="12.75">
      <c r="A2921" s="145">
        <v>97292</v>
      </c>
      <c r="B2921" s="102" t="s">
        <v>24593</v>
      </c>
      <c r="C2921" s="145" t="s">
        <v>2</v>
      </c>
      <c r="D2921" s="535">
        <v>0</v>
      </c>
      <c r="E2921" s="536"/>
      <c r="F2921" s="535">
        <v>0</v>
      </c>
      <c r="G2921" s="536"/>
      <c r="H2921" s="535">
        <v>0</v>
      </c>
      <c r="I2921" s="536"/>
      <c r="J2921" s="535">
        <v>0</v>
      </c>
      <c r="K2921" s="536"/>
      <c r="L2921" s="535">
        <v>0</v>
      </c>
      <c r="M2921" s="536"/>
      <c r="N2921" s="535">
        <v>0</v>
      </c>
      <c r="O2921" s="536"/>
      <c r="P2921" s="535">
        <v>0</v>
      </c>
      <c r="Q2921" s="536"/>
      <c r="R2921" s="535">
        <v>0</v>
      </c>
    </row>
    <row r="2922" spans="1:18" ht="12.75">
      <c r="A2922" s="145">
        <v>97297</v>
      </c>
      <c r="B2922" s="102" t="s">
        <v>24594</v>
      </c>
      <c r="C2922" s="145" t="s">
        <v>2</v>
      </c>
      <c r="D2922" s="535">
        <v>0</v>
      </c>
      <c r="E2922" s="536"/>
      <c r="F2922" s="535">
        <v>0</v>
      </c>
      <c r="G2922" s="536"/>
      <c r="H2922" s="535">
        <v>0</v>
      </c>
      <c r="I2922" s="536"/>
      <c r="J2922" s="535">
        <v>0</v>
      </c>
      <c r="K2922" s="536"/>
      <c r="L2922" s="535">
        <v>0</v>
      </c>
      <c r="M2922" s="536"/>
      <c r="N2922" s="535">
        <v>0</v>
      </c>
      <c r="O2922" s="536"/>
      <c r="P2922" s="535">
        <v>0</v>
      </c>
      <c r="Q2922" s="536"/>
      <c r="R2922" s="535">
        <v>0</v>
      </c>
    </row>
    <row r="2923" spans="1:18" ht="12.75">
      <c r="A2923" s="145">
        <v>97298</v>
      </c>
      <c r="B2923" s="102" t="s">
        <v>24595</v>
      </c>
      <c r="C2923" s="145" t="s">
        <v>2</v>
      </c>
      <c r="D2923" s="535">
        <v>0</v>
      </c>
      <c r="E2923" s="536"/>
      <c r="F2923" s="535">
        <v>0</v>
      </c>
      <c r="G2923" s="536"/>
      <c r="H2923" s="535">
        <v>0</v>
      </c>
      <c r="I2923" s="536"/>
      <c r="J2923" s="535">
        <v>0</v>
      </c>
      <c r="K2923" s="536"/>
      <c r="L2923" s="535">
        <v>0</v>
      </c>
      <c r="M2923" s="536"/>
      <c r="N2923" s="535">
        <v>0</v>
      </c>
      <c r="O2923" s="536"/>
      <c r="P2923" s="535">
        <v>0</v>
      </c>
      <c r="Q2923" s="536"/>
      <c r="R2923" s="535">
        <v>0</v>
      </c>
    </row>
    <row r="2924" spans="1:18" ht="12.75">
      <c r="A2924" s="145">
        <v>97303</v>
      </c>
      <c r="B2924" s="102" t="s">
        <v>24596</v>
      </c>
      <c r="C2924" s="145" t="s">
        <v>2</v>
      </c>
      <c r="D2924" s="535">
        <v>0</v>
      </c>
      <c r="E2924" s="536"/>
      <c r="F2924" s="535">
        <v>0</v>
      </c>
      <c r="G2924" s="536"/>
      <c r="H2924" s="535">
        <v>0</v>
      </c>
      <c r="I2924" s="536"/>
      <c r="J2924" s="535">
        <v>0</v>
      </c>
      <c r="K2924" s="536"/>
      <c r="L2924" s="535">
        <v>0</v>
      </c>
      <c r="M2924" s="536"/>
      <c r="N2924" s="535">
        <v>0</v>
      </c>
      <c r="O2924" s="536"/>
      <c r="P2924" s="535">
        <v>0</v>
      </c>
      <c r="Q2924" s="536"/>
      <c r="R2924" s="535">
        <v>0</v>
      </c>
    </row>
    <row r="2925" spans="1:18" ht="12.75">
      <c r="A2925" s="145">
        <v>97304</v>
      </c>
      <c r="B2925" s="102" t="s">
        <v>24597</v>
      </c>
      <c r="C2925" s="145" t="s">
        <v>2</v>
      </c>
      <c r="D2925" s="535">
        <v>0</v>
      </c>
      <c r="E2925" s="536"/>
      <c r="F2925" s="535">
        <v>0</v>
      </c>
      <c r="G2925" s="536"/>
      <c r="H2925" s="535">
        <v>0</v>
      </c>
      <c r="I2925" s="536"/>
      <c r="J2925" s="535">
        <v>0</v>
      </c>
      <c r="K2925" s="536"/>
      <c r="L2925" s="535">
        <v>0</v>
      </c>
      <c r="M2925" s="536"/>
      <c r="N2925" s="535">
        <v>0</v>
      </c>
      <c r="O2925" s="536"/>
      <c r="P2925" s="535">
        <v>0</v>
      </c>
      <c r="Q2925" s="536"/>
      <c r="R2925" s="535">
        <v>0</v>
      </c>
    </row>
    <row r="2926" spans="1:18" ht="12.75">
      <c r="A2926" s="145">
        <v>97309</v>
      </c>
      <c r="B2926" s="102" t="s">
        <v>24598</v>
      </c>
      <c r="C2926" s="145" t="s">
        <v>2</v>
      </c>
      <c r="D2926" s="535">
        <v>0</v>
      </c>
      <c r="E2926" s="536"/>
      <c r="F2926" s="535">
        <v>0</v>
      </c>
      <c r="G2926" s="536"/>
      <c r="H2926" s="535">
        <v>0</v>
      </c>
      <c r="I2926" s="536"/>
      <c r="J2926" s="535">
        <v>0</v>
      </c>
      <c r="K2926" s="536"/>
      <c r="L2926" s="535">
        <v>0</v>
      </c>
      <c r="M2926" s="536"/>
      <c r="N2926" s="535">
        <v>0</v>
      </c>
      <c r="O2926" s="536"/>
      <c r="P2926" s="535">
        <v>0</v>
      </c>
      <c r="Q2926" s="536"/>
      <c r="R2926" s="535">
        <v>0</v>
      </c>
    </row>
    <row r="2927" spans="1:18" ht="12.75">
      <c r="A2927" s="145">
        <v>97310</v>
      </c>
      <c r="B2927" s="102" t="s">
        <v>24599</v>
      </c>
      <c r="C2927" s="145" t="s">
        <v>2</v>
      </c>
      <c r="D2927" s="535">
        <v>0</v>
      </c>
      <c r="E2927" s="536"/>
      <c r="F2927" s="535">
        <v>0</v>
      </c>
      <c r="G2927" s="536"/>
      <c r="H2927" s="535">
        <v>0</v>
      </c>
      <c r="I2927" s="536"/>
      <c r="J2927" s="535">
        <v>0</v>
      </c>
      <c r="K2927" s="536"/>
      <c r="L2927" s="535">
        <v>0</v>
      </c>
      <c r="M2927" s="536"/>
      <c r="N2927" s="535">
        <v>0</v>
      </c>
      <c r="O2927" s="536"/>
      <c r="P2927" s="535">
        <v>0</v>
      </c>
      <c r="Q2927" s="536"/>
      <c r="R2927" s="535">
        <v>0</v>
      </c>
    </row>
    <row r="2928" spans="1:18" ht="12.75">
      <c r="A2928" s="145">
        <v>97282</v>
      </c>
      <c r="B2928" s="102" t="s">
        <v>24600</v>
      </c>
      <c r="C2928" s="145" t="s">
        <v>2</v>
      </c>
      <c r="D2928" s="535">
        <v>0</v>
      </c>
      <c r="E2928" s="536"/>
      <c r="F2928" s="535">
        <v>0</v>
      </c>
      <c r="G2928" s="536"/>
      <c r="H2928" s="535">
        <v>0</v>
      </c>
      <c r="I2928" s="536"/>
      <c r="J2928" s="535">
        <v>0</v>
      </c>
      <c r="K2928" s="536"/>
      <c r="L2928" s="535">
        <v>0</v>
      </c>
      <c r="M2928" s="536"/>
      <c r="N2928" s="535">
        <v>0</v>
      </c>
      <c r="O2928" s="536"/>
      <c r="P2928" s="535">
        <v>0</v>
      </c>
      <c r="Q2928" s="536"/>
      <c r="R2928" s="535">
        <v>0</v>
      </c>
    </row>
    <row r="2929" spans="1:18" ht="12.75">
      <c r="A2929" s="145">
        <v>97276</v>
      </c>
      <c r="B2929" s="102" t="s">
        <v>24601</v>
      </c>
      <c r="C2929" s="145" t="s">
        <v>2</v>
      </c>
      <c r="D2929" s="535">
        <v>0</v>
      </c>
      <c r="E2929" s="536"/>
      <c r="F2929" s="535">
        <v>0</v>
      </c>
      <c r="G2929" s="536"/>
      <c r="H2929" s="535">
        <v>0</v>
      </c>
      <c r="I2929" s="536"/>
      <c r="J2929" s="535">
        <v>0</v>
      </c>
      <c r="K2929" s="536"/>
      <c r="L2929" s="535">
        <v>0</v>
      </c>
      <c r="M2929" s="536"/>
      <c r="N2929" s="535">
        <v>0</v>
      </c>
      <c r="O2929" s="536"/>
      <c r="P2929" s="535">
        <v>0</v>
      </c>
      <c r="Q2929" s="536"/>
      <c r="R2929" s="535">
        <v>0</v>
      </c>
    </row>
    <row r="2930" spans="1:18" ht="12.75">
      <c r="A2930" s="145">
        <v>97281</v>
      </c>
      <c r="B2930" s="102" t="s">
        <v>24602</v>
      </c>
      <c r="C2930" s="145" t="s">
        <v>2</v>
      </c>
      <c r="D2930" s="535">
        <v>0</v>
      </c>
      <c r="E2930" s="536"/>
      <c r="F2930" s="535">
        <v>0</v>
      </c>
      <c r="G2930" s="536"/>
      <c r="H2930" s="535">
        <v>0</v>
      </c>
      <c r="I2930" s="536"/>
      <c r="J2930" s="535">
        <v>0</v>
      </c>
      <c r="K2930" s="536"/>
      <c r="L2930" s="535">
        <v>0</v>
      </c>
      <c r="M2930" s="536"/>
      <c r="N2930" s="535">
        <v>0</v>
      </c>
      <c r="O2930" s="536"/>
      <c r="P2930" s="535">
        <v>0</v>
      </c>
      <c r="Q2930" s="536"/>
      <c r="R2930" s="535">
        <v>0</v>
      </c>
    </row>
    <row r="2931" spans="1:18" ht="12.75">
      <c r="A2931" s="145">
        <v>97287</v>
      </c>
      <c r="B2931" s="102" t="s">
        <v>24603</v>
      </c>
      <c r="C2931" s="145" t="s">
        <v>2</v>
      </c>
      <c r="D2931" s="535">
        <v>0</v>
      </c>
      <c r="E2931" s="536"/>
      <c r="F2931" s="535">
        <v>0</v>
      </c>
      <c r="G2931" s="536"/>
      <c r="H2931" s="535">
        <v>0</v>
      </c>
      <c r="I2931" s="536"/>
      <c r="J2931" s="535">
        <v>0</v>
      </c>
      <c r="K2931" s="536"/>
      <c r="L2931" s="535">
        <v>0</v>
      </c>
      <c r="M2931" s="536"/>
      <c r="N2931" s="535">
        <v>0</v>
      </c>
      <c r="O2931" s="536"/>
      <c r="P2931" s="535">
        <v>0</v>
      </c>
      <c r="Q2931" s="536"/>
      <c r="R2931" s="535">
        <v>0</v>
      </c>
    </row>
    <row r="2932" spans="1:18" ht="12.75">
      <c r="A2932" s="145">
        <v>97288</v>
      </c>
      <c r="B2932" s="102" t="s">
        <v>24604</v>
      </c>
      <c r="C2932" s="145" t="s">
        <v>2</v>
      </c>
      <c r="D2932" s="535">
        <v>0</v>
      </c>
      <c r="E2932" s="536"/>
      <c r="F2932" s="535">
        <v>0</v>
      </c>
      <c r="G2932" s="536"/>
      <c r="H2932" s="535">
        <v>0</v>
      </c>
      <c r="I2932" s="536"/>
      <c r="J2932" s="535">
        <v>0</v>
      </c>
      <c r="K2932" s="536"/>
      <c r="L2932" s="535">
        <v>0</v>
      </c>
      <c r="M2932" s="536"/>
      <c r="N2932" s="535">
        <v>0</v>
      </c>
      <c r="O2932" s="536"/>
      <c r="P2932" s="535">
        <v>0</v>
      </c>
      <c r="Q2932" s="536"/>
      <c r="R2932" s="535">
        <v>0</v>
      </c>
    </row>
    <row r="2933" spans="1:18" ht="12.75">
      <c r="A2933" s="145">
        <v>97293</v>
      </c>
      <c r="B2933" s="102" t="s">
        <v>24605</v>
      </c>
      <c r="C2933" s="145" t="s">
        <v>2</v>
      </c>
      <c r="D2933" s="535">
        <v>0</v>
      </c>
      <c r="E2933" s="536"/>
      <c r="F2933" s="535">
        <v>0</v>
      </c>
      <c r="G2933" s="536"/>
      <c r="H2933" s="535">
        <v>0</v>
      </c>
      <c r="I2933" s="536"/>
      <c r="J2933" s="535">
        <v>0</v>
      </c>
      <c r="K2933" s="536"/>
      <c r="L2933" s="535">
        <v>0</v>
      </c>
      <c r="M2933" s="536"/>
      <c r="N2933" s="535">
        <v>0</v>
      </c>
      <c r="O2933" s="536"/>
      <c r="P2933" s="535">
        <v>0</v>
      </c>
      <c r="Q2933" s="536"/>
      <c r="R2933" s="535">
        <v>0</v>
      </c>
    </row>
    <row r="2934" spans="1:18" ht="12.75">
      <c r="A2934" s="145">
        <v>97294</v>
      </c>
      <c r="B2934" s="102" t="s">
        <v>24606</v>
      </c>
      <c r="C2934" s="145" t="s">
        <v>2</v>
      </c>
      <c r="D2934" s="535">
        <v>0</v>
      </c>
      <c r="E2934" s="536"/>
      <c r="F2934" s="535">
        <v>0</v>
      </c>
      <c r="G2934" s="536"/>
      <c r="H2934" s="535">
        <v>0</v>
      </c>
      <c r="I2934" s="536"/>
      <c r="J2934" s="535">
        <v>0</v>
      </c>
      <c r="K2934" s="536"/>
      <c r="L2934" s="535">
        <v>0</v>
      </c>
      <c r="M2934" s="536"/>
      <c r="N2934" s="535">
        <v>0</v>
      </c>
      <c r="O2934" s="536"/>
      <c r="P2934" s="535">
        <v>0</v>
      </c>
      <c r="Q2934" s="536"/>
      <c r="R2934" s="535">
        <v>0</v>
      </c>
    </row>
    <row r="2935" spans="1:18" ht="12.75">
      <c r="A2935" s="145">
        <v>97299</v>
      </c>
      <c r="B2935" s="102" t="s">
        <v>24607</v>
      </c>
      <c r="C2935" s="145" t="s">
        <v>2</v>
      </c>
      <c r="D2935" s="535">
        <v>0</v>
      </c>
      <c r="E2935" s="536"/>
      <c r="F2935" s="535">
        <v>0</v>
      </c>
      <c r="G2935" s="536"/>
      <c r="H2935" s="535">
        <v>0</v>
      </c>
      <c r="I2935" s="536"/>
      <c r="J2935" s="535">
        <v>0</v>
      </c>
      <c r="K2935" s="536"/>
      <c r="L2935" s="535">
        <v>0</v>
      </c>
      <c r="M2935" s="536"/>
      <c r="N2935" s="535">
        <v>0</v>
      </c>
      <c r="O2935" s="536"/>
      <c r="P2935" s="535">
        <v>0</v>
      </c>
      <c r="Q2935" s="536"/>
      <c r="R2935" s="535">
        <v>0</v>
      </c>
    </row>
    <row r="2936" spans="1:18" ht="12.75">
      <c r="A2936" s="145">
        <v>97300</v>
      </c>
      <c r="B2936" s="102" t="s">
        <v>24608</v>
      </c>
      <c r="C2936" s="145" t="s">
        <v>2</v>
      </c>
      <c r="D2936" s="535">
        <v>0</v>
      </c>
      <c r="E2936" s="536"/>
      <c r="F2936" s="535">
        <v>0</v>
      </c>
      <c r="G2936" s="536"/>
      <c r="H2936" s="535">
        <v>0</v>
      </c>
      <c r="I2936" s="536"/>
      <c r="J2936" s="535">
        <v>0</v>
      </c>
      <c r="K2936" s="536"/>
      <c r="L2936" s="535">
        <v>0</v>
      </c>
      <c r="M2936" s="536"/>
      <c r="N2936" s="535">
        <v>0</v>
      </c>
      <c r="O2936" s="536"/>
      <c r="P2936" s="535">
        <v>0</v>
      </c>
      <c r="Q2936" s="536"/>
      <c r="R2936" s="535">
        <v>0</v>
      </c>
    </row>
    <row r="2937" spans="1:18" ht="12.75">
      <c r="A2937" s="145">
        <v>97305</v>
      </c>
      <c r="B2937" s="102" t="s">
        <v>24609</v>
      </c>
      <c r="C2937" s="145" t="s">
        <v>2</v>
      </c>
      <c r="D2937" s="535">
        <v>0</v>
      </c>
      <c r="E2937" s="536"/>
      <c r="F2937" s="535">
        <v>0</v>
      </c>
      <c r="G2937" s="536"/>
      <c r="H2937" s="535">
        <v>0</v>
      </c>
      <c r="I2937" s="536"/>
      <c r="J2937" s="535">
        <v>0</v>
      </c>
      <c r="K2937" s="536"/>
      <c r="L2937" s="535">
        <v>0</v>
      </c>
      <c r="M2937" s="536"/>
      <c r="N2937" s="535">
        <v>0</v>
      </c>
      <c r="O2937" s="536"/>
      <c r="P2937" s="535">
        <v>0</v>
      </c>
      <c r="Q2937" s="536"/>
      <c r="R2937" s="535">
        <v>0</v>
      </c>
    </row>
    <row r="2938" spans="1:18" ht="12.75">
      <c r="A2938" s="145">
        <v>97306</v>
      </c>
      <c r="B2938" s="102" t="s">
        <v>24610</v>
      </c>
      <c r="C2938" s="145" t="s">
        <v>2</v>
      </c>
      <c r="D2938" s="535">
        <v>0</v>
      </c>
      <c r="E2938" s="536"/>
      <c r="F2938" s="535">
        <v>0</v>
      </c>
      <c r="G2938" s="536"/>
      <c r="H2938" s="535">
        <v>0</v>
      </c>
      <c r="I2938" s="536"/>
      <c r="J2938" s="535">
        <v>0</v>
      </c>
      <c r="K2938" s="536"/>
      <c r="L2938" s="535">
        <v>0</v>
      </c>
      <c r="M2938" s="536"/>
      <c r="N2938" s="535">
        <v>0</v>
      </c>
      <c r="O2938" s="536"/>
      <c r="P2938" s="535">
        <v>0</v>
      </c>
      <c r="Q2938" s="536"/>
      <c r="R2938" s="535">
        <v>0</v>
      </c>
    </row>
    <row r="2939" spans="1:18" ht="12.75">
      <c r="A2939" s="145">
        <v>97311</v>
      </c>
      <c r="B2939" s="102" t="s">
        <v>24611</v>
      </c>
      <c r="C2939" s="145" t="s">
        <v>2</v>
      </c>
      <c r="D2939" s="535">
        <v>0</v>
      </c>
      <c r="E2939" s="536"/>
      <c r="F2939" s="535">
        <v>0</v>
      </c>
      <c r="G2939" s="536"/>
      <c r="H2939" s="535">
        <v>0</v>
      </c>
      <c r="I2939" s="536"/>
      <c r="J2939" s="535">
        <v>0</v>
      </c>
      <c r="K2939" s="536"/>
      <c r="L2939" s="535">
        <v>0</v>
      </c>
      <c r="M2939" s="536"/>
      <c r="N2939" s="535">
        <v>0</v>
      </c>
      <c r="O2939" s="536"/>
      <c r="P2939" s="535">
        <v>0</v>
      </c>
      <c r="Q2939" s="536"/>
      <c r="R2939" s="535">
        <v>0</v>
      </c>
    </row>
    <row r="2940" spans="1:18" ht="12.75">
      <c r="A2940" s="145">
        <v>97312</v>
      </c>
      <c r="B2940" s="102" t="s">
        <v>24612</v>
      </c>
      <c r="C2940" s="145" t="s">
        <v>2</v>
      </c>
      <c r="D2940" s="535">
        <v>0</v>
      </c>
      <c r="E2940" s="536"/>
      <c r="F2940" s="535">
        <v>0</v>
      </c>
      <c r="G2940" s="536"/>
      <c r="H2940" s="535">
        <v>0</v>
      </c>
      <c r="I2940" s="536"/>
      <c r="J2940" s="535">
        <v>0</v>
      </c>
      <c r="K2940" s="536"/>
      <c r="L2940" s="535">
        <v>0</v>
      </c>
      <c r="M2940" s="536"/>
      <c r="N2940" s="535">
        <v>0</v>
      </c>
      <c r="O2940" s="536"/>
      <c r="P2940" s="535">
        <v>0</v>
      </c>
      <c r="Q2940" s="536"/>
      <c r="R2940" s="535">
        <v>0</v>
      </c>
    </row>
    <row r="2941" spans="1:18" ht="12.75">
      <c r="A2941" s="145">
        <v>97278</v>
      </c>
      <c r="B2941" s="102" t="s">
        <v>24613</v>
      </c>
      <c r="C2941" s="145" t="s">
        <v>2</v>
      </c>
      <c r="D2941" s="535">
        <v>0</v>
      </c>
      <c r="E2941" s="536"/>
      <c r="F2941" s="535">
        <v>0</v>
      </c>
      <c r="G2941" s="536"/>
      <c r="H2941" s="535">
        <v>0</v>
      </c>
      <c r="I2941" s="536"/>
      <c r="J2941" s="535">
        <v>0</v>
      </c>
      <c r="K2941" s="536"/>
      <c r="L2941" s="535">
        <v>0</v>
      </c>
      <c r="M2941" s="536"/>
      <c r="N2941" s="535">
        <v>0</v>
      </c>
      <c r="O2941" s="536"/>
      <c r="P2941" s="535">
        <v>0</v>
      </c>
      <c r="Q2941" s="536"/>
      <c r="R2941" s="535">
        <v>0</v>
      </c>
    </row>
    <row r="2942" spans="1:18" ht="12.75">
      <c r="A2942" s="145">
        <v>97274</v>
      </c>
      <c r="B2942" s="102" t="s">
        <v>24614</v>
      </c>
      <c r="C2942" s="145" t="s">
        <v>2</v>
      </c>
      <c r="D2942" s="535">
        <v>0</v>
      </c>
      <c r="E2942" s="536"/>
      <c r="F2942" s="535">
        <v>0</v>
      </c>
      <c r="G2942" s="536"/>
      <c r="H2942" s="535">
        <v>0</v>
      </c>
      <c r="I2942" s="536"/>
      <c r="J2942" s="535">
        <v>0</v>
      </c>
      <c r="K2942" s="536"/>
      <c r="L2942" s="535">
        <v>0</v>
      </c>
      <c r="M2942" s="536"/>
      <c r="N2942" s="535">
        <v>0</v>
      </c>
      <c r="O2942" s="536"/>
      <c r="P2942" s="535">
        <v>0</v>
      </c>
      <c r="Q2942" s="536"/>
      <c r="R2942" s="535">
        <v>0</v>
      </c>
    </row>
    <row r="2943" spans="1:18" ht="12.75">
      <c r="A2943" s="145">
        <v>97283</v>
      </c>
      <c r="B2943" s="102" t="s">
        <v>24615</v>
      </c>
      <c r="C2943" s="145" t="s">
        <v>2</v>
      </c>
      <c r="D2943" s="535">
        <v>0</v>
      </c>
      <c r="E2943" s="536"/>
      <c r="F2943" s="535">
        <v>0</v>
      </c>
      <c r="G2943" s="536"/>
      <c r="H2943" s="535">
        <v>0</v>
      </c>
      <c r="I2943" s="536"/>
      <c r="J2943" s="535">
        <v>0</v>
      </c>
      <c r="K2943" s="536"/>
      <c r="L2943" s="535">
        <v>0</v>
      </c>
      <c r="M2943" s="536"/>
      <c r="N2943" s="535">
        <v>0</v>
      </c>
      <c r="O2943" s="536"/>
      <c r="P2943" s="535">
        <v>0</v>
      </c>
      <c r="Q2943" s="536"/>
      <c r="R2943" s="535">
        <v>0</v>
      </c>
    </row>
    <row r="2944" spans="1:18" ht="12.75">
      <c r="A2944" s="145">
        <v>97284</v>
      </c>
      <c r="B2944" s="102" t="s">
        <v>24616</v>
      </c>
      <c r="C2944" s="145" t="s">
        <v>2</v>
      </c>
      <c r="D2944" s="535">
        <v>0</v>
      </c>
      <c r="E2944" s="536"/>
      <c r="F2944" s="535">
        <v>0</v>
      </c>
      <c r="G2944" s="536"/>
      <c r="H2944" s="535">
        <v>0</v>
      </c>
      <c r="I2944" s="536"/>
      <c r="J2944" s="535">
        <v>0</v>
      </c>
      <c r="K2944" s="536"/>
      <c r="L2944" s="535">
        <v>0</v>
      </c>
      <c r="M2944" s="536"/>
      <c r="N2944" s="535">
        <v>0</v>
      </c>
      <c r="O2944" s="536"/>
      <c r="P2944" s="535">
        <v>0</v>
      </c>
      <c r="Q2944" s="536"/>
      <c r="R2944" s="535">
        <v>0</v>
      </c>
    </row>
    <row r="2945" spans="1:18" ht="12.75">
      <c r="A2945" s="145">
        <v>97289</v>
      </c>
      <c r="B2945" s="102" t="s">
        <v>24617</v>
      </c>
      <c r="C2945" s="145" t="s">
        <v>2</v>
      </c>
      <c r="D2945" s="535">
        <v>0</v>
      </c>
      <c r="E2945" s="536"/>
      <c r="F2945" s="535">
        <v>0</v>
      </c>
      <c r="G2945" s="536"/>
      <c r="H2945" s="535">
        <v>0</v>
      </c>
      <c r="I2945" s="536"/>
      <c r="J2945" s="535">
        <v>0</v>
      </c>
      <c r="K2945" s="536"/>
      <c r="L2945" s="535">
        <v>0</v>
      </c>
      <c r="M2945" s="536"/>
      <c r="N2945" s="535">
        <v>0</v>
      </c>
      <c r="O2945" s="536"/>
      <c r="P2945" s="535">
        <v>0</v>
      </c>
      <c r="Q2945" s="536"/>
      <c r="R2945" s="535">
        <v>0</v>
      </c>
    </row>
    <row r="2946" spans="1:18" ht="12.75">
      <c r="A2946" s="145">
        <v>97290</v>
      </c>
      <c r="B2946" s="102" t="s">
        <v>24618</v>
      </c>
      <c r="C2946" s="145" t="s">
        <v>2</v>
      </c>
      <c r="D2946" s="535">
        <v>0</v>
      </c>
      <c r="E2946" s="536"/>
      <c r="F2946" s="535">
        <v>0</v>
      </c>
      <c r="G2946" s="536"/>
      <c r="H2946" s="535">
        <v>0</v>
      </c>
      <c r="I2946" s="536"/>
      <c r="J2946" s="535">
        <v>0</v>
      </c>
      <c r="K2946" s="536"/>
      <c r="L2946" s="535">
        <v>0</v>
      </c>
      <c r="M2946" s="536"/>
      <c r="N2946" s="535">
        <v>0</v>
      </c>
      <c r="O2946" s="536"/>
      <c r="P2946" s="535">
        <v>0</v>
      </c>
      <c r="Q2946" s="536"/>
      <c r="R2946" s="535">
        <v>0</v>
      </c>
    </row>
    <row r="2947" spans="1:18" ht="12.75">
      <c r="A2947" s="145">
        <v>97295</v>
      </c>
      <c r="B2947" s="102" t="s">
        <v>24619</v>
      </c>
      <c r="C2947" s="145" t="s">
        <v>2</v>
      </c>
      <c r="D2947" s="535">
        <v>0</v>
      </c>
      <c r="E2947" s="536"/>
      <c r="F2947" s="535">
        <v>0</v>
      </c>
      <c r="G2947" s="536"/>
      <c r="H2947" s="535">
        <v>0</v>
      </c>
      <c r="I2947" s="536"/>
      <c r="J2947" s="535">
        <v>0</v>
      </c>
      <c r="K2947" s="536"/>
      <c r="L2947" s="535">
        <v>0</v>
      </c>
      <c r="M2947" s="536"/>
      <c r="N2947" s="535">
        <v>0</v>
      </c>
      <c r="O2947" s="536"/>
      <c r="P2947" s="535">
        <v>0</v>
      </c>
      <c r="Q2947" s="536"/>
      <c r="R2947" s="535">
        <v>0</v>
      </c>
    </row>
    <row r="2948" spans="1:18" ht="12.75">
      <c r="A2948" s="145">
        <v>97296</v>
      </c>
      <c r="B2948" s="102" t="s">
        <v>24620</v>
      </c>
      <c r="C2948" s="145" t="s">
        <v>2</v>
      </c>
      <c r="D2948" s="535">
        <v>0</v>
      </c>
      <c r="E2948" s="536"/>
      <c r="F2948" s="535">
        <v>0</v>
      </c>
      <c r="G2948" s="536"/>
      <c r="H2948" s="535">
        <v>0</v>
      </c>
      <c r="I2948" s="536"/>
      <c r="J2948" s="535">
        <v>0</v>
      </c>
      <c r="K2948" s="536"/>
      <c r="L2948" s="535">
        <v>0</v>
      </c>
      <c r="M2948" s="536"/>
      <c r="N2948" s="535">
        <v>0</v>
      </c>
      <c r="O2948" s="536"/>
      <c r="P2948" s="535">
        <v>0</v>
      </c>
      <c r="Q2948" s="536"/>
      <c r="R2948" s="535">
        <v>0</v>
      </c>
    </row>
    <row r="2949" spans="1:18" ht="12.75">
      <c r="A2949" s="145">
        <v>97301</v>
      </c>
      <c r="B2949" s="102" t="s">
        <v>24621</v>
      </c>
      <c r="C2949" s="145" t="s">
        <v>2</v>
      </c>
      <c r="D2949" s="535">
        <v>0</v>
      </c>
      <c r="E2949" s="536"/>
      <c r="F2949" s="535">
        <v>0</v>
      </c>
      <c r="G2949" s="536"/>
      <c r="H2949" s="535">
        <v>0</v>
      </c>
      <c r="I2949" s="536"/>
      <c r="J2949" s="535">
        <v>0</v>
      </c>
      <c r="K2949" s="536"/>
      <c r="L2949" s="535">
        <v>0</v>
      </c>
      <c r="M2949" s="536"/>
      <c r="N2949" s="535">
        <v>0</v>
      </c>
      <c r="O2949" s="536"/>
      <c r="P2949" s="535">
        <v>0</v>
      </c>
      <c r="Q2949" s="536"/>
      <c r="R2949" s="535">
        <v>0</v>
      </c>
    </row>
    <row r="2950" spans="1:18" ht="12.75">
      <c r="A2950" s="145">
        <v>97302</v>
      </c>
      <c r="B2950" s="102" t="s">
        <v>24622</v>
      </c>
      <c r="C2950" s="145" t="s">
        <v>2</v>
      </c>
      <c r="D2950" s="535">
        <v>0</v>
      </c>
      <c r="E2950" s="536"/>
      <c r="F2950" s="535">
        <v>0</v>
      </c>
      <c r="G2950" s="536"/>
      <c r="H2950" s="535">
        <v>0</v>
      </c>
      <c r="I2950" s="536"/>
      <c r="J2950" s="535">
        <v>0</v>
      </c>
      <c r="K2950" s="536"/>
      <c r="L2950" s="535">
        <v>0</v>
      </c>
      <c r="M2950" s="536"/>
      <c r="N2950" s="535">
        <v>0</v>
      </c>
      <c r="O2950" s="536"/>
      <c r="P2950" s="535">
        <v>0</v>
      </c>
      <c r="Q2950" s="536"/>
      <c r="R2950" s="535">
        <v>0</v>
      </c>
    </row>
    <row r="2951" spans="1:18" ht="12.75">
      <c r="A2951" s="145">
        <v>97307</v>
      </c>
      <c r="B2951" s="102" t="s">
        <v>24623</v>
      </c>
      <c r="C2951" s="145" t="s">
        <v>2</v>
      </c>
      <c r="D2951" s="535">
        <v>0</v>
      </c>
      <c r="E2951" s="536"/>
      <c r="F2951" s="535">
        <v>0</v>
      </c>
      <c r="G2951" s="536"/>
      <c r="H2951" s="535">
        <v>0</v>
      </c>
      <c r="I2951" s="536"/>
      <c r="J2951" s="535">
        <v>0</v>
      </c>
      <c r="K2951" s="536"/>
      <c r="L2951" s="535">
        <v>0</v>
      </c>
      <c r="M2951" s="536"/>
      <c r="N2951" s="535">
        <v>0</v>
      </c>
      <c r="O2951" s="536"/>
      <c r="P2951" s="535">
        <v>0</v>
      </c>
      <c r="Q2951" s="536"/>
      <c r="R2951" s="535">
        <v>0</v>
      </c>
    </row>
    <row r="2952" spans="1:18" ht="12.75">
      <c r="A2952" s="145">
        <v>97277</v>
      </c>
      <c r="B2952" s="102" t="s">
        <v>24624</v>
      </c>
      <c r="C2952" s="145" t="s">
        <v>2</v>
      </c>
      <c r="D2952" s="535">
        <v>0</v>
      </c>
      <c r="E2952" s="536"/>
      <c r="F2952" s="535">
        <v>0</v>
      </c>
      <c r="G2952" s="536"/>
      <c r="H2952" s="535">
        <v>0</v>
      </c>
      <c r="I2952" s="536"/>
      <c r="J2952" s="535">
        <v>0</v>
      </c>
      <c r="K2952" s="536"/>
      <c r="L2952" s="535">
        <v>0</v>
      </c>
      <c r="M2952" s="536"/>
      <c r="N2952" s="535">
        <v>0</v>
      </c>
      <c r="O2952" s="536"/>
      <c r="P2952" s="535">
        <v>0</v>
      </c>
      <c r="Q2952" s="536"/>
      <c r="R2952" s="535">
        <v>0</v>
      </c>
    </row>
    <row r="2953" spans="1:18" ht="12.75">
      <c r="A2953" s="145">
        <v>97308</v>
      </c>
      <c r="B2953" s="102" t="s">
        <v>24625</v>
      </c>
      <c r="C2953" s="145" t="s">
        <v>2</v>
      </c>
      <c r="D2953" s="535">
        <v>0</v>
      </c>
      <c r="E2953" s="536"/>
      <c r="F2953" s="535">
        <v>0</v>
      </c>
      <c r="G2953" s="536"/>
      <c r="H2953" s="535">
        <v>0</v>
      </c>
      <c r="I2953" s="536"/>
      <c r="J2953" s="535">
        <v>0</v>
      </c>
      <c r="K2953" s="536"/>
      <c r="L2953" s="535">
        <v>0</v>
      </c>
      <c r="M2953" s="536"/>
      <c r="N2953" s="535">
        <v>0</v>
      </c>
      <c r="O2953" s="536"/>
      <c r="P2953" s="535">
        <v>0</v>
      </c>
      <c r="Q2953" s="536"/>
      <c r="R2953" s="535">
        <v>0</v>
      </c>
    </row>
    <row r="2954" spans="1:18" ht="12.75">
      <c r="A2954" s="145">
        <v>97238</v>
      </c>
      <c r="B2954" s="102" t="s">
        <v>24626</v>
      </c>
      <c r="C2954" s="145" t="s">
        <v>1</v>
      </c>
      <c r="D2954" s="535">
        <v>0</v>
      </c>
      <c r="E2954" s="536"/>
      <c r="F2954" s="535">
        <v>0</v>
      </c>
      <c r="G2954" s="536"/>
      <c r="H2954" s="535">
        <v>0</v>
      </c>
      <c r="I2954" s="536"/>
      <c r="J2954" s="535">
        <v>0</v>
      </c>
      <c r="K2954" s="536"/>
      <c r="L2954" s="535">
        <v>0</v>
      </c>
      <c r="M2954" s="536"/>
      <c r="N2954" s="535">
        <v>0</v>
      </c>
      <c r="O2954" s="536"/>
      <c r="P2954" s="535">
        <v>0</v>
      </c>
      <c r="Q2954" s="536"/>
      <c r="R2954" s="535">
        <v>0</v>
      </c>
    </row>
    <row r="2955" spans="1:18" ht="12.75">
      <c r="A2955" s="145">
        <v>97239</v>
      </c>
      <c r="B2955" s="102" t="s">
        <v>24627</v>
      </c>
      <c r="C2955" s="145" t="s">
        <v>1</v>
      </c>
      <c r="D2955" s="535">
        <v>0</v>
      </c>
      <c r="E2955" s="536"/>
      <c r="F2955" s="535">
        <v>0</v>
      </c>
      <c r="G2955" s="536"/>
      <c r="H2955" s="535">
        <v>0</v>
      </c>
      <c r="I2955" s="536"/>
      <c r="J2955" s="535">
        <v>0</v>
      </c>
      <c r="K2955" s="536"/>
      <c r="L2955" s="535">
        <v>0</v>
      </c>
      <c r="M2955" s="536"/>
      <c r="N2955" s="535">
        <v>0</v>
      </c>
      <c r="O2955" s="536"/>
      <c r="P2955" s="535">
        <v>0</v>
      </c>
      <c r="Q2955" s="536"/>
      <c r="R2955" s="535">
        <v>0</v>
      </c>
    </row>
    <row r="2956" spans="1:18" ht="12.75">
      <c r="A2956" s="145">
        <v>97240</v>
      </c>
      <c r="B2956" s="102" t="s">
        <v>24628</v>
      </c>
      <c r="C2956" s="145" t="s">
        <v>1</v>
      </c>
      <c r="D2956" s="535">
        <v>0</v>
      </c>
      <c r="E2956" s="536"/>
      <c r="F2956" s="535">
        <v>0</v>
      </c>
      <c r="G2956" s="536"/>
      <c r="H2956" s="535">
        <v>0</v>
      </c>
      <c r="I2956" s="536"/>
      <c r="J2956" s="535">
        <v>0</v>
      </c>
      <c r="K2956" s="536"/>
      <c r="L2956" s="535">
        <v>0</v>
      </c>
      <c r="M2956" s="536"/>
      <c r="N2956" s="535">
        <v>0</v>
      </c>
      <c r="O2956" s="536"/>
      <c r="P2956" s="535">
        <v>0</v>
      </c>
      <c r="Q2956" s="536"/>
      <c r="R2956" s="535">
        <v>0</v>
      </c>
    </row>
    <row r="2957" spans="1:18" ht="12.75">
      <c r="A2957" s="145">
        <v>97241</v>
      </c>
      <c r="B2957" s="102" t="s">
        <v>24629</v>
      </c>
      <c r="C2957" s="145" t="s">
        <v>1</v>
      </c>
      <c r="D2957" s="535">
        <v>0</v>
      </c>
      <c r="E2957" s="536"/>
      <c r="F2957" s="535">
        <v>0</v>
      </c>
      <c r="G2957" s="536"/>
      <c r="H2957" s="535">
        <v>0</v>
      </c>
      <c r="I2957" s="536"/>
      <c r="J2957" s="535">
        <v>0</v>
      </c>
      <c r="K2957" s="536"/>
      <c r="L2957" s="535">
        <v>0</v>
      </c>
      <c r="M2957" s="536"/>
      <c r="N2957" s="535">
        <v>0</v>
      </c>
      <c r="O2957" s="536"/>
      <c r="P2957" s="535">
        <v>0</v>
      </c>
      <c r="Q2957" s="536"/>
      <c r="R2957" s="535">
        <v>0</v>
      </c>
    </row>
    <row r="2958" spans="1:18" ht="12.75">
      <c r="A2958" s="145">
        <v>97242</v>
      </c>
      <c r="B2958" s="102" t="s">
        <v>24630</v>
      </c>
      <c r="C2958" s="145" t="s">
        <v>1</v>
      </c>
      <c r="D2958" s="535">
        <v>0</v>
      </c>
      <c r="E2958" s="536"/>
      <c r="F2958" s="535">
        <v>0</v>
      </c>
      <c r="G2958" s="536"/>
      <c r="H2958" s="535">
        <v>0</v>
      </c>
      <c r="I2958" s="536"/>
      <c r="J2958" s="535">
        <v>0</v>
      </c>
      <c r="K2958" s="536"/>
      <c r="L2958" s="535">
        <v>0</v>
      </c>
      <c r="M2958" s="536"/>
      <c r="N2958" s="535">
        <v>0</v>
      </c>
      <c r="O2958" s="536"/>
      <c r="P2958" s="535">
        <v>0</v>
      </c>
      <c r="Q2958" s="536"/>
      <c r="R2958" s="535">
        <v>0</v>
      </c>
    </row>
    <row r="2959" spans="1:18" ht="12.75">
      <c r="A2959" s="145">
        <v>97243</v>
      </c>
      <c r="B2959" s="102" t="s">
        <v>24631</v>
      </c>
      <c r="C2959" s="145" t="s">
        <v>1</v>
      </c>
      <c r="D2959" s="535">
        <v>0</v>
      </c>
      <c r="E2959" s="536"/>
      <c r="F2959" s="535">
        <v>0</v>
      </c>
      <c r="G2959" s="536"/>
      <c r="H2959" s="535">
        <v>0</v>
      </c>
      <c r="I2959" s="536"/>
      <c r="J2959" s="535">
        <v>0</v>
      </c>
      <c r="K2959" s="536"/>
      <c r="L2959" s="535">
        <v>0</v>
      </c>
      <c r="M2959" s="536"/>
      <c r="N2959" s="535">
        <v>0</v>
      </c>
      <c r="O2959" s="536"/>
      <c r="P2959" s="535">
        <v>0</v>
      </c>
      <c r="Q2959" s="536"/>
      <c r="R2959" s="535">
        <v>0</v>
      </c>
    </row>
    <row r="2960" spans="1:18" ht="12.75">
      <c r="A2960" s="145">
        <v>97244</v>
      </c>
      <c r="B2960" s="102" t="s">
        <v>24632</v>
      </c>
      <c r="C2960" s="145" t="s">
        <v>1</v>
      </c>
      <c r="D2960" s="535">
        <v>0</v>
      </c>
      <c r="E2960" s="536"/>
      <c r="F2960" s="535">
        <v>0</v>
      </c>
      <c r="G2960" s="536"/>
      <c r="H2960" s="535">
        <v>0</v>
      </c>
      <c r="I2960" s="536"/>
      <c r="J2960" s="535">
        <v>0</v>
      </c>
      <c r="K2960" s="536"/>
      <c r="L2960" s="535">
        <v>0</v>
      </c>
      <c r="M2960" s="536"/>
      <c r="N2960" s="535">
        <v>0</v>
      </c>
      <c r="O2960" s="536"/>
      <c r="P2960" s="535">
        <v>0</v>
      </c>
      <c r="Q2960" s="536"/>
      <c r="R2960" s="535">
        <v>0</v>
      </c>
    </row>
    <row r="2961" spans="1:18" ht="12.75">
      <c r="A2961" s="145">
        <v>97245</v>
      </c>
      <c r="B2961" s="102" t="s">
        <v>24633</v>
      </c>
      <c r="C2961" s="145" t="s">
        <v>1</v>
      </c>
      <c r="D2961" s="535">
        <v>0</v>
      </c>
      <c r="E2961" s="536"/>
      <c r="F2961" s="535">
        <v>0</v>
      </c>
      <c r="G2961" s="536"/>
      <c r="H2961" s="535">
        <v>0</v>
      </c>
      <c r="I2961" s="536"/>
      <c r="J2961" s="535">
        <v>0</v>
      </c>
      <c r="K2961" s="536"/>
      <c r="L2961" s="535">
        <v>0</v>
      </c>
      <c r="M2961" s="536"/>
      <c r="N2961" s="535">
        <v>0</v>
      </c>
      <c r="O2961" s="536"/>
      <c r="P2961" s="535">
        <v>0</v>
      </c>
      <c r="Q2961" s="536"/>
      <c r="R2961" s="535">
        <v>0</v>
      </c>
    </row>
    <row r="2962" spans="1:18" ht="12.75">
      <c r="A2962" s="145">
        <v>97236</v>
      </c>
      <c r="B2962" s="102" t="s">
        <v>24634</v>
      </c>
      <c r="C2962" s="145" t="s">
        <v>1</v>
      </c>
      <c r="D2962" s="535">
        <v>0</v>
      </c>
      <c r="E2962" s="536"/>
      <c r="F2962" s="535">
        <v>0</v>
      </c>
      <c r="G2962" s="536"/>
      <c r="H2962" s="535">
        <v>0</v>
      </c>
      <c r="I2962" s="536"/>
      <c r="J2962" s="535">
        <v>0</v>
      </c>
      <c r="K2962" s="536"/>
      <c r="L2962" s="535">
        <v>0</v>
      </c>
      <c r="M2962" s="536"/>
      <c r="N2962" s="535">
        <v>0</v>
      </c>
      <c r="O2962" s="536"/>
      <c r="P2962" s="535">
        <v>0</v>
      </c>
      <c r="Q2962" s="536"/>
      <c r="R2962" s="535">
        <v>0</v>
      </c>
    </row>
    <row r="2963" spans="1:18" ht="12.75">
      <c r="A2963" s="145">
        <v>97246</v>
      </c>
      <c r="B2963" s="102" t="s">
        <v>24635</v>
      </c>
      <c r="C2963" s="145" t="s">
        <v>1</v>
      </c>
      <c r="D2963" s="535">
        <v>0</v>
      </c>
      <c r="E2963" s="536"/>
      <c r="F2963" s="535">
        <v>0</v>
      </c>
      <c r="G2963" s="536"/>
      <c r="H2963" s="535">
        <v>0</v>
      </c>
      <c r="I2963" s="536"/>
      <c r="J2963" s="535">
        <v>0</v>
      </c>
      <c r="K2963" s="536"/>
      <c r="L2963" s="535">
        <v>0</v>
      </c>
      <c r="M2963" s="536"/>
      <c r="N2963" s="535">
        <v>0</v>
      </c>
      <c r="O2963" s="536"/>
      <c r="P2963" s="535">
        <v>0</v>
      </c>
      <c r="Q2963" s="536"/>
      <c r="R2963" s="535">
        <v>0</v>
      </c>
    </row>
    <row r="2964" spans="1:18" ht="12.75">
      <c r="A2964" s="145">
        <v>97247</v>
      </c>
      <c r="B2964" s="102" t="s">
        <v>24636</v>
      </c>
      <c r="C2964" s="145" t="s">
        <v>1</v>
      </c>
      <c r="D2964" s="535">
        <v>0</v>
      </c>
      <c r="E2964" s="536"/>
      <c r="F2964" s="535">
        <v>0</v>
      </c>
      <c r="G2964" s="536"/>
      <c r="H2964" s="535">
        <v>0</v>
      </c>
      <c r="I2964" s="536"/>
      <c r="J2964" s="535">
        <v>0</v>
      </c>
      <c r="K2964" s="536"/>
      <c r="L2964" s="535">
        <v>0</v>
      </c>
      <c r="M2964" s="536"/>
      <c r="N2964" s="535">
        <v>0</v>
      </c>
      <c r="O2964" s="536"/>
      <c r="P2964" s="535">
        <v>0</v>
      </c>
      <c r="Q2964" s="536"/>
      <c r="R2964" s="535">
        <v>0</v>
      </c>
    </row>
    <row r="2965" spans="1:18" ht="12.75">
      <c r="A2965" s="145">
        <v>97237</v>
      </c>
      <c r="B2965" s="102" t="s">
        <v>24637</v>
      </c>
      <c r="C2965" s="145" t="s">
        <v>1</v>
      </c>
      <c r="D2965" s="535">
        <v>0</v>
      </c>
      <c r="E2965" s="536"/>
      <c r="F2965" s="535">
        <v>0</v>
      </c>
      <c r="G2965" s="536"/>
      <c r="H2965" s="535">
        <v>0</v>
      </c>
      <c r="I2965" s="536"/>
      <c r="J2965" s="535">
        <v>0</v>
      </c>
      <c r="K2965" s="536"/>
      <c r="L2965" s="535">
        <v>0</v>
      </c>
      <c r="M2965" s="536"/>
      <c r="N2965" s="535">
        <v>0</v>
      </c>
      <c r="O2965" s="536"/>
      <c r="P2965" s="535">
        <v>0</v>
      </c>
      <c r="Q2965" s="536"/>
      <c r="R2965" s="535">
        <v>0</v>
      </c>
    </row>
    <row r="2966" spans="1:18" ht="12.75">
      <c r="A2966" s="145">
        <v>97248</v>
      </c>
      <c r="B2966" s="102" t="s">
        <v>24638</v>
      </c>
      <c r="C2966" s="145" t="s">
        <v>1</v>
      </c>
      <c r="D2966" s="535">
        <v>0</v>
      </c>
      <c r="E2966" s="536"/>
      <c r="F2966" s="535">
        <v>0</v>
      </c>
      <c r="G2966" s="536"/>
      <c r="H2966" s="535">
        <v>0</v>
      </c>
      <c r="I2966" s="536"/>
      <c r="J2966" s="535">
        <v>0</v>
      </c>
      <c r="K2966" s="536"/>
      <c r="L2966" s="535">
        <v>0</v>
      </c>
      <c r="M2966" s="536"/>
      <c r="N2966" s="535">
        <v>0</v>
      </c>
      <c r="O2966" s="536"/>
      <c r="P2966" s="535">
        <v>0</v>
      </c>
      <c r="Q2966" s="536"/>
      <c r="R2966" s="535">
        <v>0</v>
      </c>
    </row>
    <row r="2967" spans="1:18" ht="12.75">
      <c r="A2967" s="145">
        <v>97251</v>
      </c>
      <c r="B2967" s="102" t="s">
        <v>24639</v>
      </c>
      <c r="C2967" s="145" t="s">
        <v>2</v>
      </c>
      <c r="D2967" s="535">
        <v>0</v>
      </c>
      <c r="E2967" s="536"/>
      <c r="F2967" s="535">
        <v>0</v>
      </c>
      <c r="G2967" s="536"/>
      <c r="H2967" s="535">
        <v>0</v>
      </c>
      <c r="I2967" s="536"/>
      <c r="J2967" s="535">
        <v>0</v>
      </c>
      <c r="K2967" s="536"/>
      <c r="L2967" s="535">
        <v>0</v>
      </c>
      <c r="M2967" s="536"/>
      <c r="N2967" s="535">
        <v>0</v>
      </c>
      <c r="O2967" s="536"/>
      <c r="P2967" s="535">
        <v>0</v>
      </c>
      <c r="Q2967" s="536"/>
      <c r="R2967" s="535">
        <v>0</v>
      </c>
    </row>
    <row r="2968" spans="1:18" ht="12.75">
      <c r="A2968" s="145">
        <v>97254</v>
      </c>
      <c r="B2968" s="102" t="s">
        <v>24640</v>
      </c>
      <c r="C2968" s="145" t="s">
        <v>2</v>
      </c>
      <c r="D2968" s="535">
        <v>0</v>
      </c>
      <c r="E2968" s="536"/>
      <c r="F2968" s="535">
        <v>0</v>
      </c>
      <c r="G2968" s="536"/>
      <c r="H2968" s="535">
        <v>0</v>
      </c>
      <c r="I2968" s="536"/>
      <c r="J2968" s="535">
        <v>0</v>
      </c>
      <c r="K2968" s="536"/>
      <c r="L2968" s="535">
        <v>0</v>
      </c>
      <c r="M2968" s="536"/>
      <c r="N2968" s="535">
        <v>0</v>
      </c>
      <c r="O2968" s="536"/>
      <c r="P2968" s="535">
        <v>0</v>
      </c>
      <c r="Q2968" s="536"/>
      <c r="R2968" s="535">
        <v>0</v>
      </c>
    </row>
    <row r="2969" spans="1:18" ht="12.75">
      <c r="A2969" s="145">
        <v>97255</v>
      </c>
      <c r="B2969" s="102" t="s">
        <v>24641</v>
      </c>
      <c r="C2969" s="145" t="s">
        <v>2</v>
      </c>
      <c r="D2969" s="535">
        <v>0</v>
      </c>
      <c r="E2969" s="536"/>
      <c r="F2969" s="535">
        <v>0</v>
      </c>
      <c r="G2969" s="536"/>
      <c r="H2969" s="535">
        <v>0</v>
      </c>
      <c r="I2969" s="536"/>
      <c r="J2969" s="535">
        <v>0</v>
      </c>
      <c r="K2969" s="536"/>
      <c r="L2969" s="535">
        <v>0</v>
      </c>
      <c r="M2969" s="536"/>
      <c r="N2969" s="535">
        <v>0</v>
      </c>
      <c r="O2969" s="536"/>
      <c r="P2969" s="535">
        <v>0</v>
      </c>
      <c r="Q2969" s="536"/>
      <c r="R2969" s="535">
        <v>0</v>
      </c>
    </row>
    <row r="2970" spans="1:18" ht="12.75">
      <c r="A2970" s="145">
        <v>97249</v>
      </c>
      <c r="B2970" s="102" t="s">
        <v>24642</v>
      </c>
      <c r="C2970" s="145" t="s">
        <v>2</v>
      </c>
      <c r="D2970" s="535">
        <v>0</v>
      </c>
      <c r="E2970" s="536"/>
      <c r="F2970" s="535">
        <v>0</v>
      </c>
      <c r="G2970" s="536"/>
      <c r="H2970" s="535">
        <v>0</v>
      </c>
      <c r="I2970" s="536"/>
      <c r="J2970" s="535">
        <v>0</v>
      </c>
      <c r="K2970" s="536"/>
      <c r="L2970" s="535">
        <v>0</v>
      </c>
      <c r="M2970" s="536"/>
      <c r="N2970" s="535">
        <v>0</v>
      </c>
      <c r="O2970" s="536"/>
      <c r="P2970" s="535">
        <v>0</v>
      </c>
      <c r="Q2970" s="536"/>
      <c r="R2970" s="535">
        <v>0</v>
      </c>
    </row>
    <row r="2971" spans="1:18" ht="12.75">
      <c r="A2971" s="145">
        <v>97250</v>
      </c>
      <c r="B2971" s="102" t="s">
        <v>24643</v>
      </c>
      <c r="C2971" s="145" t="s">
        <v>2</v>
      </c>
      <c r="D2971" s="535">
        <v>0</v>
      </c>
      <c r="E2971" s="536"/>
      <c r="F2971" s="535">
        <v>0</v>
      </c>
      <c r="G2971" s="536"/>
      <c r="H2971" s="535">
        <v>0</v>
      </c>
      <c r="I2971" s="536"/>
      <c r="J2971" s="535">
        <v>0</v>
      </c>
      <c r="K2971" s="536"/>
      <c r="L2971" s="535">
        <v>0</v>
      </c>
      <c r="M2971" s="536"/>
      <c r="N2971" s="535">
        <v>0</v>
      </c>
      <c r="O2971" s="536"/>
      <c r="P2971" s="535">
        <v>0</v>
      </c>
      <c r="Q2971" s="536"/>
      <c r="R2971" s="535">
        <v>0</v>
      </c>
    </row>
    <row r="2972" spans="1:18" ht="12.75">
      <c r="A2972" s="145">
        <v>97258</v>
      </c>
      <c r="B2972" s="102" t="s">
        <v>24644</v>
      </c>
      <c r="C2972" s="145" t="s">
        <v>2</v>
      </c>
      <c r="D2972" s="535">
        <v>0</v>
      </c>
      <c r="E2972" s="536"/>
      <c r="F2972" s="535">
        <v>0</v>
      </c>
      <c r="G2972" s="536"/>
      <c r="H2972" s="535">
        <v>0</v>
      </c>
      <c r="I2972" s="536"/>
      <c r="J2972" s="535">
        <v>0</v>
      </c>
      <c r="K2972" s="536"/>
      <c r="L2972" s="535">
        <v>0</v>
      </c>
      <c r="M2972" s="536"/>
      <c r="N2972" s="535">
        <v>0</v>
      </c>
      <c r="O2972" s="536"/>
      <c r="P2972" s="535">
        <v>0</v>
      </c>
      <c r="Q2972" s="536"/>
      <c r="R2972" s="535">
        <v>0</v>
      </c>
    </row>
    <row r="2973" spans="1:18" ht="12.75">
      <c r="A2973" s="145">
        <v>97259</v>
      </c>
      <c r="B2973" s="102" t="s">
        <v>24645</v>
      </c>
      <c r="C2973" s="145" t="s">
        <v>2</v>
      </c>
      <c r="D2973" s="535">
        <v>0</v>
      </c>
      <c r="E2973" s="536"/>
      <c r="F2973" s="535">
        <v>0</v>
      </c>
      <c r="G2973" s="536"/>
      <c r="H2973" s="535">
        <v>0</v>
      </c>
      <c r="I2973" s="536"/>
      <c r="J2973" s="535">
        <v>0</v>
      </c>
      <c r="K2973" s="536"/>
      <c r="L2973" s="535">
        <v>0</v>
      </c>
      <c r="M2973" s="536"/>
      <c r="N2973" s="535">
        <v>0</v>
      </c>
      <c r="O2973" s="536"/>
      <c r="P2973" s="535">
        <v>0</v>
      </c>
      <c r="Q2973" s="536"/>
      <c r="R2973" s="535">
        <v>0</v>
      </c>
    </row>
    <row r="2974" spans="1:18" ht="12.75">
      <c r="A2974" s="145">
        <v>97262</v>
      </c>
      <c r="B2974" s="102" t="s">
        <v>24646</v>
      </c>
      <c r="C2974" s="145" t="s">
        <v>2</v>
      </c>
      <c r="D2974" s="535">
        <v>0</v>
      </c>
      <c r="E2974" s="536"/>
      <c r="F2974" s="535">
        <v>0</v>
      </c>
      <c r="G2974" s="536"/>
      <c r="H2974" s="535">
        <v>0</v>
      </c>
      <c r="I2974" s="536"/>
      <c r="J2974" s="535">
        <v>0</v>
      </c>
      <c r="K2974" s="536"/>
      <c r="L2974" s="535">
        <v>0</v>
      </c>
      <c r="M2974" s="536"/>
      <c r="N2974" s="535">
        <v>0</v>
      </c>
      <c r="O2974" s="536"/>
      <c r="P2974" s="535">
        <v>0</v>
      </c>
      <c r="Q2974" s="536"/>
      <c r="R2974" s="535">
        <v>0</v>
      </c>
    </row>
    <row r="2975" spans="1:18" ht="12.75">
      <c r="A2975" s="145">
        <v>97263</v>
      </c>
      <c r="B2975" s="102" t="s">
        <v>24647</v>
      </c>
      <c r="C2975" s="145" t="s">
        <v>2</v>
      </c>
      <c r="D2975" s="535">
        <v>0</v>
      </c>
      <c r="E2975" s="536"/>
      <c r="F2975" s="535">
        <v>0</v>
      </c>
      <c r="G2975" s="536"/>
      <c r="H2975" s="535">
        <v>0</v>
      </c>
      <c r="I2975" s="536"/>
      <c r="J2975" s="535">
        <v>0</v>
      </c>
      <c r="K2975" s="536"/>
      <c r="L2975" s="535">
        <v>0</v>
      </c>
      <c r="M2975" s="536"/>
      <c r="N2975" s="535">
        <v>0</v>
      </c>
      <c r="O2975" s="536"/>
      <c r="P2975" s="535">
        <v>0</v>
      </c>
      <c r="Q2975" s="536"/>
      <c r="R2975" s="535">
        <v>0</v>
      </c>
    </row>
    <row r="2976" spans="1:18" ht="12.75">
      <c r="A2976" s="145">
        <v>97266</v>
      </c>
      <c r="B2976" s="102" t="s">
        <v>24648</v>
      </c>
      <c r="C2976" s="145" t="s">
        <v>2</v>
      </c>
      <c r="D2976" s="535">
        <v>0</v>
      </c>
      <c r="E2976" s="536"/>
      <c r="F2976" s="535">
        <v>0</v>
      </c>
      <c r="G2976" s="536"/>
      <c r="H2976" s="535">
        <v>0</v>
      </c>
      <c r="I2976" s="536"/>
      <c r="J2976" s="535">
        <v>0</v>
      </c>
      <c r="K2976" s="536"/>
      <c r="L2976" s="535">
        <v>0</v>
      </c>
      <c r="M2976" s="536"/>
      <c r="N2976" s="535">
        <v>0</v>
      </c>
      <c r="O2976" s="536"/>
      <c r="P2976" s="535">
        <v>0</v>
      </c>
      <c r="Q2976" s="536"/>
      <c r="R2976" s="535">
        <v>0</v>
      </c>
    </row>
    <row r="2977" spans="1:18" ht="12.75">
      <c r="A2977" s="145">
        <v>97267</v>
      </c>
      <c r="B2977" s="102" t="s">
        <v>24649</v>
      </c>
      <c r="C2977" s="145" t="s">
        <v>2</v>
      </c>
      <c r="D2977" s="535">
        <v>0</v>
      </c>
      <c r="E2977" s="536"/>
      <c r="F2977" s="535">
        <v>0</v>
      </c>
      <c r="G2977" s="536"/>
      <c r="H2977" s="535">
        <v>0</v>
      </c>
      <c r="I2977" s="536"/>
      <c r="J2977" s="535">
        <v>0</v>
      </c>
      <c r="K2977" s="536"/>
      <c r="L2977" s="535">
        <v>0</v>
      </c>
      <c r="M2977" s="536"/>
      <c r="N2977" s="535">
        <v>0</v>
      </c>
      <c r="O2977" s="536"/>
      <c r="P2977" s="535">
        <v>0</v>
      </c>
      <c r="Q2977" s="536"/>
      <c r="R2977" s="535">
        <v>0</v>
      </c>
    </row>
    <row r="2978" spans="1:18" ht="12.75">
      <c r="A2978" s="145">
        <v>97270</v>
      </c>
      <c r="B2978" s="102" t="s">
        <v>24650</v>
      </c>
      <c r="C2978" s="145" t="s">
        <v>2</v>
      </c>
      <c r="D2978" s="535">
        <v>0</v>
      </c>
      <c r="E2978" s="536"/>
      <c r="F2978" s="535">
        <v>0</v>
      </c>
      <c r="G2978" s="536"/>
      <c r="H2978" s="535">
        <v>0</v>
      </c>
      <c r="I2978" s="536"/>
      <c r="J2978" s="535">
        <v>0</v>
      </c>
      <c r="K2978" s="536"/>
      <c r="L2978" s="535">
        <v>0</v>
      </c>
      <c r="M2978" s="536"/>
      <c r="N2978" s="535">
        <v>0</v>
      </c>
      <c r="O2978" s="536"/>
      <c r="P2978" s="535">
        <v>0</v>
      </c>
      <c r="Q2978" s="536"/>
      <c r="R2978" s="535">
        <v>0</v>
      </c>
    </row>
    <row r="2979" spans="1:18" ht="12.75">
      <c r="A2979" s="145">
        <v>97271</v>
      </c>
      <c r="B2979" s="102" t="s">
        <v>24651</v>
      </c>
      <c r="C2979" s="145" t="s">
        <v>2</v>
      </c>
      <c r="D2979" s="535">
        <v>0</v>
      </c>
      <c r="E2979" s="536"/>
      <c r="F2979" s="535">
        <v>0</v>
      </c>
      <c r="G2979" s="536"/>
      <c r="H2979" s="535">
        <v>0</v>
      </c>
      <c r="I2979" s="536"/>
      <c r="J2979" s="535">
        <v>0</v>
      </c>
      <c r="K2979" s="536"/>
      <c r="L2979" s="535">
        <v>0</v>
      </c>
      <c r="M2979" s="536"/>
      <c r="N2979" s="535">
        <v>0</v>
      </c>
      <c r="O2979" s="536"/>
      <c r="P2979" s="535">
        <v>0</v>
      </c>
      <c r="Q2979" s="536"/>
      <c r="R2979" s="535">
        <v>0</v>
      </c>
    </row>
    <row r="2980" spans="1:18" ht="12.75">
      <c r="A2980" s="145">
        <v>97252</v>
      </c>
      <c r="B2980" s="102" t="s">
        <v>24652</v>
      </c>
      <c r="C2980" s="145" t="s">
        <v>2</v>
      </c>
      <c r="D2980" s="535">
        <v>0</v>
      </c>
      <c r="E2980" s="536"/>
      <c r="F2980" s="535">
        <v>0</v>
      </c>
      <c r="G2980" s="536"/>
      <c r="H2980" s="535">
        <v>0</v>
      </c>
      <c r="I2980" s="536"/>
      <c r="J2980" s="535">
        <v>0</v>
      </c>
      <c r="K2980" s="536"/>
      <c r="L2980" s="535">
        <v>0</v>
      </c>
      <c r="M2980" s="536"/>
      <c r="N2980" s="535">
        <v>0</v>
      </c>
      <c r="O2980" s="536"/>
      <c r="P2980" s="535">
        <v>0</v>
      </c>
      <c r="Q2980" s="536"/>
      <c r="R2980" s="535">
        <v>0</v>
      </c>
    </row>
    <row r="2981" spans="1:18" ht="12.75">
      <c r="A2981" s="145">
        <v>97257</v>
      </c>
      <c r="B2981" s="102" t="s">
        <v>24653</v>
      </c>
      <c r="C2981" s="145" t="s">
        <v>2</v>
      </c>
      <c r="D2981" s="535">
        <v>0</v>
      </c>
      <c r="E2981" s="536"/>
      <c r="F2981" s="535">
        <v>0</v>
      </c>
      <c r="G2981" s="536"/>
      <c r="H2981" s="535">
        <v>0</v>
      </c>
      <c r="I2981" s="536"/>
      <c r="J2981" s="535">
        <v>0</v>
      </c>
      <c r="K2981" s="536"/>
      <c r="L2981" s="535">
        <v>0</v>
      </c>
      <c r="M2981" s="536"/>
      <c r="N2981" s="535">
        <v>0</v>
      </c>
      <c r="O2981" s="536"/>
      <c r="P2981" s="535">
        <v>0</v>
      </c>
      <c r="Q2981" s="536"/>
      <c r="R2981" s="535">
        <v>0</v>
      </c>
    </row>
    <row r="2982" spans="1:18" ht="12.75">
      <c r="A2982" s="145">
        <v>97256</v>
      </c>
      <c r="B2982" s="102" t="s">
        <v>24654</v>
      </c>
      <c r="C2982" s="145" t="s">
        <v>2</v>
      </c>
      <c r="D2982" s="535">
        <v>0</v>
      </c>
      <c r="E2982" s="536"/>
      <c r="F2982" s="535">
        <v>0</v>
      </c>
      <c r="G2982" s="536"/>
      <c r="H2982" s="535">
        <v>0</v>
      </c>
      <c r="I2982" s="536"/>
      <c r="J2982" s="535">
        <v>0</v>
      </c>
      <c r="K2982" s="536"/>
      <c r="L2982" s="535">
        <v>0</v>
      </c>
      <c r="M2982" s="536"/>
      <c r="N2982" s="535">
        <v>0</v>
      </c>
      <c r="O2982" s="536"/>
      <c r="P2982" s="535">
        <v>0</v>
      </c>
      <c r="Q2982" s="536"/>
      <c r="R2982" s="535">
        <v>0</v>
      </c>
    </row>
    <row r="2983" spans="1:18" ht="12.75">
      <c r="A2983" s="145">
        <v>97253</v>
      </c>
      <c r="B2983" s="102" t="s">
        <v>24655</v>
      </c>
      <c r="C2983" s="145" t="s">
        <v>2</v>
      </c>
      <c r="D2983" s="535">
        <v>0</v>
      </c>
      <c r="E2983" s="536"/>
      <c r="F2983" s="535">
        <v>0</v>
      </c>
      <c r="G2983" s="536"/>
      <c r="H2983" s="535">
        <v>0</v>
      </c>
      <c r="I2983" s="536"/>
      <c r="J2983" s="535">
        <v>0</v>
      </c>
      <c r="K2983" s="536"/>
      <c r="L2983" s="535">
        <v>0</v>
      </c>
      <c r="M2983" s="536"/>
      <c r="N2983" s="535">
        <v>0</v>
      </c>
      <c r="O2983" s="536"/>
      <c r="P2983" s="535">
        <v>0</v>
      </c>
      <c r="Q2983" s="536"/>
      <c r="R2983" s="535">
        <v>0</v>
      </c>
    </row>
    <row r="2984" spans="1:18" ht="12.75">
      <c r="A2984" s="145">
        <v>97261</v>
      </c>
      <c r="B2984" s="102" t="s">
        <v>24656</v>
      </c>
      <c r="C2984" s="145" t="s">
        <v>2</v>
      </c>
      <c r="D2984" s="535">
        <v>0</v>
      </c>
      <c r="E2984" s="536"/>
      <c r="F2984" s="535">
        <v>0</v>
      </c>
      <c r="G2984" s="536"/>
      <c r="H2984" s="535">
        <v>0</v>
      </c>
      <c r="I2984" s="536"/>
      <c r="J2984" s="535">
        <v>0</v>
      </c>
      <c r="K2984" s="536"/>
      <c r="L2984" s="535">
        <v>0</v>
      </c>
      <c r="M2984" s="536"/>
      <c r="N2984" s="535">
        <v>0</v>
      </c>
      <c r="O2984" s="536"/>
      <c r="P2984" s="535">
        <v>0</v>
      </c>
      <c r="Q2984" s="536"/>
      <c r="R2984" s="535">
        <v>0</v>
      </c>
    </row>
    <row r="2985" spans="1:18" ht="12.75">
      <c r="A2985" s="145">
        <v>97260</v>
      </c>
      <c r="B2985" s="102" t="s">
        <v>24657</v>
      </c>
      <c r="C2985" s="145" t="s">
        <v>2</v>
      </c>
      <c r="D2985" s="535">
        <v>0</v>
      </c>
      <c r="E2985" s="536"/>
      <c r="F2985" s="535">
        <v>0</v>
      </c>
      <c r="G2985" s="536"/>
      <c r="H2985" s="535">
        <v>0</v>
      </c>
      <c r="I2985" s="536"/>
      <c r="J2985" s="535">
        <v>0</v>
      </c>
      <c r="K2985" s="536"/>
      <c r="L2985" s="535">
        <v>0</v>
      </c>
      <c r="M2985" s="536"/>
      <c r="N2985" s="535">
        <v>0</v>
      </c>
      <c r="O2985" s="536"/>
      <c r="P2985" s="535">
        <v>0</v>
      </c>
      <c r="Q2985" s="536"/>
      <c r="R2985" s="535">
        <v>0</v>
      </c>
    </row>
    <row r="2986" spans="1:18" ht="12.75">
      <c r="A2986" s="145">
        <v>97265</v>
      </c>
      <c r="B2986" s="102" t="s">
        <v>24658</v>
      </c>
      <c r="C2986" s="145" t="s">
        <v>2</v>
      </c>
      <c r="D2986" s="535">
        <v>0</v>
      </c>
      <c r="E2986" s="536"/>
      <c r="F2986" s="535">
        <v>0</v>
      </c>
      <c r="G2986" s="536"/>
      <c r="H2986" s="535">
        <v>0</v>
      </c>
      <c r="I2986" s="536"/>
      <c r="J2986" s="535">
        <v>0</v>
      </c>
      <c r="K2986" s="536"/>
      <c r="L2986" s="535">
        <v>0</v>
      </c>
      <c r="M2986" s="536"/>
      <c r="N2986" s="535">
        <v>0</v>
      </c>
      <c r="O2986" s="536"/>
      <c r="P2986" s="535">
        <v>0</v>
      </c>
      <c r="Q2986" s="536"/>
      <c r="R2986" s="535">
        <v>0</v>
      </c>
    </row>
    <row r="2987" spans="1:18" ht="12.75">
      <c r="A2987" s="145">
        <v>97264</v>
      </c>
      <c r="B2987" s="102" t="s">
        <v>24659</v>
      </c>
      <c r="C2987" s="145" t="s">
        <v>2</v>
      </c>
      <c r="D2987" s="535">
        <v>0</v>
      </c>
      <c r="E2987" s="536"/>
      <c r="F2987" s="535">
        <v>0</v>
      </c>
      <c r="G2987" s="536"/>
      <c r="H2987" s="535">
        <v>0</v>
      </c>
      <c r="I2987" s="536"/>
      <c r="J2987" s="535">
        <v>0</v>
      </c>
      <c r="K2987" s="536"/>
      <c r="L2987" s="535">
        <v>0</v>
      </c>
      <c r="M2987" s="536"/>
      <c r="N2987" s="535">
        <v>0</v>
      </c>
      <c r="O2987" s="536"/>
      <c r="P2987" s="535">
        <v>0</v>
      </c>
      <c r="Q2987" s="536"/>
      <c r="R2987" s="535">
        <v>0</v>
      </c>
    </row>
    <row r="2988" spans="1:18" ht="12.75">
      <c r="A2988" s="145">
        <v>97269</v>
      </c>
      <c r="B2988" s="102" t="s">
        <v>24660</v>
      </c>
      <c r="C2988" s="145" t="s">
        <v>2</v>
      </c>
      <c r="D2988" s="535">
        <v>0</v>
      </c>
      <c r="E2988" s="536"/>
      <c r="F2988" s="535">
        <v>0</v>
      </c>
      <c r="G2988" s="536"/>
      <c r="H2988" s="535">
        <v>0</v>
      </c>
      <c r="I2988" s="536"/>
      <c r="J2988" s="535">
        <v>0</v>
      </c>
      <c r="K2988" s="536"/>
      <c r="L2988" s="535">
        <v>0</v>
      </c>
      <c r="M2988" s="536"/>
      <c r="N2988" s="535">
        <v>0</v>
      </c>
      <c r="O2988" s="536"/>
      <c r="P2988" s="535">
        <v>0</v>
      </c>
      <c r="Q2988" s="536"/>
      <c r="R2988" s="535">
        <v>0</v>
      </c>
    </row>
    <row r="2989" spans="1:18" ht="12.75">
      <c r="A2989" s="145">
        <v>97268</v>
      </c>
      <c r="B2989" s="102" t="s">
        <v>24661</v>
      </c>
      <c r="C2989" s="145" t="s">
        <v>2</v>
      </c>
      <c r="D2989" s="535">
        <v>0</v>
      </c>
      <c r="E2989" s="536"/>
      <c r="F2989" s="535">
        <v>0</v>
      </c>
      <c r="G2989" s="536"/>
      <c r="H2989" s="535">
        <v>0</v>
      </c>
      <c r="I2989" s="536"/>
      <c r="J2989" s="535">
        <v>0</v>
      </c>
      <c r="K2989" s="536"/>
      <c r="L2989" s="535">
        <v>0</v>
      </c>
      <c r="M2989" s="536"/>
      <c r="N2989" s="535">
        <v>0</v>
      </c>
      <c r="O2989" s="536"/>
      <c r="P2989" s="535">
        <v>0</v>
      </c>
      <c r="Q2989" s="536"/>
      <c r="R2989" s="535">
        <v>0</v>
      </c>
    </row>
    <row r="2990" spans="1:18" ht="12.75">
      <c r="A2990" s="145">
        <v>97273</v>
      </c>
      <c r="B2990" s="102" t="s">
        <v>24662</v>
      </c>
      <c r="C2990" s="145" t="s">
        <v>2</v>
      </c>
      <c r="D2990" s="535">
        <v>0</v>
      </c>
      <c r="E2990" s="536"/>
      <c r="F2990" s="535">
        <v>0</v>
      </c>
      <c r="G2990" s="536"/>
      <c r="H2990" s="535">
        <v>0</v>
      </c>
      <c r="I2990" s="536"/>
      <c r="J2990" s="535">
        <v>0</v>
      </c>
      <c r="K2990" s="536"/>
      <c r="L2990" s="535">
        <v>0</v>
      </c>
      <c r="M2990" s="536"/>
      <c r="N2990" s="535">
        <v>0</v>
      </c>
      <c r="O2990" s="536"/>
      <c r="P2990" s="535">
        <v>0</v>
      </c>
      <c r="Q2990" s="536"/>
      <c r="R2990" s="535">
        <v>0</v>
      </c>
    </row>
    <row r="2991" spans="1:18" ht="12.75">
      <c r="A2991" s="145">
        <v>97272</v>
      </c>
      <c r="B2991" s="102" t="s">
        <v>24663</v>
      </c>
      <c r="C2991" s="145" t="s">
        <v>2</v>
      </c>
      <c r="D2991" s="535">
        <v>0</v>
      </c>
      <c r="E2991" s="536"/>
      <c r="F2991" s="535">
        <v>0</v>
      </c>
      <c r="G2991" s="536"/>
      <c r="H2991" s="535">
        <v>0</v>
      </c>
      <c r="I2991" s="536"/>
      <c r="J2991" s="535">
        <v>0</v>
      </c>
      <c r="K2991" s="536"/>
      <c r="L2991" s="535">
        <v>0</v>
      </c>
      <c r="M2991" s="536"/>
      <c r="N2991" s="535">
        <v>0</v>
      </c>
      <c r="O2991" s="536"/>
      <c r="P2991" s="535">
        <v>0</v>
      </c>
      <c r="Q2991" s="536"/>
      <c r="R2991" s="535">
        <v>0</v>
      </c>
    </row>
    <row r="2992" spans="1:18" ht="12.75">
      <c r="A2992" s="145">
        <v>97315</v>
      </c>
      <c r="B2992" s="102" t="s">
        <v>24664</v>
      </c>
      <c r="C2992" s="145" t="s">
        <v>2</v>
      </c>
      <c r="D2992" s="535">
        <v>0</v>
      </c>
      <c r="E2992" s="536"/>
      <c r="F2992" s="535">
        <v>0</v>
      </c>
      <c r="G2992" s="536"/>
      <c r="H2992" s="535">
        <v>0</v>
      </c>
      <c r="I2992" s="536"/>
      <c r="J2992" s="535">
        <v>0</v>
      </c>
      <c r="K2992" s="536"/>
      <c r="L2992" s="535">
        <v>0</v>
      </c>
      <c r="M2992" s="536"/>
      <c r="N2992" s="535">
        <v>0</v>
      </c>
      <c r="O2992" s="536"/>
      <c r="P2992" s="535">
        <v>0</v>
      </c>
      <c r="Q2992" s="536"/>
      <c r="R2992" s="535">
        <v>0</v>
      </c>
    </row>
    <row r="2993" spans="1:18" ht="12.75">
      <c r="A2993" s="145">
        <v>97316</v>
      </c>
      <c r="B2993" s="102" t="s">
        <v>24665</v>
      </c>
      <c r="C2993" s="145" t="s">
        <v>2</v>
      </c>
      <c r="D2993" s="535">
        <v>0</v>
      </c>
      <c r="E2993" s="536"/>
      <c r="F2993" s="535">
        <v>0</v>
      </c>
      <c r="G2993" s="536"/>
      <c r="H2993" s="535">
        <v>0</v>
      </c>
      <c r="I2993" s="536"/>
      <c r="J2993" s="535">
        <v>0</v>
      </c>
      <c r="K2993" s="536"/>
      <c r="L2993" s="535">
        <v>0</v>
      </c>
      <c r="M2993" s="536"/>
      <c r="N2993" s="535">
        <v>0</v>
      </c>
      <c r="O2993" s="536"/>
      <c r="P2993" s="535">
        <v>0</v>
      </c>
      <c r="Q2993" s="536"/>
      <c r="R2993" s="535">
        <v>0</v>
      </c>
    </row>
    <row r="2994" spans="1:18" ht="12.75">
      <c r="A2994" s="145">
        <v>97317</v>
      </c>
      <c r="B2994" s="102" t="s">
        <v>24666</v>
      </c>
      <c r="C2994" s="145" t="s">
        <v>2</v>
      </c>
      <c r="D2994" s="535">
        <v>0</v>
      </c>
      <c r="E2994" s="536"/>
      <c r="F2994" s="535">
        <v>0</v>
      </c>
      <c r="G2994" s="536"/>
      <c r="H2994" s="535">
        <v>0</v>
      </c>
      <c r="I2994" s="536"/>
      <c r="J2994" s="535">
        <v>0</v>
      </c>
      <c r="K2994" s="536"/>
      <c r="L2994" s="535">
        <v>0</v>
      </c>
      <c r="M2994" s="536"/>
      <c r="N2994" s="535">
        <v>0</v>
      </c>
      <c r="O2994" s="536"/>
      <c r="P2994" s="535">
        <v>0</v>
      </c>
      <c r="Q2994" s="536"/>
      <c r="R2994" s="535">
        <v>0</v>
      </c>
    </row>
    <row r="2995" spans="1:18" ht="12.75">
      <c r="A2995" s="145">
        <v>97318</v>
      </c>
      <c r="B2995" s="102" t="s">
        <v>24667</v>
      </c>
      <c r="C2995" s="145" t="s">
        <v>2</v>
      </c>
      <c r="D2995" s="535">
        <v>0</v>
      </c>
      <c r="E2995" s="536"/>
      <c r="F2995" s="535">
        <v>0</v>
      </c>
      <c r="G2995" s="536"/>
      <c r="H2995" s="535">
        <v>0</v>
      </c>
      <c r="I2995" s="536"/>
      <c r="J2995" s="535">
        <v>0</v>
      </c>
      <c r="K2995" s="536"/>
      <c r="L2995" s="535">
        <v>0</v>
      </c>
      <c r="M2995" s="536"/>
      <c r="N2995" s="535">
        <v>0</v>
      </c>
      <c r="O2995" s="536"/>
      <c r="P2995" s="535">
        <v>0</v>
      </c>
      <c r="Q2995" s="536"/>
      <c r="R2995" s="535">
        <v>0</v>
      </c>
    </row>
    <row r="2996" spans="1:18" ht="12.75">
      <c r="A2996" s="145">
        <v>97319</v>
      </c>
      <c r="B2996" s="102" t="s">
        <v>24668</v>
      </c>
      <c r="C2996" s="145" t="s">
        <v>2</v>
      </c>
      <c r="D2996" s="535">
        <v>0</v>
      </c>
      <c r="E2996" s="536"/>
      <c r="F2996" s="535">
        <v>0</v>
      </c>
      <c r="G2996" s="536"/>
      <c r="H2996" s="535">
        <v>0</v>
      </c>
      <c r="I2996" s="536"/>
      <c r="J2996" s="535">
        <v>0</v>
      </c>
      <c r="K2996" s="536"/>
      <c r="L2996" s="535">
        <v>0</v>
      </c>
      <c r="M2996" s="536"/>
      <c r="N2996" s="535">
        <v>0</v>
      </c>
      <c r="O2996" s="536"/>
      <c r="P2996" s="535">
        <v>0</v>
      </c>
      <c r="Q2996" s="536"/>
      <c r="R2996" s="535">
        <v>0</v>
      </c>
    </row>
    <row r="2997" spans="1:18" ht="12.75">
      <c r="A2997" s="145">
        <v>97320</v>
      </c>
      <c r="B2997" s="102" t="s">
        <v>24669</v>
      </c>
      <c r="C2997" s="145" t="s">
        <v>2</v>
      </c>
      <c r="D2997" s="535">
        <v>0</v>
      </c>
      <c r="E2997" s="536"/>
      <c r="F2997" s="535">
        <v>0</v>
      </c>
      <c r="G2997" s="536"/>
      <c r="H2997" s="535">
        <v>0</v>
      </c>
      <c r="I2997" s="536"/>
      <c r="J2997" s="535">
        <v>0</v>
      </c>
      <c r="K2997" s="536"/>
      <c r="L2997" s="535">
        <v>0</v>
      </c>
      <c r="M2997" s="536"/>
      <c r="N2997" s="535">
        <v>0</v>
      </c>
      <c r="O2997" s="536"/>
      <c r="P2997" s="535">
        <v>0</v>
      </c>
      <c r="Q2997" s="536"/>
      <c r="R2997" s="535">
        <v>0</v>
      </c>
    </row>
    <row r="2998" spans="1:18" ht="12.75">
      <c r="A2998" s="145">
        <v>97321</v>
      </c>
      <c r="B2998" s="102" t="s">
        <v>24670</v>
      </c>
      <c r="C2998" s="145" t="s">
        <v>2</v>
      </c>
      <c r="D2998" s="535">
        <v>0</v>
      </c>
      <c r="E2998" s="536"/>
      <c r="F2998" s="535">
        <v>0</v>
      </c>
      <c r="G2998" s="536"/>
      <c r="H2998" s="535">
        <v>0</v>
      </c>
      <c r="I2998" s="536"/>
      <c r="J2998" s="535">
        <v>0</v>
      </c>
      <c r="K2998" s="536"/>
      <c r="L2998" s="535">
        <v>0</v>
      </c>
      <c r="M2998" s="536"/>
      <c r="N2998" s="535">
        <v>0</v>
      </c>
      <c r="O2998" s="536"/>
      <c r="P2998" s="535">
        <v>0</v>
      </c>
      <c r="Q2998" s="536"/>
      <c r="R2998" s="535">
        <v>0</v>
      </c>
    </row>
    <row r="2999" spans="1:18" ht="12.75">
      <c r="A2999" s="145">
        <v>97322</v>
      </c>
      <c r="B2999" s="102" t="s">
        <v>24671</v>
      </c>
      <c r="C2999" s="145" t="s">
        <v>2</v>
      </c>
      <c r="D2999" s="535">
        <v>0</v>
      </c>
      <c r="E2999" s="536"/>
      <c r="F2999" s="535">
        <v>0</v>
      </c>
      <c r="G2999" s="536"/>
      <c r="H2999" s="535">
        <v>0</v>
      </c>
      <c r="I2999" s="536"/>
      <c r="J2999" s="535">
        <v>0</v>
      </c>
      <c r="K2999" s="536"/>
      <c r="L2999" s="535">
        <v>0</v>
      </c>
      <c r="M2999" s="536"/>
      <c r="N2999" s="535">
        <v>0</v>
      </c>
      <c r="O2999" s="536"/>
      <c r="P2999" s="535">
        <v>0</v>
      </c>
      <c r="Q2999" s="536"/>
      <c r="R2999" s="535">
        <v>0</v>
      </c>
    </row>
    <row r="3000" spans="1:18" ht="12.75">
      <c r="A3000" s="145">
        <v>97313</v>
      </c>
      <c r="B3000" s="102" t="s">
        <v>24672</v>
      </c>
      <c r="C3000" s="145" t="s">
        <v>2</v>
      </c>
      <c r="D3000" s="535">
        <v>0</v>
      </c>
      <c r="E3000" s="536"/>
      <c r="F3000" s="535">
        <v>0</v>
      </c>
      <c r="G3000" s="536"/>
      <c r="H3000" s="535">
        <v>0</v>
      </c>
      <c r="I3000" s="536"/>
      <c r="J3000" s="535">
        <v>0</v>
      </c>
      <c r="K3000" s="536"/>
      <c r="L3000" s="535">
        <v>0</v>
      </c>
      <c r="M3000" s="536"/>
      <c r="N3000" s="535">
        <v>0</v>
      </c>
      <c r="O3000" s="536"/>
      <c r="P3000" s="535">
        <v>0</v>
      </c>
      <c r="Q3000" s="536"/>
      <c r="R3000" s="535">
        <v>0</v>
      </c>
    </row>
    <row r="3001" spans="1:18" ht="12.75">
      <c r="A3001" s="145">
        <v>97323</v>
      </c>
      <c r="B3001" s="102" t="s">
        <v>24673</v>
      </c>
      <c r="C3001" s="145" t="s">
        <v>2</v>
      </c>
      <c r="D3001" s="535">
        <v>0</v>
      </c>
      <c r="E3001" s="536"/>
      <c r="F3001" s="535">
        <v>0</v>
      </c>
      <c r="G3001" s="536"/>
      <c r="H3001" s="535">
        <v>0</v>
      </c>
      <c r="I3001" s="536"/>
      <c r="J3001" s="535">
        <v>0</v>
      </c>
      <c r="K3001" s="536"/>
      <c r="L3001" s="535">
        <v>0</v>
      </c>
      <c r="M3001" s="536"/>
      <c r="N3001" s="535">
        <v>0</v>
      </c>
      <c r="O3001" s="536"/>
      <c r="P3001" s="535">
        <v>0</v>
      </c>
      <c r="Q3001" s="536"/>
      <c r="R3001" s="535">
        <v>0</v>
      </c>
    </row>
    <row r="3002" spans="1:18" ht="12.75">
      <c r="A3002" s="145">
        <v>97324</v>
      </c>
      <c r="B3002" s="102" t="s">
        <v>24674</v>
      </c>
      <c r="C3002" s="145" t="s">
        <v>2</v>
      </c>
      <c r="D3002" s="535">
        <v>0</v>
      </c>
      <c r="E3002" s="536"/>
      <c r="F3002" s="535">
        <v>0</v>
      </c>
      <c r="G3002" s="536"/>
      <c r="H3002" s="535">
        <v>0</v>
      </c>
      <c r="I3002" s="536"/>
      <c r="J3002" s="535">
        <v>0</v>
      </c>
      <c r="K3002" s="536"/>
      <c r="L3002" s="535">
        <v>0</v>
      </c>
      <c r="M3002" s="536"/>
      <c r="N3002" s="535">
        <v>0</v>
      </c>
      <c r="O3002" s="536"/>
      <c r="P3002" s="535">
        <v>0</v>
      </c>
      <c r="Q3002" s="536"/>
      <c r="R3002" s="535">
        <v>0</v>
      </c>
    </row>
    <row r="3003" spans="1:18" ht="12.75">
      <c r="A3003" s="145">
        <v>97314</v>
      </c>
      <c r="B3003" s="102" t="s">
        <v>24675</v>
      </c>
      <c r="C3003" s="145" t="s">
        <v>2</v>
      </c>
      <c r="D3003" s="535">
        <v>0</v>
      </c>
      <c r="E3003" s="536"/>
      <c r="F3003" s="535">
        <v>0</v>
      </c>
      <c r="G3003" s="536"/>
      <c r="H3003" s="535">
        <v>0</v>
      </c>
      <c r="I3003" s="536"/>
      <c r="J3003" s="535">
        <v>0</v>
      </c>
      <c r="K3003" s="536"/>
      <c r="L3003" s="535">
        <v>0</v>
      </c>
      <c r="M3003" s="536"/>
      <c r="N3003" s="535">
        <v>0</v>
      </c>
      <c r="O3003" s="536"/>
      <c r="P3003" s="535">
        <v>0</v>
      </c>
      <c r="Q3003" s="536"/>
      <c r="R3003" s="535">
        <v>0</v>
      </c>
    </row>
    <row r="3004" spans="1:18" ht="12.75">
      <c r="A3004" s="145">
        <v>97325</v>
      </c>
      <c r="B3004" s="102" t="s">
        <v>24676</v>
      </c>
      <c r="C3004" s="145" t="s">
        <v>2</v>
      </c>
      <c r="D3004" s="535">
        <v>0</v>
      </c>
      <c r="E3004" s="536"/>
      <c r="F3004" s="535">
        <v>0</v>
      </c>
      <c r="G3004" s="536"/>
      <c r="H3004" s="535">
        <v>0</v>
      </c>
      <c r="I3004" s="536"/>
      <c r="J3004" s="535">
        <v>0</v>
      </c>
      <c r="K3004" s="536"/>
      <c r="L3004" s="535">
        <v>0</v>
      </c>
      <c r="M3004" s="536"/>
      <c r="N3004" s="535">
        <v>0</v>
      </c>
      <c r="O3004" s="536"/>
      <c r="P3004" s="535">
        <v>0</v>
      </c>
      <c r="Q3004" s="536"/>
      <c r="R3004" s="535">
        <v>0</v>
      </c>
    </row>
    <row r="3005" spans="1:18" ht="12.75">
      <c r="A3005" s="145">
        <v>103517</v>
      </c>
      <c r="B3005" s="102" t="s">
        <v>24677</v>
      </c>
      <c r="C3005" s="145" t="s">
        <v>2</v>
      </c>
      <c r="D3005" s="535">
        <v>3367.26</v>
      </c>
      <c r="E3005" s="536">
        <v>0.96220000000000006</v>
      </c>
      <c r="F3005" s="535">
        <v>3359.92</v>
      </c>
      <c r="G3005" s="536">
        <v>0.96430000000000005</v>
      </c>
      <c r="H3005" s="535">
        <v>3371.98</v>
      </c>
      <c r="I3005" s="536">
        <v>0.96089999999999998</v>
      </c>
      <c r="J3005" s="535">
        <v>3345.77</v>
      </c>
      <c r="K3005" s="536">
        <v>0.96840000000000004</v>
      </c>
      <c r="L3005" s="535">
        <v>5709.52</v>
      </c>
      <c r="M3005" s="536">
        <v>0</v>
      </c>
      <c r="N3005" s="535">
        <v>3362.11</v>
      </c>
      <c r="O3005" s="536">
        <v>0.9637</v>
      </c>
      <c r="P3005" s="535">
        <v>3369.17</v>
      </c>
      <c r="Q3005" s="536">
        <v>0.9617</v>
      </c>
      <c r="R3005" s="535">
        <v>3373.82</v>
      </c>
    </row>
    <row r="3006" spans="1:18" ht="12.75">
      <c r="A3006" s="145">
        <v>103518</v>
      </c>
      <c r="B3006" s="102" t="s">
        <v>24678</v>
      </c>
      <c r="C3006" s="145" t="s">
        <v>2</v>
      </c>
      <c r="D3006" s="535">
        <v>0</v>
      </c>
      <c r="E3006" s="536"/>
      <c r="F3006" s="535">
        <v>0</v>
      </c>
      <c r="G3006" s="536"/>
      <c r="H3006" s="535">
        <v>0</v>
      </c>
      <c r="I3006" s="536"/>
      <c r="J3006" s="535">
        <v>0</v>
      </c>
      <c r="K3006" s="536"/>
      <c r="L3006" s="535">
        <v>0</v>
      </c>
      <c r="M3006" s="536"/>
      <c r="N3006" s="535">
        <v>0</v>
      </c>
      <c r="O3006" s="536"/>
      <c r="P3006" s="535">
        <v>0</v>
      </c>
      <c r="Q3006" s="536"/>
      <c r="R3006" s="535">
        <v>0</v>
      </c>
    </row>
    <row r="3007" spans="1:18" ht="12.75">
      <c r="A3007" s="145">
        <v>103519</v>
      </c>
      <c r="B3007" s="102" t="s">
        <v>24679</v>
      </c>
      <c r="C3007" s="145" t="s">
        <v>2</v>
      </c>
      <c r="D3007" s="535">
        <v>14.98</v>
      </c>
      <c r="E3007" s="536">
        <v>6.9999999999999999E-4</v>
      </c>
      <c r="F3007" s="535">
        <v>12.68</v>
      </c>
      <c r="G3007" s="536">
        <v>8.0000000000000004E-4</v>
      </c>
      <c r="H3007" s="535">
        <v>13.87</v>
      </c>
      <c r="I3007" s="536">
        <v>6.9999999999999999E-4</v>
      </c>
      <c r="J3007" s="535">
        <v>12.84</v>
      </c>
      <c r="K3007" s="536">
        <v>8.0000000000000004E-4</v>
      </c>
      <c r="L3007" s="535">
        <v>12.24</v>
      </c>
      <c r="M3007" s="536">
        <v>0</v>
      </c>
      <c r="N3007" s="535">
        <v>11.92</v>
      </c>
      <c r="O3007" s="536">
        <v>8.0000000000000004E-4</v>
      </c>
      <c r="P3007" s="535">
        <v>12.31</v>
      </c>
      <c r="Q3007" s="536">
        <v>8.0000000000000004E-4</v>
      </c>
      <c r="R3007" s="535">
        <v>12.23</v>
      </c>
    </row>
    <row r="3008" spans="1:18" ht="12.75">
      <c r="A3008" s="145">
        <v>103515</v>
      </c>
      <c r="B3008" s="102" t="s">
        <v>24680</v>
      </c>
      <c r="C3008" s="145" t="s">
        <v>2</v>
      </c>
      <c r="D3008" s="535">
        <v>0</v>
      </c>
      <c r="E3008" s="536"/>
      <c r="F3008" s="535">
        <v>0</v>
      </c>
      <c r="G3008" s="536"/>
      <c r="H3008" s="535">
        <v>0</v>
      </c>
      <c r="I3008" s="536"/>
      <c r="J3008" s="535">
        <v>0</v>
      </c>
      <c r="K3008" s="536"/>
      <c r="L3008" s="535">
        <v>0</v>
      </c>
      <c r="M3008" s="536"/>
      <c r="N3008" s="535">
        <v>0</v>
      </c>
      <c r="O3008" s="536"/>
      <c r="P3008" s="535">
        <v>0</v>
      </c>
      <c r="Q3008" s="536"/>
      <c r="R3008" s="535">
        <v>0</v>
      </c>
    </row>
    <row r="3009" spans="1:18" ht="12.75">
      <c r="A3009" s="145">
        <v>103502</v>
      </c>
      <c r="B3009" s="102" t="s">
        <v>24681</v>
      </c>
      <c r="C3009" s="145" t="s">
        <v>1</v>
      </c>
      <c r="D3009" s="535">
        <v>0</v>
      </c>
      <c r="E3009" s="536"/>
      <c r="F3009" s="535">
        <v>0</v>
      </c>
      <c r="G3009" s="536"/>
      <c r="H3009" s="535">
        <v>0</v>
      </c>
      <c r="I3009" s="536"/>
      <c r="J3009" s="535">
        <v>0</v>
      </c>
      <c r="K3009" s="536"/>
      <c r="L3009" s="535">
        <v>0</v>
      </c>
      <c r="M3009" s="536"/>
      <c r="N3009" s="535">
        <v>0</v>
      </c>
      <c r="O3009" s="536"/>
      <c r="P3009" s="535">
        <v>0</v>
      </c>
      <c r="Q3009" s="536"/>
      <c r="R3009" s="535">
        <v>0</v>
      </c>
    </row>
    <row r="3010" spans="1:18" ht="12.75">
      <c r="A3010" s="145">
        <v>103504</v>
      </c>
      <c r="B3010" s="102" t="s">
        <v>24682</v>
      </c>
      <c r="C3010" s="145" t="s">
        <v>1</v>
      </c>
      <c r="D3010" s="535">
        <v>0</v>
      </c>
      <c r="E3010" s="536"/>
      <c r="F3010" s="535">
        <v>0</v>
      </c>
      <c r="G3010" s="536"/>
      <c r="H3010" s="535">
        <v>0</v>
      </c>
      <c r="I3010" s="536"/>
      <c r="J3010" s="535">
        <v>0</v>
      </c>
      <c r="K3010" s="536"/>
      <c r="L3010" s="535">
        <v>0</v>
      </c>
      <c r="M3010" s="536"/>
      <c r="N3010" s="535">
        <v>0</v>
      </c>
      <c r="O3010" s="536"/>
      <c r="P3010" s="535">
        <v>0</v>
      </c>
      <c r="Q3010" s="536"/>
      <c r="R3010" s="535">
        <v>0</v>
      </c>
    </row>
    <row r="3011" spans="1:18" ht="12.75">
      <c r="A3011" s="145">
        <v>103503</v>
      </c>
      <c r="B3011" s="102" t="s">
        <v>24683</v>
      </c>
      <c r="C3011" s="145" t="s">
        <v>1</v>
      </c>
      <c r="D3011" s="535">
        <v>0</v>
      </c>
      <c r="E3011" s="536"/>
      <c r="F3011" s="535">
        <v>0</v>
      </c>
      <c r="G3011" s="536"/>
      <c r="H3011" s="535">
        <v>0</v>
      </c>
      <c r="I3011" s="536"/>
      <c r="J3011" s="535">
        <v>0</v>
      </c>
      <c r="K3011" s="536"/>
      <c r="L3011" s="535">
        <v>0</v>
      </c>
      <c r="M3011" s="536"/>
      <c r="N3011" s="535">
        <v>0</v>
      </c>
      <c r="O3011" s="536"/>
      <c r="P3011" s="535">
        <v>0</v>
      </c>
      <c r="Q3011" s="536"/>
      <c r="R3011" s="535">
        <v>0</v>
      </c>
    </row>
    <row r="3012" spans="1:18" ht="12.75">
      <c r="A3012" s="145">
        <v>103505</v>
      </c>
      <c r="B3012" s="102" t="s">
        <v>24684</v>
      </c>
      <c r="C3012" s="145" t="s">
        <v>1</v>
      </c>
      <c r="D3012" s="535">
        <v>0</v>
      </c>
      <c r="E3012" s="536"/>
      <c r="F3012" s="535">
        <v>0</v>
      </c>
      <c r="G3012" s="536"/>
      <c r="H3012" s="535">
        <v>0</v>
      </c>
      <c r="I3012" s="536"/>
      <c r="J3012" s="535">
        <v>0</v>
      </c>
      <c r="K3012" s="536"/>
      <c r="L3012" s="535">
        <v>0</v>
      </c>
      <c r="M3012" s="536"/>
      <c r="N3012" s="535">
        <v>0</v>
      </c>
      <c r="O3012" s="536"/>
      <c r="P3012" s="535">
        <v>0</v>
      </c>
      <c r="Q3012" s="536"/>
      <c r="R3012" s="535">
        <v>0</v>
      </c>
    </row>
    <row r="3013" spans="1:18" ht="12.75">
      <c r="A3013" s="145">
        <v>103499</v>
      </c>
      <c r="B3013" s="102" t="s">
        <v>24685</v>
      </c>
      <c r="C3013" s="145" t="s">
        <v>2</v>
      </c>
      <c r="D3013" s="535">
        <v>0</v>
      </c>
      <c r="E3013" s="536"/>
      <c r="F3013" s="535">
        <v>0</v>
      </c>
      <c r="G3013" s="536"/>
      <c r="H3013" s="535">
        <v>0</v>
      </c>
      <c r="I3013" s="536"/>
      <c r="J3013" s="535">
        <v>0</v>
      </c>
      <c r="K3013" s="536"/>
      <c r="L3013" s="535">
        <v>0</v>
      </c>
      <c r="M3013" s="536"/>
      <c r="N3013" s="535">
        <v>0</v>
      </c>
      <c r="O3013" s="536"/>
      <c r="P3013" s="535">
        <v>0</v>
      </c>
      <c r="Q3013" s="536"/>
      <c r="R3013" s="535">
        <v>0</v>
      </c>
    </row>
    <row r="3014" spans="1:18" ht="12.75">
      <c r="A3014" s="145">
        <v>103501</v>
      </c>
      <c r="B3014" s="102" t="s">
        <v>24686</v>
      </c>
      <c r="C3014" s="145" t="s">
        <v>2</v>
      </c>
      <c r="D3014" s="535">
        <v>0</v>
      </c>
      <c r="E3014" s="536"/>
      <c r="F3014" s="535">
        <v>0</v>
      </c>
      <c r="G3014" s="536"/>
      <c r="H3014" s="535">
        <v>0</v>
      </c>
      <c r="I3014" s="536"/>
      <c r="J3014" s="535">
        <v>0</v>
      </c>
      <c r="K3014" s="536"/>
      <c r="L3014" s="535">
        <v>0</v>
      </c>
      <c r="M3014" s="536"/>
      <c r="N3014" s="535">
        <v>0</v>
      </c>
      <c r="O3014" s="536"/>
      <c r="P3014" s="535">
        <v>0</v>
      </c>
      <c r="Q3014" s="536"/>
      <c r="R3014" s="535">
        <v>0</v>
      </c>
    </row>
    <row r="3015" spans="1:18" ht="12.75">
      <c r="A3015" s="145">
        <v>103500</v>
      </c>
      <c r="B3015" s="102" t="s">
        <v>24687</v>
      </c>
      <c r="C3015" s="145" t="s">
        <v>2</v>
      </c>
      <c r="D3015" s="535">
        <v>0</v>
      </c>
      <c r="E3015" s="536"/>
      <c r="F3015" s="535">
        <v>0</v>
      </c>
      <c r="G3015" s="536"/>
      <c r="H3015" s="535">
        <v>0</v>
      </c>
      <c r="I3015" s="536"/>
      <c r="J3015" s="535">
        <v>0</v>
      </c>
      <c r="K3015" s="536"/>
      <c r="L3015" s="535">
        <v>0</v>
      </c>
      <c r="M3015" s="536"/>
      <c r="N3015" s="535">
        <v>0</v>
      </c>
      <c r="O3015" s="536"/>
      <c r="P3015" s="535">
        <v>0</v>
      </c>
      <c r="Q3015" s="536"/>
      <c r="R3015" s="535">
        <v>0</v>
      </c>
    </row>
    <row r="3016" spans="1:18" ht="12.75">
      <c r="A3016" s="145">
        <v>103496</v>
      </c>
      <c r="B3016" s="102" t="s">
        <v>24688</v>
      </c>
      <c r="C3016" s="145" t="s">
        <v>2</v>
      </c>
      <c r="D3016" s="535">
        <v>0</v>
      </c>
      <c r="E3016" s="536"/>
      <c r="F3016" s="535">
        <v>0</v>
      </c>
      <c r="G3016" s="536"/>
      <c r="H3016" s="535">
        <v>0</v>
      </c>
      <c r="I3016" s="536"/>
      <c r="J3016" s="535">
        <v>0</v>
      </c>
      <c r="K3016" s="536"/>
      <c r="L3016" s="535">
        <v>0</v>
      </c>
      <c r="M3016" s="536"/>
      <c r="N3016" s="535">
        <v>0</v>
      </c>
      <c r="O3016" s="536"/>
      <c r="P3016" s="535">
        <v>0</v>
      </c>
      <c r="Q3016" s="536"/>
      <c r="R3016" s="535">
        <v>0</v>
      </c>
    </row>
    <row r="3017" spans="1:18" ht="12.75">
      <c r="A3017" s="145">
        <v>103498</v>
      </c>
      <c r="B3017" s="102" t="s">
        <v>24689</v>
      </c>
      <c r="C3017" s="145" t="s">
        <v>2</v>
      </c>
      <c r="D3017" s="535">
        <v>0</v>
      </c>
      <c r="E3017" s="536"/>
      <c r="F3017" s="535">
        <v>0</v>
      </c>
      <c r="G3017" s="536"/>
      <c r="H3017" s="535">
        <v>0</v>
      </c>
      <c r="I3017" s="536"/>
      <c r="J3017" s="535">
        <v>0</v>
      </c>
      <c r="K3017" s="536"/>
      <c r="L3017" s="535">
        <v>0</v>
      </c>
      <c r="M3017" s="536"/>
      <c r="N3017" s="535">
        <v>0</v>
      </c>
      <c r="O3017" s="536"/>
      <c r="P3017" s="535">
        <v>0</v>
      </c>
      <c r="Q3017" s="536"/>
      <c r="R3017" s="535">
        <v>0</v>
      </c>
    </row>
    <row r="3018" spans="1:18" ht="12.75">
      <c r="A3018" s="145">
        <v>103497</v>
      </c>
      <c r="B3018" s="102" t="s">
        <v>24690</v>
      </c>
      <c r="C3018" s="145" t="s">
        <v>2</v>
      </c>
      <c r="D3018" s="535">
        <v>0</v>
      </c>
      <c r="E3018" s="536"/>
      <c r="F3018" s="535">
        <v>0</v>
      </c>
      <c r="G3018" s="536"/>
      <c r="H3018" s="535">
        <v>0</v>
      </c>
      <c r="I3018" s="536"/>
      <c r="J3018" s="535">
        <v>0</v>
      </c>
      <c r="K3018" s="536"/>
      <c r="L3018" s="535">
        <v>0</v>
      </c>
      <c r="M3018" s="536"/>
      <c r="N3018" s="535">
        <v>0</v>
      </c>
      <c r="O3018" s="536"/>
      <c r="P3018" s="535">
        <v>0</v>
      </c>
      <c r="Q3018" s="536"/>
      <c r="R3018" s="535">
        <v>0</v>
      </c>
    </row>
    <row r="3019" spans="1:18" ht="12.75">
      <c r="A3019" s="145">
        <v>103516</v>
      </c>
      <c r="B3019" s="102" t="s">
        <v>24691</v>
      </c>
      <c r="C3019" s="145" t="s">
        <v>2</v>
      </c>
      <c r="D3019" s="535">
        <v>0</v>
      </c>
      <c r="E3019" s="536"/>
      <c r="F3019" s="535">
        <v>0</v>
      </c>
      <c r="G3019" s="536"/>
      <c r="H3019" s="535">
        <v>0</v>
      </c>
      <c r="I3019" s="536"/>
      <c r="J3019" s="535">
        <v>0</v>
      </c>
      <c r="K3019" s="536"/>
      <c r="L3019" s="535">
        <v>0</v>
      </c>
      <c r="M3019" s="536"/>
      <c r="N3019" s="535">
        <v>0</v>
      </c>
      <c r="O3019" s="536"/>
      <c r="P3019" s="535">
        <v>0</v>
      </c>
      <c r="Q3019" s="536"/>
      <c r="R3019" s="535">
        <v>0</v>
      </c>
    </row>
    <row r="3020" spans="1:18" ht="12.75">
      <c r="A3020" s="145">
        <v>103506</v>
      </c>
      <c r="B3020" s="102" t="s">
        <v>24692</v>
      </c>
      <c r="C3020" s="145" t="s">
        <v>2</v>
      </c>
      <c r="D3020" s="535">
        <v>0</v>
      </c>
      <c r="E3020" s="536"/>
      <c r="F3020" s="535">
        <v>0</v>
      </c>
      <c r="G3020" s="536"/>
      <c r="H3020" s="535">
        <v>0</v>
      </c>
      <c r="I3020" s="536"/>
      <c r="J3020" s="535">
        <v>0</v>
      </c>
      <c r="K3020" s="536"/>
      <c r="L3020" s="535">
        <v>0</v>
      </c>
      <c r="M3020" s="536"/>
      <c r="N3020" s="535">
        <v>0</v>
      </c>
      <c r="O3020" s="536"/>
      <c r="P3020" s="535">
        <v>0</v>
      </c>
      <c r="Q3020" s="536"/>
      <c r="R3020" s="535">
        <v>0</v>
      </c>
    </row>
    <row r="3021" spans="1:18" ht="12.75">
      <c r="A3021" s="145">
        <v>103507</v>
      </c>
      <c r="B3021" s="102" t="s">
        <v>24693</v>
      </c>
      <c r="C3021" s="145" t="s">
        <v>2</v>
      </c>
      <c r="D3021" s="535">
        <v>0</v>
      </c>
      <c r="E3021" s="536"/>
      <c r="F3021" s="535">
        <v>0</v>
      </c>
      <c r="G3021" s="536"/>
      <c r="H3021" s="535">
        <v>0</v>
      </c>
      <c r="I3021" s="536"/>
      <c r="J3021" s="535">
        <v>0</v>
      </c>
      <c r="K3021" s="536"/>
      <c r="L3021" s="535">
        <v>0</v>
      </c>
      <c r="M3021" s="536"/>
      <c r="N3021" s="535">
        <v>0</v>
      </c>
      <c r="O3021" s="536"/>
      <c r="P3021" s="535">
        <v>0</v>
      </c>
      <c r="Q3021" s="536"/>
      <c r="R3021" s="535">
        <v>0</v>
      </c>
    </row>
    <row r="3022" spans="1:18" ht="12.75">
      <c r="A3022" s="145">
        <v>103493</v>
      </c>
      <c r="B3022" s="102" t="s">
        <v>24694</v>
      </c>
      <c r="C3022" s="145" t="s">
        <v>2</v>
      </c>
      <c r="D3022" s="535">
        <v>0</v>
      </c>
      <c r="E3022" s="536"/>
      <c r="F3022" s="535">
        <v>0</v>
      </c>
      <c r="G3022" s="536"/>
      <c r="H3022" s="535">
        <v>0</v>
      </c>
      <c r="I3022" s="536"/>
      <c r="J3022" s="535">
        <v>0</v>
      </c>
      <c r="K3022" s="536"/>
      <c r="L3022" s="535">
        <v>0</v>
      </c>
      <c r="M3022" s="536"/>
      <c r="N3022" s="535">
        <v>0</v>
      </c>
      <c r="O3022" s="536"/>
      <c r="P3022" s="535">
        <v>0</v>
      </c>
      <c r="Q3022" s="536"/>
      <c r="R3022" s="535">
        <v>0</v>
      </c>
    </row>
    <row r="3023" spans="1:18" ht="12.75">
      <c r="A3023" s="145">
        <v>103495</v>
      </c>
      <c r="B3023" s="102" t="s">
        <v>24695</v>
      </c>
      <c r="C3023" s="145" t="s">
        <v>2</v>
      </c>
      <c r="D3023" s="535">
        <v>0</v>
      </c>
      <c r="E3023" s="536"/>
      <c r="F3023" s="535">
        <v>0</v>
      </c>
      <c r="G3023" s="536"/>
      <c r="H3023" s="535">
        <v>0</v>
      </c>
      <c r="I3023" s="536"/>
      <c r="J3023" s="535">
        <v>0</v>
      </c>
      <c r="K3023" s="536"/>
      <c r="L3023" s="535">
        <v>0</v>
      </c>
      <c r="M3023" s="536"/>
      <c r="N3023" s="535">
        <v>0</v>
      </c>
      <c r="O3023" s="536"/>
      <c r="P3023" s="535">
        <v>0</v>
      </c>
      <c r="Q3023" s="536"/>
      <c r="R3023" s="535">
        <v>0</v>
      </c>
    </row>
    <row r="3024" spans="1:18" ht="12.75">
      <c r="A3024" s="145">
        <v>103494</v>
      </c>
      <c r="B3024" s="102" t="s">
        <v>24696</v>
      </c>
      <c r="C3024" s="145" t="s">
        <v>2</v>
      </c>
      <c r="D3024" s="535">
        <v>0</v>
      </c>
      <c r="E3024" s="536"/>
      <c r="F3024" s="535">
        <v>0</v>
      </c>
      <c r="G3024" s="536"/>
      <c r="H3024" s="535">
        <v>0</v>
      </c>
      <c r="I3024" s="536"/>
      <c r="J3024" s="535">
        <v>0</v>
      </c>
      <c r="K3024" s="536"/>
      <c r="L3024" s="535">
        <v>0</v>
      </c>
      <c r="M3024" s="536"/>
      <c r="N3024" s="535">
        <v>0</v>
      </c>
      <c r="O3024" s="536"/>
      <c r="P3024" s="535">
        <v>0</v>
      </c>
      <c r="Q3024" s="536"/>
      <c r="R3024" s="535">
        <v>0</v>
      </c>
    </row>
    <row r="3025" spans="1:18" ht="12.75">
      <c r="A3025" s="145">
        <v>103513</v>
      </c>
      <c r="B3025" s="102" t="s">
        <v>24697</v>
      </c>
      <c r="C3025" s="145" t="s">
        <v>2</v>
      </c>
      <c r="D3025" s="535">
        <v>0</v>
      </c>
      <c r="E3025" s="536"/>
      <c r="F3025" s="535">
        <v>0</v>
      </c>
      <c r="G3025" s="536"/>
      <c r="H3025" s="535">
        <v>0</v>
      </c>
      <c r="I3025" s="536"/>
      <c r="J3025" s="535">
        <v>0</v>
      </c>
      <c r="K3025" s="536"/>
      <c r="L3025" s="535">
        <v>0</v>
      </c>
      <c r="M3025" s="536"/>
      <c r="N3025" s="535">
        <v>0</v>
      </c>
      <c r="O3025" s="536"/>
      <c r="P3025" s="535">
        <v>0</v>
      </c>
      <c r="Q3025" s="536"/>
      <c r="R3025" s="535">
        <v>0</v>
      </c>
    </row>
    <row r="3026" spans="1:18" ht="12.75">
      <c r="A3026" s="145">
        <v>103523</v>
      </c>
      <c r="B3026" s="102" t="s">
        <v>24698</v>
      </c>
      <c r="C3026" s="145" t="s">
        <v>2</v>
      </c>
      <c r="D3026" s="535">
        <v>11215.02</v>
      </c>
      <c r="E3026" s="536">
        <v>0.97760000000000002</v>
      </c>
      <c r="F3026" s="535">
        <v>11167.17</v>
      </c>
      <c r="G3026" s="536">
        <v>0.98180000000000001</v>
      </c>
      <c r="H3026" s="535">
        <v>11237.33</v>
      </c>
      <c r="I3026" s="536">
        <v>0.97570000000000001</v>
      </c>
      <c r="J3026" s="535">
        <v>11164.44</v>
      </c>
      <c r="K3026" s="536">
        <v>0.98199999999999998</v>
      </c>
      <c r="L3026" s="535">
        <v>18858.52</v>
      </c>
      <c r="M3026" s="536">
        <v>2.3E-2</v>
      </c>
      <c r="N3026" s="535">
        <v>11236.19</v>
      </c>
      <c r="O3026" s="536">
        <v>0.9758</v>
      </c>
      <c r="P3026" s="535">
        <v>11188.73</v>
      </c>
      <c r="Q3026" s="536">
        <v>0.97989999999999999</v>
      </c>
      <c r="R3026" s="535">
        <v>11258.59</v>
      </c>
    </row>
    <row r="3027" spans="1:18" ht="12.75">
      <c r="A3027" s="145">
        <v>103509</v>
      </c>
      <c r="B3027" s="102" t="s">
        <v>24699</v>
      </c>
      <c r="C3027" s="145" t="s">
        <v>2</v>
      </c>
      <c r="D3027" s="535">
        <v>0</v>
      </c>
      <c r="E3027" s="536"/>
      <c r="F3027" s="535">
        <v>0</v>
      </c>
      <c r="G3027" s="536"/>
      <c r="H3027" s="535">
        <v>0</v>
      </c>
      <c r="I3027" s="536"/>
      <c r="J3027" s="535">
        <v>0</v>
      </c>
      <c r="K3027" s="536"/>
      <c r="L3027" s="535">
        <v>0</v>
      </c>
      <c r="M3027" s="536"/>
      <c r="N3027" s="535">
        <v>0</v>
      </c>
      <c r="O3027" s="536"/>
      <c r="P3027" s="535">
        <v>0</v>
      </c>
      <c r="Q3027" s="536"/>
      <c r="R3027" s="535">
        <v>0</v>
      </c>
    </row>
    <row r="3028" spans="1:18" ht="12.75">
      <c r="A3028" s="145">
        <v>103514</v>
      </c>
      <c r="B3028" s="102" t="s">
        <v>24700</v>
      </c>
      <c r="C3028" s="145" t="s">
        <v>2</v>
      </c>
      <c r="D3028" s="535">
        <v>0</v>
      </c>
      <c r="E3028" s="536"/>
      <c r="F3028" s="535">
        <v>0</v>
      </c>
      <c r="G3028" s="536"/>
      <c r="H3028" s="535">
        <v>0</v>
      </c>
      <c r="I3028" s="536"/>
      <c r="J3028" s="535">
        <v>0</v>
      </c>
      <c r="K3028" s="536"/>
      <c r="L3028" s="535">
        <v>0</v>
      </c>
      <c r="M3028" s="536"/>
      <c r="N3028" s="535">
        <v>0</v>
      </c>
      <c r="O3028" s="536"/>
      <c r="P3028" s="535">
        <v>0</v>
      </c>
      <c r="Q3028" s="536"/>
      <c r="R3028" s="535">
        <v>0</v>
      </c>
    </row>
    <row r="3029" spans="1:18" ht="12.75">
      <c r="A3029" s="145">
        <v>103510</v>
      </c>
      <c r="B3029" s="102" t="s">
        <v>24701</v>
      </c>
      <c r="C3029" s="145" t="s">
        <v>2</v>
      </c>
      <c r="D3029" s="535">
        <v>0</v>
      </c>
      <c r="E3029" s="536"/>
      <c r="F3029" s="535">
        <v>0</v>
      </c>
      <c r="G3029" s="536"/>
      <c r="H3029" s="535">
        <v>0</v>
      </c>
      <c r="I3029" s="536"/>
      <c r="J3029" s="535">
        <v>0</v>
      </c>
      <c r="K3029" s="536"/>
      <c r="L3029" s="535">
        <v>0</v>
      </c>
      <c r="M3029" s="536"/>
      <c r="N3029" s="535">
        <v>0</v>
      </c>
      <c r="O3029" s="536"/>
      <c r="P3029" s="535">
        <v>0</v>
      </c>
      <c r="Q3029" s="536"/>
      <c r="R3029" s="535">
        <v>0</v>
      </c>
    </row>
    <row r="3030" spans="1:18" ht="12.75">
      <c r="A3030" s="145">
        <v>103520</v>
      </c>
      <c r="B3030" s="102" t="s">
        <v>24702</v>
      </c>
      <c r="C3030" s="145" t="s">
        <v>2</v>
      </c>
      <c r="D3030" s="535">
        <v>5527.23</v>
      </c>
      <c r="E3030" s="536">
        <v>0.99370000000000003</v>
      </c>
      <c r="F3030" s="535">
        <v>5525.21</v>
      </c>
      <c r="G3030" s="536">
        <v>0.99399999999999999</v>
      </c>
      <c r="H3030" s="535">
        <v>5528.52</v>
      </c>
      <c r="I3030" s="536">
        <v>0.99339999999999995</v>
      </c>
      <c r="J3030" s="535">
        <v>5521.32</v>
      </c>
      <c r="K3030" s="536">
        <v>0.99470000000000003</v>
      </c>
      <c r="L3030" s="535">
        <v>9494.4699999999993</v>
      </c>
      <c r="M3030" s="536">
        <v>0</v>
      </c>
      <c r="N3030" s="535">
        <v>5525.81</v>
      </c>
      <c r="O3030" s="536">
        <v>0.99390000000000001</v>
      </c>
      <c r="P3030" s="535">
        <v>5527.75</v>
      </c>
      <c r="Q3030" s="536">
        <v>0.99360000000000004</v>
      </c>
      <c r="R3030" s="535">
        <v>5529.02</v>
      </c>
    </row>
    <row r="3031" spans="1:18" ht="12.75">
      <c r="A3031" s="145">
        <v>103511</v>
      </c>
      <c r="B3031" s="102" t="s">
        <v>24703</v>
      </c>
      <c r="C3031" s="145" t="s">
        <v>2</v>
      </c>
      <c r="D3031" s="535">
        <v>0</v>
      </c>
      <c r="E3031" s="536"/>
      <c r="F3031" s="535">
        <v>0</v>
      </c>
      <c r="G3031" s="536"/>
      <c r="H3031" s="535">
        <v>0</v>
      </c>
      <c r="I3031" s="536"/>
      <c r="J3031" s="535">
        <v>0</v>
      </c>
      <c r="K3031" s="536"/>
      <c r="L3031" s="535">
        <v>0</v>
      </c>
      <c r="M3031" s="536"/>
      <c r="N3031" s="535">
        <v>0</v>
      </c>
      <c r="O3031" s="536"/>
      <c r="P3031" s="535">
        <v>0</v>
      </c>
      <c r="Q3031" s="536"/>
      <c r="R3031" s="535">
        <v>0</v>
      </c>
    </row>
    <row r="3032" spans="1:18" ht="12.75">
      <c r="A3032" s="145">
        <v>103521</v>
      </c>
      <c r="B3032" s="102" t="s">
        <v>24704</v>
      </c>
      <c r="C3032" s="145" t="s">
        <v>2</v>
      </c>
      <c r="D3032" s="535">
        <v>7339.56</v>
      </c>
      <c r="E3032" s="536">
        <v>0.99319999999999997</v>
      </c>
      <c r="F3032" s="535">
        <v>7336.66</v>
      </c>
      <c r="G3032" s="536">
        <v>0.99350000000000005</v>
      </c>
      <c r="H3032" s="535">
        <v>7341.42</v>
      </c>
      <c r="I3032" s="536">
        <v>0.9929</v>
      </c>
      <c r="J3032" s="535">
        <v>7331.07</v>
      </c>
      <c r="K3032" s="536">
        <v>0.99429999999999996</v>
      </c>
      <c r="L3032" s="535">
        <v>12604.94</v>
      </c>
      <c r="M3032" s="536">
        <v>0</v>
      </c>
      <c r="N3032" s="535">
        <v>7337.53</v>
      </c>
      <c r="O3032" s="536">
        <v>0.99339999999999995</v>
      </c>
      <c r="P3032" s="535">
        <v>7340.31</v>
      </c>
      <c r="Q3032" s="536">
        <v>0.99299999999999999</v>
      </c>
      <c r="R3032" s="535">
        <v>7342.15</v>
      </c>
    </row>
    <row r="3033" spans="1:18" ht="12.75">
      <c r="A3033" s="145">
        <v>103512</v>
      </c>
      <c r="B3033" s="102" t="s">
        <v>24705</v>
      </c>
      <c r="C3033" s="145" t="s">
        <v>2</v>
      </c>
      <c r="D3033" s="535">
        <v>0</v>
      </c>
      <c r="E3033" s="536"/>
      <c r="F3033" s="535">
        <v>0</v>
      </c>
      <c r="G3033" s="536"/>
      <c r="H3033" s="535">
        <v>0</v>
      </c>
      <c r="I3033" s="536"/>
      <c r="J3033" s="535">
        <v>0</v>
      </c>
      <c r="K3033" s="536"/>
      <c r="L3033" s="535">
        <v>0</v>
      </c>
      <c r="M3033" s="536"/>
      <c r="N3033" s="535">
        <v>0</v>
      </c>
      <c r="O3033" s="536"/>
      <c r="P3033" s="535">
        <v>0</v>
      </c>
      <c r="Q3033" s="536"/>
      <c r="R3033" s="535">
        <v>0</v>
      </c>
    </row>
    <row r="3034" spans="1:18" ht="12.75">
      <c r="A3034" s="145">
        <v>103522</v>
      </c>
      <c r="B3034" s="102" t="s">
        <v>24706</v>
      </c>
      <c r="C3034" s="145" t="s">
        <v>2</v>
      </c>
      <c r="D3034" s="535">
        <v>7482.31</v>
      </c>
      <c r="E3034" s="536">
        <v>0.9677</v>
      </c>
      <c r="F3034" s="535">
        <v>7435.02</v>
      </c>
      <c r="G3034" s="536">
        <v>0.97389999999999999</v>
      </c>
      <c r="H3034" s="535">
        <v>7504.25</v>
      </c>
      <c r="I3034" s="536">
        <v>0.96489999999999998</v>
      </c>
      <c r="J3034" s="535">
        <v>7433.36</v>
      </c>
      <c r="K3034" s="536">
        <v>0.97409999999999997</v>
      </c>
      <c r="L3034" s="535">
        <v>12436.8</v>
      </c>
      <c r="M3034" s="536">
        <v>3.4799999999999998E-2</v>
      </c>
      <c r="N3034" s="535">
        <v>7503.86</v>
      </c>
      <c r="O3034" s="536">
        <v>0.96499999999999997</v>
      </c>
      <c r="P3034" s="535">
        <v>7455.87</v>
      </c>
      <c r="Q3034" s="536">
        <v>0.97119999999999995</v>
      </c>
      <c r="R3034" s="535">
        <v>7525.37</v>
      </c>
    </row>
    <row r="3035" spans="1:18" ht="12.75">
      <c r="A3035" s="145">
        <v>103508</v>
      </c>
      <c r="B3035" s="102" t="s">
        <v>24707</v>
      </c>
      <c r="C3035" s="145" t="s">
        <v>2</v>
      </c>
      <c r="D3035" s="535">
        <v>0</v>
      </c>
      <c r="E3035" s="536"/>
      <c r="F3035" s="535">
        <v>0</v>
      </c>
      <c r="G3035" s="536"/>
      <c r="H3035" s="535">
        <v>0</v>
      </c>
      <c r="I3035" s="536"/>
      <c r="J3035" s="535">
        <v>0</v>
      </c>
      <c r="K3035" s="536"/>
      <c r="L3035" s="535">
        <v>0</v>
      </c>
      <c r="M3035" s="536"/>
      <c r="N3035" s="535">
        <v>0</v>
      </c>
      <c r="O3035" s="536"/>
      <c r="P3035" s="535">
        <v>0</v>
      </c>
      <c r="Q3035" s="536"/>
      <c r="R3035" s="535">
        <v>0</v>
      </c>
    </row>
    <row r="3036" spans="1:18" ht="12.75">
      <c r="A3036" s="145">
        <v>103524</v>
      </c>
      <c r="B3036" s="102" t="s">
        <v>24708</v>
      </c>
      <c r="C3036" s="145" t="s">
        <v>2</v>
      </c>
      <c r="D3036" s="535">
        <v>0</v>
      </c>
      <c r="E3036" s="536"/>
      <c r="F3036" s="535">
        <v>0</v>
      </c>
      <c r="G3036" s="536"/>
      <c r="H3036" s="535">
        <v>0</v>
      </c>
      <c r="I3036" s="536"/>
      <c r="J3036" s="535">
        <v>0</v>
      </c>
      <c r="K3036" s="536"/>
      <c r="L3036" s="535">
        <v>0</v>
      </c>
      <c r="M3036" s="536"/>
      <c r="N3036" s="535">
        <v>0</v>
      </c>
      <c r="O3036" s="536"/>
      <c r="P3036" s="535">
        <v>0</v>
      </c>
      <c r="Q3036" s="536"/>
      <c r="R3036" s="535">
        <v>0</v>
      </c>
    </row>
    <row r="3037" spans="1:18" ht="12.75">
      <c r="A3037" s="145">
        <v>103526</v>
      </c>
      <c r="B3037" s="102" t="s">
        <v>24709</v>
      </c>
      <c r="C3037" s="145" t="s">
        <v>2</v>
      </c>
      <c r="D3037" s="535">
        <v>0</v>
      </c>
      <c r="E3037" s="536"/>
      <c r="F3037" s="535">
        <v>0</v>
      </c>
      <c r="G3037" s="536"/>
      <c r="H3037" s="535">
        <v>0</v>
      </c>
      <c r="I3037" s="536"/>
      <c r="J3037" s="535">
        <v>0</v>
      </c>
      <c r="K3037" s="536"/>
      <c r="L3037" s="535">
        <v>0</v>
      </c>
      <c r="M3037" s="536"/>
      <c r="N3037" s="535">
        <v>0</v>
      </c>
      <c r="O3037" s="536"/>
      <c r="P3037" s="535">
        <v>0</v>
      </c>
      <c r="Q3037" s="536"/>
      <c r="R3037" s="535">
        <v>0</v>
      </c>
    </row>
    <row r="3038" spans="1:18" ht="12.75">
      <c r="A3038" s="145">
        <v>103525</v>
      </c>
      <c r="B3038" s="102" t="s">
        <v>24710</v>
      </c>
      <c r="C3038" s="145" t="s">
        <v>2</v>
      </c>
      <c r="D3038" s="535">
        <v>0</v>
      </c>
      <c r="E3038" s="536"/>
      <c r="F3038" s="535">
        <v>0</v>
      </c>
      <c r="G3038" s="536"/>
      <c r="H3038" s="535">
        <v>0</v>
      </c>
      <c r="I3038" s="536"/>
      <c r="J3038" s="535">
        <v>0</v>
      </c>
      <c r="K3038" s="536"/>
      <c r="L3038" s="535">
        <v>0</v>
      </c>
      <c r="M3038" s="536"/>
      <c r="N3038" s="535">
        <v>0</v>
      </c>
      <c r="O3038" s="536"/>
      <c r="P3038" s="535">
        <v>0</v>
      </c>
      <c r="Q3038" s="536"/>
      <c r="R3038" s="535">
        <v>0</v>
      </c>
    </row>
    <row r="3039" spans="1:18" ht="12.75">
      <c r="A3039" s="145">
        <v>97062</v>
      </c>
      <c r="B3039" s="102" t="s">
        <v>24711</v>
      </c>
      <c r="C3039" s="145" t="s">
        <v>4</v>
      </c>
      <c r="D3039" s="535">
        <v>6.42</v>
      </c>
      <c r="E3039" s="536">
        <v>0.38629999999999998</v>
      </c>
      <c r="F3039" s="535">
        <v>6.46</v>
      </c>
      <c r="G3039" s="536">
        <v>0</v>
      </c>
      <c r="H3039" s="535">
        <v>6.79</v>
      </c>
      <c r="I3039" s="536">
        <v>0</v>
      </c>
      <c r="J3039" s="535">
        <v>5.76</v>
      </c>
      <c r="K3039" s="536">
        <v>0.43059999999999998</v>
      </c>
      <c r="L3039" s="535">
        <v>6.6</v>
      </c>
      <c r="M3039" s="536">
        <v>0</v>
      </c>
      <c r="N3039" s="535">
        <v>5.63</v>
      </c>
      <c r="O3039" s="536">
        <v>0</v>
      </c>
      <c r="P3039" s="535">
        <v>7.45</v>
      </c>
      <c r="Q3039" s="536">
        <v>0</v>
      </c>
      <c r="R3039" s="535">
        <v>6.79</v>
      </c>
    </row>
    <row r="3040" spans="1:18" ht="12.75">
      <c r="A3040" s="145">
        <v>97061</v>
      </c>
      <c r="B3040" s="102" t="s">
        <v>24712</v>
      </c>
      <c r="C3040" s="145" t="s">
        <v>4</v>
      </c>
      <c r="D3040" s="535">
        <v>0</v>
      </c>
      <c r="E3040" s="536"/>
      <c r="F3040" s="535">
        <v>0</v>
      </c>
      <c r="G3040" s="536"/>
      <c r="H3040" s="535">
        <v>0</v>
      </c>
      <c r="I3040" s="536"/>
      <c r="J3040" s="535">
        <v>0</v>
      </c>
      <c r="K3040" s="536"/>
      <c r="L3040" s="535">
        <v>0</v>
      </c>
      <c r="M3040" s="536"/>
      <c r="N3040" s="535">
        <v>0</v>
      </c>
      <c r="O3040" s="536"/>
      <c r="P3040" s="535">
        <v>0</v>
      </c>
      <c r="Q3040" s="536"/>
      <c r="R3040" s="535">
        <v>0</v>
      </c>
    </row>
    <row r="3041" spans="1:18" ht="12.75">
      <c r="A3041" s="145">
        <v>104988</v>
      </c>
      <c r="B3041" s="102" t="s">
        <v>24713</v>
      </c>
      <c r="C3041" s="145" t="s">
        <v>4</v>
      </c>
      <c r="D3041" s="535">
        <v>0</v>
      </c>
      <c r="E3041" s="536"/>
      <c r="F3041" s="535">
        <v>0</v>
      </c>
      <c r="G3041" s="536"/>
      <c r="H3041" s="535">
        <v>0</v>
      </c>
      <c r="I3041" s="536"/>
      <c r="J3041" s="535">
        <v>0</v>
      </c>
      <c r="K3041" s="536"/>
      <c r="L3041" s="535">
        <v>0</v>
      </c>
      <c r="M3041" s="536"/>
      <c r="N3041" s="535">
        <v>0</v>
      </c>
      <c r="O3041" s="536"/>
      <c r="P3041" s="535">
        <v>0</v>
      </c>
      <c r="Q3041" s="536"/>
      <c r="R3041" s="535">
        <v>0</v>
      </c>
    </row>
    <row r="3042" spans="1:18" ht="12.75">
      <c r="A3042" s="145">
        <v>104979</v>
      </c>
      <c r="B3042" s="102" t="s">
        <v>24714</v>
      </c>
      <c r="C3042" s="145" t="s">
        <v>4</v>
      </c>
      <c r="D3042" s="535">
        <v>0</v>
      </c>
      <c r="E3042" s="536"/>
      <c r="F3042" s="535">
        <v>0</v>
      </c>
      <c r="G3042" s="536"/>
      <c r="H3042" s="535">
        <v>0</v>
      </c>
      <c r="I3042" s="536"/>
      <c r="J3042" s="535">
        <v>0</v>
      </c>
      <c r="K3042" s="536"/>
      <c r="L3042" s="535">
        <v>0</v>
      </c>
      <c r="M3042" s="536"/>
      <c r="N3042" s="535">
        <v>0</v>
      </c>
      <c r="O3042" s="536"/>
      <c r="P3042" s="535">
        <v>0</v>
      </c>
      <c r="Q3042" s="536"/>
      <c r="R3042" s="535">
        <v>0</v>
      </c>
    </row>
    <row r="3043" spans="1:18" ht="12.75">
      <c r="A3043" s="145">
        <v>97040</v>
      </c>
      <c r="B3043" s="102" t="s">
        <v>24715</v>
      </c>
      <c r="C3043" s="145" t="s">
        <v>4</v>
      </c>
      <c r="D3043" s="535">
        <v>19.09</v>
      </c>
      <c r="E3043" s="536">
        <v>0</v>
      </c>
      <c r="F3043" s="535">
        <v>19.37</v>
      </c>
      <c r="G3043" s="536">
        <v>5.0000000000000001E-4</v>
      </c>
      <c r="H3043" s="535">
        <v>20.86</v>
      </c>
      <c r="I3043" s="536">
        <v>0</v>
      </c>
      <c r="J3043" s="535">
        <v>19.440000000000001</v>
      </c>
      <c r="K3043" s="536">
        <v>0</v>
      </c>
      <c r="L3043" s="535">
        <v>21.92</v>
      </c>
      <c r="M3043" s="536">
        <v>0</v>
      </c>
      <c r="N3043" s="535">
        <v>21.48</v>
      </c>
      <c r="O3043" s="536">
        <v>0</v>
      </c>
      <c r="P3043" s="535">
        <v>18.760000000000002</v>
      </c>
      <c r="Q3043" s="536">
        <v>5.0000000000000001E-4</v>
      </c>
      <c r="R3043" s="535">
        <v>21.95</v>
      </c>
    </row>
    <row r="3044" spans="1:18" ht="12.75">
      <c r="A3044" s="145">
        <v>97041</v>
      </c>
      <c r="B3044" s="102" t="s">
        <v>24716</v>
      </c>
      <c r="C3044" s="145" t="s">
        <v>4</v>
      </c>
      <c r="D3044" s="535">
        <v>131.76</v>
      </c>
      <c r="E3044" s="536">
        <v>0</v>
      </c>
      <c r="F3044" s="535">
        <v>189.18</v>
      </c>
      <c r="G3044" s="536">
        <v>2.0000000000000001E-4</v>
      </c>
      <c r="H3044" s="535">
        <v>146.09</v>
      </c>
      <c r="I3044" s="536">
        <v>0</v>
      </c>
      <c r="J3044" s="535">
        <v>162.97</v>
      </c>
      <c r="K3044" s="536">
        <v>0</v>
      </c>
      <c r="L3044" s="535">
        <v>171.07</v>
      </c>
      <c r="M3044" s="536">
        <v>0</v>
      </c>
      <c r="N3044" s="535">
        <v>185.9</v>
      </c>
      <c r="O3044" s="536">
        <v>0</v>
      </c>
      <c r="P3044" s="535">
        <v>141.22999999999999</v>
      </c>
      <c r="Q3044" s="536">
        <v>2.0000000000000001E-4</v>
      </c>
      <c r="R3044" s="535">
        <v>152.41999999999999</v>
      </c>
    </row>
    <row r="3045" spans="1:18" ht="12.75">
      <c r="A3045" s="145">
        <v>97039</v>
      </c>
      <c r="B3045" s="102" t="s">
        <v>24717</v>
      </c>
      <c r="C3045" s="145" t="s">
        <v>4</v>
      </c>
      <c r="D3045" s="535">
        <v>99.68</v>
      </c>
      <c r="E3045" s="536">
        <v>0</v>
      </c>
      <c r="F3045" s="535">
        <v>91.63</v>
      </c>
      <c r="G3045" s="536">
        <v>1E-4</v>
      </c>
      <c r="H3045" s="535">
        <v>88.82</v>
      </c>
      <c r="I3045" s="536">
        <v>0</v>
      </c>
      <c r="J3045" s="535">
        <v>95.03</v>
      </c>
      <c r="K3045" s="536">
        <v>0</v>
      </c>
      <c r="L3045" s="535">
        <v>81.02</v>
      </c>
      <c r="M3045" s="536">
        <v>0</v>
      </c>
      <c r="N3045" s="535">
        <v>92.75</v>
      </c>
      <c r="O3045" s="536">
        <v>0</v>
      </c>
      <c r="P3045" s="535">
        <v>72.25</v>
      </c>
      <c r="Q3045" s="536">
        <v>1E-4</v>
      </c>
      <c r="R3045" s="535">
        <v>90.02</v>
      </c>
    </row>
    <row r="3046" spans="1:18" ht="12.75">
      <c r="A3046" s="145">
        <v>102655</v>
      </c>
      <c r="B3046" s="102" t="s">
        <v>24718</v>
      </c>
      <c r="C3046" s="145" t="s">
        <v>1</v>
      </c>
      <c r="D3046" s="535">
        <v>0</v>
      </c>
      <c r="E3046" s="536"/>
      <c r="F3046" s="535">
        <v>0</v>
      </c>
      <c r="G3046" s="536"/>
      <c r="H3046" s="535">
        <v>0</v>
      </c>
      <c r="I3046" s="536"/>
      <c r="J3046" s="535">
        <v>0</v>
      </c>
      <c r="K3046" s="536"/>
      <c r="L3046" s="535">
        <v>0</v>
      </c>
      <c r="M3046" s="536"/>
      <c r="N3046" s="535">
        <v>0</v>
      </c>
      <c r="O3046" s="536"/>
      <c r="P3046" s="535">
        <v>0</v>
      </c>
      <c r="Q3046" s="536"/>
      <c r="R3046" s="535">
        <v>0</v>
      </c>
    </row>
    <row r="3047" spans="1:18" ht="12.75">
      <c r="A3047" s="145">
        <v>104987</v>
      </c>
      <c r="B3047" s="102" t="s">
        <v>24719</v>
      </c>
      <c r="C3047" s="145" t="s">
        <v>1</v>
      </c>
      <c r="D3047" s="535">
        <v>0</v>
      </c>
      <c r="E3047" s="536"/>
      <c r="F3047" s="535">
        <v>0</v>
      </c>
      <c r="G3047" s="536"/>
      <c r="H3047" s="535">
        <v>0</v>
      </c>
      <c r="I3047" s="536"/>
      <c r="J3047" s="535">
        <v>0</v>
      </c>
      <c r="K3047" s="536"/>
      <c r="L3047" s="535">
        <v>0</v>
      </c>
      <c r="M3047" s="536"/>
      <c r="N3047" s="535">
        <v>0</v>
      </c>
      <c r="O3047" s="536"/>
      <c r="P3047" s="535">
        <v>0</v>
      </c>
      <c r="Q3047" s="536"/>
      <c r="R3047" s="535">
        <v>0</v>
      </c>
    </row>
    <row r="3048" spans="1:18" ht="12.75">
      <c r="A3048" s="145">
        <v>104986</v>
      </c>
      <c r="B3048" s="102" t="s">
        <v>24720</v>
      </c>
      <c r="C3048" s="145" t="s">
        <v>1</v>
      </c>
      <c r="D3048" s="535">
        <v>0</v>
      </c>
      <c r="E3048" s="536"/>
      <c r="F3048" s="535">
        <v>0</v>
      </c>
      <c r="G3048" s="536"/>
      <c r="H3048" s="535">
        <v>0</v>
      </c>
      <c r="I3048" s="536"/>
      <c r="J3048" s="535">
        <v>0</v>
      </c>
      <c r="K3048" s="536"/>
      <c r="L3048" s="535">
        <v>0</v>
      </c>
      <c r="M3048" s="536"/>
      <c r="N3048" s="535">
        <v>0</v>
      </c>
      <c r="O3048" s="536"/>
      <c r="P3048" s="535">
        <v>0</v>
      </c>
      <c r="Q3048" s="536"/>
      <c r="R3048" s="535">
        <v>0</v>
      </c>
    </row>
    <row r="3049" spans="1:18" ht="12.75">
      <c r="A3049" s="145">
        <v>104984</v>
      </c>
      <c r="B3049" s="102" t="s">
        <v>24721</v>
      </c>
      <c r="C3049" s="145" t="s">
        <v>1</v>
      </c>
      <c r="D3049" s="535">
        <v>0</v>
      </c>
      <c r="E3049" s="536"/>
      <c r="F3049" s="535">
        <v>0</v>
      </c>
      <c r="G3049" s="536"/>
      <c r="H3049" s="535">
        <v>0</v>
      </c>
      <c r="I3049" s="536"/>
      <c r="J3049" s="535">
        <v>0</v>
      </c>
      <c r="K3049" s="536"/>
      <c r="L3049" s="535">
        <v>0</v>
      </c>
      <c r="M3049" s="536"/>
      <c r="N3049" s="535">
        <v>0</v>
      </c>
      <c r="O3049" s="536"/>
      <c r="P3049" s="535">
        <v>0</v>
      </c>
      <c r="Q3049" s="536"/>
      <c r="R3049" s="535">
        <v>0</v>
      </c>
    </row>
    <row r="3050" spans="1:18" ht="12.75">
      <c r="A3050" s="145">
        <v>104985</v>
      </c>
      <c r="B3050" s="102" t="s">
        <v>24722</v>
      </c>
      <c r="C3050" s="145" t="s">
        <v>1</v>
      </c>
      <c r="D3050" s="535">
        <v>0</v>
      </c>
      <c r="E3050" s="536"/>
      <c r="F3050" s="535">
        <v>0</v>
      </c>
      <c r="G3050" s="536"/>
      <c r="H3050" s="535">
        <v>0</v>
      </c>
      <c r="I3050" s="536"/>
      <c r="J3050" s="535">
        <v>0</v>
      </c>
      <c r="K3050" s="536"/>
      <c r="L3050" s="535">
        <v>0</v>
      </c>
      <c r="M3050" s="536"/>
      <c r="N3050" s="535">
        <v>0</v>
      </c>
      <c r="O3050" s="536"/>
      <c r="P3050" s="535">
        <v>0</v>
      </c>
      <c r="Q3050" s="536"/>
      <c r="R3050" s="535">
        <v>0</v>
      </c>
    </row>
    <row r="3051" spans="1:18" ht="12.75">
      <c r="A3051" s="145">
        <v>97026</v>
      </c>
      <c r="B3051" s="102" t="s">
        <v>24723</v>
      </c>
      <c r="C3051" s="145" t="s">
        <v>1</v>
      </c>
      <c r="D3051" s="535">
        <v>0</v>
      </c>
      <c r="E3051" s="536"/>
      <c r="F3051" s="535">
        <v>0</v>
      </c>
      <c r="G3051" s="536"/>
      <c r="H3051" s="535">
        <v>0</v>
      </c>
      <c r="I3051" s="536"/>
      <c r="J3051" s="535">
        <v>0</v>
      </c>
      <c r="K3051" s="536"/>
      <c r="L3051" s="535">
        <v>0</v>
      </c>
      <c r="M3051" s="536"/>
      <c r="N3051" s="535">
        <v>0</v>
      </c>
      <c r="O3051" s="536"/>
      <c r="P3051" s="535">
        <v>0</v>
      </c>
      <c r="Q3051" s="536"/>
      <c r="R3051" s="535">
        <v>0</v>
      </c>
    </row>
    <row r="3052" spans="1:18" ht="12.75">
      <c r="A3052" s="145">
        <v>97025</v>
      </c>
      <c r="B3052" s="102" t="s">
        <v>24724</v>
      </c>
      <c r="C3052" s="145" t="s">
        <v>1</v>
      </c>
      <c r="D3052" s="535">
        <v>0</v>
      </c>
      <c r="E3052" s="536"/>
      <c r="F3052" s="535">
        <v>0</v>
      </c>
      <c r="G3052" s="536"/>
      <c r="H3052" s="535">
        <v>0</v>
      </c>
      <c r="I3052" s="536"/>
      <c r="J3052" s="535">
        <v>0</v>
      </c>
      <c r="K3052" s="536"/>
      <c r="L3052" s="535">
        <v>0</v>
      </c>
      <c r="M3052" s="536"/>
      <c r="N3052" s="535">
        <v>0</v>
      </c>
      <c r="O3052" s="536"/>
      <c r="P3052" s="535">
        <v>0</v>
      </c>
      <c r="Q3052" s="536"/>
      <c r="R3052" s="535">
        <v>0</v>
      </c>
    </row>
    <row r="3053" spans="1:18" ht="12.75">
      <c r="A3053" s="145">
        <v>97032</v>
      </c>
      <c r="B3053" s="102" t="s">
        <v>24725</v>
      </c>
      <c r="C3053" s="145" t="s">
        <v>1</v>
      </c>
      <c r="D3053" s="535">
        <v>53.4</v>
      </c>
      <c r="E3053" s="536">
        <v>2.64E-2</v>
      </c>
      <c r="F3053" s="535">
        <v>52.81</v>
      </c>
      <c r="G3053" s="536">
        <v>0</v>
      </c>
      <c r="H3053" s="535">
        <v>50.19</v>
      </c>
      <c r="I3053" s="536">
        <v>0</v>
      </c>
      <c r="J3053" s="535">
        <v>48.86</v>
      </c>
      <c r="K3053" s="536">
        <v>2.8899999999999999E-2</v>
      </c>
      <c r="L3053" s="535">
        <v>58.85</v>
      </c>
      <c r="M3053" s="536">
        <v>0</v>
      </c>
      <c r="N3053" s="535">
        <v>63.13</v>
      </c>
      <c r="O3053" s="536">
        <v>0</v>
      </c>
      <c r="P3053" s="535">
        <v>59.6</v>
      </c>
      <c r="Q3053" s="536">
        <v>0</v>
      </c>
      <c r="R3053" s="535">
        <v>64.45</v>
      </c>
    </row>
    <row r="3054" spans="1:18" ht="12.75">
      <c r="A3054" s="145">
        <v>97031</v>
      </c>
      <c r="B3054" s="102" t="s">
        <v>24726</v>
      </c>
      <c r="C3054" s="145" t="s">
        <v>1</v>
      </c>
      <c r="D3054" s="535">
        <v>84.38</v>
      </c>
      <c r="E3054" s="536">
        <v>3.3500000000000002E-2</v>
      </c>
      <c r="F3054" s="535">
        <v>85.96</v>
      </c>
      <c r="G3054" s="536">
        <v>0</v>
      </c>
      <c r="H3054" s="535">
        <v>77.400000000000006</v>
      </c>
      <c r="I3054" s="536">
        <v>0</v>
      </c>
      <c r="J3054" s="535">
        <v>78.56</v>
      </c>
      <c r="K3054" s="536">
        <v>3.5999999999999997E-2</v>
      </c>
      <c r="L3054" s="535">
        <v>94.56</v>
      </c>
      <c r="M3054" s="536">
        <v>0</v>
      </c>
      <c r="N3054" s="535">
        <v>103.93</v>
      </c>
      <c r="O3054" s="536">
        <v>0</v>
      </c>
      <c r="P3054" s="535">
        <v>96.24</v>
      </c>
      <c r="Q3054" s="536">
        <v>0</v>
      </c>
      <c r="R3054" s="535">
        <v>103.18</v>
      </c>
    </row>
    <row r="3055" spans="1:18" ht="12.75">
      <c r="A3055" s="145">
        <v>97036</v>
      </c>
      <c r="B3055" s="102" t="s">
        <v>24727</v>
      </c>
      <c r="C3055" s="145" t="s">
        <v>1</v>
      </c>
      <c r="D3055" s="535">
        <v>0</v>
      </c>
      <c r="E3055" s="536"/>
      <c r="F3055" s="535">
        <v>0</v>
      </c>
      <c r="G3055" s="536"/>
      <c r="H3055" s="535">
        <v>0</v>
      </c>
      <c r="I3055" s="536"/>
      <c r="J3055" s="535">
        <v>0</v>
      </c>
      <c r="K3055" s="536"/>
      <c r="L3055" s="535">
        <v>0</v>
      </c>
      <c r="M3055" s="536"/>
      <c r="N3055" s="535">
        <v>0</v>
      </c>
      <c r="O3055" s="536"/>
      <c r="P3055" s="535">
        <v>0</v>
      </c>
      <c r="Q3055" s="536"/>
      <c r="R3055" s="535">
        <v>0</v>
      </c>
    </row>
    <row r="3056" spans="1:18" ht="12.75">
      <c r="A3056" s="145">
        <v>97035</v>
      </c>
      <c r="B3056" s="102" t="s">
        <v>24728</v>
      </c>
      <c r="C3056" s="145" t="s">
        <v>1</v>
      </c>
      <c r="D3056" s="535">
        <v>0</v>
      </c>
      <c r="E3056" s="536"/>
      <c r="F3056" s="535">
        <v>0</v>
      </c>
      <c r="G3056" s="536"/>
      <c r="H3056" s="535">
        <v>0</v>
      </c>
      <c r="I3056" s="536"/>
      <c r="J3056" s="535">
        <v>0</v>
      </c>
      <c r="K3056" s="536"/>
      <c r="L3056" s="535">
        <v>0</v>
      </c>
      <c r="M3056" s="536"/>
      <c r="N3056" s="535">
        <v>0</v>
      </c>
      <c r="O3056" s="536"/>
      <c r="P3056" s="535">
        <v>0</v>
      </c>
      <c r="Q3056" s="536"/>
      <c r="R3056" s="535">
        <v>0</v>
      </c>
    </row>
    <row r="3057" spans="1:18" ht="12.75">
      <c r="A3057" s="145">
        <v>97034</v>
      </c>
      <c r="B3057" s="102" t="s">
        <v>24729</v>
      </c>
      <c r="C3057" s="145" t="s">
        <v>1</v>
      </c>
      <c r="D3057" s="535">
        <v>55.64</v>
      </c>
      <c r="E3057" s="536">
        <v>2.53E-2</v>
      </c>
      <c r="F3057" s="535">
        <v>49.51</v>
      </c>
      <c r="G3057" s="536">
        <v>0</v>
      </c>
      <c r="H3057" s="535">
        <v>51.56</v>
      </c>
      <c r="I3057" s="536">
        <v>0</v>
      </c>
      <c r="J3057" s="535">
        <v>46.36</v>
      </c>
      <c r="K3057" s="536">
        <v>3.04E-2</v>
      </c>
      <c r="L3057" s="535">
        <v>57.47</v>
      </c>
      <c r="M3057" s="536">
        <v>0</v>
      </c>
      <c r="N3057" s="535">
        <v>59.94</v>
      </c>
      <c r="O3057" s="536">
        <v>0</v>
      </c>
      <c r="P3057" s="535">
        <v>60.88</v>
      </c>
      <c r="Q3057" s="536">
        <v>0</v>
      </c>
      <c r="R3057" s="535">
        <v>65.680000000000007</v>
      </c>
    </row>
    <row r="3058" spans="1:18" ht="12.75">
      <c r="A3058" s="145">
        <v>97033</v>
      </c>
      <c r="B3058" s="102" t="s">
        <v>24730</v>
      </c>
      <c r="C3058" s="145" t="s">
        <v>1</v>
      </c>
      <c r="D3058" s="535">
        <v>82.72</v>
      </c>
      <c r="E3058" s="536">
        <v>3.4200000000000001E-2</v>
      </c>
      <c r="F3058" s="535">
        <v>74.75</v>
      </c>
      <c r="G3058" s="536">
        <v>0</v>
      </c>
      <c r="H3058" s="535">
        <v>74.099999999999994</v>
      </c>
      <c r="I3058" s="536">
        <v>0</v>
      </c>
      <c r="J3058" s="535">
        <v>68.97</v>
      </c>
      <c r="K3058" s="536">
        <v>4.1000000000000002E-2</v>
      </c>
      <c r="L3058" s="535">
        <v>85.52</v>
      </c>
      <c r="M3058" s="536">
        <v>0</v>
      </c>
      <c r="N3058" s="535">
        <v>91.93</v>
      </c>
      <c r="O3058" s="536">
        <v>0</v>
      </c>
      <c r="P3058" s="535">
        <v>92.35</v>
      </c>
      <c r="Q3058" s="536">
        <v>0</v>
      </c>
      <c r="R3058" s="535">
        <v>98.64</v>
      </c>
    </row>
    <row r="3059" spans="1:18" ht="12.75">
      <c r="A3059" s="145">
        <v>97030</v>
      </c>
      <c r="B3059" s="102" t="s">
        <v>24731</v>
      </c>
      <c r="C3059" s="145" t="s">
        <v>1</v>
      </c>
      <c r="D3059" s="535">
        <v>0</v>
      </c>
      <c r="E3059" s="536"/>
      <c r="F3059" s="535">
        <v>0</v>
      </c>
      <c r="G3059" s="536"/>
      <c r="H3059" s="535">
        <v>0</v>
      </c>
      <c r="I3059" s="536"/>
      <c r="J3059" s="535">
        <v>0</v>
      </c>
      <c r="K3059" s="536"/>
      <c r="L3059" s="535">
        <v>0</v>
      </c>
      <c r="M3059" s="536"/>
      <c r="N3059" s="535">
        <v>0</v>
      </c>
      <c r="O3059" s="536"/>
      <c r="P3059" s="535">
        <v>0</v>
      </c>
      <c r="Q3059" s="536"/>
      <c r="R3059" s="535">
        <v>0</v>
      </c>
    </row>
    <row r="3060" spans="1:18" ht="12.75">
      <c r="A3060" s="145">
        <v>97029</v>
      </c>
      <c r="B3060" s="102" t="s">
        <v>24732</v>
      </c>
      <c r="C3060" s="145" t="s">
        <v>1</v>
      </c>
      <c r="D3060" s="535">
        <v>0</v>
      </c>
      <c r="E3060" s="536"/>
      <c r="F3060" s="535">
        <v>0</v>
      </c>
      <c r="G3060" s="536"/>
      <c r="H3060" s="535">
        <v>0</v>
      </c>
      <c r="I3060" s="536"/>
      <c r="J3060" s="535">
        <v>0</v>
      </c>
      <c r="K3060" s="536"/>
      <c r="L3060" s="535">
        <v>0</v>
      </c>
      <c r="M3060" s="536"/>
      <c r="N3060" s="535">
        <v>0</v>
      </c>
      <c r="O3060" s="536"/>
      <c r="P3060" s="535">
        <v>0</v>
      </c>
      <c r="Q3060" s="536"/>
      <c r="R3060" s="535">
        <v>0</v>
      </c>
    </row>
    <row r="3061" spans="1:18" ht="12.75">
      <c r="A3061" s="145">
        <v>97028</v>
      </c>
      <c r="B3061" s="102" t="s">
        <v>24733</v>
      </c>
      <c r="C3061" s="145" t="s">
        <v>1</v>
      </c>
      <c r="D3061" s="535">
        <v>0</v>
      </c>
      <c r="E3061" s="536"/>
      <c r="F3061" s="535">
        <v>0</v>
      </c>
      <c r="G3061" s="536"/>
      <c r="H3061" s="535">
        <v>0</v>
      </c>
      <c r="I3061" s="536"/>
      <c r="J3061" s="535">
        <v>0</v>
      </c>
      <c r="K3061" s="536"/>
      <c r="L3061" s="535">
        <v>0</v>
      </c>
      <c r="M3061" s="536"/>
      <c r="N3061" s="535">
        <v>0</v>
      </c>
      <c r="O3061" s="536"/>
      <c r="P3061" s="535">
        <v>0</v>
      </c>
      <c r="Q3061" s="536"/>
      <c r="R3061" s="535">
        <v>0</v>
      </c>
    </row>
    <row r="3062" spans="1:18" ht="12.75">
      <c r="A3062" s="145">
        <v>97027</v>
      </c>
      <c r="B3062" s="102" t="s">
        <v>24734</v>
      </c>
      <c r="C3062" s="145" t="s">
        <v>1</v>
      </c>
      <c r="D3062" s="535">
        <v>0</v>
      </c>
      <c r="E3062" s="536"/>
      <c r="F3062" s="535">
        <v>0</v>
      </c>
      <c r="G3062" s="536"/>
      <c r="H3062" s="535">
        <v>0</v>
      </c>
      <c r="I3062" s="536"/>
      <c r="J3062" s="535">
        <v>0</v>
      </c>
      <c r="K3062" s="536"/>
      <c r="L3062" s="535">
        <v>0</v>
      </c>
      <c r="M3062" s="536"/>
      <c r="N3062" s="535">
        <v>0</v>
      </c>
      <c r="O3062" s="536"/>
      <c r="P3062" s="535">
        <v>0</v>
      </c>
      <c r="Q3062" s="536"/>
      <c r="R3062" s="535">
        <v>0</v>
      </c>
    </row>
    <row r="3063" spans="1:18" ht="12.75">
      <c r="A3063" s="145">
        <v>97038</v>
      </c>
      <c r="B3063" s="102" t="s">
        <v>24735</v>
      </c>
      <c r="C3063" s="145" t="s">
        <v>1</v>
      </c>
      <c r="D3063" s="535">
        <v>0</v>
      </c>
      <c r="E3063" s="536"/>
      <c r="F3063" s="535">
        <v>0</v>
      </c>
      <c r="G3063" s="536"/>
      <c r="H3063" s="535">
        <v>0</v>
      </c>
      <c r="I3063" s="536"/>
      <c r="J3063" s="535">
        <v>0</v>
      </c>
      <c r="K3063" s="536"/>
      <c r="L3063" s="535">
        <v>0</v>
      </c>
      <c r="M3063" s="536"/>
      <c r="N3063" s="535">
        <v>0</v>
      </c>
      <c r="O3063" s="536"/>
      <c r="P3063" s="535">
        <v>0</v>
      </c>
      <c r="Q3063" s="536"/>
      <c r="R3063" s="535">
        <v>0</v>
      </c>
    </row>
    <row r="3064" spans="1:18" ht="12.75">
      <c r="A3064" s="145">
        <v>97037</v>
      </c>
      <c r="B3064" s="102" t="s">
        <v>24736</v>
      </c>
      <c r="C3064" s="145" t="s">
        <v>1</v>
      </c>
      <c r="D3064" s="535">
        <v>0</v>
      </c>
      <c r="E3064" s="536"/>
      <c r="F3064" s="535">
        <v>0</v>
      </c>
      <c r="G3064" s="536"/>
      <c r="H3064" s="535">
        <v>0</v>
      </c>
      <c r="I3064" s="536"/>
      <c r="J3064" s="535">
        <v>0</v>
      </c>
      <c r="K3064" s="536"/>
      <c r="L3064" s="535">
        <v>0</v>
      </c>
      <c r="M3064" s="536"/>
      <c r="N3064" s="535">
        <v>0</v>
      </c>
      <c r="O3064" s="536"/>
      <c r="P3064" s="535">
        <v>0</v>
      </c>
      <c r="Q3064" s="536"/>
      <c r="R3064" s="535">
        <v>0</v>
      </c>
    </row>
    <row r="3065" spans="1:18" ht="12.75">
      <c r="A3065" s="145">
        <v>97014</v>
      </c>
      <c r="B3065" s="102" t="s">
        <v>24737</v>
      </c>
      <c r="C3065" s="145" t="s">
        <v>1</v>
      </c>
      <c r="D3065" s="535">
        <v>68.44</v>
      </c>
      <c r="E3065" s="536">
        <v>0</v>
      </c>
      <c r="F3065" s="535">
        <v>58.54</v>
      </c>
      <c r="G3065" s="536">
        <v>0</v>
      </c>
      <c r="H3065" s="535">
        <v>58.75</v>
      </c>
      <c r="I3065" s="536">
        <v>0</v>
      </c>
      <c r="J3065" s="535">
        <v>59.38</v>
      </c>
      <c r="K3065" s="536">
        <v>0</v>
      </c>
      <c r="L3065" s="535">
        <v>60.84</v>
      </c>
      <c r="M3065" s="536">
        <v>0</v>
      </c>
      <c r="N3065" s="535">
        <v>68.7</v>
      </c>
      <c r="O3065" s="536">
        <v>0</v>
      </c>
      <c r="P3065" s="535">
        <v>61.36</v>
      </c>
      <c r="Q3065" s="536">
        <v>0</v>
      </c>
      <c r="R3065" s="535">
        <v>71.66</v>
      </c>
    </row>
    <row r="3066" spans="1:18" ht="12.75">
      <c r="A3066" s="145">
        <v>97015</v>
      </c>
      <c r="B3066" s="102" t="s">
        <v>24738</v>
      </c>
      <c r="C3066" s="145" t="s">
        <v>1</v>
      </c>
      <c r="D3066" s="535">
        <v>56.68</v>
      </c>
      <c r="E3066" s="536">
        <v>0</v>
      </c>
      <c r="F3066" s="535">
        <v>48.58</v>
      </c>
      <c r="G3066" s="536">
        <v>0</v>
      </c>
      <c r="H3066" s="535">
        <v>49.54</v>
      </c>
      <c r="I3066" s="536">
        <v>0</v>
      </c>
      <c r="J3066" s="535">
        <v>49.05</v>
      </c>
      <c r="K3066" s="536">
        <v>0</v>
      </c>
      <c r="L3066" s="535">
        <v>51.05</v>
      </c>
      <c r="M3066" s="536">
        <v>0</v>
      </c>
      <c r="N3066" s="535">
        <v>56.68</v>
      </c>
      <c r="O3066" s="536">
        <v>0</v>
      </c>
      <c r="P3066" s="535">
        <v>51.47</v>
      </c>
      <c r="Q3066" s="536">
        <v>0</v>
      </c>
      <c r="R3066" s="535">
        <v>59.86</v>
      </c>
    </row>
    <row r="3067" spans="1:18" ht="12.75">
      <c r="A3067" s="145">
        <v>97013</v>
      </c>
      <c r="B3067" s="102" t="s">
        <v>24739</v>
      </c>
      <c r="C3067" s="145" t="s">
        <v>1</v>
      </c>
      <c r="D3067" s="535">
        <v>92.01</v>
      </c>
      <c r="E3067" s="536">
        <v>0</v>
      </c>
      <c r="F3067" s="535">
        <v>78.52</v>
      </c>
      <c r="G3067" s="536">
        <v>0</v>
      </c>
      <c r="H3067" s="535">
        <v>77.209999999999994</v>
      </c>
      <c r="I3067" s="536">
        <v>0</v>
      </c>
      <c r="J3067" s="535">
        <v>80.13</v>
      </c>
      <c r="K3067" s="536">
        <v>0</v>
      </c>
      <c r="L3067" s="535">
        <v>80.47</v>
      </c>
      <c r="M3067" s="536">
        <v>0</v>
      </c>
      <c r="N3067" s="535">
        <v>92.77</v>
      </c>
      <c r="O3067" s="536">
        <v>0</v>
      </c>
      <c r="P3067" s="535">
        <v>81.150000000000006</v>
      </c>
      <c r="Q3067" s="536">
        <v>0</v>
      </c>
      <c r="R3067" s="535">
        <v>95.31</v>
      </c>
    </row>
    <row r="3068" spans="1:18" ht="12.75">
      <c r="A3068" s="145">
        <v>97017</v>
      </c>
      <c r="B3068" s="102" t="s">
        <v>24740</v>
      </c>
      <c r="C3068" s="145" t="s">
        <v>1</v>
      </c>
      <c r="D3068" s="535">
        <v>43.02</v>
      </c>
      <c r="E3068" s="536">
        <v>2.1899999999999999E-2</v>
      </c>
      <c r="F3068" s="535">
        <v>37.29</v>
      </c>
      <c r="G3068" s="536">
        <v>0</v>
      </c>
      <c r="H3068" s="535">
        <v>37.97</v>
      </c>
      <c r="I3068" s="536">
        <v>0</v>
      </c>
      <c r="J3068" s="535">
        <v>35.880000000000003</v>
      </c>
      <c r="K3068" s="536">
        <v>2.6200000000000001E-2</v>
      </c>
      <c r="L3068" s="535">
        <v>45.72</v>
      </c>
      <c r="M3068" s="536">
        <v>0</v>
      </c>
      <c r="N3068" s="535">
        <v>49.32</v>
      </c>
      <c r="O3068" s="536">
        <v>0</v>
      </c>
      <c r="P3068" s="535">
        <v>48.6</v>
      </c>
      <c r="Q3068" s="536">
        <v>0</v>
      </c>
      <c r="R3068" s="535">
        <v>53.02</v>
      </c>
    </row>
    <row r="3069" spans="1:18" ht="12.75">
      <c r="A3069" s="145">
        <v>97018</v>
      </c>
      <c r="B3069" s="102" t="s">
        <v>24741</v>
      </c>
      <c r="C3069" s="145" t="s">
        <v>1</v>
      </c>
      <c r="D3069" s="535">
        <v>36.369999999999997</v>
      </c>
      <c r="E3069" s="536">
        <v>1.9199999999999998E-2</v>
      </c>
      <c r="F3069" s="535">
        <v>31.44</v>
      </c>
      <c r="G3069" s="536">
        <v>0</v>
      </c>
      <c r="H3069" s="535">
        <v>32.64</v>
      </c>
      <c r="I3069" s="536">
        <v>0</v>
      </c>
      <c r="J3069" s="535">
        <v>30.35</v>
      </c>
      <c r="K3069" s="536">
        <v>2.3099999999999999E-2</v>
      </c>
      <c r="L3069" s="535">
        <v>38.54</v>
      </c>
      <c r="M3069" s="536">
        <v>0</v>
      </c>
      <c r="N3069" s="535">
        <v>41.06</v>
      </c>
      <c r="O3069" s="536">
        <v>0</v>
      </c>
      <c r="P3069" s="535">
        <v>40.67</v>
      </c>
      <c r="Q3069" s="536">
        <v>0</v>
      </c>
      <c r="R3069" s="535">
        <v>44.51</v>
      </c>
    </row>
    <row r="3070" spans="1:18" ht="12.75">
      <c r="A3070" s="145">
        <v>97016</v>
      </c>
      <c r="B3070" s="102" t="s">
        <v>24742</v>
      </c>
      <c r="C3070" s="145" t="s">
        <v>1</v>
      </c>
      <c r="D3070" s="535">
        <v>56.43</v>
      </c>
      <c r="E3070" s="536">
        <v>2.5000000000000001E-2</v>
      </c>
      <c r="F3070" s="535">
        <v>49.13</v>
      </c>
      <c r="G3070" s="536">
        <v>0</v>
      </c>
      <c r="H3070" s="535">
        <v>48.73</v>
      </c>
      <c r="I3070" s="536">
        <v>0</v>
      </c>
      <c r="J3070" s="535">
        <v>47.06</v>
      </c>
      <c r="K3070" s="536">
        <v>0.03</v>
      </c>
      <c r="L3070" s="535">
        <v>60.22</v>
      </c>
      <c r="M3070" s="536">
        <v>0</v>
      </c>
      <c r="N3070" s="535">
        <v>65.97</v>
      </c>
      <c r="O3070" s="536">
        <v>0</v>
      </c>
      <c r="P3070" s="535">
        <v>64.59</v>
      </c>
      <c r="Q3070" s="536">
        <v>0</v>
      </c>
      <c r="R3070" s="535">
        <v>70.23</v>
      </c>
    </row>
    <row r="3071" spans="1:18" ht="12.75">
      <c r="A3071" s="145">
        <v>97024</v>
      </c>
      <c r="B3071" s="102" t="s">
        <v>24743</v>
      </c>
      <c r="C3071" s="145" t="s">
        <v>1</v>
      </c>
      <c r="D3071" s="535">
        <v>0</v>
      </c>
      <c r="E3071" s="536"/>
      <c r="F3071" s="535">
        <v>0</v>
      </c>
      <c r="G3071" s="536"/>
      <c r="H3071" s="535">
        <v>0</v>
      </c>
      <c r="I3071" s="536"/>
      <c r="J3071" s="535">
        <v>0</v>
      </c>
      <c r="K3071" s="536"/>
      <c r="L3071" s="535">
        <v>0</v>
      </c>
      <c r="M3071" s="536"/>
      <c r="N3071" s="535">
        <v>0</v>
      </c>
      <c r="O3071" s="536"/>
      <c r="P3071" s="535">
        <v>0</v>
      </c>
      <c r="Q3071" s="536"/>
      <c r="R3071" s="535">
        <v>0</v>
      </c>
    </row>
    <row r="3072" spans="1:18" ht="12.75">
      <c r="A3072" s="145">
        <v>97023</v>
      </c>
      <c r="B3072" s="102" t="s">
        <v>24744</v>
      </c>
      <c r="C3072" s="145" t="s">
        <v>1</v>
      </c>
      <c r="D3072" s="535">
        <v>0</v>
      </c>
      <c r="E3072" s="536"/>
      <c r="F3072" s="535">
        <v>0</v>
      </c>
      <c r="G3072" s="536"/>
      <c r="H3072" s="535">
        <v>0</v>
      </c>
      <c r="I3072" s="536"/>
      <c r="J3072" s="535">
        <v>0</v>
      </c>
      <c r="K3072" s="536"/>
      <c r="L3072" s="535">
        <v>0</v>
      </c>
      <c r="M3072" s="536"/>
      <c r="N3072" s="535">
        <v>0</v>
      </c>
      <c r="O3072" s="536"/>
      <c r="P3072" s="535">
        <v>0</v>
      </c>
      <c r="Q3072" s="536"/>
      <c r="R3072" s="535">
        <v>0</v>
      </c>
    </row>
    <row r="3073" spans="1:18" ht="12.75">
      <c r="A3073" s="145">
        <v>105804</v>
      </c>
      <c r="B3073" s="102" t="s">
        <v>24745</v>
      </c>
      <c r="C3073" s="145" t="s">
        <v>1</v>
      </c>
      <c r="D3073" s="535">
        <v>0</v>
      </c>
      <c r="E3073" s="536"/>
      <c r="F3073" s="535">
        <v>0</v>
      </c>
      <c r="G3073" s="536"/>
      <c r="H3073" s="535">
        <v>0</v>
      </c>
      <c r="I3073" s="536"/>
      <c r="J3073" s="535">
        <v>0</v>
      </c>
      <c r="K3073" s="536"/>
      <c r="L3073" s="535">
        <v>0</v>
      </c>
      <c r="M3073" s="536"/>
      <c r="N3073" s="535">
        <v>0</v>
      </c>
      <c r="O3073" s="536"/>
      <c r="P3073" s="535">
        <v>0</v>
      </c>
      <c r="Q3073" s="536"/>
      <c r="R3073" s="535">
        <v>0</v>
      </c>
    </row>
    <row r="3074" spans="1:18" ht="12.75">
      <c r="A3074" s="145">
        <v>104990</v>
      </c>
      <c r="B3074" s="102" t="s">
        <v>24746</v>
      </c>
      <c r="C3074" s="145" t="s">
        <v>1</v>
      </c>
      <c r="D3074" s="535">
        <v>11.37</v>
      </c>
      <c r="E3074" s="536">
        <v>0.44679999999999997</v>
      </c>
      <c r="F3074" s="535">
        <v>10.81</v>
      </c>
      <c r="G3074" s="536">
        <v>0</v>
      </c>
      <c r="H3074" s="535">
        <v>11.27</v>
      </c>
      <c r="I3074" s="536">
        <v>0</v>
      </c>
      <c r="J3074" s="535">
        <v>12.25</v>
      </c>
      <c r="K3074" s="536">
        <v>0</v>
      </c>
      <c r="L3074" s="535">
        <v>12.6</v>
      </c>
      <c r="M3074" s="536">
        <v>0</v>
      </c>
      <c r="N3074" s="535">
        <v>13.32</v>
      </c>
      <c r="O3074" s="536">
        <v>0</v>
      </c>
      <c r="P3074" s="535">
        <v>11.5</v>
      </c>
      <c r="Q3074" s="536">
        <v>0.44169999999999998</v>
      </c>
      <c r="R3074" s="535">
        <v>12.3</v>
      </c>
    </row>
    <row r="3075" spans="1:18" ht="12.75">
      <c r="A3075" s="145">
        <v>97052</v>
      </c>
      <c r="B3075" s="102" t="s">
        <v>24747</v>
      </c>
      <c r="C3075" s="145" t="s">
        <v>2</v>
      </c>
      <c r="D3075" s="535">
        <v>0</v>
      </c>
      <c r="E3075" s="536"/>
      <c r="F3075" s="535">
        <v>0</v>
      </c>
      <c r="G3075" s="536"/>
      <c r="H3075" s="535">
        <v>0</v>
      </c>
      <c r="I3075" s="536"/>
      <c r="J3075" s="535">
        <v>0</v>
      </c>
      <c r="K3075" s="536"/>
      <c r="L3075" s="535">
        <v>0</v>
      </c>
      <c r="M3075" s="536"/>
      <c r="N3075" s="535">
        <v>0</v>
      </c>
      <c r="O3075" s="536"/>
      <c r="P3075" s="535">
        <v>0</v>
      </c>
      <c r="Q3075" s="536"/>
      <c r="R3075" s="535">
        <v>0</v>
      </c>
    </row>
    <row r="3076" spans="1:18" ht="12.75">
      <c r="A3076" s="145">
        <v>97054</v>
      </c>
      <c r="B3076" s="102" t="s">
        <v>24748</v>
      </c>
      <c r="C3076" s="145" t="s">
        <v>2</v>
      </c>
      <c r="D3076" s="535">
        <v>28.64</v>
      </c>
      <c r="E3076" s="536">
        <v>0</v>
      </c>
      <c r="F3076" s="535">
        <v>27.36</v>
      </c>
      <c r="G3076" s="536">
        <v>0.62319999999999998</v>
      </c>
      <c r="H3076" s="535">
        <v>34.54</v>
      </c>
      <c r="I3076" s="536">
        <v>0</v>
      </c>
      <c r="J3076" s="535">
        <v>27.18</v>
      </c>
      <c r="K3076" s="536">
        <v>0.62729999999999997</v>
      </c>
      <c r="L3076" s="535">
        <v>30.4</v>
      </c>
      <c r="M3076" s="536">
        <v>0</v>
      </c>
      <c r="N3076" s="535">
        <v>28.74</v>
      </c>
      <c r="O3076" s="536">
        <v>0.59319999999999995</v>
      </c>
      <c r="P3076" s="535">
        <v>26.1</v>
      </c>
      <c r="Q3076" s="536">
        <v>0</v>
      </c>
      <c r="R3076" s="535">
        <v>30.15</v>
      </c>
    </row>
    <row r="3077" spans="1:18" ht="12.75">
      <c r="A3077" s="145">
        <v>104981</v>
      </c>
      <c r="B3077" s="102" t="s">
        <v>24749</v>
      </c>
      <c r="C3077" s="145" t="s">
        <v>1</v>
      </c>
      <c r="D3077" s="535">
        <v>0</v>
      </c>
      <c r="E3077" s="536"/>
      <c r="F3077" s="535">
        <v>0</v>
      </c>
      <c r="G3077" s="536"/>
      <c r="H3077" s="535">
        <v>0</v>
      </c>
      <c r="I3077" s="536"/>
      <c r="J3077" s="535">
        <v>0</v>
      </c>
      <c r="K3077" s="536"/>
      <c r="L3077" s="535">
        <v>0</v>
      </c>
      <c r="M3077" s="536"/>
      <c r="N3077" s="535">
        <v>0</v>
      </c>
      <c r="O3077" s="536"/>
      <c r="P3077" s="535">
        <v>0</v>
      </c>
      <c r="Q3077" s="536"/>
      <c r="R3077" s="535">
        <v>0</v>
      </c>
    </row>
    <row r="3078" spans="1:18" ht="12.75">
      <c r="A3078" s="145">
        <v>104980</v>
      </c>
      <c r="B3078" s="102" t="s">
        <v>24750</v>
      </c>
      <c r="C3078" s="145" t="s">
        <v>1</v>
      </c>
      <c r="D3078" s="535">
        <v>0</v>
      </c>
      <c r="E3078" s="536"/>
      <c r="F3078" s="535">
        <v>0</v>
      </c>
      <c r="G3078" s="536"/>
      <c r="H3078" s="535">
        <v>0</v>
      </c>
      <c r="I3078" s="536"/>
      <c r="J3078" s="535">
        <v>0</v>
      </c>
      <c r="K3078" s="536"/>
      <c r="L3078" s="535">
        <v>0</v>
      </c>
      <c r="M3078" s="536"/>
      <c r="N3078" s="535">
        <v>0</v>
      </c>
      <c r="O3078" s="536"/>
      <c r="P3078" s="535">
        <v>0</v>
      </c>
      <c r="Q3078" s="536"/>
      <c r="R3078" s="535">
        <v>0</v>
      </c>
    </row>
    <row r="3079" spans="1:18" ht="12.75">
      <c r="A3079" s="145">
        <v>97042</v>
      </c>
      <c r="B3079" s="102" t="s">
        <v>24751</v>
      </c>
      <c r="C3079" s="145" t="s">
        <v>1</v>
      </c>
      <c r="D3079" s="535">
        <v>0</v>
      </c>
      <c r="E3079" s="536"/>
      <c r="F3079" s="535">
        <v>0</v>
      </c>
      <c r="G3079" s="536"/>
      <c r="H3079" s="535">
        <v>0</v>
      </c>
      <c r="I3079" s="536"/>
      <c r="J3079" s="535">
        <v>0</v>
      </c>
      <c r="K3079" s="536"/>
      <c r="L3079" s="535">
        <v>0</v>
      </c>
      <c r="M3079" s="536"/>
      <c r="N3079" s="535">
        <v>0</v>
      </c>
      <c r="O3079" s="536"/>
      <c r="P3079" s="535">
        <v>0</v>
      </c>
      <c r="Q3079" s="536"/>
      <c r="R3079" s="535">
        <v>0</v>
      </c>
    </row>
    <row r="3080" spans="1:18" ht="12.75">
      <c r="A3080" s="145">
        <v>97045</v>
      </c>
      <c r="B3080" s="102" t="s">
        <v>24752</v>
      </c>
      <c r="C3080" s="145" t="s">
        <v>1</v>
      </c>
      <c r="D3080" s="535">
        <v>0</v>
      </c>
      <c r="E3080" s="536"/>
      <c r="F3080" s="535">
        <v>0</v>
      </c>
      <c r="G3080" s="536"/>
      <c r="H3080" s="535">
        <v>0</v>
      </c>
      <c r="I3080" s="536"/>
      <c r="J3080" s="535">
        <v>0</v>
      </c>
      <c r="K3080" s="536"/>
      <c r="L3080" s="535">
        <v>0</v>
      </c>
      <c r="M3080" s="536"/>
      <c r="N3080" s="535">
        <v>0</v>
      </c>
      <c r="O3080" s="536"/>
      <c r="P3080" s="535">
        <v>0</v>
      </c>
      <c r="Q3080" s="536"/>
      <c r="R3080" s="535">
        <v>0</v>
      </c>
    </row>
    <row r="3081" spans="1:18" ht="12.75">
      <c r="A3081" s="145">
        <v>97044</v>
      </c>
      <c r="B3081" s="102" t="s">
        <v>24753</v>
      </c>
      <c r="C3081" s="145" t="s">
        <v>1</v>
      </c>
      <c r="D3081" s="535">
        <v>0</v>
      </c>
      <c r="E3081" s="536"/>
      <c r="F3081" s="535">
        <v>0</v>
      </c>
      <c r="G3081" s="536"/>
      <c r="H3081" s="535">
        <v>0</v>
      </c>
      <c r="I3081" s="536"/>
      <c r="J3081" s="535">
        <v>0</v>
      </c>
      <c r="K3081" s="536"/>
      <c r="L3081" s="535">
        <v>0</v>
      </c>
      <c r="M3081" s="536"/>
      <c r="N3081" s="535">
        <v>0</v>
      </c>
      <c r="O3081" s="536"/>
      <c r="P3081" s="535">
        <v>0</v>
      </c>
      <c r="Q3081" s="536"/>
      <c r="R3081" s="535">
        <v>0</v>
      </c>
    </row>
    <row r="3082" spans="1:18" ht="12.75">
      <c r="A3082" s="145">
        <v>97043</v>
      </c>
      <c r="B3082" s="102" t="s">
        <v>24754</v>
      </c>
      <c r="C3082" s="145" t="s">
        <v>1</v>
      </c>
      <c r="D3082" s="535">
        <v>0</v>
      </c>
      <c r="E3082" s="536"/>
      <c r="F3082" s="535">
        <v>0</v>
      </c>
      <c r="G3082" s="536"/>
      <c r="H3082" s="535">
        <v>0</v>
      </c>
      <c r="I3082" s="536"/>
      <c r="J3082" s="535">
        <v>0</v>
      </c>
      <c r="K3082" s="536"/>
      <c r="L3082" s="535">
        <v>0</v>
      </c>
      <c r="M3082" s="536"/>
      <c r="N3082" s="535">
        <v>0</v>
      </c>
      <c r="O3082" s="536"/>
      <c r="P3082" s="535">
        <v>0</v>
      </c>
      <c r="Q3082" s="536"/>
      <c r="R3082" s="535">
        <v>0</v>
      </c>
    </row>
    <row r="3083" spans="1:18" ht="12.75">
      <c r="A3083" s="145">
        <v>97063</v>
      </c>
      <c r="B3083" s="102" t="s">
        <v>24755</v>
      </c>
      <c r="C3083" s="145" t="s">
        <v>4</v>
      </c>
      <c r="D3083" s="535">
        <v>21.07</v>
      </c>
      <c r="E3083" s="536">
        <v>0</v>
      </c>
      <c r="F3083" s="535">
        <v>16.29</v>
      </c>
      <c r="G3083" s="536">
        <v>0</v>
      </c>
      <c r="H3083" s="535">
        <v>22.69</v>
      </c>
      <c r="I3083" s="536">
        <v>0</v>
      </c>
      <c r="J3083" s="535">
        <v>17.86</v>
      </c>
      <c r="K3083" s="536">
        <v>0</v>
      </c>
      <c r="L3083" s="535">
        <v>24.76</v>
      </c>
      <c r="M3083" s="536">
        <v>0</v>
      </c>
      <c r="N3083" s="535">
        <v>20.170000000000002</v>
      </c>
      <c r="O3083" s="536">
        <v>0</v>
      </c>
      <c r="P3083" s="535">
        <v>19.989999999999998</v>
      </c>
      <c r="Q3083" s="536">
        <v>0</v>
      </c>
      <c r="R3083" s="535">
        <v>25.58</v>
      </c>
    </row>
    <row r="3084" spans="1:18" ht="12.75">
      <c r="A3084" s="145">
        <v>97065</v>
      </c>
      <c r="B3084" s="102" t="s">
        <v>24756</v>
      </c>
      <c r="C3084" s="145" t="s">
        <v>7</v>
      </c>
      <c r="D3084" s="535">
        <v>14.06</v>
      </c>
      <c r="E3084" s="536">
        <v>0</v>
      </c>
      <c r="F3084" s="535">
        <v>11.08</v>
      </c>
      <c r="G3084" s="536">
        <v>0</v>
      </c>
      <c r="H3084" s="535">
        <v>15.13</v>
      </c>
      <c r="I3084" s="536">
        <v>0</v>
      </c>
      <c r="J3084" s="535">
        <v>11.84</v>
      </c>
      <c r="K3084" s="536">
        <v>0</v>
      </c>
      <c r="L3084" s="535">
        <v>16.170000000000002</v>
      </c>
      <c r="M3084" s="536">
        <v>0</v>
      </c>
      <c r="N3084" s="535">
        <v>13.48</v>
      </c>
      <c r="O3084" s="536">
        <v>0</v>
      </c>
      <c r="P3084" s="535">
        <v>13.49</v>
      </c>
      <c r="Q3084" s="536">
        <v>0</v>
      </c>
      <c r="R3084" s="535">
        <v>16.829999999999998</v>
      </c>
    </row>
    <row r="3085" spans="1:18" ht="12.75">
      <c r="A3085" s="145">
        <v>97064</v>
      </c>
      <c r="B3085" s="102" t="s">
        <v>24757</v>
      </c>
      <c r="C3085" s="145" t="s">
        <v>1</v>
      </c>
      <c r="D3085" s="535">
        <v>29.36</v>
      </c>
      <c r="E3085" s="536">
        <v>0</v>
      </c>
      <c r="F3085" s="535">
        <v>23</v>
      </c>
      <c r="G3085" s="536">
        <v>0</v>
      </c>
      <c r="H3085" s="535">
        <v>31.62</v>
      </c>
      <c r="I3085" s="536">
        <v>0</v>
      </c>
      <c r="J3085" s="535">
        <v>24.79</v>
      </c>
      <c r="K3085" s="536">
        <v>0</v>
      </c>
      <c r="L3085" s="535">
        <v>34</v>
      </c>
      <c r="M3085" s="536">
        <v>0</v>
      </c>
      <c r="N3085" s="535">
        <v>28.13</v>
      </c>
      <c r="O3085" s="536">
        <v>0</v>
      </c>
      <c r="P3085" s="535">
        <v>28.08</v>
      </c>
      <c r="Q3085" s="536">
        <v>0</v>
      </c>
      <c r="R3085" s="535">
        <v>35.31</v>
      </c>
    </row>
    <row r="3086" spans="1:18" ht="12.75">
      <c r="A3086" s="145">
        <v>97049</v>
      </c>
      <c r="B3086" s="102" t="s">
        <v>24758</v>
      </c>
      <c r="C3086" s="145" t="s">
        <v>4</v>
      </c>
      <c r="D3086" s="535">
        <v>0</v>
      </c>
      <c r="E3086" s="536"/>
      <c r="F3086" s="535">
        <v>0</v>
      </c>
      <c r="G3086" s="536"/>
      <c r="H3086" s="535">
        <v>0</v>
      </c>
      <c r="I3086" s="536"/>
      <c r="J3086" s="535">
        <v>0</v>
      </c>
      <c r="K3086" s="536"/>
      <c r="L3086" s="535">
        <v>0</v>
      </c>
      <c r="M3086" s="536"/>
      <c r="N3086" s="535">
        <v>0</v>
      </c>
      <c r="O3086" s="536"/>
      <c r="P3086" s="535">
        <v>0</v>
      </c>
      <c r="Q3086" s="536"/>
      <c r="R3086" s="535">
        <v>0</v>
      </c>
    </row>
    <row r="3087" spans="1:18" ht="12.75">
      <c r="A3087" s="145">
        <v>96997</v>
      </c>
      <c r="B3087" s="102" t="s">
        <v>24759</v>
      </c>
      <c r="C3087" s="145" t="s">
        <v>1</v>
      </c>
      <c r="D3087" s="535">
        <v>0</v>
      </c>
      <c r="E3087" s="536"/>
      <c r="F3087" s="535">
        <v>0</v>
      </c>
      <c r="G3087" s="536"/>
      <c r="H3087" s="535">
        <v>0</v>
      </c>
      <c r="I3087" s="536"/>
      <c r="J3087" s="535">
        <v>0</v>
      </c>
      <c r="K3087" s="536"/>
      <c r="L3087" s="535">
        <v>0</v>
      </c>
      <c r="M3087" s="536"/>
      <c r="N3087" s="535">
        <v>0</v>
      </c>
      <c r="O3087" s="536"/>
      <c r="P3087" s="535">
        <v>0</v>
      </c>
      <c r="Q3087" s="536"/>
      <c r="R3087" s="535">
        <v>0</v>
      </c>
    </row>
    <row r="3088" spans="1:18" ht="12.75">
      <c r="A3088" s="145">
        <v>96999</v>
      </c>
      <c r="B3088" s="102" t="s">
        <v>24760</v>
      </c>
      <c r="C3088" s="145" t="s">
        <v>1</v>
      </c>
      <c r="D3088" s="535">
        <v>0</v>
      </c>
      <c r="E3088" s="536"/>
      <c r="F3088" s="535">
        <v>0</v>
      </c>
      <c r="G3088" s="536"/>
      <c r="H3088" s="535">
        <v>0</v>
      </c>
      <c r="I3088" s="536"/>
      <c r="J3088" s="535">
        <v>0</v>
      </c>
      <c r="K3088" s="536"/>
      <c r="L3088" s="535">
        <v>0</v>
      </c>
      <c r="M3088" s="536"/>
      <c r="N3088" s="535">
        <v>0</v>
      </c>
      <c r="O3088" s="536"/>
      <c r="P3088" s="535">
        <v>0</v>
      </c>
      <c r="Q3088" s="536"/>
      <c r="R3088" s="535">
        <v>0</v>
      </c>
    </row>
    <row r="3089" spans="1:18" ht="12.75">
      <c r="A3089" s="145">
        <v>96996</v>
      </c>
      <c r="B3089" s="102" t="s">
        <v>24761</v>
      </c>
      <c r="C3089" s="145" t="s">
        <v>1</v>
      </c>
      <c r="D3089" s="535">
        <v>0</v>
      </c>
      <c r="E3089" s="536"/>
      <c r="F3089" s="535">
        <v>0</v>
      </c>
      <c r="G3089" s="536"/>
      <c r="H3089" s="535">
        <v>0</v>
      </c>
      <c r="I3089" s="536"/>
      <c r="J3089" s="535">
        <v>0</v>
      </c>
      <c r="K3089" s="536"/>
      <c r="L3089" s="535">
        <v>0</v>
      </c>
      <c r="M3089" s="536"/>
      <c r="N3089" s="535">
        <v>0</v>
      </c>
      <c r="O3089" s="536"/>
      <c r="P3089" s="535">
        <v>0</v>
      </c>
      <c r="Q3089" s="536"/>
      <c r="R3089" s="535">
        <v>0</v>
      </c>
    </row>
    <row r="3090" spans="1:18" ht="12.75">
      <c r="A3090" s="145">
        <v>96998</v>
      </c>
      <c r="B3090" s="102" t="s">
        <v>24762</v>
      </c>
      <c r="C3090" s="145" t="s">
        <v>1</v>
      </c>
      <c r="D3090" s="535">
        <v>0</v>
      </c>
      <c r="E3090" s="536"/>
      <c r="F3090" s="535">
        <v>0</v>
      </c>
      <c r="G3090" s="536"/>
      <c r="H3090" s="535">
        <v>0</v>
      </c>
      <c r="I3090" s="536"/>
      <c r="J3090" s="535">
        <v>0</v>
      </c>
      <c r="K3090" s="536"/>
      <c r="L3090" s="535">
        <v>0</v>
      </c>
      <c r="M3090" s="536"/>
      <c r="N3090" s="535">
        <v>0</v>
      </c>
      <c r="O3090" s="536"/>
      <c r="P3090" s="535">
        <v>0</v>
      </c>
      <c r="Q3090" s="536"/>
      <c r="R3090" s="535">
        <v>0</v>
      </c>
    </row>
    <row r="3091" spans="1:18" ht="12.75">
      <c r="A3091" s="145">
        <v>97067</v>
      </c>
      <c r="B3091" s="102" t="s">
        <v>24763</v>
      </c>
      <c r="C3091" s="145" t="s">
        <v>1</v>
      </c>
      <c r="D3091" s="535">
        <v>592.15</v>
      </c>
      <c r="E3091" s="536">
        <v>0</v>
      </c>
      <c r="F3091" s="535">
        <v>511.04</v>
      </c>
      <c r="G3091" s="536">
        <v>0</v>
      </c>
      <c r="H3091" s="535">
        <v>518.49</v>
      </c>
      <c r="I3091" s="536">
        <v>0</v>
      </c>
      <c r="J3091" s="535">
        <v>495.14</v>
      </c>
      <c r="K3091" s="536">
        <v>0</v>
      </c>
      <c r="L3091" s="535">
        <v>643.23</v>
      </c>
      <c r="M3091" s="536">
        <v>0</v>
      </c>
      <c r="N3091" s="535">
        <v>690.14</v>
      </c>
      <c r="O3091" s="536">
        <v>0</v>
      </c>
      <c r="P3091" s="535">
        <v>665.73</v>
      </c>
      <c r="Q3091" s="536">
        <v>0</v>
      </c>
      <c r="R3091" s="535">
        <v>739.61</v>
      </c>
    </row>
    <row r="3092" spans="1:18" ht="12.75">
      <c r="A3092" s="145">
        <v>97001</v>
      </c>
      <c r="B3092" s="102" t="s">
        <v>24764</v>
      </c>
      <c r="C3092" s="145" t="s">
        <v>1</v>
      </c>
      <c r="D3092" s="535">
        <v>0</v>
      </c>
      <c r="E3092" s="536"/>
      <c r="F3092" s="535">
        <v>0</v>
      </c>
      <c r="G3092" s="536"/>
      <c r="H3092" s="535">
        <v>0</v>
      </c>
      <c r="I3092" s="536"/>
      <c r="J3092" s="535">
        <v>0</v>
      </c>
      <c r="K3092" s="536"/>
      <c r="L3092" s="535">
        <v>0</v>
      </c>
      <c r="M3092" s="536"/>
      <c r="N3092" s="535">
        <v>0</v>
      </c>
      <c r="O3092" s="536"/>
      <c r="P3092" s="535">
        <v>0</v>
      </c>
      <c r="Q3092" s="536"/>
      <c r="R3092" s="535">
        <v>0</v>
      </c>
    </row>
    <row r="3093" spans="1:18" ht="12.75">
      <c r="A3093" s="145">
        <v>97003</v>
      </c>
      <c r="B3093" s="102" t="s">
        <v>24765</v>
      </c>
      <c r="C3093" s="145" t="s">
        <v>1</v>
      </c>
      <c r="D3093" s="535">
        <v>0</v>
      </c>
      <c r="E3093" s="536"/>
      <c r="F3093" s="535">
        <v>0</v>
      </c>
      <c r="G3093" s="536"/>
      <c r="H3093" s="535">
        <v>0</v>
      </c>
      <c r="I3093" s="536"/>
      <c r="J3093" s="535">
        <v>0</v>
      </c>
      <c r="K3093" s="536"/>
      <c r="L3093" s="535">
        <v>0</v>
      </c>
      <c r="M3093" s="536"/>
      <c r="N3093" s="535">
        <v>0</v>
      </c>
      <c r="O3093" s="536"/>
      <c r="P3093" s="535">
        <v>0</v>
      </c>
      <c r="Q3093" s="536"/>
      <c r="R3093" s="535">
        <v>0</v>
      </c>
    </row>
    <row r="3094" spans="1:18" ht="12.75">
      <c r="A3094" s="145">
        <v>97005</v>
      </c>
      <c r="B3094" s="102" t="s">
        <v>24766</v>
      </c>
      <c r="C3094" s="145" t="s">
        <v>1</v>
      </c>
      <c r="D3094" s="535">
        <v>0</v>
      </c>
      <c r="E3094" s="536"/>
      <c r="F3094" s="535">
        <v>0</v>
      </c>
      <c r="G3094" s="536"/>
      <c r="H3094" s="535">
        <v>0</v>
      </c>
      <c r="I3094" s="536"/>
      <c r="J3094" s="535">
        <v>0</v>
      </c>
      <c r="K3094" s="536"/>
      <c r="L3094" s="535">
        <v>0</v>
      </c>
      <c r="M3094" s="536"/>
      <c r="N3094" s="535">
        <v>0</v>
      </c>
      <c r="O3094" s="536"/>
      <c r="P3094" s="535">
        <v>0</v>
      </c>
      <c r="Q3094" s="536"/>
      <c r="R3094" s="535">
        <v>0</v>
      </c>
    </row>
    <row r="3095" spans="1:18" ht="12.75">
      <c r="A3095" s="145">
        <v>97000</v>
      </c>
      <c r="B3095" s="102" t="s">
        <v>24767</v>
      </c>
      <c r="C3095" s="145" t="s">
        <v>1</v>
      </c>
      <c r="D3095" s="535">
        <v>0</v>
      </c>
      <c r="E3095" s="536"/>
      <c r="F3095" s="535">
        <v>0</v>
      </c>
      <c r="G3095" s="536"/>
      <c r="H3095" s="535">
        <v>0</v>
      </c>
      <c r="I3095" s="536"/>
      <c r="J3095" s="535">
        <v>0</v>
      </c>
      <c r="K3095" s="536"/>
      <c r="L3095" s="535">
        <v>0</v>
      </c>
      <c r="M3095" s="536"/>
      <c r="N3095" s="535">
        <v>0</v>
      </c>
      <c r="O3095" s="536"/>
      <c r="P3095" s="535">
        <v>0</v>
      </c>
      <c r="Q3095" s="536"/>
      <c r="R3095" s="535">
        <v>0</v>
      </c>
    </row>
    <row r="3096" spans="1:18" ht="12.75">
      <c r="A3096" s="145">
        <v>97002</v>
      </c>
      <c r="B3096" s="102" t="s">
        <v>24768</v>
      </c>
      <c r="C3096" s="145" t="s">
        <v>1</v>
      </c>
      <c r="D3096" s="535">
        <v>0</v>
      </c>
      <c r="E3096" s="536"/>
      <c r="F3096" s="535">
        <v>0</v>
      </c>
      <c r="G3096" s="536"/>
      <c r="H3096" s="535">
        <v>0</v>
      </c>
      <c r="I3096" s="536"/>
      <c r="J3096" s="535">
        <v>0</v>
      </c>
      <c r="K3096" s="536"/>
      <c r="L3096" s="535">
        <v>0</v>
      </c>
      <c r="M3096" s="536"/>
      <c r="N3096" s="535">
        <v>0</v>
      </c>
      <c r="O3096" s="536"/>
      <c r="P3096" s="535">
        <v>0</v>
      </c>
      <c r="Q3096" s="536"/>
      <c r="R3096" s="535">
        <v>0</v>
      </c>
    </row>
    <row r="3097" spans="1:18" ht="12.75">
      <c r="A3097" s="145">
        <v>97004</v>
      </c>
      <c r="B3097" s="102" t="s">
        <v>24769</v>
      </c>
      <c r="C3097" s="145" t="s">
        <v>1</v>
      </c>
      <c r="D3097" s="535">
        <v>0</v>
      </c>
      <c r="E3097" s="536"/>
      <c r="F3097" s="535">
        <v>0</v>
      </c>
      <c r="G3097" s="536"/>
      <c r="H3097" s="535">
        <v>0</v>
      </c>
      <c r="I3097" s="536"/>
      <c r="J3097" s="535">
        <v>0</v>
      </c>
      <c r="K3097" s="536"/>
      <c r="L3097" s="535">
        <v>0</v>
      </c>
      <c r="M3097" s="536"/>
      <c r="N3097" s="535">
        <v>0</v>
      </c>
      <c r="O3097" s="536"/>
      <c r="P3097" s="535">
        <v>0</v>
      </c>
      <c r="Q3097" s="536"/>
      <c r="R3097" s="535">
        <v>0</v>
      </c>
    </row>
    <row r="3098" spans="1:18" ht="12.75">
      <c r="A3098" s="145">
        <v>97007</v>
      </c>
      <c r="B3098" s="102" t="s">
        <v>24770</v>
      </c>
      <c r="C3098" s="145" t="s">
        <v>1</v>
      </c>
      <c r="D3098" s="535">
        <v>0</v>
      </c>
      <c r="E3098" s="536"/>
      <c r="F3098" s="535">
        <v>0</v>
      </c>
      <c r="G3098" s="536"/>
      <c r="H3098" s="535">
        <v>0</v>
      </c>
      <c r="I3098" s="536"/>
      <c r="J3098" s="535">
        <v>0</v>
      </c>
      <c r="K3098" s="536"/>
      <c r="L3098" s="535">
        <v>0</v>
      </c>
      <c r="M3098" s="536"/>
      <c r="N3098" s="535">
        <v>0</v>
      </c>
      <c r="O3098" s="536"/>
      <c r="P3098" s="535">
        <v>0</v>
      </c>
      <c r="Q3098" s="536"/>
      <c r="R3098" s="535">
        <v>0</v>
      </c>
    </row>
    <row r="3099" spans="1:18" ht="12.75">
      <c r="A3099" s="145">
        <v>97009</v>
      </c>
      <c r="B3099" s="102" t="s">
        <v>24771</v>
      </c>
      <c r="C3099" s="145" t="s">
        <v>1</v>
      </c>
      <c r="D3099" s="535">
        <v>0</v>
      </c>
      <c r="E3099" s="536"/>
      <c r="F3099" s="535">
        <v>0</v>
      </c>
      <c r="G3099" s="536"/>
      <c r="H3099" s="535">
        <v>0</v>
      </c>
      <c r="I3099" s="536"/>
      <c r="J3099" s="535">
        <v>0</v>
      </c>
      <c r="K3099" s="536"/>
      <c r="L3099" s="535">
        <v>0</v>
      </c>
      <c r="M3099" s="536"/>
      <c r="N3099" s="535">
        <v>0</v>
      </c>
      <c r="O3099" s="536"/>
      <c r="P3099" s="535">
        <v>0</v>
      </c>
      <c r="Q3099" s="536"/>
      <c r="R3099" s="535">
        <v>0</v>
      </c>
    </row>
    <row r="3100" spans="1:18" ht="12.75">
      <c r="A3100" s="145">
        <v>97006</v>
      </c>
      <c r="B3100" s="102" t="s">
        <v>24772</v>
      </c>
      <c r="C3100" s="145" t="s">
        <v>1</v>
      </c>
      <c r="D3100" s="535">
        <v>0</v>
      </c>
      <c r="E3100" s="536"/>
      <c r="F3100" s="535">
        <v>0</v>
      </c>
      <c r="G3100" s="536"/>
      <c r="H3100" s="535">
        <v>0</v>
      </c>
      <c r="I3100" s="536"/>
      <c r="J3100" s="535">
        <v>0</v>
      </c>
      <c r="K3100" s="536"/>
      <c r="L3100" s="535">
        <v>0</v>
      </c>
      <c r="M3100" s="536"/>
      <c r="N3100" s="535">
        <v>0</v>
      </c>
      <c r="O3100" s="536"/>
      <c r="P3100" s="535">
        <v>0</v>
      </c>
      <c r="Q3100" s="536"/>
      <c r="R3100" s="535">
        <v>0</v>
      </c>
    </row>
    <row r="3101" spans="1:18" ht="12.75">
      <c r="A3101" s="145">
        <v>97008</v>
      </c>
      <c r="B3101" s="102" t="s">
        <v>24773</v>
      </c>
      <c r="C3101" s="145" t="s">
        <v>1</v>
      </c>
      <c r="D3101" s="535">
        <v>0</v>
      </c>
      <c r="E3101" s="536"/>
      <c r="F3101" s="535">
        <v>0</v>
      </c>
      <c r="G3101" s="536"/>
      <c r="H3101" s="535">
        <v>0</v>
      </c>
      <c r="I3101" s="536"/>
      <c r="J3101" s="535">
        <v>0</v>
      </c>
      <c r="K3101" s="536"/>
      <c r="L3101" s="535">
        <v>0</v>
      </c>
      <c r="M3101" s="536"/>
      <c r="N3101" s="535">
        <v>0</v>
      </c>
      <c r="O3101" s="536"/>
      <c r="P3101" s="535">
        <v>0</v>
      </c>
      <c r="Q3101" s="536"/>
      <c r="R3101" s="535">
        <v>0</v>
      </c>
    </row>
    <row r="3102" spans="1:18" ht="12.75">
      <c r="A3102" s="145">
        <v>97048</v>
      </c>
      <c r="B3102" s="102" t="s">
        <v>24774</v>
      </c>
      <c r="C3102" s="145" t="s">
        <v>4</v>
      </c>
      <c r="D3102" s="535">
        <v>0.09</v>
      </c>
      <c r="E3102" s="536">
        <v>0.77780000000000005</v>
      </c>
      <c r="F3102" s="535">
        <v>0.09</v>
      </c>
      <c r="G3102" s="536">
        <v>0.77780000000000005</v>
      </c>
      <c r="H3102" s="535">
        <v>0.1</v>
      </c>
      <c r="I3102" s="536">
        <v>0.7</v>
      </c>
      <c r="J3102" s="535">
        <v>0.09</v>
      </c>
      <c r="K3102" s="536">
        <v>0.77780000000000005</v>
      </c>
      <c r="L3102" s="535">
        <v>0.09</v>
      </c>
      <c r="M3102" s="536">
        <v>0</v>
      </c>
      <c r="N3102" s="535">
        <v>0.09</v>
      </c>
      <c r="O3102" s="536">
        <v>0.77780000000000005</v>
      </c>
      <c r="P3102" s="535">
        <v>0.09</v>
      </c>
      <c r="Q3102" s="536">
        <v>0.77780000000000005</v>
      </c>
      <c r="R3102" s="535">
        <v>0.08</v>
      </c>
    </row>
    <row r="3103" spans="1:18" ht="12.75">
      <c r="A3103" s="145">
        <v>97047</v>
      </c>
      <c r="B3103" s="102" t="s">
        <v>24775</v>
      </c>
      <c r="C3103" s="145" t="s">
        <v>4</v>
      </c>
      <c r="D3103" s="535">
        <v>0.13</v>
      </c>
      <c r="E3103" s="536">
        <v>0.76919999999999999</v>
      </c>
      <c r="F3103" s="535">
        <v>0.13</v>
      </c>
      <c r="G3103" s="536">
        <v>0.76919999999999999</v>
      </c>
      <c r="H3103" s="535">
        <v>0.14000000000000001</v>
      </c>
      <c r="I3103" s="536">
        <v>0.71430000000000005</v>
      </c>
      <c r="J3103" s="535">
        <v>0.13</v>
      </c>
      <c r="K3103" s="536">
        <v>0.76919999999999999</v>
      </c>
      <c r="L3103" s="535">
        <v>0.12</v>
      </c>
      <c r="M3103" s="536">
        <v>0</v>
      </c>
      <c r="N3103" s="535">
        <v>0.13</v>
      </c>
      <c r="O3103" s="536">
        <v>0.76919999999999999</v>
      </c>
      <c r="P3103" s="535">
        <v>0.13</v>
      </c>
      <c r="Q3103" s="536">
        <v>0.76919999999999999</v>
      </c>
      <c r="R3103" s="535">
        <v>0.11</v>
      </c>
    </row>
    <row r="3104" spans="1:18" ht="12.75">
      <c r="A3104" s="145">
        <v>97046</v>
      </c>
      <c r="B3104" s="102" t="s">
        <v>24776</v>
      </c>
      <c r="C3104" s="145" t="s">
        <v>4</v>
      </c>
      <c r="D3104" s="535">
        <v>0.34</v>
      </c>
      <c r="E3104" s="536">
        <v>0.73529999999999995</v>
      </c>
      <c r="F3104" s="535">
        <v>0.33</v>
      </c>
      <c r="G3104" s="536">
        <v>0.75760000000000005</v>
      </c>
      <c r="H3104" s="535">
        <v>0.35</v>
      </c>
      <c r="I3104" s="536">
        <v>0.71430000000000005</v>
      </c>
      <c r="J3104" s="535">
        <v>0.32</v>
      </c>
      <c r="K3104" s="536">
        <v>0.78120000000000001</v>
      </c>
      <c r="L3104" s="535">
        <v>0.32</v>
      </c>
      <c r="M3104" s="536">
        <v>0</v>
      </c>
      <c r="N3104" s="535">
        <v>0.34</v>
      </c>
      <c r="O3104" s="536">
        <v>0.73529999999999995</v>
      </c>
      <c r="P3104" s="535">
        <v>0.34</v>
      </c>
      <c r="Q3104" s="536">
        <v>0.73529999999999995</v>
      </c>
      <c r="R3104" s="535">
        <v>0.28000000000000003</v>
      </c>
    </row>
    <row r="3105" spans="1:18" ht="12.75">
      <c r="A3105" s="145">
        <v>104989</v>
      </c>
      <c r="B3105" s="102" t="s">
        <v>24777</v>
      </c>
      <c r="C3105" s="145" t="s">
        <v>2</v>
      </c>
      <c r="D3105" s="535">
        <v>42</v>
      </c>
      <c r="E3105" s="536">
        <v>0.2419</v>
      </c>
      <c r="F3105" s="535">
        <v>37.85</v>
      </c>
      <c r="G3105" s="536">
        <v>0</v>
      </c>
      <c r="H3105" s="535">
        <v>42.26</v>
      </c>
      <c r="I3105" s="536">
        <v>0</v>
      </c>
      <c r="J3105" s="535">
        <v>40.450000000000003</v>
      </c>
      <c r="K3105" s="536">
        <v>0</v>
      </c>
      <c r="L3105" s="535">
        <v>45.18</v>
      </c>
      <c r="M3105" s="536">
        <v>0</v>
      </c>
      <c r="N3105" s="535">
        <v>45.18</v>
      </c>
      <c r="O3105" s="536">
        <v>0</v>
      </c>
      <c r="P3105" s="535">
        <v>42.72</v>
      </c>
      <c r="Q3105" s="536">
        <v>0.23780000000000001</v>
      </c>
      <c r="R3105" s="535">
        <v>46.54</v>
      </c>
    </row>
    <row r="3106" spans="1:18" ht="12.75">
      <c r="A3106" s="145">
        <v>97066</v>
      </c>
      <c r="B3106" s="102" t="s">
        <v>24778</v>
      </c>
      <c r="C3106" s="145" t="s">
        <v>4</v>
      </c>
      <c r="D3106" s="535">
        <v>388.89</v>
      </c>
      <c r="E3106" s="536">
        <v>0.23760000000000001</v>
      </c>
      <c r="F3106" s="535">
        <v>346.61</v>
      </c>
      <c r="G3106" s="536">
        <v>0.2666</v>
      </c>
      <c r="H3106" s="535">
        <v>367.62</v>
      </c>
      <c r="I3106" s="536">
        <v>0.27729999999999999</v>
      </c>
      <c r="J3106" s="535">
        <v>352.02</v>
      </c>
      <c r="K3106" s="536">
        <v>0.26250000000000001</v>
      </c>
      <c r="L3106" s="535">
        <v>362.49</v>
      </c>
      <c r="M3106" s="536">
        <v>0</v>
      </c>
      <c r="N3106" s="535">
        <v>362.58</v>
      </c>
      <c r="O3106" s="536">
        <v>0.25480000000000003</v>
      </c>
      <c r="P3106" s="535">
        <v>335.17</v>
      </c>
      <c r="Q3106" s="536">
        <v>0.2757</v>
      </c>
      <c r="R3106" s="535">
        <v>410.02</v>
      </c>
    </row>
    <row r="3107" spans="1:18" ht="12.75">
      <c r="A3107" s="145">
        <v>104982</v>
      </c>
      <c r="B3107" s="102" t="s">
        <v>24779</v>
      </c>
      <c r="C3107" s="145" t="s">
        <v>1</v>
      </c>
      <c r="D3107" s="535">
        <v>0</v>
      </c>
      <c r="E3107" s="536"/>
      <c r="F3107" s="535">
        <v>0</v>
      </c>
      <c r="G3107" s="536"/>
      <c r="H3107" s="535">
        <v>0</v>
      </c>
      <c r="I3107" s="536"/>
      <c r="J3107" s="535">
        <v>0</v>
      </c>
      <c r="K3107" s="536"/>
      <c r="L3107" s="535">
        <v>0</v>
      </c>
      <c r="M3107" s="536"/>
      <c r="N3107" s="535">
        <v>0</v>
      </c>
      <c r="O3107" s="536"/>
      <c r="P3107" s="535">
        <v>0</v>
      </c>
      <c r="Q3107" s="536"/>
      <c r="R3107" s="535">
        <v>0</v>
      </c>
    </row>
    <row r="3108" spans="1:18" ht="12.75">
      <c r="A3108" s="145">
        <v>97060</v>
      </c>
      <c r="B3108" s="102" t="s">
        <v>24780</v>
      </c>
      <c r="C3108" s="145" t="s">
        <v>1</v>
      </c>
      <c r="D3108" s="535">
        <v>0</v>
      </c>
      <c r="E3108" s="536"/>
      <c r="F3108" s="535">
        <v>0</v>
      </c>
      <c r="G3108" s="536"/>
      <c r="H3108" s="535">
        <v>0</v>
      </c>
      <c r="I3108" s="536"/>
      <c r="J3108" s="535">
        <v>0</v>
      </c>
      <c r="K3108" s="536"/>
      <c r="L3108" s="535">
        <v>0</v>
      </c>
      <c r="M3108" s="536"/>
      <c r="N3108" s="535">
        <v>0</v>
      </c>
      <c r="O3108" s="536"/>
      <c r="P3108" s="535">
        <v>0</v>
      </c>
      <c r="Q3108" s="536"/>
      <c r="R3108" s="535">
        <v>0</v>
      </c>
    </row>
    <row r="3109" spans="1:18" ht="12.75">
      <c r="A3109" s="145">
        <v>97059</v>
      </c>
      <c r="B3109" s="102" t="s">
        <v>24781</v>
      </c>
      <c r="C3109" s="145" t="s">
        <v>1</v>
      </c>
      <c r="D3109" s="535">
        <v>0</v>
      </c>
      <c r="E3109" s="536"/>
      <c r="F3109" s="535">
        <v>0</v>
      </c>
      <c r="G3109" s="536"/>
      <c r="H3109" s="535">
        <v>0</v>
      </c>
      <c r="I3109" s="536"/>
      <c r="J3109" s="535">
        <v>0</v>
      </c>
      <c r="K3109" s="536"/>
      <c r="L3109" s="535">
        <v>0</v>
      </c>
      <c r="M3109" s="536"/>
      <c r="N3109" s="535">
        <v>0</v>
      </c>
      <c r="O3109" s="536"/>
      <c r="P3109" s="535">
        <v>0</v>
      </c>
      <c r="Q3109" s="536"/>
      <c r="R3109" s="535">
        <v>0</v>
      </c>
    </row>
    <row r="3110" spans="1:18" ht="12.75">
      <c r="A3110" s="145">
        <v>97058</v>
      </c>
      <c r="B3110" s="102" t="s">
        <v>24782</v>
      </c>
      <c r="C3110" s="145" t="s">
        <v>1</v>
      </c>
      <c r="D3110" s="535">
        <v>0</v>
      </c>
      <c r="E3110" s="536"/>
      <c r="F3110" s="535">
        <v>0</v>
      </c>
      <c r="G3110" s="536"/>
      <c r="H3110" s="535">
        <v>0</v>
      </c>
      <c r="I3110" s="536"/>
      <c r="J3110" s="535">
        <v>0</v>
      </c>
      <c r="K3110" s="536"/>
      <c r="L3110" s="535">
        <v>0</v>
      </c>
      <c r="M3110" s="536"/>
      <c r="N3110" s="535">
        <v>0</v>
      </c>
      <c r="O3110" s="536"/>
      <c r="P3110" s="535">
        <v>0</v>
      </c>
      <c r="Q3110" s="536"/>
      <c r="R3110" s="535">
        <v>0</v>
      </c>
    </row>
    <row r="3111" spans="1:18" ht="12.75">
      <c r="A3111" s="145">
        <v>97056</v>
      </c>
      <c r="B3111" s="102" t="s">
        <v>24783</v>
      </c>
      <c r="C3111" s="145" t="s">
        <v>1</v>
      </c>
      <c r="D3111" s="535">
        <v>0</v>
      </c>
      <c r="E3111" s="536"/>
      <c r="F3111" s="535">
        <v>0</v>
      </c>
      <c r="G3111" s="536"/>
      <c r="H3111" s="535">
        <v>0</v>
      </c>
      <c r="I3111" s="536"/>
      <c r="J3111" s="535">
        <v>0</v>
      </c>
      <c r="K3111" s="536"/>
      <c r="L3111" s="535">
        <v>0</v>
      </c>
      <c r="M3111" s="536"/>
      <c r="N3111" s="535">
        <v>0</v>
      </c>
      <c r="O3111" s="536"/>
      <c r="P3111" s="535">
        <v>0</v>
      </c>
      <c r="Q3111" s="536"/>
      <c r="R3111" s="535">
        <v>0</v>
      </c>
    </row>
    <row r="3112" spans="1:18" ht="12.75">
      <c r="A3112" s="145">
        <v>97057</v>
      </c>
      <c r="B3112" s="102" t="s">
        <v>24784</v>
      </c>
      <c r="C3112" s="145" t="s">
        <v>1</v>
      </c>
      <c r="D3112" s="535">
        <v>0</v>
      </c>
      <c r="E3112" s="536"/>
      <c r="F3112" s="535">
        <v>0</v>
      </c>
      <c r="G3112" s="536"/>
      <c r="H3112" s="535">
        <v>0</v>
      </c>
      <c r="I3112" s="536"/>
      <c r="J3112" s="535">
        <v>0</v>
      </c>
      <c r="K3112" s="536"/>
      <c r="L3112" s="535">
        <v>0</v>
      </c>
      <c r="M3112" s="536"/>
      <c r="N3112" s="535">
        <v>0</v>
      </c>
      <c r="O3112" s="536"/>
      <c r="P3112" s="535">
        <v>0</v>
      </c>
      <c r="Q3112" s="536"/>
      <c r="R3112" s="535">
        <v>0</v>
      </c>
    </row>
    <row r="3113" spans="1:18" ht="12.75">
      <c r="A3113" s="145">
        <v>97055</v>
      </c>
      <c r="B3113" s="102" t="s">
        <v>24785</v>
      </c>
      <c r="C3113" s="145" t="s">
        <v>1</v>
      </c>
      <c r="D3113" s="535">
        <v>0</v>
      </c>
      <c r="E3113" s="536"/>
      <c r="F3113" s="535">
        <v>0</v>
      </c>
      <c r="G3113" s="536"/>
      <c r="H3113" s="535">
        <v>0</v>
      </c>
      <c r="I3113" s="536"/>
      <c r="J3113" s="535">
        <v>0</v>
      </c>
      <c r="K3113" s="536"/>
      <c r="L3113" s="535">
        <v>0</v>
      </c>
      <c r="M3113" s="536"/>
      <c r="N3113" s="535">
        <v>0</v>
      </c>
      <c r="O3113" s="536"/>
      <c r="P3113" s="535">
        <v>0</v>
      </c>
      <c r="Q3113" s="536"/>
      <c r="R3113" s="535">
        <v>0</v>
      </c>
    </row>
    <row r="3114" spans="1:18" ht="12.75">
      <c r="A3114" s="145">
        <v>102656</v>
      </c>
      <c r="B3114" s="102" t="s">
        <v>24786</v>
      </c>
      <c r="C3114" s="145" t="s">
        <v>1</v>
      </c>
      <c r="D3114" s="535">
        <v>0</v>
      </c>
      <c r="E3114" s="536"/>
      <c r="F3114" s="535">
        <v>0</v>
      </c>
      <c r="G3114" s="536"/>
      <c r="H3114" s="535">
        <v>0</v>
      </c>
      <c r="I3114" s="536"/>
      <c r="J3114" s="535">
        <v>0</v>
      </c>
      <c r="K3114" s="536"/>
      <c r="L3114" s="535">
        <v>0</v>
      </c>
      <c r="M3114" s="536"/>
      <c r="N3114" s="535">
        <v>0</v>
      </c>
      <c r="O3114" s="536"/>
      <c r="P3114" s="535">
        <v>0</v>
      </c>
      <c r="Q3114" s="536"/>
      <c r="R3114" s="535">
        <v>0</v>
      </c>
    </row>
    <row r="3115" spans="1:18" ht="12.75">
      <c r="A3115" s="145">
        <v>104983</v>
      </c>
      <c r="B3115" s="102" t="s">
        <v>24787</v>
      </c>
      <c r="C3115" s="145" t="s">
        <v>2</v>
      </c>
      <c r="D3115" s="535">
        <v>0</v>
      </c>
      <c r="E3115" s="536"/>
      <c r="F3115" s="535">
        <v>0</v>
      </c>
      <c r="G3115" s="536"/>
      <c r="H3115" s="535">
        <v>0</v>
      </c>
      <c r="I3115" s="536"/>
      <c r="J3115" s="535">
        <v>0</v>
      </c>
      <c r="K3115" s="536"/>
      <c r="L3115" s="535">
        <v>0</v>
      </c>
      <c r="M3115" s="536"/>
      <c r="N3115" s="535">
        <v>0</v>
      </c>
      <c r="O3115" s="536"/>
      <c r="P3115" s="535">
        <v>0</v>
      </c>
      <c r="Q3115" s="536"/>
      <c r="R3115" s="535">
        <v>0</v>
      </c>
    </row>
    <row r="3116" spans="1:18" ht="12.75">
      <c r="A3116" s="145">
        <v>97050</v>
      </c>
      <c r="B3116" s="102" t="s">
        <v>24788</v>
      </c>
      <c r="C3116" s="145" t="s">
        <v>4</v>
      </c>
      <c r="D3116" s="535">
        <v>0</v>
      </c>
      <c r="E3116" s="536"/>
      <c r="F3116" s="535">
        <v>0</v>
      </c>
      <c r="G3116" s="536"/>
      <c r="H3116" s="535">
        <v>0</v>
      </c>
      <c r="I3116" s="536"/>
      <c r="J3116" s="535">
        <v>0</v>
      </c>
      <c r="K3116" s="536"/>
      <c r="L3116" s="535">
        <v>0</v>
      </c>
      <c r="M3116" s="536"/>
      <c r="N3116" s="535">
        <v>0</v>
      </c>
      <c r="O3116" s="536"/>
      <c r="P3116" s="535">
        <v>0</v>
      </c>
      <c r="Q3116" s="536"/>
      <c r="R3116" s="535">
        <v>0</v>
      </c>
    </row>
    <row r="3117" spans="1:18" ht="12.75">
      <c r="A3117" s="145">
        <v>95946</v>
      </c>
      <c r="B3117" s="102" t="s">
        <v>24789</v>
      </c>
      <c r="C3117" s="145" t="s">
        <v>3</v>
      </c>
      <c r="D3117" s="535">
        <v>15.82</v>
      </c>
      <c r="E3117" s="536">
        <v>5.7000000000000002E-3</v>
      </c>
      <c r="F3117" s="535">
        <v>13.93</v>
      </c>
      <c r="G3117" s="536">
        <v>6.4999999999999997E-3</v>
      </c>
      <c r="H3117" s="535">
        <v>14.6</v>
      </c>
      <c r="I3117" s="536">
        <v>6.1999999999999998E-3</v>
      </c>
      <c r="J3117" s="535">
        <v>14.14</v>
      </c>
      <c r="K3117" s="536">
        <v>6.4000000000000003E-3</v>
      </c>
      <c r="L3117" s="535">
        <v>12.34</v>
      </c>
      <c r="M3117" s="536">
        <v>0</v>
      </c>
      <c r="N3117" s="535">
        <v>12.23</v>
      </c>
      <c r="O3117" s="536">
        <v>7.4000000000000003E-3</v>
      </c>
      <c r="P3117" s="535">
        <v>12.94</v>
      </c>
      <c r="Q3117" s="536">
        <v>7.0000000000000001E-3</v>
      </c>
      <c r="R3117" s="535">
        <v>14.57</v>
      </c>
    </row>
    <row r="3118" spans="1:18" ht="12.75">
      <c r="A3118" s="145">
        <v>95947</v>
      </c>
      <c r="B3118" s="102" t="s">
        <v>24790</v>
      </c>
      <c r="C3118" s="145" t="s">
        <v>3</v>
      </c>
      <c r="D3118" s="535">
        <v>12.29</v>
      </c>
      <c r="E3118" s="536">
        <v>4.8999999999999998E-3</v>
      </c>
      <c r="F3118" s="535">
        <v>10.86</v>
      </c>
      <c r="G3118" s="536">
        <v>5.4999999999999997E-3</v>
      </c>
      <c r="H3118" s="535">
        <v>11.19</v>
      </c>
      <c r="I3118" s="536">
        <v>5.4000000000000003E-3</v>
      </c>
      <c r="J3118" s="535">
        <v>11.08</v>
      </c>
      <c r="K3118" s="536">
        <v>5.4000000000000003E-3</v>
      </c>
      <c r="L3118" s="535">
        <v>9.17</v>
      </c>
      <c r="M3118" s="536">
        <v>0</v>
      </c>
      <c r="N3118" s="535">
        <v>9.17</v>
      </c>
      <c r="O3118" s="536">
        <v>6.4999999999999997E-3</v>
      </c>
      <c r="P3118" s="535">
        <v>9.7200000000000006</v>
      </c>
      <c r="Q3118" s="536">
        <v>6.1999999999999998E-3</v>
      </c>
      <c r="R3118" s="535">
        <v>11.14</v>
      </c>
    </row>
    <row r="3119" spans="1:18" ht="12.75">
      <c r="A3119" s="145">
        <v>95948</v>
      </c>
      <c r="B3119" s="102" t="s">
        <v>24791</v>
      </c>
      <c r="C3119" s="145" t="s">
        <v>3</v>
      </c>
      <c r="D3119" s="535">
        <v>10.9</v>
      </c>
      <c r="E3119" s="536">
        <v>2.8E-3</v>
      </c>
      <c r="F3119" s="535">
        <v>9.7100000000000009</v>
      </c>
      <c r="G3119" s="536">
        <v>3.0999999999999999E-3</v>
      </c>
      <c r="H3119" s="535">
        <v>9.7799999999999994</v>
      </c>
      <c r="I3119" s="536">
        <v>3.0999999999999999E-3</v>
      </c>
      <c r="J3119" s="535">
        <v>9.94</v>
      </c>
      <c r="K3119" s="536">
        <v>3.0000000000000001E-3</v>
      </c>
      <c r="L3119" s="535">
        <v>7.75</v>
      </c>
      <c r="M3119" s="536">
        <v>0</v>
      </c>
      <c r="N3119" s="535">
        <v>7.85</v>
      </c>
      <c r="O3119" s="536">
        <v>3.8E-3</v>
      </c>
      <c r="P3119" s="535">
        <v>8.3000000000000007</v>
      </c>
      <c r="Q3119" s="536">
        <v>3.5999999999999999E-3</v>
      </c>
      <c r="R3119" s="535">
        <v>9.73</v>
      </c>
    </row>
    <row r="3120" spans="1:18" ht="12.75">
      <c r="A3120" s="145">
        <v>95944</v>
      </c>
      <c r="B3120" s="102" t="s">
        <v>24792</v>
      </c>
      <c r="C3120" s="145" t="s">
        <v>3</v>
      </c>
      <c r="D3120" s="535">
        <v>24.12</v>
      </c>
      <c r="E3120" s="536">
        <v>7.4999999999999997E-3</v>
      </c>
      <c r="F3120" s="535">
        <v>20.93</v>
      </c>
      <c r="G3120" s="536">
        <v>8.6E-3</v>
      </c>
      <c r="H3120" s="535">
        <v>23.02</v>
      </c>
      <c r="I3120" s="536">
        <v>7.7999999999999996E-3</v>
      </c>
      <c r="J3120" s="535">
        <v>21.05</v>
      </c>
      <c r="K3120" s="536">
        <v>8.6E-3</v>
      </c>
      <c r="L3120" s="535">
        <v>20.95</v>
      </c>
      <c r="M3120" s="536">
        <v>0</v>
      </c>
      <c r="N3120" s="535">
        <v>20.190000000000001</v>
      </c>
      <c r="O3120" s="536">
        <v>8.8999999999999999E-3</v>
      </c>
      <c r="P3120" s="535">
        <v>21.41</v>
      </c>
      <c r="Q3120" s="536">
        <v>8.3999999999999995E-3</v>
      </c>
      <c r="R3120" s="535">
        <v>23.06</v>
      </c>
    </row>
    <row r="3121" spans="1:18" ht="12.75">
      <c r="A3121" s="145">
        <v>95945</v>
      </c>
      <c r="B3121" s="102" t="s">
        <v>24793</v>
      </c>
      <c r="C3121" s="145" t="s">
        <v>3</v>
      </c>
      <c r="D3121" s="535">
        <v>19.71</v>
      </c>
      <c r="E3121" s="536">
        <v>6.6E-3</v>
      </c>
      <c r="F3121" s="535">
        <v>17.23</v>
      </c>
      <c r="G3121" s="536">
        <v>7.4999999999999997E-3</v>
      </c>
      <c r="H3121" s="535">
        <v>18.46</v>
      </c>
      <c r="I3121" s="536">
        <v>7.0000000000000001E-3</v>
      </c>
      <c r="J3121" s="535">
        <v>17.43</v>
      </c>
      <c r="K3121" s="536">
        <v>7.4999999999999997E-3</v>
      </c>
      <c r="L3121" s="535">
        <v>16.149999999999999</v>
      </c>
      <c r="M3121" s="536">
        <v>0</v>
      </c>
      <c r="N3121" s="535">
        <v>15.81</v>
      </c>
      <c r="O3121" s="536">
        <v>8.2000000000000007E-3</v>
      </c>
      <c r="P3121" s="535">
        <v>16.739999999999998</v>
      </c>
      <c r="Q3121" s="536">
        <v>7.7999999999999996E-3</v>
      </c>
      <c r="R3121" s="535">
        <v>18.45</v>
      </c>
    </row>
    <row r="3122" spans="1:18" ht="12.75">
      <c r="A3122" s="145">
        <v>95943</v>
      </c>
      <c r="B3122" s="102" t="s">
        <v>24794</v>
      </c>
      <c r="C3122" s="145" t="s">
        <v>3</v>
      </c>
      <c r="D3122" s="535">
        <v>26.4</v>
      </c>
      <c r="E3122" s="536">
        <v>8.3000000000000001E-3</v>
      </c>
      <c r="F3122" s="535">
        <v>22.79</v>
      </c>
      <c r="G3122" s="536">
        <v>9.7000000000000003E-3</v>
      </c>
      <c r="H3122" s="535">
        <v>25.5</v>
      </c>
      <c r="I3122" s="536">
        <v>8.6E-3</v>
      </c>
      <c r="J3122" s="535">
        <v>22.83</v>
      </c>
      <c r="K3122" s="536">
        <v>9.5999999999999992E-3</v>
      </c>
      <c r="L3122" s="535">
        <v>23.75</v>
      </c>
      <c r="M3122" s="536">
        <v>0</v>
      </c>
      <c r="N3122" s="535">
        <v>22.67</v>
      </c>
      <c r="O3122" s="536">
        <v>9.7000000000000003E-3</v>
      </c>
      <c r="P3122" s="535">
        <v>24.06</v>
      </c>
      <c r="Q3122" s="536">
        <v>9.1000000000000004E-3</v>
      </c>
      <c r="R3122" s="535">
        <v>25.55</v>
      </c>
    </row>
    <row r="3123" spans="1:18" ht="12.75">
      <c r="A3123" s="145">
        <v>102077</v>
      </c>
      <c r="B3123" s="102" t="s">
        <v>24795</v>
      </c>
      <c r="C3123" s="145" t="s">
        <v>7</v>
      </c>
      <c r="D3123" s="535">
        <v>7485.75</v>
      </c>
      <c r="E3123" s="536">
        <v>1.9E-3</v>
      </c>
      <c r="F3123" s="535">
        <v>5597.96</v>
      </c>
      <c r="G3123" s="536">
        <v>2.5000000000000001E-3</v>
      </c>
      <c r="H3123" s="535">
        <v>6163.98</v>
      </c>
      <c r="I3123" s="536">
        <v>2.3999999999999998E-3</v>
      </c>
      <c r="J3123" s="535">
        <v>5856.52</v>
      </c>
      <c r="K3123" s="536">
        <v>2.3999999999999998E-3</v>
      </c>
      <c r="L3123" s="535">
        <v>5409.58</v>
      </c>
      <c r="M3123" s="536">
        <v>0</v>
      </c>
      <c r="N3123" s="535">
        <v>5369.55</v>
      </c>
      <c r="O3123" s="536">
        <v>2.5999999999999999E-3</v>
      </c>
      <c r="P3123" s="535">
        <v>5287.92</v>
      </c>
      <c r="Q3123" s="536">
        <v>2.5999999999999999E-3</v>
      </c>
      <c r="R3123" s="535">
        <v>5961.48</v>
      </c>
    </row>
    <row r="3124" spans="1:18" ht="12.75">
      <c r="A3124" s="145">
        <v>102073</v>
      </c>
      <c r="B3124" s="102" t="s">
        <v>24796</v>
      </c>
      <c r="C3124" s="145" t="s">
        <v>7</v>
      </c>
      <c r="D3124" s="535">
        <v>5723.52</v>
      </c>
      <c r="E3124" s="536">
        <v>1.1999999999999999E-3</v>
      </c>
      <c r="F3124" s="535">
        <v>4209.82</v>
      </c>
      <c r="G3124" s="536">
        <v>1.6000000000000001E-3</v>
      </c>
      <c r="H3124" s="535">
        <v>4559.96</v>
      </c>
      <c r="I3124" s="536">
        <v>1.6000000000000001E-3</v>
      </c>
      <c r="J3124" s="535">
        <v>4340.5600000000004</v>
      </c>
      <c r="K3124" s="536">
        <v>1.5E-3</v>
      </c>
      <c r="L3124" s="535">
        <v>3990.06</v>
      </c>
      <c r="M3124" s="536">
        <v>0</v>
      </c>
      <c r="N3124" s="535">
        <v>3965.77</v>
      </c>
      <c r="O3124" s="536">
        <v>1.6999999999999999E-3</v>
      </c>
      <c r="P3124" s="535">
        <v>3867.32</v>
      </c>
      <c r="Q3124" s="536">
        <v>1.8E-3</v>
      </c>
      <c r="R3124" s="535">
        <v>4287.1899999999996</v>
      </c>
    </row>
    <row r="3125" spans="1:18" ht="12.75">
      <c r="A3125" s="145">
        <v>102079</v>
      </c>
      <c r="B3125" s="102" t="s">
        <v>24797</v>
      </c>
      <c r="C3125" s="145" t="s">
        <v>7</v>
      </c>
      <c r="D3125" s="535">
        <v>7386.38</v>
      </c>
      <c r="E3125" s="536">
        <v>1.9E-3</v>
      </c>
      <c r="F3125" s="535">
        <v>5556.07</v>
      </c>
      <c r="G3125" s="536">
        <v>2.5000000000000001E-3</v>
      </c>
      <c r="H3125" s="535">
        <v>6077.82</v>
      </c>
      <c r="I3125" s="536">
        <v>2.3999999999999998E-3</v>
      </c>
      <c r="J3125" s="535">
        <v>5771.4</v>
      </c>
      <c r="K3125" s="536">
        <v>2.3999999999999998E-3</v>
      </c>
      <c r="L3125" s="535">
        <v>5299.93</v>
      </c>
      <c r="M3125" s="536">
        <v>0</v>
      </c>
      <c r="N3125" s="535">
        <v>5265.51</v>
      </c>
      <c r="O3125" s="536">
        <v>2.5999999999999999E-3</v>
      </c>
      <c r="P3125" s="535">
        <v>5202.75</v>
      </c>
      <c r="Q3125" s="536">
        <v>2.7000000000000001E-3</v>
      </c>
      <c r="R3125" s="535">
        <v>5840.4</v>
      </c>
    </row>
    <row r="3126" spans="1:18" ht="12.75">
      <c r="A3126" s="145">
        <v>102075</v>
      </c>
      <c r="B3126" s="102" t="s">
        <v>24798</v>
      </c>
      <c r="C3126" s="145" t="s">
        <v>7</v>
      </c>
      <c r="D3126" s="535">
        <v>6813.4</v>
      </c>
      <c r="E3126" s="536">
        <v>1.9E-3</v>
      </c>
      <c r="F3126" s="535">
        <v>5180.82</v>
      </c>
      <c r="G3126" s="536">
        <v>2.5000000000000001E-3</v>
      </c>
      <c r="H3126" s="535">
        <v>5576.99</v>
      </c>
      <c r="I3126" s="536">
        <v>2.3999999999999998E-3</v>
      </c>
      <c r="J3126" s="535">
        <v>5308.42</v>
      </c>
      <c r="K3126" s="536">
        <v>2.5000000000000001E-3</v>
      </c>
      <c r="L3126" s="535">
        <v>4841.62</v>
      </c>
      <c r="M3126" s="536">
        <v>0</v>
      </c>
      <c r="N3126" s="535">
        <v>4801.3500000000004</v>
      </c>
      <c r="O3126" s="536">
        <v>2.7000000000000001E-3</v>
      </c>
      <c r="P3126" s="535">
        <v>4772.78</v>
      </c>
      <c r="Q3126" s="536">
        <v>2.8E-3</v>
      </c>
      <c r="R3126" s="535">
        <v>5293.62</v>
      </c>
    </row>
    <row r="3127" spans="1:18" ht="12.75">
      <c r="A3127" s="145">
        <v>102078</v>
      </c>
      <c r="B3127" s="102" t="s">
        <v>24799</v>
      </c>
      <c r="C3127" s="145" t="s">
        <v>7</v>
      </c>
      <c r="D3127" s="535">
        <v>7662.86</v>
      </c>
      <c r="E3127" s="536">
        <v>1.6000000000000001E-3</v>
      </c>
      <c r="F3127" s="535">
        <v>5846.81</v>
      </c>
      <c r="G3127" s="536">
        <v>2.0999999999999999E-3</v>
      </c>
      <c r="H3127" s="535">
        <v>6333.4</v>
      </c>
      <c r="I3127" s="536">
        <v>2.0999999999999999E-3</v>
      </c>
      <c r="J3127" s="535">
        <v>6028.25</v>
      </c>
      <c r="K3127" s="536">
        <v>2.0999999999999999E-3</v>
      </c>
      <c r="L3127" s="535">
        <v>5536.09</v>
      </c>
      <c r="M3127" s="536">
        <v>0</v>
      </c>
      <c r="N3127" s="535">
        <v>5543.37</v>
      </c>
      <c r="O3127" s="536">
        <v>2.2000000000000001E-3</v>
      </c>
      <c r="P3127" s="535">
        <v>5419.18</v>
      </c>
      <c r="Q3127" s="536">
        <v>2.3E-3</v>
      </c>
      <c r="R3127" s="535">
        <v>6092.31</v>
      </c>
    </row>
    <row r="3128" spans="1:18" ht="12.75">
      <c r="A3128" s="145">
        <v>102074</v>
      </c>
      <c r="B3128" s="102" t="s">
        <v>24800</v>
      </c>
      <c r="C3128" s="145" t="s">
        <v>7</v>
      </c>
      <c r="D3128" s="535">
        <v>6616.97</v>
      </c>
      <c r="E3128" s="536">
        <v>1.6999999999999999E-3</v>
      </c>
      <c r="F3128" s="535">
        <v>5036.74</v>
      </c>
      <c r="G3128" s="536">
        <v>2.2000000000000001E-3</v>
      </c>
      <c r="H3128" s="535">
        <v>5396.09</v>
      </c>
      <c r="I3128" s="536">
        <v>2.2000000000000001E-3</v>
      </c>
      <c r="J3128" s="535">
        <v>5132.71</v>
      </c>
      <c r="K3128" s="536">
        <v>2.2000000000000001E-3</v>
      </c>
      <c r="L3128" s="535">
        <v>4680.49</v>
      </c>
      <c r="M3128" s="536">
        <v>0</v>
      </c>
      <c r="N3128" s="535">
        <v>4657.8100000000004</v>
      </c>
      <c r="O3128" s="536">
        <v>2.3999999999999998E-3</v>
      </c>
      <c r="P3128" s="535">
        <v>4607.22</v>
      </c>
      <c r="Q3128" s="536">
        <v>2.5000000000000001E-3</v>
      </c>
      <c r="R3128" s="535">
        <v>5097.66</v>
      </c>
    </row>
    <row r="3129" spans="1:18" ht="12.75">
      <c r="A3129" s="145">
        <v>102080</v>
      </c>
      <c r="B3129" s="102" t="s">
        <v>24801</v>
      </c>
      <c r="C3129" s="145" t="s">
        <v>7</v>
      </c>
      <c r="D3129" s="535">
        <v>6656.27</v>
      </c>
      <c r="E3129" s="536">
        <v>2.0999999999999999E-3</v>
      </c>
      <c r="F3129" s="535">
        <v>4873.18</v>
      </c>
      <c r="G3129" s="536">
        <v>2.8E-3</v>
      </c>
      <c r="H3129" s="535">
        <v>5365.86</v>
      </c>
      <c r="I3129" s="536">
        <v>2.7000000000000001E-3</v>
      </c>
      <c r="J3129" s="535">
        <v>5116.3500000000004</v>
      </c>
      <c r="K3129" s="536">
        <v>2.7000000000000001E-3</v>
      </c>
      <c r="L3129" s="535">
        <v>4607.37</v>
      </c>
      <c r="M3129" s="536">
        <v>0</v>
      </c>
      <c r="N3129" s="535">
        <v>4563.8599999999997</v>
      </c>
      <c r="O3129" s="536">
        <v>3.0000000000000001E-3</v>
      </c>
      <c r="P3129" s="535">
        <v>4541.66</v>
      </c>
      <c r="Q3129" s="536">
        <v>3.0000000000000001E-3</v>
      </c>
      <c r="R3129" s="535">
        <v>5091.37</v>
      </c>
    </row>
    <row r="3130" spans="1:18" ht="12.75">
      <c r="A3130" s="145">
        <v>102076</v>
      </c>
      <c r="B3130" s="102" t="s">
        <v>24802</v>
      </c>
      <c r="C3130" s="145" t="s">
        <v>7</v>
      </c>
      <c r="D3130" s="535">
        <v>6966.47</v>
      </c>
      <c r="E3130" s="536">
        <v>1.9E-3</v>
      </c>
      <c r="F3130" s="535">
        <v>5370.43</v>
      </c>
      <c r="G3130" s="536">
        <v>2.3999999999999998E-3</v>
      </c>
      <c r="H3130" s="535">
        <v>5714.42</v>
      </c>
      <c r="I3130" s="536">
        <v>2.3999999999999998E-3</v>
      </c>
      <c r="J3130" s="535">
        <v>5470.69</v>
      </c>
      <c r="K3130" s="536">
        <v>2.3999999999999998E-3</v>
      </c>
      <c r="L3130" s="535">
        <v>4957.8100000000004</v>
      </c>
      <c r="M3130" s="536">
        <v>0</v>
      </c>
      <c r="N3130" s="535">
        <v>4952.17</v>
      </c>
      <c r="O3130" s="536">
        <v>2.5999999999999999E-3</v>
      </c>
      <c r="P3130" s="535">
        <v>4879.05</v>
      </c>
      <c r="Q3130" s="536">
        <v>2.7000000000000001E-3</v>
      </c>
      <c r="R3130" s="535">
        <v>5412.58</v>
      </c>
    </row>
    <row r="3131" spans="1:18" ht="12.75">
      <c r="A3131" s="145">
        <v>102084</v>
      </c>
      <c r="B3131" s="102" t="s">
        <v>24803</v>
      </c>
      <c r="C3131" s="145" t="s">
        <v>1</v>
      </c>
      <c r="D3131" s="535">
        <v>0</v>
      </c>
      <c r="E3131" s="536"/>
      <c r="F3131" s="535">
        <v>0</v>
      </c>
      <c r="G3131" s="536"/>
      <c r="H3131" s="535">
        <v>0</v>
      </c>
      <c r="I3131" s="536"/>
      <c r="J3131" s="535">
        <v>0</v>
      </c>
      <c r="K3131" s="536"/>
      <c r="L3131" s="535">
        <v>0</v>
      </c>
      <c r="M3131" s="536"/>
      <c r="N3131" s="535">
        <v>0</v>
      </c>
      <c r="O3131" s="536"/>
      <c r="P3131" s="535">
        <v>0</v>
      </c>
      <c r="Q3131" s="536"/>
      <c r="R3131" s="535">
        <v>0</v>
      </c>
    </row>
    <row r="3132" spans="1:18" ht="12.75">
      <c r="A3132" s="145">
        <v>102082</v>
      </c>
      <c r="B3132" s="102" t="s">
        <v>24804</v>
      </c>
      <c r="C3132" s="145" t="s">
        <v>1</v>
      </c>
      <c r="D3132" s="535">
        <v>0</v>
      </c>
      <c r="E3132" s="536"/>
      <c r="F3132" s="535">
        <v>0</v>
      </c>
      <c r="G3132" s="536"/>
      <c r="H3132" s="535">
        <v>0</v>
      </c>
      <c r="I3132" s="536"/>
      <c r="J3132" s="535">
        <v>0</v>
      </c>
      <c r="K3132" s="536"/>
      <c r="L3132" s="535">
        <v>0</v>
      </c>
      <c r="M3132" s="536"/>
      <c r="N3132" s="535">
        <v>0</v>
      </c>
      <c r="O3132" s="536"/>
      <c r="P3132" s="535">
        <v>0</v>
      </c>
      <c r="Q3132" s="536"/>
      <c r="R3132" s="535">
        <v>0</v>
      </c>
    </row>
    <row r="3133" spans="1:18" ht="12.75">
      <c r="A3133" s="145">
        <v>102081</v>
      </c>
      <c r="B3133" s="102" t="s">
        <v>24805</v>
      </c>
      <c r="C3133" s="145" t="s">
        <v>1</v>
      </c>
      <c r="D3133" s="535">
        <v>0</v>
      </c>
      <c r="E3133" s="536"/>
      <c r="F3133" s="535">
        <v>0</v>
      </c>
      <c r="G3133" s="536"/>
      <c r="H3133" s="535">
        <v>0</v>
      </c>
      <c r="I3133" s="536"/>
      <c r="J3133" s="535">
        <v>0</v>
      </c>
      <c r="K3133" s="536"/>
      <c r="L3133" s="535">
        <v>0</v>
      </c>
      <c r="M3133" s="536"/>
      <c r="N3133" s="535">
        <v>0</v>
      </c>
      <c r="O3133" s="536"/>
      <c r="P3133" s="535">
        <v>0</v>
      </c>
      <c r="Q3133" s="536"/>
      <c r="R3133" s="535">
        <v>0</v>
      </c>
    </row>
    <row r="3134" spans="1:18" ht="12.75">
      <c r="A3134" s="145">
        <v>102092</v>
      </c>
      <c r="B3134" s="102" t="s">
        <v>24806</v>
      </c>
      <c r="C3134" s="145" t="s">
        <v>1</v>
      </c>
      <c r="D3134" s="535">
        <v>0</v>
      </c>
      <c r="E3134" s="536"/>
      <c r="F3134" s="535">
        <v>0</v>
      </c>
      <c r="G3134" s="536"/>
      <c r="H3134" s="535">
        <v>0</v>
      </c>
      <c r="I3134" s="536"/>
      <c r="J3134" s="535">
        <v>0</v>
      </c>
      <c r="K3134" s="536"/>
      <c r="L3134" s="535">
        <v>0</v>
      </c>
      <c r="M3134" s="536"/>
      <c r="N3134" s="535">
        <v>0</v>
      </c>
      <c r="O3134" s="536"/>
      <c r="P3134" s="535">
        <v>0</v>
      </c>
      <c r="Q3134" s="536"/>
      <c r="R3134" s="535">
        <v>0</v>
      </c>
    </row>
    <row r="3135" spans="1:18" ht="12.75">
      <c r="A3135" s="145">
        <v>102089</v>
      </c>
      <c r="B3135" s="102" t="s">
        <v>24807</v>
      </c>
      <c r="C3135" s="145" t="s">
        <v>4</v>
      </c>
      <c r="D3135" s="535">
        <v>239.43</v>
      </c>
      <c r="E3135" s="536">
        <v>0</v>
      </c>
      <c r="F3135" s="535">
        <v>222.97</v>
      </c>
      <c r="G3135" s="536">
        <v>1E-4</v>
      </c>
      <c r="H3135" s="535">
        <v>207.38</v>
      </c>
      <c r="I3135" s="536">
        <v>0</v>
      </c>
      <c r="J3135" s="535">
        <v>231.45</v>
      </c>
      <c r="K3135" s="536">
        <v>0</v>
      </c>
      <c r="L3135" s="535">
        <v>188.43</v>
      </c>
      <c r="M3135" s="536">
        <v>0</v>
      </c>
      <c r="N3135" s="535">
        <v>222.72</v>
      </c>
      <c r="O3135" s="536">
        <v>0</v>
      </c>
      <c r="P3135" s="535">
        <v>165.38</v>
      </c>
      <c r="Q3135" s="536">
        <v>1E-4</v>
      </c>
      <c r="R3135" s="535">
        <v>208.53</v>
      </c>
    </row>
    <row r="3136" spans="1:18" ht="12.75">
      <c r="A3136" s="145">
        <v>102090</v>
      </c>
      <c r="B3136" s="102" t="s">
        <v>24808</v>
      </c>
      <c r="C3136" s="145" t="s">
        <v>4</v>
      </c>
      <c r="D3136" s="535">
        <v>170.22</v>
      </c>
      <c r="E3136" s="536">
        <v>0</v>
      </c>
      <c r="F3136" s="535">
        <v>165.3</v>
      </c>
      <c r="G3136" s="536">
        <v>1E-4</v>
      </c>
      <c r="H3136" s="535">
        <v>153.51</v>
      </c>
      <c r="I3136" s="536">
        <v>0</v>
      </c>
      <c r="J3136" s="535">
        <v>167.37</v>
      </c>
      <c r="K3136" s="536">
        <v>0</v>
      </c>
      <c r="L3136" s="535">
        <v>145.5</v>
      </c>
      <c r="M3136" s="536">
        <v>0</v>
      </c>
      <c r="N3136" s="535">
        <v>166.33</v>
      </c>
      <c r="O3136" s="536">
        <v>0</v>
      </c>
      <c r="P3136" s="535">
        <v>127.56</v>
      </c>
      <c r="Q3136" s="536">
        <v>2.0000000000000001E-4</v>
      </c>
      <c r="R3136" s="535">
        <v>156.30000000000001</v>
      </c>
    </row>
    <row r="3137" spans="1:18" ht="12.75">
      <c r="A3137" s="145">
        <v>102086</v>
      </c>
      <c r="B3137" s="102" t="s">
        <v>24809</v>
      </c>
      <c r="C3137" s="145" t="s">
        <v>4</v>
      </c>
      <c r="D3137" s="535">
        <v>240.9</v>
      </c>
      <c r="E3137" s="536">
        <v>0</v>
      </c>
      <c r="F3137" s="535">
        <v>245.39</v>
      </c>
      <c r="G3137" s="536">
        <v>1E-4</v>
      </c>
      <c r="H3137" s="535">
        <v>216.06</v>
      </c>
      <c r="I3137" s="536">
        <v>0</v>
      </c>
      <c r="J3137" s="535">
        <v>243.95</v>
      </c>
      <c r="K3137" s="536">
        <v>0</v>
      </c>
      <c r="L3137" s="535">
        <v>206.87</v>
      </c>
      <c r="M3137" s="536">
        <v>0</v>
      </c>
      <c r="N3137" s="535">
        <v>242.23</v>
      </c>
      <c r="O3137" s="536">
        <v>0</v>
      </c>
      <c r="P3137" s="535">
        <v>179.02</v>
      </c>
      <c r="Q3137" s="536">
        <v>1E-4</v>
      </c>
      <c r="R3137" s="535">
        <v>218.44</v>
      </c>
    </row>
    <row r="3138" spans="1:18" ht="12.75">
      <c r="A3138" s="145">
        <v>102087</v>
      </c>
      <c r="B3138" s="102" t="s">
        <v>24810</v>
      </c>
      <c r="C3138" s="145" t="s">
        <v>4</v>
      </c>
      <c r="D3138" s="535">
        <v>179.89</v>
      </c>
      <c r="E3138" s="536">
        <v>0</v>
      </c>
      <c r="F3138" s="535">
        <v>194.55</v>
      </c>
      <c r="G3138" s="536">
        <v>1E-4</v>
      </c>
      <c r="H3138" s="535">
        <v>168.57</v>
      </c>
      <c r="I3138" s="536">
        <v>0</v>
      </c>
      <c r="J3138" s="535">
        <v>187.47</v>
      </c>
      <c r="K3138" s="536">
        <v>0</v>
      </c>
      <c r="L3138" s="535">
        <v>169.03</v>
      </c>
      <c r="M3138" s="536">
        <v>0</v>
      </c>
      <c r="N3138" s="535">
        <v>192.52</v>
      </c>
      <c r="O3138" s="536">
        <v>0</v>
      </c>
      <c r="P3138" s="535">
        <v>145.69</v>
      </c>
      <c r="Q3138" s="536">
        <v>1E-4</v>
      </c>
      <c r="R3138" s="535">
        <v>172.4</v>
      </c>
    </row>
    <row r="3139" spans="1:18" ht="12.75">
      <c r="A3139" s="145">
        <v>102091</v>
      </c>
      <c r="B3139" s="102" t="s">
        <v>24811</v>
      </c>
      <c r="C3139" s="145" t="s">
        <v>4</v>
      </c>
      <c r="D3139" s="535">
        <v>233.78</v>
      </c>
      <c r="E3139" s="536">
        <v>0</v>
      </c>
      <c r="F3139" s="535">
        <v>209.8</v>
      </c>
      <c r="G3139" s="536">
        <v>1E-4</v>
      </c>
      <c r="H3139" s="535">
        <v>199.61</v>
      </c>
      <c r="I3139" s="536">
        <v>0</v>
      </c>
      <c r="J3139" s="535">
        <v>201.1</v>
      </c>
      <c r="K3139" s="536">
        <v>0</v>
      </c>
      <c r="L3139" s="535">
        <v>255.41</v>
      </c>
      <c r="M3139" s="536">
        <v>0</v>
      </c>
      <c r="N3139" s="535">
        <v>286.33</v>
      </c>
      <c r="O3139" s="536">
        <v>0</v>
      </c>
      <c r="P3139" s="535">
        <v>267.75</v>
      </c>
      <c r="Q3139" s="536">
        <v>1E-4</v>
      </c>
      <c r="R3139" s="535">
        <v>295.05</v>
      </c>
    </row>
    <row r="3140" spans="1:18" ht="12.75">
      <c r="A3140" s="145">
        <v>102088</v>
      </c>
      <c r="B3140" s="102" t="s">
        <v>24812</v>
      </c>
      <c r="C3140" s="145" t="s">
        <v>4</v>
      </c>
      <c r="D3140" s="535">
        <v>202.48</v>
      </c>
      <c r="E3140" s="536">
        <v>0</v>
      </c>
      <c r="F3140" s="535">
        <v>188.07</v>
      </c>
      <c r="G3140" s="536">
        <v>1E-4</v>
      </c>
      <c r="H3140" s="535">
        <v>176.53</v>
      </c>
      <c r="I3140" s="536">
        <v>0</v>
      </c>
      <c r="J3140" s="535">
        <v>178.57</v>
      </c>
      <c r="K3140" s="536">
        <v>0</v>
      </c>
      <c r="L3140" s="535">
        <v>223.48</v>
      </c>
      <c r="M3140" s="536">
        <v>0</v>
      </c>
      <c r="N3140" s="535">
        <v>249.23</v>
      </c>
      <c r="O3140" s="536">
        <v>0</v>
      </c>
      <c r="P3140" s="535">
        <v>230.65</v>
      </c>
      <c r="Q3140" s="536">
        <v>0</v>
      </c>
      <c r="R3140" s="535">
        <v>253.92</v>
      </c>
    </row>
    <row r="3141" spans="1:18" ht="12.75">
      <c r="A3141" s="145">
        <v>101997</v>
      </c>
      <c r="B3141" s="102" t="s">
        <v>24813</v>
      </c>
      <c r="C3141" s="145" t="s">
        <v>4</v>
      </c>
      <c r="D3141" s="535">
        <v>252.97</v>
      </c>
      <c r="E3141" s="536">
        <v>0</v>
      </c>
      <c r="F3141" s="535">
        <v>233.98</v>
      </c>
      <c r="G3141" s="536">
        <v>1E-4</v>
      </c>
      <c r="H3141" s="535">
        <v>218.94</v>
      </c>
      <c r="I3141" s="536">
        <v>0</v>
      </c>
      <c r="J3141" s="535">
        <v>243.6</v>
      </c>
      <c r="K3141" s="536">
        <v>0</v>
      </c>
      <c r="L3141" s="535">
        <v>198.45</v>
      </c>
      <c r="M3141" s="536">
        <v>0</v>
      </c>
      <c r="N3141" s="535">
        <v>234.18</v>
      </c>
      <c r="O3141" s="536">
        <v>0</v>
      </c>
      <c r="P3141" s="535">
        <v>174.45</v>
      </c>
      <c r="Q3141" s="536">
        <v>1E-4</v>
      </c>
      <c r="R3141" s="535">
        <v>220.27</v>
      </c>
    </row>
    <row r="3142" spans="1:18" ht="12.75">
      <c r="A3142" s="145">
        <v>101998</v>
      </c>
      <c r="B3142" s="102" t="s">
        <v>24814</v>
      </c>
      <c r="C3142" s="145" t="s">
        <v>4</v>
      </c>
      <c r="D3142" s="535">
        <v>179.83</v>
      </c>
      <c r="E3142" s="536">
        <v>0</v>
      </c>
      <c r="F3142" s="535">
        <v>173.03</v>
      </c>
      <c r="G3142" s="536">
        <v>1E-4</v>
      </c>
      <c r="H3142" s="535">
        <v>162.02000000000001</v>
      </c>
      <c r="I3142" s="536">
        <v>0</v>
      </c>
      <c r="J3142" s="535">
        <v>175.88</v>
      </c>
      <c r="K3142" s="536">
        <v>0</v>
      </c>
      <c r="L3142" s="535">
        <v>153.08000000000001</v>
      </c>
      <c r="M3142" s="536">
        <v>0</v>
      </c>
      <c r="N3142" s="535">
        <v>174.6</v>
      </c>
      <c r="O3142" s="536">
        <v>0</v>
      </c>
      <c r="P3142" s="535">
        <v>134.47999999999999</v>
      </c>
      <c r="Q3142" s="536">
        <v>1E-4</v>
      </c>
      <c r="R3142" s="535">
        <v>165.08</v>
      </c>
    </row>
    <row r="3143" spans="1:18" ht="12.75">
      <c r="A3143" s="145">
        <v>101999</v>
      </c>
      <c r="B3143" s="102" t="s">
        <v>24815</v>
      </c>
      <c r="C3143" s="145" t="s">
        <v>4</v>
      </c>
      <c r="D3143" s="535">
        <v>274.27</v>
      </c>
      <c r="E3143" s="536">
        <v>0</v>
      </c>
      <c r="F3143" s="535">
        <v>244.48</v>
      </c>
      <c r="G3143" s="536">
        <v>1E-4</v>
      </c>
      <c r="H3143" s="535">
        <v>231.84</v>
      </c>
      <c r="I3143" s="536">
        <v>0</v>
      </c>
      <c r="J3143" s="535">
        <v>234.44</v>
      </c>
      <c r="K3143" s="536">
        <v>0</v>
      </c>
      <c r="L3143" s="535">
        <v>299.13</v>
      </c>
      <c r="M3143" s="536">
        <v>0</v>
      </c>
      <c r="N3143" s="535">
        <v>337.06</v>
      </c>
      <c r="O3143" s="536">
        <v>0</v>
      </c>
      <c r="P3143" s="535">
        <v>315.52999999999997</v>
      </c>
      <c r="Q3143" s="536">
        <v>1E-4</v>
      </c>
      <c r="R3143" s="535">
        <v>347.41</v>
      </c>
    </row>
    <row r="3144" spans="1:18" ht="12.75">
      <c r="A3144" s="145">
        <v>101994</v>
      </c>
      <c r="B3144" s="102" t="s">
        <v>24816</v>
      </c>
      <c r="C3144" s="145" t="s">
        <v>4</v>
      </c>
      <c r="D3144" s="535">
        <v>252.26</v>
      </c>
      <c r="E3144" s="536">
        <v>0</v>
      </c>
      <c r="F3144" s="535">
        <v>255.85</v>
      </c>
      <c r="G3144" s="536">
        <v>1E-4</v>
      </c>
      <c r="H3144" s="535">
        <v>225.26</v>
      </c>
      <c r="I3144" s="536">
        <v>0</v>
      </c>
      <c r="J3144" s="535">
        <v>255</v>
      </c>
      <c r="K3144" s="536">
        <v>0</v>
      </c>
      <c r="L3144" s="535">
        <v>214.76</v>
      </c>
      <c r="M3144" s="536">
        <v>0</v>
      </c>
      <c r="N3144" s="535">
        <v>252.35</v>
      </c>
      <c r="O3144" s="536">
        <v>0</v>
      </c>
      <c r="P3144" s="535">
        <v>185.9</v>
      </c>
      <c r="Q3144" s="536">
        <v>1E-4</v>
      </c>
      <c r="R3144" s="535">
        <v>227.47</v>
      </c>
    </row>
    <row r="3145" spans="1:18" ht="12.75">
      <c r="A3145" s="145">
        <v>101995</v>
      </c>
      <c r="B3145" s="102" t="s">
        <v>24817</v>
      </c>
      <c r="C3145" s="145" t="s">
        <v>4</v>
      </c>
      <c r="D3145" s="535">
        <v>187.03</v>
      </c>
      <c r="E3145" s="536">
        <v>0</v>
      </c>
      <c r="F3145" s="535">
        <v>201.5</v>
      </c>
      <c r="G3145" s="536">
        <v>1E-4</v>
      </c>
      <c r="H3145" s="535">
        <v>174.49</v>
      </c>
      <c r="I3145" s="536">
        <v>0</v>
      </c>
      <c r="J3145" s="535">
        <v>194.61</v>
      </c>
      <c r="K3145" s="536">
        <v>0</v>
      </c>
      <c r="L3145" s="535">
        <v>174.29</v>
      </c>
      <c r="M3145" s="536">
        <v>0</v>
      </c>
      <c r="N3145" s="535">
        <v>199.2</v>
      </c>
      <c r="O3145" s="536">
        <v>0</v>
      </c>
      <c r="P3145" s="535">
        <v>150.26</v>
      </c>
      <c r="Q3145" s="536">
        <v>1E-4</v>
      </c>
      <c r="R3145" s="535">
        <v>178.24</v>
      </c>
    </row>
    <row r="3146" spans="1:18" ht="12.75">
      <c r="A3146" s="145">
        <v>101996</v>
      </c>
      <c r="B3146" s="102" t="s">
        <v>24818</v>
      </c>
      <c r="C3146" s="145" t="s">
        <v>4</v>
      </c>
      <c r="D3146" s="535">
        <v>216.61</v>
      </c>
      <c r="E3146" s="536">
        <v>0</v>
      </c>
      <c r="F3146" s="535">
        <v>200.55</v>
      </c>
      <c r="G3146" s="536">
        <v>0</v>
      </c>
      <c r="H3146" s="535">
        <v>187.84</v>
      </c>
      <c r="I3146" s="536">
        <v>0</v>
      </c>
      <c r="J3146" s="535">
        <v>190.44</v>
      </c>
      <c r="K3146" s="536">
        <v>0</v>
      </c>
      <c r="L3146" s="535">
        <v>238.87</v>
      </c>
      <c r="M3146" s="536">
        <v>0</v>
      </c>
      <c r="N3146" s="535">
        <v>267.14</v>
      </c>
      <c r="O3146" s="536">
        <v>0</v>
      </c>
      <c r="P3146" s="535">
        <v>247.34</v>
      </c>
      <c r="Q3146" s="536">
        <v>0</v>
      </c>
      <c r="R3146" s="535">
        <v>272.17</v>
      </c>
    </row>
    <row r="3147" spans="1:18" ht="12.75">
      <c r="A3147" s="145">
        <v>101991</v>
      </c>
      <c r="B3147" s="102" t="s">
        <v>24819</v>
      </c>
      <c r="C3147" s="145" t="s">
        <v>4</v>
      </c>
      <c r="D3147" s="535">
        <v>251.73</v>
      </c>
      <c r="E3147" s="536">
        <v>0</v>
      </c>
      <c r="F3147" s="535">
        <v>234.89</v>
      </c>
      <c r="G3147" s="536">
        <v>1E-4</v>
      </c>
      <c r="H3147" s="535">
        <v>218.88</v>
      </c>
      <c r="I3147" s="536">
        <v>0</v>
      </c>
      <c r="J3147" s="535">
        <v>243.49</v>
      </c>
      <c r="K3147" s="536">
        <v>0</v>
      </c>
      <c r="L3147" s="535">
        <v>199.68</v>
      </c>
      <c r="M3147" s="536">
        <v>0</v>
      </c>
      <c r="N3147" s="535">
        <v>235.06</v>
      </c>
      <c r="O3147" s="536">
        <v>0</v>
      </c>
      <c r="P3147" s="535">
        <v>175.28</v>
      </c>
      <c r="Q3147" s="536">
        <v>1E-4</v>
      </c>
      <c r="R3147" s="535">
        <v>220.46</v>
      </c>
    </row>
    <row r="3148" spans="1:18" ht="12.75">
      <c r="A3148" s="145">
        <v>101992</v>
      </c>
      <c r="B3148" s="102" t="s">
        <v>24820</v>
      </c>
      <c r="C3148" s="145" t="s">
        <v>4</v>
      </c>
      <c r="D3148" s="535">
        <v>180.21</v>
      </c>
      <c r="E3148" s="536">
        <v>0</v>
      </c>
      <c r="F3148" s="535">
        <v>175.29</v>
      </c>
      <c r="G3148" s="536">
        <v>1E-4</v>
      </c>
      <c r="H3148" s="535">
        <v>163.22</v>
      </c>
      <c r="I3148" s="536">
        <v>0</v>
      </c>
      <c r="J3148" s="535">
        <v>177.27</v>
      </c>
      <c r="K3148" s="536">
        <v>0</v>
      </c>
      <c r="L3148" s="535">
        <v>155.32</v>
      </c>
      <c r="M3148" s="536">
        <v>0</v>
      </c>
      <c r="N3148" s="535">
        <v>176.79</v>
      </c>
      <c r="O3148" s="536">
        <v>0</v>
      </c>
      <c r="P3148" s="535">
        <v>136.19999999999999</v>
      </c>
      <c r="Q3148" s="536">
        <v>1E-4</v>
      </c>
      <c r="R3148" s="535">
        <v>166.48</v>
      </c>
    </row>
    <row r="3149" spans="1:18" ht="12.75">
      <c r="A3149" s="145">
        <v>101993</v>
      </c>
      <c r="B3149" s="102" t="s">
        <v>24821</v>
      </c>
      <c r="C3149" s="145" t="s">
        <v>4</v>
      </c>
      <c r="D3149" s="535">
        <v>256.58</v>
      </c>
      <c r="E3149" s="536">
        <v>0</v>
      </c>
      <c r="F3149" s="535">
        <v>229.36</v>
      </c>
      <c r="G3149" s="536">
        <v>1E-4</v>
      </c>
      <c r="H3149" s="535">
        <v>217.64</v>
      </c>
      <c r="I3149" s="536">
        <v>0</v>
      </c>
      <c r="J3149" s="535">
        <v>219.86</v>
      </c>
      <c r="K3149" s="536">
        <v>0</v>
      </c>
      <c r="L3149" s="535">
        <v>280.04000000000002</v>
      </c>
      <c r="M3149" s="536">
        <v>0</v>
      </c>
      <c r="N3149" s="535">
        <v>315.02</v>
      </c>
      <c r="O3149" s="536">
        <v>0</v>
      </c>
      <c r="P3149" s="535">
        <v>294.75</v>
      </c>
      <c r="Q3149" s="536">
        <v>1E-4</v>
      </c>
      <c r="R3149" s="535">
        <v>324.60000000000002</v>
      </c>
    </row>
    <row r="3150" spans="1:18" ht="12.75">
      <c r="A3150" s="145">
        <v>101988</v>
      </c>
      <c r="B3150" s="102" t="s">
        <v>24822</v>
      </c>
      <c r="C3150" s="145" t="s">
        <v>4</v>
      </c>
      <c r="D3150" s="535">
        <v>235.94</v>
      </c>
      <c r="E3150" s="536">
        <v>0</v>
      </c>
      <c r="F3150" s="535">
        <v>240.65</v>
      </c>
      <c r="G3150" s="536">
        <v>1E-4</v>
      </c>
      <c r="H3150" s="535">
        <v>212.74</v>
      </c>
      <c r="I3150" s="536">
        <v>0</v>
      </c>
      <c r="J3150" s="535">
        <v>238.91</v>
      </c>
      <c r="K3150" s="536">
        <v>0</v>
      </c>
      <c r="L3150" s="535">
        <v>204.52</v>
      </c>
      <c r="M3150" s="536">
        <v>0</v>
      </c>
      <c r="N3150" s="535">
        <v>238.14</v>
      </c>
      <c r="O3150" s="536">
        <v>0</v>
      </c>
      <c r="P3150" s="535">
        <v>177.15</v>
      </c>
      <c r="Q3150" s="536">
        <v>1E-4</v>
      </c>
      <c r="R3150" s="535">
        <v>215.5</v>
      </c>
    </row>
    <row r="3151" spans="1:18" ht="12.75">
      <c r="A3151" s="145">
        <v>101989</v>
      </c>
      <c r="B3151" s="102" t="s">
        <v>24823</v>
      </c>
      <c r="C3151" s="145" t="s">
        <v>4</v>
      </c>
      <c r="D3151" s="535">
        <v>177.83</v>
      </c>
      <c r="E3151" s="536">
        <v>0</v>
      </c>
      <c r="F3151" s="535">
        <v>192.23</v>
      </c>
      <c r="G3151" s="536">
        <v>1E-4</v>
      </c>
      <c r="H3151" s="535">
        <v>167.51</v>
      </c>
      <c r="I3151" s="536">
        <v>0</v>
      </c>
      <c r="J3151" s="535">
        <v>185.11</v>
      </c>
      <c r="K3151" s="536">
        <v>0</v>
      </c>
      <c r="L3151" s="535">
        <v>168.47</v>
      </c>
      <c r="M3151" s="536">
        <v>0</v>
      </c>
      <c r="N3151" s="535">
        <v>190.8</v>
      </c>
      <c r="O3151" s="536">
        <v>0</v>
      </c>
      <c r="P3151" s="535">
        <v>145.4</v>
      </c>
      <c r="Q3151" s="536">
        <v>1E-4</v>
      </c>
      <c r="R3151" s="535">
        <v>171.65</v>
      </c>
    </row>
    <row r="3152" spans="1:18" ht="12.75">
      <c r="A3152" s="145">
        <v>101990</v>
      </c>
      <c r="B3152" s="102" t="s">
        <v>24824</v>
      </c>
      <c r="C3152" s="145" t="s">
        <v>4</v>
      </c>
      <c r="D3152" s="535">
        <v>202.44</v>
      </c>
      <c r="E3152" s="536">
        <v>0</v>
      </c>
      <c r="F3152" s="535">
        <v>187.85</v>
      </c>
      <c r="G3152" s="536">
        <v>1E-4</v>
      </c>
      <c r="H3152" s="535">
        <v>176.51</v>
      </c>
      <c r="I3152" s="536">
        <v>0</v>
      </c>
      <c r="J3152" s="535">
        <v>178.44</v>
      </c>
      <c r="K3152" s="536">
        <v>0</v>
      </c>
      <c r="L3152" s="535">
        <v>223.34</v>
      </c>
      <c r="M3152" s="536">
        <v>0</v>
      </c>
      <c r="N3152" s="535">
        <v>248.99</v>
      </c>
      <c r="O3152" s="536">
        <v>0</v>
      </c>
      <c r="P3152" s="535">
        <v>230.54</v>
      </c>
      <c r="Q3152" s="536">
        <v>0</v>
      </c>
      <c r="R3152" s="535">
        <v>253.84</v>
      </c>
    </row>
    <row r="3153" spans="1:18" ht="12.75">
      <c r="A3153" s="145">
        <v>101985</v>
      </c>
      <c r="B3153" s="102" t="s">
        <v>24825</v>
      </c>
      <c r="C3153" s="145" t="s">
        <v>4</v>
      </c>
      <c r="D3153" s="535">
        <v>252.98</v>
      </c>
      <c r="E3153" s="536">
        <v>0</v>
      </c>
      <c r="F3153" s="535">
        <v>235.38</v>
      </c>
      <c r="G3153" s="536">
        <v>1E-4</v>
      </c>
      <c r="H3153" s="535">
        <v>217.99</v>
      </c>
      <c r="I3153" s="536">
        <v>0</v>
      </c>
      <c r="J3153" s="535">
        <v>244.69</v>
      </c>
      <c r="K3153" s="536">
        <v>0</v>
      </c>
      <c r="L3153" s="535">
        <v>197.24</v>
      </c>
      <c r="M3153" s="536">
        <v>0</v>
      </c>
      <c r="N3153" s="535">
        <v>234.57</v>
      </c>
      <c r="O3153" s="536">
        <v>0</v>
      </c>
      <c r="P3153" s="535">
        <v>172.91</v>
      </c>
      <c r="Q3153" s="536">
        <v>1E-4</v>
      </c>
      <c r="R3153" s="535">
        <v>218.76</v>
      </c>
    </row>
    <row r="3154" spans="1:18" ht="12.75">
      <c r="A3154" s="145">
        <v>101986</v>
      </c>
      <c r="B3154" s="102" t="s">
        <v>24826</v>
      </c>
      <c r="C3154" s="145" t="s">
        <v>4</v>
      </c>
      <c r="D3154" s="535">
        <v>178.17</v>
      </c>
      <c r="E3154" s="536">
        <v>0</v>
      </c>
      <c r="F3154" s="535">
        <v>173.05</v>
      </c>
      <c r="G3154" s="536">
        <v>1E-4</v>
      </c>
      <c r="H3154" s="535">
        <v>159.76</v>
      </c>
      <c r="I3154" s="536">
        <v>0</v>
      </c>
      <c r="J3154" s="535">
        <v>175.42</v>
      </c>
      <c r="K3154" s="536">
        <v>0</v>
      </c>
      <c r="L3154" s="535">
        <v>150.83000000000001</v>
      </c>
      <c r="M3154" s="536">
        <v>0</v>
      </c>
      <c r="N3154" s="535">
        <v>173.62</v>
      </c>
      <c r="O3154" s="536">
        <v>0</v>
      </c>
      <c r="P3154" s="535">
        <v>132.03</v>
      </c>
      <c r="Q3154" s="536">
        <v>2.0000000000000001E-4</v>
      </c>
      <c r="R3154" s="535">
        <v>162.30000000000001</v>
      </c>
    </row>
    <row r="3155" spans="1:18" ht="12.75">
      <c r="A3155" s="145">
        <v>101987</v>
      </c>
      <c r="B3155" s="102" t="s">
        <v>24827</v>
      </c>
      <c r="C3155" s="145" t="s">
        <v>4</v>
      </c>
      <c r="D3155" s="535">
        <v>219.58</v>
      </c>
      <c r="E3155" s="536">
        <v>0</v>
      </c>
      <c r="F3155" s="535">
        <v>197.64</v>
      </c>
      <c r="G3155" s="536">
        <v>1E-4</v>
      </c>
      <c r="H3155" s="535">
        <v>187.67</v>
      </c>
      <c r="I3155" s="536">
        <v>0</v>
      </c>
      <c r="J3155" s="535">
        <v>189.24</v>
      </c>
      <c r="K3155" s="536">
        <v>0</v>
      </c>
      <c r="L3155" s="535">
        <v>240.13</v>
      </c>
      <c r="M3155" s="536">
        <v>0</v>
      </c>
      <c r="N3155" s="535">
        <v>269.23</v>
      </c>
      <c r="O3155" s="536">
        <v>0</v>
      </c>
      <c r="P3155" s="535">
        <v>251.52</v>
      </c>
      <c r="Q3155" s="536">
        <v>1E-4</v>
      </c>
      <c r="R3155" s="535">
        <v>277.12</v>
      </c>
    </row>
    <row r="3156" spans="1:18" ht="12.75">
      <c r="A3156" s="145">
        <v>101969</v>
      </c>
      <c r="B3156" s="102" t="s">
        <v>24828</v>
      </c>
      <c r="C3156" s="145" t="s">
        <v>4</v>
      </c>
      <c r="D3156" s="535">
        <v>228.4</v>
      </c>
      <c r="E3156" s="536">
        <v>0</v>
      </c>
      <c r="F3156" s="535">
        <v>232.48</v>
      </c>
      <c r="G3156" s="536">
        <v>1E-4</v>
      </c>
      <c r="H3156" s="535">
        <v>204.16</v>
      </c>
      <c r="I3156" s="536">
        <v>0</v>
      </c>
      <c r="J3156" s="535">
        <v>231.31</v>
      </c>
      <c r="K3156" s="536">
        <v>0</v>
      </c>
      <c r="L3156" s="535">
        <v>195</v>
      </c>
      <c r="M3156" s="536">
        <v>0</v>
      </c>
      <c r="N3156" s="535">
        <v>229.14</v>
      </c>
      <c r="O3156" s="536">
        <v>0</v>
      </c>
      <c r="P3156" s="535">
        <v>168.65</v>
      </c>
      <c r="Q3156" s="536">
        <v>1E-4</v>
      </c>
      <c r="R3156" s="535">
        <v>206.15</v>
      </c>
    </row>
    <row r="3157" spans="1:18" ht="12.75">
      <c r="A3157" s="145">
        <v>101971</v>
      </c>
      <c r="B3157" s="102" t="s">
        <v>24829</v>
      </c>
      <c r="C3157" s="145" t="s">
        <v>4</v>
      </c>
      <c r="D3157" s="535">
        <v>169.55</v>
      </c>
      <c r="E3157" s="536">
        <v>0</v>
      </c>
      <c r="F3157" s="535">
        <v>183.44</v>
      </c>
      <c r="G3157" s="536">
        <v>1E-4</v>
      </c>
      <c r="H3157" s="535">
        <v>158.36000000000001</v>
      </c>
      <c r="I3157" s="536">
        <v>0</v>
      </c>
      <c r="J3157" s="535">
        <v>176.83</v>
      </c>
      <c r="K3157" s="536">
        <v>0</v>
      </c>
      <c r="L3157" s="535">
        <v>158.49</v>
      </c>
      <c r="M3157" s="536">
        <v>0</v>
      </c>
      <c r="N3157" s="535">
        <v>181.19</v>
      </c>
      <c r="O3157" s="536">
        <v>0</v>
      </c>
      <c r="P3157" s="535">
        <v>136.5</v>
      </c>
      <c r="Q3157" s="536">
        <v>1E-4</v>
      </c>
      <c r="R3157" s="535">
        <v>161.74</v>
      </c>
    </row>
    <row r="3158" spans="1:18" ht="12.75">
      <c r="A3158" s="145">
        <v>101973</v>
      </c>
      <c r="B3158" s="102" t="s">
        <v>24830</v>
      </c>
      <c r="C3158" s="145" t="s">
        <v>4</v>
      </c>
      <c r="D3158" s="535">
        <v>188.02</v>
      </c>
      <c r="E3158" s="536">
        <v>0</v>
      </c>
      <c r="F3158" s="535">
        <v>174.91</v>
      </c>
      <c r="G3158" s="536">
        <v>1E-4</v>
      </c>
      <c r="H3158" s="535">
        <v>163.99</v>
      </c>
      <c r="I3158" s="536">
        <v>0</v>
      </c>
      <c r="J3158" s="535">
        <v>165.99</v>
      </c>
      <c r="K3158" s="536">
        <v>0</v>
      </c>
      <c r="L3158" s="535">
        <v>207.61</v>
      </c>
      <c r="M3158" s="536">
        <v>0</v>
      </c>
      <c r="N3158" s="535">
        <v>231.54</v>
      </c>
      <c r="O3158" s="536">
        <v>0</v>
      </c>
      <c r="P3158" s="535">
        <v>214.15</v>
      </c>
      <c r="Q3158" s="536">
        <v>0</v>
      </c>
      <c r="R3158" s="535">
        <v>235.75</v>
      </c>
    </row>
    <row r="3159" spans="1:18" ht="12.75">
      <c r="A3159" s="145">
        <v>102072</v>
      </c>
      <c r="B3159" s="102" t="s">
        <v>24831</v>
      </c>
      <c r="C3159" s="145" t="s">
        <v>4</v>
      </c>
      <c r="D3159" s="535">
        <v>215.18</v>
      </c>
      <c r="E3159" s="536">
        <v>0</v>
      </c>
      <c r="F3159" s="535">
        <v>213.57</v>
      </c>
      <c r="G3159" s="536">
        <v>0</v>
      </c>
      <c r="H3159" s="535">
        <v>207.88</v>
      </c>
      <c r="I3159" s="536">
        <v>1E-4</v>
      </c>
      <c r="J3159" s="535">
        <v>195.37</v>
      </c>
      <c r="K3159" s="536">
        <v>0</v>
      </c>
      <c r="L3159" s="535">
        <v>194.52</v>
      </c>
      <c r="M3159" s="536">
        <v>0</v>
      </c>
      <c r="N3159" s="535">
        <v>203.47</v>
      </c>
      <c r="O3159" s="536">
        <v>0</v>
      </c>
      <c r="P3159" s="535">
        <v>188.96</v>
      </c>
      <c r="Q3159" s="536">
        <v>0</v>
      </c>
      <c r="R3159" s="535">
        <v>210.33</v>
      </c>
    </row>
    <row r="3160" spans="1:18" ht="12.75">
      <c r="A3160" s="145">
        <v>102070</v>
      </c>
      <c r="B3160" s="102" t="s">
        <v>24832</v>
      </c>
      <c r="C3160" s="145" t="s">
        <v>4</v>
      </c>
      <c r="D3160" s="535">
        <v>263.99</v>
      </c>
      <c r="E3160" s="536">
        <v>0</v>
      </c>
      <c r="F3160" s="535">
        <v>250.02</v>
      </c>
      <c r="G3160" s="536">
        <v>0</v>
      </c>
      <c r="H3160" s="535">
        <v>248.6</v>
      </c>
      <c r="I3160" s="536">
        <v>1E-4</v>
      </c>
      <c r="J3160" s="535">
        <v>237.01</v>
      </c>
      <c r="K3160" s="536">
        <v>0</v>
      </c>
      <c r="L3160" s="535">
        <v>228.41</v>
      </c>
      <c r="M3160" s="536">
        <v>0</v>
      </c>
      <c r="N3160" s="535">
        <v>242.08</v>
      </c>
      <c r="O3160" s="536">
        <v>0</v>
      </c>
      <c r="P3160" s="535">
        <v>220.66</v>
      </c>
      <c r="Q3160" s="536">
        <v>0</v>
      </c>
      <c r="R3160" s="535">
        <v>251.8</v>
      </c>
    </row>
    <row r="3161" spans="1:18" ht="12.75">
      <c r="A3161" s="145">
        <v>102071</v>
      </c>
      <c r="B3161" s="102" t="s">
        <v>24833</v>
      </c>
      <c r="C3161" s="145" t="s">
        <v>4</v>
      </c>
      <c r="D3161" s="535">
        <v>232.39</v>
      </c>
      <c r="E3161" s="536">
        <v>0</v>
      </c>
      <c r="F3161" s="535">
        <v>221.09</v>
      </c>
      <c r="G3161" s="536">
        <v>0</v>
      </c>
      <c r="H3161" s="535">
        <v>220.45</v>
      </c>
      <c r="I3161" s="536">
        <v>1E-4</v>
      </c>
      <c r="J3161" s="535">
        <v>207.21</v>
      </c>
      <c r="K3161" s="536">
        <v>0</v>
      </c>
      <c r="L3161" s="535">
        <v>202.2</v>
      </c>
      <c r="M3161" s="536">
        <v>0</v>
      </c>
      <c r="N3161" s="535">
        <v>212.54</v>
      </c>
      <c r="O3161" s="536">
        <v>0</v>
      </c>
      <c r="P3161" s="535">
        <v>197.08</v>
      </c>
      <c r="Q3161" s="536">
        <v>0</v>
      </c>
      <c r="R3161" s="535">
        <v>222.88</v>
      </c>
    </row>
    <row r="3162" spans="1:18" ht="12.75">
      <c r="A3162" s="145">
        <v>102068</v>
      </c>
      <c r="B3162" s="102" t="s">
        <v>24834</v>
      </c>
      <c r="C3162" s="145" t="s">
        <v>4</v>
      </c>
      <c r="D3162" s="535">
        <v>316.49</v>
      </c>
      <c r="E3162" s="536">
        <v>0</v>
      </c>
      <c r="F3162" s="535">
        <v>297.64999999999998</v>
      </c>
      <c r="G3162" s="536">
        <v>0</v>
      </c>
      <c r="H3162" s="535">
        <v>304.3</v>
      </c>
      <c r="I3162" s="536">
        <v>2.0000000000000001E-4</v>
      </c>
      <c r="J3162" s="535">
        <v>285.89999999999998</v>
      </c>
      <c r="K3162" s="536">
        <v>0</v>
      </c>
      <c r="L3162" s="535">
        <v>292.18</v>
      </c>
      <c r="M3162" s="536">
        <v>0</v>
      </c>
      <c r="N3162" s="535">
        <v>301.35000000000002</v>
      </c>
      <c r="O3162" s="536">
        <v>0</v>
      </c>
      <c r="P3162" s="535">
        <v>278.17</v>
      </c>
      <c r="Q3162" s="536">
        <v>0</v>
      </c>
      <c r="R3162" s="535">
        <v>317.32</v>
      </c>
    </row>
    <row r="3163" spans="1:18" ht="12.75">
      <c r="A3163" s="145">
        <v>102069</v>
      </c>
      <c r="B3163" s="102" t="s">
        <v>24835</v>
      </c>
      <c r="C3163" s="145" t="s">
        <v>4</v>
      </c>
      <c r="D3163" s="535">
        <v>295.33</v>
      </c>
      <c r="E3163" s="536">
        <v>0</v>
      </c>
      <c r="F3163" s="535">
        <v>284.43</v>
      </c>
      <c r="G3163" s="536">
        <v>0</v>
      </c>
      <c r="H3163" s="535">
        <v>282.83999999999997</v>
      </c>
      <c r="I3163" s="536">
        <v>2.0000000000000001E-4</v>
      </c>
      <c r="J3163" s="535">
        <v>268.39999999999998</v>
      </c>
      <c r="K3163" s="536">
        <v>0</v>
      </c>
      <c r="L3163" s="535">
        <v>266.29000000000002</v>
      </c>
      <c r="M3163" s="536">
        <v>0</v>
      </c>
      <c r="N3163" s="535">
        <v>278.83999999999997</v>
      </c>
      <c r="O3163" s="536">
        <v>0</v>
      </c>
      <c r="P3163" s="535">
        <v>254.9</v>
      </c>
      <c r="Q3163" s="536">
        <v>0</v>
      </c>
      <c r="R3163" s="535">
        <v>289.24</v>
      </c>
    </row>
    <row r="3164" spans="1:18" ht="12.75">
      <c r="A3164" s="145">
        <v>102066</v>
      </c>
      <c r="B3164" s="102" t="s">
        <v>24836</v>
      </c>
      <c r="C3164" s="145" t="s">
        <v>4</v>
      </c>
      <c r="D3164" s="535">
        <v>479.35</v>
      </c>
      <c r="E3164" s="536">
        <v>0</v>
      </c>
      <c r="F3164" s="535">
        <v>435.64</v>
      </c>
      <c r="G3164" s="536">
        <v>0</v>
      </c>
      <c r="H3164" s="535">
        <v>449.61</v>
      </c>
      <c r="I3164" s="536">
        <v>2.0000000000000001E-4</v>
      </c>
      <c r="J3164" s="535">
        <v>416.84</v>
      </c>
      <c r="K3164" s="536">
        <v>0</v>
      </c>
      <c r="L3164" s="535">
        <v>519.88</v>
      </c>
      <c r="M3164" s="536">
        <v>0</v>
      </c>
      <c r="N3164" s="535">
        <v>539.20000000000005</v>
      </c>
      <c r="O3164" s="536">
        <v>0</v>
      </c>
      <c r="P3164" s="535">
        <v>522.79999999999995</v>
      </c>
      <c r="Q3164" s="536">
        <v>0</v>
      </c>
      <c r="R3164" s="535">
        <v>577.52</v>
      </c>
    </row>
    <row r="3165" spans="1:18" ht="12.75">
      <c r="A3165" s="145">
        <v>102067</v>
      </c>
      <c r="B3165" s="102" t="s">
        <v>24837</v>
      </c>
      <c r="C3165" s="145" t="s">
        <v>4</v>
      </c>
      <c r="D3165" s="535">
        <v>406.54</v>
      </c>
      <c r="E3165" s="536">
        <v>0</v>
      </c>
      <c r="F3165" s="535">
        <v>371.51</v>
      </c>
      <c r="G3165" s="536">
        <v>0</v>
      </c>
      <c r="H3165" s="535">
        <v>379.29</v>
      </c>
      <c r="I3165" s="536">
        <v>2.9999999999999997E-4</v>
      </c>
      <c r="J3165" s="535">
        <v>354.75</v>
      </c>
      <c r="K3165" s="536">
        <v>0</v>
      </c>
      <c r="L3165" s="535">
        <v>441.93</v>
      </c>
      <c r="M3165" s="536">
        <v>0</v>
      </c>
      <c r="N3165" s="535">
        <v>461.57</v>
      </c>
      <c r="O3165" s="536">
        <v>0</v>
      </c>
      <c r="P3165" s="535">
        <v>445.1</v>
      </c>
      <c r="Q3165" s="536">
        <v>0</v>
      </c>
      <c r="R3165" s="535">
        <v>491.46</v>
      </c>
    </row>
    <row r="3166" spans="1:18" ht="12.75">
      <c r="A3166" s="145">
        <v>102065</v>
      </c>
      <c r="B3166" s="102" t="s">
        <v>24838</v>
      </c>
      <c r="C3166" s="145" t="s">
        <v>4</v>
      </c>
      <c r="D3166" s="535">
        <v>227.09</v>
      </c>
      <c r="E3166" s="536">
        <v>0</v>
      </c>
      <c r="F3166" s="535">
        <v>229.98</v>
      </c>
      <c r="G3166" s="536">
        <v>0</v>
      </c>
      <c r="H3166" s="535">
        <v>220.73</v>
      </c>
      <c r="I3166" s="536">
        <v>1E-4</v>
      </c>
      <c r="J3166" s="535">
        <v>204.29</v>
      </c>
      <c r="K3166" s="536">
        <v>0</v>
      </c>
      <c r="L3166" s="535">
        <v>201.77</v>
      </c>
      <c r="M3166" s="536">
        <v>0</v>
      </c>
      <c r="N3166" s="535">
        <v>211.32</v>
      </c>
      <c r="O3166" s="536">
        <v>0</v>
      </c>
      <c r="P3166" s="535">
        <v>200</v>
      </c>
      <c r="Q3166" s="536">
        <v>0</v>
      </c>
      <c r="R3166" s="535">
        <v>218.63</v>
      </c>
    </row>
    <row r="3167" spans="1:18" ht="12.75">
      <c r="A3167" s="145">
        <v>102063</v>
      </c>
      <c r="B3167" s="102" t="s">
        <v>24839</v>
      </c>
      <c r="C3167" s="145" t="s">
        <v>4</v>
      </c>
      <c r="D3167" s="535">
        <v>276.44</v>
      </c>
      <c r="E3167" s="536">
        <v>0</v>
      </c>
      <c r="F3167" s="535">
        <v>278.75</v>
      </c>
      <c r="G3167" s="536">
        <v>0</v>
      </c>
      <c r="H3167" s="535">
        <v>266</v>
      </c>
      <c r="I3167" s="536">
        <v>1E-4</v>
      </c>
      <c r="J3167" s="535">
        <v>252.69</v>
      </c>
      <c r="K3167" s="536">
        <v>0</v>
      </c>
      <c r="L3167" s="535">
        <v>245.7</v>
      </c>
      <c r="M3167" s="536">
        <v>0</v>
      </c>
      <c r="N3167" s="535">
        <v>260.58</v>
      </c>
      <c r="O3167" s="536">
        <v>0</v>
      </c>
      <c r="P3167" s="535">
        <v>239.05</v>
      </c>
      <c r="Q3167" s="536">
        <v>0</v>
      </c>
      <c r="R3167" s="535">
        <v>265.33999999999997</v>
      </c>
    </row>
    <row r="3168" spans="1:18" ht="12.75">
      <c r="A3168" s="145">
        <v>102064</v>
      </c>
      <c r="B3168" s="102" t="s">
        <v>24840</v>
      </c>
      <c r="C3168" s="145" t="s">
        <v>4</v>
      </c>
      <c r="D3168" s="535">
        <v>244.68</v>
      </c>
      <c r="E3168" s="536">
        <v>0</v>
      </c>
      <c r="F3168" s="535">
        <v>247.35</v>
      </c>
      <c r="G3168" s="536">
        <v>0</v>
      </c>
      <c r="H3168" s="535">
        <v>236.89</v>
      </c>
      <c r="I3168" s="536">
        <v>1E-4</v>
      </c>
      <c r="J3168" s="535">
        <v>221.51</v>
      </c>
      <c r="K3168" s="536">
        <v>0</v>
      </c>
      <c r="L3168" s="535">
        <v>217.47</v>
      </c>
      <c r="M3168" s="536">
        <v>0</v>
      </c>
      <c r="N3168" s="535">
        <v>228.89</v>
      </c>
      <c r="O3168" s="536">
        <v>0</v>
      </c>
      <c r="P3168" s="535">
        <v>213.96</v>
      </c>
      <c r="Q3168" s="536">
        <v>0</v>
      </c>
      <c r="R3168" s="535">
        <v>235.33</v>
      </c>
    </row>
    <row r="3169" spans="1:18" ht="12.75">
      <c r="A3169" s="145">
        <v>102061</v>
      </c>
      <c r="B3169" s="102" t="s">
        <v>24841</v>
      </c>
      <c r="C3169" s="145" t="s">
        <v>4</v>
      </c>
      <c r="D3169" s="535">
        <v>333.15</v>
      </c>
      <c r="E3169" s="536">
        <v>0</v>
      </c>
      <c r="F3169" s="535">
        <v>335.04</v>
      </c>
      <c r="G3169" s="536">
        <v>0</v>
      </c>
      <c r="H3169" s="535">
        <v>326.37</v>
      </c>
      <c r="I3169" s="536">
        <v>2.0000000000000001E-4</v>
      </c>
      <c r="J3169" s="535">
        <v>309.87</v>
      </c>
      <c r="K3169" s="536">
        <v>0</v>
      </c>
      <c r="L3169" s="535">
        <v>317.93</v>
      </c>
      <c r="M3169" s="536">
        <v>0</v>
      </c>
      <c r="N3169" s="535">
        <v>329.97</v>
      </c>
      <c r="O3169" s="536">
        <v>0</v>
      </c>
      <c r="P3169" s="535">
        <v>301.73</v>
      </c>
      <c r="Q3169" s="536">
        <v>0</v>
      </c>
      <c r="R3169" s="535">
        <v>337.09</v>
      </c>
    </row>
    <row r="3170" spans="1:18" ht="12.75">
      <c r="A3170" s="145">
        <v>102062</v>
      </c>
      <c r="B3170" s="102" t="s">
        <v>24842</v>
      </c>
      <c r="C3170" s="145" t="s">
        <v>4</v>
      </c>
      <c r="D3170" s="535">
        <v>313.38</v>
      </c>
      <c r="E3170" s="536">
        <v>0</v>
      </c>
      <c r="F3170" s="535">
        <v>324.33999999999997</v>
      </c>
      <c r="G3170" s="536">
        <v>0</v>
      </c>
      <c r="H3170" s="535">
        <v>306.66000000000003</v>
      </c>
      <c r="I3170" s="536">
        <v>2.0000000000000001E-4</v>
      </c>
      <c r="J3170" s="535">
        <v>292.75</v>
      </c>
      <c r="K3170" s="536">
        <v>0</v>
      </c>
      <c r="L3170" s="535">
        <v>292.05</v>
      </c>
      <c r="M3170" s="536">
        <v>0</v>
      </c>
      <c r="N3170" s="535">
        <v>307.39</v>
      </c>
      <c r="O3170" s="536">
        <v>0</v>
      </c>
      <c r="P3170" s="535">
        <v>279.91000000000003</v>
      </c>
      <c r="Q3170" s="536">
        <v>0</v>
      </c>
      <c r="R3170" s="535">
        <v>309.35000000000002</v>
      </c>
    </row>
    <row r="3171" spans="1:18" ht="12.75">
      <c r="A3171" s="145">
        <v>102059</v>
      </c>
      <c r="B3171" s="102" t="s">
        <v>24843</v>
      </c>
      <c r="C3171" s="145" t="s">
        <v>4</v>
      </c>
      <c r="D3171" s="535">
        <v>462.63</v>
      </c>
      <c r="E3171" s="536">
        <v>0</v>
      </c>
      <c r="F3171" s="535">
        <v>436.36</v>
      </c>
      <c r="G3171" s="536">
        <v>0</v>
      </c>
      <c r="H3171" s="535">
        <v>443.99</v>
      </c>
      <c r="I3171" s="536">
        <v>2.0000000000000001E-4</v>
      </c>
      <c r="J3171" s="535">
        <v>413.56</v>
      </c>
      <c r="K3171" s="536">
        <v>0</v>
      </c>
      <c r="L3171" s="535">
        <v>507.51</v>
      </c>
      <c r="M3171" s="536">
        <v>0</v>
      </c>
      <c r="N3171" s="535">
        <v>522.67999999999995</v>
      </c>
      <c r="O3171" s="536">
        <v>0</v>
      </c>
      <c r="P3171" s="535">
        <v>500.74</v>
      </c>
      <c r="Q3171" s="536">
        <v>0</v>
      </c>
      <c r="R3171" s="535">
        <v>552.66999999999996</v>
      </c>
    </row>
    <row r="3172" spans="1:18" ht="12.75">
      <c r="A3172" s="145">
        <v>102060</v>
      </c>
      <c r="B3172" s="102" t="s">
        <v>24844</v>
      </c>
      <c r="C3172" s="145" t="s">
        <v>4</v>
      </c>
      <c r="D3172" s="535">
        <v>385.48</v>
      </c>
      <c r="E3172" s="536">
        <v>0</v>
      </c>
      <c r="F3172" s="535">
        <v>366.64</v>
      </c>
      <c r="G3172" s="536">
        <v>0</v>
      </c>
      <c r="H3172" s="535">
        <v>369</v>
      </c>
      <c r="I3172" s="536">
        <v>2.9999999999999997E-4</v>
      </c>
      <c r="J3172" s="535">
        <v>346.57</v>
      </c>
      <c r="K3172" s="536">
        <v>0</v>
      </c>
      <c r="L3172" s="535">
        <v>424.2</v>
      </c>
      <c r="M3172" s="536">
        <v>0</v>
      </c>
      <c r="N3172" s="535">
        <v>439.33</v>
      </c>
      <c r="O3172" s="536">
        <v>0</v>
      </c>
      <c r="P3172" s="535">
        <v>418.36</v>
      </c>
      <c r="Q3172" s="536">
        <v>0</v>
      </c>
      <c r="R3172" s="535">
        <v>461.54</v>
      </c>
    </row>
    <row r="3173" spans="1:18" ht="12.75">
      <c r="A3173" s="145">
        <v>102052</v>
      </c>
      <c r="B3173" s="102" t="s">
        <v>24845</v>
      </c>
      <c r="C3173" s="145" t="s">
        <v>4</v>
      </c>
      <c r="D3173" s="535">
        <v>223.44</v>
      </c>
      <c r="E3173" s="536">
        <v>0</v>
      </c>
      <c r="F3173" s="535">
        <v>207.18</v>
      </c>
      <c r="G3173" s="536">
        <v>0</v>
      </c>
      <c r="H3173" s="535">
        <v>212.94</v>
      </c>
      <c r="I3173" s="536">
        <v>1E-4</v>
      </c>
      <c r="J3173" s="535">
        <v>197.87</v>
      </c>
      <c r="K3173" s="536">
        <v>0</v>
      </c>
      <c r="L3173" s="535">
        <v>199.57</v>
      </c>
      <c r="M3173" s="536">
        <v>0</v>
      </c>
      <c r="N3173" s="535">
        <v>206.08</v>
      </c>
      <c r="O3173" s="536">
        <v>0</v>
      </c>
      <c r="P3173" s="535">
        <v>193.35</v>
      </c>
      <c r="Q3173" s="536">
        <v>0</v>
      </c>
      <c r="R3173" s="535">
        <v>219.97</v>
      </c>
    </row>
    <row r="3174" spans="1:18" ht="12.75">
      <c r="A3174" s="145">
        <v>102050</v>
      </c>
      <c r="B3174" s="102" t="s">
        <v>24846</v>
      </c>
      <c r="C3174" s="145" t="s">
        <v>4</v>
      </c>
      <c r="D3174" s="535">
        <v>276.45</v>
      </c>
      <c r="E3174" s="536">
        <v>0</v>
      </c>
      <c r="F3174" s="535">
        <v>255.35</v>
      </c>
      <c r="G3174" s="536">
        <v>0</v>
      </c>
      <c r="H3174" s="535">
        <v>260.33999999999997</v>
      </c>
      <c r="I3174" s="536">
        <v>1E-4</v>
      </c>
      <c r="J3174" s="535">
        <v>247.55</v>
      </c>
      <c r="K3174" s="536">
        <v>0</v>
      </c>
      <c r="L3174" s="535">
        <v>243.76</v>
      </c>
      <c r="M3174" s="536">
        <v>0</v>
      </c>
      <c r="N3174" s="535">
        <v>255.53</v>
      </c>
      <c r="O3174" s="536">
        <v>0</v>
      </c>
      <c r="P3174" s="535">
        <v>233.26</v>
      </c>
      <c r="Q3174" s="536">
        <v>0</v>
      </c>
      <c r="R3174" s="535">
        <v>268.83</v>
      </c>
    </row>
    <row r="3175" spans="1:18" ht="12.75">
      <c r="A3175" s="145">
        <v>102051</v>
      </c>
      <c r="B3175" s="102" t="s">
        <v>24847</v>
      </c>
      <c r="C3175" s="145" t="s">
        <v>4</v>
      </c>
      <c r="D3175" s="535">
        <v>242.37</v>
      </c>
      <c r="E3175" s="536">
        <v>0</v>
      </c>
      <c r="F3175" s="535">
        <v>224.36</v>
      </c>
      <c r="G3175" s="536">
        <v>0</v>
      </c>
      <c r="H3175" s="535">
        <v>229.9</v>
      </c>
      <c r="I3175" s="536">
        <v>1E-4</v>
      </c>
      <c r="J3175" s="535">
        <v>215.59</v>
      </c>
      <c r="K3175" s="536">
        <v>0</v>
      </c>
      <c r="L3175" s="535">
        <v>215.41</v>
      </c>
      <c r="M3175" s="536">
        <v>0</v>
      </c>
      <c r="N3175" s="535">
        <v>223.75</v>
      </c>
      <c r="O3175" s="536">
        <v>0</v>
      </c>
      <c r="P3175" s="535">
        <v>207.67</v>
      </c>
      <c r="Q3175" s="536">
        <v>0</v>
      </c>
      <c r="R3175" s="535">
        <v>237.47</v>
      </c>
    </row>
    <row r="3176" spans="1:18" ht="12.75">
      <c r="A3176" s="145">
        <v>102048</v>
      </c>
      <c r="B3176" s="102" t="s">
        <v>24848</v>
      </c>
      <c r="C3176" s="145" t="s">
        <v>4</v>
      </c>
      <c r="D3176" s="535">
        <v>342.3</v>
      </c>
      <c r="E3176" s="536">
        <v>0</v>
      </c>
      <c r="F3176" s="535">
        <v>315.51</v>
      </c>
      <c r="G3176" s="536">
        <v>0</v>
      </c>
      <c r="H3176" s="535">
        <v>329.56</v>
      </c>
      <c r="I3176" s="536">
        <v>2.0000000000000001E-4</v>
      </c>
      <c r="J3176" s="535">
        <v>307.5</v>
      </c>
      <c r="K3176" s="536">
        <v>0</v>
      </c>
      <c r="L3176" s="535">
        <v>320.04000000000002</v>
      </c>
      <c r="M3176" s="536">
        <v>0</v>
      </c>
      <c r="N3176" s="535">
        <v>326.81</v>
      </c>
      <c r="O3176" s="536">
        <v>0</v>
      </c>
      <c r="P3176" s="535">
        <v>303.63</v>
      </c>
      <c r="Q3176" s="536">
        <v>0</v>
      </c>
      <c r="R3176" s="535">
        <v>348.1</v>
      </c>
    </row>
    <row r="3177" spans="1:18" ht="12.75">
      <c r="A3177" s="145">
        <v>102049</v>
      </c>
      <c r="B3177" s="102" t="s">
        <v>24849</v>
      </c>
      <c r="C3177" s="145" t="s">
        <v>4</v>
      </c>
      <c r="D3177" s="535">
        <v>309.93</v>
      </c>
      <c r="E3177" s="536">
        <v>0</v>
      </c>
      <c r="F3177" s="535">
        <v>291.22000000000003</v>
      </c>
      <c r="G3177" s="536">
        <v>0</v>
      </c>
      <c r="H3177" s="535">
        <v>296.89999999999998</v>
      </c>
      <c r="I3177" s="536">
        <v>2.0000000000000001E-4</v>
      </c>
      <c r="J3177" s="535">
        <v>280.49</v>
      </c>
      <c r="K3177" s="536">
        <v>0</v>
      </c>
      <c r="L3177" s="535">
        <v>284</v>
      </c>
      <c r="M3177" s="536">
        <v>0</v>
      </c>
      <c r="N3177" s="535">
        <v>294.20999999999998</v>
      </c>
      <c r="O3177" s="536">
        <v>0</v>
      </c>
      <c r="P3177" s="535">
        <v>269.89</v>
      </c>
      <c r="Q3177" s="536">
        <v>0</v>
      </c>
      <c r="R3177" s="535">
        <v>308.92</v>
      </c>
    </row>
    <row r="3178" spans="1:18" ht="12.75">
      <c r="A3178" s="145">
        <v>102046</v>
      </c>
      <c r="B3178" s="102" t="s">
        <v>24850</v>
      </c>
      <c r="C3178" s="145" t="s">
        <v>4</v>
      </c>
      <c r="D3178" s="535">
        <v>537.07000000000005</v>
      </c>
      <c r="E3178" s="536">
        <v>0</v>
      </c>
      <c r="F3178" s="535">
        <v>480.11</v>
      </c>
      <c r="G3178" s="536">
        <v>0</v>
      </c>
      <c r="H3178" s="535">
        <v>498.76</v>
      </c>
      <c r="I3178" s="536">
        <v>2.0000000000000001E-4</v>
      </c>
      <c r="J3178" s="535">
        <v>461.2</v>
      </c>
      <c r="K3178" s="536">
        <v>0</v>
      </c>
      <c r="L3178" s="535">
        <v>579.67999999999995</v>
      </c>
      <c r="M3178" s="536">
        <v>0</v>
      </c>
      <c r="N3178" s="535">
        <v>602.98</v>
      </c>
      <c r="O3178" s="536">
        <v>0</v>
      </c>
      <c r="P3178" s="535">
        <v>587.88</v>
      </c>
      <c r="Q3178" s="536">
        <v>0</v>
      </c>
      <c r="R3178" s="535">
        <v>649.34</v>
      </c>
    </row>
    <row r="3179" spans="1:18" ht="12.75">
      <c r="A3179" s="145">
        <v>102047</v>
      </c>
      <c r="B3179" s="102" t="s">
        <v>24851</v>
      </c>
      <c r="C3179" s="145" t="s">
        <v>4</v>
      </c>
      <c r="D3179" s="535">
        <v>454.12</v>
      </c>
      <c r="E3179" s="536">
        <v>0</v>
      </c>
      <c r="F3179" s="535">
        <v>407.86</v>
      </c>
      <c r="G3179" s="536">
        <v>0</v>
      </c>
      <c r="H3179" s="535">
        <v>418.91</v>
      </c>
      <c r="I3179" s="536">
        <v>2.7000000000000001E-3</v>
      </c>
      <c r="J3179" s="535">
        <v>390.91</v>
      </c>
      <c r="K3179" s="536">
        <v>0</v>
      </c>
      <c r="L3179" s="535">
        <v>490.45</v>
      </c>
      <c r="M3179" s="536">
        <v>0</v>
      </c>
      <c r="N3179" s="535">
        <v>513.69000000000005</v>
      </c>
      <c r="O3179" s="536">
        <v>0</v>
      </c>
      <c r="P3179" s="535">
        <v>498.53</v>
      </c>
      <c r="Q3179" s="536">
        <v>0</v>
      </c>
      <c r="R3179" s="535">
        <v>549.88</v>
      </c>
    </row>
    <row r="3180" spans="1:18" ht="12.75">
      <c r="A3180" s="145">
        <v>102045</v>
      </c>
      <c r="B3180" s="102" t="s">
        <v>24852</v>
      </c>
      <c r="C3180" s="145" t="s">
        <v>4</v>
      </c>
      <c r="D3180" s="535">
        <v>239.79</v>
      </c>
      <c r="E3180" s="536">
        <v>0</v>
      </c>
      <c r="F3180" s="535">
        <v>238.12</v>
      </c>
      <c r="G3180" s="536">
        <v>0</v>
      </c>
      <c r="H3180" s="535">
        <v>233.06</v>
      </c>
      <c r="I3180" s="536">
        <v>1E-4</v>
      </c>
      <c r="J3180" s="535">
        <v>214.95</v>
      </c>
      <c r="K3180" s="536">
        <v>0</v>
      </c>
      <c r="L3180" s="535">
        <v>216.11</v>
      </c>
      <c r="M3180" s="536">
        <v>0</v>
      </c>
      <c r="N3180" s="535">
        <v>224.28</v>
      </c>
      <c r="O3180" s="536">
        <v>0</v>
      </c>
      <c r="P3180" s="535">
        <v>212.86</v>
      </c>
      <c r="Q3180" s="536">
        <v>0</v>
      </c>
      <c r="R3180" s="535">
        <v>234.44</v>
      </c>
    </row>
    <row r="3181" spans="1:18" ht="12.75">
      <c r="A3181" s="145">
        <v>102043</v>
      </c>
      <c r="B3181" s="102" t="s">
        <v>24853</v>
      </c>
      <c r="C3181" s="145" t="s">
        <v>4</v>
      </c>
      <c r="D3181" s="535">
        <v>290.14999999999998</v>
      </c>
      <c r="E3181" s="536">
        <v>0</v>
      </c>
      <c r="F3181" s="535">
        <v>287.45999999999998</v>
      </c>
      <c r="G3181" s="536">
        <v>0</v>
      </c>
      <c r="H3181" s="535">
        <v>279.27999999999997</v>
      </c>
      <c r="I3181" s="536">
        <v>1E-4</v>
      </c>
      <c r="J3181" s="535">
        <v>264.01</v>
      </c>
      <c r="K3181" s="536">
        <v>0</v>
      </c>
      <c r="L3181" s="535">
        <v>260.93</v>
      </c>
      <c r="M3181" s="536">
        <v>0</v>
      </c>
      <c r="N3181" s="535">
        <v>274.3</v>
      </c>
      <c r="O3181" s="536">
        <v>0</v>
      </c>
      <c r="P3181" s="535">
        <v>252.86</v>
      </c>
      <c r="Q3181" s="536">
        <v>0</v>
      </c>
      <c r="R3181" s="535">
        <v>282.26</v>
      </c>
    </row>
    <row r="3182" spans="1:18" ht="12.75">
      <c r="A3182" s="145">
        <v>102044</v>
      </c>
      <c r="B3182" s="102" t="s">
        <v>24854</v>
      </c>
      <c r="C3182" s="145" t="s">
        <v>4</v>
      </c>
      <c r="D3182" s="535">
        <v>258.67</v>
      </c>
      <c r="E3182" s="536">
        <v>0</v>
      </c>
      <c r="F3182" s="535">
        <v>256.61</v>
      </c>
      <c r="G3182" s="536">
        <v>0</v>
      </c>
      <c r="H3182" s="535">
        <v>250.39</v>
      </c>
      <c r="I3182" s="536">
        <v>1E-4</v>
      </c>
      <c r="J3182" s="535">
        <v>233.35</v>
      </c>
      <c r="K3182" s="536">
        <v>0</v>
      </c>
      <c r="L3182" s="535">
        <v>232.93</v>
      </c>
      <c r="M3182" s="536">
        <v>0</v>
      </c>
      <c r="N3182" s="535">
        <v>243.04</v>
      </c>
      <c r="O3182" s="536">
        <v>0</v>
      </c>
      <c r="P3182" s="535">
        <v>227.87</v>
      </c>
      <c r="Q3182" s="536">
        <v>0</v>
      </c>
      <c r="R3182" s="535">
        <v>252.38</v>
      </c>
    </row>
    <row r="3183" spans="1:18" ht="12.75">
      <c r="A3183" s="145">
        <v>102041</v>
      </c>
      <c r="B3183" s="102" t="s">
        <v>24855</v>
      </c>
      <c r="C3183" s="145" t="s">
        <v>4</v>
      </c>
      <c r="D3183" s="535">
        <v>358.24</v>
      </c>
      <c r="E3183" s="536">
        <v>0</v>
      </c>
      <c r="F3183" s="535">
        <v>354.41</v>
      </c>
      <c r="G3183" s="536">
        <v>0</v>
      </c>
      <c r="H3183" s="535">
        <v>351.01</v>
      </c>
      <c r="I3183" s="536">
        <v>2.0000000000000001E-4</v>
      </c>
      <c r="J3183" s="535">
        <v>330.93</v>
      </c>
      <c r="K3183" s="536">
        <v>0</v>
      </c>
      <c r="L3183" s="535">
        <v>344.08</v>
      </c>
      <c r="M3183" s="536">
        <v>0</v>
      </c>
      <c r="N3183" s="535">
        <v>354.34</v>
      </c>
      <c r="O3183" s="536">
        <v>0</v>
      </c>
      <c r="P3183" s="535">
        <v>326.45</v>
      </c>
      <c r="Q3183" s="536">
        <v>0</v>
      </c>
      <c r="R3183" s="535">
        <v>365.9</v>
      </c>
    </row>
    <row r="3184" spans="1:18" ht="12.75">
      <c r="A3184" s="145">
        <v>102042</v>
      </c>
      <c r="B3184" s="102" t="s">
        <v>24856</v>
      </c>
      <c r="C3184" s="145" t="s">
        <v>4</v>
      </c>
      <c r="D3184" s="535">
        <v>328.65</v>
      </c>
      <c r="E3184" s="536">
        <v>0</v>
      </c>
      <c r="F3184" s="535">
        <v>334.24</v>
      </c>
      <c r="G3184" s="536">
        <v>0</v>
      </c>
      <c r="H3184" s="535">
        <v>321.5</v>
      </c>
      <c r="I3184" s="536">
        <v>2.0000000000000001E-4</v>
      </c>
      <c r="J3184" s="535">
        <v>305.27</v>
      </c>
      <c r="K3184" s="536">
        <v>0</v>
      </c>
      <c r="L3184" s="535">
        <v>308.8</v>
      </c>
      <c r="M3184" s="536">
        <v>0</v>
      </c>
      <c r="N3184" s="535">
        <v>322.48</v>
      </c>
      <c r="O3184" s="536">
        <v>0</v>
      </c>
      <c r="P3184" s="535">
        <v>295.3</v>
      </c>
      <c r="Q3184" s="536">
        <v>0</v>
      </c>
      <c r="R3184" s="535">
        <v>328.01</v>
      </c>
    </row>
    <row r="3185" spans="1:18" ht="12.75">
      <c r="A3185" s="145">
        <v>102039</v>
      </c>
      <c r="B3185" s="102" t="s">
        <v>24857</v>
      </c>
      <c r="C3185" s="145" t="s">
        <v>4</v>
      </c>
      <c r="D3185" s="535">
        <v>498.7</v>
      </c>
      <c r="E3185" s="536">
        <v>0</v>
      </c>
      <c r="F3185" s="535">
        <v>464.94</v>
      </c>
      <c r="G3185" s="536">
        <v>0</v>
      </c>
      <c r="H3185" s="535">
        <v>477.26</v>
      </c>
      <c r="I3185" s="536">
        <v>2.0000000000000001E-4</v>
      </c>
      <c r="J3185" s="535">
        <v>441.95</v>
      </c>
      <c r="K3185" s="536">
        <v>0</v>
      </c>
      <c r="L3185" s="535">
        <v>544.88</v>
      </c>
      <c r="M3185" s="536">
        <v>0</v>
      </c>
      <c r="N3185" s="535">
        <v>559.99</v>
      </c>
      <c r="O3185" s="536">
        <v>0</v>
      </c>
      <c r="P3185" s="535">
        <v>539.76</v>
      </c>
      <c r="Q3185" s="536">
        <v>0</v>
      </c>
      <c r="R3185" s="535">
        <v>595.89</v>
      </c>
    </row>
    <row r="3186" spans="1:18" ht="12.75">
      <c r="A3186" s="145">
        <v>102040</v>
      </c>
      <c r="B3186" s="102" t="s">
        <v>24858</v>
      </c>
      <c r="C3186" s="145" t="s">
        <v>4</v>
      </c>
      <c r="D3186" s="535">
        <v>412.1</v>
      </c>
      <c r="E3186" s="536">
        <v>0</v>
      </c>
      <c r="F3186" s="535">
        <v>387.33</v>
      </c>
      <c r="G3186" s="536">
        <v>0</v>
      </c>
      <c r="H3186" s="535">
        <v>393.41</v>
      </c>
      <c r="I3186" s="536">
        <v>2.9999999999999997E-4</v>
      </c>
      <c r="J3186" s="535">
        <v>367.16</v>
      </c>
      <c r="K3186" s="536">
        <v>0</v>
      </c>
      <c r="L3186" s="535">
        <v>451.53</v>
      </c>
      <c r="M3186" s="536">
        <v>0</v>
      </c>
      <c r="N3186" s="535">
        <v>466.53</v>
      </c>
      <c r="O3186" s="536">
        <v>0</v>
      </c>
      <c r="P3186" s="535">
        <v>447.17</v>
      </c>
      <c r="Q3186" s="536">
        <v>0</v>
      </c>
      <c r="R3186" s="535">
        <v>493.44</v>
      </c>
    </row>
    <row r="3187" spans="1:18" ht="12.75">
      <c r="A3187" s="145">
        <v>102038</v>
      </c>
      <c r="B3187" s="102" t="s">
        <v>24859</v>
      </c>
      <c r="C3187" s="145" t="s">
        <v>4</v>
      </c>
      <c r="D3187" s="535">
        <v>236.13</v>
      </c>
      <c r="E3187" s="536">
        <v>0</v>
      </c>
      <c r="F3187" s="535">
        <v>223.5</v>
      </c>
      <c r="G3187" s="536">
        <v>0</v>
      </c>
      <c r="H3187" s="535">
        <v>226.03</v>
      </c>
      <c r="I3187" s="536">
        <v>1E-4</v>
      </c>
      <c r="J3187" s="535">
        <v>209.02</v>
      </c>
      <c r="K3187" s="536">
        <v>0</v>
      </c>
      <c r="L3187" s="535">
        <v>209.21</v>
      </c>
      <c r="M3187" s="536">
        <v>0</v>
      </c>
      <c r="N3187" s="535">
        <v>216.8</v>
      </c>
      <c r="O3187" s="536">
        <v>0</v>
      </c>
      <c r="P3187" s="535">
        <v>204.67</v>
      </c>
      <c r="Q3187" s="536">
        <v>0</v>
      </c>
      <c r="R3187" s="535">
        <v>230.22</v>
      </c>
    </row>
    <row r="3188" spans="1:18" ht="12.75">
      <c r="A3188" s="145">
        <v>102036</v>
      </c>
      <c r="B3188" s="102" t="s">
        <v>24860</v>
      </c>
      <c r="C3188" s="145" t="s">
        <v>4</v>
      </c>
      <c r="D3188" s="535">
        <v>288.92</v>
      </c>
      <c r="E3188" s="536">
        <v>0</v>
      </c>
      <c r="F3188" s="535">
        <v>271.83</v>
      </c>
      <c r="G3188" s="536">
        <v>0</v>
      </c>
      <c r="H3188" s="535">
        <v>273.42</v>
      </c>
      <c r="I3188" s="536">
        <v>1E-4</v>
      </c>
      <c r="J3188" s="535">
        <v>258.67</v>
      </c>
      <c r="K3188" s="536">
        <v>0</v>
      </c>
      <c r="L3188" s="535">
        <v>253.62</v>
      </c>
      <c r="M3188" s="536">
        <v>0</v>
      </c>
      <c r="N3188" s="535">
        <v>266.39999999999998</v>
      </c>
      <c r="O3188" s="536">
        <v>0</v>
      </c>
      <c r="P3188" s="535">
        <v>244.73</v>
      </c>
      <c r="Q3188" s="536">
        <v>0</v>
      </c>
      <c r="R3188" s="535">
        <v>279.12</v>
      </c>
    </row>
    <row r="3189" spans="1:18" ht="12.75">
      <c r="A3189" s="145">
        <v>102037</v>
      </c>
      <c r="B3189" s="102" t="s">
        <v>24861</v>
      </c>
      <c r="C3189" s="145" t="s">
        <v>4</v>
      </c>
      <c r="D3189" s="535">
        <v>254.98</v>
      </c>
      <c r="E3189" s="536">
        <v>0</v>
      </c>
      <c r="F3189" s="535">
        <v>240.74</v>
      </c>
      <c r="G3189" s="536">
        <v>0</v>
      </c>
      <c r="H3189" s="535">
        <v>242.98</v>
      </c>
      <c r="I3189" s="536">
        <v>1E-4</v>
      </c>
      <c r="J3189" s="535">
        <v>226.73</v>
      </c>
      <c r="K3189" s="536">
        <v>0</v>
      </c>
      <c r="L3189" s="535">
        <v>225.13</v>
      </c>
      <c r="M3189" s="536">
        <v>0</v>
      </c>
      <c r="N3189" s="535">
        <v>234.52</v>
      </c>
      <c r="O3189" s="536">
        <v>0</v>
      </c>
      <c r="P3189" s="535">
        <v>219.05</v>
      </c>
      <c r="Q3189" s="536">
        <v>0</v>
      </c>
      <c r="R3189" s="535">
        <v>247.74</v>
      </c>
    </row>
    <row r="3190" spans="1:18" ht="12.75">
      <c r="A3190" s="145">
        <v>102016</v>
      </c>
      <c r="B3190" s="102" t="s">
        <v>24862</v>
      </c>
      <c r="C3190" s="145" t="s">
        <v>4</v>
      </c>
      <c r="D3190" s="535">
        <v>351.79</v>
      </c>
      <c r="E3190" s="536">
        <v>0</v>
      </c>
      <c r="F3190" s="535">
        <v>328.71</v>
      </c>
      <c r="G3190" s="536">
        <v>0</v>
      </c>
      <c r="H3190" s="535">
        <v>339.82</v>
      </c>
      <c r="I3190" s="536">
        <v>2.0000000000000001E-4</v>
      </c>
      <c r="J3190" s="535">
        <v>316.56</v>
      </c>
      <c r="K3190" s="536">
        <v>0</v>
      </c>
      <c r="L3190" s="535">
        <v>328.56</v>
      </c>
      <c r="M3190" s="536">
        <v>0</v>
      </c>
      <c r="N3190" s="535">
        <v>336.08</v>
      </c>
      <c r="O3190" s="536">
        <v>0</v>
      </c>
      <c r="P3190" s="535">
        <v>312.93</v>
      </c>
      <c r="Q3190" s="536">
        <v>0</v>
      </c>
      <c r="R3190" s="535">
        <v>356.5</v>
      </c>
    </row>
    <row r="3191" spans="1:18" ht="12.75">
      <c r="A3191" s="145">
        <v>102017</v>
      </c>
      <c r="B3191" s="102" t="s">
        <v>24863</v>
      </c>
      <c r="C3191" s="145" t="s">
        <v>4</v>
      </c>
      <c r="D3191" s="535">
        <v>324.52</v>
      </c>
      <c r="E3191" s="536">
        <v>0</v>
      </c>
      <c r="F3191" s="535">
        <v>310.37</v>
      </c>
      <c r="G3191" s="536">
        <v>0</v>
      </c>
      <c r="H3191" s="535">
        <v>312.16000000000003</v>
      </c>
      <c r="I3191" s="536">
        <v>2.0000000000000001E-4</v>
      </c>
      <c r="J3191" s="535">
        <v>294.02</v>
      </c>
      <c r="K3191" s="536">
        <v>0</v>
      </c>
      <c r="L3191" s="535">
        <v>296.27999999999997</v>
      </c>
      <c r="M3191" s="536">
        <v>0</v>
      </c>
      <c r="N3191" s="535">
        <v>307.72000000000003</v>
      </c>
      <c r="O3191" s="536">
        <v>0</v>
      </c>
      <c r="P3191" s="535">
        <v>283.41000000000003</v>
      </c>
      <c r="Q3191" s="536">
        <v>0</v>
      </c>
      <c r="R3191" s="535">
        <v>321.47000000000003</v>
      </c>
    </row>
    <row r="3192" spans="1:18" ht="12.75">
      <c r="A3192" s="145">
        <v>102014</v>
      </c>
      <c r="B3192" s="102" t="s">
        <v>24864</v>
      </c>
      <c r="C3192" s="145" t="s">
        <v>4</v>
      </c>
      <c r="D3192" s="535">
        <v>528.9</v>
      </c>
      <c r="E3192" s="536">
        <v>0</v>
      </c>
      <c r="F3192" s="535">
        <v>477.67</v>
      </c>
      <c r="G3192" s="536">
        <v>0</v>
      </c>
      <c r="H3192" s="535">
        <v>494.77</v>
      </c>
      <c r="I3192" s="536">
        <v>2.0000000000000001E-4</v>
      </c>
      <c r="J3192" s="535">
        <v>457.68</v>
      </c>
      <c r="K3192" s="536">
        <v>0</v>
      </c>
      <c r="L3192" s="535">
        <v>572.51</v>
      </c>
      <c r="M3192" s="536">
        <v>0</v>
      </c>
      <c r="N3192" s="535">
        <v>593.78</v>
      </c>
      <c r="O3192" s="536">
        <v>0</v>
      </c>
      <c r="P3192" s="535">
        <v>577.35</v>
      </c>
      <c r="Q3192" s="536">
        <v>0</v>
      </c>
      <c r="R3192" s="535">
        <v>637.67999999999995</v>
      </c>
    </row>
    <row r="3193" spans="1:18" ht="12.75">
      <c r="A3193" s="145">
        <v>102015</v>
      </c>
      <c r="B3193" s="102" t="s">
        <v>24865</v>
      </c>
      <c r="C3193" s="145" t="s">
        <v>4</v>
      </c>
      <c r="D3193" s="535">
        <v>439.89</v>
      </c>
      <c r="E3193" s="536">
        <v>0</v>
      </c>
      <c r="F3193" s="535">
        <v>399.71</v>
      </c>
      <c r="G3193" s="536">
        <v>0</v>
      </c>
      <c r="H3193" s="535">
        <v>410.23</v>
      </c>
      <c r="I3193" s="536">
        <v>2.9999999999999997E-4</v>
      </c>
      <c r="J3193" s="535">
        <v>382.22</v>
      </c>
      <c r="K3193" s="536">
        <v>0</v>
      </c>
      <c r="L3193" s="535">
        <v>477.24</v>
      </c>
      <c r="M3193" s="536">
        <v>0</v>
      </c>
      <c r="N3193" s="535">
        <v>497.49</v>
      </c>
      <c r="O3193" s="536">
        <v>0</v>
      </c>
      <c r="P3193" s="535">
        <v>481.39</v>
      </c>
      <c r="Q3193" s="536">
        <v>0</v>
      </c>
      <c r="R3193" s="535">
        <v>531.54</v>
      </c>
    </row>
    <row r="3194" spans="1:18" ht="12.75">
      <c r="A3194" s="145">
        <v>102013</v>
      </c>
      <c r="B3194" s="102" t="s">
        <v>24866</v>
      </c>
      <c r="C3194" s="145" t="s">
        <v>4</v>
      </c>
      <c r="D3194" s="535">
        <v>241.67</v>
      </c>
      <c r="E3194" s="536">
        <v>0</v>
      </c>
      <c r="F3194" s="535">
        <v>241.98</v>
      </c>
      <c r="G3194" s="536">
        <v>0</v>
      </c>
      <c r="H3194" s="535">
        <v>236.2</v>
      </c>
      <c r="I3194" s="536">
        <v>1E-4</v>
      </c>
      <c r="J3194" s="535">
        <v>215.98</v>
      </c>
      <c r="K3194" s="536">
        <v>0</v>
      </c>
      <c r="L3194" s="535">
        <v>218.09</v>
      </c>
      <c r="M3194" s="536">
        <v>0</v>
      </c>
      <c r="N3194" s="535">
        <v>225.63</v>
      </c>
      <c r="O3194" s="536">
        <v>0</v>
      </c>
      <c r="P3194" s="535">
        <v>216.16</v>
      </c>
      <c r="Q3194" s="536">
        <v>0</v>
      </c>
      <c r="R3194" s="535">
        <v>236.31</v>
      </c>
    </row>
    <row r="3195" spans="1:18" ht="12.75">
      <c r="A3195" s="145">
        <v>102011</v>
      </c>
      <c r="B3195" s="102" t="s">
        <v>24867</v>
      </c>
      <c r="C3195" s="145" t="s">
        <v>4</v>
      </c>
      <c r="D3195" s="535">
        <v>291.77999999999997</v>
      </c>
      <c r="E3195" s="536">
        <v>0</v>
      </c>
      <c r="F3195" s="535">
        <v>291.29000000000002</v>
      </c>
      <c r="G3195" s="536">
        <v>0</v>
      </c>
      <c r="H3195" s="535">
        <v>282.54000000000002</v>
      </c>
      <c r="I3195" s="536">
        <v>1E-4</v>
      </c>
      <c r="J3195" s="535">
        <v>264.86</v>
      </c>
      <c r="K3195" s="536">
        <v>0</v>
      </c>
      <c r="L3195" s="535">
        <v>263.32</v>
      </c>
      <c r="M3195" s="536">
        <v>0</v>
      </c>
      <c r="N3195" s="535">
        <v>275.75</v>
      </c>
      <c r="O3195" s="536">
        <v>0</v>
      </c>
      <c r="P3195" s="535">
        <v>256.54000000000002</v>
      </c>
      <c r="Q3195" s="536">
        <v>0</v>
      </c>
      <c r="R3195" s="535">
        <v>284.37</v>
      </c>
    </row>
    <row r="3196" spans="1:18" ht="12.75">
      <c r="A3196" s="145">
        <v>102012</v>
      </c>
      <c r="B3196" s="102" t="s">
        <v>24868</v>
      </c>
      <c r="C3196" s="145" t="s">
        <v>4</v>
      </c>
      <c r="D3196" s="535">
        <v>259.58</v>
      </c>
      <c r="E3196" s="536">
        <v>0</v>
      </c>
      <c r="F3196" s="535">
        <v>259.55</v>
      </c>
      <c r="G3196" s="536">
        <v>0</v>
      </c>
      <c r="H3196" s="535">
        <v>252.78</v>
      </c>
      <c r="I3196" s="536">
        <v>1E-4</v>
      </c>
      <c r="J3196" s="535">
        <v>233.42</v>
      </c>
      <c r="K3196" s="536">
        <v>0</v>
      </c>
      <c r="L3196" s="535">
        <v>234.3</v>
      </c>
      <c r="M3196" s="536">
        <v>0</v>
      </c>
      <c r="N3196" s="535">
        <v>243.54</v>
      </c>
      <c r="O3196" s="536">
        <v>0</v>
      </c>
      <c r="P3196" s="535">
        <v>230.65</v>
      </c>
      <c r="Q3196" s="536">
        <v>0</v>
      </c>
      <c r="R3196" s="535">
        <v>253.53</v>
      </c>
    </row>
    <row r="3197" spans="1:18" ht="12.75">
      <c r="A3197" s="145">
        <v>102009</v>
      </c>
      <c r="B3197" s="102" t="s">
        <v>24869</v>
      </c>
      <c r="C3197" s="145" t="s">
        <v>4</v>
      </c>
      <c r="D3197" s="535">
        <v>357.48</v>
      </c>
      <c r="E3197" s="536">
        <v>0</v>
      </c>
      <c r="F3197" s="535">
        <v>354.92</v>
      </c>
      <c r="G3197" s="536">
        <v>0</v>
      </c>
      <c r="H3197" s="535">
        <v>352.07</v>
      </c>
      <c r="I3197" s="536">
        <v>2.0000000000000001E-4</v>
      </c>
      <c r="J3197" s="535">
        <v>329.4</v>
      </c>
      <c r="K3197" s="536">
        <v>0</v>
      </c>
      <c r="L3197" s="535">
        <v>344.85</v>
      </c>
      <c r="M3197" s="536">
        <v>0</v>
      </c>
      <c r="N3197" s="535">
        <v>353.65</v>
      </c>
      <c r="O3197" s="536">
        <v>0</v>
      </c>
      <c r="P3197" s="535">
        <v>328.33</v>
      </c>
      <c r="Q3197" s="536">
        <v>0</v>
      </c>
      <c r="R3197" s="535">
        <v>366.32</v>
      </c>
    </row>
    <row r="3198" spans="1:18" ht="12.75">
      <c r="A3198" s="145">
        <v>102010</v>
      </c>
      <c r="B3198" s="102" t="s">
        <v>24870</v>
      </c>
      <c r="C3198" s="145" t="s">
        <v>4</v>
      </c>
      <c r="D3198" s="535">
        <v>331.66</v>
      </c>
      <c r="E3198" s="536">
        <v>0</v>
      </c>
      <c r="F3198" s="535">
        <v>339.14</v>
      </c>
      <c r="G3198" s="536">
        <v>0</v>
      </c>
      <c r="H3198" s="535">
        <v>326.18</v>
      </c>
      <c r="I3198" s="536">
        <v>2.0000000000000001E-4</v>
      </c>
      <c r="J3198" s="535">
        <v>307.27999999999997</v>
      </c>
      <c r="K3198" s="536">
        <v>0</v>
      </c>
      <c r="L3198" s="535">
        <v>312.58</v>
      </c>
      <c r="M3198" s="536">
        <v>0</v>
      </c>
      <c r="N3198" s="535">
        <v>325.23</v>
      </c>
      <c r="O3198" s="536">
        <v>0</v>
      </c>
      <c r="P3198" s="535">
        <v>300.26</v>
      </c>
      <c r="Q3198" s="536">
        <v>0</v>
      </c>
      <c r="R3198" s="535">
        <v>331.64</v>
      </c>
    </row>
    <row r="3199" spans="1:18" ht="12.75">
      <c r="A3199" s="145">
        <v>102007</v>
      </c>
      <c r="B3199" s="102" t="s">
        <v>24871</v>
      </c>
      <c r="C3199" s="145" t="s">
        <v>4</v>
      </c>
      <c r="D3199" s="535">
        <v>480.01</v>
      </c>
      <c r="E3199" s="536">
        <v>0</v>
      </c>
      <c r="F3199" s="535">
        <v>448.63</v>
      </c>
      <c r="G3199" s="536">
        <v>0</v>
      </c>
      <c r="H3199" s="535">
        <v>462.56</v>
      </c>
      <c r="I3199" s="536">
        <v>2.0000000000000001E-4</v>
      </c>
      <c r="J3199" s="535">
        <v>426.42</v>
      </c>
      <c r="K3199" s="536">
        <v>0</v>
      </c>
      <c r="L3199" s="535">
        <v>524.54999999999995</v>
      </c>
      <c r="M3199" s="536">
        <v>0</v>
      </c>
      <c r="N3199" s="535">
        <v>536.12</v>
      </c>
      <c r="O3199" s="536">
        <v>0</v>
      </c>
      <c r="P3199" s="535">
        <v>517.54</v>
      </c>
      <c r="Q3199" s="536">
        <v>0</v>
      </c>
      <c r="R3199" s="535">
        <v>571.61</v>
      </c>
    </row>
    <row r="3200" spans="1:18" ht="12.75">
      <c r="A3200" s="145">
        <v>102008</v>
      </c>
      <c r="B3200" s="102" t="s">
        <v>24872</v>
      </c>
      <c r="C3200" s="145" t="s">
        <v>4</v>
      </c>
      <c r="D3200" s="535">
        <v>397.62</v>
      </c>
      <c r="E3200" s="536">
        <v>0</v>
      </c>
      <c r="F3200" s="535">
        <v>374.74</v>
      </c>
      <c r="G3200" s="536">
        <v>0</v>
      </c>
      <c r="H3200" s="535">
        <v>382.14</v>
      </c>
      <c r="I3200" s="536">
        <v>2.9999999999999997E-4</v>
      </c>
      <c r="J3200" s="535">
        <v>355.23</v>
      </c>
      <c r="K3200" s="536">
        <v>0</v>
      </c>
      <c r="L3200" s="535">
        <v>435.85</v>
      </c>
      <c r="M3200" s="536">
        <v>0</v>
      </c>
      <c r="N3200" s="535">
        <v>448.04</v>
      </c>
      <c r="O3200" s="536">
        <v>0</v>
      </c>
      <c r="P3200" s="535">
        <v>429.87</v>
      </c>
      <c r="Q3200" s="536">
        <v>0</v>
      </c>
      <c r="R3200" s="535">
        <v>474.56</v>
      </c>
    </row>
    <row r="3201" spans="1:18" ht="12.75">
      <c r="A3201" s="145">
        <v>102006</v>
      </c>
      <c r="B3201" s="102" t="s">
        <v>24873</v>
      </c>
      <c r="C3201" s="145" t="s">
        <v>4</v>
      </c>
      <c r="D3201" s="535">
        <v>242.24</v>
      </c>
      <c r="E3201" s="536">
        <v>0</v>
      </c>
      <c r="F3201" s="535">
        <v>230.02</v>
      </c>
      <c r="G3201" s="536">
        <v>0</v>
      </c>
      <c r="H3201" s="535">
        <v>231.03</v>
      </c>
      <c r="I3201" s="536">
        <v>1E-4</v>
      </c>
      <c r="J3201" s="535">
        <v>214.48</v>
      </c>
      <c r="K3201" s="536">
        <v>0</v>
      </c>
      <c r="L3201" s="535">
        <v>212.28</v>
      </c>
      <c r="M3201" s="536">
        <v>0</v>
      </c>
      <c r="N3201" s="535">
        <v>221.29</v>
      </c>
      <c r="O3201" s="536">
        <v>0</v>
      </c>
      <c r="P3201" s="535">
        <v>208.14</v>
      </c>
      <c r="Q3201" s="536">
        <v>0</v>
      </c>
      <c r="R3201" s="535">
        <v>233.99</v>
      </c>
    </row>
    <row r="3202" spans="1:18" ht="12.75">
      <c r="A3202" s="145">
        <v>102004</v>
      </c>
      <c r="B3202" s="102" t="s">
        <v>24874</v>
      </c>
      <c r="C3202" s="145" t="s">
        <v>4</v>
      </c>
      <c r="D3202" s="535">
        <v>297.77</v>
      </c>
      <c r="E3202" s="536">
        <v>0</v>
      </c>
      <c r="F3202" s="535">
        <v>280.79000000000002</v>
      </c>
      <c r="G3202" s="536">
        <v>0</v>
      </c>
      <c r="H3202" s="535">
        <v>280.45</v>
      </c>
      <c r="I3202" s="536">
        <v>1E-4</v>
      </c>
      <c r="J3202" s="535">
        <v>266.79000000000002</v>
      </c>
      <c r="K3202" s="536">
        <v>0</v>
      </c>
      <c r="L3202" s="535">
        <v>258.24</v>
      </c>
      <c r="M3202" s="536">
        <v>0</v>
      </c>
      <c r="N3202" s="535">
        <v>273.16000000000003</v>
      </c>
      <c r="O3202" s="536">
        <v>0</v>
      </c>
      <c r="P3202" s="535">
        <v>249.52</v>
      </c>
      <c r="Q3202" s="536">
        <v>0</v>
      </c>
      <c r="R3202" s="535">
        <v>284.79000000000002</v>
      </c>
    </row>
    <row r="3203" spans="1:18" ht="12.75">
      <c r="A3203" s="145">
        <v>102005</v>
      </c>
      <c r="B3203" s="102" t="s">
        <v>24875</v>
      </c>
      <c r="C3203" s="145" t="s">
        <v>4</v>
      </c>
      <c r="D3203" s="535">
        <v>263.7</v>
      </c>
      <c r="E3203" s="536">
        <v>0</v>
      </c>
      <c r="F3203" s="535">
        <v>249.63</v>
      </c>
      <c r="G3203" s="536">
        <v>0</v>
      </c>
      <c r="H3203" s="535">
        <v>250.11</v>
      </c>
      <c r="I3203" s="536">
        <v>1E-4</v>
      </c>
      <c r="J3203" s="535">
        <v>234.71</v>
      </c>
      <c r="K3203" s="536">
        <v>0</v>
      </c>
      <c r="L3203" s="535">
        <v>230.03</v>
      </c>
      <c r="M3203" s="536">
        <v>0</v>
      </c>
      <c r="N3203" s="535">
        <v>241.33</v>
      </c>
      <c r="O3203" s="536">
        <v>0</v>
      </c>
      <c r="P3203" s="535">
        <v>224.1</v>
      </c>
      <c r="Q3203" s="536">
        <v>0</v>
      </c>
      <c r="R3203" s="535">
        <v>253.59</v>
      </c>
    </row>
    <row r="3204" spans="1:18" ht="12.75">
      <c r="A3204" s="145">
        <v>102002</v>
      </c>
      <c r="B3204" s="102" t="s">
        <v>24876</v>
      </c>
      <c r="C3204" s="145" t="s">
        <v>4</v>
      </c>
      <c r="D3204" s="535">
        <v>355.61</v>
      </c>
      <c r="E3204" s="536">
        <v>0</v>
      </c>
      <c r="F3204" s="535">
        <v>332.85</v>
      </c>
      <c r="G3204" s="536">
        <v>0</v>
      </c>
      <c r="H3204" s="535">
        <v>342.03</v>
      </c>
      <c r="I3204" s="536">
        <v>2.0000000000000001E-4</v>
      </c>
      <c r="J3204" s="535">
        <v>320.13</v>
      </c>
      <c r="K3204" s="536">
        <v>0</v>
      </c>
      <c r="L3204" s="535">
        <v>328.88</v>
      </c>
      <c r="M3204" s="536">
        <v>0</v>
      </c>
      <c r="N3204" s="535">
        <v>338.28</v>
      </c>
      <c r="O3204" s="536">
        <v>0</v>
      </c>
      <c r="P3204" s="535">
        <v>313.58</v>
      </c>
      <c r="Q3204" s="536">
        <v>0</v>
      </c>
      <c r="R3204" s="535">
        <v>357.45</v>
      </c>
    </row>
    <row r="3205" spans="1:18" ht="12.75">
      <c r="A3205" s="145">
        <v>102003</v>
      </c>
      <c r="B3205" s="102" t="s">
        <v>24877</v>
      </c>
      <c r="C3205" s="145" t="s">
        <v>4</v>
      </c>
      <c r="D3205" s="535">
        <v>331.09</v>
      </c>
      <c r="E3205" s="536">
        <v>0</v>
      </c>
      <c r="F3205" s="535">
        <v>317.49</v>
      </c>
      <c r="G3205" s="536">
        <v>0</v>
      </c>
      <c r="H3205" s="535">
        <v>316.97000000000003</v>
      </c>
      <c r="I3205" s="536">
        <v>2.0000000000000001E-4</v>
      </c>
      <c r="J3205" s="535">
        <v>300.14999999999998</v>
      </c>
      <c r="K3205" s="536">
        <v>0</v>
      </c>
      <c r="L3205" s="535">
        <v>298.77</v>
      </c>
      <c r="M3205" s="536">
        <v>0</v>
      </c>
      <c r="N3205" s="535">
        <v>312.39</v>
      </c>
      <c r="O3205" s="536">
        <v>0</v>
      </c>
      <c r="P3205" s="535">
        <v>286.23</v>
      </c>
      <c r="Q3205" s="536">
        <v>0</v>
      </c>
      <c r="R3205" s="535">
        <v>324.77999999999997</v>
      </c>
    </row>
    <row r="3206" spans="1:18" ht="12.75">
      <c r="A3206" s="145">
        <v>102000</v>
      </c>
      <c r="B3206" s="102" t="s">
        <v>24878</v>
      </c>
      <c r="C3206" s="145" t="s">
        <v>4</v>
      </c>
      <c r="D3206" s="535">
        <v>491.98</v>
      </c>
      <c r="E3206" s="536">
        <v>0</v>
      </c>
      <c r="F3206" s="535">
        <v>446.58</v>
      </c>
      <c r="G3206" s="536">
        <v>0</v>
      </c>
      <c r="H3206" s="535">
        <v>465.18</v>
      </c>
      <c r="I3206" s="536">
        <v>2.0000000000000001E-4</v>
      </c>
      <c r="J3206" s="535">
        <v>427.59</v>
      </c>
      <c r="K3206" s="536">
        <v>0</v>
      </c>
      <c r="L3206" s="535">
        <v>533</v>
      </c>
      <c r="M3206" s="536">
        <v>0</v>
      </c>
      <c r="N3206" s="535">
        <v>548.37</v>
      </c>
      <c r="O3206" s="536">
        <v>0</v>
      </c>
      <c r="P3206" s="535">
        <v>534.11</v>
      </c>
      <c r="Q3206" s="536">
        <v>0</v>
      </c>
      <c r="R3206" s="535">
        <v>590.17999999999995</v>
      </c>
    </row>
    <row r="3207" spans="1:18" ht="12.75">
      <c r="A3207" s="145">
        <v>102001</v>
      </c>
      <c r="B3207" s="102" t="s">
        <v>24879</v>
      </c>
      <c r="C3207" s="145" t="s">
        <v>4</v>
      </c>
      <c r="D3207" s="535">
        <v>418.84</v>
      </c>
      <c r="E3207" s="536">
        <v>0</v>
      </c>
      <c r="F3207" s="535">
        <v>382.39</v>
      </c>
      <c r="G3207" s="536">
        <v>0</v>
      </c>
      <c r="H3207" s="535">
        <v>393.5</v>
      </c>
      <c r="I3207" s="536">
        <v>2.9999999999999997E-4</v>
      </c>
      <c r="J3207" s="535">
        <v>365.35</v>
      </c>
      <c r="K3207" s="536">
        <v>0</v>
      </c>
      <c r="L3207" s="535">
        <v>454.91</v>
      </c>
      <c r="M3207" s="536">
        <v>0</v>
      </c>
      <c r="N3207" s="535">
        <v>471.88</v>
      </c>
      <c r="O3207" s="536">
        <v>0</v>
      </c>
      <c r="P3207" s="535">
        <v>456.72</v>
      </c>
      <c r="Q3207" s="536">
        <v>0</v>
      </c>
      <c r="R3207" s="535">
        <v>504.43</v>
      </c>
    </row>
    <row r="3208" spans="1:18" ht="12.75">
      <c r="A3208" s="145">
        <v>101983</v>
      </c>
      <c r="B3208" s="102" t="s">
        <v>24880</v>
      </c>
      <c r="C3208" s="145" t="s">
        <v>4</v>
      </c>
      <c r="D3208" s="535">
        <v>246.85</v>
      </c>
      <c r="E3208" s="536">
        <v>0</v>
      </c>
      <c r="F3208" s="535">
        <v>248.56</v>
      </c>
      <c r="G3208" s="536">
        <v>0</v>
      </c>
      <c r="H3208" s="535">
        <v>240.91</v>
      </c>
      <c r="I3208" s="536">
        <v>1E-4</v>
      </c>
      <c r="J3208" s="535">
        <v>220.15</v>
      </c>
      <c r="K3208" s="536">
        <v>0</v>
      </c>
      <c r="L3208" s="535">
        <v>220.32</v>
      </c>
      <c r="M3208" s="536">
        <v>0</v>
      </c>
      <c r="N3208" s="535">
        <v>228.89</v>
      </c>
      <c r="O3208" s="536">
        <v>0</v>
      </c>
      <c r="P3208" s="535">
        <v>219.62</v>
      </c>
      <c r="Q3208" s="536">
        <v>0</v>
      </c>
      <c r="R3208" s="535">
        <v>239.12</v>
      </c>
    </row>
    <row r="3209" spans="1:18" ht="12.75">
      <c r="A3209" s="145">
        <v>101981</v>
      </c>
      <c r="B3209" s="102" t="s">
        <v>24881</v>
      </c>
      <c r="C3209" s="145" t="s">
        <v>4</v>
      </c>
      <c r="D3209" s="535">
        <v>297.95999999999998</v>
      </c>
      <c r="E3209" s="536">
        <v>0</v>
      </c>
      <c r="F3209" s="535">
        <v>298.8</v>
      </c>
      <c r="G3209" s="536">
        <v>0</v>
      </c>
      <c r="H3209" s="535">
        <v>287.83</v>
      </c>
      <c r="I3209" s="536">
        <v>1E-4</v>
      </c>
      <c r="J3209" s="535">
        <v>270.05</v>
      </c>
      <c r="K3209" s="536">
        <v>0</v>
      </c>
      <c r="L3209" s="535">
        <v>265.88</v>
      </c>
      <c r="M3209" s="536">
        <v>0</v>
      </c>
      <c r="N3209" s="535">
        <v>279.77</v>
      </c>
      <c r="O3209" s="536">
        <v>0</v>
      </c>
      <c r="P3209" s="535">
        <v>260.24</v>
      </c>
      <c r="Q3209" s="536">
        <v>0</v>
      </c>
      <c r="R3209" s="535">
        <v>287.64999999999998</v>
      </c>
    </row>
    <row r="3210" spans="1:18" ht="12.75">
      <c r="A3210" s="145">
        <v>101982</v>
      </c>
      <c r="B3210" s="102" t="s">
        <v>24882</v>
      </c>
      <c r="C3210" s="145" t="s">
        <v>4</v>
      </c>
      <c r="D3210" s="535">
        <v>266.58999999999997</v>
      </c>
      <c r="E3210" s="536">
        <v>0</v>
      </c>
      <c r="F3210" s="535">
        <v>267.97000000000003</v>
      </c>
      <c r="G3210" s="536">
        <v>0</v>
      </c>
      <c r="H3210" s="535">
        <v>259.02</v>
      </c>
      <c r="I3210" s="536">
        <v>1E-4</v>
      </c>
      <c r="J3210" s="535">
        <v>239.44</v>
      </c>
      <c r="K3210" s="536">
        <v>0</v>
      </c>
      <c r="L3210" s="535">
        <v>237.91</v>
      </c>
      <c r="M3210" s="536">
        <v>0</v>
      </c>
      <c r="N3210" s="535">
        <v>248.55</v>
      </c>
      <c r="O3210" s="536">
        <v>0</v>
      </c>
      <c r="P3210" s="535">
        <v>235.29</v>
      </c>
      <c r="Q3210" s="536">
        <v>0</v>
      </c>
      <c r="R3210" s="535">
        <v>257.83999999999997</v>
      </c>
    </row>
    <row r="3211" spans="1:18" ht="12.75">
      <c r="A3211" s="145">
        <v>101977</v>
      </c>
      <c r="B3211" s="102" t="s">
        <v>24883</v>
      </c>
      <c r="C3211" s="145" t="s">
        <v>4</v>
      </c>
      <c r="D3211" s="535">
        <v>357.43</v>
      </c>
      <c r="E3211" s="536">
        <v>0</v>
      </c>
      <c r="F3211" s="535">
        <v>355.79</v>
      </c>
      <c r="G3211" s="536">
        <v>0</v>
      </c>
      <c r="H3211" s="535">
        <v>351.11</v>
      </c>
      <c r="I3211" s="536">
        <v>2.0000000000000001E-4</v>
      </c>
      <c r="J3211" s="535">
        <v>328.78</v>
      </c>
      <c r="K3211" s="536">
        <v>0</v>
      </c>
      <c r="L3211" s="535">
        <v>341.74</v>
      </c>
      <c r="M3211" s="536">
        <v>0</v>
      </c>
      <c r="N3211" s="535">
        <v>351.68</v>
      </c>
      <c r="O3211" s="536">
        <v>0</v>
      </c>
      <c r="P3211" s="535">
        <v>326.51</v>
      </c>
      <c r="Q3211" s="536">
        <v>0</v>
      </c>
      <c r="R3211" s="535">
        <v>363.61</v>
      </c>
    </row>
    <row r="3212" spans="1:18" ht="12.75">
      <c r="A3212" s="145">
        <v>101980</v>
      </c>
      <c r="B3212" s="102" t="s">
        <v>24884</v>
      </c>
      <c r="C3212" s="145" t="s">
        <v>4</v>
      </c>
      <c r="D3212" s="535">
        <v>335.22</v>
      </c>
      <c r="E3212" s="536">
        <v>0</v>
      </c>
      <c r="F3212" s="535">
        <v>344.27</v>
      </c>
      <c r="G3212" s="536">
        <v>0</v>
      </c>
      <c r="H3212" s="535">
        <v>328.81</v>
      </c>
      <c r="I3212" s="536">
        <v>2.0000000000000001E-4</v>
      </c>
      <c r="J3212" s="535">
        <v>310.05</v>
      </c>
      <c r="K3212" s="536">
        <v>0</v>
      </c>
      <c r="L3212" s="535">
        <v>312.45999999999998</v>
      </c>
      <c r="M3212" s="536">
        <v>0</v>
      </c>
      <c r="N3212" s="535">
        <v>326.61</v>
      </c>
      <c r="O3212" s="536">
        <v>0</v>
      </c>
      <c r="P3212" s="535">
        <v>301.54000000000002</v>
      </c>
      <c r="Q3212" s="536">
        <v>0</v>
      </c>
      <c r="R3212" s="535">
        <v>332.08</v>
      </c>
    </row>
    <row r="3213" spans="1:18" ht="12.75">
      <c r="A3213" s="145">
        <v>101974</v>
      </c>
      <c r="B3213" s="102" t="s">
        <v>24885</v>
      </c>
      <c r="C3213" s="145" t="s">
        <v>4</v>
      </c>
      <c r="D3213" s="535">
        <v>485.03</v>
      </c>
      <c r="E3213" s="536">
        <v>0</v>
      </c>
      <c r="F3213" s="535">
        <v>459.27</v>
      </c>
      <c r="G3213" s="536">
        <v>0</v>
      </c>
      <c r="H3213" s="535">
        <v>469.45</v>
      </c>
      <c r="I3213" s="536">
        <v>2.0000000000000001E-4</v>
      </c>
      <c r="J3213" s="535">
        <v>434.99</v>
      </c>
      <c r="K3213" s="536">
        <v>0</v>
      </c>
      <c r="L3213" s="535">
        <v>532.44000000000005</v>
      </c>
      <c r="M3213" s="536">
        <v>0</v>
      </c>
      <c r="N3213" s="535">
        <v>544.72</v>
      </c>
      <c r="O3213" s="536">
        <v>0</v>
      </c>
      <c r="P3213" s="535">
        <v>522.61</v>
      </c>
      <c r="Q3213" s="536">
        <v>0</v>
      </c>
      <c r="R3213" s="535">
        <v>576.91</v>
      </c>
    </row>
    <row r="3214" spans="1:18" ht="12.75">
      <c r="A3214" s="145">
        <v>101975</v>
      </c>
      <c r="B3214" s="102" t="s">
        <v>24886</v>
      </c>
      <c r="C3214" s="145" t="s">
        <v>4</v>
      </c>
      <c r="D3214" s="535">
        <v>408.32</v>
      </c>
      <c r="E3214" s="536">
        <v>0</v>
      </c>
      <c r="F3214" s="535">
        <v>390.1</v>
      </c>
      <c r="G3214" s="536">
        <v>0</v>
      </c>
      <c r="H3214" s="535">
        <v>393.78</v>
      </c>
      <c r="I3214" s="536">
        <v>2.9999999999999997E-4</v>
      </c>
      <c r="J3214" s="535">
        <v>368.45</v>
      </c>
      <c r="K3214" s="536">
        <v>0</v>
      </c>
      <c r="L3214" s="535">
        <v>449.82</v>
      </c>
      <c r="M3214" s="536">
        <v>0</v>
      </c>
      <c r="N3214" s="535">
        <v>463.42</v>
      </c>
      <c r="O3214" s="536">
        <v>0</v>
      </c>
      <c r="P3214" s="535">
        <v>441.48</v>
      </c>
      <c r="Q3214" s="536">
        <v>0</v>
      </c>
      <c r="R3214" s="535">
        <v>487.09</v>
      </c>
    </row>
    <row r="3215" spans="1:18" ht="12.75">
      <c r="A3215" s="145">
        <v>101114</v>
      </c>
      <c r="B3215" s="102" t="s">
        <v>24887</v>
      </c>
      <c r="C3215" s="145" t="s">
        <v>7</v>
      </c>
      <c r="D3215" s="535">
        <v>5.0599999999999996</v>
      </c>
      <c r="E3215" s="536">
        <v>0.45450000000000002</v>
      </c>
      <c r="F3215" s="535">
        <v>4.4000000000000004</v>
      </c>
      <c r="G3215" s="536">
        <v>0.52270000000000005</v>
      </c>
      <c r="H3215" s="535">
        <v>5.0999999999999996</v>
      </c>
      <c r="I3215" s="536">
        <v>0</v>
      </c>
      <c r="J3215" s="535">
        <v>4.84</v>
      </c>
      <c r="K3215" s="536">
        <v>0.47520000000000001</v>
      </c>
      <c r="L3215" s="535">
        <v>5.0199999999999996</v>
      </c>
      <c r="M3215" s="536">
        <v>0.4582</v>
      </c>
      <c r="N3215" s="535">
        <v>4.87</v>
      </c>
      <c r="O3215" s="536">
        <v>0.4723</v>
      </c>
      <c r="P3215" s="535">
        <v>4.63</v>
      </c>
      <c r="Q3215" s="536">
        <v>0.49680000000000002</v>
      </c>
      <c r="R3215" s="535">
        <v>5.13</v>
      </c>
    </row>
    <row r="3216" spans="1:18" ht="12.75">
      <c r="A3216" s="145">
        <v>101118</v>
      </c>
      <c r="B3216" s="102" t="s">
        <v>24888</v>
      </c>
      <c r="C3216" s="145" t="s">
        <v>7</v>
      </c>
      <c r="D3216" s="535">
        <v>4.37</v>
      </c>
      <c r="E3216" s="536">
        <v>0.44619999999999999</v>
      </c>
      <c r="F3216" s="535">
        <v>3.79</v>
      </c>
      <c r="G3216" s="536">
        <v>0.51449999999999996</v>
      </c>
      <c r="H3216" s="535">
        <v>4.37</v>
      </c>
      <c r="I3216" s="536">
        <v>0</v>
      </c>
      <c r="J3216" s="535">
        <v>4.16</v>
      </c>
      <c r="K3216" s="536">
        <v>0.46879999999999999</v>
      </c>
      <c r="L3216" s="535">
        <v>4.3</v>
      </c>
      <c r="M3216" s="536">
        <v>0.45350000000000001</v>
      </c>
      <c r="N3216" s="535">
        <v>4.18</v>
      </c>
      <c r="O3216" s="536">
        <v>0.46650000000000003</v>
      </c>
      <c r="P3216" s="535">
        <v>3.98</v>
      </c>
      <c r="Q3216" s="536">
        <v>0.4899</v>
      </c>
      <c r="R3216" s="535">
        <v>4.3899999999999997</v>
      </c>
    </row>
    <row r="3217" spans="1:18" ht="12.75">
      <c r="A3217" s="145">
        <v>101115</v>
      </c>
      <c r="B3217" s="102" t="s">
        <v>24889</v>
      </c>
      <c r="C3217" s="145" t="s">
        <v>7</v>
      </c>
      <c r="D3217" s="535">
        <v>4.25</v>
      </c>
      <c r="E3217" s="536">
        <v>0.48</v>
      </c>
      <c r="F3217" s="535">
        <v>3.74</v>
      </c>
      <c r="G3217" s="536">
        <v>0.54549999999999998</v>
      </c>
      <c r="H3217" s="535">
        <v>4.21</v>
      </c>
      <c r="I3217" s="536">
        <v>0</v>
      </c>
      <c r="J3217" s="535">
        <v>4.0599999999999996</v>
      </c>
      <c r="K3217" s="536">
        <v>0.50249999999999995</v>
      </c>
      <c r="L3217" s="535">
        <v>4.17</v>
      </c>
      <c r="M3217" s="536">
        <v>0.48920000000000002</v>
      </c>
      <c r="N3217" s="535">
        <v>4.07</v>
      </c>
      <c r="O3217" s="536">
        <v>0.50119999999999998</v>
      </c>
      <c r="P3217" s="535">
        <v>3.89</v>
      </c>
      <c r="Q3217" s="536">
        <v>0.52439999999999998</v>
      </c>
      <c r="R3217" s="535">
        <v>4.2300000000000004</v>
      </c>
    </row>
    <row r="3218" spans="1:18" ht="12.75">
      <c r="A3218" s="145">
        <v>101116</v>
      </c>
      <c r="B3218" s="102" t="s">
        <v>24890</v>
      </c>
      <c r="C3218" s="145" t="s">
        <v>7</v>
      </c>
      <c r="D3218" s="535">
        <v>2.65</v>
      </c>
      <c r="E3218" s="536">
        <v>0.4642</v>
      </c>
      <c r="F3218" s="535">
        <v>2.3199999999999998</v>
      </c>
      <c r="G3218" s="536">
        <v>0.5302</v>
      </c>
      <c r="H3218" s="535">
        <v>2.62</v>
      </c>
      <c r="I3218" s="536">
        <v>0</v>
      </c>
      <c r="J3218" s="535">
        <v>2.5299999999999998</v>
      </c>
      <c r="K3218" s="536">
        <v>0.48620000000000002</v>
      </c>
      <c r="L3218" s="535">
        <v>2.59</v>
      </c>
      <c r="M3218" s="536">
        <v>0.47489999999999999</v>
      </c>
      <c r="N3218" s="535">
        <v>2.5299999999999998</v>
      </c>
      <c r="O3218" s="536">
        <v>0.48620000000000002</v>
      </c>
      <c r="P3218" s="535">
        <v>2.42</v>
      </c>
      <c r="Q3218" s="536">
        <v>0.50829999999999997</v>
      </c>
      <c r="R3218" s="535">
        <v>2.64</v>
      </c>
    </row>
    <row r="3219" spans="1:18" ht="12.75">
      <c r="A3219" s="145">
        <v>101117</v>
      </c>
      <c r="B3219" s="102" t="s">
        <v>24891</v>
      </c>
      <c r="C3219" s="145" t="s">
        <v>7</v>
      </c>
      <c r="D3219" s="535">
        <v>3.71</v>
      </c>
      <c r="E3219" s="536">
        <v>0.66310000000000002</v>
      </c>
      <c r="F3219" s="535">
        <v>3.43</v>
      </c>
      <c r="G3219" s="536">
        <v>0.71719999999999995</v>
      </c>
      <c r="H3219" s="535">
        <v>3.54</v>
      </c>
      <c r="I3219" s="536">
        <v>0</v>
      </c>
      <c r="J3219" s="535">
        <v>3.58</v>
      </c>
      <c r="K3219" s="536">
        <v>0.68720000000000003</v>
      </c>
      <c r="L3219" s="535">
        <v>3.6</v>
      </c>
      <c r="M3219" s="536">
        <v>0.68330000000000002</v>
      </c>
      <c r="N3219" s="535">
        <v>3.56</v>
      </c>
      <c r="O3219" s="536">
        <v>0.69099999999999995</v>
      </c>
      <c r="P3219" s="535">
        <v>3.49</v>
      </c>
      <c r="Q3219" s="536">
        <v>0.70489999999999997</v>
      </c>
      <c r="R3219" s="535">
        <v>3.61</v>
      </c>
    </row>
    <row r="3220" spans="1:18" ht="12.75">
      <c r="A3220" s="145">
        <v>101124</v>
      </c>
      <c r="B3220" s="102" t="s">
        <v>24892</v>
      </c>
      <c r="C3220" s="145" t="s">
        <v>7</v>
      </c>
      <c r="D3220" s="535">
        <v>16.920000000000002</v>
      </c>
      <c r="E3220" s="536">
        <v>0.41839999999999999</v>
      </c>
      <c r="F3220" s="535">
        <v>14.93</v>
      </c>
      <c r="G3220" s="536">
        <v>0.47420000000000001</v>
      </c>
      <c r="H3220" s="535">
        <v>16.98</v>
      </c>
      <c r="I3220" s="536">
        <v>0.189</v>
      </c>
      <c r="J3220" s="535">
        <v>15.74</v>
      </c>
      <c r="K3220" s="536">
        <v>0.44979999999999998</v>
      </c>
      <c r="L3220" s="535">
        <v>16.32</v>
      </c>
      <c r="M3220" s="536">
        <v>0.1409</v>
      </c>
      <c r="N3220" s="535">
        <v>16.2</v>
      </c>
      <c r="O3220" s="536">
        <v>0.34010000000000001</v>
      </c>
      <c r="P3220" s="535">
        <v>15.38</v>
      </c>
      <c r="Q3220" s="536">
        <v>0.46029999999999999</v>
      </c>
      <c r="R3220" s="535">
        <v>16.28</v>
      </c>
    </row>
    <row r="3221" spans="1:18" ht="12.75">
      <c r="A3221" s="145">
        <v>101128</v>
      </c>
      <c r="B3221" s="102" t="s">
        <v>24893</v>
      </c>
      <c r="C3221" s="145" t="s">
        <v>7</v>
      </c>
      <c r="D3221" s="535">
        <v>16.23</v>
      </c>
      <c r="E3221" s="536">
        <v>0.41470000000000001</v>
      </c>
      <c r="F3221" s="535">
        <v>14.32</v>
      </c>
      <c r="G3221" s="536">
        <v>0.47</v>
      </c>
      <c r="H3221" s="535">
        <v>16.25</v>
      </c>
      <c r="I3221" s="536">
        <v>0.19750000000000001</v>
      </c>
      <c r="J3221" s="535">
        <v>15.06</v>
      </c>
      <c r="K3221" s="536">
        <v>0.44690000000000002</v>
      </c>
      <c r="L3221" s="535">
        <v>15.6</v>
      </c>
      <c r="M3221" s="536">
        <v>0.125</v>
      </c>
      <c r="N3221" s="535">
        <v>15.51</v>
      </c>
      <c r="O3221" s="536">
        <v>0.3327</v>
      </c>
      <c r="P3221" s="535">
        <v>14.73</v>
      </c>
      <c r="Q3221" s="536">
        <v>0.45689999999999997</v>
      </c>
      <c r="R3221" s="535">
        <v>15.54</v>
      </c>
    </row>
    <row r="3222" spans="1:18" ht="12.75">
      <c r="A3222" s="145">
        <v>101125</v>
      </c>
      <c r="B3222" s="102" t="s">
        <v>24894</v>
      </c>
      <c r="C3222" s="145" t="s">
        <v>7</v>
      </c>
      <c r="D3222" s="535">
        <v>16.11</v>
      </c>
      <c r="E3222" s="536">
        <v>0.42330000000000001</v>
      </c>
      <c r="F3222" s="535">
        <v>14.27</v>
      </c>
      <c r="G3222" s="536">
        <v>0.47789999999999999</v>
      </c>
      <c r="H3222" s="535">
        <v>16.09</v>
      </c>
      <c r="I3222" s="536">
        <v>0.19950000000000001</v>
      </c>
      <c r="J3222" s="535">
        <v>14.96</v>
      </c>
      <c r="K3222" s="536">
        <v>0.45590000000000003</v>
      </c>
      <c r="L3222" s="535">
        <v>15.47</v>
      </c>
      <c r="M3222" s="536">
        <v>0.13189999999999999</v>
      </c>
      <c r="N3222" s="535">
        <v>15.4</v>
      </c>
      <c r="O3222" s="536">
        <v>0.34089999999999998</v>
      </c>
      <c r="P3222" s="535">
        <v>14.64</v>
      </c>
      <c r="Q3222" s="536">
        <v>0.46579999999999999</v>
      </c>
      <c r="R3222" s="535">
        <v>15.38</v>
      </c>
    </row>
    <row r="3223" spans="1:18" ht="12.75">
      <c r="A3223" s="145">
        <v>101126</v>
      </c>
      <c r="B3223" s="102" t="s">
        <v>24895</v>
      </c>
      <c r="C3223" s="145" t="s">
        <v>7</v>
      </c>
      <c r="D3223" s="535">
        <v>14.51</v>
      </c>
      <c r="E3223" s="536">
        <v>0.41420000000000001</v>
      </c>
      <c r="F3223" s="535">
        <v>12.85</v>
      </c>
      <c r="G3223" s="536">
        <v>0.4677</v>
      </c>
      <c r="H3223" s="535">
        <v>14.5</v>
      </c>
      <c r="I3223" s="536">
        <v>0.22140000000000001</v>
      </c>
      <c r="J3223" s="535">
        <v>13.42</v>
      </c>
      <c r="K3223" s="536">
        <v>0.44779999999999998</v>
      </c>
      <c r="L3223" s="535">
        <v>13.89</v>
      </c>
      <c r="M3223" s="536">
        <v>8.8599999999999998E-2</v>
      </c>
      <c r="N3223" s="535">
        <v>13.86</v>
      </c>
      <c r="O3223" s="536">
        <v>0.32029999999999997</v>
      </c>
      <c r="P3223" s="535">
        <v>13.17</v>
      </c>
      <c r="Q3223" s="536">
        <v>0.45629999999999998</v>
      </c>
      <c r="R3223" s="535">
        <v>13.78</v>
      </c>
    </row>
    <row r="3224" spans="1:18" ht="12.75">
      <c r="A3224" s="145">
        <v>101127</v>
      </c>
      <c r="B3224" s="102" t="s">
        <v>24896</v>
      </c>
      <c r="C3224" s="145" t="s">
        <v>7</v>
      </c>
      <c r="D3224" s="535">
        <v>15.57</v>
      </c>
      <c r="E3224" s="536">
        <v>0.46500000000000002</v>
      </c>
      <c r="F3224" s="535">
        <v>13.96</v>
      </c>
      <c r="G3224" s="536">
        <v>0.51859999999999995</v>
      </c>
      <c r="H3224" s="535">
        <v>15.42</v>
      </c>
      <c r="I3224" s="536">
        <v>0.2082</v>
      </c>
      <c r="J3224" s="535">
        <v>14.48</v>
      </c>
      <c r="K3224" s="536">
        <v>0.5</v>
      </c>
      <c r="L3224" s="535">
        <v>14.9</v>
      </c>
      <c r="M3224" s="536">
        <v>0.1651</v>
      </c>
      <c r="N3224" s="535">
        <v>14.89</v>
      </c>
      <c r="O3224" s="536">
        <v>0.38080000000000003</v>
      </c>
      <c r="P3224" s="535">
        <v>14.24</v>
      </c>
      <c r="Q3224" s="536">
        <v>0.50839999999999996</v>
      </c>
      <c r="R3224" s="535">
        <v>14.76</v>
      </c>
    </row>
    <row r="3225" spans="1:18" ht="12.75">
      <c r="A3225" s="145">
        <v>101134</v>
      </c>
      <c r="B3225" s="102" t="s">
        <v>24897</v>
      </c>
      <c r="C3225" s="145" t="s">
        <v>7</v>
      </c>
      <c r="D3225" s="535">
        <v>17.670000000000002</v>
      </c>
      <c r="E3225" s="536">
        <v>0.41539999999999999</v>
      </c>
      <c r="F3225" s="535">
        <v>15.6</v>
      </c>
      <c r="G3225" s="536">
        <v>0.47049999999999997</v>
      </c>
      <c r="H3225" s="535">
        <v>17.71</v>
      </c>
      <c r="I3225" s="536">
        <v>0.19589999999999999</v>
      </c>
      <c r="J3225" s="535">
        <v>16.43</v>
      </c>
      <c r="K3225" s="536">
        <v>0.44669999999999999</v>
      </c>
      <c r="L3225" s="535">
        <v>17</v>
      </c>
      <c r="M3225" s="536">
        <v>0.1353</v>
      </c>
      <c r="N3225" s="535">
        <v>16.899999999999999</v>
      </c>
      <c r="O3225" s="536">
        <v>0.34139999999999998</v>
      </c>
      <c r="P3225" s="535">
        <v>16.059999999999999</v>
      </c>
      <c r="Q3225" s="536">
        <v>0.45700000000000002</v>
      </c>
      <c r="R3225" s="535">
        <v>16.97</v>
      </c>
    </row>
    <row r="3226" spans="1:18" ht="12.75">
      <c r="A3226" s="145">
        <v>101144</v>
      </c>
      <c r="B3226" s="102" t="s">
        <v>24898</v>
      </c>
      <c r="C3226" s="145" t="s">
        <v>7</v>
      </c>
      <c r="D3226" s="535">
        <v>17.690000000000001</v>
      </c>
      <c r="E3226" s="536">
        <v>0.42109999999999997</v>
      </c>
      <c r="F3226" s="535">
        <v>15.61</v>
      </c>
      <c r="G3226" s="536">
        <v>0.4773</v>
      </c>
      <c r="H3226" s="535">
        <v>17.600000000000001</v>
      </c>
      <c r="I3226" s="536">
        <v>0.2097</v>
      </c>
      <c r="J3226" s="535">
        <v>16.43</v>
      </c>
      <c r="K3226" s="536">
        <v>0.45340000000000003</v>
      </c>
      <c r="L3226" s="535">
        <v>16.55</v>
      </c>
      <c r="M3226" s="536">
        <v>0.13900000000000001</v>
      </c>
      <c r="N3226" s="535">
        <v>16.82</v>
      </c>
      <c r="O3226" s="536">
        <v>0.35610000000000003</v>
      </c>
      <c r="P3226" s="535">
        <v>16.03</v>
      </c>
      <c r="Q3226" s="536">
        <v>0.46479999999999999</v>
      </c>
      <c r="R3226" s="535">
        <v>16.829999999999998</v>
      </c>
    </row>
    <row r="3227" spans="1:18" ht="12.75">
      <c r="A3227" s="145">
        <v>101138</v>
      </c>
      <c r="B3227" s="102" t="s">
        <v>24899</v>
      </c>
      <c r="C3227" s="145" t="s">
        <v>7</v>
      </c>
      <c r="D3227" s="535">
        <v>16.98</v>
      </c>
      <c r="E3227" s="536">
        <v>0.41170000000000001</v>
      </c>
      <c r="F3227" s="535">
        <v>14.99</v>
      </c>
      <c r="G3227" s="536">
        <v>0.46629999999999999</v>
      </c>
      <c r="H3227" s="535">
        <v>16.98</v>
      </c>
      <c r="I3227" s="536">
        <v>0.2044</v>
      </c>
      <c r="J3227" s="535">
        <v>15.75</v>
      </c>
      <c r="K3227" s="536">
        <v>0.44379999999999997</v>
      </c>
      <c r="L3227" s="535">
        <v>16.28</v>
      </c>
      <c r="M3227" s="536">
        <v>0.1198</v>
      </c>
      <c r="N3227" s="535">
        <v>16.21</v>
      </c>
      <c r="O3227" s="536">
        <v>0.33439999999999998</v>
      </c>
      <c r="P3227" s="535">
        <v>15.41</v>
      </c>
      <c r="Q3227" s="536">
        <v>0.4536</v>
      </c>
      <c r="R3227" s="535">
        <v>16.23</v>
      </c>
    </row>
    <row r="3228" spans="1:18" ht="12.75">
      <c r="A3228" s="145">
        <v>101148</v>
      </c>
      <c r="B3228" s="102" t="s">
        <v>24900</v>
      </c>
      <c r="C3228" s="145" t="s">
        <v>7</v>
      </c>
      <c r="D3228" s="535">
        <v>17</v>
      </c>
      <c r="E3228" s="536">
        <v>0.41760000000000003</v>
      </c>
      <c r="F3228" s="535">
        <v>15</v>
      </c>
      <c r="G3228" s="536">
        <v>0.4733</v>
      </c>
      <c r="H3228" s="535">
        <v>16.87</v>
      </c>
      <c r="I3228" s="536">
        <v>0.21870000000000001</v>
      </c>
      <c r="J3228" s="535">
        <v>15.75</v>
      </c>
      <c r="K3228" s="536">
        <v>0.45079999999999998</v>
      </c>
      <c r="L3228" s="535">
        <v>15.83</v>
      </c>
      <c r="M3228" s="536">
        <v>0.1232</v>
      </c>
      <c r="N3228" s="535">
        <v>16.13</v>
      </c>
      <c r="O3228" s="536">
        <v>0.34970000000000001</v>
      </c>
      <c r="P3228" s="535">
        <v>15.38</v>
      </c>
      <c r="Q3228" s="536">
        <v>0.46160000000000001</v>
      </c>
      <c r="R3228" s="535">
        <v>16.09</v>
      </c>
    </row>
    <row r="3229" spans="1:18" ht="12.75">
      <c r="A3229" s="145">
        <v>101135</v>
      </c>
      <c r="B3229" s="102" t="s">
        <v>24901</v>
      </c>
      <c r="C3229" s="145" t="s">
        <v>7</v>
      </c>
      <c r="D3229" s="535">
        <v>16.86</v>
      </c>
      <c r="E3229" s="536">
        <v>0.4199</v>
      </c>
      <c r="F3229" s="535">
        <v>14.94</v>
      </c>
      <c r="G3229" s="536">
        <v>0.47389999999999999</v>
      </c>
      <c r="H3229" s="535">
        <v>16.82</v>
      </c>
      <c r="I3229" s="536">
        <v>0.20630000000000001</v>
      </c>
      <c r="J3229" s="535">
        <v>15.65</v>
      </c>
      <c r="K3229" s="536">
        <v>0.45240000000000002</v>
      </c>
      <c r="L3229" s="535">
        <v>16.149999999999999</v>
      </c>
      <c r="M3229" s="536">
        <v>0.1263</v>
      </c>
      <c r="N3229" s="535">
        <v>16.100000000000001</v>
      </c>
      <c r="O3229" s="536">
        <v>0.3422</v>
      </c>
      <c r="P3229" s="535">
        <v>15.32</v>
      </c>
      <c r="Q3229" s="536">
        <v>0.46210000000000001</v>
      </c>
      <c r="R3229" s="535">
        <v>16.07</v>
      </c>
    </row>
    <row r="3230" spans="1:18" ht="12.75">
      <c r="A3230" s="145">
        <v>101145</v>
      </c>
      <c r="B3230" s="102" t="s">
        <v>24902</v>
      </c>
      <c r="C3230" s="145" t="s">
        <v>7</v>
      </c>
      <c r="D3230" s="535">
        <v>16.88</v>
      </c>
      <c r="E3230" s="536">
        <v>0.4259</v>
      </c>
      <c r="F3230" s="535">
        <v>14.95</v>
      </c>
      <c r="G3230" s="536">
        <v>0.48089999999999999</v>
      </c>
      <c r="H3230" s="535">
        <v>16.71</v>
      </c>
      <c r="I3230" s="536">
        <v>0.2208</v>
      </c>
      <c r="J3230" s="535">
        <v>15.65</v>
      </c>
      <c r="K3230" s="536">
        <v>0.45939999999999998</v>
      </c>
      <c r="L3230" s="535">
        <v>15.7</v>
      </c>
      <c r="M3230" s="536">
        <v>0.12989999999999999</v>
      </c>
      <c r="N3230" s="535">
        <v>16.02</v>
      </c>
      <c r="O3230" s="536">
        <v>0.35770000000000002</v>
      </c>
      <c r="P3230" s="535">
        <v>15.29</v>
      </c>
      <c r="Q3230" s="536">
        <v>0.47020000000000001</v>
      </c>
      <c r="R3230" s="535">
        <v>15.93</v>
      </c>
    </row>
    <row r="3231" spans="1:18" ht="12.75">
      <c r="A3231" s="145">
        <v>101136</v>
      </c>
      <c r="B3231" s="102" t="s">
        <v>24903</v>
      </c>
      <c r="C3231" s="145" t="s">
        <v>7</v>
      </c>
      <c r="D3231" s="535">
        <v>15.26</v>
      </c>
      <c r="E3231" s="536">
        <v>0.41089999999999999</v>
      </c>
      <c r="F3231" s="535">
        <v>13.52</v>
      </c>
      <c r="G3231" s="536">
        <v>0.46379999999999999</v>
      </c>
      <c r="H3231" s="535">
        <v>15.23</v>
      </c>
      <c r="I3231" s="536">
        <v>0.2278</v>
      </c>
      <c r="J3231" s="535">
        <v>14.12</v>
      </c>
      <c r="K3231" s="536">
        <v>0.44409999999999999</v>
      </c>
      <c r="L3231" s="535">
        <v>14.57</v>
      </c>
      <c r="M3231" s="536">
        <v>8.4400000000000003E-2</v>
      </c>
      <c r="N3231" s="535">
        <v>14.56</v>
      </c>
      <c r="O3231" s="536">
        <v>0.32279999999999998</v>
      </c>
      <c r="P3231" s="535">
        <v>13.85</v>
      </c>
      <c r="Q3231" s="536">
        <v>0.45269999999999999</v>
      </c>
      <c r="R3231" s="535">
        <v>14.48</v>
      </c>
    </row>
    <row r="3232" spans="1:18" ht="12.75">
      <c r="A3232" s="145">
        <v>101146</v>
      </c>
      <c r="B3232" s="102" t="s">
        <v>24904</v>
      </c>
      <c r="C3232" s="145" t="s">
        <v>7</v>
      </c>
      <c r="D3232" s="535">
        <v>15.28</v>
      </c>
      <c r="E3232" s="536">
        <v>0.41749999999999998</v>
      </c>
      <c r="F3232" s="535">
        <v>13.53</v>
      </c>
      <c r="G3232" s="536">
        <v>0.47149999999999997</v>
      </c>
      <c r="H3232" s="535">
        <v>15.12</v>
      </c>
      <c r="I3232" s="536">
        <v>0.24399999999999999</v>
      </c>
      <c r="J3232" s="535">
        <v>14.12</v>
      </c>
      <c r="K3232" s="536">
        <v>0.45179999999999998</v>
      </c>
      <c r="L3232" s="535">
        <v>14.12</v>
      </c>
      <c r="M3232" s="536">
        <v>8.7099999999999997E-2</v>
      </c>
      <c r="N3232" s="535">
        <v>14.48</v>
      </c>
      <c r="O3232" s="536">
        <v>0.33979999999999999</v>
      </c>
      <c r="P3232" s="535">
        <v>13.82</v>
      </c>
      <c r="Q3232" s="536">
        <v>0.46160000000000001</v>
      </c>
      <c r="R3232" s="535">
        <v>14.34</v>
      </c>
    </row>
    <row r="3233" spans="1:18" ht="12.75">
      <c r="A3233" s="145">
        <v>101137</v>
      </c>
      <c r="B3233" s="102" t="s">
        <v>24905</v>
      </c>
      <c r="C3233" s="145" t="s">
        <v>7</v>
      </c>
      <c r="D3233" s="535">
        <v>16.32</v>
      </c>
      <c r="E3233" s="536">
        <v>0.45960000000000001</v>
      </c>
      <c r="F3233" s="535">
        <v>14.63</v>
      </c>
      <c r="G3233" s="536">
        <v>0.51259999999999994</v>
      </c>
      <c r="H3233" s="535">
        <v>16.149999999999999</v>
      </c>
      <c r="I3233" s="536">
        <v>0.21490000000000001</v>
      </c>
      <c r="J3233" s="535">
        <v>15.17</v>
      </c>
      <c r="K3233" s="536">
        <v>0.49440000000000001</v>
      </c>
      <c r="L3233" s="535">
        <v>15.58</v>
      </c>
      <c r="M3233" s="536">
        <v>0.15790000000000001</v>
      </c>
      <c r="N3233" s="535">
        <v>15.59</v>
      </c>
      <c r="O3233" s="536">
        <v>0.38040000000000002</v>
      </c>
      <c r="P3233" s="535">
        <v>14.92</v>
      </c>
      <c r="Q3233" s="536">
        <v>0.50270000000000004</v>
      </c>
      <c r="R3233" s="535">
        <v>15.45</v>
      </c>
    </row>
    <row r="3234" spans="1:18" ht="12.75">
      <c r="A3234" s="145">
        <v>101147</v>
      </c>
      <c r="B3234" s="102" t="s">
        <v>24906</v>
      </c>
      <c r="C3234" s="145" t="s">
        <v>7</v>
      </c>
      <c r="D3234" s="535">
        <v>16.34</v>
      </c>
      <c r="E3234" s="536">
        <v>0.4657</v>
      </c>
      <c r="F3234" s="535">
        <v>14.64</v>
      </c>
      <c r="G3234" s="536">
        <v>0.51980000000000004</v>
      </c>
      <c r="H3234" s="535">
        <v>16.04</v>
      </c>
      <c r="I3234" s="536">
        <v>0.23</v>
      </c>
      <c r="J3234" s="535">
        <v>15.17</v>
      </c>
      <c r="K3234" s="536">
        <v>0.50160000000000005</v>
      </c>
      <c r="L3234" s="535">
        <v>15.13</v>
      </c>
      <c r="M3234" s="536">
        <v>0.16259999999999999</v>
      </c>
      <c r="N3234" s="535">
        <v>15.51</v>
      </c>
      <c r="O3234" s="536">
        <v>0.39650000000000002</v>
      </c>
      <c r="P3234" s="535">
        <v>14.89</v>
      </c>
      <c r="Q3234" s="536">
        <v>0.5111</v>
      </c>
      <c r="R3234" s="535">
        <v>15.31</v>
      </c>
    </row>
    <row r="3235" spans="1:18" ht="12.75">
      <c r="A3235" s="145">
        <v>101119</v>
      </c>
      <c r="B3235" s="102" t="s">
        <v>24907</v>
      </c>
      <c r="C3235" s="145" t="s">
        <v>7</v>
      </c>
      <c r="D3235" s="535">
        <v>9.66</v>
      </c>
      <c r="E3235" s="536">
        <v>0.45450000000000002</v>
      </c>
      <c r="F3235" s="535">
        <v>8.4</v>
      </c>
      <c r="G3235" s="536">
        <v>0.52259999999999995</v>
      </c>
      <c r="H3235" s="535">
        <v>9.74</v>
      </c>
      <c r="I3235" s="536">
        <v>0</v>
      </c>
      <c r="J3235" s="535">
        <v>9.23</v>
      </c>
      <c r="K3235" s="536">
        <v>0.47560000000000002</v>
      </c>
      <c r="L3235" s="535">
        <v>9.6</v>
      </c>
      <c r="M3235" s="536">
        <v>0.45729999999999998</v>
      </c>
      <c r="N3235" s="535">
        <v>9.2899999999999991</v>
      </c>
      <c r="O3235" s="536">
        <v>0.47260000000000002</v>
      </c>
      <c r="P3235" s="535">
        <v>8.83</v>
      </c>
      <c r="Q3235" s="536">
        <v>0.49719999999999998</v>
      </c>
      <c r="R3235" s="535">
        <v>9.8000000000000007</v>
      </c>
    </row>
    <row r="3236" spans="1:18" ht="12.75">
      <c r="A3236" s="145">
        <v>101123</v>
      </c>
      <c r="B3236" s="102" t="s">
        <v>24908</v>
      </c>
      <c r="C3236" s="145" t="s">
        <v>7</v>
      </c>
      <c r="D3236" s="535">
        <v>8.34</v>
      </c>
      <c r="E3236" s="536">
        <v>0.44600000000000001</v>
      </c>
      <c r="F3236" s="535">
        <v>7.25</v>
      </c>
      <c r="G3236" s="536">
        <v>0.5131</v>
      </c>
      <c r="H3236" s="535">
        <v>8.34</v>
      </c>
      <c r="I3236" s="536">
        <v>0</v>
      </c>
      <c r="J3236" s="535">
        <v>7.94</v>
      </c>
      <c r="K3236" s="536">
        <v>0.46850000000000003</v>
      </c>
      <c r="L3236" s="535">
        <v>8.2100000000000009</v>
      </c>
      <c r="M3236" s="536">
        <v>0.4531</v>
      </c>
      <c r="N3236" s="535">
        <v>7.97</v>
      </c>
      <c r="O3236" s="536">
        <v>0.46679999999999999</v>
      </c>
      <c r="P3236" s="535">
        <v>7.59</v>
      </c>
      <c r="Q3236" s="536">
        <v>0.49009999999999998</v>
      </c>
      <c r="R3236" s="535">
        <v>8.3699999999999992</v>
      </c>
    </row>
    <row r="3237" spans="1:18" ht="12.75">
      <c r="A3237" s="145">
        <v>101120</v>
      </c>
      <c r="B3237" s="102" t="s">
        <v>24909</v>
      </c>
      <c r="C3237" s="145" t="s">
        <v>7</v>
      </c>
      <c r="D3237" s="535">
        <v>8.15</v>
      </c>
      <c r="E3237" s="536">
        <v>0.48099999999999998</v>
      </c>
      <c r="F3237" s="535">
        <v>7.15</v>
      </c>
      <c r="G3237" s="536">
        <v>0.54830000000000001</v>
      </c>
      <c r="H3237" s="535">
        <v>8.06</v>
      </c>
      <c r="I3237" s="536">
        <v>0</v>
      </c>
      <c r="J3237" s="535">
        <v>7.76</v>
      </c>
      <c r="K3237" s="536">
        <v>0.50519999999999998</v>
      </c>
      <c r="L3237" s="535">
        <v>7.98</v>
      </c>
      <c r="M3237" s="536">
        <v>0.49120000000000003</v>
      </c>
      <c r="N3237" s="535">
        <v>7.78</v>
      </c>
      <c r="O3237" s="536">
        <v>0.50390000000000001</v>
      </c>
      <c r="P3237" s="535">
        <v>7.45</v>
      </c>
      <c r="Q3237" s="536">
        <v>0.5262</v>
      </c>
      <c r="R3237" s="535">
        <v>8.11</v>
      </c>
    </row>
    <row r="3238" spans="1:18" ht="12.75">
      <c r="A3238" s="145">
        <v>101121</v>
      </c>
      <c r="B3238" s="102" t="s">
        <v>24910</v>
      </c>
      <c r="C3238" s="145" t="s">
        <v>7</v>
      </c>
      <c r="D3238" s="535">
        <v>5.0999999999999996</v>
      </c>
      <c r="E3238" s="536">
        <v>0.4667</v>
      </c>
      <c r="F3238" s="535">
        <v>4.47</v>
      </c>
      <c r="G3238" s="536">
        <v>0.53239999999999998</v>
      </c>
      <c r="H3238" s="535">
        <v>5.03</v>
      </c>
      <c r="I3238" s="536">
        <v>0</v>
      </c>
      <c r="J3238" s="535">
        <v>4.84</v>
      </c>
      <c r="K3238" s="536">
        <v>0.49170000000000003</v>
      </c>
      <c r="L3238" s="535">
        <v>4.97</v>
      </c>
      <c r="M3238" s="536">
        <v>0.47889999999999999</v>
      </c>
      <c r="N3238" s="535">
        <v>4.84</v>
      </c>
      <c r="O3238" s="536">
        <v>0.49170000000000003</v>
      </c>
      <c r="P3238" s="535">
        <v>4.6500000000000004</v>
      </c>
      <c r="Q3238" s="536">
        <v>0.51180000000000003</v>
      </c>
      <c r="R3238" s="535">
        <v>5.04</v>
      </c>
    </row>
    <row r="3239" spans="1:18" ht="12.75">
      <c r="A3239" s="145">
        <v>101122</v>
      </c>
      <c r="B3239" s="102" t="s">
        <v>24911</v>
      </c>
      <c r="C3239" s="145" t="s">
        <v>7</v>
      </c>
      <c r="D3239" s="535">
        <v>7.08</v>
      </c>
      <c r="E3239" s="536">
        <v>0.66239999999999999</v>
      </c>
      <c r="F3239" s="535">
        <v>6.56</v>
      </c>
      <c r="G3239" s="536">
        <v>0.71489999999999998</v>
      </c>
      <c r="H3239" s="535">
        <v>6.75</v>
      </c>
      <c r="I3239" s="536">
        <v>0</v>
      </c>
      <c r="J3239" s="535">
        <v>6.82</v>
      </c>
      <c r="K3239" s="536">
        <v>0.68769999999999998</v>
      </c>
      <c r="L3239" s="535">
        <v>6.85</v>
      </c>
      <c r="M3239" s="536">
        <v>0.68469999999999998</v>
      </c>
      <c r="N3239" s="535">
        <v>6.8</v>
      </c>
      <c r="O3239" s="536">
        <v>0.68969999999999998</v>
      </c>
      <c r="P3239" s="535">
        <v>6.65</v>
      </c>
      <c r="Q3239" s="536">
        <v>0.70530000000000004</v>
      </c>
      <c r="R3239" s="535">
        <v>6.89</v>
      </c>
    </row>
    <row r="3240" spans="1:18" ht="12.75">
      <c r="A3240" s="145">
        <v>101129</v>
      </c>
      <c r="B3240" s="102" t="s">
        <v>24912</v>
      </c>
      <c r="C3240" s="145" t="s">
        <v>7</v>
      </c>
      <c r="D3240" s="535">
        <v>21.99</v>
      </c>
      <c r="E3240" s="536">
        <v>0.42559999999999998</v>
      </c>
      <c r="F3240" s="535">
        <v>19.350000000000001</v>
      </c>
      <c r="G3240" s="536">
        <v>0.48370000000000002</v>
      </c>
      <c r="H3240" s="535">
        <v>22.1</v>
      </c>
      <c r="I3240" s="536">
        <v>0.15110000000000001</v>
      </c>
      <c r="J3240" s="535">
        <v>20.56</v>
      </c>
      <c r="K3240" s="536">
        <v>0.45529999999999998</v>
      </c>
      <c r="L3240" s="535">
        <v>21.35</v>
      </c>
      <c r="M3240" s="536">
        <v>0.2056</v>
      </c>
      <c r="N3240" s="535">
        <v>21.08</v>
      </c>
      <c r="O3240" s="536">
        <v>0.36670000000000003</v>
      </c>
      <c r="P3240" s="535">
        <v>20.010000000000002</v>
      </c>
      <c r="Q3240" s="536">
        <v>0.46779999999999999</v>
      </c>
      <c r="R3240" s="535">
        <v>21.39</v>
      </c>
    </row>
    <row r="3241" spans="1:18" ht="12.75">
      <c r="A3241" s="145">
        <v>101133</v>
      </c>
      <c r="B3241" s="102" t="s">
        <v>24913</v>
      </c>
      <c r="C3241" s="145" t="s">
        <v>7</v>
      </c>
      <c r="D3241" s="535">
        <v>20.67</v>
      </c>
      <c r="E3241" s="536">
        <v>0.4204</v>
      </c>
      <c r="F3241" s="535">
        <v>18.2</v>
      </c>
      <c r="G3241" s="536">
        <v>0.47749999999999998</v>
      </c>
      <c r="H3241" s="535">
        <v>20.7</v>
      </c>
      <c r="I3241" s="536">
        <v>0.16139999999999999</v>
      </c>
      <c r="J3241" s="535">
        <v>19.27</v>
      </c>
      <c r="K3241" s="536">
        <v>0.45100000000000001</v>
      </c>
      <c r="L3241" s="535">
        <v>19.96</v>
      </c>
      <c r="M3241" s="536">
        <v>0.18640000000000001</v>
      </c>
      <c r="N3241" s="535">
        <v>19.760000000000002</v>
      </c>
      <c r="O3241" s="536">
        <v>0.35730000000000001</v>
      </c>
      <c r="P3241" s="535">
        <v>18.77</v>
      </c>
      <c r="Q3241" s="536">
        <v>0.46300000000000002</v>
      </c>
      <c r="R3241" s="535">
        <v>19.96</v>
      </c>
    </row>
    <row r="3242" spans="1:18" ht="12.75">
      <c r="A3242" s="145">
        <v>101130</v>
      </c>
      <c r="B3242" s="102" t="s">
        <v>24914</v>
      </c>
      <c r="C3242" s="145" t="s">
        <v>7</v>
      </c>
      <c r="D3242" s="535">
        <v>20.48</v>
      </c>
      <c r="E3242" s="536">
        <v>0.43409999999999999</v>
      </c>
      <c r="F3242" s="535">
        <v>18.100000000000001</v>
      </c>
      <c r="G3242" s="536">
        <v>0.49120000000000003</v>
      </c>
      <c r="H3242" s="535">
        <v>20.420000000000002</v>
      </c>
      <c r="I3242" s="536">
        <v>0.1636</v>
      </c>
      <c r="J3242" s="535">
        <v>19.09</v>
      </c>
      <c r="K3242" s="536">
        <v>0.4657</v>
      </c>
      <c r="L3242" s="535">
        <v>19.73</v>
      </c>
      <c r="M3242" s="536">
        <v>0.19869999999999999</v>
      </c>
      <c r="N3242" s="535">
        <v>19.57</v>
      </c>
      <c r="O3242" s="536">
        <v>0.371</v>
      </c>
      <c r="P3242" s="535">
        <v>18.63</v>
      </c>
      <c r="Q3242" s="536">
        <v>0.47720000000000001</v>
      </c>
      <c r="R3242" s="535">
        <v>19.7</v>
      </c>
    </row>
    <row r="3243" spans="1:18" ht="12.75">
      <c r="A3243" s="145">
        <v>101131</v>
      </c>
      <c r="B3243" s="102" t="s">
        <v>24915</v>
      </c>
      <c r="C3243" s="145" t="s">
        <v>7</v>
      </c>
      <c r="D3243" s="535">
        <v>17.43</v>
      </c>
      <c r="E3243" s="536">
        <v>0.42170000000000002</v>
      </c>
      <c r="F3243" s="535">
        <v>15.42</v>
      </c>
      <c r="G3243" s="536">
        <v>0.47670000000000001</v>
      </c>
      <c r="H3243" s="535">
        <v>17.39</v>
      </c>
      <c r="I3243" s="536">
        <v>0.19209999999999999</v>
      </c>
      <c r="J3243" s="535">
        <v>16.170000000000002</v>
      </c>
      <c r="K3243" s="536">
        <v>0.45450000000000002</v>
      </c>
      <c r="L3243" s="535">
        <v>16.72</v>
      </c>
      <c r="M3243" s="536">
        <v>0.14230000000000001</v>
      </c>
      <c r="N3243" s="535">
        <v>16.63</v>
      </c>
      <c r="O3243" s="536">
        <v>0.34399999999999997</v>
      </c>
      <c r="P3243" s="535">
        <v>15.83</v>
      </c>
      <c r="Q3243" s="536">
        <v>0.46429999999999999</v>
      </c>
      <c r="R3243" s="535">
        <v>16.63</v>
      </c>
    </row>
    <row r="3244" spans="1:18" ht="12.75">
      <c r="A3244" s="145">
        <v>101132</v>
      </c>
      <c r="B3244" s="102" t="s">
        <v>24916</v>
      </c>
      <c r="C3244" s="145" t="s">
        <v>7</v>
      </c>
      <c r="D3244" s="535">
        <v>19.41</v>
      </c>
      <c r="E3244" s="536">
        <v>0.49769999999999998</v>
      </c>
      <c r="F3244" s="535">
        <v>17.510000000000002</v>
      </c>
      <c r="G3244" s="536">
        <v>0.55169999999999997</v>
      </c>
      <c r="H3244" s="535">
        <v>19.11</v>
      </c>
      <c r="I3244" s="536">
        <v>0.17480000000000001</v>
      </c>
      <c r="J3244" s="535">
        <v>18.149999999999999</v>
      </c>
      <c r="K3244" s="536">
        <v>0.53220000000000001</v>
      </c>
      <c r="L3244" s="535">
        <v>18.600000000000001</v>
      </c>
      <c r="M3244" s="536">
        <v>0.25219999999999998</v>
      </c>
      <c r="N3244" s="535">
        <v>18.59</v>
      </c>
      <c r="O3244" s="536">
        <v>0.432</v>
      </c>
      <c r="P3244" s="535">
        <v>17.829999999999998</v>
      </c>
      <c r="Q3244" s="536">
        <v>0.54179999999999995</v>
      </c>
      <c r="R3244" s="535">
        <v>18.48</v>
      </c>
    </row>
    <row r="3245" spans="1:18" ht="12.75">
      <c r="A3245" s="145">
        <v>101139</v>
      </c>
      <c r="B3245" s="102" t="s">
        <v>24917</v>
      </c>
      <c r="C3245" s="145" t="s">
        <v>7</v>
      </c>
      <c r="D3245" s="535">
        <v>22.77</v>
      </c>
      <c r="E3245" s="536">
        <v>0.4229</v>
      </c>
      <c r="F3245" s="535">
        <v>20.05</v>
      </c>
      <c r="G3245" s="536">
        <v>0.4803</v>
      </c>
      <c r="H3245" s="535">
        <v>22.86</v>
      </c>
      <c r="I3245" s="536">
        <v>0.15790000000000001</v>
      </c>
      <c r="J3245" s="535">
        <v>21.28</v>
      </c>
      <c r="K3245" s="536">
        <v>0.45250000000000001</v>
      </c>
      <c r="L3245" s="535">
        <v>22.05</v>
      </c>
      <c r="M3245" s="536">
        <v>0.1991</v>
      </c>
      <c r="N3245" s="535">
        <v>21.81</v>
      </c>
      <c r="O3245" s="536">
        <v>0.36680000000000001</v>
      </c>
      <c r="P3245" s="535">
        <v>20.72</v>
      </c>
      <c r="Q3245" s="536">
        <v>0.46479999999999999</v>
      </c>
      <c r="R3245" s="535">
        <v>22.1</v>
      </c>
    </row>
    <row r="3246" spans="1:18" ht="12.75">
      <c r="A3246" s="145">
        <v>101149</v>
      </c>
      <c r="B3246" s="102" t="s">
        <v>24918</v>
      </c>
      <c r="C3246" s="145" t="s">
        <v>7</v>
      </c>
      <c r="D3246" s="535">
        <v>22.79</v>
      </c>
      <c r="E3246" s="536">
        <v>0.4274</v>
      </c>
      <c r="F3246" s="535">
        <v>20.07</v>
      </c>
      <c r="G3246" s="536">
        <v>0.48530000000000001</v>
      </c>
      <c r="H3246" s="535">
        <v>22.74</v>
      </c>
      <c r="I3246" s="536">
        <v>0.16839999999999999</v>
      </c>
      <c r="J3246" s="535">
        <v>21.29</v>
      </c>
      <c r="K3246" s="536">
        <v>0.45750000000000002</v>
      </c>
      <c r="L3246" s="535">
        <v>21.58</v>
      </c>
      <c r="M3246" s="536">
        <v>0.2034</v>
      </c>
      <c r="N3246" s="535">
        <v>21.72</v>
      </c>
      <c r="O3246" s="536">
        <v>0.3785</v>
      </c>
      <c r="P3246" s="535">
        <v>20.68</v>
      </c>
      <c r="Q3246" s="536">
        <v>0.47099999999999997</v>
      </c>
      <c r="R3246" s="535">
        <v>21.96</v>
      </c>
    </row>
    <row r="3247" spans="1:18" ht="12.75">
      <c r="A3247" s="145">
        <v>101143</v>
      </c>
      <c r="B3247" s="102" t="s">
        <v>24919</v>
      </c>
      <c r="C3247" s="145" t="s">
        <v>7</v>
      </c>
      <c r="D3247" s="535">
        <v>21.45</v>
      </c>
      <c r="E3247" s="536">
        <v>0.41770000000000002</v>
      </c>
      <c r="F3247" s="535">
        <v>18.899999999999999</v>
      </c>
      <c r="G3247" s="536">
        <v>0.47410000000000002</v>
      </c>
      <c r="H3247" s="535">
        <v>21.46</v>
      </c>
      <c r="I3247" s="536">
        <v>0.16819999999999999</v>
      </c>
      <c r="J3247" s="535">
        <v>19.989999999999998</v>
      </c>
      <c r="K3247" s="536">
        <v>0.44819999999999999</v>
      </c>
      <c r="L3247" s="535">
        <v>20.66</v>
      </c>
      <c r="M3247" s="536">
        <v>0.18010000000000001</v>
      </c>
      <c r="N3247" s="535">
        <v>20.49</v>
      </c>
      <c r="O3247" s="536">
        <v>0.35770000000000002</v>
      </c>
      <c r="P3247" s="535">
        <v>19.48</v>
      </c>
      <c r="Q3247" s="536">
        <v>0.46</v>
      </c>
      <c r="R3247" s="535">
        <v>20.67</v>
      </c>
    </row>
    <row r="3248" spans="1:18" ht="12.75">
      <c r="A3248" s="145">
        <v>101153</v>
      </c>
      <c r="B3248" s="102" t="s">
        <v>24920</v>
      </c>
      <c r="C3248" s="145" t="s">
        <v>7</v>
      </c>
      <c r="D3248" s="535">
        <v>21.47</v>
      </c>
      <c r="E3248" s="536">
        <v>0.4224</v>
      </c>
      <c r="F3248" s="535">
        <v>18.920000000000002</v>
      </c>
      <c r="G3248" s="536">
        <v>0.47939999999999999</v>
      </c>
      <c r="H3248" s="535">
        <v>21.34</v>
      </c>
      <c r="I3248" s="536">
        <v>0.17949999999999999</v>
      </c>
      <c r="J3248" s="535">
        <v>20</v>
      </c>
      <c r="K3248" s="536">
        <v>0.45350000000000001</v>
      </c>
      <c r="L3248" s="535">
        <v>20.190000000000001</v>
      </c>
      <c r="M3248" s="536">
        <v>0.1842</v>
      </c>
      <c r="N3248" s="535">
        <v>20.399999999999999</v>
      </c>
      <c r="O3248" s="536">
        <v>0.37009999999999998</v>
      </c>
      <c r="P3248" s="535">
        <v>19.440000000000001</v>
      </c>
      <c r="Q3248" s="536">
        <v>0.46660000000000001</v>
      </c>
      <c r="R3248" s="535">
        <v>20.53</v>
      </c>
    </row>
    <row r="3249" spans="1:18" ht="12.75">
      <c r="A3249" s="145">
        <v>101140</v>
      </c>
      <c r="B3249" s="102" t="s">
        <v>24921</v>
      </c>
      <c r="C3249" s="145" t="s">
        <v>7</v>
      </c>
      <c r="D3249" s="535">
        <v>21.26</v>
      </c>
      <c r="E3249" s="536">
        <v>0.43090000000000001</v>
      </c>
      <c r="F3249" s="535">
        <v>18.8</v>
      </c>
      <c r="G3249" s="536">
        <v>0.48720000000000002</v>
      </c>
      <c r="H3249" s="535">
        <v>21.18</v>
      </c>
      <c r="I3249" s="536">
        <v>0.1704</v>
      </c>
      <c r="J3249" s="535">
        <v>19.809999999999999</v>
      </c>
      <c r="K3249" s="536">
        <v>0.46239999999999998</v>
      </c>
      <c r="L3249" s="535">
        <v>20.43</v>
      </c>
      <c r="M3249" s="536">
        <v>0.19189999999999999</v>
      </c>
      <c r="N3249" s="535">
        <v>20.3</v>
      </c>
      <c r="O3249" s="536">
        <v>0.37090000000000001</v>
      </c>
      <c r="P3249" s="535">
        <v>19.34</v>
      </c>
      <c r="Q3249" s="536">
        <v>0.47360000000000002</v>
      </c>
      <c r="R3249" s="535">
        <v>20.41</v>
      </c>
    </row>
    <row r="3250" spans="1:18" ht="12.75">
      <c r="A3250" s="145">
        <v>101150</v>
      </c>
      <c r="B3250" s="102" t="s">
        <v>24922</v>
      </c>
      <c r="C3250" s="145" t="s">
        <v>7</v>
      </c>
      <c r="D3250" s="535">
        <v>21.28</v>
      </c>
      <c r="E3250" s="536">
        <v>0.43559999999999999</v>
      </c>
      <c r="F3250" s="535">
        <v>18.82</v>
      </c>
      <c r="G3250" s="536">
        <v>0.49259999999999998</v>
      </c>
      <c r="H3250" s="535">
        <v>21.06</v>
      </c>
      <c r="I3250" s="536">
        <v>0.18190000000000001</v>
      </c>
      <c r="J3250" s="535">
        <v>19.82</v>
      </c>
      <c r="K3250" s="536">
        <v>0.4677</v>
      </c>
      <c r="L3250" s="535">
        <v>19.96</v>
      </c>
      <c r="M3250" s="536">
        <v>0.19639999999999999</v>
      </c>
      <c r="N3250" s="535">
        <v>20.21</v>
      </c>
      <c r="O3250" s="536">
        <v>0.38350000000000001</v>
      </c>
      <c r="P3250" s="535">
        <v>19.3</v>
      </c>
      <c r="Q3250" s="536">
        <v>0.4803</v>
      </c>
      <c r="R3250" s="535">
        <v>20.27</v>
      </c>
    </row>
    <row r="3251" spans="1:18" ht="12.75">
      <c r="A3251" s="145">
        <v>101141</v>
      </c>
      <c r="B3251" s="102" t="s">
        <v>24923</v>
      </c>
      <c r="C3251" s="145" t="s">
        <v>7</v>
      </c>
      <c r="D3251" s="535">
        <v>18.21</v>
      </c>
      <c r="E3251" s="536">
        <v>0.41849999999999998</v>
      </c>
      <c r="F3251" s="535">
        <v>16.12</v>
      </c>
      <c r="G3251" s="536">
        <v>0.47270000000000001</v>
      </c>
      <c r="H3251" s="535">
        <v>18.149999999999999</v>
      </c>
      <c r="I3251" s="536">
        <v>0.19889999999999999</v>
      </c>
      <c r="J3251" s="535">
        <v>16.89</v>
      </c>
      <c r="K3251" s="536">
        <v>0.45119999999999999</v>
      </c>
      <c r="L3251" s="535">
        <v>17.420000000000002</v>
      </c>
      <c r="M3251" s="536">
        <v>0.1366</v>
      </c>
      <c r="N3251" s="535">
        <v>17.36</v>
      </c>
      <c r="O3251" s="536">
        <v>0.34499999999999997</v>
      </c>
      <c r="P3251" s="535">
        <v>16.54</v>
      </c>
      <c r="Q3251" s="536">
        <v>0.4607</v>
      </c>
      <c r="R3251" s="535">
        <v>17.34</v>
      </c>
    </row>
    <row r="3252" spans="1:18" ht="12.75">
      <c r="A3252" s="145">
        <v>101151</v>
      </c>
      <c r="B3252" s="102" t="s">
        <v>24924</v>
      </c>
      <c r="C3252" s="145" t="s">
        <v>7</v>
      </c>
      <c r="D3252" s="535">
        <v>18.23</v>
      </c>
      <c r="E3252" s="536">
        <v>0.42399999999999999</v>
      </c>
      <c r="F3252" s="535">
        <v>16.14</v>
      </c>
      <c r="G3252" s="536">
        <v>0.47889999999999999</v>
      </c>
      <c r="H3252" s="535">
        <v>18.03</v>
      </c>
      <c r="I3252" s="536">
        <v>0.21240000000000001</v>
      </c>
      <c r="J3252" s="535">
        <v>16.899999999999999</v>
      </c>
      <c r="K3252" s="536">
        <v>0.45739999999999997</v>
      </c>
      <c r="L3252" s="535">
        <v>16.95</v>
      </c>
      <c r="M3252" s="536">
        <v>0.1404</v>
      </c>
      <c r="N3252" s="535">
        <v>17.27</v>
      </c>
      <c r="O3252" s="536">
        <v>0.35959999999999998</v>
      </c>
      <c r="P3252" s="535">
        <v>16.5</v>
      </c>
      <c r="Q3252" s="536">
        <v>0.46850000000000003</v>
      </c>
      <c r="R3252" s="535">
        <v>17.2</v>
      </c>
    </row>
    <row r="3253" spans="1:18" ht="12.75">
      <c r="A3253" s="145">
        <v>101142</v>
      </c>
      <c r="B3253" s="102" t="s">
        <v>24925</v>
      </c>
      <c r="C3253" s="145" t="s">
        <v>7</v>
      </c>
      <c r="D3253" s="535">
        <v>20.190000000000001</v>
      </c>
      <c r="E3253" s="536">
        <v>0.49180000000000001</v>
      </c>
      <c r="F3253" s="535">
        <v>18.21</v>
      </c>
      <c r="G3253" s="536">
        <v>0.54530000000000001</v>
      </c>
      <c r="H3253" s="535">
        <v>19.87</v>
      </c>
      <c r="I3253" s="536">
        <v>0.1817</v>
      </c>
      <c r="J3253" s="535">
        <v>18.87</v>
      </c>
      <c r="K3253" s="536">
        <v>0.5262</v>
      </c>
      <c r="L3253" s="535">
        <v>19.3</v>
      </c>
      <c r="M3253" s="536">
        <v>0.24299999999999999</v>
      </c>
      <c r="N3253" s="535">
        <v>19.32</v>
      </c>
      <c r="O3253" s="536">
        <v>0.42959999999999998</v>
      </c>
      <c r="P3253" s="535">
        <v>18.54</v>
      </c>
      <c r="Q3253" s="536">
        <v>0.53559999999999997</v>
      </c>
      <c r="R3253" s="535">
        <v>19.190000000000001</v>
      </c>
    </row>
    <row r="3254" spans="1:18" ht="12.75">
      <c r="A3254" s="145">
        <v>101152</v>
      </c>
      <c r="B3254" s="102" t="s">
        <v>24926</v>
      </c>
      <c r="C3254" s="145" t="s">
        <v>7</v>
      </c>
      <c r="D3254" s="535">
        <v>20.21</v>
      </c>
      <c r="E3254" s="536">
        <v>0.49680000000000002</v>
      </c>
      <c r="F3254" s="535">
        <v>18.23</v>
      </c>
      <c r="G3254" s="536">
        <v>0.55069999999999997</v>
      </c>
      <c r="H3254" s="535">
        <v>19.75</v>
      </c>
      <c r="I3254" s="536">
        <v>0.19389999999999999</v>
      </c>
      <c r="J3254" s="535">
        <v>18.88</v>
      </c>
      <c r="K3254" s="536">
        <v>0.53180000000000005</v>
      </c>
      <c r="L3254" s="535">
        <v>18.829999999999998</v>
      </c>
      <c r="M3254" s="536">
        <v>0.24909999999999999</v>
      </c>
      <c r="N3254" s="535">
        <v>19.23</v>
      </c>
      <c r="O3254" s="536">
        <v>0.44309999999999999</v>
      </c>
      <c r="P3254" s="535">
        <v>18.5</v>
      </c>
      <c r="Q3254" s="536">
        <v>0.54269999999999996</v>
      </c>
      <c r="R3254" s="535">
        <v>19.05</v>
      </c>
    </row>
    <row r="3255" spans="1:18" ht="12.75">
      <c r="A3255" s="145">
        <v>101207</v>
      </c>
      <c r="B3255" s="102" t="s">
        <v>24927</v>
      </c>
      <c r="C3255" s="145" t="s">
        <v>7</v>
      </c>
      <c r="D3255" s="535">
        <v>12.32</v>
      </c>
      <c r="E3255" s="536">
        <v>0.36770000000000003</v>
      </c>
      <c r="F3255" s="535">
        <v>10.89</v>
      </c>
      <c r="G3255" s="536">
        <v>0.41599999999999998</v>
      </c>
      <c r="H3255" s="535">
        <v>11.86</v>
      </c>
      <c r="I3255" s="536">
        <v>0.38200000000000001</v>
      </c>
      <c r="J3255" s="535">
        <v>11.24</v>
      </c>
      <c r="K3255" s="536">
        <v>0.40300000000000002</v>
      </c>
      <c r="L3255" s="535">
        <v>10.85</v>
      </c>
      <c r="M3255" s="536">
        <v>0</v>
      </c>
      <c r="N3255" s="535">
        <v>11.36</v>
      </c>
      <c r="O3255" s="536">
        <v>0.39879999999999999</v>
      </c>
      <c r="P3255" s="535">
        <v>11.07</v>
      </c>
      <c r="Q3255" s="536">
        <v>0.40920000000000001</v>
      </c>
      <c r="R3255" s="535">
        <v>11.21</v>
      </c>
    </row>
    <row r="3256" spans="1:18" ht="12.75">
      <c r="A3256" s="145">
        <v>101206</v>
      </c>
      <c r="B3256" s="102" t="s">
        <v>24928</v>
      </c>
      <c r="C3256" s="145" t="s">
        <v>7</v>
      </c>
      <c r="D3256" s="535">
        <v>14.11</v>
      </c>
      <c r="E3256" s="536">
        <v>0.39829999999999999</v>
      </c>
      <c r="F3256" s="535">
        <v>12.62</v>
      </c>
      <c r="G3256" s="536">
        <v>0.44529999999999997</v>
      </c>
      <c r="H3256" s="535">
        <v>13.77</v>
      </c>
      <c r="I3256" s="536">
        <v>0.40810000000000002</v>
      </c>
      <c r="J3256" s="535">
        <v>12.99</v>
      </c>
      <c r="K3256" s="536">
        <v>0.43259999999999998</v>
      </c>
      <c r="L3256" s="535">
        <v>12.6</v>
      </c>
      <c r="M3256" s="536">
        <v>0</v>
      </c>
      <c r="N3256" s="535">
        <v>13.23</v>
      </c>
      <c r="O3256" s="536">
        <v>0.42480000000000001</v>
      </c>
      <c r="P3256" s="535">
        <v>12.87</v>
      </c>
      <c r="Q3256" s="536">
        <v>0.43669999999999998</v>
      </c>
      <c r="R3256" s="535">
        <v>13.04</v>
      </c>
    </row>
    <row r="3257" spans="1:18" ht="12.75">
      <c r="A3257" s="145">
        <v>101210</v>
      </c>
      <c r="B3257" s="102" t="s">
        <v>24929</v>
      </c>
      <c r="C3257" s="145" t="s">
        <v>7</v>
      </c>
      <c r="D3257" s="535">
        <v>19.91</v>
      </c>
      <c r="E3257" s="536">
        <v>0.37019999999999997</v>
      </c>
      <c r="F3257" s="535">
        <v>17.690000000000001</v>
      </c>
      <c r="G3257" s="536">
        <v>0.41660000000000003</v>
      </c>
      <c r="H3257" s="535">
        <v>19.170000000000002</v>
      </c>
      <c r="I3257" s="536">
        <v>0.38450000000000001</v>
      </c>
      <c r="J3257" s="535">
        <v>18.25</v>
      </c>
      <c r="K3257" s="536">
        <v>0.40379999999999999</v>
      </c>
      <c r="L3257" s="535">
        <v>17.47</v>
      </c>
      <c r="M3257" s="536">
        <v>0</v>
      </c>
      <c r="N3257" s="535">
        <v>18.43</v>
      </c>
      <c r="O3257" s="536">
        <v>0.39989999999999998</v>
      </c>
      <c r="P3257" s="535">
        <v>17.940000000000001</v>
      </c>
      <c r="Q3257" s="536">
        <v>0.4108</v>
      </c>
      <c r="R3257" s="535">
        <v>18.09</v>
      </c>
    </row>
    <row r="3258" spans="1:18" ht="12.75">
      <c r="A3258" s="145">
        <v>101211</v>
      </c>
      <c r="B3258" s="102" t="s">
        <v>24930</v>
      </c>
      <c r="C3258" s="145" t="s">
        <v>7</v>
      </c>
      <c r="D3258" s="535">
        <v>21.39</v>
      </c>
      <c r="E3258" s="536">
        <v>0.3679</v>
      </c>
      <c r="F3258" s="535">
        <v>18.989999999999998</v>
      </c>
      <c r="G3258" s="536">
        <v>0.41439999999999999</v>
      </c>
      <c r="H3258" s="535">
        <v>20.57</v>
      </c>
      <c r="I3258" s="536">
        <v>0.3826</v>
      </c>
      <c r="J3258" s="535">
        <v>19.600000000000001</v>
      </c>
      <c r="K3258" s="536">
        <v>0.40150000000000002</v>
      </c>
      <c r="L3258" s="535">
        <v>18.73</v>
      </c>
      <c r="M3258" s="536">
        <v>0</v>
      </c>
      <c r="N3258" s="535">
        <v>19.78</v>
      </c>
      <c r="O3258" s="536">
        <v>0.39789999999999998</v>
      </c>
      <c r="P3258" s="535">
        <v>19.25</v>
      </c>
      <c r="Q3258" s="536">
        <v>0.4088</v>
      </c>
      <c r="R3258" s="535">
        <v>19.39</v>
      </c>
    </row>
    <row r="3259" spans="1:18" ht="12.75">
      <c r="A3259" s="145">
        <v>101215</v>
      </c>
      <c r="B3259" s="102" t="s">
        <v>24931</v>
      </c>
      <c r="C3259" s="145" t="s">
        <v>7</v>
      </c>
      <c r="D3259" s="535">
        <v>19.11</v>
      </c>
      <c r="E3259" s="536">
        <v>0.37409999999999999</v>
      </c>
      <c r="F3259" s="535">
        <v>17</v>
      </c>
      <c r="G3259" s="536">
        <v>0.42059999999999997</v>
      </c>
      <c r="H3259" s="535">
        <v>18.45</v>
      </c>
      <c r="I3259" s="536">
        <v>0.38750000000000001</v>
      </c>
      <c r="J3259" s="535">
        <v>17.55</v>
      </c>
      <c r="K3259" s="536">
        <v>0.40739999999999998</v>
      </c>
      <c r="L3259" s="535">
        <v>16.77</v>
      </c>
      <c r="M3259" s="536">
        <v>0</v>
      </c>
      <c r="N3259" s="535">
        <v>17.73</v>
      </c>
      <c r="O3259" s="536">
        <v>0.40329999999999999</v>
      </c>
      <c r="P3259" s="535">
        <v>17.260000000000002</v>
      </c>
      <c r="Q3259" s="536">
        <v>0.4143</v>
      </c>
      <c r="R3259" s="535">
        <v>17.38</v>
      </c>
    </row>
    <row r="3260" spans="1:18" ht="12.75">
      <c r="A3260" s="145">
        <v>101216</v>
      </c>
      <c r="B3260" s="102" t="s">
        <v>24932</v>
      </c>
      <c r="C3260" s="145" t="s">
        <v>7</v>
      </c>
      <c r="D3260" s="535">
        <v>20.09</v>
      </c>
      <c r="E3260" s="536">
        <v>0.36730000000000002</v>
      </c>
      <c r="F3260" s="535">
        <v>17.829999999999998</v>
      </c>
      <c r="G3260" s="536">
        <v>0.41389999999999999</v>
      </c>
      <c r="H3260" s="535">
        <v>19.329999999999998</v>
      </c>
      <c r="I3260" s="536">
        <v>0.38179999999999997</v>
      </c>
      <c r="J3260" s="535">
        <v>18.420000000000002</v>
      </c>
      <c r="K3260" s="536">
        <v>0.4007</v>
      </c>
      <c r="L3260" s="535">
        <v>17.559999999999999</v>
      </c>
      <c r="M3260" s="536">
        <v>0</v>
      </c>
      <c r="N3260" s="535">
        <v>18.57</v>
      </c>
      <c r="O3260" s="536">
        <v>0.39739999999999998</v>
      </c>
      <c r="P3260" s="535">
        <v>18.09</v>
      </c>
      <c r="Q3260" s="536">
        <v>0.40799999999999997</v>
      </c>
      <c r="R3260" s="535">
        <v>18.2</v>
      </c>
    </row>
    <row r="3261" spans="1:18" ht="12.75">
      <c r="A3261" s="145">
        <v>101212</v>
      </c>
      <c r="B3261" s="102" t="s">
        <v>24933</v>
      </c>
      <c r="C3261" s="145" t="s">
        <v>7</v>
      </c>
      <c r="D3261" s="535">
        <v>24.94</v>
      </c>
      <c r="E3261" s="536">
        <v>0.3705</v>
      </c>
      <c r="F3261" s="535">
        <v>22.19</v>
      </c>
      <c r="G3261" s="536">
        <v>0.41639999999999999</v>
      </c>
      <c r="H3261" s="535">
        <v>24.01</v>
      </c>
      <c r="I3261" s="536">
        <v>0.38479999999999998</v>
      </c>
      <c r="J3261" s="535">
        <v>22.9</v>
      </c>
      <c r="K3261" s="536">
        <v>0.40350000000000003</v>
      </c>
      <c r="L3261" s="535">
        <v>21.84</v>
      </c>
      <c r="M3261" s="536">
        <v>0</v>
      </c>
      <c r="N3261" s="535">
        <v>23.11</v>
      </c>
      <c r="O3261" s="536">
        <v>0.39979999999999999</v>
      </c>
      <c r="P3261" s="535">
        <v>22.48</v>
      </c>
      <c r="Q3261" s="536">
        <v>0.41099999999999998</v>
      </c>
      <c r="R3261" s="535">
        <v>22.63</v>
      </c>
    </row>
    <row r="3262" spans="1:18" ht="12.75">
      <c r="A3262" s="145">
        <v>101217</v>
      </c>
      <c r="B3262" s="102" t="s">
        <v>24934</v>
      </c>
      <c r="C3262" s="145" t="s">
        <v>7</v>
      </c>
      <c r="D3262" s="535">
        <v>23.37</v>
      </c>
      <c r="E3262" s="536">
        <v>0.37059999999999998</v>
      </c>
      <c r="F3262" s="535">
        <v>20.8</v>
      </c>
      <c r="G3262" s="536">
        <v>0.4163</v>
      </c>
      <c r="H3262" s="535">
        <v>22.51</v>
      </c>
      <c r="I3262" s="536">
        <v>0.38469999999999999</v>
      </c>
      <c r="J3262" s="535">
        <v>21.47</v>
      </c>
      <c r="K3262" s="536">
        <v>0.40339999999999998</v>
      </c>
      <c r="L3262" s="535">
        <v>20.420000000000002</v>
      </c>
      <c r="M3262" s="536">
        <v>0</v>
      </c>
      <c r="N3262" s="535">
        <v>21.66</v>
      </c>
      <c r="O3262" s="536">
        <v>0.39979999999999999</v>
      </c>
      <c r="P3262" s="535">
        <v>21.09</v>
      </c>
      <c r="Q3262" s="536">
        <v>0.41060000000000002</v>
      </c>
      <c r="R3262" s="535">
        <v>21.2</v>
      </c>
    </row>
    <row r="3263" spans="1:18" ht="12.75">
      <c r="A3263" s="145">
        <v>101218</v>
      </c>
      <c r="B3263" s="102" t="s">
        <v>24935</v>
      </c>
      <c r="C3263" s="145" t="s">
        <v>7</v>
      </c>
      <c r="D3263" s="535">
        <v>24.81</v>
      </c>
      <c r="E3263" s="536">
        <v>0.36149999999999999</v>
      </c>
      <c r="F3263" s="535">
        <v>22.02</v>
      </c>
      <c r="G3263" s="536">
        <v>0.40739999999999998</v>
      </c>
      <c r="H3263" s="535">
        <v>23.8</v>
      </c>
      <c r="I3263" s="536">
        <v>0.37690000000000001</v>
      </c>
      <c r="J3263" s="535">
        <v>22.75</v>
      </c>
      <c r="K3263" s="536">
        <v>0.39429999999999998</v>
      </c>
      <c r="L3263" s="535">
        <v>21.58</v>
      </c>
      <c r="M3263" s="536">
        <v>0</v>
      </c>
      <c r="N3263" s="535">
        <v>22.9</v>
      </c>
      <c r="O3263" s="536">
        <v>0.39169999999999999</v>
      </c>
      <c r="P3263" s="535">
        <v>22.29</v>
      </c>
      <c r="Q3263" s="536">
        <v>0.40239999999999998</v>
      </c>
      <c r="R3263" s="535">
        <v>22.4</v>
      </c>
    </row>
    <row r="3264" spans="1:18" ht="12.75">
      <c r="A3264" s="145">
        <v>101213</v>
      </c>
      <c r="B3264" s="102" t="s">
        <v>24936</v>
      </c>
      <c r="C3264" s="145" t="s">
        <v>7</v>
      </c>
      <c r="D3264" s="535">
        <v>27.84</v>
      </c>
      <c r="E3264" s="536">
        <v>0.37609999999999999</v>
      </c>
      <c r="F3264" s="535">
        <v>24.84</v>
      </c>
      <c r="G3264" s="536">
        <v>0.42149999999999999</v>
      </c>
      <c r="H3264" s="535">
        <v>26.87</v>
      </c>
      <c r="I3264" s="536">
        <v>0.38969999999999999</v>
      </c>
      <c r="J3264" s="535">
        <v>25.61</v>
      </c>
      <c r="K3264" s="536">
        <v>0.4088</v>
      </c>
      <c r="L3264" s="535">
        <v>24.4</v>
      </c>
      <c r="M3264" s="536">
        <v>0</v>
      </c>
      <c r="N3264" s="535">
        <v>25.88</v>
      </c>
      <c r="O3264" s="536">
        <v>0.40460000000000002</v>
      </c>
      <c r="P3264" s="535">
        <v>25.17</v>
      </c>
      <c r="Q3264" s="536">
        <v>0.41599999999999998</v>
      </c>
      <c r="R3264" s="535">
        <v>25.32</v>
      </c>
    </row>
    <row r="3265" spans="1:18" ht="12.75">
      <c r="A3265" s="145">
        <v>101219</v>
      </c>
      <c r="B3265" s="102" t="s">
        <v>24937</v>
      </c>
      <c r="C3265" s="145" t="s">
        <v>7</v>
      </c>
      <c r="D3265" s="535">
        <v>30.14</v>
      </c>
      <c r="E3265" s="536">
        <v>0.3553</v>
      </c>
      <c r="F3265" s="535">
        <v>26.72</v>
      </c>
      <c r="G3265" s="536">
        <v>0.40079999999999999</v>
      </c>
      <c r="H3265" s="535">
        <v>28.84</v>
      </c>
      <c r="I3265" s="536">
        <v>0.37140000000000001</v>
      </c>
      <c r="J3265" s="535">
        <v>27.62</v>
      </c>
      <c r="K3265" s="536">
        <v>0.38779999999999998</v>
      </c>
      <c r="L3265" s="535">
        <v>26.1</v>
      </c>
      <c r="M3265" s="536">
        <v>0</v>
      </c>
      <c r="N3265" s="535">
        <v>27.76</v>
      </c>
      <c r="O3265" s="536">
        <v>0.38579999999999998</v>
      </c>
      <c r="P3265" s="535">
        <v>27.02</v>
      </c>
      <c r="Q3265" s="536">
        <v>0.39639999999999997</v>
      </c>
      <c r="R3265" s="535">
        <v>27.1</v>
      </c>
    </row>
    <row r="3266" spans="1:18" ht="12.75">
      <c r="A3266" s="145">
        <v>101214</v>
      </c>
      <c r="B3266" s="102" t="s">
        <v>24938</v>
      </c>
      <c r="C3266" s="145" t="s">
        <v>7</v>
      </c>
      <c r="D3266" s="535">
        <v>33.75</v>
      </c>
      <c r="E3266" s="536">
        <v>0.36709999999999998</v>
      </c>
      <c r="F3266" s="535">
        <v>30.04</v>
      </c>
      <c r="G3266" s="536">
        <v>0.41249999999999998</v>
      </c>
      <c r="H3266" s="535">
        <v>32.44</v>
      </c>
      <c r="I3266" s="536">
        <v>0.38190000000000002</v>
      </c>
      <c r="J3266" s="535">
        <v>31.01</v>
      </c>
      <c r="K3266" s="536">
        <v>0.39950000000000002</v>
      </c>
      <c r="L3266" s="535">
        <v>29.43</v>
      </c>
      <c r="M3266" s="536">
        <v>0</v>
      </c>
      <c r="N3266" s="535">
        <v>31.25</v>
      </c>
      <c r="O3266" s="536">
        <v>0.39650000000000002</v>
      </c>
      <c r="P3266" s="535">
        <v>30.4</v>
      </c>
      <c r="Q3266" s="536">
        <v>0.40760000000000002</v>
      </c>
      <c r="R3266" s="535">
        <v>30.52</v>
      </c>
    </row>
    <row r="3267" spans="1:18" ht="12.75">
      <c r="A3267" s="145">
        <v>101254</v>
      </c>
      <c r="B3267" s="102" t="s">
        <v>24939</v>
      </c>
      <c r="C3267" s="145" t="s">
        <v>7</v>
      </c>
      <c r="D3267" s="535">
        <v>14.36</v>
      </c>
      <c r="E3267" s="536">
        <v>0.3795</v>
      </c>
      <c r="F3267" s="535">
        <v>12.79</v>
      </c>
      <c r="G3267" s="536">
        <v>0.42609999999999998</v>
      </c>
      <c r="H3267" s="535">
        <v>14.06</v>
      </c>
      <c r="I3267" s="536">
        <v>0.3876</v>
      </c>
      <c r="J3267" s="535">
        <v>13.19</v>
      </c>
      <c r="K3267" s="536">
        <v>0.41320000000000001</v>
      </c>
      <c r="L3267" s="535">
        <v>13.23</v>
      </c>
      <c r="M3267" s="536">
        <v>0</v>
      </c>
      <c r="N3267" s="535">
        <v>13.47</v>
      </c>
      <c r="O3267" s="536">
        <v>0.40460000000000002</v>
      </c>
      <c r="P3267" s="535">
        <v>13.08</v>
      </c>
      <c r="Q3267" s="536">
        <v>0.41670000000000001</v>
      </c>
      <c r="R3267" s="535">
        <v>13.33</v>
      </c>
    </row>
    <row r="3268" spans="1:18" ht="12.75">
      <c r="A3268" s="145">
        <v>101256</v>
      </c>
      <c r="B3268" s="102" t="s">
        <v>24940</v>
      </c>
      <c r="C3268" s="145" t="s">
        <v>7</v>
      </c>
      <c r="D3268" s="535">
        <v>22.25</v>
      </c>
      <c r="E3268" s="536">
        <v>0.36670000000000003</v>
      </c>
      <c r="F3268" s="535">
        <v>19.829999999999998</v>
      </c>
      <c r="G3268" s="536">
        <v>0.41149999999999998</v>
      </c>
      <c r="H3268" s="535">
        <v>21.67</v>
      </c>
      <c r="I3268" s="536">
        <v>0.37659999999999999</v>
      </c>
      <c r="J3268" s="535">
        <v>20.46</v>
      </c>
      <c r="K3268" s="536">
        <v>0.39879999999999999</v>
      </c>
      <c r="L3268" s="535">
        <v>20.32</v>
      </c>
      <c r="M3268" s="536">
        <v>0</v>
      </c>
      <c r="N3268" s="535">
        <v>20.82</v>
      </c>
      <c r="O3268" s="536">
        <v>0.39190000000000003</v>
      </c>
      <c r="P3268" s="535">
        <v>20.21</v>
      </c>
      <c r="Q3268" s="536">
        <v>0.40379999999999999</v>
      </c>
      <c r="R3268" s="535">
        <v>20.49</v>
      </c>
    </row>
    <row r="3269" spans="1:18" ht="12.75">
      <c r="A3269" s="145">
        <v>101257</v>
      </c>
      <c r="B3269" s="102" t="s">
        <v>24941</v>
      </c>
      <c r="C3269" s="145" t="s">
        <v>7</v>
      </c>
      <c r="D3269" s="535">
        <v>23.52</v>
      </c>
      <c r="E3269" s="536">
        <v>0.35930000000000001</v>
      </c>
      <c r="F3269" s="535">
        <v>20.91</v>
      </c>
      <c r="G3269" s="536">
        <v>0.40410000000000001</v>
      </c>
      <c r="H3269" s="535">
        <v>22.81</v>
      </c>
      <c r="I3269" s="536">
        <v>0.3705</v>
      </c>
      <c r="J3269" s="535">
        <v>21.59</v>
      </c>
      <c r="K3269" s="536">
        <v>0.39140000000000003</v>
      </c>
      <c r="L3269" s="535">
        <v>21.38</v>
      </c>
      <c r="M3269" s="536">
        <v>0</v>
      </c>
      <c r="N3269" s="535">
        <v>21.92</v>
      </c>
      <c r="O3269" s="536">
        <v>0.38550000000000001</v>
      </c>
      <c r="P3269" s="535">
        <v>21.27</v>
      </c>
      <c r="Q3269" s="536">
        <v>0.39729999999999999</v>
      </c>
      <c r="R3269" s="535">
        <v>21.55</v>
      </c>
    </row>
    <row r="3270" spans="1:18" ht="12.75">
      <c r="A3270" s="145">
        <v>101258</v>
      </c>
      <c r="B3270" s="102" t="s">
        <v>24942</v>
      </c>
      <c r="C3270" s="145" t="s">
        <v>7</v>
      </c>
      <c r="D3270" s="535">
        <v>27.29</v>
      </c>
      <c r="E3270" s="536">
        <v>0.3584</v>
      </c>
      <c r="F3270" s="535">
        <v>24.28</v>
      </c>
      <c r="G3270" s="536">
        <v>0.40279999999999999</v>
      </c>
      <c r="H3270" s="535">
        <v>26.46</v>
      </c>
      <c r="I3270" s="536">
        <v>0.36959999999999998</v>
      </c>
      <c r="J3270" s="535">
        <v>25.08</v>
      </c>
      <c r="K3270" s="536">
        <v>0.39</v>
      </c>
      <c r="L3270" s="535">
        <v>24.79</v>
      </c>
      <c r="M3270" s="536">
        <v>0</v>
      </c>
      <c r="N3270" s="535">
        <v>25.44</v>
      </c>
      <c r="O3270" s="536">
        <v>0.38440000000000002</v>
      </c>
      <c r="P3270" s="535">
        <v>24.69</v>
      </c>
      <c r="Q3270" s="536">
        <v>0.39610000000000001</v>
      </c>
      <c r="R3270" s="535">
        <v>24.97</v>
      </c>
    </row>
    <row r="3271" spans="1:18" ht="12.75">
      <c r="A3271" s="145">
        <v>101259</v>
      </c>
      <c r="B3271" s="102" t="s">
        <v>24943</v>
      </c>
      <c r="C3271" s="145" t="s">
        <v>7</v>
      </c>
      <c r="D3271" s="535">
        <v>30.3</v>
      </c>
      <c r="E3271" s="536">
        <v>0.3604</v>
      </c>
      <c r="F3271" s="535">
        <v>26.99</v>
      </c>
      <c r="G3271" s="536">
        <v>0.40460000000000002</v>
      </c>
      <c r="H3271" s="535">
        <v>29.42</v>
      </c>
      <c r="I3271" s="536">
        <v>0.37119999999999997</v>
      </c>
      <c r="J3271" s="535">
        <v>27.87</v>
      </c>
      <c r="K3271" s="536">
        <v>0.39179999999999998</v>
      </c>
      <c r="L3271" s="535">
        <v>27.55</v>
      </c>
      <c r="M3271" s="536">
        <v>0</v>
      </c>
      <c r="N3271" s="535">
        <v>28.29</v>
      </c>
      <c r="O3271" s="536">
        <v>0.38600000000000001</v>
      </c>
      <c r="P3271" s="535">
        <v>27.46</v>
      </c>
      <c r="Q3271" s="536">
        <v>0.3977</v>
      </c>
      <c r="R3271" s="535">
        <v>27.76</v>
      </c>
    </row>
    <row r="3272" spans="1:18" ht="12.75">
      <c r="A3272" s="145">
        <v>101260</v>
      </c>
      <c r="B3272" s="102" t="s">
        <v>24944</v>
      </c>
      <c r="C3272" s="145" t="s">
        <v>7</v>
      </c>
      <c r="D3272" s="535">
        <v>37.9</v>
      </c>
      <c r="E3272" s="536">
        <v>0.35799999999999998</v>
      </c>
      <c r="F3272" s="535">
        <v>33.79</v>
      </c>
      <c r="G3272" s="536">
        <v>0.40160000000000001</v>
      </c>
      <c r="H3272" s="535">
        <v>36.770000000000003</v>
      </c>
      <c r="I3272" s="536">
        <v>0.36909999999999998</v>
      </c>
      <c r="J3272" s="535">
        <v>34.89</v>
      </c>
      <c r="K3272" s="536">
        <v>0.38890000000000002</v>
      </c>
      <c r="L3272" s="535">
        <v>34.409999999999997</v>
      </c>
      <c r="M3272" s="536">
        <v>0</v>
      </c>
      <c r="N3272" s="535">
        <v>35.39</v>
      </c>
      <c r="O3272" s="536">
        <v>0.38340000000000002</v>
      </c>
      <c r="P3272" s="535">
        <v>34.33</v>
      </c>
      <c r="Q3272" s="536">
        <v>0.39529999999999998</v>
      </c>
      <c r="R3272" s="535">
        <v>34.68</v>
      </c>
    </row>
    <row r="3273" spans="1:18" ht="12.75">
      <c r="A3273" s="145">
        <v>101208</v>
      </c>
      <c r="B3273" s="102" t="s">
        <v>24945</v>
      </c>
      <c r="C3273" s="145" t="s">
        <v>7</v>
      </c>
      <c r="D3273" s="535">
        <v>12</v>
      </c>
      <c r="E3273" s="536">
        <v>0.38329999999999997</v>
      </c>
      <c r="F3273" s="535">
        <v>10.68</v>
      </c>
      <c r="G3273" s="536">
        <v>0.43070000000000003</v>
      </c>
      <c r="H3273" s="535">
        <v>11.62</v>
      </c>
      <c r="I3273" s="536">
        <v>0.39589999999999997</v>
      </c>
      <c r="J3273" s="535">
        <v>11.01</v>
      </c>
      <c r="K3273" s="536">
        <v>0.4178</v>
      </c>
      <c r="L3273" s="535">
        <v>10.62</v>
      </c>
      <c r="M3273" s="536">
        <v>0</v>
      </c>
      <c r="N3273" s="535">
        <v>11.15</v>
      </c>
      <c r="O3273" s="536">
        <v>0.41260000000000002</v>
      </c>
      <c r="P3273" s="535">
        <v>10.86</v>
      </c>
      <c r="Q3273" s="536">
        <v>0.42359999999999998</v>
      </c>
      <c r="R3273" s="535">
        <v>10.97</v>
      </c>
    </row>
    <row r="3274" spans="1:18" ht="12.75">
      <c r="A3274" s="145">
        <v>101209</v>
      </c>
      <c r="B3274" s="102" t="s">
        <v>24946</v>
      </c>
      <c r="C3274" s="145" t="s">
        <v>7</v>
      </c>
      <c r="D3274" s="535">
        <v>11.15</v>
      </c>
      <c r="E3274" s="536">
        <v>0.38119999999999998</v>
      </c>
      <c r="F3274" s="535">
        <v>9.92</v>
      </c>
      <c r="G3274" s="536">
        <v>0.4284</v>
      </c>
      <c r="H3274" s="535">
        <v>10.77</v>
      </c>
      <c r="I3274" s="536">
        <v>0.39460000000000001</v>
      </c>
      <c r="J3274" s="535">
        <v>10.23</v>
      </c>
      <c r="K3274" s="536">
        <v>0.41539999999999999</v>
      </c>
      <c r="L3274" s="535">
        <v>9.84</v>
      </c>
      <c r="M3274" s="536">
        <v>0</v>
      </c>
      <c r="N3274" s="535">
        <v>10.35</v>
      </c>
      <c r="O3274" s="536">
        <v>0.41060000000000002</v>
      </c>
      <c r="P3274" s="535">
        <v>10.08</v>
      </c>
      <c r="Q3274" s="536">
        <v>0.42159999999999997</v>
      </c>
      <c r="R3274" s="535">
        <v>10.18</v>
      </c>
    </row>
    <row r="3275" spans="1:18" ht="12.75">
      <c r="A3275" s="145">
        <v>101220</v>
      </c>
      <c r="B3275" s="102" t="s">
        <v>24947</v>
      </c>
      <c r="C3275" s="145" t="s">
        <v>7</v>
      </c>
      <c r="D3275" s="535">
        <v>18.78</v>
      </c>
      <c r="E3275" s="536">
        <v>0.37330000000000002</v>
      </c>
      <c r="F3275" s="535">
        <v>16.72</v>
      </c>
      <c r="G3275" s="536">
        <v>0.41930000000000001</v>
      </c>
      <c r="H3275" s="535">
        <v>18.100000000000001</v>
      </c>
      <c r="I3275" s="536">
        <v>0.38729999999999998</v>
      </c>
      <c r="J3275" s="535">
        <v>17.260000000000002</v>
      </c>
      <c r="K3275" s="536">
        <v>0.40610000000000002</v>
      </c>
      <c r="L3275" s="535">
        <v>16.46</v>
      </c>
      <c r="M3275" s="536">
        <v>0</v>
      </c>
      <c r="N3275" s="535">
        <v>17.41</v>
      </c>
      <c r="O3275" s="536">
        <v>0.40260000000000001</v>
      </c>
      <c r="P3275" s="535">
        <v>16.95</v>
      </c>
      <c r="Q3275" s="536">
        <v>0.41360000000000002</v>
      </c>
      <c r="R3275" s="535">
        <v>17.059999999999999</v>
      </c>
    </row>
    <row r="3276" spans="1:18" ht="12.75">
      <c r="A3276" s="145">
        <v>101221</v>
      </c>
      <c r="B3276" s="102" t="s">
        <v>24948</v>
      </c>
      <c r="C3276" s="145" t="s">
        <v>7</v>
      </c>
      <c r="D3276" s="535">
        <v>19.91</v>
      </c>
      <c r="E3276" s="536">
        <v>0.36509999999999998</v>
      </c>
      <c r="F3276" s="535">
        <v>17.670000000000002</v>
      </c>
      <c r="G3276" s="536">
        <v>0.41139999999999999</v>
      </c>
      <c r="H3276" s="535">
        <v>19.11</v>
      </c>
      <c r="I3276" s="536">
        <v>0.38040000000000002</v>
      </c>
      <c r="J3276" s="535">
        <v>18.260000000000002</v>
      </c>
      <c r="K3276" s="536">
        <v>0.39810000000000001</v>
      </c>
      <c r="L3276" s="535">
        <v>17.38</v>
      </c>
      <c r="M3276" s="536">
        <v>0</v>
      </c>
      <c r="N3276" s="535">
        <v>18.38</v>
      </c>
      <c r="O3276" s="536">
        <v>0.39550000000000002</v>
      </c>
      <c r="P3276" s="535">
        <v>17.89</v>
      </c>
      <c r="Q3276" s="536">
        <v>0.40639999999999998</v>
      </c>
      <c r="R3276" s="535">
        <v>17.989999999999998</v>
      </c>
    </row>
    <row r="3277" spans="1:18" ht="12.75">
      <c r="A3277" s="145">
        <v>101225</v>
      </c>
      <c r="B3277" s="102" t="s">
        <v>24949</v>
      </c>
      <c r="C3277" s="145" t="s">
        <v>7</v>
      </c>
      <c r="D3277" s="535">
        <v>17.260000000000002</v>
      </c>
      <c r="E3277" s="536">
        <v>0.37080000000000002</v>
      </c>
      <c r="F3277" s="535">
        <v>15.36</v>
      </c>
      <c r="G3277" s="536">
        <v>0.41670000000000001</v>
      </c>
      <c r="H3277" s="535">
        <v>16.62</v>
      </c>
      <c r="I3277" s="536">
        <v>0.3851</v>
      </c>
      <c r="J3277" s="535">
        <v>15.85</v>
      </c>
      <c r="K3277" s="536">
        <v>0.40379999999999999</v>
      </c>
      <c r="L3277" s="535">
        <v>15.08</v>
      </c>
      <c r="M3277" s="536">
        <v>0</v>
      </c>
      <c r="N3277" s="535">
        <v>15.99</v>
      </c>
      <c r="O3277" s="536">
        <v>0.40029999999999999</v>
      </c>
      <c r="P3277" s="535">
        <v>15.57</v>
      </c>
      <c r="Q3277" s="536">
        <v>0.41099999999999998</v>
      </c>
      <c r="R3277" s="535">
        <v>15.65</v>
      </c>
    </row>
    <row r="3278" spans="1:18" ht="12.75">
      <c r="A3278" s="145">
        <v>101226</v>
      </c>
      <c r="B3278" s="102" t="s">
        <v>24950</v>
      </c>
      <c r="C3278" s="145" t="s">
        <v>7</v>
      </c>
      <c r="D3278" s="535">
        <v>18.25</v>
      </c>
      <c r="E3278" s="536">
        <v>0.36270000000000002</v>
      </c>
      <c r="F3278" s="535">
        <v>16.2</v>
      </c>
      <c r="G3278" s="536">
        <v>0.40860000000000002</v>
      </c>
      <c r="H3278" s="535">
        <v>17.5</v>
      </c>
      <c r="I3278" s="536">
        <v>0.37830000000000003</v>
      </c>
      <c r="J3278" s="535">
        <v>16.72</v>
      </c>
      <c r="K3278" s="536">
        <v>0.39589999999999997</v>
      </c>
      <c r="L3278" s="535">
        <v>15.87</v>
      </c>
      <c r="M3278" s="536">
        <v>0</v>
      </c>
      <c r="N3278" s="535">
        <v>16.84</v>
      </c>
      <c r="O3278" s="536">
        <v>0.3931</v>
      </c>
      <c r="P3278" s="535">
        <v>16.399999999999999</v>
      </c>
      <c r="Q3278" s="536">
        <v>0.4037</v>
      </c>
      <c r="R3278" s="535">
        <v>16.47</v>
      </c>
    </row>
    <row r="3279" spans="1:18" ht="12.75">
      <c r="A3279" s="145">
        <v>101222</v>
      </c>
      <c r="B3279" s="102" t="s">
        <v>24951</v>
      </c>
      <c r="C3279" s="145" t="s">
        <v>7</v>
      </c>
      <c r="D3279" s="535">
        <v>23.15</v>
      </c>
      <c r="E3279" s="536">
        <v>0.36459999999999998</v>
      </c>
      <c r="F3279" s="535">
        <v>20.56</v>
      </c>
      <c r="G3279" s="536">
        <v>0.41049999999999998</v>
      </c>
      <c r="H3279" s="535">
        <v>22.22</v>
      </c>
      <c r="I3279" s="536">
        <v>0.37980000000000003</v>
      </c>
      <c r="J3279" s="535">
        <v>21.24</v>
      </c>
      <c r="K3279" s="536">
        <v>0.39739999999999998</v>
      </c>
      <c r="L3279" s="535">
        <v>20.18</v>
      </c>
      <c r="M3279" s="536">
        <v>0</v>
      </c>
      <c r="N3279" s="535">
        <v>21.39</v>
      </c>
      <c r="O3279" s="536">
        <v>0.39460000000000001</v>
      </c>
      <c r="P3279" s="535">
        <v>20.82</v>
      </c>
      <c r="Q3279" s="536">
        <v>0.40539999999999998</v>
      </c>
      <c r="R3279" s="535">
        <v>20.91</v>
      </c>
    </row>
    <row r="3280" spans="1:18" ht="12.75">
      <c r="A3280" s="145">
        <v>101227</v>
      </c>
      <c r="B3280" s="102" t="s">
        <v>24952</v>
      </c>
      <c r="C3280" s="145" t="s">
        <v>7</v>
      </c>
      <c r="D3280" s="535">
        <v>21.16</v>
      </c>
      <c r="E3280" s="536">
        <v>0.36249999999999999</v>
      </c>
      <c r="F3280" s="535">
        <v>18.8</v>
      </c>
      <c r="G3280" s="536">
        <v>0.40799999999999997</v>
      </c>
      <c r="H3280" s="535">
        <v>20.29</v>
      </c>
      <c r="I3280" s="536">
        <v>0.378</v>
      </c>
      <c r="J3280" s="535">
        <v>19.41</v>
      </c>
      <c r="K3280" s="536">
        <v>0.3952</v>
      </c>
      <c r="L3280" s="535">
        <v>18.38</v>
      </c>
      <c r="M3280" s="536">
        <v>0</v>
      </c>
      <c r="N3280" s="535">
        <v>19.53</v>
      </c>
      <c r="O3280" s="536">
        <v>0.39269999999999999</v>
      </c>
      <c r="P3280" s="535">
        <v>19.02</v>
      </c>
      <c r="Q3280" s="536">
        <v>0.40329999999999999</v>
      </c>
      <c r="R3280" s="535">
        <v>19.079999999999998</v>
      </c>
    </row>
    <row r="3281" spans="1:18" ht="12.75">
      <c r="A3281" s="145">
        <v>101228</v>
      </c>
      <c r="B3281" s="102" t="s">
        <v>24953</v>
      </c>
      <c r="C3281" s="145" t="s">
        <v>7</v>
      </c>
      <c r="D3281" s="535">
        <v>22.64</v>
      </c>
      <c r="E3281" s="536">
        <v>0.35289999999999999</v>
      </c>
      <c r="F3281" s="535">
        <v>20.05</v>
      </c>
      <c r="G3281" s="536">
        <v>0.39850000000000002</v>
      </c>
      <c r="H3281" s="535">
        <v>21.61</v>
      </c>
      <c r="I3281" s="536">
        <v>0.36969999999999997</v>
      </c>
      <c r="J3281" s="535">
        <v>20.72</v>
      </c>
      <c r="K3281" s="536">
        <v>0.3856</v>
      </c>
      <c r="L3281" s="535">
        <v>19.57</v>
      </c>
      <c r="M3281" s="536">
        <v>0</v>
      </c>
      <c r="N3281" s="535">
        <v>20.81</v>
      </c>
      <c r="O3281" s="536">
        <v>0.38400000000000001</v>
      </c>
      <c r="P3281" s="535">
        <v>20.260000000000002</v>
      </c>
      <c r="Q3281" s="536">
        <v>0.39439999999999997</v>
      </c>
      <c r="R3281" s="535">
        <v>20.309999999999999</v>
      </c>
    </row>
    <row r="3282" spans="1:18" ht="12.75">
      <c r="A3282" s="145">
        <v>101223</v>
      </c>
      <c r="B3282" s="102" t="s">
        <v>24954</v>
      </c>
      <c r="C3282" s="145" t="s">
        <v>7</v>
      </c>
      <c r="D3282" s="535">
        <v>25.75</v>
      </c>
      <c r="E3282" s="536">
        <v>0.36699999999999999</v>
      </c>
      <c r="F3282" s="535">
        <v>22.91</v>
      </c>
      <c r="G3282" s="536">
        <v>0.41249999999999998</v>
      </c>
      <c r="H3282" s="535">
        <v>24.74</v>
      </c>
      <c r="I3282" s="536">
        <v>0.38200000000000001</v>
      </c>
      <c r="J3282" s="535">
        <v>23.66</v>
      </c>
      <c r="K3282" s="536">
        <v>0.39939999999999998</v>
      </c>
      <c r="L3282" s="535">
        <v>22.45</v>
      </c>
      <c r="M3282" s="536">
        <v>0</v>
      </c>
      <c r="N3282" s="535">
        <v>23.82</v>
      </c>
      <c r="O3282" s="536">
        <v>0.3967</v>
      </c>
      <c r="P3282" s="535">
        <v>23.18</v>
      </c>
      <c r="Q3282" s="536">
        <v>0.40770000000000001</v>
      </c>
      <c r="R3282" s="535">
        <v>23.28</v>
      </c>
    </row>
    <row r="3283" spans="1:18" ht="12.75">
      <c r="A3283" s="145">
        <v>101229</v>
      </c>
      <c r="B3283" s="102" t="s">
        <v>24955</v>
      </c>
      <c r="C3283" s="145" t="s">
        <v>7</v>
      </c>
      <c r="D3283" s="535">
        <v>28.53</v>
      </c>
      <c r="E3283" s="536">
        <v>0.35470000000000002</v>
      </c>
      <c r="F3283" s="535">
        <v>25.31</v>
      </c>
      <c r="G3283" s="536">
        <v>0.39979999999999999</v>
      </c>
      <c r="H3283" s="535">
        <v>27.26</v>
      </c>
      <c r="I3283" s="536">
        <v>0.37119999999999997</v>
      </c>
      <c r="J3283" s="535">
        <v>26.16</v>
      </c>
      <c r="K3283" s="536">
        <v>0.38690000000000002</v>
      </c>
      <c r="L3283" s="535">
        <v>24.65</v>
      </c>
      <c r="M3283" s="536">
        <v>0</v>
      </c>
      <c r="N3283" s="535">
        <v>26.27</v>
      </c>
      <c r="O3283" s="536">
        <v>0.38519999999999999</v>
      </c>
      <c r="P3283" s="535">
        <v>25.57</v>
      </c>
      <c r="Q3283" s="536">
        <v>0.39579999999999999</v>
      </c>
      <c r="R3283" s="535">
        <v>25.6</v>
      </c>
    </row>
    <row r="3284" spans="1:18" ht="12.75">
      <c r="A3284" s="145">
        <v>101224</v>
      </c>
      <c r="B3284" s="102" t="s">
        <v>24956</v>
      </c>
      <c r="C3284" s="145" t="s">
        <v>7</v>
      </c>
      <c r="D3284" s="535">
        <v>32.299999999999997</v>
      </c>
      <c r="E3284" s="536">
        <v>0.36559999999999998</v>
      </c>
      <c r="F3284" s="535">
        <v>28.75</v>
      </c>
      <c r="G3284" s="536">
        <v>0.4108</v>
      </c>
      <c r="H3284" s="535">
        <v>31.02</v>
      </c>
      <c r="I3284" s="536">
        <v>0.38069999999999998</v>
      </c>
      <c r="J3284" s="535">
        <v>29.69</v>
      </c>
      <c r="K3284" s="536">
        <v>0.39779999999999999</v>
      </c>
      <c r="L3284" s="535">
        <v>28.1</v>
      </c>
      <c r="M3284" s="536">
        <v>0</v>
      </c>
      <c r="N3284" s="535">
        <v>29.89</v>
      </c>
      <c r="O3284" s="536">
        <v>0.39510000000000001</v>
      </c>
      <c r="P3284" s="535">
        <v>29.08</v>
      </c>
      <c r="Q3284" s="536">
        <v>0.40610000000000002</v>
      </c>
      <c r="R3284" s="535">
        <v>29.16</v>
      </c>
    </row>
    <row r="3285" spans="1:18" ht="12.75">
      <c r="A3285" s="145">
        <v>101265</v>
      </c>
      <c r="B3285" s="102" t="s">
        <v>24957</v>
      </c>
      <c r="C3285" s="145" t="s">
        <v>7</v>
      </c>
      <c r="D3285" s="535">
        <v>35.770000000000003</v>
      </c>
      <c r="E3285" s="536">
        <v>0.34920000000000001</v>
      </c>
      <c r="F3285" s="535">
        <v>31.8</v>
      </c>
      <c r="G3285" s="536">
        <v>0.39279999999999998</v>
      </c>
      <c r="H3285" s="535">
        <v>34.54</v>
      </c>
      <c r="I3285" s="536">
        <v>0.36159999999999998</v>
      </c>
      <c r="J3285" s="535">
        <v>32.880000000000003</v>
      </c>
      <c r="K3285" s="536">
        <v>0.37990000000000002</v>
      </c>
      <c r="L3285" s="535">
        <v>32.28</v>
      </c>
      <c r="M3285" s="536">
        <v>0</v>
      </c>
      <c r="N3285" s="535">
        <v>33.22</v>
      </c>
      <c r="O3285" s="536">
        <v>0.376</v>
      </c>
      <c r="P3285" s="535">
        <v>32.26</v>
      </c>
      <c r="Q3285" s="536">
        <v>0.38719999999999999</v>
      </c>
      <c r="R3285" s="535">
        <v>32.53</v>
      </c>
    </row>
    <row r="3286" spans="1:18" ht="12.75">
      <c r="A3286" s="145">
        <v>101255</v>
      </c>
      <c r="B3286" s="102" t="s">
        <v>24958</v>
      </c>
      <c r="C3286" s="145" t="s">
        <v>7</v>
      </c>
      <c r="D3286" s="535">
        <v>12.77</v>
      </c>
      <c r="E3286" s="536">
        <v>0.36809999999999998</v>
      </c>
      <c r="F3286" s="535">
        <v>11.33</v>
      </c>
      <c r="G3286" s="536">
        <v>0.4148</v>
      </c>
      <c r="H3286" s="535">
        <v>12.41</v>
      </c>
      <c r="I3286" s="536">
        <v>0.37869999999999998</v>
      </c>
      <c r="J3286" s="535">
        <v>11.71</v>
      </c>
      <c r="K3286" s="536">
        <v>0.40139999999999998</v>
      </c>
      <c r="L3286" s="535">
        <v>11.66</v>
      </c>
      <c r="M3286" s="536">
        <v>0</v>
      </c>
      <c r="N3286" s="535">
        <v>11.89</v>
      </c>
      <c r="O3286" s="536">
        <v>0.39529999999999998</v>
      </c>
      <c r="P3286" s="535">
        <v>11.56</v>
      </c>
      <c r="Q3286" s="536">
        <v>0.40660000000000002</v>
      </c>
      <c r="R3286" s="535">
        <v>11.75</v>
      </c>
    </row>
    <row r="3287" spans="1:18" ht="12.75">
      <c r="A3287" s="145">
        <v>101261</v>
      </c>
      <c r="B3287" s="102" t="s">
        <v>24959</v>
      </c>
      <c r="C3287" s="145" t="s">
        <v>7</v>
      </c>
      <c r="D3287" s="535">
        <v>21.11</v>
      </c>
      <c r="E3287" s="536">
        <v>0.36380000000000001</v>
      </c>
      <c r="F3287" s="535">
        <v>18.809999999999999</v>
      </c>
      <c r="G3287" s="536">
        <v>0.4083</v>
      </c>
      <c r="H3287" s="535">
        <v>20.53</v>
      </c>
      <c r="I3287" s="536">
        <v>0.37409999999999999</v>
      </c>
      <c r="J3287" s="535">
        <v>19.43</v>
      </c>
      <c r="K3287" s="536">
        <v>0.39529999999999998</v>
      </c>
      <c r="L3287" s="535">
        <v>19.23</v>
      </c>
      <c r="M3287" s="536">
        <v>0</v>
      </c>
      <c r="N3287" s="535">
        <v>19.71</v>
      </c>
      <c r="O3287" s="536">
        <v>0.3896</v>
      </c>
      <c r="P3287" s="535">
        <v>19.14</v>
      </c>
      <c r="Q3287" s="536">
        <v>0.40129999999999999</v>
      </c>
      <c r="R3287" s="535">
        <v>19.38</v>
      </c>
    </row>
    <row r="3288" spans="1:18" ht="12.75">
      <c r="A3288" s="145">
        <v>101262</v>
      </c>
      <c r="B3288" s="102" t="s">
        <v>24960</v>
      </c>
      <c r="C3288" s="145" t="s">
        <v>7</v>
      </c>
      <c r="D3288" s="535">
        <v>22.35</v>
      </c>
      <c r="E3288" s="536">
        <v>0.35659999999999997</v>
      </c>
      <c r="F3288" s="535">
        <v>19.87</v>
      </c>
      <c r="G3288" s="536">
        <v>0.40110000000000001</v>
      </c>
      <c r="H3288" s="535">
        <v>21.64</v>
      </c>
      <c r="I3288" s="536">
        <v>0.36830000000000002</v>
      </c>
      <c r="J3288" s="535">
        <v>20.53</v>
      </c>
      <c r="K3288" s="536">
        <v>0.38819999999999999</v>
      </c>
      <c r="L3288" s="535">
        <v>20.25</v>
      </c>
      <c r="M3288" s="536">
        <v>0</v>
      </c>
      <c r="N3288" s="535">
        <v>20.78</v>
      </c>
      <c r="O3288" s="536">
        <v>0.38350000000000001</v>
      </c>
      <c r="P3288" s="535">
        <v>20.190000000000001</v>
      </c>
      <c r="Q3288" s="536">
        <v>0.3947</v>
      </c>
      <c r="R3288" s="535">
        <v>20.41</v>
      </c>
    </row>
    <row r="3289" spans="1:18" ht="12.75">
      <c r="A3289" s="145">
        <v>101263</v>
      </c>
      <c r="B3289" s="102" t="s">
        <v>24961</v>
      </c>
      <c r="C3289" s="145" t="s">
        <v>7</v>
      </c>
      <c r="D3289" s="535">
        <v>25.87</v>
      </c>
      <c r="E3289" s="536">
        <v>0.35289999999999999</v>
      </c>
      <c r="F3289" s="535">
        <v>22.99</v>
      </c>
      <c r="G3289" s="536">
        <v>0.39710000000000001</v>
      </c>
      <c r="H3289" s="535">
        <v>25.01</v>
      </c>
      <c r="I3289" s="536">
        <v>0.36509999999999998</v>
      </c>
      <c r="J3289" s="535">
        <v>23.76</v>
      </c>
      <c r="K3289" s="536">
        <v>0.38429999999999997</v>
      </c>
      <c r="L3289" s="535">
        <v>23.4</v>
      </c>
      <c r="M3289" s="536">
        <v>0</v>
      </c>
      <c r="N3289" s="535">
        <v>24.03</v>
      </c>
      <c r="O3289" s="536">
        <v>0.37990000000000002</v>
      </c>
      <c r="P3289" s="535">
        <v>23.35</v>
      </c>
      <c r="Q3289" s="536">
        <v>0.39100000000000001</v>
      </c>
      <c r="R3289" s="535">
        <v>23.59</v>
      </c>
    </row>
    <row r="3290" spans="1:18" ht="12.75">
      <c r="A3290" s="145">
        <v>101264</v>
      </c>
      <c r="B3290" s="102" t="s">
        <v>24962</v>
      </c>
      <c r="C3290" s="145" t="s">
        <v>7</v>
      </c>
      <c r="D3290" s="535">
        <v>28.66</v>
      </c>
      <c r="E3290" s="536">
        <v>0.3538</v>
      </c>
      <c r="F3290" s="535">
        <v>25.5</v>
      </c>
      <c r="G3290" s="536">
        <v>0.39760000000000001</v>
      </c>
      <c r="H3290" s="535">
        <v>27.73</v>
      </c>
      <c r="I3290" s="536">
        <v>0.36570000000000003</v>
      </c>
      <c r="J3290" s="535">
        <v>26.35</v>
      </c>
      <c r="K3290" s="536">
        <v>0.38479999999999998</v>
      </c>
      <c r="L3290" s="535">
        <v>25.94</v>
      </c>
      <c r="M3290" s="536">
        <v>0</v>
      </c>
      <c r="N3290" s="535">
        <v>26.65</v>
      </c>
      <c r="O3290" s="536">
        <v>0.3805</v>
      </c>
      <c r="P3290" s="535">
        <v>25.89</v>
      </c>
      <c r="Q3290" s="536">
        <v>0.39169999999999999</v>
      </c>
      <c r="R3290" s="535">
        <v>26.14</v>
      </c>
    </row>
    <row r="3291" spans="1:18" ht="12.75">
      <c r="A3291" s="145">
        <v>101230</v>
      </c>
      <c r="B3291" s="102" t="s">
        <v>24963</v>
      </c>
      <c r="C3291" s="145" t="s">
        <v>7</v>
      </c>
      <c r="D3291" s="535">
        <v>12.48</v>
      </c>
      <c r="E3291" s="536">
        <v>0.39019999999999999</v>
      </c>
      <c r="F3291" s="535">
        <v>11.12</v>
      </c>
      <c r="G3291" s="536">
        <v>0.43790000000000001</v>
      </c>
      <c r="H3291" s="535">
        <v>12.12</v>
      </c>
      <c r="I3291" s="536">
        <v>0.40179999999999999</v>
      </c>
      <c r="J3291" s="535">
        <v>11.46</v>
      </c>
      <c r="K3291" s="536">
        <v>0.42499999999999999</v>
      </c>
      <c r="L3291" s="535">
        <v>11.09</v>
      </c>
      <c r="M3291" s="536">
        <v>0</v>
      </c>
      <c r="N3291" s="535">
        <v>11.64</v>
      </c>
      <c r="O3291" s="536">
        <v>0.41839999999999999</v>
      </c>
      <c r="P3291" s="535">
        <v>11.32</v>
      </c>
      <c r="Q3291" s="536">
        <v>0.43020000000000003</v>
      </c>
      <c r="R3291" s="535">
        <v>11.47</v>
      </c>
    </row>
    <row r="3292" spans="1:18" ht="12.75">
      <c r="A3292" s="145">
        <v>101231</v>
      </c>
      <c r="B3292" s="102" t="s">
        <v>24964</v>
      </c>
      <c r="C3292" s="145" t="s">
        <v>7</v>
      </c>
      <c r="D3292" s="535">
        <v>11.89</v>
      </c>
      <c r="E3292" s="536">
        <v>0.38769999999999999</v>
      </c>
      <c r="F3292" s="535">
        <v>10.58</v>
      </c>
      <c r="G3292" s="536">
        <v>0.43569999999999998</v>
      </c>
      <c r="H3292" s="535">
        <v>11.54</v>
      </c>
      <c r="I3292" s="536">
        <v>0.39950000000000002</v>
      </c>
      <c r="J3292" s="535">
        <v>10.92</v>
      </c>
      <c r="K3292" s="536">
        <v>0.42220000000000002</v>
      </c>
      <c r="L3292" s="535">
        <v>10.52</v>
      </c>
      <c r="M3292" s="536">
        <v>0</v>
      </c>
      <c r="N3292" s="535">
        <v>11.08</v>
      </c>
      <c r="O3292" s="536">
        <v>0.41610000000000003</v>
      </c>
      <c r="P3292" s="535">
        <v>10.77</v>
      </c>
      <c r="Q3292" s="536">
        <v>0.42799999999999999</v>
      </c>
      <c r="R3292" s="535">
        <v>10.9</v>
      </c>
    </row>
    <row r="3293" spans="1:18" ht="12.75">
      <c r="A3293" s="145">
        <v>101272</v>
      </c>
      <c r="B3293" s="102" t="s">
        <v>24965</v>
      </c>
      <c r="C3293" s="145" t="s">
        <v>7</v>
      </c>
      <c r="D3293" s="535">
        <v>36.25</v>
      </c>
      <c r="E3293" s="536">
        <v>0.35370000000000001</v>
      </c>
      <c r="F3293" s="535">
        <v>32.29</v>
      </c>
      <c r="G3293" s="536">
        <v>0.39700000000000002</v>
      </c>
      <c r="H3293" s="535">
        <v>35.1</v>
      </c>
      <c r="I3293" s="536">
        <v>0.36520000000000002</v>
      </c>
      <c r="J3293" s="535">
        <v>33.35</v>
      </c>
      <c r="K3293" s="536">
        <v>0.38440000000000002</v>
      </c>
      <c r="L3293" s="535">
        <v>32.82</v>
      </c>
      <c r="M3293" s="536">
        <v>0</v>
      </c>
      <c r="N3293" s="535">
        <v>33.770000000000003</v>
      </c>
      <c r="O3293" s="536">
        <v>0.37959999999999999</v>
      </c>
      <c r="P3293" s="535">
        <v>32.78</v>
      </c>
      <c r="Q3293" s="536">
        <v>0.3911</v>
      </c>
      <c r="R3293" s="535">
        <v>33.07</v>
      </c>
    </row>
    <row r="3294" spans="1:18" ht="12.75">
      <c r="A3294" s="145">
        <v>101266</v>
      </c>
      <c r="B3294" s="102" t="s">
        <v>24966</v>
      </c>
      <c r="C3294" s="145" t="s">
        <v>7</v>
      </c>
      <c r="D3294" s="535">
        <v>12.79</v>
      </c>
      <c r="E3294" s="536">
        <v>0.37219999999999998</v>
      </c>
      <c r="F3294" s="535">
        <v>11.38</v>
      </c>
      <c r="G3294" s="536">
        <v>0.41830000000000001</v>
      </c>
      <c r="H3294" s="535">
        <v>12.48</v>
      </c>
      <c r="I3294" s="536">
        <v>0.38140000000000002</v>
      </c>
      <c r="J3294" s="535">
        <v>11.74</v>
      </c>
      <c r="K3294" s="536">
        <v>0.40550000000000003</v>
      </c>
      <c r="L3294" s="535">
        <v>11.73</v>
      </c>
      <c r="M3294" s="536">
        <v>0</v>
      </c>
      <c r="N3294" s="535">
        <v>11.95</v>
      </c>
      <c r="O3294" s="536">
        <v>0.39829999999999999</v>
      </c>
      <c r="P3294" s="535">
        <v>11.63</v>
      </c>
      <c r="Q3294" s="536">
        <v>0.4093</v>
      </c>
      <c r="R3294" s="535">
        <v>11.82</v>
      </c>
    </row>
    <row r="3295" spans="1:18" ht="12.75">
      <c r="A3295" s="145">
        <v>101239</v>
      </c>
      <c r="B3295" s="102" t="s">
        <v>24967</v>
      </c>
      <c r="C3295" s="145" t="s">
        <v>7</v>
      </c>
      <c r="D3295" s="535">
        <v>17.2</v>
      </c>
      <c r="E3295" s="536">
        <v>0.36220000000000002</v>
      </c>
      <c r="F3295" s="535">
        <v>15.25</v>
      </c>
      <c r="G3295" s="536">
        <v>0.40849999999999997</v>
      </c>
      <c r="H3295" s="535">
        <v>16.510000000000002</v>
      </c>
      <c r="I3295" s="536">
        <v>0.37730000000000002</v>
      </c>
      <c r="J3295" s="535">
        <v>15.76</v>
      </c>
      <c r="K3295" s="536">
        <v>0.39529999999999998</v>
      </c>
      <c r="L3295" s="535">
        <v>15</v>
      </c>
      <c r="M3295" s="536">
        <v>0</v>
      </c>
      <c r="N3295" s="535">
        <v>15.87</v>
      </c>
      <c r="O3295" s="536">
        <v>0.3926</v>
      </c>
      <c r="P3295" s="535">
        <v>15.45</v>
      </c>
      <c r="Q3295" s="536">
        <v>0.4032</v>
      </c>
      <c r="R3295" s="535">
        <v>15.54</v>
      </c>
    </row>
    <row r="3296" spans="1:18" ht="12.75">
      <c r="A3296" s="145">
        <v>101240</v>
      </c>
      <c r="B3296" s="102" t="s">
        <v>24968</v>
      </c>
      <c r="C3296" s="145" t="s">
        <v>7</v>
      </c>
      <c r="D3296" s="535">
        <v>18.21</v>
      </c>
      <c r="E3296" s="536">
        <v>0.35420000000000001</v>
      </c>
      <c r="F3296" s="535">
        <v>16.100000000000001</v>
      </c>
      <c r="G3296" s="536">
        <v>0.40060000000000001</v>
      </c>
      <c r="H3296" s="535">
        <v>17.41</v>
      </c>
      <c r="I3296" s="536">
        <v>0.3705</v>
      </c>
      <c r="J3296" s="535">
        <v>16.649999999999999</v>
      </c>
      <c r="K3296" s="536">
        <v>0.38740000000000002</v>
      </c>
      <c r="L3296" s="535">
        <v>15.81</v>
      </c>
      <c r="M3296" s="536">
        <v>0</v>
      </c>
      <c r="N3296" s="535">
        <v>16.739999999999998</v>
      </c>
      <c r="O3296" s="536">
        <v>0.38529999999999998</v>
      </c>
      <c r="P3296" s="535">
        <v>16.29</v>
      </c>
      <c r="Q3296" s="536">
        <v>0.39589999999999997</v>
      </c>
      <c r="R3296" s="535">
        <v>16.38</v>
      </c>
    </row>
    <row r="3297" spans="1:18" ht="12.75">
      <c r="A3297" s="145">
        <v>101268</v>
      </c>
      <c r="B3297" s="102" t="s">
        <v>24969</v>
      </c>
      <c r="C3297" s="145" t="s">
        <v>7</v>
      </c>
      <c r="D3297" s="535">
        <v>20.29</v>
      </c>
      <c r="E3297" s="536">
        <v>0.35680000000000001</v>
      </c>
      <c r="F3297" s="535">
        <v>18.03</v>
      </c>
      <c r="G3297" s="536">
        <v>0.40160000000000001</v>
      </c>
      <c r="H3297" s="535">
        <v>19.649999999999999</v>
      </c>
      <c r="I3297" s="536">
        <v>0.36840000000000001</v>
      </c>
      <c r="J3297" s="535">
        <v>18.62</v>
      </c>
      <c r="K3297" s="536">
        <v>0.38879999999999998</v>
      </c>
      <c r="L3297" s="535">
        <v>18.420000000000002</v>
      </c>
      <c r="M3297" s="536">
        <v>0</v>
      </c>
      <c r="N3297" s="535">
        <v>18.88</v>
      </c>
      <c r="O3297" s="536">
        <v>0.38350000000000001</v>
      </c>
      <c r="P3297" s="535">
        <v>18.34</v>
      </c>
      <c r="Q3297" s="536">
        <v>0.39479999999999998</v>
      </c>
      <c r="R3297" s="535">
        <v>18.559999999999999</v>
      </c>
    </row>
    <row r="3298" spans="1:18" ht="12.75">
      <c r="A3298" s="145">
        <v>101234</v>
      </c>
      <c r="B3298" s="102" t="s">
        <v>24970</v>
      </c>
      <c r="C3298" s="145" t="s">
        <v>7</v>
      </c>
      <c r="D3298" s="535">
        <v>19.47</v>
      </c>
      <c r="E3298" s="536">
        <v>0.38109999999999999</v>
      </c>
      <c r="F3298" s="535">
        <v>17.37</v>
      </c>
      <c r="G3298" s="536">
        <v>0.42720000000000002</v>
      </c>
      <c r="H3298" s="535">
        <v>18.84</v>
      </c>
      <c r="I3298" s="536">
        <v>0.39379999999999998</v>
      </c>
      <c r="J3298" s="535">
        <v>17.91</v>
      </c>
      <c r="K3298" s="536">
        <v>0.4143</v>
      </c>
      <c r="L3298" s="535">
        <v>17.13</v>
      </c>
      <c r="M3298" s="536">
        <v>0</v>
      </c>
      <c r="N3298" s="535">
        <v>18.13</v>
      </c>
      <c r="O3298" s="536">
        <v>0.4093</v>
      </c>
      <c r="P3298" s="535">
        <v>17.64</v>
      </c>
      <c r="Q3298" s="536">
        <v>0.42059999999999997</v>
      </c>
      <c r="R3298" s="535">
        <v>17.77</v>
      </c>
    </row>
    <row r="3299" spans="1:18" ht="12.75">
      <c r="A3299" s="145">
        <v>101235</v>
      </c>
      <c r="B3299" s="102" t="s">
        <v>24971</v>
      </c>
      <c r="C3299" s="145" t="s">
        <v>7</v>
      </c>
      <c r="D3299" s="535">
        <v>20.55</v>
      </c>
      <c r="E3299" s="536">
        <v>0.37269999999999998</v>
      </c>
      <c r="F3299" s="535">
        <v>18.3</v>
      </c>
      <c r="G3299" s="536">
        <v>0.41860000000000003</v>
      </c>
      <c r="H3299" s="535">
        <v>19.829999999999998</v>
      </c>
      <c r="I3299" s="536">
        <v>0.38629999999999998</v>
      </c>
      <c r="J3299" s="535">
        <v>18.87</v>
      </c>
      <c r="K3299" s="536">
        <v>0.40589999999999998</v>
      </c>
      <c r="L3299" s="535">
        <v>18.02</v>
      </c>
      <c r="M3299" s="536">
        <v>0</v>
      </c>
      <c r="N3299" s="535">
        <v>19.07</v>
      </c>
      <c r="O3299" s="536">
        <v>0.4017</v>
      </c>
      <c r="P3299" s="535">
        <v>18.559999999999999</v>
      </c>
      <c r="Q3299" s="536">
        <v>0.41270000000000001</v>
      </c>
      <c r="R3299" s="535">
        <v>18.68</v>
      </c>
    </row>
    <row r="3300" spans="1:18" ht="12.75">
      <c r="A3300" s="145">
        <v>101241</v>
      </c>
      <c r="B3300" s="102" t="s">
        <v>24972</v>
      </c>
      <c r="C3300" s="145" t="s">
        <v>7</v>
      </c>
      <c r="D3300" s="535">
        <v>21.27</v>
      </c>
      <c r="E3300" s="536">
        <v>0.35730000000000001</v>
      </c>
      <c r="F3300" s="535">
        <v>18.84</v>
      </c>
      <c r="G3300" s="536">
        <v>0.40339999999999998</v>
      </c>
      <c r="H3300" s="535">
        <v>20.37</v>
      </c>
      <c r="I3300" s="536">
        <v>0.37309999999999999</v>
      </c>
      <c r="J3300" s="535">
        <v>19.47</v>
      </c>
      <c r="K3300" s="536">
        <v>0.39029999999999998</v>
      </c>
      <c r="L3300" s="535">
        <v>18.46</v>
      </c>
      <c r="M3300" s="536">
        <v>0</v>
      </c>
      <c r="N3300" s="535">
        <v>19.59</v>
      </c>
      <c r="O3300" s="536">
        <v>0.38800000000000001</v>
      </c>
      <c r="P3300" s="535">
        <v>19.059999999999999</v>
      </c>
      <c r="Q3300" s="536">
        <v>0.3987</v>
      </c>
      <c r="R3300" s="535">
        <v>19.149999999999999</v>
      </c>
    </row>
    <row r="3301" spans="1:18" ht="12.75">
      <c r="A3301" s="145">
        <v>101269</v>
      </c>
      <c r="B3301" s="102" t="s">
        <v>24973</v>
      </c>
      <c r="C3301" s="145" t="s">
        <v>7</v>
      </c>
      <c r="D3301" s="535">
        <v>22.55</v>
      </c>
      <c r="E3301" s="536">
        <v>0.36099999999999999</v>
      </c>
      <c r="F3301" s="535">
        <v>20.100000000000001</v>
      </c>
      <c r="G3301" s="536">
        <v>0.40500000000000003</v>
      </c>
      <c r="H3301" s="535">
        <v>21.91</v>
      </c>
      <c r="I3301" s="536">
        <v>0.3715</v>
      </c>
      <c r="J3301" s="535">
        <v>20.74</v>
      </c>
      <c r="K3301" s="536">
        <v>0.39250000000000002</v>
      </c>
      <c r="L3301" s="535">
        <v>20.53</v>
      </c>
      <c r="M3301" s="536">
        <v>0</v>
      </c>
      <c r="N3301" s="535">
        <v>21.05</v>
      </c>
      <c r="O3301" s="536">
        <v>0.38669999999999999</v>
      </c>
      <c r="P3301" s="535">
        <v>20.440000000000001</v>
      </c>
      <c r="Q3301" s="536">
        <v>0.3982</v>
      </c>
      <c r="R3301" s="535">
        <v>20.68</v>
      </c>
    </row>
    <row r="3302" spans="1:18" ht="12.75">
      <c r="A3302" s="145">
        <v>101236</v>
      </c>
      <c r="B3302" s="102" t="s">
        <v>24974</v>
      </c>
      <c r="C3302" s="145" t="s">
        <v>7</v>
      </c>
      <c r="D3302" s="535">
        <v>23.95</v>
      </c>
      <c r="E3302" s="536">
        <v>0.37240000000000001</v>
      </c>
      <c r="F3302" s="535">
        <v>21.33</v>
      </c>
      <c r="G3302" s="536">
        <v>0.41820000000000002</v>
      </c>
      <c r="H3302" s="535">
        <v>23.08</v>
      </c>
      <c r="I3302" s="536">
        <v>0.38650000000000001</v>
      </c>
      <c r="J3302" s="535">
        <v>22.02</v>
      </c>
      <c r="K3302" s="536">
        <v>0.40510000000000002</v>
      </c>
      <c r="L3302" s="535">
        <v>20.96</v>
      </c>
      <c r="M3302" s="536">
        <v>0</v>
      </c>
      <c r="N3302" s="535">
        <v>22.22</v>
      </c>
      <c r="O3302" s="536">
        <v>0.40139999999999998</v>
      </c>
      <c r="P3302" s="535">
        <v>21.62</v>
      </c>
      <c r="Q3302" s="536">
        <v>0.41260000000000002</v>
      </c>
      <c r="R3302" s="535">
        <v>21.74</v>
      </c>
    </row>
    <row r="3303" spans="1:18" ht="12.75">
      <c r="A3303" s="145">
        <v>101237</v>
      </c>
      <c r="B3303" s="102" t="s">
        <v>24975</v>
      </c>
      <c r="C3303" s="145" t="s">
        <v>7</v>
      </c>
      <c r="D3303" s="535">
        <v>25.59</v>
      </c>
      <c r="E3303" s="536">
        <v>0.3634</v>
      </c>
      <c r="F3303" s="535">
        <v>22.73</v>
      </c>
      <c r="G3303" s="536">
        <v>0.40920000000000001</v>
      </c>
      <c r="H3303" s="535">
        <v>24.56</v>
      </c>
      <c r="I3303" s="536">
        <v>0.37869999999999998</v>
      </c>
      <c r="J3303" s="535">
        <v>23.48</v>
      </c>
      <c r="K3303" s="536">
        <v>0.39610000000000001</v>
      </c>
      <c r="L3303" s="535">
        <v>22.3</v>
      </c>
      <c r="M3303" s="536">
        <v>0</v>
      </c>
      <c r="N3303" s="535">
        <v>23.64</v>
      </c>
      <c r="O3303" s="536">
        <v>0.39340000000000003</v>
      </c>
      <c r="P3303" s="535">
        <v>23.01</v>
      </c>
      <c r="Q3303" s="536">
        <v>0.4042</v>
      </c>
      <c r="R3303" s="535">
        <v>23.11</v>
      </c>
    </row>
    <row r="3304" spans="1:18" ht="12.75">
      <c r="A3304" s="145">
        <v>101242</v>
      </c>
      <c r="B3304" s="102" t="s">
        <v>24976</v>
      </c>
      <c r="C3304" s="145" t="s">
        <v>7</v>
      </c>
      <c r="D3304" s="535">
        <v>23.73</v>
      </c>
      <c r="E3304" s="536">
        <v>0.36330000000000001</v>
      </c>
      <c r="F3304" s="535">
        <v>21.07</v>
      </c>
      <c r="G3304" s="536">
        <v>0.40910000000000002</v>
      </c>
      <c r="H3304" s="535">
        <v>22.78</v>
      </c>
      <c r="I3304" s="536">
        <v>0.37840000000000001</v>
      </c>
      <c r="J3304" s="535">
        <v>21.77</v>
      </c>
      <c r="K3304" s="536">
        <v>0.39600000000000002</v>
      </c>
      <c r="L3304" s="535">
        <v>20.62</v>
      </c>
      <c r="M3304" s="536">
        <v>0</v>
      </c>
      <c r="N3304" s="535">
        <v>21.93</v>
      </c>
      <c r="O3304" s="536">
        <v>0.3931</v>
      </c>
      <c r="P3304" s="535">
        <v>21.33</v>
      </c>
      <c r="Q3304" s="536">
        <v>0.40410000000000001</v>
      </c>
      <c r="R3304" s="535">
        <v>21.42</v>
      </c>
    </row>
    <row r="3305" spans="1:18" ht="12.75">
      <c r="A3305" s="145">
        <v>101270</v>
      </c>
      <c r="B3305" s="102" t="s">
        <v>24977</v>
      </c>
      <c r="C3305" s="145" t="s">
        <v>7</v>
      </c>
      <c r="D3305" s="535">
        <v>26.15</v>
      </c>
      <c r="E3305" s="536">
        <v>0.35759999999999997</v>
      </c>
      <c r="F3305" s="535">
        <v>23.29</v>
      </c>
      <c r="G3305" s="536">
        <v>0.40150000000000002</v>
      </c>
      <c r="H3305" s="535">
        <v>25.37</v>
      </c>
      <c r="I3305" s="536">
        <v>0.36849999999999999</v>
      </c>
      <c r="J3305" s="535">
        <v>24.06</v>
      </c>
      <c r="K3305" s="536">
        <v>0.3886</v>
      </c>
      <c r="L3305" s="535">
        <v>23.75</v>
      </c>
      <c r="M3305" s="536">
        <v>0</v>
      </c>
      <c r="N3305" s="535">
        <v>24.38</v>
      </c>
      <c r="O3305" s="536">
        <v>0.38350000000000001</v>
      </c>
      <c r="P3305" s="535">
        <v>23.68</v>
      </c>
      <c r="Q3305" s="536">
        <v>0.39479999999999998</v>
      </c>
      <c r="R3305" s="535">
        <v>23.93</v>
      </c>
    </row>
    <row r="3306" spans="1:18" ht="12.75">
      <c r="A3306" s="145">
        <v>101243</v>
      </c>
      <c r="B3306" s="102" t="s">
        <v>24978</v>
      </c>
      <c r="C3306" s="145" t="s">
        <v>7</v>
      </c>
      <c r="D3306" s="535">
        <v>28.86</v>
      </c>
      <c r="E3306" s="536">
        <v>0.3538</v>
      </c>
      <c r="F3306" s="535">
        <v>25.57</v>
      </c>
      <c r="G3306" s="536">
        <v>0.39929999999999999</v>
      </c>
      <c r="H3306" s="535">
        <v>27.58</v>
      </c>
      <c r="I3306" s="536">
        <v>0.37019999999999997</v>
      </c>
      <c r="J3306" s="535">
        <v>26.44</v>
      </c>
      <c r="K3306" s="536">
        <v>0.38619999999999999</v>
      </c>
      <c r="L3306" s="535">
        <v>24.95</v>
      </c>
      <c r="M3306" s="536">
        <v>0</v>
      </c>
      <c r="N3306" s="535">
        <v>26.55</v>
      </c>
      <c r="O3306" s="536">
        <v>0.3846</v>
      </c>
      <c r="P3306" s="535">
        <v>25.84</v>
      </c>
      <c r="Q3306" s="536">
        <v>0.39510000000000001</v>
      </c>
      <c r="R3306" s="535">
        <v>25.9</v>
      </c>
    </row>
    <row r="3307" spans="1:18" ht="12.75">
      <c r="A3307" s="145">
        <v>101271</v>
      </c>
      <c r="B3307" s="102" t="s">
        <v>24979</v>
      </c>
      <c r="C3307" s="145" t="s">
        <v>7</v>
      </c>
      <c r="D3307" s="535">
        <v>29</v>
      </c>
      <c r="E3307" s="536">
        <v>0.35830000000000001</v>
      </c>
      <c r="F3307" s="535">
        <v>25.85</v>
      </c>
      <c r="G3307" s="536">
        <v>0.40189999999999998</v>
      </c>
      <c r="H3307" s="535">
        <v>28.15</v>
      </c>
      <c r="I3307" s="536">
        <v>0.36909999999999998</v>
      </c>
      <c r="J3307" s="535">
        <v>26.69</v>
      </c>
      <c r="K3307" s="536">
        <v>0.38929999999999998</v>
      </c>
      <c r="L3307" s="535">
        <v>26.34</v>
      </c>
      <c r="M3307" s="536">
        <v>0</v>
      </c>
      <c r="N3307" s="535">
        <v>27.06</v>
      </c>
      <c r="O3307" s="536">
        <v>0.38400000000000001</v>
      </c>
      <c r="P3307" s="535">
        <v>26.28</v>
      </c>
      <c r="Q3307" s="536">
        <v>0.39539999999999997</v>
      </c>
      <c r="R3307" s="535">
        <v>26.54</v>
      </c>
    </row>
    <row r="3308" spans="1:18" ht="12.75">
      <c r="A3308" s="145">
        <v>101238</v>
      </c>
      <c r="B3308" s="102" t="s">
        <v>24980</v>
      </c>
      <c r="C3308" s="145" t="s">
        <v>7</v>
      </c>
      <c r="D3308" s="535">
        <v>32.369999999999997</v>
      </c>
      <c r="E3308" s="536">
        <v>0.36420000000000002</v>
      </c>
      <c r="F3308" s="535">
        <v>28.79</v>
      </c>
      <c r="G3308" s="536">
        <v>0.40949999999999998</v>
      </c>
      <c r="H3308" s="535">
        <v>31.08</v>
      </c>
      <c r="I3308" s="536">
        <v>0.37930000000000003</v>
      </c>
      <c r="J3308" s="535">
        <v>29.75</v>
      </c>
      <c r="K3308" s="536">
        <v>0.39629999999999999</v>
      </c>
      <c r="L3308" s="535">
        <v>28.16</v>
      </c>
      <c r="M3308" s="536">
        <v>0</v>
      </c>
      <c r="N3308" s="535">
        <v>29.94</v>
      </c>
      <c r="O3308" s="536">
        <v>0.39379999999999998</v>
      </c>
      <c r="P3308" s="535">
        <v>29.13</v>
      </c>
      <c r="Q3308" s="536">
        <v>0.4047</v>
      </c>
      <c r="R3308" s="535">
        <v>29.22</v>
      </c>
    </row>
    <row r="3309" spans="1:18" ht="12.75">
      <c r="A3309" s="145">
        <v>101232</v>
      </c>
      <c r="B3309" s="102" t="s">
        <v>24981</v>
      </c>
      <c r="C3309" s="145" t="s">
        <v>7</v>
      </c>
      <c r="D3309" s="535">
        <v>10.74</v>
      </c>
      <c r="E3309" s="536">
        <v>0.37619999999999998</v>
      </c>
      <c r="F3309" s="535">
        <v>9.5399999999999991</v>
      </c>
      <c r="G3309" s="536">
        <v>0.42349999999999999</v>
      </c>
      <c r="H3309" s="535">
        <v>10.35</v>
      </c>
      <c r="I3309" s="536">
        <v>0.39029999999999998</v>
      </c>
      <c r="J3309" s="535">
        <v>9.85</v>
      </c>
      <c r="K3309" s="536">
        <v>0.41020000000000001</v>
      </c>
      <c r="L3309" s="535">
        <v>9.48</v>
      </c>
      <c r="M3309" s="536">
        <v>0</v>
      </c>
      <c r="N3309" s="535">
        <v>9.9600000000000009</v>
      </c>
      <c r="O3309" s="536">
        <v>0.40560000000000002</v>
      </c>
      <c r="P3309" s="535">
        <v>9.69</v>
      </c>
      <c r="Q3309" s="536">
        <v>0.41689999999999999</v>
      </c>
      <c r="R3309" s="535">
        <v>9.7899999999999991</v>
      </c>
    </row>
    <row r="3310" spans="1:18" ht="12.75">
      <c r="A3310" s="145">
        <v>101233</v>
      </c>
      <c r="B3310" s="102" t="s">
        <v>24982</v>
      </c>
      <c r="C3310" s="145" t="s">
        <v>7</v>
      </c>
      <c r="D3310" s="535">
        <v>9.92</v>
      </c>
      <c r="E3310" s="536">
        <v>0.37</v>
      </c>
      <c r="F3310" s="535">
        <v>8.8000000000000007</v>
      </c>
      <c r="G3310" s="536">
        <v>0.41699999999999998</v>
      </c>
      <c r="H3310" s="535">
        <v>9.5500000000000007</v>
      </c>
      <c r="I3310" s="536">
        <v>0.38429999999999997</v>
      </c>
      <c r="J3310" s="535">
        <v>9.09</v>
      </c>
      <c r="K3310" s="536">
        <v>0.4037</v>
      </c>
      <c r="L3310" s="535">
        <v>8.6999999999999993</v>
      </c>
      <c r="M3310" s="536">
        <v>0</v>
      </c>
      <c r="N3310" s="535">
        <v>9.18</v>
      </c>
      <c r="O3310" s="536">
        <v>0.39979999999999999</v>
      </c>
      <c r="P3310" s="535">
        <v>8.93</v>
      </c>
      <c r="Q3310" s="536">
        <v>0.41099999999999998</v>
      </c>
      <c r="R3310" s="535">
        <v>9.02</v>
      </c>
    </row>
    <row r="3311" spans="1:18" ht="12.75">
      <c r="A3311" s="145">
        <v>101248</v>
      </c>
      <c r="B3311" s="102" t="s">
        <v>24983</v>
      </c>
      <c r="C3311" s="145" t="s">
        <v>7</v>
      </c>
      <c r="D3311" s="535">
        <v>30.98</v>
      </c>
      <c r="E3311" s="536">
        <v>0.36120000000000002</v>
      </c>
      <c r="F3311" s="535">
        <v>27.54</v>
      </c>
      <c r="G3311" s="536">
        <v>0.40629999999999999</v>
      </c>
      <c r="H3311" s="535">
        <v>29.66</v>
      </c>
      <c r="I3311" s="536">
        <v>0.37730000000000002</v>
      </c>
      <c r="J3311" s="535">
        <v>28.46</v>
      </c>
      <c r="K3311" s="536">
        <v>0.39319999999999999</v>
      </c>
      <c r="L3311" s="535">
        <v>26.88</v>
      </c>
      <c r="M3311" s="536">
        <v>0</v>
      </c>
      <c r="N3311" s="535">
        <v>28.61</v>
      </c>
      <c r="O3311" s="536">
        <v>0.3911</v>
      </c>
      <c r="P3311" s="535">
        <v>27.83</v>
      </c>
      <c r="Q3311" s="536">
        <v>0.40210000000000001</v>
      </c>
      <c r="R3311" s="535">
        <v>27.9</v>
      </c>
    </row>
    <row r="3312" spans="1:18" ht="12.75">
      <c r="A3312" s="145">
        <v>101277</v>
      </c>
      <c r="B3312" s="102" t="s">
        <v>24984</v>
      </c>
      <c r="C3312" s="145" t="s">
        <v>7</v>
      </c>
      <c r="D3312" s="535">
        <v>35.17</v>
      </c>
      <c r="E3312" s="536">
        <v>0.3503</v>
      </c>
      <c r="F3312" s="535">
        <v>31.29</v>
      </c>
      <c r="G3312" s="536">
        <v>0.39369999999999999</v>
      </c>
      <c r="H3312" s="535">
        <v>33.979999999999997</v>
      </c>
      <c r="I3312" s="536">
        <v>0.36259999999999998</v>
      </c>
      <c r="J3312" s="535">
        <v>32.340000000000003</v>
      </c>
      <c r="K3312" s="536">
        <v>0.38100000000000001</v>
      </c>
      <c r="L3312" s="535">
        <v>31.76</v>
      </c>
      <c r="M3312" s="536">
        <v>0</v>
      </c>
      <c r="N3312" s="535">
        <v>32.700000000000003</v>
      </c>
      <c r="O3312" s="536">
        <v>0.37680000000000002</v>
      </c>
      <c r="P3312" s="535">
        <v>31.74</v>
      </c>
      <c r="Q3312" s="536">
        <v>0.38819999999999999</v>
      </c>
      <c r="R3312" s="535">
        <v>32</v>
      </c>
    </row>
    <row r="3313" spans="1:18" ht="12.75">
      <c r="A3313" s="145">
        <v>101267</v>
      </c>
      <c r="B3313" s="102" t="s">
        <v>24985</v>
      </c>
      <c r="C3313" s="145" t="s">
        <v>7</v>
      </c>
      <c r="D3313" s="535">
        <v>12.31</v>
      </c>
      <c r="E3313" s="536">
        <v>0.37609999999999999</v>
      </c>
      <c r="F3313" s="535">
        <v>10.97</v>
      </c>
      <c r="G3313" s="536">
        <v>0.42209999999999998</v>
      </c>
      <c r="H3313" s="535">
        <v>12.04</v>
      </c>
      <c r="I3313" s="536">
        <v>0.3846</v>
      </c>
      <c r="J3313" s="535">
        <v>11.33</v>
      </c>
      <c r="K3313" s="536">
        <v>0.40860000000000002</v>
      </c>
      <c r="L3313" s="535">
        <v>11.3</v>
      </c>
      <c r="M3313" s="536">
        <v>0</v>
      </c>
      <c r="N3313" s="535">
        <v>11.54</v>
      </c>
      <c r="O3313" s="536">
        <v>0.4012</v>
      </c>
      <c r="P3313" s="535">
        <v>11.21</v>
      </c>
      <c r="Q3313" s="536">
        <v>0.41299999999999998</v>
      </c>
      <c r="R3313" s="535">
        <v>11.38</v>
      </c>
    </row>
    <row r="3314" spans="1:18" ht="12.75">
      <c r="A3314" s="145">
        <v>101249</v>
      </c>
      <c r="B3314" s="102" t="s">
        <v>24986</v>
      </c>
      <c r="C3314" s="145" t="s">
        <v>7</v>
      </c>
      <c r="D3314" s="535">
        <v>15.78</v>
      </c>
      <c r="E3314" s="536">
        <v>0.35870000000000002</v>
      </c>
      <c r="F3314" s="535">
        <v>13.98</v>
      </c>
      <c r="G3314" s="536">
        <v>0.40489999999999998</v>
      </c>
      <c r="H3314" s="535">
        <v>15.1</v>
      </c>
      <c r="I3314" s="536">
        <v>0.37480000000000002</v>
      </c>
      <c r="J3314" s="535">
        <v>14.45</v>
      </c>
      <c r="K3314" s="536">
        <v>0.39169999999999999</v>
      </c>
      <c r="L3314" s="535">
        <v>13.7</v>
      </c>
      <c r="M3314" s="536">
        <v>0</v>
      </c>
      <c r="N3314" s="535">
        <v>14.53</v>
      </c>
      <c r="O3314" s="536">
        <v>0.38950000000000001</v>
      </c>
      <c r="P3314" s="535">
        <v>14.15</v>
      </c>
      <c r="Q3314" s="536">
        <v>0.4</v>
      </c>
      <c r="R3314" s="535">
        <v>14.22</v>
      </c>
    </row>
    <row r="3315" spans="1:18" ht="12.75">
      <c r="A3315" s="145">
        <v>101273</v>
      </c>
      <c r="B3315" s="102" t="s">
        <v>24987</v>
      </c>
      <c r="C3315" s="145" t="s">
        <v>7</v>
      </c>
      <c r="D3315" s="535">
        <v>19.440000000000001</v>
      </c>
      <c r="E3315" s="536">
        <v>0.35389999999999999</v>
      </c>
      <c r="F3315" s="535">
        <v>17.260000000000002</v>
      </c>
      <c r="G3315" s="536">
        <v>0.39860000000000001</v>
      </c>
      <c r="H3315" s="535">
        <v>18.79</v>
      </c>
      <c r="I3315" s="536">
        <v>0.36620000000000003</v>
      </c>
      <c r="J3315" s="535">
        <v>17.84</v>
      </c>
      <c r="K3315" s="536">
        <v>0.38569999999999999</v>
      </c>
      <c r="L3315" s="535">
        <v>17.59</v>
      </c>
      <c r="M3315" s="536">
        <v>0</v>
      </c>
      <c r="N3315" s="535">
        <v>18.059999999999999</v>
      </c>
      <c r="O3315" s="536">
        <v>0.38100000000000001</v>
      </c>
      <c r="P3315" s="535">
        <v>17.54</v>
      </c>
      <c r="Q3315" s="536">
        <v>0.39219999999999999</v>
      </c>
      <c r="R3315" s="535">
        <v>17.73</v>
      </c>
    </row>
    <row r="3316" spans="1:18" ht="12.75">
      <c r="A3316" s="145">
        <v>101245</v>
      </c>
      <c r="B3316" s="102" t="s">
        <v>24988</v>
      </c>
      <c r="C3316" s="145" t="s">
        <v>7</v>
      </c>
      <c r="D3316" s="535">
        <v>19.149999999999999</v>
      </c>
      <c r="E3316" s="536">
        <v>0.36709999999999998</v>
      </c>
      <c r="F3316" s="535">
        <v>17.02</v>
      </c>
      <c r="G3316" s="536">
        <v>0.41299999999999998</v>
      </c>
      <c r="H3316" s="535">
        <v>18.38</v>
      </c>
      <c r="I3316" s="536">
        <v>0.38250000000000001</v>
      </c>
      <c r="J3316" s="535">
        <v>17.579999999999998</v>
      </c>
      <c r="K3316" s="536">
        <v>0.39989999999999998</v>
      </c>
      <c r="L3316" s="535">
        <v>16.72</v>
      </c>
      <c r="M3316" s="536">
        <v>0</v>
      </c>
      <c r="N3316" s="535">
        <v>17.72</v>
      </c>
      <c r="O3316" s="536">
        <v>0.3967</v>
      </c>
      <c r="P3316" s="535">
        <v>17.23</v>
      </c>
      <c r="Q3316" s="536">
        <v>0.40799999999999997</v>
      </c>
      <c r="R3316" s="535">
        <v>17.32</v>
      </c>
    </row>
    <row r="3317" spans="1:18" ht="12.75">
      <c r="A3317" s="145">
        <v>101250</v>
      </c>
      <c r="B3317" s="102" t="s">
        <v>24989</v>
      </c>
      <c r="C3317" s="145" t="s">
        <v>7</v>
      </c>
      <c r="D3317" s="535">
        <v>17.48</v>
      </c>
      <c r="E3317" s="536">
        <v>0.36499999999999999</v>
      </c>
      <c r="F3317" s="535">
        <v>15.54</v>
      </c>
      <c r="G3317" s="536">
        <v>0.41060000000000002</v>
      </c>
      <c r="H3317" s="535">
        <v>16.79</v>
      </c>
      <c r="I3317" s="536">
        <v>0.38</v>
      </c>
      <c r="J3317" s="535">
        <v>16.05</v>
      </c>
      <c r="K3317" s="536">
        <v>0.39750000000000002</v>
      </c>
      <c r="L3317" s="535">
        <v>15.21</v>
      </c>
      <c r="M3317" s="536">
        <v>0</v>
      </c>
      <c r="N3317" s="535">
        <v>16.16</v>
      </c>
      <c r="O3317" s="536">
        <v>0.39479999999999998</v>
      </c>
      <c r="P3317" s="535">
        <v>15.73</v>
      </c>
      <c r="Q3317" s="536">
        <v>0.40560000000000002</v>
      </c>
      <c r="R3317" s="535">
        <v>15.8</v>
      </c>
    </row>
    <row r="3318" spans="1:18" ht="12.75">
      <c r="A3318" s="145">
        <v>101251</v>
      </c>
      <c r="B3318" s="102" t="s">
        <v>24990</v>
      </c>
      <c r="C3318" s="145" t="s">
        <v>7</v>
      </c>
      <c r="D3318" s="535">
        <v>19.97</v>
      </c>
      <c r="E3318" s="536">
        <v>0.35599999999999998</v>
      </c>
      <c r="F3318" s="535">
        <v>17.66</v>
      </c>
      <c r="G3318" s="536">
        <v>0.40260000000000001</v>
      </c>
      <c r="H3318" s="535">
        <v>19.079999999999998</v>
      </c>
      <c r="I3318" s="536">
        <v>0.37259999999999999</v>
      </c>
      <c r="J3318" s="535">
        <v>18.28</v>
      </c>
      <c r="K3318" s="536">
        <v>0.38890000000000002</v>
      </c>
      <c r="L3318" s="535">
        <v>17.329999999999998</v>
      </c>
      <c r="M3318" s="536">
        <v>0</v>
      </c>
      <c r="N3318" s="535">
        <v>18.36</v>
      </c>
      <c r="O3318" s="536">
        <v>0.38729999999999998</v>
      </c>
      <c r="P3318" s="535">
        <v>17.87</v>
      </c>
      <c r="Q3318" s="536">
        <v>0.39789999999999998</v>
      </c>
      <c r="R3318" s="535">
        <v>17.96</v>
      </c>
    </row>
    <row r="3319" spans="1:18" ht="12.75">
      <c r="A3319" s="145">
        <v>101274</v>
      </c>
      <c r="B3319" s="102" t="s">
        <v>24991</v>
      </c>
      <c r="C3319" s="145" t="s">
        <v>7</v>
      </c>
      <c r="D3319" s="535">
        <v>21.47</v>
      </c>
      <c r="E3319" s="536">
        <v>0.35630000000000001</v>
      </c>
      <c r="F3319" s="535">
        <v>19.09</v>
      </c>
      <c r="G3319" s="536">
        <v>0.4007</v>
      </c>
      <c r="H3319" s="535">
        <v>20.79</v>
      </c>
      <c r="I3319" s="536">
        <v>0.36799999999999999</v>
      </c>
      <c r="J3319" s="535">
        <v>19.73</v>
      </c>
      <c r="K3319" s="536">
        <v>0.38769999999999999</v>
      </c>
      <c r="L3319" s="535">
        <v>19.46</v>
      </c>
      <c r="M3319" s="536">
        <v>0</v>
      </c>
      <c r="N3319" s="535">
        <v>19.98</v>
      </c>
      <c r="O3319" s="536">
        <v>0.38290000000000002</v>
      </c>
      <c r="P3319" s="535">
        <v>19.399999999999999</v>
      </c>
      <c r="Q3319" s="536">
        <v>0.39429999999999998</v>
      </c>
      <c r="R3319" s="535">
        <v>19.600000000000001</v>
      </c>
    </row>
    <row r="3320" spans="1:18" ht="12.75">
      <c r="A3320" s="145">
        <v>101246</v>
      </c>
      <c r="B3320" s="102" t="s">
        <v>24992</v>
      </c>
      <c r="C3320" s="145" t="s">
        <v>7</v>
      </c>
      <c r="D3320" s="535">
        <v>22.26</v>
      </c>
      <c r="E3320" s="536">
        <v>0.36480000000000001</v>
      </c>
      <c r="F3320" s="535">
        <v>19.79</v>
      </c>
      <c r="G3320" s="536">
        <v>0.4103</v>
      </c>
      <c r="H3320" s="535">
        <v>21.36</v>
      </c>
      <c r="I3320" s="536">
        <v>0.38009999999999999</v>
      </c>
      <c r="J3320" s="535">
        <v>20.45</v>
      </c>
      <c r="K3320" s="536">
        <v>0.39710000000000001</v>
      </c>
      <c r="L3320" s="535">
        <v>19.39</v>
      </c>
      <c r="M3320" s="536">
        <v>0</v>
      </c>
      <c r="N3320" s="535">
        <v>20.58</v>
      </c>
      <c r="O3320" s="536">
        <v>0.39460000000000001</v>
      </c>
      <c r="P3320" s="535">
        <v>20.02</v>
      </c>
      <c r="Q3320" s="536">
        <v>0.40560000000000002</v>
      </c>
      <c r="R3320" s="535">
        <v>20.11</v>
      </c>
    </row>
    <row r="3321" spans="1:18" ht="12.75">
      <c r="A3321" s="145">
        <v>101252</v>
      </c>
      <c r="B3321" s="102" t="s">
        <v>24993</v>
      </c>
      <c r="C3321" s="145" t="s">
        <v>7</v>
      </c>
      <c r="D3321" s="535">
        <v>21.7</v>
      </c>
      <c r="E3321" s="536">
        <v>0.35249999999999998</v>
      </c>
      <c r="F3321" s="535">
        <v>19.23</v>
      </c>
      <c r="G3321" s="536">
        <v>0.39779999999999999</v>
      </c>
      <c r="H3321" s="535">
        <v>20.72</v>
      </c>
      <c r="I3321" s="536">
        <v>0.36919999999999997</v>
      </c>
      <c r="J3321" s="535">
        <v>19.89</v>
      </c>
      <c r="K3321" s="536">
        <v>0.3846</v>
      </c>
      <c r="L3321" s="535">
        <v>18.739999999999998</v>
      </c>
      <c r="M3321" s="536">
        <v>0</v>
      </c>
      <c r="N3321" s="535">
        <v>19.96</v>
      </c>
      <c r="O3321" s="536">
        <v>0.38329999999999997</v>
      </c>
      <c r="P3321" s="535">
        <v>19.420000000000002</v>
      </c>
      <c r="Q3321" s="536">
        <v>0.39389999999999997</v>
      </c>
      <c r="R3321" s="535">
        <v>19.47</v>
      </c>
    </row>
    <row r="3322" spans="1:18" ht="12.75">
      <c r="A3322" s="145">
        <v>101275</v>
      </c>
      <c r="B3322" s="102" t="s">
        <v>24994</v>
      </c>
      <c r="C3322" s="145" t="s">
        <v>7</v>
      </c>
      <c r="D3322" s="535">
        <v>24.9</v>
      </c>
      <c r="E3322" s="536">
        <v>0.35099999999999998</v>
      </c>
      <c r="F3322" s="535">
        <v>22.12</v>
      </c>
      <c r="G3322" s="536">
        <v>0.39510000000000001</v>
      </c>
      <c r="H3322" s="535">
        <v>24.05</v>
      </c>
      <c r="I3322" s="536">
        <v>0.3634</v>
      </c>
      <c r="J3322" s="535">
        <v>22.87</v>
      </c>
      <c r="K3322" s="536">
        <v>0.38219999999999998</v>
      </c>
      <c r="L3322" s="535">
        <v>22.5</v>
      </c>
      <c r="M3322" s="536">
        <v>0</v>
      </c>
      <c r="N3322" s="535">
        <v>23.13</v>
      </c>
      <c r="O3322" s="536">
        <v>0.37790000000000001</v>
      </c>
      <c r="P3322" s="535">
        <v>22.46</v>
      </c>
      <c r="Q3322" s="536">
        <v>0.3891</v>
      </c>
      <c r="R3322" s="535">
        <v>22.67</v>
      </c>
    </row>
    <row r="3323" spans="1:18" ht="12.75">
      <c r="A3323" s="145">
        <v>101247</v>
      </c>
      <c r="B3323" s="102" t="s">
        <v>24995</v>
      </c>
      <c r="C3323" s="145" t="s">
        <v>7</v>
      </c>
      <c r="D3323" s="535">
        <v>24.71</v>
      </c>
      <c r="E3323" s="536">
        <v>0.3654</v>
      </c>
      <c r="F3323" s="535">
        <v>21.98</v>
      </c>
      <c r="G3323" s="536">
        <v>0.4108</v>
      </c>
      <c r="H3323" s="535">
        <v>23.71</v>
      </c>
      <c r="I3323" s="536">
        <v>0.38090000000000002</v>
      </c>
      <c r="J3323" s="535">
        <v>22.71</v>
      </c>
      <c r="K3323" s="536">
        <v>0.39760000000000001</v>
      </c>
      <c r="L3323" s="535">
        <v>21.52</v>
      </c>
      <c r="M3323" s="536">
        <v>0</v>
      </c>
      <c r="N3323" s="535">
        <v>22.86</v>
      </c>
      <c r="O3323" s="536">
        <v>0.39500000000000002</v>
      </c>
      <c r="P3323" s="535">
        <v>22.24</v>
      </c>
      <c r="Q3323" s="536">
        <v>0.40600000000000003</v>
      </c>
      <c r="R3323" s="535">
        <v>22.32</v>
      </c>
    </row>
    <row r="3324" spans="1:18" ht="12.75">
      <c r="A3324" s="145">
        <v>101276</v>
      </c>
      <c r="B3324" s="102" t="s">
        <v>24996</v>
      </c>
      <c r="C3324" s="145" t="s">
        <v>7</v>
      </c>
      <c r="D3324" s="535">
        <v>27.52</v>
      </c>
      <c r="E3324" s="536">
        <v>0.35070000000000001</v>
      </c>
      <c r="F3324" s="535">
        <v>24.46</v>
      </c>
      <c r="G3324" s="536">
        <v>0.39450000000000002</v>
      </c>
      <c r="H3324" s="535">
        <v>26.59</v>
      </c>
      <c r="I3324" s="536">
        <v>0.3629</v>
      </c>
      <c r="J3324" s="535">
        <v>25.29</v>
      </c>
      <c r="K3324" s="536">
        <v>0.38159999999999999</v>
      </c>
      <c r="L3324" s="535">
        <v>24.86</v>
      </c>
      <c r="M3324" s="536">
        <v>0</v>
      </c>
      <c r="N3324" s="535">
        <v>25.56</v>
      </c>
      <c r="O3324" s="536">
        <v>0.3775</v>
      </c>
      <c r="P3324" s="535">
        <v>24.83</v>
      </c>
      <c r="Q3324" s="536">
        <v>0.3886</v>
      </c>
      <c r="R3324" s="535">
        <v>25.04</v>
      </c>
    </row>
    <row r="3325" spans="1:18" ht="12.75">
      <c r="A3325" s="145">
        <v>101253</v>
      </c>
      <c r="B3325" s="102" t="s">
        <v>24997</v>
      </c>
      <c r="C3325" s="145" t="s">
        <v>7</v>
      </c>
      <c r="D3325" s="535">
        <v>27.36</v>
      </c>
      <c r="E3325" s="536">
        <v>0.35049999999999998</v>
      </c>
      <c r="F3325" s="535">
        <v>24.24</v>
      </c>
      <c r="G3325" s="536">
        <v>0.39560000000000001</v>
      </c>
      <c r="H3325" s="535">
        <v>26.1</v>
      </c>
      <c r="I3325" s="536">
        <v>0.3674</v>
      </c>
      <c r="J3325" s="535">
        <v>25.07</v>
      </c>
      <c r="K3325" s="536">
        <v>0.38250000000000001</v>
      </c>
      <c r="L3325" s="535">
        <v>23.57</v>
      </c>
      <c r="M3325" s="536">
        <v>0</v>
      </c>
      <c r="N3325" s="535">
        <v>25.14</v>
      </c>
      <c r="O3325" s="536">
        <v>0.38150000000000001</v>
      </c>
      <c r="P3325" s="535">
        <v>24.47</v>
      </c>
      <c r="Q3325" s="536">
        <v>0.39190000000000003</v>
      </c>
      <c r="R3325" s="535">
        <v>24.5</v>
      </c>
    </row>
    <row r="3326" spans="1:18" ht="12.75">
      <c r="A3326" s="145">
        <v>101244</v>
      </c>
      <c r="B3326" s="102" t="s">
        <v>24998</v>
      </c>
      <c r="C3326" s="145" t="s">
        <v>7</v>
      </c>
      <c r="D3326" s="535">
        <v>18.04</v>
      </c>
      <c r="E3326" s="536">
        <v>0.37640000000000001</v>
      </c>
      <c r="F3326" s="535">
        <v>16.09</v>
      </c>
      <c r="G3326" s="536">
        <v>0.42199999999999999</v>
      </c>
      <c r="H3326" s="535">
        <v>17.39</v>
      </c>
      <c r="I3326" s="536">
        <v>0.39050000000000001</v>
      </c>
      <c r="J3326" s="535">
        <v>16.600000000000001</v>
      </c>
      <c r="K3326" s="536">
        <v>0.40899999999999997</v>
      </c>
      <c r="L3326" s="535">
        <v>15.82</v>
      </c>
      <c r="M3326" s="536">
        <v>0</v>
      </c>
      <c r="N3326" s="535">
        <v>16.77</v>
      </c>
      <c r="O3326" s="536">
        <v>0.40489999999999998</v>
      </c>
      <c r="P3326" s="535">
        <v>16.309999999999999</v>
      </c>
      <c r="Q3326" s="536">
        <v>0.4163</v>
      </c>
      <c r="R3326" s="535">
        <v>16.399999999999999</v>
      </c>
    </row>
    <row r="3327" spans="1:18" ht="12.75">
      <c r="A3327" s="145">
        <v>93358</v>
      </c>
      <c r="B3327" s="102" t="s">
        <v>24999</v>
      </c>
      <c r="C3327" s="145" t="s">
        <v>7</v>
      </c>
      <c r="D3327" s="535">
        <v>96.36</v>
      </c>
      <c r="E3327" s="536">
        <v>0</v>
      </c>
      <c r="F3327" s="535">
        <v>84.53</v>
      </c>
      <c r="G3327" s="536">
        <v>0</v>
      </c>
      <c r="H3327" s="535">
        <v>103.75</v>
      </c>
      <c r="I3327" s="536">
        <v>0</v>
      </c>
      <c r="J3327" s="535">
        <v>78.52</v>
      </c>
      <c r="K3327" s="536">
        <v>0</v>
      </c>
      <c r="L3327" s="535">
        <v>96.4</v>
      </c>
      <c r="M3327" s="536">
        <v>0</v>
      </c>
      <c r="N3327" s="535">
        <v>93.19</v>
      </c>
      <c r="O3327" s="536">
        <v>0</v>
      </c>
      <c r="P3327" s="535">
        <v>98.65</v>
      </c>
      <c r="Q3327" s="536">
        <v>0</v>
      </c>
      <c r="R3327" s="535">
        <v>105.81</v>
      </c>
    </row>
    <row r="3328" spans="1:18" ht="12.75">
      <c r="A3328" s="145">
        <v>90082</v>
      </c>
      <c r="B3328" s="102" t="s">
        <v>25000</v>
      </c>
      <c r="C3328" s="145" t="s">
        <v>7</v>
      </c>
      <c r="D3328" s="535">
        <v>10.39</v>
      </c>
      <c r="E3328" s="536">
        <v>0.45519999999999999</v>
      </c>
      <c r="F3328" s="535">
        <v>9.11</v>
      </c>
      <c r="G3328" s="536">
        <v>0.51919999999999999</v>
      </c>
      <c r="H3328" s="535">
        <v>10.53</v>
      </c>
      <c r="I3328" s="536">
        <v>0.44919999999999999</v>
      </c>
      <c r="J3328" s="535">
        <v>9.31</v>
      </c>
      <c r="K3328" s="536">
        <v>0.5081</v>
      </c>
      <c r="L3328" s="535">
        <v>10.16</v>
      </c>
      <c r="M3328" s="536">
        <v>0</v>
      </c>
      <c r="N3328" s="535">
        <v>9.84</v>
      </c>
      <c r="O3328" s="536">
        <v>0.48070000000000002</v>
      </c>
      <c r="P3328" s="535">
        <v>9.6</v>
      </c>
      <c r="Q3328" s="536">
        <v>0.49270000000000003</v>
      </c>
      <c r="R3328" s="535">
        <v>10.26</v>
      </c>
    </row>
    <row r="3329" spans="1:18" ht="12.75">
      <c r="A3329" s="145">
        <v>90091</v>
      </c>
      <c r="B3329" s="102" t="s">
        <v>25001</v>
      </c>
      <c r="C3329" s="145" t="s">
        <v>7</v>
      </c>
      <c r="D3329" s="535">
        <v>6.55</v>
      </c>
      <c r="E3329" s="536">
        <v>0.45500000000000002</v>
      </c>
      <c r="F3329" s="535">
        <v>5.74</v>
      </c>
      <c r="G3329" s="536">
        <v>0.51919999999999999</v>
      </c>
      <c r="H3329" s="535">
        <v>6.64</v>
      </c>
      <c r="I3329" s="536">
        <v>0.44879999999999998</v>
      </c>
      <c r="J3329" s="535">
        <v>5.87</v>
      </c>
      <c r="K3329" s="536">
        <v>0.50770000000000004</v>
      </c>
      <c r="L3329" s="535">
        <v>6.41</v>
      </c>
      <c r="M3329" s="536">
        <v>0</v>
      </c>
      <c r="N3329" s="535">
        <v>6.19</v>
      </c>
      <c r="O3329" s="536">
        <v>0.48139999999999999</v>
      </c>
      <c r="P3329" s="535">
        <v>6.04</v>
      </c>
      <c r="Q3329" s="536">
        <v>0.49340000000000001</v>
      </c>
      <c r="R3329" s="535">
        <v>6.45</v>
      </c>
    </row>
    <row r="3330" spans="1:18" ht="12.75">
      <c r="A3330" s="145">
        <v>102307</v>
      </c>
      <c r="B3330" s="102" t="s">
        <v>25002</v>
      </c>
      <c r="C3330" s="145" t="s">
        <v>7</v>
      </c>
      <c r="D3330" s="535">
        <v>13</v>
      </c>
      <c r="E3330" s="536">
        <v>0.45540000000000003</v>
      </c>
      <c r="F3330" s="535">
        <v>11.4</v>
      </c>
      <c r="G3330" s="536">
        <v>0.51929999999999998</v>
      </c>
      <c r="H3330" s="535">
        <v>13.17</v>
      </c>
      <c r="I3330" s="536">
        <v>0.44950000000000001</v>
      </c>
      <c r="J3330" s="535">
        <v>11.64</v>
      </c>
      <c r="K3330" s="536">
        <v>0.50860000000000005</v>
      </c>
      <c r="L3330" s="535">
        <v>12.71</v>
      </c>
      <c r="M3330" s="536">
        <v>0</v>
      </c>
      <c r="N3330" s="535">
        <v>12.31</v>
      </c>
      <c r="O3330" s="536">
        <v>0.48089999999999999</v>
      </c>
      <c r="P3330" s="535">
        <v>12</v>
      </c>
      <c r="Q3330" s="536">
        <v>0.49330000000000002</v>
      </c>
      <c r="R3330" s="535">
        <v>12.83</v>
      </c>
    </row>
    <row r="3331" spans="1:18" ht="12.75">
      <c r="A3331" s="145">
        <v>102315</v>
      </c>
      <c r="B3331" s="102" t="s">
        <v>25003</v>
      </c>
      <c r="C3331" s="145" t="s">
        <v>7</v>
      </c>
      <c r="D3331" s="535">
        <v>8.19</v>
      </c>
      <c r="E3331" s="536">
        <v>0.45419999999999999</v>
      </c>
      <c r="F3331" s="535">
        <v>7.17</v>
      </c>
      <c r="G3331" s="536">
        <v>0.51880000000000004</v>
      </c>
      <c r="H3331" s="535">
        <v>8.2899999999999991</v>
      </c>
      <c r="I3331" s="536">
        <v>0.44869999999999999</v>
      </c>
      <c r="J3331" s="535">
        <v>7.33</v>
      </c>
      <c r="K3331" s="536">
        <v>0.50749999999999995</v>
      </c>
      <c r="L3331" s="535">
        <v>8.01</v>
      </c>
      <c r="M3331" s="536">
        <v>0</v>
      </c>
      <c r="N3331" s="535">
        <v>7.75</v>
      </c>
      <c r="O3331" s="536">
        <v>0.48</v>
      </c>
      <c r="P3331" s="535">
        <v>7.56</v>
      </c>
      <c r="Q3331" s="536">
        <v>0.49209999999999998</v>
      </c>
      <c r="R3331" s="535">
        <v>8.08</v>
      </c>
    </row>
    <row r="3332" spans="1:18" ht="12.75">
      <c r="A3332" s="145">
        <v>102283</v>
      </c>
      <c r="B3332" s="102" t="s">
        <v>25004</v>
      </c>
      <c r="C3332" s="145" t="s">
        <v>7</v>
      </c>
      <c r="D3332" s="535">
        <v>13.61</v>
      </c>
      <c r="E3332" s="536">
        <v>0.45479999999999998</v>
      </c>
      <c r="F3332" s="535">
        <v>11.92</v>
      </c>
      <c r="G3332" s="536">
        <v>0.51929999999999998</v>
      </c>
      <c r="H3332" s="535">
        <v>13.78</v>
      </c>
      <c r="I3332" s="536">
        <v>0.44919999999999999</v>
      </c>
      <c r="J3332" s="535">
        <v>12.18</v>
      </c>
      <c r="K3332" s="536">
        <v>0.50819999999999999</v>
      </c>
      <c r="L3332" s="535">
        <v>13.31</v>
      </c>
      <c r="M3332" s="536">
        <v>0</v>
      </c>
      <c r="N3332" s="535">
        <v>12.87</v>
      </c>
      <c r="O3332" s="536">
        <v>0.48099999999999998</v>
      </c>
      <c r="P3332" s="535">
        <v>12.56</v>
      </c>
      <c r="Q3332" s="536">
        <v>0.49280000000000002</v>
      </c>
      <c r="R3332" s="535">
        <v>13.42</v>
      </c>
    </row>
    <row r="3333" spans="1:18" ht="12.75">
      <c r="A3333" s="145">
        <v>102291</v>
      </c>
      <c r="B3333" s="102" t="s">
        <v>25005</v>
      </c>
      <c r="C3333" s="145" t="s">
        <v>7</v>
      </c>
      <c r="D3333" s="535">
        <v>8.57</v>
      </c>
      <c r="E3333" s="536">
        <v>0.4551</v>
      </c>
      <c r="F3333" s="535">
        <v>7.52</v>
      </c>
      <c r="G3333" s="536">
        <v>0.51859999999999995</v>
      </c>
      <c r="H3333" s="535">
        <v>8.68</v>
      </c>
      <c r="I3333" s="536">
        <v>0.44929999999999998</v>
      </c>
      <c r="J3333" s="535">
        <v>7.68</v>
      </c>
      <c r="K3333" s="536">
        <v>0.50780000000000003</v>
      </c>
      <c r="L3333" s="535">
        <v>8.3800000000000008</v>
      </c>
      <c r="M3333" s="536">
        <v>0</v>
      </c>
      <c r="N3333" s="535">
        <v>8.11</v>
      </c>
      <c r="O3333" s="536">
        <v>0.48089999999999999</v>
      </c>
      <c r="P3333" s="535">
        <v>7.9</v>
      </c>
      <c r="Q3333" s="536">
        <v>0.49370000000000003</v>
      </c>
      <c r="R3333" s="535">
        <v>8.4499999999999993</v>
      </c>
    </row>
    <row r="3334" spans="1:18" ht="12.75">
      <c r="A3334" s="145">
        <v>102276</v>
      </c>
      <c r="B3334" s="102" t="s">
        <v>25006</v>
      </c>
      <c r="C3334" s="145" t="s">
        <v>7</v>
      </c>
      <c r="D3334" s="535">
        <v>11.7</v>
      </c>
      <c r="E3334" s="536">
        <v>0.4556</v>
      </c>
      <c r="F3334" s="535">
        <v>10.25</v>
      </c>
      <c r="G3334" s="536">
        <v>0.52</v>
      </c>
      <c r="H3334" s="535">
        <v>11.86</v>
      </c>
      <c r="I3334" s="536">
        <v>0.44940000000000002</v>
      </c>
      <c r="J3334" s="535">
        <v>10.48</v>
      </c>
      <c r="K3334" s="536">
        <v>0.50860000000000005</v>
      </c>
      <c r="L3334" s="535">
        <v>11.45</v>
      </c>
      <c r="M3334" s="536">
        <v>0</v>
      </c>
      <c r="N3334" s="535">
        <v>11.09</v>
      </c>
      <c r="O3334" s="536">
        <v>0.48060000000000003</v>
      </c>
      <c r="P3334" s="535">
        <v>10.81</v>
      </c>
      <c r="Q3334" s="536">
        <v>0.49309999999999998</v>
      </c>
      <c r="R3334" s="535">
        <v>11.54</v>
      </c>
    </row>
    <row r="3335" spans="1:18" ht="12.75">
      <c r="A3335" s="145">
        <v>102306</v>
      </c>
      <c r="B3335" s="102" t="s">
        <v>25007</v>
      </c>
      <c r="C3335" s="145" t="s">
        <v>7</v>
      </c>
      <c r="D3335" s="535">
        <v>14.63</v>
      </c>
      <c r="E3335" s="536">
        <v>0.45519999999999999</v>
      </c>
      <c r="F3335" s="535">
        <v>12.82</v>
      </c>
      <c r="G3335" s="536">
        <v>0.51949999999999996</v>
      </c>
      <c r="H3335" s="535">
        <v>14.82</v>
      </c>
      <c r="I3335" s="536">
        <v>0.44940000000000002</v>
      </c>
      <c r="J3335" s="535">
        <v>13.11</v>
      </c>
      <c r="K3335" s="536">
        <v>0.50800000000000001</v>
      </c>
      <c r="L3335" s="535">
        <v>14.32</v>
      </c>
      <c r="M3335" s="536">
        <v>0</v>
      </c>
      <c r="N3335" s="535">
        <v>13.86</v>
      </c>
      <c r="O3335" s="536">
        <v>0.48049999999999998</v>
      </c>
      <c r="P3335" s="535">
        <v>13.51</v>
      </c>
      <c r="Q3335" s="536">
        <v>0.49299999999999999</v>
      </c>
      <c r="R3335" s="535">
        <v>14.44</v>
      </c>
    </row>
    <row r="3336" spans="1:18" ht="12.75">
      <c r="A3336" s="145">
        <v>102279</v>
      </c>
      <c r="B3336" s="102" t="s">
        <v>25008</v>
      </c>
      <c r="C3336" s="145" t="s">
        <v>7</v>
      </c>
      <c r="D3336" s="535">
        <v>7.38</v>
      </c>
      <c r="E3336" s="536">
        <v>0.45390000000000003</v>
      </c>
      <c r="F3336" s="535">
        <v>6.47</v>
      </c>
      <c r="G3336" s="536">
        <v>0.51780000000000004</v>
      </c>
      <c r="H3336" s="535">
        <v>7.46</v>
      </c>
      <c r="I3336" s="536">
        <v>0.4491</v>
      </c>
      <c r="J3336" s="535">
        <v>6.61</v>
      </c>
      <c r="K3336" s="536">
        <v>0.50680000000000003</v>
      </c>
      <c r="L3336" s="535">
        <v>7.21</v>
      </c>
      <c r="M3336" s="536">
        <v>0</v>
      </c>
      <c r="N3336" s="535">
        <v>6.98</v>
      </c>
      <c r="O3336" s="536">
        <v>0.47989999999999999</v>
      </c>
      <c r="P3336" s="535">
        <v>6.81</v>
      </c>
      <c r="Q3336" s="536">
        <v>0.4919</v>
      </c>
      <c r="R3336" s="535">
        <v>7.28</v>
      </c>
    </row>
    <row r="3337" spans="1:18" ht="12.75">
      <c r="A3337" s="145">
        <v>102282</v>
      </c>
      <c r="B3337" s="102" t="s">
        <v>25009</v>
      </c>
      <c r="C3337" s="145" t="s">
        <v>7</v>
      </c>
      <c r="D3337" s="535">
        <v>15.31</v>
      </c>
      <c r="E3337" s="536">
        <v>0.45590000000000003</v>
      </c>
      <c r="F3337" s="535">
        <v>13.43</v>
      </c>
      <c r="G3337" s="536">
        <v>0.51970000000000005</v>
      </c>
      <c r="H3337" s="535">
        <v>15.51</v>
      </c>
      <c r="I3337" s="536">
        <v>0.45</v>
      </c>
      <c r="J3337" s="535">
        <v>13.72</v>
      </c>
      <c r="K3337" s="536">
        <v>0.50870000000000004</v>
      </c>
      <c r="L3337" s="535">
        <v>14.98</v>
      </c>
      <c r="M3337" s="536">
        <v>0</v>
      </c>
      <c r="N3337" s="535">
        <v>14.5</v>
      </c>
      <c r="O3337" s="536">
        <v>0.48139999999999999</v>
      </c>
      <c r="P3337" s="535">
        <v>14.14</v>
      </c>
      <c r="Q3337" s="536">
        <v>0.49359999999999998</v>
      </c>
      <c r="R3337" s="535">
        <v>15.11</v>
      </c>
    </row>
    <row r="3338" spans="1:18" ht="12.75">
      <c r="A3338" s="145">
        <v>102290</v>
      </c>
      <c r="B3338" s="102" t="s">
        <v>25010</v>
      </c>
      <c r="C3338" s="145" t="s">
        <v>7</v>
      </c>
      <c r="D3338" s="535">
        <v>9.65</v>
      </c>
      <c r="E3338" s="536">
        <v>0.45490000000000003</v>
      </c>
      <c r="F3338" s="535">
        <v>8.4499999999999993</v>
      </c>
      <c r="G3338" s="536">
        <v>0.51949999999999996</v>
      </c>
      <c r="H3338" s="535">
        <v>9.77</v>
      </c>
      <c r="I3338" s="536">
        <v>0.44929999999999998</v>
      </c>
      <c r="J3338" s="535">
        <v>8.64</v>
      </c>
      <c r="K3338" s="536">
        <v>0.5081</v>
      </c>
      <c r="L3338" s="535">
        <v>9.44</v>
      </c>
      <c r="M3338" s="536">
        <v>0</v>
      </c>
      <c r="N3338" s="535">
        <v>9.1300000000000008</v>
      </c>
      <c r="O3338" s="536">
        <v>0.48080000000000001</v>
      </c>
      <c r="P3338" s="535">
        <v>8.91</v>
      </c>
      <c r="Q3338" s="536">
        <v>0.49270000000000003</v>
      </c>
      <c r="R3338" s="535">
        <v>9.52</v>
      </c>
    </row>
    <row r="3339" spans="1:18" ht="12.75">
      <c r="A3339" s="145">
        <v>90100</v>
      </c>
      <c r="B3339" s="102" t="s">
        <v>25011</v>
      </c>
      <c r="C3339" s="145" t="s">
        <v>7</v>
      </c>
      <c r="D3339" s="535">
        <v>14.56</v>
      </c>
      <c r="E3339" s="536">
        <v>0.34339999999999998</v>
      </c>
      <c r="F3339" s="535">
        <v>12.33</v>
      </c>
      <c r="G3339" s="536">
        <v>0.40550000000000003</v>
      </c>
      <c r="H3339" s="535">
        <v>15.35</v>
      </c>
      <c r="I3339" s="536">
        <v>0</v>
      </c>
      <c r="J3339" s="535">
        <v>12.65</v>
      </c>
      <c r="K3339" s="536">
        <v>0.39529999999999998</v>
      </c>
      <c r="L3339" s="535">
        <v>14.88</v>
      </c>
      <c r="M3339" s="536">
        <v>0</v>
      </c>
      <c r="N3339" s="535">
        <v>13.75</v>
      </c>
      <c r="O3339" s="536">
        <v>0.36359999999999998</v>
      </c>
      <c r="P3339" s="535">
        <v>13.31</v>
      </c>
      <c r="Q3339" s="536">
        <v>0.37569999999999998</v>
      </c>
      <c r="R3339" s="535">
        <v>14.22</v>
      </c>
    </row>
    <row r="3340" spans="1:18" ht="12.75">
      <c r="A3340" s="145">
        <v>102323</v>
      </c>
      <c r="B3340" s="102" t="s">
        <v>25012</v>
      </c>
      <c r="C3340" s="145" t="s">
        <v>7</v>
      </c>
      <c r="D3340" s="535">
        <v>18.2</v>
      </c>
      <c r="E3340" s="536">
        <v>0.34339999999999998</v>
      </c>
      <c r="F3340" s="535">
        <v>15.42</v>
      </c>
      <c r="G3340" s="536">
        <v>0.40529999999999999</v>
      </c>
      <c r="H3340" s="535">
        <v>19.2</v>
      </c>
      <c r="I3340" s="536">
        <v>0</v>
      </c>
      <c r="J3340" s="535">
        <v>15.82</v>
      </c>
      <c r="K3340" s="536">
        <v>0.39510000000000001</v>
      </c>
      <c r="L3340" s="535">
        <v>18.61</v>
      </c>
      <c r="M3340" s="536">
        <v>0</v>
      </c>
      <c r="N3340" s="535">
        <v>17.190000000000001</v>
      </c>
      <c r="O3340" s="536">
        <v>0.36359999999999998</v>
      </c>
      <c r="P3340" s="535">
        <v>16.64</v>
      </c>
      <c r="Q3340" s="536">
        <v>0.37559999999999999</v>
      </c>
      <c r="R3340" s="535">
        <v>17.77</v>
      </c>
    </row>
    <row r="3341" spans="1:18" ht="12.75">
      <c r="A3341" s="145">
        <v>102327</v>
      </c>
      <c r="B3341" s="102" t="s">
        <v>25013</v>
      </c>
      <c r="C3341" s="145" t="s">
        <v>7</v>
      </c>
      <c r="D3341" s="535">
        <v>11.46</v>
      </c>
      <c r="E3341" s="536">
        <v>0.34289999999999998</v>
      </c>
      <c r="F3341" s="535">
        <v>9.7100000000000009</v>
      </c>
      <c r="G3341" s="536">
        <v>0.4047</v>
      </c>
      <c r="H3341" s="535">
        <v>12.11</v>
      </c>
      <c r="I3341" s="536">
        <v>0</v>
      </c>
      <c r="J3341" s="535">
        <v>9.9700000000000006</v>
      </c>
      <c r="K3341" s="536">
        <v>0.39419999999999999</v>
      </c>
      <c r="L3341" s="535">
        <v>11.72</v>
      </c>
      <c r="M3341" s="536">
        <v>0</v>
      </c>
      <c r="N3341" s="535">
        <v>10.83</v>
      </c>
      <c r="O3341" s="536">
        <v>0.3629</v>
      </c>
      <c r="P3341" s="535">
        <v>10.48</v>
      </c>
      <c r="Q3341" s="536">
        <v>0.375</v>
      </c>
      <c r="R3341" s="535">
        <v>11.2</v>
      </c>
    </row>
    <row r="3342" spans="1:18" ht="12.75">
      <c r="A3342" s="145">
        <v>102299</v>
      </c>
      <c r="B3342" s="102" t="s">
        <v>25014</v>
      </c>
      <c r="C3342" s="145" t="s">
        <v>7</v>
      </c>
      <c r="D3342" s="535">
        <v>19.05</v>
      </c>
      <c r="E3342" s="536">
        <v>0.34379999999999999</v>
      </c>
      <c r="F3342" s="535">
        <v>16.14</v>
      </c>
      <c r="G3342" s="536">
        <v>0.40579999999999999</v>
      </c>
      <c r="H3342" s="535">
        <v>20.09</v>
      </c>
      <c r="I3342" s="536">
        <v>0</v>
      </c>
      <c r="J3342" s="535">
        <v>16.559999999999999</v>
      </c>
      <c r="K3342" s="536">
        <v>0.39550000000000002</v>
      </c>
      <c r="L3342" s="535">
        <v>19.48</v>
      </c>
      <c r="M3342" s="536">
        <v>0</v>
      </c>
      <c r="N3342" s="535">
        <v>17.98</v>
      </c>
      <c r="O3342" s="536">
        <v>0.36430000000000001</v>
      </c>
      <c r="P3342" s="535">
        <v>17.41</v>
      </c>
      <c r="Q3342" s="536">
        <v>0.37619999999999998</v>
      </c>
      <c r="R3342" s="535">
        <v>18.600000000000001</v>
      </c>
    </row>
    <row r="3343" spans="1:18" ht="12.75">
      <c r="A3343" s="145">
        <v>102303</v>
      </c>
      <c r="B3343" s="102" t="s">
        <v>25015</v>
      </c>
      <c r="C3343" s="145" t="s">
        <v>7</v>
      </c>
      <c r="D3343" s="535">
        <v>12.01</v>
      </c>
      <c r="E3343" s="536">
        <v>0.34300000000000003</v>
      </c>
      <c r="F3343" s="535">
        <v>10.17</v>
      </c>
      <c r="G3343" s="536">
        <v>0.40510000000000002</v>
      </c>
      <c r="H3343" s="535">
        <v>12.67</v>
      </c>
      <c r="I3343" s="536">
        <v>0</v>
      </c>
      <c r="J3343" s="535">
        <v>10.43</v>
      </c>
      <c r="K3343" s="536">
        <v>0.39500000000000002</v>
      </c>
      <c r="L3343" s="535">
        <v>12.27</v>
      </c>
      <c r="M3343" s="536">
        <v>0</v>
      </c>
      <c r="N3343" s="535">
        <v>11.34</v>
      </c>
      <c r="O3343" s="536">
        <v>0.36330000000000001</v>
      </c>
      <c r="P3343" s="535">
        <v>10.98</v>
      </c>
      <c r="Q3343" s="536">
        <v>0.37519999999999998</v>
      </c>
      <c r="R3343" s="535">
        <v>11.71</v>
      </c>
    </row>
    <row r="3344" spans="1:18" ht="12.75">
      <c r="A3344" s="145">
        <v>90099</v>
      </c>
      <c r="B3344" s="102" t="s">
        <v>25016</v>
      </c>
      <c r="C3344" s="145" t="s">
        <v>7</v>
      </c>
      <c r="D3344" s="535">
        <v>16.989999999999998</v>
      </c>
      <c r="E3344" s="536">
        <v>0.34370000000000001</v>
      </c>
      <c r="F3344" s="535">
        <v>14.4</v>
      </c>
      <c r="G3344" s="536">
        <v>0.40560000000000002</v>
      </c>
      <c r="H3344" s="535">
        <v>17.93</v>
      </c>
      <c r="I3344" s="536">
        <v>0</v>
      </c>
      <c r="J3344" s="535">
        <v>14.77</v>
      </c>
      <c r="K3344" s="536">
        <v>0.39539999999999997</v>
      </c>
      <c r="L3344" s="535">
        <v>17.37</v>
      </c>
      <c r="M3344" s="536">
        <v>0</v>
      </c>
      <c r="N3344" s="535">
        <v>16.04</v>
      </c>
      <c r="O3344" s="536">
        <v>0.36409999999999998</v>
      </c>
      <c r="P3344" s="535">
        <v>15.53</v>
      </c>
      <c r="Q3344" s="536">
        <v>0.376</v>
      </c>
      <c r="R3344" s="535">
        <v>16.59</v>
      </c>
    </row>
    <row r="3345" spans="1:18" ht="12.75">
      <c r="A3345" s="145">
        <v>102322</v>
      </c>
      <c r="B3345" s="102" t="s">
        <v>25017</v>
      </c>
      <c r="C3345" s="145" t="s">
        <v>7</v>
      </c>
      <c r="D3345" s="535">
        <v>21.25</v>
      </c>
      <c r="E3345" s="536">
        <v>0.34350000000000003</v>
      </c>
      <c r="F3345" s="535">
        <v>17.989999999999998</v>
      </c>
      <c r="G3345" s="536">
        <v>0.40579999999999999</v>
      </c>
      <c r="H3345" s="535">
        <v>22.41</v>
      </c>
      <c r="I3345" s="536">
        <v>0</v>
      </c>
      <c r="J3345" s="535">
        <v>18.46</v>
      </c>
      <c r="K3345" s="536">
        <v>0.39539999999999997</v>
      </c>
      <c r="L3345" s="535">
        <v>21.71</v>
      </c>
      <c r="M3345" s="536">
        <v>0</v>
      </c>
      <c r="N3345" s="535">
        <v>20.059999999999999</v>
      </c>
      <c r="O3345" s="536">
        <v>0.3639</v>
      </c>
      <c r="P3345" s="535">
        <v>19.41</v>
      </c>
      <c r="Q3345" s="536">
        <v>0.37609999999999999</v>
      </c>
      <c r="R3345" s="535">
        <v>20.74</v>
      </c>
    </row>
    <row r="3346" spans="1:18" ht="12.75">
      <c r="A3346" s="145">
        <v>102298</v>
      </c>
      <c r="B3346" s="102" t="s">
        <v>25018</v>
      </c>
      <c r="C3346" s="145" t="s">
        <v>7</v>
      </c>
      <c r="D3346" s="535">
        <v>22.23</v>
      </c>
      <c r="E3346" s="536">
        <v>0.34370000000000001</v>
      </c>
      <c r="F3346" s="535">
        <v>18.850000000000001</v>
      </c>
      <c r="G3346" s="536">
        <v>0.40529999999999999</v>
      </c>
      <c r="H3346" s="535">
        <v>23.45</v>
      </c>
      <c r="I3346" s="536">
        <v>0</v>
      </c>
      <c r="J3346" s="535">
        <v>19.309999999999999</v>
      </c>
      <c r="K3346" s="536">
        <v>0.39560000000000001</v>
      </c>
      <c r="L3346" s="535">
        <v>22.73</v>
      </c>
      <c r="M3346" s="536">
        <v>0</v>
      </c>
      <c r="N3346" s="535">
        <v>20.99</v>
      </c>
      <c r="O3346" s="536">
        <v>0.36399999999999999</v>
      </c>
      <c r="P3346" s="535">
        <v>20.32</v>
      </c>
      <c r="Q3346" s="536">
        <v>0.376</v>
      </c>
      <c r="R3346" s="535">
        <v>21.71</v>
      </c>
    </row>
    <row r="3347" spans="1:18" ht="12.75">
      <c r="A3347" s="145">
        <v>102302</v>
      </c>
      <c r="B3347" s="102" t="s">
        <v>25019</v>
      </c>
      <c r="C3347" s="145" t="s">
        <v>7</v>
      </c>
      <c r="D3347" s="535">
        <v>14</v>
      </c>
      <c r="E3347" s="536">
        <v>0.34360000000000002</v>
      </c>
      <c r="F3347" s="535">
        <v>11.87</v>
      </c>
      <c r="G3347" s="536">
        <v>0.4052</v>
      </c>
      <c r="H3347" s="535">
        <v>14.78</v>
      </c>
      <c r="I3347" s="536">
        <v>0</v>
      </c>
      <c r="J3347" s="535">
        <v>12.16</v>
      </c>
      <c r="K3347" s="536">
        <v>0.39560000000000001</v>
      </c>
      <c r="L3347" s="535">
        <v>14.32</v>
      </c>
      <c r="M3347" s="536">
        <v>0</v>
      </c>
      <c r="N3347" s="535">
        <v>13.22</v>
      </c>
      <c r="O3347" s="536">
        <v>0.36380000000000001</v>
      </c>
      <c r="P3347" s="535">
        <v>12.8</v>
      </c>
      <c r="Q3347" s="536">
        <v>0.37580000000000002</v>
      </c>
      <c r="R3347" s="535">
        <v>13.68</v>
      </c>
    </row>
    <row r="3348" spans="1:18" ht="12.75">
      <c r="A3348" s="145">
        <v>102326</v>
      </c>
      <c r="B3348" s="102" t="s">
        <v>25020</v>
      </c>
      <c r="C3348" s="145" t="s">
        <v>7</v>
      </c>
      <c r="D3348" s="535">
        <v>13.39</v>
      </c>
      <c r="E3348" s="536">
        <v>0.34279999999999999</v>
      </c>
      <c r="F3348" s="535">
        <v>11.34</v>
      </c>
      <c r="G3348" s="536">
        <v>0.40479999999999999</v>
      </c>
      <c r="H3348" s="535">
        <v>14.12</v>
      </c>
      <c r="I3348" s="536">
        <v>0</v>
      </c>
      <c r="J3348" s="535">
        <v>11.63</v>
      </c>
      <c r="K3348" s="536">
        <v>0.3947</v>
      </c>
      <c r="L3348" s="535">
        <v>13.69</v>
      </c>
      <c r="M3348" s="536">
        <v>0</v>
      </c>
      <c r="N3348" s="535">
        <v>12.64</v>
      </c>
      <c r="O3348" s="536">
        <v>0.36309999999999998</v>
      </c>
      <c r="P3348" s="535">
        <v>12.23</v>
      </c>
      <c r="Q3348" s="536">
        <v>0.37530000000000002</v>
      </c>
      <c r="R3348" s="535">
        <v>13.06</v>
      </c>
    </row>
    <row r="3349" spans="1:18" ht="12.75">
      <c r="A3349" s="145">
        <v>102314</v>
      </c>
      <c r="B3349" s="102" t="s">
        <v>25021</v>
      </c>
      <c r="C3349" s="145" t="s">
        <v>7</v>
      </c>
      <c r="D3349" s="535">
        <v>9.2200000000000006</v>
      </c>
      <c r="E3349" s="536">
        <v>0.45550000000000002</v>
      </c>
      <c r="F3349" s="535">
        <v>8.08</v>
      </c>
      <c r="G3349" s="536">
        <v>0.51980000000000004</v>
      </c>
      <c r="H3349" s="535">
        <v>9.34</v>
      </c>
      <c r="I3349" s="536">
        <v>0.44969999999999999</v>
      </c>
      <c r="J3349" s="535">
        <v>8.25</v>
      </c>
      <c r="K3349" s="536">
        <v>0.5091</v>
      </c>
      <c r="L3349" s="535">
        <v>9.02</v>
      </c>
      <c r="M3349" s="536">
        <v>0</v>
      </c>
      <c r="N3349" s="535">
        <v>8.7200000000000006</v>
      </c>
      <c r="O3349" s="536">
        <v>0.48170000000000002</v>
      </c>
      <c r="P3349" s="535">
        <v>8.5</v>
      </c>
      <c r="Q3349" s="536">
        <v>0.49409999999999998</v>
      </c>
      <c r="R3349" s="535">
        <v>9.1</v>
      </c>
    </row>
    <row r="3350" spans="1:18" ht="12.75">
      <c r="A3350" s="145">
        <v>102312</v>
      </c>
      <c r="B3350" s="102" t="s">
        <v>25022</v>
      </c>
      <c r="C3350" s="145" t="s">
        <v>7</v>
      </c>
      <c r="D3350" s="535">
        <v>11.78</v>
      </c>
      <c r="E3350" s="536">
        <v>0.44740000000000002</v>
      </c>
      <c r="F3350" s="535">
        <v>10.34</v>
      </c>
      <c r="G3350" s="536">
        <v>0.50970000000000004</v>
      </c>
      <c r="H3350" s="535">
        <v>11.79</v>
      </c>
      <c r="I3350" s="536">
        <v>0.44700000000000001</v>
      </c>
      <c r="J3350" s="535">
        <v>10.58</v>
      </c>
      <c r="K3350" s="536">
        <v>0.49809999999999999</v>
      </c>
      <c r="L3350" s="535">
        <v>11.36</v>
      </c>
      <c r="M3350" s="536">
        <v>0</v>
      </c>
      <c r="N3350" s="535">
        <v>11.07</v>
      </c>
      <c r="O3350" s="536">
        <v>0.47610000000000002</v>
      </c>
      <c r="P3350" s="535">
        <v>10.8</v>
      </c>
      <c r="Q3350" s="536">
        <v>0.48799999999999999</v>
      </c>
      <c r="R3350" s="535">
        <v>11.47</v>
      </c>
    </row>
    <row r="3351" spans="1:18" ht="12.75">
      <c r="A3351" s="145">
        <v>102288</v>
      </c>
      <c r="B3351" s="102" t="s">
        <v>25023</v>
      </c>
      <c r="C3351" s="145" t="s">
        <v>7</v>
      </c>
      <c r="D3351" s="535">
        <v>12.33</v>
      </c>
      <c r="E3351" s="536">
        <v>0.44769999999999999</v>
      </c>
      <c r="F3351" s="535">
        <v>10.82</v>
      </c>
      <c r="G3351" s="536">
        <v>0.51019999999999999</v>
      </c>
      <c r="H3351" s="535">
        <v>12.34</v>
      </c>
      <c r="I3351" s="536">
        <v>0.44729999999999998</v>
      </c>
      <c r="J3351" s="535">
        <v>11.08</v>
      </c>
      <c r="K3351" s="536">
        <v>0.49819999999999998</v>
      </c>
      <c r="L3351" s="535">
        <v>11.89</v>
      </c>
      <c r="M3351" s="536">
        <v>0</v>
      </c>
      <c r="N3351" s="535">
        <v>11.59</v>
      </c>
      <c r="O3351" s="536">
        <v>0.4763</v>
      </c>
      <c r="P3351" s="535">
        <v>11.31</v>
      </c>
      <c r="Q3351" s="536">
        <v>0.48809999999999998</v>
      </c>
      <c r="R3351" s="535">
        <v>12</v>
      </c>
    </row>
    <row r="3352" spans="1:18" ht="12.75">
      <c r="A3352" s="145">
        <v>90087</v>
      </c>
      <c r="B3352" s="102" t="s">
        <v>25024</v>
      </c>
      <c r="C3352" s="145" t="s">
        <v>7</v>
      </c>
      <c r="D3352" s="535">
        <v>9.43</v>
      </c>
      <c r="E3352" s="536">
        <v>0.44640000000000002</v>
      </c>
      <c r="F3352" s="535">
        <v>8.27</v>
      </c>
      <c r="G3352" s="536">
        <v>0.5091</v>
      </c>
      <c r="H3352" s="535">
        <v>9.43</v>
      </c>
      <c r="I3352" s="536">
        <v>0.44640000000000002</v>
      </c>
      <c r="J3352" s="535">
        <v>8.4600000000000009</v>
      </c>
      <c r="K3352" s="536">
        <v>0.49759999999999999</v>
      </c>
      <c r="L3352" s="535">
        <v>9.08</v>
      </c>
      <c r="M3352" s="536">
        <v>0</v>
      </c>
      <c r="N3352" s="535">
        <v>8.86</v>
      </c>
      <c r="O3352" s="536">
        <v>0.47520000000000001</v>
      </c>
      <c r="P3352" s="535">
        <v>8.64</v>
      </c>
      <c r="Q3352" s="536">
        <v>0.48730000000000001</v>
      </c>
      <c r="R3352" s="535">
        <v>9.17</v>
      </c>
    </row>
    <row r="3353" spans="1:18" ht="12.75">
      <c r="A3353" s="145">
        <v>102308</v>
      </c>
      <c r="B3353" s="102" t="s">
        <v>25025</v>
      </c>
      <c r="C3353" s="145" t="s">
        <v>7</v>
      </c>
      <c r="D3353" s="535">
        <v>12.59</v>
      </c>
      <c r="E3353" s="536">
        <v>0.4551</v>
      </c>
      <c r="F3353" s="535">
        <v>11.03</v>
      </c>
      <c r="G3353" s="536">
        <v>0.51949999999999996</v>
      </c>
      <c r="H3353" s="535">
        <v>12.75</v>
      </c>
      <c r="I3353" s="536">
        <v>0.44940000000000002</v>
      </c>
      <c r="J3353" s="535">
        <v>11.27</v>
      </c>
      <c r="K3353" s="536">
        <v>0.50839999999999996</v>
      </c>
      <c r="L3353" s="535">
        <v>12.31</v>
      </c>
      <c r="M3353" s="536">
        <v>0</v>
      </c>
      <c r="N3353" s="535">
        <v>11.91</v>
      </c>
      <c r="O3353" s="536">
        <v>0.48110000000000003</v>
      </c>
      <c r="P3353" s="535">
        <v>11.62</v>
      </c>
      <c r="Q3353" s="536">
        <v>0.49309999999999998</v>
      </c>
      <c r="R3353" s="535">
        <v>12.42</v>
      </c>
    </row>
    <row r="3354" spans="1:18" ht="12.75">
      <c r="A3354" s="145">
        <v>90084</v>
      </c>
      <c r="B3354" s="102" t="s">
        <v>25026</v>
      </c>
      <c r="C3354" s="145" t="s">
        <v>7</v>
      </c>
      <c r="D3354" s="535">
        <v>10.07</v>
      </c>
      <c r="E3354" s="536">
        <v>0.45479999999999998</v>
      </c>
      <c r="F3354" s="535">
        <v>8.83</v>
      </c>
      <c r="G3354" s="536">
        <v>0.51870000000000005</v>
      </c>
      <c r="H3354" s="535">
        <v>10.199999999999999</v>
      </c>
      <c r="I3354" s="536">
        <v>0.44900000000000001</v>
      </c>
      <c r="J3354" s="535">
        <v>9.01</v>
      </c>
      <c r="K3354" s="536">
        <v>0.50829999999999997</v>
      </c>
      <c r="L3354" s="535">
        <v>9.85</v>
      </c>
      <c r="M3354" s="536">
        <v>0</v>
      </c>
      <c r="N3354" s="535">
        <v>9.5299999999999994</v>
      </c>
      <c r="O3354" s="536">
        <v>0.48060000000000003</v>
      </c>
      <c r="P3354" s="535">
        <v>9.2899999999999991</v>
      </c>
      <c r="Q3354" s="536">
        <v>0.49299999999999999</v>
      </c>
      <c r="R3354" s="535">
        <v>9.94</v>
      </c>
    </row>
    <row r="3355" spans="1:18" ht="12.75">
      <c r="A3355" s="145">
        <v>102284</v>
      </c>
      <c r="B3355" s="102" t="s">
        <v>25027</v>
      </c>
      <c r="C3355" s="145" t="s">
        <v>7</v>
      </c>
      <c r="D3355" s="535">
        <v>13.17</v>
      </c>
      <c r="E3355" s="536">
        <v>0.4556</v>
      </c>
      <c r="F3355" s="535">
        <v>11.54</v>
      </c>
      <c r="G3355" s="536">
        <v>0.51990000000000003</v>
      </c>
      <c r="H3355" s="535">
        <v>13.34</v>
      </c>
      <c r="I3355" s="536">
        <v>0.44979999999999998</v>
      </c>
      <c r="J3355" s="535">
        <v>11.8</v>
      </c>
      <c r="K3355" s="536">
        <v>0.50849999999999995</v>
      </c>
      <c r="L3355" s="535">
        <v>12.88</v>
      </c>
      <c r="M3355" s="536">
        <v>0</v>
      </c>
      <c r="N3355" s="535">
        <v>12.47</v>
      </c>
      <c r="O3355" s="536">
        <v>0.48120000000000002</v>
      </c>
      <c r="P3355" s="535">
        <v>12.16</v>
      </c>
      <c r="Q3355" s="536">
        <v>0.49340000000000001</v>
      </c>
      <c r="R3355" s="535">
        <v>13</v>
      </c>
    </row>
    <row r="3356" spans="1:18" ht="12.75">
      <c r="A3356" s="145">
        <v>102325</v>
      </c>
      <c r="B3356" s="102" t="s">
        <v>25028</v>
      </c>
      <c r="C3356" s="145" t="s">
        <v>7</v>
      </c>
      <c r="D3356" s="535">
        <v>16.47</v>
      </c>
      <c r="E3356" s="536">
        <v>0.34370000000000001</v>
      </c>
      <c r="F3356" s="535">
        <v>13.95</v>
      </c>
      <c r="G3356" s="536">
        <v>0.40570000000000001</v>
      </c>
      <c r="H3356" s="535">
        <v>17.38</v>
      </c>
      <c r="I3356" s="536">
        <v>0</v>
      </c>
      <c r="J3356" s="535">
        <v>14.31</v>
      </c>
      <c r="K3356" s="536">
        <v>0.39550000000000002</v>
      </c>
      <c r="L3356" s="535">
        <v>16.829999999999998</v>
      </c>
      <c r="M3356" s="536">
        <v>0</v>
      </c>
      <c r="N3356" s="535">
        <v>15.55</v>
      </c>
      <c r="O3356" s="536">
        <v>0.36399999999999999</v>
      </c>
      <c r="P3356" s="535">
        <v>15.05</v>
      </c>
      <c r="Q3356" s="536">
        <v>0.37609999999999999</v>
      </c>
      <c r="R3356" s="535">
        <v>16.079999999999998</v>
      </c>
    </row>
    <row r="3357" spans="1:18" ht="12.75">
      <c r="A3357" s="145">
        <v>102329</v>
      </c>
      <c r="B3357" s="102" t="s">
        <v>25029</v>
      </c>
      <c r="C3357" s="145" t="s">
        <v>7</v>
      </c>
      <c r="D3357" s="535">
        <v>10.37</v>
      </c>
      <c r="E3357" s="536">
        <v>0.34329999999999999</v>
      </c>
      <c r="F3357" s="535">
        <v>8.7799999999999994</v>
      </c>
      <c r="G3357" s="536">
        <v>0.40550000000000003</v>
      </c>
      <c r="H3357" s="535">
        <v>10.95</v>
      </c>
      <c r="I3357" s="536">
        <v>0</v>
      </c>
      <c r="J3357" s="535">
        <v>9.01</v>
      </c>
      <c r="K3357" s="536">
        <v>0.39510000000000001</v>
      </c>
      <c r="L3357" s="535">
        <v>10.6</v>
      </c>
      <c r="M3357" s="536">
        <v>0</v>
      </c>
      <c r="N3357" s="535">
        <v>9.8000000000000007</v>
      </c>
      <c r="O3357" s="536">
        <v>0.36330000000000001</v>
      </c>
      <c r="P3357" s="535">
        <v>9.48</v>
      </c>
      <c r="Q3357" s="536">
        <v>0.3755</v>
      </c>
      <c r="R3357" s="535">
        <v>10.130000000000001</v>
      </c>
    </row>
    <row r="3358" spans="1:18" ht="12.75">
      <c r="A3358" s="145">
        <v>102301</v>
      </c>
      <c r="B3358" s="102" t="s">
        <v>25030</v>
      </c>
      <c r="C3358" s="145" t="s">
        <v>7</v>
      </c>
      <c r="D3358" s="535">
        <v>17.239999999999998</v>
      </c>
      <c r="E3358" s="536">
        <v>0.34339999999999998</v>
      </c>
      <c r="F3358" s="535">
        <v>14.61</v>
      </c>
      <c r="G3358" s="536">
        <v>0.4052</v>
      </c>
      <c r="H3358" s="535">
        <v>18.18</v>
      </c>
      <c r="I3358" s="536">
        <v>0</v>
      </c>
      <c r="J3358" s="535">
        <v>14.98</v>
      </c>
      <c r="K3358" s="536">
        <v>0.3952</v>
      </c>
      <c r="L3358" s="535">
        <v>17.62</v>
      </c>
      <c r="M3358" s="536">
        <v>0</v>
      </c>
      <c r="N3358" s="535">
        <v>16.27</v>
      </c>
      <c r="O3358" s="536">
        <v>0.3639</v>
      </c>
      <c r="P3358" s="535">
        <v>15.74</v>
      </c>
      <c r="Q3358" s="536">
        <v>0.37609999999999999</v>
      </c>
      <c r="R3358" s="535">
        <v>16.82</v>
      </c>
    </row>
    <row r="3359" spans="1:18" ht="12.75">
      <c r="A3359" s="145">
        <v>102305</v>
      </c>
      <c r="B3359" s="102" t="s">
        <v>25031</v>
      </c>
      <c r="C3359" s="145" t="s">
        <v>7</v>
      </c>
      <c r="D3359" s="535">
        <v>10.86</v>
      </c>
      <c r="E3359" s="536">
        <v>0.34350000000000003</v>
      </c>
      <c r="F3359" s="535">
        <v>9.1999999999999993</v>
      </c>
      <c r="G3359" s="536">
        <v>0.40539999999999998</v>
      </c>
      <c r="H3359" s="535">
        <v>11.45</v>
      </c>
      <c r="I3359" s="536">
        <v>0</v>
      </c>
      <c r="J3359" s="535">
        <v>9.43</v>
      </c>
      <c r="K3359" s="536">
        <v>0.39550000000000002</v>
      </c>
      <c r="L3359" s="535">
        <v>11.1</v>
      </c>
      <c r="M3359" s="536">
        <v>0</v>
      </c>
      <c r="N3359" s="535">
        <v>10.25</v>
      </c>
      <c r="O3359" s="536">
        <v>0.3639</v>
      </c>
      <c r="P3359" s="535">
        <v>9.92</v>
      </c>
      <c r="Q3359" s="536">
        <v>0.376</v>
      </c>
      <c r="R3359" s="535">
        <v>10.6</v>
      </c>
    </row>
    <row r="3360" spans="1:18" ht="12.75">
      <c r="A3360" s="145">
        <v>90101</v>
      </c>
      <c r="B3360" s="102" t="s">
        <v>25032</v>
      </c>
      <c r="C3360" s="145" t="s">
        <v>7</v>
      </c>
      <c r="D3360" s="535">
        <v>14.38</v>
      </c>
      <c r="E3360" s="536">
        <v>0.34350000000000003</v>
      </c>
      <c r="F3360" s="535">
        <v>12.19</v>
      </c>
      <c r="G3360" s="536">
        <v>0.40529999999999999</v>
      </c>
      <c r="H3360" s="535">
        <v>15.17</v>
      </c>
      <c r="I3360" s="536">
        <v>0</v>
      </c>
      <c r="J3360" s="535">
        <v>12.5</v>
      </c>
      <c r="K3360" s="536">
        <v>0.3952</v>
      </c>
      <c r="L3360" s="535">
        <v>14.71</v>
      </c>
      <c r="M3360" s="536">
        <v>0</v>
      </c>
      <c r="N3360" s="535">
        <v>13.59</v>
      </c>
      <c r="O3360" s="536">
        <v>0.36349999999999999</v>
      </c>
      <c r="P3360" s="535">
        <v>13.14</v>
      </c>
      <c r="Q3360" s="536">
        <v>0.376</v>
      </c>
      <c r="R3360" s="535">
        <v>14.04</v>
      </c>
    </row>
    <row r="3361" spans="1:18" ht="12.75">
      <c r="A3361" s="145">
        <v>102324</v>
      </c>
      <c r="B3361" s="102" t="s">
        <v>25033</v>
      </c>
      <c r="C3361" s="145" t="s">
        <v>7</v>
      </c>
      <c r="D3361" s="535">
        <v>17.989999999999998</v>
      </c>
      <c r="E3361" s="536">
        <v>0.34350000000000003</v>
      </c>
      <c r="F3361" s="535">
        <v>15.24</v>
      </c>
      <c r="G3361" s="536">
        <v>0.40550000000000003</v>
      </c>
      <c r="H3361" s="535">
        <v>18.97</v>
      </c>
      <c r="I3361" s="536">
        <v>0</v>
      </c>
      <c r="J3361" s="535">
        <v>15.63</v>
      </c>
      <c r="K3361" s="536">
        <v>0.39539999999999997</v>
      </c>
      <c r="L3361" s="535">
        <v>18.38</v>
      </c>
      <c r="M3361" s="536">
        <v>0</v>
      </c>
      <c r="N3361" s="535">
        <v>16.98</v>
      </c>
      <c r="O3361" s="536">
        <v>0.36399999999999999</v>
      </c>
      <c r="P3361" s="535">
        <v>16.440000000000001</v>
      </c>
      <c r="Q3361" s="536">
        <v>0.37590000000000001</v>
      </c>
      <c r="R3361" s="535">
        <v>17.559999999999999</v>
      </c>
    </row>
    <row r="3362" spans="1:18" ht="12.75">
      <c r="A3362" s="145">
        <v>102300</v>
      </c>
      <c r="B3362" s="102" t="s">
        <v>25034</v>
      </c>
      <c r="C3362" s="145" t="s">
        <v>7</v>
      </c>
      <c r="D3362" s="535">
        <v>18.829999999999998</v>
      </c>
      <c r="E3362" s="536">
        <v>0.34360000000000002</v>
      </c>
      <c r="F3362" s="535">
        <v>15.95</v>
      </c>
      <c r="G3362" s="536">
        <v>0.40560000000000002</v>
      </c>
      <c r="H3362" s="535">
        <v>19.87</v>
      </c>
      <c r="I3362" s="536">
        <v>0</v>
      </c>
      <c r="J3362" s="535">
        <v>16.350000000000001</v>
      </c>
      <c r="K3362" s="536">
        <v>0.3957</v>
      </c>
      <c r="L3362" s="535">
        <v>19.239999999999998</v>
      </c>
      <c r="M3362" s="536">
        <v>0</v>
      </c>
      <c r="N3362" s="535">
        <v>17.78</v>
      </c>
      <c r="O3362" s="536">
        <v>0.3639</v>
      </c>
      <c r="P3362" s="535">
        <v>17.21</v>
      </c>
      <c r="Q3362" s="536">
        <v>0.37590000000000001</v>
      </c>
      <c r="R3362" s="535">
        <v>18.38</v>
      </c>
    </row>
    <row r="3363" spans="1:18" ht="12.75">
      <c r="A3363" s="145">
        <v>90102</v>
      </c>
      <c r="B3363" s="102" t="s">
        <v>25035</v>
      </c>
      <c r="C3363" s="145" t="s">
        <v>7</v>
      </c>
      <c r="D3363" s="535">
        <v>13.17</v>
      </c>
      <c r="E3363" s="536">
        <v>0.34399999999999997</v>
      </c>
      <c r="F3363" s="535">
        <v>11.16</v>
      </c>
      <c r="G3363" s="536">
        <v>0.40589999999999998</v>
      </c>
      <c r="H3363" s="535">
        <v>13.89</v>
      </c>
      <c r="I3363" s="536">
        <v>0</v>
      </c>
      <c r="J3363" s="535">
        <v>11.45</v>
      </c>
      <c r="K3363" s="536">
        <v>0.39560000000000001</v>
      </c>
      <c r="L3363" s="535">
        <v>13.47</v>
      </c>
      <c r="M3363" s="536">
        <v>0</v>
      </c>
      <c r="N3363" s="535">
        <v>12.43</v>
      </c>
      <c r="O3363" s="536">
        <v>0.3644</v>
      </c>
      <c r="P3363" s="535">
        <v>12.03</v>
      </c>
      <c r="Q3363" s="536">
        <v>0.37659999999999999</v>
      </c>
      <c r="R3363" s="535">
        <v>12.86</v>
      </c>
    </row>
    <row r="3364" spans="1:18" ht="12.75">
      <c r="A3364" s="145">
        <v>102328</v>
      </c>
      <c r="B3364" s="102" t="s">
        <v>25036</v>
      </c>
      <c r="C3364" s="145" t="s">
        <v>7</v>
      </c>
      <c r="D3364" s="535">
        <v>11.33</v>
      </c>
      <c r="E3364" s="536">
        <v>0.34329999999999999</v>
      </c>
      <c r="F3364" s="535">
        <v>9.6</v>
      </c>
      <c r="G3364" s="536">
        <v>0.4052</v>
      </c>
      <c r="H3364" s="535">
        <v>11.95</v>
      </c>
      <c r="I3364" s="536">
        <v>0</v>
      </c>
      <c r="J3364" s="535">
        <v>9.84</v>
      </c>
      <c r="K3364" s="536">
        <v>0.39529999999999998</v>
      </c>
      <c r="L3364" s="535">
        <v>11.58</v>
      </c>
      <c r="M3364" s="536">
        <v>0</v>
      </c>
      <c r="N3364" s="535">
        <v>10.7</v>
      </c>
      <c r="O3364" s="536">
        <v>0.36359999999999998</v>
      </c>
      <c r="P3364" s="535">
        <v>10.35</v>
      </c>
      <c r="Q3364" s="536">
        <v>0.37580000000000002</v>
      </c>
      <c r="R3364" s="535">
        <v>11.06</v>
      </c>
    </row>
    <row r="3365" spans="1:18" ht="12.75">
      <c r="A3365" s="145">
        <v>102304</v>
      </c>
      <c r="B3365" s="102" t="s">
        <v>25037</v>
      </c>
      <c r="C3365" s="145" t="s">
        <v>7</v>
      </c>
      <c r="D3365" s="535">
        <v>11.86</v>
      </c>
      <c r="E3365" s="536">
        <v>0.34320000000000001</v>
      </c>
      <c r="F3365" s="535">
        <v>10.050000000000001</v>
      </c>
      <c r="G3365" s="536">
        <v>0.40500000000000003</v>
      </c>
      <c r="H3365" s="535">
        <v>12.51</v>
      </c>
      <c r="I3365" s="536">
        <v>0</v>
      </c>
      <c r="J3365" s="535">
        <v>10.31</v>
      </c>
      <c r="K3365" s="536">
        <v>0.39479999999999998</v>
      </c>
      <c r="L3365" s="535">
        <v>12.13</v>
      </c>
      <c r="M3365" s="536">
        <v>0</v>
      </c>
      <c r="N3365" s="535">
        <v>11.19</v>
      </c>
      <c r="O3365" s="536">
        <v>0.36370000000000002</v>
      </c>
      <c r="P3365" s="535">
        <v>10.83</v>
      </c>
      <c r="Q3365" s="536">
        <v>0.37580000000000002</v>
      </c>
      <c r="R3365" s="535">
        <v>11.57</v>
      </c>
    </row>
    <row r="3366" spans="1:18" ht="12.75">
      <c r="A3366" s="145">
        <v>102295</v>
      </c>
      <c r="B3366" s="102" t="s">
        <v>25038</v>
      </c>
      <c r="C3366" s="145" t="s">
        <v>7</v>
      </c>
      <c r="D3366" s="535">
        <v>8.07</v>
      </c>
      <c r="E3366" s="536">
        <v>0.44729999999999998</v>
      </c>
      <c r="F3366" s="535">
        <v>7.09</v>
      </c>
      <c r="G3366" s="536">
        <v>0.50919999999999999</v>
      </c>
      <c r="H3366" s="535">
        <v>8.08</v>
      </c>
      <c r="I3366" s="536">
        <v>0.44679999999999997</v>
      </c>
      <c r="J3366" s="535">
        <v>7.25</v>
      </c>
      <c r="K3366" s="536">
        <v>0.49790000000000001</v>
      </c>
      <c r="L3366" s="535">
        <v>7.78</v>
      </c>
      <c r="M3366" s="536">
        <v>0</v>
      </c>
      <c r="N3366" s="535">
        <v>7.59</v>
      </c>
      <c r="O3366" s="536">
        <v>0.47560000000000002</v>
      </c>
      <c r="P3366" s="535">
        <v>7.41</v>
      </c>
      <c r="Q3366" s="536">
        <v>0.48720000000000002</v>
      </c>
      <c r="R3366" s="535">
        <v>7.86</v>
      </c>
    </row>
    <row r="3367" spans="1:18" ht="12.75">
      <c r="A3367" s="145">
        <v>102281</v>
      </c>
      <c r="B3367" s="102" t="s">
        <v>25039</v>
      </c>
      <c r="C3367" s="145" t="s">
        <v>7</v>
      </c>
      <c r="D3367" s="535">
        <v>6.18</v>
      </c>
      <c r="E3367" s="536">
        <v>0.4466</v>
      </c>
      <c r="F3367" s="535">
        <v>5.41</v>
      </c>
      <c r="G3367" s="536">
        <v>0.51019999999999999</v>
      </c>
      <c r="H3367" s="535">
        <v>6.18</v>
      </c>
      <c r="I3367" s="536">
        <v>0.4466</v>
      </c>
      <c r="J3367" s="535">
        <v>5.54</v>
      </c>
      <c r="K3367" s="536">
        <v>0.49819999999999998</v>
      </c>
      <c r="L3367" s="535">
        <v>5.95</v>
      </c>
      <c r="M3367" s="536">
        <v>0</v>
      </c>
      <c r="N3367" s="535">
        <v>5.81</v>
      </c>
      <c r="O3367" s="536">
        <v>0.47499999999999998</v>
      </c>
      <c r="P3367" s="535">
        <v>5.66</v>
      </c>
      <c r="Q3367" s="536">
        <v>0.48759999999999998</v>
      </c>
      <c r="R3367" s="535">
        <v>6</v>
      </c>
    </row>
    <row r="3368" spans="1:18" ht="12.75">
      <c r="A3368" s="145">
        <v>102311</v>
      </c>
      <c r="B3368" s="102" t="s">
        <v>25040</v>
      </c>
      <c r="C3368" s="145" t="s">
        <v>7</v>
      </c>
      <c r="D3368" s="535">
        <v>12.25</v>
      </c>
      <c r="E3368" s="536">
        <v>0.44729999999999998</v>
      </c>
      <c r="F3368" s="535">
        <v>10.76</v>
      </c>
      <c r="G3368" s="536">
        <v>0.50929999999999997</v>
      </c>
      <c r="H3368" s="535">
        <v>12.26</v>
      </c>
      <c r="I3368" s="536">
        <v>0.44700000000000001</v>
      </c>
      <c r="J3368" s="535">
        <v>11.01</v>
      </c>
      <c r="K3368" s="536">
        <v>0.49769999999999998</v>
      </c>
      <c r="L3368" s="535">
        <v>11.81</v>
      </c>
      <c r="M3368" s="536">
        <v>0</v>
      </c>
      <c r="N3368" s="535">
        <v>11.52</v>
      </c>
      <c r="O3368" s="536">
        <v>0.47570000000000001</v>
      </c>
      <c r="P3368" s="535">
        <v>11.24</v>
      </c>
      <c r="Q3368" s="536">
        <v>0.48749999999999999</v>
      </c>
      <c r="R3368" s="535">
        <v>11.92</v>
      </c>
    </row>
    <row r="3369" spans="1:18" ht="12.75">
      <c r="A3369" s="145">
        <v>102319</v>
      </c>
      <c r="B3369" s="102" t="s">
        <v>25041</v>
      </c>
      <c r="C3369" s="145" t="s">
        <v>7</v>
      </c>
      <c r="D3369" s="535">
        <v>7.73</v>
      </c>
      <c r="E3369" s="536">
        <v>0.4476</v>
      </c>
      <c r="F3369" s="535">
        <v>6.77</v>
      </c>
      <c r="G3369" s="536">
        <v>0.5111</v>
      </c>
      <c r="H3369" s="535">
        <v>7.73</v>
      </c>
      <c r="I3369" s="536">
        <v>0.4476</v>
      </c>
      <c r="J3369" s="535">
        <v>6.93</v>
      </c>
      <c r="K3369" s="536">
        <v>0.49930000000000002</v>
      </c>
      <c r="L3369" s="535">
        <v>7.44</v>
      </c>
      <c r="M3369" s="536">
        <v>0</v>
      </c>
      <c r="N3369" s="535">
        <v>7.25</v>
      </c>
      <c r="O3369" s="536">
        <v>0.47720000000000001</v>
      </c>
      <c r="P3369" s="535">
        <v>7.08</v>
      </c>
      <c r="Q3369" s="536">
        <v>0.48870000000000002</v>
      </c>
      <c r="R3369" s="535">
        <v>7.52</v>
      </c>
    </row>
    <row r="3370" spans="1:18" ht="12.75">
      <c r="A3370" s="145">
        <v>102287</v>
      </c>
      <c r="B3370" s="102" t="s">
        <v>25042</v>
      </c>
      <c r="C3370" s="145" t="s">
        <v>7</v>
      </c>
      <c r="D3370" s="535">
        <v>12.82</v>
      </c>
      <c r="E3370" s="536">
        <v>0.44850000000000001</v>
      </c>
      <c r="F3370" s="535">
        <v>11.25</v>
      </c>
      <c r="G3370" s="536">
        <v>0.5111</v>
      </c>
      <c r="H3370" s="535">
        <v>12.84</v>
      </c>
      <c r="I3370" s="536">
        <v>0.44779999999999998</v>
      </c>
      <c r="J3370" s="535">
        <v>11.52</v>
      </c>
      <c r="K3370" s="536">
        <v>0.49909999999999999</v>
      </c>
      <c r="L3370" s="535">
        <v>12.36</v>
      </c>
      <c r="M3370" s="536">
        <v>0</v>
      </c>
      <c r="N3370" s="535">
        <v>12.06</v>
      </c>
      <c r="O3370" s="536">
        <v>0.4768</v>
      </c>
      <c r="P3370" s="535">
        <v>11.77</v>
      </c>
      <c r="Q3370" s="536">
        <v>0.48849999999999999</v>
      </c>
      <c r="R3370" s="535">
        <v>12.48</v>
      </c>
    </row>
    <row r="3371" spans="1:18" ht="12.75">
      <c r="A3371" s="145">
        <v>102316</v>
      </c>
      <c r="B3371" s="102" t="s">
        <v>25043</v>
      </c>
      <c r="C3371" s="145" t="s">
        <v>7</v>
      </c>
      <c r="D3371" s="535">
        <v>7.93</v>
      </c>
      <c r="E3371" s="536">
        <v>0.45519999999999999</v>
      </c>
      <c r="F3371" s="535">
        <v>6.95</v>
      </c>
      <c r="G3371" s="536">
        <v>0.51939999999999997</v>
      </c>
      <c r="H3371" s="535">
        <v>8.0299999999999994</v>
      </c>
      <c r="I3371" s="536">
        <v>0.4496</v>
      </c>
      <c r="J3371" s="535">
        <v>7.09</v>
      </c>
      <c r="K3371" s="536">
        <v>0.50919999999999999</v>
      </c>
      <c r="L3371" s="535">
        <v>7.76</v>
      </c>
      <c r="M3371" s="536">
        <v>0</v>
      </c>
      <c r="N3371" s="535">
        <v>7.5</v>
      </c>
      <c r="O3371" s="536">
        <v>0.48130000000000001</v>
      </c>
      <c r="P3371" s="535">
        <v>7.32</v>
      </c>
      <c r="Q3371" s="536">
        <v>0.49320000000000003</v>
      </c>
      <c r="R3371" s="535">
        <v>7.82</v>
      </c>
    </row>
    <row r="3372" spans="1:18" ht="12.75">
      <c r="A3372" s="145">
        <v>102292</v>
      </c>
      <c r="B3372" s="102" t="s">
        <v>25044</v>
      </c>
      <c r="C3372" s="145" t="s">
        <v>7</v>
      </c>
      <c r="D3372" s="535">
        <v>8.2899999999999991</v>
      </c>
      <c r="E3372" s="536">
        <v>0.45600000000000002</v>
      </c>
      <c r="F3372" s="535">
        <v>7.28</v>
      </c>
      <c r="G3372" s="536">
        <v>0.51919999999999999</v>
      </c>
      <c r="H3372" s="535">
        <v>8.41</v>
      </c>
      <c r="I3372" s="536">
        <v>0.44950000000000001</v>
      </c>
      <c r="J3372" s="535">
        <v>7.43</v>
      </c>
      <c r="K3372" s="536">
        <v>0.50870000000000004</v>
      </c>
      <c r="L3372" s="535">
        <v>8.11</v>
      </c>
      <c r="M3372" s="536">
        <v>0</v>
      </c>
      <c r="N3372" s="535">
        <v>7.86</v>
      </c>
      <c r="O3372" s="536">
        <v>0.48089999999999999</v>
      </c>
      <c r="P3372" s="535">
        <v>7.66</v>
      </c>
      <c r="Q3372" s="536">
        <v>0.49349999999999999</v>
      </c>
      <c r="R3372" s="535">
        <v>8.18</v>
      </c>
    </row>
    <row r="3373" spans="1:18" ht="12.75">
      <c r="A3373" s="145">
        <v>90092</v>
      </c>
      <c r="B3373" s="102" t="s">
        <v>25045</v>
      </c>
      <c r="C3373" s="145" t="s">
        <v>7</v>
      </c>
      <c r="D3373" s="535">
        <v>6.34</v>
      </c>
      <c r="E3373" s="536">
        <v>0.45579999999999998</v>
      </c>
      <c r="F3373" s="535">
        <v>5.55</v>
      </c>
      <c r="G3373" s="536">
        <v>0.52070000000000005</v>
      </c>
      <c r="H3373" s="535">
        <v>6.42</v>
      </c>
      <c r="I3373" s="536">
        <v>0.45019999999999999</v>
      </c>
      <c r="J3373" s="535">
        <v>5.68</v>
      </c>
      <c r="K3373" s="536">
        <v>0.50880000000000003</v>
      </c>
      <c r="L3373" s="535">
        <v>6.2</v>
      </c>
      <c r="M3373" s="536">
        <v>0</v>
      </c>
      <c r="N3373" s="535">
        <v>6</v>
      </c>
      <c r="O3373" s="536">
        <v>0.48170000000000002</v>
      </c>
      <c r="P3373" s="535">
        <v>5.85</v>
      </c>
      <c r="Q3373" s="536">
        <v>0.49399999999999999</v>
      </c>
      <c r="R3373" s="535">
        <v>6.26</v>
      </c>
    </row>
    <row r="3374" spans="1:18" ht="12.75">
      <c r="A3374" s="145">
        <v>102278</v>
      </c>
      <c r="B3374" s="102" t="s">
        <v>25046</v>
      </c>
      <c r="C3374" s="145" t="s">
        <v>7</v>
      </c>
      <c r="D3374" s="535">
        <v>9.8000000000000007</v>
      </c>
      <c r="E3374" s="536">
        <v>0.44690000000000002</v>
      </c>
      <c r="F3374" s="535">
        <v>8.6</v>
      </c>
      <c r="G3374" s="536">
        <v>0.50929999999999997</v>
      </c>
      <c r="H3374" s="535">
        <v>9.81</v>
      </c>
      <c r="I3374" s="536">
        <v>0.44650000000000001</v>
      </c>
      <c r="J3374" s="535">
        <v>8.8000000000000007</v>
      </c>
      <c r="K3374" s="536">
        <v>0.49769999999999998</v>
      </c>
      <c r="L3374" s="535">
        <v>9.4499999999999993</v>
      </c>
      <c r="M3374" s="536">
        <v>0</v>
      </c>
      <c r="N3374" s="535">
        <v>9.1999999999999993</v>
      </c>
      <c r="O3374" s="536">
        <v>0.47610000000000002</v>
      </c>
      <c r="P3374" s="535">
        <v>8.99</v>
      </c>
      <c r="Q3374" s="536">
        <v>0.48720000000000002</v>
      </c>
      <c r="R3374" s="535">
        <v>9.5299999999999994</v>
      </c>
    </row>
    <row r="3375" spans="1:18" ht="12.75">
      <c r="A3375" s="145">
        <v>90094</v>
      </c>
      <c r="B3375" s="102" t="s">
        <v>25047</v>
      </c>
      <c r="C3375" s="145" t="s">
        <v>7</v>
      </c>
      <c r="D3375" s="535">
        <v>6</v>
      </c>
      <c r="E3375" s="536">
        <v>0.45500000000000002</v>
      </c>
      <c r="F3375" s="535">
        <v>5.26</v>
      </c>
      <c r="G3375" s="536">
        <v>0.51900000000000002</v>
      </c>
      <c r="H3375" s="535">
        <v>6.07</v>
      </c>
      <c r="I3375" s="536">
        <v>0.44979999999999998</v>
      </c>
      <c r="J3375" s="535">
        <v>5.37</v>
      </c>
      <c r="K3375" s="536">
        <v>0.50839999999999996</v>
      </c>
      <c r="L3375" s="535">
        <v>5.87</v>
      </c>
      <c r="M3375" s="536">
        <v>0</v>
      </c>
      <c r="N3375" s="535">
        <v>5.68</v>
      </c>
      <c r="O3375" s="536">
        <v>0.48060000000000003</v>
      </c>
      <c r="P3375" s="535">
        <v>5.54</v>
      </c>
      <c r="Q3375" s="536">
        <v>0.49280000000000002</v>
      </c>
      <c r="R3375" s="535">
        <v>5.91</v>
      </c>
    </row>
    <row r="3376" spans="1:18" ht="12.75">
      <c r="A3376" s="145">
        <v>102309</v>
      </c>
      <c r="B3376" s="102" t="s">
        <v>25048</v>
      </c>
      <c r="C3376" s="145" t="s">
        <v>7</v>
      </c>
      <c r="D3376" s="535">
        <v>11.91</v>
      </c>
      <c r="E3376" s="536">
        <v>0.4551</v>
      </c>
      <c r="F3376" s="535">
        <v>10.44</v>
      </c>
      <c r="G3376" s="536">
        <v>0.51919999999999999</v>
      </c>
      <c r="H3376" s="535">
        <v>12.06</v>
      </c>
      <c r="I3376" s="536">
        <v>0.44940000000000002</v>
      </c>
      <c r="J3376" s="535">
        <v>10.66</v>
      </c>
      <c r="K3376" s="536">
        <v>0.50839999999999996</v>
      </c>
      <c r="L3376" s="535">
        <v>11.65</v>
      </c>
      <c r="M3376" s="536">
        <v>0</v>
      </c>
      <c r="N3376" s="535">
        <v>11.27</v>
      </c>
      <c r="O3376" s="536">
        <v>0.48089999999999999</v>
      </c>
      <c r="P3376" s="535">
        <v>10.99</v>
      </c>
      <c r="Q3376" s="536">
        <v>0.49320000000000003</v>
      </c>
      <c r="R3376" s="535">
        <v>11.75</v>
      </c>
    </row>
    <row r="3377" spans="1:18" ht="12.75">
      <c r="A3377" s="145">
        <v>102285</v>
      </c>
      <c r="B3377" s="102" t="s">
        <v>25049</v>
      </c>
      <c r="C3377" s="145" t="s">
        <v>7</v>
      </c>
      <c r="D3377" s="535">
        <v>12.46</v>
      </c>
      <c r="E3377" s="536">
        <v>0.45590000000000003</v>
      </c>
      <c r="F3377" s="535">
        <v>10.92</v>
      </c>
      <c r="G3377" s="536">
        <v>0.52010000000000001</v>
      </c>
      <c r="H3377" s="535">
        <v>12.62</v>
      </c>
      <c r="I3377" s="536">
        <v>0.4501</v>
      </c>
      <c r="J3377" s="535">
        <v>11.16</v>
      </c>
      <c r="K3377" s="536">
        <v>0.50900000000000001</v>
      </c>
      <c r="L3377" s="535">
        <v>12.19</v>
      </c>
      <c r="M3377" s="536">
        <v>0</v>
      </c>
      <c r="N3377" s="535">
        <v>11.8</v>
      </c>
      <c r="O3377" s="536">
        <v>0.48139999999999999</v>
      </c>
      <c r="P3377" s="535">
        <v>11.5</v>
      </c>
      <c r="Q3377" s="536">
        <v>0.49390000000000001</v>
      </c>
      <c r="R3377" s="535">
        <v>12.3</v>
      </c>
    </row>
    <row r="3378" spans="1:18" ht="12.75">
      <c r="A3378" s="145">
        <v>90095</v>
      </c>
      <c r="B3378" s="102" t="s">
        <v>25050</v>
      </c>
      <c r="C3378" s="145" t="s">
        <v>7</v>
      </c>
      <c r="D3378" s="535">
        <v>5.93</v>
      </c>
      <c r="E3378" s="536">
        <v>0.44690000000000002</v>
      </c>
      <c r="F3378" s="535">
        <v>5.21</v>
      </c>
      <c r="G3378" s="536">
        <v>0.50860000000000005</v>
      </c>
      <c r="H3378" s="535">
        <v>5.94</v>
      </c>
      <c r="I3378" s="536">
        <v>0.4461</v>
      </c>
      <c r="J3378" s="535">
        <v>5.34</v>
      </c>
      <c r="K3378" s="536">
        <v>0.49630000000000002</v>
      </c>
      <c r="L3378" s="535">
        <v>5.72</v>
      </c>
      <c r="M3378" s="536">
        <v>0</v>
      </c>
      <c r="N3378" s="535">
        <v>5.57</v>
      </c>
      <c r="O3378" s="536">
        <v>0.4758</v>
      </c>
      <c r="P3378" s="535">
        <v>5.44</v>
      </c>
      <c r="Q3378" s="536">
        <v>0.48709999999999998</v>
      </c>
      <c r="R3378" s="535">
        <v>5.77</v>
      </c>
    </row>
    <row r="3379" spans="1:18" ht="12.75">
      <c r="A3379" s="145">
        <v>102320</v>
      </c>
      <c r="B3379" s="102" t="s">
        <v>25051</v>
      </c>
      <c r="C3379" s="145" t="s">
        <v>7</v>
      </c>
      <c r="D3379" s="535">
        <v>7.42</v>
      </c>
      <c r="E3379" s="536">
        <v>0.44740000000000002</v>
      </c>
      <c r="F3379" s="535">
        <v>6.51</v>
      </c>
      <c r="G3379" s="536">
        <v>0.51</v>
      </c>
      <c r="H3379" s="535">
        <v>7.42</v>
      </c>
      <c r="I3379" s="536">
        <v>0.44740000000000002</v>
      </c>
      <c r="J3379" s="535">
        <v>6.67</v>
      </c>
      <c r="K3379" s="536">
        <v>0.49780000000000002</v>
      </c>
      <c r="L3379" s="535">
        <v>7.15</v>
      </c>
      <c r="M3379" s="536">
        <v>0</v>
      </c>
      <c r="N3379" s="535">
        <v>6.97</v>
      </c>
      <c r="O3379" s="536">
        <v>0.4763</v>
      </c>
      <c r="P3379" s="535">
        <v>6.8</v>
      </c>
      <c r="Q3379" s="536">
        <v>0.48820000000000002</v>
      </c>
      <c r="R3379" s="535">
        <v>7.22</v>
      </c>
    </row>
    <row r="3380" spans="1:18" ht="12.75">
      <c r="A3380" s="145">
        <v>102296</v>
      </c>
      <c r="B3380" s="102" t="s">
        <v>25052</v>
      </c>
      <c r="C3380" s="145" t="s">
        <v>7</v>
      </c>
      <c r="D3380" s="535">
        <v>7.77</v>
      </c>
      <c r="E3380" s="536">
        <v>0.4466</v>
      </c>
      <c r="F3380" s="535">
        <v>6.82</v>
      </c>
      <c r="G3380" s="536">
        <v>0.50880000000000003</v>
      </c>
      <c r="H3380" s="535">
        <v>7.77</v>
      </c>
      <c r="I3380" s="536">
        <v>0.4466</v>
      </c>
      <c r="J3380" s="535">
        <v>6.98</v>
      </c>
      <c r="K3380" s="536">
        <v>0.49709999999999999</v>
      </c>
      <c r="L3380" s="535">
        <v>7.48</v>
      </c>
      <c r="M3380" s="536">
        <v>0</v>
      </c>
      <c r="N3380" s="535">
        <v>7.3</v>
      </c>
      <c r="O3380" s="536">
        <v>0.4753</v>
      </c>
      <c r="P3380" s="535">
        <v>7.13</v>
      </c>
      <c r="Q3380" s="536">
        <v>0.48670000000000002</v>
      </c>
      <c r="R3380" s="535">
        <v>7.56</v>
      </c>
    </row>
    <row r="3381" spans="1:18" ht="12.75">
      <c r="A3381" s="145">
        <v>90086</v>
      </c>
      <c r="B3381" s="102" t="s">
        <v>25053</v>
      </c>
      <c r="C3381" s="145" t="s">
        <v>7</v>
      </c>
      <c r="D3381" s="535">
        <v>9.52</v>
      </c>
      <c r="E3381" s="536">
        <v>0.45590000000000003</v>
      </c>
      <c r="F3381" s="535">
        <v>8.34</v>
      </c>
      <c r="G3381" s="536">
        <v>0.52039999999999997</v>
      </c>
      <c r="H3381" s="535">
        <v>9.64</v>
      </c>
      <c r="I3381" s="536">
        <v>0.45019999999999999</v>
      </c>
      <c r="J3381" s="535">
        <v>8.52</v>
      </c>
      <c r="K3381" s="536">
        <v>0.50939999999999996</v>
      </c>
      <c r="L3381" s="535">
        <v>9.31</v>
      </c>
      <c r="M3381" s="536">
        <v>0</v>
      </c>
      <c r="N3381" s="535">
        <v>9.01</v>
      </c>
      <c r="O3381" s="536">
        <v>0.48170000000000002</v>
      </c>
      <c r="P3381" s="535">
        <v>8.7799999999999994</v>
      </c>
      <c r="Q3381" s="536">
        <v>0.49430000000000002</v>
      </c>
      <c r="R3381" s="535">
        <v>9.4</v>
      </c>
    </row>
    <row r="3382" spans="1:18" ht="12.75">
      <c r="A3382" s="145">
        <v>102277</v>
      </c>
      <c r="B3382" s="102" t="s">
        <v>25054</v>
      </c>
      <c r="C3382" s="145" t="s">
        <v>7</v>
      </c>
      <c r="D3382" s="535">
        <v>9.25</v>
      </c>
      <c r="E3382" s="536">
        <v>0.4551</v>
      </c>
      <c r="F3382" s="535">
        <v>8.1</v>
      </c>
      <c r="G3382" s="536">
        <v>0.51980000000000004</v>
      </c>
      <c r="H3382" s="535">
        <v>9.3699999999999992</v>
      </c>
      <c r="I3382" s="536">
        <v>0.44929999999999998</v>
      </c>
      <c r="J3382" s="535">
        <v>8.2899999999999991</v>
      </c>
      <c r="K3382" s="536">
        <v>0.50780000000000003</v>
      </c>
      <c r="L3382" s="535">
        <v>9.0500000000000007</v>
      </c>
      <c r="M3382" s="536">
        <v>0</v>
      </c>
      <c r="N3382" s="535">
        <v>8.75</v>
      </c>
      <c r="O3382" s="536">
        <v>0.48110000000000003</v>
      </c>
      <c r="P3382" s="535">
        <v>8.5399999999999991</v>
      </c>
      <c r="Q3382" s="536">
        <v>0.49299999999999999</v>
      </c>
      <c r="R3382" s="535">
        <v>9.1300000000000008</v>
      </c>
    </row>
    <row r="3383" spans="1:18" ht="12.75">
      <c r="A3383" s="145">
        <v>102286</v>
      </c>
      <c r="B3383" s="102" t="s">
        <v>25055</v>
      </c>
      <c r="C3383" s="145" t="s">
        <v>7</v>
      </c>
      <c r="D3383" s="535">
        <v>12.1</v>
      </c>
      <c r="E3383" s="536">
        <v>0.45540000000000003</v>
      </c>
      <c r="F3383" s="535">
        <v>10.61</v>
      </c>
      <c r="G3383" s="536">
        <v>0.51929999999999998</v>
      </c>
      <c r="H3383" s="535">
        <v>12.27</v>
      </c>
      <c r="I3383" s="536">
        <v>0.4491</v>
      </c>
      <c r="J3383" s="535">
        <v>10.84</v>
      </c>
      <c r="K3383" s="536">
        <v>0.50829999999999997</v>
      </c>
      <c r="L3383" s="535">
        <v>11.84</v>
      </c>
      <c r="M3383" s="536">
        <v>0</v>
      </c>
      <c r="N3383" s="535">
        <v>11.46</v>
      </c>
      <c r="O3383" s="536">
        <v>0.48080000000000001</v>
      </c>
      <c r="P3383" s="535">
        <v>11.18</v>
      </c>
      <c r="Q3383" s="536">
        <v>0.49280000000000002</v>
      </c>
      <c r="R3383" s="535">
        <v>11.95</v>
      </c>
    </row>
    <row r="3384" spans="1:18" ht="12.75">
      <c r="A3384" s="145">
        <v>90098</v>
      </c>
      <c r="B3384" s="102" t="s">
        <v>25056</v>
      </c>
      <c r="C3384" s="145" t="s">
        <v>7</v>
      </c>
      <c r="D3384" s="535">
        <v>5.82</v>
      </c>
      <c r="E3384" s="536">
        <v>0.44850000000000001</v>
      </c>
      <c r="F3384" s="535">
        <v>5.0999999999999996</v>
      </c>
      <c r="G3384" s="536">
        <v>0.51180000000000003</v>
      </c>
      <c r="H3384" s="535">
        <v>5.82</v>
      </c>
      <c r="I3384" s="536">
        <v>0.44850000000000001</v>
      </c>
      <c r="J3384" s="535">
        <v>5.23</v>
      </c>
      <c r="K3384" s="536">
        <v>0.499</v>
      </c>
      <c r="L3384" s="535">
        <v>5.6</v>
      </c>
      <c r="M3384" s="536">
        <v>0</v>
      </c>
      <c r="N3384" s="535">
        <v>5.47</v>
      </c>
      <c r="O3384" s="536">
        <v>0.47710000000000002</v>
      </c>
      <c r="P3384" s="535">
        <v>5.34</v>
      </c>
      <c r="Q3384" s="536">
        <v>0.48880000000000001</v>
      </c>
      <c r="R3384" s="535">
        <v>5.66</v>
      </c>
    </row>
    <row r="3385" spans="1:18" ht="12.75">
      <c r="A3385" s="145">
        <v>102313</v>
      </c>
      <c r="B3385" s="102" t="s">
        <v>25057</v>
      </c>
      <c r="C3385" s="145" t="s">
        <v>7</v>
      </c>
      <c r="D3385" s="535">
        <v>11.56</v>
      </c>
      <c r="E3385" s="536">
        <v>0.44719999999999999</v>
      </c>
      <c r="F3385" s="535">
        <v>10.130000000000001</v>
      </c>
      <c r="G3385" s="536">
        <v>0.51039999999999996</v>
      </c>
      <c r="H3385" s="535">
        <v>11.55</v>
      </c>
      <c r="I3385" s="536">
        <v>0.4476</v>
      </c>
      <c r="J3385" s="535">
        <v>10.38</v>
      </c>
      <c r="K3385" s="536">
        <v>0.49809999999999999</v>
      </c>
      <c r="L3385" s="535">
        <v>11.14</v>
      </c>
      <c r="M3385" s="536">
        <v>0</v>
      </c>
      <c r="N3385" s="535">
        <v>10.86</v>
      </c>
      <c r="O3385" s="536">
        <v>0.47610000000000002</v>
      </c>
      <c r="P3385" s="535">
        <v>10.6</v>
      </c>
      <c r="Q3385" s="536">
        <v>0.48770000000000002</v>
      </c>
      <c r="R3385" s="535">
        <v>11.23</v>
      </c>
    </row>
    <row r="3386" spans="1:18" ht="12.75">
      <c r="A3386" s="145">
        <v>102321</v>
      </c>
      <c r="B3386" s="102" t="s">
        <v>25058</v>
      </c>
      <c r="C3386" s="145" t="s">
        <v>7</v>
      </c>
      <c r="D3386" s="535">
        <v>7.28</v>
      </c>
      <c r="E3386" s="536">
        <v>0.44640000000000002</v>
      </c>
      <c r="F3386" s="535">
        <v>6.38</v>
      </c>
      <c r="G3386" s="536">
        <v>0.50939999999999996</v>
      </c>
      <c r="H3386" s="535">
        <v>7.28</v>
      </c>
      <c r="I3386" s="536">
        <v>0.44640000000000002</v>
      </c>
      <c r="J3386" s="535">
        <v>6.53</v>
      </c>
      <c r="K3386" s="536">
        <v>0.49769999999999998</v>
      </c>
      <c r="L3386" s="535">
        <v>7.01</v>
      </c>
      <c r="M3386" s="536">
        <v>0</v>
      </c>
      <c r="N3386" s="535">
        <v>6.83</v>
      </c>
      <c r="O3386" s="536">
        <v>0.4758</v>
      </c>
      <c r="P3386" s="535">
        <v>6.67</v>
      </c>
      <c r="Q3386" s="536">
        <v>0.48730000000000001</v>
      </c>
      <c r="R3386" s="535">
        <v>7.07</v>
      </c>
    </row>
    <row r="3387" spans="1:18" ht="12.75">
      <c r="A3387" s="145">
        <v>102289</v>
      </c>
      <c r="B3387" s="102" t="s">
        <v>25059</v>
      </c>
      <c r="C3387" s="145" t="s">
        <v>7</v>
      </c>
      <c r="D3387" s="535">
        <v>12.08</v>
      </c>
      <c r="E3387" s="536">
        <v>0.44779999999999998</v>
      </c>
      <c r="F3387" s="535">
        <v>10.6</v>
      </c>
      <c r="G3387" s="536">
        <v>0.51039999999999996</v>
      </c>
      <c r="H3387" s="535">
        <v>12.09</v>
      </c>
      <c r="I3387" s="536">
        <v>0.44750000000000001</v>
      </c>
      <c r="J3387" s="535">
        <v>10.85</v>
      </c>
      <c r="K3387" s="536">
        <v>0.49859999999999999</v>
      </c>
      <c r="L3387" s="535">
        <v>11.66</v>
      </c>
      <c r="M3387" s="536">
        <v>0</v>
      </c>
      <c r="N3387" s="535">
        <v>11.35</v>
      </c>
      <c r="O3387" s="536">
        <v>0.47670000000000001</v>
      </c>
      <c r="P3387" s="535">
        <v>11.09</v>
      </c>
      <c r="Q3387" s="536">
        <v>0.48780000000000001</v>
      </c>
      <c r="R3387" s="535">
        <v>11.76</v>
      </c>
    </row>
    <row r="3388" spans="1:18" ht="12.75">
      <c r="A3388" s="145">
        <v>102297</v>
      </c>
      <c r="B3388" s="102" t="s">
        <v>25060</v>
      </c>
      <c r="C3388" s="145" t="s">
        <v>7</v>
      </c>
      <c r="D3388" s="535">
        <v>7.61</v>
      </c>
      <c r="E3388" s="536">
        <v>0.44679999999999997</v>
      </c>
      <c r="F3388" s="535">
        <v>6.68</v>
      </c>
      <c r="G3388" s="536">
        <v>0.50900000000000001</v>
      </c>
      <c r="H3388" s="535">
        <v>7.62</v>
      </c>
      <c r="I3388" s="536">
        <v>0.44619999999999999</v>
      </c>
      <c r="J3388" s="535">
        <v>6.83</v>
      </c>
      <c r="K3388" s="536">
        <v>0.49780000000000002</v>
      </c>
      <c r="L3388" s="535">
        <v>7.33</v>
      </c>
      <c r="M3388" s="536">
        <v>0</v>
      </c>
      <c r="N3388" s="535">
        <v>7.16</v>
      </c>
      <c r="O3388" s="536">
        <v>0.47489999999999999</v>
      </c>
      <c r="P3388" s="535">
        <v>6.98</v>
      </c>
      <c r="Q3388" s="536">
        <v>0.48709999999999998</v>
      </c>
      <c r="R3388" s="535">
        <v>7.4</v>
      </c>
    </row>
    <row r="3389" spans="1:18" ht="12.75">
      <c r="A3389" s="145">
        <v>102280</v>
      </c>
      <c r="B3389" s="102" t="s">
        <v>25061</v>
      </c>
      <c r="C3389" s="145" t="s">
        <v>7</v>
      </c>
      <c r="D3389" s="535">
        <v>5.82</v>
      </c>
      <c r="E3389" s="536">
        <v>0.45529999999999998</v>
      </c>
      <c r="F3389" s="535">
        <v>5.1100000000000003</v>
      </c>
      <c r="G3389" s="536">
        <v>0.51859999999999995</v>
      </c>
      <c r="H3389" s="535">
        <v>5.9</v>
      </c>
      <c r="I3389" s="536">
        <v>0.44919999999999999</v>
      </c>
      <c r="J3389" s="535">
        <v>5.21</v>
      </c>
      <c r="K3389" s="536">
        <v>0.50860000000000005</v>
      </c>
      <c r="L3389" s="535">
        <v>5.7</v>
      </c>
      <c r="M3389" s="536">
        <v>0</v>
      </c>
      <c r="N3389" s="535">
        <v>5.51</v>
      </c>
      <c r="O3389" s="536">
        <v>0.48089999999999999</v>
      </c>
      <c r="P3389" s="535">
        <v>5.37</v>
      </c>
      <c r="Q3389" s="536">
        <v>0.49349999999999999</v>
      </c>
      <c r="R3389" s="535">
        <v>5.75</v>
      </c>
    </row>
    <row r="3390" spans="1:18" ht="12.75">
      <c r="A3390" s="145">
        <v>102294</v>
      </c>
      <c r="B3390" s="102" t="s">
        <v>25062</v>
      </c>
      <c r="C3390" s="145" t="s">
        <v>7</v>
      </c>
      <c r="D3390" s="535">
        <v>7.63</v>
      </c>
      <c r="E3390" s="536">
        <v>0.45479999999999998</v>
      </c>
      <c r="F3390" s="535">
        <v>6.68</v>
      </c>
      <c r="G3390" s="536">
        <v>0.51949999999999996</v>
      </c>
      <c r="H3390" s="535">
        <v>7.72</v>
      </c>
      <c r="I3390" s="536">
        <v>0.44950000000000001</v>
      </c>
      <c r="J3390" s="535">
        <v>6.82</v>
      </c>
      <c r="K3390" s="536">
        <v>0.50880000000000003</v>
      </c>
      <c r="L3390" s="535">
        <v>7.46</v>
      </c>
      <c r="M3390" s="536">
        <v>0</v>
      </c>
      <c r="N3390" s="535">
        <v>7.22</v>
      </c>
      <c r="O3390" s="536">
        <v>0.48060000000000003</v>
      </c>
      <c r="P3390" s="535">
        <v>7.04</v>
      </c>
      <c r="Q3390" s="536">
        <v>0.4929</v>
      </c>
      <c r="R3390" s="535">
        <v>7.52</v>
      </c>
    </row>
    <row r="3391" spans="1:18" ht="12.75">
      <c r="A3391" s="145">
        <v>90090</v>
      </c>
      <c r="B3391" s="102" t="s">
        <v>25063</v>
      </c>
      <c r="C3391" s="145" t="s">
        <v>7</v>
      </c>
      <c r="D3391" s="535">
        <v>9.23</v>
      </c>
      <c r="E3391" s="536">
        <v>0.44750000000000001</v>
      </c>
      <c r="F3391" s="535">
        <v>8.1</v>
      </c>
      <c r="G3391" s="536">
        <v>0.50990000000000002</v>
      </c>
      <c r="H3391" s="535">
        <v>9.24</v>
      </c>
      <c r="I3391" s="536">
        <v>0.44700000000000001</v>
      </c>
      <c r="J3391" s="535">
        <v>8.2899999999999991</v>
      </c>
      <c r="K3391" s="536">
        <v>0.49819999999999998</v>
      </c>
      <c r="L3391" s="535">
        <v>8.9</v>
      </c>
      <c r="M3391" s="536">
        <v>0</v>
      </c>
      <c r="N3391" s="535">
        <v>8.68</v>
      </c>
      <c r="O3391" s="536">
        <v>0.4758</v>
      </c>
      <c r="P3391" s="535">
        <v>8.4700000000000006</v>
      </c>
      <c r="Q3391" s="536">
        <v>0.48759999999999998</v>
      </c>
      <c r="R3391" s="535">
        <v>8.99</v>
      </c>
    </row>
    <row r="3392" spans="1:18" ht="12.75">
      <c r="A3392" s="145">
        <v>102317</v>
      </c>
      <c r="B3392" s="102" t="s">
        <v>25064</v>
      </c>
      <c r="C3392" s="145" t="s">
        <v>7</v>
      </c>
      <c r="D3392" s="535">
        <v>7.49</v>
      </c>
      <c r="E3392" s="536">
        <v>0.45660000000000001</v>
      </c>
      <c r="F3392" s="535">
        <v>6.57</v>
      </c>
      <c r="G3392" s="536">
        <v>0.52049999999999996</v>
      </c>
      <c r="H3392" s="535">
        <v>7.59</v>
      </c>
      <c r="I3392" s="536">
        <v>0.4506</v>
      </c>
      <c r="J3392" s="535">
        <v>6.71</v>
      </c>
      <c r="K3392" s="536">
        <v>0.50970000000000004</v>
      </c>
      <c r="L3392" s="535">
        <v>7.33</v>
      </c>
      <c r="M3392" s="536">
        <v>0</v>
      </c>
      <c r="N3392" s="535">
        <v>7.09</v>
      </c>
      <c r="O3392" s="536">
        <v>0.4824</v>
      </c>
      <c r="P3392" s="535">
        <v>6.93</v>
      </c>
      <c r="Q3392" s="536">
        <v>0.49349999999999999</v>
      </c>
      <c r="R3392" s="535">
        <v>7.4</v>
      </c>
    </row>
    <row r="3393" spans="1:18" ht="12.75">
      <c r="A3393" s="145">
        <v>102293</v>
      </c>
      <c r="B3393" s="102" t="s">
        <v>25065</v>
      </c>
      <c r="C3393" s="145" t="s">
        <v>7</v>
      </c>
      <c r="D3393" s="535">
        <v>7.86</v>
      </c>
      <c r="E3393" s="536">
        <v>0.45419999999999999</v>
      </c>
      <c r="F3393" s="535">
        <v>6.88</v>
      </c>
      <c r="G3393" s="536">
        <v>0.51890000000000003</v>
      </c>
      <c r="H3393" s="535">
        <v>7.94</v>
      </c>
      <c r="I3393" s="536">
        <v>0.4496</v>
      </c>
      <c r="J3393" s="535">
        <v>7.04</v>
      </c>
      <c r="K3393" s="536">
        <v>0.5071</v>
      </c>
      <c r="L3393" s="535">
        <v>7.68</v>
      </c>
      <c r="M3393" s="536">
        <v>0</v>
      </c>
      <c r="N3393" s="535">
        <v>7.43</v>
      </c>
      <c r="O3393" s="536">
        <v>0.48049999999999998</v>
      </c>
      <c r="P3393" s="535">
        <v>7.24</v>
      </c>
      <c r="Q3393" s="536">
        <v>0.49309999999999998</v>
      </c>
      <c r="R3393" s="535">
        <v>7.74</v>
      </c>
    </row>
    <row r="3394" spans="1:18" ht="12.75">
      <c r="A3394" s="145">
        <v>102310</v>
      </c>
      <c r="B3394" s="102" t="s">
        <v>25066</v>
      </c>
      <c r="C3394" s="145" t="s">
        <v>7</v>
      </c>
      <c r="D3394" s="535">
        <v>11.57</v>
      </c>
      <c r="E3394" s="536">
        <v>0.4546</v>
      </c>
      <c r="F3394" s="535">
        <v>10.130000000000001</v>
      </c>
      <c r="G3394" s="536">
        <v>0.51919999999999999</v>
      </c>
      <c r="H3394" s="535">
        <v>11.71</v>
      </c>
      <c r="I3394" s="536">
        <v>0.44919999999999999</v>
      </c>
      <c r="J3394" s="535">
        <v>10.36</v>
      </c>
      <c r="K3394" s="536">
        <v>0.50770000000000004</v>
      </c>
      <c r="L3394" s="535">
        <v>11.32</v>
      </c>
      <c r="M3394" s="536">
        <v>0</v>
      </c>
      <c r="N3394" s="535">
        <v>10.95</v>
      </c>
      <c r="O3394" s="536">
        <v>0.48039999999999999</v>
      </c>
      <c r="P3394" s="535">
        <v>10.68</v>
      </c>
      <c r="Q3394" s="536">
        <v>0.49249999999999999</v>
      </c>
      <c r="R3394" s="535">
        <v>11.42</v>
      </c>
    </row>
    <row r="3395" spans="1:18" ht="12.75">
      <c r="A3395" s="145">
        <v>102318</v>
      </c>
      <c r="B3395" s="102" t="s">
        <v>25067</v>
      </c>
      <c r="C3395" s="145" t="s">
        <v>7</v>
      </c>
      <c r="D3395" s="535">
        <v>7.29</v>
      </c>
      <c r="E3395" s="536">
        <v>0.45540000000000003</v>
      </c>
      <c r="F3395" s="535">
        <v>6.39</v>
      </c>
      <c r="G3395" s="536">
        <v>0.51959999999999995</v>
      </c>
      <c r="H3395" s="535">
        <v>7.38</v>
      </c>
      <c r="I3395" s="536">
        <v>0.44990000000000002</v>
      </c>
      <c r="J3395" s="535">
        <v>6.52</v>
      </c>
      <c r="K3395" s="536">
        <v>0.50919999999999999</v>
      </c>
      <c r="L3395" s="535">
        <v>7.13</v>
      </c>
      <c r="M3395" s="536">
        <v>0</v>
      </c>
      <c r="N3395" s="535">
        <v>6.9</v>
      </c>
      <c r="O3395" s="536">
        <v>0.48120000000000002</v>
      </c>
      <c r="P3395" s="535">
        <v>6.73</v>
      </c>
      <c r="Q3395" s="536">
        <v>0.49330000000000002</v>
      </c>
      <c r="R3395" s="535">
        <v>7.18</v>
      </c>
    </row>
    <row r="3396" spans="1:18" ht="12.75">
      <c r="A3396" s="145">
        <v>90106</v>
      </c>
      <c r="B3396" s="102" t="s">
        <v>25068</v>
      </c>
      <c r="C3396" s="145" t="s">
        <v>7</v>
      </c>
      <c r="D3396" s="535">
        <v>9.17</v>
      </c>
      <c r="E3396" s="536">
        <v>0.34350000000000003</v>
      </c>
      <c r="F3396" s="535">
        <v>7.77</v>
      </c>
      <c r="G3396" s="536">
        <v>0.40539999999999998</v>
      </c>
      <c r="H3396" s="535">
        <v>9.68</v>
      </c>
      <c r="I3396" s="536">
        <v>0</v>
      </c>
      <c r="J3396" s="535">
        <v>7.97</v>
      </c>
      <c r="K3396" s="536">
        <v>0.3952</v>
      </c>
      <c r="L3396" s="535">
        <v>9.3699999999999992</v>
      </c>
      <c r="M3396" s="536">
        <v>0</v>
      </c>
      <c r="N3396" s="535">
        <v>8.66</v>
      </c>
      <c r="O3396" s="536">
        <v>0.36370000000000002</v>
      </c>
      <c r="P3396" s="535">
        <v>8.3800000000000008</v>
      </c>
      <c r="Q3396" s="536">
        <v>0.37590000000000001</v>
      </c>
      <c r="R3396" s="535">
        <v>8.9499999999999993</v>
      </c>
    </row>
    <row r="3397" spans="1:18" ht="12.75">
      <c r="A3397" s="145">
        <v>90105</v>
      </c>
      <c r="B3397" s="102" t="s">
        <v>25069</v>
      </c>
      <c r="C3397" s="145" t="s">
        <v>7</v>
      </c>
      <c r="D3397" s="535">
        <v>10.07</v>
      </c>
      <c r="E3397" s="536">
        <v>0.33860000000000001</v>
      </c>
      <c r="F3397" s="535">
        <v>8.5299999999999994</v>
      </c>
      <c r="G3397" s="536">
        <v>0.39979999999999999</v>
      </c>
      <c r="H3397" s="535">
        <v>10.63</v>
      </c>
      <c r="I3397" s="536">
        <v>0</v>
      </c>
      <c r="J3397" s="535">
        <v>8.74</v>
      </c>
      <c r="K3397" s="536">
        <v>0.39019999999999999</v>
      </c>
      <c r="L3397" s="535">
        <v>10.29</v>
      </c>
      <c r="M3397" s="536">
        <v>0</v>
      </c>
      <c r="N3397" s="535">
        <v>9.51</v>
      </c>
      <c r="O3397" s="536">
        <v>0.35859999999999997</v>
      </c>
      <c r="P3397" s="535">
        <v>9.23</v>
      </c>
      <c r="Q3397" s="536">
        <v>0.36940000000000001</v>
      </c>
      <c r="R3397" s="535">
        <v>9.84</v>
      </c>
    </row>
    <row r="3398" spans="1:18" ht="12.75">
      <c r="A3398" s="145">
        <v>90108</v>
      </c>
      <c r="B3398" s="102" t="s">
        <v>25070</v>
      </c>
      <c r="C3398" s="145" t="s">
        <v>7</v>
      </c>
      <c r="D3398" s="535">
        <v>8.2899999999999991</v>
      </c>
      <c r="E3398" s="536">
        <v>0.34379999999999999</v>
      </c>
      <c r="F3398" s="535">
        <v>7.03</v>
      </c>
      <c r="G3398" s="536">
        <v>0.40539999999999998</v>
      </c>
      <c r="H3398" s="535">
        <v>8.75</v>
      </c>
      <c r="I3398" s="536">
        <v>0</v>
      </c>
      <c r="J3398" s="535">
        <v>7.21</v>
      </c>
      <c r="K3398" s="536">
        <v>0.39529999999999998</v>
      </c>
      <c r="L3398" s="535">
        <v>8.4700000000000006</v>
      </c>
      <c r="M3398" s="536">
        <v>0</v>
      </c>
      <c r="N3398" s="535">
        <v>7.83</v>
      </c>
      <c r="O3398" s="536">
        <v>0.36399999999999999</v>
      </c>
      <c r="P3398" s="535">
        <v>7.58</v>
      </c>
      <c r="Q3398" s="536">
        <v>0.376</v>
      </c>
      <c r="R3398" s="535">
        <v>8.1</v>
      </c>
    </row>
    <row r="3399" spans="1:18" ht="12.75">
      <c r="A3399" s="145">
        <v>90107</v>
      </c>
      <c r="B3399" s="102" t="s">
        <v>25071</v>
      </c>
      <c r="C3399" s="145" t="s">
        <v>7</v>
      </c>
      <c r="D3399" s="535">
        <v>9.06</v>
      </c>
      <c r="E3399" s="536">
        <v>0.34329999999999999</v>
      </c>
      <c r="F3399" s="535">
        <v>7.68</v>
      </c>
      <c r="G3399" s="536">
        <v>0.40489999999999998</v>
      </c>
      <c r="H3399" s="535">
        <v>9.56</v>
      </c>
      <c r="I3399" s="536">
        <v>0</v>
      </c>
      <c r="J3399" s="535">
        <v>7.88</v>
      </c>
      <c r="K3399" s="536">
        <v>0.3947</v>
      </c>
      <c r="L3399" s="535">
        <v>9.26</v>
      </c>
      <c r="M3399" s="536">
        <v>0</v>
      </c>
      <c r="N3399" s="535">
        <v>8.56</v>
      </c>
      <c r="O3399" s="536">
        <v>0.36330000000000001</v>
      </c>
      <c r="P3399" s="535">
        <v>8.27</v>
      </c>
      <c r="Q3399" s="536">
        <v>0.37609999999999999</v>
      </c>
      <c r="R3399" s="535">
        <v>8.84</v>
      </c>
    </row>
    <row r="3400" spans="1:18" ht="12.75">
      <c r="A3400" s="145">
        <v>102354</v>
      </c>
      <c r="B3400" s="102" t="s">
        <v>25072</v>
      </c>
      <c r="C3400" s="145" t="s">
        <v>7</v>
      </c>
      <c r="D3400" s="535">
        <v>183.68</v>
      </c>
      <c r="E3400" s="536">
        <v>0.13930000000000001</v>
      </c>
      <c r="F3400" s="535">
        <v>141.88999999999999</v>
      </c>
      <c r="G3400" s="536">
        <v>0.19470000000000001</v>
      </c>
      <c r="H3400" s="535">
        <v>182.17</v>
      </c>
      <c r="I3400" s="536">
        <v>0.1404</v>
      </c>
      <c r="J3400" s="535">
        <v>147.99</v>
      </c>
      <c r="K3400" s="536">
        <v>0.17280000000000001</v>
      </c>
      <c r="L3400" s="535">
        <v>184.3</v>
      </c>
      <c r="M3400" s="536">
        <v>0.13880000000000001</v>
      </c>
      <c r="N3400" s="535">
        <v>166.28</v>
      </c>
      <c r="O3400" s="536">
        <v>0.15379999999999999</v>
      </c>
      <c r="P3400" s="535">
        <v>158.94</v>
      </c>
      <c r="Q3400" s="536">
        <v>0.17380000000000001</v>
      </c>
      <c r="R3400" s="535">
        <v>166.48</v>
      </c>
    </row>
    <row r="3401" spans="1:18" ht="12.75">
      <c r="A3401" s="145">
        <v>102355</v>
      </c>
      <c r="B3401" s="102" t="s">
        <v>25073</v>
      </c>
      <c r="C3401" s="145" t="s">
        <v>7</v>
      </c>
      <c r="D3401" s="535">
        <v>215.48</v>
      </c>
      <c r="E3401" s="536">
        <v>0.1447</v>
      </c>
      <c r="F3401" s="535">
        <v>164.79</v>
      </c>
      <c r="G3401" s="536">
        <v>0.2044</v>
      </c>
      <c r="H3401" s="535">
        <v>216.95</v>
      </c>
      <c r="I3401" s="536">
        <v>0.14380000000000001</v>
      </c>
      <c r="J3401" s="535">
        <v>171.63</v>
      </c>
      <c r="K3401" s="536">
        <v>0.1817</v>
      </c>
      <c r="L3401" s="535">
        <v>221.66</v>
      </c>
      <c r="M3401" s="536">
        <v>0.14069999999999999</v>
      </c>
      <c r="N3401" s="535">
        <v>196.87</v>
      </c>
      <c r="O3401" s="536">
        <v>0.15840000000000001</v>
      </c>
      <c r="P3401" s="535">
        <v>187.78</v>
      </c>
      <c r="Q3401" s="536">
        <v>0.1794</v>
      </c>
      <c r="R3401" s="535">
        <v>198.04</v>
      </c>
    </row>
    <row r="3402" spans="1:18" ht="12.75">
      <c r="A3402" s="145">
        <v>102356</v>
      </c>
      <c r="B3402" s="102" t="s">
        <v>25074</v>
      </c>
      <c r="C3402" s="145" t="s">
        <v>7</v>
      </c>
      <c r="D3402" s="535">
        <v>0</v>
      </c>
      <c r="E3402" s="536"/>
      <c r="F3402" s="535">
        <v>0</v>
      </c>
      <c r="G3402" s="536"/>
      <c r="H3402" s="535">
        <v>0</v>
      </c>
      <c r="I3402" s="536"/>
      <c r="J3402" s="535">
        <v>0</v>
      </c>
      <c r="K3402" s="536"/>
      <c r="L3402" s="535">
        <v>0</v>
      </c>
      <c r="M3402" s="536"/>
      <c r="N3402" s="535">
        <v>0</v>
      </c>
      <c r="O3402" s="536"/>
      <c r="P3402" s="535">
        <v>0</v>
      </c>
      <c r="Q3402" s="536"/>
      <c r="R3402" s="535">
        <v>0</v>
      </c>
    </row>
    <row r="3403" spans="1:18" ht="12.75">
      <c r="A3403" s="145">
        <v>102357</v>
      </c>
      <c r="B3403" s="102" t="s">
        <v>25075</v>
      </c>
      <c r="C3403" s="145" t="s">
        <v>7</v>
      </c>
      <c r="D3403" s="535">
        <v>0</v>
      </c>
      <c r="E3403" s="536"/>
      <c r="F3403" s="535">
        <v>0</v>
      </c>
      <c r="G3403" s="536"/>
      <c r="H3403" s="535">
        <v>0</v>
      </c>
      <c r="I3403" s="536"/>
      <c r="J3403" s="535">
        <v>0</v>
      </c>
      <c r="K3403" s="536"/>
      <c r="L3403" s="535">
        <v>0</v>
      </c>
      <c r="M3403" s="536"/>
      <c r="N3403" s="535">
        <v>0</v>
      </c>
      <c r="O3403" s="536"/>
      <c r="P3403" s="535">
        <v>0</v>
      </c>
      <c r="Q3403" s="536"/>
      <c r="R3403" s="535">
        <v>0</v>
      </c>
    </row>
    <row r="3404" spans="1:18" ht="12.75">
      <c r="A3404" s="145">
        <v>102358</v>
      </c>
      <c r="B3404" s="102" t="s">
        <v>25076</v>
      </c>
      <c r="C3404" s="145" t="s">
        <v>7</v>
      </c>
      <c r="D3404" s="535">
        <v>0</v>
      </c>
      <c r="E3404" s="536"/>
      <c r="F3404" s="535">
        <v>0</v>
      </c>
      <c r="G3404" s="536"/>
      <c r="H3404" s="535">
        <v>0</v>
      </c>
      <c r="I3404" s="536"/>
      <c r="J3404" s="535">
        <v>0</v>
      </c>
      <c r="K3404" s="536"/>
      <c r="L3404" s="535">
        <v>0</v>
      </c>
      <c r="M3404" s="536"/>
      <c r="N3404" s="535">
        <v>0</v>
      </c>
      <c r="O3404" s="536"/>
      <c r="P3404" s="535">
        <v>0</v>
      </c>
      <c r="Q3404" s="536"/>
      <c r="R3404" s="535">
        <v>0</v>
      </c>
    </row>
    <row r="3405" spans="1:18" ht="12.75">
      <c r="A3405" s="145">
        <v>102359</v>
      </c>
      <c r="B3405" s="102" t="s">
        <v>25077</v>
      </c>
      <c r="C3405" s="145" t="s">
        <v>7</v>
      </c>
      <c r="D3405" s="535">
        <v>0</v>
      </c>
      <c r="E3405" s="536"/>
      <c r="F3405" s="535">
        <v>0</v>
      </c>
      <c r="G3405" s="536"/>
      <c r="H3405" s="535">
        <v>0</v>
      </c>
      <c r="I3405" s="536"/>
      <c r="J3405" s="535">
        <v>0</v>
      </c>
      <c r="K3405" s="536"/>
      <c r="L3405" s="535">
        <v>0</v>
      </c>
      <c r="M3405" s="536"/>
      <c r="N3405" s="535">
        <v>0</v>
      </c>
      <c r="O3405" s="536"/>
      <c r="P3405" s="535">
        <v>0</v>
      </c>
      <c r="Q3405" s="536"/>
      <c r="R3405" s="535">
        <v>0</v>
      </c>
    </row>
    <row r="3406" spans="1:18" ht="12.75">
      <c r="A3406" s="145">
        <v>102348</v>
      </c>
      <c r="B3406" s="102" t="s">
        <v>25078</v>
      </c>
      <c r="C3406" s="145" t="s">
        <v>7</v>
      </c>
      <c r="D3406" s="535">
        <v>0</v>
      </c>
      <c r="E3406" s="536"/>
      <c r="F3406" s="535">
        <v>0</v>
      </c>
      <c r="G3406" s="536"/>
      <c r="H3406" s="535">
        <v>0</v>
      </c>
      <c r="I3406" s="536"/>
      <c r="J3406" s="535">
        <v>0</v>
      </c>
      <c r="K3406" s="536"/>
      <c r="L3406" s="535">
        <v>0</v>
      </c>
      <c r="M3406" s="536"/>
      <c r="N3406" s="535">
        <v>0</v>
      </c>
      <c r="O3406" s="536"/>
      <c r="P3406" s="535">
        <v>0</v>
      </c>
      <c r="Q3406" s="536"/>
      <c r="R3406" s="535">
        <v>0</v>
      </c>
    </row>
    <row r="3407" spans="1:18" ht="12.75">
      <c r="A3407" s="145">
        <v>102346</v>
      </c>
      <c r="B3407" s="102" t="s">
        <v>25079</v>
      </c>
      <c r="C3407" s="145" t="s">
        <v>7</v>
      </c>
      <c r="D3407" s="535">
        <v>0</v>
      </c>
      <c r="E3407" s="536"/>
      <c r="F3407" s="535">
        <v>0</v>
      </c>
      <c r="G3407" s="536"/>
      <c r="H3407" s="535">
        <v>0</v>
      </c>
      <c r="I3407" s="536"/>
      <c r="J3407" s="535">
        <v>0</v>
      </c>
      <c r="K3407" s="536"/>
      <c r="L3407" s="535">
        <v>0</v>
      </c>
      <c r="M3407" s="536"/>
      <c r="N3407" s="535">
        <v>0</v>
      </c>
      <c r="O3407" s="536"/>
      <c r="P3407" s="535">
        <v>0</v>
      </c>
      <c r="Q3407" s="536"/>
      <c r="R3407" s="535">
        <v>0</v>
      </c>
    </row>
    <row r="3408" spans="1:18" ht="12.75">
      <c r="A3408" s="145">
        <v>102347</v>
      </c>
      <c r="B3408" s="102" t="s">
        <v>25080</v>
      </c>
      <c r="C3408" s="145" t="s">
        <v>7</v>
      </c>
      <c r="D3408" s="535">
        <v>0</v>
      </c>
      <c r="E3408" s="536"/>
      <c r="F3408" s="535">
        <v>0</v>
      </c>
      <c r="G3408" s="536"/>
      <c r="H3408" s="535">
        <v>0</v>
      </c>
      <c r="I3408" s="536"/>
      <c r="J3408" s="535">
        <v>0</v>
      </c>
      <c r="K3408" s="536"/>
      <c r="L3408" s="535">
        <v>0</v>
      </c>
      <c r="M3408" s="536"/>
      <c r="N3408" s="535">
        <v>0</v>
      </c>
      <c r="O3408" s="536"/>
      <c r="P3408" s="535">
        <v>0</v>
      </c>
      <c r="Q3408" s="536"/>
      <c r="R3408" s="535">
        <v>0</v>
      </c>
    </row>
    <row r="3409" spans="1:18" ht="12.75">
      <c r="A3409" s="145">
        <v>102350</v>
      </c>
      <c r="B3409" s="102" t="s">
        <v>25081</v>
      </c>
      <c r="C3409" s="145" t="s">
        <v>7</v>
      </c>
      <c r="D3409" s="535">
        <v>0</v>
      </c>
      <c r="E3409" s="536"/>
      <c r="F3409" s="535">
        <v>0</v>
      </c>
      <c r="G3409" s="536"/>
      <c r="H3409" s="535">
        <v>0</v>
      </c>
      <c r="I3409" s="536"/>
      <c r="J3409" s="535">
        <v>0</v>
      </c>
      <c r="K3409" s="536"/>
      <c r="L3409" s="535">
        <v>0</v>
      </c>
      <c r="M3409" s="536"/>
      <c r="N3409" s="535">
        <v>0</v>
      </c>
      <c r="O3409" s="536"/>
      <c r="P3409" s="535">
        <v>0</v>
      </c>
      <c r="Q3409" s="536"/>
      <c r="R3409" s="535">
        <v>0</v>
      </c>
    </row>
    <row r="3410" spans="1:18" ht="12.75">
      <c r="A3410" s="145">
        <v>102351</v>
      </c>
      <c r="B3410" s="102" t="s">
        <v>25082</v>
      </c>
      <c r="C3410" s="145" t="s">
        <v>7</v>
      </c>
      <c r="D3410" s="535">
        <v>0</v>
      </c>
      <c r="E3410" s="536"/>
      <c r="F3410" s="535">
        <v>0</v>
      </c>
      <c r="G3410" s="536"/>
      <c r="H3410" s="535">
        <v>0</v>
      </c>
      <c r="I3410" s="536"/>
      <c r="J3410" s="535">
        <v>0</v>
      </c>
      <c r="K3410" s="536"/>
      <c r="L3410" s="535">
        <v>0</v>
      </c>
      <c r="M3410" s="536"/>
      <c r="N3410" s="535">
        <v>0</v>
      </c>
      <c r="O3410" s="536"/>
      <c r="P3410" s="535">
        <v>0</v>
      </c>
      <c r="Q3410" s="536"/>
      <c r="R3410" s="535">
        <v>0</v>
      </c>
    </row>
    <row r="3411" spans="1:18" ht="12.75">
      <c r="A3411" s="145">
        <v>102352</v>
      </c>
      <c r="B3411" s="102" t="s">
        <v>25083</v>
      </c>
      <c r="C3411" s="145" t="s">
        <v>7</v>
      </c>
      <c r="D3411" s="535">
        <v>0</v>
      </c>
      <c r="E3411" s="536"/>
      <c r="F3411" s="535">
        <v>0</v>
      </c>
      <c r="G3411" s="536"/>
      <c r="H3411" s="535">
        <v>0</v>
      </c>
      <c r="I3411" s="536"/>
      <c r="J3411" s="535">
        <v>0</v>
      </c>
      <c r="K3411" s="536"/>
      <c r="L3411" s="535">
        <v>0</v>
      </c>
      <c r="M3411" s="536"/>
      <c r="N3411" s="535">
        <v>0</v>
      </c>
      <c r="O3411" s="536"/>
      <c r="P3411" s="535">
        <v>0</v>
      </c>
      <c r="Q3411" s="536"/>
      <c r="R3411" s="535">
        <v>0</v>
      </c>
    </row>
    <row r="3412" spans="1:18" ht="12.75">
      <c r="A3412" s="145">
        <v>102353</v>
      </c>
      <c r="B3412" s="102" t="s">
        <v>25084</v>
      </c>
      <c r="C3412" s="145" t="s">
        <v>7</v>
      </c>
      <c r="D3412" s="535">
        <v>0</v>
      </c>
      <c r="E3412" s="536"/>
      <c r="F3412" s="535">
        <v>0</v>
      </c>
      <c r="G3412" s="536"/>
      <c r="H3412" s="535">
        <v>0</v>
      </c>
      <c r="I3412" s="536"/>
      <c r="J3412" s="535">
        <v>0</v>
      </c>
      <c r="K3412" s="536"/>
      <c r="L3412" s="535">
        <v>0</v>
      </c>
      <c r="M3412" s="536"/>
      <c r="N3412" s="535">
        <v>0</v>
      </c>
      <c r="O3412" s="536"/>
      <c r="P3412" s="535">
        <v>0</v>
      </c>
      <c r="Q3412" s="536"/>
      <c r="R3412" s="535">
        <v>0</v>
      </c>
    </row>
    <row r="3413" spans="1:18" ht="12.75">
      <c r="A3413" s="145">
        <v>102349</v>
      </c>
      <c r="B3413" s="102" t="s">
        <v>25085</v>
      </c>
      <c r="C3413" s="145" t="s">
        <v>7</v>
      </c>
      <c r="D3413" s="535">
        <v>0</v>
      </c>
      <c r="E3413" s="536"/>
      <c r="F3413" s="535">
        <v>0</v>
      </c>
      <c r="G3413" s="536"/>
      <c r="H3413" s="535">
        <v>0</v>
      </c>
      <c r="I3413" s="536"/>
      <c r="J3413" s="535">
        <v>0</v>
      </c>
      <c r="K3413" s="536"/>
      <c r="L3413" s="535">
        <v>0</v>
      </c>
      <c r="M3413" s="536"/>
      <c r="N3413" s="535">
        <v>0</v>
      </c>
      <c r="O3413" s="536"/>
      <c r="P3413" s="535">
        <v>0</v>
      </c>
      <c r="Q3413" s="536"/>
      <c r="R3413" s="535">
        <v>0</v>
      </c>
    </row>
    <row r="3414" spans="1:18" ht="12.75">
      <c r="A3414" s="145">
        <v>102360</v>
      </c>
      <c r="B3414" s="102" t="s">
        <v>25086</v>
      </c>
      <c r="C3414" s="145" t="s">
        <v>7</v>
      </c>
      <c r="D3414" s="535">
        <v>26.35</v>
      </c>
      <c r="E3414" s="536">
        <v>0.58030000000000004</v>
      </c>
      <c r="F3414" s="535">
        <v>22.92</v>
      </c>
      <c r="G3414" s="536">
        <v>0.66710000000000003</v>
      </c>
      <c r="H3414" s="535">
        <v>27.7</v>
      </c>
      <c r="I3414" s="536">
        <v>0.55200000000000005</v>
      </c>
      <c r="J3414" s="535">
        <v>23.76</v>
      </c>
      <c r="K3414" s="536">
        <v>0.64349999999999996</v>
      </c>
      <c r="L3414" s="535">
        <v>27.21</v>
      </c>
      <c r="M3414" s="536">
        <v>0</v>
      </c>
      <c r="N3414" s="535">
        <v>25.59</v>
      </c>
      <c r="O3414" s="536">
        <v>0.59750000000000003</v>
      </c>
      <c r="P3414" s="535">
        <v>24.37</v>
      </c>
      <c r="Q3414" s="536">
        <v>0.62739999999999996</v>
      </c>
      <c r="R3414" s="535">
        <v>26.9</v>
      </c>
    </row>
    <row r="3415" spans="1:18" ht="12.75">
      <c r="A3415" s="145">
        <v>102361</v>
      </c>
      <c r="B3415" s="102" t="s">
        <v>25087</v>
      </c>
      <c r="C3415" s="145" t="s">
        <v>7</v>
      </c>
      <c r="D3415" s="535">
        <v>41.31</v>
      </c>
      <c r="E3415" s="536">
        <v>0.45</v>
      </c>
      <c r="F3415" s="535">
        <v>34.17</v>
      </c>
      <c r="G3415" s="536">
        <v>0.54400000000000004</v>
      </c>
      <c r="H3415" s="535">
        <v>45.52</v>
      </c>
      <c r="I3415" s="536">
        <v>0</v>
      </c>
      <c r="J3415" s="535">
        <v>35.9</v>
      </c>
      <c r="K3415" s="536">
        <v>0.51780000000000004</v>
      </c>
      <c r="L3415" s="535">
        <v>44.96</v>
      </c>
      <c r="M3415" s="536">
        <v>0</v>
      </c>
      <c r="N3415" s="535">
        <v>39.83</v>
      </c>
      <c r="O3415" s="536">
        <v>0.4667</v>
      </c>
      <c r="P3415" s="535">
        <v>37.24</v>
      </c>
      <c r="Q3415" s="536">
        <v>0.49919999999999998</v>
      </c>
      <c r="R3415" s="535">
        <v>41.17</v>
      </c>
    </row>
    <row r="3416" spans="1:18" ht="12.75">
      <c r="A3416" s="145">
        <v>101595</v>
      </c>
      <c r="B3416" s="102" t="s">
        <v>25088</v>
      </c>
      <c r="C3416" s="145" t="s">
        <v>4</v>
      </c>
      <c r="D3416" s="535">
        <v>0</v>
      </c>
      <c r="E3416" s="536"/>
      <c r="F3416" s="535">
        <v>0</v>
      </c>
      <c r="G3416" s="536"/>
      <c r="H3416" s="535">
        <v>0</v>
      </c>
      <c r="I3416" s="536"/>
      <c r="J3416" s="535">
        <v>0</v>
      </c>
      <c r="K3416" s="536"/>
      <c r="L3416" s="535">
        <v>0</v>
      </c>
      <c r="M3416" s="536"/>
      <c r="N3416" s="535">
        <v>0</v>
      </c>
      <c r="O3416" s="536"/>
      <c r="P3416" s="535">
        <v>0</v>
      </c>
      <c r="Q3416" s="536"/>
      <c r="R3416" s="535">
        <v>0</v>
      </c>
    </row>
    <row r="3417" spans="1:18" ht="12.75">
      <c r="A3417" s="145">
        <v>101601</v>
      </c>
      <c r="B3417" s="102" t="s">
        <v>25089</v>
      </c>
      <c r="C3417" s="145" t="s">
        <v>4</v>
      </c>
      <c r="D3417" s="535">
        <v>28.6</v>
      </c>
      <c r="E3417" s="536">
        <v>0.33150000000000002</v>
      </c>
      <c r="F3417" s="535">
        <v>25.05</v>
      </c>
      <c r="G3417" s="536">
        <v>0.37840000000000001</v>
      </c>
      <c r="H3417" s="535">
        <v>29.54</v>
      </c>
      <c r="I3417" s="536">
        <v>0.32090000000000002</v>
      </c>
      <c r="J3417" s="535">
        <v>24.96</v>
      </c>
      <c r="K3417" s="536">
        <v>0.37980000000000003</v>
      </c>
      <c r="L3417" s="535">
        <v>28.24</v>
      </c>
      <c r="M3417" s="536">
        <v>0</v>
      </c>
      <c r="N3417" s="535">
        <v>27.27</v>
      </c>
      <c r="O3417" s="536">
        <v>0.34760000000000002</v>
      </c>
      <c r="P3417" s="535">
        <v>27.23</v>
      </c>
      <c r="Q3417" s="536">
        <v>0.34810000000000002</v>
      </c>
      <c r="R3417" s="535">
        <v>29.19</v>
      </c>
    </row>
    <row r="3418" spans="1:18" ht="12.75">
      <c r="A3418" s="145">
        <v>101594</v>
      </c>
      <c r="B3418" s="102" t="s">
        <v>25090</v>
      </c>
      <c r="C3418" s="145" t="s">
        <v>4</v>
      </c>
      <c r="D3418" s="535">
        <v>0</v>
      </c>
      <c r="E3418" s="536"/>
      <c r="F3418" s="535">
        <v>0</v>
      </c>
      <c r="G3418" s="536"/>
      <c r="H3418" s="535">
        <v>0</v>
      </c>
      <c r="I3418" s="536"/>
      <c r="J3418" s="535">
        <v>0</v>
      </c>
      <c r="K3418" s="536"/>
      <c r="L3418" s="535">
        <v>0</v>
      </c>
      <c r="M3418" s="536"/>
      <c r="N3418" s="535">
        <v>0</v>
      </c>
      <c r="O3418" s="536"/>
      <c r="P3418" s="535">
        <v>0</v>
      </c>
      <c r="Q3418" s="536"/>
      <c r="R3418" s="535">
        <v>0</v>
      </c>
    </row>
    <row r="3419" spans="1:18" ht="12.75">
      <c r="A3419" s="145">
        <v>101600</v>
      </c>
      <c r="B3419" s="102" t="s">
        <v>25091</v>
      </c>
      <c r="C3419" s="145" t="s">
        <v>4</v>
      </c>
      <c r="D3419" s="535">
        <v>19.32</v>
      </c>
      <c r="E3419" s="536">
        <v>0.33129999999999998</v>
      </c>
      <c r="F3419" s="535">
        <v>16.93</v>
      </c>
      <c r="G3419" s="536">
        <v>0.378</v>
      </c>
      <c r="H3419" s="535">
        <v>19.96</v>
      </c>
      <c r="I3419" s="536">
        <v>0.3206</v>
      </c>
      <c r="J3419" s="535">
        <v>16.86</v>
      </c>
      <c r="K3419" s="536">
        <v>0.37959999999999999</v>
      </c>
      <c r="L3419" s="535">
        <v>19.07</v>
      </c>
      <c r="M3419" s="536">
        <v>0</v>
      </c>
      <c r="N3419" s="535">
        <v>18.43</v>
      </c>
      <c r="O3419" s="536">
        <v>0.3473</v>
      </c>
      <c r="P3419" s="535">
        <v>18.39</v>
      </c>
      <c r="Q3419" s="536">
        <v>0.34799999999999998</v>
      </c>
      <c r="R3419" s="535">
        <v>19.72</v>
      </c>
    </row>
    <row r="3420" spans="1:18" ht="12.75">
      <c r="A3420" s="145">
        <v>101597</v>
      </c>
      <c r="B3420" s="102" t="s">
        <v>25092</v>
      </c>
      <c r="C3420" s="145" t="s">
        <v>4</v>
      </c>
      <c r="D3420" s="535">
        <v>0</v>
      </c>
      <c r="E3420" s="536"/>
      <c r="F3420" s="535">
        <v>0</v>
      </c>
      <c r="G3420" s="536"/>
      <c r="H3420" s="535">
        <v>0</v>
      </c>
      <c r="I3420" s="536"/>
      <c r="J3420" s="535">
        <v>0</v>
      </c>
      <c r="K3420" s="536"/>
      <c r="L3420" s="535">
        <v>0</v>
      </c>
      <c r="M3420" s="536"/>
      <c r="N3420" s="535">
        <v>0</v>
      </c>
      <c r="O3420" s="536"/>
      <c r="P3420" s="535">
        <v>0</v>
      </c>
      <c r="Q3420" s="536"/>
      <c r="R3420" s="535">
        <v>0</v>
      </c>
    </row>
    <row r="3421" spans="1:18" ht="12.75">
      <c r="A3421" s="145">
        <v>101603</v>
      </c>
      <c r="B3421" s="102" t="s">
        <v>25093</v>
      </c>
      <c r="C3421" s="145" t="s">
        <v>4</v>
      </c>
      <c r="D3421" s="535">
        <v>23.6</v>
      </c>
      <c r="E3421" s="536">
        <v>0.33179999999999998</v>
      </c>
      <c r="F3421" s="535">
        <v>20.69</v>
      </c>
      <c r="G3421" s="536">
        <v>0.37840000000000001</v>
      </c>
      <c r="H3421" s="535">
        <v>24.38</v>
      </c>
      <c r="I3421" s="536">
        <v>0.32119999999999999</v>
      </c>
      <c r="J3421" s="535">
        <v>20.59</v>
      </c>
      <c r="K3421" s="536">
        <v>0.38030000000000003</v>
      </c>
      <c r="L3421" s="535">
        <v>23.31</v>
      </c>
      <c r="M3421" s="536">
        <v>0</v>
      </c>
      <c r="N3421" s="535">
        <v>22.51</v>
      </c>
      <c r="O3421" s="536">
        <v>0.3478</v>
      </c>
      <c r="P3421" s="535">
        <v>22.47</v>
      </c>
      <c r="Q3421" s="536">
        <v>0.34849999999999998</v>
      </c>
      <c r="R3421" s="535">
        <v>24.09</v>
      </c>
    </row>
    <row r="3422" spans="1:18" ht="12.75">
      <c r="A3422" s="145">
        <v>101596</v>
      </c>
      <c r="B3422" s="102" t="s">
        <v>25094</v>
      </c>
      <c r="C3422" s="145" t="s">
        <v>4</v>
      </c>
      <c r="D3422" s="535">
        <v>0</v>
      </c>
      <c r="E3422" s="536"/>
      <c r="F3422" s="535">
        <v>0</v>
      </c>
      <c r="G3422" s="536"/>
      <c r="H3422" s="535">
        <v>0</v>
      </c>
      <c r="I3422" s="536"/>
      <c r="J3422" s="535">
        <v>0</v>
      </c>
      <c r="K3422" s="536"/>
      <c r="L3422" s="535">
        <v>0</v>
      </c>
      <c r="M3422" s="536"/>
      <c r="N3422" s="535">
        <v>0</v>
      </c>
      <c r="O3422" s="536"/>
      <c r="P3422" s="535">
        <v>0</v>
      </c>
      <c r="Q3422" s="536"/>
      <c r="R3422" s="535">
        <v>0</v>
      </c>
    </row>
    <row r="3423" spans="1:18" ht="12.75">
      <c r="A3423" s="145">
        <v>101602</v>
      </c>
      <c r="B3423" s="102" t="s">
        <v>25095</v>
      </c>
      <c r="C3423" s="145" t="s">
        <v>4</v>
      </c>
      <c r="D3423" s="535">
        <v>14.33</v>
      </c>
      <c r="E3423" s="536">
        <v>0.33150000000000002</v>
      </c>
      <c r="F3423" s="535">
        <v>12.55</v>
      </c>
      <c r="G3423" s="536">
        <v>0.3785</v>
      </c>
      <c r="H3423" s="535">
        <v>14.8</v>
      </c>
      <c r="I3423" s="536">
        <v>0.32090000000000002</v>
      </c>
      <c r="J3423" s="535">
        <v>12.5</v>
      </c>
      <c r="K3423" s="536">
        <v>0.38</v>
      </c>
      <c r="L3423" s="535">
        <v>14.14</v>
      </c>
      <c r="M3423" s="536">
        <v>0</v>
      </c>
      <c r="N3423" s="535">
        <v>13.67</v>
      </c>
      <c r="O3423" s="536">
        <v>0.34749999999999998</v>
      </c>
      <c r="P3423" s="535">
        <v>13.64</v>
      </c>
      <c r="Q3423" s="536">
        <v>0.34820000000000001</v>
      </c>
      <c r="R3423" s="535">
        <v>14.62</v>
      </c>
    </row>
    <row r="3424" spans="1:18" ht="12.75">
      <c r="A3424" s="145">
        <v>101599</v>
      </c>
      <c r="B3424" s="102" t="s">
        <v>25096</v>
      </c>
      <c r="C3424" s="145" t="s">
        <v>4</v>
      </c>
      <c r="D3424" s="535">
        <v>0</v>
      </c>
      <c r="E3424" s="536"/>
      <c r="F3424" s="535">
        <v>0</v>
      </c>
      <c r="G3424" s="536"/>
      <c r="H3424" s="535">
        <v>0</v>
      </c>
      <c r="I3424" s="536"/>
      <c r="J3424" s="535">
        <v>0</v>
      </c>
      <c r="K3424" s="536"/>
      <c r="L3424" s="535">
        <v>0</v>
      </c>
      <c r="M3424" s="536"/>
      <c r="N3424" s="535">
        <v>0</v>
      </c>
      <c r="O3424" s="536"/>
      <c r="P3424" s="535">
        <v>0</v>
      </c>
      <c r="Q3424" s="536"/>
      <c r="R3424" s="535">
        <v>0</v>
      </c>
    </row>
    <row r="3425" spans="1:18" ht="12.75">
      <c r="A3425" s="145">
        <v>101605</v>
      </c>
      <c r="B3425" s="102" t="s">
        <v>25097</v>
      </c>
      <c r="C3425" s="145" t="s">
        <v>4</v>
      </c>
      <c r="D3425" s="535">
        <v>18.649999999999999</v>
      </c>
      <c r="E3425" s="536">
        <v>0.33139999999999997</v>
      </c>
      <c r="F3425" s="535">
        <v>16.350000000000001</v>
      </c>
      <c r="G3425" s="536">
        <v>0.378</v>
      </c>
      <c r="H3425" s="535">
        <v>19.27</v>
      </c>
      <c r="I3425" s="536">
        <v>0.32069999999999999</v>
      </c>
      <c r="J3425" s="535">
        <v>16.28</v>
      </c>
      <c r="K3425" s="536">
        <v>0.37959999999999999</v>
      </c>
      <c r="L3425" s="535">
        <v>18.41</v>
      </c>
      <c r="M3425" s="536">
        <v>0</v>
      </c>
      <c r="N3425" s="535">
        <v>17.79</v>
      </c>
      <c r="O3425" s="536">
        <v>0.34739999999999999</v>
      </c>
      <c r="P3425" s="535">
        <v>17.760000000000002</v>
      </c>
      <c r="Q3425" s="536">
        <v>0.34799999999999998</v>
      </c>
      <c r="R3425" s="535">
        <v>19.03</v>
      </c>
    </row>
    <row r="3426" spans="1:18" ht="12.75">
      <c r="A3426" s="145">
        <v>101598</v>
      </c>
      <c r="B3426" s="102" t="s">
        <v>25098</v>
      </c>
      <c r="C3426" s="145" t="s">
        <v>4</v>
      </c>
      <c r="D3426" s="535">
        <v>0</v>
      </c>
      <c r="E3426" s="536"/>
      <c r="F3426" s="535">
        <v>0</v>
      </c>
      <c r="G3426" s="536"/>
      <c r="H3426" s="535">
        <v>0</v>
      </c>
      <c r="I3426" s="536"/>
      <c r="J3426" s="535">
        <v>0</v>
      </c>
      <c r="K3426" s="536"/>
      <c r="L3426" s="535">
        <v>0</v>
      </c>
      <c r="M3426" s="536"/>
      <c r="N3426" s="535">
        <v>0</v>
      </c>
      <c r="O3426" s="536"/>
      <c r="P3426" s="535">
        <v>0</v>
      </c>
      <c r="Q3426" s="536"/>
      <c r="R3426" s="535">
        <v>0</v>
      </c>
    </row>
    <row r="3427" spans="1:18" ht="12.75">
      <c r="A3427" s="145">
        <v>101604</v>
      </c>
      <c r="B3427" s="102" t="s">
        <v>25099</v>
      </c>
      <c r="C3427" s="145" t="s">
        <v>4</v>
      </c>
      <c r="D3427" s="535">
        <v>9.3699999999999992</v>
      </c>
      <c r="E3427" s="536">
        <v>0.33189999999999997</v>
      </c>
      <c r="F3427" s="535">
        <v>8.2100000000000009</v>
      </c>
      <c r="G3427" s="536">
        <v>0.37880000000000003</v>
      </c>
      <c r="H3427" s="535">
        <v>9.69</v>
      </c>
      <c r="I3427" s="536">
        <v>0.32090000000000002</v>
      </c>
      <c r="J3427" s="535">
        <v>8.17</v>
      </c>
      <c r="K3427" s="536">
        <v>0.38069999999999998</v>
      </c>
      <c r="L3427" s="535">
        <v>9.26</v>
      </c>
      <c r="M3427" s="536">
        <v>0</v>
      </c>
      <c r="N3427" s="535">
        <v>8.94</v>
      </c>
      <c r="O3427" s="536">
        <v>0.34789999999999999</v>
      </c>
      <c r="P3427" s="535">
        <v>8.93</v>
      </c>
      <c r="Q3427" s="536">
        <v>0.3483</v>
      </c>
      <c r="R3427" s="535">
        <v>9.57</v>
      </c>
    </row>
    <row r="3428" spans="1:18" ht="12.75">
      <c r="A3428" s="145">
        <v>101588</v>
      </c>
      <c r="B3428" s="102" t="s">
        <v>25100</v>
      </c>
      <c r="C3428" s="145" t="s">
        <v>4</v>
      </c>
      <c r="D3428" s="535">
        <v>101.82</v>
      </c>
      <c r="E3428" s="536">
        <v>0.32740000000000002</v>
      </c>
      <c r="F3428" s="535">
        <v>89.47</v>
      </c>
      <c r="G3428" s="536">
        <v>0.36630000000000001</v>
      </c>
      <c r="H3428" s="535">
        <v>104.31</v>
      </c>
      <c r="I3428" s="536">
        <v>0.3196</v>
      </c>
      <c r="J3428" s="535">
        <v>88.89</v>
      </c>
      <c r="K3428" s="536">
        <v>0.36870000000000003</v>
      </c>
      <c r="L3428" s="535">
        <v>100.98</v>
      </c>
      <c r="M3428" s="536">
        <v>0</v>
      </c>
      <c r="N3428" s="535">
        <v>98.21</v>
      </c>
      <c r="O3428" s="536">
        <v>0.33950000000000002</v>
      </c>
      <c r="P3428" s="535">
        <v>97.82</v>
      </c>
      <c r="Q3428" s="536">
        <v>0.33500000000000002</v>
      </c>
      <c r="R3428" s="535">
        <v>104.9</v>
      </c>
    </row>
    <row r="3429" spans="1:18" ht="12.75">
      <c r="A3429" s="145">
        <v>101591</v>
      </c>
      <c r="B3429" s="102" t="s">
        <v>25101</v>
      </c>
      <c r="C3429" s="145" t="s">
        <v>4</v>
      </c>
      <c r="D3429" s="535">
        <v>123.96</v>
      </c>
      <c r="E3429" s="536">
        <v>0.33100000000000002</v>
      </c>
      <c r="F3429" s="535">
        <v>109.01</v>
      </c>
      <c r="G3429" s="536">
        <v>0.3659</v>
      </c>
      <c r="H3429" s="535">
        <v>127.17</v>
      </c>
      <c r="I3429" s="536">
        <v>0.3226</v>
      </c>
      <c r="J3429" s="535">
        <v>108.34</v>
      </c>
      <c r="K3429" s="536">
        <v>0.36820000000000003</v>
      </c>
      <c r="L3429" s="535">
        <v>122.91</v>
      </c>
      <c r="M3429" s="536">
        <v>0</v>
      </c>
      <c r="N3429" s="535">
        <v>119.35</v>
      </c>
      <c r="O3429" s="536">
        <v>0.34379999999999999</v>
      </c>
      <c r="P3429" s="535">
        <v>118.9</v>
      </c>
      <c r="Q3429" s="536">
        <v>0.33550000000000002</v>
      </c>
      <c r="R3429" s="535">
        <v>127.52</v>
      </c>
    </row>
    <row r="3430" spans="1:18" ht="12.75">
      <c r="A3430" s="145">
        <v>101590</v>
      </c>
      <c r="B3430" s="102" t="s">
        <v>25102</v>
      </c>
      <c r="C3430" s="145" t="s">
        <v>4</v>
      </c>
      <c r="D3430" s="535">
        <v>76.8</v>
      </c>
      <c r="E3430" s="536">
        <v>0.32550000000000001</v>
      </c>
      <c r="F3430" s="535">
        <v>67.53</v>
      </c>
      <c r="G3430" s="536">
        <v>0.36180000000000001</v>
      </c>
      <c r="H3430" s="535">
        <v>78.47</v>
      </c>
      <c r="I3430" s="536">
        <v>0.31859999999999999</v>
      </c>
      <c r="J3430" s="535">
        <v>67.05</v>
      </c>
      <c r="K3430" s="536">
        <v>0.3644</v>
      </c>
      <c r="L3430" s="535">
        <v>76.260000000000005</v>
      </c>
      <c r="M3430" s="536">
        <v>0</v>
      </c>
      <c r="N3430" s="535">
        <v>74.34</v>
      </c>
      <c r="O3430" s="536">
        <v>0.33629999999999999</v>
      </c>
      <c r="P3430" s="535">
        <v>73.98</v>
      </c>
      <c r="Q3430" s="536">
        <v>0.33019999999999999</v>
      </c>
      <c r="R3430" s="535">
        <v>79.349999999999994</v>
      </c>
    </row>
    <row r="3431" spans="1:18" ht="12.75">
      <c r="A3431" s="145">
        <v>101593</v>
      </c>
      <c r="B3431" s="102" t="s">
        <v>25103</v>
      </c>
      <c r="C3431" s="145" t="s">
        <v>4</v>
      </c>
      <c r="D3431" s="535">
        <v>100.55</v>
      </c>
      <c r="E3431" s="536">
        <v>0.32919999999999999</v>
      </c>
      <c r="F3431" s="535">
        <v>88.6</v>
      </c>
      <c r="G3431" s="536">
        <v>0.35639999999999999</v>
      </c>
      <c r="H3431" s="535">
        <v>102.7</v>
      </c>
      <c r="I3431" s="536">
        <v>0.32229999999999998</v>
      </c>
      <c r="J3431" s="535">
        <v>87.94</v>
      </c>
      <c r="K3431" s="536">
        <v>0.35909999999999997</v>
      </c>
      <c r="L3431" s="535">
        <v>99.92</v>
      </c>
      <c r="M3431" s="536">
        <v>0</v>
      </c>
      <c r="N3431" s="535">
        <v>97.39</v>
      </c>
      <c r="O3431" s="536">
        <v>0.33989999999999998</v>
      </c>
      <c r="P3431" s="535">
        <v>96.9</v>
      </c>
      <c r="Q3431" s="536">
        <v>0.32590000000000002</v>
      </c>
      <c r="R3431" s="535">
        <v>103.98</v>
      </c>
    </row>
    <row r="3432" spans="1:18" ht="12.75">
      <c r="A3432" s="145">
        <v>101592</v>
      </c>
      <c r="B3432" s="102" t="s">
        <v>25104</v>
      </c>
      <c r="C3432" s="145" t="s">
        <v>4</v>
      </c>
      <c r="D3432" s="535">
        <v>53.23</v>
      </c>
      <c r="E3432" s="536">
        <v>0.31730000000000003</v>
      </c>
      <c r="F3432" s="535">
        <v>46.93</v>
      </c>
      <c r="G3432" s="536">
        <v>0.34370000000000001</v>
      </c>
      <c r="H3432" s="535">
        <v>53.83</v>
      </c>
      <c r="I3432" s="536">
        <v>0.31380000000000002</v>
      </c>
      <c r="J3432" s="535">
        <v>46.49</v>
      </c>
      <c r="K3432" s="536">
        <v>0.34699999999999998</v>
      </c>
      <c r="L3432" s="535">
        <v>53.11</v>
      </c>
      <c r="M3432" s="536">
        <v>0</v>
      </c>
      <c r="N3432" s="535">
        <v>52.22</v>
      </c>
      <c r="O3432" s="536">
        <v>0.32340000000000002</v>
      </c>
      <c r="P3432" s="535">
        <v>51.81</v>
      </c>
      <c r="Q3432" s="536">
        <v>0.31130000000000002</v>
      </c>
      <c r="R3432" s="535">
        <v>55.65</v>
      </c>
    </row>
    <row r="3433" spans="1:18" ht="12.75">
      <c r="A3433" s="145">
        <v>101583</v>
      </c>
      <c r="B3433" s="102" t="s">
        <v>25105</v>
      </c>
      <c r="C3433" s="145" t="s">
        <v>4</v>
      </c>
      <c r="D3433" s="535">
        <v>87.69</v>
      </c>
      <c r="E3433" s="536">
        <v>1.2999999999999999E-2</v>
      </c>
      <c r="F3433" s="535">
        <v>75.36</v>
      </c>
      <c r="G3433" s="536">
        <v>0</v>
      </c>
      <c r="H3433" s="535">
        <v>83.51</v>
      </c>
      <c r="I3433" s="536">
        <v>1.37E-2</v>
      </c>
      <c r="J3433" s="535">
        <v>72.53</v>
      </c>
      <c r="K3433" s="536">
        <v>0</v>
      </c>
      <c r="L3433" s="535">
        <v>92.47</v>
      </c>
      <c r="M3433" s="536">
        <v>0</v>
      </c>
      <c r="N3433" s="535">
        <v>92.69</v>
      </c>
      <c r="O3433" s="536">
        <v>1.23E-2</v>
      </c>
      <c r="P3433" s="535">
        <v>94.44</v>
      </c>
      <c r="Q3433" s="536">
        <v>0</v>
      </c>
      <c r="R3433" s="535">
        <v>103.75</v>
      </c>
    </row>
    <row r="3434" spans="1:18" ht="12.75">
      <c r="A3434" s="145">
        <v>101582</v>
      </c>
      <c r="B3434" s="102" t="s">
        <v>25106</v>
      </c>
      <c r="C3434" s="145" t="s">
        <v>4</v>
      </c>
      <c r="D3434" s="535">
        <v>68.23</v>
      </c>
      <c r="E3434" s="536">
        <v>8.3999999999999995E-3</v>
      </c>
      <c r="F3434" s="535">
        <v>58.74</v>
      </c>
      <c r="G3434" s="536">
        <v>0</v>
      </c>
      <c r="H3434" s="535">
        <v>63.52</v>
      </c>
      <c r="I3434" s="536">
        <v>8.9999999999999993E-3</v>
      </c>
      <c r="J3434" s="535">
        <v>56.39</v>
      </c>
      <c r="K3434" s="536">
        <v>0</v>
      </c>
      <c r="L3434" s="535">
        <v>72.14</v>
      </c>
      <c r="M3434" s="536">
        <v>0</v>
      </c>
      <c r="N3434" s="535">
        <v>73.92</v>
      </c>
      <c r="O3434" s="536">
        <v>7.7000000000000002E-3</v>
      </c>
      <c r="P3434" s="535">
        <v>74.459999999999994</v>
      </c>
      <c r="Q3434" s="536">
        <v>0</v>
      </c>
      <c r="R3434" s="535">
        <v>81.75</v>
      </c>
    </row>
    <row r="3435" spans="1:18" ht="12.75">
      <c r="A3435" s="145">
        <v>101585</v>
      </c>
      <c r="B3435" s="102" t="s">
        <v>25107</v>
      </c>
      <c r="C3435" s="145" t="s">
        <v>4</v>
      </c>
      <c r="D3435" s="535">
        <v>74.680000000000007</v>
      </c>
      <c r="E3435" s="536">
        <v>1.5299999999999999E-2</v>
      </c>
      <c r="F3435" s="535">
        <v>64.3</v>
      </c>
      <c r="G3435" s="536">
        <v>0</v>
      </c>
      <c r="H3435" s="535">
        <v>70.819999999999993</v>
      </c>
      <c r="I3435" s="536">
        <v>1.61E-2</v>
      </c>
      <c r="J3435" s="535">
        <v>61.81</v>
      </c>
      <c r="K3435" s="536">
        <v>0</v>
      </c>
      <c r="L3435" s="535">
        <v>78.77</v>
      </c>
      <c r="M3435" s="536">
        <v>0</v>
      </c>
      <c r="N3435" s="535">
        <v>79.28</v>
      </c>
      <c r="O3435" s="536">
        <v>1.44E-2</v>
      </c>
      <c r="P3435" s="535">
        <v>80.61</v>
      </c>
      <c r="Q3435" s="536">
        <v>0</v>
      </c>
      <c r="R3435" s="535">
        <v>88.54</v>
      </c>
    </row>
    <row r="3436" spans="1:18" ht="12.75">
      <c r="A3436" s="145">
        <v>101584</v>
      </c>
      <c r="B3436" s="102" t="s">
        <v>25108</v>
      </c>
      <c r="C3436" s="145" t="s">
        <v>4</v>
      </c>
      <c r="D3436" s="535">
        <v>55.22</v>
      </c>
      <c r="E3436" s="536">
        <v>1.03E-2</v>
      </c>
      <c r="F3436" s="535">
        <v>47.68</v>
      </c>
      <c r="G3436" s="536">
        <v>0</v>
      </c>
      <c r="H3436" s="535">
        <v>50.85</v>
      </c>
      <c r="I3436" s="536">
        <v>1.12E-2</v>
      </c>
      <c r="J3436" s="535">
        <v>45.67</v>
      </c>
      <c r="K3436" s="536">
        <v>0</v>
      </c>
      <c r="L3436" s="535">
        <v>58.46</v>
      </c>
      <c r="M3436" s="536">
        <v>0</v>
      </c>
      <c r="N3436" s="535">
        <v>60.51</v>
      </c>
      <c r="O3436" s="536">
        <v>9.4000000000000004E-3</v>
      </c>
      <c r="P3436" s="535">
        <v>60.63</v>
      </c>
      <c r="Q3436" s="536">
        <v>0</v>
      </c>
      <c r="R3436" s="535">
        <v>66.540000000000006</v>
      </c>
    </row>
    <row r="3437" spans="1:18" ht="12.75">
      <c r="A3437" s="145">
        <v>101587</v>
      </c>
      <c r="B3437" s="102" t="s">
        <v>25109</v>
      </c>
      <c r="C3437" s="145" t="s">
        <v>4</v>
      </c>
      <c r="D3437" s="535">
        <v>65.709999999999994</v>
      </c>
      <c r="E3437" s="536">
        <v>2.3099999999999999E-2</v>
      </c>
      <c r="F3437" s="535">
        <v>56.93</v>
      </c>
      <c r="G3437" s="536">
        <v>0</v>
      </c>
      <c r="H3437" s="535">
        <v>61.47</v>
      </c>
      <c r="I3437" s="536">
        <v>2.47E-2</v>
      </c>
      <c r="J3437" s="535">
        <v>54.56</v>
      </c>
      <c r="K3437" s="536">
        <v>0</v>
      </c>
      <c r="L3437" s="535">
        <v>69.430000000000007</v>
      </c>
      <c r="M3437" s="536">
        <v>0</v>
      </c>
      <c r="N3437" s="535">
        <v>70.75</v>
      </c>
      <c r="O3437" s="536">
        <v>2.1499999999999998E-2</v>
      </c>
      <c r="P3437" s="535">
        <v>71.44</v>
      </c>
      <c r="Q3437" s="536">
        <v>0</v>
      </c>
      <c r="R3437" s="535">
        <v>78.45</v>
      </c>
    </row>
    <row r="3438" spans="1:18" ht="12.75">
      <c r="A3438" s="145">
        <v>101586</v>
      </c>
      <c r="B3438" s="102" t="s">
        <v>25110</v>
      </c>
      <c r="C3438" s="145" t="s">
        <v>4</v>
      </c>
      <c r="D3438" s="535">
        <v>46.06</v>
      </c>
      <c r="E3438" s="536">
        <v>1.6500000000000001E-2</v>
      </c>
      <c r="F3438" s="535">
        <v>40.090000000000003</v>
      </c>
      <c r="G3438" s="536">
        <v>0</v>
      </c>
      <c r="H3438" s="535">
        <v>41.3</v>
      </c>
      <c r="I3438" s="536">
        <v>1.84E-2</v>
      </c>
      <c r="J3438" s="535">
        <v>38.22</v>
      </c>
      <c r="K3438" s="536">
        <v>0</v>
      </c>
      <c r="L3438" s="535">
        <v>48.89</v>
      </c>
      <c r="M3438" s="536">
        <v>0</v>
      </c>
      <c r="N3438" s="535">
        <v>51.77</v>
      </c>
      <c r="O3438" s="536">
        <v>1.47E-2</v>
      </c>
      <c r="P3438" s="535">
        <v>51.28</v>
      </c>
      <c r="Q3438" s="536">
        <v>0</v>
      </c>
      <c r="R3438" s="535">
        <v>56.24</v>
      </c>
    </row>
    <row r="3439" spans="1:18" ht="12.75">
      <c r="A3439" s="145">
        <v>101577</v>
      </c>
      <c r="B3439" s="102" t="s">
        <v>25111</v>
      </c>
      <c r="C3439" s="145" t="s">
        <v>4</v>
      </c>
      <c r="D3439" s="535">
        <v>54.39</v>
      </c>
      <c r="E3439" s="536">
        <v>2.1000000000000001E-2</v>
      </c>
      <c r="F3439" s="535">
        <v>46.84</v>
      </c>
      <c r="G3439" s="536">
        <v>0</v>
      </c>
      <c r="H3439" s="535">
        <v>52.03</v>
      </c>
      <c r="I3439" s="536">
        <v>2.1899999999999999E-2</v>
      </c>
      <c r="J3439" s="535">
        <v>45.08</v>
      </c>
      <c r="K3439" s="536">
        <v>0</v>
      </c>
      <c r="L3439" s="535">
        <v>57.33</v>
      </c>
      <c r="M3439" s="536">
        <v>0</v>
      </c>
      <c r="N3439" s="535">
        <v>57.17</v>
      </c>
      <c r="O3439" s="536">
        <v>1.9900000000000001E-2</v>
      </c>
      <c r="P3439" s="535">
        <v>58.37</v>
      </c>
      <c r="Q3439" s="536">
        <v>0</v>
      </c>
      <c r="R3439" s="535">
        <v>64.14</v>
      </c>
    </row>
    <row r="3440" spans="1:18" ht="12.75">
      <c r="A3440" s="145">
        <v>101576</v>
      </c>
      <c r="B3440" s="102" t="s">
        <v>25112</v>
      </c>
      <c r="C3440" s="145" t="s">
        <v>4</v>
      </c>
      <c r="D3440" s="535">
        <v>41.88</v>
      </c>
      <c r="E3440" s="536">
        <v>1.3599999999999999E-2</v>
      </c>
      <c r="F3440" s="535">
        <v>36.1</v>
      </c>
      <c r="G3440" s="536">
        <v>0</v>
      </c>
      <c r="H3440" s="535">
        <v>39.200000000000003</v>
      </c>
      <c r="I3440" s="536">
        <v>1.4500000000000001E-2</v>
      </c>
      <c r="J3440" s="535">
        <v>34.65</v>
      </c>
      <c r="K3440" s="536">
        <v>0</v>
      </c>
      <c r="L3440" s="535">
        <v>44.26</v>
      </c>
      <c r="M3440" s="536">
        <v>0</v>
      </c>
      <c r="N3440" s="535">
        <v>45.1</v>
      </c>
      <c r="O3440" s="536">
        <v>1.26E-2</v>
      </c>
      <c r="P3440" s="535">
        <v>45.55</v>
      </c>
      <c r="Q3440" s="536">
        <v>0</v>
      </c>
      <c r="R3440" s="535">
        <v>50.01</v>
      </c>
    </row>
    <row r="3441" spans="1:18" ht="12.75">
      <c r="A3441" s="145">
        <v>101579</v>
      </c>
      <c r="B3441" s="102" t="s">
        <v>25113</v>
      </c>
      <c r="C3441" s="145" t="s">
        <v>4</v>
      </c>
      <c r="D3441" s="535">
        <v>46.54</v>
      </c>
      <c r="E3441" s="536">
        <v>2.4500000000000001E-2</v>
      </c>
      <c r="F3441" s="535">
        <v>40.17</v>
      </c>
      <c r="G3441" s="536">
        <v>0</v>
      </c>
      <c r="H3441" s="535">
        <v>44.32</v>
      </c>
      <c r="I3441" s="536">
        <v>2.5700000000000001E-2</v>
      </c>
      <c r="J3441" s="535">
        <v>38.630000000000003</v>
      </c>
      <c r="K3441" s="536">
        <v>0</v>
      </c>
      <c r="L3441" s="535">
        <v>49.09</v>
      </c>
      <c r="M3441" s="536">
        <v>0</v>
      </c>
      <c r="N3441" s="535">
        <v>49.19</v>
      </c>
      <c r="O3441" s="536">
        <v>2.3199999999999998E-2</v>
      </c>
      <c r="P3441" s="535">
        <v>50.09</v>
      </c>
      <c r="Q3441" s="536">
        <v>0</v>
      </c>
      <c r="R3441" s="535">
        <v>55.02</v>
      </c>
    </row>
    <row r="3442" spans="1:18" ht="12.75">
      <c r="A3442" s="145">
        <v>101578</v>
      </c>
      <c r="B3442" s="102" t="s">
        <v>25114</v>
      </c>
      <c r="C3442" s="145" t="s">
        <v>4</v>
      </c>
      <c r="D3442" s="535">
        <v>34.03</v>
      </c>
      <c r="E3442" s="536">
        <v>1.67E-2</v>
      </c>
      <c r="F3442" s="535">
        <v>29.43</v>
      </c>
      <c r="G3442" s="536">
        <v>0</v>
      </c>
      <c r="H3442" s="535">
        <v>31.49</v>
      </c>
      <c r="I3442" s="536">
        <v>1.8100000000000002E-2</v>
      </c>
      <c r="J3442" s="535">
        <v>28.21</v>
      </c>
      <c r="K3442" s="536">
        <v>0</v>
      </c>
      <c r="L3442" s="535">
        <v>36.03</v>
      </c>
      <c r="M3442" s="536">
        <v>0</v>
      </c>
      <c r="N3442" s="535">
        <v>37.11</v>
      </c>
      <c r="O3442" s="536">
        <v>1.54E-2</v>
      </c>
      <c r="P3442" s="535">
        <v>37.26</v>
      </c>
      <c r="Q3442" s="536">
        <v>0</v>
      </c>
      <c r="R3442" s="535">
        <v>40.9</v>
      </c>
    </row>
    <row r="3443" spans="1:18" ht="12.75">
      <c r="A3443" s="145">
        <v>101581</v>
      </c>
      <c r="B3443" s="102" t="s">
        <v>25115</v>
      </c>
      <c r="C3443" s="145" t="s">
        <v>4</v>
      </c>
      <c r="D3443" s="535">
        <v>41.69</v>
      </c>
      <c r="E3443" s="536">
        <v>3.6499999999999998E-2</v>
      </c>
      <c r="F3443" s="535">
        <v>36.26</v>
      </c>
      <c r="G3443" s="536">
        <v>0</v>
      </c>
      <c r="H3443" s="535">
        <v>39.08</v>
      </c>
      <c r="I3443" s="536">
        <v>3.8899999999999997E-2</v>
      </c>
      <c r="J3443" s="535">
        <v>34.75</v>
      </c>
      <c r="K3443" s="536">
        <v>0</v>
      </c>
      <c r="L3443" s="535">
        <v>44.07</v>
      </c>
      <c r="M3443" s="536">
        <v>0</v>
      </c>
      <c r="N3443" s="535">
        <v>44.78</v>
      </c>
      <c r="O3443" s="536">
        <v>3.39E-2</v>
      </c>
      <c r="P3443" s="535">
        <v>45.22</v>
      </c>
      <c r="Q3443" s="536">
        <v>0</v>
      </c>
      <c r="R3443" s="535">
        <v>49.66</v>
      </c>
    </row>
    <row r="3444" spans="1:18" ht="12.75">
      <c r="A3444" s="145">
        <v>101580</v>
      </c>
      <c r="B3444" s="102" t="s">
        <v>25116</v>
      </c>
      <c r="C3444" s="145" t="s">
        <v>4</v>
      </c>
      <c r="D3444" s="535">
        <v>28.99</v>
      </c>
      <c r="E3444" s="536">
        <v>2.6200000000000001E-2</v>
      </c>
      <c r="F3444" s="535">
        <v>25.29</v>
      </c>
      <c r="G3444" s="536">
        <v>0</v>
      </c>
      <c r="H3444" s="535">
        <v>26.06</v>
      </c>
      <c r="I3444" s="536">
        <v>2.92E-2</v>
      </c>
      <c r="J3444" s="535">
        <v>24.12</v>
      </c>
      <c r="K3444" s="536">
        <v>0</v>
      </c>
      <c r="L3444" s="535">
        <v>30.79</v>
      </c>
      <c r="M3444" s="536">
        <v>0</v>
      </c>
      <c r="N3444" s="535">
        <v>32.51</v>
      </c>
      <c r="O3444" s="536">
        <v>2.3400000000000001E-2</v>
      </c>
      <c r="P3444" s="535">
        <v>32.22</v>
      </c>
      <c r="Q3444" s="536">
        <v>0</v>
      </c>
      <c r="R3444" s="535">
        <v>35.33</v>
      </c>
    </row>
    <row r="3445" spans="1:18" ht="12.75">
      <c r="A3445" s="145">
        <v>101606</v>
      </c>
      <c r="B3445" s="102" t="s">
        <v>25117</v>
      </c>
      <c r="C3445" s="145" t="s">
        <v>4</v>
      </c>
      <c r="D3445" s="535">
        <v>0</v>
      </c>
      <c r="E3445" s="536"/>
      <c r="F3445" s="535">
        <v>0</v>
      </c>
      <c r="G3445" s="536"/>
      <c r="H3445" s="535">
        <v>0</v>
      </c>
      <c r="I3445" s="536"/>
      <c r="J3445" s="535">
        <v>0</v>
      </c>
      <c r="K3445" s="536"/>
      <c r="L3445" s="535">
        <v>0</v>
      </c>
      <c r="M3445" s="536"/>
      <c r="N3445" s="535">
        <v>0</v>
      </c>
      <c r="O3445" s="536"/>
      <c r="P3445" s="535">
        <v>0</v>
      </c>
      <c r="Q3445" s="536"/>
      <c r="R3445" s="535">
        <v>0</v>
      </c>
    </row>
    <row r="3446" spans="1:18" ht="12.75">
      <c r="A3446" s="145">
        <v>101607</v>
      </c>
      <c r="B3446" s="102" t="s">
        <v>25118</v>
      </c>
      <c r="C3446" s="145" t="s">
        <v>4</v>
      </c>
      <c r="D3446" s="535">
        <v>0</v>
      </c>
      <c r="E3446" s="536"/>
      <c r="F3446" s="535">
        <v>0</v>
      </c>
      <c r="G3446" s="536"/>
      <c r="H3446" s="535">
        <v>0</v>
      </c>
      <c r="I3446" s="536"/>
      <c r="J3446" s="535">
        <v>0</v>
      </c>
      <c r="K3446" s="536"/>
      <c r="L3446" s="535">
        <v>0</v>
      </c>
      <c r="M3446" s="536"/>
      <c r="N3446" s="535">
        <v>0</v>
      </c>
      <c r="O3446" s="536"/>
      <c r="P3446" s="535">
        <v>0</v>
      </c>
      <c r="Q3446" s="536"/>
      <c r="R3446" s="535">
        <v>0</v>
      </c>
    </row>
    <row r="3447" spans="1:18" ht="12.75">
      <c r="A3447" s="145">
        <v>101608</v>
      </c>
      <c r="B3447" s="102" t="s">
        <v>25119</v>
      </c>
      <c r="C3447" s="145" t="s">
        <v>4</v>
      </c>
      <c r="D3447" s="535">
        <v>0</v>
      </c>
      <c r="E3447" s="536"/>
      <c r="F3447" s="535">
        <v>0</v>
      </c>
      <c r="G3447" s="536"/>
      <c r="H3447" s="535">
        <v>0</v>
      </c>
      <c r="I3447" s="536"/>
      <c r="J3447" s="535">
        <v>0</v>
      </c>
      <c r="K3447" s="536"/>
      <c r="L3447" s="535">
        <v>0</v>
      </c>
      <c r="M3447" s="536"/>
      <c r="N3447" s="535">
        <v>0</v>
      </c>
      <c r="O3447" s="536"/>
      <c r="P3447" s="535">
        <v>0</v>
      </c>
      <c r="Q3447" s="536"/>
      <c r="R3447" s="535">
        <v>0</v>
      </c>
    </row>
    <row r="3448" spans="1:18" ht="12.75">
      <c r="A3448" s="145">
        <v>101571</v>
      </c>
      <c r="B3448" s="102" t="s">
        <v>25120</v>
      </c>
      <c r="C3448" s="145" t="s">
        <v>4</v>
      </c>
      <c r="D3448" s="535">
        <v>34.799999999999997</v>
      </c>
      <c r="E3448" s="536">
        <v>3.2800000000000003E-2</v>
      </c>
      <c r="F3448" s="535">
        <v>29.93</v>
      </c>
      <c r="G3448" s="536">
        <v>0</v>
      </c>
      <c r="H3448" s="535">
        <v>34.5</v>
      </c>
      <c r="I3448" s="536">
        <v>3.3000000000000002E-2</v>
      </c>
      <c r="J3448" s="535">
        <v>28.92</v>
      </c>
      <c r="K3448" s="536">
        <v>0</v>
      </c>
      <c r="L3448" s="535">
        <v>36.520000000000003</v>
      </c>
      <c r="M3448" s="536">
        <v>0</v>
      </c>
      <c r="N3448" s="535">
        <v>35.090000000000003</v>
      </c>
      <c r="O3448" s="536">
        <v>3.2500000000000001E-2</v>
      </c>
      <c r="P3448" s="535">
        <v>36.53</v>
      </c>
      <c r="Q3448" s="536">
        <v>0</v>
      </c>
      <c r="R3448" s="535">
        <v>40.17</v>
      </c>
    </row>
    <row r="3449" spans="1:18" ht="12.75">
      <c r="A3449" s="145">
        <v>101570</v>
      </c>
      <c r="B3449" s="102" t="s">
        <v>25121</v>
      </c>
      <c r="C3449" s="145" t="s">
        <v>4</v>
      </c>
      <c r="D3449" s="535">
        <v>25.03</v>
      </c>
      <c r="E3449" s="536">
        <v>2.2800000000000001E-2</v>
      </c>
      <c r="F3449" s="535">
        <v>21.5</v>
      </c>
      <c r="G3449" s="536">
        <v>0</v>
      </c>
      <c r="H3449" s="535">
        <v>24.48</v>
      </c>
      <c r="I3449" s="536">
        <v>2.3300000000000001E-2</v>
      </c>
      <c r="J3449" s="535">
        <v>20.74</v>
      </c>
      <c r="K3449" s="536">
        <v>0</v>
      </c>
      <c r="L3449" s="535">
        <v>26.31</v>
      </c>
      <c r="M3449" s="536">
        <v>0</v>
      </c>
      <c r="N3449" s="535">
        <v>25.65</v>
      </c>
      <c r="O3449" s="536">
        <v>2.2200000000000001E-2</v>
      </c>
      <c r="P3449" s="535">
        <v>26.52</v>
      </c>
      <c r="Q3449" s="536">
        <v>0</v>
      </c>
      <c r="R3449" s="535">
        <v>29.15</v>
      </c>
    </row>
    <row r="3450" spans="1:18" ht="12.75">
      <c r="A3450" s="145">
        <v>101573</v>
      </c>
      <c r="B3450" s="102" t="s">
        <v>25122</v>
      </c>
      <c r="C3450" s="145" t="s">
        <v>4</v>
      </c>
      <c r="D3450" s="535">
        <v>29.23</v>
      </c>
      <c r="E3450" s="536">
        <v>3.9E-2</v>
      </c>
      <c r="F3450" s="535">
        <v>25.21</v>
      </c>
      <c r="G3450" s="536">
        <v>0</v>
      </c>
      <c r="H3450" s="535">
        <v>28.93</v>
      </c>
      <c r="I3450" s="536">
        <v>3.9399999999999998E-2</v>
      </c>
      <c r="J3450" s="535">
        <v>24.33</v>
      </c>
      <c r="K3450" s="536">
        <v>0</v>
      </c>
      <c r="L3450" s="535">
        <v>30.69</v>
      </c>
      <c r="M3450" s="536">
        <v>0</v>
      </c>
      <c r="N3450" s="535">
        <v>29.52</v>
      </c>
      <c r="O3450" s="536">
        <v>3.8600000000000002E-2</v>
      </c>
      <c r="P3450" s="535">
        <v>30.69</v>
      </c>
      <c r="Q3450" s="536">
        <v>0</v>
      </c>
      <c r="R3450" s="535">
        <v>33.75</v>
      </c>
    </row>
    <row r="3451" spans="1:18" ht="12.75">
      <c r="A3451" s="145">
        <v>101572</v>
      </c>
      <c r="B3451" s="102" t="s">
        <v>25123</v>
      </c>
      <c r="C3451" s="145" t="s">
        <v>4</v>
      </c>
      <c r="D3451" s="535">
        <v>19.45</v>
      </c>
      <c r="E3451" s="536">
        <v>2.93E-2</v>
      </c>
      <c r="F3451" s="535">
        <v>16.78</v>
      </c>
      <c r="G3451" s="536">
        <v>0</v>
      </c>
      <c r="H3451" s="535">
        <v>18.91</v>
      </c>
      <c r="I3451" s="536">
        <v>3.0099999999999998E-2</v>
      </c>
      <c r="J3451" s="535">
        <v>16.16</v>
      </c>
      <c r="K3451" s="536">
        <v>0</v>
      </c>
      <c r="L3451" s="535">
        <v>20.47</v>
      </c>
      <c r="M3451" s="536">
        <v>0</v>
      </c>
      <c r="N3451" s="535">
        <v>20.09</v>
      </c>
      <c r="O3451" s="536">
        <v>2.8400000000000002E-2</v>
      </c>
      <c r="P3451" s="535">
        <v>20.68</v>
      </c>
      <c r="Q3451" s="536">
        <v>0</v>
      </c>
      <c r="R3451" s="535">
        <v>22.72</v>
      </c>
    </row>
    <row r="3452" spans="1:18" ht="12.75">
      <c r="A3452" s="145">
        <v>101575</v>
      </c>
      <c r="B3452" s="102" t="s">
        <v>25124</v>
      </c>
      <c r="C3452" s="145" t="s">
        <v>4</v>
      </c>
      <c r="D3452" s="535">
        <v>24.51</v>
      </c>
      <c r="E3452" s="536">
        <v>6.2E-2</v>
      </c>
      <c r="F3452" s="535">
        <v>21.35</v>
      </c>
      <c r="G3452" s="536">
        <v>0</v>
      </c>
      <c r="H3452" s="535">
        <v>24.13</v>
      </c>
      <c r="I3452" s="536">
        <v>6.3E-2</v>
      </c>
      <c r="J3452" s="535">
        <v>20.57</v>
      </c>
      <c r="K3452" s="536">
        <v>0</v>
      </c>
      <c r="L3452" s="535">
        <v>25.78</v>
      </c>
      <c r="M3452" s="536">
        <v>0</v>
      </c>
      <c r="N3452" s="535">
        <v>24.93</v>
      </c>
      <c r="O3452" s="536">
        <v>6.0999999999999999E-2</v>
      </c>
      <c r="P3452" s="535">
        <v>25.79</v>
      </c>
      <c r="Q3452" s="536">
        <v>0</v>
      </c>
      <c r="R3452" s="535">
        <v>28.37</v>
      </c>
    </row>
    <row r="3453" spans="1:18" ht="12.75">
      <c r="A3453" s="145">
        <v>101574</v>
      </c>
      <c r="B3453" s="102" t="s">
        <v>25125</v>
      </c>
      <c r="C3453" s="145" t="s">
        <v>4</v>
      </c>
      <c r="D3453" s="535">
        <v>14.55</v>
      </c>
      <c r="E3453" s="536">
        <v>5.2200000000000003E-2</v>
      </c>
      <c r="F3453" s="535">
        <v>12.71</v>
      </c>
      <c r="G3453" s="536">
        <v>0</v>
      </c>
      <c r="H3453" s="535">
        <v>13.92</v>
      </c>
      <c r="I3453" s="536">
        <v>5.4600000000000003E-2</v>
      </c>
      <c r="J3453" s="535">
        <v>12.19</v>
      </c>
      <c r="K3453" s="536">
        <v>0</v>
      </c>
      <c r="L3453" s="535">
        <v>15.35</v>
      </c>
      <c r="M3453" s="536">
        <v>0</v>
      </c>
      <c r="N3453" s="535">
        <v>15.29</v>
      </c>
      <c r="O3453" s="536">
        <v>4.9700000000000001E-2</v>
      </c>
      <c r="P3453" s="535">
        <v>15.6</v>
      </c>
      <c r="Q3453" s="536">
        <v>0</v>
      </c>
      <c r="R3453" s="535">
        <v>17.149999999999999</v>
      </c>
    </row>
    <row r="3454" spans="1:18" ht="12.75">
      <c r="A3454" s="145">
        <v>101589</v>
      </c>
      <c r="B3454" s="102" t="s">
        <v>25126</v>
      </c>
      <c r="C3454" s="145" t="s">
        <v>4</v>
      </c>
      <c r="D3454" s="535">
        <v>148.97999999999999</v>
      </c>
      <c r="E3454" s="536">
        <v>0.33139999999999997</v>
      </c>
      <c r="F3454" s="535">
        <v>130.94999999999999</v>
      </c>
      <c r="G3454" s="536">
        <v>0.36830000000000002</v>
      </c>
      <c r="H3454" s="535">
        <v>153.04</v>
      </c>
      <c r="I3454" s="536">
        <v>0.3226</v>
      </c>
      <c r="J3454" s="535">
        <v>130.19</v>
      </c>
      <c r="K3454" s="536">
        <v>0.3705</v>
      </c>
      <c r="L3454" s="535">
        <v>147.62</v>
      </c>
      <c r="M3454" s="536">
        <v>0</v>
      </c>
      <c r="N3454" s="535">
        <v>143.24</v>
      </c>
      <c r="O3454" s="536">
        <v>0.34470000000000001</v>
      </c>
      <c r="P3454" s="535">
        <v>142.72</v>
      </c>
      <c r="Q3454" s="536">
        <v>0.33789999999999998</v>
      </c>
      <c r="R3454" s="535">
        <v>153.06</v>
      </c>
    </row>
    <row r="3455" spans="1:18" ht="12.75">
      <c r="A3455" s="145">
        <v>101610</v>
      </c>
      <c r="B3455" s="102" t="s">
        <v>25127</v>
      </c>
      <c r="C3455" s="145" t="s">
        <v>2</v>
      </c>
      <c r="D3455" s="535">
        <v>0</v>
      </c>
      <c r="E3455" s="536"/>
      <c r="F3455" s="535">
        <v>0</v>
      </c>
      <c r="G3455" s="536"/>
      <c r="H3455" s="535">
        <v>0</v>
      </c>
      <c r="I3455" s="536"/>
      <c r="J3455" s="535">
        <v>0</v>
      </c>
      <c r="K3455" s="536"/>
      <c r="L3455" s="535">
        <v>0</v>
      </c>
      <c r="M3455" s="536"/>
      <c r="N3455" s="535">
        <v>0</v>
      </c>
      <c r="O3455" s="536"/>
      <c r="P3455" s="535">
        <v>0</v>
      </c>
      <c r="Q3455" s="536"/>
      <c r="R3455" s="535">
        <v>0</v>
      </c>
    </row>
    <row r="3456" spans="1:18" ht="12.75">
      <c r="A3456" s="145">
        <v>101613</v>
      </c>
      <c r="B3456" s="102" t="s">
        <v>25128</v>
      </c>
      <c r="C3456" s="145" t="s">
        <v>2</v>
      </c>
      <c r="D3456" s="535">
        <v>0</v>
      </c>
      <c r="E3456" s="536"/>
      <c r="F3456" s="535">
        <v>0</v>
      </c>
      <c r="G3456" s="536"/>
      <c r="H3456" s="535">
        <v>0</v>
      </c>
      <c r="I3456" s="536"/>
      <c r="J3456" s="535">
        <v>0</v>
      </c>
      <c r="K3456" s="536"/>
      <c r="L3456" s="535">
        <v>0</v>
      </c>
      <c r="M3456" s="536"/>
      <c r="N3456" s="535">
        <v>0</v>
      </c>
      <c r="O3456" s="536"/>
      <c r="P3456" s="535">
        <v>0</v>
      </c>
      <c r="Q3456" s="536"/>
      <c r="R3456" s="535">
        <v>0</v>
      </c>
    </row>
    <row r="3457" spans="1:18" ht="12.75">
      <c r="A3457" s="145">
        <v>101611</v>
      </c>
      <c r="B3457" s="102" t="s">
        <v>25129</v>
      </c>
      <c r="C3457" s="145" t="s">
        <v>2</v>
      </c>
      <c r="D3457" s="535">
        <v>0</v>
      </c>
      <c r="E3457" s="536"/>
      <c r="F3457" s="535">
        <v>0</v>
      </c>
      <c r="G3457" s="536"/>
      <c r="H3457" s="535">
        <v>0</v>
      </c>
      <c r="I3457" s="536"/>
      <c r="J3457" s="535">
        <v>0</v>
      </c>
      <c r="K3457" s="536"/>
      <c r="L3457" s="535">
        <v>0</v>
      </c>
      <c r="M3457" s="536"/>
      <c r="N3457" s="535">
        <v>0</v>
      </c>
      <c r="O3457" s="536"/>
      <c r="P3457" s="535">
        <v>0</v>
      </c>
      <c r="Q3457" s="536"/>
      <c r="R3457" s="535">
        <v>0</v>
      </c>
    </row>
    <row r="3458" spans="1:18" ht="12.75">
      <c r="A3458" s="145">
        <v>101614</v>
      </c>
      <c r="B3458" s="102" t="s">
        <v>25130</v>
      </c>
      <c r="C3458" s="145" t="s">
        <v>2</v>
      </c>
      <c r="D3458" s="535">
        <v>0</v>
      </c>
      <c r="E3458" s="536"/>
      <c r="F3458" s="535">
        <v>0</v>
      </c>
      <c r="G3458" s="536"/>
      <c r="H3458" s="535">
        <v>0</v>
      </c>
      <c r="I3458" s="536"/>
      <c r="J3458" s="535">
        <v>0</v>
      </c>
      <c r="K3458" s="536"/>
      <c r="L3458" s="535">
        <v>0</v>
      </c>
      <c r="M3458" s="536"/>
      <c r="N3458" s="535">
        <v>0</v>
      </c>
      <c r="O3458" s="536"/>
      <c r="P3458" s="535">
        <v>0</v>
      </c>
      <c r="Q3458" s="536"/>
      <c r="R3458" s="535">
        <v>0</v>
      </c>
    </row>
    <row r="3459" spans="1:18" ht="12.75">
      <c r="A3459" s="145">
        <v>101612</v>
      </c>
      <c r="B3459" s="102" t="s">
        <v>25131</v>
      </c>
      <c r="C3459" s="145" t="s">
        <v>2</v>
      </c>
      <c r="D3459" s="535">
        <v>0</v>
      </c>
      <c r="E3459" s="536"/>
      <c r="F3459" s="535">
        <v>0</v>
      </c>
      <c r="G3459" s="536"/>
      <c r="H3459" s="535">
        <v>0</v>
      </c>
      <c r="I3459" s="536"/>
      <c r="J3459" s="535">
        <v>0</v>
      </c>
      <c r="K3459" s="536"/>
      <c r="L3459" s="535">
        <v>0</v>
      </c>
      <c r="M3459" s="536"/>
      <c r="N3459" s="535">
        <v>0</v>
      </c>
      <c r="O3459" s="536"/>
      <c r="P3459" s="535">
        <v>0</v>
      </c>
      <c r="Q3459" s="536"/>
      <c r="R3459" s="535">
        <v>0</v>
      </c>
    </row>
    <row r="3460" spans="1:18" ht="12.75">
      <c r="A3460" s="145">
        <v>101615</v>
      </c>
      <c r="B3460" s="102" t="s">
        <v>25132</v>
      </c>
      <c r="C3460" s="145" t="s">
        <v>2</v>
      </c>
      <c r="D3460" s="535">
        <v>0</v>
      </c>
      <c r="E3460" s="536"/>
      <c r="F3460" s="535">
        <v>0</v>
      </c>
      <c r="G3460" s="536"/>
      <c r="H3460" s="535">
        <v>0</v>
      </c>
      <c r="I3460" s="536"/>
      <c r="J3460" s="535">
        <v>0</v>
      </c>
      <c r="K3460" s="536"/>
      <c r="L3460" s="535">
        <v>0</v>
      </c>
      <c r="M3460" s="536"/>
      <c r="N3460" s="535">
        <v>0</v>
      </c>
      <c r="O3460" s="536"/>
      <c r="P3460" s="535">
        <v>0</v>
      </c>
      <c r="Q3460" s="536"/>
      <c r="R3460" s="535">
        <v>0</v>
      </c>
    </row>
    <row r="3461" spans="1:18" ht="12.75">
      <c r="A3461" s="145">
        <v>101617</v>
      </c>
      <c r="B3461" s="102" t="s">
        <v>25133</v>
      </c>
      <c r="C3461" s="145" t="s">
        <v>4</v>
      </c>
      <c r="D3461" s="535">
        <v>3.57</v>
      </c>
      <c r="E3461" s="536">
        <v>0</v>
      </c>
      <c r="F3461" s="535">
        <v>3.04</v>
      </c>
      <c r="G3461" s="536">
        <v>0</v>
      </c>
      <c r="H3461" s="535">
        <v>3.76</v>
      </c>
      <c r="I3461" s="536">
        <v>0</v>
      </c>
      <c r="J3461" s="535">
        <v>2.95</v>
      </c>
      <c r="K3461" s="536">
        <v>0</v>
      </c>
      <c r="L3461" s="535">
        <v>3.67</v>
      </c>
      <c r="M3461" s="536">
        <v>0</v>
      </c>
      <c r="N3461" s="535">
        <v>3.46</v>
      </c>
      <c r="O3461" s="536">
        <v>0</v>
      </c>
      <c r="P3461" s="535">
        <v>3.63</v>
      </c>
      <c r="Q3461" s="536">
        <v>0</v>
      </c>
      <c r="R3461" s="535">
        <v>3.79</v>
      </c>
    </row>
    <row r="3462" spans="1:18" ht="12.75">
      <c r="A3462" s="145">
        <v>101620</v>
      </c>
      <c r="B3462" s="102" t="s">
        <v>25134</v>
      </c>
      <c r="C3462" s="145" t="s">
        <v>7</v>
      </c>
      <c r="D3462" s="535">
        <v>295.91000000000003</v>
      </c>
      <c r="E3462" s="536">
        <v>2.9999999999999997E-4</v>
      </c>
      <c r="F3462" s="535">
        <v>229.77</v>
      </c>
      <c r="G3462" s="536">
        <v>4.0000000000000002E-4</v>
      </c>
      <c r="H3462" s="535">
        <v>241.01</v>
      </c>
      <c r="I3462" s="536">
        <v>4.0000000000000002E-4</v>
      </c>
      <c r="J3462" s="535">
        <v>259.31</v>
      </c>
      <c r="K3462" s="536">
        <v>4.0000000000000002E-4</v>
      </c>
      <c r="L3462" s="535">
        <v>277.06</v>
      </c>
      <c r="M3462" s="536">
        <v>0</v>
      </c>
      <c r="N3462" s="535">
        <v>264.45</v>
      </c>
      <c r="O3462" s="536">
        <v>4.0000000000000002E-4</v>
      </c>
      <c r="P3462" s="535">
        <v>318.44</v>
      </c>
      <c r="Q3462" s="536">
        <v>2.9999999999999997E-4</v>
      </c>
      <c r="R3462" s="535">
        <v>215.9</v>
      </c>
    </row>
    <row r="3463" spans="1:18" ht="12.75">
      <c r="A3463" s="145">
        <v>101625</v>
      </c>
      <c r="B3463" s="102" t="s">
        <v>25135</v>
      </c>
      <c r="C3463" s="145" t="s">
        <v>7</v>
      </c>
      <c r="D3463" s="535">
        <v>246.61</v>
      </c>
      <c r="E3463" s="536">
        <v>5.8099999999999999E-2</v>
      </c>
      <c r="F3463" s="535">
        <v>186.53</v>
      </c>
      <c r="G3463" s="536">
        <v>7.6799999999999993E-2</v>
      </c>
      <c r="H3463" s="535">
        <v>190.83</v>
      </c>
      <c r="I3463" s="536">
        <v>5.0000000000000001E-4</v>
      </c>
      <c r="J3463" s="535">
        <v>220.55</v>
      </c>
      <c r="K3463" s="536">
        <v>6.5000000000000002E-2</v>
      </c>
      <c r="L3463" s="535">
        <v>228</v>
      </c>
      <c r="M3463" s="536">
        <v>0</v>
      </c>
      <c r="N3463" s="535">
        <v>216.63</v>
      </c>
      <c r="O3463" s="536">
        <v>6.6100000000000006E-2</v>
      </c>
      <c r="P3463" s="535">
        <v>263.73</v>
      </c>
      <c r="Q3463" s="536">
        <v>5.4300000000000001E-2</v>
      </c>
      <c r="R3463" s="535">
        <v>161.19999999999999</v>
      </c>
    </row>
    <row r="3464" spans="1:18" ht="12.75">
      <c r="A3464" s="145">
        <v>101621</v>
      </c>
      <c r="B3464" s="102" t="s">
        <v>25136</v>
      </c>
      <c r="C3464" s="145" t="s">
        <v>7</v>
      </c>
      <c r="D3464" s="535">
        <v>588.79</v>
      </c>
      <c r="E3464" s="536">
        <v>2.0000000000000001E-4</v>
      </c>
      <c r="F3464" s="535">
        <v>242.92</v>
      </c>
      <c r="G3464" s="536">
        <v>4.0000000000000002E-4</v>
      </c>
      <c r="H3464" s="535">
        <v>507.43</v>
      </c>
      <c r="I3464" s="536">
        <v>2.0000000000000001E-4</v>
      </c>
      <c r="J3464" s="535">
        <v>499.71</v>
      </c>
      <c r="K3464" s="536">
        <v>2.0000000000000001E-4</v>
      </c>
      <c r="L3464" s="535">
        <v>298.04000000000002</v>
      </c>
      <c r="M3464" s="536">
        <v>0</v>
      </c>
      <c r="N3464" s="535">
        <v>282.52999999999997</v>
      </c>
      <c r="O3464" s="536">
        <v>4.0000000000000002E-4</v>
      </c>
      <c r="P3464" s="535">
        <v>385.73</v>
      </c>
      <c r="Q3464" s="536">
        <v>2.9999999999999997E-4</v>
      </c>
      <c r="R3464" s="535">
        <v>335.03</v>
      </c>
    </row>
    <row r="3465" spans="1:18" ht="12.75">
      <c r="A3465" s="145">
        <v>101624</v>
      </c>
      <c r="B3465" s="102" t="s">
        <v>25137</v>
      </c>
      <c r="C3465" s="145" t="s">
        <v>7</v>
      </c>
      <c r="D3465" s="535">
        <v>525.27</v>
      </c>
      <c r="E3465" s="536">
        <v>3.5099999999999999E-2</v>
      </c>
      <c r="F3465" s="535">
        <v>187.2</v>
      </c>
      <c r="G3465" s="536">
        <v>9.8400000000000001E-2</v>
      </c>
      <c r="H3465" s="535">
        <v>442.79</v>
      </c>
      <c r="I3465" s="536">
        <v>2.0000000000000001E-4</v>
      </c>
      <c r="J3465" s="535">
        <v>449.79</v>
      </c>
      <c r="K3465" s="536">
        <v>4.1000000000000002E-2</v>
      </c>
      <c r="L3465" s="535">
        <v>234.82</v>
      </c>
      <c r="M3465" s="536">
        <v>0</v>
      </c>
      <c r="N3465" s="535">
        <v>220.94</v>
      </c>
      <c r="O3465" s="536">
        <v>8.3400000000000002E-2</v>
      </c>
      <c r="P3465" s="535">
        <v>315.24</v>
      </c>
      <c r="Q3465" s="536">
        <v>5.8400000000000001E-2</v>
      </c>
      <c r="R3465" s="535">
        <v>264.57</v>
      </c>
    </row>
    <row r="3466" spans="1:18" ht="12.75">
      <c r="A3466" s="145">
        <v>101616</v>
      </c>
      <c r="B3466" s="102" t="s">
        <v>25138</v>
      </c>
      <c r="C3466" s="145" t="s">
        <v>4</v>
      </c>
      <c r="D3466" s="535">
        <v>7.24</v>
      </c>
      <c r="E3466" s="536">
        <v>0</v>
      </c>
      <c r="F3466" s="535">
        <v>6.17</v>
      </c>
      <c r="G3466" s="536">
        <v>0</v>
      </c>
      <c r="H3466" s="535">
        <v>7.63</v>
      </c>
      <c r="I3466" s="536">
        <v>0</v>
      </c>
      <c r="J3466" s="535">
        <v>5.99</v>
      </c>
      <c r="K3466" s="536">
        <v>0</v>
      </c>
      <c r="L3466" s="535">
        <v>7.46</v>
      </c>
      <c r="M3466" s="536">
        <v>0</v>
      </c>
      <c r="N3466" s="535">
        <v>6.99</v>
      </c>
      <c r="O3466" s="536">
        <v>0</v>
      </c>
      <c r="P3466" s="535">
        <v>7.36</v>
      </c>
      <c r="Q3466" s="536">
        <v>0</v>
      </c>
      <c r="R3466" s="535">
        <v>7.7</v>
      </c>
    </row>
    <row r="3467" spans="1:18" ht="12.75">
      <c r="A3467" s="145">
        <v>101618</v>
      </c>
      <c r="B3467" s="102" t="s">
        <v>25139</v>
      </c>
      <c r="C3467" s="145" t="s">
        <v>7</v>
      </c>
      <c r="D3467" s="535">
        <v>325.35000000000002</v>
      </c>
      <c r="E3467" s="536">
        <v>6.9999999999999999E-4</v>
      </c>
      <c r="F3467" s="535">
        <v>254.46</v>
      </c>
      <c r="G3467" s="536">
        <v>8.9999999999999998E-4</v>
      </c>
      <c r="H3467" s="535">
        <v>272.18</v>
      </c>
      <c r="I3467" s="536">
        <v>8.0000000000000004E-4</v>
      </c>
      <c r="J3467" s="535">
        <v>284.04000000000002</v>
      </c>
      <c r="K3467" s="536">
        <v>8.0000000000000004E-4</v>
      </c>
      <c r="L3467" s="535">
        <v>307.45999999999998</v>
      </c>
      <c r="M3467" s="536">
        <v>0</v>
      </c>
      <c r="N3467" s="535">
        <v>292.88</v>
      </c>
      <c r="O3467" s="536">
        <v>8.0000000000000004E-4</v>
      </c>
      <c r="P3467" s="535">
        <v>347.85</v>
      </c>
      <c r="Q3467" s="536">
        <v>6.9999999999999999E-4</v>
      </c>
      <c r="R3467" s="535">
        <v>247.27</v>
      </c>
    </row>
    <row r="3468" spans="1:18" ht="12.75">
      <c r="A3468" s="145">
        <v>101622</v>
      </c>
      <c r="B3468" s="102" t="s">
        <v>25140</v>
      </c>
      <c r="C3468" s="145" t="s">
        <v>7</v>
      </c>
      <c r="D3468" s="535">
        <v>292.42</v>
      </c>
      <c r="E3468" s="536">
        <v>8.2600000000000007E-2</v>
      </c>
      <c r="F3468" s="535">
        <v>224.66</v>
      </c>
      <c r="G3468" s="536">
        <v>0.1075</v>
      </c>
      <c r="H3468" s="535">
        <v>240.09</v>
      </c>
      <c r="I3468" s="536">
        <v>1E-3</v>
      </c>
      <c r="J3468" s="535">
        <v>259.83999999999997</v>
      </c>
      <c r="K3468" s="536">
        <v>9.2899999999999996E-2</v>
      </c>
      <c r="L3468" s="535">
        <v>276.23</v>
      </c>
      <c r="M3468" s="536">
        <v>0</v>
      </c>
      <c r="N3468" s="535">
        <v>260.72000000000003</v>
      </c>
      <c r="O3468" s="536">
        <v>9.2600000000000002E-2</v>
      </c>
      <c r="P3468" s="535">
        <v>307.14999999999998</v>
      </c>
      <c r="Q3468" s="536">
        <v>7.8600000000000003E-2</v>
      </c>
      <c r="R3468" s="535">
        <v>208.3</v>
      </c>
    </row>
    <row r="3469" spans="1:18" ht="12.75">
      <c r="A3469" s="145">
        <v>101619</v>
      </c>
      <c r="B3469" s="102" t="s">
        <v>25141</v>
      </c>
      <c r="C3469" s="145" t="s">
        <v>7</v>
      </c>
      <c r="D3469" s="535">
        <v>618.23</v>
      </c>
      <c r="E3469" s="536">
        <v>4.0000000000000002E-4</v>
      </c>
      <c r="F3469" s="535">
        <v>267.61</v>
      </c>
      <c r="G3469" s="536">
        <v>8.9999999999999998E-4</v>
      </c>
      <c r="H3469" s="535">
        <v>538.6</v>
      </c>
      <c r="I3469" s="536">
        <v>4.0000000000000002E-4</v>
      </c>
      <c r="J3469" s="535">
        <v>524.45000000000005</v>
      </c>
      <c r="K3469" s="536">
        <v>4.0000000000000002E-4</v>
      </c>
      <c r="L3469" s="535">
        <v>328.45</v>
      </c>
      <c r="M3469" s="536">
        <v>0</v>
      </c>
      <c r="N3469" s="535">
        <v>310.98</v>
      </c>
      <c r="O3469" s="536">
        <v>6.9999999999999999E-4</v>
      </c>
      <c r="P3469" s="535">
        <v>415.15</v>
      </c>
      <c r="Q3469" s="536">
        <v>5.9999999999999995E-4</v>
      </c>
      <c r="R3469" s="535">
        <v>366.4</v>
      </c>
    </row>
    <row r="3470" spans="1:18" ht="12.75">
      <c r="A3470" s="145">
        <v>101623</v>
      </c>
      <c r="B3470" s="102" t="s">
        <v>25142</v>
      </c>
      <c r="C3470" s="145" t="s">
        <v>7</v>
      </c>
      <c r="D3470" s="535">
        <v>577.65</v>
      </c>
      <c r="E3470" s="536">
        <v>5.1499999999999997E-2</v>
      </c>
      <c r="F3470" s="535">
        <v>230.87</v>
      </c>
      <c r="G3470" s="536">
        <v>0.12889999999999999</v>
      </c>
      <c r="H3470" s="535">
        <v>499.05</v>
      </c>
      <c r="I3470" s="536">
        <v>5.0000000000000001E-4</v>
      </c>
      <c r="J3470" s="535">
        <v>494.64</v>
      </c>
      <c r="K3470" s="536">
        <v>6.0100000000000001E-2</v>
      </c>
      <c r="L3470" s="535">
        <v>289.97000000000003</v>
      </c>
      <c r="M3470" s="536">
        <v>0</v>
      </c>
      <c r="N3470" s="535">
        <v>271.31</v>
      </c>
      <c r="O3470" s="536">
        <v>0.10970000000000001</v>
      </c>
      <c r="P3470" s="535">
        <v>364.97</v>
      </c>
      <c r="Q3470" s="536">
        <v>8.1500000000000003E-2</v>
      </c>
      <c r="R3470" s="535">
        <v>318.35000000000002</v>
      </c>
    </row>
    <row r="3471" spans="1:18" ht="12.75">
      <c r="A3471" s="145">
        <v>104482</v>
      </c>
      <c r="B3471" s="102" t="s">
        <v>25143</v>
      </c>
      <c r="C3471" s="145" t="s">
        <v>5</v>
      </c>
      <c r="D3471" s="535">
        <v>33.28</v>
      </c>
      <c r="E3471" s="536">
        <v>1.77E-2</v>
      </c>
      <c r="F3471" s="535">
        <v>33.51</v>
      </c>
      <c r="G3471" s="536">
        <v>1.7600000000000001E-2</v>
      </c>
      <c r="H3471" s="535">
        <v>45.34</v>
      </c>
      <c r="I3471" s="536">
        <v>0</v>
      </c>
      <c r="J3471" s="535">
        <v>29.32</v>
      </c>
      <c r="K3471" s="536">
        <v>0</v>
      </c>
      <c r="L3471" s="535">
        <v>34.909999999999997</v>
      </c>
      <c r="M3471" s="536">
        <v>0</v>
      </c>
      <c r="N3471" s="535">
        <v>32.020000000000003</v>
      </c>
      <c r="O3471" s="536">
        <v>0</v>
      </c>
      <c r="P3471" s="535">
        <v>34.03</v>
      </c>
      <c r="Q3471" s="536">
        <v>1.7299999999999999E-2</v>
      </c>
      <c r="R3471" s="535">
        <v>42.83</v>
      </c>
    </row>
    <row r="3472" spans="1:18" ht="12.75">
      <c r="A3472" s="145">
        <v>104189</v>
      </c>
      <c r="B3472" s="102" t="s">
        <v>25144</v>
      </c>
      <c r="C3472" s="145" t="s">
        <v>7</v>
      </c>
      <c r="D3472" s="535">
        <v>227.3</v>
      </c>
      <c r="E3472" s="536">
        <v>0</v>
      </c>
      <c r="F3472" s="535">
        <v>171.27</v>
      </c>
      <c r="G3472" s="536">
        <v>0</v>
      </c>
      <c r="H3472" s="535">
        <v>168.8</v>
      </c>
      <c r="I3472" s="536">
        <v>0</v>
      </c>
      <c r="J3472" s="535">
        <v>202.56</v>
      </c>
      <c r="K3472" s="536">
        <v>0</v>
      </c>
      <c r="L3472" s="535">
        <v>206.59</v>
      </c>
      <c r="M3472" s="536">
        <v>0</v>
      </c>
      <c r="N3472" s="535">
        <v>198.2</v>
      </c>
      <c r="O3472" s="536">
        <v>0</v>
      </c>
      <c r="P3472" s="535">
        <v>248.69</v>
      </c>
      <c r="Q3472" s="536">
        <v>0</v>
      </c>
      <c r="R3472" s="535">
        <v>142.87</v>
      </c>
    </row>
    <row r="3473" spans="1:18" ht="12.75">
      <c r="A3473" s="145">
        <v>104465</v>
      </c>
      <c r="B3473" s="102" t="s">
        <v>25145</v>
      </c>
      <c r="C3473" s="145" t="s">
        <v>1</v>
      </c>
      <c r="D3473" s="535">
        <v>0</v>
      </c>
      <c r="E3473" s="536"/>
      <c r="F3473" s="535">
        <v>0</v>
      </c>
      <c r="G3473" s="536"/>
      <c r="H3473" s="535">
        <v>0</v>
      </c>
      <c r="I3473" s="536"/>
      <c r="J3473" s="535">
        <v>0</v>
      </c>
      <c r="K3473" s="536"/>
      <c r="L3473" s="535">
        <v>0</v>
      </c>
      <c r="M3473" s="536"/>
      <c r="N3473" s="535">
        <v>0</v>
      </c>
      <c r="O3473" s="536"/>
      <c r="P3473" s="535">
        <v>0</v>
      </c>
      <c r="Q3473" s="536"/>
      <c r="R3473" s="535">
        <v>0</v>
      </c>
    </row>
    <row r="3474" spans="1:18" ht="12.75">
      <c r="A3474" s="145">
        <v>104188</v>
      </c>
      <c r="B3474" s="102" t="s">
        <v>25146</v>
      </c>
      <c r="C3474" s="145" t="s">
        <v>1</v>
      </c>
      <c r="D3474" s="535">
        <v>0</v>
      </c>
      <c r="E3474" s="536"/>
      <c r="F3474" s="535">
        <v>0</v>
      </c>
      <c r="G3474" s="536"/>
      <c r="H3474" s="535">
        <v>0</v>
      </c>
      <c r="I3474" s="536"/>
      <c r="J3474" s="535">
        <v>0</v>
      </c>
      <c r="K3474" s="536"/>
      <c r="L3474" s="535">
        <v>0</v>
      </c>
      <c r="M3474" s="536"/>
      <c r="N3474" s="535">
        <v>0</v>
      </c>
      <c r="O3474" s="536"/>
      <c r="P3474" s="535">
        <v>0</v>
      </c>
      <c r="Q3474" s="536"/>
      <c r="R3474" s="535">
        <v>0</v>
      </c>
    </row>
    <row r="3475" spans="1:18" ht="12.75">
      <c r="A3475" s="145">
        <v>104185</v>
      </c>
      <c r="B3475" s="102" t="s">
        <v>25147</v>
      </c>
      <c r="C3475" s="145" t="s">
        <v>2</v>
      </c>
      <c r="D3475" s="535">
        <v>28.08</v>
      </c>
      <c r="E3475" s="536">
        <v>0</v>
      </c>
      <c r="F3475" s="535">
        <v>27.77</v>
      </c>
      <c r="G3475" s="536">
        <v>0</v>
      </c>
      <c r="H3475" s="535">
        <v>37.53</v>
      </c>
      <c r="I3475" s="536">
        <v>0</v>
      </c>
      <c r="J3475" s="535">
        <v>24.61</v>
      </c>
      <c r="K3475" s="536">
        <v>0</v>
      </c>
      <c r="L3475" s="535">
        <v>29.3</v>
      </c>
      <c r="M3475" s="536">
        <v>0</v>
      </c>
      <c r="N3475" s="535">
        <v>27</v>
      </c>
      <c r="O3475" s="536">
        <v>0</v>
      </c>
      <c r="P3475" s="535">
        <v>28.76</v>
      </c>
      <c r="Q3475" s="536">
        <v>0</v>
      </c>
      <c r="R3475" s="535">
        <v>35.880000000000003</v>
      </c>
    </row>
    <row r="3476" spans="1:18" ht="12.75">
      <c r="A3476" s="145">
        <v>104182</v>
      </c>
      <c r="B3476" s="102" t="s">
        <v>25148</v>
      </c>
      <c r="C3476" s="145" t="s">
        <v>1</v>
      </c>
      <c r="D3476" s="535">
        <v>0</v>
      </c>
      <c r="E3476" s="536"/>
      <c r="F3476" s="535">
        <v>0</v>
      </c>
      <c r="G3476" s="536"/>
      <c r="H3476" s="535">
        <v>0</v>
      </c>
      <c r="I3476" s="536"/>
      <c r="J3476" s="535">
        <v>0</v>
      </c>
      <c r="K3476" s="536"/>
      <c r="L3476" s="535">
        <v>0</v>
      </c>
      <c r="M3476" s="536"/>
      <c r="N3476" s="535">
        <v>0</v>
      </c>
      <c r="O3476" s="536"/>
      <c r="P3476" s="535">
        <v>0</v>
      </c>
      <c r="Q3476" s="536"/>
      <c r="R3476" s="535">
        <v>0</v>
      </c>
    </row>
    <row r="3477" spans="1:18" ht="12.75">
      <c r="A3477" s="145">
        <v>104184</v>
      </c>
      <c r="B3477" s="102" t="s">
        <v>25149</v>
      </c>
      <c r="C3477" s="145" t="s">
        <v>2</v>
      </c>
      <c r="D3477" s="535">
        <v>35.69</v>
      </c>
      <c r="E3477" s="536">
        <v>0</v>
      </c>
      <c r="F3477" s="535">
        <v>31.57</v>
      </c>
      <c r="G3477" s="536">
        <v>0</v>
      </c>
      <c r="H3477" s="535">
        <v>43.67</v>
      </c>
      <c r="I3477" s="536">
        <v>0</v>
      </c>
      <c r="J3477" s="535">
        <v>32.22</v>
      </c>
      <c r="K3477" s="536">
        <v>0</v>
      </c>
      <c r="L3477" s="535">
        <v>34.659999999999997</v>
      </c>
      <c r="M3477" s="536">
        <v>0</v>
      </c>
      <c r="N3477" s="535">
        <v>30.98</v>
      </c>
      <c r="O3477" s="536">
        <v>0</v>
      </c>
      <c r="P3477" s="535">
        <v>36.89</v>
      </c>
      <c r="Q3477" s="536">
        <v>0</v>
      </c>
      <c r="R3477" s="535">
        <v>41.09</v>
      </c>
    </row>
    <row r="3478" spans="1:18" ht="12.75">
      <c r="A3478" s="145">
        <v>104190</v>
      </c>
      <c r="B3478" s="102" t="s">
        <v>25150</v>
      </c>
      <c r="C3478" s="145" t="s">
        <v>2</v>
      </c>
      <c r="D3478" s="535">
        <v>752.29</v>
      </c>
      <c r="E3478" s="536">
        <v>0</v>
      </c>
      <c r="F3478" s="535">
        <v>703.05</v>
      </c>
      <c r="G3478" s="536">
        <v>0</v>
      </c>
      <c r="H3478" s="535">
        <v>914.78</v>
      </c>
      <c r="I3478" s="536">
        <v>0</v>
      </c>
      <c r="J3478" s="535">
        <v>649.9</v>
      </c>
      <c r="K3478" s="536">
        <v>0</v>
      </c>
      <c r="L3478" s="535">
        <v>760.23</v>
      </c>
      <c r="M3478" s="536">
        <v>0</v>
      </c>
      <c r="N3478" s="535">
        <v>721.75</v>
      </c>
      <c r="O3478" s="536">
        <v>0</v>
      </c>
      <c r="P3478" s="535">
        <v>761.09</v>
      </c>
      <c r="Q3478" s="536">
        <v>0</v>
      </c>
      <c r="R3478" s="535">
        <v>907.28</v>
      </c>
    </row>
    <row r="3479" spans="1:18" ht="12.75">
      <c r="A3479" s="145">
        <v>104463</v>
      </c>
      <c r="B3479" s="102" t="s">
        <v>25151</v>
      </c>
      <c r="C3479" s="145" t="s">
        <v>2</v>
      </c>
      <c r="D3479" s="535">
        <v>0</v>
      </c>
      <c r="E3479" s="536"/>
      <c r="F3479" s="535">
        <v>0</v>
      </c>
      <c r="G3479" s="536"/>
      <c r="H3479" s="535">
        <v>0</v>
      </c>
      <c r="I3479" s="536"/>
      <c r="J3479" s="535">
        <v>0</v>
      </c>
      <c r="K3479" s="536"/>
      <c r="L3479" s="535">
        <v>0</v>
      </c>
      <c r="M3479" s="536"/>
      <c r="N3479" s="535">
        <v>0</v>
      </c>
      <c r="O3479" s="536"/>
      <c r="P3479" s="535">
        <v>0</v>
      </c>
      <c r="Q3479" s="536"/>
      <c r="R3479" s="535">
        <v>0</v>
      </c>
    </row>
    <row r="3480" spans="1:18" ht="12.75">
      <c r="A3480" s="145">
        <v>104464</v>
      </c>
      <c r="B3480" s="102" t="s">
        <v>25152</v>
      </c>
      <c r="C3480" s="145" t="s">
        <v>2</v>
      </c>
      <c r="D3480" s="535">
        <v>0</v>
      </c>
      <c r="E3480" s="536"/>
      <c r="F3480" s="535">
        <v>0</v>
      </c>
      <c r="G3480" s="536"/>
      <c r="H3480" s="535">
        <v>0</v>
      </c>
      <c r="I3480" s="536"/>
      <c r="J3480" s="535">
        <v>0</v>
      </c>
      <c r="K3480" s="536"/>
      <c r="L3480" s="535">
        <v>0</v>
      </c>
      <c r="M3480" s="536"/>
      <c r="N3480" s="535">
        <v>0</v>
      </c>
      <c r="O3480" s="536"/>
      <c r="P3480" s="535">
        <v>0</v>
      </c>
      <c r="Q3480" s="536"/>
      <c r="R3480" s="535">
        <v>0</v>
      </c>
    </row>
    <row r="3481" spans="1:18" ht="12.75">
      <c r="A3481" s="145">
        <v>104183</v>
      </c>
      <c r="B3481" s="102" t="s">
        <v>25153</v>
      </c>
      <c r="C3481" s="145" t="s">
        <v>1</v>
      </c>
      <c r="D3481" s="535">
        <v>238.87</v>
      </c>
      <c r="E3481" s="536">
        <v>1.0200000000000001E-2</v>
      </c>
      <c r="F3481" s="535">
        <v>227.27</v>
      </c>
      <c r="G3481" s="536">
        <v>0</v>
      </c>
      <c r="H3481" s="535">
        <v>220.48</v>
      </c>
      <c r="I3481" s="536">
        <v>0.16789999999999999</v>
      </c>
      <c r="J3481" s="535">
        <v>196.37</v>
      </c>
      <c r="K3481" s="536">
        <v>0</v>
      </c>
      <c r="L3481" s="535">
        <v>208.08</v>
      </c>
      <c r="M3481" s="536">
        <v>0</v>
      </c>
      <c r="N3481" s="535">
        <v>256.83</v>
      </c>
      <c r="O3481" s="536">
        <v>0.14410000000000001</v>
      </c>
      <c r="P3481" s="535">
        <v>262.36</v>
      </c>
      <c r="Q3481" s="536">
        <v>9.2999999999999992E-3</v>
      </c>
      <c r="R3481" s="535">
        <v>291.66000000000003</v>
      </c>
    </row>
    <row r="3482" spans="1:18" ht="12.75">
      <c r="A3482" s="145">
        <v>104187</v>
      </c>
      <c r="B3482" s="102" t="s">
        <v>25154</v>
      </c>
      <c r="C3482" s="145" t="s">
        <v>1</v>
      </c>
      <c r="D3482" s="535">
        <v>1597.86</v>
      </c>
      <c r="E3482" s="536">
        <v>0.95940000000000003</v>
      </c>
      <c r="F3482" s="535">
        <v>1582.97</v>
      </c>
      <c r="G3482" s="536">
        <v>0.96840000000000004</v>
      </c>
      <c r="H3482" s="535">
        <v>1602.23</v>
      </c>
      <c r="I3482" s="536">
        <v>0.95679999999999998</v>
      </c>
      <c r="J3482" s="535">
        <v>1592</v>
      </c>
      <c r="K3482" s="536">
        <v>0.96299999999999997</v>
      </c>
      <c r="L3482" s="535">
        <v>1598.05</v>
      </c>
      <c r="M3482" s="536">
        <v>0.90339999999999998</v>
      </c>
      <c r="N3482" s="535">
        <v>1594.48</v>
      </c>
      <c r="O3482" s="536">
        <v>0.96150000000000002</v>
      </c>
      <c r="P3482" s="535">
        <v>1590.01</v>
      </c>
      <c r="Q3482" s="536">
        <v>0.96419999999999995</v>
      </c>
      <c r="R3482" s="535">
        <v>1607.26</v>
      </c>
    </row>
    <row r="3483" spans="1:18" ht="12.75">
      <c r="A3483" s="145">
        <v>104186</v>
      </c>
      <c r="B3483" s="102" t="s">
        <v>25155</v>
      </c>
      <c r="C3483" s="145" t="s">
        <v>1</v>
      </c>
      <c r="D3483" s="535">
        <v>291.58999999999997</v>
      </c>
      <c r="E3483" s="536">
        <v>0.60240000000000005</v>
      </c>
      <c r="F3483" s="535">
        <v>265.33</v>
      </c>
      <c r="G3483" s="536">
        <v>0.66200000000000003</v>
      </c>
      <c r="H3483" s="535">
        <v>292.63</v>
      </c>
      <c r="I3483" s="536">
        <v>0.60019999999999996</v>
      </c>
      <c r="J3483" s="535">
        <v>281.32</v>
      </c>
      <c r="K3483" s="536">
        <v>0.62429999999999997</v>
      </c>
      <c r="L3483" s="535">
        <v>284.41000000000003</v>
      </c>
      <c r="M3483" s="536">
        <v>0</v>
      </c>
      <c r="N3483" s="535">
        <v>281.17</v>
      </c>
      <c r="O3483" s="536">
        <v>0.62470000000000003</v>
      </c>
      <c r="P3483" s="535">
        <v>271.27</v>
      </c>
      <c r="Q3483" s="536">
        <v>0.64749999999999996</v>
      </c>
      <c r="R3483" s="535">
        <v>291.33999999999997</v>
      </c>
    </row>
    <row r="3484" spans="1:18" ht="12.75">
      <c r="A3484" s="145">
        <v>104180</v>
      </c>
      <c r="B3484" s="102" t="s">
        <v>25156</v>
      </c>
      <c r="C3484" s="145" t="s">
        <v>1</v>
      </c>
      <c r="D3484" s="535">
        <v>0</v>
      </c>
      <c r="E3484" s="536"/>
      <c r="F3484" s="535">
        <v>0</v>
      </c>
      <c r="G3484" s="536"/>
      <c r="H3484" s="535">
        <v>0</v>
      </c>
      <c r="I3484" s="536"/>
      <c r="J3484" s="535">
        <v>0</v>
      </c>
      <c r="K3484" s="536"/>
      <c r="L3484" s="535">
        <v>0</v>
      </c>
      <c r="M3484" s="536"/>
      <c r="N3484" s="535">
        <v>0</v>
      </c>
      <c r="O3484" s="536"/>
      <c r="P3484" s="535">
        <v>0</v>
      </c>
      <c r="Q3484" s="536"/>
      <c r="R3484" s="535">
        <v>0</v>
      </c>
    </row>
    <row r="3485" spans="1:18" ht="12.75">
      <c r="A3485" s="145">
        <v>104181</v>
      </c>
      <c r="B3485" s="102" t="s">
        <v>25157</v>
      </c>
      <c r="C3485" s="145" t="s">
        <v>1</v>
      </c>
      <c r="D3485" s="535">
        <v>0</v>
      </c>
      <c r="E3485" s="536"/>
      <c r="F3485" s="535">
        <v>0</v>
      </c>
      <c r="G3485" s="536"/>
      <c r="H3485" s="535">
        <v>0</v>
      </c>
      <c r="I3485" s="536"/>
      <c r="J3485" s="535">
        <v>0</v>
      </c>
      <c r="K3485" s="536"/>
      <c r="L3485" s="535">
        <v>0</v>
      </c>
      <c r="M3485" s="536"/>
      <c r="N3485" s="535">
        <v>0</v>
      </c>
      <c r="O3485" s="536"/>
      <c r="P3485" s="535">
        <v>0</v>
      </c>
      <c r="Q3485" s="536"/>
      <c r="R3485" s="535">
        <v>0</v>
      </c>
    </row>
    <row r="3486" spans="1:18" ht="12.75">
      <c r="A3486" s="145">
        <v>100674</v>
      </c>
      <c r="B3486" s="102" t="s">
        <v>25158</v>
      </c>
      <c r="C3486" s="145" t="s">
        <v>4</v>
      </c>
      <c r="D3486" s="535">
        <v>828.72</v>
      </c>
      <c r="E3486" s="536">
        <v>0.91259999999999997</v>
      </c>
      <c r="F3486" s="535">
        <v>1101.19</v>
      </c>
      <c r="G3486" s="536">
        <v>0</v>
      </c>
      <c r="H3486" s="535">
        <v>815.25</v>
      </c>
      <c r="I3486" s="536">
        <v>0.95520000000000005</v>
      </c>
      <c r="J3486" s="535">
        <v>815.4</v>
      </c>
      <c r="K3486" s="536">
        <v>0.92369999999999997</v>
      </c>
      <c r="L3486" s="535">
        <v>466.75</v>
      </c>
      <c r="M3486" s="536">
        <v>0</v>
      </c>
      <c r="N3486" s="535">
        <v>610.54</v>
      </c>
      <c r="O3486" s="536">
        <v>0</v>
      </c>
      <c r="P3486" s="535">
        <v>822.95</v>
      </c>
      <c r="Q3486" s="536">
        <v>0.91900000000000004</v>
      </c>
      <c r="R3486" s="535">
        <v>679.69</v>
      </c>
    </row>
    <row r="3487" spans="1:18" ht="12.75">
      <c r="A3487" s="145">
        <v>100664</v>
      </c>
      <c r="B3487" s="102" t="s">
        <v>25159</v>
      </c>
      <c r="C3487" s="145" t="s">
        <v>4</v>
      </c>
      <c r="D3487" s="535">
        <v>0</v>
      </c>
      <c r="E3487" s="536"/>
      <c r="F3487" s="535">
        <v>0</v>
      </c>
      <c r="G3487" s="536"/>
      <c r="H3487" s="535">
        <v>0</v>
      </c>
      <c r="I3487" s="536"/>
      <c r="J3487" s="535">
        <v>0</v>
      </c>
      <c r="K3487" s="536"/>
      <c r="L3487" s="535">
        <v>0</v>
      </c>
      <c r="M3487" s="536"/>
      <c r="N3487" s="535">
        <v>0</v>
      </c>
      <c r="O3487" s="536"/>
      <c r="P3487" s="535">
        <v>0</v>
      </c>
      <c r="Q3487" s="536"/>
      <c r="R3487" s="535">
        <v>0</v>
      </c>
    </row>
    <row r="3488" spans="1:18" ht="12.75">
      <c r="A3488" s="145">
        <v>94589</v>
      </c>
      <c r="B3488" s="102" t="s">
        <v>25160</v>
      </c>
      <c r="C3488" s="145" t="s">
        <v>1</v>
      </c>
      <c r="D3488" s="535">
        <v>23.12</v>
      </c>
      <c r="E3488" s="536">
        <v>0.34339999999999998</v>
      </c>
      <c r="F3488" s="535">
        <v>23.45</v>
      </c>
      <c r="G3488" s="536">
        <v>0</v>
      </c>
      <c r="H3488" s="535">
        <v>23.1</v>
      </c>
      <c r="I3488" s="536">
        <v>0.34370000000000001</v>
      </c>
      <c r="J3488" s="535">
        <v>20.49</v>
      </c>
      <c r="K3488" s="536">
        <v>0.38750000000000001</v>
      </c>
      <c r="L3488" s="535">
        <v>19.510000000000002</v>
      </c>
      <c r="M3488" s="536">
        <v>0</v>
      </c>
      <c r="N3488" s="535">
        <v>19.850000000000001</v>
      </c>
      <c r="O3488" s="536">
        <v>0</v>
      </c>
      <c r="P3488" s="535">
        <v>22.92</v>
      </c>
      <c r="Q3488" s="536">
        <v>0.34639999999999999</v>
      </c>
      <c r="R3488" s="535">
        <v>21.47</v>
      </c>
    </row>
    <row r="3489" spans="1:18" ht="12.75">
      <c r="A3489" s="145">
        <v>94590</v>
      </c>
      <c r="B3489" s="102" t="s">
        <v>25161</v>
      </c>
      <c r="C3489" s="145" t="s">
        <v>1</v>
      </c>
      <c r="D3489" s="535">
        <v>32.14</v>
      </c>
      <c r="E3489" s="536">
        <v>0.247</v>
      </c>
      <c r="F3489" s="535">
        <v>31.81</v>
      </c>
      <c r="G3489" s="536">
        <v>0</v>
      </c>
      <c r="H3489" s="535">
        <v>30.18</v>
      </c>
      <c r="I3489" s="536">
        <v>0.40820000000000001</v>
      </c>
      <c r="J3489" s="535">
        <v>27.64</v>
      </c>
      <c r="K3489" s="536">
        <v>0.2873</v>
      </c>
      <c r="L3489" s="535">
        <v>27.08</v>
      </c>
      <c r="M3489" s="536">
        <v>0</v>
      </c>
      <c r="N3489" s="535">
        <v>28.13</v>
      </c>
      <c r="O3489" s="536">
        <v>0</v>
      </c>
      <c r="P3489" s="535">
        <v>32.04</v>
      </c>
      <c r="Q3489" s="536">
        <v>0.24779999999999999</v>
      </c>
      <c r="R3489" s="535">
        <v>28.48</v>
      </c>
    </row>
    <row r="3490" spans="1:18" ht="12.75">
      <c r="A3490" s="145">
        <v>94587</v>
      </c>
      <c r="B3490" s="102" t="s">
        <v>25162</v>
      </c>
      <c r="C3490" s="145" t="s">
        <v>1</v>
      </c>
      <c r="D3490" s="535">
        <v>68.959999999999994</v>
      </c>
      <c r="E3490" s="536">
        <v>0.53149999999999997</v>
      </c>
      <c r="F3490" s="535">
        <v>63.73</v>
      </c>
      <c r="G3490" s="536">
        <v>0.57509999999999994</v>
      </c>
      <c r="H3490" s="535">
        <v>69.44</v>
      </c>
      <c r="I3490" s="536">
        <v>0.52780000000000005</v>
      </c>
      <c r="J3490" s="535">
        <v>63.29</v>
      </c>
      <c r="K3490" s="536">
        <v>0.57909999999999995</v>
      </c>
      <c r="L3490" s="535">
        <v>72.13</v>
      </c>
      <c r="M3490" s="536">
        <v>0</v>
      </c>
      <c r="N3490" s="535">
        <v>67.3</v>
      </c>
      <c r="O3490" s="536">
        <v>0.54459999999999997</v>
      </c>
      <c r="P3490" s="535">
        <v>69.239999999999995</v>
      </c>
      <c r="Q3490" s="536">
        <v>0.52929999999999999</v>
      </c>
      <c r="R3490" s="535">
        <v>69.400000000000006</v>
      </c>
    </row>
    <row r="3491" spans="1:18" ht="12.75">
      <c r="A3491" s="145">
        <v>94588</v>
      </c>
      <c r="B3491" s="102" t="s">
        <v>25163</v>
      </c>
      <c r="C3491" s="145" t="s">
        <v>1</v>
      </c>
      <c r="D3491" s="535">
        <v>82.81</v>
      </c>
      <c r="E3491" s="536">
        <v>0.44259999999999999</v>
      </c>
      <c r="F3491" s="535">
        <v>76.19</v>
      </c>
      <c r="G3491" s="536">
        <v>0.48099999999999998</v>
      </c>
      <c r="H3491" s="535">
        <v>81.48</v>
      </c>
      <c r="I3491" s="536">
        <v>0.50360000000000005</v>
      </c>
      <c r="J3491" s="535">
        <v>74.41</v>
      </c>
      <c r="K3491" s="536">
        <v>0.49249999999999999</v>
      </c>
      <c r="L3491" s="535">
        <v>84.71</v>
      </c>
      <c r="M3491" s="536">
        <v>0</v>
      </c>
      <c r="N3491" s="535">
        <v>80.22</v>
      </c>
      <c r="O3491" s="536">
        <v>0.45689999999999997</v>
      </c>
      <c r="P3491" s="535">
        <v>83.32</v>
      </c>
      <c r="Q3491" s="536">
        <v>0.43990000000000001</v>
      </c>
      <c r="R3491" s="535">
        <v>81.42</v>
      </c>
    </row>
    <row r="3492" spans="1:18" ht="12.75">
      <c r="A3492" s="145">
        <v>105812</v>
      </c>
      <c r="B3492" s="102" t="s">
        <v>25164</v>
      </c>
      <c r="C3492" s="145" t="s">
        <v>1</v>
      </c>
      <c r="D3492" s="535">
        <v>33.1</v>
      </c>
      <c r="E3492" s="536">
        <v>0.91479999999999995</v>
      </c>
      <c r="F3492" s="535">
        <v>43.99</v>
      </c>
      <c r="G3492" s="536">
        <v>0</v>
      </c>
      <c r="H3492" s="535">
        <v>33.18</v>
      </c>
      <c r="I3492" s="536">
        <v>0.91259999999999997</v>
      </c>
      <c r="J3492" s="535">
        <v>32.590000000000003</v>
      </c>
      <c r="K3492" s="536">
        <v>0.92910000000000004</v>
      </c>
      <c r="L3492" s="535">
        <v>19.059999999999999</v>
      </c>
      <c r="M3492" s="536">
        <v>0</v>
      </c>
      <c r="N3492" s="535">
        <v>24.56</v>
      </c>
      <c r="O3492" s="536">
        <v>0</v>
      </c>
      <c r="P3492" s="535">
        <v>33.18</v>
      </c>
      <c r="Q3492" s="536">
        <v>0.91259999999999997</v>
      </c>
      <c r="R3492" s="535">
        <v>27.86</v>
      </c>
    </row>
    <row r="3493" spans="1:18" ht="12.75">
      <c r="A3493" s="145">
        <v>94571</v>
      </c>
      <c r="B3493" s="102" t="s">
        <v>25165</v>
      </c>
      <c r="C3493" s="145" t="s">
        <v>4</v>
      </c>
      <c r="D3493" s="535">
        <v>0</v>
      </c>
      <c r="E3493" s="536"/>
      <c r="F3493" s="535">
        <v>0</v>
      </c>
      <c r="G3493" s="536"/>
      <c r="H3493" s="535">
        <v>0</v>
      </c>
      <c r="I3493" s="536"/>
      <c r="J3493" s="535">
        <v>0</v>
      </c>
      <c r="K3493" s="536"/>
      <c r="L3493" s="535">
        <v>0</v>
      </c>
      <c r="M3493" s="536"/>
      <c r="N3493" s="535">
        <v>0</v>
      </c>
      <c r="O3493" s="536"/>
      <c r="P3493" s="535">
        <v>0</v>
      </c>
      <c r="Q3493" s="536"/>
      <c r="R3493" s="535">
        <v>0</v>
      </c>
    </row>
    <row r="3494" spans="1:18" ht="12.75">
      <c r="A3494" s="145">
        <v>94570</v>
      </c>
      <c r="B3494" s="102" t="s">
        <v>25166</v>
      </c>
      <c r="C3494" s="145" t="s">
        <v>4</v>
      </c>
      <c r="D3494" s="535">
        <v>382.26</v>
      </c>
      <c r="E3494" s="536">
        <v>0.90449999999999997</v>
      </c>
      <c r="F3494" s="535">
        <v>506.46</v>
      </c>
      <c r="G3494" s="536">
        <v>0</v>
      </c>
      <c r="H3494" s="535">
        <v>374.43</v>
      </c>
      <c r="I3494" s="536">
        <v>0.95809999999999995</v>
      </c>
      <c r="J3494" s="535">
        <v>375.47</v>
      </c>
      <c r="K3494" s="536">
        <v>0.91649999999999998</v>
      </c>
      <c r="L3494" s="535">
        <v>215.52</v>
      </c>
      <c r="M3494" s="536">
        <v>0</v>
      </c>
      <c r="N3494" s="535">
        <v>281.73</v>
      </c>
      <c r="O3494" s="536">
        <v>0</v>
      </c>
      <c r="P3494" s="535">
        <v>378.84</v>
      </c>
      <c r="Q3494" s="536">
        <v>0.91269999999999996</v>
      </c>
      <c r="R3494" s="535">
        <v>312.18</v>
      </c>
    </row>
    <row r="3495" spans="1:18" ht="12.75">
      <c r="A3495" s="145">
        <v>105811</v>
      </c>
      <c r="B3495" s="102" t="s">
        <v>25167</v>
      </c>
      <c r="C3495" s="145" t="s">
        <v>4</v>
      </c>
      <c r="D3495" s="535">
        <v>0</v>
      </c>
      <c r="E3495" s="536"/>
      <c r="F3495" s="535">
        <v>0</v>
      </c>
      <c r="G3495" s="536"/>
      <c r="H3495" s="535">
        <v>0</v>
      </c>
      <c r="I3495" s="536"/>
      <c r="J3495" s="535">
        <v>0</v>
      </c>
      <c r="K3495" s="536"/>
      <c r="L3495" s="535">
        <v>0</v>
      </c>
      <c r="M3495" s="536"/>
      <c r="N3495" s="535">
        <v>0</v>
      </c>
      <c r="O3495" s="536"/>
      <c r="P3495" s="535">
        <v>0</v>
      </c>
      <c r="Q3495" s="536"/>
      <c r="R3495" s="535">
        <v>0</v>
      </c>
    </row>
    <row r="3496" spans="1:18" ht="12.75">
      <c r="A3496" s="145">
        <v>94572</v>
      </c>
      <c r="B3496" s="102" t="s">
        <v>25168</v>
      </c>
      <c r="C3496" s="145" t="s">
        <v>4</v>
      </c>
      <c r="D3496" s="535">
        <v>544.24</v>
      </c>
      <c r="E3496" s="536">
        <v>0.92069999999999996</v>
      </c>
      <c r="F3496" s="535">
        <v>725.46</v>
      </c>
      <c r="G3496" s="536">
        <v>0</v>
      </c>
      <c r="H3496" s="535">
        <v>536.6</v>
      </c>
      <c r="I3496" s="536">
        <v>0.95799999999999996</v>
      </c>
      <c r="J3496" s="535">
        <v>536.27</v>
      </c>
      <c r="K3496" s="536">
        <v>0.93130000000000002</v>
      </c>
      <c r="L3496" s="535">
        <v>305.19</v>
      </c>
      <c r="M3496" s="536">
        <v>0</v>
      </c>
      <c r="N3496" s="535">
        <v>400.22</v>
      </c>
      <c r="O3496" s="536">
        <v>0</v>
      </c>
      <c r="P3496" s="535">
        <v>541</v>
      </c>
      <c r="Q3496" s="536">
        <v>0.92620000000000002</v>
      </c>
      <c r="R3496" s="535">
        <v>446.94</v>
      </c>
    </row>
    <row r="3497" spans="1:18" ht="12.75">
      <c r="A3497" s="145">
        <v>94573</v>
      </c>
      <c r="B3497" s="102" t="s">
        <v>25169</v>
      </c>
      <c r="C3497" s="145" t="s">
        <v>4</v>
      </c>
      <c r="D3497" s="535">
        <v>424.46</v>
      </c>
      <c r="E3497" s="536">
        <v>0.91949999999999998</v>
      </c>
      <c r="F3497" s="535">
        <v>565.66999999999996</v>
      </c>
      <c r="G3497" s="536">
        <v>0</v>
      </c>
      <c r="H3497" s="535">
        <v>417.47</v>
      </c>
      <c r="I3497" s="536">
        <v>0.96330000000000005</v>
      </c>
      <c r="J3497" s="535">
        <v>418.05</v>
      </c>
      <c r="K3497" s="536">
        <v>0.93049999999999999</v>
      </c>
      <c r="L3497" s="535">
        <v>237.37</v>
      </c>
      <c r="M3497" s="536">
        <v>0</v>
      </c>
      <c r="N3497" s="535">
        <v>311.77999999999997</v>
      </c>
      <c r="O3497" s="536">
        <v>0</v>
      </c>
      <c r="P3497" s="535">
        <v>421.41</v>
      </c>
      <c r="Q3497" s="536">
        <v>0.92620000000000002</v>
      </c>
      <c r="R3497" s="535">
        <v>347.42</v>
      </c>
    </row>
    <row r="3498" spans="1:18" ht="12.75">
      <c r="A3498" s="145">
        <v>105809</v>
      </c>
      <c r="B3498" s="102" t="s">
        <v>25170</v>
      </c>
      <c r="C3498" s="145" t="s">
        <v>4</v>
      </c>
      <c r="D3498" s="535">
        <v>0</v>
      </c>
      <c r="E3498" s="536"/>
      <c r="F3498" s="535">
        <v>0</v>
      </c>
      <c r="G3498" s="536"/>
      <c r="H3498" s="535">
        <v>0</v>
      </c>
      <c r="I3498" s="536"/>
      <c r="J3498" s="535">
        <v>0</v>
      </c>
      <c r="K3498" s="536"/>
      <c r="L3498" s="535">
        <v>0</v>
      </c>
      <c r="M3498" s="536"/>
      <c r="N3498" s="535">
        <v>0</v>
      </c>
      <c r="O3498" s="536"/>
      <c r="P3498" s="535">
        <v>0</v>
      </c>
      <c r="Q3498" s="536"/>
      <c r="R3498" s="535">
        <v>0</v>
      </c>
    </row>
    <row r="3499" spans="1:18" ht="12.75">
      <c r="A3499" s="145">
        <v>94569</v>
      </c>
      <c r="B3499" s="102" t="s">
        <v>25171</v>
      </c>
      <c r="C3499" s="145" t="s">
        <v>4</v>
      </c>
      <c r="D3499" s="535">
        <v>722.13</v>
      </c>
      <c r="E3499" s="536">
        <v>0.88339999999999996</v>
      </c>
      <c r="F3499" s="535">
        <v>948.19</v>
      </c>
      <c r="G3499" s="536">
        <v>0</v>
      </c>
      <c r="H3499" s="535">
        <v>708.93</v>
      </c>
      <c r="I3499" s="536">
        <v>0.92979999999999996</v>
      </c>
      <c r="J3499" s="535">
        <v>707.22</v>
      </c>
      <c r="K3499" s="536">
        <v>0.89580000000000004</v>
      </c>
      <c r="L3499" s="535">
        <v>416.75</v>
      </c>
      <c r="M3499" s="536">
        <v>0</v>
      </c>
      <c r="N3499" s="535">
        <v>537.41999999999996</v>
      </c>
      <c r="O3499" s="536">
        <v>0</v>
      </c>
      <c r="P3499" s="535">
        <v>716.7</v>
      </c>
      <c r="Q3499" s="536">
        <v>0.8901</v>
      </c>
      <c r="R3499" s="535">
        <v>594.74</v>
      </c>
    </row>
    <row r="3500" spans="1:18" ht="12.75">
      <c r="A3500" s="145">
        <v>105810</v>
      </c>
      <c r="B3500" s="102" t="s">
        <v>25172</v>
      </c>
      <c r="C3500" s="145" t="s">
        <v>4</v>
      </c>
      <c r="D3500" s="535">
        <v>0</v>
      </c>
      <c r="E3500" s="536"/>
      <c r="F3500" s="535">
        <v>0</v>
      </c>
      <c r="G3500" s="536"/>
      <c r="H3500" s="535">
        <v>0</v>
      </c>
      <c r="I3500" s="536"/>
      <c r="J3500" s="535">
        <v>0</v>
      </c>
      <c r="K3500" s="536"/>
      <c r="L3500" s="535">
        <v>0</v>
      </c>
      <c r="M3500" s="536"/>
      <c r="N3500" s="535">
        <v>0</v>
      </c>
      <c r="O3500" s="536"/>
      <c r="P3500" s="535">
        <v>0</v>
      </c>
      <c r="Q3500" s="536"/>
      <c r="R3500" s="535">
        <v>0</v>
      </c>
    </row>
    <row r="3501" spans="1:18" ht="12.75">
      <c r="A3501" s="145">
        <v>94561</v>
      </c>
      <c r="B3501" s="102" t="s">
        <v>25173</v>
      </c>
      <c r="C3501" s="145" t="s">
        <v>4</v>
      </c>
      <c r="D3501" s="535">
        <v>0</v>
      </c>
      <c r="E3501" s="536"/>
      <c r="F3501" s="535">
        <v>0</v>
      </c>
      <c r="G3501" s="536"/>
      <c r="H3501" s="535">
        <v>0</v>
      </c>
      <c r="I3501" s="536"/>
      <c r="J3501" s="535">
        <v>0</v>
      </c>
      <c r="K3501" s="536"/>
      <c r="L3501" s="535">
        <v>0</v>
      </c>
      <c r="M3501" s="536"/>
      <c r="N3501" s="535">
        <v>0</v>
      </c>
      <c r="O3501" s="536"/>
      <c r="P3501" s="535">
        <v>0</v>
      </c>
      <c r="Q3501" s="536"/>
      <c r="R3501" s="535">
        <v>0</v>
      </c>
    </row>
    <row r="3502" spans="1:18" ht="12.75">
      <c r="A3502" s="145">
        <v>94562</v>
      </c>
      <c r="B3502" s="102" t="s">
        <v>25174</v>
      </c>
      <c r="C3502" s="145" t="s">
        <v>4</v>
      </c>
      <c r="D3502" s="535">
        <v>568.67999999999995</v>
      </c>
      <c r="E3502" s="536">
        <v>0</v>
      </c>
      <c r="F3502" s="535">
        <v>583.83000000000004</v>
      </c>
      <c r="G3502" s="536">
        <v>0.90269999999999995</v>
      </c>
      <c r="H3502" s="535">
        <v>595.67999999999995</v>
      </c>
      <c r="I3502" s="536">
        <v>0.88480000000000003</v>
      </c>
      <c r="J3502" s="535">
        <v>583.65</v>
      </c>
      <c r="K3502" s="536">
        <v>0.90300000000000002</v>
      </c>
      <c r="L3502" s="535">
        <v>596.29</v>
      </c>
      <c r="M3502" s="536">
        <v>0.88390000000000002</v>
      </c>
      <c r="N3502" s="535">
        <v>591.04999999999995</v>
      </c>
      <c r="O3502" s="536">
        <v>0.89170000000000005</v>
      </c>
      <c r="P3502" s="535">
        <v>594.98</v>
      </c>
      <c r="Q3502" s="536">
        <v>0.88580000000000003</v>
      </c>
      <c r="R3502" s="535">
        <v>594.89</v>
      </c>
    </row>
    <row r="3503" spans="1:18" ht="12.75">
      <c r="A3503" s="145">
        <v>105813</v>
      </c>
      <c r="B3503" s="102" t="s">
        <v>25175</v>
      </c>
      <c r="C3503" s="145" t="s">
        <v>4</v>
      </c>
      <c r="D3503" s="535">
        <v>981.83</v>
      </c>
      <c r="E3503" s="536">
        <v>0</v>
      </c>
      <c r="F3503" s="535">
        <v>981.78</v>
      </c>
      <c r="G3503" s="536">
        <v>0.79359999999999997</v>
      </c>
      <c r="H3503" s="535">
        <v>1024.3599999999999</v>
      </c>
      <c r="I3503" s="536">
        <v>0.76060000000000005</v>
      </c>
      <c r="J3503" s="535">
        <v>979.11</v>
      </c>
      <c r="K3503" s="536">
        <v>0.79579999999999995</v>
      </c>
      <c r="L3503" s="535">
        <v>1026.75</v>
      </c>
      <c r="M3503" s="536">
        <v>0.75880000000000003</v>
      </c>
      <c r="N3503" s="535">
        <v>1008.26</v>
      </c>
      <c r="O3503" s="536">
        <v>0.77280000000000004</v>
      </c>
      <c r="P3503" s="535">
        <v>1022.7</v>
      </c>
      <c r="Q3503" s="536">
        <v>0.76180000000000003</v>
      </c>
      <c r="R3503" s="535">
        <v>1023.55</v>
      </c>
    </row>
    <row r="3504" spans="1:18" ht="12.75">
      <c r="A3504" s="145">
        <v>94559</v>
      </c>
      <c r="B3504" s="102" t="s">
        <v>25176</v>
      </c>
      <c r="C3504" s="145" t="s">
        <v>4</v>
      </c>
      <c r="D3504" s="535">
        <v>698.05</v>
      </c>
      <c r="E3504" s="536">
        <v>0</v>
      </c>
      <c r="F3504" s="535">
        <v>681.65</v>
      </c>
      <c r="G3504" s="536">
        <v>0.69969999999999999</v>
      </c>
      <c r="H3504" s="535">
        <v>724.59</v>
      </c>
      <c r="I3504" s="536">
        <v>0.6583</v>
      </c>
      <c r="J3504" s="535">
        <v>679.48</v>
      </c>
      <c r="K3504" s="536">
        <v>0.70199999999999996</v>
      </c>
      <c r="L3504" s="535">
        <v>726.94</v>
      </c>
      <c r="M3504" s="536">
        <v>0.65610000000000002</v>
      </c>
      <c r="N3504" s="535">
        <v>708.21</v>
      </c>
      <c r="O3504" s="536">
        <v>0.67349999999999999</v>
      </c>
      <c r="P3504" s="535">
        <v>722.69</v>
      </c>
      <c r="Q3504" s="536">
        <v>0.66</v>
      </c>
      <c r="R3504" s="535">
        <v>723.25</v>
      </c>
    </row>
    <row r="3505" spans="1:18" ht="12.75">
      <c r="A3505" s="145">
        <v>100668</v>
      </c>
      <c r="B3505" s="102" t="s">
        <v>25177</v>
      </c>
      <c r="C3505" s="145" t="s">
        <v>4</v>
      </c>
      <c r="D3505" s="535">
        <v>1171.49</v>
      </c>
      <c r="E3505" s="536">
        <v>0.70730000000000004</v>
      </c>
      <c r="F3505" s="535">
        <v>1074.76</v>
      </c>
      <c r="G3505" s="536">
        <v>0</v>
      </c>
      <c r="H3505" s="535">
        <v>1125.6400000000001</v>
      </c>
      <c r="I3505" s="536">
        <v>0.75170000000000003</v>
      </c>
      <c r="J3505" s="535">
        <v>1113.0999999999999</v>
      </c>
      <c r="K3505" s="536">
        <v>0.74439999999999995</v>
      </c>
      <c r="L3505" s="535">
        <v>1221.1099999999999</v>
      </c>
      <c r="M3505" s="536">
        <v>0</v>
      </c>
      <c r="N3505" s="535">
        <v>892.99</v>
      </c>
      <c r="O3505" s="536">
        <v>0</v>
      </c>
      <c r="P3505" s="535">
        <v>1211.8800000000001</v>
      </c>
      <c r="Q3505" s="536">
        <v>0.68379999999999996</v>
      </c>
      <c r="R3505" s="535">
        <v>1209.96</v>
      </c>
    </row>
    <row r="3506" spans="1:18" ht="12.75">
      <c r="A3506" s="145">
        <v>100670</v>
      </c>
      <c r="B3506" s="102" t="s">
        <v>25178</v>
      </c>
      <c r="C3506" s="145" t="s">
        <v>4</v>
      </c>
      <c r="D3506" s="535">
        <v>884.9</v>
      </c>
      <c r="E3506" s="536">
        <v>0.84570000000000001</v>
      </c>
      <c r="F3506" s="535">
        <v>819.38</v>
      </c>
      <c r="G3506" s="536">
        <v>0</v>
      </c>
      <c r="H3506" s="535">
        <v>863.83</v>
      </c>
      <c r="I3506" s="536">
        <v>0.88660000000000005</v>
      </c>
      <c r="J3506" s="535">
        <v>861.65</v>
      </c>
      <c r="K3506" s="536">
        <v>0.86850000000000005</v>
      </c>
      <c r="L3506" s="535">
        <v>917.36</v>
      </c>
      <c r="M3506" s="536">
        <v>0</v>
      </c>
      <c r="N3506" s="535">
        <v>611.97</v>
      </c>
      <c r="O3506" s="536">
        <v>0</v>
      </c>
      <c r="P3506" s="535">
        <v>894.61</v>
      </c>
      <c r="Q3506" s="536">
        <v>0.83650000000000002</v>
      </c>
      <c r="R3506" s="535">
        <v>887.3</v>
      </c>
    </row>
    <row r="3507" spans="1:18" ht="12.75">
      <c r="A3507" s="145">
        <v>100665</v>
      </c>
      <c r="B3507" s="102" t="s">
        <v>25179</v>
      </c>
      <c r="C3507" s="145" t="s">
        <v>4</v>
      </c>
      <c r="D3507" s="535">
        <v>743.68</v>
      </c>
      <c r="E3507" s="536">
        <v>0.79010000000000002</v>
      </c>
      <c r="F3507" s="535">
        <v>686.51</v>
      </c>
      <c r="G3507" s="536">
        <v>0</v>
      </c>
      <c r="H3507" s="535">
        <v>719.82</v>
      </c>
      <c r="I3507" s="536">
        <v>0.8407</v>
      </c>
      <c r="J3507" s="535">
        <v>717.17</v>
      </c>
      <c r="K3507" s="536">
        <v>0.81930000000000003</v>
      </c>
      <c r="L3507" s="535">
        <v>770.65</v>
      </c>
      <c r="M3507" s="536">
        <v>0</v>
      </c>
      <c r="N3507" s="535">
        <v>532.54</v>
      </c>
      <c r="O3507" s="536">
        <v>0</v>
      </c>
      <c r="P3507" s="535">
        <v>756.75</v>
      </c>
      <c r="Q3507" s="536">
        <v>0.77649999999999997</v>
      </c>
      <c r="R3507" s="535">
        <v>749.19</v>
      </c>
    </row>
    <row r="3508" spans="1:18" ht="12.75">
      <c r="A3508" s="145">
        <v>100924</v>
      </c>
      <c r="B3508" s="102" t="s">
        <v>25180</v>
      </c>
      <c r="C3508" s="145" t="s">
        <v>4</v>
      </c>
      <c r="D3508" s="535">
        <v>0</v>
      </c>
      <c r="E3508" s="536"/>
      <c r="F3508" s="535">
        <v>0</v>
      </c>
      <c r="G3508" s="536"/>
      <c r="H3508" s="535">
        <v>0</v>
      </c>
      <c r="I3508" s="536"/>
      <c r="J3508" s="535">
        <v>0</v>
      </c>
      <c r="K3508" s="536"/>
      <c r="L3508" s="535">
        <v>0</v>
      </c>
      <c r="M3508" s="536"/>
      <c r="N3508" s="535">
        <v>0</v>
      </c>
      <c r="O3508" s="536"/>
      <c r="P3508" s="535">
        <v>0</v>
      </c>
      <c r="Q3508" s="536"/>
      <c r="R3508" s="535">
        <v>0</v>
      </c>
    </row>
    <row r="3509" spans="1:18" ht="12.75">
      <c r="A3509" s="145">
        <v>100671</v>
      </c>
      <c r="B3509" s="102" t="s">
        <v>25181</v>
      </c>
      <c r="C3509" s="145" t="s">
        <v>4</v>
      </c>
      <c r="D3509" s="535">
        <v>1084.99</v>
      </c>
      <c r="E3509" s="536">
        <v>0.87409999999999999</v>
      </c>
      <c r="F3509" s="535">
        <v>1006.2</v>
      </c>
      <c r="G3509" s="536">
        <v>0</v>
      </c>
      <c r="H3509" s="535">
        <v>1063.92</v>
      </c>
      <c r="I3509" s="536">
        <v>0.90790000000000004</v>
      </c>
      <c r="J3509" s="535">
        <v>1061.74</v>
      </c>
      <c r="K3509" s="536">
        <v>0.89329999999999998</v>
      </c>
      <c r="L3509" s="535">
        <v>1125.98</v>
      </c>
      <c r="M3509" s="536">
        <v>0</v>
      </c>
      <c r="N3509" s="535">
        <v>738.3</v>
      </c>
      <c r="O3509" s="536">
        <v>0</v>
      </c>
      <c r="P3509" s="535">
        <v>1094.7</v>
      </c>
      <c r="Q3509" s="536">
        <v>0.86639999999999995</v>
      </c>
      <c r="R3509" s="535">
        <v>1087.3900000000001</v>
      </c>
    </row>
    <row r="3510" spans="1:18" ht="12.75">
      <c r="A3510" s="145">
        <v>100667</v>
      </c>
      <c r="B3510" s="102" t="s">
        <v>25182</v>
      </c>
      <c r="C3510" s="145" t="s">
        <v>4</v>
      </c>
      <c r="D3510" s="535">
        <v>940.66</v>
      </c>
      <c r="E3510" s="536">
        <v>0.83409999999999995</v>
      </c>
      <c r="F3510" s="535">
        <v>870.42</v>
      </c>
      <c r="G3510" s="536">
        <v>0</v>
      </c>
      <c r="H3510" s="535">
        <v>916.8</v>
      </c>
      <c r="I3510" s="536">
        <v>0.87490000000000001</v>
      </c>
      <c r="J3510" s="535">
        <v>914.15</v>
      </c>
      <c r="K3510" s="536">
        <v>0.85819999999999996</v>
      </c>
      <c r="L3510" s="535">
        <v>976.02</v>
      </c>
      <c r="M3510" s="536">
        <v>0</v>
      </c>
      <c r="N3510" s="535">
        <v>656.91</v>
      </c>
      <c r="O3510" s="536">
        <v>0</v>
      </c>
      <c r="P3510" s="535">
        <v>953.73</v>
      </c>
      <c r="Q3510" s="536">
        <v>0.8226</v>
      </c>
      <c r="R3510" s="535">
        <v>946.17</v>
      </c>
    </row>
    <row r="3511" spans="1:18" ht="12.75">
      <c r="A3511" s="145">
        <v>100669</v>
      </c>
      <c r="B3511" s="102" t="s">
        <v>25183</v>
      </c>
      <c r="C3511" s="145" t="s">
        <v>4</v>
      </c>
      <c r="D3511" s="535">
        <v>871.78</v>
      </c>
      <c r="E3511" s="536">
        <v>0.60670000000000002</v>
      </c>
      <c r="F3511" s="535">
        <v>794.93</v>
      </c>
      <c r="G3511" s="536">
        <v>0</v>
      </c>
      <c r="H3511" s="535">
        <v>825.93</v>
      </c>
      <c r="I3511" s="536">
        <v>0.66159999999999997</v>
      </c>
      <c r="J3511" s="535">
        <v>813.39</v>
      </c>
      <c r="K3511" s="536">
        <v>0.65029999999999999</v>
      </c>
      <c r="L3511" s="535">
        <v>908.62</v>
      </c>
      <c r="M3511" s="536">
        <v>0</v>
      </c>
      <c r="N3511" s="535">
        <v>703.76</v>
      </c>
      <c r="O3511" s="536">
        <v>0</v>
      </c>
      <c r="P3511" s="535">
        <v>912.17</v>
      </c>
      <c r="Q3511" s="536">
        <v>0.57979999999999998</v>
      </c>
      <c r="R3511" s="535">
        <v>910.25</v>
      </c>
    </row>
    <row r="3512" spans="1:18" ht="12.75">
      <c r="A3512" s="145">
        <v>100672</v>
      </c>
      <c r="B3512" s="102" t="s">
        <v>25184</v>
      </c>
      <c r="C3512" s="145" t="s">
        <v>4</v>
      </c>
      <c r="D3512" s="535">
        <v>719.68</v>
      </c>
      <c r="E3512" s="536">
        <v>0.81020000000000003</v>
      </c>
      <c r="F3512" s="535">
        <v>665.13</v>
      </c>
      <c r="G3512" s="536">
        <v>0</v>
      </c>
      <c r="H3512" s="535">
        <v>698.61</v>
      </c>
      <c r="I3512" s="536">
        <v>0.85980000000000001</v>
      </c>
      <c r="J3512" s="535">
        <v>696.43</v>
      </c>
      <c r="K3512" s="536">
        <v>0.83730000000000004</v>
      </c>
      <c r="L3512" s="535">
        <v>745.1</v>
      </c>
      <c r="M3512" s="536">
        <v>0</v>
      </c>
      <c r="N3512" s="535">
        <v>507.66</v>
      </c>
      <c r="O3512" s="536">
        <v>0</v>
      </c>
      <c r="P3512" s="535">
        <v>729.39</v>
      </c>
      <c r="Q3512" s="536">
        <v>0.79949999999999999</v>
      </c>
      <c r="R3512" s="535">
        <v>722.08</v>
      </c>
    </row>
    <row r="3513" spans="1:18" ht="12.75">
      <c r="A3513" s="145">
        <v>100666</v>
      </c>
      <c r="B3513" s="102" t="s">
        <v>25185</v>
      </c>
      <c r="C3513" s="145" t="s">
        <v>4</v>
      </c>
      <c r="D3513" s="535">
        <v>604.35</v>
      </c>
      <c r="E3513" s="536">
        <v>0.74170000000000003</v>
      </c>
      <c r="F3513" s="535">
        <v>556.42999999999995</v>
      </c>
      <c r="G3513" s="536">
        <v>0</v>
      </c>
      <c r="H3513" s="535">
        <v>580.49</v>
      </c>
      <c r="I3513" s="536">
        <v>0.8024</v>
      </c>
      <c r="J3513" s="535">
        <v>577.84</v>
      </c>
      <c r="K3513" s="536">
        <v>0.77569999999999995</v>
      </c>
      <c r="L3513" s="535">
        <v>625.38</v>
      </c>
      <c r="M3513" s="536">
        <v>0</v>
      </c>
      <c r="N3513" s="535">
        <v>444.58</v>
      </c>
      <c r="O3513" s="536">
        <v>0</v>
      </c>
      <c r="P3513" s="535">
        <v>617.41999999999996</v>
      </c>
      <c r="Q3513" s="536">
        <v>0.72599999999999998</v>
      </c>
      <c r="R3513" s="535">
        <v>609.86</v>
      </c>
    </row>
    <row r="3514" spans="1:18" ht="12.75">
      <c r="A3514" s="145">
        <v>100663</v>
      </c>
      <c r="B3514" s="102" t="s">
        <v>25186</v>
      </c>
      <c r="C3514" s="145" t="s">
        <v>4</v>
      </c>
      <c r="D3514" s="535">
        <v>0</v>
      </c>
      <c r="E3514" s="536"/>
      <c r="F3514" s="535">
        <v>0</v>
      </c>
      <c r="G3514" s="536"/>
      <c r="H3514" s="535">
        <v>0</v>
      </c>
      <c r="I3514" s="536"/>
      <c r="J3514" s="535">
        <v>0</v>
      </c>
      <c r="K3514" s="536"/>
      <c r="L3514" s="535">
        <v>0</v>
      </c>
      <c r="M3514" s="536"/>
      <c r="N3514" s="535">
        <v>0</v>
      </c>
      <c r="O3514" s="536"/>
      <c r="P3514" s="535">
        <v>0</v>
      </c>
      <c r="Q3514" s="536"/>
      <c r="R3514" s="535">
        <v>0</v>
      </c>
    </row>
    <row r="3515" spans="1:18" ht="12.75">
      <c r="A3515" s="145">
        <v>100662</v>
      </c>
      <c r="B3515" s="102" t="s">
        <v>25187</v>
      </c>
      <c r="C3515" s="145" t="s">
        <v>4</v>
      </c>
      <c r="D3515" s="535">
        <v>0</v>
      </c>
      <c r="E3515" s="536"/>
      <c r="F3515" s="535">
        <v>0</v>
      </c>
      <c r="G3515" s="536"/>
      <c r="H3515" s="535">
        <v>0</v>
      </c>
      <c r="I3515" s="536"/>
      <c r="J3515" s="535">
        <v>0</v>
      </c>
      <c r="K3515" s="536"/>
      <c r="L3515" s="535">
        <v>0</v>
      </c>
      <c r="M3515" s="536"/>
      <c r="N3515" s="535">
        <v>0</v>
      </c>
      <c r="O3515" s="536"/>
      <c r="P3515" s="535">
        <v>0</v>
      </c>
      <c r="Q3515" s="536"/>
      <c r="R3515" s="535">
        <v>0</v>
      </c>
    </row>
    <row r="3516" spans="1:18" ht="12.75">
      <c r="A3516" s="145">
        <v>100661</v>
      </c>
      <c r="B3516" s="102" t="s">
        <v>25188</v>
      </c>
      <c r="C3516" s="145" t="s">
        <v>4</v>
      </c>
      <c r="D3516" s="535">
        <v>0</v>
      </c>
      <c r="E3516" s="536"/>
      <c r="F3516" s="535">
        <v>0</v>
      </c>
      <c r="G3516" s="536"/>
      <c r="H3516" s="535">
        <v>0</v>
      </c>
      <c r="I3516" s="536"/>
      <c r="J3516" s="535">
        <v>0</v>
      </c>
      <c r="K3516" s="536"/>
      <c r="L3516" s="535">
        <v>0</v>
      </c>
      <c r="M3516" s="536"/>
      <c r="N3516" s="535">
        <v>0</v>
      </c>
      <c r="O3516" s="536"/>
      <c r="P3516" s="535">
        <v>0</v>
      </c>
      <c r="Q3516" s="536"/>
      <c r="R3516" s="535">
        <v>0</v>
      </c>
    </row>
    <row r="3517" spans="1:18" ht="12.75">
      <c r="A3517" s="145">
        <v>105925</v>
      </c>
      <c r="B3517" s="102" t="s">
        <v>25189</v>
      </c>
      <c r="C3517" s="145" t="s">
        <v>1</v>
      </c>
      <c r="D3517" s="535">
        <v>2.71</v>
      </c>
      <c r="E3517" s="536">
        <v>0</v>
      </c>
      <c r="F3517" s="535">
        <v>2.36</v>
      </c>
      <c r="G3517" s="536">
        <v>0</v>
      </c>
      <c r="H3517" s="535">
        <v>2.78</v>
      </c>
      <c r="I3517" s="536">
        <v>0</v>
      </c>
      <c r="J3517" s="535">
        <v>2.23</v>
      </c>
      <c r="K3517" s="536">
        <v>0</v>
      </c>
      <c r="L3517" s="535">
        <v>2.84</v>
      </c>
      <c r="M3517" s="536">
        <v>0</v>
      </c>
      <c r="N3517" s="535">
        <v>2.6</v>
      </c>
      <c r="O3517" s="536">
        <v>0</v>
      </c>
      <c r="P3517" s="535">
        <v>2.8</v>
      </c>
      <c r="Q3517" s="536">
        <v>0</v>
      </c>
      <c r="R3517" s="535">
        <v>3.2</v>
      </c>
    </row>
    <row r="3518" spans="1:18" ht="12.75">
      <c r="A3518" s="145">
        <v>100659</v>
      </c>
      <c r="B3518" s="102" t="s">
        <v>25190</v>
      </c>
      <c r="C3518" s="145" t="s">
        <v>1</v>
      </c>
      <c r="D3518" s="535">
        <v>11.16</v>
      </c>
      <c r="E3518" s="536">
        <v>0</v>
      </c>
      <c r="F3518" s="535">
        <v>10.6</v>
      </c>
      <c r="G3518" s="536">
        <v>0</v>
      </c>
      <c r="H3518" s="535">
        <v>7.17</v>
      </c>
      <c r="I3518" s="536">
        <v>0</v>
      </c>
      <c r="J3518" s="535">
        <v>9.6199999999999992</v>
      </c>
      <c r="K3518" s="536">
        <v>0</v>
      </c>
      <c r="L3518" s="535">
        <v>12.13</v>
      </c>
      <c r="M3518" s="536">
        <v>0</v>
      </c>
      <c r="N3518" s="535">
        <v>13.79</v>
      </c>
      <c r="O3518" s="536">
        <v>0</v>
      </c>
      <c r="P3518" s="535">
        <v>15.47</v>
      </c>
      <c r="Q3518" s="536">
        <v>0</v>
      </c>
      <c r="R3518" s="535">
        <v>11.12</v>
      </c>
    </row>
    <row r="3519" spans="1:18" ht="12.75">
      <c r="A3519" s="145">
        <v>100660</v>
      </c>
      <c r="B3519" s="102" t="s">
        <v>25191</v>
      </c>
      <c r="C3519" s="145" t="s">
        <v>1</v>
      </c>
      <c r="D3519" s="535">
        <v>7.75</v>
      </c>
      <c r="E3519" s="536">
        <v>0</v>
      </c>
      <c r="F3519" s="535">
        <v>7.27</v>
      </c>
      <c r="G3519" s="536">
        <v>0</v>
      </c>
      <c r="H3519" s="535">
        <v>5.4</v>
      </c>
      <c r="I3519" s="536">
        <v>0</v>
      </c>
      <c r="J3519" s="535">
        <v>6.63</v>
      </c>
      <c r="K3519" s="536">
        <v>0</v>
      </c>
      <c r="L3519" s="535">
        <v>8.3800000000000008</v>
      </c>
      <c r="M3519" s="536">
        <v>0</v>
      </c>
      <c r="N3519" s="535">
        <v>9.2799999999999994</v>
      </c>
      <c r="O3519" s="536">
        <v>0</v>
      </c>
      <c r="P3519" s="535">
        <v>10.37</v>
      </c>
      <c r="Q3519" s="536">
        <v>0</v>
      </c>
      <c r="R3519" s="535">
        <v>7.93</v>
      </c>
    </row>
    <row r="3520" spans="1:18" ht="12.75">
      <c r="A3520" s="145">
        <v>100711</v>
      </c>
      <c r="B3520" s="102" t="s">
        <v>25192</v>
      </c>
      <c r="C3520" s="145" t="s">
        <v>1</v>
      </c>
      <c r="D3520" s="535">
        <v>0</v>
      </c>
      <c r="E3520" s="536"/>
      <c r="F3520" s="535">
        <v>0</v>
      </c>
      <c r="G3520" s="536"/>
      <c r="H3520" s="535">
        <v>0</v>
      </c>
      <c r="I3520" s="536"/>
      <c r="J3520" s="535">
        <v>0</v>
      </c>
      <c r="K3520" s="536"/>
      <c r="L3520" s="535">
        <v>0</v>
      </c>
      <c r="M3520" s="536"/>
      <c r="N3520" s="535">
        <v>0</v>
      </c>
      <c r="O3520" s="536"/>
      <c r="P3520" s="535">
        <v>0</v>
      </c>
      <c r="Q3520" s="536"/>
      <c r="R3520" s="535">
        <v>0</v>
      </c>
    </row>
    <row r="3521" spans="1:18" ht="12.75">
      <c r="A3521" s="145">
        <v>100676</v>
      </c>
      <c r="B3521" s="102" t="s">
        <v>25193</v>
      </c>
      <c r="C3521" s="145" t="s">
        <v>2</v>
      </c>
      <c r="D3521" s="535">
        <v>223.81</v>
      </c>
      <c r="E3521" s="536">
        <v>0</v>
      </c>
      <c r="F3521" s="535">
        <v>203.71</v>
      </c>
      <c r="G3521" s="536">
        <v>0</v>
      </c>
      <c r="H3521" s="535">
        <v>177.93</v>
      </c>
      <c r="I3521" s="536">
        <v>0</v>
      </c>
      <c r="J3521" s="535">
        <v>190.06</v>
      </c>
      <c r="K3521" s="536">
        <v>0</v>
      </c>
      <c r="L3521" s="535">
        <v>240.36</v>
      </c>
      <c r="M3521" s="536">
        <v>0</v>
      </c>
      <c r="N3521" s="535">
        <v>256.36</v>
      </c>
      <c r="O3521" s="536">
        <v>0</v>
      </c>
      <c r="P3521" s="535">
        <v>283.70999999999998</v>
      </c>
      <c r="Q3521" s="536">
        <v>0</v>
      </c>
      <c r="R3521" s="535">
        <v>238.32</v>
      </c>
    </row>
    <row r="3522" spans="1:18" ht="12.75">
      <c r="A3522" s="145">
        <v>90806</v>
      </c>
      <c r="B3522" s="102" t="s">
        <v>25194</v>
      </c>
      <c r="C3522" s="145" t="s">
        <v>2</v>
      </c>
      <c r="D3522" s="535">
        <v>474.58</v>
      </c>
      <c r="E3522" s="536">
        <v>0</v>
      </c>
      <c r="F3522" s="535">
        <v>425.41</v>
      </c>
      <c r="G3522" s="536">
        <v>0</v>
      </c>
      <c r="H3522" s="535">
        <v>375.8</v>
      </c>
      <c r="I3522" s="536">
        <v>2.2100000000000002E-2</v>
      </c>
      <c r="J3522" s="535">
        <v>402.15</v>
      </c>
      <c r="K3522" s="536">
        <v>0</v>
      </c>
      <c r="L3522" s="535">
        <v>498.22</v>
      </c>
      <c r="M3522" s="536">
        <v>0</v>
      </c>
      <c r="N3522" s="535">
        <v>520.17999999999995</v>
      </c>
      <c r="O3522" s="536">
        <v>1.5900000000000001E-2</v>
      </c>
      <c r="P3522" s="535">
        <v>571.38</v>
      </c>
      <c r="Q3522" s="536">
        <v>0</v>
      </c>
      <c r="R3522" s="535">
        <v>480.13</v>
      </c>
    </row>
    <row r="3523" spans="1:18" ht="12.75">
      <c r="A3523" s="145">
        <v>91292</v>
      </c>
      <c r="B3523" s="102" t="s">
        <v>25195</v>
      </c>
      <c r="C3523" s="145" t="s">
        <v>2</v>
      </c>
      <c r="D3523" s="535">
        <v>398.45</v>
      </c>
      <c r="E3523" s="536">
        <v>0</v>
      </c>
      <c r="F3523" s="535">
        <v>351.18</v>
      </c>
      <c r="G3523" s="536">
        <v>0</v>
      </c>
      <c r="H3523" s="535">
        <v>336.17</v>
      </c>
      <c r="I3523" s="536">
        <v>2.47E-2</v>
      </c>
      <c r="J3523" s="535">
        <v>335.53</v>
      </c>
      <c r="K3523" s="536">
        <v>0</v>
      </c>
      <c r="L3523" s="535">
        <v>414.51</v>
      </c>
      <c r="M3523" s="536">
        <v>0</v>
      </c>
      <c r="N3523" s="535">
        <v>419.35</v>
      </c>
      <c r="O3523" s="536">
        <v>1.9800000000000002E-2</v>
      </c>
      <c r="P3523" s="535">
        <v>457.22</v>
      </c>
      <c r="Q3523" s="536">
        <v>0</v>
      </c>
      <c r="R3523" s="535">
        <v>408.75</v>
      </c>
    </row>
    <row r="3524" spans="1:18" ht="12.75">
      <c r="A3524" s="145">
        <v>90801</v>
      </c>
      <c r="B3524" s="102" t="s">
        <v>25196</v>
      </c>
      <c r="C3524" s="145" t="s">
        <v>2</v>
      </c>
      <c r="D3524" s="535">
        <v>345.8</v>
      </c>
      <c r="E3524" s="536">
        <v>0</v>
      </c>
      <c r="F3524" s="535">
        <v>319.14</v>
      </c>
      <c r="G3524" s="536">
        <v>0</v>
      </c>
      <c r="H3524" s="535">
        <v>253.73</v>
      </c>
      <c r="I3524" s="536">
        <v>0</v>
      </c>
      <c r="J3524" s="535">
        <v>294.56</v>
      </c>
      <c r="K3524" s="536">
        <v>0</v>
      </c>
      <c r="L3524" s="535">
        <v>373.57</v>
      </c>
      <c r="M3524" s="536">
        <v>0</v>
      </c>
      <c r="N3524" s="535">
        <v>406.39</v>
      </c>
      <c r="O3524" s="536">
        <v>0</v>
      </c>
      <c r="P3524" s="535">
        <v>450.14</v>
      </c>
      <c r="Q3524" s="536">
        <v>0</v>
      </c>
      <c r="R3524" s="535">
        <v>359.43</v>
      </c>
    </row>
    <row r="3525" spans="1:18" ht="12.75">
      <c r="A3525" s="145">
        <v>91287</v>
      </c>
      <c r="B3525" s="102" t="s">
        <v>25197</v>
      </c>
      <c r="C3525" s="145" t="s">
        <v>2</v>
      </c>
      <c r="D3525" s="535">
        <v>269.67</v>
      </c>
      <c r="E3525" s="536">
        <v>0</v>
      </c>
      <c r="F3525" s="535">
        <v>244.91</v>
      </c>
      <c r="G3525" s="536">
        <v>0</v>
      </c>
      <c r="H3525" s="535">
        <v>214.1</v>
      </c>
      <c r="I3525" s="536">
        <v>0</v>
      </c>
      <c r="J3525" s="535">
        <v>227.94</v>
      </c>
      <c r="K3525" s="536">
        <v>0</v>
      </c>
      <c r="L3525" s="535">
        <v>289.86</v>
      </c>
      <c r="M3525" s="536">
        <v>0</v>
      </c>
      <c r="N3525" s="535">
        <v>305.56</v>
      </c>
      <c r="O3525" s="536">
        <v>0</v>
      </c>
      <c r="P3525" s="535">
        <v>335.98</v>
      </c>
      <c r="Q3525" s="536">
        <v>0</v>
      </c>
      <c r="R3525" s="535">
        <v>288.05</v>
      </c>
    </row>
    <row r="3526" spans="1:18" ht="12.75">
      <c r="A3526" s="145">
        <v>100706</v>
      </c>
      <c r="B3526" s="102" t="s">
        <v>25198</v>
      </c>
      <c r="C3526" s="145" t="s">
        <v>2</v>
      </c>
      <c r="D3526" s="535">
        <v>93.61</v>
      </c>
      <c r="E3526" s="536">
        <v>0</v>
      </c>
      <c r="F3526" s="535">
        <v>81.31</v>
      </c>
      <c r="G3526" s="536">
        <v>0</v>
      </c>
      <c r="H3526" s="535">
        <v>98.04</v>
      </c>
      <c r="I3526" s="536">
        <v>0</v>
      </c>
      <c r="J3526" s="535">
        <v>78.06</v>
      </c>
      <c r="K3526" s="536">
        <v>0</v>
      </c>
      <c r="L3526" s="535">
        <v>96.48</v>
      </c>
      <c r="M3526" s="536">
        <v>0</v>
      </c>
      <c r="N3526" s="535">
        <v>90.46</v>
      </c>
      <c r="O3526" s="536">
        <v>0</v>
      </c>
      <c r="P3526" s="535">
        <v>92.65</v>
      </c>
      <c r="Q3526" s="536">
        <v>0</v>
      </c>
      <c r="R3526" s="535">
        <v>103.47</v>
      </c>
    </row>
    <row r="3527" spans="1:18" ht="12.75">
      <c r="A3527" s="145">
        <v>100709</v>
      </c>
      <c r="B3527" s="102" t="s">
        <v>25199</v>
      </c>
      <c r="C3527" s="145" t="s">
        <v>2</v>
      </c>
      <c r="D3527" s="535">
        <v>64.42</v>
      </c>
      <c r="E3527" s="536">
        <v>0</v>
      </c>
      <c r="F3527" s="535">
        <v>50.36</v>
      </c>
      <c r="G3527" s="536">
        <v>0</v>
      </c>
      <c r="H3527" s="535">
        <v>64.12</v>
      </c>
      <c r="I3527" s="536">
        <v>0</v>
      </c>
      <c r="J3527" s="535">
        <v>51.44</v>
      </c>
      <c r="K3527" s="536">
        <v>0</v>
      </c>
      <c r="L3527" s="535">
        <v>71.44</v>
      </c>
      <c r="M3527" s="536">
        <v>0</v>
      </c>
      <c r="N3527" s="535">
        <v>64.83</v>
      </c>
      <c r="O3527" s="536">
        <v>0</v>
      </c>
      <c r="P3527" s="535">
        <v>65.040000000000006</v>
      </c>
      <c r="Q3527" s="536">
        <v>0</v>
      </c>
      <c r="R3527" s="535">
        <v>72.33</v>
      </c>
    </row>
    <row r="3528" spans="1:18" ht="12.75">
      <c r="A3528" s="145">
        <v>100710</v>
      </c>
      <c r="B3528" s="102" t="s">
        <v>25200</v>
      </c>
      <c r="C3528" s="145" t="s">
        <v>2</v>
      </c>
      <c r="D3528" s="535">
        <v>147.22</v>
      </c>
      <c r="E3528" s="536">
        <v>0</v>
      </c>
      <c r="F3528" s="535">
        <v>101.96</v>
      </c>
      <c r="G3528" s="536">
        <v>0</v>
      </c>
      <c r="H3528" s="535">
        <v>140.43</v>
      </c>
      <c r="I3528" s="536">
        <v>0</v>
      </c>
      <c r="J3528" s="535">
        <v>113.39</v>
      </c>
      <c r="K3528" s="536">
        <v>0</v>
      </c>
      <c r="L3528" s="535">
        <v>173.67</v>
      </c>
      <c r="M3528" s="536">
        <v>0</v>
      </c>
      <c r="N3528" s="535">
        <v>154.82</v>
      </c>
      <c r="O3528" s="536">
        <v>0</v>
      </c>
      <c r="P3528" s="535">
        <v>144.56</v>
      </c>
      <c r="Q3528" s="536">
        <v>0</v>
      </c>
      <c r="R3528" s="535">
        <v>154.22</v>
      </c>
    </row>
    <row r="3529" spans="1:18" ht="12.75">
      <c r="A3529" s="145">
        <v>90830</v>
      </c>
      <c r="B3529" s="102" t="s">
        <v>25201</v>
      </c>
      <c r="C3529" s="145" t="s">
        <v>2</v>
      </c>
      <c r="D3529" s="535">
        <v>160.18</v>
      </c>
      <c r="E3529" s="536">
        <v>0</v>
      </c>
      <c r="F3529" s="535">
        <v>184.21</v>
      </c>
      <c r="G3529" s="536">
        <v>0</v>
      </c>
      <c r="H3529" s="535">
        <v>194.83</v>
      </c>
      <c r="I3529" s="536">
        <v>0</v>
      </c>
      <c r="J3529" s="535">
        <v>202.15</v>
      </c>
      <c r="K3529" s="536">
        <v>0</v>
      </c>
      <c r="L3529" s="535">
        <v>211.19</v>
      </c>
      <c r="M3529" s="536">
        <v>0</v>
      </c>
      <c r="N3529" s="535">
        <v>178.65</v>
      </c>
      <c r="O3529" s="536">
        <v>0</v>
      </c>
      <c r="P3529" s="535">
        <v>212.07</v>
      </c>
      <c r="Q3529" s="536">
        <v>0</v>
      </c>
      <c r="R3529" s="535">
        <v>184.35</v>
      </c>
    </row>
    <row r="3530" spans="1:18" ht="12.75">
      <c r="A3530" s="145">
        <v>91304</v>
      </c>
      <c r="B3530" s="102" t="s">
        <v>25202</v>
      </c>
      <c r="C3530" s="145" t="s">
        <v>2</v>
      </c>
      <c r="D3530" s="535">
        <v>107.44</v>
      </c>
      <c r="E3530" s="536">
        <v>0</v>
      </c>
      <c r="F3530" s="535">
        <v>115.59</v>
      </c>
      <c r="G3530" s="536">
        <v>0</v>
      </c>
      <c r="H3530" s="535">
        <v>125.64</v>
      </c>
      <c r="I3530" s="536">
        <v>0</v>
      </c>
      <c r="J3530" s="535">
        <v>123.87</v>
      </c>
      <c r="K3530" s="536">
        <v>0</v>
      </c>
      <c r="L3530" s="535">
        <v>134.66999999999999</v>
      </c>
      <c r="M3530" s="536">
        <v>0</v>
      </c>
      <c r="N3530" s="535">
        <v>116.03</v>
      </c>
      <c r="O3530" s="536">
        <v>0</v>
      </c>
      <c r="P3530" s="535">
        <v>134.47</v>
      </c>
      <c r="Q3530" s="536">
        <v>0</v>
      </c>
      <c r="R3530" s="535">
        <v>124.41</v>
      </c>
    </row>
    <row r="3531" spans="1:18" ht="12.75">
      <c r="A3531" s="145">
        <v>90831</v>
      </c>
      <c r="B3531" s="102" t="s">
        <v>25203</v>
      </c>
      <c r="C3531" s="145" t="s">
        <v>2</v>
      </c>
      <c r="D3531" s="535">
        <v>137.62</v>
      </c>
      <c r="E3531" s="536">
        <v>0</v>
      </c>
      <c r="F3531" s="535">
        <v>160.54</v>
      </c>
      <c r="G3531" s="536">
        <v>0</v>
      </c>
      <c r="H3531" s="535">
        <v>168.84</v>
      </c>
      <c r="I3531" s="536">
        <v>0</v>
      </c>
      <c r="J3531" s="535">
        <v>177.03</v>
      </c>
      <c r="K3531" s="536">
        <v>0</v>
      </c>
      <c r="L3531" s="535">
        <v>183.45</v>
      </c>
      <c r="M3531" s="536">
        <v>0</v>
      </c>
      <c r="N3531" s="535">
        <v>154.58000000000001</v>
      </c>
      <c r="O3531" s="536">
        <v>0</v>
      </c>
      <c r="P3531" s="535">
        <v>184.44</v>
      </c>
      <c r="Q3531" s="536">
        <v>0</v>
      </c>
      <c r="R3531" s="535">
        <v>158.18</v>
      </c>
    </row>
    <row r="3532" spans="1:18" ht="12.75">
      <c r="A3532" s="145">
        <v>91305</v>
      </c>
      <c r="B3532" s="102" t="s">
        <v>25204</v>
      </c>
      <c r="C3532" s="145" t="s">
        <v>2</v>
      </c>
      <c r="D3532" s="535">
        <v>101.34</v>
      </c>
      <c r="E3532" s="536">
        <v>0</v>
      </c>
      <c r="F3532" s="535">
        <v>113.33</v>
      </c>
      <c r="G3532" s="536">
        <v>0</v>
      </c>
      <c r="H3532" s="535">
        <v>121.24</v>
      </c>
      <c r="I3532" s="536">
        <v>0</v>
      </c>
      <c r="J3532" s="535">
        <v>123.18</v>
      </c>
      <c r="K3532" s="536">
        <v>0</v>
      </c>
      <c r="L3532" s="535">
        <v>130.80000000000001</v>
      </c>
      <c r="M3532" s="536">
        <v>0</v>
      </c>
      <c r="N3532" s="535">
        <v>111.5</v>
      </c>
      <c r="O3532" s="536">
        <v>0</v>
      </c>
      <c r="P3532" s="535">
        <v>131.05000000000001</v>
      </c>
      <c r="Q3532" s="536">
        <v>0</v>
      </c>
      <c r="R3532" s="535">
        <v>116.95</v>
      </c>
    </row>
    <row r="3533" spans="1:18" ht="12.75">
      <c r="A3533" s="145">
        <v>91306</v>
      </c>
      <c r="B3533" s="102" t="s">
        <v>25205</v>
      </c>
      <c r="C3533" s="145" t="s">
        <v>2</v>
      </c>
      <c r="D3533" s="535">
        <v>137.62</v>
      </c>
      <c r="E3533" s="536">
        <v>0</v>
      </c>
      <c r="F3533" s="535">
        <v>160.54</v>
      </c>
      <c r="G3533" s="536">
        <v>0</v>
      </c>
      <c r="H3533" s="535">
        <v>168.84</v>
      </c>
      <c r="I3533" s="536">
        <v>0</v>
      </c>
      <c r="J3533" s="535">
        <v>177.03</v>
      </c>
      <c r="K3533" s="536">
        <v>0</v>
      </c>
      <c r="L3533" s="535">
        <v>183.45</v>
      </c>
      <c r="M3533" s="536">
        <v>0</v>
      </c>
      <c r="N3533" s="535">
        <v>154.58000000000001</v>
      </c>
      <c r="O3533" s="536">
        <v>0</v>
      </c>
      <c r="P3533" s="535">
        <v>184.44</v>
      </c>
      <c r="Q3533" s="536">
        <v>0</v>
      </c>
      <c r="R3533" s="535">
        <v>158.18</v>
      </c>
    </row>
    <row r="3534" spans="1:18" ht="12.75">
      <c r="A3534" s="145">
        <v>91307</v>
      </c>
      <c r="B3534" s="102" t="s">
        <v>25206</v>
      </c>
      <c r="C3534" s="145" t="s">
        <v>2</v>
      </c>
      <c r="D3534" s="535">
        <v>89.1</v>
      </c>
      <c r="E3534" s="536">
        <v>0</v>
      </c>
      <c r="F3534" s="535">
        <v>97.4</v>
      </c>
      <c r="G3534" s="536">
        <v>0</v>
      </c>
      <c r="H3534" s="535">
        <v>105.18</v>
      </c>
      <c r="I3534" s="536">
        <v>0</v>
      </c>
      <c r="J3534" s="535">
        <v>105.01</v>
      </c>
      <c r="K3534" s="536">
        <v>0</v>
      </c>
      <c r="L3534" s="535">
        <v>113.05</v>
      </c>
      <c r="M3534" s="536">
        <v>0</v>
      </c>
      <c r="N3534" s="535">
        <v>96.96</v>
      </c>
      <c r="O3534" s="536">
        <v>0</v>
      </c>
      <c r="P3534" s="535">
        <v>113.04</v>
      </c>
      <c r="Q3534" s="536">
        <v>0</v>
      </c>
      <c r="R3534" s="535">
        <v>103.04</v>
      </c>
    </row>
    <row r="3535" spans="1:18" ht="12.75">
      <c r="A3535" s="145">
        <v>100707</v>
      </c>
      <c r="B3535" s="102" t="s">
        <v>25207</v>
      </c>
      <c r="C3535" s="145" t="s">
        <v>2</v>
      </c>
      <c r="D3535" s="535">
        <v>174.62</v>
      </c>
      <c r="E3535" s="536">
        <v>0</v>
      </c>
      <c r="F3535" s="535">
        <v>155.13999999999999</v>
      </c>
      <c r="G3535" s="536">
        <v>0</v>
      </c>
      <c r="H3535" s="535">
        <v>186.61</v>
      </c>
      <c r="I3535" s="536">
        <v>0</v>
      </c>
      <c r="J3535" s="535">
        <v>148.16</v>
      </c>
      <c r="K3535" s="536">
        <v>0</v>
      </c>
      <c r="L3535" s="535">
        <v>175.64</v>
      </c>
      <c r="M3535" s="536">
        <v>0</v>
      </c>
      <c r="N3535" s="535">
        <v>167.72</v>
      </c>
      <c r="O3535" s="536">
        <v>0</v>
      </c>
      <c r="P3535" s="535">
        <v>165.53</v>
      </c>
      <c r="Q3535" s="536">
        <v>0</v>
      </c>
      <c r="R3535" s="535">
        <v>179.71</v>
      </c>
    </row>
    <row r="3536" spans="1:18" ht="12.75">
      <c r="A3536" s="145">
        <v>100708</v>
      </c>
      <c r="B3536" s="102" t="s">
        <v>25208</v>
      </c>
      <c r="C3536" s="145" t="s">
        <v>2</v>
      </c>
      <c r="D3536" s="535">
        <v>216.4</v>
      </c>
      <c r="E3536" s="536">
        <v>0</v>
      </c>
      <c r="F3536" s="535">
        <v>192.72</v>
      </c>
      <c r="G3536" s="536">
        <v>0</v>
      </c>
      <c r="H3536" s="535">
        <v>231.75</v>
      </c>
      <c r="I3536" s="536">
        <v>0</v>
      </c>
      <c r="J3536" s="535">
        <v>183.96</v>
      </c>
      <c r="K3536" s="536">
        <v>0</v>
      </c>
      <c r="L3536" s="535">
        <v>217.06</v>
      </c>
      <c r="M3536" s="536">
        <v>0</v>
      </c>
      <c r="N3536" s="535">
        <v>207.72</v>
      </c>
      <c r="O3536" s="536">
        <v>0</v>
      </c>
      <c r="P3536" s="535">
        <v>204.14</v>
      </c>
      <c r="Q3536" s="536">
        <v>0</v>
      </c>
      <c r="R3536" s="535">
        <v>220.89</v>
      </c>
    </row>
    <row r="3537" spans="1:18" ht="12.75">
      <c r="A3537" s="145">
        <v>91328</v>
      </c>
      <c r="B3537" s="102" t="s">
        <v>25209</v>
      </c>
      <c r="C3537" s="145" t="s">
        <v>2</v>
      </c>
      <c r="D3537" s="535">
        <v>1052.6600000000001</v>
      </c>
      <c r="E3537" s="536">
        <v>0</v>
      </c>
      <c r="F3537" s="535">
        <v>855.55</v>
      </c>
      <c r="G3537" s="536">
        <v>0</v>
      </c>
      <c r="H3537" s="535">
        <v>837.17</v>
      </c>
      <c r="I3537" s="536">
        <v>0.308</v>
      </c>
      <c r="J3537" s="535">
        <v>860.27</v>
      </c>
      <c r="K3537" s="536">
        <v>0.2883</v>
      </c>
      <c r="L3537" s="535">
        <v>1021.3</v>
      </c>
      <c r="M3537" s="536">
        <v>0</v>
      </c>
      <c r="N3537" s="535">
        <v>1080.72</v>
      </c>
      <c r="O3537" s="536">
        <v>7.7000000000000002E-3</v>
      </c>
      <c r="P3537" s="535">
        <v>1144.52</v>
      </c>
      <c r="Q3537" s="536">
        <v>1.4E-3</v>
      </c>
      <c r="R3537" s="535">
        <v>968.8</v>
      </c>
    </row>
    <row r="3538" spans="1:18" ht="12.75">
      <c r="A3538" s="145">
        <v>100687</v>
      </c>
      <c r="B3538" s="102" t="s">
        <v>25210</v>
      </c>
      <c r="C3538" s="145" t="s">
        <v>2</v>
      </c>
      <c r="D3538" s="535">
        <v>1190.28</v>
      </c>
      <c r="E3538" s="536">
        <v>0</v>
      </c>
      <c r="F3538" s="535">
        <v>1016.09</v>
      </c>
      <c r="G3538" s="536">
        <v>0</v>
      </c>
      <c r="H3538" s="535">
        <v>1006.01</v>
      </c>
      <c r="I3538" s="536">
        <v>0.25629999999999997</v>
      </c>
      <c r="J3538" s="535">
        <v>1037.3</v>
      </c>
      <c r="K3538" s="536">
        <v>0.23910000000000001</v>
      </c>
      <c r="L3538" s="535">
        <v>1204.75</v>
      </c>
      <c r="M3538" s="536">
        <v>0</v>
      </c>
      <c r="N3538" s="535">
        <v>1235.3</v>
      </c>
      <c r="O3538" s="536">
        <v>6.7000000000000002E-3</v>
      </c>
      <c r="P3538" s="535">
        <v>1328.96</v>
      </c>
      <c r="Q3538" s="536">
        <v>1.1999999999999999E-3</v>
      </c>
      <c r="R3538" s="535">
        <v>1126.98</v>
      </c>
    </row>
    <row r="3539" spans="1:18" ht="12.75">
      <c r="A3539" s="145">
        <v>100681</v>
      </c>
      <c r="B3539" s="102" t="s">
        <v>25211</v>
      </c>
      <c r="C3539" s="145" t="s">
        <v>2</v>
      </c>
      <c r="D3539" s="535">
        <v>1227.44</v>
      </c>
      <c r="E3539" s="536">
        <v>0</v>
      </c>
      <c r="F3539" s="535">
        <v>1043.53</v>
      </c>
      <c r="G3539" s="536">
        <v>0</v>
      </c>
      <c r="H3539" s="535">
        <v>1036.25</v>
      </c>
      <c r="I3539" s="536">
        <v>0.2697</v>
      </c>
      <c r="J3539" s="535">
        <v>1066.5899999999999</v>
      </c>
      <c r="K3539" s="536">
        <v>0.25280000000000002</v>
      </c>
      <c r="L3539" s="535">
        <v>1234.5999999999999</v>
      </c>
      <c r="M3539" s="536">
        <v>0</v>
      </c>
      <c r="N3539" s="535">
        <v>1268.3900000000001</v>
      </c>
      <c r="O3539" s="536">
        <v>6.4999999999999997E-3</v>
      </c>
      <c r="P3539" s="535">
        <v>1363.24</v>
      </c>
      <c r="Q3539" s="536">
        <v>1.1999999999999999E-3</v>
      </c>
      <c r="R3539" s="535">
        <v>1156.95</v>
      </c>
    </row>
    <row r="3540" spans="1:18" ht="12.75">
      <c r="A3540" s="145">
        <v>91330</v>
      </c>
      <c r="B3540" s="102" t="s">
        <v>25212</v>
      </c>
      <c r="C3540" s="145" t="s">
        <v>2</v>
      </c>
      <c r="D3540" s="535">
        <v>1089.82</v>
      </c>
      <c r="E3540" s="536">
        <v>0</v>
      </c>
      <c r="F3540" s="535">
        <v>882.99</v>
      </c>
      <c r="G3540" s="536">
        <v>0</v>
      </c>
      <c r="H3540" s="535">
        <v>867.41</v>
      </c>
      <c r="I3540" s="536">
        <v>0.32219999999999999</v>
      </c>
      <c r="J3540" s="535">
        <v>889.56</v>
      </c>
      <c r="K3540" s="536">
        <v>0.30309999999999998</v>
      </c>
      <c r="L3540" s="535">
        <v>1051.1500000000001</v>
      </c>
      <c r="M3540" s="536">
        <v>0</v>
      </c>
      <c r="N3540" s="535">
        <v>1113.81</v>
      </c>
      <c r="O3540" s="536">
        <v>7.4000000000000003E-3</v>
      </c>
      <c r="P3540" s="535">
        <v>1178.8</v>
      </c>
      <c r="Q3540" s="536">
        <v>1.2999999999999999E-3</v>
      </c>
      <c r="R3540" s="535">
        <v>998.77</v>
      </c>
    </row>
    <row r="3541" spans="1:18" ht="12.75">
      <c r="A3541" s="145">
        <v>100689</v>
      </c>
      <c r="B3541" s="102" t="s">
        <v>25213</v>
      </c>
      <c r="C3541" s="145" t="s">
        <v>2</v>
      </c>
      <c r="D3541" s="535">
        <v>1304.3499999999999</v>
      </c>
      <c r="E3541" s="536">
        <v>0</v>
      </c>
      <c r="F3541" s="535">
        <v>1106.57</v>
      </c>
      <c r="G3541" s="536">
        <v>0</v>
      </c>
      <c r="H3541" s="535">
        <v>1105.8</v>
      </c>
      <c r="I3541" s="536">
        <v>0.2843</v>
      </c>
      <c r="J3541" s="535">
        <v>1134.3</v>
      </c>
      <c r="K3541" s="536">
        <v>0.26840000000000003</v>
      </c>
      <c r="L3541" s="535">
        <v>1304.52</v>
      </c>
      <c r="M3541" s="536">
        <v>0</v>
      </c>
      <c r="N3541" s="535">
        <v>1340.01</v>
      </c>
      <c r="O3541" s="536">
        <v>6.1999999999999998E-3</v>
      </c>
      <c r="P3541" s="535">
        <v>1439.9</v>
      </c>
      <c r="Q3541" s="536">
        <v>1.1000000000000001E-3</v>
      </c>
      <c r="R3541" s="535">
        <v>1225.05</v>
      </c>
    </row>
    <row r="3542" spans="1:18" ht="12.75">
      <c r="A3542" s="145">
        <v>91332</v>
      </c>
      <c r="B3542" s="102" t="s">
        <v>25214</v>
      </c>
      <c r="C3542" s="145" t="s">
        <v>2</v>
      </c>
      <c r="D3542" s="535">
        <v>1144.17</v>
      </c>
      <c r="E3542" s="536">
        <v>0</v>
      </c>
      <c r="F3542" s="535">
        <v>922.36</v>
      </c>
      <c r="G3542" s="536">
        <v>0</v>
      </c>
      <c r="H3542" s="535">
        <v>910.97</v>
      </c>
      <c r="I3542" s="536">
        <v>0.34510000000000002</v>
      </c>
      <c r="J3542" s="535">
        <v>932.15</v>
      </c>
      <c r="K3542" s="536">
        <v>0.3266</v>
      </c>
      <c r="L3542" s="535">
        <v>1093.33</v>
      </c>
      <c r="M3542" s="536">
        <v>0</v>
      </c>
      <c r="N3542" s="535">
        <v>1161.3599999999999</v>
      </c>
      <c r="O3542" s="536">
        <v>7.1000000000000004E-3</v>
      </c>
      <c r="P3542" s="535">
        <v>1227.83</v>
      </c>
      <c r="Q3542" s="536">
        <v>1.2999999999999999E-3</v>
      </c>
      <c r="R3542" s="535">
        <v>1040.7</v>
      </c>
    </row>
    <row r="3543" spans="1:18" ht="12.75">
      <c r="A3543" s="145">
        <v>100688</v>
      </c>
      <c r="B3543" s="102" t="s">
        <v>25215</v>
      </c>
      <c r="C3543" s="145" t="s">
        <v>2</v>
      </c>
      <c r="D3543" s="535">
        <v>1045.1400000000001</v>
      </c>
      <c r="E3543" s="536">
        <v>0</v>
      </c>
      <c r="F3543" s="535">
        <v>862.68</v>
      </c>
      <c r="G3543" s="536">
        <v>0</v>
      </c>
      <c r="H3543" s="535">
        <v>901.79</v>
      </c>
      <c r="I3543" s="536">
        <v>0.28599999999999998</v>
      </c>
      <c r="J3543" s="535">
        <v>888.12</v>
      </c>
      <c r="K3543" s="536">
        <v>0.27929999999999999</v>
      </c>
      <c r="L3543" s="535">
        <v>1032.3900000000001</v>
      </c>
      <c r="M3543" s="536">
        <v>0</v>
      </c>
      <c r="N3543" s="535">
        <v>1048.0899999999999</v>
      </c>
      <c r="O3543" s="536">
        <v>7.9000000000000008E-3</v>
      </c>
      <c r="P3543" s="535">
        <v>1112.45</v>
      </c>
      <c r="Q3543" s="536">
        <v>1.4E-3</v>
      </c>
      <c r="R3543" s="535">
        <v>983.74</v>
      </c>
    </row>
    <row r="3544" spans="1:18" ht="12.75">
      <c r="A3544" s="145">
        <v>91329</v>
      </c>
      <c r="B3544" s="102" t="s">
        <v>25216</v>
      </c>
      <c r="C3544" s="145" t="s">
        <v>2</v>
      </c>
      <c r="D3544" s="535">
        <v>943.8</v>
      </c>
      <c r="E3544" s="536">
        <v>0</v>
      </c>
      <c r="F3544" s="535">
        <v>749.35</v>
      </c>
      <c r="G3544" s="536">
        <v>0</v>
      </c>
      <c r="H3544" s="535">
        <v>780.55</v>
      </c>
      <c r="I3544" s="536">
        <v>0.33040000000000003</v>
      </c>
      <c r="J3544" s="535">
        <v>764.94</v>
      </c>
      <c r="K3544" s="536">
        <v>0.32419999999999999</v>
      </c>
      <c r="L3544" s="535">
        <v>901.59</v>
      </c>
      <c r="M3544" s="536">
        <v>0</v>
      </c>
      <c r="N3544" s="535">
        <v>936.59</v>
      </c>
      <c r="O3544" s="536">
        <v>8.8999999999999999E-3</v>
      </c>
      <c r="P3544" s="535">
        <v>981.4</v>
      </c>
      <c r="Q3544" s="536">
        <v>1.6000000000000001E-3</v>
      </c>
      <c r="R3544" s="535">
        <v>866.79</v>
      </c>
    </row>
    <row r="3545" spans="1:18" ht="12.75">
      <c r="A3545" s="145">
        <v>100682</v>
      </c>
      <c r="B3545" s="102" t="s">
        <v>25217</v>
      </c>
      <c r="C3545" s="145" t="s">
        <v>2</v>
      </c>
      <c r="D3545" s="535">
        <v>1069.3800000000001</v>
      </c>
      <c r="E3545" s="536">
        <v>0</v>
      </c>
      <c r="F3545" s="535">
        <v>873.52</v>
      </c>
      <c r="G3545" s="536">
        <v>0</v>
      </c>
      <c r="H3545" s="535">
        <v>915.62</v>
      </c>
      <c r="I3545" s="536">
        <v>0.30520000000000003</v>
      </c>
      <c r="J3545" s="535">
        <v>898.65</v>
      </c>
      <c r="K3545" s="536">
        <v>0.3</v>
      </c>
      <c r="L3545" s="535">
        <v>1043.74</v>
      </c>
      <c r="M3545" s="536">
        <v>0</v>
      </c>
      <c r="N3545" s="535">
        <v>1065.74</v>
      </c>
      <c r="O3545" s="536">
        <v>7.7999999999999996E-3</v>
      </c>
      <c r="P3545" s="535">
        <v>1127.7</v>
      </c>
      <c r="Q3545" s="536">
        <v>1.4E-3</v>
      </c>
      <c r="R3545" s="535">
        <v>999.17</v>
      </c>
    </row>
    <row r="3546" spans="1:18" ht="12.75">
      <c r="A3546" s="145">
        <v>91331</v>
      </c>
      <c r="B3546" s="102" t="s">
        <v>25218</v>
      </c>
      <c r="C3546" s="145" t="s">
        <v>2</v>
      </c>
      <c r="D3546" s="535">
        <v>980.28</v>
      </c>
      <c r="E3546" s="536">
        <v>0</v>
      </c>
      <c r="F3546" s="535">
        <v>776.12</v>
      </c>
      <c r="G3546" s="536">
        <v>0</v>
      </c>
      <c r="H3546" s="535">
        <v>810.44</v>
      </c>
      <c r="I3546" s="536">
        <v>0.3448</v>
      </c>
      <c r="J3546" s="535">
        <v>793.64</v>
      </c>
      <c r="K3546" s="536">
        <v>0.3397</v>
      </c>
      <c r="L3546" s="535">
        <v>930.69</v>
      </c>
      <c r="M3546" s="536">
        <v>0</v>
      </c>
      <c r="N3546" s="535">
        <v>968.78</v>
      </c>
      <c r="O3546" s="536">
        <v>8.6E-3</v>
      </c>
      <c r="P3546" s="535">
        <v>1014.66</v>
      </c>
      <c r="Q3546" s="536">
        <v>1.6000000000000001E-3</v>
      </c>
      <c r="R3546" s="535">
        <v>896.13</v>
      </c>
    </row>
    <row r="3547" spans="1:18" ht="12.75">
      <c r="A3547" s="145">
        <v>100690</v>
      </c>
      <c r="B3547" s="102" t="s">
        <v>25219</v>
      </c>
      <c r="C3547" s="145" t="s">
        <v>2</v>
      </c>
      <c r="D3547" s="535">
        <v>1141.3800000000001</v>
      </c>
      <c r="E3547" s="536">
        <v>0</v>
      </c>
      <c r="F3547" s="535">
        <v>930.42</v>
      </c>
      <c r="G3547" s="536">
        <v>0</v>
      </c>
      <c r="H3547" s="535">
        <v>979.28</v>
      </c>
      <c r="I3547" s="536">
        <v>0.32100000000000001</v>
      </c>
      <c r="J3547" s="535">
        <v>959.5</v>
      </c>
      <c r="K3547" s="536">
        <v>0.31730000000000003</v>
      </c>
      <c r="L3547" s="535">
        <v>1106.79</v>
      </c>
      <c r="M3547" s="536">
        <v>0</v>
      </c>
      <c r="N3547" s="535">
        <v>1131.46</v>
      </c>
      <c r="O3547" s="536">
        <v>7.3000000000000001E-3</v>
      </c>
      <c r="P3547" s="535">
        <v>1197.1400000000001</v>
      </c>
      <c r="Q3547" s="536">
        <v>1.2999999999999999E-3</v>
      </c>
      <c r="R3547" s="535">
        <v>1061.83</v>
      </c>
    </row>
    <row r="3548" spans="1:18" ht="12.75">
      <c r="A3548" s="145">
        <v>91333</v>
      </c>
      <c r="B3548" s="102" t="s">
        <v>25220</v>
      </c>
      <c r="C3548" s="145" t="s">
        <v>2</v>
      </c>
      <c r="D3548" s="535">
        <v>1033.94</v>
      </c>
      <c r="E3548" s="536">
        <v>0</v>
      </c>
      <c r="F3548" s="535">
        <v>814.83</v>
      </c>
      <c r="G3548" s="536">
        <v>0</v>
      </c>
      <c r="H3548" s="535">
        <v>853.64</v>
      </c>
      <c r="I3548" s="536">
        <v>0.36820000000000003</v>
      </c>
      <c r="J3548" s="535">
        <v>835.63</v>
      </c>
      <c r="K3548" s="536">
        <v>0.3644</v>
      </c>
      <c r="L3548" s="535">
        <v>972.12</v>
      </c>
      <c r="M3548" s="536">
        <v>0</v>
      </c>
      <c r="N3548" s="535">
        <v>1015.43</v>
      </c>
      <c r="O3548" s="536">
        <v>8.2000000000000007E-3</v>
      </c>
      <c r="P3548" s="535">
        <v>1062.67</v>
      </c>
      <c r="Q3548" s="536">
        <v>1.5E-3</v>
      </c>
      <c r="R3548" s="535">
        <v>937.42</v>
      </c>
    </row>
    <row r="3549" spans="1:18" ht="12.75">
      <c r="A3549" s="145">
        <v>90841</v>
      </c>
      <c r="B3549" s="102" t="s">
        <v>25221</v>
      </c>
      <c r="C3549" s="145" t="s">
        <v>2</v>
      </c>
      <c r="D3549" s="535">
        <v>1160.81</v>
      </c>
      <c r="E3549" s="536">
        <v>0</v>
      </c>
      <c r="F3549" s="535">
        <v>995.65</v>
      </c>
      <c r="G3549" s="536">
        <v>0</v>
      </c>
      <c r="H3549" s="535">
        <v>983.19</v>
      </c>
      <c r="I3549" s="536">
        <v>0.23910000000000001</v>
      </c>
      <c r="J3549" s="535">
        <v>1014.48</v>
      </c>
      <c r="K3549" s="536">
        <v>0.222</v>
      </c>
      <c r="L3549" s="535">
        <v>1183.6199999999999</v>
      </c>
      <c r="M3549" s="536">
        <v>0</v>
      </c>
      <c r="N3549" s="535">
        <v>1210.49</v>
      </c>
      <c r="O3549" s="536">
        <v>6.7999999999999996E-3</v>
      </c>
      <c r="P3549" s="535">
        <v>1303.67</v>
      </c>
      <c r="Q3549" s="536">
        <v>1.1999999999999999E-3</v>
      </c>
      <c r="R3549" s="535">
        <v>1106.44</v>
      </c>
    </row>
    <row r="3550" spans="1:18" ht="12.75">
      <c r="A3550" s="145">
        <v>90847</v>
      </c>
      <c r="B3550" s="102" t="s">
        <v>25222</v>
      </c>
      <c r="C3550" s="145" t="s">
        <v>2</v>
      </c>
      <c r="D3550" s="535">
        <v>1023.19</v>
      </c>
      <c r="E3550" s="536">
        <v>0</v>
      </c>
      <c r="F3550" s="535">
        <v>835.11</v>
      </c>
      <c r="G3550" s="536">
        <v>0</v>
      </c>
      <c r="H3550" s="535">
        <v>814.35</v>
      </c>
      <c r="I3550" s="536">
        <v>0.28860000000000002</v>
      </c>
      <c r="J3550" s="535">
        <v>837.45</v>
      </c>
      <c r="K3550" s="536">
        <v>0.26889999999999997</v>
      </c>
      <c r="L3550" s="535">
        <v>1000.17</v>
      </c>
      <c r="M3550" s="536">
        <v>0</v>
      </c>
      <c r="N3550" s="535">
        <v>1055.9100000000001</v>
      </c>
      <c r="O3550" s="536">
        <v>7.9000000000000008E-3</v>
      </c>
      <c r="P3550" s="535">
        <v>1119.23</v>
      </c>
      <c r="Q3550" s="536">
        <v>1.4E-3</v>
      </c>
      <c r="R3550" s="535">
        <v>948.26</v>
      </c>
    </row>
    <row r="3551" spans="1:18" ht="12.75">
      <c r="A3551" s="145">
        <v>90842</v>
      </c>
      <c r="B3551" s="102" t="s">
        <v>25223</v>
      </c>
      <c r="C3551" s="145" t="s">
        <v>2</v>
      </c>
      <c r="D3551" s="535">
        <v>1172.68</v>
      </c>
      <c r="E3551" s="536">
        <v>0</v>
      </c>
      <c r="F3551" s="535">
        <v>1005.55</v>
      </c>
      <c r="G3551" s="536">
        <v>0</v>
      </c>
      <c r="H3551" s="535">
        <v>993.85</v>
      </c>
      <c r="I3551" s="536">
        <v>0.23849999999999999</v>
      </c>
      <c r="J3551" s="535">
        <v>1024.19</v>
      </c>
      <c r="K3551" s="536">
        <v>0.2218</v>
      </c>
      <c r="L3551" s="535">
        <v>1195.3499999999999</v>
      </c>
      <c r="M3551" s="536">
        <v>0</v>
      </c>
      <c r="N3551" s="535">
        <v>1222.29</v>
      </c>
      <c r="O3551" s="536">
        <v>6.7999999999999996E-3</v>
      </c>
      <c r="P3551" s="535">
        <v>1316.25</v>
      </c>
      <c r="Q3551" s="536">
        <v>1.1999999999999999E-3</v>
      </c>
      <c r="R3551" s="535">
        <v>1118.79</v>
      </c>
    </row>
    <row r="3552" spans="1:18" ht="12.75">
      <c r="A3552" s="145">
        <v>90848</v>
      </c>
      <c r="B3552" s="102" t="s">
        <v>25224</v>
      </c>
      <c r="C3552" s="145" t="s">
        <v>2</v>
      </c>
      <c r="D3552" s="535">
        <v>1035.06</v>
      </c>
      <c r="E3552" s="536">
        <v>0</v>
      </c>
      <c r="F3552" s="535">
        <v>845.01</v>
      </c>
      <c r="G3552" s="536">
        <v>0</v>
      </c>
      <c r="H3552" s="535">
        <v>825.01</v>
      </c>
      <c r="I3552" s="536">
        <v>0.2873</v>
      </c>
      <c r="J3552" s="535">
        <v>847.16</v>
      </c>
      <c r="K3552" s="536">
        <v>0.26819999999999999</v>
      </c>
      <c r="L3552" s="535">
        <v>1011.9</v>
      </c>
      <c r="M3552" s="536">
        <v>0</v>
      </c>
      <c r="N3552" s="535">
        <v>1067.71</v>
      </c>
      <c r="O3552" s="536">
        <v>7.7999999999999996E-3</v>
      </c>
      <c r="P3552" s="535">
        <v>1131.81</v>
      </c>
      <c r="Q3552" s="536">
        <v>1.4E-3</v>
      </c>
      <c r="R3552" s="535">
        <v>960.61</v>
      </c>
    </row>
    <row r="3553" spans="1:18" ht="12.75">
      <c r="A3553" s="145">
        <v>90843</v>
      </c>
      <c r="B3553" s="102" t="s">
        <v>25225</v>
      </c>
      <c r="C3553" s="145" t="s">
        <v>2</v>
      </c>
      <c r="D3553" s="535">
        <v>1231.0999999999999</v>
      </c>
      <c r="E3553" s="536">
        <v>0</v>
      </c>
      <c r="F3553" s="535">
        <v>1055.77</v>
      </c>
      <c r="G3553" s="536">
        <v>0</v>
      </c>
      <c r="H3553" s="535">
        <v>1049.0899999999999</v>
      </c>
      <c r="I3553" s="536">
        <v>0.24560000000000001</v>
      </c>
      <c r="J3553" s="535">
        <v>1077.5899999999999</v>
      </c>
      <c r="K3553" s="536">
        <v>0.22989999999999999</v>
      </c>
      <c r="L3553" s="535">
        <v>1252.01</v>
      </c>
      <c r="M3553" s="536">
        <v>0</v>
      </c>
      <c r="N3553" s="535">
        <v>1278.3399999999999</v>
      </c>
      <c r="O3553" s="536">
        <v>6.4999999999999997E-3</v>
      </c>
      <c r="P3553" s="535">
        <v>1377.05</v>
      </c>
      <c r="Q3553" s="536">
        <v>1.1000000000000001E-3</v>
      </c>
      <c r="R3553" s="535">
        <v>1174.01</v>
      </c>
    </row>
    <row r="3554" spans="1:18" ht="12.75">
      <c r="A3554" s="145">
        <v>90849</v>
      </c>
      <c r="B3554" s="102" t="s">
        <v>25226</v>
      </c>
      <c r="C3554" s="145" t="s">
        <v>2</v>
      </c>
      <c r="D3554" s="535">
        <v>1070.92</v>
      </c>
      <c r="E3554" s="536">
        <v>0</v>
      </c>
      <c r="F3554" s="535">
        <v>871.56</v>
      </c>
      <c r="G3554" s="536">
        <v>0</v>
      </c>
      <c r="H3554" s="535">
        <v>854.26</v>
      </c>
      <c r="I3554" s="536">
        <v>0.30159999999999998</v>
      </c>
      <c r="J3554" s="535">
        <v>875.44</v>
      </c>
      <c r="K3554" s="536">
        <v>0.28299999999999997</v>
      </c>
      <c r="L3554" s="535">
        <v>1040.82</v>
      </c>
      <c r="M3554" s="536">
        <v>0</v>
      </c>
      <c r="N3554" s="535">
        <v>1099.69</v>
      </c>
      <c r="O3554" s="536">
        <v>7.4999999999999997E-3</v>
      </c>
      <c r="P3554" s="535">
        <v>1164.98</v>
      </c>
      <c r="Q3554" s="536">
        <v>1.4E-3</v>
      </c>
      <c r="R3554" s="535">
        <v>989.66</v>
      </c>
    </row>
    <row r="3555" spans="1:18" ht="12.75">
      <c r="A3555" s="145">
        <v>90844</v>
      </c>
      <c r="B3555" s="102" t="s">
        <v>25227</v>
      </c>
      <c r="C3555" s="145" t="s">
        <v>2</v>
      </c>
      <c r="D3555" s="535">
        <v>1345.87</v>
      </c>
      <c r="E3555" s="536">
        <v>0</v>
      </c>
      <c r="F3555" s="535">
        <v>1137.03</v>
      </c>
      <c r="G3555" s="536">
        <v>0</v>
      </c>
      <c r="H3555" s="535">
        <v>1139.43</v>
      </c>
      <c r="I3555" s="536">
        <v>0.29780000000000001</v>
      </c>
      <c r="J3555" s="535">
        <v>1166.96</v>
      </c>
      <c r="K3555" s="536">
        <v>0.2823</v>
      </c>
      <c r="L3555" s="535">
        <v>1337.47</v>
      </c>
      <c r="M3555" s="536">
        <v>0</v>
      </c>
      <c r="N3555" s="535">
        <v>1376.77</v>
      </c>
      <c r="O3555" s="536">
        <v>6.0000000000000001E-3</v>
      </c>
      <c r="P3555" s="535">
        <v>1477.92</v>
      </c>
      <c r="Q3555" s="536">
        <v>1.1000000000000001E-3</v>
      </c>
      <c r="R3555" s="535">
        <v>1258.06</v>
      </c>
    </row>
    <row r="3556" spans="1:18" ht="12.75">
      <c r="A3556" s="145">
        <v>90850</v>
      </c>
      <c r="B3556" s="102" t="s">
        <v>25228</v>
      </c>
      <c r="C3556" s="145" t="s">
        <v>2</v>
      </c>
      <c r="D3556" s="535">
        <v>1185.69</v>
      </c>
      <c r="E3556" s="536">
        <v>0</v>
      </c>
      <c r="F3556" s="535">
        <v>952.82</v>
      </c>
      <c r="G3556" s="536">
        <v>0</v>
      </c>
      <c r="H3556" s="535">
        <v>944.6</v>
      </c>
      <c r="I3556" s="536">
        <v>0.35920000000000002</v>
      </c>
      <c r="J3556" s="535">
        <v>964.81</v>
      </c>
      <c r="K3556" s="536">
        <v>0.34139999999999998</v>
      </c>
      <c r="L3556" s="535">
        <v>1126.28</v>
      </c>
      <c r="M3556" s="536">
        <v>0</v>
      </c>
      <c r="N3556" s="535">
        <v>1198.1199999999999</v>
      </c>
      <c r="O3556" s="536">
        <v>6.8999999999999999E-3</v>
      </c>
      <c r="P3556" s="535">
        <v>1265.8499999999999</v>
      </c>
      <c r="Q3556" s="536">
        <v>1.1999999999999999E-3</v>
      </c>
      <c r="R3556" s="535">
        <v>1073.71</v>
      </c>
    </row>
    <row r="3557" spans="1:18" ht="12.75">
      <c r="A3557" s="145">
        <v>91312</v>
      </c>
      <c r="B3557" s="102" t="s">
        <v>25229</v>
      </c>
      <c r="C3557" s="145" t="s">
        <v>2</v>
      </c>
      <c r="D3557" s="535">
        <v>1015.67</v>
      </c>
      <c r="E3557" s="536">
        <v>0</v>
      </c>
      <c r="F3557" s="535">
        <v>842.24</v>
      </c>
      <c r="G3557" s="536">
        <v>0</v>
      </c>
      <c r="H3557" s="535">
        <v>878.97</v>
      </c>
      <c r="I3557" s="536">
        <v>0.26740000000000003</v>
      </c>
      <c r="J3557" s="535">
        <v>865.3</v>
      </c>
      <c r="K3557" s="536">
        <v>0.26019999999999999</v>
      </c>
      <c r="L3557" s="535">
        <v>1011.26</v>
      </c>
      <c r="M3557" s="536">
        <v>0</v>
      </c>
      <c r="N3557" s="535">
        <v>1023.28</v>
      </c>
      <c r="O3557" s="536">
        <v>8.0999999999999996E-3</v>
      </c>
      <c r="P3557" s="535">
        <v>1087.1600000000001</v>
      </c>
      <c r="Q3557" s="536">
        <v>1.5E-3</v>
      </c>
      <c r="R3557" s="535">
        <v>963.2</v>
      </c>
    </row>
    <row r="3558" spans="1:18" ht="12.75">
      <c r="A3558" s="145">
        <v>91318</v>
      </c>
      <c r="B3558" s="102" t="s">
        <v>25230</v>
      </c>
      <c r="C3558" s="145" t="s">
        <v>2</v>
      </c>
      <c r="D3558" s="535">
        <v>914.33</v>
      </c>
      <c r="E3558" s="536">
        <v>0</v>
      </c>
      <c r="F3558" s="535">
        <v>728.91</v>
      </c>
      <c r="G3558" s="536">
        <v>0</v>
      </c>
      <c r="H3558" s="535">
        <v>757.73</v>
      </c>
      <c r="I3558" s="536">
        <v>0.31019999999999998</v>
      </c>
      <c r="J3558" s="535">
        <v>742.12</v>
      </c>
      <c r="K3558" s="536">
        <v>0.3034</v>
      </c>
      <c r="L3558" s="535">
        <v>880.46</v>
      </c>
      <c r="M3558" s="536">
        <v>0</v>
      </c>
      <c r="N3558" s="535">
        <v>911.78</v>
      </c>
      <c r="O3558" s="536">
        <v>9.1000000000000004E-3</v>
      </c>
      <c r="P3558" s="535">
        <v>956.11</v>
      </c>
      <c r="Q3558" s="536">
        <v>1.6999999999999999E-3</v>
      </c>
      <c r="R3558" s="535">
        <v>846.25</v>
      </c>
    </row>
    <row r="3559" spans="1:18" ht="12.75">
      <c r="A3559" s="145">
        <v>91313</v>
      </c>
      <c r="B3559" s="102" t="s">
        <v>25231</v>
      </c>
      <c r="C3559" s="145" t="s">
        <v>2</v>
      </c>
      <c r="D3559" s="535">
        <v>1014.62</v>
      </c>
      <c r="E3559" s="536">
        <v>0</v>
      </c>
      <c r="F3559" s="535">
        <v>835.54</v>
      </c>
      <c r="G3559" s="536">
        <v>0</v>
      </c>
      <c r="H3559" s="535">
        <v>873.22</v>
      </c>
      <c r="I3559" s="536">
        <v>0.27150000000000002</v>
      </c>
      <c r="J3559" s="535">
        <v>856.25</v>
      </c>
      <c r="K3559" s="536">
        <v>0.26529999999999998</v>
      </c>
      <c r="L3559" s="535">
        <v>1004.49</v>
      </c>
      <c r="M3559" s="536">
        <v>0</v>
      </c>
      <c r="N3559" s="535">
        <v>1019.64</v>
      </c>
      <c r="O3559" s="536">
        <v>8.0999999999999996E-3</v>
      </c>
      <c r="P3559" s="535">
        <v>1080.71</v>
      </c>
      <c r="Q3559" s="536">
        <v>1.5E-3</v>
      </c>
      <c r="R3559" s="535">
        <v>961.01</v>
      </c>
    </row>
    <row r="3560" spans="1:18" ht="12.75">
      <c r="A3560" s="145">
        <v>91319</v>
      </c>
      <c r="B3560" s="102" t="s">
        <v>25232</v>
      </c>
      <c r="C3560" s="145" t="s">
        <v>2</v>
      </c>
      <c r="D3560" s="535">
        <v>925.52</v>
      </c>
      <c r="E3560" s="536">
        <v>0</v>
      </c>
      <c r="F3560" s="535">
        <v>738.14</v>
      </c>
      <c r="G3560" s="536">
        <v>0</v>
      </c>
      <c r="H3560" s="535">
        <v>768.04</v>
      </c>
      <c r="I3560" s="536">
        <v>0.30869999999999997</v>
      </c>
      <c r="J3560" s="535">
        <v>751.24</v>
      </c>
      <c r="K3560" s="536">
        <v>0.3024</v>
      </c>
      <c r="L3560" s="535">
        <v>891.44</v>
      </c>
      <c r="M3560" s="536">
        <v>0</v>
      </c>
      <c r="N3560" s="535">
        <v>922.68</v>
      </c>
      <c r="O3560" s="536">
        <v>8.9999999999999993E-3</v>
      </c>
      <c r="P3560" s="535">
        <v>967.67</v>
      </c>
      <c r="Q3560" s="536">
        <v>1.6000000000000001E-3</v>
      </c>
      <c r="R3560" s="535">
        <v>857.97</v>
      </c>
    </row>
    <row r="3561" spans="1:18" ht="12.75">
      <c r="A3561" s="145">
        <v>91314</v>
      </c>
      <c r="B3561" s="102" t="s">
        <v>25233</v>
      </c>
      <c r="C3561" s="145" t="s">
        <v>2</v>
      </c>
      <c r="D3561" s="535">
        <v>1068.1300000000001</v>
      </c>
      <c r="E3561" s="536">
        <v>0</v>
      </c>
      <c r="F3561" s="535">
        <v>879.62</v>
      </c>
      <c r="G3561" s="536">
        <v>0</v>
      </c>
      <c r="H3561" s="535">
        <v>922.57</v>
      </c>
      <c r="I3561" s="536">
        <v>0.27929999999999999</v>
      </c>
      <c r="J3561" s="535">
        <v>902.79</v>
      </c>
      <c r="K3561" s="536">
        <v>0.27439999999999998</v>
      </c>
      <c r="L3561" s="535">
        <v>1054.28</v>
      </c>
      <c r="M3561" s="536">
        <v>0</v>
      </c>
      <c r="N3561" s="535">
        <v>1069.79</v>
      </c>
      <c r="O3561" s="536">
        <v>7.7000000000000002E-3</v>
      </c>
      <c r="P3561" s="535">
        <v>1134.29</v>
      </c>
      <c r="Q3561" s="536">
        <v>1.4E-3</v>
      </c>
      <c r="R3561" s="535">
        <v>1010.79</v>
      </c>
    </row>
    <row r="3562" spans="1:18" ht="12.75">
      <c r="A3562" s="145">
        <v>91320</v>
      </c>
      <c r="B3562" s="102" t="s">
        <v>25234</v>
      </c>
      <c r="C3562" s="145" t="s">
        <v>2</v>
      </c>
      <c r="D3562" s="535">
        <v>960.69</v>
      </c>
      <c r="E3562" s="536">
        <v>0</v>
      </c>
      <c r="F3562" s="535">
        <v>764.03</v>
      </c>
      <c r="G3562" s="536">
        <v>0</v>
      </c>
      <c r="H3562" s="535">
        <v>796.93</v>
      </c>
      <c r="I3562" s="536">
        <v>0.32329999999999998</v>
      </c>
      <c r="J3562" s="535">
        <v>778.92</v>
      </c>
      <c r="K3562" s="536">
        <v>0.31809999999999999</v>
      </c>
      <c r="L3562" s="535">
        <v>919.61</v>
      </c>
      <c r="M3562" s="536">
        <v>0</v>
      </c>
      <c r="N3562" s="535">
        <v>953.76</v>
      </c>
      <c r="O3562" s="536">
        <v>8.6999999999999994E-3</v>
      </c>
      <c r="P3562" s="535">
        <v>999.82</v>
      </c>
      <c r="Q3562" s="536">
        <v>1.6000000000000001E-3</v>
      </c>
      <c r="R3562" s="535">
        <v>886.38</v>
      </c>
    </row>
    <row r="3563" spans="1:18" ht="12.75">
      <c r="A3563" s="145">
        <v>91315</v>
      </c>
      <c r="B3563" s="102" t="s">
        <v>25235</v>
      </c>
      <c r="C3563" s="145" t="s">
        <v>2</v>
      </c>
      <c r="D3563" s="535">
        <v>1182.22</v>
      </c>
      <c r="E3563" s="536">
        <v>0</v>
      </c>
      <c r="F3563" s="535">
        <v>960.21</v>
      </c>
      <c r="G3563" s="536">
        <v>0</v>
      </c>
      <c r="H3563" s="535">
        <v>1012.56</v>
      </c>
      <c r="I3563" s="536">
        <v>0.33510000000000001</v>
      </c>
      <c r="J3563" s="535">
        <v>991.56</v>
      </c>
      <c r="K3563" s="536">
        <v>0.3322</v>
      </c>
      <c r="L3563" s="535">
        <v>1138.99</v>
      </c>
      <c r="M3563" s="536">
        <v>0</v>
      </c>
      <c r="N3563" s="535">
        <v>1167.32</v>
      </c>
      <c r="O3563" s="536">
        <v>7.1000000000000004E-3</v>
      </c>
      <c r="P3563" s="535">
        <v>1234.1400000000001</v>
      </c>
      <c r="Q3563" s="536">
        <v>1.2999999999999999E-3</v>
      </c>
      <c r="R3563" s="535">
        <v>1094.2</v>
      </c>
    </row>
    <row r="3564" spans="1:18" ht="12.75">
      <c r="A3564" s="145">
        <v>91321</v>
      </c>
      <c r="B3564" s="102" t="s">
        <v>25236</v>
      </c>
      <c r="C3564" s="145" t="s">
        <v>2</v>
      </c>
      <c r="D3564" s="535">
        <v>1074.78</v>
      </c>
      <c r="E3564" s="536">
        <v>0</v>
      </c>
      <c r="F3564" s="535">
        <v>844.62</v>
      </c>
      <c r="G3564" s="536">
        <v>0</v>
      </c>
      <c r="H3564" s="535">
        <v>886.92</v>
      </c>
      <c r="I3564" s="536">
        <v>0.38250000000000001</v>
      </c>
      <c r="J3564" s="535">
        <v>867.69</v>
      </c>
      <c r="K3564" s="536">
        <v>0.37969999999999998</v>
      </c>
      <c r="L3564" s="535">
        <v>1004.32</v>
      </c>
      <c r="M3564" s="536">
        <v>0</v>
      </c>
      <c r="N3564" s="535">
        <v>1051.29</v>
      </c>
      <c r="O3564" s="536">
        <v>7.9000000000000008E-3</v>
      </c>
      <c r="P3564" s="535">
        <v>1099.67</v>
      </c>
      <c r="Q3564" s="536">
        <v>1.4E-3</v>
      </c>
      <c r="R3564" s="535">
        <v>969.79</v>
      </c>
    </row>
    <row r="3565" spans="1:18" ht="12.75">
      <c r="A3565" s="145">
        <v>90845</v>
      </c>
      <c r="B3565" s="102" t="s">
        <v>25237</v>
      </c>
      <c r="C3565" s="145" t="s">
        <v>2</v>
      </c>
      <c r="D3565" s="535">
        <v>1603.84</v>
      </c>
      <c r="E3565" s="536">
        <v>0</v>
      </c>
      <c r="F3565" s="535">
        <v>1319.28</v>
      </c>
      <c r="G3565" s="536">
        <v>0</v>
      </c>
      <c r="H3565" s="535">
        <v>1345.75</v>
      </c>
      <c r="I3565" s="536">
        <v>0.38740000000000002</v>
      </c>
      <c r="J3565" s="535">
        <v>1367.63</v>
      </c>
      <c r="K3565" s="536">
        <v>0.374</v>
      </c>
      <c r="L3565" s="535">
        <v>1530.01</v>
      </c>
      <c r="M3565" s="536">
        <v>0</v>
      </c>
      <c r="N3565" s="535">
        <v>1596.33</v>
      </c>
      <c r="O3565" s="536">
        <v>5.1999999999999998E-3</v>
      </c>
      <c r="P3565" s="535">
        <v>1702.41</v>
      </c>
      <c r="Q3565" s="536">
        <v>8.9999999999999998E-4</v>
      </c>
      <c r="R3565" s="535">
        <v>1449.22</v>
      </c>
    </row>
    <row r="3566" spans="1:18" ht="12.75">
      <c r="A3566" s="145">
        <v>90851</v>
      </c>
      <c r="B3566" s="102" t="s">
        <v>25238</v>
      </c>
      <c r="C3566" s="145" t="s">
        <v>2</v>
      </c>
      <c r="D3566" s="535">
        <v>1443.66</v>
      </c>
      <c r="E3566" s="536">
        <v>0</v>
      </c>
      <c r="F3566" s="535">
        <v>1135.07</v>
      </c>
      <c r="G3566" s="536">
        <v>0</v>
      </c>
      <c r="H3566" s="535">
        <v>1150.92</v>
      </c>
      <c r="I3566" s="536">
        <v>0.45300000000000001</v>
      </c>
      <c r="J3566" s="535">
        <v>1165.48</v>
      </c>
      <c r="K3566" s="536">
        <v>0.43890000000000001</v>
      </c>
      <c r="L3566" s="535">
        <v>1318.82</v>
      </c>
      <c r="M3566" s="536">
        <v>0</v>
      </c>
      <c r="N3566" s="535">
        <v>1417.68</v>
      </c>
      <c r="O3566" s="536">
        <v>5.7999999999999996E-3</v>
      </c>
      <c r="P3566" s="535">
        <v>1490.34</v>
      </c>
      <c r="Q3566" s="536">
        <v>1.1000000000000001E-3</v>
      </c>
      <c r="R3566" s="535">
        <v>1264.8699999999999</v>
      </c>
    </row>
    <row r="3567" spans="1:18" ht="12.75">
      <c r="A3567" s="145">
        <v>90846</v>
      </c>
      <c r="B3567" s="102" t="s">
        <v>25239</v>
      </c>
      <c r="C3567" s="145" t="s">
        <v>2</v>
      </c>
      <c r="D3567" s="535">
        <v>1704.53</v>
      </c>
      <c r="E3567" s="536">
        <v>0</v>
      </c>
      <c r="F3567" s="535">
        <v>1391.19</v>
      </c>
      <c r="G3567" s="536">
        <v>0</v>
      </c>
      <c r="H3567" s="535">
        <v>1425.87</v>
      </c>
      <c r="I3567" s="536">
        <v>0.4138</v>
      </c>
      <c r="J3567" s="535">
        <v>1446.21</v>
      </c>
      <c r="K3567" s="536">
        <v>0.4012</v>
      </c>
      <c r="L3567" s="535">
        <v>1606.31</v>
      </c>
      <c r="M3567" s="536">
        <v>0</v>
      </c>
      <c r="N3567" s="535">
        <v>1683.24</v>
      </c>
      <c r="O3567" s="536">
        <v>4.8999999999999998E-3</v>
      </c>
      <c r="P3567" s="535">
        <v>1791.67</v>
      </c>
      <c r="Q3567" s="536">
        <v>8.9999999999999998E-4</v>
      </c>
      <c r="R3567" s="535">
        <v>1524.76</v>
      </c>
    </row>
    <row r="3568" spans="1:18" ht="12.75">
      <c r="A3568" s="145">
        <v>90852</v>
      </c>
      <c r="B3568" s="102" t="s">
        <v>25240</v>
      </c>
      <c r="C3568" s="145" t="s">
        <v>2</v>
      </c>
      <c r="D3568" s="535">
        <v>1544.35</v>
      </c>
      <c r="E3568" s="536">
        <v>0</v>
      </c>
      <c r="F3568" s="535">
        <v>1206.98</v>
      </c>
      <c r="G3568" s="536">
        <v>0</v>
      </c>
      <c r="H3568" s="535">
        <v>1231.04</v>
      </c>
      <c r="I3568" s="536">
        <v>0.4793</v>
      </c>
      <c r="J3568" s="535">
        <v>1244.06</v>
      </c>
      <c r="K3568" s="536">
        <v>0.46639999999999998</v>
      </c>
      <c r="L3568" s="535">
        <v>1395.12</v>
      </c>
      <c r="M3568" s="536">
        <v>0</v>
      </c>
      <c r="N3568" s="535">
        <v>1504.59</v>
      </c>
      <c r="O3568" s="536">
        <v>5.4999999999999997E-3</v>
      </c>
      <c r="P3568" s="535">
        <v>1579.6</v>
      </c>
      <c r="Q3568" s="536">
        <v>1E-3</v>
      </c>
      <c r="R3568" s="535">
        <v>1340.41</v>
      </c>
    </row>
    <row r="3569" spans="1:18" ht="12.75">
      <c r="A3569" s="145">
        <v>91316</v>
      </c>
      <c r="B3569" s="102" t="s">
        <v>25241</v>
      </c>
      <c r="C3569" s="145" t="s">
        <v>2</v>
      </c>
      <c r="D3569" s="535">
        <v>1440.87</v>
      </c>
      <c r="E3569" s="536">
        <v>0</v>
      </c>
      <c r="F3569" s="535">
        <v>1143.1300000000001</v>
      </c>
      <c r="G3569" s="536">
        <v>0</v>
      </c>
      <c r="H3569" s="535">
        <v>1219.23</v>
      </c>
      <c r="I3569" s="536">
        <v>0.42759999999999998</v>
      </c>
      <c r="J3569" s="535">
        <v>1192.83</v>
      </c>
      <c r="K3569" s="536">
        <v>0.42880000000000001</v>
      </c>
      <c r="L3569" s="535">
        <v>1332.28</v>
      </c>
      <c r="M3569" s="536">
        <v>0</v>
      </c>
      <c r="N3569" s="535">
        <v>1387.78</v>
      </c>
      <c r="O3569" s="536">
        <v>6.0000000000000001E-3</v>
      </c>
      <c r="P3569" s="535">
        <v>1459.65</v>
      </c>
      <c r="Q3569" s="536">
        <v>1.1000000000000001E-3</v>
      </c>
      <c r="R3569" s="535">
        <v>1286</v>
      </c>
    </row>
    <row r="3570" spans="1:18" ht="12.75">
      <c r="A3570" s="145">
        <v>91322</v>
      </c>
      <c r="B3570" s="102" t="s">
        <v>25242</v>
      </c>
      <c r="C3570" s="145" t="s">
        <v>2</v>
      </c>
      <c r="D3570" s="535">
        <v>1333.43</v>
      </c>
      <c r="E3570" s="536">
        <v>0</v>
      </c>
      <c r="F3570" s="535">
        <v>1027.54</v>
      </c>
      <c r="G3570" s="536">
        <v>0</v>
      </c>
      <c r="H3570" s="535">
        <v>1093.5899999999999</v>
      </c>
      <c r="I3570" s="536">
        <v>0.4768</v>
      </c>
      <c r="J3570" s="535">
        <v>1068.96</v>
      </c>
      <c r="K3570" s="536">
        <v>0.47849999999999998</v>
      </c>
      <c r="L3570" s="535">
        <v>1197.6099999999999</v>
      </c>
      <c r="M3570" s="536">
        <v>0</v>
      </c>
      <c r="N3570" s="535">
        <v>1271.75</v>
      </c>
      <c r="O3570" s="536">
        <v>6.4999999999999997E-3</v>
      </c>
      <c r="P3570" s="535">
        <v>1325.18</v>
      </c>
      <c r="Q3570" s="536">
        <v>1.1999999999999999E-3</v>
      </c>
      <c r="R3570" s="535">
        <v>1161.5899999999999</v>
      </c>
    </row>
    <row r="3571" spans="1:18" ht="12.75">
      <c r="A3571" s="145">
        <v>91317</v>
      </c>
      <c r="B3571" s="102" t="s">
        <v>25243</v>
      </c>
      <c r="C3571" s="145" t="s">
        <v>2</v>
      </c>
      <c r="D3571" s="535">
        <v>1540.88</v>
      </c>
      <c r="E3571" s="536">
        <v>0</v>
      </c>
      <c r="F3571" s="535">
        <v>1214.3699999999999</v>
      </c>
      <c r="G3571" s="536">
        <v>0</v>
      </c>
      <c r="H3571" s="535">
        <v>1299</v>
      </c>
      <c r="I3571" s="536">
        <v>0.45419999999999999</v>
      </c>
      <c r="J3571" s="535">
        <v>1270.81</v>
      </c>
      <c r="K3571" s="536">
        <v>0.45650000000000002</v>
      </c>
      <c r="L3571" s="535">
        <v>1407.83</v>
      </c>
      <c r="M3571" s="536">
        <v>0</v>
      </c>
      <c r="N3571" s="535">
        <v>1473.79</v>
      </c>
      <c r="O3571" s="536">
        <v>5.5999999999999999E-3</v>
      </c>
      <c r="P3571" s="535">
        <v>1547.89</v>
      </c>
      <c r="Q3571" s="536">
        <v>1E-3</v>
      </c>
      <c r="R3571" s="535">
        <v>1360.9</v>
      </c>
    </row>
    <row r="3572" spans="1:18" ht="12.75">
      <c r="A3572" s="145">
        <v>91323</v>
      </c>
      <c r="B3572" s="102" t="s">
        <v>25244</v>
      </c>
      <c r="C3572" s="145" t="s">
        <v>2</v>
      </c>
      <c r="D3572" s="535">
        <v>1433.44</v>
      </c>
      <c r="E3572" s="536">
        <v>0</v>
      </c>
      <c r="F3572" s="535">
        <v>1098.78</v>
      </c>
      <c r="G3572" s="536">
        <v>0</v>
      </c>
      <c r="H3572" s="535">
        <v>1173.3599999999999</v>
      </c>
      <c r="I3572" s="536">
        <v>0.50290000000000001</v>
      </c>
      <c r="J3572" s="535">
        <v>1146.94</v>
      </c>
      <c r="K3572" s="536">
        <v>0.50580000000000003</v>
      </c>
      <c r="L3572" s="535">
        <v>1273.1600000000001</v>
      </c>
      <c r="M3572" s="536">
        <v>0</v>
      </c>
      <c r="N3572" s="535">
        <v>1357.76</v>
      </c>
      <c r="O3572" s="536">
        <v>6.1000000000000004E-3</v>
      </c>
      <c r="P3572" s="535">
        <v>1413.42</v>
      </c>
      <c r="Q3572" s="536">
        <v>1.1000000000000001E-3</v>
      </c>
      <c r="R3572" s="535">
        <v>1236.49</v>
      </c>
    </row>
    <row r="3573" spans="1:18" ht="12.75">
      <c r="A3573" s="145">
        <v>100678</v>
      </c>
      <c r="B3573" s="102" t="s">
        <v>25245</v>
      </c>
      <c r="C3573" s="145" t="s">
        <v>2</v>
      </c>
      <c r="D3573" s="535">
        <v>1176.5999999999999</v>
      </c>
      <c r="E3573" s="536">
        <v>0</v>
      </c>
      <c r="F3573" s="535">
        <v>1006.6</v>
      </c>
      <c r="G3573" s="536">
        <v>0</v>
      </c>
      <c r="H3573" s="535">
        <v>995.42</v>
      </c>
      <c r="I3573" s="536">
        <v>0.24840000000000001</v>
      </c>
      <c r="J3573" s="535">
        <v>1026.71</v>
      </c>
      <c r="K3573" s="536">
        <v>0.23119999999999999</v>
      </c>
      <c r="L3573" s="535">
        <v>1194.94</v>
      </c>
      <c r="M3573" s="536">
        <v>0</v>
      </c>
      <c r="N3573" s="535">
        <v>1223.79</v>
      </c>
      <c r="O3573" s="536">
        <v>6.7999999999999996E-3</v>
      </c>
      <c r="P3573" s="535">
        <v>1317.23</v>
      </c>
      <c r="Q3573" s="536">
        <v>1.1999999999999999E-3</v>
      </c>
      <c r="R3573" s="535">
        <v>1117.45</v>
      </c>
    </row>
    <row r="3574" spans="1:18" ht="12.75">
      <c r="A3574" s="145">
        <v>91013</v>
      </c>
      <c r="B3574" s="102" t="s">
        <v>25246</v>
      </c>
      <c r="C3574" s="145" t="s">
        <v>2</v>
      </c>
      <c r="D3574" s="535">
        <v>1038.98</v>
      </c>
      <c r="E3574" s="536">
        <v>0</v>
      </c>
      <c r="F3574" s="535">
        <v>846.06</v>
      </c>
      <c r="G3574" s="536">
        <v>0</v>
      </c>
      <c r="H3574" s="535">
        <v>826.58</v>
      </c>
      <c r="I3574" s="536">
        <v>0.29920000000000002</v>
      </c>
      <c r="J3574" s="535">
        <v>849.68</v>
      </c>
      <c r="K3574" s="536">
        <v>0.27939999999999998</v>
      </c>
      <c r="L3574" s="535">
        <v>1011.49</v>
      </c>
      <c r="M3574" s="536">
        <v>0</v>
      </c>
      <c r="N3574" s="535">
        <v>1069.21</v>
      </c>
      <c r="O3574" s="536">
        <v>7.7999999999999996E-3</v>
      </c>
      <c r="P3574" s="535">
        <v>1132.79</v>
      </c>
      <c r="Q3574" s="536">
        <v>1.4E-3</v>
      </c>
      <c r="R3574" s="535">
        <v>959.27</v>
      </c>
    </row>
    <row r="3575" spans="1:18" ht="12.75">
      <c r="A3575" s="145">
        <v>100680</v>
      </c>
      <c r="B3575" s="102" t="s">
        <v>25247</v>
      </c>
      <c r="C3575" s="145" t="s">
        <v>2</v>
      </c>
      <c r="D3575" s="535">
        <v>1189.22</v>
      </c>
      <c r="E3575" s="536">
        <v>0</v>
      </c>
      <c r="F3575" s="535">
        <v>1017.03</v>
      </c>
      <c r="G3575" s="536">
        <v>0</v>
      </c>
      <c r="H3575" s="535">
        <v>1006.66</v>
      </c>
      <c r="I3575" s="536">
        <v>0.2482</v>
      </c>
      <c r="J3575" s="535">
        <v>1037</v>
      </c>
      <c r="K3575" s="536">
        <v>0.23139999999999999</v>
      </c>
      <c r="L3575" s="535">
        <v>1207.21</v>
      </c>
      <c r="M3575" s="536">
        <v>0</v>
      </c>
      <c r="N3575" s="535">
        <v>1236.22</v>
      </c>
      <c r="O3575" s="536">
        <v>6.7000000000000002E-3</v>
      </c>
      <c r="P3575" s="535">
        <v>1330.45</v>
      </c>
      <c r="Q3575" s="536">
        <v>1.1999999999999999E-3</v>
      </c>
      <c r="R3575" s="535">
        <v>1130.32</v>
      </c>
    </row>
    <row r="3576" spans="1:18" ht="12.75">
      <c r="A3576" s="145">
        <v>91014</v>
      </c>
      <c r="B3576" s="102" t="s">
        <v>25248</v>
      </c>
      <c r="C3576" s="145" t="s">
        <v>2</v>
      </c>
      <c r="D3576" s="535">
        <v>1051.5999999999999</v>
      </c>
      <c r="E3576" s="536">
        <v>0</v>
      </c>
      <c r="F3576" s="535">
        <v>856.49</v>
      </c>
      <c r="G3576" s="536">
        <v>0</v>
      </c>
      <c r="H3576" s="535">
        <v>837.82</v>
      </c>
      <c r="I3576" s="536">
        <v>0.29820000000000002</v>
      </c>
      <c r="J3576" s="535">
        <v>859.97</v>
      </c>
      <c r="K3576" s="536">
        <v>0.27910000000000001</v>
      </c>
      <c r="L3576" s="535">
        <v>1023.76</v>
      </c>
      <c r="M3576" s="536">
        <v>0</v>
      </c>
      <c r="N3576" s="535">
        <v>1081.6400000000001</v>
      </c>
      <c r="O3576" s="536">
        <v>7.7000000000000002E-3</v>
      </c>
      <c r="P3576" s="535">
        <v>1146.01</v>
      </c>
      <c r="Q3576" s="536">
        <v>1.4E-3</v>
      </c>
      <c r="R3576" s="535">
        <v>972.14</v>
      </c>
    </row>
    <row r="3577" spans="1:18" ht="12.75">
      <c r="A3577" s="145">
        <v>100683</v>
      </c>
      <c r="B3577" s="102" t="s">
        <v>25249</v>
      </c>
      <c r="C3577" s="145" t="s">
        <v>2</v>
      </c>
      <c r="D3577" s="535">
        <v>1295.24</v>
      </c>
      <c r="E3577" s="536">
        <v>0</v>
      </c>
      <c r="F3577" s="535">
        <v>1100.25</v>
      </c>
      <c r="G3577" s="536">
        <v>0</v>
      </c>
      <c r="H3577" s="535">
        <v>1098.74</v>
      </c>
      <c r="I3577" s="536">
        <v>0.2797</v>
      </c>
      <c r="J3577" s="535">
        <v>1127.24</v>
      </c>
      <c r="K3577" s="536">
        <v>0.26379999999999998</v>
      </c>
      <c r="L3577" s="535">
        <v>1297.98</v>
      </c>
      <c r="M3577" s="536">
        <v>0</v>
      </c>
      <c r="N3577" s="535">
        <v>1332.34</v>
      </c>
      <c r="O3577" s="536">
        <v>6.1999999999999998E-3</v>
      </c>
      <c r="P3577" s="535">
        <v>1432.08</v>
      </c>
      <c r="Q3577" s="536">
        <v>1.1000000000000001E-3</v>
      </c>
      <c r="R3577" s="535">
        <v>1218.7</v>
      </c>
    </row>
    <row r="3578" spans="1:18" ht="12.75">
      <c r="A3578" s="145">
        <v>91015</v>
      </c>
      <c r="B3578" s="102" t="s">
        <v>25250</v>
      </c>
      <c r="C3578" s="145" t="s">
        <v>2</v>
      </c>
      <c r="D3578" s="535">
        <v>1135.06</v>
      </c>
      <c r="E3578" s="536">
        <v>0</v>
      </c>
      <c r="F3578" s="535">
        <v>916.04</v>
      </c>
      <c r="G3578" s="536">
        <v>0</v>
      </c>
      <c r="H3578" s="535">
        <v>903.91</v>
      </c>
      <c r="I3578" s="536">
        <v>0.33989999999999998</v>
      </c>
      <c r="J3578" s="535">
        <v>925.09</v>
      </c>
      <c r="K3578" s="536">
        <v>0.32150000000000001</v>
      </c>
      <c r="L3578" s="535">
        <v>1086.79</v>
      </c>
      <c r="M3578" s="536">
        <v>0</v>
      </c>
      <c r="N3578" s="535">
        <v>1153.69</v>
      </c>
      <c r="O3578" s="536">
        <v>7.1999999999999998E-3</v>
      </c>
      <c r="P3578" s="535">
        <v>1220.01</v>
      </c>
      <c r="Q3578" s="536">
        <v>1.2999999999999999E-3</v>
      </c>
      <c r="R3578" s="535">
        <v>1034.3499999999999</v>
      </c>
    </row>
    <row r="3579" spans="1:18" ht="12.75">
      <c r="A3579" s="145">
        <v>100685</v>
      </c>
      <c r="B3579" s="102" t="s">
        <v>25251</v>
      </c>
      <c r="C3579" s="145" t="s">
        <v>2</v>
      </c>
      <c r="D3579" s="535">
        <v>1359.87</v>
      </c>
      <c r="E3579" s="536">
        <v>0</v>
      </c>
      <c r="F3579" s="535">
        <v>1146.74</v>
      </c>
      <c r="G3579" s="536">
        <v>0</v>
      </c>
      <c r="H3579" s="535">
        <v>1150.27</v>
      </c>
      <c r="I3579" s="536">
        <v>0.3044</v>
      </c>
      <c r="J3579" s="535">
        <v>1177.8</v>
      </c>
      <c r="K3579" s="536">
        <v>0.28889999999999999</v>
      </c>
      <c r="L3579" s="535">
        <v>1347.5</v>
      </c>
      <c r="M3579" s="536">
        <v>0</v>
      </c>
      <c r="N3579" s="535">
        <v>1388.55</v>
      </c>
      <c r="O3579" s="536">
        <v>6.0000000000000001E-3</v>
      </c>
      <c r="P3579" s="535">
        <v>1489.93</v>
      </c>
      <c r="Q3579" s="536">
        <v>1.1000000000000001E-3</v>
      </c>
      <c r="R3579" s="535">
        <v>1267.81</v>
      </c>
    </row>
    <row r="3580" spans="1:18" ht="12.75">
      <c r="A3580" s="145">
        <v>91016</v>
      </c>
      <c r="B3580" s="102" t="s">
        <v>25252</v>
      </c>
      <c r="C3580" s="145" t="s">
        <v>2</v>
      </c>
      <c r="D3580" s="535">
        <v>1199.69</v>
      </c>
      <c r="E3580" s="536">
        <v>0</v>
      </c>
      <c r="F3580" s="535">
        <v>962.53</v>
      </c>
      <c r="G3580" s="536">
        <v>0</v>
      </c>
      <c r="H3580" s="535">
        <v>955.44</v>
      </c>
      <c r="I3580" s="536">
        <v>0.36649999999999999</v>
      </c>
      <c r="J3580" s="535">
        <v>975.65</v>
      </c>
      <c r="K3580" s="536">
        <v>0.3488</v>
      </c>
      <c r="L3580" s="535">
        <v>1136.31</v>
      </c>
      <c r="M3580" s="536">
        <v>0</v>
      </c>
      <c r="N3580" s="535">
        <v>1209.9000000000001</v>
      </c>
      <c r="O3580" s="536">
        <v>6.8999999999999999E-3</v>
      </c>
      <c r="P3580" s="535">
        <v>1277.8599999999999</v>
      </c>
      <c r="Q3580" s="536">
        <v>1.1999999999999999E-3</v>
      </c>
      <c r="R3580" s="535">
        <v>1083.46</v>
      </c>
    </row>
    <row r="3581" spans="1:18" ht="12.75">
      <c r="A3581" s="145">
        <v>100679</v>
      </c>
      <c r="B3581" s="102" t="s">
        <v>25253</v>
      </c>
      <c r="C3581" s="145" t="s">
        <v>2</v>
      </c>
      <c r="D3581" s="535">
        <v>1031.46</v>
      </c>
      <c r="E3581" s="536">
        <v>0</v>
      </c>
      <c r="F3581" s="535">
        <v>853.19</v>
      </c>
      <c r="G3581" s="536">
        <v>0</v>
      </c>
      <c r="H3581" s="535">
        <v>891.2</v>
      </c>
      <c r="I3581" s="536">
        <v>0.27750000000000002</v>
      </c>
      <c r="J3581" s="535">
        <v>877.53</v>
      </c>
      <c r="K3581" s="536">
        <v>0.27060000000000001</v>
      </c>
      <c r="L3581" s="535">
        <v>1022.58</v>
      </c>
      <c r="M3581" s="536">
        <v>0</v>
      </c>
      <c r="N3581" s="535">
        <v>1036.58</v>
      </c>
      <c r="O3581" s="536">
        <v>8.0000000000000002E-3</v>
      </c>
      <c r="P3581" s="535">
        <v>1100.72</v>
      </c>
      <c r="Q3581" s="536">
        <v>1.4E-3</v>
      </c>
      <c r="R3581" s="535">
        <v>974.21</v>
      </c>
    </row>
    <row r="3582" spans="1:18" ht="12.75">
      <c r="A3582" s="145">
        <v>91324</v>
      </c>
      <c r="B3582" s="102" t="s">
        <v>25254</v>
      </c>
      <c r="C3582" s="145" t="s">
        <v>2</v>
      </c>
      <c r="D3582" s="535">
        <v>930.12</v>
      </c>
      <c r="E3582" s="536">
        <v>0</v>
      </c>
      <c r="F3582" s="535">
        <v>739.86</v>
      </c>
      <c r="G3582" s="536">
        <v>0</v>
      </c>
      <c r="H3582" s="535">
        <v>769.96</v>
      </c>
      <c r="I3582" s="536">
        <v>0.32119999999999999</v>
      </c>
      <c r="J3582" s="535">
        <v>754.35</v>
      </c>
      <c r="K3582" s="536">
        <v>0.31469999999999998</v>
      </c>
      <c r="L3582" s="535">
        <v>891.78</v>
      </c>
      <c r="M3582" s="536">
        <v>0</v>
      </c>
      <c r="N3582" s="535">
        <v>925.08</v>
      </c>
      <c r="O3582" s="536">
        <v>8.9999999999999993E-3</v>
      </c>
      <c r="P3582" s="535">
        <v>969.67</v>
      </c>
      <c r="Q3582" s="536">
        <v>1.6000000000000001E-3</v>
      </c>
      <c r="R3582" s="535">
        <v>857.26</v>
      </c>
    </row>
    <row r="3583" spans="1:18" ht="12.75">
      <c r="A3583" s="145">
        <v>100712</v>
      </c>
      <c r="B3583" s="102" t="s">
        <v>25255</v>
      </c>
      <c r="C3583" s="145" t="s">
        <v>2</v>
      </c>
      <c r="D3583" s="535">
        <v>1031.1600000000001</v>
      </c>
      <c r="E3583" s="536">
        <v>0</v>
      </c>
      <c r="F3583" s="535">
        <v>847.02</v>
      </c>
      <c r="G3583" s="536">
        <v>0</v>
      </c>
      <c r="H3583" s="535">
        <v>886.03</v>
      </c>
      <c r="I3583" s="536">
        <v>0.28199999999999997</v>
      </c>
      <c r="J3583" s="535">
        <v>869.06</v>
      </c>
      <c r="K3583" s="536">
        <v>0.2762</v>
      </c>
      <c r="L3583" s="535">
        <v>1016.35</v>
      </c>
      <c r="M3583" s="536">
        <v>0</v>
      </c>
      <c r="N3583" s="535">
        <v>1033.57</v>
      </c>
      <c r="O3583" s="536">
        <v>8.0000000000000002E-3</v>
      </c>
      <c r="P3583" s="535">
        <v>1094.9100000000001</v>
      </c>
      <c r="Q3583" s="536">
        <v>1.4E-3</v>
      </c>
      <c r="R3583" s="535">
        <v>972.54</v>
      </c>
    </row>
    <row r="3584" spans="1:18" ht="12.75">
      <c r="A3584" s="145">
        <v>91325</v>
      </c>
      <c r="B3584" s="102" t="s">
        <v>25256</v>
      </c>
      <c r="C3584" s="145" t="s">
        <v>2</v>
      </c>
      <c r="D3584" s="535">
        <v>942.06</v>
      </c>
      <c r="E3584" s="536">
        <v>0</v>
      </c>
      <c r="F3584" s="535">
        <v>749.62</v>
      </c>
      <c r="G3584" s="536">
        <v>0</v>
      </c>
      <c r="H3584" s="535">
        <v>780.85</v>
      </c>
      <c r="I3584" s="536">
        <v>0.32</v>
      </c>
      <c r="J3584" s="535">
        <v>764.05</v>
      </c>
      <c r="K3584" s="536">
        <v>0.31409999999999999</v>
      </c>
      <c r="L3584" s="535">
        <v>903.3</v>
      </c>
      <c r="M3584" s="536">
        <v>0</v>
      </c>
      <c r="N3584" s="535">
        <v>936.61</v>
      </c>
      <c r="O3584" s="536">
        <v>8.8999999999999999E-3</v>
      </c>
      <c r="P3584" s="535">
        <v>981.87</v>
      </c>
      <c r="Q3584" s="536">
        <v>1.6000000000000001E-3</v>
      </c>
      <c r="R3584" s="535">
        <v>869.5</v>
      </c>
    </row>
    <row r="3585" spans="1:18" ht="12.75">
      <c r="A3585" s="145">
        <v>100684</v>
      </c>
      <c r="B3585" s="102" t="s">
        <v>25257</v>
      </c>
      <c r="C3585" s="145" t="s">
        <v>2</v>
      </c>
      <c r="D3585" s="535">
        <v>1132.27</v>
      </c>
      <c r="E3585" s="536">
        <v>0</v>
      </c>
      <c r="F3585" s="535">
        <v>924.1</v>
      </c>
      <c r="G3585" s="536">
        <v>0</v>
      </c>
      <c r="H3585" s="535">
        <v>972.22</v>
      </c>
      <c r="I3585" s="536">
        <v>0.31609999999999999</v>
      </c>
      <c r="J3585" s="535">
        <v>952.44</v>
      </c>
      <c r="K3585" s="536">
        <v>0.31230000000000002</v>
      </c>
      <c r="L3585" s="535">
        <v>1100.25</v>
      </c>
      <c r="M3585" s="536">
        <v>0</v>
      </c>
      <c r="N3585" s="535">
        <v>1123.79</v>
      </c>
      <c r="O3585" s="536">
        <v>7.4000000000000003E-3</v>
      </c>
      <c r="P3585" s="535">
        <v>1189.32</v>
      </c>
      <c r="Q3585" s="536">
        <v>1.2999999999999999E-3</v>
      </c>
      <c r="R3585" s="535">
        <v>1055.48</v>
      </c>
    </row>
    <row r="3586" spans="1:18" ht="12.75">
      <c r="A3586" s="145">
        <v>91326</v>
      </c>
      <c r="B3586" s="102" t="s">
        <v>25258</v>
      </c>
      <c r="C3586" s="145" t="s">
        <v>2</v>
      </c>
      <c r="D3586" s="535">
        <v>1024.83</v>
      </c>
      <c r="E3586" s="536">
        <v>0</v>
      </c>
      <c r="F3586" s="535">
        <v>808.51</v>
      </c>
      <c r="G3586" s="536">
        <v>0</v>
      </c>
      <c r="H3586" s="535">
        <v>846.58</v>
      </c>
      <c r="I3586" s="536">
        <v>0.36299999999999999</v>
      </c>
      <c r="J3586" s="535">
        <v>828.57</v>
      </c>
      <c r="K3586" s="536">
        <v>0.3589</v>
      </c>
      <c r="L3586" s="535">
        <v>965.58</v>
      </c>
      <c r="M3586" s="536">
        <v>0</v>
      </c>
      <c r="N3586" s="535">
        <v>1007.76</v>
      </c>
      <c r="O3586" s="536">
        <v>8.2000000000000007E-3</v>
      </c>
      <c r="P3586" s="535">
        <v>1054.8499999999999</v>
      </c>
      <c r="Q3586" s="536">
        <v>1.5E-3</v>
      </c>
      <c r="R3586" s="535">
        <v>931.07</v>
      </c>
    </row>
    <row r="3587" spans="1:18" ht="12.75">
      <c r="A3587" s="145">
        <v>91327</v>
      </c>
      <c r="B3587" s="102" t="s">
        <v>25259</v>
      </c>
      <c r="C3587" s="145" t="s">
        <v>2</v>
      </c>
      <c r="D3587" s="535">
        <v>1088.78</v>
      </c>
      <c r="E3587" s="536">
        <v>0</v>
      </c>
      <c r="F3587" s="535">
        <v>854.33</v>
      </c>
      <c r="G3587" s="536">
        <v>0</v>
      </c>
      <c r="H3587" s="535">
        <v>897.76</v>
      </c>
      <c r="I3587" s="536">
        <v>0.39</v>
      </c>
      <c r="J3587" s="535">
        <v>878.53</v>
      </c>
      <c r="K3587" s="536">
        <v>0.38729999999999998</v>
      </c>
      <c r="L3587" s="535">
        <v>1014.35</v>
      </c>
      <c r="M3587" s="536">
        <v>0</v>
      </c>
      <c r="N3587" s="535">
        <v>1063.07</v>
      </c>
      <c r="O3587" s="536">
        <v>7.7999999999999996E-3</v>
      </c>
      <c r="P3587" s="535">
        <v>1111.68</v>
      </c>
      <c r="Q3587" s="536">
        <v>1.4E-3</v>
      </c>
      <c r="R3587" s="535">
        <v>979.54</v>
      </c>
    </row>
    <row r="3588" spans="1:18" ht="12.75">
      <c r="A3588" s="145">
        <v>100686</v>
      </c>
      <c r="B3588" s="102" t="s">
        <v>25260</v>
      </c>
      <c r="C3588" s="145" t="s">
        <v>2</v>
      </c>
      <c r="D3588" s="535">
        <v>1196.22</v>
      </c>
      <c r="E3588" s="536">
        <v>0</v>
      </c>
      <c r="F3588" s="535">
        <v>969.92</v>
      </c>
      <c r="G3588" s="536">
        <v>0</v>
      </c>
      <c r="H3588" s="535">
        <v>1023.4</v>
      </c>
      <c r="I3588" s="536">
        <v>0.34210000000000002</v>
      </c>
      <c r="J3588" s="535">
        <v>1002.4</v>
      </c>
      <c r="K3588" s="536">
        <v>0.33939999999999998</v>
      </c>
      <c r="L3588" s="535">
        <v>1149.02</v>
      </c>
      <c r="M3588" s="536">
        <v>0</v>
      </c>
      <c r="N3588" s="535">
        <v>1179.0999999999999</v>
      </c>
      <c r="O3588" s="536">
        <v>7.0000000000000001E-3</v>
      </c>
      <c r="P3588" s="535">
        <v>1246.1500000000001</v>
      </c>
      <c r="Q3588" s="536">
        <v>1.2999999999999999E-3</v>
      </c>
      <c r="R3588" s="535">
        <v>1103.95</v>
      </c>
    </row>
    <row r="3589" spans="1:18" ht="12.75">
      <c r="A3589" s="145">
        <v>100693</v>
      </c>
      <c r="B3589" s="102" t="s">
        <v>25261</v>
      </c>
      <c r="C3589" s="145" t="s">
        <v>2</v>
      </c>
      <c r="D3589" s="535">
        <v>2043.37</v>
      </c>
      <c r="E3589" s="536">
        <v>0.53849999999999998</v>
      </c>
      <c r="F3589" s="535">
        <v>2659.48</v>
      </c>
      <c r="G3589" s="536">
        <v>0</v>
      </c>
      <c r="H3589" s="535">
        <v>1269.3900000000001</v>
      </c>
      <c r="I3589" s="536">
        <v>7.7999999999999996E-3</v>
      </c>
      <c r="J3589" s="535">
        <v>1956.36</v>
      </c>
      <c r="K3589" s="536">
        <v>0.56240000000000001</v>
      </c>
      <c r="L3589" s="535">
        <v>2568.89</v>
      </c>
      <c r="M3589" s="536">
        <v>0</v>
      </c>
      <c r="N3589" s="535">
        <v>2415.8000000000002</v>
      </c>
      <c r="O3589" s="536">
        <v>3.3999999999999998E-3</v>
      </c>
      <c r="P3589" s="535">
        <v>2235.7199999999998</v>
      </c>
      <c r="Q3589" s="536">
        <v>0.49280000000000002</v>
      </c>
      <c r="R3589" s="535">
        <v>2132.9699999999998</v>
      </c>
    </row>
    <row r="3590" spans="1:18" ht="12.75">
      <c r="A3590" s="145">
        <v>91336</v>
      </c>
      <c r="B3590" s="102" t="s">
        <v>25262</v>
      </c>
      <c r="C3590" s="145" t="s">
        <v>2</v>
      </c>
      <c r="D3590" s="535">
        <v>1883.19</v>
      </c>
      <c r="E3590" s="536">
        <v>0.58430000000000004</v>
      </c>
      <c r="F3590" s="535">
        <v>2475.27</v>
      </c>
      <c r="G3590" s="536">
        <v>0</v>
      </c>
      <c r="H3590" s="535">
        <v>1074.56</v>
      </c>
      <c r="I3590" s="536">
        <v>9.1999999999999998E-3</v>
      </c>
      <c r="J3590" s="535">
        <v>1754.21</v>
      </c>
      <c r="K3590" s="536">
        <v>0.62719999999999998</v>
      </c>
      <c r="L3590" s="535">
        <v>2357.6999999999998</v>
      </c>
      <c r="M3590" s="536">
        <v>0</v>
      </c>
      <c r="N3590" s="535">
        <v>2237.15</v>
      </c>
      <c r="O3590" s="536">
        <v>3.7000000000000002E-3</v>
      </c>
      <c r="P3590" s="535">
        <v>2023.65</v>
      </c>
      <c r="Q3590" s="536">
        <v>0.54449999999999998</v>
      </c>
      <c r="R3590" s="535">
        <v>1948.62</v>
      </c>
    </row>
    <row r="3591" spans="1:18" ht="12.75">
      <c r="A3591" s="145">
        <v>100694</v>
      </c>
      <c r="B3591" s="102" t="s">
        <v>25263</v>
      </c>
      <c r="C3591" s="145" t="s">
        <v>2</v>
      </c>
      <c r="D3591" s="535">
        <v>1880.4</v>
      </c>
      <c r="E3591" s="536">
        <v>0.58509999999999995</v>
      </c>
      <c r="F3591" s="535">
        <v>2483.33</v>
      </c>
      <c r="G3591" s="536">
        <v>0</v>
      </c>
      <c r="H3591" s="535">
        <v>1142.8699999999999</v>
      </c>
      <c r="I3591" s="536">
        <v>8.6E-3</v>
      </c>
      <c r="J3591" s="535">
        <v>1781.56</v>
      </c>
      <c r="K3591" s="536">
        <v>0.61760000000000004</v>
      </c>
      <c r="L3591" s="535">
        <v>2371.16</v>
      </c>
      <c r="M3591" s="536">
        <v>0</v>
      </c>
      <c r="N3591" s="535">
        <v>2207.25</v>
      </c>
      <c r="O3591" s="536">
        <v>3.8E-3</v>
      </c>
      <c r="P3591" s="535">
        <v>1992.96</v>
      </c>
      <c r="Q3591" s="536">
        <v>0.55289999999999995</v>
      </c>
      <c r="R3591" s="535">
        <v>1969.75</v>
      </c>
    </row>
    <row r="3592" spans="1:18" ht="12.75">
      <c r="A3592" s="145">
        <v>91337</v>
      </c>
      <c r="B3592" s="102" t="s">
        <v>25264</v>
      </c>
      <c r="C3592" s="145" t="s">
        <v>2</v>
      </c>
      <c r="D3592" s="535">
        <v>1772.96</v>
      </c>
      <c r="E3592" s="536">
        <v>0.62060000000000004</v>
      </c>
      <c r="F3592" s="535">
        <v>2367.7399999999998</v>
      </c>
      <c r="G3592" s="536">
        <v>0</v>
      </c>
      <c r="H3592" s="535">
        <v>1017.23</v>
      </c>
      <c r="I3592" s="536">
        <v>9.7000000000000003E-3</v>
      </c>
      <c r="J3592" s="535">
        <v>1657.69</v>
      </c>
      <c r="K3592" s="536">
        <v>0.66369999999999996</v>
      </c>
      <c r="L3592" s="535">
        <v>2236.4899999999998</v>
      </c>
      <c r="M3592" s="536">
        <v>0</v>
      </c>
      <c r="N3592" s="535">
        <v>2091.2199999999998</v>
      </c>
      <c r="O3592" s="536">
        <v>4.0000000000000001E-3</v>
      </c>
      <c r="P3592" s="535">
        <v>1858.49</v>
      </c>
      <c r="Q3592" s="536">
        <v>0.59289999999999998</v>
      </c>
      <c r="R3592" s="535">
        <v>1845.34</v>
      </c>
    </row>
    <row r="3593" spans="1:18" ht="12.75">
      <c r="A3593" s="145">
        <v>100691</v>
      </c>
      <c r="B3593" s="102" t="s">
        <v>25265</v>
      </c>
      <c r="C3593" s="145" t="s">
        <v>2</v>
      </c>
      <c r="D3593" s="535">
        <v>1676.82</v>
      </c>
      <c r="E3593" s="536">
        <v>0.45669999999999999</v>
      </c>
      <c r="F3593" s="535">
        <v>2085.4699999999998</v>
      </c>
      <c r="G3593" s="536">
        <v>0</v>
      </c>
      <c r="H3593" s="535">
        <v>1104.2</v>
      </c>
      <c r="I3593" s="536">
        <v>8.8999999999999999E-3</v>
      </c>
      <c r="J3593" s="535">
        <v>1595.57</v>
      </c>
      <c r="K3593" s="536">
        <v>0.47989999999999999</v>
      </c>
      <c r="L3593" s="535">
        <v>2075.25</v>
      </c>
      <c r="M3593" s="536">
        <v>0</v>
      </c>
      <c r="N3593" s="535">
        <v>1966.38</v>
      </c>
      <c r="O3593" s="536">
        <v>4.1999999999999997E-3</v>
      </c>
      <c r="P3593" s="535">
        <v>1868.19</v>
      </c>
      <c r="Q3593" s="536">
        <v>0.41070000000000001</v>
      </c>
      <c r="R3593" s="535">
        <v>1747.29</v>
      </c>
    </row>
    <row r="3594" spans="1:18" ht="12.75">
      <c r="A3594" s="145">
        <v>100692</v>
      </c>
      <c r="B3594" s="102" t="s">
        <v>25266</v>
      </c>
      <c r="C3594" s="145" t="s">
        <v>2</v>
      </c>
      <c r="D3594" s="535">
        <v>1513.85</v>
      </c>
      <c r="E3594" s="536">
        <v>0.50580000000000003</v>
      </c>
      <c r="F3594" s="535">
        <v>1909.32</v>
      </c>
      <c r="G3594" s="536">
        <v>0</v>
      </c>
      <c r="H3594" s="535">
        <v>977.68</v>
      </c>
      <c r="I3594" s="536">
        <v>1.01E-2</v>
      </c>
      <c r="J3594" s="535">
        <v>1420.77</v>
      </c>
      <c r="K3594" s="536">
        <v>0.53900000000000003</v>
      </c>
      <c r="L3594" s="535">
        <v>1877.52</v>
      </c>
      <c r="M3594" s="536">
        <v>0</v>
      </c>
      <c r="N3594" s="535">
        <v>1757.83</v>
      </c>
      <c r="O3594" s="536">
        <v>4.7000000000000002E-3</v>
      </c>
      <c r="P3594" s="535">
        <v>1625.43</v>
      </c>
      <c r="Q3594" s="536">
        <v>0.47210000000000002</v>
      </c>
      <c r="R3594" s="535">
        <v>1584.07</v>
      </c>
    </row>
    <row r="3595" spans="1:18" ht="12.75">
      <c r="A3595" s="145">
        <v>91334</v>
      </c>
      <c r="B3595" s="102" t="s">
        <v>25267</v>
      </c>
      <c r="C3595" s="145" t="s">
        <v>2</v>
      </c>
      <c r="D3595" s="535">
        <v>1516.64</v>
      </c>
      <c r="E3595" s="536">
        <v>0.50490000000000002</v>
      </c>
      <c r="F3595" s="535">
        <v>1901.26</v>
      </c>
      <c r="G3595" s="536">
        <v>0</v>
      </c>
      <c r="H3595" s="535">
        <v>909.37</v>
      </c>
      <c r="I3595" s="536">
        <v>1.09E-2</v>
      </c>
      <c r="J3595" s="535">
        <v>1393.42</v>
      </c>
      <c r="K3595" s="536">
        <v>0.54949999999999999</v>
      </c>
      <c r="L3595" s="535">
        <v>1864.06</v>
      </c>
      <c r="M3595" s="536">
        <v>0</v>
      </c>
      <c r="N3595" s="535">
        <v>1787.73</v>
      </c>
      <c r="O3595" s="536">
        <v>4.5999999999999999E-3</v>
      </c>
      <c r="P3595" s="535">
        <v>1656.12</v>
      </c>
      <c r="Q3595" s="536">
        <v>0.46329999999999999</v>
      </c>
      <c r="R3595" s="535">
        <v>1562.94</v>
      </c>
    </row>
    <row r="3596" spans="1:18" ht="12.75">
      <c r="A3596" s="145">
        <v>91335</v>
      </c>
      <c r="B3596" s="102" t="s">
        <v>25268</v>
      </c>
      <c r="C3596" s="145" t="s">
        <v>2</v>
      </c>
      <c r="D3596" s="535">
        <v>1406.41</v>
      </c>
      <c r="E3596" s="536">
        <v>0.54449999999999998</v>
      </c>
      <c r="F3596" s="535">
        <v>1793.73</v>
      </c>
      <c r="G3596" s="536">
        <v>0</v>
      </c>
      <c r="H3596" s="535">
        <v>852.04</v>
      </c>
      <c r="I3596" s="536">
        <v>1.1599999999999999E-2</v>
      </c>
      <c r="J3596" s="535">
        <v>1296.9000000000001</v>
      </c>
      <c r="K3596" s="536">
        <v>0.59040000000000004</v>
      </c>
      <c r="L3596" s="535">
        <v>1742.85</v>
      </c>
      <c r="M3596" s="536">
        <v>0</v>
      </c>
      <c r="N3596" s="535">
        <v>1641.8</v>
      </c>
      <c r="O3596" s="536">
        <v>5.0000000000000001E-3</v>
      </c>
      <c r="P3596" s="535">
        <v>1490.96</v>
      </c>
      <c r="Q3596" s="536">
        <v>0.51459999999999995</v>
      </c>
      <c r="R3596" s="535">
        <v>1459.66</v>
      </c>
    </row>
    <row r="3597" spans="1:18" ht="12.75">
      <c r="A3597" s="145">
        <v>90788</v>
      </c>
      <c r="B3597" s="102" t="s">
        <v>25269</v>
      </c>
      <c r="C3597" s="145" t="s">
        <v>2</v>
      </c>
      <c r="D3597" s="535">
        <v>1157.1300000000001</v>
      </c>
      <c r="E3597" s="536">
        <v>0</v>
      </c>
      <c r="F3597" s="535">
        <v>809.2</v>
      </c>
      <c r="G3597" s="536">
        <v>0</v>
      </c>
      <c r="H3597" s="535">
        <v>904.17</v>
      </c>
      <c r="I3597" s="536">
        <v>0.9587</v>
      </c>
      <c r="J3597" s="535">
        <v>899.74</v>
      </c>
      <c r="K3597" s="536">
        <v>0.96340000000000003</v>
      </c>
      <c r="L3597" s="535">
        <v>845.33</v>
      </c>
      <c r="M3597" s="536">
        <v>0</v>
      </c>
      <c r="N3597" s="535">
        <v>979.94</v>
      </c>
      <c r="O3597" s="536">
        <v>0</v>
      </c>
      <c r="P3597" s="535">
        <v>997.57</v>
      </c>
      <c r="Q3597" s="536">
        <v>0</v>
      </c>
      <c r="R3597" s="535">
        <v>821.92</v>
      </c>
    </row>
    <row r="3598" spans="1:18" ht="12.75">
      <c r="A3598" s="145">
        <v>90789</v>
      </c>
      <c r="B3598" s="102" t="s">
        <v>25270</v>
      </c>
      <c r="C3598" s="145" t="s">
        <v>2</v>
      </c>
      <c r="D3598" s="535">
        <v>1158.51</v>
      </c>
      <c r="E3598" s="536">
        <v>0</v>
      </c>
      <c r="F3598" s="535">
        <v>810.36</v>
      </c>
      <c r="G3598" s="536">
        <v>0</v>
      </c>
      <c r="H3598" s="535">
        <v>905.58</v>
      </c>
      <c r="I3598" s="536">
        <v>0.95720000000000005</v>
      </c>
      <c r="J3598" s="535">
        <v>900.87</v>
      </c>
      <c r="K3598" s="536">
        <v>0.96220000000000006</v>
      </c>
      <c r="L3598" s="535">
        <v>846.78</v>
      </c>
      <c r="M3598" s="536">
        <v>0</v>
      </c>
      <c r="N3598" s="535">
        <v>981.28</v>
      </c>
      <c r="O3598" s="536">
        <v>0</v>
      </c>
      <c r="P3598" s="535">
        <v>998.98</v>
      </c>
      <c r="Q3598" s="536">
        <v>0</v>
      </c>
      <c r="R3598" s="535">
        <v>823.54</v>
      </c>
    </row>
    <row r="3599" spans="1:18" ht="12.75">
      <c r="A3599" s="145">
        <v>90790</v>
      </c>
      <c r="B3599" s="102" t="s">
        <v>25271</v>
      </c>
      <c r="C3599" s="145" t="s">
        <v>2</v>
      </c>
      <c r="D3599" s="535">
        <v>1194.01</v>
      </c>
      <c r="E3599" s="536">
        <v>0</v>
      </c>
      <c r="F3599" s="535">
        <v>835.2</v>
      </c>
      <c r="G3599" s="536">
        <v>0</v>
      </c>
      <c r="H3599" s="535">
        <v>933.41</v>
      </c>
      <c r="I3599" s="536">
        <v>0.95699999999999996</v>
      </c>
      <c r="J3599" s="535">
        <v>928.41</v>
      </c>
      <c r="K3599" s="536">
        <v>0.96220000000000006</v>
      </c>
      <c r="L3599" s="535">
        <v>872.7</v>
      </c>
      <c r="M3599" s="536">
        <v>0</v>
      </c>
      <c r="N3599" s="535">
        <v>1011.34</v>
      </c>
      <c r="O3599" s="536">
        <v>0</v>
      </c>
      <c r="P3599" s="535">
        <v>1029.68</v>
      </c>
      <c r="Q3599" s="536">
        <v>0</v>
      </c>
      <c r="R3599" s="535">
        <v>848.96</v>
      </c>
    </row>
    <row r="3600" spans="1:18" ht="12.75">
      <c r="A3600" s="145">
        <v>100675</v>
      </c>
      <c r="B3600" s="102" t="s">
        <v>25272</v>
      </c>
      <c r="C3600" s="145" t="s">
        <v>2</v>
      </c>
      <c r="D3600" s="535">
        <v>1289.6400000000001</v>
      </c>
      <c r="E3600" s="536">
        <v>0</v>
      </c>
      <c r="F3600" s="535">
        <v>904.17</v>
      </c>
      <c r="G3600" s="536">
        <v>0</v>
      </c>
      <c r="H3600" s="535">
        <v>1009.38</v>
      </c>
      <c r="I3600" s="536">
        <v>0.94920000000000004</v>
      </c>
      <c r="J3600" s="535">
        <v>1005.07</v>
      </c>
      <c r="K3600" s="536">
        <v>0.95330000000000004</v>
      </c>
      <c r="L3600" s="535">
        <v>948.34</v>
      </c>
      <c r="M3600" s="536">
        <v>0</v>
      </c>
      <c r="N3600" s="535">
        <v>1094.2</v>
      </c>
      <c r="O3600" s="536">
        <v>0</v>
      </c>
      <c r="P3600" s="535">
        <v>1112.0999999999999</v>
      </c>
      <c r="Q3600" s="536">
        <v>0</v>
      </c>
      <c r="R3600" s="535">
        <v>919.01</v>
      </c>
    </row>
    <row r="3601" spans="1:18" ht="12.75">
      <c r="A3601" s="145">
        <v>90794</v>
      </c>
      <c r="B3601" s="102" t="s">
        <v>25273</v>
      </c>
      <c r="C3601" s="145" t="s">
        <v>2</v>
      </c>
      <c r="D3601" s="535">
        <v>1004.43</v>
      </c>
      <c r="E3601" s="536">
        <v>0</v>
      </c>
      <c r="F3601" s="535">
        <v>710.19</v>
      </c>
      <c r="G3601" s="536">
        <v>0</v>
      </c>
      <c r="H3601" s="535">
        <v>800.93</v>
      </c>
      <c r="I3601" s="536">
        <v>0.86099999999999999</v>
      </c>
      <c r="J3601" s="535">
        <v>783.83</v>
      </c>
      <c r="K3601" s="536">
        <v>0.87980000000000003</v>
      </c>
      <c r="L3601" s="535">
        <v>751.73</v>
      </c>
      <c r="M3601" s="536">
        <v>0</v>
      </c>
      <c r="N3601" s="535">
        <v>853.95</v>
      </c>
      <c r="O3601" s="536">
        <v>0</v>
      </c>
      <c r="P3601" s="535">
        <v>874.38</v>
      </c>
      <c r="Q3601" s="536">
        <v>0</v>
      </c>
      <c r="R3601" s="535">
        <v>730.53</v>
      </c>
    </row>
    <row r="3602" spans="1:18" ht="12.75">
      <c r="A3602" s="145">
        <v>90796</v>
      </c>
      <c r="B3602" s="102" t="s">
        <v>25274</v>
      </c>
      <c r="C3602" s="145" t="s">
        <v>2</v>
      </c>
      <c r="D3602" s="535">
        <v>1014.92</v>
      </c>
      <c r="E3602" s="536">
        <v>0</v>
      </c>
      <c r="F3602" s="535">
        <v>718.97</v>
      </c>
      <c r="G3602" s="536">
        <v>0</v>
      </c>
      <c r="H3602" s="535">
        <v>811.53</v>
      </c>
      <c r="I3602" s="536">
        <v>0.8498</v>
      </c>
      <c r="J3602" s="535">
        <v>792.49</v>
      </c>
      <c r="K3602" s="536">
        <v>0.87019999999999997</v>
      </c>
      <c r="L3602" s="535">
        <v>762.55</v>
      </c>
      <c r="M3602" s="536">
        <v>0</v>
      </c>
      <c r="N3602" s="535">
        <v>863.94</v>
      </c>
      <c r="O3602" s="536">
        <v>0</v>
      </c>
      <c r="P3602" s="535">
        <v>885</v>
      </c>
      <c r="Q3602" s="536">
        <v>0</v>
      </c>
      <c r="R3602" s="535">
        <v>741.35</v>
      </c>
    </row>
    <row r="3603" spans="1:18" ht="12.75">
      <c r="A3603" s="145">
        <v>90797</v>
      </c>
      <c r="B3603" s="102" t="s">
        <v>25275</v>
      </c>
      <c r="C3603" s="145" t="s">
        <v>2</v>
      </c>
      <c r="D3603" s="535">
        <v>1020.17</v>
      </c>
      <c r="E3603" s="536">
        <v>0</v>
      </c>
      <c r="F3603" s="535">
        <v>723.35</v>
      </c>
      <c r="G3603" s="536">
        <v>0</v>
      </c>
      <c r="H3603" s="535">
        <v>816.83</v>
      </c>
      <c r="I3603" s="536">
        <v>0.84419999999999995</v>
      </c>
      <c r="J3603" s="535">
        <v>796.82</v>
      </c>
      <c r="K3603" s="536">
        <v>0.86539999999999995</v>
      </c>
      <c r="L3603" s="535">
        <v>767.98</v>
      </c>
      <c r="M3603" s="536">
        <v>0</v>
      </c>
      <c r="N3603" s="535">
        <v>868.94</v>
      </c>
      <c r="O3603" s="536">
        <v>0</v>
      </c>
      <c r="P3603" s="535">
        <v>890.3</v>
      </c>
      <c r="Q3603" s="536">
        <v>0</v>
      </c>
      <c r="R3603" s="535">
        <v>746.77</v>
      </c>
    </row>
    <row r="3604" spans="1:18" ht="12.75">
      <c r="A3604" s="145">
        <v>90791</v>
      </c>
      <c r="B3604" s="102" t="s">
        <v>25276</v>
      </c>
      <c r="C3604" s="145" t="s">
        <v>2</v>
      </c>
      <c r="D3604" s="535">
        <v>1401.47</v>
      </c>
      <c r="E3604" s="536">
        <v>0</v>
      </c>
      <c r="F3604" s="535">
        <v>980.78</v>
      </c>
      <c r="G3604" s="536">
        <v>0</v>
      </c>
      <c r="H3604" s="535">
        <v>1096.79</v>
      </c>
      <c r="I3604" s="536">
        <v>0.95309999999999995</v>
      </c>
      <c r="J3604" s="535">
        <v>1089.52</v>
      </c>
      <c r="K3604" s="536">
        <v>0.95950000000000002</v>
      </c>
      <c r="L3604" s="535">
        <v>1025.0999999999999</v>
      </c>
      <c r="M3604" s="536">
        <v>0</v>
      </c>
      <c r="N3604" s="535">
        <v>1187.43</v>
      </c>
      <c r="O3604" s="536">
        <v>0</v>
      </c>
      <c r="P3604" s="535">
        <v>1209.58</v>
      </c>
      <c r="Q3604" s="536">
        <v>0</v>
      </c>
      <c r="R3604" s="535">
        <v>998.78</v>
      </c>
    </row>
    <row r="3605" spans="1:18" ht="12.75">
      <c r="A3605" s="145">
        <v>90793</v>
      </c>
      <c r="B3605" s="102" t="s">
        <v>25277</v>
      </c>
      <c r="C3605" s="145" t="s">
        <v>2</v>
      </c>
      <c r="D3605" s="535">
        <v>1459.07</v>
      </c>
      <c r="E3605" s="536">
        <v>0</v>
      </c>
      <c r="F3605" s="535">
        <v>1024.8</v>
      </c>
      <c r="G3605" s="536">
        <v>0</v>
      </c>
      <c r="H3605" s="535">
        <v>1145.6300000000001</v>
      </c>
      <c r="I3605" s="536">
        <v>0.93720000000000003</v>
      </c>
      <c r="J3605" s="535">
        <v>1137.1600000000001</v>
      </c>
      <c r="K3605" s="536">
        <v>0.94420000000000004</v>
      </c>
      <c r="L3605" s="535">
        <v>1076.5999999999999</v>
      </c>
      <c r="M3605" s="536">
        <v>0</v>
      </c>
      <c r="N3605" s="535">
        <v>1239.46</v>
      </c>
      <c r="O3605" s="536">
        <v>0</v>
      </c>
      <c r="P3605" s="535">
        <v>1260.96</v>
      </c>
      <c r="Q3605" s="536">
        <v>0</v>
      </c>
      <c r="R3605" s="535">
        <v>1046.79</v>
      </c>
    </row>
    <row r="3606" spans="1:18" ht="12.75">
      <c r="A3606" s="145">
        <v>90798</v>
      </c>
      <c r="B3606" s="102" t="s">
        <v>25278</v>
      </c>
      <c r="C3606" s="145" t="s">
        <v>2</v>
      </c>
      <c r="D3606" s="535">
        <v>1488.8</v>
      </c>
      <c r="E3606" s="536">
        <v>0</v>
      </c>
      <c r="F3606" s="535">
        <v>1049.82</v>
      </c>
      <c r="G3606" s="536">
        <v>0</v>
      </c>
      <c r="H3606" s="535">
        <v>1181.97</v>
      </c>
      <c r="I3606" s="536">
        <v>0.88439999999999996</v>
      </c>
      <c r="J3606" s="535">
        <v>1160.04</v>
      </c>
      <c r="K3606" s="536">
        <v>0.9012</v>
      </c>
      <c r="L3606" s="535">
        <v>1106.99</v>
      </c>
      <c r="M3606" s="536">
        <v>0</v>
      </c>
      <c r="N3606" s="535">
        <v>1264.7</v>
      </c>
      <c r="O3606" s="536">
        <v>0</v>
      </c>
      <c r="P3606" s="535">
        <v>1294.05</v>
      </c>
      <c r="Q3606" s="536">
        <v>0</v>
      </c>
      <c r="R3606" s="535">
        <v>1077.28</v>
      </c>
    </row>
    <row r="3607" spans="1:18" ht="12.75">
      <c r="A3607" s="145">
        <v>90799</v>
      </c>
      <c r="B3607" s="102" t="s">
        <v>25279</v>
      </c>
      <c r="C3607" s="145" t="s">
        <v>2</v>
      </c>
      <c r="D3607" s="535">
        <v>1531.28</v>
      </c>
      <c r="E3607" s="536">
        <v>0</v>
      </c>
      <c r="F3607" s="535">
        <v>1080.1199999999999</v>
      </c>
      <c r="G3607" s="536">
        <v>0</v>
      </c>
      <c r="H3607" s="535">
        <v>1216.27</v>
      </c>
      <c r="I3607" s="536">
        <v>0.88280000000000003</v>
      </c>
      <c r="J3607" s="535">
        <v>1193.23</v>
      </c>
      <c r="K3607" s="536">
        <v>0.89980000000000004</v>
      </c>
      <c r="L3607" s="535">
        <v>1139.33</v>
      </c>
      <c r="M3607" s="536">
        <v>0</v>
      </c>
      <c r="N3607" s="535">
        <v>1301.1400000000001</v>
      </c>
      <c r="O3607" s="536">
        <v>0</v>
      </c>
      <c r="P3607" s="535">
        <v>1331.43</v>
      </c>
      <c r="Q3607" s="536">
        <v>0</v>
      </c>
      <c r="R3607" s="535">
        <v>1108.9100000000001</v>
      </c>
    </row>
    <row r="3608" spans="1:18" ht="12.75">
      <c r="A3608" s="145">
        <v>100704</v>
      </c>
      <c r="B3608" s="102" t="s">
        <v>25280</v>
      </c>
      <c r="C3608" s="145" t="s">
        <v>2</v>
      </c>
      <c r="D3608" s="535">
        <v>82.53</v>
      </c>
      <c r="E3608" s="536">
        <v>0</v>
      </c>
      <c r="F3608" s="535">
        <v>73.33</v>
      </c>
      <c r="G3608" s="536">
        <v>0</v>
      </c>
      <c r="H3608" s="535">
        <v>88.19</v>
      </c>
      <c r="I3608" s="536">
        <v>0</v>
      </c>
      <c r="J3608" s="535">
        <v>70.02</v>
      </c>
      <c r="K3608" s="536">
        <v>0</v>
      </c>
      <c r="L3608" s="535">
        <v>83</v>
      </c>
      <c r="M3608" s="536">
        <v>0</v>
      </c>
      <c r="N3608" s="535">
        <v>79.260000000000005</v>
      </c>
      <c r="O3608" s="536">
        <v>0</v>
      </c>
      <c r="P3608" s="535">
        <v>78.209999999999994</v>
      </c>
      <c r="Q3608" s="536">
        <v>0</v>
      </c>
      <c r="R3608" s="535">
        <v>84.92</v>
      </c>
    </row>
    <row r="3609" spans="1:18" ht="12.75">
      <c r="A3609" s="145">
        <v>106141</v>
      </c>
      <c r="B3609" s="102" t="s">
        <v>25281</v>
      </c>
      <c r="C3609" s="145" t="s">
        <v>2</v>
      </c>
      <c r="D3609" s="535">
        <v>0</v>
      </c>
      <c r="E3609" s="536"/>
      <c r="F3609" s="535">
        <v>0</v>
      </c>
      <c r="G3609" s="536"/>
      <c r="H3609" s="535">
        <v>0</v>
      </c>
      <c r="I3609" s="536"/>
      <c r="J3609" s="535">
        <v>0</v>
      </c>
      <c r="K3609" s="536"/>
      <c r="L3609" s="535">
        <v>0</v>
      </c>
      <c r="M3609" s="536"/>
      <c r="N3609" s="535">
        <v>0</v>
      </c>
      <c r="O3609" s="536"/>
      <c r="P3609" s="535">
        <v>0</v>
      </c>
      <c r="Q3609" s="536"/>
      <c r="R3609" s="535">
        <v>0</v>
      </c>
    </row>
    <row r="3610" spans="1:18" ht="12.75">
      <c r="A3610" s="145">
        <v>106139</v>
      </c>
      <c r="B3610" s="102" t="s">
        <v>25282</v>
      </c>
      <c r="C3610" s="145" t="s">
        <v>2</v>
      </c>
      <c r="D3610" s="535">
        <v>0</v>
      </c>
      <c r="E3610" s="536"/>
      <c r="F3610" s="535">
        <v>0</v>
      </c>
      <c r="G3610" s="536"/>
      <c r="H3610" s="535">
        <v>0</v>
      </c>
      <c r="I3610" s="536"/>
      <c r="J3610" s="535">
        <v>0</v>
      </c>
      <c r="K3610" s="536"/>
      <c r="L3610" s="535">
        <v>0</v>
      </c>
      <c r="M3610" s="536"/>
      <c r="N3610" s="535">
        <v>0</v>
      </c>
      <c r="O3610" s="536"/>
      <c r="P3610" s="535">
        <v>0</v>
      </c>
      <c r="Q3610" s="536"/>
      <c r="R3610" s="535">
        <v>0</v>
      </c>
    </row>
    <row r="3611" spans="1:18" ht="12.75">
      <c r="A3611" s="145">
        <v>106140</v>
      </c>
      <c r="B3611" s="102" t="s">
        <v>25283</v>
      </c>
      <c r="C3611" s="145" t="s">
        <v>2</v>
      </c>
      <c r="D3611" s="535">
        <v>0</v>
      </c>
      <c r="E3611" s="536"/>
      <c r="F3611" s="535">
        <v>0</v>
      </c>
      <c r="G3611" s="536"/>
      <c r="H3611" s="535">
        <v>0</v>
      </c>
      <c r="I3611" s="536"/>
      <c r="J3611" s="535">
        <v>0</v>
      </c>
      <c r="K3611" s="536"/>
      <c r="L3611" s="535">
        <v>0</v>
      </c>
      <c r="M3611" s="536"/>
      <c r="N3611" s="535">
        <v>0</v>
      </c>
      <c r="O3611" s="536"/>
      <c r="P3611" s="535">
        <v>0</v>
      </c>
      <c r="Q3611" s="536"/>
      <c r="R3611" s="535">
        <v>0</v>
      </c>
    </row>
    <row r="3612" spans="1:18" ht="12.75">
      <c r="A3612" s="145">
        <v>90838</v>
      </c>
      <c r="B3612" s="102" t="s">
        <v>25284</v>
      </c>
      <c r="C3612" s="145" t="s">
        <v>2</v>
      </c>
      <c r="D3612" s="535">
        <v>1793.73</v>
      </c>
      <c r="E3612" s="536">
        <v>0.88429999999999997</v>
      </c>
      <c r="F3612" s="535">
        <v>1754.48</v>
      </c>
      <c r="G3612" s="536">
        <v>0.90410000000000001</v>
      </c>
      <c r="H3612" s="535">
        <v>1788.85</v>
      </c>
      <c r="I3612" s="536">
        <v>0.88680000000000003</v>
      </c>
      <c r="J3612" s="535">
        <v>1758.36</v>
      </c>
      <c r="K3612" s="536">
        <v>0.90210000000000001</v>
      </c>
      <c r="L3612" s="535">
        <v>1214.47</v>
      </c>
      <c r="M3612" s="536">
        <v>0</v>
      </c>
      <c r="N3612" s="535">
        <v>1775.36</v>
      </c>
      <c r="O3612" s="536">
        <v>0.89349999999999996</v>
      </c>
      <c r="P3612" s="535">
        <v>1303.02</v>
      </c>
      <c r="Q3612" s="536">
        <v>0</v>
      </c>
      <c r="R3612" s="535">
        <v>1782.78</v>
      </c>
    </row>
    <row r="3613" spans="1:18" ht="12.75">
      <c r="A3613" s="145">
        <v>94805</v>
      </c>
      <c r="B3613" s="102" t="s">
        <v>25285</v>
      </c>
      <c r="C3613" s="145" t="s">
        <v>2</v>
      </c>
      <c r="D3613" s="535">
        <v>916.04</v>
      </c>
      <c r="E3613" s="536">
        <v>0.86360000000000003</v>
      </c>
      <c r="F3613" s="535">
        <v>821.37</v>
      </c>
      <c r="G3613" s="536">
        <v>0</v>
      </c>
      <c r="H3613" s="535">
        <v>887.16</v>
      </c>
      <c r="I3613" s="536">
        <v>0.95199999999999996</v>
      </c>
      <c r="J3613" s="535">
        <v>883.38</v>
      </c>
      <c r="K3613" s="536">
        <v>0</v>
      </c>
      <c r="L3613" s="535">
        <v>677.92</v>
      </c>
      <c r="M3613" s="536">
        <v>0</v>
      </c>
      <c r="N3613" s="535">
        <v>899.28</v>
      </c>
      <c r="O3613" s="536">
        <v>0.87970000000000004</v>
      </c>
      <c r="P3613" s="535">
        <v>827.38</v>
      </c>
      <c r="Q3613" s="536">
        <v>0</v>
      </c>
      <c r="R3613" s="535">
        <v>959.81</v>
      </c>
    </row>
    <row r="3614" spans="1:18" ht="12.75">
      <c r="A3614" s="145">
        <v>106145</v>
      </c>
      <c r="B3614" s="102" t="s">
        <v>25286</v>
      </c>
      <c r="C3614" s="145" t="s">
        <v>2</v>
      </c>
      <c r="D3614" s="535">
        <v>894.86</v>
      </c>
      <c r="E3614" s="536">
        <v>0.88400000000000001</v>
      </c>
      <c r="F3614" s="535">
        <v>794.94</v>
      </c>
      <c r="G3614" s="536">
        <v>0</v>
      </c>
      <c r="H3614" s="535">
        <v>892.08</v>
      </c>
      <c r="I3614" s="536">
        <v>0.88680000000000003</v>
      </c>
      <c r="J3614" s="535">
        <v>869.22</v>
      </c>
      <c r="K3614" s="536">
        <v>0</v>
      </c>
      <c r="L3614" s="535">
        <v>678.67</v>
      </c>
      <c r="M3614" s="536">
        <v>0</v>
      </c>
      <c r="N3614" s="535">
        <v>885.29</v>
      </c>
      <c r="O3614" s="536">
        <v>0.89359999999999995</v>
      </c>
      <c r="P3614" s="535">
        <v>809.58</v>
      </c>
      <c r="Q3614" s="536">
        <v>0</v>
      </c>
      <c r="R3614" s="535">
        <v>966.97</v>
      </c>
    </row>
    <row r="3615" spans="1:18" ht="12.75">
      <c r="A3615" s="145">
        <v>106146</v>
      </c>
      <c r="B3615" s="102" t="s">
        <v>25287</v>
      </c>
      <c r="C3615" s="145" t="s">
        <v>2</v>
      </c>
      <c r="D3615" s="535">
        <v>827.1</v>
      </c>
      <c r="E3615" s="536">
        <v>0.86370000000000002</v>
      </c>
      <c r="F3615" s="535">
        <v>805.83</v>
      </c>
      <c r="G3615" s="536">
        <v>0.88649999999999995</v>
      </c>
      <c r="H3615" s="535">
        <v>824.52</v>
      </c>
      <c r="I3615" s="536">
        <v>0.86639999999999995</v>
      </c>
      <c r="J3615" s="535">
        <v>807.88</v>
      </c>
      <c r="K3615" s="536">
        <v>0.88429999999999997</v>
      </c>
      <c r="L3615" s="535">
        <v>566.16999999999996</v>
      </c>
      <c r="M3615" s="536">
        <v>0</v>
      </c>
      <c r="N3615" s="535">
        <v>817.21</v>
      </c>
      <c r="O3615" s="536">
        <v>0.87419999999999998</v>
      </c>
      <c r="P3615" s="535">
        <v>605.53</v>
      </c>
      <c r="Q3615" s="536">
        <v>0</v>
      </c>
      <c r="R3615" s="535">
        <v>821.29</v>
      </c>
    </row>
    <row r="3616" spans="1:18" ht="12.75">
      <c r="A3616" s="145">
        <v>106148</v>
      </c>
      <c r="B3616" s="102" t="s">
        <v>25288</v>
      </c>
      <c r="C3616" s="145" t="s">
        <v>2</v>
      </c>
      <c r="D3616" s="535">
        <v>0</v>
      </c>
      <c r="E3616" s="536"/>
      <c r="F3616" s="535">
        <v>0</v>
      </c>
      <c r="G3616" s="536"/>
      <c r="H3616" s="535">
        <v>0</v>
      </c>
      <c r="I3616" s="536"/>
      <c r="J3616" s="535">
        <v>0</v>
      </c>
      <c r="K3616" s="536"/>
      <c r="L3616" s="535">
        <v>0</v>
      </c>
      <c r="M3616" s="536"/>
      <c r="N3616" s="535">
        <v>0</v>
      </c>
      <c r="O3616" s="536"/>
      <c r="P3616" s="535">
        <v>0</v>
      </c>
      <c r="Q3616" s="536"/>
      <c r="R3616" s="535">
        <v>0</v>
      </c>
    </row>
    <row r="3617" spans="1:18" ht="12.75">
      <c r="A3617" s="145">
        <v>100702</v>
      </c>
      <c r="B3617" s="102" t="s">
        <v>25289</v>
      </c>
      <c r="C3617" s="145" t="s">
        <v>4</v>
      </c>
      <c r="D3617" s="535">
        <v>499.51</v>
      </c>
      <c r="E3617" s="536">
        <v>0.95609999999999995</v>
      </c>
      <c r="F3617" s="535">
        <v>480.06</v>
      </c>
      <c r="G3617" s="536">
        <v>0</v>
      </c>
      <c r="H3617" s="535">
        <v>498.69</v>
      </c>
      <c r="I3617" s="536">
        <v>0.96189999999999998</v>
      </c>
      <c r="J3617" s="535">
        <v>491.86</v>
      </c>
      <c r="K3617" s="536">
        <v>0.13550000000000001</v>
      </c>
      <c r="L3617" s="535">
        <v>356.4</v>
      </c>
      <c r="M3617" s="536">
        <v>0</v>
      </c>
      <c r="N3617" s="535">
        <v>481.13</v>
      </c>
      <c r="O3617" s="536">
        <v>0.85399999999999998</v>
      </c>
      <c r="P3617" s="535">
        <v>460.14</v>
      </c>
      <c r="Q3617" s="536">
        <v>0.1449</v>
      </c>
      <c r="R3617" s="535">
        <v>527.41999999999996</v>
      </c>
    </row>
    <row r="3618" spans="1:18" ht="12.75">
      <c r="A3618" s="145">
        <v>100701</v>
      </c>
      <c r="B3618" s="102" t="s">
        <v>25290</v>
      </c>
      <c r="C3618" s="145" t="s">
        <v>4</v>
      </c>
      <c r="D3618" s="535">
        <v>733.33</v>
      </c>
      <c r="E3618" s="536">
        <v>0.91620000000000001</v>
      </c>
      <c r="F3618" s="535">
        <v>721.43</v>
      </c>
      <c r="G3618" s="536">
        <v>0.93130000000000002</v>
      </c>
      <c r="H3618" s="535">
        <v>731.83</v>
      </c>
      <c r="I3618" s="536">
        <v>0.91810000000000003</v>
      </c>
      <c r="J3618" s="535">
        <v>722.12</v>
      </c>
      <c r="K3618" s="536">
        <v>0.9304</v>
      </c>
      <c r="L3618" s="535">
        <v>488.26</v>
      </c>
      <c r="M3618" s="536">
        <v>0</v>
      </c>
      <c r="N3618" s="535">
        <v>727.87</v>
      </c>
      <c r="O3618" s="536">
        <v>0.92310000000000003</v>
      </c>
      <c r="P3618" s="535">
        <v>526.85</v>
      </c>
      <c r="Q3618" s="536">
        <v>0</v>
      </c>
      <c r="R3618" s="535">
        <v>730.41</v>
      </c>
    </row>
    <row r="3619" spans="1:18" ht="12.75">
      <c r="A3619" s="145">
        <v>100700</v>
      </c>
      <c r="B3619" s="102" t="s">
        <v>25291</v>
      </c>
      <c r="C3619" s="145" t="s">
        <v>2</v>
      </c>
      <c r="D3619" s="535">
        <v>1082.6300000000001</v>
      </c>
      <c r="E3619" s="536">
        <v>0</v>
      </c>
      <c r="F3619" s="535">
        <v>833.31</v>
      </c>
      <c r="G3619" s="536">
        <v>0</v>
      </c>
      <c r="H3619" s="535">
        <v>865.83</v>
      </c>
      <c r="I3619" s="536">
        <v>0.52380000000000004</v>
      </c>
      <c r="J3619" s="535">
        <v>868.27</v>
      </c>
      <c r="K3619" s="536">
        <v>0.51870000000000005</v>
      </c>
      <c r="L3619" s="535">
        <v>957.12</v>
      </c>
      <c r="M3619" s="536">
        <v>0</v>
      </c>
      <c r="N3619" s="535">
        <v>1036.78</v>
      </c>
      <c r="O3619" s="536">
        <v>0</v>
      </c>
      <c r="P3619" s="535">
        <v>1085.77</v>
      </c>
      <c r="Q3619" s="536">
        <v>2.8999999999999998E-3</v>
      </c>
      <c r="R3619" s="535">
        <v>918.16</v>
      </c>
    </row>
    <row r="3620" spans="1:18" ht="12.75">
      <c r="A3620" s="145">
        <v>91295</v>
      </c>
      <c r="B3620" s="102" t="s">
        <v>25292</v>
      </c>
      <c r="C3620" s="145" t="s">
        <v>2</v>
      </c>
      <c r="D3620" s="535">
        <v>470.95</v>
      </c>
      <c r="E3620" s="536">
        <v>0</v>
      </c>
      <c r="F3620" s="535">
        <v>328.38</v>
      </c>
      <c r="G3620" s="536">
        <v>0</v>
      </c>
      <c r="H3620" s="535">
        <v>392.54</v>
      </c>
      <c r="I3620" s="536">
        <v>0.63580000000000003</v>
      </c>
      <c r="J3620" s="535">
        <v>365.77</v>
      </c>
      <c r="K3620" s="536">
        <v>0.67800000000000005</v>
      </c>
      <c r="L3620" s="535">
        <v>406.64</v>
      </c>
      <c r="M3620" s="536">
        <v>0</v>
      </c>
      <c r="N3620" s="535">
        <v>428.16</v>
      </c>
      <c r="O3620" s="536">
        <v>0</v>
      </c>
      <c r="P3620" s="535">
        <v>424.63</v>
      </c>
      <c r="Q3620" s="536">
        <v>3.7000000000000002E-3</v>
      </c>
      <c r="R3620" s="535">
        <v>381.92</v>
      </c>
    </row>
    <row r="3621" spans="1:18" ht="12.75">
      <c r="A3621" s="145">
        <v>91296</v>
      </c>
      <c r="B3621" s="102" t="s">
        <v>25293</v>
      </c>
      <c r="C3621" s="145" t="s">
        <v>2</v>
      </c>
      <c r="D3621" s="535">
        <v>505.88</v>
      </c>
      <c r="E3621" s="536">
        <v>0</v>
      </c>
      <c r="F3621" s="535">
        <v>353.7</v>
      </c>
      <c r="G3621" s="536">
        <v>0</v>
      </c>
      <c r="H3621" s="535">
        <v>421.35</v>
      </c>
      <c r="I3621" s="536">
        <v>0.64359999999999995</v>
      </c>
      <c r="J3621" s="535">
        <v>393.14</v>
      </c>
      <c r="K3621" s="536">
        <v>0.68569999999999998</v>
      </c>
      <c r="L3621" s="535">
        <v>434.06</v>
      </c>
      <c r="M3621" s="536">
        <v>0</v>
      </c>
      <c r="N3621" s="535">
        <v>458.49</v>
      </c>
      <c r="O3621" s="536">
        <v>0</v>
      </c>
      <c r="P3621" s="535">
        <v>455.82</v>
      </c>
      <c r="Q3621" s="536">
        <v>3.5000000000000001E-3</v>
      </c>
      <c r="R3621" s="535">
        <v>409.67</v>
      </c>
    </row>
    <row r="3622" spans="1:18" ht="12.75">
      <c r="A3622" s="145">
        <v>91297</v>
      </c>
      <c r="B3622" s="102" t="s">
        <v>25294</v>
      </c>
      <c r="C3622" s="145" t="s">
        <v>2</v>
      </c>
      <c r="D3622" s="535">
        <v>557.99</v>
      </c>
      <c r="E3622" s="536">
        <v>0</v>
      </c>
      <c r="F3622" s="535">
        <v>390.95</v>
      </c>
      <c r="G3622" s="536">
        <v>0</v>
      </c>
      <c r="H3622" s="535">
        <v>463.47</v>
      </c>
      <c r="I3622" s="536">
        <v>0.6603</v>
      </c>
      <c r="J3622" s="535">
        <v>433.8</v>
      </c>
      <c r="K3622" s="536">
        <v>0.70189999999999997</v>
      </c>
      <c r="L3622" s="535">
        <v>473.81</v>
      </c>
      <c r="M3622" s="536">
        <v>0</v>
      </c>
      <c r="N3622" s="535">
        <v>503.28</v>
      </c>
      <c r="O3622" s="536">
        <v>0</v>
      </c>
      <c r="P3622" s="535">
        <v>501.75</v>
      </c>
      <c r="Q3622" s="536">
        <v>3.0999999999999999E-3</v>
      </c>
      <c r="R3622" s="535">
        <v>449.37</v>
      </c>
    </row>
    <row r="3623" spans="1:18" ht="12.75">
      <c r="A3623" s="145">
        <v>90820</v>
      </c>
      <c r="B3623" s="102" t="s">
        <v>25295</v>
      </c>
      <c r="C3623" s="145" t="s">
        <v>2</v>
      </c>
      <c r="D3623" s="535">
        <v>441.48</v>
      </c>
      <c r="E3623" s="536">
        <v>0</v>
      </c>
      <c r="F3623" s="535">
        <v>307.94</v>
      </c>
      <c r="G3623" s="536">
        <v>0</v>
      </c>
      <c r="H3623" s="535">
        <v>369.72</v>
      </c>
      <c r="I3623" s="536">
        <v>0.61339999999999995</v>
      </c>
      <c r="J3623" s="535">
        <v>342.95</v>
      </c>
      <c r="K3623" s="536">
        <v>0.65659999999999996</v>
      </c>
      <c r="L3623" s="535">
        <v>385.51</v>
      </c>
      <c r="M3623" s="536">
        <v>0</v>
      </c>
      <c r="N3623" s="535">
        <v>403.35</v>
      </c>
      <c r="O3623" s="536">
        <v>0</v>
      </c>
      <c r="P3623" s="535">
        <v>399.34</v>
      </c>
      <c r="Q3623" s="536">
        <v>4.0000000000000001E-3</v>
      </c>
      <c r="R3623" s="535">
        <v>361.38</v>
      </c>
    </row>
    <row r="3624" spans="1:18" ht="12.75">
      <c r="A3624" s="145">
        <v>90821</v>
      </c>
      <c r="B3624" s="102" t="s">
        <v>25296</v>
      </c>
      <c r="C3624" s="145" t="s">
        <v>2</v>
      </c>
      <c r="D3624" s="535">
        <v>451.12</v>
      </c>
      <c r="E3624" s="536">
        <v>0</v>
      </c>
      <c r="F3624" s="535">
        <v>315.72000000000003</v>
      </c>
      <c r="G3624" s="536">
        <v>0</v>
      </c>
      <c r="H3624" s="535">
        <v>378.95</v>
      </c>
      <c r="I3624" s="536">
        <v>0.60370000000000001</v>
      </c>
      <c r="J3624" s="535">
        <v>350.74</v>
      </c>
      <c r="K3624" s="536">
        <v>0.64770000000000005</v>
      </c>
      <c r="L3624" s="535">
        <v>394.81</v>
      </c>
      <c r="M3624" s="536">
        <v>0</v>
      </c>
      <c r="N3624" s="535">
        <v>412.39</v>
      </c>
      <c r="O3624" s="536">
        <v>0</v>
      </c>
      <c r="P3624" s="535">
        <v>408.83</v>
      </c>
      <c r="Q3624" s="536">
        <v>3.8999999999999998E-3</v>
      </c>
      <c r="R3624" s="535">
        <v>371.51</v>
      </c>
    </row>
    <row r="3625" spans="1:18" ht="12.75">
      <c r="A3625" s="145">
        <v>90822</v>
      </c>
      <c r="B3625" s="102" t="s">
        <v>25297</v>
      </c>
      <c r="C3625" s="145" t="s">
        <v>2</v>
      </c>
      <c r="D3625" s="535">
        <v>484.74</v>
      </c>
      <c r="E3625" s="536">
        <v>0</v>
      </c>
      <c r="F3625" s="535">
        <v>340.15</v>
      </c>
      <c r="G3625" s="536">
        <v>0</v>
      </c>
      <c r="H3625" s="535">
        <v>406.76</v>
      </c>
      <c r="I3625" s="536">
        <v>0.61299999999999999</v>
      </c>
      <c r="J3625" s="535">
        <v>377.09</v>
      </c>
      <c r="K3625" s="536">
        <v>0.65700000000000003</v>
      </c>
      <c r="L3625" s="535">
        <v>421.3</v>
      </c>
      <c r="M3625" s="536">
        <v>0</v>
      </c>
      <c r="N3625" s="535">
        <v>441.61</v>
      </c>
      <c r="O3625" s="536">
        <v>0</v>
      </c>
      <c r="P3625" s="535">
        <v>438.9</v>
      </c>
      <c r="Q3625" s="536">
        <v>3.5999999999999999E-3</v>
      </c>
      <c r="R3625" s="535">
        <v>398.33</v>
      </c>
    </row>
    <row r="3626" spans="1:18" ht="12.75">
      <c r="A3626" s="145">
        <v>90823</v>
      </c>
      <c r="B3626" s="102" t="s">
        <v>25298</v>
      </c>
      <c r="C3626" s="145" t="s">
        <v>2</v>
      </c>
      <c r="D3626" s="535">
        <v>597.28</v>
      </c>
      <c r="E3626" s="536">
        <v>0</v>
      </c>
      <c r="F3626" s="535">
        <v>419.29</v>
      </c>
      <c r="G3626" s="536">
        <v>0</v>
      </c>
      <c r="H3626" s="535">
        <v>495.67</v>
      </c>
      <c r="I3626" s="536">
        <v>0.66779999999999995</v>
      </c>
      <c r="J3626" s="535">
        <v>464.54</v>
      </c>
      <c r="K3626" s="536">
        <v>0.70909999999999995</v>
      </c>
      <c r="L3626" s="535">
        <v>504.34</v>
      </c>
      <c r="M3626" s="536">
        <v>0</v>
      </c>
      <c r="N3626" s="535">
        <v>537.29</v>
      </c>
      <c r="O3626" s="536">
        <v>0</v>
      </c>
      <c r="P3626" s="535">
        <v>536.67999999999995</v>
      </c>
      <c r="Q3626" s="536">
        <v>2.8999999999999998E-3</v>
      </c>
      <c r="R3626" s="535">
        <v>480.16</v>
      </c>
    </row>
    <row r="3627" spans="1:18" ht="12.75">
      <c r="A3627" s="145">
        <v>90824</v>
      </c>
      <c r="B3627" s="102" t="s">
        <v>25299</v>
      </c>
      <c r="C3627" s="145" t="s">
        <v>2</v>
      </c>
      <c r="D3627" s="535">
        <v>857.48</v>
      </c>
      <c r="E3627" s="536">
        <v>0</v>
      </c>
      <c r="F3627" s="535">
        <v>603.66</v>
      </c>
      <c r="G3627" s="536">
        <v>0</v>
      </c>
      <c r="H3627" s="535">
        <v>703.42</v>
      </c>
      <c r="I3627" s="536">
        <v>0.72950000000000004</v>
      </c>
      <c r="J3627" s="535">
        <v>667.13</v>
      </c>
      <c r="K3627" s="536">
        <v>0.76680000000000004</v>
      </c>
      <c r="L3627" s="535">
        <v>699.3</v>
      </c>
      <c r="M3627" s="536">
        <v>0</v>
      </c>
      <c r="N3627" s="535">
        <v>759.6</v>
      </c>
      <c r="O3627" s="536">
        <v>0</v>
      </c>
      <c r="P3627" s="535">
        <v>764.26</v>
      </c>
      <c r="Q3627" s="536">
        <v>2.0999999999999999E-3</v>
      </c>
      <c r="R3627" s="535">
        <v>673.54</v>
      </c>
    </row>
    <row r="3628" spans="1:18" ht="12.75">
      <c r="A3628" s="145">
        <v>91009</v>
      </c>
      <c r="B3628" s="102" t="s">
        <v>25300</v>
      </c>
      <c r="C3628" s="145" t="s">
        <v>2</v>
      </c>
      <c r="D3628" s="535">
        <v>457.27</v>
      </c>
      <c r="E3628" s="536">
        <v>0</v>
      </c>
      <c r="F3628" s="535">
        <v>318.89</v>
      </c>
      <c r="G3628" s="536">
        <v>0</v>
      </c>
      <c r="H3628" s="535">
        <v>381.95</v>
      </c>
      <c r="I3628" s="536">
        <v>0.62570000000000003</v>
      </c>
      <c r="J3628" s="535">
        <v>355.18</v>
      </c>
      <c r="K3628" s="536">
        <v>0.66839999999999999</v>
      </c>
      <c r="L3628" s="535">
        <v>396.83</v>
      </c>
      <c r="M3628" s="536">
        <v>0</v>
      </c>
      <c r="N3628" s="535">
        <v>416.65</v>
      </c>
      <c r="O3628" s="536">
        <v>0</v>
      </c>
      <c r="P3628" s="535">
        <v>412.9</v>
      </c>
      <c r="Q3628" s="536">
        <v>3.8E-3</v>
      </c>
      <c r="R3628" s="535">
        <v>372.39</v>
      </c>
    </row>
    <row r="3629" spans="1:18" ht="12.75">
      <c r="A3629" s="145">
        <v>91010</v>
      </c>
      <c r="B3629" s="102" t="s">
        <v>25301</v>
      </c>
      <c r="C3629" s="145" t="s">
        <v>2</v>
      </c>
      <c r="D3629" s="535">
        <v>467.66</v>
      </c>
      <c r="E3629" s="536">
        <v>0</v>
      </c>
      <c r="F3629" s="535">
        <v>327.2</v>
      </c>
      <c r="G3629" s="536">
        <v>0</v>
      </c>
      <c r="H3629" s="535">
        <v>391.76</v>
      </c>
      <c r="I3629" s="536">
        <v>0.61670000000000003</v>
      </c>
      <c r="J3629" s="535">
        <v>363.55</v>
      </c>
      <c r="K3629" s="536">
        <v>0.66020000000000001</v>
      </c>
      <c r="L3629" s="535">
        <v>406.67</v>
      </c>
      <c r="M3629" s="536">
        <v>0</v>
      </c>
      <c r="N3629" s="535">
        <v>426.32</v>
      </c>
      <c r="O3629" s="536">
        <v>0</v>
      </c>
      <c r="P3629" s="535">
        <v>423.03</v>
      </c>
      <c r="Q3629" s="536">
        <v>3.7000000000000002E-3</v>
      </c>
      <c r="R3629" s="535">
        <v>383.04</v>
      </c>
    </row>
    <row r="3630" spans="1:18" ht="12.75">
      <c r="A3630" s="145">
        <v>91011</v>
      </c>
      <c r="B3630" s="102" t="s">
        <v>25302</v>
      </c>
      <c r="C3630" s="145" t="s">
        <v>2</v>
      </c>
      <c r="D3630" s="535">
        <v>548.88</v>
      </c>
      <c r="E3630" s="536">
        <v>0</v>
      </c>
      <c r="F3630" s="535">
        <v>384.63</v>
      </c>
      <c r="G3630" s="536">
        <v>0</v>
      </c>
      <c r="H3630" s="535">
        <v>456.41</v>
      </c>
      <c r="I3630" s="536">
        <v>0.65510000000000002</v>
      </c>
      <c r="J3630" s="535">
        <v>426.74</v>
      </c>
      <c r="K3630" s="536">
        <v>0.69689999999999996</v>
      </c>
      <c r="L3630" s="535">
        <v>467.27</v>
      </c>
      <c r="M3630" s="536">
        <v>0</v>
      </c>
      <c r="N3630" s="535">
        <v>495.61</v>
      </c>
      <c r="O3630" s="536">
        <v>0</v>
      </c>
      <c r="P3630" s="535">
        <v>493.93</v>
      </c>
      <c r="Q3630" s="536">
        <v>3.2000000000000002E-3</v>
      </c>
      <c r="R3630" s="535">
        <v>443.02</v>
      </c>
    </row>
    <row r="3631" spans="1:18" ht="12.75">
      <c r="A3631" s="145">
        <v>91012</v>
      </c>
      <c r="B3631" s="102" t="s">
        <v>25303</v>
      </c>
      <c r="C3631" s="145" t="s">
        <v>2</v>
      </c>
      <c r="D3631" s="535">
        <v>611.28</v>
      </c>
      <c r="E3631" s="536">
        <v>0</v>
      </c>
      <c r="F3631" s="535">
        <v>429</v>
      </c>
      <c r="G3631" s="536">
        <v>0</v>
      </c>
      <c r="H3631" s="535">
        <v>506.51</v>
      </c>
      <c r="I3631" s="536">
        <v>0.67490000000000006</v>
      </c>
      <c r="J3631" s="535">
        <v>475.38</v>
      </c>
      <c r="K3631" s="536">
        <v>0.71579999999999999</v>
      </c>
      <c r="L3631" s="535">
        <v>514.37</v>
      </c>
      <c r="M3631" s="536">
        <v>0</v>
      </c>
      <c r="N3631" s="535">
        <v>549.07000000000005</v>
      </c>
      <c r="O3631" s="536">
        <v>0</v>
      </c>
      <c r="P3631" s="535">
        <v>548.69000000000005</v>
      </c>
      <c r="Q3631" s="536">
        <v>2.8999999999999998E-3</v>
      </c>
      <c r="R3631" s="535">
        <v>489.91</v>
      </c>
    </row>
    <row r="3632" spans="1:18" ht="12.75">
      <c r="A3632" s="145">
        <v>91298</v>
      </c>
      <c r="B3632" s="102" t="s">
        <v>25304</v>
      </c>
      <c r="C3632" s="145" t="s">
        <v>2</v>
      </c>
      <c r="D3632" s="535">
        <v>930.46</v>
      </c>
      <c r="E3632" s="536">
        <v>0.82299999999999995</v>
      </c>
      <c r="F3632" s="535">
        <v>1369.85</v>
      </c>
      <c r="G3632" s="536">
        <v>0</v>
      </c>
      <c r="H3632" s="535">
        <v>461.87</v>
      </c>
      <c r="I3632" s="536">
        <v>3.3999999999999998E-3</v>
      </c>
      <c r="J3632" s="535">
        <v>895.07</v>
      </c>
      <c r="K3632" s="536">
        <v>0.85550000000000004</v>
      </c>
      <c r="L3632" s="535">
        <v>1244.54</v>
      </c>
      <c r="M3632" s="536">
        <v>0</v>
      </c>
      <c r="N3632" s="535">
        <v>1129.6500000000001</v>
      </c>
      <c r="O3632" s="536">
        <v>0</v>
      </c>
      <c r="P3632" s="535">
        <v>930.04</v>
      </c>
      <c r="Q3632" s="536">
        <v>0.82499999999999996</v>
      </c>
      <c r="R3632" s="535">
        <v>971.61</v>
      </c>
    </row>
    <row r="3633" spans="1:18" ht="12.75">
      <c r="A3633" s="145">
        <v>90825</v>
      </c>
      <c r="B3633" s="102" t="s">
        <v>25305</v>
      </c>
      <c r="C3633" s="145" t="s">
        <v>2</v>
      </c>
      <c r="D3633" s="535">
        <v>955.94</v>
      </c>
      <c r="E3633" s="536">
        <v>0</v>
      </c>
      <c r="F3633" s="535">
        <v>673.45</v>
      </c>
      <c r="G3633" s="536">
        <v>0</v>
      </c>
      <c r="H3633" s="535">
        <v>782.11</v>
      </c>
      <c r="I3633" s="536">
        <v>0.74380000000000002</v>
      </c>
      <c r="J3633" s="535">
        <v>743.79</v>
      </c>
      <c r="K3633" s="536">
        <v>0.78</v>
      </c>
      <c r="L3633" s="535">
        <v>773.18</v>
      </c>
      <c r="M3633" s="536">
        <v>0</v>
      </c>
      <c r="N3633" s="535">
        <v>843.76</v>
      </c>
      <c r="O3633" s="536">
        <v>0</v>
      </c>
      <c r="P3633" s="535">
        <v>850.43</v>
      </c>
      <c r="Q3633" s="536">
        <v>1.9E-3</v>
      </c>
      <c r="R3633" s="535">
        <v>746.86</v>
      </c>
    </row>
    <row r="3634" spans="1:18" ht="12.75">
      <c r="A3634" s="145">
        <v>91299</v>
      </c>
      <c r="B3634" s="102" t="s">
        <v>25306</v>
      </c>
      <c r="C3634" s="145" t="s">
        <v>2</v>
      </c>
      <c r="D3634" s="535">
        <v>1297.01</v>
      </c>
      <c r="E3634" s="536">
        <v>0.84830000000000005</v>
      </c>
      <c r="F3634" s="535">
        <v>1943.86</v>
      </c>
      <c r="G3634" s="536">
        <v>0</v>
      </c>
      <c r="H3634" s="535">
        <v>627.05999999999995</v>
      </c>
      <c r="I3634" s="536">
        <v>2.5000000000000001E-3</v>
      </c>
      <c r="J3634" s="535">
        <v>1255.8599999999999</v>
      </c>
      <c r="K3634" s="536">
        <v>0.87609999999999999</v>
      </c>
      <c r="L3634" s="535">
        <v>1738.18</v>
      </c>
      <c r="M3634" s="536">
        <v>0</v>
      </c>
      <c r="N3634" s="535">
        <v>1579.07</v>
      </c>
      <c r="O3634" s="536">
        <v>0</v>
      </c>
      <c r="P3634" s="535">
        <v>1297.57</v>
      </c>
      <c r="Q3634" s="536">
        <v>0.84919999999999995</v>
      </c>
      <c r="R3634" s="535">
        <v>1357.29</v>
      </c>
    </row>
    <row r="3635" spans="1:18" ht="12.75">
      <c r="A3635" s="145">
        <v>91341</v>
      </c>
      <c r="B3635" s="102" t="s">
        <v>25307</v>
      </c>
      <c r="C3635" s="145" t="s">
        <v>4</v>
      </c>
      <c r="D3635" s="535">
        <v>721.24</v>
      </c>
      <c r="E3635" s="536">
        <v>0.90310000000000001</v>
      </c>
      <c r="F3635" s="535">
        <v>745.64</v>
      </c>
      <c r="G3635" s="536">
        <v>0</v>
      </c>
      <c r="H3635" s="535">
        <v>705.47</v>
      </c>
      <c r="I3635" s="536">
        <v>0.96479999999999999</v>
      </c>
      <c r="J3635" s="535">
        <v>703</v>
      </c>
      <c r="K3635" s="536">
        <v>0.29509999999999997</v>
      </c>
      <c r="L3635" s="535">
        <v>491.06</v>
      </c>
      <c r="M3635" s="536">
        <v>0</v>
      </c>
      <c r="N3635" s="535">
        <v>654.27</v>
      </c>
      <c r="O3635" s="536">
        <v>0.67849999999999999</v>
      </c>
      <c r="P3635" s="535">
        <v>671.64</v>
      </c>
      <c r="Q3635" s="536">
        <v>0.30880000000000002</v>
      </c>
      <c r="R3635" s="535">
        <v>709.62</v>
      </c>
    </row>
    <row r="3636" spans="1:18" ht="12.75">
      <c r="A3636" s="145">
        <v>94806</v>
      </c>
      <c r="B3636" s="102" t="s">
        <v>25308</v>
      </c>
      <c r="C3636" s="145" t="s">
        <v>2</v>
      </c>
      <c r="D3636" s="535">
        <v>854.41</v>
      </c>
      <c r="E3636" s="536">
        <v>0.83609999999999995</v>
      </c>
      <c r="F3636" s="535">
        <v>837.43</v>
      </c>
      <c r="G3636" s="536">
        <v>0.85309999999999997</v>
      </c>
      <c r="H3636" s="535">
        <v>825.85</v>
      </c>
      <c r="I3636" s="536">
        <v>0.92979999999999996</v>
      </c>
      <c r="J3636" s="535">
        <v>827.08</v>
      </c>
      <c r="K3636" s="536">
        <v>0.86370000000000002</v>
      </c>
      <c r="L3636" s="535">
        <v>571.83000000000004</v>
      </c>
      <c r="M3636" s="536">
        <v>0</v>
      </c>
      <c r="N3636" s="535">
        <v>837.09</v>
      </c>
      <c r="O3636" s="536">
        <v>0.85340000000000005</v>
      </c>
      <c r="P3636" s="535">
        <v>629.62</v>
      </c>
      <c r="Q3636" s="536">
        <v>0</v>
      </c>
      <c r="R3636" s="535">
        <v>820.46</v>
      </c>
    </row>
    <row r="3637" spans="1:18" ht="12.75">
      <c r="A3637" s="145">
        <v>94807</v>
      </c>
      <c r="B3637" s="102" t="s">
        <v>25309</v>
      </c>
      <c r="C3637" s="145" t="s">
        <v>2</v>
      </c>
      <c r="D3637" s="535">
        <v>782.63</v>
      </c>
      <c r="E3637" s="536">
        <v>0.81759999999999999</v>
      </c>
      <c r="F3637" s="535">
        <v>765.23</v>
      </c>
      <c r="G3637" s="536">
        <v>0.83620000000000005</v>
      </c>
      <c r="H3637" s="535">
        <v>754.13</v>
      </c>
      <c r="I3637" s="536">
        <v>0.9194</v>
      </c>
      <c r="J3637" s="535">
        <v>754.82</v>
      </c>
      <c r="K3637" s="536">
        <v>0.8478</v>
      </c>
      <c r="L3637" s="535">
        <v>527.30999999999995</v>
      </c>
      <c r="M3637" s="536">
        <v>0</v>
      </c>
      <c r="N3637" s="535">
        <v>765.22</v>
      </c>
      <c r="O3637" s="536">
        <v>0.83620000000000005</v>
      </c>
      <c r="P3637" s="535">
        <v>580.62</v>
      </c>
      <c r="Q3637" s="536">
        <v>0</v>
      </c>
      <c r="R3637" s="535">
        <v>748.76</v>
      </c>
    </row>
    <row r="3638" spans="1:18" ht="12.75">
      <c r="A3638" s="145">
        <v>106142</v>
      </c>
      <c r="B3638" s="102" t="s">
        <v>25310</v>
      </c>
      <c r="C3638" s="145" t="s">
        <v>2</v>
      </c>
      <c r="D3638" s="535">
        <v>1174.73</v>
      </c>
      <c r="E3638" s="536">
        <v>0</v>
      </c>
      <c r="F3638" s="535">
        <v>824.93</v>
      </c>
      <c r="G3638" s="536">
        <v>0</v>
      </c>
      <c r="H3638" s="535">
        <v>921.17</v>
      </c>
      <c r="I3638" s="536">
        <v>0.94099999999999995</v>
      </c>
      <c r="J3638" s="535">
        <v>916.25</v>
      </c>
      <c r="K3638" s="536">
        <v>0.94610000000000005</v>
      </c>
      <c r="L3638" s="535">
        <v>866.99</v>
      </c>
      <c r="M3638" s="536">
        <v>0</v>
      </c>
      <c r="N3638" s="535">
        <v>997.83</v>
      </c>
      <c r="O3638" s="536">
        <v>0</v>
      </c>
      <c r="P3638" s="535">
        <v>1014.01</v>
      </c>
      <c r="Q3638" s="536">
        <v>0</v>
      </c>
      <c r="R3638" s="535">
        <v>840.38</v>
      </c>
    </row>
    <row r="3639" spans="1:18" ht="12.75">
      <c r="A3639" s="145">
        <v>106143</v>
      </c>
      <c r="B3639" s="102" t="s">
        <v>25311</v>
      </c>
      <c r="C3639" s="145" t="s">
        <v>2</v>
      </c>
      <c r="D3639" s="535">
        <v>1210.53</v>
      </c>
      <c r="E3639" s="536">
        <v>0</v>
      </c>
      <c r="F3639" s="535">
        <v>850.01</v>
      </c>
      <c r="G3639" s="536">
        <v>0</v>
      </c>
      <c r="H3639" s="535">
        <v>949.3</v>
      </c>
      <c r="I3639" s="536">
        <v>0.94099999999999995</v>
      </c>
      <c r="J3639" s="535">
        <v>944.03</v>
      </c>
      <c r="K3639" s="536">
        <v>0.94620000000000004</v>
      </c>
      <c r="L3639" s="535">
        <v>893.2</v>
      </c>
      <c r="M3639" s="536">
        <v>0</v>
      </c>
      <c r="N3639" s="535">
        <v>1028.18</v>
      </c>
      <c r="O3639" s="536">
        <v>0</v>
      </c>
      <c r="P3639" s="535">
        <v>1045</v>
      </c>
      <c r="Q3639" s="536">
        <v>0</v>
      </c>
      <c r="R3639" s="535">
        <v>866.13</v>
      </c>
    </row>
    <row r="3640" spans="1:18" ht="12.75">
      <c r="A3640" s="145">
        <v>106144</v>
      </c>
      <c r="B3640" s="102" t="s">
        <v>25312</v>
      </c>
      <c r="C3640" s="145" t="s">
        <v>2</v>
      </c>
      <c r="D3640" s="535">
        <v>1420.24</v>
      </c>
      <c r="E3640" s="536">
        <v>0</v>
      </c>
      <c r="F3640" s="535">
        <v>997.51</v>
      </c>
      <c r="G3640" s="536">
        <v>0</v>
      </c>
      <c r="H3640" s="535">
        <v>1114.98</v>
      </c>
      <c r="I3640" s="536">
        <v>0.93759999999999999</v>
      </c>
      <c r="J3640" s="535">
        <v>1106.98</v>
      </c>
      <c r="K3640" s="536">
        <v>0.94440000000000002</v>
      </c>
      <c r="L3640" s="535">
        <v>1047.99</v>
      </c>
      <c r="M3640" s="536">
        <v>0</v>
      </c>
      <c r="N3640" s="535">
        <v>1206.46</v>
      </c>
      <c r="O3640" s="536">
        <v>0</v>
      </c>
      <c r="P3640" s="535">
        <v>1227.23</v>
      </c>
      <c r="Q3640" s="536">
        <v>0</v>
      </c>
      <c r="R3640" s="535">
        <v>1018.62</v>
      </c>
    </row>
    <row r="3641" spans="1:18" ht="12.75">
      <c r="A3641" s="145">
        <v>100703</v>
      </c>
      <c r="B3641" s="102" t="s">
        <v>25313</v>
      </c>
      <c r="C3641" s="145" t="s">
        <v>2</v>
      </c>
      <c r="D3641" s="535">
        <v>35.03</v>
      </c>
      <c r="E3641" s="536">
        <v>0</v>
      </c>
      <c r="F3641" s="535">
        <v>31.09</v>
      </c>
      <c r="G3641" s="536">
        <v>0</v>
      </c>
      <c r="H3641" s="535">
        <v>37.409999999999997</v>
      </c>
      <c r="I3641" s="536">
        <v>0</v>
      </c>
      <c r="J3641" s="535">
        <v>29.7</v>
      </c>
      <c r="K3641" s="536">
        <v>0</v>
      </c>
      <c r="L3641" s="535">
        <v>35.299999999999997</v>
      </c>
      <c r="M3641" s="536">
        <v>0</v>
      </c>
      <c r="N3641" s="535">
        <v>33.67</v>
      </c>
      <c r="O3641" s="536">
        <v>0</v>
      </c>
      <c r="P3641" s="535">
        <v>33.299999999999997</v>
      </c>
      <c r="Q3641" s="536">
        <v>0</v>
      </c>
      <c r="R3641" s="535">
        <v>36.22</v>
      </c>
    </row>
    <row r="3642" spans="1:18" ht="12.75">
      <c r="A3642" s="145">
        <v>106147</v>
      </c>
      <c r="B3642" s="102" t="s">
        <v>25314</v>
      </c>
      <c r="C3642" s="145" t="s">
        <v>2</v>
      </c>
      <c r="D3642" s="535">
        <v>120.27</v>
      </c>
      <c r="E3642" s="536">
        <v>0</v>
      </c>
      <c r="F3642" s="535">
        <v>103.47</v>
      </c>
      <c r="G3642" s="536">
        <v>0</v>
      </c>
      <c r="H3642" s="535">
        <v>124.86</v>
      </c>
      <c r="I3642" s="536">
        <v>1.2699999999999999E-2</v>
      </c>
      <c r="J3642" s="535">
        <v>99.92</v>
      </c>
      <c r="K3642" s="536">
        <v>0</v>
      </c>
      <c r="L3642" s="535">
        <v>125.83</v>
      </c>
      <c r="M3642" s="536">
        <v>0</v>
      </c>
      <c r="N3642" s="535">
        <v>117.37</v>
      </c>
      <c r="O3642" s="536">
        <v>0</v>
      </c>
      <c r="P3642" s="535">
        <v>125.28</v>
      </c>
      <c r="Q3642" s="536">
        <v>1.26E-2</v>
      </c>
      <c r="R3642" s="535">
        <v>138.58000000000001</v>
      </c>
    </row>
    <row r="3643" spans="1:18" ht="12.75">
      <c r="A3643" s="145">
        <v>100695</v>
      </c>
      <c r="B3643" s="102" t="s">
        <v>25315</v>
      </c>
      <c r="C3643" s="145" t="s">
        <v>2</v>
      </c>
      <c r="D3643" s="535">
        <v>84.64</v>
      </c>
      <c r="E3643" s="536">
        <v>0</v>
      </c>
      <c r="F3643" s="535">
        <v>72.849999999999994</v>
      </c>
      <c r="G3643" s="536">
        <v>0</v>
      </c>
      <c r="H3643" s="535">
        <v>87.62</v>
      </c>
      <c r="I3643" s="536">
        <v>1.7999999999999999E-2</v>
      </c>
      <c r="J3643" s="535">
        <v>70.77</v>
      </c>
      <c r="K3643" s="536">
        <v>0</v>
      </c>
      <c r="L3643" s="535">
        <v>89.05</v>
      </c>
      <c r="M3643" s="536">
        <v>0</v>
      </c>
      <c r="N3643" s="535">
        <v>82.84</v>
      </c>
      <c r="O3643" s="536">
        <v>0</v>
      </c>
      <c r="P3643" s="535">
        <v>88.67</v>
      </c>
      <c r="Q3643" s="536">
        <v>1.78E-2</v>
      </c>
      <c r="R3643" s="535">
        <v>98.34</v>
      </c>
    </row>
    <row r="3644" spans="1:18" ht="12.75">
      <c r="A3644" s="145">
        <v>100696</v>
      </c>
      <c r="B3644" s="102" t="s">
        <v>25316</v>
      </c>
      <c r="C3644" s="145" t="s">
        <v>2</v>
      </c>
      <c r="D3644" s="535">
        <v>94</v>
      </c>
      <c r="E3644" s="536">
        <v>0</v>
      </c>
      <c r="F3644" s="535">
        <v>80.83</v>
      </c>
      <c r="G3644" s="536">
        <v>0</v>
      </c>
      <c r="H3644" s="535">
        <v>97.28</v>
      </c>
      <c r="I3644" s="536">
        <v>1.6199999999999999E-2</v>
      </c>
      <c r="J3644" s="535">
        <v>78.44</v>
      </c>
      <c r="K3644" s="536">
        <v>0</v>
      </c>
      <c r="L3644" s="535">
        <v>98.83</v>
      </c>
      <c r="M3644" s="536">
        <v>0</v>
      </c>
      <c r="N3644" s="535">
        <v>91.93</v>
      </c>
      <c r="O3644" s="536">
        <v>0</v>
      </c>
      <c r="P3644" s="535">
        <v>98.31</v>
      </c>
      <c r="Q3644" s="536">
        <v>1.61E-2</v>
      </c>
      <c r="R3644" s="535">
        <v>109.14</v>
      </c>
    </row>
    <row r="3645" spans="1:18" ht="12.75">
      <c r="A3645" s="145">
        <v>100697</v>
      </c>
      <c r="B3645" s="102" t="s">
        <v>25317</v>
      </c>
      <c r="C3645" s="145" t="s">
        <v>2</v>
      </c>
      <c r="D3645" s="535">
        <v>103.35</v>
      </c>
      <c r="E3645" s="536">
        <v>0</v>
      </c>
      <c r="F3645" s="535">
        <v>88.81</v>
      </c>
      <c r="G3645" s="536">
        <v>0</v>
      </c>
      <c r="H3645" s="535">
        <v>106.94</v>
      </c>
      <c r="I3645" s="536">
        <v>1.4800000000000001E-2</v>
      </c>
      <c r="J3645" s="535">
        <v>86.11</v>
      </c>
      <c r="K3645" s="536">
        <v>0</v>
      </c>
      <c r="L3645" s="535">
        <v>108.63</v>
      </c>
      <c r="M3645" s="536">
        <v>0</v>
      </c>
      <c r="N3645" s="535">
        <v>101</v>
      </c>
      <c r="O3645" s="536">
        <v>0</v>
      </c>
      <c r="P3645" s="535">
        <v>107.93</v>
      </c>
      <c r="Q3645" s="536">
        <v>1.46E-2</v>
      </c>
      <c r="R3645" s="535">
        <v>119.91</v>
      </c>
    </row>
    <row r="3646" spans="1:18" ht="12.75">
      <c r="A3646" s="145">
        <v>100698</v>
      </c>
      <c r="B3646" s="102" t="s">
        <v>25318</v>
      </c>
      <c r="C3646" s="145" t="s">
        <v>2</v>
      </c>
      <c r="D3646" s="535">
        <v>112.72</v>
      </c>
      <c r="E3646" s="536">
        <v>0</v>
      </c>
      <c r="F3646" s="535">
        <v>96.79</v>
      </c>
      <c r="G3646" s="536">
        <v>0</v>
      </c>
      <c r="H3646" s="535">
        <v>116.63</v>
      </c>
      <c r="I3646" s="536">
        <v>1.35E-2</v>
      </c>
      <c r="J3646" s="535">
        <v>93.77</v>
      </c>
      <c r="K3646" s="536">
        <v>0</v>
      </c>
      <c r="L3646" s="535">
        <v>118.4</v>
      </c>
      <c r="M3646" s="536">
        <v>0</v>
      </c>
      <c r="N3646" s="535">
        <v>110.09</v>
      </c>
      <c r="O3646" s="536">
        <v>0</v>
      </c>
      <c r="P3646" s="535">
        <v>117.56</v>
      </c>
      <c r="Q3646" s="536">
        <v>1.34E-2</v>
      </c>
      <c r="R3646" s="535">
        <v>130.71</v>
      </c>
    </row>
    <row r="3647" spans="1:18" ht="12.75">
      <c r="A3647" s="145">
        <v>100699</v>
      </c>
      <c r="B3647" s="102" t="s">
        <v>25319</v>
      </c>
      <c r="C3647" s="145" t="s">
        <v>2</v>
      </c>
      <c r="D3647" s="535">
        <v>135.38999999999999</v>
      </c>
      <c r="E3647" s="536">
        <v>0</v>
      </c>
      <c r="F3647" s="535">
        <v>116.03</v>
      </c>
      <c r="G3647" s="536">
        <v>0</v>
      </c>
      <c r="H3647" s="535">
        <v>139.83000000000001</v>
      </c>
      <c r="I3647" s="536">
        <v>1.1299999999999999E-2</v>
      </c>
      <c r="J3647" s="535">
        <v>112.37</v>
      </c>
      <c r="K3647" s="536">
        <v>0</v>
      </c>
      <c r="L3647" s="535">
        <v>142.41999999999999</v>
      </c>
      <c r="M3647" s="536">
        <v>0</v>
      </c>
      <c r="N3647" s="535">
        <v>132.13999999999999</v>
      </c>
      <c r="O3647" s="536">
        <v>0</v>
      </c>
      <c r="P3647" s="535">
        <v>140.94999999999999</v>
      </c>
      <c r="Q3647" s="536">
        <v>1.12E-2</v>
      </c>
      <c r="R3647" s="535">
        <v>157.72</v>
      </c>
    </row>
    <row r="3648" spans="1:18" ht="12.75">
      <c r="A3648" s="145">
        <v>100705</v>
      </c>
      <c r="B3648" s="102" t="s">
        <v>25320</v>
      </c>
      <c r="C3648" s="145" t="s">
        <v>2</v>
      </c>
      <c r="D3648" s="535">
        <v>78.739999999999995</v>
      </c>
      <c r="E3648" s="536">
        <v>0</v>
      </c>
      <c r="F3648" s="535">
        <v>69.89</v>
      </c>
      <c r="G3648" s="536">
        <v>0</v>
      </c>
      <c r="H3648" s="535">
        <v>84.06</v>
      </c>
      <c r="I3648" s="536">
        <v>0</v>
      </c>
      <c r="J3648" s="535">
        <v>66.75</v>
      </c>
      <c r="K3648" s="536">
        <v>0</v>
      </c>
      <c r="L3648" s="535">
        <v>79.3</v>
      </c>
      <c r="M3648" s="536">
        <v>0</v>
      </c>
      <c r="N3648" s="535">
        <v>75.650000000000006</v>
      </c>
      <c r="O3648" s="536">
        <v>0</v>
      </c>
      <c r="P3648" s="535">
        <v>74.790000000000006</v>
      </c>
      <c r="Q3648" s="536">
        <v>0</v>
      </c>
      <c r="R3648" s="535">
        <v>81.319999999999993</v>
      </c>
    </row>
    <row r="3649" spans="1:18" ht="12.75">
      <c r="A3649" s="145">
        <v>101173</v>
      </c>
      <c r="B3649" s="102" t="s">
        <v>25321</v>
      </c>
      <c r="C3649" s="145" t="s">
        <v>1</v>
      </c>
      <c r="D3649" s="535">
        <v>83.89</v>
      </c>
      <c r="E3649" s="536">
        <v>1.5E-3</v>
      </c>
      <c r="F3649" s="535">
        <v>61.77</v>
      </c>
      <c r="G3649" s="536">
        <v>0</v>
      </c>
      <c r="H3649" s="535">
        <v>75.98</v>
      </c>
      <c r="I3649" s="536">
        <v>1.6999999999999999E-3</v>
      </c>
      <c r="J3649" s="535">
        <v>71.62</v>
      </c>
      <c r="K3649" s="536">
        <v>0</v>
      </c>
      <c r="L3649" s="535">
        <v>68.78</v>
      </c>
      <c r="M3649" s="536">
        <v>0</v>
      </c>
      <c r="N3649" s="535">
        <v>64.27</v>
      </c>
      <c r="O3649" s="536">
        <v>0</v>
      </c>
      <c r="P3649" s="535">
        <v>68.66</v>
      </c>
      <c r="Q3649" s="536">
        <v>0</v>
      </c>
      <c r="R3649" s="535">
        <v>67.72</v>
      </c>
    </row>
    <row r="3650" spans="1:18" ht="12.75">
      <c r="A3650" s="145">
        <v>101174</v>
      </c>
      <c r="B3650" s="102" t="s">
        <v>25322</v>
      </c>
      <c r="C3650" s="145" t="s">
        <v>1</v>
      </c>
      <c r="D3650" s="535">
        <v>117.87</v>
      </c>
      <c r="E3650" s="536">
        <v>1.5E-3</v>
      </c>
      <c r="F3650" s="535">
        <v>86.16</v>
      </c>
      <c r="G3650" s="536">
        <v>0</v>
      </c>
      <c r="H3650" s="535">
        <v>107.35</v>
      </c>
      <c r="I3650" s="536">
        <v>1.6999999999999999E-3</v>
      </c>
      <c r="J3650" s="535">
        <v>100.13</v>
      </c>
      <c r="K3650" s="536">
        <v>0</v>
      </c>
      <c r="L3650" s="535">
        <v>98.36</v>
      </c>
      <c r="M3650" s="536">
        <v>0</v>
      </c>
      <c r="N3650" s="535">
        <v>91.37</v>
      </c>
      <c r="O3650" s="536">
        <v>0</v>
      </c>
      <c r="P3650" s="535">
        <v>97.7</v>
      </c>
      <c r="Q3650" s="536">
        <v>0</v>
      </c>
      <c r="R3650" s="535">
        <v>95.44</v>
      </c>
    </row>
    <row r="3651" spans="1:18" ht="12.75">
      <c r="A3651" s="145">
        <v>101175</v>
      </c>
      <c r="B3651" s="102" t="s">
        <v>25323</v>
      </c>
      <c r="C3651" s="145" t="s">
        <v>1</v>
      </c>
      <c r="D3651" s="535">
        <v>161.44</v>
      </c>
      <c r="E3651" s="536">
        <v>1.6000000000000001E-3</v>
      </c>
      <c r="F3651" s="535">
        <v>117.68</v>
      </c>
      <c r="G3651" s="536">
        <v>0</v>
      </c>
      <c r="H3651" s="535">
        <v>146.78</v>
      </c>
      <c r="I3651" s="536">
        <v>1.8E-3</v>
      </c>
      <c r="J3651" s="535">
        <v>137.13</v>
      </c>
      <c r="K3651" s="536">
        <v>0</v>
      </c>
      <c r="L3651" s="535">
        <v>134.5</v>
      </c>
      <c r="M3651" s="536">
        <v>0</v>
      </c>
      <c r="N3651" s="535">
        <v>124.84</v>
      </c>
      <c r="O3651" s="536">
        <v>0</v>
      </c>
      <c r="P3651" s="535">
        <v>133.53</v>
      </c>
      <c r="Q3651" s="536">
        <v>0</v>
      </c>
      <c r="R3651" s="535">
        <v>130.22999999999999</v>
      </c>
    </row>
    <row r="3652" spans="1:18" ht="12.75">
      <c r="A3652" s="145">
        <v>101176</v>
      </c>
      <c r="B3652" s="102" t="s">
        <v>25324</v>
      </c>
      <c r="C3652" s="145" t="s">
        <v>1</v>
      </c>
      <c r="D3652" s="535">
        <v>195.72</v>
      </c>
      <c r="E3652" s="536">
        <v>3.7000000000000002E-3</v>
      </c>
      <c r="F3652" s="535">
        <v>147.97</v>
      </c>
      <c r="G3652" s="536">
        <v>3.0999999999999999E-3</v>
      </c>
      <c r="H3652" s="535">
        <v>178.63</v>
      </c>
      <c r="I3652" s="536">
        <v>4.0000000000000001E-3</v>
      </c>
      <c r="J3652" s="535">
        <v>167.87</v>
      </c>
      <c r="K3652" s="536">
        <v>2.7000000000000001E-3</v>
      </c>
      <c r="L3652" s="535">
        <v>161.4</v>
      </c>
      <c r="M3652" s="536">
        <v>0</v>
      </c>
      <c r="N3652" s="535">
        <v>151.24</v>
      </c>
      <c r="O3652" s="536">
        <v>3.0000000000000001E-3</v>
      </c>
      <c r="P3652" s="535">
        <v>161.59</v>
      </c>
      <c r="Q3652" s="536">
        <v>2.8E-3</v>
      </c>
      <c r="R3652" s="535">
        <v>161.69</v>
      </c>
    </row>
    <row r="3653" spans="1:18" ht="12.75">
      <c r="A3653" s="145">
        <v>101183</v>
      </c>
      <c r="B3653" s="102" t="s">
        <v>25325</v>
      </c>
      <c r="C3653" s="145" t="s">
        <v>1</v>
      </c>
      <c r="D3653" s="535">
        <v>0</v>
      </c>
      <c r="E3653" s="536"/>
      <c r="F3653" s="535">
        <v>0</v>
      </c>
      <c r="G3653" s="536"/>
      <c r="H3653" s="535">
        <v>0</v>
      </c>
      <c r="I3653" s="536"/>
      <c r="J3653" s="535">
        <v>0</v>
      </c>
      <c r="K3653" s="536"/>
      <c r="L3653" s="535">
        <v>0</v>
      </c>
      <c r="M3653" s="536"/>
      <c r="N3653" s="535">
        <v>0</v>
      </c>
      <c r="O3653" s="536"/>
      <c r="P3653" s="535">
        <v>0</v>
      </c>
      <c r="Q3653" s="536"/>
      <c r="R3653" s="535">
        <v>0</v>
      </c>
    </row>
    <row r="3654" spans="1:18" ht="12.75">
      <c r="A3654" s="145">
        <v>101184</v>
      </c>
      <c r="B3654" s="102" t="s">
        <v>25326</v>
      </c>
      <c r="C3654" s="145" t="s">
        <v>1</v>
      </c>
      <c r="D3654" s="535">
        <v>0</v>
      </c>
      <c r="E3654" s="536"/>
      <c r="F3654" s="535">
        <v>0</v>
      </c>
      <c r="G3654" s="536"/>
      <c r="H3654" s="535">
        <v>0</v>
      </c>
      <c r="I3654" s="536"/>
      <c r="J3654" s="535">
        <v>0</v>
      </c>
      <c r="K3654" s="536"/>
      <c r="L3654" s="535">
        <v>0</v>
      </c>
      <c r="M3654" s="536"/>
      <c r="N3654" s="535">
        <v>0</v>
      </c>
      <c r="O3654" s="536"/>
      <c r="P3654" s="535">
        <v>0</v>
      </c>
      <c r="Q3654" s="536"/>
      <c r="R3654" s="535">
        <v>0</v>
      </c>
    </row>
    <row r="3655" spans="1:18" ht="12.75">
      <c r="A3655" s="145">
        <v>101182</v>
      </c>
      <c r="B3655" s="102" t="s">
        <v>25327</v>
      </c>
      <c r="C3655" s="145" t="s">
        <v>1</v>
      </c>
      <c r="D3655" s="535">
        <v>0</v>
      </c>
      <c r="E3655" s="536"/>
      <c r="F3655" s="535">
        <v>0</v>
      </c>
      <c r="G3655" s="536"/>
      <c r="H3655" s="535">
        <v>0</v>
      </c>
      <c r="I3655" s="536"/>
      <c r="J3655" s="535">
        <v>0</v>
      </c>
      <c r="K3655" s="536"/>
      <c r="L3655" s="535">
        <v>0</v>
      </c>
      <c r="M3655" s="536"/>
      <c r="N3655" s="535">
        <v>0</v>
      </c>
      <c r="O3655" s="536"/>
      <c r="P3655" s="535">
        <v>0</v>
      </c>
      <c r="Q3655" s="536"/>
      <c r="R3655" s="535">
        <v>0</v>
      </c>
    </row>
    <row r="3656" spans="1:18" ht="12.75">
      <c r="A3656" s="145">
        <v>101185</v>
      </c>
      <c r="B3656" s="102" t="s">
        <v>25328</v>
      </c>
      <c r="C3656" s="145" t="s">
        <v>1</v>
      </c>
      <c r="D3656" s="535">
        <v>0</v>
      </c>
      <c r="E3656" s="536"/>
      <c r="F3656" s="535">
        <v>0</v>
      </c>
      <c r="G3656" s="536"/>
      <c r="H3656" s="535">
        <v>0</v>
      </c>
      <c r="I3656" s="536"/>
      <c r="J3656" s="535">
        <v>0</v>
      </c>
      <c r="K3656" s="536"/>
      <c r="L3656" s="535">
        <v>0</v>
      </c>
      <c r="M3656" s="536"/>
      <c r="N3656" s="535">
        <v>0</v>
      </c>
      <c r="O3656" s="536"/>
      <c r="P3656" s="535">
        <v>0</v>
      </c>
      <c r="Q3656" s="536"/>
      <c r="R3656" s="535">
        <v>0</v>
      </c>
    </row>
    <row r="3657" spans="1:18" ht="12.75">
      <c r="A3657" s="145">
        <v>101186</v>
      </c>
      <c r="B3657" s="102" t="s">
        <v>25329</v>
      </c>
      <c r="C3657" s="145" t="s">
        <v>1</v>
      </c>
      <c r="D3657" s="535">
        <v>0</v>
      </c>
      <c r="E3657" s="536"/>
      <c r="F3657" s="535">
        <v>0</v>
      </c>
      <c r="G3657" s="536"/>
      <c r="H3657" s="535">
        <v>0</v>
      </c>
      <c r="I3657" s="536"/>
      <c r="J3657" s="535">
        <v>0</v>
      </c>
      <c r="K3657" s="536"/>
      <c r="L3657" s="535">
        <v>0</v>
      </c>
      <c r="M3657" s="536"/>
      <c r="N3657" s="535">
        <v>0</v>
      </c>
      <c r="O3657" s="536"/>
      <c r="P3657" s="535">
        <v>0</v>
      </c>
      <c r="Q3657" s="536"/>
      <c r="R3657" s="535">
        <v>0</v>
      </c>
    </row>
    <row r="3658" spans="1:18" ht="12.75">
      <c r="A3658" s="145">
        <v>101187</v>
      </c>
      <c r="B3658" s="102" t="s">
        <v>25330</v>
      </c>
      <c r="C3658" s="145" t="s">
        <v>1</v>
      </c>
      <c r="D3658" s="535">
        <v>0</v>
      </c>
      <c r="E3658" s="536"/>
      <c r="F3658" s="535">
        <v>0</v>
      </c>
      <c r="G3658" s="536"/>
      <c r="H3658" s="535">
        <v>0</v>
      </c>
      <c r="I3658" s="536"/>
      <c r="J3658" s="535">
        <v>0</v>
      </c>
      <c r="K3658" s="536"/>
      <c r="L3658" s="535">
        <v>0</v>
      </c>
      <c r="M3658" s="536"/>
      <c r="N3658" s="535">
        <v>0</v>
      </c>
      <c r="O3658" s="536"/>
      <c r="P3658" s="535">
        <v>0</v>
      </c>
      <c r="Q3658" s="536"/>
      <c r="R3658" s="535">
        <v>0</v>
      </c>
    </row>
    <row r="3659" spans="1:18" ht="12.75">
      <c r="A3659" s="145">
        <v>101177</v>
      </c>
      <c r="B3659" s="102" t="s">
        <v>25331</v>
      </c>
      <c r="C3659" s="145" t="s">
        <v>1</v>
      </c>
      <c r="D3659" s="535">
        <v>0</v>
      </c>
      <c r="E3659" s="536"/>
      <c r="F3659" s="535">
        <v>0</v>
      </c>
      <c r="G3659" s="536"/>
      <c r="H3659" s="535">
        <v>0</v>
      </c>
      <c r="I3659" s="536"/>
      <c r="J3659" s="535">
        <v>0</v>
      </c>
      <c r="K3659" s="536"/>
      <c r="L3659" s="535">
        <v>0</v>
      </c>
      <c r="M3659" s="536"/>
      <c r="N3659" s="535">
        <v>0</v>
      </c>
      <c r="O3659" s="536"/>
      <c r="P3659" s="535">
        <v>0</v>
      </c>
      <c r="Q3659" s="536"/>
      <c r="R3659" s="535">
        <v>0</v>
      </c>
    </row>
    <row r="3660" spans="1:18" ht="12.75">
      <c r="A3660" s="145">
        <v>101178</v>
      </c>
      <c r="B3660" s="102" t="s">
        <v>25332</v>
      </c>
      <c r="C3660" s="145" t="s">
        <v>1</v>
      </c>
      <c r="D3660" s="535">
        <v>0</v>
      </c>
      <c r="E3660" s="536"/>
      <c r="F3660" s="535">
        <v>0</v>
      </c>
      <c r="G3660" s="536"/>
      <c r="H3660" s="535">
        <v>0</v>
      </c>
      <c r="I3660" s="536"/>
      <c r="J3660" s="535">
        <v>0</v>
      </c>
      <c r="K3660" s="536"/>
      <c r="L3660" s="535">
        <v>0</v>
      </c>
      <c r="M3660" s="536"/>
      <c r="N3660" s="535">
        <v>0</v>
      </c>
      <c r="O3660" s="536"/>
      <c r="P3660" s="535">
        <v>0</v>
      </c>
      <c r="Q3660" s="536"/>
      <c r="R3660" s="535">
        <v>0</v>
      </c>
    </row>
    <row r="3661" spans="1:18" ht="12.75">
      <c r="A3661" s="145">
        <v>101180</v>
      </c>
      <c r="B3661" s="102" t="s">
        <v>25333</v>
      </c>
      <c r="C3661" s="145" t="s">
        <v>1</v>
      </c>
      <c r="D3661" s="535">
        <v>0</v>
      </c>
      <c r="E3661" s="536"/>
      <c r="F3661" s="535">
        <v>0</v>
      </c>
      <c r="G3661" s="536"/>
      <c r="H3661" s="535">
        <v>0</v>
      </c>
      <c r="I3661" s="536"/>
      <c r="J3661" s="535">
        <v>0</v>
      </c>
      <c r="K3661" s="536"/>
      <c r="L3661" s="535">
        <v>0</v>
      </c>
      <c r="M3661" s="536"/>
      <c r="N3661" s="535">
        <v>0</v>
      </c>
      <c r="O3661" s="536"/>
      <c r="P3661" s="535">
        <v>0</v>
      </c>
      <c r="Q3661" s="536"/>
      <c r="R3661" s="535">
        <v>0</v>
      </c>
    </row>
    <row r="3662" spans="1:18" ht="12.75">
      <c r="A3662" s="145">
        <v>101179</v>
      </c>
      <c r="B3662" s="102" t="s">
        <v>25334</v>
      </c>
      <c r="C3662" s="145" t="s">
        <v>1</v>
      </c>
      <c r="D3662" s="535">
        <v>0</v>
      </c>
      <c r="E3662" s="536"/>
      <c r="F3662" s="535">
        <v>0</v>
      </c>
      <c r="G3662" s="536"/>
      <c r="H3662" s="535">
        <v>0</v>
      </c>
      <c r="I3662" s="536"/>
      <c r="J3662" s="535">
        <v>0</v>
      </c>
      <c r="K3662" s="536"/>
      <c r="L3662" s="535">
        <v>0</v>
      </c>
      <c r="M3662" s="536"/>
      <c r="N3662" s="535">
        <v>0</v>
      </c>
      <c r="O3662" s="536"/>
      <c r="P3662" s="535">
        <v>0</v>
      </c>
      <c r="Q3662" s="536"/>
      <c r="R3662" s="535">
        <v>0</v>
      </c>
    </row>
    <row r="3663" spans="1:18" ht="12.75">
      <c r="A3663" s="145">
        <v>101181</v>
      </c>
      <c r="B3663" s="102" t="s">
        <v>25335</v>
      </c>
      <c r="C3663" s="145" t="s">
        <v>1</v>
      </c>
      <c r="D3663" s="535">
        <v>0</v>
      </c>
      <c r="E3663" s="536"/>
      <c r="F3663" s="535">
        <v>0</v>
      </c>
      <c r="G3663" s="536"/>
      <c r="H3663" s="535">
        <v>0</v>
      </c>
      <c r="I3663" s="536"/>
      <c r="J3663" s="535">
        <v>0</v>
      </c>
      <c r="K3663" s="536"/>
      <c r="L3663" s="535">
        <v>0</v>
      </c>
      <c r="M3663" s="536"/>
      <c r="N3663" s="535">
        <v>0</v>
      </c>
      <c r="O3663" s="536"/>
      <c r="P3663" s="535">
        <v>0</v>
      </c>
      <c r="Q3663" s="536"/>
      <c r="R3663" s="535">
        <v>0</v>
      </c>
    </row>
    <row r="3664" spans="1:18" ht="12.75">
      <c r="A3664" s="145">
        <v>100899</v>
      </c>
      <c r="B3664" s="102" t="s">
        <v>25336</v>
      </c>
      <c r="C3664" s="145" t="s">
        <v>1</v>
      </c>
      <c r="D3664" s="535">
        <v>160.16999999999999</v>
      </c>
      <c r="E3664" s="536">
        <v>9.1200000000000003E-2</v>
      </c>
      <c r="F3664" s="535">
        <v>88.34</v>
      </c>
      <c r="G3664" s="536">
        <v>0.1653</v>
      </c>
      <c r="H3664" s="535">
        <v>114.44</v>
      </c>
      <c r="I3664" s="536">
        <v>0.1268</v>
      </c>
      <c r="J3664" s="535">
        <v>103.38</v>
      </c>
      <c r="K3664" s="536">
        <v>0.14119999999999999</v>
      </c>
      <c r="L3664" s="535">
        <v>94.01</v>
      </c>
      <c r="M3664" s="536">
        <v>0</v>
      </c>
      <c r="N3664" s="535">
        <v>87.85</v>
      </c>
      <c r="O3664" s="536">
        <v>0.16520000000000001</v>
      </c>
      <c r="P3664" s="535">
        <v>92.09</v>
      </c>
      <c r="Q3664" s="536">
        <v>0.1585</v>
      </c>
      <c r="R3664" s="535">
        <v>100.15</v>
      </c>
    </row>
    <row r="3665" spans="1:18" ht="12.75">
      <c r="A3665" s="145">
        <v>100896</v>
      </c>
      <c r="B3665" s="102" t="s">
        <v>25337</v>
      </c>
      <c r="C3665" s="145" t="s">
        <v>1</v>
      </c>
      <c r="D3665" s="535">
        <v>136.27000000000001</v>
      </c>
      <c r="E3665" s="536">
        <v>0.1017</v>
      </c>
      <c r="F3665" s="535">
        <v>64.28</v>
      </c>
      <c r="G3665" s="536">
        <v>0.21560000000000001</v>
      </c>
      <c r="H3665" s="535">
        <v>85.7</v>
      </c>
      <c r="I3665" s="536">
        <v>0.16070000000000001</v>
      </c>
      <c r="J3665" s="535">
        <v>81.94</v>
      </c>
      <c r="K3665" s="536">
        <v>0.1691</v>
      </c>
      <c r="L3665" s="535">
        <v>66.56</v>
      </c>
      <c r="M3665" s="536">
        <v>0</v>
      </c>
      <c r="N3665" s="535">
        <v>61.05</v>
      </c>
      <c r="O3665" s="536">
        <v>0.22559999999999999</v>
      </c>
      <c r="P3665" s="535">
        <v>63.88</v>
      </c>
      <c r="Q3665" s="536">
        <v>0.217</v>
      </c>
      <c r="R3665" s="535">
        <v>69.98</v>
      </c>
    </row>
    <row r="3666" spans="1:18" ht="12.75">
      <c r="A3666" s="145">
        <v>100897</v>
      </c>
      <c r="B3666" s="102" t="s">
        <v>25338</v>
      </c>
      <c r="C3666" s="145" t="s">
        <v>1</v>
      </c>
      <c r="D3666" s="535">
        <v>307.83999999999997</v>
      </c>
      <c r="E3666" s="536">
        <v>6.0400000000000002E-2</v>
      </c>
      <c r="F3666" s="535">
        <v>127.33</v>
      </c>
      <c r="G3666" s="536">
        <v>0.14610000000000001</v>
      </c>
      <c r="H3666" s="535">
        <v>178.39</v>
      </c>
      <c r="I3666" s="536">
        <v>0.10290000000000001</v>
      </c>
      <c r="J3666" s="535">
        <v>171.38</v>
      </c>
      <c r="K3666" s="536">
        <v>0.1085</v>
      </c>
      <c r="L3666" s="535">
        <v>132.33000000000001</v>
      </c>
      <c r="M3666" s="536">
        <v>0</v>
      </c>
      <c r="N3666" s="535">
        <v>118.45</v>
      </c>
      <c r="O3666" s="536">
        <v>0.155</v>
      </c>
      <c r="P3666" s="535">
        <v>125.76</v>
      </c>
      <c r="Q3666" s="536">
        <v>0.1479</v>
      </c>
      <c r="R3666" s="535">
        <v>138.25</v>
      </c>
    </row>
    <row r="3667" spans="1:18" ht="12.75">
      <c r="A3667" s="145">
        <v>100900</v>
      </c>
      <c r="B3667" s="102" t="s">
        <v>25339</v>
      </c>
      <c r="C3667" s="145" t="s">
        <v>1</v>
      </c>
      <c r="D3667" s="535">
        <v>759.23</v>
      </c>
      <c r="E3667" s="536">
        <v>0.03</v>
      </c>
      <c r="F3667" s="535">
        <v>285.91000000000003</v>
      </c>
      <c r="G3667" s="536">
        <v>7.9500000000000001E-2</v>
      </c>
      <c r="H3667" s="535">
        <v>416.87</v>
      </c>
      <c r="I3667" s="536">
        <v>5.33E-2</v>
      </c>
      <c r="J3667" s="535">
        <v>400.5</v>
      </c>
      <c r="K3667" s="536">
        <v>5.6800000000000003E-2</v>
      </c>
      <c r="L3667" s="535">
        <v>298.63</v>
      </c>
      <c r="M3667" s="536">
        <v>0</v>
      </c>
      <c r="N3667" s="535">
        <v>262.12</v>
      </c>
      <c r="O3667" s="536">
        <v>8.48E-2</v>
      </c>
      <c r="P3667" s="535">
        <v>281.94</v>
      </c>
      <c r="Q3667" s="536">
        <v>8.0699999999999994E-2</v>
      </c>
      <c r="R3667" s="535">
        <v>310.74</v>
      </c>
    </row>
    <row r="3668" spans="1:18" ht="12.75">
      <c r="A3668" s="145">
        <v>100898</v>
      </c>
      <c r="B3668" s="102" t="s">
        <v>25340</v>
      </c>
      <c r="C3668" s="145" t="s">
        <v>1</v>
      </c>
      <c r="D3668" s="535">
        <v>650.89</v>
      </c>
      <c r="E3668" s="536">
        <v>3.49E-2</v>
      </c>
      <c r="F3668" s="535">
        <v>248.5</v>
      </c>
      <c r="G3668" s="536">
        <v>9.1499999999999998E-2</v>
      </c>
      <c r="H3668" s="535">
        <v>359.57</v>
      </c>
      <c r="I3668" s="536">
        <v>6.1800000000000001E-2</v>
      </c>
      <c r="J3668" s="535">
        <v>346.38</v>
      </c>
      <c r="K3668" s="536">
        <v>6.5699999999999995E-2</v>
      </c>
      <c r="L3668" s="535">
        <v>258.45</v>
      </c>
      <c r="M3668" s="536">
        <v>0</v>
      </c>
      <c r="N3668" s="535">
        <v>227.6</v>
      </c>
      <c r="O3668" s="536">
        <v>9.7600000000000006E-2</v>
      </c>
      <c r="P3668" s="535">
        <v>244.24</v>
      </c>
      <c r="Q3668" s="536">
        <v>9.3100000000000002E-2</v>
      </c>
      <c r="R3668" s="535">
        <v>269.3</v>
      </c>
    </row>
    <row r="3669" spans="1:18" ht="12.75">
      <c r="A3669" s="145">
        <v>100892</v>
      </c>
      <c r="B3669" s="102" t="s">
        <v>25341</v>
      </c>
      <c r="C3669" s="145" t="s">
        <v>3</v>
      </c>
      <c r="D3669" s="535">
        <v>12.61</v>
      </c>
      <c r="E3669" s="536">
        <v>0.90480000000000005</v>
      </c>
      <c r="F3669" s="535">
        <v>12.43</v>
      </c>
      <c r="G3669" s="536">
        <v>0.91790000000000005</v>
      </c>
      <c r="H3669" s="535">
        <v>12.8</v>
      </c>
      <c r="I3669" s="536">
        <v>0.9</v>
      </c>
      <c r="J3669" s="535">
        <v>12.38</v>
      </c>
      <c r="K3669" s="536">
        <v>0.92159999999999997</v>
      </c>
      <c r="L3669" s="535">
        <v>13.38</v>
      </c>
      <c r="M3669" s="536">
        <v>2.0199999999999999E-2</v>
      </c>
      <c r="N3669" s="535">
        <v>12.58</v>
      </c>
      <c r="O3669" s="536">
        <v>0.90700000000000003</v>
      </c>
      <c r="P3669" s="535">
        <v>12.55</v>
      </c>
      <c r="Q3669" s="536">
        <v>0.90920000000000001</v>
      </c>
      <c r="R3669" s="535">
        <v>12.71</v>
      </c>
    </row>
    <row r="3670" spans="1:18" ht="12.75">
      <c r="A3670" s="145">
        <v>100893</v>
      </c>
      <c r="B3670" s="102" t="s">
        <v>25342</v>
      </c>
      <c r="C3670" s="145" t="s">
        <v>3</v>
      </c>
      <c r="D3670" s="535">
        <v>12.4</v>
      </c>
      <c r="E3670" s="536">
        <v>0.91690000000000005</v>
      </c>
      <c r="F3670" s="535">
        <v>12.23</v>
      </c>
      <c r="G3670" s="536">
        <v>0.92969999999999997</v>
      </c>
      <c r="H3670" s="535">
        <v>12.55</v>
      </c>
      <c r="I3670" s="536">
        <v>0.91310000000000002</v>
      </c>
      <c r="J3670" s="535">
        <v>12.21</v>
      </c>
      <c r="K3670" s="536">
        <v>0.93120000000000003</v>
      </c>
      <c r="L3670" s="535">
        <v>13.17</v>
      </c>
      <c r="M3670" s="536">
        <v>1.7500000000000002E-2</v>
      </c>
      <c r="N3670" s="535">
        <v>12.38</v>
      </c>
      <c r="O3670" s="536">
        <v>0.91839999999999999</v>
      </c>
      <c r="P3670" s="535">
        <v>12.34</v>
      </c>
      <c r="Q3670" s="536">
        <v>0.9214</v>
      </c>
      <c r="R3670" s="535">
        <v>12.48</v>
      </c>
    </row>
    <row r="3671" spans="1:18" ht="12.75">
      <c r="A3671" s="145">
        <v>100894</v>
      </c>
      <c r="B3671" s="102" t="s">
        <v>25343</v>
      </c>
      <c r="C3671" s="145" t="s">
        <v>3</v>
      </c>
      <c r="D3671" s="535">
        <v>12.24</v>
      </c>
      <c r="E3671" s="536">
        <v>0.92569999999999997</v>
      </c>
      <c r="F3671" s="535">
        <v>12.14</v>
      </c>
      <c r="G3671" s="536">
        <v>0.93330000000000002</v>
      </c>
      <c r="H3671" s="535">
        <v>12.4</v>
      </c>
      <c r="I3671" s="536">
        <v>0.92579999999999996</v>
      </c>
      <c r="J3671" s="535">
        <v>12.06</v>
      </c>
      <c r="K3671" s="536">
        <v>0.9395</v>
      </c>
      <c r="L3671" s="535">
        <v>12.99</v>
      </c>
      <c r="M3671" s="536">
        <v>1.46E-2</v>
      </c>
      <c r="N3671" s="535">
        <v>12.25</v>
      </c>
      <c r="O3671" s="536">
        <v>0.92490000000000006</v>
      </c>
      <c r="P3671" s="535">
        <v>12.22</v>
      </c>
      <c r="Q3671" s="536">
        <v>0.92720000000000002</v>
      </c>
      <c r="R3671" s="535">
        <v>12.31</v>
      </c>
    </row>
    <row r="3672" spans="1:18" ht="12.75">
      <c r="A3672" s="145">
        <v>100889</v>
      </c>
      <c r="B3672" s="102" t="s">
        <v>25344</v>
      </c>
      <c r="C3672" s="145" t="s">
        <v>3</v>
      </c>
      <c r="D3672" s="535">
        <v>12.08</v>
      </c>
      <c r="E3672" s="536">
        <v>0.93630000000000002</v>
      </c>
      <c r="F3672" s="535">
        <v>11.96</v>
      </c>
      <c r="G3672" s="536">
        <v>0.94569999999999999</v>
      </c>
      <c r="H3672" s="535">
        <v>12.2</v>
      </c>
      <c r="I3672" s="536">
        <v>0.93279999999999996</v>
      </c>
      <c r="J3672" s="535">
        <v>11.94</v>
      </c>
      <c r="K3672" s="536">
        <v>0.94720000000000004</v>
      </c>
      <c r="L3672" s="535">
        <v>12.82</v>
      </c>
      <c r="M3672" s="536">
        <v>1.3299999999999999E-2</v>
      </c>
      <c r="N3672" s="535">
        <v>12.06</v>
      </c>
      <c r="O3672" s="536">
        <v>0.93779999999999997</v>
      </c>
      <c r="P3672" s="535">
        <v>12.04</v>
      </c>
      <c r="Q3672" s="536">
        <v>0.93940000000000001</v>
      </c>
      <c r="R3672" s="535">
        <v>12.16</v>
      </c>
    </row>
    <row r="3673" spans="1:18" ht="12.75">
      <c r="A3673" s="145">
        <v>100891</v>
      </c>
      <c r="B3673" s="102" t="s">
        <v>25345</v>
      </c>
      <c r="C3673" s="145" t="s">
        <v>3</v>
      </c>
      <c r="D3673" s="535">
        <v>0</v>
      </c>
      <c r="E3673" s="536"/>
      <c r="F3673" s="535">
        <v>0</v>
      </c>
      <c r="G3673" s="536"/>
      <c r="H3673" s="535">
        <v>0</v>
      </c>
      <c r="I3673" s="536"/>
      <c r="J3673" s="535">
        <v>0</v>
      </c>
      <c r="K3673" s="536"/>
      <c r="L3673" s="535">
        <v>0</v>
      </c>
      <c r="M3673" s="536"/>
      <c r="N3673" s="535">
        <v>0</v>
      </c>
      <c r="O3673" s="536"/>
      <c r="P3673" s="535">
        <v>0</v>
      </c>
      <c r="Q3673" s="536"/>
      <c r="R3673" s="535">
        <v>0</v>
      </c>
    </row>
    <row r="3674" spans="1:18" ht="12.75">
      <c r="A3674" s="145">
        <v>100890</v>
      </c>
      <c r="B3674" s="102" t="s">
        <v>25346</v>
      </c>
      <c r="C3674" s="145" t="s">
        <v>3</v>
      </c>
      <c r="D3674" s="535">
        <v>11.91</v>
      </c>
      <c r="E3674" s="536">
        <v>0.94630000000000003</v>
      </c>
      <c r="F3674" s="535">
        <v>11.8</v>
      </c>
      <c r="G3674" s="536">
        <v>0.95509999999999995</v>
      </c>
      <c r="H3674" s="535">
        <v>11.99</v>
      </c>
      <c r="I3674" s="536">
        <v>0.94499999999999995</v>
      </c>
      <c r="J3674" s="535">
        <v>11.78</v>
      </c>
      <c r="K3674" s="536">
        <v>0.95669999999999999</v>
      </c>
      <c r="L3674" s="535">
        <v>12.64</v>
      </c>
      <c r="M3674" s="536">
        <v>1.03E-2</v>
      </c>
      <c r="N3674" s="535">
        <v>11.87</v>
      </c>
      <c r="O3674" s="536">
        <v>0.94950000000000001</v>
      </c>
      <c r="P3674" s="535">
        <v>11.87</v>
      </c>
      <c r="Q3674" s="536">
        <v>0.94950000000000001</v>
      </c>
      <c r="R3674" s="535">
        <v>11.94</v>
      </c>
    </row>
    <row r="3675" spans="1:18" ht="12.75">
      <c r="A3675" s="145">
        <v>100658</v>
      </c>
      <c r="B3675" s="102" t="s">
        <v>25347</v>
      </c>
      <c r="C3675" s="145" t="s">
        <v>1</v>
      </c>
      <c r="D3675" s="535">
        <v>373.04</v>
      </c>
      <c r="E3675" s="536">
        <v>0.9042</v>
      </c>
      <c r="F3675" s="535">
        <v>367.71</v>
      </c>
      <c r="G3675" s="536">
        <v>0.9173</v>
      </c>
      <c r="H3675" s="535">
        <v>377.46</v>
      </c>
      <c r="I3675" s="536">
        <v>0.90329999999999999</v>
      </c>
      <c r="J3675" s="535">
        <v>366.36</v>
      </c>
      <c r="K3675" s="536">
        <v>0.92069999999999996</v>
      </c>
      <c r="L3675" s="535">
        <v>374</v>
      </c>
      <c r="M3675" s="536">
        <v>0.90190000000000003</v>
      </c>
      <c r="N3675" s="535">
        <v>371.88</v>
      </c>
      <c r="O3675" s="536">
        <v>0.90700000000000003</v>
      </c>
      <c r="P3675" s="535">
        <v>370.9</v>
      </c>
      <c r="Q3675" s="536">
        <v>0.90939999999999999</v>
      </c>
      <c r="R3675" s="535">
        <v>375.14</v>
      </c>
    </row>
    <row r="3676" spans="1:18" ht="12.75">
      <c r="A3676" s="145">
        <v>100657</v>
      </c>
      <c r="B3676" s="102" t="s">
        <v>25348</v>
      </c>
      <c r="C3676" s="145" t="s">
        <v>1</v>
      </c>
      <c r="D3676" s="535">
        <v>162.32</v>
      </c>
      <c r="E3676" s="536">
        <v>0.8337</v>
      </c>
      <c r="F3676" s="535">
        <v>158.01</v>
      </c>
      <c r="G3676" s="536">
        <v>0.85640000000000005</v>
      </c>
      <c r="H3676" s="535">
        <v>165.73</v>
      </c>
      <c r="I3676" s="536">
        <v>0.83350000000000002</v>
      </c>
      <c r="J3676" s="535">
        <v>157.19999999999999</v>
      </c>
      <c r="K3676" s="536">
        <v>0.86080000000000001</v>
      </c>
      <c r="L3676" s="535">
        <v>163.16</v>
      </c>
      <c r="M3676" s="536">
        <v>0.82940000000000003</v>
      </c>
      <c r="N3676" s="535">
        <v>161.32</v>
      </c>
      <c r="O3676" s="536">
        <v>0.83879999999999999</v>
      </c>
      <c r="P3676" s="535">
        <v>160.32</v>
      </c>
      <c r="Q3676" s="536">
        <v>0.84409999999999996</v>
      </c>
      <c r="R3676" s="535">
        <v>163.83000000000001</v>
      </c>
    </row>
    <row r="3677" spans="1:18" ht="12.75">
      <c r="A3677" s="145">
        <v>100656</v>
      </c>
      <c r="B3677" s="102" t="s">
        <v>25349</v>
      </c>
      <c r="C3677" s="145" t="s">
        <v>1</v>
      </c>
      <c r="D3677" s="535">
        <v>126.15</v>
      </c>
      <c r="E3677" s="536">
        <v>0.80020000000000002</v>
      </c>
      <c r="F3677" s="535">
        <v>121.73</v>
      </c>
      <c r="G3677" s="536">
        <v>0.82930000000000004</v>
      </c>
      <c r="H3677" s="535">
        <v>129.08000000000001</v>
      </c>
      <c r="I3677" s="536">
        <v>0.79730000000000001</v>
      </c>
      <c r="J3677" s="535">
        <v>121.32</v>
      </c>
      <c r="K3677" s="536">
        <v>0.83209999999999995</v>
      </c>
      <c r="L3677" s="535">
        <v>126.88</v>
      </c>
      <c r="M3677" s="536">
        <v>0.79559999999999997</v>
      </c>
      <c r="N3677" s="535">
        <v>124.87</v>
      </c>
      <c r="O3677" s="536">
        <v>0.80840000000000001</v>
      </c>
      <c r="P3677" s="535">
        <v>124.05</v>
      </c>
      <c r="Q3677" s="536">
        <v>0.81379999999999997</v>
      </c>
      <c r="R3677" s="535">
        <v>127.57</v>
      </c>
    </row>
    <row r="3678" spans="1:18" ht="12.75">
      <c r="A3678" s="145">
        <v>102649</v>
      </c>
      <c r="B3678" s="102" t="s">
        <v>25350</v>
      </c>
      <c r="C3678" s="145" t="s">
        <v>1</v>
      </c>
      <c r="D3678" s="535">
        <v>448.46</v>
      </c>
      <c r="E3678" s="536">
        <v>0.19389999999999999</v>
      </c>
      <c r="F3678" s="535">
        <v>380.86</v>
      </c>
      <c r="G3678" s="536">
        <v>0.2165</v>
      </c>
      <c r="H3678" s="535">
        <v>420.16</v>
      </c>
      <c r="I3678" s="536">
        <v>0.2069</v>
      </c>
      <c r="J3678" s="535">
        <v>404.73</v>
      </c>
      <c r="K3678" s="536">
        <v>0.20349999999999999</v>
      </c>
      <c r="L3678" s="535">
        <v>381.5</v>
      </c>
      <c r="M3678" s="536">
        <v>3.6700000000000003E-2</v>
      </c>
      <c r="N3678" s="535">
        <v>368.47</v>
      </c>
      <c r="O3678" s="536">
        <v>0.2235</v>
      </c>
      <c r="P3678" s="535">
        <v>369.35</v>
      </c>
      <c r="Q3678" s="536">
        <v>0.2233</v>
      </c>
      <c r="R3678" s="535">
        <v>403.64</v>
      </c>
    </row>
    <row r="3679" spans="1:18" ht="12.75">
      <c r="A3679" s="145">
        <v>102645</v>
      </c>
      <c r="B3679" s="102" t="s">
        <v>25351</v>
      </c>
      <c r="C3679" s="145" t="s">
        <v>1</v>
      </c>
      <c r="D3679" s="535">
        <v>323.43</v>
      </c>
      <c r="E3679" s="536">
        <v>0.1206</v>
      </c>
      <c r="F3679" s="535">
        <v>270.64999999999998</v>
      </c>
      <c r="G3679" s="536">
        <v>0.1333</v>
      </c>
      <c r="H3679" s="535">
        <v>296.12</v>
      </c>
      <c r="I3679" s="536">
        <v>0.13170000000000001</v>
      </c>
      <c r="J3679" s="535">
        <v>290.97000000000003</v>
      </c>
      <c r="K3679" s="536">
        <v>0.12379999999999999</v>
      </c>
      <c r="L3679" s="535">
        <v>263.17</v>
      </c>
      <c r="M3679" s="536">
        <v>1.2999999999999999E-3</v>
      </c>
      <c r="N3679" s="535">
        <v>252.84</v>
      </c>
      <c r="O3679" s="536">
        <v>0.14249999999999999</v>
      </c>
      <c r="P3679" s="535">
        <v>255.94</v>
      </c>
      <c r="Q3679" s="536">
        <v>0.14099999999999999</v>
      </c>
      <c r="R3679" s="535">
        <v>281.72000000000003</v>
      </c>
    </row>
    <row r="3680" spans="1:18" ht="12.75">
      <c r="A3680" s="145">
        <v>102650</v>
      </c>
      <c r="B3680" s="102" t="s">
        <v>25352</v>
      </c>
      <c r="C3680" s="145" t="s">
        <v>1</v>
      </c>
      <c r="D3680" s="535">
        <v>652.19000000000005</v>
      </c>
      <c r="E3680" s="536">
        <v>0.17050000000000001</v>
      </c>
      <c r="F3680" s="535">
        <v>537.5</v>
      </c>
      <c r="G3680" s="536">
        <v>0.1938</v>
      </c>
      <c r="H3680" s="535">
        <v>600.16</v>
      </c>
      <c r="I3680" s="536">
        <v>0.18529999999999999</v>
      </c>
      <c r="J3680" s="535">
        <v>584.67999999999995</v>
      </c>
      <c r="K3680" s="536">
        <v>0.17799999999999999</v>
      </c>
      <c r="L3680" s="535">
        <v>552.69000000000005</v>
      </c>
      <c r="M3680" s="536">
        <v>3.2399999999999998E-2</v>
      </c>
      <c r="N3680" s="535">
        <v>526.24</v>
      </c>
      <c r="O3680" s="536">
        <v>0.19769999999999999</v>
      </c>
      <c r="P3680" s="535">
        <v>524.92999999999995</v>
      </c>
      <c r="Q3680" s="536">
        <v>0.19839999999999999</v>
      </c>
      <c r="R3680" s="535">
        <v>562.63</v>
      </c>
    </row>
    <row r="3681" spans="1:18" ht="12.75">
      <c r="A3681" s="145">
        <v>102646</v>
      </c>
      <c r="B3681" s="102" t="s">
        <v>25353</v>
      </c>
      <c r="C3681" s="145" t="s">
        <v>1</v>
      </c>
      <c r="D3681" s="535">
        <v>495.84</v>
      </c>
      <c r="E3681" s="536">
        <v>0.1032</v>
      </c>
      <c r="F3681" s="535">
        <v>399.63</v>
      </c>
      <c r="G3681" s="536">
        <v>0.1154</v>
      </c>
      <c r="H3681" s="535">
        <v>445.03</v>
      </c>
      <c r="I3681" s="536">
        <v>0.115</v>
      </c>
      <c r="J3681" s="535">
        <v>442.41</v>
      </c>
      <c r="K3681" s="536">
        <v>0.1041</v>
      </c>
      <c r="L3681" s="535">
        <v>404.68</v>
      </c>
      <c r="M3681" s="536">
        <v>1.8E-3</v>
      </c>
      <c r="N3681" s="535">
        <v>381.61</v>
      </c>
      <c r="O3681" s="536">
        <v>0.1207</v>
      </c>
      <c r="P3681" s="535">
        <v>383.1</v>
      </c>
      <c r="Q3681" s="536">
        <v>0.12039999999999999</v>
      </c>
      <c r="R3681" s="535">
        <v>410.11</v>
      </c>
    </row>
    <row r="3682" spans="1:18" ht="12.75">
      <c r="A3682" s="145">
        <v>102651</v>
      </c>
      <c r="B3682" s="102" t="s">
        <v>25354</v>
      </c>
      <c r="C3682" s="145" t="s">
        <v>1</v>
      </c>
      <c r="D3682" s="535">
        <v>849.24</v>
      </c>
      <c r="E3682" s="536">
        <v>0.16619999999999999</v>
      </c>
      <c r="F3682" s="535">
        <v>684.89</v>
      </c>
      <c r="G3682" s="536">
        <v>0.1915</v>
      </c>
      <c r="H3682" s="535">
        <v>774.54</v>
      </c>
      <c r="I3682" s="536">
        <v>0.1822</v>
      </c>
      <c r="J3682" s="535">
        <v>757.78</v>
      </c>
      <c r="K3682" s="536">
        <v>0.1729</v>
      </c>
      <c r="L3682" s="535">
        <v>724.14</v>
      </c>
      <c r="M3682" s="536">
        <v>3.1300000000000001E-2</v>
      </c>
      <c r="N3682" s="535">
        <v>681.84</v>
      </c>
      <c r="O3682" s="536">
        <v>0.19209999999999999</v>
      </c>
      <c r="P3682" s="535">
        <v>676.3</v>
      </c>
      <c r="Q3682" s="536">
        <v>0.19389999999999999</v>
      </c>
      <c r="R3682" s="535">
        <v>713.24</v>
      </c>
    </row>
    <row r="3683" spans="1:18" ht="12.75">
      <c r="A3683" s="145">
        <v>102647</v>
      </c>
      <c r="B3683" s="102" t="s">
        <v>25355</v>
      </c>
      <c r="C3683" s="145" t="s">
        <v>1</v>
      </c>
      <c r="D3683" s="535">
        <v>652.62</v>
      </c>
      <c r="E3683" s="536">
        <v>0.10059999999999999</v>
      </c>
      <c r="F3683" s="535">
        <v>511.52</v>
      </c>
      <c r="G3683" s="536">
        <v>0.11360000000000001</v>
      </c>
      <c r="H3683" s="535">
        <v>579.45000000000005</v>
      </c>
      <c r="I3683" s="536">
        <v>0.1133</v>
      </c>
      <c r="J3683" s="535">
        <v>578.83000000000004</v>
      </c>
      <c r="K3683" s="536">
        <v>0.1003</v>
      </c>
      <c r="L3683" s="535">
        <v>538.02</v>
      </c>
      <c r="M3683" s="536">
        <v>1.9E-3</v>
      </c>
      <c r="N3683" s="535">
        <v>499.98</v>
      </c>
      <c r="O3683" s="536">
        <v>0.11609999999999999</v>
      </c>
      <c r="P3683" s="535">
        <v>497.9</v>
      </c>
      <c r="Q3683" s="536">
        <v>0.1168</v>
      </c>
      <c r="R3683" s="535">
        <v>521.45000000000005</v>
      </c>
    </row>
    <row r="3684" spans="1:18" ht="12.75">
      <c r="A3684" s="145">
        <v>102652</v>
      </c>
      <c r="B3684" s="102" t="s">
        <v>25356</v>
      </c>
      <c r="C3684" s="145" t="s">
        <v>1</v>
      </c>
      <c r="D3684" s="535">
        <v>1099.27</v>
      </c>
      <c r="E3684" s="536">
        <v>0.1512</v>
      </c>
      <c r="F3684" s="535">
        <v>888.92</v>
      </c>
      <c r="G3684" s="536">
        <v>0.17330000000000001</v>
      </c>
      <c r="H3684" s="535">
        <v>998.63</v>
      </c>
      <c r="I3684" s="536">
        <v>0.16639999999999999</v>
      </c>
      <c r="J3684" s="535">
        <v>981.51</v>
      </c>
      <c r="K3684" s="536">
        <v>0.15679999999999999</v>
      </c>
      <c r="L3684" s="535">
        <v>925.44</v>
      </c>
      <c r="M3684" s="536">
        <v>2.8899999999999999E-2</v>
      </c>
      <c r="N3684" s="535">
        <v>874.04</v>
      </c>
      <c r="O3684" s="536">
        <v>0.17610000000000001</v>
      </c>
      <c r="P3684" s="535">
        <v>869.44</v>
      </c>
      <c r="Q3684" s="536">
        <v>0.1772</v>
      </c>
      <c r="R3684" s="535">
        <v>921.26</v>
      </c>
    </row>
    <row r="3685" spans="1:18" ht="12.75">
      <c r="A3685" s="145">
        <v>102648</v>
      </c>
      <c r="B3685" s="102" t="s">
        <v>25357</v>
      </c>
      <c r="C3685" s="145" t="s">
        <v>1</v>
      </c>
      <c r="D3685" s="535">
        <v>868.84</v>
      </c>
      <c r="E3685" s="536">
        <v>8.8700000000000001E-2</v>
      </c>
      <c r="F3685" s="535">
        <v>685.59</v>
      </c>
      <c r="G3685" s="536">
        <v>9.8799999999999999E-2</v>
      </c>
      <c r="H3685" s="535">
        <v>769.99</v>
      </c>
      <c r="I3685" s="536">
        <v>0.10009999999999999</v>
      </c>
      <c r="J3685" s="535">
        <v>771.71</v>
      </c>
      <c r="K3685" s="536">
        <v>8.7599999999999997E-2</v>
      </c>
      <c r="L3685" s="535">
        <v>707.26</v>
      </c>
      <c r="M3685" s="536">
        <v>5.0000000000000001E-4</v>
      </c>
      <c r="N3685" s="535">
        <v>660.84</v>
      </c>
      <c r="O3685" s="536">
        <v>0.1023</v>
      </c>
      <c r="P3685" s="535">
        <v>660.27</v>
      </c>
      <c r="Q3685" s="536">
        <v>0.1026</v>
      </c>
      <c r="R3685" s="535">
        <v>696.43</v>
      </c>
    </row>
    <row r="3686" spans="1:18" ht="12.75">
      <c r="A3686" s="145">
        <v>100651</v>
      </c>
      <c r="B3686" s="102" t="s">
        <v>25358</v>
      </c>
      <c r="C3686" s="145" t="s">
        <v>1</v>
      </c>
      <c r="D3686" s="535">
        <v>318.26</v>
      </c>
      <c r="E3686" s="536">
        <v>0.1026</v>
      </c>
      <c r="F3686" s="535">
        <v>149.1</v>
      </c>
      <c r="G3686" s="536">
        <v>0.219</v>
      </c>
      <c r="H3686" s="535">
        <v>197.87</v>
      </c>
      <c r="I3686" s="536">
        <v>0.16420000000000001</v>
      </c>
      <c r="J3686" s="535">
        <v>189.68</v>
      </c>
      <c r="K3686" s="536">
        <v>0.1721</v>
      </c>
      <c r="L3686" s="535">
        <v>152.46</v>
      </c>
      <c r="M3686" s="536">
        <v>0</v>
      </c>
      <c r="N3686" s="535">
        <v>138.94999999999999</v>
      </c>
      <c r="O3686" s="536">
        <v>0.2339</v>
      </c>
      <c r="P3686" s="535">
        <v>146.26</v>
      </c>
      <c r="Q3686" s="536">
        <v>0.22320000000000001</v>
      </c>
      <c r="R3686" s="535">
        <v>161.30000000000001</v>
      </c>
    </row>
    <row r="3687" spans="1:18" ht="12.75">
      <c r="A3687" s="145">
        <v>100652</v>
      </c>
      <c r="B3687" s="102" t="s">
        <v>25359</v>
      </c>
      <c r="C3687" s="145" t="s">
        <v>1</v>
      </c>
      <c r="D3687" s="535">
        <v>693.82</v>
      </c>
      <c r="E3687" s="536">
        <v>5.8599999999999999E-2</v>
      </c>
      <c r="F3687" s="535">
        <v>286.3</v>
      </c>
      <c r="G3687" s="536">
        <v>0.1421</v>
      </c>
      <c r="H3687" s="535">
        <v>399.89</v>
      </c>
      <c r="I3687" s="536">
        <v>0.1008</v>
      </c>
      <c r="J3687" s="535">
        <v>384.5</v>
      </c>
      <c r="K3687" s="536">
        <v>0.10580000000000001</v>
      </c>
      <c r="L3687" s="535">
        <v>295.10000000000002</v>
      </c>
      <c r="M3687" s="536">
        <v>0</v>
      </c>
      <c r="N3687" s="535">
        <v>263.08999999999997</v>
      </c>
      <c r="O3687" s="536">
        <v>0.15310000000000001</v>
      </c>
      <c r="P3687" s="535">
        <v>280.61</v>
      </c>
      <c r="Q3687" s="536">
        <v>0.1449</v>
      </c>
      <c r="R3687" s="535">
        <v>309.79000000000002</v>
      </c>
    </row>
    <row r="3688" spans="1:18" ht="12.75">
      <c r="A3688" s="145">
        <v>100653</v>
      </c>
      <c r="B3688" s="102" t="s">
        <v>25360</v>
      </c>
      <c r="C3688" s="145" t="s">
        <v>1</v>
      </c>
      <c r="D3688" s="535">
        <v>1217.58</v>
      </c>
      <c r="E3688" s="536">
        <v>3.9600000000000003E-2</v>
      </c>
      <c r="F3688" s="535">
        <v>477.31</v>
      </c>
      <c r="G3688" s="536">
        <v>0.1011</v>
      </c>
      <c r="H3688" s="535">
        <v>680.75</v>
      </c>
      <c r="I3688" s="536">
        <v>6.9800000000000001E-2</v>
      </c>
      <c r="J3688" s="535">
        <v>655.9</v>
      </c>
      <c r="K3688" s="536">
        <v>7.3599999999999999E-2</v>
      </c>
      <c r="L3688" s="535">
        <v>492.22</v>
      </c>
      <c r="M3688" s="536">
        <v>0</v>
      </c>
      <c r="N3688" s="535">
        <v>434.62</v>
      </c>
      <c r="O3688" s="536">
        <v>0.1094</v>
      </c>
      <c r="P3688" s="535">
        <v>466.62</v>
      </c>
      <c r="Q3688" s="536">
        <v>0.10340000000000001</v>
      </c>
      <c r="R3688" s="535">
        <v>515.89</v>
      </c>
    </row>
    <row r="3689" spans="1:18" ht="12.75">
      <c r="A3689" s="145">
        <v>100654</v>
      </c>
      <c r="B3689" s="102" t="s">
        <v>25361</v>
      </c>
      <c r="C3689" s="145" t="s">
        <v>1</v>
      </c>
      <c r="D3689" s="535">
        <v>1585.47</v>
      </c>
      <c r="E3689" s="536">
        <v>3.4299999999999997E-2</v>
      </c>
      <c r="F3689" s="535">
        <v>640.57000000000005</v>
      </c>
      <c r="G3689" s="536">
        <v>8.5000000000000006E-2</v>
      </c>
      <c r="H3689" s="535">
        <v>898.02</v>
      </c>
      <c r="I3689" s="536">
        <v>5.96E-2</v>
      </c>
      <c r="J3689" s="535">
        <v>868.47</v>
      </c>
      <c r="K3689" s="536">
        <v>6.2700000000000006E-2</v>
      </c>
      <c r="L3689" s="535">
        <v>649.01</v>
      </c>
      <c r="M3689" s="536">
        <v>0</v>
      </c>
      <c r="N3689" s="535">
        <v>577.07000000000005</v>
      </c>
      <c r="O3689" s="536">
        <v>9.2799999999999994E-2</v>
      </c>
      <c r="P3689" s="535">
        <v>619.80999999999995</v>
      </c>
      <c r="Q3689" s="536">
        <v>8.7800000000000003E-2</v>
      </c>
      <c r="R3689" s="535">
        <v>688.25</v>
      </c>
    </row>
    <row r="3690" spans="1:18" ht="12.75">
      <c r="A3690" s="145">
        <v>100655</v>
      </c>
      <c r="B3690" s="102" t="s">
        <v>25362</v>
      </c>
      <c r="C3690" s="145" t="s">
        <v>1</v>
      </c>
      <c r="D3690" s="535">
        <v>1891.44</v>
      </c>
      <c r="E3690" s="536">
        <v>3.4000000000000002E-2</v>
      </c>
      <c r="F3690" s="535">
        <v>744.35</v>
      </c>
      <c r="G3690" s="536">
        <v>8.6300000000000002E-2</v>
      </c>
      <c r="H3690" s="535">
        <v>1054.8699999999999</v>
      </c>
      <c r="I3690" s="536">
        <v>5.9799999999999999E-2</v>
      </c>
      <c r="J3690" s="535">
        <v>1021.31</v>
      </c>
      <c r="K3690" s="536">
        <v>6.2899999999999998E-2</v>
      </c>
      <c r="L3690" s="535">
        <v>757.3</v>
      </c>
      <c r="M3690" s="536">
        <v>0</v>
      </c>
      <c r="N3690" s="535">
        <v>670.27</v>
      </c>
      <c r="O3690" s="536">
        <v>9.4100000000000003E-2</v>
      </c>
      <c r="P3690" s="535">
        <v>721.54</v>
      </c>
      <c r="Q3690" s="536">
        <v>8.8999999999999996E-2</v>
      </c>
      <c r="R3690" s="535">
        <v>799.08</v>
      </c>
    </row>
    <row r="3691" spans="1:18" ht="12.75">
      <c r="A3691" s="145">
        <v>100364</v>
      </c>
      <c r="B3691" s="102" t="s">
        <v>25363</v>
      </c>
      <c r="C3691" s="145" t="s">
        <v>2</v>
      </c>
      <c r="D3691" s="535">
        <v>3151.25</v>
      </c>
      <c r="E3691" s="536">
        <v>0.1158</v>
      </c>
      <c r="F3691" s="535">
        <v>2897.45</v>
      </c>
      <c r="G3691" s="536">
        <v>9.4999999999999998E-3</v>
      </c>
      <c r="H3691" s="535">
        <v>2922.94</v>
      </c>
      <c r="I3691" s="536">
        <v>8.1699999999999995E-2</v>
      </c>
      <c r="J3691" s="535">
        <v>2773.37</v>
      </c>
      <c r="K3691" s="536">
        <v>9.9000000000000008E-3</v>
      </c>
      <c r="L3691" s="535">
        <v>3358.05</v>
      </c>
      <c r="M3691" s="536">
        <v>8.2000000000000007E-3</v>
      </c>
      <c r="N3691" s="535">
        <v>3481.48</v>
      </c>
      <c r="O3691" s="536">
        <v>7.9000000000000008E-3</v>
      </c>
      <c r="P3691" s="535">
        <v>3439.71</v>
      </c>
      <c r="Q3691" s="536">
        <v>6.4899999999999999E-2</v>
      </c>
      <c r="R3691" s="535">
        <v>3742.93</v>
      </c>
    </row>
    <row r="3692" spans="1:18" ht="12.75">
      <c r="A3692" s="145">
        <v>100374</v>
      </c>
      <c r="B3692" s="102" t="s">
        <v>25364</v>
      </c>
      <c r="C3692" s="145" t="s">
        <v>2</v>
      </c>
      <c r="D3692" s="535">
        <v>2960.63</v>
      </c>
      <c r="E3692" s="536">
        <v>0.1232</v>
      </c>
      <c r="F3692" s="535">
        <v>2725.19</v>
      </c>
      <c r="G3692" s="536">
        <v>1.01E-2</v>
      </c>
      <c r="H3692" s="535">
        <v>2768.29</v>
      </c>
      <c r="I3692" s="536">
        <v>8.6199999999999999E-2</v>
      </c>
      <c r="J3692" s="535">
        <v>2614.67</v>
      </c>
      <c r="K3692" s="536">
        <v>1.0500000000000001E-2</v>
      </c>
      <c r="L3692" s="535">
        <v>3155.39</v>
      </c>
      <c r="M3692" s="536">
        <v>8.6999999999999994E-3</v>
      </c>
      <c r="N3692" s="535">
        <v>3249.79</v>
      </c>
      <c r="O3692" s="536">
        <v>8.3999999999999995E-3</v>
      </c>
      <c r="P3692" s="535">
        <v>3216.52</v>
      </c>
      <c r="Q3692" s="536">
        <v>6.9400000000000003E-2</v>
      </c>
      <c r="R3692" s="535">
        <v>3498.87</v>
      </c>
    </row>
    <row r="3693" spans="1:18" ht="12.75">
      <c r="A3693" s="145">
        <v>100365</v>
      </c>
      <c r="B3693" s="102" t="s">
        <v>25365</v>
      </c>
      <c r="C3693" s="145" t="s">
        <v>2</v>
      </c>
      <c r="D3693" s="535">
        <v>3663.42</v>
      </c>
      <c r="E3693" s="536">
        <v>9.9599999999999994E-2</v>
      </c>
      <c r="F3693" s="535">
        <v>3338.66</v>
      </c>
      <c r="G3693" s="536">
        <v>8.2000000000000007E-3</v>
      </c>
      <c r="H3693" s="535">
        <v>3403.75</v>
      </c>
      <c r="I3693" s="536">
        <v>7.0099999999999996E-2</v>
      </c>
      <c r="J3693" s="535">
        <v>3197.92</v>
      </c>
      <c r="K3693" s="536">
        <v>8.6E-3</v>
      </c>
      <c r="L3693" s="535">
        <v>3896.32</v>
      </c>
      <c r="M3693" s="536">
        <v>7.0000000000000001E-3</v>
      </c>
      <c r="N3693" s="535">
        <v>4026.42</v>
      </c>
      <c r="O3693" s="536">
        <v>6.7999999999999996E-3</v>
      </c>
      <c r="P3693" s="535">
        <v>3993.71</v>
      </c>
      <c r="Q3693" s="536">
        <v>5.5899999999999998E-2</v>
      </c>
      <c r="R3693" s="535">
        <v>4355.04</v>
      </c>
    </row>
    <row r="3694" spans="1:18" ht="12.75">
      <c r="A3694" s="145">
        <v>100375</v>
      </c>
      <c r="B3694" s="102" t="s">
        <v>25366</v>
      </c>
      <c r="C3694" s="145" t="s">
        <v>2</v>
      </c>
      <c r="D3694" s="535">
        <v>3391.23</v>
      </c>
      <c r="E3694" s="536">
        <v>0.1076</v>
      </c>
      <c r="F3694" s="535">
        <v>3098.73</v>
      </c>
      <c r="G3694" s="536">
        <v>8.8000000000000005E-3</v>
      </c>
      <c r="H3694" s="535">
        <v>3186.19</v>
      </c>
      <c r="I3694" s="536">
        <v>7.4899999999999994E-2</v>
      </c>
      <c r="J3694" s="535">
        <v>2972.22</v>
      </c>
      <c r="K3694" s="536">
        <v>9.1999999999999998E-3</v>
      </c>
      <c r="L3694" s="535">
        <v>3603.95</v>
      </c>
      <c r="M3694" s="536">
        <v>7.6E-3</v>
      </c>
      <c r="N3694" s="535">
        <v>3688.07</v>
      </c>
      <c r="O3694" s="536">
        <v>7.4000000000000003E-3</v>
      </c>
      <c r="P3694" s="535">
        <v>3672.83</v>
      </c>
      <c r="Q3694" s="536">
        <v>6.08E-2</v>
      </c>
      <c r="R3694" s="535">
        <v>4004.15</v>
      </c>
    </row>
    <row r="3695" spans="1:18" ht="12.75">
      <c r="A3695" s="145">
        <v>100366</v>
      </c>
      <c r="B3695" s="102" t="s">
        <v>25367</v>
      </c>
      <c r="C3695" s="145" t="s">
        <v>2</v>
      </c>
      <c r="D3695" s="535">
        <v>3869.27</v>
      </c>
      <c r="E3695" s="536">
        <v>9.4299999999999995E-2</v>
      </c>
      <c r="F3695" s="535">
        <v>3519.54</v>
      </c>
      <c r="G3695" s="536">
        <v>7.7999999999999996E-3</v>
      </c>
      <c r="H3695" s="535">
        <v>3567.97</v>
      </c>
      <c r="I3695" s="536">
        <v>6.6900000000000001E-2</v>
      </c>
      <c r="J3695" s="535">
        <v>3368.49</v>
      </c>
      <c r="K3695" s="536">
        <v>8.0999999999999996E-3</v>
      </c>
      <c r="L3695" s="535">
        <v>4117.74</v>
      </c>
      <c r="M3695" s="536">
        <v>6.7000000000000002E-3</v>
      </c>
      <c r="N3695" s="535">
        <v>4283.08</v>
      </c>
      <c r="O3695" s="536">
        <v>6.4000000000000003E-3</v>
      </c>
      <c r="P3695" s="535">
        <v>4236.67</v>
      </c>
      <c r="Q3695" s="536">
        <v>5.2699999999999997E-2</v>
      </c>
      <c r="R3695" s="535">
        <v>4620.7</v>
      </c>
    </row>
    <row r="3696" spans="1:18" ht="12.75">
      <c r="A3696" s="145">
        <v>100376</v>
      </c>
      <c r="B3696" s="102" t="s">
        <v>25368</v>
      </c>
      <c r="C3696" s="145" t="s">
        <v>2</v>
      </c>
      <c r="D3696" s="535">
        <v>3474.41</v>
      </c>
      <c r="E3696" s="536">
        <v>0.105</v>
      </c>
      <c r="F3696" s="535">
        <v>3173.21</v>
      </c>
      <c r="G3696" s="536">
        <v>8.6E-3</v>
      </c>
      <c r="H3696" s="535">
        <v>3253.29</v>
      </c>
      <c r="I3696" s="536">
        <v>7.3400000000000007E-2</v>
      </c>
      <c r="J3696" s="535">
        <v>3041.35</v>
      </c>
      <c r="K3696" s="536">
        <v>8.9999999999999993E-3</v>
      </c>
      <c r="L3696" s="535">
        <v>3692.73</v>
      </c>
      <c r="M3696" s="536">
        <v>7.4000000000000003E-3</v>
      </c>
      <c r="N3696" s="535">
        <v>3790.05</v>
      </c>
      <c r="O3696" s="536">
        <v>7.1999999999999998E-3</v>
      </c>
      <c r="P3696" s="535">
        <v>3770.52</v>
      </c>
      <c r="Q3696" s="536">
        <v>5.9200000000000003E-2</v>
      </c>
      <c r="R3696" s="535">
        <v>4110.97</v>
      </c>
    </row>
    <row r="3697" spans="1:18" ht="12.75">
      <c r="A3697" s="145">
        <v>100357</v>
      </c>
      <c r="B3697" s="102" t="s">
        <v>25369</v>
      </c>
      <c r="C3697" s="145" t="s">
        <v>2</v>
      </c>
      <c r="D3697" s="535">
        <v>1057.55</v>
      </c>
      <c r="E3697" s="536">
        <v>2.76E-2</v>
      </c>
      <c r="F3697" s="535">
        <v>930.22</v>
      </c>
      <c r="G3697" s="536">
        <v>2.9499999999999998E-2</v>
      </c>
      <c r="H3697" s="535">
        <v>976.82</v>
      </c>
      <c r="I3697" s="536">
        <v>6.3799999999999996E-2</v>
      </c>
      <c r="J3697" s="535">
        <v>907.47</v>
      </c>
      <c r="K3697" s="536">
        <v>3.0200000000000001E-2</v>
      </c>
      <c r="L3697" s="535">
        <v>1120.73</v>
      </c>
      <c r="M3697" s="536">
        <v>2.4400000000000002E-2</v>
      </c>
      <c r="N3697" s="535">
        <v>1162.81</v>
      </c>
      <c r="O3697" s="536">
        <v>2.3599999999999999E-2</v>
      </c>
      <c r="P3697" s="535">
        <v>1164.18</v>
      </c>
      <c r="Q3697" s="536">
        <v>5.5100000000000003E-2</v>
      </c>
      <c r="R3697" s="535">
        <v>1281.0999999999999</v>
      </c>
    </row>
    <row r="3698" spans="1:18" ht="12.75">
      <c r="A3698" s="145">
        <v>100367</v>
      </c>
      <c r="B3698" s="102" t="s">
        <v>25370</v>
      </c>
      <c r="C3698" s="145" t="s">
        <v>2</v>
      </c>
      <c r="D3698" s="535">
        <v>1030.5</v>
      </c>
      <c r="E3698" s="536">
        <v>2.8299999999999999E-2</v>
      </c>
      <c r="F3698" s="535">
        <v>905.64</v>
      </c>
      <c r="G3698" s="536">
        <v>3.0300000000000001E-2</v>
      </c>
      <c r="H3698" s="535">
        <v>954.8</v>
      </c>
      <c r="I3698" s="536">
        <v>6.5199999999999994E-2</v>
      </c>
      <c r="J3698" s="535">
        <v>884.93</v>
      </c>
      <c r="K3698" s="536">
        <v>3.1E-2</v>
      </c>
      <c r="L3698" s="535">
        <v>1092.03</v>
      </c>
      <c r="M3698" s="536">
        <v>2.5100000000000001E-2</v>
      </c>
      <c r="N3698" s="535">
        <v>1130.0899999999999</v>
      </c>
      <c r="O3698" s="536">
        <v>2.4199999999999999E-2</v>
      </c>
      <c r="P3698" s="535">
        <v>1132.54</v>
      </c>
      <c r="Q3698" s="536">
        <v>5.6599999999999998E-2</v>
      </c>
      <c r="R3698" s="535">
        <v>1246.49</v>
      </c>
    </row>
    <row r="3699" spans="1:18" ht="12.75">
      <c r="A3699" s="145">
        <v>100358</v>
      </c>
      <c r="B3699" s="102" t="s">
        <v>25371</v>
      </c>
      <c r="C3699" s="145" t="s">
        <v>2</v>
      </c>
      <c r="D3699" s="535">
        <v>1492.68</v>
      </c>
      <c r="E3699" s="536">
        <v>1.9599999999999999E-2</v>
      </c>
      <c r="F3699" s="535">
        <v>1301.23</v>
      </c>
      <c r="G3699" s="536">
        <v>2.1100000000000001E-2</v>
      </c>
      <c r="H3699" s="535">
        <v>1394.79</v>
      </c>
      <c r="I3699" s="536">
        <v>4.4699999999999997E-2</v>
      </c>
      <c r="J3699" s="535">
        <v>1267.8</v>
      </c>
      <c r="K3699" s="536">
        <v>2.1600000000000001E-2</v>
      </c>
      <c r="L3699" s="535">
        <v>1577.39</v>
      </c>
      <c r="M3699" s="536">
        <v>1.7399999999999999E-2</v>
      </c>
      <c r="N3699" s="535">
        <v>1614.85</v>
      </c>
      <c r="O3699" s="536">
        <v>1.7000000000000001E-2</v>
      </c>
      <c r="P3699" s="535">
        <v>1628.17</v>
      </c>
      <c r="Q3699" s="536">
        <v>3.9399999999999998E-2</v>
      </c>
      <c r="R3699" s="535">
        <v>1794.79</v>
      </c>
    </row>
    <row r="3700" spans="1:18" ht="12.75">
      <c r="A3700" s="145">
        <v>100368</v>
      </c>
      <c r="B3700" s="102" t="s">
        <v>25372</v>
      </c>
      <c r="C3700" s="145" t="s">
        <v>2</v>
      </c>
      <c r="D3700" s="535">
        <v>1459.03</v>
      </c>
      <c r="E3700" s="536">
        <v>0.02</v>
      </c>
      <c r="F3700" s="535">
        <v>1270.55</v>
      </c>
      <c r="G3700" s="536">
        <v>2.1600000000000001E-2</v>
      </c>
      <c r="H3700" s="535">
        <v>1367.35</v>
      </c>
      <c r="I3700" s="536">
        <v>4.5499999999999999E-2</v>
      </c>
      <c r="J3700" s="535">
        <v>1239.73</v>
      </c>
      <c r="K3700" s="536">
        <v>2.2100000000000002E-2</v>
      </c>
      <c r="L3700" s="535">
        <v>1541.73</v>
      </c>
      <c r="M3700" s="536">
        <v>1.78E-2</v>
      </c>
      <c r="N3700" s="535">
        <v>1574.28</v>
      </c>
      <c r="O3700" s="536">
        <v>1.7399999999999999E-2</v>
      </c>
      <c r="P3700" s="535">
        <v>1588.85</v>
      </c>
      <c r="Q3700" s="536">
        <v>4.0300000000000002E-2</v>
      </c>
      <c r="R3700" s="535">
        <v>1751.79</v>
      </c>
    </row>
    <row r="3701" spans="1:18" ht="12.75">
      <c r="A3701" s="145">
        <v>100359</v>
      </c>
      <c r="B3701" s="102" t="s">
        <v>25373</v>
      </c>
      <c r="C3701" s="145" t="s">
        <v>2</v>
      </c>
      <c r="D3701" s="535">
        <v>1557.6</v>
      </c>
      <c r="E3701" s="536">
        <v>1.8800000000000001E-2</v>
      </c>
      <c r="F3701" s="535">
        <v>1359.52</v>
      </c>
      <c r="G3701" s="536">
        <v>2.0199999999999999E-2</v>
      </c>
      <c r="H3701" s="535">
        <v>1447.25</v>
      </c>
      <c r="I3701" s="536">
        <v>4.2999999999999997E-2</v>
      </c>
      <c r="J3701" s="535">
        <v>1321.78</v>
      </c>
      <c r="K3701" s="536">
        <v>2.07E-2</v>
      </c>
      <c r="L3701" s="535">
        <v>1646.59</v>
      </c>
      <c r="M3701" s="536">
        <v>1.66E-2</v>
      </c>
      <c r="N3701" s="535">
        <v>1694.23</v>
      </c>
      <c r="O3701" s="536">
        <v>1.6199999999999999E-2</v>
      </c>
      <c r="P3701" s="535">
        <v>1704.33</v>
      </c>
      <c r="Q3701" s="536">
        <v>3.7600000000000001E-2</v>
      </c>
      <c r="R3701" s="535">
        <v>1878.08</v>
      </c>
    </row>
    <row r="3702" spans="1:18" ht="12.75">
      <c r="A3702" s="145">
        <v>100369</v>
      </c>
      <c r="B3702" s="102" t="s">
        <v>25374</v>
      </c>
      <c r="C3702" s="145" t="s">
        <v>2</v>
      </c>
      <c r="D3702" s="535">
        <v>1523.01</v>
      </c>
      <c r="E3702" s="536">
        <v>1.9199999999999998E-2</v>
      </c>
      <c r="F3702" s="535">
        <v>1327.64</v>
      </c>
      <c r="G3702" s="536">
        <v>2.06E-2</v>
      </c>
      <c r="H3702" s="535">
        <v>1418.85</v>
      </c>
      <c r="I3702" s="536">
        <v>4.3900000000000002E-2</v>
      </c>
      <c r="J3702" s="535">
        <v>1292.8900000000001</v>
      </c>
      <c r="K3702" s="536">
        <v>2.12E-2</v>
      </c>
      <c r="L3702" s="535">
        <v>1610.13</v>
      </c>
      <c r="M3702" s="536">
        <v>1.7000000000000001E-2</v>
      </c>
      <c r="N3702" s="535">
        <v>1652.98</v>
      </c>
      <c r="O3702" s="536">
        <v>1.66E-2</v>
      </c>
      <c r="P3702" s="535">
        <v>1664.06</v>
      </c>
      <c r="Q3702" s="536">
        <v>3.85E-2</v>
      </c>
      <c r="R3702" s="535">
        <v>1834.04</v>
      </c>
    </row>
    <row r="3703" spans="1:18" ht="12.75">
      <c r="A3703" s="145">
        <v>100360</v>
      </c>
      <c r="B3703" s="102" t="s">
        <v>25375</v>
      </c>
      <c r="C3703" s="145" t="s">
        <v>2</v>
      </c>
      <c r="D3703" s="535">
        <v>1733.95</v>
      </c>
      <c r="E3703" s="536">
        <v>1.6799999999999999E-2</v>
      </c>
      <c r="F3703" s="535">
        <v>1512.11</v>
      </c>
      <c r="G3703" s="536">
        <v>1.8100000000000002E-2</v>
      </c>
      <c r="H3703" s="535">
        <v>1608.13</v>
      </c>
      <c r="I3703" s="536">
        <v>3.8699999999999998E-2</v>
      </c>
      <c r="J3703" s="535">
        <v>1467.95</v>
      </c>
      <c r="K3703" s="536">
        <v>1.8700000000000001E-2</v>
      </c>
      <c r="L3703" s="535">
        <v>1832.7</v>
      </c>
      <c r="M3703" s="536">
        <v>1.4999999999999999E-2</v>
      </c>
      <c r="N3703" s="535">
        <v>1887.89</v>
      </c>
      <c r="O3703" s="536">
        <v>1.4500000000000001E-2</v>
      </c>
      <c r="P3703" s="535">
        <v>1898.38</v>
      </c>
      <c r="Q3703" s="536">
        <v>3.3799999999999997E-2</v>
      </c>
      <c r="R3703" s="535">
        <v>2092.02</v>
      </c>
    </row>
    <row r="3704" spans="1:18" ht="12.75">
      <c r="A3704" s="145">
        <v>100370</v>
      </c>
      <c r="B3704" s="102" t="s">
        <v>25376</v>
      </c>
      <c r="C3704" s="145" t="s">
        <v>2</v>
      </c>
      <c r="D3704" s="535">
        <v>1791.06</v>
      </c>
      <c r="E3704" s="536">
        <v>1.6299999999999999E-2</v>
      </c>
      <c r="F3704" s="535">
        <v>1559.04</v>
      </c>
      <c r="G3704" s="536">
        <v>1.7600000000000001E-2</v>
      </c>
      <c r="H3704" s="535">
        <v>1651.9</v>
      </c>
      <c r="I3704" s="536">
        <v>3.7699999999999997E-2</v>
      </c>
      <c r="J3704" s="535">
        <v>1514.78</v>
      </c>
      <c r="K3704" s="536">
        <v>1.8100000000000002E-2</v>
      </c>
      <c r="L3704" s="535">
        <v>1895.75</v>
      </c>
      <c r="M3704" s="536">
        <v>1.4500000000000001E-2</v>
      </c>
      <c r="N3704" s="535">
        <v>1963.16</v>
      </c>
      <c r="O3704" s="536">
        <v>1.4E-2</v>
      </c>
      <c r="P3704" s="535">
        <v>1966.97</v>
      </c>
      <c r="Q3704" s="536">
        <v>3.2599999999999997E-2</v>
      </c>
      <c r="R3704" s="535">
        <v>2167.0300000000002</v>
      </c>
    </row>
    <row r="3705" spans="1:18" ht="12.75">
      <c r="A3705" s="145">
        <v>100361</v>
      </c>
      <c r="B3705" s="102" t="s">
        <v>25377</v>
      </c>
      <c r="C3705" s="145" t="s">
        <v>2</v>
      </c>
      <c r="D3705" s="535">
        <v>2195.9699999999998</v>
      </c>
      <c r="E3705" s="536">
        <v>1.3299999999999999E-2</v>
      </c>
      <c r="F3705" s="535">
        <v>1906.37</v>
      </c>
      <c r="G3705" s="536">
        <v>1.44E-2</v>
      </c>
      <c r="H3705" s="535">
        <v>2047.33</v>
      </c>
      <c r="I3705" s="536">
        <v>3.04E-2</v>
      </c>
      <c r="J3705" s="535">
        <v>1850.52</v>
      </c>
      <c r="K3705" s="536">
        <v>1.4800000000000001E-2</v>
      </c>
      <c r="L3705" s="535">
        <v>2318.4899999999998</v>
      </c>
      <c r="M3705" s="536">
        <v>1.18E-2</v>
      </c>
      <c r="N3705" s="535">
        <v>2373.9499999999998</v>
      </c>
      <c r="O3705" s="536">
        <v>1.15E-2</v>
      </c>
      <c r="P3705" s="535">
        <v>2394.2600000000002</v>
      </c>
      <c r="Q3705" s="536">
        <v>2.6800000000000001E-2</v>
      </c>
      <c r="R3705" s="535">
        <v>2640.57</v>
      </c>
    </row>
    <row r="3706" spans="1:18" ht="12.75">
      <c r="A3706" s="145">
        <v>100371</v>
      </c>
      <c r="B3706" s="102" t="s">
        <v>25378</v>
      </c>
      <c r="C3706" s="145" t="s">
        <v>2</v>
      </c>
      <c r="D3706" s="535">
        <v>2109.67</v>
      </c>
      <c r="E3706" s="536">
        <v>1.38E-2</v>
      </c>
      <c r="F3706" s="535">
        <v>1829</v>
      </c>
      <c r="G3706" s="536">
        <v>1.4999999999999999E-2</v>
      </c>
      <c r="H3706" s="535">
        <v>1977.65</v>
      </c>
      <c r="I3706" s="536">
        <v>3.15E-2</v>
      </c>
      <c r="J3706" s="535">
        <v>1778.77</v>
      </c>
      <c r="K3706" s="536">
        <v>1.54E-2</v>
      </c>
      <c r="L3706" s="535">
        <v>2226.4299999999998</v>
      </c>
      <c r="M3706" s="536">
        <v>1.23E-2</v>
      </c>
      <c r="N3706" s="535">
        <v>2268.27</v>
      </c>
      <c r="O3706" s="536">
        <v>1.21E-2</v>
      </c>
      <c r="P3706" s="535">
        <v>2292.9699999999998</v>
      </c>
      <c r="Q3706" s="536">
        <v>2.8000000000000001E-2</v>
      </c>
      <c r="R3706" s="535">
        <v>2529.81</v>
      </c>
    </row>
    <row r="3707" spans="1:18" ht="12.75">
      <c r="A3707" s="145">
        <v>100362</v>
      </c>
      <c r="B3707" s="102" t="s">
        <v>25379</v>
      </c>
      <c r="C3707" s="145" t="s">
        <v>2</v>
      </c>
      <c r="D3707" s="535">
        <v>2808.15</v>
      </c>
      <c r="E3707" s="536">
        <v>0.12989999999999999</v>
      </c>
      <c r="F3707" s="535">
        <v>2595.7199999999998</v>
      </c>
      <c r="G3707" s="536">
        <v>1.06E-2</v>
      </c>
      <c r="H3707" s="535">
        <v>2615.58</v>
      </c>
      <c r="I3707" s="536">
        <v>9.1300000000000006E-2</v>
      </c>
      <c r="J3707" s="535">
        <v>2488.37</v>
      </c>
      <c r="K3707" s="536">
        <v>1.0999999999999999E-2</v>
      </c>
      <c r="L3707" s="535">
        <v>2996.53</v>
      </c>
      <c r="M3707" s="536">
        <v>9.1000000000000004E-3</v>
      </c>
      <c r="N3707" s="535">
        <v>3099.53</v>
      </c>
      <c r="O3707" s="536">
        <v>8.8000000000000005E-3</v>
      </c>
      <c r="P3707" s="535">
        <v>3058.25</v>
      </c>
      <c r="Q3707" s="536">
        <v>7.2999999999999995E-2</v>
      </c>
      <c r="R3707" s="535">
        <v>3323.05</v>
      </c>
    </row>
    <row r="3708" spans="1:18" ht="12.75">
      <c r="A3708" s="145">
        <v>100372</v>
      </c>
      <c r="B3708" s="102" t="s">
        <v>25380</v>
      </c>
      <c r="C3708" s="145" t="s">
        <v>2</v>
      </c>
      <c r="D3708" s="535">
        <v>2664.02</v>
      </c>
      <c r="E3708" s="536">
        <v>0.13689999999999999</v>
      </c>
      <c r="F3708" s="535">
        <v>2468.02</v>
      </c>
      <c r="G3708" s="536">
        <v>1.11E-2</v>
      </c>
      <c r="H3708" s="535">
        <v>2500.04</v>
      </c>
      <c r="I3708" s="536">
        <v>9.5500000000000002E-2</v>
      </c>
      <c r="J3708" s="535">
        <v>2368.7800000000002</v>
      </c>
      <c r="K3708" s="536">
        <v>1.1599999999999999E-2</v>
      </c>
      <c r="L3708" s="535">
        <v>2842.05</v>
      </c>
      <c r="M3708" s="536">
        <v>9.5999999999999992E-3</v>
      </c>
      <c r="N3708" s="535">
        <v>2921.21</v>
      </c>
      <c r="O3708" s="536">
        <v>9.4000000000000004E-3</v>
      </c>
      <c r="P3708" s="535">
        <v>2888.53</v>
      </c>
      <c r="Q3708" s="536">
        <v>7.7299999999999994E-2</v>
      </c>
      <c r="R3708" s="535">
        <v>3137.47</v>
      </c>
    </row>
    <row r="3709" spans="1:18" ht="12.75">
      <c r="A3709" s="145">
        <v>100363</v>
      </c>
      <c r="B3709" s="102" t="s">
        <v>25381</v>
      </c>
      <c r="C3709" s="145" t="s">
        <v>2</v>
      </c>
      <c r="D3709" s="535">
        <v>2890.88</v>
      </c>
      <c r="E3709" s="536">
        <v>0.12620000000000001</v>
      </c>
      <c r="F3709" s="535">
        <v>2672.85</v>
      </c>
      <c r="G3709" s="536">
        <v>1.03E-2</v>
      </c>
      <c r="H3709" s="535">
        <v>2683.98</v>
      </c>
      <c r="I3709" s="536">
        <v>8.8900000000000007E-2</v>
      </c>
      <c r="J3709" s="535">
        <v>2557.6</v>
      </c>
      <c r="K3709" s="536">
        <v>1.0699999999999999E-2</v>
      </c>
      <c r="L3709" s="535">
        <v>3083.33</v>
      </c>
      <c r="M3709" s="536">
        <v>8.8999999999999999E-3</v>
      </c>
      <c r="N3709" s="535">
        <v>3197.17</v>
      </c>
      <c r="O3709" s="536">
        <v>8.6E-3</v>
      </c>
      <c r="P3709" s="535">
        <v>3154.28</v>
      </c>
      <c r="Q3709" s="536">
        <v>7.0800000000000002E-2</v>
      </c>
      <c r="R3709" s="535">
        <v>3428.06</v>
      </c>
    </row>
    <row r="3710" spans="1:18" ht="12.75">
      <c r="A3710" s="145">
        <v>100373</v>
      </c>
      <c r="B3710" s="102" t="s">
        <v>25382</v>
      </c>
      <c r="C3710" s="145" t="s">
        <v>2</v>
      </c>
      <c r="D3710" s="535">
        <v>2741.46</v>
      </c>
      <c r="E3710" s="536">
        <v>0.1331</v>
      </c>
      <c r="F3710" s="535">
        <v>2536.9299999999998</v>
      </c>
      <c r="G3710" s="536">
        <v>1.0800000000000001E-2</v>
      </c>
      <c r="H3710" s="535">
        <v>2562.2800000000002</v>
      </c>
      <c r="I3710" s="536">
        <v>9.3200000000000005E-2</v>
      </c>
      <c r="J3710" s="535">
        <v>2433.08</v>
      </c>
      <c r="K3710" s="536">
        <v>1.1299999999999999E-2</v>
      </c>
      <c r="L3710" s="535">
        <v>2924.92</v>
      </c>
      <c r="M3710" s="536">
        <v>9.4000000000000004E-3</v>
      </c>
      <c r="N3710" s="535">
        <v>3016.68</v>
      </c>
      <c r="O3710" s="536">
        <v>9.1000000000000004E-3</v>
      </c>
      <c r="P3710" s="535">
        <v>2979.64</v>
      </c>
      <c r="Q3710" s="536">
        <v>7.4899999999999994E-2</v>
      </c>
      <c r="R3710" s="535">
        <v>3237.09</v>
      </c>
    </row>
    <row r="3711" spans="1:18" ht="12.75">
      <c r="A3711" s="145">
        <v>106154</v>
      </c>
      <c r="B3711" s="102" t="s">
        <v>25383</v>
      </c>
      <c r="C3711" s="145" t="s">
        <v>4</v>
      </c>
      <c r="D3711" s="535">
        <v>0</v>
      </c>
      <c r="E3711" s="536"/>
      <c r="F3711" s="535">
        <v>0</v>
      </c>
      <c r="G3711" s="536"/>
      <c r="H3711" s="535">
        <v>0</v>
      </c>
      <c r="I3711" s="536"/>
      <c r="J3711" s="535">
        <v>0</v>
      </c>
      <c r="K3711" s="536"/>
      <c r="L3711" s="535">
        <v>0</v>
      </c>
      <c r="M3711" s="536"/>
      <c r="N3711" s="535">
        <v>0</v>
      </c>
      <c r="O3711" s="536"/>
      <c r="P3711" s="535">
        <v>0</v>
      </c>
      <c r="Q3711" s="536"/>
      <c r="R3711" s="535">
        <v>0</v>
      </c>
    </row>
    <row r="3712" spans="1:18" ht="12.75">
      <c r="A3712" s="145">
        <v>106153</v>
      </c>
      <c r="B3712" s="102" t="s">
        <v>25384</v>
      </c>
      <c r="C3712" s="145" t="s">
        <v>4</v>
      </c>
      <c r="D3712" s="535">
        <v>0</v>
      </c>
      <c r="E3712" s="536"/>
      <c r="F3712" s="535">
        <v>0</v>
      </c>
      <c r="G3712" s="536"/>
      <c r="H3712" s="535">
        <v>0</v>
      </c>
      <c r="I3712" s="536"/>
      <c r="J3712" s="535">
        <v>0</v>
      </c>
      <c r="K3712" s="536"/>
      <c r="L3712" s="535">
        <v>0</v>
      </c>
      <c r="M3712" s="536"/>
      <c r="N3712" s="535">
        <v>0</v>
      </c>
      <c r="O3712" s="536"/>
      <c r="P3712" s="535">
        <v>0</v>
      </c>
      <c r="Q3712" s="536"/>
      <c r="R3712" s="535">
        <v>0</v>
      </c>
    </row>
    <row r="3713" spans="1:18" ht="12.75">
      <c r="A3713" s="145">
        <v>106152</v>
      </c>
      <c r="B3713" s="102" t="s">
        <v>25385</v>
      </c>
      <c r="C3713" s="145" t="s">
        <v>4</v>
      </c>
      <c r="D3713" s="535">
        <v>0</v>
      </c>
      <c r="E3713" s="536"/>
      <c r="F3713" s="535">
        <v>0</v>
      </c>
      <c r="G3713" s="536"/>
      <c r="H3713" s="535">
        <v>0</v>
      </c>
      <c r="I3713" s="536"/>
      <c r="J3713" s="535">
        <v>0</v>
      </c>
      <c r="K3713" s="536"/>
      <c r="L3713" s="535">
        <v>0</v>
      </c>
      <c r="M3713" s="536"/>
      <c r="N3713" s="535">
        <v>0</v>
      </c>
      <c r="O3713" s="536"/>
      <c r="P3713" s="535">
        <v>0</v>
      </c>
      <c r="Q3713" s="536"/>
      <c r="R3713" s="535">
        <v>0</v>
      </c>
    </row>
    <row r="3714" spans="1:18" ht="12.75">
      <c r="A3714" s="145">
        <v>106157</v>
      </c>
      <c r="B3714" s="102" t="s">
        <v>25386</v>
      </c>
      <c r="C3714" s="145" t="s">
        <v>4</v>
      </c>
      <c r="D3714" s="535">
        <v>0</v>
      </c>
      <c r="E3714" s="536"/>
      <c r="F3714" s="535">
        <v>0</v>
      </c>
      <c r="G3714" s="536"/>
      <c r="H3714" s="535">
        <v>0</v>
      </c>
      <c r="I3714" s="536"/>
      <c r="J3714" s="535">
        <v>0</v>
      </c>
      <c r="K3714" s="536"/>
      <c r="L3714" s="535">
        <v>0</v>
      </c>
      <c r="M3714" s="536"/>
      <c r="N3714" s="535">
        <v>0</v>
      </c>
      <c r="O3714" s="536"/>
      <c r="P3714" s="535">
        <v>0</v>
      </c>
      <c r="Q3714" s="536"/>
      <c r="R3714" s="535">
        <v>0</v>
      </c>
    </row>
    <row r="3715" spans="1:18" ht="12.75">
      <c r="A3715" s="145">
        <v>106156</v>
      </c>
      <c r="B3715" s="102" t="s">
        <v>25387</v>
      </c>
      <c r="C3715" s="145" t="s">
        <v>4</v>
      </c>
      <c r="D3715" s="535">
        <v>0</v>
      </c>
      <c r="E3715" s="536"/>
      <c r="F3715" s="535">
        <v>0</v>
      </c>
      <c r="G3715" s="536"/>
      <c r="H3715" s="535">
        <v>0</v>
      </c>
      <c r="I3715" s="536"/>
      <c r="J3715" s="535">
        <v>0</v>
      </c>
      <c r="K3715" s="536"/>
      <c r="L3715" s="535">
        <v>0</v>
      </c>
      <c r="M3715" s="536"/>
      <c r="N3715" s="535">
        <v>0</v>
      </c>
      <c r="O3715" s="536"/>
      <c r="P3715" s="535">
        <v>0</v>
      </c>
      <c r="Q3715" s="536"/>
      <c r="R3715" s="535">
        <v>0</v>
      </c>
    </row>
    <row r="3716" spans="1:18" ht="12.75">
      <c r="A3716" s="145">
        <v>106155</v>
      </c>
      <c r="B3716" s="102" t="s">
        <v>25388</v>
      </c>
      <c r="C3716" s="145" t="s">
        <v>4</v>
      </c>
      <c r="D3716" s="535">
        <v>0</v>
      </c>
      <c r="E3716" s="536"/>
      <c r="F3716" s="535">
        <v>0</v>
      </c>
      <c r="G3716" s="536"/>
      <c r="H3716" s="535">
        <v>0</v>
      </c>
      <c r="I3716" s="536"/>
      <c r="J3716" s="535">
        <v>0</v>
      </c>
      <c r="K3716" s="536"/>
      <c r="L3716" s="535">
        <v>0</v>
      </c>
      <c r="M3716" s="536"/>
      <c r="N3716" s="535">
        <v>0</v>
      </c>
      <c r="O3716" s="536"/>
      <c r="P3716" s="535">
        <v>0</v>
      </c>
      <c r="Q3716" s="536"/>
      <c r="R3716" s="535">
        <v>0</v>
      </c>
    </row>
    <row r="3717" spans="1:18" ht="12.75">
      <c r="A3717" s="145">
        <v>106160</v>
      </c>
      <c r="B3717" s="102" t="s">
        <v>25389</v>
      </c>
      <c r="C3717" s="145" t="s">
        <v>4</v>
      </c>
      <c r="D3717" s="535">
        <v>0</v>
      </c>
      <c r="E3717" s="536"/>
      <c r="F3717" s="535">
        <v>0</v>
      </c>
      <c r="G3717" s="536"/>
      <c r="H3717" s="535">
        <v>0</v>
      </c>
      <c r="I3717" s="536"/>
      <c r="J3717" s="535">
        <v>0</v>
      </c>
      <c r="K3717" s="536"/>
      <c r="L3717" s="535">
        <v>0</v>
      </c>
      <c r="M3717" s="536"/>
      <c r="N3717" s="535">
        <v>0</v>
      </c>
      <c r="O3717" s="536"/>
      <c r="P3717" s="535">
        <v>0</v>
      </c>
      <c r="Q3717" s="536"/>
      <c r="R3717" s="535">
        <v>0</v>
      </c>
    </row>
    <row r="3718" spans="1:18" ht="12.75">
      <c r="A3718" s="145">
        <v>106159</v>
      </c>
      <c r="B3718" s="102" t="s">
        <v>25390</v>
      </c>
      <c r="C3718" s="145" t="s">
        <v>4</v>
      </c>
      <c r="D3718" s="535">
        <v>0</v>
      </c>
      <c r="E3718" s="536"/>
      <c r="F3718" s="535">
        <v>0</v>
      </c>
      <c r="G3718" s="536"/>
      <c r="H3718" s="535">
        <v>0</v>
      </c>
      <c r="I3718" s="536"/>
      <c r="J3718" s="535">
        <v>0</v>
      </c>
      <c r="K3718" s="536"/>
      <c r="L3718" s="535">
        <v>0</v>
      </c>
      <c r="M3718" s="536"/>
      <c r="N3718" s="535">
        <v>0</v>
      </c>
      <c r="O3718" s="536"/>
      <c r="P3718" s="535">
        <v>0</v>
      </c>
      <c r="Q3718" s="536"/>
      <c r="R3718" s="535">
        <v>0</v>
      </c>
    </row>
    <row r="3719" spans="1:18" ht="12.75">
      <c r="A3719" s="145">
        <v>106158</v>
      </c>
      <c r="B3719" s="102" t="s">
        <v>25391</v>
      </c>
      <c r="C3719" s="145" t="s">
        <v>4</v>
      </c>
      <c r="D3719" s="535">
        <v>0</v>
      </c>
      <c r="E3719" s="536"/>
      <c r="F3719" s="535">
        <v>0</v>
      </c>
      <c r="G3719" s="536"/>
      <c r="H3719" s="535">
        <v>0</v>
      </c>
      <c r="I3719" s="536"/>
      <c r="J3719" s="535">
        <v>0</v>
      </c>
      <c r="K3719" s="536"/>
      <c r="L3719" s="535">
        <v>0</v>
      </c>
      <c r="M3719" s="536"/>
      <c r="N3719" s="535">
        <v>0</v>
      </c>
      <c r="O3719" s="536"/>
      <c r="P3719" s="535">
        <v>0</v>
      </c>
      <c r="Q3719" s="536"/>
      <c r="R3719" s="535">
        <v>0</v>
      </c>
    </row>
    <row r="3720" spans="1:18" ht="12.75">
      <c r="A3720" s="145">
        <v>106163</v>
      </c>
      <c r="B3720" s="102" t="s">
        <v>25392</v>
      </c>
      <c r="C3720" s="145" t="s">
        <v>4</v>
      </c>
      <c r="D3720" s="535">
        <v>0</v>
      </c>
      <c r="E3720" s="536"/>
      <c r="F3720" s="535">
        <v>0</v>
      </c>
      <c r="G3720" s="536"/>
      <c r="H3720" s="535">
        <v>0</v>
      </c>
      <c r="I3720" s="536"/>
      <c r="J3720" s="535">
        <v>0</v>
      </c>
      <c r="K3720" s="536"/>
      <c r="L3720" s="535">
        <v>0</v>
      </c>
      <c r="M3720" s="536"/>
      <c r="N3720" s="535">
        <v>0</v>
      </c>
      <c r="O3720" s="536"/>
      <c r="P3720" s="535">
        <v>0</v>
      </c>
      <c r="Q3720" s="536"/>
      <c r="R3720" s="535">
        <v>0</v>
      </c>
    </row>
    <row r="3721" spans="1:18" ht="12.75">
      <c r="A3721" s="145">
        <v>106162</v>
      </c>
      <c r="B3721" s="102" t="s">
        <v>25393</v>
      </c>
      <c r="C3721" s="145" t="s">
        <v>4</v>
      </c>
      <c r="D3721" s="535">
        <v>0</v>
      </c>
      <c r="E3721" s="536"/>
      <c r="F3721" s="535">
        <v>0</v>
      </c>
      <c r="G3721" s="536"/>
      <c r="H3721" s="535">
        <v>0</v>
      </c>
      <c r="I3721" s="536"/>
      <c r="J3721" s="535">
        <v>0</v>
      </c>
      <c r="K3721" s="536"/>
      <c r="L3721" s="535">
        <v>0</v>
      </c>
      <c r="M3721" s="536"/>
      <c r="N3721" s="535">
        <v>0</v>
      </c>
      <c r="O3721" s="536"/>
      <c r="P3721" s="535">
        <v>0</v>
      </c>
      <c r="Q3721" s="536"/>
      <c r="R3721" s="535">
        <v>0</v>
      </c>
    </row>
    <row r="3722" spans="1:18" ht="12.75">
      <c r="A3722" s="145">
        <v>106161</v>
      </c>
      <c r="B3722" s="102" t="s">
        <v>25394</v>
      </c>
      <c r="C3722" s="145" t="s">
        <v>4</v>
      </c>
      <c r="D3722" s="535">
        <v>0</v>
      </c>
      <c r="E3722" s="536"/>
      <c r="F3722" s="535">
        <v>0</v>
      </c>
      <c r="G3722" s="536"/>
      <c r="H3722" s="535">
        <v>0</v>
      </c>
      <c r="I3722" s="536"/>
      <c r="J3722" s="535">
        <v>0</v>
      </c>
      <c r="K3722" s="536"/>
      <c r="L3722" s="535">
        <v>0</v>
      </c>
      <c r="M3722" s="536"/>
      <c r="N3722" s="535">
        <v>0</v>
      </c>
      <c r="O3722" s="536"/>
      <c r="P3722" s="535">
        <v>0</v>
      </c>
      <c r="Q3722" s="536"/>
      <c r="R3722" s="535">
        <v>0</v>
      </c>
    </row>
    <row r="3723" spans="1:18" ht="12.75">
      <c r="A3723" s="145">
        <v>100381</v>
      </c>
      <c r="B3723" s="102" t="s">
        <v>25395</v>
      </c>
      <c r="C3723" s="145" t="s">
        <v>4</v>
      </c>
      <c r="D3723" s="535">
        <v>62.53</v>
      </c>
      <c r="E3723" s="536">
        <v>0</v>
      </c>
      <c r="F3723" s="535">
        <v>55.04</v>
      </c>
      <c r="G3723" s="536">
        <v>0</v>
      </c>
      <c r="H3723" s="535">
        <v>59.2</v>
      </c>
      <c r="I3723" s="536">
        <v>0</v>
      </c>
      <c r="J3723" s="535">
        <v>51.96</v>
      </c>
      <c r="K3723" s="536">
        <v>0</v>
      </c>
      <c r="L3723" s="535">
        <v>65.209999999999994</v>
      </c>
      <c r="M3723" s="536">
        <v>0</v>
      </c>
      <c r="N3723" s="535">
        <v>65.7</v>
      </c>
      <c r="O3723" s="536">
        <v>0</v>
      </c>
      <c r="P3723" s="535">
        <v>67.42</v>
      </c>
      <c r="Q3723" s="536">
        <v>0</v>
      </c>
      <c r="R3723" s="535">
        <v>74.53</v>
      </c>
    </row>
    <row r="3724" spans="1:18" ht="12.75">
      <c r="A3724" s="145">
        <v>100380</v>
      </c>
      <c r="B3724" s="102" t="s">
        <v>25396</v>
      </c>
      <c r="C3724" s="145" t="s">
        <v>4</v>
      </c>
      <c r="D3724" s="535">
        <v>54.02</v>
      </c>
      <c r="E3724" s="536">
        <v>0</v>
      </c>
      <c r="F3724" s="535">
        <v>47.91</v>
      </c>
      <c r="G3724" s="536">
        <v>0</v>
      </c>
      <c r="H3724" s="535">
        <v>50.57</v>
      </c>
      <c r="I3724" s="536">
        <v>0</v>
      </c>
      <c r="J3724" s="535">
        <v>44.96</v>
      </c>
      <c r="K3724" s="536">
        <v>0</v>
      </c>
      <c r="L3724" s="535">
        <v>56.33</v>
      </c>
      <c r="M3724" s="536">
        <v>0</v>
      </c>
      <c r="N3724" s="535">
        <v>57.21</v>
      </c>
      <c r="O3724" s="536">
        <v>0</v>
      </c>
      <c r="P3724" s="535">
        <v>58.62</v>
      </c>
      <c r="Q3724" s="536">
        <v>0</v>
      </c>
      <c r="R3724" s="535">
        <v>64.73</v>
      </c>
    </row>
    <row r="3725" spans="1:18" ht="12.75">
      <c r="A3725" s="145">
        <v>100379</v>
      </c>
      <c r="B3725" s="102" t="s">
        <v>25397</v>
      </c>
      <c r="C3725" s="145" t="s">
        <v>4</v>
      </c>
      <c r="D3725" s="535">
        <v>40.090000000000003</v>
      </c>
      <c r="E3725" s="536">
        <v>0</v>
      </c>
      <c r="F3725" s="535">
        <v>36.1</v>
      </c>
      <c r="G3725" s="536">
        <v>0</v>
      </c>
      <c r="H3725" s="535">
        <v>37.26</v>
      </c>
      <c r="I3725" s="536">
        <v>0</v>
      </c>
      <c r="J3725" s="535">
        <v>33.42</v>
      </c>
      <c r="K3725" s="536">
        <v>0</v>
      </c>
      <c r="L3725" s="535">
        <v>41.69</v>
      </c>
      <c r="M3725" s="536">
        <v>0</v>
      </c>
      <c r="N3725" s="535">
        <v>42.78</v>
      </c>
      <c r="O3725" s="536">
        <v>0</v>
      </c>
      <c r="P3725" s="535">
        <v>43.76</v>
      </c>
      <c r="Q3725" s="536">
        <v>0</v>
      </c>
      <c r="R3725" s="535">
        <v>48.29</v>
      </c>
    </row>
    <row r="3726" spans="1:18" ht="12.75">
      <c r="A3726" s="145">
        <v>100384</v>
      </c>
      <c r="B3726" s="102" t="s">
        <v>25398</v>
      </c>
      <c r="C3726" s="145" t="s">
        <v>4</v>
      </c>
      <c r="D3726" s="535">
        <v>27.64</v>
      </c>
      <c r="E3726" s="536">
        <v>0</v>
      </c>
      <c r="F3726" s="535">
        <v>24.54</v>
      </c>
      <c r="G3726" s="536">
        <v>0</v>
      </c>
      <c r="H3726" s="535">
        <v>25.11</v>
      </c>
      <c r="I3726" s="536">
        <v>0</v>
      </c>
      <c r="J3726" s="535">
        <v>22.97</v>
      </c>
      <c r="K3726" s="536">
        <v>0</v>
      </c>
      <c r="L3726" s="535">
        <v>29.01</v>
      </c>
      <c r="M3726" s="536">
        <v>0</v>
      </c>
      <c r="N3726" s="535">
        <v>30.57</v>
      </c>
      <c r="O3726" s="536">
        <v>0</v>
      </c>
      <c r="P3726" s="535">
        <v>30.58</v>
      </c>
      <c r="Q3726" s="536">
        <v>0</v>
      </c>
      <c r="R3726" s="535">
        <v>33.74</v>
      </c>
    </row>
    <row r="3727" spans="1:18" ht="12.75">
      <c r="A3727" s="145">
        <v>100383</v>
      </c>
      <c r="B3727" s="102" t="s">
        <v>25399</v>
      </c>
      <c r="C3727" s="145" t="s">
        <v>4</v>
      </c>
      <c r="D3727" s="535">
        <v>25.27</v>
      </c>
      <c r="E3727" s="536">
        <v>0</v>
      </c>
      <c r="F3727" s="535">
        <v>22.57</v>
      </c>
      <c r="G3727" s="536">
        <v>0</v>
      </c>
      <c r="H3727" s="535">
        <v>22.55</v>
      </c>
      <c r="I3727" s="536">
        <v>0</v>
      </c>
      <c r="J3727" s="535">
        <v>21.02</v>
      </c>
      <c r="K3727" s="536">
        <v>0</v>
      </c>
      <c r="L3727" s="535">
        <v>26.53</v>
      </c>
      <c r="M3727" s="536">
        <v>0</v>
      </c>
      <c r="N3727" s="535">
        <v>28.27</v>
      </c>
      <c r="O3727" s="536">
        <v>0</v>
      </c>
      <c r="P3727" s="535">
        <v>28.21</v>
      </c>
      <c r="Q3727" s="536">
        <v>0</v>
      </c>
      <c r="R3727" s="535">
        <v>31.05</v>
      </c>
    </row>
    <row r="3728" spans="1:18" ht="12.75">
      <c r="A3728" s="145">
        <v>100382</v>
      </c>
      <c r="B3728" s="102" t="s">
        <v>25400</v>
      </c>
      <c r="C3728" s="145" t="s">
        <v>4</v>
      </c>
      <c r="D3728" s="535">
        <v>23.43</v>
      </c>
      <c r="E3728" s="536">
        <v>0</v>
      </c>
      <c r="F3728" s="535">
        <v>20.98</v>
      </c>
      <c r="G3728" s="536">
        <v>0</v>
      </c>
      <c r="H3728" s="535">
        <v>20.99</v>
      </c>
      <c r="I3728" s="536">
        <v>0</v>
      </c>
      <c r="J3728" s="535">
        <v>19.489999999999998</v>
      </c>
      <c r="K3728" s="536">
        <v>0</v>
      </c>
      <c r="L3728" s="535">
        <v>24.6</v>
      </c>
      <c r="M3728" s="536">
        <v>0</v>
      </c>
      <c r="N3728" s="535">
        <v>26.26</v>
      </c>
      <c r="O3728" s="536">
        <v>0</v>
      </c>
      <c r="P3728" s="535">
        <v>26.16</v>
      </c>
      <c r="Q3728" s="536">
        <v>0</v>
      </c>
      <c r="R3728" s="535">
        <v>28.81</v>
      </c>
    </row>
    <row r="3729" spans="1:18" ht="12.75">
      <c r="A3729" s="145">
        <v>100387</v>
      </c>
      <c r="B3729" s="102" t="s">
        <v>25401</v>
      </c>
      <c r="C3729" s="145" t="s">
        <v>4</v>
      </c>
      <c r="D3729" s="535">
        <v>57.15</v>
      </c>
      <c r="E3729" s="536">
        <v>0</v>
      </c>
      <c r="F3729" s="535">
        <v>50.58</v>
      </c>
      <c r="G3729" s="536">
        <v>0</v>
      </c>
      <c r="H3729" s="535">
        <v>52.96</v>
      </c>
      <c r="I3729" s="536">
        <v>0</v>
      </c>
      <c r="J3729" s="535">
        <v>47.51</v>
      </c>
      <c r="K3729" s="536">
        <v>0</v>
      </c>
      <c r="L3729" s="535">
        <v>59.81</v>
      </c>
      <c r="M3729" s="536">
        <v>0</v>
      </c>
      <c r="N3729" s="535">
        <v>61.71</v>
      </c>
      <c r="O3729" s="536">
        <v>0</v>
      </c>
      <c r="P3729" s="535">
        <v>62.5</v>
      </c>
      <c r="Q3729" s="536">
        <v>0</v>
      </c>
      <c r="R3729" s="535">
        <v>69</v>
      </c>
    </row>
    <row r="3730" spans="1:18" ht="12.75">
      <c r="A3730" s="145">
        <v>100386</v>
      </c>
      <c r="B3730" s="102" t="s">
        <v>25402</v>
      </c>
      <c r="C3730" s="145" t="s">
        <v>4</v>
      </c>
      <c r="D3730" s="535">
        <v>45.78</v>
      </c>
      <c r="E3730" s="536">
        <v>0</v>
      </c>
      <c r="F3730" s="535">
        <v>40.97</v>
      </c>
      <c r="G3730" s="536">
        <v>0</v>
      </c>
      <c r="H3730" s="535">
        <v>42.23</v>
      </c>
      <c r="I3730" s="536">
        <v>0</v>
      </c>
      <c r="J3730" s="535">
        <v>38.119999999999997</v>
      </c>
      <c r="K3730" s="536">
        <v>0</v>
      </c>
      <c r="L3730" s="535">
        <v>47.74</v>
      </c>
      <c r="M3730" s="536">
        <v>0</v>
      </c>
      <c r="N3730" s="535">
        <v>49.2</v>
      </c>
      <c r="O3730" s="536">
        <v>0</v>
      </c>
      <c r="P3730" s="535">
        <v>50.13</v>
      </c>
      <c r="Q3730" s="536">
        <v>0</v>
      </c>
      <c r="R3730" s="535">
        <v>55.29</v>
      </c>
    </row>
    <row r="3731" spans="1:18" ht="12.75">
      <c r="A3731" s="145">
        <v>100385</v>
      </c>
      <c r="B3731" s="102" t="s">
        <v>25403</v>
      </c>
      <c r="C3731" s="145" t="s">
        <v>4</v>
      </c>
      <c r="D3731" s="535">
        <v>35.25</v>
      </c>
      <c r="E3731" s="536">
        <v>0</v>
      </c>
      <c r="F3731" s="535">
        <v>32.020000000000003</v>
      </c>
      <c r="G3731" s="536">
        <v>0</v>
      </c>
      <c r="H3731" s="535">
        <v>32.49</v>
      </c>
      <c r="I3731" s="536">
        <v>0</v>
      </c>
      <c r="J3731" s="535">
        <v>29.42</v>
      </c>
      <c r="K3731" s="536">
        <v>0</v>
      </c>
      <c r="L3731" s="535">
        <v>36.68</v>
      </c>
      <c r="M3731" s="536">
        <v>0</v>
      </c>
      <c r="N3731" s="535">
        <v>38</v>
      </c>
      <c r="O3731" s="536">
        <v>0</v>
      </c>
      <c r="P3731" s="535">
        <v>38.72</v>
      </c>
      <c r="Q3731" s="536">
        <v>0</v>
      </c>
      <c r="R3731" s="535">
        <v>42.71</v>
      </c>
    </row>
    <row r="3732" spans="1:18" ht="12.75">
      <c r="A3732" s="145">
        <v>100377</v>
      </c>
      <c r="B3732" s="102" t="s">
        <v>25404</v>
      </c>
      <c r="C3732" s="145" t="s">
        <v>3</v>
      </c>
      <c r="D3732" s="535">
        <v>13.6</v>
      </c>
      <c r="E3732" s="536">
        <v>0.73309999999999997</v>
      </c>
      <c r="F3732" s="535">
        <v>12.94</v>
      </c>
      <c r="G3732" s="536">
        <v>0.7349</v>
      </c>
      <c r="H3732" s="535">
        <v>13.95</v>
      </c>
      <c r="I3732" s="536">
        <v>0.69750000000000001</v>
      </c>
      <c r="J3732" s="535">
        <v>13.22</v>
      </c>
      <c r="K3732" s="536">
        <v>0.71940000000000004</v>
      </c>
      <c r="L3732" s="535">
        <v>14.92</v>
      </c>
      <c r="M3732" s="536">
        <v>2.9499999999999998E-2</v>
      </c>
      <c r="N3732" s="535">
        <v>13.79</v>
      </c>
      <c r="O3732" s="536">
        <v>0.68959999999999999</v>
      </c>
      <c r="P3732" s="535">
        <v>13.46</v>
      </c>
      <c r="Q3732" s="536">
        <v>0.74070000000000003</v>
      </c>
      <c r="R3732" s="535">
        <v>14.36</v>
      </c>
    </row>
    <row r="3733" spans="1:18" ht="12.75">
      <c r="A3733" s="145">
        <v>100378</v>
      </c>
      <c r="B3733" s="102" t="s">
        <v>25405</v>
      </c>
      <c r="C3733" s="145" t="s">
        <v>3</v>
      </c>
      <c r="D3733" s="535">
        <v>12.29</v>
      </c>
      <c r="E3733" s="536">
        <v>0.76400000000000001</v>
      </c>
      <c r="F3733" s="535">
        <v>11.75</v>
      </c>
      <c r="G3733" s="536">
        <v>0.78380000000000005</v>
      </c>
      <c r="H3733" s="535">
        <v>12.59</v>
      </c>
      <c r="I3733" s="536">
        <v>0.74580000000000002</v>
      </c>
      <c r="J3733" s="535">
        <v>11.93</v>
      </c>
      <c r="K3733" s="536">
        <v>0.77200000000000002</v>
      </c>
      <c r="L3733" s="535">
        <v>13.43</v>
      </c>
      <c r="M3733" s="536">
        <v>1.2699999999999999E-2</v>
      </c>
      <c r="N3733" s="535">
        <v>12.36</v>
      </c>
      <c r="O3733" s="536">
        <v>0.74509999999999998</v>
      </c>
      <c r="P3733" s="535">
        <v>12.2</v>
      </c>
      <c r="Q3733" s="536">
        <v>0.76970000000000005</v>
      </c>
      <c r="R3733" s="535">
        <v>12.92</v>
      </c>
    </row>
    <row r="3734" spans="1:18" ht="12.75">
      <c r="A3734" s="145">
        <v>92596</v>
      </c>
      <c r="B3734" s="102" t="s">
        <v>25406</v>
      </c>
      <c r="C3734" s="145" t="s">
        <v>2</v>
      </c>
      <c r="D3734" s="535">
        <v>2105.98</v>
      </c>
      <c r="E3734" s="536">
        <v>0.73089999999999999</v>
      </c>
      <c r="F3734" s="535">
        <v>1993.37</v>
      </c>
      <c r="G3734" s="536">
        <v>0.75819999999999999</v>
      </c>
      <c r="H3734" s="535">
        <v>2160.64</v>
      </c>
      <c r="I3734" s="536">
        <v>0.71209999999999996</v>
      </c>
      <c r="J3734" s="535">
        <v>2032.25</v>
      </c>
      <c r="K3734" s="536">
        <v>0.74370000000000003</v>
      </c>
      <c r="L3734" s="535">
        <v>2310.4699999999998</v>
      </c>
      <c r="M3734" s="536">
        <v>1.1900000000000001E-2</v>
      </c>
      <c r="N3734" s="535">
        <v>2109.7399999999998</v>
      </c>
      <c r="O3734" s="536">
        <v>0.71640000000000004</v>
      </c>
      <c r="P3734" s="535">
        <v>2083.1</v>
      </c>
      <c r="Q3734" s="536">
        <v>0.7389</v>
      </c>
      <c r="R3734" s="535">
        <v>2227.8000000000002</v>
      </c>
    </row>
    <row r="3735" spans="1:18" ht="12.75">
      <c r="A3735" s="145">
        <v>92616</v>
      </c>
      <c r="B3735" s="102" t="s">
        <v>25407</v>
      </c>
      <c r="C3735" s="145" t="s">
        <v>2</v>
      </c>
      <c r="D3735" s="535">
        <v>1941.71</v>
      </c>
      <c r="E3735" s="536">
        <v>0.70809999999999995</v>
      </c>
      <c r="F3735" s="535">
        <v>1829.1</v>
      </c>
      <c r="G3735" s="536">
        <v>0.73650000000000004</v>
      </c>
      <c r="H3735" s="535">
        <v>1996.37</v>
      </c>
      <c r="I3735" s="536">
        <v>0.68840000000000001</v>
      </c>
      <c r="J3735" s="535">
        <v>1867.98</v>
      </c>
      <c r="K3735" s="536">
        <v>0.72119999999999995</v>
      </c>
      <c r="L3735" s="535">
        <v>2135.61</v>
      </c>
      <c r="M3735" s="536">
        <v>1.2800000000000001E-2</v>
      </c>
      <c r="N3735" s="535">
        <v>1945.47</v>
      </c>
      <c r="O3735" s="536">
        <v>0.6925</v>
      </c>
      <c r="P3735" s="535">
        <v>1918.83</v>
      </c>
      <c r="Q3735" s="536">
        <v>0.71650000000000003</v>
      </c>
      <c r="R3735" s="535">
        <v>2063.5300000000002</v>
      </c>
    </row>
    <row r="3736" spans="1:18" ht="12.75">
      <c r="A3736" s="145">
        <v>92598</v>
      </c>
      <c r="B3736" s="102" t="s">
        <v>25408</v>
      </c>
      <c r="C3736" s="145" t="s">
        <v>2</v>
      </c>
      <c r="D3736" s="535">
        <v>2248.0500000000002</v>
      </c>
      <c r="E3736" s="536">
        <v>0.74790000000000001</v>
      </c>
      <c r="F3736" s="535">
        <v>2135.44</v>
      </c>
      <c r="G3736" s="536">
        <v>0.77429999999999999</v>
      </c>
      <c r="H3736" s="535">
        <v>2302.71</v>
      </c>
      <c r="I3736" s="536">
        <v>0.7298</v>
      </c>
      <c r="J3736" s="535">
        <v>2174.3200000000002</v>
      </c>
      <c r="K3736" s="536">
        <v>0.76049999999999995</v>
      </c>
      <c r="L3736" s="535">
        <v>2461.65</v>
      </c>
      <c r="M3736" s="536">
        <v>1.11E-2</v>
      </c>
      <c r="N3736" s="535">
        <v>2251.81</v>
      </c>
      <c r="O3736" s="536">
        <v>0.73429999999999995</v>
      </c>
      <c r="P3736" s="535">
        <v>2225.17</v>
      </c>
      <c r="Q3736" s="536">
        <v>0.75560000000000005</v>
      </c>
      <c r="R3736" s="535">
        <v>2369.87</v>
      </c>
    </row>
    <row r="3737" spans="1:18" ht="12.75">
      <c r="A3737" s="145">
        <v>92618</v>
      </c>
      <c r="B3737" s="102" t="s">
        <v>25409</v>
      </c>
      <c r="C3737" s="145" t="s">
        <v>2</v>
      </c>
      <c r="D3737" s="535">
        <v>2121.15</v>
      </c>
      <c r="E3737" s="536">
        <v>0.73280000000000001</v>
      </c>
      <c r="F3737" s="535">
        <v>2008.54</v>
      </c>
      <c r="G3737" s="536">
        <v>0.7601</v>
      </c>
      <c r="H3737" s="535">
        <v>2175.81</v>
      </c>
      <c r="I3737" s="536">
        <v>0.71409999999999996</v>
      </c>
      <c r="J3737" s="535">
        <v>2047.42</v>
      </c>
      <c r="K3737" s="536">
        <v>0.74560000000000004</v>
      </c>
      <c r="L3737" s="535">
        <v>2326.5300000000002</v>
      </c>
      <c r="M3737" s="536">
        <v>1.18E-2</v>
      </c>
      <c r="N3737" s="535">
        <v>2124.91</v>
      </c>
      <c r="O3737" s="536">
        <v>0.71840000000000004</v>
      </c>
      <c r="P3737" s="535">
        <v>2098.27</v>
      </c>
      <c r="Q3737" s="536">
        <v>0.74080000000000001</v>
      </c>
      <c r="R3737" s="535">
        <v>2242.9699999999998</v>
      </c>
    </row>
    <row r="3738" spans="1:18" ht="12.75">
      <c r="A3738" s="145">
        <v>92600</v>
      </c>
      <c r="B3738" s="102" t="s">
        <v>25410</v>
      </c>
      <c r="C3738" s="145" t="s">
        <v>2</v>
      </c>
      <c r="D3738" s="535">
        <v>2392.6799999999998</v>
      </c>
      <c r="E3738" s="536">
        <v>0.7631</v>
      </c>
      <c r="F3738" s="535">
        <v>2280.0700000000002</v>
      </c>
      <c r="G3738" s="536">
        <v>0.78859999999999997</v>
      </c>
      <c r="H3738" s="535">
        <v>2447.34</v>
      </c>
      <c r="I3738" s="536">
        <v>0.74580000000000002</v>
      </c>
      <c r="J3738" s="535">
        <v>2318.9499999999998</v>
      </c>
      <c r="K3738" s="536">
        <v>0.77539999999999998</v>
      </c>
      <c r="L3738" s="535">
        <v>2615.58</v>
      </c>
      <c r="M3738" s="536">
        <v>1.0500000000000001E-2</v>
      </c>
      <c r="N3738" s="535">
        <v>2396.44</v>
      </c>
      <c r="O3738" s="536">
        <v>0.75029999999999997</v>
      </c>
      <c r="P3738" s="535">
        <v>2369.8000000000002</v>
      </c>
      <c r="Q3738" s="536">
        <v>0.77049999999999996</v>
      </c>
      <c r="R3738" s="535">
        <v>2514.5</v>
      </c>
    </row>
    <row r="3739" spans="1:18" ht="12.75">
      <c r="A3739" s="145">
        <v>92620</v>
      </c>
      <c r="B3739" s="102" t="s">
        <v>25411</v>
      </c>
      <c r="C3739" s="145" t="s">
        <v>2</v>
      </c>
      <c r="D3739" s="535">
        <v>2201.31</v>
      </c>
      <c r="E3739" s="536">
        <v>0.74250000000000005</v>
      </c>
      <c r="F3739" s="535">
        <v>2088.6999999999998</v>
      </c>
      <c r="G3739" s="536">
        <v>0.76929999999999998</v>
      </c>
      <c r="H3739" s="535">
        <v>2255.9699999999998</v>
      </c>
      <c r="I3739" s="536">
        <v>0.72419999999999995</v>
      </c>
      <c r="J3739" s="535">
        <v>2127.58</v>
      </c>
      <c r="K3739" s="536">
        <v>0.75519999999999998</v>
      </c>
      <c r="L3739" s="535">
        <v>2411.85</v>
      </c>
      <c r="M3739" s="536">
        <v>1.14E-2</v>
      </c>
      <c r="N3739" s="535">
        <v>2205.0700000000002</v>
      </c>
      <c r="O3739" s="536">
        <v>0.72870000000000001</v>
      </c>
      <c r="P3739" s="535">
        <v>2178.42</v>
      </c>
      <c r="Q3739" s="536">
        <v>0.75029999999999997</v>
      </c>
      <c r="R3739" s="535">
        <v>2323.13</v>
      </c>
    </row>
    <row r="3740" spans="1:18" ht="12.75">
      <c r="A3740" s="145">
        <v>92582</v>
      </c>
      <c r="B3740" s="102" t="s">
        <v>25412</v>
      </c>
      <c r="C3740" s="145" t="s">
        <v>2</v>
      </c>
      <c r="D3740" s="535">
        <v>658.75</v>
      </c>
      <c r="E3740" s="536">
        <v>0.67269999999999996</v>
      </c>
      <c r="F3740" s="535">
        <v>618.92999999999995</v>
      </c>
      <c r="G3740" s="536">
        <v>0.67120000000000002</v>
      </c>
      <c r="H3740" s="535">
        <v>679.74</v>
      </c>
      <c r="I3740" s="536">
        <v>0.629</v>
      </c>
      <c r="J3740" s="535">
        <v>636.47</v>
      </c>
      <c r="K3740" s="536">
        <v>0.65269999999999995</v>
      </c>
      <c r="L3740" s="535">
        <v>726.67</v>
      </c>
      <c r="M3740" s="536">
        <v>3.7699999999999997E-2</v>
      </c>
      <c r="N3740" s="535">
        <v>670.38</v>
      </c>
      <c r="O3740" s="536">
        <v>0.61970000000000003</v>
      </c>
      <c r="P3740" s="535">
        <v>650.03</v>
      </c>
      <c r="Q3740" s="536">
        <v>0.68169999999999997</v>
      </c>
      <c r="R3740" s="535">
        <v>703.79</v>
      </c>
    </row>
    <row r="3741" spans="1:18" ht="12.75">
      <c r="A3741" s="145">
        <v>92602</v>
      </c>
      <c r="B3741" s="102" t="s">
        <v>25413</v>
      </c>
      <c r="C3741" s="145" t="s">
        <v>2</v>
      </c>
      <c r="D3741" s="535">
        <v>637.16</v>
      </c>
      <c r="E3741" s="536">
        <v>0.66159999999999997</v>
      </c>
      <c r="F3741" s="535">
        <v>597.34</v>
      </c>
      <c r="G3741" s="536">
        <v>0.6593</v>
      </c>
      <c r="H3741" s="535">
        <v>658.15</v>
      </c>
      <c r="I3741" s="536">
        <v>0.61680000000000001</v>
      </c>
      <c r="J3741" s="535">
        <v>614.88</v>
      </c>
      <c r="K3741" s="536">
        <v>0.64049999999999996</v>
      </c>
      <c r="L3741" s="535">
        <v>703.69</v>
      </c>
      <c r="M3741" s="536">
        <v>3.8899999999999997E-2</v>
      </c>
      <c r="N3741" s="535">
        <v>648.79</v>
      </c>
      <c r="O3741" s="536">
        <v>0.60699999999999998</v>
      </c>
      <c r="P3741" s="535">
        <v>628.44000000000005</v>
      </c>
      <c r="Q3741" s="536">
        <v>0.67079999999999995</v>
      </c>
      <c r="R3741" s="535">
        <v>682.2</v>
      </c>
    </row>
    <row r="3742" spans="1:18" ht="12.75">
      <c r="A3742" s="145">
        <v>92584</v>
      </c>
      <c r="B3742" s="102" t="s">
        <v>25414</v>
      </c>
      <c r="C3742" s="145" t="s">
        <v>2</v>
      </c>
      <c r="D3742" s="535">
        <v>781.98</v>
      </c>
      <c r="E3742" s="536">
        <v>0.72430000000000005</v>
      </c>
      <c r="F3742" s="535">
        <v>742.16</v>
      </c>
      <c r="G3742" s="536">
        <v>0.7258</v>
      </c>
      <c r="H3742" s="535">
        <v>802.97</v>
      </c>
      <c r="I3742" s="536">
        <v>0.68589999999999995</v>
      </c>
      <c r="J3742" s="535">
        <v>759.7</v>
      </c>
      <c r="K3742" s="536">
        <v>0.70899999999999996</v>
      </c>
      <c r="L3742" s="535">
        <v>857.82</v>
      </c>
      <c r="M3742" s="536">
        <v>3.1899999999999998E-2</v>
      </c>
      <c r="N3742" s="535">
        <v>793.61</v>
      </c>
      <c r="O3742" s="536">
        <v>0.67869999999999997</v>
      </c>
      <c r="P3742" s="535">
        <v>773.26</v>
      </c>
      <c r="Q3742" s="536">
        <v>0.73240000000000005</v>
      </c>
      <c r="R3742" s="535">
        <v>827.02</v>
      </c>
    </row>
    <row r="3743" spans="1:18" ht="12.75">
      <c r="A3743" s="145">
        <v>92604</v>
      </c>
      <c r="B3743" s="102" t="s">
        <v>25415</v>
      </c>
      <c r="C3743" s="145" t="s">
        <v>2</v>
      </c>
      <c r="D3743" s="535">
        <v>751.77</v>
      </c>
      <c r="E3743" s="536">
        <v>0.71319999999999995</v>
      </c>
      <c r="F3743" s="535">
        <v>711.95</v>
      </c>
      <c r="G3743" s="536">
        <v>0.71409999999999996</v>
      </c>
      <c r="H3743" s="535">
        <v>772.76</v>
      </c>
      <c r="I3743" s="536">
        <v>0.67359999999999998</v>
      </c>
      <c r="J3743" s="535">
        <v>729.49</v>
      </c>
      <c r="K3743" s="536">
        <v>0.69699999999999995</v>
      </c>
      <c r="L3743" s="535">
        <v>825.65</v>
      </c>
      <c r="M3743" s="536">
        <v>3.32E-2</v>
      </c>
      <c r="N3743" s="535">
        <v>763.4</v>
      </c>
      <c r="O3743" s="536">
        <v>0.66600000000000004</v>
      </c>
      <c r="P3743" s="535">
        <v>743.05</v>
      </c>
      <c r="Q3743" s="536">
        <v>0.72160000000000002</v>
      </c>
      <c r="R3743" s="535">
        <v>796.81</v>
      </c>
    </row>
    <row r="3744" spans="1:18" ht="12.75">
      <c r="A3744" s="145">
        <v>92586</v>
      </c>
      <c r="B3744" s="102" t="s">
        <v>25416</v>
      </c>
      <c r="C3744" s="145" t="s">
        <v>2</v>
      </c>
      <c r="D3744" s="535">
        <v>901.7</v>
      </c>
      <c r="E3744" s="536">
        <v>0.76090000000000002</v>
      </c>
      <c r="F3744" s="535">
        <v>861.88</v>
      </c>
      <c r="G3744" s="536">
        <v>0.76390000000000002</v>
      </c>
      <c r="H3744" s="535">
        <v>922.69</v>
      </c>
      <c r="I3744" s="536">
        <v>0.72670000000000001</v>
      </c>
      <c r="J3744" s="535">
        <v>879.42</v>
      </c>
      <c r="K3744" s="536">
        <v>0.74860000000000004</v>
      </c>
      <c r="L3744" s="535">
        <v>985.21</v>
      </c>
      <c r="M3744" s="536">
        <v>2.7799999999999998E-2</v>
      </c>
      <c r="N3744" s="535">
        <v>913.33</v>
      </c>
      <c r="O3744" s="536">
        <v>0.7208</v>
      </c>
      <c r="P3744" s="535">
        <v>892.98</v>
      </c>
      <c r="Q3744" s="536">
        <v>0.76829999999999998</v>
      </c>
      <c r="R3744" s="535">
        <v>946.74</v>
      </c>
    </row>
    <row r="3745" spans="1:18" ht="12.75">
      <c r="A3745" s="145">
        <v>92606</v>
      </c>
      <c r="B3745" s="102" t="s">
        <v>25417</v>
      </c>
      <c r="C3745" s="145" t="s">
        <v>2</v>
      </c>
      <c r="D3745" s="535">
        <v>867</v>
      </c>
      <c r="E3745" s="536">
        <v>0.75129999999999997</v>
      </c>
      <c r="F3745" s="535">
        <v>827.18</v>
      </c>
      <c r="G3745" s="536">
        <v>0.754</v>
      </c>
      <c r="H3745" s="535">
        <v>887.99</v>
      </c>
      <c r="I3745" s="536">
        <v>0.71599999999999997</v>
      </c>
      <c r="J3745" s="535">
        <v>844.72</v>
      </c>
      <c r="K3745" s="536">
        <v>0.73829999999999996</v>
      </c>
      <c r="L3745" s="535">
        <v>948.26</v>
      </c>
      <c r="M3745" s="536">
        <v>2.8899999999999999E-2</v>
      </c>
      <c r="N3745" s="535">
        <v>878.63</v>
      </c>
      <c r="O3745" s="536">
        <v>0.70979999999999999</v>
      </c>
      <c r="P3745" s="535">
        <v>858.28</v>
      </c>
      <c r="Q3745" s="536">
        <v>0.75890000000000002</v>
      </c>
      <c r="R3745" s="535">
        <v>912.04</v>
      </c>
    </row>
    <row r="3746" spans="1:18" ht="12.75">
      <c r="A3746" s="145">
        <v>92588</v>
      </c>
      <c r="B3746" s="102" t="s">
        <v>25418</v>
      </c>
      <c r="C3746" s="145" t="s">
        <v>2</v>
      </c>
      <c r="D3746" s="535">
        <v>1209.82</v>
      </c>
      <c r="E3746" s="536">
        <v>0.72819999999999996</v>
      </c>
      <c r="F3746" s="535">
        <v>1148.17</v>
      </c>
      <c r="G3746" s="536">
        <v>0.74319999999999997</v>
      </c>
      <c r="H3746" s="535">
        <v>1242.8499999999999</v>
      </c>
      <c r="I3746" s="536">
        <v>0.70230000000000004</v>
      </c>
      <c r="J3746" s="535">
        <v>1171.2</v>
      </c>
      <c r="K3746" s="536">
        <v>0.72860000000000003</v>
      </c>
      <c r="L3746" s="535">
        <v>1327.3</v>
      </c>
      <c r="M3746" s="536">
        <v>2.06E-2</v>
      </c>
      <c r="N3746" s="535">
        <v>1220.23</v>
      </c>
      <c r="O3746" s="536">
        <v>0.69930000000000003</v>
      </c>
      <c r="P3746" s="535">
        <v>1197.51</v>
      </c>
      <c r="Q3746" s="536">
        <v>0.73570000000000002</v>
      </c>
      <c r="R3746" s="535">
        <v>1279.42</v>
      </c>
    </row>
    <row r="3747" spans="1:18" ht="12.75">
      <c r="A3747" s="145">
        <v>92608</v>
      </c>
      <c r="B3747" s="102" t="s">
        <v>25419</v>
      </c>
      <c r="C3747" s="145" t="s">
        <v>2</v>
      </c>
      <c r="D3747" s="535">
        <v>1145.71</v>
      </c>
      <c r="E3747" s="536">
        <v>0.71299999999999997</v>
      </c>
      <c r="F3747" s="535">
        <v>1084.06</v>
      </c>
      <c r="G3747" s="536">
        <v>0.72799999999999998</v>
      </c>
      <c r="H3747" s="535">
        <v>1178.74</v>
      </c>
      <c r="I3747" s="536">
        <v>0.68610000000000004</v>
      </c>
      <c r="J3747" s="535">
        <v>1107.0899999999999</v>
      </c>
      <c r="K3747" s="536">
        <v>0.71289999999999998</v>
      </c>
      <c r="L3747" s="535">
        <v>1259.04</v>
      </c>
      <c r="M3747" s="536">
        <v>2.18E-2</v>
      </c>
      <c r="N3747" s="535">
        <v>1156.1199999999999</v>
      </c>
      <c r="O3747" s="536">
        <v>0.68259999999999998</v>
      </c>
      <c r="P3747" s="535">
        <v>1133.4000000000001</v>
      </c>
      <c r="Q3747" s="536">
        <v>0.7208</v>
      </c>
      <c r="R3747" s="535">
        <v>1215.31</v>
      </c>
    </row>
    <row r="3748" spans="1:18" ht="12.75">
      <c r="A3748" s="145">
        <v>92590</v>
      </c>
      <c r="B3748" s="102" t="s">
        <v>25420</v>
      </c>
      <c r="C3748" s="145" t="s">
        <v>2</v>
      </c>
      <c r="D3748" s="535">
        <v>1341.36</v>
      </c>
      <c r="E3748" s="536">
        <v>0.75490000000000002</v>
      </c>
      <c r="F3748" s="535">
        <v>1279.71</v>
      </c>
      <c r="G3748" s="536">
        <v>0.76959999999999995</v>
      </c>
      <c r="H3748" s="535">
        <v>1374.39</v>
      </c>
      <c r="I3748" s="536">
        <v>0.73080000000000001</v>
      </c>
      <c r="J3748" s="535">
        <v>1302.74</v>
      </c>
      <c r="K3748" s="536">
        <v>0.75600000000000001</v>
      </c>
      <c r="L3748" s="535">
        <v>1467.27</v>
      </c>
      <c r="M3748" s="536">
        <v>1.8700000000000001E-2</v>
      </c>
      <c r="N3748" s="535">
        <v>1351.77</v>
      </c>
      <c r="O3748" s="536">
        <v>0.72860000000000003</v>
      </c>
      <c r="P3748" s="535">
        <v>1329.05</v>
      </c>
      <c r="Q3748" s="536">
        <v>0.76190000000000002</v>
      </c>
      <c r="R3748" s="535">
        <v>1410.96</v>
      </c>
    </row>
    <row r="3749" spans="1:18" ht="12.75">
      <c r="A3749" s="145">
        <v>92610</v>
      </c>
      <c r="B3749" s="102" t="s">
        <v>25421</v>
      </c>
      <c r="C3749" s="145" t="s">
        <v>2</v>
      </c>
      <c r="D3749" s="535">
        <v>1268.6300000000001</v>
      </c>
      <c r="E3749" s="536">
        <v>0.74080000000000001</v>
      </c>
      <c r="F3749" s="535">
        <v>1206.98</v>
      </c>
      <c r="G3749" s="536">
        <v>0.75570000000000004</v>
      </c>
      <c r="H3749" s="535">
        <v>1301.6600000000001</v>
      </c>
      <c r="I3749" s="536">
        <v>0.71579999999999999</v>
      </c>
      <c r="J3749" s="535">
        <v>1230.01</v>
      </c>
      <c r="K3749" s="536">
        <v>0.74150000000000005</v>
      </c>
      <c r="L3749" s="535">
        <v>1389.84</v>
      </c>
      <c r="M3749" s="536">
        <v>1.9699999999999999E-2</v>
      </c>
      <c r="N3749" s="535">
        <v>1279.04</v>
      </c>
      <c r="O3749" s="536">
        <v>0.71309999999999996</v>
      </c>
      <c r="P3749" s="535">
        <v>1256.32</v>
      </c>
      <c r="Q3749" s="536">
        <v>0.74809999999999999</v>
      </c>
      <c r="R3749" s="535">
        <v>1338.23</v>
      </c>
    </row>
    <row r="3750" spans="1:18" ht="12.75">
      <c r="A3750" s="145">
        <v>92592</v>
      </c>
      <c r="B3750" s="102" t="s">
        <v>25422</v>
      </c>
      <c r="C3750" s="145" t="s">
        <v>2</v>
      </c>
      <c r="D3750" s="535">
        <v>1553.58</v>
      </c>
      <c r="E3750" s="536">
        <v>0.73740000000000006</v>
      </c>
      <c r="F3750" s="535">
        <v>1473.46</v>
      </c>
      <c r="G3750" s="536">
        <v>0.75870000000000004</v>
      </c>
      <c r="H3750" s="535">
        <v>1592.69</v>
      </c>
      <c r="I3750" s="536">
        <v>0.71419999999999995</v>
      </c>
      <c r="J3750" s="535">
        <v>1503.06</v>
      </c>
      <c r="K3750" s="536">
        <v>0.74380000000000002</v>
      </c>
      <c r="L3750" s="535">
        <v>1702.84</v>
      </c>
      <c r="M3750" s="536">
        <v>1.61E-2</v>
      </c>
      <c r="N3750" s="535">
        <v>1560.55</v>
      </c>
      <c r="O3750" s="536">
        <v>0.71640000000000004</v>
      </c>
      <c r="P3750" s="535">
        <v>1536.86</v>
      </c>
      <c r="Q3750" s="536">
        <v>0.74550000000000005</v>
      </c>
      <c r="R3750" s="535">
        <v>1640.71</v>
      </c>
    </row>
    <row r="3751" spans="1:18" ht="12.75">
      <c r="A3751" s="145">
        <v>92612</v>
      </c>
      <c r="B3751" s="102" t="s">
        <v>25423</v>
      </c>
      <c r="C3751" s="145" t="s">
        <v>2</v>
      </c>
      <c r="D3751" s="535">
        <v>1498.13</v>
      </c>
      <c r="E3751" s="536">
        <v>0.70920000000000005</v>
      </c>
      <c r="F3751" s="535">
        <v>1411.53</v>
      </c>
      <c r="G3751" s="536">
        <v>0.73309999999999997</v>
      </c>
      <c r="H3751" s="535">
        <v>1539.36</v>
      </c>
      <c r="I3751" s="536">
        <v>0.68489999999999995</v>
      </c>
      <c r="J3751" s="535">
        <v>1443.42</v>
      </c>
      <c r="K3751" s="536">
        <v>0.71689999999999998</v>
      </c>
      <c r="L3751" s="535">
        <v>1647.18</v>
      </c>
      <c r="M3751" s="536">
        <v>1.66E-2</v>
      </c>
      <c r="N3751" s="535">
        <v>1503.88</v>
      </c>
      <c r="O3751" s="536">
        <v>0.68799999999999994</v>
      </c>
      <c r="P3751" s="535">
        <v>1479.86</v>
      </c>
      <c r="Q3751" s="536">
        <v>0.71789999999999998</v>
      </c>
      <c r="R3751" s="535">
        <v>1591.4</v>
      </c>
    </row>
    <row r="3752" spans="1:18" ht="12.75">
      <c r="A3752" s="145">
        <v>92594</v>
      </c>
      <c r="B3752" s="102" t="s">
        <v>25424</v>
      </c>
      <c r="C3752" s="145" t="s">
        <v>2</v>
      </c>
      <c r="D3752" s="535">
        <v>1812.78</v>
      </c>
      <c r="E3752" s="536">
        <v>0.75760000000000005</v>
      </c>
      <c r="F3752" s="535">
        <v>1729.89</v>
      </c>
      <c r="G3752" s="536">
        <v>0.77780000000000005</v>
      </c>
      <c r="H3752" s="535">
        <v>1857.65</v>
      </c>
      <c r="I3752" s="536">
        <v>0.7389</v>
      </c>
      <c r="J3752" s="535">
        <v>1758.2</v>
      </c>
      <c r="K3752" s="536">
        <v>0.76529999999999998</v>
      </c>
      <c r="L3752" s="535">
        <v>1982.88</v>
      </c>
      <c r="M3752" s="536">
        <v>1.38E-2</v>
      </c>
      <c r="N3752" s="535">
        <v>1822.08</v>
      </c>
      <c r="O3752" s="536">
        <v>0.73850000000000005</v>
      </c>
      <c r="P3752" s="535">
        <v>1797.01</v>
      </c>
      <c r="Q3752" s="536">
        <v>0.76419999999999999</v>
      </c>
      <c r="R3752" s="535">
        <v>1906.39</v>
      </c>
    </row>
    <row r="3753" spans="1:18" ht="12.75">
      <c r="A3753" s="145">
        <v>92614</v>
      </c>
      <c r="B3753" s="102" t="s">
        <v>25425</v>
      </c>
      <c r="C3753" s="145" t="s">
        <v>2</v>
      </c>
      <c r="D3753" s="535">
        <v>1678.03</v>
      </c>
      <c r="E3753" s="536">
        <v>0.73809999999999998</v>
      </c>
      <c r="F3753" s="535">
        <v>1595.14</v>
      </c>
      <c r="G3753" s="536">
        <v>0.7591</v>
      </c>
      <c r="H3753" s="535">
        <v>1722.9</v>
      </c>
      <c r="I3753" s="536">
        <v>0.71850000000000003</v>
      </c>
      <c r="J3753" s="535">
        <v>1623.45</v>
      </c>
      <c r="K3753" s="536">
        <v>0.74580000000000002</v>
      </c>
      <c r="L3753" s="535">
        <v>1839.4</v>
      </c>
      <c r="M3753" s="536">
        <v>1.49E-2</v>
      </c>
      <c r="N3753" s="535">
        <v>1687.33</v>
      </c>
      <c r="O3753" s="536">
        <v>0.71760000000000002</v>
      </c>
      <c r="P3753" s="535">
        <v>1662.26</v>
      </c>
      <c r="Q3753" s="536">
        <v>0.74509999999999998</v>
      </c>
      <c r="R3753" s="535">
        <v>1771.64</v>
      </c>
    </row>
    <row r="3754" spans="1:18" ht="12.75">
      <c r="A3754" s="145">
        <v>92552</v>
      </c>
      <c r="B3754" s="102" t="s">
        <v>25426</v>
      </c>
      <c r="C3754" s="145" t="s">
        <v>2</v>
      </c>
      <c r="D3754" s="535">
        <v>2635.65</v>
      </c>
      <c r="E3754" s="536">
        <v>7.4800000000000005E-2</v>
      </c>
      <c r="F3754" s="535">
        <v>2372.73</v>
      </c>
      <c r="G3754" s="536">
        <v>1.15E-2</v>
      </c>
      <c r="H3754" s="535">
        <v>2445.7800000000002</v>
      </c>
      <c r="I3754" s="536">
        <v>6.1499999999999999E-2</v>
      </c>
      <c r="J3754" s="535">
        <v>2280.87</v>
      </c>
      <c r="K3754" s="536">
        <v>1.2E-2</v>
      </c>
      <c r="L3754" s="535">
        <v>2797.88</v>
      </c>
      <c r="M3754" s="536">
        <v>9.7999999999999997E-3</v>
      </c>
      <c r="N3754" s="535">
        <v>2890.59</v>
      </c>
      <c r="O3754" s="536">
        <v>9.4999999999999998E-3</v>
      </c>
      <c r="P3754" s="535">
        <v>2878.68</v>
      </c>
      <c r="Q3754" s="536">
        <v>4.99E-2</v>
      </c>
      <c r="R3754" s="535">
        <v>3148.89</v>
      </c>
    </row>
    <row r="3755" spans="1:18" ht="12.75">
      <c r="A3755" s="145">
        <v>92562</v>
      </c>
      <c r="B3755" s="102" t="s">
        <v>25427</v>
      </c>
      <c r="C3755" s="145" t="s">
        <v>2</v>
      </c>
      <c r="D3755" s="535">
        <v>2575.13</v>
      </c>
      <c r="E3755" s="536">
        <v>7.6499999999999999E-2</v>
      </c>
      <c r="F3755" s="535">
        <v>2316.4299999999998</v>
      </c>
      <c r="G3755" s="536">
        <v>1.18E-2</v>
      </c>
      <c r="H3755" s="535">
        <v>2395.81</v>
      </c>
      <c r="I3755" s="536">
        <v>6.2799999999999995E-2</v>
      </c>
      <c r="J3755" s="535">
        <v>2230.25</v>
      </c>
      <c r="K3755" s="536">
        <v>1.23E-2</v>
      </c>
      <c r="L3755" s="535">
        <v>2734.34</v>
      </c>
      <c r="M3755" s="536">
        <v>0.01</v>
      </c>
      <c r="N3755" s="535">
        <v>2819.05</v>
      </c>
      <c r="O3755" s="536">
        <v>9.7000000000000003E-3</v>
      </c>
      <c r="P3755" s="535">
        <v>2808.38</v>
      </c>
      <c r="Q3755" s="536">
        <v>5.1200000000000002E-2</v>
      </c>
      <c r="R3755" s="535">
        <v>3072.02</v>
      </c>
    </row>
    <row r="3756" spans="1:18" ht="12.75">
      <c r="A3756" s="145">
        <v>92553</v>
      </c>
      <c r="B3756" s="102" t="s">
        <v>25428</v>
      </c>
      <c r="C3756" s="145" t="s">
        <v>2</v>
      </c>
      <c r="D3756" s="535">
        <v>3074.65</v>
      </c>
      <c r="E3756" s="536">
        <v>6.4100000000000004E-2</v>
      </c>
      <c r="F3756" s="535">
        <v>2749.5</v>
      </c>
      <c r="G3756" s="536">
        <v>0.01</v>
      </c>
      <c r="H3756" s="535">
        <v>2868.11</v>
      </c>
      <c r="I3756" s="536">
        <v>5.2499999999999998E-2</v>
      </c>
      <c r="J3756" s="535">
        <v>2644.76</v>
      </c>
      <c r="K3756" s="536">
        <v>1.04E-2</v>
      </c>
      <c r="L3756" s="535">
        <v>3257.53</v>
      </c>
      <c r="M3756" s="536">
        <v>8.3999999999999995E-3</v>
      </c>
      <c r="N3756" s="535">
        <v>3344.51</v>
      </c>
      <c r="O3756" s="536">
        <v>8.2000000000000007E-3</v>
      </c>
      <c r="P3756" s="535">
        <v>3346.39</v>
      </c>
      <c r="Q3756" s="536">
        <v>4.2900000000000001E-2</v>
      </c>
      <c r="R3756" s="535">
        <v>3666.64</v>
      </c>
    </row>
    <row r="3757" spans="1:18" ht="12.75">
      <c r="A3757" s="145">
        <v>92563</v>
      </c>
      <c r="B3757" s="102" t="s">
        <v>25429</v>
      </c>
      <c r="C3757" s="145" t="s">
        <v>2</v>
      </c>
      <c r="D3757" s="535">
        <v>3014.85</v>
      </c>
      <c r="E3757" s="536">
        <v>6.5299999999999997E-2</v>
      </c>
      <c r="F3757" s="535">
        <v>2697.85</v>
      </c>
      <c r="G3757" s="536">
        <v>1.0200000000000001E-2</v>
      </c>
      <c r="H3757" s="535">
        <v>2820.89</v>
      </c>
      <c r="I3757" s="536">
        <v>5.33E-2</v>
      </c>
      <c r="J3757" s="535">
        <v>2595.34</v>
      </c>
      <c r="K3757" s="536">
        <v>1.06E-2</v>
      </c>
      <c r="L3757" s="535">
        <v>3192.77</v>
      </c>
      <c r="M3757" s="536">
        <v>8.6E-3</v>
      </c>
      <c r="N3757" s="535">
        <v>3268.85</v>
      </c>
      <c r="O3757" s="536">
        <v>8.3999999999999995E-3</v>
      </c>
      <c r="P3757" s="535">
        <v>3275.5</v>
      </c>
      <c r="Q3757" s="536">
        <v>4.3900000000000002E-2</v>
      </c>
      <c r="R3757" s="535">
        <v>3589.12</v>
      </c>
    </row>
    <row r="3758" spans="1:18" ht="12.75">
      <c r="A3758" s="145">
        <v>92554</v>
      </c>
      <c r="B3758" s="102" t="s">
        <v>25430</v>
      </c>
      <c r="C3758" s="145" t="s">
        <v>2</v>
      </c>
      <c r="D3758" s="535">
        <v>3166.95</v>
      </c>
      <c r="E3758" s="536">
        <v>6.2199999999999998E-2</v>
      </c>
      <c r="F3758" s="535">
        <v>2831.85</v>
      </c>
      <c r="G3758" s="536">
        <v>9.7000000000000003E-3</v>
      </c>
      <c r="H3758" s="535">
        <v>2942.41</v>
      </c>
      <c r="I3758" s="536">
        <v>5.11E-2</v>
      </c>
      <c r="J3758" s="535">
        <v>2721.42</v>
      </c>
      <c r="K3758" s="536">
        <v>1.01E-2</v>
      </c>
      <c r="L3758" s="535">
        <v>3356.18</v>
      </c>
      <c r="M3758" s="536">
        <v>8.2000000000000007E-3</v>
      </c>
      <c r="N3758" s="535">
        <v>3458.02</v>
      </c>
      <c r="O3758" s="536">
        <v>7.9000000000000008E-3</v>
      </c>
      <c r="P3758" s="535">
        <v>3454.89</v>
      </c>
      <c r="Q3758" s="536">
        <v>4.1599999999999998E-2</v>
      </c>
      <c r="R3758" s="535">
        <v>3785.28</v>
      </c>
    </row>
    <row r="3759" spans="1:18" ht="12.75">
      <c r="A3759" s="145">
        <v>92564</v>
      </c>
      <c r="B3759" s="102" t="s">
        <v>25431</v>
      </c>
      <c r="C3759" s="145" t="s">
        <v>2</v>
      </c>
      <c r="D3759" s="535">
        <v>3093.7</v>
      </c>
      <c r="E3759" s="536">
        <v>6.3700000000000007E-2</v>
      </c>
      <c r="F3759" s="535">
        <v>2768.59</v>
      </c>
      <c r="G3759" s="536">
        <v>9.9000000000000008E-3</v>
      </c>
      <c r="H3759" s="535">
        <v>2884.57</v>
      </c>
      <c r="I3759" s="536">
        <v>5.2200000000000003E-2</v>
      </c>
      <c r="J3759" s="535">
        <v>2660.89</v>
      </c>
      <c r="K3759" s="536">
        <v>1.03E-2</v>
      </c>
      <c r="L3759" s="535">
        <v>3276.86</v>
      </c>
      <c r="M3759" s="536">
        <v>8.3999999999999995E-3</v>
      </c>
      <c r="N3759" s="535">
        <v>3365.35</v>
      </c>
      <c r="O3759" s="536">
        <v>8.0999999999999996E-3</v>
      </c>
      <c r="P3759" s="535">
        <v>3368.06</v>
      </c>
      <c r="Q3759" s="536">
        <v>4.2700000000000002E-2</v>
      </c>
      <c r="R3759" s="535">
        <v>3690.33</v>
      </c>
    </row>
    <row r="3760" spans="1:18" ht="12.75">
      <c r="A3760" s="145">
        <v>92545</v>
      </c>
      <c r="B3760" s="102" t="s">
        <v>25432</v>
      </c>
      <c r="C3760" s="145" t="s">
        <v>2</v>
      </c>
      <c r="D3760" s="535">
        <v>1008.95</v>
      </c>
      <c r="E3760" s="536">
        <v>2.9000000000000001E-2</v>
      </c>
      <c r="F3760" s="535">
        <v>888.25</v>
      </c>
      <c r="G3760" s="536">
        <v>3.0800000000000001E-2</v>
      </c>
      <c r="H3760" s="535">
        <v>938.45</v>
      </c>
      <c r="I3760" s="536">
        <v>6.6400000000000001E-2</v>
      </c>
      <c r="J3760" s="535">
        <v>867.32</v>
      </c>
      <c r="K3760" s="536">
        <v>3.1600000000000003E-2</v>
      </c>
      <c r="L3760" s="535">
        <v>1068.1099999999999</v>
      </c>
      <c r="M3760" s="536">
        <v>2.5700000000000001E-2</v>
      </c>
      <c r="N3760" s="535">
        <v>1101.3399999999999</v>
      </c>
      <c r="O3760" s="536">
        <v>2.4899999999999999E-2</v>
      </c>
      <c r="P3760" s="535">
        <v>1106.55</v>
      </c>
      <c r="Q3760" s="536">
        <v>5.79E-2</v>
      </c>
      <c r="R3760" s="535">
        <v>1218.0899999999999</v>
      </c>
    </row>
    <row r="3761" spans="1:18" ht="12.75">
      <c r="A3761" s="145">
        <v>92555</v>
      </c>
      <c r="B3761" s="102" t="s">
        <v>25433</v>
      </c>
      <c r="C3761" s="145" t="s">
        <v>2</v>
      </c>
      <c r="D3761" s="535">
        <v>1006.14</v>
      </c>
      <c r="E3761" s="536">
        <v>2.9000000000000001E-2</v>
      </c>
      <c r="F3761" s="535">
        <v>884.61</v>
      </c>
      <c r="G3761" s="536">
        <v>3.1E-2</v>
      </c>
      <c r="H3761" s="535">
        <v>935.57</v>
      </c>
      <c r="I3761" s="536">
        <v>6.6600000000000006E-2</v>
      </c>
      <c r="J3761" s="535">
        <v>864.81</v>
      </c>
      <c r="K3761" s="536">
        <v>3.1699999999999999E-2</v>
      </c>
      <c r="L3761" s="535">
        <v>1065.6600000000001</v>
      </c>
      <c r="M3761" s="536">
        <v>2.5700000000000001E-2</v>
      </c>
      <c r="N3761" s="535">
        <v>1099.29</v>
      </c>
      <c r="O3761" s="536">
        <v>2.4899999999999999E-2</v>
      </c>
      <c r="P3761" s="535">
        <v>1103.6500000000001</v>
      </c>
      <c r="Q3761" s="536">
        <v>5.8099999999999999E-2</v>
      </c>
      <c r="R3761" s="535">
        <v>1214.9100000000001</v>
      </c>
    </row>
    <row r="3762" spans="1:18" ht="12.75">
      <c r="A3762" s="145">
        <v>92546</v>
      </c>
      <c r="B3762" s="102" t="s">
        <v>25434</v>
      </c>
      <c r="C3762" s="145" t="s">
        <v>2</v>
      </c>
      <c r="D3762" s="535">
        <v>1278.0899999999999</v>
      </c>
      <c r="E3762" s="536">
        <v>2.29E-2</v>
      </c>
      <c r="F3762" s="535">
        <v>1119.4100000000001</v>
      </c>
      <c r="G3762" s="536">
        <v>2.4500000000000001E-2</v>
      </c>
      <c r="H3762" s="535">
        <v>1188.75</v>
      </c>
      <c r="I3762" s="536">
        <v>5.2400000000000002E-2</v>
      </c>
      <c r="J3762" s="535">
        <v>1090.26</v>
      </c>
      <c r="K3762" s="536">
        <v>2.5100000000000001E-2</v>
      </c>
      <c r="L3762" s="535">
        <v>1351.73</v>
      </c>
      <c r="M3762" s="536">
        <v>2.0299999999999999E-2</v>
      </c>
      <c r="N3762" s="535">
        <v>1391.21</v>
      </c>
      <c r="O3762" s="536">
        <v>1.9699999999999999E-2</v>
      </c>
      <c r="P3762" s="535">
        <v>1399.31</v>
      </c>
      <c r="Q3762" s="536">
        <v>4.58E-2</v>
      </c>
      <c r="R3762" s="535">
        <v>1541.37</v>
      </c>
    </row>
    <row r="3763" spans="1:18" ht="12.75">
      <c r="A3763" s="145">
        <v>92556</v>
      </c>
      <c r="B3763" s="102" t="s">
        <v>25435</v>
      </c>
      <c r="C3763" s="145" t="s">
        <v>2</v>
      </c>
      <c r="D3763" s="535">
        <v>1253.0999999999999</v>
      </c>
      <c r="E3763" s="536">
        <v>2.3300000000000001E-2</v>
      </c>
      <c r="F3763" s="535">
        <v>1096.22</v>
      </c>
      <c r="G3763" s="536">
        <v>2.5000000000000001E-2</v>
      </c>
      <c r="H3763" s="535">
        <v>1168.1500000000001</v>
      </c>
      <c r="I3763" s="536">
        <v>5.33E-2</v>
      </c>
      <c r="J3763" s="535">
        <v>1069.3699999999999</v>
      </c>
      <c r="K3763" s="536">
        <v>2.5600000000000001E-2</v>
      </c>
      <c r="L3763" s="535">
        <v>1325.47</v>
      </c>
      <c r="M3763" s="536">
        <v>2.07E-2</v>
      </c>
      <c r="N3763" s="535">
        <v>1361.62</v>
      </c>
      <c r="O3763" s="536">
        <v>2.01E-2</v>
      </c>
      <c r="P3763" s="535">
        <v>1370.26</v>
      </c>
      <c r="Q3763" s="536">
        <v>4.6800000000000001E-2</v>
      </c>
      <c r="R3763" s="535">
        <v>1509.61</v>
      </c>
    </row>
    <row r="3764" spans="1:18" ht="12.75">
      <c r="A3764" s="145">
        <v>92547</v>
      </c>
      <c r="B3764" s="102" t="s">
        <v>25436</v>
      </c>
      <c r="C3764" s="145" t="s">
        <v>2</v>
      </c>
      <c r="D3764" s="535">
        <v>1340.85</v>
      </c>
      <c r="E3764" s="536">
        <v>2.18E-2</v>
      </c>
      <c r="F3764" s="535">
        <v>1175.8399999999999</v>
      </c>
      <c r="G3764" s="536">
        <v>2.3300000000000001E-2</v>
      </c>
      <c r="H3764" s="535">
        <v>1239.5</v>
      </c>
      <c r="I3764" s="536">
        <v>5.0200000000000002E-2</v>
      </c>
      <c r="J3764" s="535">
        <v>1142.46</v>
      </c>
      <c r="K3764" s="536">
        <v>2.4E-2</v>
      </c>
      <c r="L3764" s="535">
        <v>1418.6</v>
      </c>
      <c r="M3764" s="536">
        <v>1.9300000000000001E-2</v>
      </c>
      <c r="N3764" s="535">
        <v>1467.86</v>
      </c>
      <c r="O3764" s="536">
        <v>1.8700000000000001E-2</v>
      </c>
      <c r="P3764" s="535">
        <v>1472.92</v>
      </c>
      <c r="Q3764" s="536">
        <v>4.3499999999999997E-2</v>
      </c>
      <c r="R3764" s="535">
        <v>1621.87</v>
      </c>
    </row>
    <row r="3765" spans="1:18" ht="12.75">
      <c r="A3765" s="145">
        <v>92557</v>
      </c>
      <c r="B3765" s="102" t="s">
        <v>25437</v>
      </c>
      <c r="C3765" s="145" t="s">
        <v>2</v>
      </c>
      <c r="D3765" s="535">
        <v>1314.92</v>
      </c>
      <c r="E3765" s="536">
        <v>2.2200000000000001E-2</v>
      </c>
      <c r="F3765" s="535">
        <v>1151.43</v>
      </c>
      <c r="G3765" s="536">
        <v>2.3800000000000002E-2</v>
      </c>
      <c r="H3765" s="535">
        <v>1217.94</v>
      </c>
      <c r="I3765" s="536">
        <v>5.11E-2</v>
      </c>
      <c r="J3765" s="535">
        <v>1120.73</v>
      </c>
      <c r="K3765" s="536">
        <v>2.4400000000000002E-2</v>
      </c>
      <c r="L3765" s="535">
        <v>1391.52</v>
      </c>
      <c r="M3765" s="536">
        <v>1.9699999999999999E-2</v>
      </c>
      <c r="N3765" s="535">
        <v>1437.57</v>
      </c>
      <c r="O3765" s="536">
        <v>1.9099999999999999E-2</v>
      </c>
      <c r="P3765" s="535">
        <v>1442.9</v>
      </c>
      <c r="Q3765" s="536">
        <v>4.4400000000000002E-2</v>
      </c>
      <c r="R3765" s="535">
        <v>1589.05</v>
      </c>
    </row>
    <row r="3766" spans="1:18" ht="12.75">
      <c r="A3766" s="145">
        <v>92548</v>
      </c>
      <c r="B3766" s="102" t="s">
        <v>25438</v>
      </c>
      <c r="C3766" s="145" t="s">
        <v>2</v>
      </c>
      <c r="D3766" s="535">
        <v>1503.75</v>
      </c>
      <c r="E3766" s="536">
        <v>1.9400000000000001E-2</v>
      </c>
      <c r="F3766" s="535">
        <v>1316.81</v>
      </c>
      <c r="G3766" s="536">
        <v>2.0799999999999999E-2</v>
      </c>
      <c r="H3766" s="535">
        <v>1389.76</v>
      </c>
      <c r="I3766" s="536">
        <v>4.48E-2</v>
      </c>
      <c r="J3766" s="535">
        <v>1277.52</v>
      </c>
      <c r="K3766" s="536">
        <v>2.1399999999999999E-2</v>
      </c>
      <c r="L3766" s="535">
        <v>1590.15</v>
      </c>
      <c r="M3766" s="536">
        <v>1.72E-2</v>
      </c>
      <c r="N3766" s="535">
        <v>1644.51</v>
      </c>
      <c r="O3766" s="536">
        <v>1.67E-2</v>
      </c>
      <c r="P3766" s="535">
        <v>1651.02</v>
      </c>
      <c r="Q3766" s="536">
        <v>3.8800000000000001E-2</v>
      </c>
      <c r="R3766" s="535">
        <v>1818.38</v>
      </c>
    </row>
    <row r="3767" spans="1:18" ht="12.75">
      <c r="A3767" s="145">
        <v>92558</v>
      </c>
      <c r="B3767" s="102" t="s">
        <v>25439</v>
      </c>
      <c r="C3767" s="145" t="s">
        <v>2</v>
      </c>
      <c r="D3767" s="535">
        <v>1486.01</v>
      </c>
      <c r="E3767" s="536">
        <v>1.9699999999999999E-2</v>
      </c>
      <c r="F3767" s="535">
        <v>1299.07</v>
      </c>
      <c r="G3767" s="536">
        <v>2.1100000000000001E-2</v>
      </c>
      <c r="H3767" s="535">
        <v>1374.43</v>
      </c>
      <c r="I3767" s="536">
        <v>4.53E-2</v>
      </c>
      <c r="J3767" s="535">
        <v>1262.49</v>
      </c>
      <c r="K3767" s="536">
        <v>2.1700000000000001E-2</v>
      </c>
      <c r="L3767" s="535">
        <v>1572.13</v>
      </c>
      <c r="M3767" s="536">
        <v>1.7399999999999999E-2</v>
      </c>
      <c r="N3767" s="535">
        <v>1625.06</v>
      </c>
      <c r="O3767" s="536">
        <v>1.6899999999999998E-2</v>
      </c>
      <c r="P3767" s="535">
        <v>1630.85</v>
      </c>
      <c r="Q3767" s="536">
        <v>3.9300000000000002E-2</v>
      </c>
      <c r="R3767" s="535">
        <v>1796.31</v>
      </c>
    </row>
    <row r="3768" spans="1:18" ht="12.75">
      <c r="A3768" s="145">
        <v>92549</v>
      </c>
      <c r="B3768" s="102" t="s">
        <v>25440</v>
      </c>
      <c r="C3768" s="145" t="s">
        <v>2</v>
      </c>
      <c r="D3768" s="535">
        <v>1933.7</v>
      </c>
      <c r="E3768" s="536">
        <v>1.5100000000000001E-2</v>
      </c>
      <c r="F3768" s="535">
        <v>1683.37</v>
      </c>
      <c r="G3768" s="536">
        <v>1.6299999999999999E-2</v>
      </c>
      <c r="H3768" s="535">
        <v>1803.65</v>
      </c>
      <c r="I3768" s="536">
        <v>3.4500000000000003E-2</v>
      </c>
      <c r="J3768" s="535">
        <v>1633.58</v>
      </c>
      <c r="K3768" s="536">
        <v>1.6799999999999999E-2</v>
      </c>
      <c r="L3768" s="535">
        <v>2041.21</v>
      </c>
      <c r="M3768" s="536">
        <v>1.34E-2</v>
      </c>
      <c r="N3768" s="535">
        <v>2090</v>
      </c>
      <c r="O3768" s="536">
        <v>1.3100000000000001E-2</v>
      </c>
      <c r="P3768" s="535">
        <v>2108.88</v>
      </c>
      <c r="Q3768" s="536">
        <v>3.04E-2</v>
      </c>
      <c r="R3768" s="535">
        <v>2325.36</v>
      </c>
    </row>
    <row r="3769" spans="1:18" ht="12.75">
      <c r="A3769" s="145">
        <v>92559</v>
      </c>
      <c r="B3769" s="102" t="s">
        <v>25441</v>
      </c>
      <c r="C3769" s="145" t="s">
        <v>2</v>
      </c>
      <c r="D3769" s="535">
        <v>1904.57</v>
      </c>
      <c r="E3769" s="536">
        <v>1.5299999999999999E-2</v>
      </c>
      <c r="F3769" s="535">
        <v>1655.38</v>
      </c>
      <c r="G3769" s="536">
        <v>1.66E-2</v>
      </c>
      <c r="H3769" s="535">
        <v>1779.12</v>
      </c>
      <c r="I3769" s="536">
        <v>3.5000000000000003E-2</v>
      </c>
      <c r="J3769" s="535">
        <v>1609.08</v>
      </c>
      <c r="K3769" s="536">
        <v>1.7000000000000001E-2</v>
      </c>
      <c r="L3769" s="535">
        <v>2011.06</v>
      </c>
      <c r="M3769" s="536">
        <v>1.3599999999999999E-2</v>
      </c>
      <c r="N3769" s="535">
        <v>2056.66</v>
      </c>
      <c r="O3769" s="536">
        <v>1.3299999999999999E-2</v>
      </c>
      <c r="P3769" s="535">
        <v>2075.35</v>
      </c>
      <c r="Q3769" s="536">
        <v>3.09E-2</v>
      </c>
      <c r="R3769" s="535">
        <v>2288.6999999999998</v>
      </c>
    </row>
    <row r="3770" spans="1:18" ht="12.75">
      <c r="A3770" s="145">
        <v>92550</v>
      </c>
      <c r="B3770" s="102" t="s">
        <v>25442</v>
      </c>
      <c r="C3770" s="145" t="s">
        <v>2</v>
      </c>
      <c r="D3770" s="535">
        <v>2325.04</v>
      </c>
      <c r="E3770" s="536">
        <v>8.4699999999999998E-2</v>
      </c>
      <c r="F3770" s="535">
        <v>2102.66</v>
      </c>
      <c r="G3770" s="536">
        <v>1.2999999999999999E-2</v>
      </c>
      <c r="H3770" s="535">
        <v>2166.0300000000002</v>
      </c>
      <c r="I3770" s="536">
        <v>6.9500000000000006E-2</v>
      </c>
      <c r="J3770" s="535">
        <v>2023.29</v>
      </c>
      <c r="K3770" s="536">
        <v>1.35E-2</v>
      </c>
      <c r="L3770" s="535">
        <v>2469.7800000000002</v>
      </c>
      <c r="M3770" s="536">
        <v>1.11E-2</v>
      </c>
      <c r="N3770" s="535">
        <v>2545.31</v>
      </c>
      <c r="O3770" s="536">
        <v>1.0800000000000001E-2</v>
      </c>
      <c r="P3770" s="535">
        <v>2534.38</v>
      </c>
      <c r="Q3770" s="536">
        <v>5.67E-2</v>
      </c>
      <c r="R3770" s="535">
        <v>2769.66</v>
      </c>
    </row>
    <row r="3771" spans="1:18" ht="12.75">
      <c r="A3771" s="145">
        <v>92560</v>
      </c>
      <c r="B3771" s="102" t="s">
        <v>25443</v>
      </c>
      <c r="C3771" s="145" t="s">
        <v>2</v>
      </c>
      <c r="D3771" s="535">
        <v>2286.8000000000002</v>
      </c>
      <c r="E3771" s="536">
        <v>8.6199999999999999E-2</v>
      </c>
      <c r="F3771" s="535">
        <v>2066.41</v>
      </c>
      <c r="G3771" s="536">
        <v>1.3299999999999999E-2</v>
      </c>
      <c r="H3771" s="535">
        <v>2134.1</v>
      </c>
      <c r="I3771" s="536">
        <v>7.0499999999999993E-2</v>
      </c>
      <c r="J3771" s="535">
        <v>1991.21</v>
      </c>
      <c r="K3771" s="536">
        <v>1.38E-2</v>
      </c>
      <c r="L3771" s="535">
        <v>2429.9699999999998</v>
      </c>
      <c r="M3771" s="536">
        <v>1.1299999999999999E-2</v>
      </c>
      <c r="N3771" s="535">
        <v>2500.9499999999998</v>
      </c>
      <c r="O3771" s="536">
        <v>1.0999999999999999E-2</v>
      </c>
      <c r="P3771" s="535">
        <v>2490.21</v>
      </c>
      <c r="Q3771" s="536">
        <v>5.7700000000000001E-2</v>
      </c>
      <c r="R3771" s="535">
        <v>2721.36</v>
      </c>
    </row>
    <row r="3772" spans="1:18" ht="12.75">
      <c r="A3772" s="145">
        <v>92551</v>
      </c>
      <c r="B3772" s="102" t="s">
        <v>25444</v>
      </c>
      <c r="C3772" s="145" t="s">
        <v>2</v>
      </c>
      <c r="D3772" s="535">
        <v>2405.58</v>
      </c>
      <c r="E3772" s="536">
        <v>8.1900000000000001E-2</v>
      </c>
      <c r="F3772" s="535">
        <v>2174.66</v>
      </c>
      <c r="G3772" s="536">
        <v>1.26E-2</v>
      </c>
      <c r="H3772" s="535">
        <v>2230.94</v>
      </c>
      <c r="I3772" s="536">
        <v>6.7500000000000004E-2</v>
      </c>
      <c r="J3772" s="535">
        <v>2090.2199999999998</v>
      </c>
      <c r="K3772" s="536">
        <v>1.3100000000000001E-2</v>
      </c>
      <c r="L3772" s="535">
        <v>2555.81</v>
      </c>
      <c r="M3772" s="536">
        <v>1.0699999999999999E-2</v>
      </c>
      <c r="N3772" s="535">
        <v>2644.2</v>
      </c>
      <c r="O3772" s="536">
        <v>1.04E-2</v>
      </c>
      <c r="P3772" s="535">
        <v>2629.02</v>
      </c>
      <c r="Q3772" s="536">
        <v>5.4699999999999999E-2</v>
      </c>
      <c r="R3772" s="535">
        <v>2873.14</v>
      </c>
    </row>
    <row r="3773" spans="1:18" ht="12.75">
      <c r="A3773" s="145">
        <v>92561</v>
      </c>
      <c r="B3773" s="102" t="s">
        <v>25445</v>
      </c>
      <c r="C3773" s="145" t="s">
        <v>2</v>
      </c>
      <c r="D3773" s="535">
        <v>2367.2399999999998</v>
      </c>
      <c r="E3773" s="536">
        <v>8.3199999999999996E-2</v>
      </c>
      <c r="F3773" s="535">
        <v>2137.91</v>
      </c>
      <c r="G3773" s="536">
        <v>1.2800000000000001E-2</v>
      </c>
      <c r="H3773" s="535">
        <v>2198.71</v>
      </c>
      <c r="I3773" s="536">
        <v>6.8400000000000002E-2</v>
      </c>
      <c r="J3773" s="535">
        <v>2057.98</v>
      </c>
      <c r="K3773" s="536">
        <v>1.3299999999999999E-2</v>
      </c>
      <c r="L3773" s="535">
        <v>2516.08</v>
      </c>
      <c r="M3773" s="536">
        <v>1.09E-2</v>
      </c>
      <c r="N3773" s="535">
        <v>2600.21</v>
      </c>
      <c r="O3773" s="536">
        <v>1.0500000000000001E-2</v>
      </c>
      <c r="P3773" s="535">
        <v>2584.87</v>
      </c>
      <c r="Q3773" s="536">
        <v>5.5599999999999997E-2</v>
      </c>
      <c r="R3773" s="535">
        <v>2824.86</v>
      </c>
    </row>
    <row r="3774" spans="1:18" ht="12.75">
      <c r="A3774" s="145">
        <v>92262</v>
      </c>
      <c r="B3774" s="102" t="s">
        <v>25446</v>
      </c>
      <c r="C3774" s="145" t="s">
        <v>2</v>
      </c>
      <c r="D3774" s="535">
        <v>743.84</v>
      </c>
      <c r="E3774" s="536">
        <v>3.9300000000000002E-2</v>
      </c>
      <c r="F3774" s="535">
        <v>643.16</v>
      </c>
      <c r="G3774" s="536">
        <v>4.2599999999999999E-2</v>
      </c>
      <c r="H3774" s="535">
        <v>710.54</v>
      </c>
      <c r="I3774" s="536">
        <v>3.8600000000000002E-2</v>
      </c>
      <c r="J3774" s="535">
        <v>622.09</v>
      </c>
      <c r="K3774" s="536">
        <v>4.3999999999999997E-2</v>
      </c>
      <c r="L3774" s="535">
        <v>779.64</v>
      </c>
      <c r="M3774" s="536">
        <v>3.5099999999999999E-2</v>
      </c>
      <c r="N3774" s="535">
        <v>781.26</v>
      </c>
      <c r="O3774" s="536">
        <v>3.5099999999999999E-2</v>
      </c>
      <c r="P3774" s="535">
        <v>792.07</v>
      </c>
      <c r="Q3774" s="536">
        <v>3.6900000000000002E-2</v>
      </c>
      <c r="R3774" s="535">
        <v>878.26</v>
      </c>
    </row>
    <row r="3775" spans="1:18" ht="12.75">
      <c r="A3775" s="145">
        <v>106149</v>
      </c>
      <c r="B3775" s="102" t="s">
        <v>25447</v>
      </c>
      <c r="C3775" s="145" t="s">
        <v>2</v>
      </c>
      <c r="D3775" s="535">
        <v>877.22</v>
      </c>
      <c r="E3775" s="536">
        <v>3.3300000000000003E-2</v>
      </c>
      <c r="F3775" s="535">
        <v>755.4</v>
      </c>
      <c r="G3775" s="536">
        <v>3.6299999999999999E-2</v>
      </c>
      <c r="H3775" s="535">
        <v>846.8</v>
      </c>
      <c r="I3775" s="536">
        <v>3.2399999999999998E-2</v>
      </c>
      <c r="J3775" s="535">
        <v>732.49</v>
      </c>
      <c r="K3775" s="536">
        <v>3.7400000000000003E-2</v>
      </c>
      <c r="L3775" s="535">
        <v>918.4</v>
      </c>
      <c r="M3775" s="536">
        <v>2.98E-2</v>
      </c>
      <c r="N3775" s="535">
        <v>909.55</v>
      </c>
      <c r="O3775" s="536">
        <v>3.0099999999999998E-2</v>
      </c>
      <c r="P3775" s="535">
        <v>928.6</v>
      </c>
      <c r="Q3775" s="536">
        <v>3.15E-2</v>
      </c>
      <c r="R3775" s="535">
        <v>1030.23</v>
      </c>
    </row>
    <row r="3776" spans="1:18" ht="12.75">
      <c r="A3776" s="145">
        <v>106150</v>
      </c>
      <c r="B3776" s="102" t="s">
        <v>25448</v>
      </c>
      <c r="C3776" s="145" t="s">
        <v>2</v>
      </c>
      <c r="D3776" s="535">
        <v>1031.95</v>
      </c>
      <c r="E3776" s="536">
        <v>2.8299999999999999E-2</v>
      </c>
      <c r="F3776" s="535">
        <v>885.59</v>
      </c>
      <c r="G3776" s="536">
        <v>3.09E-2</v>
      </c>
      <c r="H3776" s="535">
        <v>1004.85</v>
      </c>
      <c r="I3776" s="536">
        <v>2.7300000000000001E-2</v>
      </c>
      <c r="J3776" s="535">
        <v>860.55</v>
      </c>
      <c r="K3776" s="536">
        <v>3.1800000000000002E-2</v>
      </c>
      <c r="L3776" s="535">
        <v>1079.3599999999999</v>
      </c>
      <c r="M3776" s="536">
        <v>2.5399999999999999E-2</v>
      </c>
      <c r="N3776" s="535">
        <v>1058.3800000000001</v>
      </c>
      <c r="O3776" s="536">
        <v>2.5899999999999999E-2</v>
      </c>
      <c r="P3776" s="535">
        <v>1086.99</v>
      </c>
      <c r="Q3776" s="536">
        <v>2.69E-2</v>
      </c>
      <c r="R3776" s="535">
        <v>1206.52</v>
      </c>
    </row>
    <row r="3777" spans="1:18" ht="12.75">
      <c r="A3777" s="145">
        <v>106151</v>
      </c>
      <c r="B3777" s="102" t="s">
        <v>25449</v>
      </c>
      <c r="C3777" s="145" t="s">
        <v>2</v>
      </c>
      <c r="D3777" s="535">
        <v>1208.01</v>
      </c>
      <c r="E3777" s="536">
        <v>2.4199999999999999E-2</v>
      </c>
      <c r="F3777" s="535">
        <v>1033.73</v>
      </c>
      <c r="G3777" s="536">
        <v>2.6499999999999999E-2</v>
      </c>
      <c r="H3777" s="535">
        <v>1184.71</v>
      </c>
      <c r="I3777" s="536">
        <v>2.3099999999999999E-2</v>
      </c>
      <c r="J3777" s="535">
        <v>1006.28</v>
      </c>
      <c r="K3777" s="536">
        <v>2.7199999999999998E-2</v>
      </c>
      <c r="L3777" s="535">
        <v>1262.51</v>
      </c>
      <c r="M3777" s="536">
        <v>2.1700000000000001E-2</v>
      </c>
      <c r="N3777" s="535">
        <v>1227.73</v>
      </c>
      <c r="O3777" s="536">
        <v>2.23E-2</v>
      </c>
      <c r="P3777" s="535">
        <v>1267.22</v>
      </c>
      <c r="Q3777" s="536">
        <v>2.3099999999999999E-2</v>
      </c>
      <c r="R3777" s="535">
        <v>1407.13</v>
      </c>
    </row>
    <row r="3778" spans="1:18" ht="12.75">
      <c r="A3778" s="145">
        <v>92259</v>
      </c>
      <c r="B3778" s="102" t="s">
        <v>25450</v>
      </c>
      <c r="C3778" s="145" t="s">
        <v>2</v>
      </c>
      <c r="D3778" s="535">
        <v>433.05</v>
      </c>
      <c r="E3778" s="536">
        <v>6.7500000000000004E-2</v>
      </c>
      <c r="F3778" s="535">
        <v>381.65</v>
      </c>
      <c r="G3778" s="536">
        <v>7.1800000000000003E-2</v>
      </c>
      <c r="H3778" s="535">
        <v>393.05</v>
      </c>
      <c r="I3778" s="536">
        <v>6.9699999999999998E-2</v>
      </c>
      <c r="J3778" s="535">
        <v>364.86</v>
      </c>
      <c r="K3778" s="536">
        <v>7.51E-2</v>
      </c>
      <c r="L3778" s="535">
        <v>456.35</v>
      </c>
      <c r="M3778" s="536">
        <v>0.06</v>
      </c>
      <c r="N3778" s="535">
        <v>482.32</v>
      </c>
      <c r="O3778" s="536">
        <v>5.6800000000000003E-2</v>
      </c>
      <c r="P3778" s="535">
        <v>473.92</v>
      </c>
      <c r="Q3778" s="536">
        <v>6.1600000000000002E-2</v>
      </c>
      <c r="R3778" s="535">
        <v>524.16</v>
      </c>
    </row>
    <row r="3779" spans="1:18" ht="12.75">
      <c r="A3779" s="145">
        <v>92260</v>
      </c>
      <c r="B3779" s="102" t="s">
        <v>25451</v>
      </c>
      <c r="C3779" s="145" t="s">
        <v>2</v>
      </c>
      <c r="D3779" s="535">
        <v>521.08000000000004</v>
      </c>
      <c r="E3779" s="536">
        <v>5.6099999999999997E-2</v>
      </c>
      <c r="F3779" s="535">
        <v>455.73</v>
      </c>
      <c r="G3779" s="536">
        <v>6.0100000000000001E-2</v>
      </c>
      <c r="H3779" s="535">
        <v>482.98</v>
      </c>
      <c r="I3779" s="536">
        <v>5.67E-2</v>
      </c>
      <c r="J3779" s="535">
        <v>437.72</v>
      </c>
      <c r="K3779" s="536">
        <v>6.2600000000000003E-2</v>
      </c>
      <c r="L3779" s="535">
        <v>547.91999999999996</v>
      </c>
      <c r="M3779" s="536">
        <v>0.05</v>
      </c>
      <c r="N3779" s="535">
        <v>567</v>
      </c>
      <c r="O3779" s="536">
        <v>4.8300000000000003E-2</v>
      </c>
      <c r="P3779" s="535">
        <v>564.04</v>
      </c>
      <c r="Q3779" s="536">
        <v>5.1799999999999999E-2</v>
      </c>
      <c r="R3779" s="535">
        <v>624.45000000000005</v>
      </c>
    </row>
    <row r="3780" spans="1:18" ht="12.75">
      <c r="A3780" s="145">
        <v>92261</v>
      </c>
      <c r="B3780" s="102" t="s">
        <v>25452</v>
      </c>
      <c r="C3780" s="145" t="s">
        <v>2</v>
      </c>
      <c r="D3780" s="535">
        <v>606.45000000000005</v>
      </c>
      <c r="E3780" s="536">
        <v>4.82E-2</v>
      </c>
      <c r="F3780" s="535">
        <v>527.55999999999995</v>
      </c>
      <c r="G3780" s="536">
        <v>5.1900000000000002E-2</v>
      </c>
      <c r="H3780" s="535">
        <v>570.19000000000005</v>
      </c>
      <c r="I3780" s="536">
        <v>4.8099999999999997E-2</v>
      </c>
      <c r="J3780" s="535">
        <v>508.38</v>
      </c>
      <c r="K3780" s="536">
        <v>5.3900000000000003E-2</v>
      </c>
      <c r="L3780" s="535">
        <v>636.73</v>
      </c>
      <c r="M3780" s="536">
        <v>4.2999999999999997E-2</v>
      </c>
      <c r="N3780" s="535">
        <v>649.1</v>
      </c>
      <c r="O3780" s="536">
        <v>4.2200000000000001E-2</v>
      </c>
      <c r="P3780" s="535">
        <v>651.42999999999995</v>
      </c>
      <c r="Q3780" s="536">
        <v>4.48E-2</v>
      </c>
      <c r="R3780" s="535">
        <v>721.72</v>
      </c>
    </row>
    <row r="3781" spans="1:18" ht="12.75">
      <c r="A3781" s="145">
        <v>92258</v>
      </c>
      <c r="B3781" s="102" t="s">
        <v>25453</v>
      </c>
      <c r="C3781" s="145" t="s">
        <v>2</v>
      </c>
      <c r="D3781" s="535">
        <v>497.05</v>
      </c>
      <c r="E3781" s="536">
        <v>0.1109</v>
      </c>
      <c r="F3781" s="535">
        <v>396.93</v>
      </c>
      <c r="G3781" s="536">
        <v>6.9000000000000006E-2</v>
      </c>
      <c r="H3781" s="535">
        <v>530.01</v>
      </c>
      <c r="I3781" s="536">
        <v>5.1700000000000003E-2</v>
      </c>
      <c r="J3781" s="535">
        <v>439.57</v>
      </c>
      <c r="K3781" s="536">
        <v>6.2300000000000001E-2</v>
      </c>
      <c r="L3781" s="535">
        <v>581.98</v>
      </c>
      <c r="M3781" s="536">
        <v>4.7100000000000003E-2</v>
      </c>
      <c r="N3781" s="535">
        <v>492.77</v>
      </c>
      <c r="O3781" s="536">
        <v>5.5599999999999997E-2</v>
      </c>
      <c r="P3781" s="535">
        <v>471.29</v>
      </c>
      <c r="Q3781" s="536">
        <v>0.11700000000000001</v>
      </c>
      <c r="R3781" s="535">
        <v>593.04</v>
      </c>
    </row>
    <row r="3782" spans="1:18" ht="12.75">
      <c r="A3782" s="145">
        <v>92255</v>
      </c>
      <c r="B3782" s="102" t="s">
        <v>25454</v>
      </c>
      <c r="C3782" s="145" t="s">
        <v>2</v>
      </c>
      <c r="D3782" s="535">
        <v>209.03</v>
      </c>
      <c r="E3782" s="536">
        <v>0.26369999999999999</v>
      </c>
      <c r="F3782" s="535">
        <v>176.15</v>
      </c>
      <c r="G3782" s="536">
        <v>0.1555</v>
      </c>
      <c r="H3782" s="535">
        <v>219.84</v>
      </c>
      <c r="I3782" s="536">
        <v>0.1246</v>
      </c>
      <c r="J3782" s="535">
        <v>194.89</v>
      </c>
      <c r="K3782" s="536">
        <v>0.1406</v>
      </c>
      <c r="L3782" s="535">
        <v>240.1</v>
      </c>
      <c r="M3782" s="536">
        <v>0.11409999999999999</v>
      </c>
      <c r="N3782" s="535">
        <v>217.29</v>
      </c>
      <c r="O3782" s="536">
        <v>0.12609999999999999</v>
      </c>
      <c r="P3782" s="535">
        <v>199.34</v>
      </c>
      <c r="Q3782" s="536">
        <v>0.27650000000000002</v>
      </c>
      <c r="R3782" s="535">
        <v>241.21</v>
      </c>
    </row>
    <row r="3783" spans="1:18" ht="12.75">
      <c r="A3783" s="145">
        <v>92256</v>
      </c>
      <c r="B3783" s="102" t="s">
        <v>25455</v>
      </c>
      <c r="C3783" s="145" t="s">
        <v>2</v>
      </c>
      <c r="D3783" s="535">
        <v>290.62</v>
      </c>
      <c r="E3783" s="536">
        <v>0.18970000000000001</v>
      </c>
      <c r="F3783" s="535">
        <v>238.69</v>
      </c>
      <c r="G3783" s="536">
        <v>0.1148</v>
      </c>
      <c r="H3783" s="535">
        <v>307.70999999999998</v>
      </c>
      <c r="I3783" s="536">
        <v>8.8999999999999996E-2</v>
      </c>
      <c r="J3783" s="535">
        <v>264.19</v>
      </c>
      <c r="K3783" s="536">
        <v>0.1037</v>
      </c>
      <c r="L3783" s="535">
        <v>336.95</v>
      </c>
      <c r="M3783" s="536">
        <v>8.1299999999999997E-2</v>
      </c>
      <c r="N3783" s="535">
        <v>295.32</v>
      </c>
      <c r="O3783" s="536">
        <v>9.2799999999999994E-2</v>
      </c>
      <c r="P3783" s="535">
        <v>276.38</v>
      </c>
      <c r="Q3783" s="536">
        <v>0.19939999999999999</v>
      </c>
      <c r="R3783" s="535">
        <v>340.87</v>
      </c>
    </row>
    <row r="3784" spans="1:18" ht="12.75">
      <c r="A3784" s="145">
        <v>92257</v>
      </c>
      <c r="B3784" s="102" t="s">
        <v>25456</v>
      </c>
      <c r="C3784" s="145" t="s">
        <v>2</v>
      </c>
      <c r="D3784" s="535">
        <v>369.73</v>
      </c>
      <c r="E3784" s="536">
        <v>0.14910000000000001</v>
      </c>
      <c r="F3784" s="535">
        <v>299.33</v>
      </c>
      <c r="G3784" s="536">
        <v>9.1499999999999998E-2</v>
      </c>
      <c r="H3784" s="535">
        <v>392.9</v>
      </c>
      <c r="I3784" s="536">
        <v>6.9699999999999998E-2</v>
      </c>
      <c r="J3784" s="535">
        <v>331.4</v>
      </c>
      <c r="K3784" s="536">
        <v>8.2699999999999996E-2</v>
      </c>
      <c r="L3784" s="535">
        <v>430.86</v>
      </c>
      <c r="M3784" s="536">
        <v>6.3600000000000004E-2</v>
      </c>
      <c r="N3784" s="535">
        <v>370.99</v>
      </c>
      <c r="O3784" s="536">
        <v>7.3899999999999993E-2</v>
      </c>
      <c r="P3784" s="535">
        <v>351.08</v>
      </c>
      <c r="Q3784" s="536">
        <v>0.157</v>
      </c>
      <c r="R3784" s="535">
        <v>437.51</v>
      </c>
    </row>
    <row r="3785" spans="1:18" ht="12.75">
      <c r="A3785" s="145">
        <v>100393</v>
      </c>
      <c r="B3785" s="102" t="s">
        <v>25457</v>
      </c>
      <c r="C3785" s="145" t="s">
        <v>4</v>
      </c>
      <c r="D3785" s="535">
        <v>20.97</v>
      </c>
      <c r="E3785" s="536">
        <v>0</v>
      </c>
      <c r="F3785" s="535">
        <v>18.18</v>
      </c>
      <c r="G3785" s="536">
        <v>0</v>
      </c>
      <c r="H3785" s="535">
        <v>20.399999999999999</v>
      </c>
      <c r="I3785" s="536">
        <v>0</v>
      </c>
      <c r="J3785" s="535">
        <v>17.41</v>
      </c>
      <c r="K3785" s="536">
        <v>0</v>
      </c>
      <c r="L3785" s="535">
        <v>21.83</v>
      </c>
      <c r="M3785" s="536">
        <v>0</v>
      </c>
      <c r="N3785" s="535">
        <v>21.58</v>
      </c>
      <c r="O3785" s="536">
        <v>0</v>
      </c>
      <c r="P3785" s="535">
        <v>22.27</v>
      </c>
      <c r="Q3785" s="536">
        <v>0</v>
      </c>
      <c r="R3785" s="535">
        <v>24.68</v>
      </c>
    </row>
    <row r="3786" spans="1:18" ht="12.75">
      <c r="A3786" s="145">
        <v>100389</v>
      </c>
      <c r="B3786" s="102" t="s">
        <v>25458</v>
      </c>
      <c r="C3786" s="145" t="s">
        <v>4</v>
      </c>
      <c r="D3786" s="535">
        <v>17.48</v>
      </c>
      <c r="E3786" s="536">
        <v>0</v>
      </c>
      <c r="F3786" s="535">
        <v>15.22</v>
      </c>
      <c r="G3786" s="536">
        <v>0</v>
      </c>
      <c r="H3786" s="535">
        <v>16.989999999999998</v>
      </c>
      <c r="I3786" s="536">
        <v>0</v>
      </c>
      <c r="J3786" s="535">
        <v>14.52</v>
      </c>
      <c r="K3786" s="536">
        <v>0</v>
      </c>
      <c r="L3786" s="535">
        <v>18.16</v>
      </c>
      <c r="M3786" s="536">
        <v>0</v>
      </c>
      <c r="N3786" s="535">
        <v>17.97</v>
      </c>
      <c r="O3786" s="536">
        <v>0</v>
      </c>
      <c r="P3786" s="535">
        <v>18.55</v>
      </c>
      <c r="Q3786" s="536">
        <v>0</v>
      </c>
      <c r="R3786" s="535">
        <v>20.57</v>
      </c>
    </row>
    <row r="3787" spans="1:18" ht="12.75">
      <c r="A3787" s="145">
        <v>100395</v>
      </c>
      <c r="B3787" s="102" t="s">
        <v>25459</v>
      </c>
      <c r="C3787" s="145" t="s">
        <v>4</v>
      </c>
      <c r="D3787" s="535">
        <v>23.25</v>
      </c>
      <c r="E3787" s="536">
        <v>0</v>
      </c>
      <c r="F3787" s="535">
        <v>20.11</v>
      </c>
      <c r="G3787" s="536">
        <v>0</v>
      </c>
      <c r="H3787" s="535">
        <v>22.72</v>
      </c>
      <c r="I3787" s="536">
        <v>0</v>
      </c>
      <c r="J3787" s="535">
        <v>19.29</v>
      </c>
      <c r="K3787" s="536">
        <v>0</v>
      </c>
      <c r="L3787" s="535">
        <v>24.21</v>
      </c>
      <c r="M3787" s="536">
        <v>0</v>
      </c>
      <c r="N3787" s="535">
        <v>23.79</v>
      </c>
      <c r="O3787" s="536">
        <v>0</v>
      </c>
      <c r="P3787" s="535">
        <v>24.61</v>
      </c>
      <c r="Q3787" s="536">
        <v>0</v>
      </c>
      <c r="R3787" s="535">
        <v>27.3</v>
      </c>
    </row>
    <row r="3788" spans="1:18" ht="12.75">
      <c r="A3788" s="145">
        <v>100391</v>
      </c>
      <c r="B3788" s="102" t="s">
        <v>25460</v>
      </c>
      <c r="C3788" s="145" t="s">
        <v>4</v>
      </c>
      <c r="D3788" s="535">
        <v>19.43</v>
      </c>
      <c r="E3788" s="536">
        <v>0</v>
      </c>
      <c r="F3788" s="535">
        <v>16.86</v>
      </c>
      <c r="G3788" s="536">
        <v>0</v>
      </c>
      <c r="H3788" s="535">
        <v>18.98</v>
      </c>
      <c r="I3788" s="536">
        <v>0</v>
      </c>
      <c r="J3788" s="535">
        <v>16.14</v>
      </c>
      <c r="K3788" s="536">
        <v>0</v>
      </c>
      <c r="L3788" s="535">
        <v>20.2</v>
      </c>
      <c r="M3788" s="536">
        <v>0</v>
      </c>
      <c r="N3788" s="535">
        <v>19.86</v>
      </c>
      <c r="O3788" s="536">
        <v>0</v>
      </c>
      <c r="P3788" s="535">
        <v>20.57</v>
      </c>
      <c r="Q3788" s="536">
        <v>0</v>
      </c>
      <c r="R3788" s="535">
        <v>22.81</v>
      </c>
    </row>
    <row r="3789" spans="1:18" ht="12.75">
      <c r="A3789" s="145">
        <v>100392</v>
      </c>
      <c r="B3789" s="102" t="s">
        <v>25461</v>
      </c>
      <c r="C3789" s="145" t="s">
        <v>4</v>
      </c>
      <c r="D3789" s="535">
        <v>16.7</v>
      </c>
      <c r="E3789" s="536">
        <v>5.9999999999999995E-4</v>
      </c>
      <c r="F3789" s="535">
        <v>14.3</v>
      </c>
      <c r="G3789" s="536">
        <v>6.9999999999999999E-4</v>
      </c>
      <c r="H3789" s="535">
        <v>16.73</v>
      </c>
      <c r="I3789" s="536">
        <v>0</v>
      </c>
      <c r="J3789" s="535">
        <v>13.81</v>
      </c>
      <c r="K3789" s="536">
        <v>6.9999999999999999E-4</v>
      </c>
      <c r="L3789" s="535">
        <v>17.45</v>
      </c>
      <c r="M3789" s="536">
        <v>0</v>
      </c>
      <c r="N3789" s="535">
        <v>17.63</v>
      </c>
      <c r="O3789" s="536">
        <v>0</v>
      </c>
      <c r="P3789" s="535">
        <v>17.670000000000002</v>
      </c>
      <c r="Q3789" s="536">
        <v>5.9999999999999995E-4</v>
      </c>
      <c r="R3789" s="535">
        <v>19.72</v>
      </c>
    </row>
    <row r="3790" spans="1:18" ht="12.75">
      <c r="A3790" s="145">
        <v>100388</v>
      </c>
      <c r="B3790" s="102" t="s">
        <v>25462</v>
      </c>
      <c r="C3790" s="145" t="s">
        <v>4</v>
      </c>
      <c r="D3790" s="535">
        <v>21.21</v>
      </c>
      <c r="E3790" s="536">
        <v>8.9999999999999998E-4</v>
      </c>
      <c r="F3790" s="535">
        <v>18.079999999999998</v>
      </c>
      <c r="G3790" s="536">
        <v>1.1000000000000001E-3</v>
      </c>
      <c r="H3790" s="535">
        <v>21.26</v>
      </c>
      <c r="I3790" s="536">
        <v>0</v>
      </c>
      <c r="J3790" s="535">
        <v>17.5</v>
      </c>
      <c r="K3790" s="536">
        <v>1.1000000000000001E-3</v>
      </c>
      <c r="L3790" s="535">
        <v>22.17</v>
      </c>
      <c r="M3790" s="536">
        <v>0</v>
      </c>
      <c r="N3790" s="535">
        <v>22.45</v>
      </c>
      <c r="O3790" s="536">
        <v>0</v>
      </c>
      <c r="P3790" s="535">
        <v>22.41</v>
      </c>
      <c r="Q3790" s="536">
        <v>8.9999999999999998E-4</v>
      </c>
      <c r="R3790" s="535">
        <v>25.03</v>
      </c>
    </row>
    <row r="3791" spans="1:18" ht="12.75">
      <c r="A3791" s="145">
        <v>100394</v>
      </c>
      <c r="B3791" s="102" t="s">
        <v>25463</v>
      </c>
      <c r="C3791" s="145" t="s">
        <v>4</v>
      </c>
      <c r="D3791" s="535">
        <v>19.96</v>
      </c>
      <c r="E3791" s="536">
        <v>5.0000000000000001E-4</v>
      </c>
      <c r="F3791" s="535">
        <v>17.03</v>
      </c>
      <c r="G3791" s="536">
        <v>5.9999999999999995E-4</v>
      </c>
      <c r="H3791" s="535">
        <v>20.059999999999999</v>
      </c>
      <c r="I3791" s="536">
        <v>0</v>
      </c>
      <c r="J3791" s="535">
        <v>16.48</v>
      </c>
      <c r="K3791" s="536">
        <v>5.9999999999999995E-4</v>
      </c>
      <c r="L3791" s="535">
        <v>20.82</v>
      </c>
      <c r="M3791" s="536">
        <v>0</v>
      </c>
      <c r="N3791" s="535">
        <v>20.77</v>
      </c>
      <c r="O3791" s="536">
        <v>0</v>
      </c>
      <c r="P3791" s="535">
        <v>20.99</v>
      </c>
      <c r="Q3791" s="536">
        <v>5.0000000000000001E-4</v>
      </c>
      <c r="R3791" s="535">
        <v>23.42</v>
      </c>
    </row>
    <row r="3792" spans="1:18" ht="12.75">
      <c r="A3792" s="145">
        <v>100390</v>
      </c>
      <c r="B3792" s="102" t="s">
        <v>25464</v>
      </c>
      <c r="C3792" s="145" t="s">
        <v>4</v>
      </c>
      <c r="D3792" s="535">
        <v>25.36</v>
      </c>
      <c r="E3792" s="536">
        <v>8.0000000000000004E-4</v>
      </c>
      <c r="F3792" s="535">
        <v>21.58</v>
      </c>
      <c r="G3792" s="536">
        <v>8.9999999999999998E-4</v>
      </c>
      <c r="H3792" s="535">
        <v>25.49</v>
      </c>
      <c r="I3792" s="536">
        <v>0</v>
      </c>
      <c r="J3792" s="535">
        <v>20.94</v>
      </c>
      <c r="K3792" s="536">
        <v>1E-3</v>
      </c>
      <c r="L3792" s="535">
        <v>26.5</v>
      </c>
      <c r="M3792" s="536">
        <v>0</v>
      </c>
      <c r="N3792" s="535">
        <v>26.46</v>
      </c>
      <c r="O3792" s="536">
        <v>0</v>
      </c>
      <c r="P3792" s="535">
        <v>26.67</v>
      </c>
      <c r="Q3792" s="536">
        <v>6.9999999999999999E-4</v>
      </c>
      <c r="R3792" s="535">
        <v>29.78</v>
      </c>
    </row>
    <row r="3793" spans="1:18" ht="12.75">
      <c r="A3793" s="145">
        <v>92575</v>
      </c>
      <c r="B3793" s="102" t="s">
        <v>25465</v>
      </c>
      <c r="C3793" s="145" t="s">
        <v>4</v>
      </c>
      <c r="D3793" s="535">
        <v>64.78</v>
      </c>
      <c r="E3793" s="536">
        <v>0.878</v>
      </c>
      <c r="F3793" s="535">
        <v>64.14</v>
      </c>
      <c r="G3793" s="536">
        <v>0.82869999999999999</v>
      </c>
      <c r="H3793" s="535">
        <v>65.5</v>
      </c>
      <c r="I3793" s="536">
        <v>0.83589999999999998</v>
      </c>
      <c r="J3793" s="535">
        <v>64.39</v>
      </c>
      <c r="K3793" s="536">
        <v>0.82540000000000002</v>
      </c>
      <c r="L3793" s="535">
        <v>69.97</v>
      </c>
      <c r="M3793" s="536">
        <v>0</v>
      </c>
      <c r="N3793" s="535">
        <v>65.41</v>
      </c>
      <c r="O3793" s="536">
        <v>0.81259999999999999</v>
      </c>
      <c r="P3793" s="535">
        <v>64.56</v>
      </c>
      <c r="Q3793" s="536">
        <v>0.85629999999999995</v>
      </c>
      <c r="R3793" s="535">
        <v>66.290000000000006</v>
      </c>
    </row>
    <row r="3794" spans="1:18" ht="12.75">
      <c r="A3794" s="145">
        <v>92569</v>
      </c>
      <c r="B3794" s="102" t="s">
        <v>25466</v>
      </c>
      <c r="C3794" s="145" t="s">
        <v>4</v>
      </c>
      <c r="D3794" s="535">
        <v>70.62</v>
      </c>
      <c r="E3794" s="536">
        <v>0.88619999999999999</v>
      </c>
      <c r="F3794" s="535">
        <v>69.95</v>
      </c>
      <c r="G3794" s="536">
        <v>0.84130000000000005</v>
      </c>
      <c r="H3794" s="535">
        <v>71.36</v>
      </c>
      <c r="I3794" s="536">
        <v>0.84709999999999996</v>
      </c>
      <c r="J3794" s="535">
        <v>70.2</v>
      </c>
      <c r="K3794" s="536">
        <v>0.83830000000000005</v>
      </c>
      <c r="L3794" s="535">
        <v>76.19</v>
      </c>
      <c r="M3794" s="536">
        <v>0</v>
      </c>
      <c r="N3794" s="535">
        <v>71.239999999999995</v>
      </c>
      <c r="O3794" s="536">
        <v>0.82609999999999995</v>
      </c>
      <c r="P3794" s="535">
        <v>70.400000000000006</v>
      </c>
      <c r="Q3794" s="536">
        <v>0.86619999999999997</v>
      </c>
      <c r="R3794" s="535">
        <v>72.14</v>
      </c>
    </row>
    <row r="3795" spans="1:18" ht="12.75">
      <c r="A3795" s="145">
        <v>92578</v>
      </c>
      <c r="B3795" s="102" t="s">
        <v>25467</v>
      </c>
      <c r="C3795" s="145" t="s">
        <v>4</v>
      </c>
      <c r="D3795" s="535">
        <v>67.83</v>
      </c>
      <c r="E3795" s="536">
        <v>0.84870000000000001</v>
      </c>
      <c r="F3795" s="535">
        <v>66.64</v>
      </c>
      <c r="G3795" s="536">
        <v>0.80789999999999995</v>
      </c>
      <c r="H3795" s="535">
        <v>68.739999999999995</v>
      </c>
      <c r="I3795" s="536">
        <v>0.80649999999999999</v>
      </c>
      <c r="J3795" s="535">
        <v>67.099999999999994</v>
      </c>
      <c r="K3795" s="536">
        <v>0.8024</v>
      </c>
      <c r="L3795" s="535">
        <v>73.510000000000005</v>
      </c>
      <c r="M3795" s="536">
        <v>0</v>
      </c>
      <c r="N3795" s="535">
        <v>68.37</v>
      </c>
      <c r="O3795" s="536">
        <v>0.78749999999999998</v>
      </c>
      <c r="P3795" s="535">
        <v>67.5</v>
      </c>
      <c r="Q3795" s="536">
        <v>0.82920000000000005</v>
      </c>
      <c r="R3795" s="535">
        <v>69.87</v>
      </c>
    </row>
    <row r="3796" spans="1:18" ht="12.75">
      <c r="A3796" s="145">
        <v>92572</v>
      </c>
      <c r="B3796" s="102" t="s">
        <v>25468</v>
      </c>
      <c r="C3796" s="145" t="s">
        <v>4</v>
      </c>
      <c r="D3796" s="535">
        <v>73.64</v>
      </c>
      <c r="E3796" s="536">
        <v>0.85429999999999995</v>
      </c>
      <c r="F3796" s="535">
        <v>72.349999999999994</v>
      </c>
      <c r="G3796" s="536">
        <v>0.81799999999999995</v>
      </c>
      <c r="H3796" s="535">
        <v>74.59</v>
      </c>
      <c r="I3796" s="536">
        <v>0.81489999999999996</v>
      </c>
      <c r="J3796" s="535">
        <v>72.819999999999993</v>
      </c>
      <c r="K3796" s="536">
        <v>0.81269999999999998</v>
      </c>
      <c r="L3796" s="535">
        <v>79.73</v>
      </c>
      <c r="M3796" s="536">
        <v>0</v>
      </c>
      <c r="N3796" s="535">
        <v>74.150000000000006</v>
      </c>
      <c r="O3796" s="536">
        <v>0.79810000000000003</v>
      </c>
      <c r="P3796" s="535">
        <v>73.28</v>
      </c>
      <c r="Q3796" s="536">
        <v>0.8367</v>
      </c>
      <c r="R3796" s="535">
        <v>75.760000000000005</v>
      </c>
    </row>
    <row r="3797" spans="1:18" ht="12.75">
      <c r="A3797" s="145">
        <v>92576</v>
      </c>
      <c r="B3797" s="102" t="s">
        <v>25469</v>
      </c>
      <c r="C3797" s="145" t="s">
        <v>4</v>
      </c>
      <c r="D3797" s="535">
        <v>35.159999999999997</v>
      </c>
      <c r="E3797" s="536">
        <v>0.91469999999999996</v>
      </c>
      <c r="F3797" s="535">
        <v>34.630000000000003</v>
      </c>
      <c r="G3797" s="536">
        <v>0.88280000000000003</v>
      </c>
      <c r="H3797" s="535">
        <v>35.4</v>
      </c>
      <c r="I3797" s="536">
        <v>0.86360000000000003</v>
      </c>
      <c r="J3797" s="535">
        <v>35.26</v>
      </c>
      <c r="K3797" s="536">
        <v>0.86699999999999999</v>
      </c>
      <c r="L3797" s="535">
        <v>37.880000000000003</v>
      </c>
      <c r="M3797" s="536">
        <v>0</v>
      </c>
      <c r="N3797" s="535">
        <v>35.729999999999997</v>
      </c>
      <c r="O3797" s="536">
        <v>0.85560000000000003</v>
      </c>
      <c r="P3797" s="535">
        <v>35.020000000000003</v>
      </c>
      <c r="Q3797" s="536">
        <v>0.91830000000000001</v>
      </c>
      <c r="R3797" s="535">
        <v>35.729999999999997</v>
      </c>
    </row>
    <row r="3798" spans="1:18" ht="12.75">
      <c r="A3798" s="145">
        <v>92570</v>
      </c>
      <c r="B3798" s="102" t="s">
        <v>25470</v>
      </c>
      <c r="C3798" s="145" t="s">
        <v>4</v>
      </c>
      <c r="D3798" s="535">
        <v>44.48</v>
      </c>
      <c r="E3798" s="536">
        <v>0.91520000000000001</v>
      </c>
      <c r="F3798" s="535">
        <v>43.79</v>
      </c>
      <c r="G3798" s="536">
        <v>0.89339999999999997</v>
      </c>
      <c r="H3798" s="535">
        <v>44.81</v>
      </c>
      <c r="I3798" s="536">
        <v>0.873</v>
      </c>
      <c r="J3798" s="535">
        <v>44.44</v>
      </c>
      <c r="K3798" s="536">
        <v>0.88029999999999997</v>
      </c>
      <c r="L3798" s="535">
        <v>47.88</v>
      </c>
      <c r="M3798" s="536">
        <v>0</v>
      </c>
      <c r="N3798" s="535">
        <v>45.01</v>
      </c>
      <c r="O3798" s="536">
        <v>0.86909999999999998</v>
      </c>
      <c r="P3798" s="535">
        <v>44.32</v>
      </c>
      <c r="Q3798" s="536">
        <v>0.91849999999999998</v>
      </c>
      <c r="R3798" s="535">
        <v>45.19</v>
      </c>
    </row>
    <row r="3799" spans="1:18" ht="12.75">
      <c r="A3799" s="145">
        <v>92579</v>
      </c>
      <c r="B3799" s="102" t="s">
        <v>25471</v>
      </c>
      <c r="C3799" s="145" t="s">
        <v>4</v>
      </c>
      <c r="D3799" s="535">
        <v>36.94</v>
      </c>
      <c r="E3799" s="536">
        <v>0.87549999999999994</v>
      </c>
      <c r="F3799" s="535">
        <v>36.04</v>
      </c>
      <c r="G3799" s="536">
        <v>0.85319999999999996</v>
      </c>
      <c r="H3799" s="535">
        <v>37.299999999999997</v>
      </c>
      <c r="I3799" s="536">
        <v>0.82440000000000002</v>
      </c>
      <c r="J3799" s="535">
        <v>36.799999999999997</v>
      </c>
      <c r="K3799" s="536">
        <v>0.83560000000000001</v>
      </c>
      <c r="L3799" s="535">
        <v>39.97</v>
      </c>
      <c r="M3799" s="536">
        <v>0</v>
      </c>
      <c r="N3799" s="535">
        <v>37.44</v>
      </c>
      <c r="O3799" s="536">
        <v>0.82130000000000003</v>
      </c>
      <c r="P3799" s="535">
        <v>36.72</v>
      </c>
      <c r="Q3799" s="536">
        <v>0.88070000000000004</v>
      </c>
      <c r="R3799" s="535">
        <v>37.86</v>
      </c>
    </row>
    <row r="3800" spans="1:18" ht="12.75">
      <c r="A3800" s="145">
        <v>92573</v>
      </c>
      <c r="B3800" s="102" t="s">
        <v>25472</v>
      </c>
      <c r="C3800" s="145" t="s">
        <v>4</v>
      </c>
      <c r="D3800" s="535">
        <v>46.74</v>
      </c>
      <c r="E3800" s="536">
        <v>0.87609999999999999</v>
      </c>
      <c r="F3800" s="535">
        <v>45.57</v>
      </c>
      <c r="G3800" s="536">
        <v>0.86370000000000002</v>
      </c>
      <c r="H3800" s="535">
        <v>47.21</v>
      </c>
      <c r="I3800" s="536">
        <v>0.8337</v>
      </c>
      <c r="J3800" s="535">
        <v>46.4</v>
      </c>
      <c r="K3800" s="536">
        <v>0.84830000000000005</v>
      </c>
      <c r="L3800" s="535">
        <v>50.51</v>
      </c>
      <c r="M3800" s="536">
        <v>0</v>
      </c>
      <c r="N3800" s="535">
        <v>47.17</v>
      </c>
      <c r="O3800" s="536">
        <v>0.83440000000000003</v>
      </c>
      <c r="P3800" s="535">
        <v>46.46</v>
      </c>
      <c r="Q3800" s="536">
        <v>0.88139999999999996</v>
      </c>
      <c r="R3800" s="535">
        <v>47.88</v>
      </c>
    </row>
    <row r="3801" spans="1:18" ht="12.75">
      <c r="A3801" s="145">
        <v>92574</v>
      </c>
      <c r="B3801" s="102" t="s">
        <v>25473</v>
      </c>
      <c r="C3801" s="145" t="s">
        <v>4</v>
      </c>
      <c r="D3801" s="535">
        <v>130.63999999999999</v>
      </c>
      <c r="E3801" s="536">
        <v>0.84340000000000004</v>
      </c>
      <c r="F3801" s="535">
        <v>129.32</v>
      </c>
      <c r="G3801" s="536">
        <v>0.78620000000000001</v>
      </c>
      <c r="H3801" s="535">
        <v>132.56</v>
      </c>
      <c r="I3801" s="536">
        <v>0.80569999999999997</v>
      </c>
      <c r="J3801" s="535">
        <v>128.94</v>
      </c>
      <c r="K3801" s="536">
        <v>0.78849999999999998</v>
      </c>
      <c r="L3801" s="535">
        <v>141.52000000000001</v>
      </c>
      <c r="M3801" s="536">
        <v>0</v>
      </c>
      <c r="N3801" s="535">
        <v>131.36000000000001</v>
      </c>
      <c r="O3801" s="536">
        <v>0.77400000000000002</v>
      </c>
      <c r="P3801" s="535">
        <v>130.16999999999999</v>
      </c>
      <c r="Q3801" s="536">
        <v>0.80700000000000005</v>
      </c>
      <c r="R3801" s="535">
        <v>134.63999999999999</v>
      </c>
    </row>
    <row r="3802" spans="1:18" ht="12.75">
      <c r="A3802" s="145">
        <v>92568</v>
      </c>
      <c r="B3802" s="102" t="s">
        <v>25474</v>
      </c>
      <c r="C3802" s="145" t="s">
        <v>4</v>
      </c>
      <c r="D3802" s="535">
        <v>139.15</v>
      </c>
      <c r="E3802" s="536">
        <v>0.86040000000000005</v>
      </c>
      <c r="F3802" s="535">
        <v>138.09</v>
      </c>
      <c r="G3802" s="536">
        <v>0.80530000000000002</v>
      </c>
      <c r="H3802" s="535">
        <v>141.02000000000001</v>
      </c>
      <c r="I3802" s="536">
        <v>0.82499999999999996</v>
      </c>
      <c r="J3802" s="535">
        <v>137.58000000000001</v>
      </c>
      <c r="K3802" s="536">
        <v>0.80830000000000002</v>
      </c>
      <c r="L3802" s="535">
        <v>150.43</v>
      </c>
      <c r="M3802" s="536">
        <v>0</v>
      </c>
      <c r="N3802" s="535">
        <v>139.91999999999999</v>
      </c>
      <c r="O3802" s="536">
        <v>0.79479999999999995</v>
      </c>
      <c r="P3802" s="535">
        <v>138.76</v>
      </c>
      <c r="Q3802" s="536">
        <v>0.82579999999999998</v>
      </c>
      <c r="R3802" s="535">
        <v>142.88999999999999</v>
      </c>
    </row>
    <row r="3803" spans="1:18" ht="12.75">
      <c r="A3803" s="145">
        <v>92577</v>
      </c>
      <c r="B3803" s="102" t="s">
        <v>25475</v>
      </c>
      <c r="C3803" s="145" t="s">
        <v>4</v>
      </c>
      <c r="D3803" s="535">
        <v>146.69999999999999</v>
      </c>
      <c r="E3803" s="536">
        <v>0.83340000000000003</v>
      </c>
      <c r="F3803" s="535">
        <v>144.49</v>
      </c>
      <c r="G3803" s="536">
        <v>0.7873</v>
      </c>
      <c r="H3803" s="535">
        <v>148.99</v>
      </c>
      <c r="I3803" s="536">
        <v>0.79779999999999995</v>
      </c>
      <c r="J3803" s="535">
        <v>144.37</v>
      </c>
      <c r="K3803" s="536">
        <v>0.78790000000000004</v>
      </c>
      <c r="L3803" s="535">
        <v>159.03</v>
      </c>
      <c r="M3803" s="536">
        <v>0</v>
      </c>
      <c r="N3803" s="535">
        <v>147.27000000000001</v>
      </c>
      <c r="O3803" s="536">
        <v>0.77229999999999999</v>
      </c>
      <c r="P3803" s="535">
        <v>146.05000000000001</v>
      </c>
      <c r="Q3803" s="536">
        <v>0.80200000000000005</v>
      </c>
      <c r="R3803" s="535">
        <v>151.5</v>
      </c>
    </row>
    <row r="3804" spans="1:18" ht="12.75">
      <c r="A3804" s="145">
        <v>92571</v>
      </c>
      <c r="B3804" s="102" t="s">
        <v>25476</v>
      </c>
      <c r="C3804" s="145" t="s">
        <v>4</v>
      </c>
      <c r="D3804" s="535">
        <v>143.83000000000001</v>
      </c>
      <c r="E3804" s="536">
        <v>0.83989999999999998</v>
      </c>
      <c r="F3804" s="535">
        <v>141.93</v>
      </c>
      <c r="G3804" s="536">
        <v>0.79120000000000001</v>
      </c>
      <c r="H3804" s="535">
        <v>145.97999999999999</v>
      </c>
      <c r="I3804" s="536">
        <v>0.8044</v>
      </c>
      <c r="J3804" s="535">
        <v>141.71</v>
      </c>
      <c r="K3804" s="536">
        <v>0.79239999999999999</v>
      </c>
      <c r="L3804" s="535">
        <v>155.81</v>
      </c>
      <c r="M3804" s="536">
        <v>0</v>
      </c>
      <c r="N3804" s="535">
        <v>144.44999999999999</v>
      </c>
      <c r="O3804" s="536">
        <v>0.77739999999999998</v>
      </c>
      <c r="P3804" s="535">
        <v>143.22999999999999</v>
      </c>
      <c r="Q3804" s="536">
        <v>0.80759999999999998</v>
      </c>
      <c r="R3804" s="535">
        <v>148.33000000000001</v>
      </c>
    </row>
    <row r="3805" spans="1:18" ht="12.75">
      <c r="A3805" s="145">
        <v>92581</v>
      </c>
      <c r="B3805" s="102" t="s">
        <v>25477</v>
      </c>
      <c r="C3805" s="145" t="s">
        <v>4</v>
      </c>
      <c r="D3805" s="535">
        <v>51.62</v>
      </c>
      <c r="E3805" s="536">
        <v>0.79910000000000003</v>
      </c>
      <c r="F3805" s="535">
        <v>49.44</v>
      </c>
      <c r="G3805" s="536">
        <v>0.80910000000000004</v>
      </c>
      <c r="H3805" s="535">
        <v>52.6</v>
      </c>
      <c r="I3805" s="536">
        <v>0.76049999999999995</v>
      </c>
      <c r="J3805" s="535">
        <v>50.4</v>
      </c>
      <c r="K3805" s="536">
        <v>0.79369999999999996</v>
      </c>
      <c r="L3805" s="535">
        <v>56.07</v>
      </c>
      <c r="M3805" s="536">
        <v>0</v>
      </c>
      <c r="N3805" s="535">
        <v>51.75</v>
      </c>
      <c r="O3805" s="536">
        <v>0.77290000000000003</v>
      </c>
      <c r="P3805" s="535">
        <v>51.15</v>
      </c>
      <c r="Q3805" s="536">
        <v>0.80649999999999999</v>
      </c>
      <c r="R3805" s="535">
        <v>53.65</v>
      </c>
    </row>
    <row r="3806" spans="1:18" ht="12.75">
      <c r="A3806" s="145">
        <v>104314</v>
      </c>
      <c r="B3806" s="102" t="s">
        <v>25478</v>
      </c>
      <c r="C3806" s="145" t="s">
        <v>3</v>
      </c>
      <c r="D3806" s="535">
        <v>11.53</v>
      </c>
      <c r="E3806" s="536">
        <v>0.7762</v>
      </c>
      <c r="F3806" s="535">
        <v>10.96</v>
      </c>
      <c r="G3806" s="536">
        <v>0.79010000000000002</v>
      </c>
      <c r="H3806" s="535">
        <v>11.76</v>
      </c>
      <c r="I3806" s="536">
        <v>0.73640000000000005</v>
      </c>
      <c r="J3806" s="535">
        <v>11.22</v>
      </c>
      <c r="K3806" s="536">
        <v>0.77180000000000004</v>
      </c>
      <c r="L3806" s="535">
        <v>12.56</v>
      </c>
      <c r="M3806" s="536">
        <v>0</v>
      </c>
      <c r="N3806" s="535">
        <v>11.53</v>
      </c>
      <c r="O3806" s="536">
        <v>0.75109999999999999</v>
      </c>
      <c r="P3806" s="535">
        <v>11.39</v>
      </c>
      <c r="Q3806" s="536">
        <v>0.78580000000000005</v>
      </c>
      <c r="R3806" s="535">
        <v>12.03</v>
      </c>
    </row>
    <row r="3807" spans="1:18" ht="12.75">
      <c r="A3807" s="145">
        <v>92580</v>
      </c>
      <c r="B3807" s="102" t="s">
        <v>25479</v>
      </c>
      <c r="C3807" s="145" t="s">
        <v>4</v>
      </c>
      <c r="D3807" s="535">
        <v>49.97</v>
      </c>
      <c r="E3807" s="536">
        <v>0.77590000000000003</v>
      </c>
      <c r="F3807" s="535">
        <v>47.58</v>
      </c>
      <c r="G3807" s="536">
        <v>0.78859999999999997</v>
      </c>
      <c r="H3807" s="535">
        <v>51</v>
      </c>
      <c r="I3807" s="536">
        <v>0.73570000000000002</v>
      </c>
      <c r="J3807" s="535">
        <v>48.63</v>
      </c>
      <c r="K3807" s="536">
        <v>0.77149999999999996</v>
      </c>
      <c r="L3807" s="535">
        <v>54.43</v>
      </c>
      <c r="M3807" s="536">
        <v>0</v>
      </c>
      <c r="N3807" s="535">
        <v>50.07</v>
      </c>
      <c r="O3807" s="536">
        <v>0.74939999999999996</v>
      </c>
      <c r="P3807" s="535">
        <v>49.44</v>
      </c>
      <c r="Q3807" s="536">
        <v>0.78420000000000001</v>
      </c>
      <c r="R3807" s="535">
        <v>52.2</v>
      </c>
    </row>
    <row r="3808" spans="1:18" ht="12.75">
      <c r="A3808" s="145">
        <v>92539</v>
      </c>
      <c r="B3808" s="102" t="s">
        <v>25480</v>
      </c>
      <c r="C3808" s="145" t="s">
        <v>4</v>
      </c>
      <c r="D3808" s="535">
        <v>83.02</v>
      </c>
      <c r="E3808" s="536">
        <v>5.0000000000000001E-4</v>
      </c>
      <c r="F3808" s="535">
        <v>71.78</v>
      </c>
      <c r="G3808" s="536">
        <v>5.9999999999999995E-4</v>
      </c>
      <c r="H3808" s="535">
        <v>76.34</v>
      </c>
      <c r="I3808" s="536">
        <v>0</v>
      </c>
      <c r="J3808" s="535">
        <v>68.64</v>
      </c>
      <c r="K3808" s="536">
        <v>5.9999999999999995E-4</v>
      </c>
      <c r="L3808" s="535">
        <v>87.88</v>
      </c>
      <c r="M3808" s="536">
        <v>0</v>
      </c>
      <c r="N3808" s="535">
        <v>93.03</v>
      </c>
      <c r="O3808" s="536">
        <v>0</v>
      </c>
      <c r="P3808" s="535">
        <v>91.64</v>
      </c>
      <c r="Q3808" s="536">
        <v>4.0000000000000002E-4</v>
      </c>
      <c r="R3808" s="535">
        <v>101.31</v>
      </c>
    </row>
    <row r="3809" spans="1:18" ht="12.75">
      <c r="A3809" s="145">
        <v>92540</v>
      </c>
      <c r="B3809" s="102" t="s">
        <v>25481</v>
      </c>
      <c r="C3809" s="145" t="s">
        <v>4</v>
      </c>
      <c r="D3809" s="535">
        <v>93.75</v>
      </c>
      <c r="E3809" s="536">
        <v>4.0000000000000002E-4</v>
      </c>
      <c r="F3809" s="535">
        <v>80.86</v>
      </c>
      <c r="G3809" s="536">
        <v>5.0000000000000001E-4</v>
      </c>
      <c r="H3809" s="535">
        <v>86.65</v>
      </c>
      <c r="I3809" s="536">
        <v>0</v>
      </c>
      <c r="J3809" s="535">
        <v>77.510000000000005</v>
      </c>
      <c r="K3809" s="536">
        <v>5.0000000000000001E-4</v>
      </c>
      <c r="L3809" s="535">
        <v>99.16</v>
      </c>
      <c r="M3809" s="536">
        <v>0</v>
      </c>
      <c r="N3809" s="535">
        <v>104.26</v>
      </c>
      <c r="O3809" s="536">
        <v>0</v>
      </c>
      <c r="P3809" s="535">
        <v>103.09</v>
      </c>
      <c r="Q3809" s="536">
        <v>4.0000000000000002E-4</v>
      </c>
      <c r="R3809" s="535">
        <v>114</v>
      </c>
    </row>
    <row r="3810" spans="1:18" ht="12.75">
      <c r="A3810" s="145">
        <v>92544</v>
      </c>
      <c r="B3810" s="102" t="s">
        <v>25482</v>
      </c>
      <c r="C3810" s="145" t="s">
        <v>4</v>
      </c>
      <c r="D3810" s="535">
        <v>19.989999999999998</v>
      </c>
      <c r="E3810" s="536">
        <v>0</v>
      </c>
      <c r="F3810" s="535">
        <v>17.239999999999998</v>
      </c>
      <c r="G3810" s="536">
        <v>0</v>
      </c>
      <c r="H3810" s="535">
        <v>17.72</v>
      </c>
      <c r="I3810" s="536">
        <v>0</v>
      </c>
      <c r="J3810" s="535">
        <v>16.53</v>
      </c>
      <c r="K3810" s="536">
        <v>0</v>
      </c>
      <c r="L3810" s="535">
        <v>21.25</v>
      </c>
      <c r="M3810" s="536">
        <v>0</v>
      </c>
      <c r="N3810" s="535">
        <v>22.87</v>
      </c>
      <c r="O3810" s="536">
        <v>0</v>
      </c>
      <c r="P3810" s="535">
        <v>22.4</v>
      </c>
      <c r="Q3810" s="536">
        <v>0</v>
      </c>
      <c r="R3810" s="535">
        <v>24.67</v>
      </c>
    </row>
    <row r="3811" spans="1:18" ht="12.75">
      <c r="A3811" s="145">
        <v>92543</v>
      </c>
      <c r="B3811" s="102" t="s">
        <v>25483</v>
      </c>
      <c r="C3811" s="145" t="s">
        <v>4</v>
      </c>
      <c r="D3811" s="535">
        <v>25</v>
      </c>
      <c r="E3811" s="536">
        <v>0</v>
      </c>
      <c r="F3811" s="535">
        <v>21.59</v>
      </c>
      <c r="G3811" s="536">
        <v>0</v>
      </c>
      <c r="H3811" s="535">
        <v>22.19</v>
      </c>
      <c r="I3811" s="536">
        <v>0</v>
      </c>
      <c r="J3811" s="535">
        <v>20.67</v>
      </c>
      <c r="K3811" s="536">
        <v>0</v>
      </c>
      <c r="L3811" s="535">
        <v>26.56</v>
      </c>
      <c r="M3811" s="536">
        <v>0</v>
      </c>
      <c r="N3811" s="535">
        <v>28.57</v>
      </c>
      <c r="O3811" s="536">
        <v>0</v>
      </c>
      <c r="P3811" s="535">
        <v>28</v>
      </c>
      <c r="Q3811" s="536">
        <v>0</v>
      </c>
      <c r="R3811" s="535">
        <v>30.84</v>
      </c>
    </row>
    <row r="3812" spans="1:18" ht="12.75">
      <c r="A3812" s="145">
        <v>97725</v>
      </c>
      <c r="B3812" s="102" t="s">
        <v>25484</v>
      </c>
      <c r="C3812" s="145" t="s">
        <v>7</v>
      </c>
      <c r="D3812" s="535">
        <v>0</v>
      </c>
      <c r="E3812" s="536"/>
      <c r="F3812" s="535">
        <v>0</v>
      </c>
      <c r="G3812" s="536"/>
      <c r="H3812" s="535">
        <v>0</v>
      </c>
      <c r="I3812" s="536"/>
      <c r="J3812" s="535">
        <v>0</v>
      </c>
      <c r="K3812" s="536"/>
      <c r="L3812" s="535">
        <v>0</v>
      </c>
      <c r="M3812" s="536"/>
      <c r="N3812" s="535">
        <v>0</v>
      </c>
      <c r="O3812" s="536"/>
      <c r="P3812" s="535">
        <v>0</v>
      </c>
      <c r="Q3812" s="536"/>
      <c r="R3812" s="535">
        <v>0</v>
      </c>
    </row>
    <row r="3813" spans="1:18" ht="12.75">
      <c r="A3813" s="145">
        <v>97721</v>
      </c>
      <c r="B3813" s="102" t="s">
        <v>25485</v>
      </c>
      <c r="C3813" s="145" t="s">
        <v>7</v>
      </c>
      <c r="D3813" s="535">
        <v>0</v>
      </c>
      <c r="E3813" s="536"/>
      <c r="F3813" s="535">
        <v>0</v>
      </c>
      <c r="G3813" s="536"/>
      <c r="H3813" s="535">
        <v>0</v>
      </c>
      <c r="I3813" s="536"/>
      <c r="J3813" s="535">
        <v>0</v>
      </c>
      <c r="K3813" s="536"/>
      <c r="L3813" s="535">
        <v>0</v>
      </c>
      <c r="M3813" s="536"/>
      <c r="N3813" s="535">
        <v>0</v>
      </c>
      <c r="O3813" s="536"/>
      <c r="P3813" s="535">
        <v>0</v>
      </c>
      <c r="Q3813" s="536"/>
      <c r="R3813" s="535">
        <v>0</v>
      </c>
    </row>
    <row r="3814" spans="1:18" ht="12.75">
      <c r="A3814" s="145">
        <v>97722</v>
      </c>
      <c r="B3814" s="102" t="s">
        <v>25486</v>
      </c>
      <c r="C3814" s="145" t="s">
        <v>7</v>
      </c>
      <c r="D3814" s="535">
        <v>0</v>
      </c>
      <c r="E3814" s="536"/>
      <c r="F3814" s="535">
        <v>0</v>
      </c>
      <c r="G3814" s="536"/>
      <c r="H3814" s="535">
        <v>0</v>
      </c>
      <c r="I3814" s="536"/>
      <c r="J3814" s="535">
        <v>0</v>
      </c>
      <c r="K3814" s="536"/>
      <c r="L3814" s="535">
        <v>0</v>
      </c>
      <c r="M3814" s="536"/>
      <c r="N3814" s="535">
        <v>0</v>
      </c>
      <c r="O3814" s="536"/>
      <c r="P3814" s="535">
        <v>0</v>
      </c>
      <c r="Q3814" s="536"/>
      <c r="R3814" s="535">
        <v>0</v>
      </c>
    </row>
    <row r="3815" spans="1:18" ht="12.75">
      <c r="A3815" s="145">
        <v>97724</v>
      </c>
      <c r="B3815" s="102" t="s">
        <v>25487</v>
      </c>
      <c r="C3815" s="145" t="s">
        <v>7</v>
      </c>
      <c r="D3815" s="535">
        <v>0</v>
      </c>
      <c r="E3815" s="536"/>
      <c r="F3815" s="535">
        <v>0</v>
      </c>
      <c r="G3815" s="536"/>
      <c r="H3815" s="535">
        <v>0</v>
      </c>
      <c r="I3815" s="536"/>
      <c r="J3815" s="535">
        <v>0</v>
      </c>
      <c r="K3815" s="536"/>
      <c r="L3815" s="535">
        <v>0</v>
      </c>
      <c r="M3815" s="536"/>
      <c r="N3815" s="535">
        <v>0</v>
      </c>
      <c r="O3815" s="536"/>
      <c r="P3815" s="535">
        <v>0</v>
      </c>
      <c r="Q3815" s="536"/>
      <c r="R3815" s="535">
        <v>0</v>
      </c>
    </row>
    <row r="3816" spans="1:18" ht="12.75">
      <c r="A3816" s="145">
        <v>97719</v>
      </c>
      <c r="B3816" s="102" t="s">
        <v>25488</v>
      </c>
      <c r="C3816" s="145" t="s">
        <v>7</v>
      </c>
      <c r="D3816" s="535">
        <v>0</v>
      </c>
      <c r="E3816" s="536"/>
      <c r="F3816" s="535">
        <v>0</v>
      </c>
      <c r="G3816" s="536"/>
      <c r="H3816" s="535">
        <v>0</v>
      </c>
      <c r="I3816" s="536"/>
      <c r="J3816" s="535">
        <v>0</v>
      </c>
      <c r="K3816" s="536"/>
      <c r="L3816" s="535">
        <v>0</v>
      </c>
      <c r="M3816" s="536"/>
      <c r="N3816" s="535">
        <v>0</v>
      </c>
      <c r="O3816" s="536"/>
      <c r="P3816" s="535">
        <v>0</v>
      </c>
      <c r="Q3816" s="536"/>
      <c r="R3816" s="535">
        <v>0</v>
      </c>
    </row>
    <row r="3817" spans="1:18" ht="12.75">
      <c r="A3817" s="145">
        <v>97723</v>
      </c>
      <c r="B3817" s="102" t="s">
        <v>25489</v>
      </c>
      <c r="C3817" s="145" t="s">
        <v>7</v>
      </c>
      <c r="D3817" s="535">
        <v>0</v>
      </c>
      <c r="E3817" s="536"/>
      <c r="F3817" s="535">
        <v>0</v>
      </c>
      <c r="G3817" s="536"/>
      <c r="H3817" s="535">
        <v>0</v>
      </c>
      <c r="I3817" s="536"/>
      <c r="J3817" s="535">
        <v>0</v>
      </c>
      <c r="K3817" s="536"/>
      <c r="L3817" s="535">
        <v>0</v>
      </c>
      <c r="M3817" s="536"/>
      <c r="N3817" s="535">
        <v>0</v>
      </c>
      <c r="O3817" s="536"/>
      <c r="P3817" s="535">
        <v>0</v>
      </c>
      <c r="Q3817" s="536"/>
      <c r="R3817" s="535">
        <v>0</v>
      </c>
    </row>
    <row r="3818" spans="1:18" ht="12.75">
      <c r="A3818" s="145">
        <v>104946</v>
      </c>
      <c r="B3818" s="102" t="s">
        <v>25490</v>
      </c>
      <c r="C3818" s="145" t="s">
        <v>7</v>
      </c>
      <c r="D3818" s="535">
        <v>0</v>
      </c>
      <c r="E3818" s="536"/>
      <c r="F3818" s="535">
        <v>0</v>
      </c>
      <c r="G3818" s="536"/>
      <c r="H3818" s="535">
        <v>0</v>
      </c>
      <c r="I3818" s="536"/>
      <c r="J3818" s="535">
        <v>0</v>
      </c>
      <c r="K3818" s="536"/>
      <c r="L3818" s="535">
        <v>0</v>
      </c>
      <c r="M3818" s="536"/>
      <c r="N3818" s="535">
        <v>0</v>
      </c>
      <c r="O3818" s="536"/>
      <c r="P3818" s="535">
        <v>0</v>
      </c>
      <c r="Q3818" s="536"/>
      <c r="R3818" s="535">
        <v>0</v>
      </c>
    </row>
    <row r="3819" spans="1:18" ht="12.75">
      <c r="A3819" s="145">
        <v>104944</v>
      </c>
      <c r="B3819" s="102" t="s">
        <v>25491</v>
      </c>
      <c r="C3819" s="145" t="s">
        <v>7</v>
      </c>
      <c r="D3819" s="535">
        <v>0</v>
      </c>
      <c r="E3819" s="536"/>
      <c r="F3819" s="535">
        <v>0</v>
      </c>
      <c r="G3819" s="536"/>
      <c r="H3819" s="535">
        <v>0</v>
      </c>
      <c r="I3819" s="536"/>
      <c r="J3819" s="535">
        <v>0</v>
      </c>
      <c r="K3819" s="536"/>
      <c r="L3819" s="535">
        <v>0</v>
      </c>
      <c r="M3819" s="536"/>
      <c r="N3819" s="535">
        <v>0</v>
      </c>
      <c r="O3819" s="536"/>
      <c r="P3819" s="535">
        <v>0</v>
      </c>
      <c r="Q3819" s="536"/>
      <c r="R3819" s="535">
        <v>0</v>
      </c>
    </row>
    <row r="3820" spans="1:18" ht="12.75">
      <c r="A3820" s="145">
        <v>104945</v>
      </c>
      <c r="B3820" s="102" t="s">
        <v>25492</v>
      </c>
      <c r="C3820" s="145" t="s">
        <v>7</v>
      </c>
      <c r="D3820" s="535">
        <v>0</v>
      </c>
      <c r="E3820" s="536"/>
      <c r="F3820" s="535">
        <v>0</v>
      </c>
      <c r="G3820" s="536"/>
      <c r="H3820" s="535">
        <v>0</v>
      </c>
      <c r="I3820" s="536"/>
      <c r="J3820" s="535">
        <v>0</v>
      </c>
      <c r="K3820" s="536"/>
      <c r="L3820" s="535">
        <v>0</v>
      </c>
      <c r="M3820" s="536"/>
      <c r="N3820" s="535">
        <v>0</v>
      </c>
      <c r="O3820" s="536"/>
      <c r="P3820" s="535">
        <v>0</v>
      </c>
      <c r="Q3820" s="536"/>
      <c r="R3820" s="535">
        <v>0</v>
      </c>
    </row>
    <row r="3821" spans="1:18" ht="12.75">
      <c r="A3821" s="145">
        <v>97720</v>
      </c>
      <c r="B3821" s="102" t="s">
        <v>25493</v>
      </c>
      <c r="C3821" s="145" t="s">
        <v>7</v>
      </c>
      <c r="D3821" s="535">
        <v>0</v>
      </c>
      <c r="E3821" s="536"/>
      <c r="F3821" s="535">
        <v>0</v>
      </c>
      <c r="G3821" s="536"/>
      <c r="H3821" s="535">
        <v>0</v>
      </c>
      <c r="I3821" s="536"/>
      <c r="J3821" s="535">
        <v>0</v>
      </c>
      <c r="K3821" s="536"/>
      <c r="L3821" s="535">
        <v>0</v>
      </c>
      <c r="M3821" s="536"/>
      <c r="N3821" s="535">
        <v>0</v>
      </c>
      <c r="O3821" s="536"/>
      <c r="P3821" s="535">
        <v>0</v>
      </c>
      <c r="Q3821" s="536"/>
      <c r="R3821" s="535">
        <v>0</v>
      </c>
    </row>
    <row r="3822" spans="1:18" ht="12.75">
      <c r="A3822" s="145">
        <v>97740</v>
      </c>
      <c r="B3822" s="102" t="s">
        <v>25494</v>
      </c>
      <c r="C3822" s="145" t="s">
        <v>7</v>
      </c>
      <c r="D3822" s="535">
        <v>2790.51</v>
      </c>
      <c r="E3822" s="536">
        <v>4.65E-2</v>
      </c>
      <c r="F3822" s="535">
        <v>2127.84</v>
      </c>
      <c r="G3822" s="536">
        <v>5.9400000000000001E-2</v>
      </c>
      <c r="H3822" s="535">
        <v>2461.2600000000002</v>
      </c>
      <c r="I3822" s="536">
        <v>5.28E-2</v>
      </c>
      <c r="J3822" s="535">
        <v>2458.38</v>
      </c>
      <c r="K3822" s="536">
        <v>5.1400000000000001E-2</v>
      </c>
      <c r="L3822" s="535">
        <v>2220.4499999999998</v>
      </c>
      <c r="M3822" s="536">
        <v>4.9000000000000002E-2</v>
      </c>
      <c r="N3822" s="535">
        <v>2181.04</v>
      </c>
      <c r="O3822" s="536">
        <v>5.79E-2</v>
      </c>
      <c r="P3822" s="535">
        <v>2132.19</v>
      </c>
      <c r="Q3822" s="536">
        <v>5.9299999999999999E-2</v>
      </c>
      <c r="R3822" s="535">
        <v>2211.09</v>
      </c>
    </row>
    <row r="3823" spans="1:18" ht="12.75">
      <c r="A3823" s="145">
        <v>97738</v>
      </c>
      <c r="B3823" s="102" t="s">
        <v>25495</v>
      </c>
      <c r="C3823" s="145" t="s">
        <v>7</v>
      </c>
      <c r="D3823" s="535">
        <v>5053.03</v>
      </c>
      <c r="E3823" s="536">
        <v>3.8999999999999998E-3</v>
      </c>
      <c r="F3823" s="535">
        <v>3971.6</v>
      </c>
      <c r="G3823" s="536">
        <v>1.83E-2</v>
      </c>
      <c r="H3823" s="535">
        <v>4686.74</v>
      </c>
      <c r="I3823" s="536">
        <v>1.6199999999999999E-2</v>
      </c>
      <c r="J3823" s="535">
        <v>4428.6899999999996</v>
      </c>
      <c r="K3823" s="536">
        <v>3.5999999999999999E-3</v>
      </c>
      <c r="L3823" s="535">
        <v>4381.9399999999996</v>
      </c>
      <c r="M3823" s="536">
        <v>0</v>
      </c>
      <c r="N3823" s="535">
        <v>4313.28</v>
      </c>
      <c r="O3823" s="536">
        <v>1.67E-2</v>
      </c>
      <c r="P3823" s="535">
        <v>4170.88</v>
      </c>
      <c r="Q3823" s="536">
        <v>4.0000000000000001E-3</v>
      </c>
      <c r="R3823" s="535">
        <v>4531.12</v>
      </c>
    </row>
    <row r="3824" spans="1:18" ht="12.75">
      <c r="A3824" s="145">
        <v>97739</v>
      </c>
      <c r="B3824" s="102" t="s">
        <v>25496</v>
      </c>
      <c r="C3824" s="145" t="s">
        <v>7</v>
      </c>
      <c r="D3824" s="535">
        <v>3770.85</v>
      </c>
      <c r="E3824" s="536">
        <v>7.4000000000000003E-3</v>
      </c>
      <c r="F3824" s="535">
        <v>2925.82</v>
      </c>
      <c r="G3824" s="536">
        <v>8.5000000000000006E-3</v>
      </c>
      <c r="H3824" s="535">
        <v>3448.59</v>
      </c>
      <c r="I3824" s="536">
        <v>8.3000000000000001E-3</v>
      </c>
      <c r="J3824" s="535">
        <v>3262.85</v>
      </c>
      <c r="K3824" s="536">
        <v>7.4999999999999997E-3</v>
      </c>
      <c r="L3824" s="535">
        <v>3198.68</v>
      </c>
      <c r="M3824" s="536">
        <v>0</v>
      </c>
      <c r="N3824" s="535">
        <v>3106.84</v>
      </c>
      <c r="O3824" s="536">
        <v>7.9000000000000008E-3</v>
      </c>
      <c r="P3824" s="535">
        <v>3072.58</v>
      </c>
      <c r="Q3824" s="536">
        <v>8.0000000000000002E-3</v>
      </c>
      <c r="R3824" s="535">
        <v>3222.22</v>
      </c>
    </row>
    <row r="3825" spans="1:18" ht="12.75">
      <c r="A3825" s="145">
        <v>97736</v>
      </c>
      <c r="B3825" s="102" t="s">
        <v>25497</v>
      </c>
      <c r="C3825" s="145" t="s">
        <v>7</v>
      </c>
      <c r="D3825" s="535">
        <v>2083.5500000000002</v>
      </c>
      <c r="E3825" s="536">
        <v>4.8599999999999997E-2</v>
      </c>
      <c r="F3825" s="535">
        <v>1515.62</v>
      </c>
      <c r="G3825" s="536">
        <v>6.4699999999999994E-2</v>
      </c>
      <c r="H3825" s="535">
        <v>1839.2</v>
      </c>
      <c r="I3825" s="536">
        <v>5.5199999999999999E-2</v>
      </c>
      <c r="J3825" s="535">
        <v>1810.02</v>
      </c>
      <c r="K3825" s="536">
        <v>5.4100000000000002E-2</v>
      </c>
      <c r="L3825" s="535">
        <v>1663.8</v>
      </c>
      <c r="M3825" s="536">
        <v>4.9000000000000002E-2</v>
      </c>
      <c r="N3825" s="535">
        <v>1555.03</v>
      </c>
      <c r="O3825" s="536">
        <v>6.3E-2</v>
      </c>
      <c r="P3825" s="535">
        <v>1623.37</v>
      </c>
      <c r="Q3825" s="536">
        <v>6.0400000000000002E-2</v>
      </c>
      <c r="R3825" s="535">
        <v>1582.64</v>
      </c>
    </row>
    <row r="3826" spans="1:18" ht="12.75">
      <c r="A3826" s="145">
        <v>97734</v>
      </c>
      <c r="B3826" s="102" t="s">
        <v>25498</v>
      </c>
      <c r="C3826" s="145" t="s">
        <v>7</v>
      </c>
      <c r="D3826" s="535">
        <v>3787.6</v>
      </c>
      <c r="E3826" s="536">
        <v>9.5999999999999992E-3</v>
      </c>
      <c r="F3826" s="535">
        <v>2942.19</v>
      </c>
      <c r="G3826" s="536">
        <v>1.12E-2</v>
      </c>
      <c r="H3826" s="535">
        <v>3587.09</v>
      </c>
      <c r="I3826" s="536">
        <v>1.03E-2</v>
      </c>
      <c r="J3826" s="535">
        <v>3218.02</v>
      </c>
      <c r="K3826" s="536">
        <v>1.0200000000000001E-2</v>
      </c>
      <c r="L3826" s="535">
        <v>3393.57</v>
      </c>
      <c r="M3826" s="536">
        <v>0</v>
      </c>
      <c r="N3826" s="535">
        <v>3180.95</v>
      </c>
      <c r="O3826" s="536">
        <v>1.04E-2</v>
      </c>
      <c r="P3826" s="535">
        <v>3322.01</v>
      </c>
      <c r="Q3826" s="536">
        <v>0.01</v>
      </c>
      <c r="R3826" s="535">
        <v>3374.92</v>
      </c>
    </row>
    <row r="3827" spans="1:18" ht="12.75">
      <c r="A3827" s="145">
        <v>97735</v>
      </c>
      <c r="B3827" s="102" t="s">
        <v>25499</v>
      </c>
      <c r="C3827" s="145" t="s">
        <v>7</v>
      </c>
      <c r="D3827" s="535">
        <v>3192.17</v>
      </c>
      <c r="E3827" s="536">
        <v>1.0200000000000001E-2</v>
      </c>
      <c r="F3827" s="535">
        <v>2425.2800000000002</v>
      </c>
      <c r="G3827" s="536">
        <v>1.1900000000000001E-2</v>
      </c>
      <c r="H3827" s="535">
        <v>2966.49</v>
      </c>
      <c r="I3827" s="536">
        <v>1.11E-2</v>
      </c>
      <c r="J3827" s="535">
        <v>2719.98</v>
      </c>
      <c r="K3827" s="536">
        <v>1.06E-2</v>
      </c>
      <c r="L3827" s="535">
        <v>2778.23</v>
      </c>
      <c r="M3827" s="536">
        <v>0</v>
      </c>
      <c r="N3827" s="535">
        <v>2594.44</v>
      </c>
      <c r="O3827" s="536">
        <v>1.11E-2</v>
      </c>
      <c r="P3827" s="535">
        <v>2713.05</v>
      </c>
      <c r="Q3827" s="536">
        <v>1.0699999999999999E-2</v>
      </c>
      <c r="R3827" s="535">
        <v>2726.53</v>
      </c>
    </row>
    <row r="3828" spans="1:18" ht="12.75">
      <c r="A3828" s="145">
        <v>97737</v>
      </c>
      <c r="B3828" s="102" t="s">
        <v>25500</v>
      </c>
      <c r="C3828" s="145" t="s">
        <v>7</v>
      </c>
      <c r="D3828" s="535">
        <v>4129.6899999999996</v>
      </c>
      <c r="E3828" s="536">
        <v>8.0000000000000002E-3</v>
      </c>
      <c r="F3828" s="535">
        <v>3244.15</v>
      </c>
      <c r="G3828" s="536">
        <v>9.1000000000000004E-3</v>
      </c>
      <c r="H3828" s="535">
        <v>3837.3</v>
      </c>
      <c r="I3828" s="536">
        <v>8.8000000000000005E-3</v>
      </c>
      <c r="J3828" s="535">
        <v>3551.41</v>
      </c>
      <c r="K3828" s="536">
        <v>8.3000000000000001E-3</v>
      </c>
      <c r="L3828" s="535">
        <v>3539.32</v>
      </c>
      <c r="M3828" s="536">
        <v>0</v>
      </c>
      <c r="N3828" s="535">
        <v>3362.12</v>
      </c>
      <c r="O3828" s="536">
        <v>8.6999999999999994E-3</v>
      </c>
      <c r="P3828" s="535">
        <v>3487.07</v>
      </c>
      <c r="Q3828" s="536">
        <v>8.3999999999999995E-3</v>
      </c>
      <c r="R3828" s="535">
        <v>3599.38</v>
      </c>
    </row>
    <row r="3829" spans="1:18" ht="12.75">
      <c r="A3829" s="145">
        <v>97733</v>
      </c>
      <c r="B3829" s="102" t="s">
        <v>25501</v>
      </c>
      <c r="C3829" s="145" t="s">
        <v>7</v>
      </c>
      <c r="D3829" s="535">
        <v>4297.46</v>
      </c>
      <c r="E3829" s="536">
        <v>1.06E-2</v>
      </c>
      <c r="F3829" s="535">
        <v>3366.99</v>
      </c>
      <c r="G3829" s="536">
        <v>1.2500000000000001E-2</v>
      </c>
      <c r="H3829" s="535">
        <v>4072.05</v>
      </c>
      <c r="I3829" s="536">
        <v>1.14E-2</v>
      </c>
      <c r="J3829" s="535">
        <v>3659.58</v>
      </c>
      <c r="K3829" s="536">
        <v>1.15E-2</v>
      </c>
      <c r="L3829" s="535">
        <v>3834.35</v>
      </c>
      <c r="M3829" s="536">
        <v>0</v>
      </c>
      <c r="N3829" s="535">
        <v>3612.15</v>
      </c>
      <c r="O3829" s="536">
        <v>1.1599999999999999E-2</v>
      </c>
      <c r="P3829" s="535">
        <v>3757.41</v>
      </c>
      <c r="Q3829" s="536">
        <v>1.12E-2</v>
      </c>
      <c r="R3829" s="535">
        <v>3873.14</v>
      </c>
    </row>
    <row r="3830" spans="1:18" ht="12.75">
      <c r="A3830" s="145">
        <v>98616</v>
      </c>
      <c r="B3830" s="102" t="s">
        <v>25502</v>
      </c>
      <c r="C3830" s="145" t="s">
        <v>4</v>
      </c>
      <c r="D3830" s="535">
        <v>502.68</v>
      </c>
      <c r="E3830" s="536">
        <v>4.8000000000000001E-2</v>
      </c>
      <c r="F3830" s="535">
        <v>281.77999999999997</v>
      </c>
      <c r="G3830" s="536">
        <v>8.5599999999999996E-2</v>
      </c>
      <c r="H3830" s="535">
        <v>344.75</v>
      </c>
      <c r="I3830" s="536">
        <v>6.9400000000000003E-2</v>
      </c>
      <c r="J3830" s="535">
        <v>333.61</v>
      </c>
      <c r="K3830" s="536">
        <v>7.2300000000000003E-2</v>
      </c>
      <c r="L3830" s="535">
        <v>268.77</v>
      </c>
      <c r="M3830" s="536">
        <v>2.5999999999999999E-3</v>
      </c>
      <c r="N3830" s="535">
        <v>253.01</v>
      </c>
      <c r="O3830" s="536">
        <v>9.4500000000000001E-2</v>
      </c>
      <c r="P3830" s="535">
        <v>266.83999999999997</v>
      </c>
      <c r="Q3830" s="536">
        <v>9.0399999999999994E-2</v>
      </c>
      <c r="R3830" s="535">
        <v>298.88</v>
      </c>
    </row>
    <row r="3831" spans="1:18" ht="12.75">
      <c r="A3831" s="145">
        <v>98619</v>
      </c>
      <c r="B3831" s="102" t="s">
        <v>25503</v>
      </c>
      <c r="C3831" s="145" t="s">
        <v>4</v>
      </c>
      <c r="D3831" s="535">
        <v>594.72</v>
      </c>
      <c r="E3831" s="536">
        <v>3.7400000000000003E-2</v>
      </c>
      <c r="F3831" s="535">
        <v>308.51</v>
      </c>
      <c r="G3831" s="536">
        <v>7.22E-2</v>
      </c>
      <c r="H3831" s="535">
        <v>387.94</v>
      </c>
      <c r="I3831" s="536">
        <v>5.67E-2</v>
      </c>
      <c r="J3831" s="535">
        <v>376.39</v>
      </c>
      <c r="K3831" s="536">
        <v>5.9200000000000003E-2</v>
      </c>
      <c r="L3831" s="535">
        <v>295.32</v>
      </c>
      <c r="M3831" s="536">
        <v>2.2000000000000001E-3</v>
      </c>
      <c r="N3831" s="535">
        <v>274.73</v>
      </c>
      <c r="O3831" s="536">
        <v>0.08</v>
      </c>
      <c r="P3831" s="535">
        <v>291.39</v>
      </c>
      <c r="Q3831" s="536">
        <v>7.6399999999999996E-2</v>
      </c>
      <c r="R3831" s="535">
        <v>326.61</v>
      </c>
    </row>
    <row r="3832" spans="1:18" ht="12.75">
      <c r="A3832" s="145">
        <v>98622</v>
      </c>
      <c r="B3832" s="102" t="s">
        <v>25504</v>
      </c>
      <c r="C3832" s="145" t="s">
        <v>4</v>
      </c>
      <c r="D3832" s="535">
        <v>854.85</v>
      </c>
      <c r="E3832" s="536">
        <v>2.7799999999999998E-2</v>
      </c>
      <c r="F3832" s="535">
        <v>483.88</v>
      </c>
      <c r="G3832" s="536">
        <v>4.9099999999999998E-2</v>
      </c>
      <c r="H3832" s="535">
        <v>584.73</v>
      </c>
      <c r="I3832" s="536">
        <v>0.04</v>
      </c>
      <c r="J3832" s="535">
        <v>570.77</v>
      </c>
      <c r="K3832" s="536">
        <v>4.1599999999999998E-2</v>
      </c>
      <c r="L3832" s="535">
        <v>449.58</v>
      </c>
      <c r="M3832" s="536">
        <v>1.5E-3</v>
      </c>
      <c r="N3832" s="535">
        <v>425.08</v>
      </c>
      <c r="O3832" s="536">
        <v>5.5E-2</v>
      </c>
      <c r="P3832" s="535">
        <v>450.89</v>
      </c>
      <c r="Q3832" s="536">
        <v>5.2699999999999997E-2</v>
      </c>
      <c r="R3832" s="535">
        <v>508.4</v>
      </c>
    </row>
    <row r="3833" spans="1:18" ht="12.75">
      <c r="A3833" s="145">
        <v>98625</v>
      </c>
      <c r="B3833" s="102" t="s">
        <v>25505</v>
      </c>
      <c r="C3833" s="145" t="s">
        <v>4</v>
      </c>
      <c r="D3833" s="535">
        <v>945.63</v>
      </c>
      <c r="E3833" s="536">
        <v>2.4799999999999999E-2</v>
      </c>
      <c r="F3833" s="535">
        <v>509.93</v>
      </c>
      <c r="G3833" s="536">
        <v>4.5999999999999999E-2</v>
      </c>
      <c r="H3833" s="535">
        <v>626.16</v>
      </c>
      <c r="I3833" s="536">
        <v>3.6799999999999999E-2</v>
      </c>
      <c r="J3833" s="535">
        <v>613.21</v>
      </c>
      <c r="K3833" s="536">
        <v>3.8300000000000001E-2</v>
      </c>
      <c r="L3833" s="535">
        <v>474.04</v>
      </c>
      <c r="M3833" s="536">
        <v>1.5E-3</v>
      </c>
      <c r="N3833" s="535">
        <v>445.07</v>
      </c>
      <c r="O3833" s="536">
        <v>5.1700000000000003E-2</v>
      </c>
      <c r="P3833" s="535">
        <v>473.11</v>
      </c>
      <c r="Q3833" s="536">
        <v>4.9599999999999998E-2</v>
      </c>
      <c r="R3833" s="535">
        <v>535.04999999999995</v>
      </c>
    </row>
    <row r="3834" spans="1:18" ht="12.75">
      <c r="A3834" s="145">
        <v>105918</v>
      </c>
      <c r="B3834" s="102" t="s">
        <v>25506</v>
      </c>
      <c r="C3834" s="145" t="s">
        <v>4</v>
      </c>
      <c r="D3834" s="535">
        <v>0</v>
      </c>
      <c r="E3834" s="536"/>
      <c r="F3834" s="535">
        <v>0</v>
      </c>
      <c r="G3834" s="536"/>
      <c r="H3834" s="535">
        <v>0</v>
      </c>
      <c r="I3834" s="536"/>
      <c r="J3834" s="535">
        <v>0</v>
      </c>
      <c r="K3834" s="536"/>
      <c r="L3834" s="535">
        <v>0</v>
      </c>
      <c r="M3834" s="536"/>
      <c r="N3834" s="535">
        <v>0</v>
      </c>
      <c r="O3834" s="536"/>
      <c r="P3834" s="535">
        <v>0</v>
      </c>
      <c r="Q3834" s="536"/>
      <c r="R3834" s="535">
        <v>0</v>
      </c>
    </row>
    <row r="3835" spans="1:18" ht="12.75">
      <c r="A3835" s="145">
        <v>98631</v>
      </c>
      <c r="B3835" s="102" t="s">
        <v>25507</v>
      </c>
      <c r="C3835" s="145" t="s">
        <v>4</v>
      </c>
      <c r="D3835" s="535">
        <v>0</v>
      </c>
      <c r="E3835" s="536"/>
      <c r="F3835" s="535">
        <v>0</v>
      </c>
      <c r="G3835" s="536"/>
      <c r="H3835" s="535">
        <v>0</v>
      </c>
      <c r="I3835" s="536"/>
      <c r="J3835" s="535">
        <v>0</v>
      </c>
      <c r="K3835" s="536"/>
      <c r="L3835" s="535">
        <v>0</v>
      </c>
      <c r="M3835" s="536"/>
      <c r="N3835" s="535">
        <v>0</v>
      </c>
      <c r="O3835" s="536"/>
      <c r="P3835" s="535">
        <v>0</v>
      </c>
      <c r="Q3835" s="536"/>
      <c r="R3835" s="535">
        <v>0</v>
      </c>
    </row>
    <row r="3836" spans="1:18" ht="12.75">
      <c r="A3836" s="145">
        <v>98637</v>
      </c>
      <c r="B3836" s="102" t="s">
        <v>25508</v>
      </c>
      <c r="C3836" s="145" t="s">
        <v>7</v>
      </c>
      <c r="D3836" s="535">
        <v>0</v>
      </c>
      <c r="E3836" s="536"/>
      <c r="F3836" s="535">
        <v>0</v>
      </c>
      <c r="G3836" s="536"/>
      <c r="H3836" s="535">
        <v>0</v>
      </c>
      <c r="I3836" s="536"/>
      <c r="J3836" s="535">
        <v>0</v>
      </c>
      <c r="K3836" s="536"/>
      <c r="L3836" s="535">
        <v>0</v>
      </c>
      <c r="M3836" s="536"/>
      <c r="N3836" s="535">
        <v>0</v>
      </c>
      <c r="O3836" s="536"/>
      <c r="P3836" s="535">
        <v>0</v>
      </c>
      <c r="Q3836" s="536"/>
      <c r="R3836" s="535">
        <v>0</v>
      </c>
    </row>
    <row r="3837" spans="1:18" ht="12.75">
      <c r="A3837" s="145">
        <v>98641</v>
      </c>
      <c r="B3837" s="102" t="s">
        <v>25509</v>
      </c>
      <c r="C3837" s="145" t="s">
        <v>7</v>
      </c>
      <c r="D3837" s="535">
        <v>0</v>
      </c>
      <c r="E3837" s="536"/>
      <c r="F3837" s="535">
        <v>0</v>
      </c>
      <c r="G3837" s="536"/>
      <c r="H3837" s="535">
        <v>0</v>
      </c>
      <c r="I3837" s="536"/>
      <c r="J3837" s="535">
        <v>0</v>
      </c>
      <c r="K3837" s="536"/>
      <c r="L3837" s="535">
        <v>0</v>
      </c>
      <c r="M3837" s="536"/>
      <c r="N3837" s="535">
        <v>0</v>
      </c>
      <c r="O3837" s="536"/>
      <c r="P3837" s="535">
        <v>0</v>
      </c>
      <c r="Q3837" s="536"/>
      <c r="R3837" s="535">
        <v>0</v>
      </c>
    </row>
    <row r="3838" spans="1:18" ht="12.75">
      <c r="A3838" s="145">
        <v>98645</v>
      </c>
      <c r="B3838" s="102" t="s">
        <v>25510</v>
      </c>
      <c r="C3838" s="145" t="s">
        <v>7</v>
      </c>
      <c r="D3838" s="535">
        <v>0</v>
      </c>
      <c r="E3838" s="536"/>
      <c r="F3838" s="535">
        <v>0</v>
      </c>
      <c r="G3838" s="536"/>
      <c r="H3838" s="535">
        <v>0</v>
      </c>
      <c r="I3838" s="536"/>
      <c r="J3838" s="535">
        <v>0</v>
      </c>
      <c r="K3838" s="536"/>
      <c r="L3838" s="535">
        <v>0</v>
      </c>
      <c r="M3838" s="536"/>
      <c r="N3838" s="535">
        <v>0</v>
      </c>
      <c r="O3838" s="536"/>
      <c r="P3838" s="535">
        <v>0</v>
      </c>
      <c r="Q3838" s="536"/>
      <c r="R3838" s="535">
        <v>0</v>
      </c>
    </row>
    <row r="3839" spans="1:18" ht="12.75">
      <c r="A3839" s="145">
        <v>98649</v>
      </c>
      <c r="B3839" s="102" t="s">
        <v>25511</v>
      </c>
      <c r="C3839" s="145" t="s">
        <v>7</v>
      </c>
      <c r="D3839" s="535">
        <v>0</v>
      </c>
      <c r="E3839" s="536"/>
      <c r="F3839" s="535">
        <v>0</v>
      </c>
      <c r="G3839" s="536"/>
      <c r="H3839" s="535">
        <v>0</v>
      </c>
      <c r="I3839" s="536"/>
      <c r="J3839" s="535">
        <v>0</v>
      </c>
      <c r="K3839" s="536"/>
      <c r="L3839" s="535">
        <v>0</v>
      </c>
      <c r="M3839" s="536"/>
      <c r="N3839" s="535">
        <v>0</v>
      </c>
      <c r="O3839" s="536"/>
      <c r="P3839" s="535">
        <v>0</v>
      </c>
      <c r="Q3839" s="536"/>
      <c r="R3839" s="535">
        <v>0</v>
      </c>
    </row>
    <row r="3840" spans="1:18" ht="12.75">
      <c r="A3840" s="145">
        <v>98653</v>
      </c>
      <c r="B3840" s="102" t="s">
        <v>25512</v>
      </c>
      <c r="C3840" s="145" t="s">
        <v>7</v>
      </c>
      <c r="D3840" s="535">
        <v>0</v>
      </c>
      <c r="E3840" s="536"/>
      <c r="F3840" s="535">
        <v>0</v>
      </c>
      <c r="G3840" s="536"/>
      <c r="H3840" s="535">
        <v>0</v>
      </c>
      <c r="I3840" s="536"/>
      <c r="J3840" s="535">
        <v>0</v>
      </c>
      <c r="K3840" s="536"/>
      <c r="L3840" s="535">
        <v>0</v>
      </c>
      <c r="M3840" s="536"/>
      <c r="N3840" s="535">
        <v>0</v>
      </c>
      <c r="O3840" s="536"/>
      <c r="P3840" s="535">
        <v>0</v>
      </c>
      <c r="Q3840" s="536"/>
      <c r="R3840" s="535">
        <v>0</v>
      </c>
    </row>
    <row r="3841" spans="1:18" ht="12.75">
      <c r="A3841" s="145">
        <v>98657</v>
      </c>
      <c r="B3841" s="102" t="s">
        <v>25513</v>
      </c>
      <c r="C3841" s="145" t="s">
        <v>1</v>
      </c>
      <c r="D3841" s="535">
        <v>938.56</v>
      </c>
      <c r="E3841" s="536">
        <v>4.0800000000000003E-2</v>
      </c>
      <c r="F3841" s="535">
        <v>735.08</v>
      </c>
      <c r="G3841" s="536">
        <v>5.0599999999999999E-2</v>
      </c>
      <c r="H3841" s="535">
        <v>848.71</v>
      </c>
      <c r="I3841" s="536">
        <v>4.3099999999999999E-2</v>
      </c>
      <c r="J3841" s="535">
        <v>835.66</v>
      </c>
      <c r="K3841" s="536">
        <v>4.4499999999999998E-2</v>
      </c>
      <c r="L3841" s="535">
        <v>760.9</v>
      </c>
      <c r="M3841" s="536">
        <v>0</v>
      </c>
      <c r="N3841" s="535">
        <v>735.06</v>
      </c>
      <c r="O3841" s="536">
        <v>8.9999999999999993E-3</v>
      </c>
      <c r="P3841" s="535">
        <v>740.02</v>
      </c>
      <c r="Q3841" s="536">
        <v>5.0299999999999997E-2</v>
      </c>
      <c r="R3841" s="535">
        <v>767.07</v>
      </c>
    </row>
    <row r="3842" spans="1:18" ht="12.75">
      <c r="A3842" s="145">
        <v>100344</v>
      </c>
      <c r="B3842" s="102" t="s">
        <v>25514</v>
      </c>
      <c r="C3842" s="145" t="s">
        <v>3</v>
      </c>
      <c r="D3842" s="535">
        <v>15.43</v>
      </c>
      <c r="E3842" s="536">
        <v>7.1000000000000004E-3</v>
      </c>
      <c r="F3842" s="535">
        <v>13.59</v>
      </c>
      <c r="G3842" s="536">
        <v>8.0999999999999996E-3</v>
      </c>
      <c r="H3842" s="535">
        <v>14.18</v>
      </c>
      <c r="I3842" s="536">
        <v>7.7999999999999996E-3</v>
      </c>
      <c r="J3842" s="535">
        <v>13.81</v>
      </c>
      <c r="K3842" s="536">
        <v>8.0000000000000002E-3</v>
      </c>
      <c r="L3842" s="535">
        <v>11.96</v>
      </c>
      <c r="M3842" s="536">
        <v>0</v>
      </c>
      <c r="N3842" s="535">
        <v>11.84</v>
      </c>
      <c r="O3842" s="536">
        <v>9.2999999999999992E-3</v>
      </c>
      <c r="P3842" s="535">
        <v>12.54</v>
      </c>
      <c r="Q3842" s="536">
        <v>8.8000000000000005E-3</v>
      </c>
      <c r="R3842" s="535">
        <v>14.13</v>
      </c>
    </row>
    <row r="3843" spans="1:18" ht="12.75">
      <c r="A3843" s="145">
        <v>100345</v>
      </c>
      <c r="B3843" s="102" t="s">
        <v>25515</v>
      </c>
      <c r="C3843" s="145" t="s">
        <v>3</v>
      </c>
      <c r="D3843" s="535">
        <v>12.21</v>
      </c>
      <c r="E3843" s="536">
        <v>6.6E-3</v>
      </c>
      <c r="F3843" s="535">
        <v>10.8</v>
      </c>
      <c r="G3843" s="536">
        <v>7.4000000000000003E-3</v>
      </c>
      <c r="H3843" s="535">
        <v>11.1</v>
      </c>
      <c r="I3843" s="536">
        <v>7.1999999999999998E-3</v>
      </c>
      <c r="J3843" s="535">
        <v>11.01</v>
      </c>
      <c r="K3843" s="536">
        <v>7.3000000000000001E-3</v>
      </c>
      <c r="L3843" s="535">
        <v>9.11</v>
      </c>
      <c r="M3843" s="536">
        <v>0</v>
      </c>
      <c r="N3843" s="535">
        <v>9.1</v>
      </c>
      <c r="O3843" s="536">
        <v>8.8000000000000005E-3</v>
      </c>
      <c r="P3843" s="535">
        <v>9.64</v>
      </c>
      <c r="Q3843" s="536">
        <v>8.3000000000000001E-3</v>
      </c>
      <c r="R3843" s="535">
        <v>11.03</v>
      </c>
    </row>
    <row r="3844" spans="1:18" ht="12.75">
      <c r="A3844" s="145">
        <v>100346</v>
      </c>
      <c r="B3844" s="102" t="s">
        <v>25516</v>
      </c>
      <c r="C3844" s="145" t="s">
        <v>3</v>
      </c>
      <c r="D3844" s="535">
        <v>11.73</v>
      </c>
      <c r="E3844" s="536">
        <v>3.3999999999999998E-3</v>
      </c>
      <c r="F3844" s="535">
        <v>10.4</v>
      </c>
      <c r="G3844" s="536">
        <v>3.8E-3</v>
      </c>
      <c r="H3844" s="535">
        <v>10.62</v>
      </c>
      <c r="I3844" s="536">
        <v>3.8E-3</v>
      </c>
      <c r="J3844" s="535">
        <v>10.62</v>
      </c>
      <c r="K3844" s="536">
        <v>3.8E-3</v>
      </c>
      <c r="L3844" s="535">
        <v>8.6199999999999992</v>
      </c>
      <c r="M3844" s="536">
        <v>0</v>
      </c>
      <c r="N3844" s="535">
        <v>8.65</v>
      </c>
      <c r="O3844" s="536">
        <v>4.5999999999999999E-3</v>
      </c>
      <c r="P3844" s="535">
        <v>9.16</v>
      </c>
      <c r="Q3844" s="536">
        <v>4.4000000000000003E-3</v>
      </c>
      <c r="R3844" s="535">
        <v>10.57</v>
      </c>
    </row>
    <row r="3845" spans="1:18" ht="12.75">
      <c r="A3845" s="145">
        <v>100347</v>
      </c>
      <c r="B3845" s="102" t="s">
        <v>25517</v>
      </c>
      <c r="C3845" s="145" t="s">
        <v>3</v>
      </c>
      <c r="D3845" s="535">
        <v>13.26</v>
      </c>
      <c r="E3845" s="536">
        <v>1.5E-3</v>
      </c>
      <c r="F3845" s="535">
        <v>11.77</v>
      </c>
      <c r="G3845" s="536">
        <v>1.6999999999999999E-3</v>
      </c>
      <c r="H3845" s="535">
        <v>11.94</v>
      </c>
      <c r="I3845" s="536">
        <v>1.6999999999999999E-3</v>
      </c>
      <c r="J3845" s="535">
        <v>12.04</v>
      </c>
      <c r="K3845" s="536">
        <v>1.6999999999999999E-3</v>
      </c>
      <c r="L3845" s="535">
        <v>9.58</v>
      </c>
      <c r="M3845" s="536">
        <v>0</v>
      </c>
      <c r="N3845" s="535">
        <v>9.68</v>
      </c>
      <c r="O3845" s="536">
        <v>2.0999999999999999E-3</v>
      </c>
      <c r="P3845" s="535">
        <v>10.24</v>
      </c>
      <c r="Q3845" s="536">
        <v>2E-3</v>
      </c>
      <c r="R3845" s="535">
        <v>11.9</v>
      </c>
    </row>
    <row r="3846" spans="1:18" ht="12.75">
      <c r="A3846" s="145">
        <v>100348</v>
      </c>
      <c r="B3846" s="102" t="s">
        <v>25518</v>
      </c>
      <c r="C3846" s="145" t="s">
        <v>3</v>
      </c>
      <c r="D3846" s="535">
        <v>13.06</v>
      </c>
      <c r="E3846" s="536">
        <v>8.0000000000000004E-4</v>
      </c>
      <c r="F3846" s="535">
        <v>11.61</v>
      </c>
      <c r="G3846" s="536">
        <v>8.9999999999999998E-4</v>
      </c>
      <c r="H3846" s="535">
        <v>11.75</v>
      </c>
      <c r="I3846" s="536">
        <v>8.9999999999999998E-4</v>
      </c>
      <c r="J3846" s="535">
        <v>11.88</v>
      </c>
      <c r="K3846" s="536">
        <v>8.0000000000000004E-4</v>
      </c>
      <c r="L3846" s="535">
        <v>9.3800000000000008</v>
      </c>
      <c r="M3846" s="536">
        <v>0</v>
      </c>
      <c r="N3846" s="535">
        <v>9.5</v>
      </c>
      <c r="O3846" s="536">
        <v>1.1000000000000001E-3</v>
      </c>
      <c r="P3846" s="535">
        <v>10.039999999999999</v>
      </c>
      <c r="Q3846" s="536">
        <v>1E-3</v>
      </c>
      <c r="R3846" s="535">
        <v>11.7</v>
      </c>
    </row>
    <row r="3847" spans="1:18" ht="12.75">
      <c r="A3847" s="145">
        <v>100342</v>
      </c>
      <c r="B3847" s="102" t="s">
        <v>25519</v>
      </c>
      <c r="C3847" s="145" t="s">
        <v>3</v>
      </c>
      <c r="D3847" s="535">
        <v>20.58</v>
      </c>
      <c r="E3847" s="536">
        <v>1.0200000000000001E-2</v>
      </c>
      <c r="F3847" s="535">
        <v>17.93</v>
      </c>
      <c r="G3847" s="536">
        <v>1.17E-2</v>
      </c>
      <c r="H3847" s="535">
        <v>19.38</v>
      </c>
      <c r="I3847" s="536">
        <v>1.0800000000000001E-2</v>
      </c>
      <c r="J3847" s="535">
        <v>18.11</v>
      </c>
      <c r="K3847" s="536">
        <v>1.1599999999999999E-2</v>
      </c>
      <c r="L3847" s="535">
        <v>17.309999999999999</v>
      </c>
      <c r="M3847" s="536">
        <v>0</v>
      </c>
      <c r="N3847" s="535">
        <v>16.79</v>
      </c>
      <c r="O3847" s="536">
        <v>1.2500000000000001E-2</v>
      </c>
      <c r="P3847" s="535">
        <v>17.8</v>
      </c>
      <c r="Q3847" s="536">
        <v>1.18E-2</v>
      </c>
      <c r="R3847" s="535">
        <v>19.32</v>
      </c>
    </row>
    <row r="3848" spans="1:18" ht="12.75">
      <c r="A3848" s="145">
        <v>100343</v>
      </c>
      <c r="B3848" s="102" t="s">
        <v>25520</v>
      </c>
      <c r="C3848" s="145" t="s">
        <v>3</v>
      </c>
      <c r="D3848" s="535">
        <v>18.48</v>
      </c>
      <c r="E3848" s="536">
        <v>8.6999999999999994E-3</v>
      </c>
      <c r="F3848" s="535">
        <v>16.18</v>
      </c>
      <c r="G3848" s="536">
        <v>9.9000000000000008E-3</v>
      </c>
      <c r="H3848" s="535">
        <v>17.18</v>
      </c>
      <c r="I3848" s="536">
        <v>9.2999999999999992E-3</v>
      </c>
      <c r="J3848" s="535">
        <v>16.399999999999999</v>
      </c>
      <c r="K3848" s="536">
        <v>9.7999999999999997E-3</v>
      </c>
      <c r="L3848" s="535">
        <v>14.9</v>
      </c>
      <c r="M3848" s="536">
        <v>0</v>
      </c>
      <c r="N3848" s="535">
        <v>14.63</v>
      </c>
      <c r="O3848" s="536">
        <v>1.09E-2</v>
      </c>
      <c r="P3848" s="535">
        <v>15.49</v>
      </c>
      <c r="Q3848" s="536">
        <v>1.03E-2</v>
      </c>
      <c r="R3848" s="535">
        <v>17.11</v>
      </c>
    </row>
    <row r="3849" spans="1:18" ht="12.75">
      <c r="A3849" s="145">
        <v>100349</v>
      </c>
      <c r="B3849" s="102" t="s">
        <v>25521</v>
      </c>
      <c r="C3849" s="145" t="s">
        <v>7</v>
      </c>
      <c r="D3849" s="535">
        <v>2180.59</v>
      </c>
      <c r="E3849" s="536">
        <v>1E-4</v>
      </c>
      <c r="F3849" s="535">
        <v>712.33</v>
      </c>
      <c r="G3849" s="536">
        <v>2.9999999999999997E-4</v>
      </c>
      <c r="H3849" s="535">
        <v>1110.74</v>
      </c>
      <c r="I3849" s="536">
        <v>2.0000000000000001E-4</v>
      </c>
      <c r="J3849" s="535">
        <v>1066.53</v>
      </c>
      <c r="K3849" s="536">
        <v>2.0000000000000001E-4</v>
      </c>
      <c r="L3849" s="535">
        <v>764.01</v>
      </c>
      <c r="M3849" s="536">
        <v>0</v>
      </c>
      <c r="N3849" s="535">
        <v>646.91</v>
      </c>
      <c r="O3849" s="536">
        <v>2.9999999999999997E-4</v>
      </c>
      <c r="P3849" s="535">
        <v>709.3</v>
      </c>
      <c r="Q3849" s="536">
        <v>2.9999999999999997E-4</v>
      </c>
      <c r="R3849" s="535">
        <v>778.54</v>
      </c>
    </row>
    <row r="3850" spans="1:18" ht="12.75">
      <c r="A3850" s="145">
        <v>100336</v>
      </c>
      <c r="B3850" s="102" t="s">
        <v>25522</v>
      </c>
      <c r="C3850" s="145" t="s">
        <v>4</v>
      </c>
      <c r="D3850" s="535">
        <v>0</v>
      </c>
      <c r="E3850" s="536"/>
      <c r="F3850" s="535">
        <v>0</v>
      </c>
      <c r="G3850" s="536"/>
      <c r="H3850" s="535">
        <v>0</v>
      </c>
      <c r="I3850" s="536"/>
      <c r="J3850" s="535">
        <v>0</v>
      </c>
      <c r="K3850" s="536"/>
      <c r="L3850" s="535">
        <v>0</v>
      </c>
      <c r="M3850" s="536"/>
      <c r="N3850" s="535">
        <v>0</v>
      </c>
      <c r="O3850" s="536"/>
      <c r="P3850" s="535">
        <v>0</v>
      </c>
      <c r="Q3850" s="536"/>
      <c r="R3850" s="535">
        <v>0</v>
      </c>
    </row>
    <row r="3851" spans="1:18" ht="12.75">
      <c r="A3851" s="145">
        <v>100337</v>
      </c>
      <c r="B3851" s="102" t="s">
        <v>25523</v>
      </c>
      <c r="C3851" s="145" t="s">
        <v>4</v>
      </c>
      <c r="D3851" s="535">
        <v>0</v>
      </c>
      <c r="E3851" s="536"/>
      <c r="F3851" s="535">
        <v>0</v>
      </c>
      <c r="G3851" s="536"/>
      <c r="H3851" s="535">
        <v>0</v>
      </c>
      <c r="I3851" s="536"/>
      <c r="J3851" s="535">
        <v>0</v>
      </c>
      <c r="K3851" s="536"/>
      <c r="L3851" s="535">
        <v>0</v>
      </c>
      <c r="M3851" s="536"/>
      <c r="N3851" s="535">
        <v>0</v>
      </c>
      <c r="O3851" s="536"/>
      <c r="P3851" s="535">
        <v>0</v>
      </c>
      <c r="Q3851" s="536"/>
      <c r="R3851" s="535">
        <v>0</v>
      </c>
    </row>
    <row r="3852" spans="1:18" ht="12.75">
      <c r="A3852" s="145">
        <v>100339</v>
      </c>
      <c r="B3852" s="102" t="s">
        <v>25524</v>
      </c>
      <c r="C3852" s="145" t="s">
        <v>4</v>
      </c>
      <c r="D3852" s="535">
        <v>0</v>
      </c>
      <c r="E3852" s="536"/>
      <c r="F3852" s="535">
        <v>0</v>
      </c>
      <c r="G3852" s="536"/>
      <c r="H3852" s="535">
        <v>0</v>
      </c>
      <c r="I3852" s="536"/>
      <c r="J3852" s="535">
        <v>0</v>
      </c>
      <c r="K3852" s="536"/>
      <c r="L3852" s="535">
        <v>0</v>
      </c>
      <c r="M3852" s="536"/>
      <c r="N3852" s="535">
        <v>0</v>
      </c>
      <c r="O3852" s="536"/>
      <c r="P3852" s="535">
        <v>0</v>
      </c>
      <c r="Q3852" s="536"/>
      <c r="R3852" s="535">
        <v>0</v>
      </c>
    </row>
    <row r="3853" spans="1:18" ht="12.75">
      <c r="A3853" s="145">
        <v>100340</v>
      </c>
      <c r="B3853" s="102" t="s">
        <v>25525</v>
      </c>
      <c r="C3853" s="145" t="s">
        <v>4</v>
      </c>
      <c r="D3853" s="535">
        <v>0</v>
      </c>
      <c r="E3853" s="536"/>
      <c r="F3853" s="535">
        <v>0</v>
      </c>
      <c r="G3853" s="536"/>
      <c r="H3853" s="535">
        <v>0</v>
      </c>
      <c r="I3853" s="536"/>
      <c r="J3853" s="535">
        <v>0</v>
      </c>
      <c r="K3853" s="536"/>
      <c r="L3853" s="535">
        <v>0</v>
      </c>
      <c r="M3853" s="536"/>
      <c r="N3853" s="535">
        <v>0</v>
      </c>
      <c r="O3853" s="536"/>
      <c r="P3853" s="535">
        <v>0</v>
      </c>
      <c r="Q3853" s="536"/>
      <c r="R3853" s="535">
        <v>0</v>
      </c>
    </row>
    <row r="3854" spans="1:18" ht="12.75">
      <c r="A3854" s="145">
        <v>105805</v>
      </c>
      <c r="B3854" s="102" t="s">
        <v>25526</v>
      </c>
      <c r="C3854" s="145" t="s">
        <v>4</v>
      </c>
      <c r="D3854" s="535">
        <v>848.91</v>
      </c>
      <c r="E3854" s="536">
        <v>0.74529999999999996</v>
      </c>
      <c r="F3854" s="535">
        <v>884.45</v>
      </c>
      <c r="G3854" s="536">
        <v>0.70350000000000001</v>
      </c>
      <c r="H3854" s="535">
        <v>868.69</v>
      </c>
      <c r="I3854" s="536">
        <v>0.73499999999999999</v>
      </c>
      <c r="J3854" s="535">
        <v>858.95</v>
      </c>
      <c r="K3854" s="536">
        <v>0.72440000000000004</v>
      </c>
      <c r="L3854" s="535">
        <v>924.03</v>
      </c>
      <c r="M3854" s="536">
        <v>1.61E-2</v>
      </c>
      <c r="N3854" s="535">
        <v>891</v>
      </c>
      <c r="O3854" s="536">
        <v>0.70989999999999998</v>
      </c>
      <c r="P3854" s="535">
        <v>852.19</v>
      </c>
      <c r="Q3854" s="536">
        <v>0.73009999999999997</v>
      </c>
      <c r="R3854" s="535">
        <v>871.37</v>
      </c>
    </row>
    <row r="3855" spans="1:18" ht="12.75">
      <c r="A3855" s="145">
        <v>105806</v>
      </c>
      <c r="B3855" s="102" t="s">
        <v>25527</v>
      </c>
      <c r="C3855" s="145" t="s">
        <v>4</v>
      </c>
      <c r="D3855" s="535">
        <v>528.20000000000005</v>
      </c>
      <c r="E3855" s="536">
        <v>0.64839999999999998</v>
      </c>
      <c r="F3855" s="535">
        <v>568.30999999999995</v>
      </c>
      <c r="G3855" s="536">
        <v>0.58420000000000005</v>
      </c>
      <c r="H3855" s="535">
        <v>543.14</v>
      </c>
      <c r="I3855" s="536">
        <v>0.63619999999999999</v>
      </c>
      <c r="J3855" s="535">
        <v>544.08000000000004</v>
      </c>
      <c r="K3855" s="536">
        <v>0.61019999999999996</v>
      </c>
      <c r="L3855" s="535">
        <v>583.73</v>
      </c>
      <c r="M3855" s="536">
        <v>1.37E-2</v>
      </c>
      <c r="N3855" s="535">
        <v>571.04</v>
      </c>
      <c r="O3855" s="536">
        <v>0.59950000000000003</v>
      </c>
      <c r="P3855" s="535">
        <v>533</v>
      </c>
      <c r="Q3855" s="536">
        <v>0.62290000000000001</v>
      </c>
      <c r="R3855" s="535">
        <v>548.11</v>
      </c>
    </row>
    <row r="3856" spans="1:18" ht="12.75">
      <c r="A3856" s="145">
        <v>105807</v>
      </c>
      <c r="B3856" s="102" t="s">
        <v>25528</v>
      </c>
      <c r="C3856" s="145" t="s">
        <v>4</v>
      </c>
      <c r="D3856" s="535">
        <v>673.16</v>
      </c>
      <c r="E3856" s="536">
        <v>0.70830000000000004</v>
      </c>
      <c r="F3856" s="535">
        <v>711.68</v>
      </c>
      <c r="G3856" s="536">
        <v>0.65580000000000005</v>
      </c>
      <c r="H3856" s="535">
        <v>690.26</v>
      </c>
      <c r="I3856" s="536">
        <v>0.69699999999999995</v>
      </c>
      <c r="J3856" s="535">
        <v>686.81</v>
      </c>
      <c r="K3856" s="536">
        <v>0.67959999999999998</v>
      </c>
      <c r="L3856" s="535">
        <v>737.62</v>
      </c>
      <c r="M3856" s="536">
        <v>1.52E-2</v>
      </c>
      <c r="N3856" s="535">
        <v>715.78</v>
      </c>
      <c r="O3856" s="536">
        <v>0.66590000000000005</v>
      </c>
      <c r="P3856" s="535">
        <v>677.21</v>
      </c>
      <c r="Q3856" s="536">
        <v>0.68920000000000003</v>
      </c>
      <c r="R3856" s="535">
        <v>693.78</v>
      </c>
    </row>
    <row r="3857" spans="1:18" ht="12.75">
      <c r="A3857" s="145">
        <v>105808</v>
      </c>
      <c r="B3857" s="102" t="s">
        <v>25529</v>
      </c>
      <c r="C3857" s="145" t="s">
        <v>4</v>
      </c>
      <c r="D3857" s="535">
        <v>432.62</v>
      </c>
      <c r="E3857" s="536">
        <v>0.59899999999999998</v>
      </c>
      <c r="F3857" s="535">
        <v>474.58</v>
      </c>
      <c r="G3857" s="536">
        <v>0.52480000000000004</v>
      </c>
      <c r="H3857" s="535">
        <v>446.1</v>
      </c>
      <c r="I3857" s="536">
        <v>0.58589999999999998</v>
      </c>
      <c r="J3857" s="535">
        <v>450.66</v>
      </c>
      <c r="K3857" s="536">
        <v>0.55269999999999997</v>
      </c>
      <c r="L3857" s="535">
        <v>482.4</v>
      </c>
      <c r="M3857" s="536">
        <v>1.2500000000000001E-2</v>
      </c>
      <c r="N3857" s="535">
        <v>475.82</v>
      </c>
      <c r="O3857" s="536">
        <v>0.54430000000000001</v>
      </c>
      <c r="P3857" s="535">
        <v>437.82</v>
      </c>
      <c r="Q3857" s="536">
        <v>0.56889999999999996</v>
      </c>
      <c r="R3857" s="535">
        <v>451.33</v>
      </c>
    </row>
    <row r="3858" spans="1:18" ht="12.75">
      <c r="A3858" s="145">
        <v>100341</v>
      </c>
      <c r="B3858" s="102" t="s">
        <v>25530</v>
      </c>
      <c r="C3858" s="145" t="s">
        <v>4</v>
      </c>
      <c r="D3858" s="535">
        <v>48.76</v>
      </c>
      <c r="E3858" s="536">
        <v>0</v>
      </c>
      <c r="F3858" s="535">
        <v>47.53</v>
      </c>
      <c r="G3858" s="536">
        <v>0</v>
      </c>
      <c r="H3858" s="535">
        <v>46.73</v>
      </c>
      <c r="I3858" s="536">
        <v>4.0000000000000002E-4</v>
      </c>
      <c r="J3858" s="535">
        <v>43.19</v>
      </c>
      <c r="K3858" s="536">
        <v>0</v>
      </c>
      <c r="L3858" s="535">
        <v>43.08</v>
      </c>
      <c r="M3858" s="536">
        <v>0</v>
      </c>
      <c r="N3858" s="535">
        <v>44.8</v>
      </c>
      <c r="O3858" s="536">
        <v>0</v>
      </c>
      <c r="P3858" s="535">
        <v>42.53</v>
      </c>
      <c r="Q3858" s="536">
        <v>0</v>
      </c>
      <c r="R3858" s="535">
        <v>46.98</v>
      </c>
    </row>
    <row r="3859" spans="1:18" ht="12.75">
      <c r="A3859" s="145">
        <v>100351</v>
      </c>
      <c r="B3859" s="102" t="s">
        <v>25531</v>
      </c>
      <c r="C3859" s="145" t="s">
        <v>4</v>
      </c>
      <c r="D3859" s="535">
        <v>0</v>
      </c>
      <c r="E3859" s="536"/>
      <c r="F3859" s="535">
        <v>0</v>
      </c>
      <c r="G3859" s="536"/>
      <c r="H3859" s="535">
        <v>0</v>
      </c>
      <c r="I3859" s="536"/>
      <c r="J3859" s="535">
        <v>0</v>
      </c>
      <c r="K3859" s="536"/>
      <c r="L3859" s="535">
        <v>0</v>
      </c>
      <c r="M3859" s="536"/>
      <c r="N3859" s="535">
        <v>0</v>
      </c>
      <c r="O3859" s="536"/>
      <c r="P3859" s="535">
        <v>0</v>
      </c>
      <c r="Q3859" s="536"/>
      <c r="R3859" s="535">
        <v>0</v>
      </c>
    </row>
    <row r="3860" spans="1:18" ht="12.75">
      <c r="A3860" s="145">
        <v>100353</v>
      </c>
      <c r="B3860" s="102" t="s">
        <v>25532</v>
      </c>
      <c r="C3860" s="145" t="s">
        <v>4</v>
      </c>
      <c r="D3860" s="535">
        <v>0</v>
      </c>
      <c r="E3860" s="536"/>
      <c r="F3860" s="535">
        <v>0</v>
      </c>
      <c r="G3860" s="536"/>
      <c r="H3860" s="535">
        <v>0</v>
      </c>
      <c r="I3860" s="536"/>
      <c r="J3860" s="535">
        <v>0</v>
      </c>
      <c r="K3860" s="536"/>
      <c r="L3860" s="535">
        <v>0</v>
      </c>
      <c r="M3860" s="536"/>
      <c r="N3860" s="535">
        <v>0</v>
      </c>
      <c r="O3860" s="536"/>
      <c r="P3860" s="535">
        <v>0</v>
      </c>
      <c r="Q3860" s="536"/>
      <c r="R3860" s="535">
        <v>0</v>
      </c>
    </row>
    <row r="3861" spans="1:18" ht="12.75">
      <c r="A3861" s="145">
        <v>100350</v>
      </c>
      <c r="B3861" s="102" t="s">
        <v>25533</v>
      </c>
      <c r="C3861" s="145" t="s">
        <v>4</v>
      </c>
      <c r="D3861" s="535">
        <v>0</v>
      </c>
      <c r="E3861" s="536"/>
      <c r="F3861" s="535">
        <v>0</v>
      </c>
      <c r="G3861" s="536"/>
      <c r="H3861" s="535">
        <v>0</v>
      </c>
      <c r="I3861" s="536"/>
      <c r="J3861" s="535">
        <v>0</v>
      </c>
      <c r="K3861" s="536"/>
      <c r="L3861" s="535">
        <v>0</v>
      </c>
      <c r="M3861" s="536"/>
      <c r="N3861" s="535">
        <v>0</v>
      </c>
      <c r="O3861" s="536"/>
      <c r="P3861" s="535">
        <v>0</v>
      </c>
      <c r="Q3861" s="536"/>
      <c r="R3861" s="535">
        <v>0</v>
      </c>
    </row>
    <row r="3862" spans="1:18" ht="12.75">
      <c r="A3862" s="145">
        <v>105043</v>
      </c>
      <c r="B3862" s="102" t="s">
        <v>25534</v>
      </c>
      <c r="C3862" s="145" t="s">
        <v>1</v>
      </c>
      <c r="D3862" s="535">
        <v>0</v>
      </c>
      <c r="E3862" s="536"/>
      <c r="F3862" s="535">
        <v>0</v>
      </c>
      <c r="G3862" s="536"/>
      <c r="H3862" s="535">
        <v>0</v>
      </c>
      <c r="I3862" s="536"/>
      <c r="J3862" s="535">
        <v>0</v>
      </c>
      <c r="K3862" s="536"/>
      <c r="L3862" s="535">
        <v>0</v>
      </c>
      <c r="M3862" s="536"/>
      <c r="N3862" s="535">
        <v>0</v>
      </c>
      <c r="O3862" s="536"/>
      <c r="P3862" s="535">
        <v>0</v>
      </c>
      <c r="Q3862" s="536"/>
      <c r="R3862" s="535">
        <v>0</v>
      </c>
    </row>
    <row r="3863" spans="1:18" ht="12.75">
      <c r="A3863" s="145">
        <v>105047</v>
      </c>
      <c r="B3863" s="102" t="s">
        <v>25535</v>
      </c>
      <c r="C3863" s="145" t="s">
        <v>1</v>
      </c>
      <c r="D3863" s="535">
        <v>0</v>
      </c>
      <c r="E3863" s="536"/>
      <c r="F3863" s="535">
        <v>0</v>
      </c>
      <c r="G3863" s="536"/>
      <c r="H3863" s="535">
        <v>0</v>
      </c>
      <c r="I3863" s="536"/>
      <c r="J3863" s="535">
        <v>0</v>
      </c>
      <c r="K3863" s="536"/>
      <c r="L3863" s="535">
        <v>0</v>
      </c>
      <c r="M3863" s="536"/>
      <c r="N3863" s="535">
        <v>0</v>
      </c>
      <c r="O3863" s="536"/>
      <c r="P3863" s="535">
        <v>0</v>
      </c>
      <c r="Q3863" s="536"/>
      <c r="R3863" s="535">
        <v>0</v>
      </c>
    </row>
    <row r="3864" spans="1:18" ht="12.75">
      <c r="A3864" s="145">
        <v>105044</v>
      </c>
      <c r="B3864" s="102" t="s">
        <v>25536</v>
      </c>
      <c r="C3864" s="145" t="s">
        <v>1</v>
      </c>
      <c r="D3864" s="535">
        <v>0</v>
      </c>
      <c r="E3864" s="536"/>
      <c r="F3864" s="535">
        <v>0</v>
      </c>
      <c r="G3864" s="536"/>
      <c r="H3864" s="535">
        <v>0</v>
      </c>
      <c r="I3864" s="536"/>
      <c r="J3864" s="535">
        <v>0</v>
      </c>
      <c r="K3864" s="536"/>
      <c r="L3864" s="535">
        <v>0</v>
      </c>
      <c r="M3864" s="536"/>
      <c r="N3864" s="535">
        <v>0</v>
      </c>
      <c r="O3864" s="536"/>
      <c r="P3864" s="535">
        <v>0</v>
      </c>
      <c r="Q3864" s="536"/>
      <c r="R3864" s="535">
        <v>0</v>
      </c>
    </row>
    <row r="3865" spans="1:18" ht="12.75">
      <c r="A3865" s="145">
        <v>105094</v>
      </c>
      <c r="B3865" s="102" t="s">
        <v>25537</v>
      </c>
      <c r="C3865" s="145" t="s">
        <v>1</v>
      </c>
      <c r="D3865" s="535">
        <v>0</v>
      </c>
      <c r="E3865" s="536"/>
      <c r="F3865" s="535">
        <v>0</v>
      </c>
      <c r="G3865" s="536"/>
      <c r="H3865" s="535">
        <v>0</v>
      </c>
      <c r="I3865" s="536"/>
      <c r="J3865" s="535">
        <v>0</v>
      </c>
      <c r="K3865" s="536"/>
      <c r="L3865" s="535">
        <v>0</v>
      </c>
      <c r="M3865" s="536"/>
      <c r="N3865" s="535">
        <v>0</v>
      </c>
      <c r="O3865" s="536"/>
      <c r="P3865" s="535">
        <v>0</v>
      </c>
      <c r="Q3865" s="536"/>
      <c r="R3865" s="535">
        <v>0</v>
      </c>
    </row>
    <row r="3866" spans="1:18" ht="12.75">
      <c r="A3866" s="145">
        <v>105096</v>
      </c>
      <c r="B3866" s="102" t="s">
        <v>25538</v>
      </c>
      <c r="C3866" s="145" t="s">
        <v>1</v>
      </c>
      <c r="D3866" s="535">
        <v>0</v>
      </c>
      <c r="E3866" s="536"/>
      <c r="F3866" s="535">
        <v>0</v>
      </c>
      <c r="G3866" s="536"/>
      <c r="H3866" s="535">
        <v>0</v>
      </c>
      <c r="I3866" s="536"/>
      <c r="J3866" s="535">
        <v>0</v>
      </c>
      <c r="K3866" s="536"/>
      <c r="L3866" s="535">
        <v>0</v>
      </c>
      <c r="M3866" s="536"/>
      <c r="N3866" s="535">
        <v>0</v>
      </c>
      <c r="O3866" s="536"/>
      <c r="P3866" s="535">
        <v>0</v>
      </c>
      <c r="Q3866" s="536"/>
      <c r="R3866" s="535">
        <v>0</v>
      </c>
    </row>
    <row r="3867" spans="1:18" ht="12.75">
      <c r="A3867" s="145">
        <v>105048</v>
      </c>
      <c r="B3867" s="102" t="s">
        <v>25539</v>
      </c>
      <c r="C3867" s="145" t="s">
        <v>1</v>
      </c>
      <c r="D3867" s="535">
        <v>0</v>
      </c>
      <c r="E3867" s="536"/>
      <c r="F3867" s="535">
        <v>0</v>
      </c>
      <c r="G3867" s="536"/>
      <c r="H3867" s="535">
        <v>0</v>
      </c>
      <c r="I3867" s="536"/>
      <c r="J3867" s="535">
        <v>0</v>
      </c>
      <c r="K3867" s="536"/>
      <c r="L3867" s="535">
        <v>0</v>
      </c>
      <c r="M3867" s="536"/>
      <c r="N3867" s="535">
        <v>0</v>
      </c>
      <c r="O3867" s="536"/>
      <c r="P3867" s="535">
        <v>0</v>
      </c>
      <c r="Q3867" s="536"/>
      <c r="R3867" s="535">
        <v>0</v>
      </c>
    </row>
    <row r="3868" spans="1:18" ht="12.75">
      <c r="A3868" s="145">
        <v>105097</v>
      </c>
      <c r="B3868" s="102" t="s">
        <v>25540</v>
      </c>
      <c r="C3868" s="145" t="s">
        <v>1</v>
      </c>
      <c r="D3868" s="535">
        <v>0</v>
      </c>
      <c r="E3868" s="536"/>
      <c r="F3868" s="535">
        <v>0</v>
      </c>
      <c r="G3868" s="536"/>
      <c r="H3868" s="535">
        <v>0</v>
      </c>
      <c r="I3868" s="536"/>
      <c r="J3868" s="535">
        <v>0</v>
      </c>
      <c r="K3868" s="536"/>
      <c r="L3868" s="535">
        <v>0</v>
      </c>
      <c r="M3868" s="536"/>
      <c r="N3868" s="535">
        <v>0</v>
      </c>
      <c r="O3868" s="536"/>
      <c r="P3868" s="535">
        <v>0</v>
      </c>
      <c r="Q3868" s="536"/>
      <c r="R3868" s="535">
        <v>0</v>
      </c>
    </row>
    <row r="3869" spans="1:18" ht="12.75">
      <c r="A3869" s="145">
        <v>105049</v>
      </c>
      <c r="B3869" s="102" t="s">
        <v>25541</v>
      </c>
      <c r="C3869" s="145" t="s">
        <v>1</v>
      </c>
      <c r="D3869" s="535">
        <v>0</v>
      </c>
      <c r="E3869" s="536"/>
      <c r="F3869" s="535">
        <v>0</v>
      </c>
      <c r="G3869" s="536"/>
      <c r="H3869" s="535">
        <v>0</v>
      </c>
      <c r="I3869" s="536"/>
      <c r="J3869" s="535">
        <v>0</v>
      </c>
      <c r="K3869" s="536"/>
      <c r="L3869" s="535">
        <v>0</v>
      </c>
      <c r="M3869" s="536"/>
      <c r="N3869" s="535">
        <v>0</v>
      </c>
      <c r="O3869" s="536"/>
      <c r="P3869" s="535">
        <v>0</v>
      </c>
      <c r="Q3869" s="536"/>
      <c r="R3869" s="535">
        <v>0</v>
      </c>
    </row>
    <row r="3870" spans="1:18" ht="12.75">
      <c r="A3870" s="145">
        <v>105051</v>
      </c>
      <c r="B3870" s="102" t="s">
        <v>25542</v>
      </c>
      <c r="C3870" s="145" t="s">
        <v>1</v>
      </c>
      <c r="D3870" s="535">
        <v>0</v>
      </c>
      <c r="E3870" s="536"/>
      <c r="F3870" s="535">
        <v>0</v>
      </c>
      <c r="G3870" s="536"/>
      <c r="H3870" s="535">
        <v>0</v>
      </c>
      <c r="I3870" s="536"/>
      <c r="J3870" s="535">
        <v>0</v>
      </c>
      <c r="K3870" s="536"/>
      <c r="L3870" s="535">
        <v>0</v>
      </c>
      <c r="M3870" s="536"/>
      <c r="N3870" s="535">
        <v>0</v>
      </c>
      <c r="O3870" s="536"/>
      <c r="P3870" s="535">
        <v>0</v>
      </c>
      <c r="Q3870" s="536"/>
      <c r="R3870" s="535">
        <v>0</v>
      </c>
    </row>
    <row r="3871" spans="1:18" ht="12.75">
      <c r="A3871" s="145">
        <v>105054</v>
      </c>
      <c r="B3871" s="102" t="s">
        <v>25543</v>
      </c>
      <c r="C3871" s="145" t="s">
        <v>1</v>
      </c>
      <c r="D3871" s="535">
        <v>0</v>
      </c>
      <c r="E3871" s="536"/>
      <c r="F3871" s="535">
        <v>0</v>
      </c>
      <c r="G3871" s="536"/>
      <c r="H3871" s="535">
        <v>0</v>
      </c>
      <c r="I3871" s="536"/>
      <c r="J3871" s="535">
        <v>0</v>
      </c>
      <c r="K3871" s="536"/>
      <c r="L3871" s="535">
        <v>0</v>
      </c>
      <c r="M3871" s="536"/>
      <c r="N3871" s="535">
        <v>0</v>
      </c>
      <c r="O3871" s="536"/>
      <c r="P3871" s="535">
        <v>0</v>
      </c>
      <c r="Q3871" s="536"/>
      <c r="R3871" s="535">
        <v>0</v>
      </c>
    </row>
    <row r="3872" spans="1:18" ht="12.75">
      <c r="A3872" s="145">
        <v>105052</v>
      </c>
      <c r="B3872" s="102" t="s">
        <v>25544</v>
      </c>
      <c r="C3872" s="145" t="s">
        <v>1</v>
      </c>
      <c r="D3872" s="535">
        <v>0</v>
      </c>
      <c r="E3872" s="536"/>
      <c r="F3872" s="535">
        <v>0</v>
      </c>
      <c r="G3872" s="536"/>
      <c r="H3872" s="535">
        <v>0</v>
      </c>
      <c r="I3872" s="536"/>
      <c r="J3872" s="535">
        <v>0</v>
      </c>
      <c r="K3872" s="536"/>
      <c r="L3872" s="535">
        <v>0</v>
      </c>
      <c r="M3872" s="536"/>
      <c r="N3872" s="535">
        <v>0</v>
      </c>
      <c r="O3872" s="536"/>
      <c r="P3872" s="535">
        <v>0</v>
      </c>
      <c r="Q3872" s="536"/>
      <c r="R3872" s="535">
        <v>0</v>
      </c>
    </row>
    <row r="3873" spans="1:18" ht="12.75">
      <c r="A3873" s="145">
        <v>105055</v>
      </c>
      <c r="B3873" s="102" t="s">
        <v>25545</v>
      </c>
      <c r="C3873" s="145" t="s">
        <v>1</v>
      </c>
      <c r="D3873" s="535">
        <v>0</v>
      </c>
      <c r="E3873" s="536"/>
      <c r="F3873" s="535">
        <v>0</v>
      </c>
      <c r="G3873" s="536"/>
      <c r="H3873" s="535">
        <v>0</v>
      </c>
      <c r="I3873" s="536"/>
      <c r="J3873" s="535">
        <v>0</v>
      </c>
      <c r="K3873" s="536"/>
      <c r="L3873" s="535">
        <v>0</v>
      </c>
      <c r="M3873" s="536"/>
      <c r="N3873" s="535">
        <v>0</v>
      </c>
      <c r="O3873" s="536"/>
      <c r="P3873" s="535">
        <v>0</v>
      </c>
      <c r="Q3873" s="536"/>
      <c r="R3873" s="535">
        <v>0</v>
      </c>
    </row>
    <row r="3874" spans="1:18" ht="12.75">
      <c r="A3874" s="145">
        <v>105065</v>
      </c>
      <c r="B3874" s="102" t="s">
        <v>25546</v>
      </c>
      <c r="C3874" s="145" t="s">
        <v>1</v>
      </c>
      <c r="D3874" s="535">
        <v>0</v>
      </c>
      <c r="E3874" s="536"/>
      <c r="F3874" s="535">
        <v>0</v>
      </c>
      <c r="G3874" s="536"/>
      <c r="H3874" s="535">
        <v>0</v>
      </c>
      <c r="I3874" s="536"/>
      <c r="J3874" s="535">
        <v>0</v>
      </c>
      <c r="K3874" s="536"/>
      <c r="L3874" s="535">
        <v>0</v>
      </c>
      <c r="M3874" s="536"/>
      <c r="N3874" s="535">
        <v>0</v>
      </c>
      <c r="O3874" s="536"/>
      <c r="P3874" s="535">
        <v>0</v>
      </c>
      <c r="Q3874" s="536"/>
      <c r="R3874" s="535">
        <v>0</v>
      </c>
    </row>
    <row r="3875" spans="1:18" ht="12.75">
      <c r="A3875" s="145">
        <v>105059</v>
      </c>
      <c r="B3875" s="102" t="s">
        <v>25547</v>
      </c>
      <c r="C3875" s="145" t="s">
        <v>1</v>
      </c>
      <c r="D3875" s="535">
        <v>0</v>
      </c>
      <c r="E3875" s="536"/>
      <c r="F3875" s="535">
        <v>0</v>
      </c>
      <c r="G3875" s="536"/>
      <c r="H3875" s="535">
        <v>0</v>
      </c>
      <c r="I3875" s="536"/>
      <c r="J3875" s="535">
        <v>0</v>
      </c>
      <c r="K3875" s="536"/>
      <c r="L3875" s="535">
        <v>0</v>
      </c>
      <c r="M3875" s="536"/>
      <c r="N3875" s="535">
        <v>0</v>
      </c>
      <c r="O3875" s="536"/>
      <c r="P3875" s="535">
        <v>0</v>
      </c>
      <c r="Q3875" s="536"/>
      <c r="R3875" s="535">
        <v>0</v>
      </c>
    </row>
    <row r="3876" spans="1:18" ht="12.75">
      <c r="A3876" s="145">
        <v>105057</v>
      </c>
      <c r="B3876" s="102" t="s">
        <v>25548</v>
      </c>
      <c r="C3876" s="145" t="s">
        <v>1</v>
      </c>
      <c r="D3876" s="535">
        <v>0</v>
      </c>
      <c r="E3876" s="536"/>
      <c r="F3876" s="535">
        <v>0</v>
      </c>
      <c r="G3876" s="536"/>
      <c r="H3876" s="535">
        <v>0</v>
      </c>
      <c r="I3876" s="536"/>
      <c r="J3876" s="535">
        <v>0</v>
      </c>
      <c r="K3876" s="536"/>
      <c r="L3876" s="535">
        <v>0</v>
      </c>
      <c r="M3876" s="536"/>
      <c r="N3876" s="535">
        <v>0</v>
      </c>
      <c r="O3876" s="536"/>
      <c r="P3876" s="535">
        <v>0</v>
      </c>
      <c r="Q3876" s="536"/>
      <c r="R3876" s="535">
        <v>0</v>
      </c>
    </row>
    <row r="3877" spans="1:18" ht="12.75">
      <c r="A3877" s="145">
        <v>105060</v>
      </c>
      <c r="B3877" s="102" t="s">
        <v>25549</v>
      </c>
      <c r="C3877" s="145" t="s">
        <v>1</v>
      </c>
      <c r="D3877" s="535">
        <v>0</v>
      </c>
      <c r="E3877" s="536"/>
      <c r="F3877" s="535">
        <v>0</v>
      </c>
      <c r="G3877" s="536"/>
      <c r="H3877" s="535">
        <v>0</v>
      </c>
      <c r="I3877" s="536"/>
      <c r="J3877" s="535">
        <v>0</v>
      </c>
      <c r="K3877" s="536"/>
      <c r="L3877" s="535">
        <v>0</v>
      </c>
      <c r="M3877" s="536"/>
      <c r="N3877" s="535">
        <v>0</v>
      </c>
      <c r="O3877" s="536"/>
      <c r="P3877" s="535">
        <v>0</v>
      </c>
      <c r="Q3877" s="536"/>
      <c r="R3877" s="535">
        <v>0</v>
      </c>
    </row>
    <row r="3878" spans="1:18" ht="12.75">
      <c r="A3878" s="145">
        <v>105042</v>
      </c>
      <c r="B3878" s="102" t="s">
        <v>25550</v>
      </c>
      <c r="C3878" s="145" t="s">
        <v>1</v>
      </c>
      <c r="D3878" s="535">
        <v>68.77</v>
      </c>
      <c r="E3878" s="536">
        <v>0.57230000000000003</v>
      </c>
      <c r="F3878" s="535">
        <v>69.52</v>
      </c>
      <c r="G3878" s="536">
        <v>0</v>
      </c>
      <c r="H3878" s="535">
        <v>69.319999999999993</v>
      </c>
      <c r="I3878" s="536">
        <v>0.56779999999999997</v>
      </c>
      <c r="J3878" s="535">
        <v>67.209999999999994</v>
      </c>
      <c r="K3878" s="536">
        <v>0</v>
      </c>
      <c r="L3878" s="535">
        <v>72.760000000000005</v>
      </c>
      <c r="M3878" s="536">
        <v>0</v>
      </c>
      <c r="N3878" s="535">
        <v>66.84</v>
      </c>
      <c r="O3878" s="536">
        <v>0.58889999999999998</v>
      </c>
      <c r="P3878" s="535">
        <v>67.38</v>
      </c>
      <c r="Q3878" s="536">
        <v>0</v>
      </c>
      <c r="R3878" s="535">
        <v>74.73</v>
      </c>
    </row>
    <row r="3879" spans="1:18" ht="12.75">
      <c r="A3879" s="145">
        <v>105046</v>
      </c>
      <c r="B3879" s="102" t="s">
        <v>25551</v>
      </c>
      <c r="C3879" s="145" t="s">
        <v>1</v>
      </c>
      <c r="D3879" s="535">
        <v>57.13</v>
      </c>
      <c r="E3879" s="536">
        <v>0.68899999999999995</v>
      </c>
      <c r="F3879" s="535">
        <v>59.49</v>
      </c>
      <c r="G3879" s="536">
        <v>0</v>
      </c>
      <c r="H3879" s="535">
        <v>57.5</v>
      </c>
      <c r="I3879" s="536">
        <v>0.6845</v>
      </c>
      <c r="J3879" s="535">
        <v>57.41</v>
      </c>
      <c r="K3879" s="536">
        <v>0</v>
      </c>
      <c r="L3879" s="535">
        <v>61.34</v>
      </c>
      <c r="M3879" s="536">
        <v>0</v>
      </c>
      <c r="N3879" s="535">
        <v>56.06</v>
      </c>
      <c r="O3879" s="536">
        <v>0.70209999999999995</v>
      </c>
      <c r="P3879" s="535">
        <v>55.89</v>
      </c>
      <c r="Q3879" s="536">
        <v>0</v>
      </c>
      <c r="R3879" s="535">
        <v>61.86</v>
      </c>
    </row>
    <row r="3880" spans="1:18" ht="12.75">
      <c r="A3880" s="145">
        <v>105095</v>
      </c>
      <c r="B3880" s="102" t="s">
        <v>25552</v>
      </c>
      <c r="C3880" s="145" t="s">
        <v>1</v>
      </c>
      <c r="D3880" s="535">
        <v>101.46</v>
      </c>
      <c r="E3880" s="536">
        <v>0.70899999999999996</v>
      </c>
      <c r="F3880" s="535">
        <v>106.21</v>
      </c>
      <c r="G3880" s="536">
        <v>0</v>
      </c>
      <c r="H3880" s="535">
        <v>102.02</v>
      </c>
      <c r="I3880" s="536">
        <v>0.70520000000000005</v>
      </c>
      <c r="J3880" s="535">
        <v>102.5</v>
      </c>
      <c r="K3880" s="536">
        <v>0</v>
      </c>
      <c r="L3880" s="535">
        <v>108.99</v>
      </c>
      <c r="M3880" s="536">
        <v>0</v>
      </c>
      <c r="N3880" s="535">
        <v>99.53</v>
      </c>
      <c r="O3880" s="536">
        <v>0.7228</v>
      </c>
      <c r="P3880" s="535">
        <v>99.09</v>
      </c>
      <c r="Q3880" s="536">
        <v>0</v>
      </c>
      <c r="R3880" s="535">
        <v>109.64</v>
      </c>
    </row>
    <row r="3881" spans="1:18" ht="12.75">
      <c r="A3881" s="145">
        <v>105098</v>
      </c>
      <c r="B3881" s="102" t="s">
        <v>25553</v>
      </c>
      <c r="C3881" s="145" t="s">
        <v>1</v>
      </c>
      <c r="D3881" s="535">
        <v>89.84</v>
      </c>
      <c r="E3881" s="536">
        <v>0.80079999999999996</v>
      </c>
      <c r="F3881" s="535">
        <v>96.21</v>
      </c>
      <c r="G3881" s="536">
        <v>0</v>
      </c>
      <c r="H3881" s="535">
        <v>90.22</v>
      </c>
      <c r="I3881" s="536">
        <v>0.7974</v>
      </c>
      <c r="J3881" s="535">
        <v>92.71</v>
      </c>
      <c r="K3881" s="536">
        <v>0</v>
      </c>
      <c r="L3881" s="535">
        <v>97.59</v>
      </c>
      <c r="M3881" s="536">
        <v>0</v>
      </c>
      <c r="N3881" s="535">
        <v>88.75</v>
      </c>
      <c r="O3881" s="536">
        <v>0.81059999999999999</v>
      </c>
      <c r="P3881" s="535">
        <v>87.62</v>
      </c>
      <c r="Q3881" s="536">
        <v>0</v>
      </c>
      <c r="R3881" s="535">
        <v>96.8</v>
      </c>
    </row>
    <row r="3882" spans="1:18" ht="12.75">
      <c r="A3882" s="145">
        <v>105050</v>
      </c>
      <c r="B3882" s="102" t="s">
        <v>25554</v>
      </c>
      <c r="C3882" s="145" t="s">
        <v>1</v>
      </c>
      <c r="D3882" s="535">
        <v>208.42</v>
      </c>
      <c r="E3882" s="536">
        <v>0.85709999999999997</v>
      </c>
      <c r="F3882" s="535">
        <v>226.33</v>
      </c>
      <c r="G3882" s="536">
        <v>0</v>
      </c>
      <c r="H3882" s="535">
        <v>208.98</v>
      </c>
      <c r="I3882" s="536">
        <v>0.8548</v>
      </c>
      <c r="J3882" s="535">
        <v>217.93</v>
      </c>
      <c r="K3882" s="536">
        <v>0</v>
      </c>
      <c r="L3882" s="535">
        <v>227.51</v>
      </c>
      <c r="M3882" s="536">
        <v>0</v>
      </c>
      <c r="N3882" s="535">
        <v>206.48</v>
      </c>
      <c r="O3882" s="536">
        <v>0.86509999999999998</v>
      </c>
      <c r="P3882" s="535">
        <v>202.8</v>
      </c>
      <c r="Q3882" s="536">
        <v>0</v>
      </c>
      <c r="R3882" s="535">
        <v>223.83</v>
      </c>
    </row>
    <row r="3883" spans="1:18" ht="12.75">
      <c r="A3883" s="145">
        <v>105053</v>
      </c>
      <c r="B3883" s="102" t="s">
        <v>25555</v>
      </c>
      <c r="C3883" s="145" t="s">
        <v>1</v>
      </c>
      <c r="D3883" s="535">
        <v>196.94</v>
      </c>
      <c r="E3883" s="536">
        <v>0.90700000000000003</v>
      </c>
      <c r="F3883" s="535">
        <v>216.43</v>
      </c>
      <c r="G3883" s="536">
        <v>0</v>
      </c>
      <c r="H3883" s="535">
        <v>197.33</v>
      </c>
      <c r="I3883" s="536">
        <v>0.9052</v>
      </c>
      <c r="J3883" s="535">
        <v>208.26</v>
      </c>
      <c r="K3883" s="536">
        <v>0</v>
      </c>
      <c r="L3883" s="535">
        <v>216.26</v>
      </c>
      <c r="M3883" s="536">
        <v>0</v>
      </c>
      <c r="N3883" s="535">
        <v>195.84</v>
      </c>
      <c r="O3883" s="536">
        <v>0.91210000000000002</v>
      </c>
      <c r="P3883" s="535">
        <v>191.47</v>
      </c>
      <c r="Q3883" s="536">
        <v>0</v>
      </c>
      <c r="R3883" s="535">
        <v>211.13</v>
      </c>
    </row>
    <row r="3884" spans="1:18" ht="12.75">
      <c r="A3884" s="145">
        <v>105056</v>
      </c>
      <c r="B3884" s="102" t="s">
        <v>25556</v>
      </c>
      <c r="C3884" s="145" t="s">
        <v>1</v>
      </c>
      <c r="D3884" s="535">
        <v>287.13</v>
      </c>
      <c r="E3884" s="536">
        <v>0.89459999999999995</v>
      </c>
      <c r="F3884" s="535">
        <v>314.61</v>
      </c>
      <c r="G3884" s="536">
        <v>0</v>
      </c>
      <c r="H3884" s="535">
        <v>287.7</v>
      </c>
      <c r="I3884" s="536">
        <v>0.89280000000000004</v>
      </c>
      <c r="J3884" s="535">
        <v>302.8</v>
      </c>
      <c r="K3884" s="536">
        <v>0</v>
      </c>
      <c r="L3884" s="535">
        <v>314.70999999999998</v>
      </c>
      <c r="M3884" s="536">
        <v>0</v>
      </c>
      <c r="N3884" s="535">
        <v>285.16000000000003</v>
      </c>
      <c r="O3884" s="536">
        <v>0.90080000000000005</v>
      </c>
      <c r="P3884" s="535">
        <v>279.12</v>
      </c>
      <c r="Q3884" s="536">
        <v>0</v>
      </c>
      <c r="R3884" s="535">
        <v>307.88</v>
      </c>
    </row>
    <row r="3885" spans="1:18" ht="12.75">
      <c r="A3885" s="145">
        <v>105058</v>
      </c>
      <c r="B3885" s="102" t="s">
        <v>25557</v>
      </c>
      <c r="C3885" s="145" t="s">
        <v>1</v>
      </c>
      <c r="D3885" s="535">
        <v>276.44</v>
      </c>
      <c r="E3885" s="536">
        <v>0.92920000000000003</v>
      </c>
      <c r="F3885" s="535">
        <v>305.38</v>
      </c>
      <c r="G3885" s="536">
        <v>0</v>
      </c>
      <c r="H3885" s="535">
        <v>276.86</v>
      </c>
      <c r="I3885" s="536">
        <v>0.92779999999999996</v>
      </c>
      <c r="J3885" s="535">
        <v>293.77</v>
      </c>
      <c r="K3885" s="536">
        <v>0</v>
      </c>
      <c r="L3885" s="535">
        <v>304.25</v>
      </c>
      <c r="M3885" s="536">
        <v>0</v>
      </c>
      <c r="N3885" s="535">
        <v>275.27999999999997</v>
      </c>
      <c r="O3885" s="536">
        <v>0.93310000000000004</v>
      </c>
      <c r="P3885" s="535">
        <v>268.60000000000002</v>
      </c>
      <c r="Q3885" s="536">
        <v>0</v>
      </c>
      <c r="R3885" s="535">
        <v>296.08</v>
      </c>
    </row>
    <row r="3886" spans="1:18" ht="12.75">
      <c r="A3886" s="145">
        <v>105062</v>
      </c>
      <c r="B3886" s="102" t="s">
        <v>25558</v>
      </c>
      <c r="C3886" s="145" t="s">
        <v>1</v>
      </c>
      <c r="D3886" s="535">
        <v>0</v>
      </c>
      <c r="E3886" s="536"/>
      <c r="F3886" s="535">
        <v>0</v>
      </c>
      <c r="G3886" s="536"/>
      <c r="H3886" s="535">
        <v>0</v>
      </c>
      <c r="I3886" s="536"/>
      <c r="J3886" s="535">
        <v>0</v>
      </c>
      <c r="K3886" s="536"/>
      <c r="L3886" s="535">
        <v>0</v>
      </c>
      <c r="M3886" s="536"/>
      <c r="N3886" s="535">
        <v>0</v>
      </c>
      <c r="O3886" s="536"/>
      <c r="P3886" s="535">
        <v>0</v>
      </c>
      <c r="Q3886" s="536"/>
      <c r="R3886" s="535">
        <v>0</v>
      </c>
    </row>
    <row r="3887" spans="1:18" ht="12.75">
      <c r="A3887" s="145">
        <v>105066</v>
      </c>
      <c r="B3887" s="102" t="s">
        <v>25559</v>
      </c>
      <c r="C3887" s="145" t="s">
        <v>1</v>
      </c>
      <c r="D3887" s="535">
        <v>0</v>
      </c>
      <c r="E3887" s="536"/>
      <c r="F3887" s="535">
        <v>0</v>
      </c>
      <c r="G3887" s="536"/>
      <c r="H3887" s="535">
        <v>0</v>
      </c>
      <c r="I3887" s="536"/>
      <c r="J3887" s="535">
        <v>0</v>
      </c>
      <c r="K3887" s="536"/>
      <c r="L3887" s="535">
        <v>0</v>
      </c>
      <c r="M3887" s="536"/>
      <c r="N3887" s="535">
        <v>0</v>
      </c>
      <c r="O3887" s="536"/>
      <c r="P3887" s="535">
        <v>0</v>
      </c>
      <c r="Q3887" s="536"/>
      <c r="R3887" s="535">
        <v>0</v>
      </c>
    </row>
    <row r="3888" spans="1:18" ht="12.75">
      <c r="A3888" s="145">
        <v>105063</v>
      </c>
      <c r="B3888" s="102" t="s">
        <v>25560</v>
      </c>
      <c r="C3888" s="145" t="s">
        <v>1</v>
      </c>
      <c r="D3888" s="535">
        <v>0</v>
      </c>
      <c r="E3888" s="536"/>
      <c r="F3888" s="535">
        <v>0</v>
      </c>
      <c r="G3888" s="536"/>
      <c r="H3888" s="535">
        <v>0</v>
      </c>
      <c r="I3888" s="536"/>
      <c r="J3888" s="535">
        <v>0</v>
      </c>
      <c r="K3888" s="536"/>
      <c r="L3888" s="535">
        <v>0</v>
      </c>
      <c r="M3888" s="536"/>
      <c r="N3888" s="535">
        <v>0</v>
      </c>
      <c r="O3888" s="536"/>
      <c r="P3888" s="535">
        <v>0</v>
      </c>
      <c r="Q3888" s="536"/>
      <c r="R3888" s="535">
        <v>0</v>
      </c>
    </row>
    <row r="3889" spans="1:18" ht="12.75">
      <c r="A3889" s="145">
        <v>105067</v>
      </c>
      <c r="B3889" s="102" t="s">
        <v>25561</v>
      </c>
      <c r="C3889" s="145" t="s">
        <v>1</v>
      </c>
      <c r="D3889" s="535">
        <v>0</v>
      </c>
      <c r="E3889" s="536"/>
      <c r="F3889" s="535">
        <v>0</v>
      </c>
      <c r="G3889" s="536"/>
      <c r="H3889" s="535">
        <v>0</v>
      </c>
      <c r="I3889" s="536"/>
      <c r="J3889" s="535">
        <v>0</v>
      </c>
      <c r="K3889" s="536"/>
      <c r="L3889" s="535">
        <v>0</v>
      </c>
      <c r="M3889" s="536"/>
      <c r="N3889" s="535">
        <v>0</v>
      </c>
      <c r="O3889" s="536"/>
      <c r="P3889" s="535">
        <v>0</v>
      </c>
      <c r="Q3889" s="536"/>
      <c r="R3889" s="535">
        <v>0</v>
      </c>
    </row>
    <row r="3890" spans="1:18" ht="12.75">
      <c r="A3890" s="145">
        <v>105069</v>
      </c>
      <c r="B3890" s="102" t="s">
        <v>25562</v>
      </c>
      <c r="C3890" s="145" t="s">
        <v>1</v>
      </c>
      <c r="D3890" s="535">
        <v>0</v>
      </c>
      <c r="E3890" s="536"/>
      <c r="F3890" s="535">
        <v>0</v>
      </c>
      <c r="G3890" s="536"/>
      <c r="H3890" s="535">
        <v>0</v>
      </c>
      <c r="I3890" s="536"/>
      <c r="J3890" s="535">
        <v>0</v>
      </c>
      <c r="K3890" s="536"/>
      <c r="L3890" s="535">
        <v>0</v>
      </c>
      <c r="M3890" s="536"/>
      <c r="N3890" s="535">
        <v>0</v>
      </c>
      <c r="O3890" s="536"/>
      <c r="P3890" s="535">
        <v>0</v>
      </c>
      <c r="Q3890" s="536"/>
      <c r="R3890" s="535">
        <v>0</v>
      </c>
    </row>
    <row r="3891" spans="1:18" ht="12.75">
      <c r="A3891" s="145">
        <v>105072</v>
      </c>
      <c r="B3891" s="102" t="s">
        <v>25563</v>
      </c>
      <c r="C3891" s="145" t="s">
        <v>1</v>
      </c>
      <c r="D3891" s="535">
        <v>0</v>
      </c>
      <c r="E3891" s="536"/>
      <c r="F3891" s="535">
        <v>0</v>
      </c>
      <c r="G3891" s="536"/>
      <c r="H3891" s="535">
        <v>0</v>
      </c>
      <c r="I3891" s="536"/>
      <c r="J3891" s="535">
        <v>0</v>
      </c>
      <c r="K3891" s="536"/>
      <c r="L3891" s="535">
        <v>0</v>
      </c>
      <c r="M3891" s="536"/>
      <c r="N3891" s="535">
        <v>0</v>
      </c>
      <c r="O3891" s="536"/>
      <c r="P3891" s="535">
        <v>0</v>
      </c>
      <c r="Q3891" s="536"/>
      <c r="R3891" s="535">
        <v>0</v>
      </c>
    </row>
    <row r="3892" spans="1:18" ht="12.75">
      <c r="A3892" s="145">
        <v>105070</v>
      </c>
      <c r="B3892" s="102" t="s">
        <v>25564</v>
      </c>
      <c r="C3892" s="145" t="s">
        <v>1</v>
      </c>
      <c r="D3892" s="535">
        <v>0</v>
      </c>
      <c r="E3892" s="536"/>
      <c r="F3892" s="535">
        <v>0</v>
      </c>
      <c r="G3892" s="536"/>
      <c r="H3892" s="535">
        <v>0</v>
      </c>
      <c r="I3892" s="536"/>
      <c r="J3892" s="535">
        <v>0</v>
      </c>
      <c r="K3892" s="536"/>
      <c r="L3892" s="535">
        <v>0</v>
      </c>
      <c r="M3892" s="536"/>
      <c r="N3892" s="535">
        <v>0</v>
      </c>
      <c r="O3892" s="536"/>
      <c r="P3892" s="535">
        <v>0</v>
      </c>
      <c r="Q3892" s="536"/>
      <c r="R3892" s="535">
        <v>0</v>
      </c>
    </row>
    <row r="3893" spans="1:18" ht="12.75">
      <c r="A3893" s="145">
        <v>105073</v>
      </c>
      <c r="B3893" s="102" t="s">
        <v>25565</v>
      </c>
      <c r="C3893" s="145" t="s">
        <v>1</v>
      </c>
      <c r="D3893" s="535">
        <v>0</v>
      </c>
      <c r="E3893" s="536"/>
      <c r="F3893" s="535">
        <v>0</v>
      </c>
      <c r="G3893" s="536"/>
      <c r="H3893" s="535">
        <v>0</v>
      </c>
      <c r="I3893" s="536"/>
      <c r="J3893" s="535">
        <v>0</v>
      </c>
      <c r="K3893" s="536"/>
      <c r="L3893" s="535">
        <v>0</v>
      </c>
      <c r="M3893" s="536"/>
      <c r="N3893" s="535">
        <v>0</v>
      </c>
      <c r="O3893" s="536"/>
      <c r="P3893" s="535">
        <v>0</v>
      </c>
      <c r="Q3893" s="536"/>
      <c r="R3893" s="535">
        <v>0</v>
      </c>
    </row>
    <row r="3894" spans="1:18" ht="12.75">
      <c r="A3894" s="145">
        <v>105075</v>
      </c>
      <c r="B3894" s="102" t="s">
        <v>25566</v>
      </c>
      <c r="C3894" s="145" t="s">
        <v>1</v>
      </c>
      <c r="D3894" s="535">
        <v>0</v>
      </c>
      <c r="E3894" s="536"/>
      <c r="F3894" s="535">
        <v>0</v>
      </c>
      <c r="G3894" s="536"/>
      <c r="H3894" s="535">
        <v>0</v>
      </c>
      <c r="I3894" s="536"/>
      <c r="J3894" s="535">
        <v>0</v>
      </c>
      <c r="K3894" s="536"/>
      <c r="L3894" s="535">
        <v>0</v>
      </c>
      <c r="M3894" s="536"/>
      <c r="N3894" s="535">
        <v>0</v>
      </c>
      <c r="O3894" s="536"/>
      <c r="P3894" s="535">
        <v>0</v>
      </c>
      <c r="Q3894" s="536"/>
      <c r="R3894" s="535">
        <v>0</v>
      </c>
    </row>
    <row r="3895" spans="1:18" ht="12.75">
      <c r="A3895" s="145">
        <v>105078</v>
      </c>
      <c r="B3895" s="102" t="s">
        <v>25567</v>
      </c>
      <c r="C3895" s="145" t="s">
        <v>1</v>
      </c>
      <c r="D3895" s="535">
        <v>0</v>
      </c>
      <c r="E3895" s="536"/>
      <c r="F3895" s="535">
        <v>0</v>
      </c>
      <c r="G3895" s="536"/>
      <c r="H3895" s="535">
        <v>0</v>
      </c>
      <c r="I3895" s="536"/>
      <c r="J3895" s="535">
        <v>0</v>
      </c>
      <c r="K3895" s="536"/>
      <c r="L3895" s="535">
        <v>0</v>
      </c>
      <c r="M3895" s="536"/>
      <c r="N3895" s="535">
        <v>0</v>
      </c>
      <c r="O3895" s="536"/>
      <c r="P3895" s="535">
        <v>0</v>
      </c>
      <c r="Q3895" s="536"/>
      <c r="R3895" s="535">
        <v>0</v>
      </c>
    </row>
    <row r="3896" spans="1:18" ht="12.75">
      <c r="A3896" s="145">
        <v>105076</v>
      </c>
      <c r="B3896" s="102" t="s">
        <v>25568</v>
      </c>
      <c r="C3896" s="145" t="s">
        <v>1</v>
      </c>
      <c r="D3896" s="535">
        <v>0</v>
      </c>
      <c r="E3896" s="536"/>
      <c r="F3896" s="535">
        <v>0</v>
      </c>
      <c r="G3896" s="536"/>
      <c r="H3896" s="535">
        <v>0</v>
      </c>
      <c r="I3896" s="536"/>
      <c r="J3896" s="535">
        <v>0</v>
      </c>
      <c r="K3896" s="536"/>
      <c r="L3896" s="535">
        <v>0</v>
      </c>
      <c r="M3896" s="536"/>
      <c r="N3896" s="535">
        <v>0</v>
      </c>
      <c r="O3896" s="536"/>
      <c r="P3896" s="535">
        <v>0</v>
      </c>
      <c r="Q3896" s="536"/>
      <c r="R3896" s="535">
        <v>0</v>
      </c>
    </row>
    <row r="3897" spans="1:18" ht="12.75">
      <c r="A3897" s="145">
        <v>105079</v>
      </c>
      <c r="B3897" s="102" t="s">
        <v>25569</v>
      </c>
      <c r="C3897" s="145" t="s">
        <v>1</v>
      </c>
      <c r="D3897" s="535">
        <v>0</v>
      </c>
      <c r="E3897" s="536"/>
      <c r="F3897" s="535">
        <v>0</v>
      </c>
      <c r="G3897" s="536"/>
      <c r="H3897" s="535">
        <v>0</v>
      </c>
      <c r="I3897" s="536"/>
      <c r="J3897" s="535">
        <v>0</v>
      </c>
      <c r="K3897" s="536"/>
      <c r="L3897" s="535">
        <v>0</v>
      </c>
      <c r="M3897" s="536"/>
      <c r="N3897" s="535">
        <v>0</v>
      </c>
      <c r="O3897" s="536"/>
      <c r="P3897" s="535">
        <v>0</v>
      </c>
      <c r="Q3897" s="536"/>
      <c r="R3897" s="535">
        <v>0</v>
      </c>
    </row>
    <row r="3898" spans="1:18" ht="12.75">
      <c r="A3898" s="145">
        <v>105061</v>
      </c>
      <c r="B3898" s="102" t="s">
        <v>25570</v>
      </c>
      <c r="C3898" s="145" t="s">
        <v>1</v>
      </c>
      <c r="D3898" s="535">
        <v>90.74</v>
      </c>
      <c r="E3898" s="536">
        <v>8.1699999999999995E-2</v>
      </c>
      <c r="F3898" s="535">
        <v>80.08</v>
      </c>
      <c r="G3898" s="536">
        <v>1E-4</v>
      </c>
      <c r="H3898" s="535">
        <v>81.459999999999994</v>
      </c>
      <c r="I3898" s="536">
        <v>9.0800000000000006E-2</v>
      </c>
      <c r="J3898" s="535">
        <v>77.290000000000006</v>
      </c>
      <c r="K3898" s="536">
        <v>1E-4</v>
      </c>
      <c r="L3898" s="535">
        <v>95.34</v>
      </c>
      <c r="M3898" s="536">
        <v>0</v>
      </c>
      <c r="N3898" s="535">
        <v>101.17</v>
      </c>
      <c r="O3898" s="536">
        <v>7.3099999999999998E-2</v>
      </c>
      <c r="P3898" s="535">
        <v>99.26</v>
      </c>
      <c r="Q3898" s="536">
        <v>1E-4</v>
      </c>
      <c r="R3898" s="535">
        <v>109.49</v>
      </c>
    </row>
    <row r="3899" spans="1:18" ht="12.75">
      <c r="A3899" s="145">
        <v>105064</v>
      </c>
      <c r="B3899" s="102" t="s">
        <v>25571</v>
      </c>
      <c r="C3899" s="145" t="s">
        <v>1</v>
      </c>
      <c r="D3899" s="535">
        <v>75.92</v>
      </c>
      <c r="E3899" s="536">
        <v>9.7500000000000003E-2</v>
      </c>
      <c r="F3899" s="535">
        <v>67.34</v>
      </c>
      <c r="G3899" s="536">
        <v>0</v>
      </c>
      <c r="H3899" s="535">
        <v>66.36</v>
      </c>
      <c r="I3899" s="536">
        <v>0.1115</v>
      </c>
      <c r="J3899" s="535">
        <v>64.84</v>
      </c>
      <c r="K3899" s="536">
        <v>0</v>
      </c>
      <c r="L3899" s="535">
        <v>80.67</v>
      </c>
      <c r="M3899" s="536">
        <v>0</v>
      </c>
      <c r="N3899" s="535">
        <v>87.33</v>
      </c>
      <c r="O3899" s="536">
        <v>8.4699999999999998E-2</v>
      </c>
      <c r="P3899" s="535">
        <v>84.53</v>
      </c>
      <c r="Q3899" s="536">
        <v>0</v>
      </c>
      <c r="R3899" s="535">
        <v>93.02</v>
      </c>
    </row>
    <row r="3900" spans="1:18" ht="12.75">
      <c r="A3900" s="145">
        <v>105068</v>
      </c>
      <c r="B3900" s="102" t="s">
        <v>25572</v>
      </c>
      <c r="C3900" s="145" t="s">
        <v>1</v>
      </c>
      <c r="D3900" s="535">
        <v>144.29</v>
      </c>
      <c r="E3900" s="536">
        <v>5.1400000000000001E-2</v>
      </c>
      <c r="F3900" s="535">
        <v>126.34</v>
      </c>
      <c r="G3900" s="536">
        <v>1E-4</v>
      </c>
      <c r="H3900" s="535">
        <v>123.79</v>
      </c>
      <c r="I3900" s="536">
        <v>5.9799999999999999E-2</v>
      </c>
      <c r="J3900" s="535">
        <v>121.54</v>
      </c>
      <c r="K3900" s="536">
        <v>1E-4</v>
      </c>
      <c r="L3900" s="535">
        <v>153.34</v>
      </c>
      <c r="M3900" s="536">
        <v>0</v>
      </c>
      <c r="N3900" s="535">
        <v>168.9</v>
      </c>
      <c r="O3900" s="536">
        <v>4.3799999999999999E-2</v>
      </c>
      <c r="P3900" s="535">
        <v>162.76</v>
      </c>
      <c r="Q3900" s="536">
        <v>1E-4</v>
      </c>
      <c r="R3900" s="535">
        <v>178.92</v>
      </c>
    </row>
    <row r="3901" spans="1:18" ht="12.75">
      <c r="A3901" s="145">
        <v>105071</v>
      </c>
      <c r="B3901" s="102" t="s">
        <v>25573</v>
      </c>
      <c r="C3901" s="145" t="s">
        <v>1</v>
      </c>
      <c r="D3901" s="535">
        <v>129.5</v>
      </c>
      <c r="E3901" s="536">
        <v>5.7099999999999998E-2</v>
      </c>
      <c r="F3901" s="535">
        <v>113.63</v>
      </c>
      <c r="G3901" s="536">
        <v>0</v>
      </c>
      <c r="H3901" s="535">
        <v>108.72</v>
      </c>
      <c r="I3901" s="536">
        <v>6.8099999999999994E-2</v>
      </c>
      <c r="J3901" s="535">
        <v>109.11</v>
      </c>
      <c r="K3901" s="536">
        <v>0</v>
      </c>
      <c r="L3901" s="535">
        <v>138.69</v>
      </c>
      <c r="M3901" s="536">
        <v>0</v>
      </c>
      <c r="N3901" s="535">
        <v>155.08000000000001</v>
      </c>
      <c r="O3901" s="536">
        <v>4.7699999999999999E-2</v>
      </c>
      <c r="P3901" s="535">
        <v>148.05000000000001</v>
      </c>
      <c r="Q3901" s="536">
        <v>0</v>
      </c>
      <c r="R3901" s="535">
        <v>162.46</v>
      </c>
    </row>
    <row r="3902" spans="1:18" ht="12.75">
      <c r="A3902" s="145">
        <v>105074</v>
      </c>
      <c r="B3902" s="102" t="s">
        <v>25574</v>
      </c>
      <c r="C3902" s="145" t="s">
        <v>1</v>
      </c>
      <c r="D3902" s="535">
        <v>219.26</v>
      </c>
      <c r="E3902" s="536">
        <v>3.3799999999999997E-2</v>
      </c>
      <c r="F3902" s="535">
        <v>191.1</v>
      </c>
      <c r="G3902" s="536">
        <v>1E-4</v>
      </c>
      <c r="H3902" s="535">
        <v>183.04</v>
      </c>
      <c r="I3902" s="536">
        <v>4.0399999999999998E-2</v>
      </c>
      <c r="J3902" s="535">
        <v>183.5</v>
      </c>
      <c r="K3902" s="536">
        <v>1E-4</v>
      </c>
      <c r="L3902" s="535">
        <v>234.52</v>
      </c>
      <c r="M3902" s="536">
        <v>0</v>
      </c>
      <c r="N3902" s="535">
        <v>263.7</v>
      </c>
      <c r="O3902" s="536">
        <v>2.81E-2</v>
      </c>
      <c r="P3902" s="535">
        <v>251.63</v>
      </c>
      <c r="Q3902" s="536">
        <v>0</v>
      </c>
      <c r="R3902" s="535">
        <v>276.11</v>
      </c>
    </row>
    <row r="3903" spans="1:18" ht="12.75">
      <c r="A3903" s="145">
        <v>105077</v>
      </c>
      <c r="B3903" s="102" t="s">
        <v>25575</v>
      </c>
      <c r="C3903" s="145" t="s">
        <v>1</v>
      </c>
      <c r="D3903" s="535">
        <v>204.53</v>
      </c>
      <c r="E3903" s="536">
        <v>3.6200000000000003E-2</v>
      </c>
      <c r="F3903" s="535">
        <v>178.44</v>
      </c>
      <c r="G3903" s="536">
        <v>0</v>
      </c>
      <c r="H3903" s="535">
        <v>168.04</v>
      </c>
      <c r="I3903" s="536">
        <v>4.3999999999999997E-2</v>
      </c>
      <c r="J3903" s="535">
        <v>171.13</v>
      </c>
      <c r="K3903" s="536">
        <v>0</v>
      </c>
      <c r="L3903" s="535">
        <v>219.94</v>
      </c>
      <c r="M3903" s="536">
        <v>0</v>
      </c>
      <c r="N3903" s="535">
        <v>249.94</v>
      </c>
      <c r="O3903" s="536">
        <v>2.9600000000000001E-2</v>
      </c>
      <c r="P3903" s="535">
        <v>236.99</v>
      </c>
      <c r="Q3903" s="536">
        <v>0</v>
      </c>
      <c r="R3903" s="535">
        <v>259.74</v>
      </c>
    </row>
    <row r="3904" spans="1:18" ht="12.75">
      <c r="A3904" s="145">
        <v>105090</v>
      </c>
      <c r="B3904" s="102" t="s">
        <v>25576</v>
      </c>
      <c r="C3904" s="145" t="s">
        <v>4</v>
      </c>
      <c r="D3904" s="535">
        <v>223.46</v>
      </c>
      <c r="E3904" s="536">
        <v>0</v>
      </c>
      <c r="F3904" s="535">
        <v>590.49</v>
      </c>
      <c r="G3904" s="536">
        <v>0.83640000000000003</v>
      </c>
      <c r="H3904" s="535">
        <v>572.72</v>
      </c>
      <c r="I3904" s="536">
        <v>0.86229999999999996</v>
      </c>
      <c r="J3904" s="535">
        <v>393.25</v>
      </c>
      <c r="K3904" s="536">
        <v>0</v>
      </c>
      <c r="L3904" s="535">
        <v>354.68</v>
      </c>
      <c r="M3904" s="536">
        <v>0</v>
      </c>
      <c r="N3904" s="535">
        <v>589.05999999999995</v>
      </c>
      <c r="O3904" s="536">
        <v>0.83840000000000003</v>
      </c>
      <c r="P3904" s="535">
        <v>572.41</v>
      </c>
      <c r="Q3904" s="536">
        <v>0.86280000000000001</v>
      </c>
      <c r="R3904" s="535">
        <v>337.88</v>
      </c>
    </row>
    <row r="3905" spans="1:18" ht="12.75">
      <c r="A3905" s="145">
        <v>105099</v>
      </c>
      <c r="B3905" s="102" t="s">
        <v>20721</v>
      </c>
      <c r="C3905" s="145" t="s">
        <v>1</v>
      </c>
      <c r="D3905" s="535">
        <v>82.57</v>
      </c>
      <c r="E3905" s="536">
        <v>0.56499999999999995</v>
      </c>
      <c r="F3905" s="535">
        <v>82.29</v>
      </c>
      <c r="G3905" s="536">
        <v>0</v>
      </c>
      <c r="H3905" s="535">
        <v>83.05</v>
      </c>
      <c r="I3905" s="536">
        <v>0.38479999999999998</v>
      </c>
      <c r="J3905" s="535">
        <v>84.68</v>
      </c>
      <c r="K3905" s="536">
        <v>0</v>
      </c>
      <c r="L3905" s="535">
        <v>89.72</v>
      </c>
      <c r="M3905" s="536">
        <v>0</v>
      </c>
      <c r="N3905" s="535">
        <v>87.46</v>
      </c>
      <c r="O3905" s="536">
        <v>0.3654</v>
      </c>
      <c r="P3905" s="535">
        <v>82.24</v>
      </c>
      <c r="Q3905" s="536">
        <v>0.17860000000000001</v>
      </c>
      <c r="R3905" s="535">
        <v>89.7</v>
      </c>
    </row>
    <row r="3906" spans="1:18" ht="12.75">
      <c r="A3906" s="145">
        <v>105100</v>
      </c>
      <c r="B3906" s="102" t="s">
        <v>20722</v>
      </c>
      <c r="C3906" s="145" t="s">
        <v>1</v>
      </c>
      <c r="D3906" s="535">
        <v>118.33</v>
      </c>
      <c r="E3906" s="536">
        <v>0.66959999999999997</v>
      </c>
      <c r="F3906" s="535">
        <v>121.6</v>
      </c>
      <c r="G3906" s="536">
        <v>0</v>
      </c>
      <c r="H3906" s="535">
        <v>118.91</v>
      </c>
      <c r="I3906" s="536">
        <v>0.54279999999999995</v>
      </c>
      <c r="J3906" s="535">
        <v>122.51</v>
      </c>
      <c r="K3906" s="536">
        <v>0</v>
      </c>
      <c r="L3906" s="535">
        <v>129.1</v>
      </c>
      <c r="M3906" s="536">
        <v>0</v>
      </c>
      <c r="N3906" s="535">
        <v>123.11</v>
      </c>
      <c r="O3906" s="536">
        <v>0.5242</v>
      </c>
      <c r="P3906" s="535">
        <v>117.08</v>
      </c>
      <c r="Q3906" s="536">
        <v>0.1255</v>
      </c>
      <c r="R3906" s="535">
        <v>128.11000000000001</v>
      </c>
    </row>
    <row r="3907" spans="1:18" ht="12.75">
      <c r="A3907" s="145">
        <v>105101</v>
      </c>
      <c r="B3907" s="102" t="s">
        <v>25577</v>
      </c>
      <c r="C3907" s="145" t="s">
        <v>1</v>
      </c>
      <c r="D3907" s="535">
        <v>231.71</v>
      </c>
      <c r="E3907" s="536">
        <v>0.8024</v>
      </c>
      <c r="F3907" s="535">
        <v>247.14</v>
      </c>
      <c r="G3907" s="536">
        <v>0</v>
      </c>
      <c r="H3907" s="535">
        <v>232.49</v>
      </c>
      <c r="I3907" s="536">
        <v>0.73650000000000004</v>
      </c>
      <c r="J3907" s="535">
        <v>243.28</v>
      </c>
      <c r="K3907" s="536">
        <v>0</v>
      </c>
      <c r="L3907" s="535">
        <v>254.2</v>
      </c>
      <c r="M3907" s="536">
        <v>0</v>
      </c>
      <c r="N3907" s="535">
        <v>236.21</v>
      </c>
      <c r="O3907" s="536">
        <v>0.72489999999999999</v>
      </c>
      <c r="P3907" s="535">
        <v>227.33</v>
      </c>
      <c r="Q3907" s="536">
        <v>6.4699999999999994E-2</v>
      </c>
      <c r="R3907" s="535">
        <v>249.57</v>
      </c>
    </row>
    <row r="3908" spans="1:18" ht="12.75">
      <c r="A3908" s="145">
        <v>105102</v>
      </c>
      <c r="B3908" s="102" t="s">
        <v>25578</v>
      </c>
      <c r="C3908" s="145" t="s">
        <v>1</v>
      </c>
      <c r="D3908" s="535">
        <v>318.76</v>
      </c>
      <c r="E3908" s="536">
        <v>0.82869999999999999</v>
      </c>
      <c r="F3908" s="535">
        <v>342.51</v>
      </c>
      <c r="G3908" s="536">
        <v>0</v>
      </c>
      <c r="H3908" s="535">
        <v>319.83999999999997</v>
      </c>
      <c r="I3908" s="536">
        <v>0.78</v>
      </c>
      <c r="J3908" s="535">
        <v>335.09</v>
      </c>
      <c r="K3908" s="536">
        <v>0</v>
      </c>
      <c r="L3908" s="535">
        <v>349.95</v>
      </c>
      <c r="M3908" s="536">
        <v>0</v>
      </c>
      <c r="N3908" s="535">
        <v>322.93</v>
      </c>
      <c r="O3908" s="536">
        <v>0.77249999999999996</v>
      </c>
      <c r="P3908" s="535">
        <v>312.14</v>
      </c>
      <c r="Q3908" s="536">
        <v>4.7100000000000003E-2</v>
      </c>
      <c r="R3908" s="535">
        <v>343.09</v>
      </c>
    </row>
    <row r="3909" spans="1:18" ht="12.75">
      <c r="A3909" s="145">
        <v>105080</v>
      </c>
      <c r="B3909" s="102" t="s">
        <v>25579</v>
      </c>
      <c r="C3909" s="145" t="s">
        <v>1</v>
      </c>
      <c r="D3909" s="535">
        <v>59.99</v>
      </c>
      <c r="E3909" s="536">
        <v>0.24490000000000001</v>
      </c>
      <c r="F3909" s="535">
        <v>54.75</v>
      </c>
      <c r="G3909" s="536">
        <v>0</v>
      </c>
      <c r="H3909" s="535">
        <v>54.92</v>
      </c>
      <c r="I3909" s="536">
        <v>0</v>
      </c>
      <c r="J3909" s="535">
        <v>57.85</v>
      </c>
      <c r="K3909" s="536">
        <v>0</v>
      </c>
      <c r="L3909" s="535">
        <v>65.33</v>
      </c>
      <c r="M3909" s="536">
        <v>0</v>
      </c>
      <c r="N3909" s="535">
        <v>71.88</v>
      </c>
      <c r="O3909" s="536">
        <v>0</v>
      </c>
      <c r="P3909" s="535">
        <v>64.87</v>
      </c>
      <c r="Q3909" s="536">
        <v>0.22650000000000001</v>
      </c>
      <c r="R3909" s="535">
        <v>70.16</v>
      </c>
    </row>
    <row r="3910" spans="1:18" ht="12.75">
      <c r="A3910" s="145">
        <v>105081</v>
      </c>
      <c r="B3910" s="102" t="s">
        <v>25580</v>
      </c>
      <c r="C3910" s="145" t="s">
        <v>1</v>
      </c>
      <c r="D3910" s="535">
        <v>68.650000000000006</v>
      </c>
      <c r="E3910" s="536">
        <v>0.214</v>
      </c>
      <c r="F3910" s="535">
        <v>62.21</v>
      </c>
      <c r="G3910" s="536">
        <v>0</v>
      </c>
      <c r="H3910" s="535">
        <v>61.96</v>
      </c>
      <c r="I3910" s="536">
        <v>0</v>
      </c>
      <c r="J3910" s="535">
        <v>64.989999999999995</v>
      </c>
      <c r="K3910" s="536">
        <v>0</v>
      </c>
      <c r="L3910" s="535">
        <v>74.650000000000006</v>
      </c>
      <c r="M3910" s="536">
        <v>0</v>
      </c>
      <c r="N3910" s="535">
        <v>82.58</v>
      </c>
      <c r="O3910" s="536">
        <v>0</v>
      </c>
      <c r="P3910" s="535">
        <v>74.989999999999995</v>
      </c>
      <c r="Q3910" s="536">
        <v>0.19589999999999999</v>
      </c>
      <c r="R3910" s="535">
        <v>81.239999999999995</v>
      </c>
    </row>
    <row r="3911" spans="1:18" ht="12.75">
      <c r="A3911" s="145">
        <v>105091</v>
      </c>
      <c r="B3911" s="102" t="s">
        <v>25581</v>
      </c>
      <c r="C3911" s="145" t="s">
        <v>1</v>
      </c>
      <c r="D3911" s="535">
        <v>115.65</v>
      </c>
      <c r="E3911" s="536">
        <v>0.127</v>
      </c>
      <c r="F3911" s="535">
        <v>102.77</v>
      </c>
      <c r="G3911" s="536">
        <v>0</v>
      </c>
      <c r="H3911" s="535">
        <v>99.68</v>
      </c>
      <c r="I3911" s="536">
        <v>0</v>
      </c>
      <c r="J3911" s="535">
        <v>103.85</v>
      </c>
      <c r="K3911" s="536">
        <v>0</v>
      </c>
      <c r="L3911" s="535">
        <v>125.4</v>
      </c>
      <c r="M3911" s="536">
        <v>0</v>
      </c>
      <c r="N3911" s="535">
        <v>141.28</v>
      </c>
      <c r="O3911" s="536">
        <v>0</v>
      </c>
      <c r="P3911" s="535">
        <v>130.29</v>
      </c>
      <c r="Q3911" s="536">
        <v>0.11269999999999999</v>
      </c>
      <c r="R3911" s="535">
        <v>141.77000000000001</v>
      </c>
    </row>
    <row r="3912" spans="1:18" ht="12.75">
      <c r="A3912" s="145">
        <v>105089</v>
      </c>
      <c r="B3912" s="102" t="s">
        <v>25582</v>
      </c>
      <c r="C3912" s="145" t="s">
        <v>1</v>
      </c>
      <c r="D3912" s="535">
        <v>144.66</v>
      </c>
      <c r="E3912" s="536">
        <v>0.1016</v>
      </c>
      <c r="F3912" s="535">
        <v>127.8</v>
      </c>
      <c r="G3912" s="536">
        <v>1E-4</v>
      </c>
      <c r="H3912" s="535">
        <v>123.12</v>
      </c>
      <c r="I3912" s="536">
        <v>0</v>
      </c>
      <c r="J3912" s="535">
        <v>127.83</v>
      </c>
      <c r="K3912" s="536">
        <v>1E-4</v>
      </c>
      <c r="L3912" s="535">
        <v>156.66</v>
      </c>
      <c r="M3912" s="536">
        <v>0</v>
      </c>
      <c r="N3912" s="535">
        <v>177.28</v>
      </c>
      <c r="O3912" s="536">
        <v>0</v>
      </c>
      <c r="P3912" s="535">
        <v>164.3</v>
      </c>
      <c r="Q3912" s="536">
        <v>8.9499999999999996E-2</v>
      </c>
      <c r="R3912" s="535">
        <v>179.01</v>
      </c>
    </row>
    <row r="3913" spans="1:18" ht="12.75">
      <c r="A3913" s="145">
        <v>105082</v>
      </c>
      <c r="B3913" s="102" t="s">
        <v>25583</v>
      </c>
      <c r="C3913" s="145" t="s">
        <v>1</v>
      </c>
      <c r="D3913" s="535">
        <v>62.29</v>
      </c>
      <c r="E3913" s="536">
        <v>0.23580000000000001</v>
      </c>
      <c r="F3913" s="535">
        <v>56.72</v>
      </c>
      <c r="G3913" s="536">
        <v>0</v>
      </c>
      <c r="H3913" s="535">
        <v>56.72</v>
      </c>
      <c r="I3913" s="536">
        <v>0</v>
      </c>
      <c r="J3913" s="535">
        <v>59.74</v>
      </c>
      <c r="K3913" s="536">
        <v>0</v>
      </c>
      <c r="L3913" s="535">
        <v>67.81</v>
      </c>
      <c r="M3913" s="536">
        <v>0</v>
      </c>
      <c r="N3913" s="535">
        <v>74.77</v>
      </c>
      <c r="O3913" s="536">
        <v>0</v>
      </c>
      <c r="P3913" s="535">
        <v>67.58</v>
      </c>
      <c r="Q3913" s="536">
        <v>0.21740000000000001</v>
      </c>
      <c r="R3913" s="535">
        <v>73.11</v>
      </c>
    </row>
    <row r="3914" spans="1:18" ht="12.75">
      <c r="A3914" s="145">
        <v>105083</v>
      </c>
      <c r="B3914" s="102" t="s">
        <v>25584</v>
      </c>
      <c r="C3914" s="145" t="s">
        <v>1</v>
      </c>
      <c r="D3914" s="535">
        <v>69.7</v>
      </c>
      <c r="E3914" s="536">
        <v>0.21079999999999999</v>
      </c>
      <c r="F3914" s="535">
        <v>63.11</v>
      </c>
      <c r="G3914" s="536">
        <v>0</v>
      </c>
      <c r="H3914" s="535">
        <v>62.77</v>
      </c>
      <c r="I3914" s="536">
        <v>0</v>
      </c>
      <c r="J3914" s="535">
        <v>65.86</v>
      </c>
      <c r="K3914" s="536">
        <v>0</v>
      </c>
      <c r="L3914" s="535">
        <v>75.790000000000006</v>
      </c>
      <c r="M3914" s="536">
        <v>0</v>
      </c>
      <c r="N3914" s="535">
        <v>83.9</v>
      </c>
      <c r="O3914" s="536">
        <v>0</v>
      </c>
      <c r="P3914" s="535">
        <v>76.23</v>
      </c>
      <c r="Q3914" s="536">
        <v>0.19270000000000001</v>
      </c>
      <c r="R3914" s="535">
        <v>82.59</v>
      </c>
    </row>
    <row r="3915" spans="1:18" ht="12.75">
      <c r="A3915" s="145">
        <v>105084</v>
      </c>
      <c r="B3915" s="102" t="s">
        <v>25585</v>
      </c>
      <c r="C3915" s="145" t="s">
        <v>1</v>
      </c>
      <c r="D3915" s="535">
        <v>85.23</v>
      </c>
      <c r="E3915" s="536">
        <v>0.1724</v>
      </c>
      <c r="F3915" s="535">
        <v>76.52</v>
      </c>
      <c r="G3915" s="536">
        <v>0</v>
      </c>
      <c r="H3915" s="535">
        <v>75.239999999999995</v>
      </c>
      <c r="I3915" s="536">
        <v>0</v>
      </c>
      <c r="J3915" s="535">
        <v>78.709999999999994</v>
      </c>
      <c r="K3915" s="536">
        <v>0</v>
      </c>
      <c r="L3915" s="535">
        <v>92.57</v>
      </c>
      <c r="M3915" s="536">
        <v>0</v>
      </c>
      <c r="N3915" s="535">
        <v>103.33</v>
      </c>
      <c r="O3915" s="536">
        <v>0</v>
      </c>
      <c r="P3915" s="535">
        <v>94.52</v>
      </c>
      <c r="Q3915" s="536">
        <v>0.15540000000000001</v>
      </c>
      <c r="R3915" s="535">
        <v>102.62</v>
      </c>
    </row>
    <row r="3916" spans="1:18" ht="12.75">
      <c r="A3916" s="145">
        <v>105086</v>
      </c>
      <c r="B3916" s="102" t="s">
        <v>25586</v>
      </c>
      <c r="C3916" s="145" t="s">
        <v>1</v>
      </c>
      <c r="D3916" s="535">
        <v>79.89</v>
      </c>
      <c r="E3916" s="536">
        <v>0.18390000000000001</v>
      </c>
      <c r="F3916" s="535">
        <v>71.89</v>
      </c>
      <c r="G3916" s="536">
        <v>0</v>
      </c>
      <c r="H3916" s="535">
        <v>71.260000000000005</v>
      </c>
      <c r="I3916" s="536">
        <v>0</v>
      </c>
      <c r="J3916" s="535">
        <v>74.290000000000006</v>
      </c>
      <c r="K3916" s="536">
        <v>0</v>
      </c>
      <c r="L3916" s="535">
        <v>86.72</v>
      </c>
      <c r="M3916" s="536">
        <v>0</v>
      </c>
      <c r="N3916" s="535">
        <v>96.26</v>
      </c>
      <c r="O3916" s="536">
        <v>0</v>
      </c>
      <c r="P3916" s="535">
        <v>88.02</v>
      </c>
      <c r="Q3916" s="536">
        <v>0.16689999999999999</v>
      </c>
      <c r="R3916" s="535">
        <v>95.53</v>
      </c>
    </row>
    <row r="3917" spans="1:18" ht="12.75">
      <c r="A3917" s="145">
        <v>105087</v>
      </c>
      <c r="B3917" s="102" t="s">
        <v>25587</v>
      </c>
      <c r="C3917" s="145" t="s">
        <v>1</v>
      </c>
      <c r="D3917" s="535">
        <v>89.14</v>
      </c>
      <c r="E3917" s="536">
        <v>0.1648</v>
      </c>
      <c r="F3917" s="535">
        <v>79.86</v>
      </c>
      <c r="G3917" s="536">
        <v>0</v>
      </c>
      <c r="H3917" s="535">
        <v>78.819999999999993</v>
      </c>
      <c r="I3917" s="536">
        <v>0</v>
      </c>
      <c r="J3917" s="535">
        <v>81.94</v>
      </c>
      <c r="K3917" s="536">
        <v>0</v>
      </c>
      <c r="L3917" s="535">
        <v>96.68</v>
      </c>
      <c r="M3917" s="536">
        <v>0</v>
      </c>
      <c r="N3917" s="535">
        <v>107.67</v>
      </c>
      <c r="O3917" s="536">
        <v>0</v>
      </c>
      <c r="P3917" s="535">
        <v>98.81</v>
      </c>
      <c r="Q3917" s="536">
        <v>0.1487</v>
      </c>
      <c r="R3917" s="535">
        <v>107.37</v>
      </c>
    </row>
    <row r="3918" spans="1:18" ht="12.75">
      <c r="A3918" s="145">
        <v>105088</v>
      </c>
      <c r="B3918" s="102" t="s">
        <v>25588</v>
      </c>
      <c r="C3918" s="145" t="s">
        <v>1</v>
      </c>
      <c r="D3918" s="535">
        <v>156.13</v>
      </c>
      <c r="E3918" s="536">
        <v>9.4200000000000006E-2</v>
      </c>
      <c r="F3918" s="535">
        <v>137.69999999999999</v>
      </c>
      <c r="G3918" s="536">
        <v>1E-4</v>
      </c>
      <c r="H3918" s="535">
        <v>132.18</v>
      </c>
      <c r="I3918" s="536">
        <v>0</v>
      </c>
      <c r="J3918" s="535">
        <v>137.31</v>
      </c>
      <c r="K3918" s="536">
        <v>1E-4</v>
      </c>
      <c r="L3918" s="535">
        <v>169.08</v>
      </c>
      <c r="M3918" s="536">
        <v>0</v>
      </c>
      <c r="N3918" s="535">
        <v>191.79</v>
      </c>
      <c r="O3918" s="536">
        <v>0</v>
      </c>
      <c r="P3918" s="535">
        <v>177.91</v>
      </c>
      <c r="Q3918" s="536">
        <v>8.2600000000000007E-2</v>
      </c>
      <c r="R3918" s="535">
        <v>193.88</v>
      </c>
    </row>
    <row r="3919" spans="1:18" ht="12.75">
      <c r="A3919" s="145">
        <v>105092</v>
      </c>
      <c r="B3919" s="102" t="s">
        <v>25589</v>
      </c>
      <c r="C3919" s="145" t="s">
        <v>1</v>
      </c>
      <c r="D3919" s="535">
        <v>125.21</v>
      </c>
      <c r="E3919" s="536">
        <v>0.1173</v>
      </c>
      <c r="F3919" s="535">
        <v>111.02</v>
      </c>
      <c r="G3919" s="536">
        <v>0</v>
      </c>
      <c r="H3919" s="535">
        <v>107.23</v>
      </c>
      <c r="I3919" s="536">
        <v>0</v>
      </c>
      <c r="J3919" s="535">
        <v>111.75</v>
      </c>
      <c r="K3919" s="536">
        <v>0</v>
      </c>
      <c r="L3919" s="535">
        <v>135.75</v>
      </c>
      <c r="M3919" s="536">
        <v>0</v>
      </c>
      <c r="N3919" s="535">
        <v>153.38</v>
      </c>
      <c r="O3919" s="536">
        <v>0</v>
      </c>
      <c r="P3919" s="535">
        <v>141.62</v>
      </c>
      <c r="Q3919" s="536">
        <v>0.1037</v>
      </c>
      <c r="R3919" s="535">
        <v>154.16</v>
      </c>
    </row>
    <row r="3920" spans="1:18" ht="12.75">
      <c r="A3920" s="145">
        <v>105085</v>
      </c>
      <c r="B3920" s="102" t="s">
        <v>25590</v>
      </c>
      <c r="C3920" s="145" t="s">
        <v>1</v>
      </c>
      <c r="D3920" s="535">
        <v>88.87</v>
      </c>
      <c r="E3920" s="536">
        <v>0.1653</v>
      </c>
      <c r="F3920" s="535">
        <v>79.650000000000006</v>
      </c>
      <c r="G3920" s="536">
        <v>0</v>
      </c>
      <c r="H3920" s="535">
        <v>78.17</v>
      </c>
      <c r="I3920" s="536">
        <v>0</v>
      </c>
      <c r="J3920" s="535">
        <v>81.7</v>
      </c>
      <c r="K3920" s="536">
        <v>0</v>
      </c>
      <c r="L3920" s="535">
        <v>96.48</v>
      </c>
      <c r="M3920" s="536">
        <v>0</v>
      </c>
      <c r="N3920" s="535">
        <v>107.83</v>
      </c>
      <c r="O3920" s="536">
        <v>0</v>
      </c>
      <c r="P3920" s="535">
        <v>98.78</v>
      </c>
      <c r="Q3920" s="536">
        <v>0.1487</v>
      </c>
      <c r="R3920" s="535">
        <v>107.28</v>
      </c>
    </row>
    <row r="3921" spans="1:18" ht="12.75">
      <c r="A3921" s="145">
        <v>105093</v>
      </c>
      <c r="B3921" s="102" t="s">
        <v>25591</v>
      </c>
      <c r="C3921" s="145" t="s">
        <v>1</v>
      </c>
      <c r="D3921" s="535">
        <v>127.46</v>
      </c>
      <c r="E3921" s="536">
        <v>0.1153</v>
      </c>
      <c r="F3921" s="535">
        <v>112.93</v>
      </c>
      <c r="G3921" s="536">
        <v>1E-4</v>
      </c>
      <c r="H3921" s="535">
        <v>109.54</v>
      </c>
      <c r="I3921" s="536">
        <v>0</v>
      </c>
      <c r="J3921" s="535">
        <v>113.62</v>
      </c>
      <c r="K3921" s="536">
        <v>1E-4</v>
      </c>
      <c r="L3921" s="535">
        <v>138.04</v>
      </c>
      <c r="M3921" s="536">
        <v>0</v>
      </c>
      <c r="N3921" s="535">
        <v>155.52000000000001</v>
      </c>
      <c r="O3921" s="536">
        <v>0</v>
      </c>
      <c r="P3921" s="535">
        <v>143.9</v>
      </c>
      <c r="Q3921" s="536">
        <v>0.1022</v>
      </c>
      <c r="R3921" s="535">
        <v>156.69999999999999</v>
      </c>
    </row>
    <row r="3922" spans="1:18" ht="12.75">
      <c r="A3922" s="145">
        <v>105041</v>
      </c>
      <c r="B3922" s="102" t="s">
        <v>25592</v>
      </c>
      <c r="C3922" s="145" t="s">
        <v>1</v>
      </c>
      <c r="D3922" s="535">
        <v>50.47</v>
      </c>
      <c r="E3922" s="536">
        <v>0.29110000000000003</v>
      </c>
      <c r="F3922" s="535">
        <v>58.69</v>
      </c>
      <c r="G3922" s="536">
        <v>0</v>
      </c>
      <c r="H3922" s="535">
        <v>52.24</v>
      </c>
      <c r="I3922" s="536">
        <v>0</v>
      </c>
      <c r="J3922" s="535">
        <v>58.06</v>
      </c>
      <c r="K3922" s="536">
        <v>0</v>
      </c>
      <c r="L3922" s="535">
        <v>59.62</v>
      </c>
      <c r="M3922" s="536">
        <v>0</v>
      </c>
      <c r="N3922" s="535">
        <v>64.66</v>
      </c>
      <c r="O3922" s="536">
        <v>0</v>
      </c>
      <c r="P3922" s="535">
        <v>52.68</v>
      </c>
      <c r="Q3922" s="536">
        <v>0.27889999999999998</v>
      </c>
      <c r="R3922" s="535">
        <v>55.82</v>
      </c>
    </row>
    <row r="3923" spans="1:18" ht="12.75">
      <c r="A3923" s="145">
        <v>105045</v>
      </c>
      <c r="B3923" s="102" t="s">
        <v>25593</v>
      </c>
      <c r="C3923" s="145" t="s">
        <v>1</v>
      </c>
      <c r="D3923" s="535">
        <v>57.18</v>
      </c>
      <c r="E3923" s="536">
        <v>0.25690000000000002</v>
      </c>
      <c r="F3923" s="535">
        <v>69.02</v>
      </c>
      <c r="G3923" s="536">
        <v>0</v>
      </c>
      <c r="H3923" s="535">
        <v>59.68</v>
      </c>
      <c r="I3923" s="536">
        <v>0</v>
      </c>
      <c r="J3923" s="535">
        <v>66.63</v>
      </c>
      <c r="K3923" s="536">
        <v>0</v>
      </c>
      <c r="L3923" s="535">
        <v>68.540000000000006</v>
      </c>
      <c r="M3923" s="536">
        <v>0</v>
      </c>
      <c r="N3923" s="535">
        <v>74.59</v>
      </c>
      <c r="O3923" s="536">
        <v>0</v>
      </c>
      <c r="P3923" s="535">
        <v>60.08</v>
      </c>
      <c r="Q3923" s="536">
        <v>0.2445</v>
      </c>
      <c r="R3923" s="535">
        <v>63.6</v>
      </c>
    </row>
    <row r="3924" spans="1:18" ht="12.75">
      <c r="A3924" s="145">
        <v>93961</v>
      </c>
      <c r="B3924" s="102" t="s">
        <v>25594</v>
      </c>
      <c r="C3924" s="145" t="s">
        <v>1</v>
      </c>
      <c r="D3924" s="535">
        <v>242.56</v>
      </c>
      <c r="E3924" s="536">
        <v>9.1899999999999996E-2</v>
      </c>
      <c r="F3924" s="535">
        <v>199.76</v>
      </c>
      <c r="G3924" s="536">
        <v>0.1027</v>
      </c>
      <c r="H3924" s="535">
        <v>250.54</v>
      </c>
      <c r="I3924" s="536">
        <v>0.1043</v>
      </c>
      <c r="J3924" s="535">
        <v>220.15</v>
      </c>
      <c r="K3924" s="536">
        <v>8.7900000000000006E-2</v>
      </c>
      <c r="L3924" s="535">
        <v>238.15</v>
      </c>
      <c r="M3924" s="536">
        <v>2.4E-2</v>
      </c>
      <c r="N3924" s="535">
        <v>220.63</v>
      </c>
      <c r="O3924" s="536">
        <v>8.77E-2</v>
      </c>
      <c r="P3924" s="535">
        <v>205.06</v>
      </c>
      <c r="Q3924" s="536">
        <v>0.10009999999999999</v>
      </c>
      <c r="R3924" s="535">
        <v>244.86</v>
      </c>
    </row>
    <row r="3925" spans="1:18" ht="12.75">
      <c r="A3925" s="145">
        <v>93971</v>
      </c>
      <c r="B3925" s="102" t="s">
        <v>25595</v>
      </c>
      <c r="C3925" s="145" t="s">
        <v>1</v>
      </c>
      <c r="D3925" s="535">
        <v>204.57</v>
      </c>
      <c r="E3925" s="536">
        <v>8.6099999999999996E-2</v>
      </c>
      <c r="F3925" s="535">
        <v>169.85</v>
      </c>
      <c r="G3925" s="536">
        <v>0.1086</v>
      </c>
      <c r="H3925" s="535">
        <v>210.13</v>
      </c>
      <c r="I3925" s="536">
        <v>0.1022</v>
      </c>
      <c r="J3925" s="535">
        <v>185.59</v>
      </c>
      <c r="K3925" s="536">
        <v>9.4100000000000003E-2</v>
      </c>
      <c r="L3925" s="535">
        <v>199.61</v>
      </c>
      <c r="M3925" s="536">
        <v>2.7099999999999999E-2</v>
      </c>
      <c r="N3925" s="535">
        <v>185.49</v>
      </c>
      <c r="O3925" s="536">
        <v>9.4200000000000006E-2</v>
      </c>
      <c r="P3925" s="535">
        <v>172.33</v>
      </c>
      <c r="Q3925" s="536">
        <v>0.107</v>
      </c>
      <c r="R3925" s="535">
        <v>206.06</v>
      </c>
    </row>
    <row r="3926" spans="1:18" ht="12.75">
      <c r="A3926" s="145">
        <v>93959</v>
      </c>
      <c r="B3926" s="102" t="s">
        <v>25596</v>
      </c>
      <c r="C3926" s="145" t="s">
        <v>1</v>
      </c>
      <c r="D3926" s="535">
        <v>268.68</v>
      </c>
      <c r="E3926" s="536">
        <v>0.1019</v>
      </c>
      <c r="F3926" s="535">
        <v>221.71</v>
      </c>
      <c r="G3926" s="536">
        <v>0.1143</v>
      </c>
      <c r="H3926" s="535">
        <v>278.95999999999998</v>
      </c>
      <c r="I3926" s="536">
        <v>0.112</v>
      </c>
      <c r="J3926" s="535">
        <v>243.88</v>
      </c>
      <c r="K3926" s="536">
        <v>9.8000000000000004E-2</v>
      </c>
      <c r="L3926" s="535">
        <v>265.27999999999997</v>
      </c>
      <c r="M3926" s="536">
        <v>2.3199999999999998E-2</v>
      </c>
      <c r="N3926" s="535">
        <v>246.08</v>
      </c>
      <c r="O3926" s="536">
        <v>9.7100000000000006E-2</v>
      </c>
      <c r="P3926" s="535">
        <v>229.2</v>
      </c>
      <c r="Q3926" s="536">
        <v>0.1106</v>
      </c>
      <c r="R3926" s="535">
        <v>272.73</v>
      </c>
    </row>
    <row r="3927" spans="1:18" ht="12.75">
      <c r="A3927" s="145">
        <v>93969</v>
      </c>
      <c r="B3927" s="102" t="s">
        <v>25597</v>
      </c>
      <c r="C3927" s="145" t="s">
        <v>1</v>
      </c>
      <c r="D3927" s="535">
        <v>225.65</v>
      </c>
      <c r="E3927" s="536">
        <v>9.6500000000000002E-2</v>
      </c>
      <c r="F3927" s="535">
        <v>187.52</v>
      </c>
      <c r="G3927" s="536">
        <v>0.11849999999999999</v>
      </c>
      <c r="H3927" s="535">
        <v>233.08</v>
      </c>
      <c r="I3927" s="536">
        <v>0.11</v>
      </c>
      <c r="J3927" s="535">
        <v>204.67</v>
      </c>
      <c r="K3927" s="536">
        <v>0.10290000000000001</v>
      </c>
      <c r="L3927" s="535">
        <v>221.46</v>
      </c>
      <c r="M3927" s="536">
        <v>2.58E-2</v>
      </c>
      <c r="N3927" s="535">
        <v>205.96</v>
      </c>
      <c r="O3927" s="536">
        <v>0.1023</v>
      </c>
      <c r="P3927" s="535">
        <v>191.8</v>
      </c>
      <c r="Q3927" s="536">
        <v>0.1158</v>
      </c>
      <c r="R3927" s="535">
        <v>228.56</v>
      </c>
    </row>
    <row r="3928" spans="1:18" ht="12.75">
      <c r="A3928" s="145">
        <v>93957</v>
      </c>
      <c r="B3928" s="102" t="s">
        <v>25598</v>
      </c>
      <c r="C3928" s="145" t="s">
        <v>1</v>
      </c>
      <c r="D3928" s="535">
        <v>330.86</v>
      </c>
      <c r="E3928" s="536">
        <v>0.1198</v>
      </c>
      <c r="F3928" s="535">
        <v>273.89999999999998</v>
      </c>
      <c r="G3928" s="536">
        <v>0.1331</v>
      </c>
      <c r="H3928" s="535">
        <v>346.63</v>
      </c>
      <c r="I3928" s="536">
        <v>0.1255</v>
      </c>
      <c r="J3928" s="535">
        <v>300.22000000000003</v>
      </c>
      <c r="K3928" s="536">
        <v>0.1147</v>
      </c>
      <c r="L3928" s="535">
        <v>329.79</v>
      </c>
      <c r="M3928" s="536">
        <v>2.1399999999999999E-2</v>
      </c>
      <c r="N3928" s="535">
        <v>306.49</v>
      </c>
      <c r="O3928" s="536">
        <v>0.1123</v>
      </c>
      <c r="P3928" s="535">
        <v>286.68</v>
      </c>
      <c r="Q3928" s="536">
        <v>0.12709999999999999</v>
      </c>
      <c r="R3928" s="535">
        <v>339.13</v>
      </c>
    </row>
    <row r="3929" spans="1:18" ht="12.75">
      <c r="A3929" s="145">
        <v>93967</v>
      </c>
      <c r="B3929" s="102" t="s">
        <v>25599</v>
      </c>
      <c r="C3929" s="145" t="s">
        <v>1</v>
      </c>
      <c r="D3929" s="535">
        <v>277.57</v>
      </c>
      <c r="E3929" s="536">
        <v>0.1158</v>
      </c>
      <c r="F3929" s="535">
        <v>230.94</v>
      </c>
      <c r="G3929" s="536">
        <v>0.13519999999999999</v>
      </c>
      <c r="H3929" s="535">
        <v>289.48</v>
      </c>
      <c r="I3929" s="536">
        <v>0.1244</v>
      </c>
      <c r="J3929" s="535">
        <v>251.52</v>
      </c>
      <c r="K3929" s="536">
        <v>0.1181</v>
      </c>
      <c r="L3929" s="535">
        <v>275.3</v>
      </c>
      <c r="M3929" s="536">
        <v>2.29E-2</v>
      </c>
      <c r="N3929" s="535">
        <v>256.24</v>
      </c>
      <c r="O3929" s="536">
        <v>0.1159</v>
      </c>
      <c r="P3929" s="535">
        <v>239.72</v>
      </c>
      <c r="Q3929" s="536">
        <v>0.1303</v>
      </c>
      <c r="R3929" s="535">
        <v>284.08</v>
      </c>
    </row>
    <row r="3930" spans="1:18" ht="12.75">
      <c r="A3930" s="145">
        <v>104878</v>
      </c>
      <c r="B3930" s="102" t="s">
        <v>25600</v>
      </c>
      <c r="C3930" s="145" t="s">
        <v>2</v>
      </c>
      <c r="D3930" s="535">
        <v>2314.92</v>
      </c>
      <c r="E3930" s="536">
        <v>0.93320000000000003</v>
      </c>
      <c r="F3930" s="535">
        <v>2345.1999999999998</v>
      </c>
      <c r="G3930" s="536">
        <v>0.90739999999999998</v>
      </c>
      <c r="H3930" s="535">
        <v>2361.2199999999998</v>
      </c>
      <c r="I3930" s="536">
        <v>0.94410000000000005</v>
      </c>
      <c r="J3930" s="535">
        <v>2295.0700000000002</v>
      </c>
      <c r="K3930" s="536">
        <v>0.94120000000000004</v>
      </c>
      <c r="L3930" s="535">
        <v>2487.9299999999998</v>
      </c>
      <c r="M3930" s="536">
        <v>0</v>
      </c>
      <c r="N3930" s="535">
        <v>2341.0500000000002</v>
      </c>
      <c r="O3930" s="536">
        <v>0.90900000000000003</v>
      </c>
      <c r="P3930" s="535">
        <v>2341.2199999999998</v>
      </c>
      <c r="Q3930" s="536">
        <v>0.92259999999999998</v>
      </c>
      <c r="R3930" s="535">
        <v>2332.7399999999998</v>
      </c>
    </row>
    <row r="3931" spans="1:18" ht="12.75">
      <c r="A3931" s="145">
        <v>104877</v>
      </c>
      <c r="B3931" s="102" t="s">
        <v>25601</v>
      </c>
      <c r="C3931" s="145" t="s">
        <v>2</v>
      </c>
      <c r="D3931" s="535">
        <v>612.52</v>
      </c>
      <c r="E3931" s="536">
        <v>0.74750000000000005</v>
      </c>
      <c r="F3931" s="535">
        <v>642.79999999999995</v>
      </c>
      <c r="G3931" s="536">
        <v>0.66210000000000002</v>
      </c>
      <c r="H3931" s="535">
        <v>658.82</v>
      </c>
      <c r="I3931" s="536">
        <v>0.79969999999999997</v>
      </c>
      <c r="J3931" s="535">
        <v>592.66999999999996</v>
      </c>
      <c r="K3931" s="536">
        <v>0.7722</v>
      </c>
      <c r="L3931" s="535">
        <v>676.57</v>
      </c>
      <c r="M3931" s="536">
        <v>0</v>
      </c>
      <c r="N3931" s="535">
        <v>638.65</v>
      </c>
      <c r="O3931" s="536">
        <v>0.66639999999999999</v>
      </c>
      <c r="P3931" s="535">
        <v>638.82000000000005</v>
      </c>
      <c r="Q3931" s="536">
        <v>0.71640000000000004</v>
      </c>
      <c r="R3931" s="535">
        <v>630.34</v>
      </c>
    </row>
    <row r="3932" spans="1:18" ht="12.75">
      <c r="A3932" s="145">
        <v>104841</v>
      </c>
      <c r="B3932" s="102" t="s">
        <v>25602</v>
      </c>
      <c r="C3932" s="145" t="s">
        <v>1</v>
      </c>
      <c r="D3932" s="535">
        <v>95.33</v>
      </c>
      <c r="E3932" s="536">
        <v>0.2555</v>
      </c>
      <c r="F3932" s="535">
        <v>85.02</v>
      </c>
      <c r="G3932" s="536">
        <v>0.28649999999999998</v>
      </c>
      <c r="H3932" s="535">
        <v>93.9</v>
      </c>
      <c r="I3932" s="536">
        <v>0.25940000000000002</v>
      </c>
      <c r="J3932" s="535">
        <v>87.07</v>
      </c>
      <c r="K3932" s="536">
        <v>0.27979999999999999</v>
      </c>
      <c r="L3932" s="535">
        <v>92.9</v>
      </c>
      <c r="M3932" s="536">
        <v>1.55E-2</v>
      </c>
      <c r="N3932" s="535">
        <v>88.64</v>
      </c>
      <c r="O3932" s="536">
        <v>0.27479999999999999</v>
      </c>
      <c r="P3932" s="535">
        <v>81.400000000000006</v>
      </c>
      <c r="Q3932" s="536">
        <v>0.29930000000000001</v>
      </c>
      <c r="R3932" s="535">
        <v>92.81</v>
      </c>
    </row>
    <row r="3933" spans="1:18" ht="12.75">
      <c r="A3933" s="145">
        <v>104849</v>
      </c>
      <c r="B3933" s="102" t="s">
        <v>25603</v>
      </c>
      <c r="C3933" s="145" t="s">
        <v>1</v>
      </c>
      <c r="D3933" s="535">
        <v>66.73</v>
      </c>
      <c r="E3933" s="536">
        <v>0.12379999999999999</v>
      </c>
      <c r="F3933" s="535">
        <v>59.5</v>
      </c>
      <c r="G3933" s="536">
        <v>0.14860000000000001</v>
      </c>
      <c r="H3933" s="535">
        <v>64.28</v>
      </c>
      <c r="I3933" s="536">
        <v>0.1285</v>
      </c>
      <c r="J3933" s="535">
        <v>59.53</v>
      </c>
      <c r="K3933" s="536">
        <v>0.13880000000000001</v>
      </c>
      <c r="L3933" s="535">
        <v>64.45</v>
      </c>
      <c r="M3933" s="536">
        <v>1.66E-2</v>
      </c>
      <c r="N3933" s="535">
        <v>61.03</v>
      </c>
      <c r="O3933" s="536">
        <v>0.1353</v>
      </c>
      <c r="P3933" s="535">
        <v>54.95</v>
      </c>
      <c r="Q3933" s="536">
        <v>0.16089999999999999</v>
      </c>
      <c r="R3933" s="535">
        <v>63.4</v>
      </c>
    </row>
    <row r="3934" spans="1:18" ht="12.75">
      <c r="A3934" s="145">
        <v>104887</v>
      </c>
      <c r="B3934" s="102" t="s">
        <v>25604</v>
      </c>
      <c r="C3934" s="145" t="s">
        <v>1</v>
      </c>
      <c r="D3934" s="535">
        <v>51.27</v>
      </c>
      <c r="E3934" s="536">
        <v>0.1855</v>
      </c>
      <c r="F3934" s="535">
        <v>46.11</v>
      </c>
      <c r="G3934" s="536">
        <v>0.20619999999999999</v>
      </c>
      <c r="H3934" s="535">
        <v>49.11</v>
      </c>
      <c r="I3934" s="536">
        <v>0.19359999999999999</v>
      </c>
      <c r="J3934" s="535">
        <v>47.04</v>
      </c>
      <c r="K3934" s="536">
        <v>0.20219999999999999</v>
      </c>
      <c r="L3934" s="535">
        <v>50.31</v>
      </c>
      <c r="M3934" s="536">
        <v>1.03E-2</v>
      </c>
      <c r="N3934" s="535">
        <v>47.17</v>
      </c>
      <c r="O3934" s="536">
        <v>0.2016</v>
      </c>
      <c r="P3934" s="535">
        <v>40.99</v>
      </c>
      <c r="Q3934" s="536">
        <v>0.23200000000000001</v>
      </c>
      <c r="R3934" s="535">
        <v>48.93</v>
      </c>
    </row>
    <row r="3935" spans="1:18" ht="12.75">
      <c r="A3935" s="145">
        <v>104844</v>
      </c>
      <c r="B3935" s="102" t="s">
        <v>25605</v>
      </c>
      <c r="C3935" s="145" t="s">
        <v>1</v>
      </c>
      <c r="D3935" s="535">
        <v>105.09</v>
      </c>
      <c r="E3935" s="536">
        <v>0.2631</v>
      </c>
      <c r="F3935" s="535">
        <v>93.64</v>
      </c>
      <c r="G3935" s="536">
        <v>0.29530000000000001</v>
      </c>
      <c r="H3935" s="535">
        <v>103.82</v>
      </c>
      <c r="I3935" s="536">
        <v>0.26629999999999998</v>
      </c>
      <c r="J3935" s="535">
        <v>95.95</v>
      </c>
      <c r="K3935" s="536">
        <v>0.28820000000000001</v>
      </c>
      <c r="L3935" s="535">
        <v>102.33</v>
      </c>
      <c r="M3935" s="536">
        <v>1.5800000000000002E-2</v>
      </c>
      <c r="N3935" s="535">
        <v>97.83</v>
      </c>
      <c r="O3935" s="536">
        <v>0.28260000000000002</v>
      </c>
      <c r="P3935" s="535">
        <v>90.38</v>
      </c>
      <c r="Q3935" s="536">
        <v>0.30590000000000001</v>
      </c>
      <c r="R3935" s="535">
        <v>102.52</v>
      </c>
    </row>
    <row r="3936" spans="1:18" ht="12.75">
      <c r="A3936" s="145">
        <v>104852</v>
      </c>
      <c r="B3936" s="102" t="s">
        <v>25606</v>
      </c>
      <c r="C3936" s="145" t="s">
        <v>1</v>
      </c>
      <c r="D3936" s="535">
        <v>73.400000000000006</v>
      </c>
      <c r="E3936" s="536">
        <v>0.13</v>
      </c>
      <c r="F3936" s="535">
        <v>65.319999999999993</v>
      </c>
      <c r="G3936" s="536">
        <v>0.15620000000000001</v>
      </c>
      <c r="H3936" s="535">
        <v>70.95</v>
      </c>
      <c r="I3936" s="536">
        <v>0.13450000000000001</v>
      </c>
      <c r="J3936" s="535">
        <v>65.349999999999994</v>
      </c>
      <c r="K3936" s="536">
        <v>0.14599999999999999</v>
      </c>
      <c r="L3936" s="535">
        <v>70.760000000000005</v>
      </c>
      <c r="M3936" s="536">
        <v>1.7399999999999999E-2</v>
      </c>
      <c r="N3936" s="535">
        <v>67.17</v>
      </c>
      <c r="O3936" s="536">
        <v>0.14199999999999999</v>
      </c>
      <c r="P3936" s="535">
        <v>61.01</v>
      </c>
      <c r="Q3936" s="536">
        <v>0.16719999999999999</v>
      </c>
      <c r="R3936" s="535">
        <v>69.88</v>
      </c>
    </row>
    <row r="3937" spans="1:18" ht="12.75">
      <c r="A3937" s="145">
        <v>104846</v>
      </c>
      <c r="B3937" s="102" t="s">
        <v>25607</v>
      </c>
      <c r="C3937" s="145" t="s">
        <v>1</v>
      </c>
      <c r="D3937" s="535">
        <v>119.61</v>
      </c>
      <c r="E3937" s="536">
        <v>0.27200000000000002</v>
      </c>
      <c r="F3937" s="535">
        <v>106.46</v>
      </c>
      <c r="G3937" s="536">
        <v>0.30559999999999998</v>
      </c>
      <c r="H3937" s="535">
        <v>118.55</v>
      </c>
      <c r="I3937" s="536">
        <v>0.27439999999999998</v>
      </c>
      <c r="J3937" s="535">
        <v>109.12</v>
      </c>
      <c r="K3937" s="536">
        <v>0.29809999999999998</v>
      </c>
      <c r="L3937" s="535">
        <v>116.35</v>
      </c>
      <c r="M3937" s="536">
        <v>1.6199999999999999E-2</v>
      </c>
      <c r="N3937" s="535">
        <v>111.47</v>
      </c>
      <c r="O3937" s="536">
        <v>0.2918</v>
      </c>
      <c r="P3937" s="535">
        <v>103.68</v>
      </c>
      <c r="Q3937" s="536">
        <v>0.31380000000000002</v>
      </c>
      <c r="R3937" s="535">
        <v>116.99</v>
      </c>
    </row>
    <row r="3938" spans="1:18" ht="12.75">
      <c r="A3938" s="145">
        <v>104854</v>
      </c>
      <c r="B3938" s="102" t="s">
        <v>25608</v>
      </c>
      <c r="C3938" s="145" t="s">
        <v>1</v>
      </c>
      <c r="D3938" s="535">
        <v>83.3</v>
      </c>
      <c r="E3938" s="536">
        <v>0.13730000000000001</v>
      </c>
      <c r="F3938" s="535">
        <v>74.02</v>
      </c>
      <c r="G3938" s="536">
        <v>0.16539999999999999</v>
      </c>
      <c r="H3938" s="535">
        <v>80.89</v>
      </c>
      <c r="I3938" s="536">
        <v>0.1414</v>
      </c>
      <c r="J3938" s="535">
        <v>74</v>
      </c>
      <c r="K3938" s="536">
        <v>0.15459999999999999</v>
      </c>
      <c r="L3938" s="535">
        <v>80.150000000000006</v>
      </c>
      <c r="M3938" s="536">
        <v>1.8499999999999999E-2</v>
      </c>
      <c r="N3938" s="535">
        <v>76.38</v>
      </c>
      <c r="O3938" s="536">
        <v>0.14979999999999999</v>
      </c>
      <c r="P3938" s="535">
        <v>70.03</v>
      </c>
      <c r="Q3938" s="536">
        <v>0.17480000000000001</v>
      </c>
      <c r="R3938" s="535">
        <v>79.55</v>
      </c>
    </row>
    <row r="3939" spans="1:18" ht="12.75">
      <c r="A3939" s="145">
        <v>104890</v>
      </c>
      <c r="B3939" s="102" t="s">
        <v>25609</v>
      </c>
      <c r="C3939" s="145" t="s">
        <v>1</v>
      </c>
      <c r="D3939" s="535">
        <v>58.61</v>
      </c>
      <c r="E3939" s="536">
        <v>0.20469999999999999</v>
      </c>
      <c r="F3939" s="535">
        <v>52.6</v>
      </c>
      <c r="G3939" s="536">
        <v>0.2281</v>
      </c>
      <c r="H3939" s="535">
        <v>56.56</v>
      </c>
      <c r="I3939" s="536">
        <v>0.2122</v>
      </c>
      <c r="J3939" s="535">
        <v>53.7</v>
      </c>
      <c r="K3939" s="536">
        <v>0.2235</v>
      </c>
      <c r="L3939" s="535">
        <v>57.4</v>
      </c>
      <c r="M3939" s="536">
        <v>1.11E-2</v>
      </c>
      <c r="N3939" s="535">
        <v>54.07</v>
      </c>
      <c r="O3939" s="536">
        <v>0.22189999999999999</v>
      </c>
      <c r="P3939" s="535">
        <v>47.73</v>
      </c>
      <c r="Q3939" s="536">
        <v>0.25140000000000001</v>
      </c>
      <c r="R3939" s="535">
        <v>56.24</v>
      </c>
    </row>
    <row r="3940" spans="1:18" ht="12.75">
      <c r="A3940" s="145">
        <v>104842</v>
      </c>
      <c r="B3940" s="102" t="s">
        <v>25610</v>
      </c>
      <c r="C3940" s="145" t="s">
        <v>1</v>
      </c>
      <c r="D3940" s="535">
        <v>81.650000000000006</v>
      </c>
      <c r="E3940" s="536">
        <v>0.24210000000000001</v>
      </c>
      <c r="F3940" s="535">
        <v>72.95</v>
      </c>
      <c r="G3940" s="536">
        <v>0.27100000000000002</v>
      </c>
      <c r="H3940" s="535">
        <v>79.97</v>
      </c>
      <c r="I3940" s="536">
        <v>0.2472</v>
      </c>
      <c r="J3940" s="535">
        <v>74.64</v>
      </c>
      <c r="K3940" s="536">
        <v>0.26490000000000002</v>
      </c>
      <c r="L3940" s="535">
        <v>79.67</v>
      </c>
      <c r="M3940" s="536">
        <v>1.49E-2</v>
      </c>
      <c r="N3940" s="535">
        <v>75.739999999999995</v>
      </c>
      <c r="O3940" s="536">
        <v>0.26100000000000001</v>
      </c>
      <c r="P3940" s="535">
        <v>68.86</v>
      </c>
      <c r="Q3940" s="536">
        <v>0.28710000000000002</v>
      </c>
      <c r="R3940" s="535">
        <v>79.14</v>
      </c>
    </row>
    <row r="3941" spans="1:18" ht="12.75">
      <c r="A3941" s="145">
        <v>104850</v>
      </c>
      <c r="B3941" s="102" t="s">
        <v>25611</v>
      </c>
      <c r="C3941" s="145" t="s">
        <v>1</v>
      </c>
      <c r="D3941" s="535">
        <v>59.51</v>
      </c>
      <c r="E3941" s="536">
        <v>0.11609999999999999</v>
      </c>
      <c r="F3941" s="535">
        <v>53.16</v>
      </c>
      <c r="G3941" s="536">
        <v>0.13900000000000001</v>
      </c>
      <c r="H3941" s="535">
        <v>57.03</v>
      </c>
      <c r="I3941" s="536">
        <v>0.1212</v>
      </c>
      <c r="J3941" s="535">
        <v>53.22</v>
      </c>
      <c r="K3941" s="536">
        <v>0.1298</v>
      </c>
      <c r="L3941" s="535">
        <v>57.62</v>
      </c>
      <c r="M3941" s="536">
        <v>1.5599999999999999E-2</v>
      </c>
      <c r="N3941" s="535">
        <v>54.36</v>
      </c>
      <c r="O3941" s="536">
        <v>0.12709999999999999</v>
      </c>
      <c r="P3941" s="535">
        <v>48.37</v>
      </c>
      <c r="Q3941" s="536">
        <v>0.15279999999999999</v>
      </c>
      <c r="R3941" s="535">
        <v>56.36</v>
      </c>
    </row>
    <row r="3942" spans="1:18" ht="12.75">
      <c r="A3942" s="145">
        <v>104888</v>
      </c>
      <c r="B3942" s="102" t="s">
        <v>25612</v>
      </c>
      <c r="C3942" s="145" t="s">
        <v>1</v>
      </c>
      <c r="D3942" s="535">
        <v>46.67</v>
      </c>
      <c r="E3942" s="536">
        <v>0.17080000000000001</v>
      </c>
      <c r="F3942" s="535">
        <v>42.05</v>
      </c>
      <c r="G3942" s="536">
        <v>0.1895</v>
      </c>
      <c r="H3942" s="535">
        <v>44.4</v>
      </c>
      <c r="I3942" s="536">
        <v>0.17949999999999999</v>
      </c>
      <c r="J3942" s="535">
        <v>42.85</v>
      </c>
      <c r="K3942" s="536">
        <v>0.186</v>
      </c>
      <c r="L3942" s="535">
        <v>45.87</v>
      </c>
      <c r="M3942" s="536">
        <v>9.4000000000000004E-3</v>
      </c>
      <c r="N3942" s="535">
        <v>42.84</v>
      </c>
      <c r="O3942" s="536">
        <v>0.186</v>
      </c>
      <c r="P3942" s="535">
        <v>36.79</v>
      </c>
      <c r="Q3942" s="536">
        <v>0.21659999999999999</v>
      </c>
      <c r="R3942" s="535">
        <v>44.34</v>
      </c>
    </row>
    <row r="3943" spans="1:18" ht="12.75">
      <c r="A3943" s="145">
        <v>104879</v>
      </c>
      <c r="B3943" s="102" t="s">
        <v>25613</v>
      </c>
      <c r="C3943" s="145" t="s">
        <v>1</v>
      </c>
      <c r="D3943" s="535">
        <v>89.8</v>
      </c>
      <c r="E3943" s="536">
        <v>0.25069999999999998</v>
      </c>
      <c r="F3943" s="535">
        <v>80.13</v>
      </c>
      <c r="G3943" s="536">
        <v>0.28089999999999998</v>
      </c>
      <c r="H3943" s="535">
        <v>88.28</v>
      </c>
      <c r="I3943" s="536">
        <v>0.255</v>
      </c>
      <c r="J3943" s="535">
        <v>82.05</v>
      </c>
      <c r="K3943" s="536">
        <v>0.27429999999999999</v>
      </c>
      <c r="L3943" s="535">
        <v>87.56</v>
      </c>
      <c r="M3943" s="536">
        <v>1.5299999999999999E-2</v>
      </c>
      <c r="N3943" s="535">
        <v>83.44</v>
      </c>
      <c r="O3943" s="536">
        <v>0.26979999999999998</v>
      </c>
      <c r="P3943" s="535">
        <v>76.36</v>
      </c>
      <c r="Q3943" s="536">
        <v>0.29480000000000001</v>
      </c>
      <c r="R3943" s="535">
        <v>87.29</v>
      </c>
    </row>
    <row r="3944" spans="1:18" ht="12.75">
      <c r="A3944" s="145">
        <v>104853</v>
      </c>
      <c r="B3944" s="102" t="s">
        <v>25614</v>
      </c>
      <c r="C3944" s="145" t="s">
        <v>1</v>
      </c>
      <c r="D3944" s="535">
        <v>65.09</v>
      </c>
      <c r="E3944" s="536">
        <v>0.12280000000000001</v>
      </c>
      <c r="F3944" s="535">
        <v>58.07</v>
      </c>
      <c r="G3944" s="536">
        <v>0.14710000000000001</v>
      </c>
      <c r="H3944" s="535">
        <v>62.63</v>
      </c>
      <c r="I3944" s="536">
        <v>0.12759999999999999</v>
      </c>
      <c r="J3944" s="535">
        <v>58.11</v>
      </c>
      <c r="K3944" s="536">
        <v>0.13750000000000001</v>
      </c>
      <c r="L3944" s="535">
        <v>62.92</v>
      </c>
      <c r="M3944" s="536">
        <v>1.6400000000000001E-2</v>
      </c>
      <c r="N3944" s="535">
        <v>59.52</v>
      </c>
      <c r="O3944" s="536">
        <v>0.13420000000000001</v>
      </c>
      <c r="P3944" s="535">
        <v>53.45</v>
      </c>
      <c r="Q3944" s="536">
        <v>0.1598</v>
      </c>
      <c r="R3944" s="535">
        <v>61.79</v>
      </c>
    </row>
    <row r="3945" spans="1:18" ht="12.75">
      <c r="A3945" s="145">
        <v>104847</v>
      </c>
      <c r="B3945" s="102" t="s">
        <v>25615</v>
      </c>
      <c r="C3945" s="145" t="s">
        <v>1</v>
      </c>
      <c r="D3945" s="535">
        <v>101.89</v>
      </c>
      <c r="E3945" s="536">
        <v>0.26090000000000002</v>
      </c>
      <c r="F3945" s="535">
        <v>90.82</v>
      </c>
      <c r="G3945" s="536">
        <v>0.29270000000000002</v>
      </c>
      <c r="H3945" s="535">
        <v>100.55</v>
      </c>
      <c r="I3945" s="536">
        <v>0.26429999999999998</v>
      </c>
      <c r="J3945" s="535">
        <v>93.03</v>
      </c>
      <c r="K3945" s="536">
        <v>0.28570000000000001</v>
      </c>
      <c r="L3945" s="535">
        <v>99.23</v>
      </c>
      <c r="M3945" s="536">
        <v>1.5699999999999999E-2</v>
      </c>
      <c r="N3945" s="535">
        <v>94.79</v>
      </c>
      <c r="O3945" s="536">
        <v>0.28039999999999998</v>
      </c>
      <c r="P3945" s="535">
        <v>87.43</v>
      </c>
      <c r="Q3945" s="536">
        <v>0.30399999999999999</v>
      </c>
      <c r="R3945" s="535">
        <v>99.33</v>
      </c>
    </row>
    <row r="3946" spans="1:18" ht="12.75">
      <c r="A3946" s="145">
        <v>104855</v>
      </c>
      <c r="B3946" s="102" t="s">
        <v>25616</v>
      </c>
      <c r="C3946" s="145" t="s">
        <v>1</v>
      </c>
      <c r="D3946" s="535">
        <v>73.319999999999993</v>
      </c>
      <c r="E3946" s="536">
        <v>0.1305</v>
      </c>
      <c r="F3946" s="535">
        <v>65.28</v>
      </c>
      <c r="G3946" s="536">
        <v>0.15670000000000001</v>
      </c>
      <c r="H3946" s="535">
        <v>70.91</v>
      </c>
      <c r="I3946" s="536">
        <v>0.13500000000000001</v>
      </c>
      <c r="J3946" s="535">
        <v>65.31</v>
      </c>
      <c r="K3946" s="536">
        <v>0.14649999999999999</v>
      </c>
      <c r="L3946" s="535">
        <v>70.7</v>
      </c>
      <c r="M3946" s="536">
        <v>1.7399999999999999E-2</v>
      </c>
      <c r="N3946" s="535">
        <v>67.13</v>
      </c>
      <c r="O3946" s="536">
        <v>0.1426</v>
      </c>
      <c r="P3946" s="535">
        <v>60.96</v>
      </c>
      <c r="Q3946" s="536">
        <v>0.1678</v>
      </c>
      <c r="R3946" s="535">
        <v>69.84</v>
      </c>
    </row>
    <row r="3947" spans="1:18" ht="12.75">
      <c r="A3947" s="145">
        <v>104891</v>
      </c>
      <c r="B3947" s="102" t="s">
        <v>25617</v>
      </c>
      <c r="C3947" s="145" t="s">
        <v>1</v>
      </c>
      <c r="D3947" s="535">
        <v>52.85</v>
      </c>
      <c r="E3947" s="536">
        <v>0.1905</v>
      </c>
      <c r="F3947" s="535">
        <v>47.5</v>
      </c>
      <c r="G3947" s="536">
        <v>0.21199999999999999</v>
      </c>
      <c r="H3947" s="535">
        <v>50.72</v>
      </c>
      <c r="I3947" s="536">
        <v>0.19850000000000001</v>
      </c>
      <c r="J3947" s="535">
        <v>48.47</v>
      </c>
      <c r="K3947" s="536">
        <v>0.20780000000000001</v>
      </c>
      <c r="L3947" s="535">
        <v>51.84</v>
      </c>
      <c r="M3947" s="536">
        <v>1.04E-2</v>
      </c>
      <c r="N3947" s="535">
        <v>48.66</v>
      </c>
      <c r="O3947" s="536">
        <v>0.2069</v>
      </c>
      <c r="P3947" s="535">
        <v>42.46</v>
      </c>
      <c r="Q3947" s="536">
        <v>0.23719999999999999</v>
      </c>
      <c r="R3947" s="535">
        <v>50.48</v>
      </c>
    </row>
    <row r="3948" spans="1:18" ht="12.75">
      <c r="A3948" s="145">
        <v>104892</v>
      </c>
      <c r="B3948" s="102" t="s">
        <v>25618</v>
      </c>
      <c r="C3948" s="145" t="s">
        <v>1</v>
      </c>
      <c r="D3948" s="535">
        <v>118.18</v>
      </c>
      <c r="E3948" s="536">
        <v>0.27089999999999997</v>
      </c>
      <c r="F3948" s="535">
        <v>105.21</v>
      </c>
      <c r="G3948" s="536">
        <v>0.30420000000000003</v>
      </c>
      <c r="H3948" s="535">
        <v>117.1</v>
      </c>
      <c r="I3948" s="536">
        <v>0.27339999999999998</v>
      </c>
      <c r="J3948" s="535">
        <v>107.83</v>
      </c>
      <c r="K3948" s="536">
        <v>0.2969</v>
      </c>
      <c r="L3948" s="535">
        <v>114.96</v>
      </c>
      <c r="M3948" s="536">
        <v>1.6199999999999999E-2</v>
      </c>
      <c r="N3948" s="535">
        <v>110.13</v>
      </c>
      <c r="O3948" s="536">
        <v>0.29070000000000001</v>
      </c>
      <c r="P3948" s="535">
        <v>102.37</v>
      </c>
      <c r="Q3948" s="536">
        <v>0.31269999999999998</v>
      </c>
      <c r="R3948" s="535">
        <v>115.56</v>
      </c>
    </row>
    <row r="3949" spans="1:18" ht="12.75">
      <c r="A3949" s="145">
        <v>104848</v>
      </c>
      <c r="B3949" s="102" t="s">
        <v>25619</v>
      </c>
      <c r="C3949" s="145" t="s">
        <v>1</v>
      </c>
      <c r="D3949" s="535">
        <v>77.47</v>
      </c>
      <c r="E3949" s="536">
        <v>0.13270000000000001</v>
      </c>
      <c r="F3949" s="535">
        <v>68.92</v>
      </c>
      <c r="G3949" s="536">
        <v>0.1598</v>
      </c>
      <c r="H3949" s="535">
        <v>75.069999999999993</v>
      </c>
      <c r="I3949" s="536">
        <v>0.13689999999999999</v>
      </c>
      <c r="J3949" s="535">
        <v>68.900000000000006</v>
      </c>
      <c r="K3949" s="536">
        <v>0.1492</v>
      </c>
      <c r="L3949" s="535">
        <v>74.66</v>
      </c>
      <c r="M3949" s="536">
        <v>1.7899999999999999E-2</v>
      </c>
      <c r="N3949" s="535">
        <v>70.98</v>
      </c>
      <c r="O3949" s="536">
        <v>0.14480000000000001</v>
      </c>
      <c r="P3949" s="535">
        <v>64.739999999999995</v>
      </c>
      <c r="Q3949" s="536">
        <v>0.1701</v>
      </c>
      <c r="R3949" s="535">
        <v>73.88</v>
      </c>
    </row>
    <row r="3950" spans="1:18" ht="12.75">
      <c r="A3950" s="145">
        <v>104886</v>
      </c>
      <c r="B3950" s="102" t="s">
        <v>25620</v>
      </c>
      <c r="C3950" s="145" t="s">
        <v>1</v>
      </c>
      <c r="D3950" s="535">
        <v>58.09</v>
      </c>
      <c r="E3950" s="536">
        <v>0.2031</v>
      </c>
      <c r="F3950" s="535">
        <v>52.12</v>
      </c>
      <c r="G3950" s="536">
        <v>0.22639999999999999</v>
      </c>
      <c r="H3950" s="535">
        <v>56.05</v>
      </c>
      <c r="I3950" s="536">
        <v>0.21049999999999999</v>
      </c>
      <c r="J3950" s="535">
        <v>53.24</v>
      </c>
      <c r="K3950" s="536">
        <v>0.22159999999999999</v>
      </c>
      <c r="L3950" s="535">
        <v>56.91</v>
      </c>
      <c r="M3950" s="536">
        <v>1.12E-2</v>
      </c>
      <c r="N3950" s="535">
        <v>53.57</v>
      </c>
      <c r="O3950" s="536">
        <v>0.2203</v>
      </c>
      <c r="P3950" s="535">
        <v>47.28</v>
      </c>
      <c r="Q3950" s="536">
        <v>0.24959999999999999</v>
      </c>
      <c r="R3950" s="535">
        <v>55.71</v>
      </c>
    </row>
    <row r="3951" spans="1:18" ht="12.75">
      <c r="A3951" s="145">
        <v>104843</v>
      </c>
      <c r="B3951" s="102" t="s">
        <v>25621</v>
      </c>
      <c r="C3951" s="145" t="s">
        <v>1</v>
      </c>
      <c r="D3951" s="535">
        <v>130.36000000000001</v>
      </c>
      <c r="E3951" s="536">
        <v>0.27700000000000002</v>
      </c>
      <c r="F3951" s="535">
        <v>115.93</v>
      </c>
      <c r="G3951" s="536">
        <v>0.3115</v>
      </c>
      <c r="H3951" s="535">
        <v>129.47999999999999</v>
      </c>
      <c r="I3951" s="536">
        <v>0.27889999999999998</v>
      </c>
      <c r="J3951" s="535">
        <v>118.9</v>
      </c>
      <c r="K3951" s="536">
        <v>0.30370000000000003</v>
      </c>
      <c r="L3951" s="535">
        <v>126.74</v>
      </c>
      <c r="M3951" s="536">
        <v>1.66E-2</v>
      </c>
      <c r="N3951" s="535">
        <v>121.58</v>
      </c>
      <c r="O3951" s="536">
        <v>0.29699999999999999</v>
      </c>
      <c r="P3951" s="535">
        <v>113.53</v>
      </c>
      <c r="Q3951" s="536">
        <v>0.31809999999999999</v>
      </c>
      <c r="R3951" s="535">
        <v>127.7</v>
      </c>
    </row>
    <row r="3952" spans="1:18" ht="12.75">
      <c r="A3952" s="145">
        <v>104851</v>
      </c>
      <c r="B3952" s="102" t="s">
        <v>25622</v>
      </c>
      <c r="C3952" s="145" t="s">
        <v>1</v>
      </c>
      <c r="D3952" s="535">
        <v>85.8</v>
      </c>
      <c r="E3952" s="536">
        <v>0.13850000000000001</v>
      </c>
      <c r="F3952" s="535">
        <v>76.209999999999994</v>
      </c>
      <c r="G3952" s="536">
        <v>0.16689999999999999</v>
      </c>
      <c r="H3952" s="535">
        <v>83.43</v>
      </c>
      <c r="I3952" s="536">
        <v>0.1424</v>
      </c>
      <c r="J3952" s="535">
        <v>76.17</v>
      </c>
      <c r="K3952" s="536">
        <v>0.156</v>
      </c>
      <c r="L3952" s="535">
        <v>82.52</v>
      </c>
      <c r="M3952" s="536">
        <v>1.8800000000000001E-2</v>
      </c>
      <c r="N3952" s="535">
        <v>78.67</v>
      </c>
      <c r="O3952" s="536">
        <v>0.151</v>
      </c>
      <c r="P3952" s="535">
        <v>72.33</v>
      </c>
      <c r="Q3952" s="536">
        <v>0.1759</v>
      </c>
      <c r="R3952" s="535">
        <v>81.99</v>
      </c>
    </row>
    <row r="3953" spans="1:18" ht="12.75">
      <c r="A3953" s="145">
        <v>104845</v>
      </c>
      <c r="B3953" s="102" t="s">
        <v>25623</v>
      </c>
      <c r="C3953" s="145" t="s">
        <v>1</v>
      </c>
      <c r="D3953" s="535">
        <v>148.41999999999999</v>
      </c>
      <c r="E3953" s="536">
        <v>0.28420000000000001</v>
      </c>
      <c r="F3953" s="535">
        <v>131.9</v>
      </c>
      <c r="G3953" s="536">
        <v>0.31979999999999997</v>
      </c>
      <c r="H3953" s="535">
        <v>147.85</v>
      </c>
      <c r="I3953" s="536">
        <v>0.2853</v>
      </c>
      <c r="J3953" s="535">
        <v>135.30000000000001</v>
      </c>
      <c r="K3953" s="536">
        <v>0.31180000000000002</v>
      </c>
      <c r="L3953" s="535">
        <v>144.21</v>
      </c>
      <c r="M3953" s="536">
        <v>1.6899999999999998E-2</v>
      </c>
      <c r="N3953" s="535">
        <v>138.6</v>
      </c>
      <c r="O3953" s="536">
        <v>0.30430000000000001</v>
      </c>
      <c r="P3953" s="535">
        <v>130.11000000000001</v>
      </c>
      <c r="Q3953" s="536">
        <v>0.32419999999999999</v>
      </c>
      <c r="R3953" s="535">
        <v>145.69</v>
      </c>
    </row>
    <row r="3954" spans="1:18" ht="12.75">
      <c r="A3954" s="145">
        <v>104880</v>
      </c>
      <c r="B3954" s="102" t="s">
        <v>25624</v>
      </c>
      <c r="C3954" s="145" t="s">
        <v>1</v>
      </c>
      <c r="D3954" s="535">
        <v>98.12</v>
      </c>
      <c r="E3954" s="536">
        <v>0.14499999999999999</v>
      </c>
      <c r="F3954" s="535">
        <v>87</v>
      </c>
      <c r="G3954" s="536">
        <v>0.17510000000000001</v>
      </c>
      <c r="H3954" s="535">
        <v>95.79</v>
      </c>
      <c r="I3954" s="536">
        <v>0.14860000000000001</v>
      </c>
      <c r="J3954" s="535">
        <v>86.94</v>
      </c>
      <c r="K3954" s="536">
        <v>0.16370000000000001</v>
      </c>
      <c r="L3954" s="535">
        <v>94.22</v>
      </c>
      <c r="M3954" s="536">
        <v>1.9599999999999999E-2</v>
      </c>
      <c r="N3954" s="535">
        <v>90.08</v>
      </c>
      <c r="O3954" s="536">
        <v>0.158</v>
      </c>
      <c r="P3954" s="535">
        <v>83.55</v>
      </c>
      <c r="Q3954" s="536">
        <v>0.18229999999999999</v>
      </c>
      <c r="R3954" s="535">
        <v>94</v>
      </c>
    </row>
    <row r="3955" spans="1:18" ht="12.75">
      <c r="A3955" s="145">
        <v>104889</v>
      </c>
      <c r="B3955" s="102" t="s">
        <v>25625</v>
      </c>
      <c r="C3955" s="145" t="s">
        <v>1</v>
      </c>
      <c r="D3955" s="535">
        <v>67.209999999999994</v>
      </c>
      <c r="E3955" s="536">
        <v>0.2215</v>
      </c>
      <c r="F3955" s="535">
        <v>60.19</v>
      </c>
      <c r="G3955" s="536">
        <v>0.24740000000000001</v>
      </c>
      <c r="H3955" s="535">
        <v>65.3</v>
      </c>
      <c r="I3955" s="536">
        <v>0.22800000000000001</v>
      </c>
      <c r="J3955" s="535">
        <v>61.54</v>
      </c>
      <c r="K3955" s="536">
        <v>0.24199999999999999</v>
      </c>
      <c r="L3955" s="535">
        <v>65.709999999999994</v>
      </c>
      <c r="M3955" s="536">
        <v>1.23E-2</v>
      </c>
      <c r="N3955" s="535">
        <v>62.18</v>
      </c>
      <c r="O3955" s="536">
        <v>0.23949999999999999</v>
      </c>
      <c r="P3955" s="535">
        <v>55.64</v>
      </c>
      <c r="Q3955" s="536">
        <v>0.2676</v>
      </c>
      <c r="R3955" s="535">
        <v>64.8</v>
      </c>
    </row>
    <row r="3956" spans="1:18" ht="12.75">
      <c r="A3956" s="145">
        <v>95108</v>
      </c>
      <c r="B3956" s="102" t="s">
        <v>25626</v>
      </c>
      <c r="C3956" s="145" t="s">
        <v>2</v>
      </c>
      <c r="D3956" s="535">
        <v>46.15</v>
      </c>
      <c r="E3956" s="536">
        <v>5.6599999999999998E-2</v>
      </c>
      <c r="F3956" s="535">
        <v>38.1</v>
      </c>
      <c r="G3956" s="536">
        <v>0</v>
      </c>
      <c r="H3956" s="535">
        <v>45.42</v>
      </c>
      <c r="I3956" s="536">
        <v>7.4200000000000002E-2</v>
      </c>
      <c r="J3956" s="535">
        <v>39.14</v>
      </c>
      <c r="K3956" s="536">
        <v>2.53E-2</v>
      </c>
      <c r="L3956" s="535">
        <v>44.33</v>
      </c>
      <c r="M3956" s="536">
        <v>0</v>
      </c>
      <c r="N3956" s="535">
        <v>40.39</v>
      </c>
      <c r="O3956" s="536">
        <v>0</v>
      </c>
      <c r="P3956" s="535">
        <v>43.29</v>
      </c>
      <c r="Q3956" s="536">
        <v>2.29E-2</v>
      </c>
      <c r="R3956" s="535">
        <v>42.49</v>
      </c>
    </row>
    <row r="3957" spans="1:18" ht="12.75">
      <c r="A3957" s="145">
        <v>104857</v>
      </c>
      <c r="B3957" s="102" t="s">
        <v>25627</v>
      </c>
      <c r="C3957" s="145" t="s">
        <v>1</v>
      </c>
      <c r="D3957" s="535">
        <v>0</v>
      </c>
      <c r="E3957" s="536"/>
      <c r="F3957" s="535">
        <v>0</v>
      </c>
      <c r="G3957" s="536"/>
      <c r="H3957" s="535">
        <v>0</v>
      </c>
      <c r="I3957" s="536"/>
      <c r="J3957" s="535">
        <v>0</v>
      </c>
      <c r="K3957" s="536"/>
      <c r="L3957" s="535">
        <v>0</v>
      </c>
      <c r="M3957" s="536"/>
      <c r="N3957" s="535">
        <v>0</v>
      </c>
      <c r="O3957" s="536"/>
      <c r="P3957" s="535">
        <v>0</v>
      </c>
      <c r="Q3957" s="536"/>
      <c r="R3957" s="535">
        <v>0</v>
      </c>
    </row>
    <row r="3958" spans="1:18" ht="12.75">
      <c r="A3958" s="145">
        <v>104859</v>
      </c>
      <c r="B3958" s="102" t="s">
        <v>25628</v>
      </c>
      <c r="C3958" s="145" t="s">
        <v>1</v>
      </c>
      <c r="D3958" s="535">
        <v>0</v>
      </c>
      <c r="E3958" s="536"/>
      <c r="F3958" s="535">
        <v>0</v>
      </c>
      <c r="G3958" s="536"/>
      <c r="H3958" s="535">
        <v>0</v>
      </c>
      <c r="I3958" s="536"/>
      <c r="J3958" s="535">
        <v>0</v>
      </c>
      <c r="K3958" s="536"/>
      <c r="L3958" s="535">
        <v>0</v>
      </c>
      <c r="M3958" s="536"/>
      <c r="N3958" s="535">
        <v>0</v>
      </c>
      <c r="O3958" s="536"/>
      <c r="P3958" s="535">
        <v>0</v>
      </c>
      <c r="Q3958" s="536"/>
      <c r="R3958" s="535">
        <v>0</v>
      </c>
    </row>
    <row r="3959" spans="1:18" ht="12.75">
      <c r="A3959" s="145">
        <v>104861</v>
      </c>
      <c r="B3959" s="102" t="s">
        <v>25629</v>
      </c>
      <c r="C3959" s="145" t="s">
        <v>1</v>
      </c>
      <c r="D3959" s="535">
        <v>0</v>
      </c>
      <c r="E3959" s="536"/>
      <c r="F3959" s="535">
        <v>0</v>
      </c>
      <c r="G3959" s="536"/>
      <c r="H3959" s="535">
        <v>0</v>
      </c>
      <c r="I3959" s="536"/>
      <c r="J3959" s="535">
        <v>0</v>
      </c>
      <c r="K3959" s="536"/>
      <c r="L3959" s="535">
        <v>0</v>
      </c>
      <c r="M3959" s="536"/>
      <c r="N3959" s="535">
        <v>0</v>
      </c>
      <c r="O3959" s="536"/>
      <c r="P3959" s="535">
        <v>0</v>
      </c>
      <c r="Q3959" s="536"/>
      <c r="R3959" s="535">
        <v>0</v>
      </c>
    </row>
    <row r="3960" spans="1:18" ht="12.75">
      <c r="A3960" s="145">
        <v>104856</v>
      </c>
      <c r="B3960" s="102" t="s">
        <v>25630</v>
      </c>
      <c r="C3960" s="145" t="s">
        <v>1</v>
      </c>
      <c r="D3960" s="535">
        <v>0</v>
      </c>
      <c r="E3960" s="536"/>
      <c r="F3960" s="535">
        <v>0</v>
      </c>
      <c r="G3960" s="536"/>
      <c r="H3960" s="535">
        <v>0</v>
      </c>
      <c r="I3960" s="536"/>
      <c r="J3960" s="535">
        <v>0</v>
      </c>
      <c r="K3960" s="536"/>
      <c r="L3960" s="535">
        <v>0</v>
      </c>
      <c r="M3960" s="536"/>
      <c r="N3960" s="535">
        <v>0</v>
      </c>
      <c r="O3960" s="536"/>
      <c r="P3960" s="535">
        <v>0</v>
      </c>
      <c r="Q3960" s="536"/>
      <c r="R3960" s="535">
        <v>0</v>
      </c>
    </row>
    <row r="3961" spans="1:18" ht="12.75">
      <c r="A3961" s="145">
        <v>104858</v>
      </c>
      <c r="B3961" s="102" t="s">
        <v>25631</v>
      </c>
      <c r="C3961" s="145" t="s">
        <v>1</v>
      </c>
      <c r="D3961" s="535">
        <v>0</v>
      </c>
      <c r="E3961" s="536"/>
      <c r="F3961" s="535">
        <v>0</v>
      </c>
      <c r="G3961" s="536"/>
      <c r="H3961" s="535">
        <v>0</v>
      </c>
      <c r="I3961" s="536"/>
      <c r="J3961" s="535">
        <v>0</v>
      </c>
      <c r="K3961" s="536"/>
      <c r="L3961" s="535">
        <v>0</v>
      </c>
      <c r="M3961" s="536"/>
      <c r="N3961" s="535">
        <v>0</v>
      </c>
      <c r="O3961" s="536"/>
      <c r="P3961" s="535">
        <v>0</v>
      </c>
      <c r="Q3961" s="536"/>
      <c r="R3961" s="535">
        <v>0</v>
      </c>
    </row>
    <row r="3962" spans="1:18" ht="12.75">
      <c r="A3962" s="145">
        <v>104860</v>
      </c>
      <c r="B3962" s="102" t="s">
        <v>25632</v>
      </c>
      <c r="C3962" s="145" t="s">
        <v>1</v>
      </c>
      <c r="D3962" s="535">
        <v>0</v>
      </c>
      <c r="E3962" s="536"/>
      <c r="F3962" s="535">
        <v>0</v>
      </c>
      <c r="G3962" s="536"/>
      <c r="H3962" s="535">
        <v>0</v>
      </c>
      <c r="I3962" s="536"/>
      <c r="J3962" s="535">
        <v>0</v>
      </c>
      <c r="K3962" s="536"/>
      <c r="L3962" s="535">
        <v>0</v>
      </c>
      <c r="M3962" s="536"/>
      <c r="N3962" s="535">
        <v>0</v>
      </c>
      <c r="O3962" s="536"/>
      <c r="P3962" s="535">
        <v>0</v>
      </c>
      <c r="Q3962" s="536"/>
      <c r="R3962" s="535">
        <v>0</v>
      </c>
    </row>
    <row r="3963" spans="1:18" ht="12.75">
      <c r="A3963" s="145">
        <v>104871</v>
      </c>
      <c r="B3963" s="102" t="s">
        <v>25633</v>
      </c>
      <c r="C3963" s="145" t="s">
        <v>1</v>
      </c>
      <c r="D3963" s="535">
        <v>0</v>
      </c>
      <c r="E3963" s="536"/>
      <c r="F3963" s="535">
        <v>0</v>
      </c>
      <c r="G3963" s="536"/>
      <c r="H3963" s="535">
        <v>0</v>
      </c>
      <c r="I3963" s="536"/>
      <c r="J3963" s="535">
        <v>0</v>
      </c>
      <c r="K3963" s="536"/>
      <c r="L3963" s="535">
        <v>0</v>
      </c>
      <c r="M3963" s="536"/>
      <c r="N3963" s="535">
        <v>0</v>
      </c>
      <c r="O3963" s="536"/>
      <c r="P3963" s="535">
        <v>0</v>
      </c>
      <c r="Q3963" s="536"/>
      <c r="R3963" s="535">
        <v>0</v>
      </c>
    </row>
    <row r="3964" spans="1:18" ht="12.75">
      <c r="A3964" s="145">
        <v>104883</v>
      </c>
      <c r="B3964" s="102" t="s">
        <v>25634</v>
      </c>
      <c r="C3964" s="145" t="s">
        <v>1</v>
      </c>
      <c r="D3964" s="535">
        <v>0</v>
      </c>
      <c r="E3964" s="536"/>
      <c r="F3964" s="535">
        <v>0</v>
      </c>
      <c r="G3964" s="536"/>
      <c r="H3964" s="535">
        <v>0</v>
      </c>
      <c r="I3964" s="536"/>
      <c r="J3964" s="535">
        <v>0</v>
      </c>
      <c r="K3964" s="536"/>
      <c r="L3964" s="535">
        <v>0</v>
      </c>
      <c r="M3964" s="536"/>
      <c r="N3964" s="535">
        <v>0</v>
      </c>
      <c r="O3964" s="536"/>
      <c r="P3964" s="535">
        <v>0</v>
      </c>
      <c r="Q3964" s="536"/>
      <c r="R3964" s="535">
        <v>0</v>
      </c>
    </row>
    <row r="3965" spans="1:18" ht="12.75">
      <c r="A3965" s="145">
        <v>104865</v>
      </c>
      <c r="B3965" s="102" t="s">
        <v>25635</v>
      </c>
      <c r="C3965" s="145" t="s">
        <v>1</v>
      </c>
      <c r="D3965" s="535">
        <v>0</v>
      </c>
      <c r="E3965" s="536"/>
      <c r="F3965" s="535">
        <v>0</v>
      </c>
      <c r="G3965" s="536"/>
      <c r="H3965" s="535">
        <v>0</v>
      </c>
      <c r="I3965" s="536"/>
      <c r="J3965" s="535">
        <v>0</v>
      </c>
      <c r="K3965" s="536"/>
      <c r="L3965" s="535">
        <v>0</v>
      </c>
      <c r="M3965" s="536"/>
      <c r="N3965" s="535">
        <v>0</v>
      </c>
      <c r="O3965" s="536"/>
      <c r="P3965" s="535">
        <v>0</v>
      </c>
      <c r="Q3965" s="536"/>
      <c r="R3965" s="535">
        <v>0</v>
      </c>
    </row>
    <row r="3966" spans="1:18" ht="12.75">
      <c r="A3966" s="145">
        <v>104872</v>
      </c>
      <c r="B3966" s="102" t="s">
        <v>25636</v>
      </c>
      <c r="C3966" s="145" t="s">
        <v>1</v>
      </c>
      <c r="D3966" s="535">
        <v>0</v>
      </c>
      <c r="E3966" s="536"/>
      <c r="F3966" s="535">
        <v>0</v>
      </c>
      <c r="G3966" s="536"/>
      <c r="H3966" s="535">
        <v>0</v>
      </c>
      <c r="I3966" s="536"/>
      <c r="J3966" s="535">
        <v>0</v>
      </c>
      <c r="K3966" s="536"/>
      <c r="L3966" s="535">
        <v>0</v>
      </c>
      <c r="M3966" s="536"/>
      <c r="N3966" s="535">
        <v>0</v>
      </c>
      <c r="O3966" s="536"/>
      <c r="P3966" s="535">
        <v>0</v>
      </c>
      <c r="Q3966" s="536"/>
      <c r="R3966" s="535">
        <v>0</v>
      </c>
    </row>
    <row r="3967" spans="1:18" ht="12.75">
      <c r="A3967" s="145">
        <v>104884</v>
      </c>
      <c r="B3967" s="102" t="s">
        <v>25637</v>
      </c>
      <c r="C3967" s="145" t="s">
        <v>1</v>
      </c>
      <c r="D3967" s="535">
        <v>0</v>
      </c>
      <c r="E3967" s="536"/>
      <c r="F3967" s="535">
        <v>0</v>
      </c>
      <c r="G3967" s="536"/>
      <c r="H3967" s="535">
        <v>0</v>
      </c>
      <c r="I3967" s="536"/>
      <c r="J3967" s="535">
        <v>0</v>
      </c>
      <c r="K3967" s="536"/>
      <c r="L3967" s="535">
        <v>0</v>
      </c>
      <c r="M3967" s="536"/>
      <c r="N3967" s="535">
        <v>0</v>
      </c>
      <c r="O3967" s="536"/>
      <c r="P3967" s="535">
        <v>0</v>
      </c>
      <c r="Q3967" s="536"/>
      <c r="R3967" s="535">
        <v>0</v>
      </c>
    </row>
    <row r="3968" spans="1:18" ht="12.75">
      <c r="A3968" s="145">
        <v>104866</v>
      </c>
      <c r="B3968" s="102" t="s">
        <v>25638</v>
      </c>
      <c r="C3968" s="145" t="s">
        <v>1</v>
      </c>
      <c r="D3968" s="535">
        <v>0</v>
      </c>
      <c r="E3968" s="536"/>
      <c r="F3968" s="535">
        <v>0</v>
      </c>
      <c r="G3968" s="536"/>
      <c r="H3968" s="535">
        <v>0</v>
      </c>
      <c r="I3968" s="536"/>
      <c r="J3968" s="535">
        <v>0</v>
      </c>
      <c r="K3968" s="536"/>
      <c r="L3968" s="535">
        <v>0</v>
      </c>
      <c r="M3968" s="536"/>
      <c r="N3968" s="535">
        <v>0</v>
      </c>
      <c r="O3968" s="536"/>
      <c r="P3968" s="535">
        <v>0</v>
      </c>
      <c r="Q3968" s="536"/>
      <c r="R3968" s="535">
        <v>0</v>
      </c>
    </row>
    <row r="3969" spans="1:18" ht="12.75">
      <c r="A3969" s="145">
        <v>104873</v>
      </c>
      <c r="B3969" s="102" t="s">
        <v>25639</v>
      </c>
      <c r="C3969" s="145" t="s">
        <v>1</v>
      </c>
      <c r="D3969" s="535">
        <v>0</v>
      </c>
      <c r="E3969" s="536"/>
      <c r="F3969" s="535">
        <v>0</v>
      </c>
      <c r="G3969" s="536"/>
      <c r="H3969" s="535">
        <v>0</v>
      </c>
      <c r="I3969" s="536"/>
      <c r="J3969" s="535">
        <v>0</v>
      </c>
      <c r="K3969" s="536"/>
      <c r="L3969" s="535">
        <v>0</v>
      </c>
      <c r="M3969" s="536"/>
      <c r="N3969" s="535">
        <v>0</v>
      </c>
      <c r="O3969" s="536"/>
      <c r="P3969" s="535">
        <v>0</v>
      </c>
      <c r="Q3969" s="536"/>
      <c r="R3969" s="535">
        <v>0</v>
      </c>
    </row>
    <row r="3970" spans="1:18" ht="12.75">
      <c r="A3970" s="145">
        <v>104885</v>
      </c>
      <c r="B3970" s="102" t="s">
        <v>25640</v>
      </c>
      <c r="C3970" s="145" t="s">
        <v>1</v>
      </c>
      <c r="D3970" s="535">
        <v>0</v>
      </c>
      <c r="E3970" s="536"/>
      <c r="F3970" s="535">
        <v>0</v>
      </c>
      <c r="G3970" s="536"/>
      <c r="H3970" s="535">
        <v>0</v>
      </c>
      <c r="I3970" s="536"/>
      <c r="J3970" s="535">
        <v>0</v>
      </c>
      <c r="K3970" s="536"/>
      <c r="L3970" s="535">
        <v>0</v>
      </c>
      <c r="M3970" s="536"/>
      <c r="N3970" s="535">
        <v>0</v>
      </c>
      <c r="O3970" s="536"/>
      <c r="P3970" s="535">
        <v>0</v>
      </c>
      <c r="Q3970" s="536"/>
      <c r="R3970" s="535">
        <v>0</v>
      </c>
    </row>
    <row r="3971" spans="1:18" ht="12.75">
      <c r="A3971" s="145">
        <v>104867</v>
      </c>
      <c r="B3971" s="102" t="s">
        <v>25641</v>
      </c>
      <c r="C3971" s="145" t="s">
        <v>1</v>
      </c>
      <c r="D3971" s="535">
        <v>0</v>
      </c>
      <c r="E3971" s="536"/>
      <c r="F3971" s="535">
        <v>0</v>
      </c>
      <c r="G3971" s="536"/>
      <c r="H3971" s="535">
        <v>0</v>
      </c>
      <c r="I3971" s="536"/>
      <c r="J3971" s="535">
        <v>0</v>
      </c>
      <c r="K3971" s="536"/>
      <c r="L3971" s="535">
        <v>0</v>
      </c>
      <c r="M3971" s="536"/>
      <c r="N3971" s="535">
        <v>0</v>
      </c>
      <c r="O3971" s="536"/>
      <c r="P3971" s="535">
        <v>0</v>
      </c>
      <c r="Q3971" s="536"/>
      <c r="R3971" s="535">
        <v>0</v>
      </c>
    </row>
    <row r="3972" spans="1:18" ht="12.75">
      <c r="A3972" s="145">
        <v>104868</v>
      </c>
      <c r="B3972" s="102" t="s">
        <v>25642</v>
      </c>
      <c r="C3972" s="145" t="s">
        <v>1</v>
      </c>
      <c r="D3972" s="535">
        <v>0</v>
      </c>
      <c r="E3972" s="536"/>
      <c r="F3972" s="535">
        <v>0</v>
      </c>
      <c r="G3972" s="536"/>
      <c r="H3972" s="535">
        <v>0</v>
      </c>
      <c r="I3972" s="536"/>
      <c r="J3972" s="535">
        <v>0</v>
      </c>
      <c r="K3972" s="536"/>
      <c r="L3972" s="535">
        <v>0</v>
      </c>
      <c r="M3972" s="536"/>
      <c r="N3972" s="535">
        <v>0</v>
      </c>
      <c r="O3972" s="536"/>
      <c r="P3972" s="535">
        <v>0</v>
      </c>
      <c r="Q3972" s="536"/>
      <c r="R3972" s="535">
        <v>0</v>
      </c>
    </row>
    <row r="3973" spans="1:18" ht="12.75">
      <c r="A3973" s="145">
        <v>104874</v>
      </c>
      <c r="B3973" s="102" t="s">
        <v>25643</v>
      </c>
      <c r="C3973" s="145" t="s">
        <v>1</v>
      </c>
      <c r="D3973" s="535">
        <v>0</v>
      </c>
      <c r="E3973" s="536"/>
      <c r="F3973" s="535">
        <v>0</v>
      </c>
      <c r="G3973" s="536"/>
      <c r="H3973" s="535">
        <v>0</v>
      </c>
      <c r="I3973" s="536"/>
      <c r="J3973" s="535">
        <v>0</v>
      </c>
      <c r="K3973" s="536"/>
      <c r="L3973" s="535">
        <v>0</v>
      </c>
      <c r="M3973" s="536"/>
      <c r="N3973" s="535">
        <v>0</v>
      </c>
      <c r="O3973" s="536"/>
      <c r="P3973" s="535">
        <v>0</v>
      </c>
      <c r="Q3973" s="536"/>
      <c r="R3973" s="535">
        <v>0</v>
      </c>
    </row>
    <row r="3974" spans="1:18" ht="12.75">
      <c r="A3974" s="145">
        <v>104862</v>
      </c>
      <c r="B3974" s="102" t="s">
        <v>25644</v>
      </c>
      <c r="C3974" s="145" t="s">
        <v>1</v>
      </c>
      <c r="D3974" s="535">
        <v>0</v>
      </c>
      <c r="E3974" s="536"/>
      <c r="F3974" s="535">
        <v>0</v>
      </c>
      <c r="G3974" s="536"/>
      <c r="H3974" s="535">
        <v>0</v>
      </c>
      <c r="I3974" s="536"/>
      <c r="J3974" s="535">
        <v>0</v>
      </c>
      <c r="K3974" s="536"/>
      <c r="L3974" s="535">
        <v>0</v>
      </c>
      <c r="M3974" s="536"/>
      <c r="N3974" s="535">
        <v>0</v>
      </c>
      <c r="O3974" s="536"/>
      <c r="P3974" s="535">
        <v>0</v>
      </c>
      <c r="Q3974" s="536"/>
      <c r="R3974" s="535">
        <v>0</v>
      </c>
    </row>
    <row r="3975" spans="1:18" ht="12.75">
      <c r="A3975" s="145">
        <v>104869</v>
      </c>
      <c r="B3975" s="102" t="s">
        <v>25645</v>
      </c>
      <c r="C3975" s="145" t="s">
        <v>1</v>
      </c>
      <c r="D3975" s="535">
        <v>0</v>
      </c>
      <c r="E3975" s="536"/>
      <c r="F3975" s="535">
        <v>0</v>
      </c>
      <c r="G3975" s="536"/>
      <c r="H3975" s="535">
        <v>0</v>
      </c>
      <c r="I3975" s="536"/>
      <c r="J3975" s="535">
        <v>0</v>
      </c>
      <c r="K3975" s="536"/>
      <c r="L3975" s="535">
        <v>0</v>
      </c>
      <c r="M3975" s="536"/>
      <c r="N3975" s="535">
        <v>0</v>
      </c>
      <c r="O3975" s="536"/>
      <c r="P3975" s="535">
        <v>0</v>
      </c>
      <c r="Q3975" s="536"/>
      <c r="R3975" s="535">
        <v>0</v>
      </c>
    </row>
    <row r="3976" spans="1:18" ht="12.75">
      <c r="A3976" s="145">
        <v>104881</v>
      </c>
      <c r="B3976" s="102" t="s">
        <v>25646</v>
      </c>
      <c r="C3976" s="145" t="s">
        <v>1</v>
      </c>
      <c r="D3976" s="535">
        <v>0</v>
      </c>
      <c r="E3976" s="536"/>
      <c r="F3976" s="535">
        <v>0</v>
      </c>
      <c r="G3976" s="536"/>
      <c r="H3976" s="535">
        <v>0</v>
      </c>
      <c r="I3976" s="536"/>
      <c r="J3976" s="535">
        <v>0</v>
      </c>
      <c r="K3976" s="536"/>
      <c r="L3976" s="535">
        <v>0</v>
      </c>
      <c r="M3976" s="536"/>
      <c r="N3976" s="535">
        <v>0</v>
      </c>
      <c r="O3976" s="536"/>
      <c r="P3976" s="535">
        <v>0</v>
      </c>
      <c r="Q3976" s="536"/>
      <c r="R3976" s="535">
        <v>0</v>
      </c>
    </row>
    <row r="3977" spans="1:18" ht="12.75">
      <c r="A3977" s="145">
        <v>104863</v>
      </c>
      <c r="B3977" s="102" t="s">
        <v>25647</v>
      </c>
      <c r="C3977" s="145" t="s">
        <v>1</v>
      </c>
      <c r="D3977" s="535">
        <v>0</v>
      </c>
      <c r="E3977" s="536"/>
      <c r="F3977" s="535">
        <v>0</v>
      </c>
      <c r="G3977" s="536"/>
      <c r="H3977" s="535">
        <v>0</v>
      </c>
      <c r="I3977" s="536"/>
      <c r="J3977" s="535">
        <v>0</v>
      </c>
      <c r="K3977" s="536"/>
      <c r="L3977" s="535">
        <v>0</v>
      </c>
      <c r="M3977" s="536"/>
      <c r="N3977" s="535">
        <v>0</v>
      </c>
      <c r="O3977" s="536"/>
      <c r="P3977" s="535">
        <v>0</v>
      </c>
      <c r="Q3977" s="536"/>
      <c r="R3977" s="535">
        <v>0</v>
      </c>
    </row>
    <row r="3978" spans="1:18" ht="12.75">
      <c r="A3978" s="145">
        <v>104870</v>
      </c>
      <c r="B3978" s="102" t="s">
        <v>25648</v>
      </c>
      <c r="C3978" s="145" t="s">
        <v>1</v>
      </c>
      <c r="D3978" s="535">
        <v>0</v>
      </c>
      <c r="E3978" s="536"/>
      <c r="F3978" s="535">
        <v>0</v>
      </c>
      <c r="G3978" s="536"/>
      <c r="H3978" s="535">
        <v>0</v>
      </c>
      <c r="I3978" s="536"/>
      <c r="J3978" s="535">
        <v>0</v>
      </c>
      <c r="K3978" s="536"/>
      <c r="L3978" s="535">
        <v>0</v>
      </c>
      <c r="M3978" s="536"/>
      <c r="N3978" s="535">
        <v>0</v>
      </c>
      <c r="O3978" s="536"/>
      <c r="P3978" s="535">
        <v>0</v>
      </c>
      <c r="Q3978" s="536"/>
      <c r="R3978" s="535">
        <v>0</v>
      </c>
    </row>
    <row r="3979" spans="1:18" ht="12.75">
      <c r="A3979" s="145">
        <v>104882</v>
      </c>
      <c r="B3979" s="102" t="s">
        <v>25649</v>
      </c>
      <c r="C3979" s="145" t="s">
        <v>1</v>
      </c>
      <c r="D3979" s="535">
        <v>0</v>
      </c>
      <c r="E3979" s="536"/>
      <c r="F3979" s="535">
        <v>0</v>
      </c>
      <c r="G3979" s="536"/>
      <c r="H3979" s="535">
        <v>0</v>
      </c>
      <c r="I3979" s="536"/>
      <c r="J3979" s="535">
        <v>0</v>
      </c>
      <c r="K3979" s="536"/>
      <c r="L3979" s="535">
        <v>0</v>
      </c>
      <c r="M3979" s="536"/>
      <c r="N3979" s="535">
        <v>0</v>
      </c>
      <c r="O3979" s="536"/>
      <c r="P3979" s="535">
        <v>0</v>
      </c>
      <c r="Q3979" s="536"/>
      <c r="R3979" s="535">
        <v>0</v>
      </c>
    </row>
    <row r="3980" spans="1:18" ht="12.75">
      <c r="A3980" s="145">
        <v>104864</v>
      </c>
      <c r="B3980" s="102" t="s">
        <v>25650</v>
      </c>
      <c r="C3980" s="145" t="s">
        <v>1</v>
      </c>
      <c r="D3980" s="535">
        <v>0</v>
      </c>
      <c r="E3980" s="536"/>
      <c r="F3980" s="535">
        <v>0</v>
      </c>
      <c r="G3980" s="536"/>
      <c r="H3980" s="535">
        <v>0</v>
      </c>
      <c r="I3980" s="536"/>
      <c r="J3980" s="535">
        <v>0</v>
      </c>
      <c r="K3980" s="536"/>
      <c r="L3980" s="535">
        <v>0</v>
      </c>
      <c r="M3980" s="536"/>
      <c r="N3980" s="535">
        <v>0</v>
      </c>
      <c r="O3980" s="536"/>
      <c r="P3980" s="535">
        <v>0</v>
      </c>
      <c r="Q3980" s="536"/>
      <c r="R3980" s="535">
        <v>0</v>
      </c>
    </row>
    <row r="3981" spans="1:18" ht="12.75">
      <c r="A3981" s="145">
        <v>104876</v>
      </c>
      <c r="B3981" s="102" t="s">
        <v>25651</v>
      </c>
      <c r="C3981" s="145" t="s">
        <v>2</v>
      </c>
      <c r="D3981" s="535">
        <v>27.59</v>
      </c>
      <c r="E3981" s="536">
        <v>0</v>
      </c>
      <c r="F3981" s="535">
        <v>20.71</v>
      </c>
      <c r="G3981" s="536">
        <v>1.4999999999999999E-2</v>
      </c>
      <c r="H3981" s="535">
        <v>29.29</v>
      </c>
      <c r="I3981" s="536">
        <v>0</v>
      </c>
      <c r="J3981" s="535">
        <v>20.91</v>
      </c>
      <c r="K3981" s="536">
        <v>0</v>
      </c>
      <c r="L3981" s="535">
        <v>31.27</v>
      </c>
      <c r="M3981" s="536">
        <v>0</v>
      </c>
      <c r="N3981" s="535">
        <v>26.48</v>
      </c>
      <c r="O3981" s="536">
        <v>0</v>
      </c>
      <c r="P3981" s="535">
        <v>26.47</v>
      </c>
      <c r="Q3981" s="536">
        <v>1.17E-2</v>
      </c>
      <c r="R3981" s="535">
        <v>27.71</v>
      </c>
    </row>
    <row r="3982" spans="1:18" ht="12.75">
      <c r="A3982" s="145">
        <v>104875</v>
      </c>
      <c r="B3982" s="102" t="s">
        <v>25652</v>
      </c>
      <c r="C3982" s="145" t="s">
        <v>1</v>
      </c>
      <c r="D3982" s="535">
        <v>146.6</v>
      </c>
      <c r="E3982" s="536">
        <v>2.5700000000000001E-2</v>
      </c>
      <c r="F3982" s="535">
        <v>112.11</v>
      </c>
      <c r="G3982" s="536">
        <v>3.3599999999999998E-2</v>
      </c>
      <c r="H3982" s="535">
        <v>159.16</v>
      </c>
      <c r="I3982" s="536">
        <v>2.3699999999999999E-2</v>
      </c>
      <c r="J3982" s="535">
        <v>134.4</v>
      </c>
      <c r="K3982" s="536">
        <v>2.81E-2</v>
      </c>
      <c r="L3982" s="535">
        <v>158.58000000000001</v>
      </c>
      <c r="M3982" s="536">
        <v>0</v>
      </c>
      <c r="N3982" s="535">
        <v>142.36000000000001</v>
      </c>
      <c r="O3982" s="536">
        <v>2.6499999999999999E-2</v>
      </c>
      <c r="P3982" s="535">
        <v>132.97</v>
      </c>
      <c r="Q3982" s="536">
        <v>2.8400000000000002E-2</v>
      </c>
      <c r="R3982" s="535">
        <v>157.18</v>
      </c>
    </row>
    <row r="3983" spans="1:18" ht="12.75">
      <c r="A3983" s="145">
        <v>105942</v>
      </c>
      <c r="B3983" s="102" t="s">
        <v>25653</v>
      </c>
      <c r="C3983" s="145" t="s">
        <v>1</v>
      </c>
      <c r="D3983" s="535">
        <v>0</v>
      </c>
      <c r="E3983" s="536"/>
      <c r="F3983" s="535">
        <v>0</v>
      </c>
      <c r="G3983" s="536"/>
      <c r="H3983" s="535">
        <v>0</v>
      </c>
      <c r="I3983" s="536"/>
      <c r="J3983" s="535">
        <v>0</v>
      </c>
      <c r="K3983" s="536"/>
      <c r="L3983" s="535">
        <v>0</v>
      </c>
      <c r="M3983" s="536"/>
      <c r="N3983" s="535">
        <v>0</v>
      </c>
      <c r="O3983" s="536"/>
      <c r="P3983" s="535">
        <v>0</v>
      </c>
      <c r="Q3983" s="536"/>
      <c r="R3983" s="535">
        <v>0</v>
      </c>
    </row>
    <row r="3984" spans="1:18" ht="12.75">
      <c r="A3984" s="145">
        <v>105943</v>
      </c>
      <c r="B3984" s="102" t="s">
        <v>25654</v>
      </c>
      <c r="C3984" s="145" t="s">
        <v>1</v>
      </c>
      <c r="D3984" s="535">
        <v>0</v>
      </c>
      <c r="E3984" s="536"/>
      <c r="F3984" s="535">
        <v>0</v>
      </c>
      <c r="G3984" s="536"/>
      <c r="H3984" s="535">
        <v>0</v>
      </c>
      <c r="I3984" s="536"/>
      <c r="J3984" s="535">
        <v>0</v>
      </c>
      <c r="K3984" s="536"/>
      <c r="L3984" s="535">
        <v>0</v>
      </c>
      <c r="M3984" s="536"/>
      <c r="N3984" s="535">
        <v>0</v>
      </c>
      <c r="O3984" s="536"/>
      <c r="P3984" s="535">
        <v>0</v>
      </c>
      <c r="Q3984" s="536"/>
      <c r="R3984" s="535">
        <v>0</v>
      </c>
    </row>
    <row r="3985" spans="1:18" ht="12.75">
      <c r="A3985" s="145">
        <v>105941</v>
      </c>
      <c r="B3985" s="102" t="s">
        <v>25655</v>
      </c>
      <c r="C3985" s="145" t="s">
        <v>4</v>
      </c>
      <c r="D3985" s="535">
        <v>0</v>
      </c>
      <c r="E3985" s="536"/>
      <c r="F3985" s="535">
        <v>0</v>
      </c>
      <c r="G3985" s="536"/>
      <c r="H3985" s="535">
        <v>0</v>
      </c>
      <c r="I3985" s="536"/>
      <c r="J3985" s="535">
        <v>0</v>
      </c>
      <c r="K3985" s="536"/>
      <c r="L3985" s="535">
        <v>0</v>
      </c>
      <c r="M3985" s="536"/>
      <c r="N3985" s="535">
        <v>0</v>
      </c>
      <c r="O3985" s="536"/>
      <c r="P3985" s="535">
        <v>0</v>
      </c>
      <c r="Q3985" s="536"/>
      <c r="R3985" s="535">
        <v>0</v>
      </c>
    </row>
    <row r="3986" spans="1:18" ht="12.75">
      <c r="A3986" s="145">
        <v>105940</v>
      </c>
      <c r="B3986" s="102" t="s">
        <v>25656</v>
      </c>
      <c r="C3986" s="145" t="s">
        <v>4</v>
      </c>
      <c r="D3986" s="535">
        <v>0</v>
      </c>
      <c r="E3986" s="536"/>
      <c r="F3986" s="535">
        <v>0</v>
      </c>
      <c r="G3986" s="536"/>
      <c r="H3986" s="535">
        <v>0</v>
      </c>
      <c r="I3986" s="536"/>
      <c r="J3986" s="535">
        <v>0</v>
      </c>
      <c r="K3986" s="536"/>
      <c r="L3986" s="535">
        <v>0</v>
      </c>
      <c r="M3986" s="536"/>
      <c r="N3986" s="535">
        <v>0</v>
      </c>
      <c r="O3986" s="536"/>
      <c r="P3986" s="535">
        <v>0</v>
      </c>
      <c r="Q3986" s="536"/>
      <c r="R3986" s="535">
        <v>0</v>
      </c>
    </row>
    <row r="3987" spans="1:18" ht="12.75">
      <c r="A3987" s="145">
        <v>105938</v>
      </c>
      <c r="B3987" s="102" t="s">
        <v>25657</v>
      </c>
      <c r="C3987" s="145" t="s">
        <v>4</v>
      </c>
      <c r="D3987" s="535">
        <v>0</v>
      </c>
      <c r="E3987" s="536"/>
      <c r="F3987" s="535">
        <v>0</v>
      </c>
      <c r="G3987" s="536"/>
      <c r="H3987" s="535">
        <v>0</v>
      </c>
      <c r="I3987" s="536"/>
      <c r="J3987" s="535">
        <v>0</v>
      </c>
      <c r="K3987" s="536"/>
      <c r="L3987" s="535">
        <v>0</v>
      </c>
      <c r="M3987" s="536"/>
      <c r="N3987" s="535">
        <v>0</v>
      </c>
      <c r="O3987" s="536"/>
      <c r="P3987" s="535">
        <v>0</v>
      </c>
      <c r="Q3987" s="536"/>
      <c r="R3987" s="535">
        <v>0</v>
      </c>
    </row>
    <row r="3988" spans="1:18" ht="12.75">
      <c r="A3988" s="145">
        <v>105939</v>
      </c>
      <c r="B3988" s="102" t="s">
        <v>25658</v>
      </c>
      <c r="C3988" s="145" t="s">
        <v>4</v>
      </c>
      <c r="D3988" s="535">
        <v>0</v>
      </c>
      <c r="E3988" s="536"/>
      <c r="F3988" s="535">
        <v>0</v>
      </c>
      <c r="G3988" s="536"/>
      <c r="H3988" s="535">
        <v>0</v>
      </c>
      <c r="I3988" s="536"/>
      <c r="J3988" s="535">
        <v>0</v>
      </c>
      <c r="K3988" s="536"/>
      <c r="L3988" s="535">
        <v>0</v>
      </c>
      <c r="M3988" s="536"/>
      <c r="N3988" s="535">
        <v>0</v>
      </c>
      <c r="O3988" s="536"/>
      <c r="P3988" s="535">
        <v>0</v>
      </c>
      <c r="Q3988" s="536"/>
      <c r="R3988" s="535">
        <v>0</v>
      </c>
    </row>
    <row r="3989" spans="1:18" ht="12.75">
      <c r="A3989" s="145">
        <v>96120</v>
      </c>
      <c r="B3989" s="102" t="s">
        <v>25659</v>
      </c>
      <c r="C3989" s="145" t="s">
        <v>1</v>
      </c>
      <c r="D3989" s="535">
        <v>3.62</v>
      </c>
      <c r="E3989" s="536">
        <v>0</v>
      </c>
      <c r="F3989" s="535">
        <v>3.01</v>
      </c>
      <c r="G3989" s="536">
        <v>1.3299999999999999E-2</v>
      </c>
      <c r="H3989" s="535">
        <v>3.39</v>
      </c>
      <c r="I3989" s="536">
        <v>1.18E-2</v>
      </c>
      <c r="J3989" s="535">
        <v>2.92</v>
      </c>
      <c r="K3989" s="536">
        <v>1.37E-2</v>
      </c>
      <c r="L3989" s="535">
        <v>3.3</v>
      </c>
      <c r="M3989" s="536">
        <v>0</v>
      </c>
      <c r="N3989" s="535">
        <v>3.21</v>
      </c>
      <c r="O3989" s="536">
        <v>1.2500000000000001E-2</v>
      </c>
      <c r="P3989" s="535">
        <v>3.27</v>
      </c>
      <c r="Q3989" s="536">
        <v>0</v>
      </c>
      <c r="R3989" s="535">
        <v>3.04</v>
      </c>
    </row>
    <row r="3990" spans="1:18" ht="12.75">
      <c r="A3990" s="145">
        <v>96123</v>
      </c>
      <c r="B3990" s="102" t="s">
        <v>25660</v>
      </c>
      <c r="C3990" s="145" t="s">
        <v>1</v>
      </c>
      <c r="D3990" s="535">
        <v>34.22</v>
      </c>
      <c r="E3990" s="536">
        <v>5.4100000000000002E-2</v>
      </c>
      <c r="F3990" s="535">
        <v>32.590000000000003</v>
      </c>
      <c r="G3990" s="536">
        <v>0</v>
      </c>
      <c r="H3990" s="535">
        <v>31.03</v>
      </c>
      <c r="I3990" s="536">
        <v>0</v>
      </c>
      <c r="J3990" s="535">
        <v>31.44</v>
      </c>
      <c r="K3990" s="536">
        <v>0</v>
      </c>
      <c r="L3990" s="535">
        <v>33.83</v>
      </c>
      <c r="M3990" s="536">
        <v>0</v>
      </c>
      <c r="N3990" s="535">
        <v>32.1</v>
      </c>
      <c r="O3990" s="536">
        <v>0</v>
      </c>
      <c r="P3990" s="535">
        <v>27.99</v>
      </c>
      <c r="Q3990" s="536">
        <v>6.6100000000000006E-2</v>
      </c>
      <c r="R3990" s="535">
        <v>29.66</v>
      </c>
    </row>
    <row r="3991" spans="1:18" ht="12.75">
      <c r="A3991" s="145">
        <v>96122</v>
      </c>
      <c r="B3991" s="102" t="s">
        <v>25661</v>
      </c>
      <c r="C3991" s="145" t="s">
        <v>1</v>
      </c>
      <c r="D3991" s="535">
        <v>46.12</v>
      </c>
      <c r="E3991" s="536">
        <v>0</v>
      </c>
      <c r="F3991" s="535">
        <v>37.090000000000003</v>
      </c>
      <c r="G3991" s="536">
        <v>0.1389</v>
      </c>
      <c r="H3991" s="535">
        <v>38.08</v>
      </c>
      <c r="I3991" s="536">
        <v>0.13519999999999999</v>
      </c>
      <c r="J3991" s="535">
        <v>35.950000000000003</v>
      </c>
      <c r="K3991" s="536">
        <v>0.14330000000000001</v>
      </c>
      <c r="L3991" s="535">
        <v>47.58</v>
      </c>
      <c r="M3991" s="536">
        <v>0</v>
      </c>
      <c r="N3991" s="535">
        <v>47.6</v>
      </c>
      <c r="O3991" s="536">
        <v>0.1082</v>
      </c>
      <c r="P3991" s="535">
        <v>44.7</v>
      </c>
      <c r="Q3991" s="536">
        <v>0</v>
      </c>
      <c r="R3991" s="535">
        <v>52.52</v>
      </c>
    </row>
    <row r="3992" spans="1:18" ht="12.75">
      <c r="A3992" s="145">
        <v>96121</v>
      </c>
      <c r="B3992" s="102" t="s">
        <v>25662</v>
      </c>
      <c r="C3992" s="145" t="s">
        <v>1</v>
      </c>
      <c r="D3992" s="535">
        <v>11.06</v>
      </c>
      <c r="E3992" s="536">
        <v>0.14380000000000001</v>
      </c>
      <c r="F3992" s="535">
        <v>11.88</v>
      </c>
      <c r="G3992" s="536">
        <v>0</v>
      </c>
      <c r="H3992" s="535">
        <v>12.28</v>
      </c>
      <c r="I3992" s="536">
        <v>0</v>
      </c>
      <c r="J3992" s="535">
        <v>12.72</v>
      </c>
      <c r="K3992" s="536">
        <v>0</v>
      </c>
      <c r="L3992" s="535">
        <v>13.74</v>
      </c>
      <c r="M3992" s="536">
        <v>0</v>
      </c>
      <c r="N3992" s="535">
        <v>13</v>
      </c>
      <c r="O3992" s="536">
        <v>0.37690000000000001</v>
      </c>
      <c r="P3992" s="535">
        <v>10.99</v>
      </c>
      <c r="Q3992" s="536">
        <v>0.1447</v>
      </c>
      <c r="R3992" s="535">
        <v>13.7</v>
      </c>
    </row>
    <row r="3993" spans="1:18" ht="12.75">
      <c r="A3993" s="145">
        <v>99054</v>
      </c>
      <c r="B3993" s="102" t="s">
        <v>25663</v>
      </c>
      <c r="C3993" s="145" t="s">
        <v>4</v>
      </c>
      <c r="D3993" s="535">
        <v>68.88</v>
      </c>
      <c r="E3993" s="536">
        <v>1.12E-2</v>
      </c>
      <c r="F3993" s="535">
        <v>55.32</v>
      </c>
      <c r="G3993" s="536">
        <v>3.5999999999999999E-3</v>
      </c>
      <c r="H3993" s="535">
        <v>66.55</v>
      </c>
      <c r="I3993" s="536">
        <v>3.0000000000000001E-3</v>
      </c>
      <c r="J3993" s="535">
        <v>56.45</v>
      </c>
      <c r="K3993" s="536">
        <v>3.5000000000000001E-3</v>
      </c>
      <c r="L3993" s="535">
        <v>66.599999999999994</v>
      </c>
      <c r="M3993" s="536">
        <v>0</v>
      </c>
      <c r="N3993" s="535">
        <v>63.57</v>
      </c>
      <c r="O3993" s="536">
        <v>3.0999999999999999E-3</v>
      </c>
      <c r="P3993" s="535">
        <v>65.5</v>
      </c>
      <c r="Q3993" s="536">
        <v>1.18E-2</v>
      </c>
      <c r="R3993" s="535">
        <v>59.83</v>
      </c>
    </row>
    <row r="3994" spans="1:18" ht="12.75">
      <c r="A3994" s="145">
        <v>96110</v>
      </c>
      <c r="B3994" s="102" t="s">
        <v>25664</v>
      </c>
      <c r="C3994" s="145" t="s">
        <v>4</v>
      </c>
      <c r="D3994" s="535">
        <v>90.78</v>
      </c>
      <c r="E3994" s="536">
        <v>2.1700000000000001E-2</v>
      </c>
      <c r="F3994" s="535">
        <v>83.12</v>
      </c>
      <c r="G3994" s="536">
        <v>0</v>
      </c>
      <c r="H3994" s="535">
        <v>81.790000000000006</v>
      </c>
      <c r="I3994" s="536">
        <v>0</v>
      </c>
      <c r="J3994" s="535">
        <v>77.97</v>
      </c>
      <c r="K3994" s="536">
        <v>0</v>
      </c>
      <c r="L3994" s="535">
        <v>83.29</v>
      </c>
      <c r="M3994" s="536">
        <v>0</v>
      </c>
      <c r="N3994" s="535">
        <v>79.540000000000006</v>
      </c>
      <c r="O3994" s="536">
        <v>0</v>
      </c>
      <c r="P3994" s="535">
        <v>72.73</v>
      </c>
      <c r="Q3994" s="536">
        <v>2.7099999999999999E-2</v>
      </c>
      <c r="R3994" s="535">
        <v>78.42</v>
      </c>
    </row>
    <row r="3995" spans="1:18" ht="12.75">
      <c r="A3995" s="145">
        <v>96114</v>
      </c>
      <c r="B3995" s="102" t="s">
        <v>25665</v>
      </c>
      <c r="C3995" s="145" t="s">
        <v>4</v>
      </c>
      <c r="D3995" s="535">
        <v>92.62</v>
      </c>
      <c r="E3995" s="536">
        <v>1.6799999999999999E-2</v>
      </c>
      <c r="F3995" s="535">
        <v>86.17</v>
      </c>
      <c r="G3995" s="536">
        <v>0</v>
      </c>
      <c r="H3995" s="535">
        <v>81.94</v>
      </c>
      <c r="I3995" s="536">
        <v>0</v>
      </c>
      <c r="J3995" s="535">
        <v>80.150000000000006</v>
      </c>
      <c r="K3995" s="536">
        <v>0</v>
      </c>
      <c r="L3995" s="535">
        <v>84.45</v>
      </c>
      <c r="M3995" s="536">
        <v>0</v>
      </c>
      <c r="N3995" s="535">
        <v>81.33</v>
      </c>
      <c r="O3995" s="536">
        <v>0</v>
      </c>
      <c r="P3995" s="535">
        <v>73.02</v>
      </c>
      <c r="Q3995" s="536">
        <v>2.1399999999999999E-2</v>
      </c>
      <c r="R3995" s="535">
        <v>77.39</v>
      </c>
    </row>
    <row r="3996" spans="1:18" ht="12.75">
      <c r="A3996" s="145">
        <v>104757</v>
      </c>
      <c r="B3996" s="102" t="s">
        <v>25666</v>
      </c>
      <c r="C3996" s="145" t="s">
        <v>4</v>
      </c>
      <c r="D3996" s="535">
        <v>128.19</v>
      </c>
      <c r="E3996" s="536">
        <v>0.64149999999999996</v>
      </c>
      <c r="F3996" s="535">
        <v>124.72</v>
      </c>
      <c r="G3996" s="536">
        <v>0.65159999999999996</v>
      </c>
      <c r="H3996" s="535">
        <v>124.64</v>
      </c>
      <c r="I3996" s="536">
        <v>0.65200000000000002</v>
      </c>
      <c r="J3996" s="535">
        <v>125.09</v>
      </c>
      <c r="K3996" s="536">
        <v>0.64970000000000006</v>
      </c>
      <c r="L3996" s="535">
        <v>152.88</v>
      </c>
      <c r="M3996" s="536">
        <v>0</v>
      </c>
      <c r="N3996" s="535">
        <v>126.11</v>
      </c>
      <c r="O3996" s="536">
        <v>0.64439999999999997</v>
      </c>
      <c r="P3996" s="535">
        <v>119.61</v>
      </c>
      <c r="Q3996" s="536">
        <v>0.68759999999999999</v>
      </c>
      <c r="R3996" s="535">
        <v>95.33</v>
      </c>
    </row>
    <row r="3997" spans="1:18" ht="12.75">
      <c r="A3997" s="145">
        <v>104756</v>
      </c>
      <c r="B3997" s="102" t="s">
        <v>25667</v>
      </c>
      <c r="C3997" s="145" t="s">
        <v>4</v>
      </c>
      <c r="D3997" s="535">
        <v>206.25</v>
      </c>
      <c r="E3997" s="536">
        <v>0</v>
      </c>
      <c r="F3997" s="535">
        <v>164.38</v>
      </c>
      <c r="G3997" s="536">
        <v>0.21299999999999999</v>
      </c>
      <c r="H3997" s="535">
        <v>166.69</v>
      </c>
      <c r="I3997" s="536">
        <v>0.21010000000000001</v>
      </c>
      <c r="J3997" s="535">
        <v>158.62</v>
      </c>
      <c r="K3997" s="536">
        <v>0.2208</v>
      </c>
      <c r="L3997" s="535">
        <v>211.27</v>
      </c>
      <c r="M3997" s="536">
        <v>0</v>
      </c>
      <c r="N3997" s="535">
        <v>202.02</v>
      </c>
      <c r="O3997" s="536">
        <v>0.17330000000000001</v>
      </c>
      <c r="P3997" s="535">
        <v>182.94</v>
      </c>
      <c r="Q3997" s="536">
        <v>0</v>
      </c>
      <c r="R3997" s="535">
        <v>223.54</v>
      </c>
    </row>
    <row r="3998" spans="1:18" ht="12.75">
      <c r="A3998" s="145">
        <v>96112</v>
      </c>
      <c r="B3998" s="102" t="s">
        <v>25668</v>
      </c>
      <c r="C3998" s="145" t="s">
        <v>4</v>
      </c>
      <c r="D3998" s="535">
        <v>166.63</v>
      </c>
      <c r="E3998" s="536">
        <v>0</v>
      </c>
      <c r="F3998" s="535">
        <v>130.07</v>
      </c>
      <c r="G3998" s="536">
        <v>0.26919999999999999</v>
      </c>
      <c r="H3998" s="535">
        <v>136.61000000000001</v>
      </c>
      <c r="I3998" s="536">
        <v>0.25640000000000002</v>
      </c>
      <c r="J3998" s="535">
        <v>125.91</v>
      </c>
      <c r="K3998" s="536">
        <v>0.27810000000000001</v>
      </c>
      <c r="L3998" s="535">
        <v>168.1</v>
      </c>
      <c r="M3998" s="536">
        <v>0</v>
      </c>
      <c r="N3998" s="535">
        <v>150.38</v>
      </c>
      <c r="O3998" s="536">
        <v>0.2329</v>
      </c>
      <c r="P3998" s="535">
        <v>135.12</v>
      </c>
      <c r="Q3998" s="536">
        <v>0</v>
      </c>
      <c r="R3998" s="535">
        <v>171.37</v>
      </c>
    </row>
    <row r="3999" spans="1:18" ht="12.75">
      <c r="A3999" s="145">
        <v>96113</v>
      </c>
      <c r="B3999" s="102" t="s">
        <v>25669</v>
      </c>
      <c r="C3999" s="145" t="s">
        <v>4</v>
      </c>
      <c r="D3999" s="535">
        <v>54.94</v>
      </c>
      <c r="E3999" s="536">
        <v>1.4E-2</v>
      </c>
      <c r="F3999" s="535">
        <v>44.74</v>
      </c>
      <c r="G3999" s="536">
        <v>4.4999999999999997E-3</v>
      </c>
      <c r="H3999" s="535">
        <v>52.35</v>
      </c>
      <c r="I3999" s="536">
        <v>3.8E-3</v>
      </c>
      <c r="J3999" s="535">
        <v>45.01</v>
      </c>
      <c r="K3999" s="536">
        <v>4.4000000000000003E-3</v>
      </c>
      <c r="L3999" s="535">
        <v>51.93</v>
      </c>
      <c r="M3999" s="536">
        <v>0</v>
      </c>
      <c r="N3999" s="535">
        <v>49.96</v>
      </c>
      <c r="O3999" s="536">
        <v>4.0000000000000001E-3</v>
      </c>
      <c r="P3999" s="535">
        <v>50.96</v>
      </c>
      <c r="Q3999" s="536">
        <v>1.5100000000000001E-2</v>
      </c>
      <c r="R3999" s="535">
        <v>47.01</v>
      </c>
    </row>
    <row r="4000" spans="1:18" ht="12.75">
      <c r="A4000" s="145">
        <v>96109</v>
      </c>
      <c r="B4000" s="102" t="s">
        <v>25670</v>
      </c>
      <c r="C4000" s="145" t="s">
        <v>4</v>
      </c>
      <c r="D4000" s="535">
        <v>60.59</v>
      </c>
      <c r="E4000" s="536">
        <v>1.2699999999999999E-2</v>
      </c>
      <c r="F4000" s="535">
        <v>49</v>
      </c>
      <c r="G4000" s="536">
        <v>4.1000000000000003E-3</v>
      </c>
      <c r="H4000" s="535">
        <v>58.09</v>
      </c>
      <c r="I4000" s="536">
        <v>3.3999999999999998E-3</v>
      </c>
      <c r="J4000" s="535">
        <v>49.63</v>
      </c>
      <c r="K4000" s="536">
        <v>4.0000000000000001E-3</v>
      </c>
      <c r="L4000" s="535">
        <v>57.87</v>
      </c>
      <c r="M4000" s="536">
        <v>0</v>
      </c>
      <c r="N4000" s="535">
        <v>55.47</v>
      </c>
      <c r="O4000" s="536">
        <v>3.5999999999999999E-3</v>
      </c>
      <c r="P4000" s="535">
        <v>56.84</v>
      </c>
      <c r="Q4000" s="536">
        <v>1.35E-2</v>
      </c>
      <c r="R4000" s="535">
        <v>52.18</v>
      </c>
    </row>
    <row r="4001" spans="1:18" ht="12.75">
      <c r="A4001" s="145">
        <v>96116</v>
      </c>
      <c r="B4001" s="102" t="s">
        <v>25671</v>
      </c>
      <c r="C4001" s="145" t="s">
        <v>4</v>
      </c>
      <c r="D4001" s="535">
        <v>64.819999999999993</v>
      </c>
      <c r="E4001" s="536">
        <v>3.61E-2</v>
      </c>
      <c r="F4001" s="535">
        <v>74.61</v>
      </c>
      <c r="G4001" s="536">
        <v>0</v>
      </c>
      <c r="H4001" s="535">
        <v>65</v>
      </c>
      <c r="I4001" s="536">
        <v>0</v>
      </c>
      <c r="J4001" s="535">
        <v>72.91</v>
      </c>
      <c r="K4001" s="536">
        <v>0</v>
      </c>
      <c r="L4001" s="535">
        <v>73.260000000000005</v>
      </c>
      <c r="M4001" s="536">
        <v>0</v>
      </c>
      <c r="N4001" s="535">
        <v>71.510000000000005</v>
      </c>
      <c r="O4001" s="536">
        <v>0.36820000000000003</v>
      </c>
      <c r="P4001" s="535">
        <v>58.09</v>
      </c>
      <c r="Q4001" s="536">
        <v>4.0300000000000002E-2</v>
      </c>
      <c r="R4001" s="535">
        <v>65.89</v>
      </c>
    </row>
    <row r="4002" spans="1:18" ht="12.75">
      <c r="A4002" s="145">
        <v>96111</v>
      </c>
      <c r="B4002" s="102" t="s">
        <v>25672</v>
      </c>
      <c r="C4002" s="145" t="s">
        <v>4</v>
      </c>
      <c r="D4002" s="535">
        <v>61.5</v>
      </c>
      <c r="E4002" s="536">
        <v>3.3500000000000002E-2</v>
      </c>
      <c r="F4002" s="535">
        <v>70.010000000000005</v>
      </c>
      <c r="G4002" s="536">
        <v>0</v>
      </c>
      <c r="H4002" s="535">
        <v>63.35</v>
      </c>
      <c r="I4002" s="536">
        <v>0</v>
      </c>
      <c r="J4002" s="535">
        <v>69.19</v>
      </c>
      <c r="K4002" s="536">
        <v>0</v>
      </c>
      <c r="L4002" s="535">
        <v>70.69</v>
      </c>
      <c r="M4002" s="536">
        <v>0</v>
      </c>
      <c r="N4002" s="535">
        <v>67.959999999999994</v>
      </c>
      <c r="O4002" s="536">
        <v>0.38740000000000002</v>
      </c>
      <c r="P4002" s="535">
        <v>56.23</v>
      </c>
      <c r="Q4002" s="536">
        <v>3.6600000000000001E-2</v>
      </c>
      <c r="R4002" s="535">
        <v>65.510000000000005</v>
      </c>
    </row>
    <row r="4003" spans="1:18" ht="12.75">
      <c r="A4003" s="145">
        <v>96486</v>
      </c>
      <c r="B4003" s="102" t="s">
        <v>25673</v>
      </c>
      <c r="C4003" s="145" t="s">
        <v>4</v>
      </c>
      <c r="D4003" s="535">
        <v>71.94</v>
      </c>
      <c r="E4003" s="536">
        <v>3.2500000000000001E-2</v>
      </c>
      <c r="F4003" s="535">
        <v>86.5</v>
      </c>
      <c r="G4003" s="536">
        <v>0</v>
      </c>
      <c r="H4003" s="535">
        <v>73.83</v>
      </c>
      <c r="I4003" s="536">
        <v>0</v>
      </c>
      <c r="J4003" s="535">
        <v>84.05</v>
      </c>
      <c r="K4003" s="536">
        <v>0</v>
      </c>
      <c r="L4003" s="535">
        <v>82.41</v>
      </c>
      <c r="M4003" s="536">
        <v>0</v>
      </c>
      <c r="N4003" s="535">
        <v>81.849999999999994</v>
      </c>
      <c r="O4003" s="536">
        <v>0.44800000000000001</v>
      </c>
      <c r="P4003" s="535">
        <v>66.05</v>
      </c>
      <c r="Q4003" s="536">
        <v>3.5400000000000001E-2</v>
      </c>
      <c r="R4003" s="535">
        <v>75.349999999999994</v>
      </c>
    </row>
    <row r="4004" spans="1:18" ht="12.75">
      <c r="A4004" s="145">
        <v>96485</v>
      </c>
      <c r="B4004" s="102" t="s">
        <v>25674</v>
      </c>
      <c r="C4004" s="145" t="s">
        <v>4</v>
      </c>
      <c r="D4004" s="535">
        <v>68.62</v>
      </c>
      <c r="E4004" s="536">
        <v>0.03</v>
      </c>
      <c r="F4004" s="535">
        <v>81.900000000000006</v>
      </c>
      <c r="G4004" s="536">
        <v>0</v>
      </c>
      <c r="H4004" s="535">
        <v>72.180000000000007</v>
      </c>
      <c r="I4004" s="536">
        <v>0</v>
      </c>
      <c r="J4004" s="535">
        <v>80.33</v>
      </c>
      <c r="K4004" s="536">
        <v>0</v>
      </c>
      <c r="L4004" s="535">
        <v>79.84</v>
      </c>
      <c r="M4004" s="536">
        <v>0</v>
      </c>
      <c r="N4004" s="535">
        <v>78.3</v>
      </c>
      <c r="O4004" s="536">
        <v>0.46829999999999999</v>
      </c>
      <c r="P4004" s="535">
        <v>64.19</v>
      </c>
      <c r="Q4004" s="536">
        <v>3.2099999999999997E-2</v>
      </c>
      <c r="R4004" s="535">
        <v>74.97</v>
      </c>
    </row>
    <row r="4005" spans="1:18" ht="12.75">
      <c r="A4005" s="145">
        <v>97557</v>
      </c>
      <c r="B4005" s="102" t="s">
        <v>25675</v>
      </c>
      <c r="C4005" s="145" t="s">
        <v>4</v>
      </c>
      <c r="D4005" s="535">
        <v>0</v>
      </c>
      <c r="E4005" s="536"/>
      <c r="F4005" s="535">
        <v>0</v>
      </c>
      <c r="G4005" s="536"/>
      <c r="H4005" s="535">
        <v>0</v>
      </c>
      <c r="I4005" s="536"/>
      <c r="J4005" s="535">
        <v>0</v>
      </c>
      <c r="K4005" s="536"/>
      <c r="L4005" s="535">
        <v>0</v>
      </c>
      <c r="M4005" s="536"/>
      <c r="N4005" s="535">
        <v>0</v>
      </c>
      <c r="O4005" s="536"/>
      <c r="P4005" s="535">
        <v>0</v>
      </c>
      <c r="Q4005" s="536"/>
      <c r="R4005" s="535">
        <v>0</v>
      </c>
    </row>
    <row r="4006" spans="1:18" ht="12.75">
      <c r="A4006" s="145">
        <v>101807</v>
      </c>
      <c r="B4006" s="102" t="s">
        <v>25676</v>
      </c>
      <c r="C4006" s="145" t="s">
        <v>2</v>
      </c>
      <c r="D4006" s="535">
        <v>662.52</v>
      </c>
      <c r="E4006" s="536">
        <v>5.8999999999999999E-3</v>
      </c>
      <c r="F4006" s="535">
        <v>485.61</v>
      </c>
      <c r="G4006" s="536">
        <v>6.8999999999999999E-3</v>
      </c>
      <c r="H4006" s="535">
        <v>599.03</v>
      </c>
      <c r="I4006" s="536">
        <v>3.5999999999999999E-3</v>
      </c>
      <c r="J4006" s="535">
        <v>547.38</v>
      </c>
      <c r="K4006" s="536">
        <v>6.1000000000000004E-3</v>
      </c>
      <c r="L4006" s="535">
        <v>566.86</v>
      </c>
      <c r="M4006" s="536">
        <v>0</v>
      </c>
      <c r="N4006" s="535">
        <v>543.23</v>
      </c>
      <c r="O4006" s="536">
        <v>6.1000000000000004E-3</v>
      </c>
      <c r="P4006" s="535">
        <v>573.16999999999996</v>
      </c>
      <c r="Q4006" s="536">
        <v>5.7999999999999996E-3</v>
      </c>
      <c r="R4006" s="535">
        <v>552.02</v>
      </c>
    </row>
    <row r="4007" spans="1:18" ht="12.75">
      <c r="A4007" s="145">
        <v>101806</v>
      </c>
      <c r="B4007" s="102" t="s">
        <v>25677</v>
      </c>
      <c r="C4007" s="145" t="s">
        <v>2</v>
      </c>
      <c r="D4007" s="535">
        <v>694.31</v>
      </c>
      <c r="E4007" s="536">
        <v>5.5999999999999999E-3</v>
      </c>
      <c r="F4007" s="535">
        <v>541.02</v>
      </c>
      <c r="G4007" s="536">
        <v>6.1000000000000004E-3</v>
      </c>
      <c r="H4007" s="535">
        <v>636.33000000000004</v>
      </c>
      <c r="I4007" s="536">
        <v>3.3E-3</v>
      </c>
      <c r="J4007" s="535">
        <v>589.32000000000005</v>
      </c>
      <c r="K4007" s="536">
        <v>5.5999999999999999E-3</v>
      </c>
      <c r="L4007" s="535">
        <v>631.25</v>
      </c>
      <c r="M4007" s="536">
        <v>0</v>
      </c>
      <c r="N4007" s="535">
        <v>581.14</v>
      </c>
      <c r="O4007" s="536">
        <v>5.7000000000000002E-3</v>
      </c>
      <c r="P4007" s="535">
        <v>622.49</v>
      </c>
      <c r="Q4007" s="536">
        <v>5.3E-3</v>
      </c>
      <c r="R4007" s="535">
        <v>593.6</v>
      </c>
    </row>
    <row r="4008" spans="1:18" ht="12.75">
      <c r="A4008" s="145">
        <v>101808</v>
      </c>
      <c r="B4008" s="102" t="s">
        <v>25678</v>
      </c>
      <c r="C4008" s="145" t="s">
        <v>2</v>
      </c>
      <c r="D4008" s="535">
        <v>592.41999999999996</v>
      </c>
      <c r="E4008" s="536">
        <v>0.73160000000000003</v>
      </c>
      <c r="F4008" s="535">
        <v>419.63</v>
      </c>
      <c r="G4008" s="536">
        <v>1.83E-2</v>
      </c>
      <c r="H4008" s="535">
        <v>581.54</v>
      </c>
      <c r="I4008" s="536">
        <v>0.73409999999999997</v>
      </c>
      <c r="J4008" s="535">
        <v>567.97</v>
      </c>
      <c r="K4008" s="536">
        <v>0.76290000000000002</v>
      </c>
      <c r="L4008" s="535">
        <v>575.63</v>
      </c>
      <c r="M4008" s="536">
        <v>0</v>
      </c>
      <c r="N4008" s="535">
        <v>556.08000000000004</v>
      </c>
      <c r="O4008" s="536">
        <v>0.7792</v>
      </c>
      <c r="P4008" s="535">
        <v>589.45000000000005</v>
      </c>
      <c r="Q4008" s="536">
        <v>1.2999999999999999E-2</v>
      </c>
      <c r="R4008" s="535">
        <v>564.35</v>
      </c>
    </row>
    <row r="4009" spans="1:18" ht="12.75">
      <c r="A4009" s="145">
        <v>98058</v>
      </c>
      <c r="B4009" s="102" t="s">
        <v>25679</v>
      </c>
      <c r="C4009" s="145" t="s">
        <v>2</v>
      </c>
      <c r="D4009" s="535">
        <v>2165.38</v>
      </c>
      <c r="E4009" s="536">
        <v>0.51100000000000001</v>
      </c>
      <c r="F4009" s="535">
        <v>1429.97</v>
      </c>
      <c r="G4009" s="536">
        <v>4.3299999999999998E-2</v>
      </c>
      <c r="H4009" s="535">
        <v>2054.87</v>
      </c>
      <c r="I4009" s="536">
        <v>0.51080000000000003</v>
      </c>
      <c r="J4009" s="535">
        <v>2010.71</v>
      </c>
      <c r="K4009" s="536">
        <v>0.55010000000000003</v>
      </c>
      <c r="L4009" s="535">
        <v>1874.72</v>
      </c>
      <c r="M4009" s="536">
        <v>0</v>
      </c>
      <c r="N4009" s="535">
        <v>1810.48</v>
      </c>
      <c r="O4009" s="536">
        <v>0.61140000000000005</v>
      </c>
      <c r="P4009" s="535">
        <v>1940.94</v>
      </c>
      <c r="Q4009" s="536">
        <v>3.15E-2</v>
      </c>
      <c r="R4009" s="535">
        <v>1864.52</v>
      </c>
    </row>
    <row r="4010" spans="1:18" ht="12.75">
      <c r="A4010" s="145">
        <v>98059</v>
      </c>
      <c r="B4010" s="102" t="s">
        <v>25680</v>
      </c>
      <c r="C4010" s="145" t="s">
        <v>2</v>
      </c>
      <c r="D4010" s="535">
        <v>4840.87</v>
      </c>
      <c r="E4010" s="536">
        <v>0.51380000000000003</v>
      </c>
      <c r="F4010" s="535">
        <v>3070.69</v>
      </c>
      <c r="G4010" s="536">
        <v>5.16E-2</v>
      </c>
      <c r="H4010" s="535">
        <v>4526.2700000000004</v>
      </c>
      <c r="I4010" s="536">
        <v>0.52470000000000006</v>
      </c>
      <c r="J4010" s="535">
        <v>4508.0200000000004</v>
      </c>
      <c r="K4010" s="536">
        <v>0.55149999999999999</v>
      </c>
      <c r="L4010" s="535">
        <v>4010.46</v>
      </c>
      <c r="M4010" s="536">
        <v>9.4999999999999998E-3</v>
      </c>
      <c r="N4010" s="535">
        <v>3884.74</v>
      </c>
      <c r="O4010" s="536">
        <v>0.64019999999999999</v>
      </c>
      <c r="P4010" s="535">
        <v>4216.17</v>
      </c>
      <c r="Q4010" s="536">
        <v>3.7400000000000003E-2</v>
      </c>
      <c r="R4010" s="535">
        <v>3997.8</v>
      </c>
    </row>
    <row r="4011" spans="1:18" ht="12.75">
      <c r="A4011" s="145">
        <v>98060</v>
      </c>
      <c r="B4011" s="102" t="s">
        <v>25681</v>
      </c>
      <c r="C4011" s="145" t="s">
        <v>2</v>
      </c>
      <c r="D4011" s="535">
        <v>6937.19</v>
      </c>
      <c r="E4011" s="536">
        <v>0.47820000000000001</v>
      </c>
      <c r="F4011" s="535">
        <v>4335.4399999999996</v>
      </c>
      <c r="G4011" s="536">
        <v>5.3800000000000001E-2</v>
      </c>
      <c r="H4011" s="535">
        <v>6440.23</v>
      </c>
      <c r="I4011" s="536">
        <v>0.49020000000000002</v>
      </c>
      <c r="J4011" s="535">
        <v>6427.59</v>
      </c>
      <c r="K4011" s="536">
        <v>0.51580000000000004</v>
      </c>
      <c r="L4011" s="535">
        <v>5609.39</v>
      </c>
      <c r="M4011" s="536">
        <v>1.0800000000000001E-2</v>
      </c>
      <c r="N4011" s="535">
        <v>5433.63</v>
      </c>
      <c r="O4011" s="536">
        <v>0.61040000000000005</v>
      </c>
      <c r="P4011" s="535">
        <v>5925.05</v>
      </c>
      <c r="Q4011" s="536">
        <v>3.9199999999999999E-2</v>
      </c>
      <c r="R4011" s="535">
        <v>5609.4</v>
      </c>
    </row>
    <row r="4012" spans="1:18" ht="12.75">
      <c r="A4012" s="145">
        <v>98061</v>
      </c>
      <c r="B4012" s="102" t="s">
        <v>25682</v>
      </c>
      <c r="C4012" s="145" t="s">
        <v>2</v>
      </c>
      <c r="D4012" s="535">
        <v>9757.76</v>
      </c>
      <c r="E4012" s="536">
        <v>0.47049999999999997</v>
      </c>
      <c r="F4012" s="535">
        <v>6060.36</v>
      </c>
      <c r="G4012" s="536">
        <v>5.3400000000000003E-2</v>
      </c>
      <c r="H4012" s="535">
        <v>9037.0300000000007</v>
      </c>
      <c r="I4012" s="536">
        <v>0.48380000000000001</v>
      </c>
      <c r="J4012" s="535">
        <v>9032.41</v>
      </c>
      <c r="K4012" s="536">
        <v>0.50800000000000001</v>
      </c>
      <c r="L4012" s="535">
        <v>7824.53</v>
      </c>
      <c r="M4012" s="536">
        <v>1.1299999999999999E-2</v>
      </c>
      <c r="N4012" s="535">
        <v>7582.27</v>
      </c>
      <c r="O4012" s="536">
        <v>0.60529999999999995</v>
      </c>
      <c r="P4012" s="535">
        <v>8285.58</v>
      </c>
      <c r="Q4012" s="536">
        <v>3.8899999999999997E-2</v>
      </c>
      <c r="R4012" s="535">
        <v>7835.29</v>
      </c>
    </row>
    <row r="4013" spans="1:18" ht="12.75">
      <c r="A4013" s="145">
        <v>98088</v>
      </c>
      <c r="B4013" s="102" t="s">
        <v>25683</v>
      </c>
      <c r="C4013" s="145" t="s">
        <v>2</v>
      </c>
      <c r="D4013" s="535">
        <v>4526.33</v>
      </c>
      <c r="E4013" s="536">
        <v>8.8999999999999999E-3</v>
      </c>
      <c r="F4013" s="535">
        <v>3086.94</v>
      </c>
      <c r="G4013" s="536">
        <v>1.2E-2</v>
      </c>
      <c r="H4013" s="535">
        <v>3951.56</v>
      </c>
      <c r="I4013" s="536">
        <v>4.7999999999999996E-3</v>
      </c>
      <c r="J4013" s="535">
        <v>3741.3</v>
      </c>
      <c r="K4013" s="536">
        <v>9.9000000000000008E-3</v>
      </c>
      <c r="L4013" s="535">
        <v>3480.45</v>
      </c>
      <c r="M4013" s="536">
        <v>0</v>
      </c>
      <c r="N4013" s="535">
        <v>3397.99</v>
      </c>
      <c r="O4013" s="536">
        <v>1.09E-2</v>
      </c>
      <c r="P4013" s="535">
        <v>3665.35</v>
      </c>
      <c r="Q4013" s="536">
        <v>1.01E-2</v>
      </c>
      <c r="R4013" s="535">
        <v>3474.17</v>
      </c>
    </row>
    <row r="4014" spans="1:18" ht="12.75">
      <c r="A4014" s="145">
        <v>98089</v>
      </c>
      <c r="B4014" s="102" t="s">
        <v>25684</v>
      </c>
      <c r="C4014" s="145" t="s">
        <v>2</v>
      </c>
      <c r="D4014" s="535">
        <v>7271.54</v>
      </c>
      <c r="E4014" s="536">
        <v>1.1299999999999999E-2</v>
      </c>
      <c r="F4014" s="535">
        <v>4887.1899999999996</v>
      </c>
      <c r="G4014" s="536">
        <v>1.5699999999999999E-2</v>
      </c>
      <c r="H4014" s="535">
        <v>6363.84</v>
      </c>
      <c r="I4014" s="536">
        <v>5.1000000000000004E-3</v>
      </c>
      <c r="J4014" s="535">
        <v>6035.28</v>
      </c>
      <c r="K4014" s="536">
        <v>1.2699999999999999E-2</v>
      </c>
      <c r="L4014" s="535">
        <v>5535.86</v>
      </c>
      <c r="M4014" s="536">
        <v>0</v>
      </c>
      <c r="N4014" s="535">
        <v>5376.69</v>
      </c>
      <c r="O4014" s="536">
        <v>1.43E-2</v>
      </c>
      <c r="P4014" s="535">
        <v>5836.03</v>
      </c>
      <c r="Q4014" s="536">
        <v>1.32E-2</v>
      </c>
      <c r="R4014" s="535">
        <v>5526.76</v>
      </c>
    </row>
    <row r="4015" spans="1:18" ht="12.75">
      <c r="A4015" s="145">
        <v>98090</v>
      </c>
      <c r="B4015" s="102" t="s">
        <v>25685</v>
      </c>
      <c r="C4015" s="145" t="s">
        <v>2</v>
      </c>
      <c r="D4015" s="535">
        <v>11602.97</v>
      </c>
      <c r="E4015" s="536">
        <v>1.35E-2</v>
      </c>
      <c r="F4015" s="535">
        <v>7687.64</v>
      </c>
      <c r="G4015" s="536">
        <v>1.9199999999999998E-2</v>
      </c>
      <c r="H4015" s="535">
        <v>10171.07</v>
      </c>
      <c r="I4015" s="536">
        <v>5.4000000000000003E-3</v>
      </c>
      <c r="J4015" s="535">
        <v>9664.98</v>
      </c>
      <c r="K4015" s="536">
        <v>1.5299999999999999E-2</v>
      </c>
      <c r="L4015" s="535">
        <v>8742.24</v>
      </c>
      <c r="M4015" s="536">
        <v>0</v>
      </c>
      <c r="N4015" s="535">
        <v>8452.69</v>
      </c>
      <c r="O4015" s="536">
        <v>1.7500000000000002E-2</v>
      </c>
      <c r="P4015" s="535">
        <v>9229.26</v>
      </c>
      <c r="Q4015" s="536">
        <v>1.6E-2</v>
      </c>
      <c r="R4015" s="535">
        <v>8730.7199999999993</v>
      </c>
    </row>
    <row r="4016" spans="1:18" ht="12.75">
      <c r="A4016" s="145">
        <v>98091</v>
      </c>
      <c r="B4016" s="102" t="s">
        <v>25686</v>
      </c>
      <c r="C4016" s="145" t="s">
        <v>2</v>
      </c>
      <c r="D4016" s="535">
        <v>15258.47</v>
      </c>
      <c r="E4016" s="536">
        <v>1.44E-2</v>
      </c>
      <c r="F4016" s="535">
        <v>10046.93</v>
      </c>
      <c r="G4016" s="536">
        <v>2.06E-2</v>
      </c>
      <c r="H4016" s="535">
        <v>13382.36</v>
      </c>
      <c r="I4016" s="536">
        <v>5.4999999999999997E-3</v>
      </c>
      <c r="J4016" s="535">
        <v>12727.23</v>
      </c>
      <c r="K4016" s="536">
        <v>1.6299999999999999E-2</v>
      </c>
      <c r="L4016" s="535">
        <v>11443.25</v>
      </c>
      <c r="M4016" s="536">
        <v>0</v>
      </c>
      <c r="N4016" s="535">
        <v>11045.44</v>
      </c>
      <c r="O4016" s="536">
        <v>1.8800000000000001E-2</v>
      </c>
      <c r="P4016" s="535">
        <v>12091.14</v>
      </c>
      <c r="Q4016" s="536">
        <v>1.7100000000000001E-2</v>
      </c>
      <c r="R4016" s="535">
        <v>11431.27</v>
      </c>
    </row>
    <row r="4017" spans="1:18" ht="12.75">
      <c r="A4017" s="145">
        <v>98092</v>
      </c>
      <c r="B4017" s="102" t="s">
        <v>25687</v>
      </c>
      <c r="C4017" s="145" t="s">
        <v>2</v>
      </c>
      <c r="D4017" s="535">
        <v>17824.91</v>
      </c>
      <c r="E4017" s="536">
        <v>1.5100000000000001E-2</v>
      </c>
      <c r="F4017" s="535">
        <v>11678.46</v>
      </c>
      <c r="G4017" s="536">
        <v>2.1899999999999999E-2</v>
      </c>
      <c r="H4017" s="535">
        <v>15643.75</v>
      </c>
      <c r="I4017" s="536">
        <v>5.5999999999999999E-3</v>
      </c>
      <c r="J4017" s="535">
        <v>14890.65</v>
      </c>
      <c r="K4017" s="536">
        <v>1.72E-2</v>
      </c>
      <c r="L4017" s="535">
        <v>13320.76</v>
      </c>
      <c r="M4017" s="536">
        <v>0</v>
      </c>
      <c r="N4017" s="535">
        <v>12831.59</v>
      </c>
      <c r="O4017" s="536">
        <v>1.9900000000000001E-2</v>
      </c>
      <c r="P4017" s="535">
        <v>14075.49</v>
      </c>
      <c r="Q4017" s="536">
        <v>1.8200000000000001E-2</v>
      </c>
      <c r="R4017" s="535">
        <v>13304.78</v>
      </c>
    </row>
    <row r="4018" spans="1:18" ht="12.75">
      <c r="A4018" s="145">
        <v>98093</v>
      </c>
      <c r="B4018" s="102" t="s">
        <v>25688</v>
      </c>
      <c r="C4018" s="145" t="s">
        <v>2</v>
      </c>
      <c r="D4018" s="535">
        <v>21111.53</v>
      </c>
      <c r="E4018" s="536">
        <v>1.5599999999999999E-2</v>
      </c>
      <c r="F4018" s="535">
        <v>13789.13</v>
      </c>
      <c r="G4018" s="536">
        <v>2.2599999999999999E-2</v>
      </c>
      <c r="H4018" s="535">
        <v>18532.73</v>
      </c>
      <c r="I4018" s="536">
        <v>5.5999999999999999E-3</v>
      </c>
      <c r="J4018" s="535">
        <v>17648.32</v>
      </c>
      <c r="K4018" s="536">
        <v>1.77E-2</v>
      </c>
      <c r="L4018" s="535">
        <v>15740.46</v>
      </c>
      <c r="M4018" s="536">
        <v>0</v>
      </c>
      <c r="N4018" s="535">
        <v>15149.2</v>
      </c>
      <c r="O4018" s="536">
        <v>2.06E-2</v>
      </c>
      <c r="P4018" s="535">
        <v>16638.91</v>
      </c>
      <c r="Q4018" s="536">
        <v>1.8800000000000001E-2</v>
      </c>
      <c r="R4018" s="535">
        <v>15723.41</v>
      </c>
    </row>
    <row r="4019" spans="1:18" ht="12.75">
      <c r="A4019" s="145">
        <v>98072</v>
      </c>
      <c r="B4019" s="102" t="s">
        <v>25689</v>
      </c>
      <c r="C4019" s="145" t="s">
        <v>2</v>
      </c>
      <c r="D4019" s="535">
        <v>5179.24</v>
      </c>
      <c r="E4019" s="536">
        <v>1.0699999999999999E-2</v>
      </c>
      <c r="F4019" s="535">
        <v>3887.52</v>
      </c>
      <c r="G4019" s="536">
        <v>1.3100000000000001E-2</v>
      </c>
      <c r="H4019" s="535">
        <v>4612.1899999999996</v>
      </c>
      <c r="I4019" s="536">
        <v>4.3E-3</v>
      </c>
      <c r="J4019" s="535">
        <v>4450.2299999999996</v>
      </c>
      <c r="K4019" s="536">
        <v>1.15E-2</v>
      </c>
      <c r="L4019" s="535">
        <v>4417.38</v>
      </c>
      <c r="M4019" s="536">
        <v>0</v>
      </c>
      <c r="N4019" s="535">
        <v>4067.02</v>
      </c>
      <c r="O4019" s="536">
        <v>1.26E-2</v>
      </c>
      <c r="P4019" s="535">
        <v>4422.49</v>
      </c>
      <c r="Q4019" s="536">
        <v>1.1599999999999999E-2</v>
      </c>
      <c r="R4019" s="535">
        <v>4142.3900000000003</v>
      </c>
    </row>
    <row r="4020" spans="1:18" ht="12.75">
      <c r="A4020" s="145">
        <v>98073</v>
      </c>
      <c r="B4020" s="102" t="s">
        <v>25690</v>
      </c>
      <c r="C4020" s="145" t="s">
        <v>2</v>
      </c>
      <c r="D4020" s="535">
        <v>8304.5</v>
      </c>
      <c r="E4020" s="536">
        <v>1.26E-2</v>
      </c>
      <c r="F4020" s="535">
        <v>6095.69</v>
      </c>
      <c r="G4020" s="536">
        <v>1.61E-2</v>
      </c>
      <c r="H4020" s="535">
        <v>7393.85</v>
      </c>
      <c r="I4020" s="536">
        <v>4.5999999999999999E-3</v>
      </c>
      <c r="J4020" s="535">
        <v>7131.49</v>
      </c>
      <c r="K4020" s="536">
        <v>1.37E-2</v>
      </c>
      <c r="L4020" s="535">
        <v>6947.66</v>
      </c>
      <c r="M4020" s="536">
        <v>0</v>
      </c>
      <c r="N4020" s="535">
        <v>6401.67</v>
      </c>
      <c r="O4020" s="536">
        <v>1.5299999999999999E-2</v>
      </c>
      <c r="P4020" s="535">
        <v>6990.33</v>
      </c>
      <c r="Q4020" s="536">
        <v>1.4E-2</v>
      </c>
      <c r="R4020" s="535">
        <v>6552.73</v>
      </c>
    </row>
    <row r="4021" spans="1:18" ht="12.75">
      <c r="A4021" s="145">
        <v>98074</v>
      </c>
      <c r="B4021" s="102" t="s">
        <v>25691</v>
      </c>
      <c r="C4021" s="145" t="s">
        <v>2</v>
      </c>
      <c r="D4021" s="535">
        <v>13186.55</v>
      </c>
      <c r="E4021" s="536">
        <v>1.4800000000000001E-2</v>
      </c>
      <c r="F4021" s="535">
        <v>9482.86</v>
      </c>
      <c r="G4021" s="536">
        <v>1.9400000000000001E-2</v>
      </c>
      <c r="H4021" s="535">
        <v>11737.9</v>
      </c>
      <c r="I4021" s="536">
        <v>4.7999999999999996E-3</v>
      </c>
      <c r="J4021" s="535">
        <v>11319.41</v>
      </c>
      <c r="K4021" s="536">
        <v>1.6299999999999999E-2</v>
      </c>
      <c r="L4021" s="535">
        <v>10838.24</v>
      </c>
      <c r="M4021" s="536">
        <v>0</v>
      </c>
      <c r="N4021" s="535">
        <v>9993.69</v>
      </c>
      <c r="O4021" s="536">
        <v>1.84E-2</v>
      </c>
      <c r="P4021" s="535">
        <v>10956.84</v>
      </c>
      <c r="Q4021" s="536">
        <v>1.6799999999999999E-2</v>
      </c>
      <c r="R4021" s="535">
        <v>10275.85</v>
      </c>
    </row>
    <row r="4022" spans="1:18" ht="12.75">
      <c r="A4022" s="145">
        <v>98075</v>
      </c>
      <c r="B4022" s="102" t="s">
        <v>25692</v>
      </c>
      <c r="C4022" s="145" t="s">
        <v>2</v>
      </c>
      <c r="D4022" s="535">
        <v>17307.55</v>
      </c>
      <c r="E4022" s="536">
        <v>1.5599999999999999E-2</v>
      </c>
      <c r="F4022" s="535">
        <v>12339.66</v>
      </c>
      <c r="G4022" s="536">
        <v>2.07E-2</v>
      </c>
      <c r="H4022" s="535">
        <v>15402.52</v>
      </c>
      <c r="I4022" s="536">
        <v>4.8999999999999998E-3</v>
      </c>
      <c r="J4022" s="535">
        <v>14854.62</v>
      </c>
      <c r="K4022" s="536">
        <v>1.72E-2</v>
      </c>
      <c r="L4022" s="535">
        <v>14119.05</v>
      </c>
      <c r="M4022" s="536">
        <v>0</v>
      </c>
      <c r="N4022" s="535">
        <v>13022.67</v>
      </c>
      <c r="O4022" s="536">
        <v>1.9599999999999999E-2</v>
      </c>
      <c r="P4022" s="535">
        <v>14304.14</v>
      </c>
      <c r="Q4022" s="536">
        <v>1.7899999999999999E-2</v>
      </c>
      <c r="R4022" s="535">
        <v>13415.13</v>
      </c>
    </row>
    <row r="4023" spans="1:18" ht="12.75">
      <c r="A4023" s="145">
        <v>98076</v>
      </c>
      <c r="B4023" s="102" t="s">
        <v>25693</v>
      </c>
      <c r="C4023" s="145" t="s">
        <v>2</v>
      </c>
      <c r="D4023" s="535">
        <v>20121.43</v>
      </c>
      <c r="E4023" s="536">
        <v>1.6400000000000001E-2</v>
      </c>
      <c r="F4023" s="535">
        <v>14232.26</v>
      </c>
      <c r="G4023" s="536">
        <v>2.2100000000000002E-2</v>
      </c>
      <c r="H4023" s="535">
        <v>17906.12</v>
      </c>
      <c r="I4023" s="536">
        <v>5.0000000000000001E-3</v>
      </c>
      <c r="J4023" s="535">
        <v>17267.150000000001</v>
      </c>
      <c r="K4023" s="536">
        <v>1.8200000000000001E-2</v>
      </c>
      <c r="L4023" s="535">
        <v>16301.71</v>
      </c>
      <c r="M4023" s="536">
        <v>0</v>
      </c>
      <c r="N4023" s="535">
        <v>15040.83</v>
      </c>
      <c r="O4023" s="536">
        <v>2.0899999999999998E-2</v>
      </c>
      <c r="P4023" s="535">
        <v>16544.78</v>
      </c>
      <c r="Q4023" s="536">
        <v>1.9E-2</v>
      </c>
      <c r="R4023" s="535">
        <v>15522.42</v>
      </c>
    </row>
    <row r="4024" spans="1:18" ht="12.75">
      <c r="A4024" s="145">
        <v>98077</v>
      </c>
      <c r="B4024" s="102" t="s">
        <v>25694</v>
      </c>
      <c r="C4024" s="145" t="s">
        <v>2</v>
      </c>
      <c r="D4024" s="535">
        <v>23800.94</v>
      </c>
      <c r="E4024" s="536">
        <v>1.6799999999999999E-2</v>
      </c>
      <c r="F4024" s="535">
        <v>16761.68</v>
      </c>
      <c r="G4024" s="536">
        <v>2.2800000000000001E-2</v>
      </c>
      <c r="H4024" s="535">
        <v>21178.09</v>
      </c>
      <c r="I4024" s="536">
        <v>5.1000000000000004E-3</v>
      </c>
      <c r="J4024" s="535">
        <v>20423.22</v>
      </c>
      <c r="K4024" s="536">
        <v>1.8700000000000001E-2</v>
      </c>
      <c r="L4024" s="535">
        <v>19209.7</v>
      </c>
      <c r="M4024" s="536">
        <v>0</v>
      </c>
      <c r="N4024" s="535">
        <v>17726.650000000001</v>
      </c>
      <c r="O4024" s="536">
        <v>2.1499999999999998E-2</v>
      </c>
      <c r="P4024" s="535">
        <v>19517.310000000001</v>
      </c>
      <c r="Q4024" s="536">
        <v>1.9599999999999999E-2</v>
      </c>
      <c r="R4024" s="535">
        <v>18311.47</v>
      </c>
    </row>
    <row r="4025" spans="1:18" ht="12.75">
      <c r="A4025" s="145">
        <v>98062</v>
      </c>
      <c r="B4025" s="102" t="s">
        <v>25695</v>
      </c>
      <c r="C4025" s="145" t="s">
        <v>2</v>
      </c>
      <c r="D4025" s="535">
        <v>3377.4</v>
      </c>
      <c r="E4025" s="536">
        <v>0.69220000000000004</v>
      </c>
      <c r="F4025" s="535">
        <v>2378.1999999999998</v>
      </c>
      <c r="G4025" s="536">
        <v>3.8399999999999997E-2</v>
      </c>
      <c r="H4025" s="535">
        <v>3269.17</v>
      </c>
      <c r="I4025" s="536">
        <v>0.6976</v>
      </c>
      <c r="J4025" s="535">
        <v>3233.38</v>
      </c>
      <c r="K4025" s="536">
        <v>0.7228</v>
      </c>
      <c r="L4025" s="535">
        <v>3180.46</v>
      </c>
      <c r="M4025" s="536">
        <v>8.0999999999999996E-3</v>
      </c>
      <c r="N4025" s="535">
        <v>3094.65</v>
      </c>
      <c r="O4025" s="536">
        <v>0.75539999999999996</v>
      </c>
      <c r="P4025" s="535">
        <v>3246.43</v>
      </c>
      <c r="Q4025" s="536">
        <v>2.7900000000000001E-2</v>
      </c>
      <c r="R4025" s="535">
        <v>3127.66</v>
      </c>
    </row>
    <row r="4026" spans="1:18" ht="12.75">
      <c r="A4026" s="145">
        <v>98063</v>
      </c>
      <c r="B4026" s="102" t="s">
        <v>25696</v>
      </c>
      <c r="C4026" s="145" t="s">
        <v>2</v>
      </c>
      <c r="D4026" s="535">
        <v>5159.04</v>
      </c>
      <c r="E4026" s="536">
        <v>0.69550000000000001</v>
      </c>
      <c r="F4026" s="535">
        <v>3631.62</v>
      </c>
      <c r="G4026" s="536">
        <v>3.8300000000000001E-2</v>
      </c>
      <c r="H4026" s="535">
        <v>4992.93</v>
      </c>
      <c r="I4026" s="536">
        <v>0.70120000000000005</v>
      </c>
      <c r="J4026" s="535">
        <v>4941.78</v>
      </c>
      <c r="K4026" s="536">
        <v>0.7258</v>
      </c>
      <c r="L4026" s="535">
        <v>4858.0200000000004</v>
      </c>
      <c r="M4026" s="536">
        <v>8.3999999999999995E-3</v>
      </c>
      <c r="N4026" s="535">
        <v>4727.71</v>
      </c>
      <c r="O4026" s="536">
        <v>0.75880000000000003</v>
      </c>
      <c r="P4026" s="535">
        <v>4960.3599999999997</v>
      </c>
      <c r="Q4026" s="536">
        <v>2.7799999999999998E-2</v>
      </c>
      <c r="R4026" s="535">
        <v>4776.63</v>
      </c>
    </row>
    <row r="4027" spans="1:18" ht="12.75">
      <c r="A4027" s="145">
        <v>98064</v>
      </c>
      <c r="B4027" s="102" t="s">
        <v>25697</v>
      </c>
      <c r="C4027" s="145" t="s">
        <v>2</v>
      </c>
      <c r="D4027" s="535">
        <v>5900.52</v>
      </c>
      <c r="E4027" s="536">
        <v>0.7278</v>
      </c>
      <c r="F4027" s="535">
        <v>4160.45</v>
      </c>
      <c r="G4027" s="536">
        <v>3.7400000000000003E-2</v>
      </c>
      <c r="H4027" s="535">
        <v>5737.43</v>
      </c>
      <c r="I4027" s="536">
        <v>0.73040000000000005</v>
      </c>
      <c r="J4027" s="535">
        <v>5676.18</v>
      </c>
      <c r="K4027" s="536">
        <v>0.75629999999999997</v>
      </c>
      <c r="L4027" s="535">
        <v>5617.88</v>
      </c>
      <c r="M4027" s="536">
        <v>7.3000000000000001E-3</v>
      </c>
      <c r="N4027" s="535">
        <v>5466.66</v>
      </c>
      <c r="O4027" s="536">
        <v>0.78549999999999998</v>
      </c>
      <c r="P4027" s="535">
        <v>5739.08</v>
      </c>
      <c r="Q4027" s="536">
        <v>2.7E-2</v>
      </c>
      <c r="R4027" s="535">
        <v>5517.85</v>
      </c>
    </row>
    <row r="4028" spans="1:18" ht="12.75">
      <c r="A4028" s="145">
        <v>98065</v>
      </c>
      <c r="B4028" s="102" t="s">
        <v>25698</v>
      </c>
      <c r="C4028" s="145" t="s">
        <v>2</v>
      </c>
      <c r="D4028" s="535">
        <v>8207.2900000000009</v>
      </c>
      <c r="E4028" s="536">
        <v>0.72989999999999999</v>
      </c>
      <c r="F4028" s="535">
        <v>5776.47</v>
      </c>
      <c r="G4028" s="536">
        <v>3.4000000000000002E-2</v>
      </c>
      <c r="H4028" s="535">
        <v>7970.77</v>
      </c>
      <c r="I4028" s="536">
        <v>0.73629999999999995</v>
      </c>
      <c r="J4028" s="535">
        <v>7901.31</v>
      </c>
      <c r="K4028" s="536">
        <v>0.75800000000000001</v>
      </c>
      <c r="L4028" s="535">
        <v>7800.46</v>
      </c>
      <c r="M4028" s="536">
        <v>7.6E-3</v>
      </c>
      <c r="N4028" s="535">
        <v>7595.66</v>
      </c>
      <c r="O4028" s="536">
        <v>0.78859999999999997</v>
      </c>
      <c r="P4028" s="535">
        <v>7978.97</v>
      </c>
      <c r="Q4028" s="536">
        <v>2.4500000000000001E-2</v>
      </c>
      <c r="R4028" s="535">
        <v>7664.54</v>
      </c>
    </row>
    <row r="4029" spans="1:18" ht="12.75">
      <c r="A4029" s="145">
        <v>98094</v>
      </c>
      <c r="B4029" s="102" t="s">
        <v>25699</v>
      </c>
      <c r="C4029" s="145" t="s">
        <v>2</v>
      </c>
      <c r="D4029" s="535">
        <v>3742.02</v>
      </c>
      <c r="E4029" s="536">
        <v>6.4999999999999997E-3</v>
      </c>
      <c r="F4029" s="535">
        <v>2544.6</v>
      </c>
      <c r="G4029" s="536">
        <v>9.1000000000000004E-3</v>
      </c>
      <c r="H4029" s="535">
        <v>3207.46</v>
      </c>
      <c r="I4029" s="536">
        <v>1.17E-2</v>
      </c>
      <c r="J4029" s="535">
        <v>3011.65</v>
      </c>
      <c r="K4029" s="536">
        <v>7.7000000000000002E-3</v>
      </c>
      <c r="L4029" s="535">
        <v>2792.23</v>
      </c>
      <c r="M4029" s="536">
        <v>0</v>
      </c>
      <c r="N4029" s="535">
        <v>2852.33</v>
      </c>
      <c r="O4029" s="536">
        <v>8.0999999999999996E-3</v>
      </c>
      <c r="P4029" s="535">
        <v>3096.58</v>
      </c>
      <c r="Q4029" s="536">
        <v>7.4999999999999997E-3</v>
      </c>
      <c r="R4029" s="535">
        <v>2882.71</v>
      </c>
    </row>
    <row r="4030" spans="1:18" ht="12.75">
      <c r="A4030" s="145">
        <v>98099</v>
      </c>
      <c r="B4030" s="102" t="s">
        <v>25700</v>
      </c>
      <c r="C4030" s="145" t="s">
        <v>2</v>
      </c>
      <c r="D4030" s="535">
        <v>6438.44</v>
      </c>
      <c r="E4030" s="536">
        <v>8.8999999999999999E-3</v>
      </c>
      <c r="F4030" s="535">
        <v>4339.13</v>
      </c>
      <c r="G4030" s="536">
        <v>1.26E-2</v>
      </c>
      <c r="H4030" s="535">
        <v>5524.82</v>
      </c>
      <c r="I4030" s="536">
        <v>1.1900000000000001E-2</v>
      </c>
      <c r="J4030" s="535">
        <v>5190.32</v>
      </c>
      <c r="K4030" s="536">
        <v>1.0500000000000001E-2</v>
      </c>
      <c r="L4030" s="535">
        <v>4773.3599999999997</v>
      </c>
      <c r="M4030" s="536">
        <v>0</v>
      </c>
      <c r="N4030" s="535">
        <v>4876.79</v>
      </c>
      <c r="O4030" s="536">
        <v>1.12E-2</v>
      </c>
      <c r="P4030" s="535">
        <v>5319.99</v>
      </c>
      <c r="Q4030" s="536">
        <v>1.03E-2</v>
      </c>
      <c r="R4030" s="535">
        <v>4936.6099999999997</v>
      </c>
    </row>
    <row r="4031" spans="1:18" ht="12.75">
      <c r="A4031" s="145">
        <v>98100</v>
      </c>
      <c r="B4031" s="102" t="s">
        <v>25701</v>
      </c>
      <c r="C4031" s="145" t="s">
        <v>2</v>
      </c>
      <c r="D4031" s="535">
        <v>8515.15</v>
      </c>
      <c r="E4031" s="536">
        <v>1.12E-2</v>
      </c>
      <c r="F4031" s="535">
        <v>5688.18</v>
      </c>
      <c r="G4031" s="536">
        <v>1.6199999999999999E-2</v>
      </c>
      <c r="H4031" s="535">
        <v>7326.94</v>
      </c>
      <c r="I4031" s="536">
        <v>1.15E-2</v>
      </c>
      <c r="J4031" s="535">
        <v>6896.78</v>
      </c>
      <c r="K4031" s="536">
        <v>1.34E-2</v>
      </c>
      <c r="L4031" s="535">
        <v>6288.29</v>
      </c>
      <c r="M4031" s="536">
        <v>0</v>
      </c>
      <c r="N4031" s="535">
        <v>6389.46</v>
      </c>
      <c r="O4031" s="536">
        <v>1.44E-2</v>
      </c>
      <c r="P4031" s="535">
        <v>6999.79</v>
      </c>
      <c r="Q4031" s="536">
        <v>1.32E-2</v>
      </c>
      <c r="R4031" s="535">
        <v>6488.73</v>
      </c>
    </row>
    <row r="4032" spans="1:18" ht="12.75">
      <c r="A4032" s="145">
        <v>98101</v>
      </c>
      <c r="B4032" s="102" t="s">
        <v>25702</v>
      </c>
      <c r="C4032" s="145" t="s">
        <v>2</v>
      </c>
      <c r="D4032" s="535">
        <v>12640.7</v>
      </c>
      <c r="E4032" s="536">
        <v>1.2500000000000001E-2</v>
      </c>
      <c r="F4032" s="535">
        <v>8405.2199999999993</v>
      </c>
      <c r="G4032" s="536">
        <v>1.83E-2</v>
      </c>
      <c r="H4032" s="535">
        <v>10892.51</v>
      </c>
      <c r="I4032" s="536">
        <v>1.15E-2</v>
      </c>
      <c r="J4032" s="535">
        <v>10257.370000000001</v>
      </c>
      <c r="K4032" s="536">
        <v>1.4999999999999999E-2</v>
      </c>
      <c r="L4032" s="535">
        <v>9314.11</v>
      </c>
      <c r="M4032" s="536">
        <v>0</v>
      </c>
      <c r="N4032" s="535">
        <v>9447.2000000000007</v>
      </c>
      <c r="O4032" s="536">
        <v>1.6199999999999999E-2</v>
      </c>
      <c r="P4032" s="535">
        <v>10375.459999999999</v>
      </c>
      <c r="Q4032" s="536">
        <v>1.4800000000000001E-2</v>
      </c>
      <c r="R4032" s="535">
        <v>9608.7999999999993</v>
      </c>
    </row>
    <row r="4033" spans="1:18" ht="12.75">
      <c r="A4033" s="145">
        <v>98078</v>
      </c>
      <c r="B4033" s="102" t="s">
        <v>25703</v>
      </c>
      <c r="C4033" s="145" t="s">
        <v>2</v>
      </c>
      <c r="D4033" s="535">
        <v>5385.45</v>
      </c>
      <c r="E4033" s="536">
        <v>4.7000000000000002E-3</v>
      </c>
      <c r="F4033" s="535">
        <v>4317.26</v>
      </c>
      <c r="G4033" s="536">
        <v>5.3E-3</v>
      </c>
      <c r="H4033" s="535">
        <v>4705.87</v>
      </c>
      <c r="I4033" s="536">
        <v>3.0599999999999999E-2</v>
      </c>
      <c r="J4033" s="535">
        <v>4614.5</v>
      </c>
      <c r="K4033" s="536">
        <v>5.0000000000000001E-3</v>
      </c>
      <c r="L4033" s="535">
        <v>4734.5200000000004</v>
      </c>
      <c r="M4033" s="536">
        <v>0</v>
      </c>
      <c r="N4033" s="535">
        <v>4382.5</v>
      </c>
      <c r="O4033" s="536">
        <v>5.1999999999999998E-3</v>
      </c>
      <c r="P4033" s="535">
        <v>4893.32</v>
      </c>
      <c r="Q4033" s="536">
        <v>4.7000000000000002E-3</v>
      </c>
      <c r="R4033" s="535">
        <v>4394.97</v>
      </c>
    </row>
    <row r="4034" spans="1:18" ht="12.75">
      <c r="A4034" s="145">
        <v>98079</v>
      </c>
      <c r="B4034" s="102" t="s">
        <v>25704</v>
      </c>
      <c r="C4034" s="145" t="s">
        <v>2</v>
      </c>
      <c r="D4034" s="535">
        <v>9543.0300000000007</v>
      </c>
      <c r="E4034" s="536">
        <v>6.1999999999999998E-3</v>
      </c>
      <c r="F4034" s="535">
        <v>7559.56</v>
      </c>
      <c r="G4034" s="536">
        <v>7.1999999999999998E-3</v>
      </c>
      <c r="H4034" s="535">
        <v>8340.56</v>
      </c>
      <c r="I4034" s="536">
        <v>2.9499999999999998E-2</v>
      </c>
      <c r="J4034" s="535">
        <v>8177.72</v>
      </c>
      <c r="K4034" s="536">
        <v>6.7000000000000002E-3</v>
      </c>
      <c r="L4034" s="535">
        <v>8310.02</v>
      </c>
      <c r="M4034" s="536">
        <v>0</v>
      </c>
      <c r="N4034" s="535">
        <v>7694.78</v>
      </c>
      <c r="O4034" s="536">
        <v>7.1000000000000004E-3</v>
      </c>
      <c r="P4034" s="535">
        <v>8603.09</v>
      </c>
      <c r="Q4034" s="536">
        <v>6.4000000000000003E-3</v>
      </c>
      <c r="R4034" s="535">
        <v>7730.71</v>
      </c>
    </row>
    <row r="4035" spans="1:18" ht="12.75">
      <c r="A4035" s="145">
        <v>98080</v>
      </c>
      <c r="B4035" s="102" t="s">
        <v>25705</v>
      </c>
      <c r="C4035" s="145" t="s">
        <v>2</v>
      </c>
      <c r="D4035" s="535">
        <v>12431.58</v>
      </c>
      <c r="E4035" s="536">
        <v>7.9000000000000008E-3</v>
      </c>
      <c r="F4035" s="535">
        <v>9713.02</v>
      </c>
      <c r="G4035" s="536">
        <v>9.4999999999999998E-3</v>
      </c>
      <c r="H4035" s="535">
        <v>10874.62</v>
      </c>
      <c r="I4035" s="536">
        <v>2.8199999999999999E-2</v>
      </c>
      <c r="J4035" s="535">
        <v>10653.49</v>
      </c>
      <c r="K4035" s="536">
        <v>8.6E-3</v>
      </c>
      <c r="L4035" s="535">
        <v>10710.81</v>
      </c>
      <c r="M4035" s="536">
        <v>0</v>
      </c>
      <c r="N4035" s="535">
        <v>9922.99</v>
      </c>
      <c r="O4035" s="536">
        <v>9.2999999999999992E-3</v>
      </c>
      <c r="P4035" s="535">
        <v>11108.76</v>
      </c>
      <c r="Q4035" s="536">
        <v>8.3000000000000001E-3</v>
      </c>
      <c r="R4035" s="535">
        <v>9995.0400000000009</v>
      </c>
    </row>
    <row r="4036" spans="1:18" ht="12.75">
      <c r="A4036" s="145">
        <v>98081</v>
      </c>
      <c r="B4036" s="102" t="s">
        <v>25706</v>
      </c>
      <c r="C4036" s="145" t="s">
        <v>2</v>
      </c>
      <c r="D4036" s="535">
        <v>18540.73</v>
      </c>
      <c r="E4036" s="536">
        <v>8.8000000000000005E-3</v>
      </c>
      <c r="F4036" s="535">
        <v>14383.62</v>
      </c>
      <c r="G4036" s="536">
        <v>1.0699999999999999E-2</v>
      </c>
      <c r="H4036" s="535">
        <v>16226</v>
      </c>
      <c r="I4036" s="536">
        <v>2.75E-2</v>
      </c>
      <c r="J4036" s="535">
        <v>15889.21</v>
      </c>
      <c r="K4036" s="536">
        <v>9.7000000000000003E-3</v>
      </c>
      <c r="L4036" s="535">
        <v>15887.25</v>
      </c>
      <c r="M4036" s="536">
        <v>0</v>
      </c>
      <c r="N4036" s="535">
        <v>14722.6</v>
      </c>
      <c r="O4036" s="536">
        <v>1.04E-2</v>
      </c>
      <c r="P4036" s="535">
        <v>16492.91</v>
      </c>
      <c r="Q4036" s="536">
        <v>9.2999999999999992E-3</v>
      </c>
      <c r="R4036" s="535">
        <v>14849.26</v>
      </c>
    </row>
    <row r="4037" spans="1:18" ht="12.75">
      <c r="A4037" s="145">
        <v>98052</v>
      </c>
      <c r="B4037" s="102" t="s">
        <v>25707</v>
      </c>
      <c r="C4037" s="145" t="s">
        <v>2</v>
      </c>
      <c r="D4037" s="535">
        <v>2227.0500000000002</v>
      </c>
      <c r="E4037" s="536">
        <v>0.71089999999999998</v>
      </c>
      <c r="F4037" s="535">
        <v>1591.99</v>
      </c>
      <c r="G4037" s="536">
        <v>3.44E-2</v>
      </c>
      <c r="H4037" s="535">
        <v>2184.89</v>
      </c>
      <c r="I4037" s="536">
        <v>0.70140000000000002</v>
      </c>
      <c r="J4037" s="535">
        <v>2130.73</v>
      </c>
      <c r="K4037" s="536">
        <v>0.7429</v>
      </c>
      <c r="L4037" s="535">
        <v>2163.2800000000002</v>
      </c>
      <c r="M4037" s="536">
        <v>0</v>
      </c>
      <c r="N4037" s="535">
        <v>2094.39</v>
      </c>
      <c r="O4037" s="536">
        <v>0.75619999999999998</v>
      </c>
      <c r="P4037" s="535">
        <v>2193.5100000000002</v>
      </c>
      <c r="Q4037" s="536">
        <v>2.46E-2</v>
      </c>
      <c r="R4037" s="535">
        <v>2118.96</v>
      </c>
    </row>
    <row r="4038" spans="1:18" ht="12.75">
      <c r="A4038" s="145">
        <v>98053</v>
      </c>
      <c r="B4038" s="102" t="s">
        <v>25708</v>
      </c>
      <c r="C4038" s="145" t="s">
        <v>2</v>
      </c>
      <c r="D4038" s="535">
        <v>3075.74</v>
      </c>
      <c r="E4038" s="536">
        <v>0.70740000000000003</v>
      </c>
      <c r="F4038" s="535">
        <v>2192.08</v>
      </c>
      <c r="G4038" s="536">
        <v>2.7900000000000001E-2</v>
      </c>
      <c r="H4038" s="535">
        <v>3009.52</v>
      </c>
      <c r="I4038" s="536">
        <v>0.70440000000000003</v>
      </c>
      <c r="J4038" s="535">
        <v>2943.16</v>
      </c>
      <c r="K4038" s="536">
        <v>0.73899999999999999</v>
      </c>
      <c r="L4038" s="535">
        <v>2974.04</v>
      </c>
      <c r="M4038" s="536">
        <v>0</v>
      </c>
      <c r="N4038" s="535">
        <v>2882.58</v>
      </c>
      <c r="O4038" s="536">
        <v>0.75480000000000003</v>
      </c>
      <c r="P4038" s="535">
        <v>3021.98</v>
      </c>
      <c r="Q4038" s="536">
        <v>1.9900000000000001E-2</v>
      </c>
      <c r="R4038" s="535">
        <v>2916.36</v>
      </c>
    </row>
    <row r="4039" spans="1:18" ht="12.75">
      <c r="A4039" s="145">
        <v>98054</v>
      </c>
      <c r="B4039" s="102" t="s">
        <v>25709</v>
      </c>
      <c r="C4039" s="145" t="s">
        <v>2</v>
      </c>
      <c r="D4039" s="535">
        <v>4971.91</v>
      </c>
      <c r="E4039" s="536">
        <v>0.75900000000000001</v>
      </c>
      <c r="F4039" s="535">
        <v>3511.33</v>
      </c>
      <c r="G4039" s="536">
        <v>3.0099999999999998E-2</v>
      </c>
      <c r="H4039" s="535">
        <v>4855.2</v>
      </c>
      <c r="I4039" s="536">
        <v>0.7621</v>
      </c>
      <c r="J4039" s="535">
        <v>4801.93</v>
      </c>
      <c r="K4039" s="536">
        <v>0.78569999999999995</v>
      </c>
      <c r="L4039" s="535">
        <v>4800.47</v>
      </c>
      <c r="M4039" s="536">
        <v>5.4000000000000003E-3</v>
      </c>
      <c r="N4039" s="535">
        <v>4664.7299999999996</v>
      </c>
      <c r="O4039" s="536">
        <v>0.80900000000000005</v>
      </c>
      <c r="P4039" s="535">
        <v>4902.8</v>
      </c>
      <c r="Q4039" s="536">
        <v>2.1399999999999999E-2</v>
      </c>
      <c r="R4039" s="535">
        <v>4698.8100000000004</v>
      </c>
    </row>
    <row r="4040" spans="1:18" ht="12.75">
      <c r="A4040" s="145">
        <v>98055</v>
      </c>
      <c r="B4040" s="102" t="s">
        <v>25710</v>
      </c>
      <c r="C4040" s="145" t="s">
        <v>2</v>
      </c>
      <c r="D4040" s="535">
        <v>6803.57</v>
      </c>
      <c r="E4040" s="536">
        <v>0.74470000000000003</v>
      </c>
      <c r="F4040" s="535">
        <v>4795.5200000000004</v>
      </c>
      <c r="G4040" s="536">
        <v>2.9100000000000001E-2</v>
      </c>
      <c r="H4040" s="535">
        <v>6623.21</v>
      </c>
      <c r="I4040" s="536">
        <v>0.75149999999999995</v>
      </c>
      <c r="J4040" s="535">
        <v>6560.69</v>
      </c>
      <c r="K4040" s="536">
        <v>0.77200000000000002</v>
      </c>
      <c r="L4040" s="535">
        <v>6524.44</v>
      </c>
      <c r="M4040" s="536">
        <v>6.4000000000000003E-3</v>
      </c>
      <c r="N4040" s="535">
        <v>6343.48</v>
      </c>
      <c r="O4040" s="536">
        <v>0.79859999999999998</v>
      </c>
      <c r="P4040" s="535">
        <v>6667.59</v>
      </c>
      <c r="Q4040" s="536">
        <v>2.0799999999999999E-2</v>
      </c>
      <c r="R4040" s="535">
        <v>6391.7</v>
      </c>
    </row>
    <row r="4041" spans="1:18" ht="12.75">
      <c r="A4041" s="145">
        <v>98056</v>
      </c>
      <c r="B4041" s="102" t="s">
        <v>25711</v>
      </c>
      <c r="C4041" s="145" t="s">
        <v>2</v>
      </c>
      <c r="D4041" s="535">
        <v>7872.8</v>
      </c>
      <c r="E4041" s="536">
        <v>0.77080000000000004</v>
      </c>
      <c r="F4041" s="535">
        <v>5556.28</v>
      </c>
      <c r="G4041" s="536">
        <v>2.81E-2</v>
      </c>
      <c r="H4041" s="535">
        <v>7692.53</v>
      </c>
      <c r="I4041" s="536">
        <v>0.77510000000000001</v>
      </c>
      <c r="J4041" s="535">
        <v>7617.76</v>
      </c>
      <c r="K4041" s="536">
        <v>0.7964</v>
      </c>
      <c r="L4041" s="535">
        <v>7616.62</v>
      </c>
      <c r="M4041" s="536">
        <v>5.4999999999999997E-3</v>
      </c>
      <c r="N4041" s="535">
        <v>7404.65</v>
      </c>
      <c r="O4041" s="536">
        <v>0.81950000000000001</v>
      </c>
      <c r="P4041" s="535">
        <v>7786.89</v>
      </c>
      <c r="Q4041" s="536">
        <v>0.02</v>
      </c>
      <c r="R4041" s="535">
        <v>7454.77</v>
      </c>
    </row>
    <row r="4042" spans="1:18" ht="12.75">
      <c r="A4042" s="145">
        <v>98057</v>
      </c>
      <c r="B4042" s="102" t="s">
        <v>25712</v>
      </c>
      <c r="C4042" s="145" t="s">
        <v>2</v>
      </c>
      <c r="D4042" s="535">
        <v>9458.6299999999992</v>
      </c>
      <c r="E4042" s="536">
        <v>0.74819999999999998</v>
      </c>
      <c r="F4042" s="535">
        <v>6657.49</v>
      </c>
      <c r="G4042" s="536">
        <v>2.69E-2</v>
      </c>
      <c r="H4042" s="535">
        <v>9201.24</v>
      </c>
      <c r="I4042" s="536">
        <v>0.75760000000000005</v>
      </c>
      <c r="J4042" s="535">
        <v>9129.01</v>
      </c>
      <c r="K4042" s="536">
        <v>0.77500000000000002</v>
      </c>
      <c r="L4042" s="535">
        <v>9059.24</v>
      </c>
      <c r="M4042" s="536">
        <v>6.7000000000000002E-3</v>
      </c>
      <c r="N4042" s="535">
        <v>8814.36</v>
      </c>
      <c r="O4042" s="536">
        <v>0.80279999999999996</v>
      </c>
      <c r="P4042" s="535">
        <v>9268.9599999999991</v>
      </c>
      <c r="Q4042" s="536">
        <v>1.9199999999999998E-2</v>
      </c>
      <c r="R4042" s="535">
        <v>8879.99</v>
      </c>
    </row>
    <row r="4043" spans="1:18" ht="12.75">
      <c r="A4043" s="145">
        <v>98082</v>
      </c>
      <c r="B4043" s="102" t="s">
        <v>25713</v>
      </c>
      <c r="C4043" s="145" t="s">
        <v>2</v>
      </c>
      <c r="D4043" s="535">
        <v>5121.3500000000004</v>
      </c>
      <c r="E4043" s="536">
        <v>7.4999999999999997E-3</v>
      </c>
      <c r="F4043" s="535">
        <v>3569.26</v>
      </c>
      <c r="G4043" s="536">
        <v>9.4999999999999998E-3</v>
      </c>
      <c r="H4043" s="535">
        <v>4475.28</v>
      </c>
      <c r="I4043" s="536">
        <v>5.3E-3</v>
      </c>
      <c r="J4043" s="535">
        <v>4223.93</v>
      </c>
      <c r="K4043" s="536">
        <v>8.0000000000000002E-3</v>
      </c>
      <c r="L4043" s="535">
        <v>4018.03</v>
      </c>
      <c r="M4043" s="536">
        <v>0</v>
      </c>
      <c r="N4043" s="535">
        <v>3928.82</v>
      </c>
      <c r="O4043" s="536">
        <v>8.6E-3</v>
      </c>
      <c r="P4043" s="535">
        <v>4207.01</v>
      </c>
      <c r="Q4043" s="536">
        <v>8.0999999999999996E-3</v>
      </c>
      <c r="R4043" s="535">
        <v>3991.7</v>
      </c>
    </row>
    <row r="4044" spans="1:18" ht="12.75">
      <c r="A4044" s="145">
        <v>98083</v>
      </c>
      <c r="B4044" s="102" t="s">
        <v>25714</v>
      </c>
      <c r="C4044" s="145" t="s">
        <v>2</v>
      </c>
      <c r="D4044" s="535">
        <v>6745.14</v>
      </c>
      <c r="E4044" s="536">
        <v>7.4000000000000003E-3</v>
      </c>
      <c r="F4044" s="535">
        <v>4702.0200000000004</v>
      </c>
      <c r="G4044" s="536">
        <v>9.4999999999999998E-3</v>
      </c>
      <c r="H4044" s="535">
        <v>5897.63</v>
      </c>
      <c r="I4044" s="536">
        <v>5.1999999999999998E-3</v>
      </c>
      <c r="J4044" s="535">
        <v>5558.61</v>
      </c>
      <c r="K4044" s="536">
        <v>8.0000000000000002E-3</v>
      </c>
      <c r="L4044" s="535">
        <v>5296.91</v>
      </c>
      <c r="M4044" s="536">
        <v>0</v>
      </c>
      <c r="N4044" s="535">
        <v>5182.24</v>
      </c>
      <c r="O4044" s="536">
        <v>8.6E-3</v>
      </c>
      <c r="P4044" s="535">
        <v>5550.43</v>
      </c>
      <c r="Q4044" s="536">
        <v>8.0000000000000002E-3</v>
      </c>
      <c r="R4044" s="535">
        <v>5264.3</v>
      </c>
    </row>
    <row r="4045" spans="1:18" ht="12.75">
      <c r="A4045" s="145">
        <v>98084</v>
      </c>
      <c r="B4045" s="102" t="s">
        <v>25715</v>
      </c>
      <c r="C4045" s="145" t="s">
        <v>2</v>
      </c>
      <c r="D4045" s="535">
        <v>9448.0300000000007</v>
      </c>
      <c r="E4045" s="536">
        <v>7.4999999999999997E-3</v>
      </c>
      <c r="F4045" s="535">
        <v>6588.83</v>
      </c>
      <c r="G4045" s="536">
        <v>9.5999999999999992E-3</v>
      </c>
      <c r="H4045" s="535">
        <v>8268.67</v>
      </c>
      <c r="I4045" s="536">
        <v>5.1999999999999998E-3</v>
      </c>
      <c r="J4045" s="535">
        <v>7784.49</v>
      </c>
      <c r="K4045" s="536">
        <v>8.0999999999999996E-3</v>
      </c>
      <c r="L4045" s="535">
        <v>7429.28</v>
      </c>
      <c r="M4045" s="536">
        <v>0</v>
      </c>
      <c r="N4045" s="535">
        <v>7266.67</v>
      </c>
      <c r="O4045" s="536">
        <v>8.6999999999999994E-3</v>
      </c>
      <c r="P4045" s="535">
        <v>7784.5</v>
      </c>
      <c r="Q4045" s="536">
        <v>8.0999999999999996E-3</v>
      </c>
      <c r="R4045" s="535">
        <v>7382.86</v>
      </c>
    </row>
    <row r="4046" spans="1:18" ht="12.75">
      <c r="A4046" s="145">
        <v>98085</v>
      </c>
      <c r="B4046" s="102" t="s">
        <v>25716</v>
      </c>
      <c r="C4046" s="145" t="s">
        <v>2</v>
      </c>
      <c r="D4046" s="535">
        <v>12818.83</v>
      </c>
      <c r="E4046" s="536">
        <v>8.0999999999999996E-3</v>
      </c>
      <c r="F4046" s="535">
        <v>8946.15</v>
      </c>
      <c r="G4046" s="536">
        <v>1.03E-2</v>
      </c>
      <c r="H4046" s="535">
        <v>11241.1</v>
      </c>
      <c r="I4046" s="536">
        <v>5.4999999999999997E-3</v>
      </c>
      <c r="J4046" s="535">
        <v>10584.32</v>
      </c>
      <c r="K4046" s="536">
        <v>8.6999999999999994E-3</v>
      </c>
      <c r="L4046" s="535">
        <v>10102.540000000001</v>
      </c>
      <c r="M4046" s="536">
        <v>0</v>
      </c>
      <c r="N4046" s="535">
        <v>9849.7000000000007</v>
      </c>
      <c r="O4046" s="536">
        <v>9.4000000000000004E-3</v>
      </c>
      <c r="P4046" s="535">
        <v>10552.39</v>
      </c>
      <c r="Q4046" s="536">
        <v>8.8000000000000005E-3</v>
      </c>
      <c r="R4046" s="535">
        <v>10020.23</v>
      </c>
    </row>
    <row r="4047" spans="1:18" ht="12.75">
      <c r="A4047" s="145">
        <v>98087</v>
      </c>
      <c r="B4047" s="102" t="s">
        <v>25717</v>
      </c>
      <c r="C4047" s="145" t="s">
        <v>2</v>
      </c>
      <c r="D4047" s="535">
        <v>15385.75</v>
      </c>
      <c r="E4047" s="536">
        <v>7.1000000000000004E-3</v>
      </c>
      <c r="F4047" s="535">
        <v>10729.6</v>
      </c>
      <c r="G4047" s="536">
        <v>8.9999999999999993E-3</v>
      </c>
      <c r="H4047" s="535">
        <v>13458.5</v>
      </c>
      <c r="I4047" s="536">
        <v>4.8999999999999998E-3</v>
      </c>
      <c r="J4047" s="535">
        <v>12637.01</v>
      </c>
      <c r="K4047" s="536">
        <v>7.6E-3</v>
      </c>
      <c r="L4047" s="535">
        <v>12099.04</v>
      </c>
      <c r="M4047" s="536">
        <v>0</v>
      </c>
      <c r="N4047" s="535">
        <v>11876.6</v>
      </c>
      <c r="O4047" s="536">
        <v>8.0999999999999996E-3</v>
      </c>
      <c r="P4047" s="535">
        <v>12726.49</v>
      </c>
      <c r="Q4047" s="536">
        <v>7.6E-3</v>
      </c>
      <c r="R4047" s="535">
        <v>12050.11</v>
      </c>
    </row>
    <row r="4048" spans="1:18" ht="12.75">
      <c r="A4048" s="145">
        <v>98086</v>
      </c>
      <c r="B4048" s="102" t="s">
        <v>25718</v>
      </c>
      <c r="C4048" s="145" t="s">
        <v>2</v>
      </c>
      <c r="D4048" s="535">
        <v>14450.55</v>
      </c>
      <c r="E4048" s="536">
        <v>7.7000000000000002E-3</v>
      </c>
      <c r="F4048" s="535">
        <v>10083.030000000001</v>
      </c>
      <c r="G4048" s="536">
        <v>9.9000000000000008E-3</v>
      </c>
      <c r="H4048" s="535">
        <v>12663.12</v>
      </c>
      <c r="I4048" s="536">
        <v>5.3E-3</v>
      </c>
      <c r="J4048" s="535">
        <v>11911.19</v>
      </c>
      <c r="K4048" s="536">
        <v>8.3999999999999995E-3</v>
      </c>
      <c r="L4048" s="535">
        <v>11382.2</v>
      </c>
      <c r="M4048" s="536">
        <v>0</v>
      </c>
      <c r="N4048" s="535">
        <v>11121.41</v>
      </c>
      <c r="O4048" s="536">
        <v>8.9999999999999993E-3</v>
      </c>
      <c r="P4048" s="535">
        <v>11915.91</v>
      </c>
      <c r="Q4048" s="536">
        <v>8.3999999999999995E-3</v>
      </c>
      <c r="R4048" s="535">
        <v>11304.41</v>
      </c>
    </row>
    <row r="4049" spans="1:18" ht="12.75">
      <c r="A4049" s="145">
        <v>98066</v>
      </c>
      <c r="B4049" s="102" t="s">
        <v>25719</v>
      </c>
      <c r="C4049" s="145" t="s">
        <v>2</v>
      </c>
      <c r="D4049" s="535">
        <v>6048.13</v>
      </c>
      <c r="E4049" s="536">
        <v>6.4999999999999997E-3</v>
      </c>
      <c r="F4049" s="535">
        <v>4624.76</v>
      </c>
      <c r="G4049" s="536">
        <v>7.3000000000000001E-3</v>
      </c>
      <c r="H4049" s="535">
        <v>5369.06</v>
      </c>
      <c r="I4049" s="536">
        <v>4.5999999999999999E-3</v>
      </c>
      <c r="J4049" s="535">
        <v>5191.21</v>
      </c>
      <c r="K4049" s="536">
        <v>6.4999999999999997E-3</v>
      </c>
      <c r="L4049" s="535">
        <v>5243.69</v>
      </c>
      <c r="M4049" s="536">
        <v>0</v>
      </c>
      <c r="N4049" s="535">
        <v>4816.33</v>
      </c>
      <c r="O4049" s="536">
        <v>7.0000000000000001E-3</v>
      </c>
      <c r="P4049" s="535">
        <v>5231.88</v>
      </c>
      <c r="Q4049" s="536">
        <v>6.4999999999999997E-3</v>
      </c>
      <c r="R4049" s="535">
        <v>4876.17</v>
      </c>
    </row>
    <row r="4050" spans="1:18" ht="12.75">
      <c r="A4050" s="145">
        <v>98067</v>
      </c>
      <c r="B4050" s="102" t="s">
        <v>25720</v>
      </c>
      <c r="C4050" s="145" t="s">
        <v>2</v>
      </c>
      <c r="D4050" s="535">
        <v>8053.65</v>
      </c>
      <c r="E4050" s="536">
        <v>6.4000000000000003E-3</v>
      </c>
      <c r="F4050" s="535">
        <v>6162.05</v>
      </c>
      <c r="G4050" s="536">
        <v>7.1999999999999998E-3</v>
      </c>
      <c r="H4050" s="535">
        <v>7149.76</v>
      </c>
      <c r="I4050" s="536">
        <v>4.4999999999999997E-3</v>
      </c>
      <c r="J4050" s="535">
        <v>6909.91</v>
      </c>
      <c r="K4050" s="536">
        <v>6.4000000000000003E-3</v>
      </c>
      <c r="L4050" s="535">
        <v>6990.61</v>
      </c>
      <c r="M4050" s="536">
        <v>0</v>
      </c>
      <c r="N4050" s="535">
        <v>6417.18</v>
      </c>
      <c r="O4050" s="536">
        <v>6.8999999999999999E-3</v>
      </c>
      <c r="P4050" s="535">
        <v>6977.17</v>
      </c>
      <c r="Q4050" s="536">
        <v>6.4000000000000003E-3</v>
      </c>
      <c r="R4050" s="535">
        <v>6495.57</v>
      </c>
    </row>
    <row r="4051" spans="1:18" ht="12.75">
      <c r="A4051" s="145">
        <v>98068</v>
      </c>
      <c r="B4051" s="102" t="s">
        <v>25721</v>
      </c>
      <c r="C4051" s="145" t="s">
        <v>2</v>
      </c>
      <c r="D4051" s="535">
        <v>11378.89</v>
      </c>
      <c r="E4051" s="536">
        <v>6.4000000000000003E-3</v>
      </c>
      <c r="F4051" s="535">
        <v>8702.07</v>
      </c>
      <c r="G4051" s="536">
        <v>7.1999999999999998E-3</v>
      </c>
      <c r="H4051" s="535">
        <v>10104.1</v>
      </c>
      <c r="I4051" s="536">
        <v>4.4999999999999997E-3</v>
      </c>
      <c r="J4051" s="535">
        <v>9759.4</v>
      </c>
      <c r="K4051" s="536">
        <v>6.4999999999999997E-3</v>
      </c>
      <c r="L4051" s="535">
        <v>9878.51</v>
      </c>
      <c r="M4051" s="536">
        <v>0</v>
      </c>
      <c r="N4051" s="535">
        <v>9064.74</v>
      </c>
      <c r="O4051" s="536">
        <v>7.0000000000000001E-3</v>
      </c>
      <c r="P4051" s="535">
        <v>9861.0400000000009</v>
      </c>
      <c r="Q4051" s="536">
        <v>6.4000000000000003E-3</v>
      </c>
      <c r="R4051" s="535">
        <v>9176.65</v>
      </c>
    </row>
    <row r="4052" spans="1:18" ht="12.75">
      <c r="A4052" s="145">
        <v>98069</v>
      </c>
      <c r="B4052" s="102" t="s">
        <v>25722</v>
      </c>
      <c r="C4052" s="145" t="s">
        <v>2</v>
      </c>
      <c r="D4052" s="535">
        <v>15369.22</v>
      </c>
      <c r="E4052" s="536">
        <v>6.8999999999999999E-3</v>
      </c>
      <c r="F4052" s="535">
        <v>11705.04</v>
      </c>
      <c r="G4052" s="536">
        <v>7.9000000000000008E-3</v>
      </c>
      <c r="H4052" s="535">
        <v>13658.79</v>
      </c>
      <c r="I4052" s="536">
        <v>4.7999999999999996E-3</v>
      </c>
      <c r="J4052" s="535">
        <v>13179.3</v>
      </c>
      <c r="K4052" s="536">
        <v>7.0000000000000001E-3</v>
      </c>
      <c r="L4052" s="535">
        <v>13298.62</v>
      </c>
      <c r="M4052" s="536">
        <v>0</v>
      </c>
      <c r="N4052" s="535">
        <v>12207.04</v>
      </c>
      <c r="O4052" s="536">
        <v>7.6E-3</v>
      </c>
      <c r="P4052" s="535">
        <v>13269.62</v>
      </c>
      <c r="Q4052" s="536">
        <v>7.0000000000000001E-3</v>
      </c>
      <c r="R4052" s="535">
        <v>12373.64</v>
      </c>
    </row>
    <row r="4053" spans="1:18" ht="12.75">
      <c r="A4053" s="145">
        <v>98071</v>
      </c>
      <c r="B4053" s="102" t="s">
        <v>25723</v>
      </c>
      <c r="C4053" s="145" t="s">
        <v>2</v>
      </c>
      <c r="D4053" s="535">
        <v>18974.150000000001</v>
      </c>
      <c r="E4053" s="536">
        <v>5.8999999999999999E-3</v>
      </c>
      <c r="F4053" s="535">
        <v>14571.66</v>
      </c>
      <c r="G4053" s="536">
        <v>6.6E-3</v>
      </c>
      <c r="H4053" s="535">
        <v>16839.45</v>
      </c>
      <c r="I4053" s="536">
        <v>4.1000000000000003E-3</v>
      </c>
      <c r="J4053" s="535">
        <v>16265.44</v>
      </c>
      <c r="K4053" s="536">
        <v>5.8999999999999999E-3</v>
      </c>
      <c r="L4053" s="535">
        <v>16546.75</v>
      </c>
      <c r="M4053" s="536">
        <v>0</v>
      </c>
      <c r="N4053" s="535">
        <v>15165.77</v>
      </c>
      <c r="O4053" s="536">
        <v>6.4000000000000003E-3</v>
      </c>
      <c r="P4053" s="535">
        <v>16530.84</v>
      </c>
      <c r="Q4053" s="536">
        <v>5.7999999999999996E-3</v>
      </c>
      <c r="R4053" s="535">
        <v>15332.39</v>
      </c>
    </row>
    <row r="4054" spans="1:18" ht="12.75">
      <c r="A4054" s="145">
        <v>98070</v>
      </c>
      <c r="B4054" s="102" t="s">
        <v>25724</v>
      </c>
      <c r="C4054" s="145" t="s">
        <v>2</v>
      </c>
      <c r="D4054" s="535">
        <v>17504.919999999998</v>
      </c>
      <c r="E4054" s="536">
        <v>6.6E-3</v>
      </c>
      <c r="F4054" s="535">
        <v>13367.31</v>
      </c>
      <c r="G4054" s="536">
        <v>7.4999999999999997E-3</v>
      </c>
      <c r="H4054" s="535">
        <v>15550.18</v>
      </c>
      <c r="I4054" s="536">
        <v>4.5999999999999999E-3</v>
      </c>
      <c r="J4054" s="535">
        <v>15008.57</v>
      </c>
      <c r="K4054" s="536">
        <v>6.6E-3</v>
      </c>
      <c r="L4054" s="535">
        <v>15185.59</v>
      </c>
      <c r="M4054" s="536">
        <v>0</v>
      </c>
      <c r="N4054" s="535">
        <v>13931.73</v>
      </c>
      <c r="O4054" s="536">
        <v>7.1999999999999998E-3</v>
      </c>
      <c r="P4054" s="535">
        <v>15158.79</v>
      </c>
      <c r="Q4054" s="536">
        <v>6.6E-3</v>
      </c>
      <c r="R4054" s="535">
        <v>14109.89</v>
      </c>
    </row>
    <row r="4055" spans="1:18" ht="12.75">
      <c r="A4055" s="145">
        <v>104915</v>
      </c>
      <c r="B4055" s="102" t="s">
        <v>25725</v>
      </c>
      <c r="C4055" s="145" t="s">
        <v>3</v>
      </c>
      <c r="D4055" s="535">
        <v>12.9</v>
      </c>
      <c r="E4055" s="536">
        <v>8.0000000000000004E-4</v>
      </c>
      <c r="F4055" s="535">
        <v>11.48</v>
      </c>
      <c r="G4055" s="536">
        <v>8.9999999999999998E-4</v>
      </c>
      <c r="H4055" s="535">
        <v>11.6</v>
      </c>
      <c r="I4055" s="536">
        <v>8.9999999999999998E-4</v>
      </c>
      <c r="J4055" s="535">
        <v>11.75</v>
      </c>
      <c r="K4055" s="536">
        <v>8.9999999999999998E-4</v>
      </c>
      <c r="L4055" s="535">
        <v>9.1999999999999993</v>
      </c>
      <c r="M4055" s="536">
        <v>0</v>
      </c>
      <c r="N4055" s="535">
        <v>9.35</v>
      </c>
      <c r="O4055" s="536">
        <v>1.1000000000000001E-3</v>
      </c>
      <c r="P4055" s="535">
        <v>9.8699999999999992</v>
      </c>
      <c r="Q4055" s="536">
        <v>1E-3</v>
      </c>
      <c r="R4055" s="535">
        <v>11.56</v>
      </c>
    </row>
    <row r="4056" spans="1:18" ht="12.75">
      <c r="A4056" s="145">
        <v>96546</v>
      </c>
      <c r="B4056" s="102" t="s">
        <v>25726</v>
      </c>
      <c r="C4056" s="145" t="s">
        <v>3</v>
      </c>
      <c r="D4056" s="535">
        <v>17.27</v>
      </c>
      <c r="E4056" s="536">
        <v>5.7999999999999996E-3</v>
      </c>
      <c r="F4056" s="535">
        <v>15.17</v>
      </c>
      <c r="G4056" s="536">
        <v>6.6E-3</v>
      </c>
      <c r="H4056" s="535">
        <v>16.11</v>
      </c>
      <c r="I4056" s="536">
        <v>6.1999999999999998E-3</v>
      </c>
      <c r="J4056" s="535">
        <v>15.36</v>
      </c>
      <c r="K4056" s="536">
        <v>6.4999999999999997E-3</v>
      </c>
      <c r="L4056" s="535">
        <v>13.82</v>
      </c>
      <c r="M4056" s="536">
        <v>0</v>
      </c>
      <c r="N4056" s="535">
        <v>13.61</v>
      </c>
      <c r="O4056" s="536">
        <v>7.3000000000000001E-3</v>
      </c>
      <c r="P4056" s="535">
        <v>14.41</v>
      </c>
      <c r="Q4056" s="536">
        <v>6.8999999999999999E-3</v>
      </c>
      <c r="R4056" s="535">
        <v>16.13</v>
      </c>
    </row>
    <row r="4057" spans="1:18" ht="12.75">
      <c r="A4057" s="145">
        <v>96544</v>
      </c>
      <c r="B4057" s="102" t="s">
        <v>25727</v>
      </c>
      <c r="C4057" s="145" t="s">
        <v>3</v>
      </c>
      <c r="D4057" s="535">
        <v>21.66</v>
      </c>
      <c r="E4057" s="536">
        <v>8.3000000000000001E-3</v>
      </c>
      <c r="F4057" s="535">
        <v>18.89</v>
      </c>
      <c r="G4057" s="536">
        <v>9.4999999999999998E-3</v>
      </c>
      <c r="H4057" s="535">
        <v>20.58</v>
      </c>
      <c r="I4057" s="536">
        <v>8.6999999999999994E-3</v>
      </c>
      <c r="J4057" s="535">
        <v>19.04</v>
      </c>
      <c r="K4057" s="536">
        <v>9.4999999999999998E-3</v>
      </c>
      <c r="L4057" s="535">
        <v>18.3</v>
      </c>
      <c r="M4057" s="536">
        <v>0</v>
      </c>
      <c r="N4057" s="535">
        <v>17.809999999999999</v>
      </c>
      <c r="O4057" s="536">
        <v>1.01E-2</v>
      </c>
      <c r="P4057" s="535">
        <v>18.850000000000001</v>
      </c>
      <c r="Q4057" s="536">
        <v>9.4999999999999998E-3</v>
      </c>
      <c r="R4057" s="535">
        <v>20.62</v>
      </c>
    </row>
    <row r="4058" spans="1:18" ht="12.75">
      <c r="A4058" s="145">
        <v>96545</v>
      </c>
      <c r="B4058" s="102" t="s">
        <v>25728</v>
      </c>
      <c r="C4058" s="145" t="s">
        <v>3</v>
      </c>
      <c r="D4058" s="535">
        <v>19.670000000000002</v>
      </c>
      <c r="E4058" s="536">
        <v>6.6E-3</v>
      </c>
      <c r="F4058" s="535">
        <v>17.22</v>
      </c>
      <c r="G4058" s="536">
        <v>7.4999999999999997E-3</v>
      </c>
      <c r="H4058" s="535">
        <v>18.47</v>
      </c>
      <c r="I4058" s="536">
        <v>7.0000000000000001E-3</v>
      </c>
      <c r="J4058" s="535">
        <v>17.41</v>
      </c>
      <c r="K4058" s="536">
        <v>7.4999999999999997E-3</v>
      </c>
      <c r="L4058" s="535">
        <v>16.05</v>
      </c>
      <c r="M4058" s="536">
        <v>0</v>
      </c>
      <c r="N4058" s="535">
        <v>15.77</v>
      </c>
      <c r="O4058" s="536">
        <v>8.2000000000000007E-3</v>
      </c>
      <c r="P4058" s="535">
        <v>16.670000000000002</v>
      </c>
      <c r="Q4058" s="536">
        <v>7.7999999999999996E-3</v>
      </c>
      <c r="R4058" s="535">
        <v>18.489999999999998</v>
      </c>
    </row>
    <row r="4059" spans="1:18" ht="12.75">
      <c r="A4059" s="145">
        <v>96543</v>
      </c>
      <c r="B4059" s="102" t="s">
        <v>25729</v>
      </c>
      <c r="C4059" s="145" t="s">
        <v>3</v>
      </c>
      <c r="D4059" s="535">
        <v>23.84</v>
      </c>
      <c r="E4059" s="536">
        <v>1.0500000000000001E-2</v>
      </c>
      <c r="F4059" s="535">
        <v>20.69</v>
      </c>
      <c r="G4059" s="536">
        <v>1.21E-2</v>
      </c>
      <c r="H4059" s="535">
        <v>22.98</v>
      </c>
      <c r="I4059" s="536">
        <v>1.09E-2</v>
      </c>
      <c r="J4059" s="535">
        <v>20.76</v>
      </c>
      <c r="K4059" s="536">
        <v>1.2E-2</v>
      </c>
      <c r="L4059" s="535">
        <v>20.95</v>
      </c>
      <c r="M4059" s="536">
        <v>0</v>
      </c>
      <c r="N4059" s="535">
        <v>20.2</v>
      </c>
      <c r="O4059" s="536">
        <v>1.24E-2</v>
      </c>
      <c r="P4059" s="535">
        <v>21.39</v>
      </c>
      <c r="Q4059" s="536">
        <v>1.17E-2</v>
      </c>
      <c r="R4059" s="535">
        <v>23.04</v>
      </c>
    </row>
    <row r="4060" spans="1:18" ht="12.75">
      <c r="A4060" s="145">
        <v>104922</v>
      </c>
      <c r="B4060" s="102" t="s">
        <v>25730</v>
      </c>
      <c r="C4060" s="145" t="s">
        <v>3</v>
      </c>
      <c r="D4060" s="535">
        <v>14.05</v>
      </c>
      <c r="E4060" s="536">
        <v>2.8E-3</v>
      </c>
      <c r="F4060" s="535">
        <v>12.45</v>
      </c>
      <c r="G4060" s="536">
        <v>3.2000000000000002E-3</v>
      </c>
      <c r="H4060" s="535">
        <v>12.78</v>
      </c>
      <c r="I4060" s="536">
        <v>3.0999999999999999E-3</v>
      </c>
      <c r="J4060" s="535">
        <v>12.71</v>
      </c>
      <c r="K4060" s="536">
        <v>3.0999999999999999E-3</v>
      </c>
      <c r="L4060" s="535">
        <v>10.38</v>
      </c>
      <c r="M4060" s="536">
        <v>0</v>
      </c>
      <c r="N4060" s="535">
        <v>10.45</v>
      </c>
      <c r="O4060" s="536">
        <v>3.8E-3</v>
      </c>
      <c r="P4060" s="535">
        <v>11.05</v>
      </c>
      <c r="Q4060" s="536">
        <v>3.5999999999999999E-3</v>
      </c>
      <c r="R4060" s="535">
        <v>12.76</v>
      </c>
    </row>
    <row r="4061" spans="1:18" ht="12.75">
      <c r="A4061" s="145">
        <v>104920</v>
      </c>
      <c r="B4061" s="102" t="s">
        <v>25731</v>
      </c>
      <c r="C4061" s="145" t="s">
        <v>3</v>
      </c>
      <c r="D4061" s="535">
        <v>13.44</v>
      </c>
      <c r="E4061" s="536">
        <v>4.4999999999999997E-3</v>
      </c>
      <c r="F4061" s="535">
        <v>11.85</v>
      </c>
      <c r="G4061" s="536">
        <v>5.1000000000000004E-3</v>
      </c>
      <c r="H4061" s="535">
        <v>12.39</v>
      </c>
      <c r="I4061" s="536">
        <v>4.7999999999999996E-3</v>
      </c>
      <c r="J4061" s="535">
        <v>12.04</v>
      </c>
      <c r="K4061" s="536">
        <v>5.0000000000000001E-3</v>
      </c>
      <c r="L4061" s="535">
        <v>10.37</v>
      </c>
      <c r="M4061" s="536">
        <v>0</v>
      </c>
      <c r="N4061" s="535">
        <v>10.28</v>
      </c>
      <c r="O4061" s="536">
        <v>5.7999999999999996E-3</v>
      </c>
      <c r="P4061" s="535">
        <v>10.89</v>
      </c>
      <c r="Q4061" s="536">
        <v>5.4999999999999997E-3</v>
      </c>
      <c r="R4061" s="535">
        <v>12.38</v>
      </c>
    </row>
    <row r="4062" spans="1:18" ht="12.75">
      <c r="A4062" s="145">
        <v>104921</v>
      </c>
      <c r="B4062" s="102" t="s">
        <v>25732</v>
      </c>
      <c r="C4062" s="145" t="s">
        <v>3</v>
      </c>
      <c r="D4062" s="535">
        <v>12.71</v>
      </c>
      <c r="E4062" s="536">
        <v>3.8999999999999998E-3</v>
      </c>
      <c r="F4062" s="535">
        <v>11.24</v>
      </c>
      <c r="G4062" s="536">
        <v>4.4000000000000003E-3</v>
      </c>
      <c r="H4062" s="535">
        <v>11.64</v>
      </c>
      <c r="I4062" s="536">
        <v>4.3E-3</v>
      </c>
      <c r="J4062" s="535">
        <v>11.44</v>
      </c>
      <c r="K4062" s="536">
        <v>4.4000000000000003E-3</v>
      </c>
      <c r="L4062" s="535">
        <v>9.61</v>
      </c>
      <c r="M4062" s="536">
        <v>0</v>
      </c>
      <c r="N4062" s="535">
        <v>9.6</v>
      </c>
      <c r="O4062" s="536">
        <v>5.1999999999999998E-3</v>
      </c>
      <c r="P4062" s="535">
        <v>10.16</v>
      </c>
      <c r="Q4062" s="536">
        <v>4.8999999999999998E-3</v>
      </c>
      <c r="R4062" s="535">
        <v>11.61</v>
      </c>
    </row>
    <row r="4063" spans="1:18" ht="12.75">
      <c r="A4063" s="145">
        <v>104919</v>
      </c>
      <c r="B4063" s="102" t="s">
        <v>25733</v>
      </c>
      <c r="C4063" s="145" t="s">
        <v>3</v>
      </c>
      <c r="D4063" s="535">
        <v>15.82</v>
      </c>
      <c r="E4063" s="536">
        <v>5.1000000000000004E-3</v>
      </c>
      <c r="F4063" s="535">
        <v>13.93</v>
      </c>
      <c r="G4063" s="536">
        <v>5.7000000000000002E-3</v>
      </c>
      <c r="H4063" s="535">
        <v>14.62</v>
      </c>
      <c r="I4063" s="536">
        <v>5.4999999999999997E-3</v>
      </c>
      <c r="J4063" s="535">
        <v>14.14</v>
      </c>
      <c r="K4063" s="536">
        <v>5.7000000000000002E-3</v>
      </c>
      <c r="L4063" s="535">
        <v>12.3</v>
      </c>
      <c r="M4063" s="536">
        <v>0</v>
      </c>
      <c r="N4063" s="535">
        <v>12.21</v>
      </c>
      <c r="O4063" s="536">
        <v>6.6E-3</v>
      </c>
      <c r="P4063" s="535">
        <v>12.92</v>
      </c>
      <c r="Q4063" s="536">
        <v>6.1999999999999998E-3</v>
      </c>
      <c r="R4063" s="535">
        <v>14.61</v>
      </c>
    </row>
    <row r="4064" spans="1:18" ht="12.75">
      <c r="A4064" s="145">
        <v>104917</v>
      </c>
      <c r="B4064" s="102" t="s">
        <v>25734</v>
      </c>
      <c r="C4064" s="145" t="s">
        <v>3</v>
      </c>
      <c r="D4064" s="535">
        <v>18.93</v>
      </c>
      <c r="E4064" s="536">
        <v>7.4000000000000003E-3</v>
      </c>
      <c r="F4064" s="535">
        <v>16.57</v>
      </c>
      <c r="G4064" s="536">
        <v>8.3999999999999995E-3</v>
      </c>
      <c r="H4064" s="535">
        <v>17.78</v>
      </c>
      <c r="I4064" s="536">
        <v>7.9000000000000008E-3</v>
      </c>
      <c r="J4064" s="535">
        <v>16.760000000000002</v>
      </c>
      <c r="K4064" s="536">
        <v>8.3999999999999995E-3</v>
      </c>
      <c r="L4064" s="535">
        <v>15.46</v>
      </c>
      <c r="M4064" s="536">
        <v>0</v>
      </c>
      <c r="N4064" s="535">
        <v>15.17</v>
      </c>
      <c r="O4064" s="536">
        <v>9.1999999999999998E-3</v>
      </c>
      <c r="P4064" s="535">
        <v>16.059999999999999</v>
      </c>
      <c r="Q4064" s="536">
        <v>8.6999999999999994E-3</v>
      </c>
      <c r="R4064" s="535">
        <v>17.79</v>
      </c>
    </row>
    <row r="4065" spans="1:18" ht="12.75">
      <c r="A4065" s="145">
        <v>104918</v>
      </c>
      <c r="B4065" s="102" t="s">
        <v>25735</v>
      </c>
      <c r="C4065" s="145" t="s">
        <v>3</v>
      </c>
      <c r="D4065" s="535">
        <v>17.670000000000002</v>
      </c>
      <c r="E4065" s="536">
        <v>6.1999999999999998E-3</v>
      </c>
      <c r="F4065" s="535">
        <v>15.53</v>
      </c>
      <c r="G4065" s="536">
        <v>7.1000000000000004E-3</v>
      </c>
      <c r="H4065" s="535">
        <v>16.420000000000002</v>
      </c>
      <c r="I4065" s="536">
        <v>6.7000000000000002E-3</v>
      </c>
      <c r="J4065" s="535">
        <v>15.75</v>
      </c>
      <c r="K4065" s="536">
        <v>7.0000000000000001E-3</v>
      </c>
      <c r="L4065" s="535">
        <v>13.97</v>
      </c>
      <c r="M4065" s="536">
        <v>0</v>
      </c>
      <c r="N4065" s="535">
        <v>13.84</v>
      </c>
      <c r="O4065" s="536">
        <v>7.9000000000000008E-3</v>
      </c>
      <c r="P4065" s="535">
        <v>14.63</v>
      </c>
      <c r="Q4065" s="536">
        <v>7.4999999999999997E-3</v>
      </c>
      <c r="R4065" s="535">
        <v>16.41</v>
      </c>
    </row>
    <row r="4066" spans="1:18" ht="12.75">
      <c r="A4066" s="145">
        <v>104916</v>
      </c>
      <c r="B4066" s="102" t="s">
        <v>25736</v>
      </c>
      <c r="C4066" s="145" t="s">
        <v>3</v>
      </c>
      <c r="D4066" s="535">
        <v>20.21</v>
      </c>
      <c r="E4066" s="536">
        <v>8.8999999999999999E-3</v>
      </c>
      <c r="F4066" s="535">
        <v>17.61</v>
      </c>
      <c r="G4066" s="536">
        <v>1.0200000000000001E-2</v>
      </c>
      <c r="H4066" s="535">
        <v>19.25</v>
      </c>
      <c r="I4066" s="536">
        <v>9.4000000000000004E-3</v>
      </c>
      <c r="J4066" s="535">
        <v>17.73</v>
      </c>
      <c r="K4066" s="536">
        <v>1.0200000000000001E-2</v>
      </c>
      <c r="L4066" s="535">
        <v>17.2</v>
      </c>
      <c r="M4066" s="536">
        <v>0</v>
      </c>
      <c r="N4066" s="535">
        <v>16.7</v>
      </c>
      <c r="O4066" s="536">
        <v>1.0800000000000001E-2</v>
      </c>
      <c r="P4066" s="535">
        <v>17.68</v>
      </c>
      <c r="Q4066" s="536">
        <v>1.0200000000000001E-2</v>
      </c>
      <c r="R4066" s="535">
        <v>19.28</v>
      </c>
    </row>
    <row r="4067" spans="1:18" ht="12.75">
      <c r="A4067" s="145">
        <v>96557</v>
      </c>
      <c r="B4067" s="102" t="s">
        <v>25737</v>
      </c>
      <c r="C4067" s="145" t="s">
        <v>7</v>
      </c>
      <c r="D4067" s="535">
        <v>2416.75</v>
      </c>
      <c r="E4067" s="536">
        <v>0</v>
      </c>
      <c r="F4067" s="535">
        <v>782.33</v>
      </c>
      <c r="G4067" s="536">
        <v>2.0000000000000001E-4</v>
      </c>
      <c r="H4067" s="535">
        <v>1224.3900000000001</v>
      </c>
      <c r="I4067" s="536">
        <v>1E-4</v>
      </c>
      <c r="J4067" s="535">
        <v>1176.8599999999999</v>
      </c>
      <c r="K4067" s="536">
        <v>1E-4</v>
      </c>
      <c r="L4067" s="535">
        <v>835.57</v>
      </c>
      <c r="M4067" s="536">
        <v>0</v>
      </c>
      <c r="N4067" s="535">
        <v>707.08</v>
      </c>
      <c r="O4067" s="536">
        <v>2.0000000000000001E-4</v>
      </c>
      <c r="P4067" s="535">
        <v>775.54</v>
      </c>
      <c r="Q4067" s="536">
        <v>2.0000000000000001E-4</v>
      </c>
      <c r="R4067" s="535">
        <v>854.02</v>
      </c>
    </row>
    <row r="4068" spans="1:18" ht="12.75">
      <c r="A4068" s="145">
        <v>96555</v>
      </c>
      <c r="B4068" s="102" t="s">
        <v>25738</v>
      </c>
      <c r="C4068" s="145" t="s">
        <v>7</v>
      </c>
      <c r="D4068" s="535">
        <v>1217.99</v>
      </c>
      <c r="E4068" s="536">
        <v>3.5999999999999999E-3</v>
      </c>
      <c r="F4068" s="535">
        <v>732.69</v>
      </c>
      <c r="G4068" s="536">
        <v>1.1999999999999999E-3</v>
      </c>
      <c r="H4068" s="535">
        <v>998.17</v>
      </c>
      <c r="I4068" s="536">
        <v>4.3E-3</v>
      </c>
      <c r="J4068" s="535">
        <v>1039.21</v>
      </c>
      <c r="K4068" s="536">
        <v>8.9999999999999998E-4</v>
      </c>
      <c r="L4068" s="535">
        <v>889.63</v>
      </c>
      <c r="M4068" s="536">
        <v>0</v>
      </c>
      <c r="N4068" s="535">
        <v>790.27</v>
      </c>
      <c r="O4068" s="536">
        <v>1.1000000000000001E-3</v>
      </c>
      <c r="P4068" s="535">
        <v>840.37</v>
      </c>
      <c r="Q4068" s="536">
        <v>1.1000000000000001E-3</v>
      </c>
      <c r="R4068" s="535">
        <v>738.13</v>
      </c>
    </row>
    <row r="4069" spans="1:18" ht="12.75">
      <c r="A4069" s="145">
        <v>104924</v>
      </c>
      <c r="B4069" s="102" t="s">
        <v>25739</v>
      </c>
      <c r="C4069" s="145" t="s">
        <v>7</v>
      </c>
      <c r="D4069" s="535">
        <v>2482.4299999999998</v>
      </c>
      <c r="E4069" s="536">
        <v>1E-4</v>
      </c>
      <c r="F4069" s="535">
        <v>807.19</v>
      </c>
      <c r="G4069" s="536">
        <v>2.0000000000000001E-4</v>
      </c>
      <c r="H4069" s="535">
        <v>1261.28</v>
      </c>
      <c r="I4069" s="536">
        <v>1E-4</v>
      </c>
      <c r="J4069" s="535">
        <v>1211.0999999999999</v>
      </c>
      <c r="K4069" s="536">
        <v>1E-4</v>
      </c>
      <c r="L4069" s="535">
        <v>862.86</v>
      </c>
      <c r="M4069" s="536">
        <v>0</v>
      </c>
      <c r="N4069" s="535">
        <v>730.82</v>
      </c>
      <c r="O4069" s="536">
        <v>2.0000000000000001E-4</v>
      </c>
      <c r="P4069" s="535">
        <v>801.37</v>
      </c>
      <c r="Q4069" s="536">
        <v>2.0000000000000001E-4</v>
      </c>
      <c r="R4069" s="535">
        <v>881.98</v>
      </c>
    </row>
    <row r="4070" spans="1:18" ht="12.75">
      <c r="A4070" s="145">
        <v>104923</v>
      </c>
      <c r="B4070" s="102" t="s">
        <v>25740</v>
      </c>
      <c r="C4070" s="145" t="s">
        <v>7</v>
      </c>
      <c r="D4070" s="535">
        <v>1290.6500000000001</v>
      </c>
      <c r="E4070" s="536">
        <v>3.7000000000000002E-3</v>
      </c>
      <c r="F4070" s="535">
        <v>786.98</v>
      </c>
      <c r="G4070" s="536">
        <v>1.5E-3</v>
      </c>
      <c r="H4070" s="535">
        <v>1066.9100000000001</v>
      </c>
      <c r="I4070" s="536">
        <v>4.4000000000000003E-3</v>
      </c>
      <c r="J4070" s="535">
        <v>1099.92</v>
      </c>
      <c r="K4070" s="536">
        <v>1.1000000000000001E-3</v>
      </c>
      <c r="L4070" s="535">
        <v>954.93</v>
      </c>
      <c r="M4070" s="536">
        <v>0</v>
      </c>
      <c r="N4070" s="535">
        <v>850.45</v>
      </c>
      <c r="O4070" s="536">
        <v>1.4E-3</v>
      </c>
      <c r="P4070" s="535">
        <v>904.32</v>
      </c>
      <c r="Q4070" s="536">
        <v>1.2999999999999999E-3</v>
      </c>
      <c r="R4070" s="535">
        <v>800.72</v>
      </c>
    </row>
    <row r="4071" spans="1:18" ht="12.75">
      <c r="A4071" s="145">
        <v>96558</v>
      </c>
      <c r="B4071" s="102" t="s">
        <v>25741</v>
      </c>
      <c r="C4071" s="145" t="s">
        <v>7</v>
      </c>
      <c r="D4071" s="535">
        <v>2492.56</v>
      </c>
      <c r="E4071" s="536">
        <v>1E-4</v>
      </c>
      <c r="F4071" s="535">
        <v>815.9</v>
      </c>
      <c r="G4071" s="536">
        <v>2.9999999999999997E-4</v>
      </c>
      <c r="H4071" s="535">
        <v>1271.8699999999999</v>
      </c>
      <c r="I4071" s="536">
        <v>2.0000000000000001E-4</v>
      </c>
      <c r="J4071" s="535">
        <v>1219.4100000000001</v>
      </c>
      <c r="K4071" s="536">
        <v>2.0000000000000001E-4</v>
      </c>
      <c r="L4071" s="535">
        <v>873.25</v>
      </c>
      <c r="M4071" s="536">
        <v>0</v>
      </c>
      <c r="N4071" s="535">
        <v>740.6</v>
      </c>
      <c r="O4071" s="536">
        <v>2.9999999999999997E-4</v>
      </c>
      <c r="P4071" s="535">
        <v>811.75</v>
      </c>
      <c r="Q4071" s="536">
        <v>2.9999999999999997E-4</v>
      </c>
      <c r="R4071" s="535">
        <v>892.71</v>
      </c>
    </row>
    <row r="4072" spans="1:18" ht="12.75">
      <c r="A4072" s="145">
        <v>96556</v>
      </c>
      <c r="B4072" s="102" t="s">
        <v>25742</v>
      </c>
      <c r="C4072" s="145" t="s">
        <v>7</v>
      </c>
      <c r="D4072" s="535">
        <v>1400.56</v>
      </c>
      <c r="E4072" s="536">
        <v>3.7000000000000002E-3</v>
      </c>
      <c r="F4072" s="535">
        <v>880.33</v>
      </c>
      <c r="G4072" s="536">
        <v>1.8E-3</v>
      </c>
      <c r="H4072" s="535">
        <v>1180.02</v>
      </c>
      <c r="I4072" s="536">
        <v>4.3E-3</v>
      </c>
      <c r="J4072" s="535">
        <v>1190.3900000000001</v>
      </c>
      <c r="K4072" s="536">
        <v>1.2999999999999999E-3</v>
      </c>
      <c r="L4072" s="535">
        <v>1069.22</v>
      </c>
      <c r="M4072" s="536">
        <v>0</v>
      </c>
      <c r="N4072" s="535">
        <v>956.45</v>
      </c>
      <c r="O4072" s="536">
        <v>1.6999999999999999E-3</v>
      </c>
      <c r="P4072" s="535">
        <v>1017.27</v>
      </c>
      <c r="Q4072" s="536">
        <v>1.6000000000000001E-3</v>
      </c>
      <c r="R4072" s="535">
        <v>915.03</v>
      </c>
    </row>
    <row r="4073" spans="1:18" ht="12.75">
      <c r="A4073" s="145">
        <v>96523</v>
      </c>
      <c r="B4073" s="102" t="s">
        <v>25743</v>
      </c>
      <c r="C4073" s="145" t="s">
        <v>7</v>
      </c>
      <c r="D4073" s="535">
        <v>106.81</v>
      </c>
      <c r="E4073" s="536">
        <v>0</v>
      </c>
      <c r="F4073" s="535">
        <v>92.48</v>
      </c>
      <c r="G4073" s="536">
        <v>0</v>
      </c>
      <c r="H4073" s="535">
        <v>112.97</v>
      </c>
      <c r="I4073" s="536">
        <v>0</v>
      </c>
      <c r="J4073" s="535">
        <v>87.36</v>
      </c>
      <c r="K4073" s="536">
        <v>0</v>
      </c>
      <c r="L4073" s="535">
        <v>108.56</v>
      </c>
      <c r="M4073" s="536">
        <v>0</v>
      </c>
      <c r="N4073" s="535">
        <v>103.18</v>
      </c>
      <c r="O4073" s="536">
        <v>0</v>
      </c>
      <c r="P4073" s="535">
        <v>109.53</v>
      </c>
      <c r="Q4073" s="536">
        <v>0</v>
      </c>
      <c r="R4073" s="535">
        <v>114.82</v>
      </c>
    </row>
    <row r="4074" spans="1:18" ht="12.75">
      <c r="A4074" s="145">
        <v>96522</v>
      </c>
      <c r="B4074" s="102" t="s">
        <v>25744</v>
      </c>
      <c r="C4074" s="145" t="s">
        <v>7</v>
      </c>
      <c r="D4074" s="535">
        <v>161.61000000000001</v>
      </c>
      <c r="E4074" s="536">
        <v>0</v>
      </c>
      <c r="F4074" s="535">
        <v>139.65</v>
      </c>
      <c r="G4074" s="536">
        <v>0</v>
      </c>
      <c r="H4074" s="535">
        <v>170.47</v>
      </c>
      <c r="I4074" s="536">
        <v>0</v>
      </c>
      <c r="J4074" s="535">
        <v>132.26</v>
      </c>
      <c r="K4074" s="536">
        <v>0</v>
      </c>
      <c r="L4074" s="535">
        <v>164.63</v>
      </c>
      <c r="M4074" s="536">
        <v>0</v>
      </c>
      <c r="N4074" s="535">
        <v>156.08000000000001</v>
      </c>
      <c r="O4074" s="536">
        <v>0</v>
      </c>
      <c r="P4074" s="535">
        <v>165.76</v>
      </c>
      <c r="Q4074" s="536">
        <v>0</v>
      </c>
      <c r="R4074" s="535">
        <v>173.15</v>
      </c>
    </row>
    <row r="4075" spans="1:18" ht="12.75">
      <c r="A4075" s="145">
        <v>96527</v>
      </c>
      <c r="B4075" s="102" t="s">
        <v>25745</v>
      </c>
      <c r="C4075" s="145" t="s">
        <v>7</v>
      </c>
      <c r="D4075" s="535">
        <v>117.49</v>
      </c>
      <c r="E4075" s="536">
        <v>0</v>
      </c>
      <c r="F4075" s="535">
        <v>101.8</v>
      </c>
      <c r="G4075" s="536">
        <v>0</v>
      </c>
      <c r="H4075" s="535">
        <v>124.39</v>
      </c>
      <c r="I4075" s="536">
        <v>0</v>
      </c>
      <c r="J4075" s="535">
        <v>96.08</v>
      </c>
      <c r="K4075" s="536">
        <v>0</v>
      </c>
      <c r="L4075" s="535">
        <v>119.31</v>
      </c>
      <c r="M4075" s="536">
        <v>0</v>
      </c>
      <c r="N4075" s="535">
        <v>113.51</v>
      </c>
      <c r="O4075" s="536">
        <v>0</v>
      </c>
      <c r="P4075" s="535">
        <v>120.48</v>
      </c>
      <c r="Q4075" s="536">
        <v>0</v>
      </c>
      <c r="R4075" s="535">
        <v>126.44</v>
      </c>
    </row>
    <row r="4076" spans="1:18" ht="12.75">
      <c r="A4076" s="145">
        <v>96526</v>
      </c>
      <c r="B4076" s="102" t="s">
        <v>25746</v>
      </c>
      <c r="C4076" s="145" t="s">
        <v>7</v>
      </c>
      <c r="D4076" s="535">
        <v>231.35</v>
      </c>
      <c r="E4076" s="536">
        <v>0</v>
      </c>
      <c r="F4076" s="535">
        <v>199.54</v>
      </c>
      <c r="G4076" s="536">
        <v>0</v>
      </c>
      <c r="H4076" s="535">
        <v>243.43</v>
      </c>
      <c r="I4076" s="536">
        <v>0</v>
      </c>
      <c r="J4076" s="535">
        <v>189.43</v>
      </c>
      <c r="K4076" s="536">
        <v>0</v>
      </c>
      <c r="L4076" s="535">
        <v>236.2</v>
      </c>
      <c r="M4076" s="536">
        <v>0</v>
      </c>
      <c r="N4076" s="535">
        <v>223.41</v>
      </c>
      <c r="O4076" s="536">
        <v>0</v>
      </c>
      <c r="P4076" s="535">
        <v>237.36</v>
      </c>
      <c r="Q4076" s="536">
        <v>0</v>
      </c>
      <c r="R4076" s="535">
        <v>247.12</v>
      </c>
    </row>
    <row r="4077" spans="1:18" ht="12.75">
      <c r="A4077" s="145">
        <v>96521</v>
      </c>
      <c r="B4077" s="102" t="s">
        <v>25747</v>
      </c>
      <c r="C4077" s="145" t="s">
        <v>7</v>
      </c>
      <c r="D4077" s="535">
        <v>46.32</v>
      </c>
      <c r="E4077" s="536">
        <v>0.3402</v>
      </c>
      <c r="F4077" s="535">
        <v>39.270000000000003</v>
      </c>
      <c r="G4077" s="536">
        <v>0.40129999999999999</v>
      </c>
      <c r="H4077" s="535">
        <v>48</v>
      </c>
      <c r="I4077" s="536">
        <v>0</v>
      </c>
      <c r="J4077" s="535">
        <v>40.479999999999997</v>
      </c>
      <c r="K4077" s="536">
        <v>0.38929999999999998</v>
      </c>
      <c r="L4077" s="535">
        <v>46.79</v>
      </c>
      <c r="M4077" s="536">
        <v>0</v>
      </c>
      <c r="N4077" s="535">
        <v>43.4</v>
      </c>
      <c r="O4077" s="536">
        <v>0.36309999999999998</v>
      </c>
      <c r="P4077" s="535">
        <v>42.14</v>
      </c>
      <c r="Q4077" s="536">
        <v>0.374</v>
      </c>
      <c r="R4077" s="535">
        <v>44.3</v>
      </c>
    </row>
    <row r="4078" spans="1:18" ht="12.75">
      <c r="A4078" s="145">
        <v>96520</v>
      </c>
      <c r="B4078" s="102" t="s">
        <v>25748</v>
      </c>
      <c r="C4078" s="145" t="s">
        <v>7</v>
      </c>
      <c r="D4078" s="535">
        <v>102.71</v>
      </c>
      <c r="E4078" s="536">
        <v>0.20150000000000001</v>
      </c>
      <c r="F4078" s="535">
        <v>87.56</v>
      </c>
      <c r="G4078" s="536">
        <v>0.2364</v>
      </c>
      <c r="H4078" s="535">
        <v>106.89</v>
      </c>
      <c r="I4078" s="536">
        <v>0</v>
      </c>
      <c r="J4078" s="535">
        <v>87.48</v>
      </c>
      <c r="K4078" s="536">
        <v>0.2366</v>
      </c>
      <c r="L4078" s="535">
        <v>104.42</v>
      </c>
      <c r="M4078" s="536">
        <v>0</v>
      </c>
      <c r="N4078" s="535">
        <v>97.43</v>
      </c>
      <c r="O4078" s="536">
        <v>0.21249999999999999</v>
      </c>
      <c r="P4078" s="535">
        <v>98.35</v>
      </c>
      <c r="Q4078" s="536">
        <v>0.21049999999999999</v>
      </c>
      <c r="R4078" s="535">
        <v>102.63</v>
      </c>
    </row>
    <row r="4079" spans="1:18" ht="12.75">
      <c r="A4079" s="145">
        <v>96525</v>
      </c>
      <c r="B4079" s="102" t="s">
        <v>25749</v>
      </c>
      <c r="C4079" s="145" t="s">
        <v>7</v>
      </c>
      <c r="D4079" s="535">
        <v>63.4</v>
      </c>
      <c r="E4079" s="536">
        <v>0.49790000000000001</v>
      </c>
      <c r="F4079" s="535">
        <v>54.92</v>
      </c>
      <c r="G4079" s="536">
        <v>0.57479999999999998</v>
      </c>
      <c r="H4079" s="535">
        <v>65.98</v>
      </c>
      <c r="I4079" s="536">
        <v>0.47849999999999998</v>
      </c>
      <c r="J4079" s="535">
        <v>56.54</v>
      </c>
      <c r="K4079" s="536">
        <v>0.55840000000000001</v>
      </c>
      <c r="L4079" s="535">
        <v>62.33</v>
      </c>
      <c r="M4079" s="536">
        <v>0</v>
      </c>
      <c r="N4079" s="535">
        <v>57.38</v>
      </c>
      <c r="O4079" s="536">
        <v>0</v>
      </c>
      <c r="P4079" s="535">
        <v>58.86</v>
      </c>
      <c r="Q4079" s="536">
        <v>0.53639999999999999</v>
      </c>
      <c r="R4079" s="535">
        <v>59.18</v>
      </c>
    </row>
    <row r="4080" spans="1:18" ht="12.75">
      <c r="A4080" s="145">
        <v>96524</v>
      </c>
      <c r="B4080" s="102" t="s">
        <v>25750</v>
      </c>
      <c r="C4080" s="145" t="s">
        <v>7</v>
      </c>
      <c r="D4080" s="535">
        <v>173.57</v>
      </c>
      <c r="E4080" s="536">
        <v>0.24110000000000001</v>
      </c>
      <c r="F4080" s="535">
        <v>149.74</v>
      </c>
      <c r="G4080" s="536">
        <v>0.27950000000000003</v>
      </c>
      <c r="H4080" s="535">
        <v>181.19</v>
      </c>
      <c r="I4080" s="536">
        <v>0.23100000000000001</v>
      </c>
      <c r="J4080" s="535">
        <v>148.36000000000001</v>
      </c>
      <c r="K4080" s="536">
        <v>0.28210000000000002</v>
      </c>
      <c r="L4080" s="535">
        <v>174.45</v>
      </c>
      <c r="M4080" s="536">
        <v>0</v>
      </c>
      <c r="N4080" s="535">
        <v>162.5</v>
      </c>
      <c r="O4080" s="536">
        <v>0</v>
      </c>
      <c r="P4080" s="535">
        <v>169.92</v>
      </c>
      <c r="Q4080" s="536">
        <v>0.24629999999999999</v>
      </c>
      <c r="R4080" s="535">
        <v>173.5</v>
      </c>
    </row>
    <row r="4081" spans="1:18" ht="12.75">
      <c r="A4081" s="145">
        <v>96537</v>
      </c>
      <c r="B4081" s="102" t="s">
        <v>25751</v>
      </c>
      <c r="C4081" s="145" t="s">
        <v>4</v>
      </c>
      <c r="D4081" s="535">
        <v>199.32</v>
      </c>
      <c r="E4081" s="536">
        <v>0</v>
      </c>
      <c r="F4081" s="535">
        <v>202.52</v>
      </c>
      <c r="G4081" s="536">
        <v>1E-4</v>
      </c>
      <c r="H4081" s="535">
        <v>198.78</v>
      </c>
      <c r="I4081" s="536">
        <v>2.9999999999999997E-4</v>
      </c>
      <c r="J4081" s="535">
        <v>194.28</v>
      </c>
      <c r="K4081" s="536">
        <v>0</v>
      </c>
      <c r="L4081" s="535">
        <v>203.36</v>
      </c>
      <c r="M4081" s="536">
        <v>0</v>
      </c>
      <c r="N4081" s="535">
        <v>211.13</v>
      </c>
      <c r="O4081" s="536">
        <v>0</v>
      </c>
      <c r="P4081" s="535">
        <v>184.54</v>
      </c>
      <c r="Q4081" s="536">
        <v>1E-4</v>
      </c>
      <c r="R4081" s="535">
        <v>210.88</v>
      </c>
    </row>
    <row r="4082" spans="1:18" ht="12.75">
      <c r="A4082" s="145">
        <v>96540</v>
      </c>
      <c r="B4082" s="102" t="s">
        <v>25752</v>
      </c>
      <c r="C4082" s="145" t="s">
        <v>4</v>
      </c>
      <c r="D4082" s="535">
        <v>141.49</v>
      </c>
      <c r="E4082" s="536">
        <v>0</v>
      </c>
      <c r="F4082" s="535">
        <v>137.80000000000001</v>
      </c>
      <c r="G4082" s="536">
        <v>1E-4</v>
      </c>
      <c r="H4082" s="535">
        <v>142.13999999999999</v>
      </c>
      <c r="I4082" s="536">
        <v>4.0000000000000002E-4</v>
      </c>
      <c r="J4082" s="535">
        <v>132.78</v>
      </c>
      <c r="K4082" s="536">
        <v>0</v>
      </c>
      <c r="L4082" s="535">
        <v>144.75</v>
      </c>
      <c r="M4082" s="536">
        <v>0</v>
      </c>
      <c r="N4082" s="535">
        <v>146.33000000000001</v>
      </c>
      <c r="O4082" s="536">
        <v>0</v>
      </c>
      <c r="P4082" s="535">
        <v>134.4</v>
      </c>
      <c r="Q4082" s="536">
        <v>1E-4</v>
      </c>
      <c r="R4082" s="535">
        <v>152.51</v>
      </c>
    </row>
    <row r="4083" spans="1:18" ht="12.75">
      <c r="A4083" s="145">
        <v>96528</v>
      </c>
      <c r="B4083" s="102" t="s">
        <v>25753</v>
      </c>
      <c r="C4083" s="145" t="s">
        <v>4</v>
      </c>
      <c r="D4083" s="535">
        <v>150.63</v>
      </c>
      <c r="E4083" s="536">
        <v>0</v>
      </c>
      <c r="F4083" s="535">
        <v>190.3</v>
      </c>
      <c r="G4083" s="536">
        <v>1E-4</v>
      </c>
      <c r="H4083" s="535">
        <v>162.94999999999999</v>
      </c>
      <c r="I4083" s="536">
        <v>6.9999999999999999E-4</v>
      </c>
      <c r="J4083" s="535">
        <v>167.8</v>
      </c>
      <c r="K4083" s="536">
        <v>0</v>
      </c>
      <c r="L4083" s="535">
        <v>183.54</v>
      </c>
      <c r="M4083" s="536">
        <v>0</v>
      </c>
      <c r="N4083" s="535">
        <v>192.27</v>
      </c>
      <c r="O4083" s="536">
        <v>0</v>
      </c>
      <c r="P4083" s="535">
        <v>159.63999999999999</v>
      </c>
      <c r="Q4083" s="536">
        <v>1E-4</v>
      </c>
      <c r="R4083" s="535">
        <v>173.27</v>
      </c>
    </row>
    <row r="4084" spans="1:18" ht="12.75">
      <c r="A4084" s="145">
        <v>96531</v>
      </c>
      <c r="B4084" s="102" t="s">
        <v>25754</v>
      </c>
      <c r="C4084" s="145" t="s">
        <v>4</v>
      </c>
      <c r="D4084" s="535">
        <v>104.2</v>
      </c>
      <c r="E4084" s="536">
        <v>0</v>
      </c>
      <c r="F4084" s="535">
        <v>120.91</v>
      </c>
      <c r="G4084" s="536">
        <v>1E-4</v>
      </c>
      <c r="H4084" s="535">
        <v>111.27</v>
      </c>
      <c r="I4084" s="536">
        <v>1E-3</v>
      </c>
      <c r="J4084" s="535">
        <v>108.72</v>
      </c>
      <c r="K4084" s="536">
        <v>0</v>
      </c>
      <c r="L4084" s="535">
        <v>122.11</v>
      </c>
      <c r="M4084" s="536">
        <v>0</v>
      </c>
      <c r="N4084" s="535">
        <v>124.75</v>
      </c>
      <c r="O4084" s="536">
        <v>0</v>
      </c>
      <c r="P4084" s="535">
        <v>109.43</v>
      </c>
      <c r="Q4084" s="536">
        <v>1E-4</v>
      </c>
      <c r="R4084" s="535">
        <v>119.5</v>
      </c>
    </row>
    <row r="4085" spans="1:18" ht="12.75">
      <c r="A4085" s="145">
        <v>96534</v>
      </c>
      <c r="B4085" s="102" t="s">
        <v>25755</v>
      </c>
      <c r="C4085" s="145" t="s">
        <v>4</v>
      </c>
      <c r="D4085" s="535">
        <v>80.05</v>
      </c>
      <c r="E4085" s="536">
        <v>0</v>
      </c>
      <c r="F4085" s="535">
        <v>84.81</v>
      </c>
      <c r="G4085" s="536">
        <v>0</v>
      </c>
      <c r="H4085" s="535">
        <v>84.38</v>
      </c>
      <c r="I4085" s="536">
        <v>1.2999999999999999E-3</v>
      </c>
      <c r="J4085" s="535">
        <v>77.959999999999994</v>
      </c>
      <c r="K4085" s="536">
        <v>0</v>
      </c>
      <c r="L4085" s="535">
        <v>90.11</v>
      </c>
      <c r="M4085" s="536">
        <v>0</v>
      </c>
      <c r="N4085" s="535">
        <v>89.62</v>
      </c>
      <c r="O4085" s="536">
        <v>0</v>
      </c>
      <c r="P4085" s="535">
        <v>83.29</v>
      </c>
      <c r="Q4085" s="536">
        <v>0</v>
      </c>
      <c r="R4085" s="535">
        <v>91.49</v>
      </c>
    </row>
    <row r="4086" spans="1:18" ht="12.75">
      <c r="A4086" s="145">
        <v>104928</v>
      </c>
      <c r="B4086" s="102" t="s">
        <v>25756</v>
      </c>
      <c r="C4086" s="145" t="s">
        <v>4</v>
      </c>
      <c r="D4086" s="535">
        <v>166.34</v>
      </c>
      <c r="E4086" s="536">
        <v>0</v>
      </c>
      <c r="F4086" s="535">
        <v>158.88999999999999</v>
      </c>
      <c r="G4086" s="536">
        <v>1E-4</v>
      </c>
      <c r="H4086" s="535">
        <v>163.72999999999999</v>
      </c>
      <c r="I4086" s="536">
        <v>4.0000000000000002E-4</v>
      </c>
      <c r="J4086" s="535">
        <v>156.28</v>
      </c>
      <c r="K4086" s="536">
        <v>0</v>
      </c>
      <c r="L4086" s="535">
        <v>163.30000000000001</v>
      </c>
      <c r="M4086" s="536">
        <v>0</v>
      </c>
      <c r="N4086" s="535">
        <v>167.67</v>
      </c>
      <c r="O4086" s="536">
        <v>0</v>
      </c>
      <c r="P4086" s="535">
        <v>150.16999999999999</v>
      </c>
      <c r="Q4086" s="536">
        <v>1E-4</v>
      </c>
      <c r="R4086" s="535">
        <v>173.88</v>
      </c>
    </row>
    <row r="4087" spans="1:18" ht="12.75">
      <c r="A4087" s="145">
        <v>104929</v>
      </c>
      <c r="B4087" s="102" t="s">
        <v>25757</v>
      </c>
      <c r="C4087" s="145" t="s">
        <v>4</v>
      </c>
      <c r="D4087" s="535">
        <v>101.78</v>
      </c>
      <c r="E4087" s="536">
        <v>0</v>
      </c>
      <c r="F4087" s="535">
        <v>95.71</v>
      </c>
      <c r="G4087" s="536">
        <v>1E-4</v>
      </c>
      <c r="H4087" s="535">
        <v>99.99</v>
      </c>
      <c r="I4087" s="536">
        <v>5.9999999999999995E-4</v>
      </c>
      <c r="J4087" s="535">
        <v>93.91</v>
      </c>
      <c r="K4087" s="536">
        <v>0</v>
      </c>
      <c r="L4087" s="535">
        <v>101.55</v>
      </c>
      <c r="M4087" s="536">
        <v>0</v>
      </c>
      <c r="N4087" s="535">
        <v>101.83</v>
      </c>
      <c r="O4087" s="536">
        <v>0</v>
      </c>
      <c r="P4087" s="535">
        <v>93.89</v>
      </c>
      <c r="Q4087" s="536">
        <v>1E-4</v>
      </c>
      <c r="R4087" s="535">
        <v>107.93</v>
      </c>
    </row>
    <row r="4088" spans="1:18" ht="12.75">
      <c r="A4088" s="145">
        <v>104925</v>
      </c>
      <c r="B4088" s="102" t="s">
        <v>25758</v>
      </c>
      <c r="C4088" s="145" t="s">
        <v>4</v>
      </c>
      <c r="D4088" s="535">
        <v>153.88</v>
      </c>
      <c r="E4088" s="536">
        <v>0</v>
      </c>
      <c r="F4088" s="535">
        <v>196.62</v>
      </c>
      <c r="G4088" s="536">
        <v>2.0000000000000001E-4</v>
      </c>
      <c r="H4088" s="535">
        <v>167.97</v>
      </c>
      <c r="I4088" s="536">
        <v>6.9999999999999999E-4</v>
      </c>
      <c r="J4088" s="535">
        <v>174.66</v>
      </c>
      <c r="K4088" s="536">
        <v>0</v>
      </c>
      <c r="L4088" s="535">
        <v>188.97</v>
      </c>
      <c r="M4088" s="536">
        <v>0</v>
      </c>
      <c r="N4088" s="535">
        <v>198.18</v>
      </c>
      <c r="O4088" s="536">
        <v>0</v>
      </c>
      <c r="P4088" s="535">
        <v>161.62</v>
      </c>
      <c r="Q4088" s="536">
        <v>2.0000000000000001E-4</v>
      </c>
      <c r="R4088" s="535">
        <v>177.19</v>
      </c>
    </row>
    <row r="4089" spans="1:18" ht="12.75">
      <c r="A4089" s="145">
        <v>104926</v>
      </c>
      <c r="B4089" s="102" t="s">
        <v>25759</v>
      </c>
      <c r="C4089" s="145" t="s">
        <v>4</v>
      </c>
      <c r="D4089" s="535">
        <v>101.35</v>
      </c>
      <c r="E4089" s="536">
        <v>0</v>
      </c>
      <c r="F4089" s="535">
        <v>120.67</v>
      </c>
      <c r="G4089" s="536">
        <v>1E-4</v>
      </c>
      <c r="H4089" s="535">
        <v>109.23</v>
      </c>
      <c r="I4089" s="536">
        <v>1E-3</v>
      </c>
      <c r="J4089" s="535">
        <v>108.55</v>
      </c>
      <c r="K4089" s="536">
        <v>0</v>
      </c>
      <c r="L4089" s="535">
        <v>120.11</v>
      </c>
      <c r="M4089" s="536">
        <v>0</v>
      </c>
      <c r="N4089" s="535">
        <v>123.32</v>
      </c>
      <c r="O4089" s="536">
        <v>0</v>
      </c>
      <c r="P4089" s="535">
        <v>105.83</v>
      </c>
      <c r="Q4089" s="536">
        <v>1E-4</v>
      </c>
      <c r="R4089" s="535">
        <v>116.35</v>
      </c>
    </row>
    <row r="4090" spans="1:18" ht="12.75">
      <c r="A4090" s="145">
        <v>104927</v>
      </c>
      <c r="B4090" s="102" t="s">
        <v>25760</v>
      </c>
      <c r="C4090" s="145" t="s">
        <v>4</v>
      </c>
      <c r="D4090" s="535">
        <v>74.06</v>
      </c>
      <c r="E4090" s="536">
        <v>0</v>
      </c>
      <c r="F4090" s="535">
        <v>81.14</v>
      </c>
      <c r="G4090" s="536">
        <v>1E-4</v>
      </c>
      <c r="H4090" s="535">
        <v>78.680000000000007</v>
      </c>
      <c r="I4090" s="536">
        <v>1.4E-3</v>
      </c>
      <c r="J4090" s="535">
        <v>74.19</v>
      </c>
      <c r="K4090" s="536">
        <v>0</v>
      </c>
      <c r="L4090" s="535">
        <v>84.34</v>
      </c>
      <c r="M4090" s="536">
        <v>0</v>
      </c>
      <c r="N4090" s="535">
        <v>84.38</v>
      </c>
      <c r="O4090" s="536">
        <v>0</v>
      </c>
      <c r="P4090" s="535">
        <v>76.819999999999993</v>
      </c>
      <c r="Q4090" s="536">
        <v>1E-4</v>
      </c>
      <c r="R4090" s="535">
        <v>84.74</v>
      </c>
    </row>
    <row r="4091" spans="1:18" ht="12.75">
      <c r="A4091" s="145">
        <v>96538</v>
      </c>
      <c r="B4091" s="102" t="s">
        <v>25761</v>
      </c>
      <c r="C4091" s="145" t="s">
        <v>4</v>
      </c>
      <c r="D4091" s="535">
        <v>270.82</v>
      </c>
      <c r="E4091" s="536">
        <v>0</v>
      </c>
      <c r="F4091" s="535">
        <v>255.72</v>
      </c>
      <c r="G4091" s="536">
        <v>2.9999999999999997E-4</v>
      </c>
      <c r="H4091" s="535">
        <v>273.45</v>
      </c>
      <c r="I4091" s="536">
        <v>2.0000000000000001E-4</v>
      </c>
      <c r="J4091" s="535">
        <v>252.28</v>
      </c>
      <c r="K4091" s="536">
        <v>0</v>
      </c>
      <c r="L4091" s="535">
        <v>275.2</v>
      </c>
      <c r="M4091" s="536">
        <v>0</v>
      </c>
      <c r="N4091" s="535">
        <v>274.82</v>
      </c>
      <c r="O4091" s="536">
        <v>0</v>
      </c>
      <c r="P4091" s="535">
        <v>253.54</v>
      </c>
      <c r="Q4091" s="536">
        <v>2.9999999999999997E-4</v>
      </c>
      <c r="R4091" s="535">
        <v>292.25</v>
      </c>
    </row>
    <row r="4092" spans="1:18" ht="12.75">
      <c r="A4092" s="145">
        <v>96541</v>
      </c>
      <c r="B4092" s="102" t="s">
        <v>25762</v>
      </c>
      <c r="C4092" s="145" t="s">
        <v>4</v>
      </c>
      <c r="D4092" s="535">
        <v>199.16</v>
      </c>
      <c r="E4092" s="536">
        <v>0</v>
      </c>
      <c r="F4092" s="535">
        <v>183.1</v>
      </c>
      <c r="G4092" s="536">
        <v>2.0000000000000001E-4</v>
      </c>
      <c r="H4092" s="535">
        <v>202.02</v>
      </c>
      <c r="I4092" s="536">
        <v>2.9999999999999997E-4</v>
      </c>
      <c r="J4092" s="535">
        <v>179.96</v>
      </c>
      <c r="K4092" s="536">
        <v>0</v>
      </c>
      <c r="L4092" s="535">
        <v>203.12</v>
      </c>
      <c r="M4092" s="536">
        <v>0</v>
      </c>
      <c r="N4092" s="535">
        <v>198.84</v>
      </c>
      <c r="O4092" s="536">
        <v>0</v>
      </c>
      <c r="P4092" s="535">
        <v>191.16</v>
      </c>
      <c r="Q4092" s="536">
        <v>2.0000000000000001E-4</v>
      </c>
      <c r="R4092" s="535">
        <v>218.1</v>
      </c>
    </row>
    <row r="4093" spans="1:18" ht="12.75">
      <c r="A4093" s="145">
        <v>96529</v>
      </c>
      <c r="B4093" s="102" t="s">
        <v>25763</v>
      </c>
      <c r="C4093" s="145" t="s">
        <v>4</v>
      </c>
      <c r="D4093" s="535">
        <v>264.7</v>
      </c>
      <c r="E4093" s="536">
        <v>0</v>
      </c>
      <c r="F4093" s="535">
        <v>288.23</v>
      </c>
      <c r="G4093" s="536">
        <v>5.9999999999999995E-4</v>
      </c>
      <c r="H4093" s="535">
        <v>288.23</v>
      </c>
      <c r="I4093" s="536">
        <v>4.0000000000000002E-4</v>
      </c>
      <c r="J4093" s="535">
        <v>276.29000000000002</v>
      </c>
      <c r="K4093" s="536">
        <v>0</v>
      </c>
      <c r="L4093" s="535">
        <v>308.33</v>
      </c>
      <c r="M4093" s="536">
        <v>0</v>
      </c>
      <c r="N4093" s="535">
        <v>308.70999999999998</v>
      </c>
      <c r="O4093" s="536">
        <v>0</v>
      </c>
      <c r="P4093" s="535">
        <v>266.41000000000003</v>
      </c>
      <c r="Q4093" s="536">
        <v>5.9999999999999995E-4</v>
      </c>
      <c r="R4093" s="535">
        <v>304.16000000000003</v>
      </c>
    </row>
    <row r="4094" spans="1:18" ht="12.75">
      <c r="A4094" s="145">
        <v>96532</v>
      </c>
      <c r="B4094" s="102" t="s">
        <v>25764</v>
      </c>
      <c r="C4094" s="145" t="s">
        <v>4</v>
      </c>
      <c r="D4094" s="535">
        <v>182.91</v>
      </c>
      <c r="E4094" s="536">
        <v>0</v>
      </c>
      <c r="F4094" s="535">
        <v>188.27</v>
      </c>
      <c r="G4094" s="536">
        <v>4.0000000000000002E-4</v>
      </c>
      <c r="H4094" s="535">
        <v>196.29</v>
      </c>
      <c r="I4094" s="536">
        <v>5.9999999999999995E-4</v>
      </c>
      <c r="J4094" s="535">
        <v>181.21</v>
      </c>
      <c r="K4094" s="536">
        <v>0</v>
      </c>
      <c r="L4094" s="535">
        <v>206.96</v>
      </c>
      <c r="M4094" s="536">
        <v>0</v>
      </c>
      <c r="N4094" s="535">
        <v>203.88</v>
      </c>
      <c r="O4094" s="536">
        <v>0</v>
      </c>
      <c r="P4094" s="535">
        <v>184.72</v>
      </c>
      <c r="Q4094" s="536">
        <v>4.0000000000000002E-4</v>
      </c>
      <c r="R4094" s="535">
        <v>209.58</v>
      </c>
    </row>
    <row r="4095" spans="1:18" ht="12.75">
      <c r="A4095" s="145">
        <v>96535</v>
      </c>
      <c r="B4095" s="102" t="s">
        <v>25765</v>
      </c>
      <c r="C4095" s="145" t="s">
        <v>4</v>
      </c>
      <c r="D4095" s="535">
        <v>140.35</v>
      </c>
      <c r="E4095" s="536">
        <v>0</v>
      </c>
      <c r="F4095" s="535">
        <v>136.29</v>
      </c>
      <c r="G4095" s="536">
        <v>2.9999999999999997E-4</v>
      </c>
      <c r="H4095" s="535">
        <v>148.47</v>
      </c>
      <c r="I4095" s="536">
        <v>6.9999999999999999E-4</v>
      </c>
      <c r="J4095" s="535">
        <v>131.76</v>
      </c>
      <c r="K4095" s="536">
        <v>0</v>
      </c>
      <c r="L4095" s="535">
        <v>154.22</v>
      </c>
      <c r="M4095" s="536">
        <v>0</v>
      </c>
      <c r="N4095" s="535">
        <v>149.33000000000001</v>
      </c>
      <c r="O4095" s="536">
        <v>0</v>
      </c>
      <c r="P4095" s="535">
        <v>142.22</v>
      </c>
      <c r="Q4095" s="536">
        <v>2.9999999999999997E-4</v>
      </c>
      <c r="R4095" s="535">
        <v>160.38</v>
      </c>
    </row>
    <row r="4096" spans="1:18" ht="12.75">
      <c r="A4096" s="145">
        <v>96539</v>
      </c>
      <c r="B4096" s="102" t="s">
        <v>25766</v>
      </c>
      <c r="C4096" s="145" t="s">
        <v>4</v>
      </c>
      <c r="D4096" s="535">
        <v>146.63</v>
      </c>
      <c r="E4096" s="536">
        <v>0</v>
      </c>
      <c r="F4096" s="535">
        <v>139.12</v>
      </c>
      <c r="G4096" s="536">
        <v>1E-4</v>
      </c>
      <c r="H4096" s="535">
        <v>142.63</v>
      </c>
      <c r="I4096" s="536">
        <v>4.0000000000000002E-4</v>
      </c>
      <c r="J4096" s="535">
        <v>137.22999999999999</v>
      </c>
      <c r="K4096" s="536">
        <v>0</v>
      </c>
      <c r="L4096" s="535">
        <v>141.58000000000001</v>
      </c>
      <c r="M4096" s="536">
        <v>0</v>
      </c>
      <c r="N4096" s="535">
        <v>146.88999999999999</v>
      </c>
      <c r="O4096" s="536">
        <v>0</v>
      </c>
      <c r="P4096" s="535">
        <v>130.52000000000001</v>
      </c>
      <c r="Q4096" s="536">
        <v>1E-4</v>
      </c>
      <c r="R4096" s="535">
        <v>151.26</v>
      </c>
    </row>
    <row r="4097" spans="1:18" ht="12.75">
      <c r="A4097" s="145">
        <v>96542</v>
      </c>
      <c r="B4097" s="102" t="s">
        <v>25767</v>
      </c>
      <c r="C4097" s="145" t="s">
        <v>4</v>
      </c>
      <c r="D4097" s="535">
        <v>108.34</v>
      </c>
      <c r="E4097" s="536">
        <v>0</v>
      </c>
      <c r="F4097" s="535">
        <v>99.67</v>
      </c>
      <c r="G4097" s="536">
        <v>0</v>
      </c>
      <c r="H4097" s="535">
        <v>107.01</v>
      </c>
      <c r="I4097" s="536">
        <v>5.9999999999999995E-4</v>
      </c>
      <c r="J4097" s="535">
        <v>98.16</v>
      </c>
      <c r="K4097" s="536">
        <v>0</v>
      </c>
      <c r="L4097" s="535">
        <v>106.62</v>
      </c>
      <c r="M4097" s="536">
        <v>0</v>
      </c>
      <c r="N4097" s="535">
        <v>107.25</v>
      </c>
      <c r="O4097" s="536">
        <v>0</v>
      </c>
      <c r="P4097" s="535">
        <v>100.41</v>
      </c>
      <c r="Q4097" s="536">
        <v>0</v>
      </c>
      <c r="R4097" s="535">
        <v>114.96</v>
      </c>
    </row>
    <row r="4098" spans="1:18" ht="12.75">
      <c r="A4098" s="145">
        <v>96530</v>
      </c>
      <c r="B4098" s="102" t="s">
        <v>25768</v>
      </c>
      <c r="C4098" s="145" t="s">
        <v>4</v>
      </c>
      <c r="D4098" s="535">
        <v>137.43</v>
      </c>
      <c r="E4098" s="536">
        <v>0</v>
      </c>
      <c r="F4098" s="535">
        <v>174.32</v>
      </c>
      <c r="G4098" s="536">
        <v>1E-4</v>
      </c>
      <c r="H4098" s="535">
        <v>149.09</v>
      </c>
      <c r="I4098" s="536">
        <v>6.9999999999999999E-4</v>
      </c>
      <c r="J4098" s="535">
        <v>153.91999999999999</v>
      </c>
      <c r="K4098" s="536">
        <v>0</v>
      </c>
      <c r="L4098" s="535">
        <v>167.59</v>
      </c>
      <c r="M4098" s="536">
        <v>0</v>
      </c>
      <c r="N4098" s="535">
        <v>175.41</v>
      </c>
      <c r="O4098" s="536">
        <v>0</v>
      </c>
      <c r="P4098" s="535">
        <v>145.12</v>
      </c>
      <c r="Q4098" s="536">
        <v>1E-4</v>
      </c>
      <c r="R4098" s="535">
        <v>158.11000000000001</v>
      </c>
    </row>
    <row r="4099" spans="1:18" ht="12.75">
      <c r="A4099" s="145">
        <v>96533</v>
      </c>
      <c r="B4099" s="102" t="s">
        <v>25769</v>
      </c>
      <c r="C4099" s="145" t="s">
        <v>4</v>
      </c>
      <c r="D4099" s="535">
        <v>92.5</v>
      </c>
      <c r="E4099" s="536">
        <v>0</v>
      </c>
      <c r="F4099" s="535">
        <v>108.63</v>
      </c>
      <c r="G4099" s="536">
        <v>1E-4</v>
      </c>
      <c r="H4099" s="535">
        <v>99.09</v>
      </c>
      <c r="I4099" s="536">
        <v>1.1000000000000001E-3</v>
      </c>
      <c r="J4099" s="535">
        <v>97.5</v>
      </c>
      <c r="K4099" s="536">
        <v>0</v>
      </c>
      <c r="L4099" s="535">
        <v>108.73</v>
      </c>
      <c r="M4099" s="536">
        <v>0</v>
      </c>
      <c r="N4099" s="535">
        <v>111.25</v>
      </c>
      <c r="O4099" s="536">
        <v>0</v>
      </c>
      <c r="P4099" s="535">
        <v>96.92</v>
      </c>
      <c r="Q4099" s="536">
        <v>1E-4</v>
      </c>
      <c r="R4099" s="535">
        <v>106.08</v>
      </c>
    </row>
    <row r="4100" spans="1:18" ht="12.75">
      <c r="A4100" s="145">
        <v>96536</v>
      </c>
      <c r="B4100" s="102" t="s">
        <v>25770</v>
      </c>
      <c r="C4100" s="145" t="s">
        <v>4</v>
      </c>
      <c r="D4100" s="535">
        <v>69.08</v>
      </c>
      <c r="E4100" s="536">
        <v>0</v>
      </c>
      <c r="F4100" s="535">
        <v>74.44</v>
      </c>
      <c r="G4100" s="536">
        <v>0</v>
      </c>
      <c r="H4100" s="535">
        <v>73.02</v>
      </c>
      <c r="I4100" s="536">
        <v>1.5E-3</v>
      </c>
      <c r="J4100" s="535">
        <v>68.099999999999994</v>
      </c>
      <c r="K4100" s="536">
        <v>0</v>
      </c>
      <c r="L4100" s="535">
        <v>78.09</v>
      </c>
      <c r="M4100" s="536">
        <v>0</v>
      </c>
      <c r="N4100" s="535">
        <v>77.849999999999994</v>
      </c>
      <c r="O4100" s="536">
        <v>0</v>
      </c>
      <c r="P4100" s="535">
        <v>71.81</v>
      </c>
      <c r="Q4100" s="536">
        <v>0</v>
      </c>
      <c r="R4100" s="535">
        <v>78.98</v>
      </c>
    </row>
    <row r="4101" spans="1:18" ht="12.75">
      <c r="A4101" s="145">
        <v>105518</v>
      </c>
      <c r="B4101" s="102" t="s">
        <v>25771</v>
      </c>
      <c r="C4101" s="145" t="s">
        <v>4</v>
      </c>
      <c r="D4101" s="535">
        <v>0</v>
      </c>
      <c r="E4101" s="536"/>
      <c r="F4101" s="535">
        <v>0</v>
      </c>
      <c r="G4101" s="536"/>
      <c r="H4101" s="535">
        <v>0</v>
      </c>
      <c r="I4101" s="536"/>
      <c r="J4101" s="535">
        <v>0</v>
      </c>
      <c r="K4101" s="536"/>
      <c r="L4101" s="535">
        <v>0</v>
      </c>
      <c r="M4101" s="536"/>
      <c r="N4101" s="535">
        <v>0</v>
      </c>
      <c r="O4101" s="536"/>
      <c r="P4101" s="535">
        <v>0</v>
      </c>
      <c r="Q4101" s="536"/>
      <c r="R4101" s="535">
        <v>0</v>
      </c>
    </row>
    <row r="4102" spans="1:18" ht="12.75">
      <c r="A4102" s="145">
        <v>105517</v>
      </c>
      <c r="B4102" s="102" t="s">
        <v>25772</v>
      </c>
      <c r="C4102" s="145" t="s">
        <v>4</v>
      </c>
      <c r="D4102" s="535">
        <v>0</v>
      </c>
      <c r="E4102" s="536"/>
      <c r="F4102" s="535">
        <v>0</v>
      </c>
      <c r="G4102" s="536"/>
      <c r="H4102" s="535">
        <v>0</v>
      </c>
      <c r="I4102" s="536"/>
      <c r="J4102" s="535">
        <v>0</v>
      </c>
      <c r="K4102" s="536"/>
      <c r="L4102" s="535">
        <v>0</v>
      </c>
      <c r="M4102" s="536"/>
      <c r="N4102" s="535">
        <v>0</v>
      </c>
      <c r="O4102" s="536"/>
      <c r="P4102" s="535">
        <v>0</v>
      </c>
      <c r="Q4102" s="536"/>
      <c r="R4102" s="535">
        <v>0</v>
      </c>
    </row>
    <row r="4103" spans="1:18" ht="12.75">
      <c r="A4103" s="145">
        <v>105520</v>
      </c>
      <c r="B4103" s="102" t="s">
        <v>25773</v>
      </c>
      <c r="C4103" s="145" t="s">
        <v>4</v>
      </c>
      <c r="D4103" s="535">
        <v>0</v>
      </c>
      <c r="E4103" s="536"/>
      <c r="F4103" s="535">
        <v>0</v>
      </c>
      <c r="G4103" s="536"/>
      <c r="H4103" s="535">
        <v>0</v>
      </c>
      <c r="I4103" s="536"/>
      <c r="J4103" s="535">
        <v>0</v>
      </c>
      <c r="K4103" s="536"/>
      <c r="L4103" s="535">
        <v>0</v>
      </c>
      <c r="M4103" s="536"/>
      <c r="N4103" s="535">
        <v>0</v>
      </c>
      <c r="O4103" s="536"/>
      <c r="P4103" s="535">
        <v>0</v>
      </c>
      <c r="Q4103" s="536"/>
      <c r="R4103" s="535">
        <v>0</v>
      </c>
    </row>
    <row r="4104" spans="1:18" ht="12.75">
      <c r="A4104" s="145">
        <v>105519</v>
      </c>
      <c r="B4104" s="102" t="s">
        <v>25774</v>
      </c>
      <c r="C4104" s="145" t="s">
        <v>4</v>
      </c>
      <c r="D4104" s="535">
        <v>0</v>
      </c>
      <c r="E4104" s="536"/>
      <c r="F4104" s="535">
        <v>0</v>
      </c>
      <c r="G4104" s="536"/>
      <c r="H4104" s="535">
        <v>0</v>
      </c>
      <c r="I4104" s="536"/>
      <c r="J4104" s="535">
        <v>0</v>
      </c>
      <c r="K4104" s="536"/>
      <c r="L4104" s="535">
        <v>0</v>
      </c>
      <c r="M4104" s="536"/>
      <c r="N4104" s="535">
        <v>0</v>
      </c>
      <c r="O4104" s="536"/>
      <c r="P4104" s="535">
        <v>0</v>
      </c>
      <c r="Q4104" s="536"/>
      <c r="R4104" s="535">
        <v>0</v>
      </c>
    </row>
    <row r="4105" spans="1:18" ht="12.75">
      <c r="A4105" s="145">
        <v>101793</v>
      </c>
      <c r="B4105" s="102" t="s">
        <v>25775</v>
      </c>
      <c r="C4105" s="145" t="s">
        <v>7</v>
      </c>
      <c r="D4105" s="535">
        <v>24.76</v>
      </c>
      <c r="E4105" s="536">
        <v>0</v>
      </c>
      <c r="F4105" s="535">
        <v>30.23</v>
      </c>
      <c r="G4105" s="536">
        <v>0</v>
      </c>
      <c r="H4105" s="535">
        <v>26.16</v>
      </c>
      <c r="I4105" s="536">
        <v>0</v>
      </c>
      <c r="J4105" s="535">
        <v>26.61</v>
      </c>
      <c r="K4105" s="536">
        <v>0</v>
      </c>
      <c r="L4105" s="535">
        <v>29.55</v>
      </c>
      <c r="M4105" s="536">
        <v>0</v>
      </c>
      <c r="N4105" s="535">
        <v>31.15</v>
      </c>
      <c r="O4105" s="536">
        <v>0</v>
      </c>
      <c r="P4105" s="535">
        <v>26.57</v>
      </c>
      <c r="Q4105" s="536">
        <v>0</v>
      </c>
      <c r="R4105" s="535">
        <v>28.7</v>
      </c>
    </row>
    <row r="4106" spans="1:18" ht="12.75">
      <c r="A4106" s="145">
        <v>101792</v>
      </c>
      <c r="B4106" s="102" t="s">
        <v>25776</v>
      </c>
      <c r="C4106" s="145" t="s">
        <v>7</v>
      </c>
      <c r="D4106" s="535">
        <v>16.57</v>
      </c>
      <c r="E4106" s="536">
        <v>0</v>
      </c>
      <c r="F4106" s="535">
        <v>18.34</v>
      </c>
      <c r="G4106" s="536">
        <v>0</v>
      </c>
      <c r="H4106" s="535">
        <v>17.09</v>
      </c>
      <c r="I4106" s="536">
        <v>0</v>
      </c>
      <c r="J4106" s="535">
        <v>16.649999999999999</v>
      </c>
      <c r="K4106" s="536">
        <v>0</v>
      </c>
      <c r="L4106" s="535">
        <v>19</v>
      </c>
      <c r="M4106" s="536">
        <v>0</v>
      </c>
      <c r="N4106" s="535">
        <v>19.68</v>
      </c>
      <c r="O4106" s="536">
        <v>0</v>
      </c>
      <c r="P4106" s="535">
        <v>17.61</v>
      </c>
      <c r="Q4106" s="536">
        <v>0</v>
      </c>
      <c r="R4106" s="535">
        <v>19.329999999999998</v>
      </c>
    </row>
    <row r="4107" spans="1:18" ht="12.75">
      <c r="A4107" s="145">
        <v>92272</v>
      </c>
      <c r="B4107" s="102" t="s">
        <v>25777</v>
      </c>
      <c r="C4107" s="145" t="s">
        <v>1</v>
      </c>
      <c r="D4107" s="535">
        <v>40.130000000000003</v>
      </c>
      <c r="E4107" s="536">
        <v>0</v>
      </c>
      <c r="F4107" s="535">
        <v>46.85</v>
      </c>
      <c r="G4107" s="536">
        <v>2.0000000000000001E-4</v>
      </c>
      <c r="H4107" s="535">
        <v>39.39</v>
      </c>
      <c r="I4107" s="536">
        <v>0</v>
      </c>
      <c r="J4107" s="535">
        <v>44.63</v>
      </c>
      <c r="K4107" s="536">
        <v>0</v>
      </c>
      <c r="L4107" s="535">
        <v>41.02</v>
      </c>
      <c r="M4107" s="536">
        <v>0</v>
      </c>
      <c r="N4107" s="535">
        <v>46.55</v>
      </c>
      <c r="O4107" s="536">
        <v>0</v>
      </c>
      <c r="P4107" s="535">
        <v>33.869999999999997</v>
      </c>
      <c r="Q4107" s="536">
        <v>2.9999999999999997E-4</v>
      </c>
      <c r="R4107" s="535">
        <v>39.89</v>
      </c>
    </row>
    <row r="4108" spans="1:18" ht="12.75">
      <c r="A4108" s="145">
        <v>101791</v>
      </c>
      <c r="B4108" s="102" t="s">
        <v>25778</v>
      </c>
      <c r="C4108" s="145" t="s">
        <v>1</v>
      </c>
      <c r="D4108" s="535">
        <v>22.65</v>
      </c>
      <c r="E4108" s="536">
        <v>0</v>
      </c>
      <c r="F4108" s="535">
        <v>35.979999999999997</v>
      </c>
      <c r="G4108" s="536">
        <v>0</v>
      </c>
      <c r="H4108" s="535">
        <v>25.27</v>
      </c>
      <c r="I4108" s="536">
        <v>0</v>
      </c>
      <c r="J4108" s="535">
        <v>29.89</v>
      </c>
      <c r="K4108" s="536">
        <v>0</v>
      </c>
      <c r="L4108" s="535">
        <v>30.71</v>
      </c>
      <c r="M4108" s="536">
        <v>0</v>
      </c>
      <c r="N4108" s="535">
        <v>34.340000000000003</v>
      </c>
      <c r="O4108" s="536">
        <v>0</v>
      </c>
      <c r="P4108" s="535">
        <v>25</v>
      </c>
      <c r="Q4108" s="536">
        <v>0</v>
      </c>
      <c r="R4108" s="535">
        <v>26.28</v>
      </c>
    </row>
    <row r="4109" spans="1:18" ht="12.75">
      <c r="A4109" s="145">
        <v>92273</v>
      </c>
      <c r="B4109" s="102" t="s">
        <v>25779</v>
      </c>
      <c r="C4109" s="145" t="s">
        <v>1</v>
      </c>
      <c r="D4109" s="535">
        <v>14.19</v>
      </c>
      <c r="E4109" s="536">
        <v>0</v>
      </c>
      <c r="F4109" s="535">
        <v>19.64</v>
      </c>
      <c r="G4109" s="536">
        <v>0</v>
      </c>
      <c r="H4109" s="535">
        <v>15.66</v>
      </c>
      <c r="I4109" s="536">
        <v>0</v>
      </c>
      <c r="J4109" s="535">
        <v>17.07</v>
      </c>
      <c r="K4109" s="536">
        <v>0</v>
      </c>
      <c r="L4109" s="535">
        <v>18.079999999999998</v>
      </c>
      <c r="M4109" s="536">
        <v>0</v>
      </c>
      <c r="N4109" s="535">
        <v>19.350000000000001</v>
      </c>
      <c r="O4109" s="536">
        <v>0</v>
      </c>
      <c r="P4109" s="535">
        <v>15.09</v>
      </c>
      <c r="Q4109" s="536">
        <v>0</v>
      </c>
      <c r="R4109" s="535">
        <v>16.399999999999999</v>
      </c>
    </row>
    <row r="4110" spans="1:18" ht="12.75">
      <c r="A4110" s="145">
        <v>92268</v>
      </c>
      <c r="B4110" s="102" t="s">
        <v>25780</v>
      </c>
      <c r="C4110" s="145" t="s">
        <v>4</v>
      </c>
      <c r="D4110" s="535">
        <v>127.19</v>
      </c>
      <c r="E4110" s="536">
        <v>0</v>
      </c>
      <c r="F4110" s="535">
        <v>105.82</v>
      </c>
      <c r="G4110" s="536">
        <v>0</v>
      </c>
      <c r="H4110" s="535">
        <v>99.47</v>
      </c>
      <c r="I4110" s="536">
        <v>0</v>
      </c>
      <c r="J4110" s="535">
        <v>117.84</v>
      </c>
      <c r="K4110" s="536">
        <v>0</v>
      </c>
      <c r="L4110" s="535">
        <v>79.5</v>
      </c>
      <c r="M4110" s="536">
        <v>0</v>
      </c>
      <c r="N4110" s="535">
        <v>103.84</v>
      </c>
      <c r="O4110" s="536">
        <v>0</v>
      </c>
      <c r="P4110" s="535">
        <v>69.819999999999993</v>
      </c>
      <c r="Q4110" s="536">
        <v>0</v>
      </c>
      <c r="R4110" s="535">
        <v>96.49</v>
      </c>
    </row>
    <row r="4111" spans="1:18" ht="12.75">
      <c r="A4111" s="145">
        <v>92267</v>
      </c>
      <c r="B4111" s="102" t="s">
        <v>25781</v>
      </c>
      <c r="C4111" s="145" t="s">
        <v>4</v>
      </c>
      <c r="D4111" s="535">
        <v>75.62</v>
      </c>
      <c r="E4111" s="536">
        <v>0</v>
      </c>
      <c r="F4111" s="535">
        <v>62.85</v>
      </c>
      <c r="G4111" s="536">
        <v>0</v>
      </c>
      <c r="H4111" s="535">
        <v>59.33</v>
      </c>
      <c r="I4111" s="536">
        <v>0</v>
      </c>
      <c r="J4111" s="535">
        <v>70.08</v>
      </c>
      <c r="K4111" s="536">
        <v>0</v>
      </c>
      <c r="L4111" s="535">
        <v>47.5</v>
      </c>
      <c r="M4111" s="536">
        <v>0</v>
      </c>
      <c r="N4111" s="535">
        <v>61.82</v>
      </c>
      <c r="O4111" s="536">
        <v>0</v>
      </c>
      <c r="P4111" s="535">
        <v>41.64</v>
      </c>
      <c r="Q4111" s="536">
        <v>0</v>
      </c>
      <c r="R4111" s="535">
        <v>57.57</v>
      </c>
    </row>
    <row r="4112" spans="1:18" ht="12.75">
      <c r="A4112" s="145">
        <v>92271</v>
      </c>
      <c r="B4112" s="102" t="s">
        <v>25782</v>
      </c>
      <c r="C4112" s="145" t="s">
        <v>4</v>
      </c>
      <c r="D4112" s="535">
        <v>91.73</v>
      </c>
      <c r="E4112" s="536">
        <v>0</v>
      </c>
      <c r="F4112" s="535">
        <v>79.150000000000006</v>
      </c>
      <c r="G4112" s="536">
        <v>0</v>
      </c>
      <c r="H4112" s="535">
        <v>72.680000000000007</v>
      </c>
      <c r="I4112" s="536">
        <v>0</v>
      </c>
      <c r="J4112" s="535">
        <v>75.900000000000006</v>
      </c>
      <c r="K4112" s="536">
        <v>0</v>
      </c>
      <c r="L4112" s="535">
        <v>99.34</v>
      </c>
      <c r="M4112" s="536">
        <v>0</v>
      </c>
      <c r="N4112" s="535">
        <v>115.9</v>
      </c>
      <c r="O4112" s="536">
        <v>0</v>
      </c>
      <c r="P4112" s="535">
        <v>108.57</v>
      </c>
      <c r="Q4112" s="536">
        <v>0</v>
      </c>
      <c r="R4112" s="535">
        <v>118.89</v>
      </c>
    </row>
    <row r="4113" spans="1:18" ht="12.75">
      <c r="A4113" s="145">
        <v>92264</v>
      </c>
      <c r="B4113" s="102" t="s">
        <v>25783</v>
      </c>
      <c r="C4113" s="145" t="s">
        <v>4</v>
      </c>
      <c r="D4113" s="535">
        <v>257.33</v>
      </c>
      <c r="E4113" s="536">
        <v>0</v>
      </c>
      <c r="F4113" s="535">
        <v>247.57</v>
      </c>
      <c r="G4113" s="536">
        <v>2.0000000000000001E-4</v>
      </c>
      <c r="H4113" s="535">
        <v>229.78</v>
      </c>
      <c r="I4113" s="536">
        <v>0</v>
      </c>
      <c r="J4113" s="535">
        <v>252.58</v>
      </c>
      <c r="K4113" s="536">
        <v>0</v>
      </c>
      <c r="L4113" s="535">
        <v>214.68</v>
      </c>
      <c r="M4113" s="536">
        <v>0</v>
      </c>
      <c r="N4113" s="535">
        <v>247.79</v>
      </c>
      <c r="O4113" s="536">
        <v>0</v>
      </c>
      <c r="P4113" s="535">
        <v>187.81</v>
      </c>
      <c r="Q4113" s="536">
        <v>2.0000000000000001E-4</v>
      </c>
      <c r="R4113" s="535">
        <v>232.7</v>
      </c>
    </row>
    <row r="4114" spans="1:18" ht="12.75">
      <c r="A4114" s="145">
        <v>92263</v>
      </c>
      <c r="B4114" s="102" t="s">
        <v>25784</v>
      </c>
      <c r="C4114" s="145" t="s">
        <v>4</v>
      </c>
      <c r="D4114" s="535">
        <v>191.71</v>
      </c>
      <c r="E4114" s="536">
        <v>0</v>
      </c>
      <c r="F4114" s="535">
        <v>192.89</v>
      </c>
      <c r="G4114" s="536">
        <v>2.0000000000000001E-4</v>
      </c>
      <c r="H4114" s="535">
        <v>178.71</v>
      </c>
      <c r="I4114" s="536">
        <v>0</v>
      </c>
      <c r="J4114" s="535">
        <v>191.82</v>
      </c>
      <c r="K4114" s="536">
        <v>0</v>
      </c>
      <c r="L4114" s="535">
        <v>173.98</v>
      </c>
      <c r="M4114" s="536">
        <v>0</v>
      </c>
      <c r="N4114" s="535">
        <v>194.33</v>
      </c>
      <c r="O4114" s="536">
        <v>0</v>
      </c>
      <c r="P4114" s="535">
        <v>151.94999999999999</v>
      </c>
      <c r="Q4114" s="536">
        <v>2.9999999999999997E-4</v>
      </c>
      <c r="R4114" s="535">
        <v>183.18</v>
      </c>
    </row>
    <row r="4115" spans="1:18" ht="12.75">
      <c r="A4115" s="145">
        <v>92269</v>
      </c>
      <c r="B4115" s="102" t="s">
        <v>25785</v>
      </c>
      <c r="C4115" s="145" t="s">
        <v>4</v>
      </c>
      <c r="D4115" s="535">
        <v>118.95</v>
      </c>
      <c r="E4115" s="536">
        <v>0</v>
      </c>
      <c r="F4115" s="535">
        <v>172.51</v>
      </c>
      <c r="G4115" s="536">
        <v>1E-4</v>
      </c>
      <c r="H4115" s="535">
        <v>131.78</v>
      </c>
      <c r="I4115" s="536">
        <v>0</v>
      </c>
      <c r="J4115" s="535">
        <v>147.87</v>
      </c>
      <c r="K4115" s="536">
        <v>0</v>
      </c>
      <c r="L4115" s="535">
        <v>155.13999999999999</v>
      </c>
      <c r="M4115" s="536">
        <v>0</v>
      </c>
      <c r="N4115" s="535">
        <v>168.84</v>
      </c>
      <c r="O4115" s="536">
        <v>0</v>
      </c>
      <c r="P4115" s="535">
        <v>128.05000000000001</v>
      </c>
      <c r="Q4115" s="536">
        <v>2.0000000000000001E-4</v>
      </c>
      <c r="R4115" s="535">
        <v>137.69</v>
      </c>
    </row>
    <row r="4116" spans="1:18" ht="12.75">
      <c r="A4116" s="145">
        <v>92270</v>
      </c>
      <c r="B4116" s="102" t="s">
        <v>25786</v>
      </c>
      <c r="C4116" s="145" t="s">
        <v>4</v>
      </c>
      <c r="D4116" s="535">
        <v>157.29</v>
      </c>
      <c r="E4116" s="536">
        <v>0</v>
      </c>
      <c r="F4116" s="535">
        <v>142.58000000000001</v>
      </c>
      <c r="G4116" s="536">
        <v>2.0000000000000001E-4</v>
      </c>
      <c r="H4116" s="535">
        <v>139.16</v>
      </c>
      <c r="I4116" s="536">
        <v>0</v>
      </c>
      <c r="J4116" s="535">
        <v>137.97</v>
      </c>
      <c r="K4116" s="536">
        <v>0</v>
      </c>
      <c r="L4116" s="535">
        <v>172.36</v>
      </c>
      <c r="M4116" s="536">
        <v>0</v>
      </c>
      <c r="N4116" s="535">
        <v>189.44</v>
      </c>
      <c r="O4116" s="536">
        <v>0</v>
      </c>
      <c r="P4116" s="535">
        <v>176.44</v>
      </c>
      <c r="Q4116" s="536">
        <v>2.0000000000000001E-4</v>
      </c>
      <c r="R4116" s="535">
        <v>196.25</v>
      </c>
    </row>
    <row r="4117" spans="1:18" ht="12.75">
      <c r="A4117" s="145">
        <v>92266</v>
      </c>
      <c r="B4117" s="102" t="s">
        <v>25787</v>
      </c>
      <c r="C4117" s="145" t="s">
        <v>4</v>
      </c>
      <c r="D4117" s="535">
        <v>202.51</v>
      </c>
      <c r="E4117" s="536">
        <v>0</v>
      </c>
      <c r="F4117" s="535">
        <v>183.99</v>
      </c>
      <c r="G4117" s="536">
        <v>1E-4</v>
      </c>
      <c r="H4117" s="535">
        <v>177.09</v>
      </c>
      <c r="I4117" s="536">
        <v>0</v>
      </c>
      <c r="J4117" s="535">
        <v>193.39</v>
      </c>
      <c r="K4117" s="536">
        <v>0</v>
      </c>
      <c r="L4117" s="535">
        <v>159.88999999999999</v>
      </c>
      <c r="M4117" s="536">
        <v>0</v>
      </c>
      <c r="N4117" s="535">
        <v>185.63</v>
      </c>
      <c r="O4117" s="536">
        <v>0</v>
      </c>
      <c r="P4117" s="535">
        <v>140.76</v>
      </c>
      <c r="Q4117" s="536">
        <v>1E-4</v>
      </c>
      <c r="R4117" s="535">
        <v>178.53</v>
      </c>
    </row>
    <row r="4118" spans="1:18" ht="12.75">
      <c r="A4118" s="145">
        <v>92265</v>
      </c>
      <c r="B4118" s="102" t="s">
        <v>25788</v>
      </c>
      <c r="C4118" s="145" t="s">
        <v>4</v>
      </c>
      <c r="D4118" s="535">
        <v>146.22</v>
      </c>
      <c r="E4118" s="536">
        <v>0</v>
      </c>
      <c r="F4118" s="535">
        <v>137.08000000000001</v>
      </c>
      <c r="G4118" s="536">
        <v>1E-4</v>
      </c>
      <c r="H4118" s="535">
        <v>133.28</v>
      </c>
      <c r="I4118" s="536">
        <v>0</v>
      </c>
      <c r="J4118" s="535">
        <v>141.27000000000001</v>
      </c>
      <c r="K4118" s="536">
        <v>0</v>
      </c>
      <c r="L4118" s="535">
        <v>124.97</v>
      </c>
      <c r="M4118" s="536">
        <v>0</v>
      </c>
      <c r="N4118" s="535">
        <v>139.77000000000001</v>
      </c>
      <c r="O4118" s="536">
        <v>0</v>
      </c>
      <c r="P4118" s="535">
        <v>110</v>
      </c>
      <c r="Q4118" s="536">
        <v>2.0000000000000001E-4</v>
      </c>
      <c r="R4118" s="535">
        <v>136.05000000000001</v>
      </c>
    </row>
    <row r="4119" spans="1:18" ht="12.75">
      <c r="A4119" s="145">
        <v>92524</v>
      </c>
      <c r="B4119" s="102" t="s">
        <v>25789</v>
      </c>
      <c r="C4119" s="145" t="s">
        <v>4</v>
      </c>
      <c r="D4119" s="535">
        <v>96.55</v>
      </c>
      <c r="E4119" s="536">
        <v>5.2299999999999999E-2</v>
      </c>
      <c r="F4119" s="535">
        <v>100.72</v>
      </c>
      <c r="G4119" s="536">
        <v>5.0099999999999999E-2</v>
      </c>
      <c r="H4119" s="535">
        <v>94.42</v>
      </c>
      <c r="I4119" s="536">
        <v>5.3699999999999998E-2</v>
      </c>
      <c r="J4119" s="535">
        <v>82.31</v>
      </c>
      <c r="K4119" s="536">
        <v>6.1400000000000003E-2</v>
      </c>
      <c r="L4119" s="535">
        <v>77.66</v>
      </c>
      <c r="M4119" s="536">
        <v>6.5000000000000002E-2</v>
      </c>
      <c r="N4119" s="535">
        <v>81.650000000000006</v>
      </c>
      <c r="O4119" s="536">
        <v>6.1800000000000001E-2</v>
      </c>
      <c r="P4119" s="535">
        <v>84.12</v>
      </c>
      <c r="Q4119" s="536">
        <v>0.06</v>
      </c>
      <c r="R4119" s="535">
        <v>86.35</v>
      </c>
    </row>
    <row r="4120" spans="1:18" ht="12.75">
      <c r="A4120" s="145">
        <v>92528</v>
      </c>
      <c r="B4120" s="102" t="s">
        <v>25790</v>
      </c>
      <c r="C4120" s="145" t="s">
        <v>4</v>
      </c>
      <c r="D4120" s="535">
        <v>92.4</v>
      </c>
      <c r="E4120" s="536">
        <v>5.4699999999999999E-2</v>
      </c>
      <c r="F4120" s="535">
        <v>97.24</v>
      </c>
      <c r="G4120" s="536">
        <v>5.1900000000000002E-2</v>
      </c>
      <c r="H4120" s="535">
        <v>90.61</v>
      </c>
      <c r="I4120" s="536">
        <v>5.6000000000000001E-2</v>
      </c>
      <c r="J4120" s="535">
        <v>78.7</v>
      </c>
      <c r="K4120" s="536">
        <v>6.4199999999999993E-2</v>
      </c>
      <c r="L4120" s="535">
        <v>74.06</v>
      </c>
      <c r="M4120" s="536">
        <v>6.8199999999999997E-2</v>
      </c>
      <c r="N4120" s="535">
        <v>77.900000000000006</v>
      </c>
      <c r="O4120" s="536">
        <v>6.4799999999999996E-2</v>
      </c>
      <c r="P4120" s="535">
        <v>80.7</v>
      </c>
      <c r="Q4120" s="536">
        <v>6.2600000000000003E-2</v>
      </c>
      <c r="R4120" s="535">
        <v>82.28</v>
      </c>
    </row>
    <row r="4121" spans="1:18" ht="12.75">
      <c r="A4121" s="145">
        <v>92532</v>
      </c>
      <c r="B4121" s="102" t="s">
        <v>25791</v>
      </c>
      <c r="C4121" s="145" t="s">
        <v>4</v>
      </c>
      <c r="D4121" s="535">
        <v>88.84</v>
      </c>
      <c r="E4121" s="536">
        <v>5.6800000000000003E-2</v>
      </c>
      <c r="F4121" s="535">
        <v>94.26</v>
      </c>
      <c r="G4121" s="536">
        <v>5.3600000000000002E-2</v>
      </c>
      <c r="H4121" s="535">
        <v>87.32</v>
      </c>
      <c r="I4121" s="536">
        <v>5.8099999999999999E-2</v>
      </c>
      <c r="J4121" s="535">
        <v>75.62</v>
      </c>
      <c r="K4121" s="536">
        <v>6.6799999999999998E-2</v>
      </c>
      <c r="L4121" s="535">
        <v>70.930000000000007</v>
      </c>
      <c r="M4121" s="536">
        <v>7.1199999999999999E-2</v>
      </c>
      <c r="N4121" s="535">
        <v>74.680000000000007</v>
      </c>
      <c r="O4121" s="536">
        <v>6.7599999999999993E-2</v>
      </c>
      <c r="P4121" s="535">
        <v>77.73</v>
      </c>
      <c r="Q4121" s="536">
        <v>6.5000000000000002E-2</v>
      </c>
      <c r="R4121" s="535">
        <v>78.760000000000005</v>
      </c>
    </row>
    <row r="4122" spans="1:18" ht="12.75">
      <c r="A4122" s="145">
        <v>92536</v>
      </c>
      <c r="B4122" s="102" t="s">
        <v>25792</v>
      </c>
      <c r="C4122" s="145" t="s">
        <v>4</v>
      </c>
      <c r="D4122" s="535">
        <v>81.900000000000006</v>
      </c>
      <c r="E4122" s="536">
        <v>6.1699999999999998E-2</v>
      </c>
      <c r="F4122" s="535">
        <v>88.44</v>
      </c>
      <c r="G4122" s="536">
        <v>5.7099999999999998E-2</v>
      </c>
      <c r="H4122" s="535">
        <v>80.959999999999994</v>
      </c>
      <c r="I4122" s="536">
        <v>6.2600000000000003E-2</v>
      </c>
      <c r="J4122" s="535">
        <v>69.58</v>
      </c>
      <c r="K4122" s="536">
        <v>7.2599999999999998E-2</v>
      </c>
      <c r="L4122" s="535">
        <v>64.95</v>
      </c>
      <c r="M4122" s="536">
        <v>7.7799999999999994E-2</v>
      </c>
      <c r="N4122" s="535">
        <v>68.44</v>
      </c>
      <c r="O4122" s="536">
        <v>7.3800000000000004E-2</v>
      </c>
      <c r="P4122" s="535">
        <v>72.06</v>
      </c>
      <c r="Q4122" s="536">
        <v>7.0099999999999996E-2</v>
      </c>
      <c r="R4122" s="535">
        <v>71.989999999999995</v>
      </c>
    </row>
    <row r="4123" spans="1:18" ht="12.75">
      <c r="A4123" s="145">
        <v>92508</v>
      </c>
      <c r="B4123" s="102" t="s">
        <v>25793</v>
      </c>
      <c r="C4123" s="145" t="s">
        <v>4</v>
      </c>
      <c r="D4123" s="535">
        <v>134.49</v>
      </c>
      <c r="E4123" s="536">
        <v>3.7499999999999999E-2</v>
      </c>
      <c r="F4123" s="535">
        <v>132.34</v>
      </c>
      <c r="G4123" s="536">
        <v>3.8199999999999998E-2</v>
      </c>
      <c r="H4123" s="535">
        <v>126.92</v>
      </c>
      <c r="I4123" s="536">
        <v>4.0300000000000002E-2</v>
      </c>
      <c r="J4123" s="535">
        <v>116.3</v>
      </c>
      <c r="K4123" s="536">
        <v>4.3400000000000001E-2</v>
      </c>
      <c r="L4123" s="535">
        <v>106.35</v>
      </c>
      <c r="M4123" s="536">
        <v>4.7500000000000001E-2</v>
      </c>
      <c r="N4123" s="535">
        <v>114.34</v>
      </c>
      <c r="O4123" s="536">
        <v>4.4200000000000003E-2</v>
      </c>
      <c r="P4123" s="535">
        <v>110.53</v>
      </c>
      <c r="Q4123" s="536">
        <v>4.5699999999999998E-2</v>
      </c>
      <c r="R4123" s="535">
        <v>119.63</v>
      </c>
    </row>
    <row r="4124" spans="1:18" ht="12.75">
      <c r="A4124" s="145">
        <v>92512</v>
      </c>
      <c r="B4124" s="102" t="s">
        <v>25794</v>
      </c>
      <c r="C4124" s="145" t="s">
        <v>4</v>
      </c>
      <c r="D4124" s="535">
        <v>113.41</v>
      </c>
      <c r="E4124" s="536">
        <v>4.4499999999999998E-2</v>
      </c>
      <c r="F4124" s="535">
        <v>114.8</v>
      </c>
      <c r="G4124" s="536">
        <v>4.3999999999999997E-2</v>
      </c>
      <c r="H4124" s="535">
        <v>109.64</v>
      </c>
      <c r="I4124" s="536">
        <v>4.6600000000000003E-2</v>
      </c>
      <c r="J4124" s="535">
        <v>97.1</v>
      </c>
      <c r="K4124" s="536">
        <v>5.1999999999999998E-2</v>
      </c>
      <c r="L4124" s="535">
        <v>91.78</v>
      </c>
      <c r="M4124" s="536">
        <v>5.5E-2</v>
      </c>
      <c r="N4124" s="535">
        <v>96.65</v>
      </c>
      <c r="O4124" s="536">
        <v>5.2299999999999999E-2</v>
      </c>
      <c r="P4124" s="535">
        <v>97.4</v>
      </c>
      <c r="Q4124" s="536">
        <v>5.1799999999999999E-2</v>
      </c>
      <c r="R4124" s="535">
        <v>102.37</v>
      </c>
    </row>
    <row r="4125" spans="1:18" ht="12.75">
      <c r="A4125" s="145">
        <v>92515</v>
      </c>
      <c r="B4125" s="102" t="s">
        <v>25795</v>
      </c>
      <c r="C4125" s="145" t="s">
        <v>4</v>
      </c>
      <c r="D4125" s="535">
        <v>103.18</v>
      </c>
      <c r="E4125" s="536">
        <v>4.8899999999999999E-2</v>
      </c>
      <c r="F4125" s="535">
        <v>106.25</v>
      </c>
      <c r="G4125" s="536">
        <v>4.7500000000000001E-2</v>
      </c>
      <c r="H4125" s="535">
        <v>100.89</v>
      </c>
      <c r="I4125" s="536">
        <v>5.0599999999999999E-2</v>
      </c>
      <c r="J4125" s="535">
        <v>87.91</v>
      </c>
      <c r="K4125" s="536">
        <v>5.74E-2</v>
      </c>
      <c r="L4125" s="535">
        <v>84.1</v>
      </c>
      <c r="M4125" s="536">
        <v>0.06</v>
      </c>
      <c r="N4125" s="535">
        <v>87.84</v>
      </c>
      <c r="O4125" s="536">
        <v>5.7500000000000002E-2</v>
      </c>
      <c r="P4125" s="535">
        <v>90.34</v>
      </c>
      <c r="Q4125" s="536">
        <v>5.5899999999999998E-2</v>
      </c>
      <c r="R4125" s="535">
        <v>93.44</v>
      </c>
    </row>
    <row r="4126" spans="1:18" ht="12.75">
      <c r="A4126" s="145">
        <v>92520</v>
      </c>
      <c r="B4126" s="102" t="s">
        <v>25796</v>
      </c>
      <c r="C4126" s="145" t="s">
        <v>4</v>
      </c>
      <c r="D4126" s="535">
        <v>96.63</v>
      </c>
      <c r="E4126" s="536">
        <v>5.2299999999999999E-2</v>
      </c>
      <c r="F4126" s="535">
        <v>100.79</v>
      </c>
      <c r="G4126" s="536">
        <v>5.0099999999999999E-2</v>
      </c>
      <c r="H4126" s="535">
        <v>95.1</v>
      </c>
      <c r="I4126" s="536">
        <v>5.3699999999999998E-2</v>
      </c>
      <c r="J4126" s="535">
        <v>82.11</v>
      </c>
      <c r="K4126" s="536">
        <v>6.1499999999999999E-2</v>
      </c>
      <c r="L4126" s="535">
        <v>78.84</v>
      </c>
      <c r="M4126" s="536">
        <v>6.4100000000000004E-2</v>
      </c>
      <c r="N4126" s="535">
        <v>82.09</v>
      </c>
      <c r="O4126" s="536">
        <v>6.1499999999999999E-2</v>
      </c>
      <c r="P4126" s="535">
        <v>85.42</v>
      </c>
      <c r="Q4126" s="536">
        <v>5.91E-2</v>
      </c>
      <c r="R4126" s="535">
        <v>87.39</v>
      </c>
    </row>
    <row r="4127" spans="1:18" ht="12.75">
      <c r="A4127" s="145">
        <v>92526</v>
      </c>
      <c r="B4127" s="102" t="s">
        <v>25797</v>
      </c>
      <c r="C4127" s="145" t="s">
        <v>4</v>
      </c>
      <c r="D4127" s="535">
        <v>52.54</v>
      </c>
      <c r="E4127" s="536">
        <v>9.6100000000000005E-2</v>
      </c>
      <c r="F4127" s="535">
        <v>50.15</v>
      </c>
      <c r="G4127" s="536">
        <v>0.1007</v>
      </c>
      <c r="H4127" s="535">
        <v>49.39</v>
      </c>
      <c r="I4127" s="536">
        <v>0.1027</v>
      </c>
      <c r="J4127" s="535">
        <v>46</v>
      </c>
      <c r="K4127" s="536">
        <v>0.10979999999999999</v>
      </c>
      <c r="L4127" s="535">
        <v>42.97</v>
      </c>
      <c r="M4127" s="536">
        <v>0.11749999999999999</v>
      </c>
      <c r="N4127" s="535">
        <v>45.71</v>
      </c>
      <c r="O4127" s="536">
        <v>0.1105</v>
      </c>
      <c r="P4127" s="535">
        <v>43.66</v>
      </c>
      <c r="Q4127" s="536">
        <v>0.1157</v>
      </c>
      <c r="R4127" s="535">
        <v>47.96</v>
      </c>
    </row>
    <row r="4128" spans="1:18" ht="12.75">
      <c r="A4128" s="145">
        <v>92530</v>
      </c>
      <c r="B4128" s="102" t="s">
        <v>25798</v>
      </c>
      <c r="C4128" s="145" t="s">
        <v>4</v>
      </c>
      <c r="D4128" s="535">
        <v>49.39</v>
      </c>
      <c r="E4128" s="536">
        <v>0.1022</v>
      </c>
      <c r="F4128" s="535">
        <v>47.51</v>
      </c>
      <c r="G4128" s="536">
        <v>0.10630000000000001</v>
      </c>
      <c r="H4128" s="535">
        <v>46.61</v>
      </c>
      <c r="I4128" s="536">
        <v>0.10879999999999999</v>
      </c>
      <c r="J4128" s="535">
        <v>43.22</v>
      </c>
      <c r="K4128" s="536">
        <v>0.1168</v>
      </c>
      <c r="L4128" s="535">
        <v>40.42</v>
      </c>
      <c r="M4128" s="536">
        <v>0.1249</v>
      </c>
      <c r="N4128" s="535">
        <v>42.93</v>
      </c>
      <c r="O4128" s="536">
        <v>0.1176</v>
      </c>
      <c r="P4128" s="535">
        <v>41.27</v>
      </c>
      <c r="Q4128" s="536">
        <v>0.12239999999999999</v>
      </c>
      <c r="R4128" s="535">
        <v>45.05</v>
      </c>
    </row>
    <row r="4129" spans="1:18" ht="12.75">
      <c r="A4129" s="145">
        <v>92534</v>
      </c>
      <c r="B4129" s="102" t="s">
        <v>25799</v>
      </c>
      <c r="C4129" s="145" t="s">
        <v>4</v>
      </c>
      <c r="D4129" s="535">
        <v>46.75</v>
      </c>
      <c r="E4129" s="536">
        <v>0.108</v>
      </c>
      <c r="F4129" s="535">
        <v>45.3</v>
      </c>
      <c r="G4129" s="536">
        <v>0.1115</v>
      </c>
      <c r="H4129" s="535">
        <v>44.25</v>
      </c>
      <c r="I4129" s="536">
        <v>0.11459999999999999</v>
      </c>
      <c r="J4129" s="535">
        <v>40.9</v>
      </c>
      <c r="K4129" s="536">
        <v>0.1235</v>
      </c>
      <c r="L4129" s="535">
        <v>38.24</v>
      </c>
      <c r="M4129" s="536">
        <v>0.1321</v>
      </c>
      <c r="N4129" s="535">
        <v>40.590000000000003</v>
      </c>
      <c r="O4129" s="536">
        <v>0.1244</v>
      </c>
      <c r="P4129" s="535">
        <v>39.24</v>
      </c>
      <c r="Q4129" s="536">
        <v>0.12870000000000001</v>
      </c>
      <c r="R4129" s="535">
        <v>42.56</v>
      </c>
    </row>
    <row r="4130" spans="1:18" ht="12.75">
      <c r="A4130" s="145">
        <v>92538</v>
      </c>
      <c r="B4130" s="102" t="s">
        <v>25800</v>
      </c>
      <c r="C4130" s="145" t="s">
        <v>4</v>
      </c>
      <c r="D4130" s="535">
        <v>41.41</v>
      </c>
      <c r="E4130" s="536">
        <v>0.122</v>
      </c>
      <c r="F4130" s="535">
        <v>40.840000000000003</v>
      </c>
      <c r="G4130" s="536">
        <v>0.1237</v>
      </c>
      <c r="H4130" s="535">
        <v>39.54</v>
      </c>
      <c r="I4130" s="536">
        <v>0.12820000000000001</v>
      </c>
      <c r="J4130" s="535">
        <v>36.18</v>
      </c>
      <c r="K4130" s="536">
        <v>0.1396</v>
      </c>
      <c r="L4130" s="535">
        <v>33.950000000000003</v>
      </c>
      <c r="M4130" s="536">
        <v>0.1487</v>
      </c>
      <c r="N4130" s="535">
        <v>35.9</v>
      </c>
      <c r="O4130" s="536">
        <v>0.14069999999999999</v>
      </c>
      <c r="P4130" s="535">
        <v>35.21</v>
      </c>
      <c r="Q4130" s="536">
        <v>0.1434</v>
      </c>
      <c r="R4130" s="535">
        <v>37.64</v>
      </c>
    </row>
    <row r="4131" spans="1:18" ht="12.75">
      <c r="A4131" s="145">
        <v>103760</v>
      </c>
      <c r="B4131" s="102" t="s">
        <v>25801</v>
      </c>
      <c r="C4131" s="145" t="s">
        <v>4</v>
      </c>
      <c r="D4131" s="535">
        <v>127.42</v>
      </c>
      <c r="E4131" s="536">
        <v>0</v>
      </c>
      <c r="F4131" s="535">
        <v>115.29</v>
      </c>
      <c r="G4131" s="536">
        <v>0</v>
      </c>
      <c r="H4131" s="535">
        <v>113.18</v>
      </c>
      <c r="I4131" s="536">
        <v>5.0000000000000001E-4</v>
      </c>
      <c r="J4131" s="535">
        <v>114.67</v>
      </c>
      <c r="K4131" s="536">
        <v>0</v>
      </c>
      <c r="L4131" s="535">
        <v>118.82</v>
      </c>
      <c r="M4131" s="536">
        <v>0</v>
      </c>
      <c r="N4131" s="535">
        <v>130.94</v>
      </c>
      <c r="O4131" s="536">
        <v>0</v>
      </c>
      <c r="P4131" s="535">
        <v>115.66</v>
      </c>
      <c r="Q4131" s="536">
        <v>0</v>
      </c>
      <c r="R4131" s="535">
        <v>134.02000000000001</v>
      </c>
    </row>
    <row r="4132" spans="1:18" ht="12.75">
      <c r="A4132" s="145">
        <v>103761</v>
      </c>
      <c r="B4132" s="102" t="s">
        <v>25802</v>
      </c>
      <c r="C4132" s="145" t="s">
        <v>4</v>
      </c>
      <c r="D4132" s="535">
        <v>87.76</v>
      </c>
      <c r="E4132" s="536">
        <v>0</v>
      </c>
      <c r="F4132" s="535">
        <v>81.34</v>
      </c>
      <c r="G4132" s="536">
        <v>0</v>
      </c>
      <c r="H4132" s="535">
        <v>81.13</v>
      </c>
      <c r="I4132" s="536">
        <v>6.9999999999999999E-4</v>
      </c>
      <c r="J4132" s="535">
        <v>79.84</v>
      </c>
      <c r="K4132" s="536">
        <v>0</v>
      </c>
      <c r="L4132" s="535">
        <v>83.97</v>
      </c>
      <c r="M4132" s="536">
        <v>0</v>
      </c>
      <c r="N4132" s="535">
        <v>89.5</v>
      </c>
      <c r="O4132" s="536">
        <v>0</v>
      </c>
      <c r="P4132" s="535">
        <v>80.48</v>
      </c>
      <c r="Q4132" s="536">
        <v>0</v>
      </c>
      <c r="R4132" s="535">
        <v>92.63</v>
      </c>
    </row>
    <row r="4133" spans="1:18" ht="12.75">
      <c r="A4133" s="145">
        <v>103762</v>
      </c>
      <c r="B4133" s="102" t="s">
        <v>25803</v>
      </c>
      <c r="C4133" s="145" t="s">
        <v>4</v>
      </c>
      <c r="D4133" s="535">
        <v>74.23</v>
      </c>
      <c r="E4133" s="536">
        <v>0</v>
      </c>
      <c r="F4133" s="535">
        <v>69.290000000000006</v>
      </c>
      <c r="G4133" s="536">
        <v>0</v>
      </c>
      <c r="H4133" s="535">
        <v>69.510000000000005</v>
      </c>
      <c r="I4133" s="536">
        <v>8.9999999999999998E-4</v>
      </c>
      <c r="J4133" s="535">
        <v>67.47</v>
      </c>
      <c r="K4133" s="536">
        <v>0</v>
      </c>
      <c r="L4133" s="535">
        <v>72.48</v>
      </c>
      <c r="M4133" s="536">
        <v>0</v>
      </c>
      <c r="N4133" s="535">
        <v>76.28</v>
      </c>
      <c r="O4133" s="536">
        <v>0</v>
      </c>
      <c r="P4133" s="535">
        <v>69.63</v>
      </c>
      <c r="Q4133" s="536">
        <v>0</v>
      </c>
      <c r="R4133" s="535">
        <v>79.55</v>
      </c>
    </row>
    <row r="4134" spans="1:18" ht="12.75">
      <c r="A4134" s="145">
        <v>103763</v>
      </c>
      <c r="B4134" s="102" t="s">
        <v>25804</v>
      </c>
      <c r="C4134" s="145" t="s">
        <v>4</v>
      </c>
      <c r="D4134" s="535">
        <v>65.25</v>
      </c>
      <c r="E4134" s="536">
        <v>0</v>
      </c>
      <c r="F4134" s="535">
        <v>61.46</v>
      </c>
      <c r="G4134" s="536">
        <v>0</v>
      </c>
      <c r="H4134" s="535">
        <v>61.74</v>
      </c>
      <c r="I4134" s="536">
        <v>1E-3</v>
      </c>
      <c r="J4134" s="535">
        <v>59.49</v>
      </c>
      <c r="K4134" s="536">
        <v>0</v>
      </c>
      <c r="L4134" s="535">
        <v>64.48</v>
      </c>
      <c r="M4134" s="536">
        <v>0</v>
      </c>
      <c r="N4134" s="535">
        <v>67.27</v>
      </c>
      <c r="O4134" s="536">
        <v>0</v>
      </c>
      <c r="P4134" s="535">
        <v>61.79</v>
      </c>
      <c r="Q4134" s="536">
        <v>0</v>
      </c>
      <c r="R4134" s="535">
        <v>70.38</v>
      </c>
    </row>
    <row r="4135" spans="1:18" ht="12.75">
      <c r="A4135" s="145">
        <v>92510</v>
      </c>
      <c r="B4135" s="102" t="s">
        <v>25805</v>
      </c>
      <c r="C4135" s="145" t="s">
        <v>4</v>
      </c>
      <c r="D4135" s="535">
        <v>85.6</v>
      </c>
      <c r="E4135" s="536">
        <v>5.8999999999999997E-2</v>
      </c>
      <c r="F4135" s="535">
        <v>77.680000000000007</v>
      </c>
      <c r="G4135" s="536">
        <v>6.5000000000000002E-2</v>
      </c>
      <c r="H4135" s="535">
        <v>76.94</v>
      </c>
      <c r="I4135" s="536">
        <v>6.6400000000000001E-2</v>
      </c>
      <c r="J4135" s="535">
        <v>75.97</v>
      </c>
      <c r="K4135" s="536">
        <v>6.6500000000000004E-2</v>
      </c>
      <c r="L4135" s="535">
        <v>66.569999999999993</v>
      </c>
      <c r="M4135" s="536">
        <v>7.5899999999999995E-2</v>
      </c>
      <c r="N4135" s="535">
        <v>73.73</v>
      </c>
      <c r="O4135" s="536">
        <v>6.8500000000000005E-2</v>
      </c>
      <c r="P4135" s="535">
        <v>65.08</v>
      </c>
      <c r="Q4135" s="536">
        <v>7.7600000000000002E-2</v>
      </c>
      <c r="R4135" s="535">
        <v>75.680000000000007</v>
      </c>
    </row>
    <row r="4136" spans="1:18" ht="12.75">
      <c r="A4136" s="145">
        <v>92514</v>
      </c>
      <c r="B4136" s="102" t="s">
        <v>25806</v>
      </c>
      <c r="C4136" s="145" t="s">
        <v>4</v>
      </c>
      <c r="D4136" s="535">
        <v>65.88</v>
      </c>
      <c r="E4136" s="536">
        <v>7.6700000000000004E-2</v>
      </c>
      <c r="F4136" s="535">
        <v>61.26</v>
      </c>
      <c r="G4136" s="536">
        <v>8.2400000000000001E-2</v>
      </c>
      <c r="H4136" s="535">
        <v>61.01</v>
      </c>
      <c r="I4136" s="536">
        <v>8.3799999999999999E-2</v>
      </c>
      <c r="J4136" s="535">
        <v>57.88</v>
      </c>
      <c r="K4136" s="536">
        <v>8.72E-2</v>
      </c>
      <c r="L4136" s="535">
        <v>53.39</v>
      </c>
      <c r="M4136" s="536">
        <v>9.4600000000000004E-2</v>
      </c>
      <c r="N4136" s="535">
        <v>57.32</v>
      </c>
      <c r="O4136" s="536">
        <v>8.8099999999999998E-2</v>
      </c>
      <c r="P4136" s="535">
        <v>53.32</v>
      </c>
      <c r="Q4136" s="536">
        <v>9.4700000000000006E-2</v>
      </c>
      <c r="R4136" s="535">
        <v>59.95</v>
      </c>
    </row>
    <row r="4137" spans="1:18" ht="12.75">
      <c r="A4137" s="145">
        <v>92518</v>
      </c>
      <c r="B4137" s="102" t="s">
        <v>25807</v>
      </c>
      <c r="C4137" s="145" t="s">
        <v>4</v>
      </c>
      <c r="D4137" s="535">
        <v>56.9</v>
      </c>
      <c r="E4137" s="536">
        <v>8.8800000000000004E-2</v>
      </c>
      <c r="F4137" s="535">
        <v>53.79</v>
      </c>
      <c r="G4137" s="536">
        <v>9.3899999999999997E-2</v>
      </c>
      <c r="H4137" s="535">
        <v>53.57</v>
      </c>
      <c r="I4137" s="536">
        <v>9.5399999999999999E-2</v>
      </c>
      <c r="J4137" s="535">
        <v>49.73</v>
      </c>
      <c r="K4137" s="536">
        <v>0.10150000000000001</v>
      </c>
      <c r="L4137" s="535">
        <v>47.05</v>
      </c>
      <c r="M4137" s="536">
        <v>0.10730000000000001</v>
      </c>
      <c r="N4137" s="535">
        <v>49.73</v>
      </c>
      <c r="O4137" s="536">
        <v>0.10150000000000001</v>
      </c>
      <c r="P4137" s="535">
        <v>47.57</v>
      </c>
      <c r="Q4137" s="536">
        <v>0.1062</v>
      </c>
      <c r="R4137" s="535">
        <v>52.47</v>
      </c>
    </row>
    <row r="4138" spans="1:18" ht="12.75">
      <c r="A4138" s="145">
        <v>92522</v>
      </c>
      <c r="B4138" s="102" t="s">
        <v>25808</v>
      </c>
      <c r="C4138" s="145" t="s">
        <v>4</v>
      </c>
      <c r="D4138" s="535">
        <v>51.52</v>
      </c>
      <c r="E4138" s="536">
        <v>9.8000000000000004E-2</v>
      </c>
      <c r="F4138" s="535">
        <v>49.3</v>
      </c>
      <c r="G4138" s="536">
        <v>0.1024</v>
      </c>
      <c r="H4138" s="535">
        <v>48.96</v>
      </c>
      <c r="I4138" s="536">
        <v>0.10440000000000001</v>
      </c>
      <c r="J4138" s="535">
        <v>44.91</v>
      </c>
      <c r="K4138" s="536">
        <v>0.1124</v>
      </c>
      <c r="L4138" s="535">
        <v>43</v>
      </c>
      <c r="M4138" s="536">
        <v>0.1174</v>
      </c>
      <c r="N4138" s="535">
        <v>45.1</v>
      </c>
      <c r="O4138" s="536">
        <v>0.112</v>
      </c>
      <c r="P4138" s="535">
        <v>43.83</v>
      </c>
      <c r="Q4138" s="536">
        <v>0.1152</v>
      </c>
      <c r="R4138" s="535">
        <v>47.76</v>
      </c>
    </row>
    <row r="4139" spans="1:18" ht="12.75">
      <c r="A4139" s="145">
        <v>92482</v>
      </c>
      <c r="B4139" s="102" t="s">
        <v>25809</v>
      </c>
      <c r="C4139" s="145" t="s">
        <v>4</v>
      </c>
      <c r="D4139" s="535">
        <v>320</v>
      </c>
      <c r="E4139" s="536">
        <v>0</v>
      </c>
      <c r="F4139" s="535">
        <v>283.68</v>
      </c>
      <c r="G4139" s="536">
        <v>0</v>
      </c>
      <c r="H4139" s="535">
        <v>292.16000000000003</v>
      </c>
      <c r="I4139" s="536">
        <v>4.0000000000000002E-4</v>
      </c>
      <c r="J4139" s="535">
        <v>271.88</v>
      </c>
      <c r="K4139" s="536">
        <v>0</v>
      </c>
      <c r="L4139" s="535">
        <v>344.29</v>
      </c>
      <c r="M4139" s="536">
        <v>0</v>
      </c>
      <c r="N4139" s="535">
        <v>362.09</v>
      </c>
      <c r="O4139" s="536">
        <v>0</v>
      </c>
      <c r="P4139" s="535">
        <v>353.59</v>
      </c>
      <c r="Q4139" s="536">
        <v>0</v>
      </c>
      <c r="R4139" s="535">
        <v>389.43</v>
      </c>
    </row>
    <row r="4140" spans="1:18" ht="12.75">
      <c r="A4140" s="145">
        <v>92484</v>
      </c>
      <c r="B4140" s="102" t="s">
        <v>25810</v>
      </c>
      <c r="C4140" s="145" t="s">
        <v>4</v>
      </c>
      <c r="D4140" s="535">
        <v>226.4</v>
      </c>
      <c r="E4140" s="536">
        <v>0</v>
      </c>
      <c r="F4140" s="535">
        <v>202.56</v>
      </c>
      <c r="G4140" s="536">
        <v>0</v>
      </c>
      <c r="H4140" s="535">
        <v>211.82</v>
      </c>
      <c r="I4140" s="536">
        <v>5.0000000000000001E-4</v>
      </c>
      <c r="J4140" s="535">
        <v>193.82</v>
      </c>
      <c r="K4140" s="536">
        <v>0</v>
      </c>
      <c r="L4140" s="535">
        <v>243.56</v>
      </c>
      <c r="M4140" s="536">
        <v>0</v>
      </c>
      <c r="N4140" s="535">
        <v>251.21</v>
      </c>
      <c r="O4140" s="536">
        <v>0</v>
      </c>
      <c r="P4140" s="535">
        <v>246.93</v>
      </c>
      <c r="Q4140" s="536">
        <v>0</v>
      </c>
      <c r="R4140" s="535">
        <v>272.26</v>
      </c>
    </row>
    <row r="4141" spans="1:18" ht="12.75">
      <c r="A4141" s="145">
        <v>92486</v>
      </c>
      <c r="B4141" s="102" t="s">
        <v>25811</v>
      </c>
      <c r="C4141" s="145" t="s">
        <v>4</v>
      </c>
      <c r="D4141" s="535">
        <v>165.39</v>
      </c>
      <c r="E4141" s="536">
        <v>0</v>
      </c>
      <c r="F4141" s="535">
        <v>149.35</v>
      </c>
      <c r="G4141" s="536">
        <v>0</v>
      </c>
      <c r="H4141" s="535">
        <v>158.22</v>
      </c>
      <c r="I4141" s="536">
        <v>6.9999999999999999E-4</v>
      </c>
      <c r="J4141" s="535">
        <v>142.65</v>
      </c>
      <c r="K4141" s="536">
        <v>0</v>
      </c>
      <c r="L4141" s="535">
        <v>177.9</v>
      </c>
      <c r="M4141" s="536">
        <v>0</v>
      </c>
      <c r="N4141" s="535">
        <v>180.14</v>
      </c>
      <c r="O4141" s="536">
        <v>0</v>
      </c>
      <c r="P4141" s="535">
        <v>178.2</v>
      </c>
      <c r="Q4141" s="536">
        <v>0</v>
      </c>
      <c r="R4141" s="535">
        <v>196.65</v>
      </c>
    </row>
    <row r="4142" spans="1:18" ht="12.75">
      <c r="A4142" s="145">
        <v>92492</v>
      </c>
      <c r="B4142" s="102" t="s">
        <v>25812</v>
      </c>
      <c r="C4142" s="145" t="s">
        <v>4</v>
      </c>
      <c r="D4142" s="535">
        <v>127.45</v>
      </c>
      <c r="E4142" s="536">
        <v>3.9600000000000003E-2</v>
      </c>
      <c r="F4142" s="535">
        <v>134.19999999999999</v>
      </c>
      <c r="G4142" s="536">
        <v>3.7600000000000001E-2</v>
      </c>
      <c r="H4142" s="535">
        <v>127.47</v>
      </c>
      <c r="I4142" s="536">
        <v>0.04</v>
      </c>
      <c r="J4142" s="535">
        <v>107.19</v>
      </c>
      <c r="K4142" s="536">
        <v>4.7100000000000003E-2</v>
      </c>
      <c r="L4142" s="535">
        <v>106.34</v>
      </c>
      <c r="M4142" s="536">
        <v>4.7500000000000001E-2</v>
      </c>
      <c r="N4142" s="535">
        <v>108.74</v>
      </c>
      <c r="O4142" s="536">
        <v>4.6399999999999997E-2</v>
      </c>
      <c r="P4142" s="535">
        <v>116.19</v>
      </c>
      <c r="Q4142" s="536">
        <v>4.3499999999999997E-2</v>
      </c>
      <c r="R4142" s="535">
        <v>117.44</v>
      </c>
    </row>
    <row r="4143" spans="1:18" ht="12.75">
      <c r="A4143" s="145">
        <v>92496</v>
      </c>
      <c r="B4143" s="102" t="s">
        <v>25813</v>
      </c>
      <c r="C4143" s="145" t="s">
        <v>4</v>
      </c>
      <c r="D4143" s="535">
        <v>121.72</v>
      </c>
      <c r="E4143" s="536">
        <v>4.1500000000000002E-2</v>
      </c>
      <c r="F4143" s="535">
        <v>129.4</v>
      </c>
      <c r="G4143" s="536">
        <v>3.9E-2</v>
      </c>
      <c r="H4143" s="535">
        <v>122.07</v>
      </c>
      <c r="I4143" s="536">
        <v>4.1799999999999997E-2</v>
      </c>
      <c r="J4143" s="535">
        <v>102.25</v>
      </c>
      <c r="K4143" s="536">
        <v>4.9399999999999999E-2</v>
      </c>
      <c r="L4143" s="535">
        <v>101.13</v>
      </c>
      <c r="M4143" s="536">
        <v>4.99E-2</v>
      </c>
      <c r="N4143" s="535">
        <v>103.5</v>
      </c>
      <c r="O4143" s="536">
        <v>4.8800000000000003E-2</v>
      </c>
      <c r="P4143" s="535">
        <v>111.21</v>
      </c>
      <c r="Q4143" s="536">
        <v>4.5400000000000003E-2</v>
      </c>
      <c r="R4143" s="535">
        <v>111.63</v>
      </c>
    </row>
    <row r="4144" spans="1:18" ht="12.75">
      <c r="A4144" s="145">
        <v>92500</v>
      </c>
      <c r="B4144" s="102" t="s">
        <v>25814</v>
      </c>
      <c r="C4144" s="145" t="s">
        <v>4</v>
      </c>
      <c r="D4144" s="535">
        <v>117.27</v>
      </c>
      <c r="E4144" s="536">
        <v>4.3099999999999999E-2</v>
      </c>
      <c r="F4144" s="535">
        <v>125.67</v>
      </c>
      <c r="G4144" s="536">
        <v>4.02E-2</v>
      </c>
      <c r="H4144" s="535">
        <v>117.73</v>
      </c>
      <c r="I4144" s="536">
        <v>4.3299999999999998E-2</v>
      </c>
      <c r="J4144" s="535">
        <v>98.49</v>
      </c>
      <c r="K4144" s="536">
        <v>5.1299999999999998E-2</v>
      </c>
      <c r="L4144" s="535">
        <v>96.83</v>
      </c>
      <c r="M4144" s="536">
        <v>5.2200000000000003E-2</v>
      </c>
      <c r="N4144" s="535">
        <v>99.34</v>
      </c>
      <c r="O4144" s="536">
        <v>5.0799999999999998E-2</v>
      </c>
      <c r="P4144" s="535">
        <v>107.03</v>
      </c>
      <c r="Q4144" s="536">
        <v>4.7199999999999999E-2</v>
      </c>
      <c r="R4144" s="535">
        <v>106.86</v>
      </c>
    </row>
    <row r="4145" spans="1:18" ht="12.75">
      <c r="A4145" s="145">
        <v>92504</v>
      </c>
      <c r="B4145" s="102" t="s">
        <v>25815</v>
      </c>
      <c r="C4145" s="145" t="s">
        <v>4</v>
      </c>
      <c r="D4145" s="535">
        <v>109.09</v>
      </c>
      <c r="E4145" s="536">
        <v>4.6300000000000001E-2</v>
      </c>
      <c r="F4145" s="535">
        <v>118.82</v>
      </c>
      <c r="G4145" s="536">
        <v>4.2500000000000003E-2</v>
      </c>
      <c r="H4145" s="535">
        <v>109.83</v>
      </c>
      <c r="I4145" s="536">
        <v>4.6399999999999997E-2</v>
      </c>
      <c r="J4145" s="535">
        <v>91.55</v>
      </c>
      <c r="K4145" s="536">
        <v>5.5199999999999999E-2</v>
      </c>
      <c r="L4145" s="535">
        <v>89.04</v>
      </c>
      <c r="M4145" s="536">
        <v>5.67E-2</v>
      </c>
      <c r="N4145" s="535">
        <v>91.73</v>
      </c>
      <c r="O4145" s="536">
        <v>5.5100000000000003E-2</v>
      </c>
      <c r="P4145" s="535">
        <v>99.51</v>
      </c>
      <c r="Q4145" s="536">
        <v>5.0700000000000002E-2</v>
      </c>
      <c r="R4145" s="535">
        <v>98.21</v>
      </c>
    </row>
    <row r="4146" spans="1:18" ht="12.75">
      <c r="A4146" s="145">
        <v>92488</v>
      </c>
      <c r="B4146" s="102" t="s">
        <v>25816</v>
      </c>
      <c r="C4146" s="145" t="s">
        <v>4</v>
      </c>
      <c r="D4146" s="535">
        <v>134.4</v>
      </c>
      <c r="E4146" s="536">
        <v>3.7600000000000001E-2</v>
      </c>
      <c r="F4146" s="535">
        <v>140.02000000000001</v>
      </c>
      <c r="G4146" s="536">
        <v>3.61E-2</v>
      </c>
      <c r="H4146" s="535">
        <v>133.91</v>
      </c>
      <c r="I4146" s="536">
        <v>3.8100000000000002E-2</v>
      </c>
      <c r="J4146" s="535">
        <v>113.19</v>
      </c>
      <c r="K4146" s="536">
        <v>4.4600000000000001E-2</v>
      </c>
      <c r="L4146" s="535">
        <v>112.47</v>
      </c>
      <c r="M4146" s="536">
        <v>4.4900000000000002E-2</v>
      </c>
      <c r="N4146" s="535">
        <v>115.04</v>
      </c>
      <c r="O4146" s="536">
        <v>4.3900000000000002E-2</v>
      </c>
      <c r="P4146" s="535">
        <v>122.02</v>
      </c>
      <c r="Q4146" s="536">
        <v>4.1399999999999999E-2</v>
      </c>
      <c r="R4146" s="535">
        <v>124.34</v>
      </c>
    </row>
    <row r="4147" spans="1:18" ht="12.75">
      <c r="A4147" s="145">
        <v>92494</v>
      </c>
      <c r="B4147" s="102" t="s">
        <v>25817</v>
      </c>
      <c r="C4147" s="145" t="s">
        <v>4</v>
      </c>
      <c r="D4147" s="535">
        <v>81.97</v>
      </c>
      <c r="E4147" s="536">
        <v>6.1600000000000002E-2</v>
      </c>
      <c r="F4147" s="535">
        <v>82.4</v>
      </c>
      <c r="G4147" s="536">
        <v>6.13E-2</v>
      </c>
      <c r="H4147" s="535">
        <v>80.95</v>
      </c>
      <c r="I4147" s="536">
        <v>6.3E-2</v>
      </c>
      <c r="J4147" s="535">
        <v>69.67</v>
      </c>
      <c r="K4147" s="536">
        <v>7.2499999999999995E-2</v>
      </c>
      <c r="L4147" s="535">
        <v>70.11</v>
      </c>
      <c r="M4147" s="536">
        <v>7.1999999999999995E-2</v>
      </c>
      <c r="N4147" s="535">
        <v>71.400000000000006</v>
      </c>
      <c r="O4147" s="536">
        <v>7.0699999999999999E-2</v>
      </c>
      <c r="P4147" s="535">
        <v>74.23</v>
      </c>
      <c r="Q4147" s="536">
        <v>6.8000000000000005E-2</v>
      </c>
      <c r="R4147" s="535">
        <v>77.38</v>
      </c>
    </row>
    <row r="4148" spans="1:18" ht="12.75">
      <c r="A4148" s="145">
        <v>92498</v>
      </c>
      <c r="B4148" s="102" t="s">
        <v>25818</v>
      </c>
      <c r="C4148" s="145" t="s">
        <v>4</v>
      </c>
      <c r="D4148" s="535">
        <v>77.31</v>
      </c>
      <c r="E4148" s="536">
        <v>6.5299999999999997E-2</v>
      </c>
      <c r="F4148" s="535">
        <v>78.5</v>
      </c>
      <c r="G4148" s="536">
        <v>6.4299999999999996E-2</v>
      </c>
      <c r="H4148" s="535">
        <v>76.650000000000006</v>
      </c>
      <c r="I4148" s="536">
        <v>6.6500000000000004E-2</v>
      </c>
      <c r="J4148" s="535">
        <v>65.61</v>
      </c>
      <c r="K4148" s="536">
        <v>7.6999999999999999E-2</v>
      </c>
      <c r="L4148" s="535">
        <v>66.02</v>
      </c>
      <c r="M4148" s="536">
        <v>7.6499999999999999E-2</v>
      </c>
      <c r="N4148" s="535">
        <v>67.19</v>
      </c>
      <c r="O4148" s="536">
        <v>7.5200000000000003E-2</v>
      </c>
      <c r="P4148" s="535">
        <v>70.34</v>
      </c>
      <c r="Q4148" s="536">
        <v>7.1800000000000003E-2</v>
      </c>
      <c r="R4148" s="535">
        <v>72.78</v>
      </c>
    </row>
    <row r="4149" spans="1:18" ht="12.75">
      <c r="A4149" s="145">
        <v>92502</v>
      </c>
      <c r="B4149" s="102" t="s">
        <v>25819</v>
      </c>
      <c r="C4149" s="145" t="s">
        <v>4</v>
      </c>
      <c r="D4149" s="535">
        <v>73.89</v>
      </c>
      <c r="E4149" s="536">
        <v>6.83E-2</v>
      </c>
      <c r="F4149" s="535">
        <v>75.64</v>
      </c>
      <c r="G4149" s="536">
        <v>6.6799999999999998E-2</v>
      </c>
      <c r="H4149" s="535">
        <v>73.36</v>
      </c>
      <c r="I4149" s="536">
        <v>6.9500000000000006E-2</v>
      </c>
      <c r="J4149" s="535">
        <v>62.71</v>
      </c>
      <c r="K4149" s="536">
        <v>8.0500000000000002E-2</v>
      </c>
      <c r="L4149" s="535">
        <v>62.81</v>
      </c>
      <c r="M4149" s="536">
        <v>8.0399999999999999E-2</v>
      </c>
      <c r="N4149" s="535">
        <v>64.03</v>
      </c>
      <c r="O4149" s="536">
        <v>7.8899999999999998E-2</v>
      </c>
      <c r="P4149" s="535">
        <v>67.23</v>
      </c>
      <c r="Q4149" s="536">
        <v>7.51E-2</v>
      </c>
      <c r="R4149" s="535">
        <v>69.209999999999994</v>
      </c>
    </row>
    <row r="4150" spans="1:18" ht="12.75">
      <c r="A4150" s="145">
        <v>92506</v>
      </c>
      <c r="B4150" s="102" t="s">
        <v>25820</v>
      </c>
      <c r="C4150" s="145" t="s">
        <v>4</v>
      </c>
      <c r="D4150" s="535">
        <v>67.510000000000005</v>
      </c>
      <c r="E4150" s="536">
        <v>7.4800000000000005E-2</v>
      </c>
      <c r="F4150" s="535">
        <v>70.3</v>
      </c>
      <c r="G4150" s="536">
        <v>7.1800000000000003E-2</v>
      </c>
      <c r="H4150" s="535">
        <v>67.290000000000006</v>
      </c>
      <c r="I4150" s="536">
        <v>7.5800000000000006E-2</v>
      </c>
      <c r="J4150" s="535">
        <v>57.26</v>
      </c>
      <c r="K4150" s="536">
        <v>8.8200000000000001E-2</v>
      </c>
      <c r="L4150" s="535">
        <v>56.9</v>
      </c>
      <c r="M4150" s="536">
        <v>8.8800000000000004E-2</v>
      </c>
      <c r="N4150" s="535">
        <v>58.14</v>
      </c>
      <c r="O4150" s="536">
        <v>8.6900000000000005E-2</v>
      </c>
      <c r="P4150" s="535">
        <v>61.55</v>
      </c>
      <c r="Q4150" s="536">
        <v>8.2000000000000003E-2</v>
      </c>
      <c r="R4150" s="535">
        <v>62.61</v>
      </c>
    </row>
    <row r="4151" spans="1:18" ht="12.75">
      <c r="A4151" s="145">
        <v>92490</v>
      </c>
      <c r="B4151" s="102" t="s">
        <v>25821</v>
      </c>
      <c r="C4151" s="145" t="s">
        <v>4</v>
      </c>
      <c r="D4151" s="535">
        <v>87.68</v>
      </c>
      <c r="E4151" s="536">
        <v>5.7599999999999998E-2</v>
      </c>
      <c r="F4151" s="535">
        <v>87.18</v>
      </c>
      <c r="G4151" s="536">
        <v>5.79E-2</v>
      </c>
      <c r="H4151" s="535">
        <v>86.12</v>
      </c>
      <c r="I4151" s="536">
        <v>5.9200000000000003E-2</v>
      </c>
      <c r="J4151" s="535">
        <v>74.650000000000006</v>
      </c>
      <c r="K4151" s="536">
        <v>6.7599999999999993E-2</v>
      </c>
      <c r="L4151" s="535">
        <v>74.94</v>
      </c>
      <c r="M4151" s="536">
        <v>6.7400000000000002E-2</v>
      </c>
      <c r="N4151" s="535">
        <v>76.5</v>
      </c>
      <c r="O4151" s="536">
        <v>6.6000000000000003E-2</v>
      </c>
      <c r="P4151" s="535">
        <v>78.78</v>
      </c>
      <c r="Q4151" s="536">
        <v>6.4100000000000004E-2</v>
      </c>
      <c r="R4151" s="535">
        <v>82.86</v>
      </c>
    </row>
    <row r="4152" spans="1:18" ht="12.75">
      <c r="A4152" s="145">
        <v>92433</v>
      </c>
      <c r="B4152" s="102" t="s">
        <v>25822</v>
      </c>
      <c r="C4152" s="145" t="s">
        <v>4</v>
      </c>
      <c r="D4152" s="535">
        <v>90.53</v>
      </c>
      <c r="E4152" s="536">
        <v>0</v>
      </c>
      <c r="F4152" s="535">
        <v>90.08</v>
      </c>
      <c r="G4152" s="536">
        <v>0</v>
      </c>
      <c r="H4152" s="535">
        <v>88.95</v>
      </c>
      <c r="I4152" s="536">
        <v>2.0000000000000001E-4</v>
      </c>
      <c r="J4152" s="535">
        <v>78.98</v>
      </c>
      <c r="K4152" s="536">
        <v>0</v>
      </c>
      <c r="L4152" s="535">
        <v>80.069999999999993</v>
      </c>
      <c r="M4152" s="536">
        <v>0</v>
      </c>
      <c r="N4152" s="535">
        <v>82.05</v>
      </c>
      <c r="O4152" s="536">
        <v>0</v>
      </c>
      <c r="P4152" s="535">
        <v>81.23</v>
      </c>
      <c r="Q4152" s="536">
        <v>0</v>
      </c>
      <c r="R4152" s="535">
        <v>87.71</v>
      </c>
    </row>
    <row r="4153" spans="1:18" ht="12.75">
      <c r="A4153" s="145">
        <v>92437</v>
      </c>
      <c r="B4153" s="102" t="s">
        <v>25823</v>
      </c>
      <c r="C4153" s="145" t="s">
        <v>4</v>
      </c>
      <c r="D4153" s="535">
        <v>86.36</v>
      </c>
      <c r="E4153" s="536">
        <v>0</v>
      </c>
      <c r="F4153" s="535">
        <v>86.23</v>
      </c>
      <c r="G4153" s="536">
        <v>0</v>
      </c>
      <c r="H4153" s="535">
        <v>85.06</v>
      </c>
      <c r="I4153" s="536">
        <v>2.0000000000000001E-4</v>
      </c>
      <c r="J4153" s="535">
        <v>75.09</v>
      </c>
      <c r="K4153" s="536">
        <v>0</v>
      </c>
      <c r="L4153" s="535">
        <v>76.290000000000006</v>
      </c>
      <c r="M4153" s="536">
        <v>0</v>
      </c>
      <c r="N4153" s="535">
        <v>78.03</v>
      </c>
      <c r="O4153" s="536">
        <v>0</v>
      </c>
      <c r="P4153" s="535">
        <v>77.78</v>
      </c>
      <c r="Q4153" s="536">
        <v>0</v>
      </c>
      <c r="R4153" s="535">
        <v>83.62</v>
      </c>
    </row>
    <row r="4154" spans="1:18" ht="12.75">
      <c r="A4154" s="145">
        <v>92441</v>
      </c>
      <c r="B4154" s="102" t="s">
        <v>25824</v>
      </c>
      <c r="C4154" s="145" t="s">
        <v>4</v>
      </c>
      <c r="D4154" s="535">
        <v>83.37</v>
      </c>
      <c r="E4154" s="536">
        <v>0</v>
      </c>
      <c r="F4154" s="535">
        <v>83.45</v>
      </c>
      <c r="G4154" s="536">
        <v>0</v>
      </c>
      <c r="H4154" s="535">
        <v>82.26</v>
      </c>
      <c r="I4154" s="536">
        <v>2.0000000000000001E-4</v>
      </c>
      <c r="J4154" s="535">
        <v>72.290000000000006</v>
      </c>
      <c r="K4154" s="536">
        <v>0</v>
      </c>
      <c r="L4154" s="535">
        <v>73.599999999999994</v>
      </c>
      <c r="M4154" s="536">
        <v>0</v>
      </c>
      <c r="N4154" s="535">
        <v>75.14</v>
      </c>
      <c r="O4154" s="536">
        <v>0</v>
      </c>
      <c r="P4154" s="535">
        <v>75.319999999999993</v>
      </c>
      <c r="Q4154" s="536">
        <v>0</v>
      </c>
      <c r="R4154" s="535">
        <v>80.67</v>
      </c>
    </row>
    <row r="4155" spans="1:18" ht="12.75">
      <c r="A4155" s="145">
        <v>92445</v>
      </c>
      <c r="B4155" s="102" t="s">
        <v>25825</v>
      </c>
      <c r="C4155" s="145" t="s">
        <v>4</v>
      </c>
      <c r="D4155" s="535">
        <v>77.17</v>
      </c>
      <c r="E4155" s="536">
        <v>0</v>
      </c>
      <c r="F4155" s="535">
        <v>77.650000000000006</v>
      </c>
      <c r="G4155" s="536">
        <v>0</v>
      </c>
      <c r="H4155" s="535">
        <v>76.569999999999993</v>
      </c>
      <c r="I4155" s="536">
        <v>2.9999999999999997E-4</v>
      </c>
      <c r="J4155" s="535">
        <v>66.42</v>
      </c>
      <c r="K4155" s="536">
        <v>0</v>
      </c>
      <c r="L4155" s="535">
        <v>68.150000000000006</v>
      </c>
      <c r="M4155" s="536">
        <v>0</v>
      </c>
      <c r="N4155" s="535">
        <v>69.180000000000007</v>
      </c>
      <c r="O4155" s="536">
        <v>0</v>
      </c>
      <c r="P4155" s="535">
        <v>70.41</v>
      </c>
      <c r="Q4155" s="536">
        <v>0</v>
      </c>
      <c r="R4155" s="535">
        <v>74.77</v>
      </c>
    </row>
    <row r="4156" spans="1:18" ht="12.75">
      <c r="A4156" s="145">
        <v>92417</v>
      </c>
      <c r="B4156" s="102" t="s">
        <v>25826</v>
      </c>
      <c r="C4156" s="145" t="s">
        <v>4</v>
      </c>
      <c r="D4156" s="535">
        <v>191.77</v>
      </c>
      <c r="E4156" s="536">
        <v>0</v>
      </c>
      <c r="F4156" s="535">
        <v>188.54</v>
      </c>
      <c r="G4156" s="536">
        <v>1E-4</v>
      </c>
      <c r="H4156" s="535">
        <v>186.74</v>
      </c>
      <c r="I4156" s="536">
        <v>2.9999999999999997E-4</v>
      </c>
      <c r="J4156" s="535">
        <v>175.98</v>
      </c>
      <c r="K4156" s="536">
        <v>0</v>
      </c>
      <c r="L4156" s="535">
        <v>177.69</v>
      </c>
      <c r="M4156" s="536">
        <v>0</v>
      </c>
      <c r="N4156" s="535">
        <v>184.61</v>
      </c>
      <c r="O4156" s="536">
        <v>0</v>
      </c>
      <c r="P4156" s="535">
        <v>169.57</v>
      </c>
      <c r="Q4156" s="536">
        <v>1E-4</v>
      </c>
      <c r="R4156" s="535">
        <v>190.89</v>
      </c>
    </row>
    <row r="4157" spans="1:18" ht="12.75">
      <c r="A4157" s="145">
        <v>92421</v>
      </c>
      <c r="B4157" s="102" t="s">
        <v>25827</v>
      </c>
      <c r="C4157" s="145" t="s">
        <v>4</v>
      </c>
      <c r="D4157" s="535">
        <v>126.11</v>
      </c>
      <c r="E4157" s="536">
        <v>0</v>
      </c>
      <c r="F4157" s="535">
        <v>125.06</v>
      </c>
      <c r="G4157" s="536">
        <v>1E-4</v>
      </c>
      <c r="H4157" s="535">
        <v>124.2</v>
      </c>
      <c r="I4157" s="536">
        <v>5.0000000000000001E-4</v>
      </c>
      <c r="J4157" s="535">
        <v>112.97</v>
      </c>
      <c r="K4157" s="536">
        <v>0</v>
      </c>
      <c r="L4157" s="535">
        <v>115.99</v>
      </c>
      <c r="M4157" s="536">
        <v>0</v>
      </c>
      <c r="N4157" s="535">
        <v>118.85</v>
      </c>
      <c r="O4157" s="536">
        <v>0</v>
      </c>
      <c r="P4157" s="535">
        <v>113.94</v>
      </c>
      <c r="Q4157" s="536">
        <v>1E-4</v>
      </c>
      <c r="R4157" s="535">
        <v>125.29</v>
      </c>
    </row>
    <row r="4158" spans="1:18" ht="12.75">
      <c r="A4158" s="145">
        <v>92425</v>
      </c>
      <c r="B4158" s="102" t="s">
        <v>25828</v>
      </c>
      <c r="C4158" s="145" t="s">
        <v>4</v>
      </c>
      <c r="D4158" s="535">
        <v>105.01</v>
      </c>
      <c r="E4158" s="536">
        <v>0</v>
      </c>
      <c r="F4158" s="535">
        <v>104.93</v>
      </c>
      <c r="G4158" s="536">
        <v>0</v>
      </c>
      <c r="H4158" s="535">
        <v>103.95</v>
      </c>
      <c r="I4158" s="536">
        <v>5.9999999999999995E-4</v>
      </c>
      <c r="J4158" s="535">
        <v>93.03</v>
      </c>
      <c r="K4158" s="536">
        <v>0</v>
      </c>
      <c r="L4158" s="535">
        <v>95.9</v>
      </c>
      <c r="M4158" s="536">
        <v>0</v>
      </c>
      <c r="N4158" s="535">
        <v>97.8</v>
      </c>
      <c r="O4158" s="536">
        <v>0</v>
      </c>
      <c r="P4158" s="535">
        <v>95.65</v>
      </c>
      <c r="Q4158" s="536">
        <v>0</v>
      </c>
      <c r="R4158" s="535">
        <v>103.88</v>
      </c>
    </row>
    <row r="4159" spans="1:18" ht="12.75">
      <c r="A4159" s="145">
        <v>92429</v>
      </c>
      <c r="B4159" s="102" t="s">
        <v>25829</v>
      </c>
      <c r="C4159" s="145" t="s">
        <v>4</v>
      </c>
      <c r="D4159" s="535">
        <v>94.36</v>
      </c>
      <c r="E4159" s="536">
        <v>0</v>
      </c>
      <c r="F4159" s="535">
        <v>94.78</v>
      </c>
      <c r="G4159" s="536">
        <v>0</v>
      </c>
      <c r="H4159" s="535">
        <v>93.74</v>
      </c>
      <c r="I4159" s="536">
        <v>5.9999999999999995E-4</v>
      </c>
      <c r="J4159" s="535">
        <v>82.97</v>
      </c>
      <c r="K4159" s="536">
        <v>0</v>
      </c>
      <c r="L4159" s="535">
        <v>85.79</v>
      </c>
      <c r="M4159" s="536">
        <v>0</v>
      </c>
      <c r="N4159" s="535">
        <v>87.19</v>
      </c>
      <c r="O4159" s="536">
        <v>0</v>
      </c>
      <c r="P4159" s="535">
        <v>86.44</v>
      </c>
      <c r="Q4159" s="536">
        <v>0</v>
      </c>
      <c r="R4159" s="535">
        <v>93.1</v>
      </c>
    </row>
    <row r="4160" spans="1:18" ht="12.75">
      <c r="A4160" s="145">
        <v>92431</v>
      </c>
      <c r="B4160" s="102" t="s">
        <v>25830</v>
      </c>
      <c r="C4160" s="145" t="s">
        <v>4</v>
      </c>
      <c r="D4160" s="535">
        <v>75.16</v>
      </c>
      <c r="E4160" s="536">
        <v>0</v>
      </c>
      <c r="F4160" s="535">
        <v>77.16</v>
      </c>
      <c r="G4160" s="536">
        <v>0</v>
      </c>
      <c r="H4160" s="535">
        <v>73.3</v>
      </c>
      <c r="I4160" s="536">
        <v>2.9999999999999997E-4</v>
      </c>
      <c r="J4160" s="535">
        <v>66.27</v>
      </c>
      <c r="K4160" s="536">
        <v>0</v>
      </c>
      <c r="L4160" s="535">
        <v>63.99</v>
      </c>
      <c r="M4160" s="536">
        <v>0</v>
      </c>
      <c r="N4160" s="535">
        <v>67.25</v>
      </c>
      <c r="O4160" s="536">
        <v>0</v>
      </c>
      <c r="P4160" s="535">
        <v>65.47</v>
      </c>
      <c r="Q4160" s="536">
        <v>0</v>
      </c>
      <c r="R4160" s="535">
        <v>70.17</v>
      </c>
    </row>
    <row r="4161" spans="1:18" ht="12.75">
      <c r="A4161" s="145">
        <v>92435</v>
      </c>
      <c r="B4161" s="102" t="s">
        <v>25831</v>
      </c>
      <c r="C4161" s="145" t="s">
        <v>4</v>
      </c>
      <c r="D4161" s="535">
        <v>71.5</v>
      </c>
      <c r="E4161" s="536">
        <v>0</v>
      </c>
      <c r="F4161" s="535">
        <v>73.760000000000005</v>
      </c>
      <c r="G4161" s="536">
        <v>0</v>
      </c>
      <c r="H4161" s="535">
        <v>69.930000000000007</v>
      </c>
      <c r="I4161" s="536">
        <v>2.9999999999999997E-4</v>
      </c>
      <c r="J4161" s="535">
        <v>62.82</v>
      </c>
      <c r="K4161" s="536">
        <v>0</v>
      </c>
      <c r="L4161" s="535">
        <v>60.76</v>
      </c>
      <c r="M4161" s="536">
        <v>0</v>
      </c>
      <c r="N4161" s="535">
        <v>63.74</v>
      </c>
      <c r="O4161" s="536">
        <v>0</v>
      </c>
      <c r="P4161" s="535">
        <v>62.54</v>
      </c>
      <c r="Q4161" s="536">
        <v>0</v>
      </c>
      <c r="R4161" s="535">
        <v>66.67</v>
      </c>
    </row>
    <row r="4162" spans="1:18" ht="12.75">
      <c r="A4162" s="145">
        <v>92439</v>
      </c>
      <c r="B4162" s="102" t="s">
        <v>25832</v>
      </c>
      <c r="C4162" s="145" t="s">
        <v>4</v>
      </c>
      <c r="D4162" s="535">
        <v>68.88</v>
      </c>
      <c r="E4162" s="536">
        <v>0</v>
      </c>
      <c r="F4162" s="535">
        <v>71.290000000000006</v>
      </c>
      <c r="G4162" s="536">
        <v>0</v>
      </c>
      <c r="H4162" s="535">
        <v>67.510000000000005</v>
      </c>
      <c r="I4162" s="536">
        <v>2.9999999999999997E-4</v>
      </c>
      <c r="J4162" s="535">
        <v>60.32</v>
      </c>
      <c r="K4162" s="536">
        <v>0</v>
      </c>
      <c r="L4162" s="535">
        <v>58.45</v>
      </c>
      <c r="M4162" s="536">
        <v>0</v>
      </c>
      <c r="N4162" s="535">
        <v>61.2</v>
      </c>
      <c r="O4162" s="536">
        <v>0</v>
      </c>
      <c r="P4162" s="535">
        <v>60.46</v>
      </c>
      <c r="Q4162" s="536">
        <v>0</v>
      </c>
      <c r="R4162" s="535">
        <v>64.150000000000006</v>
      </c>
    </row>
    <row r="4163" spans="1:18" ht="12.75">
      <c r="A4163" s="145">
        <v>92443</v>
      </c>
      <c r="B4163" s="102" t="s">
        <v>25833</v>
      </c>
      <c r="C4163" s="145" t="s">
        <v>4</v>
      </c>
      <c r="D4163" s="535">
        <v>63.19</v>
      </c>
      <c r="E4163" s="536">
        <v>0</v>
      </c>
      <c r="F4163" s="535">
        <v>65.91</v>
      </c>
      <c r="G4163" s="536">
        <v>0</v>
      </c>
      <c r="H4163" s="535">
        <v>62.34</v>
      </c>
      <c r="I4163" s="536">
        <v>2.9999999999999997E-4</v>
      </c>
      <c r="J4163" s="535">
        <v>54.87</v>
      </c>
      <c r="K4163" s="536">
        <v>0</v>
      </c>
      <c r="L4163" s="535">
        <v>53.55</v>
      </c>
      <c r="M4163" s="536">
        <v>0</v>
      </c>
      <c r="N4163" s="535">
        <v>55.74</v>
      </c>
      <c r="O4163" s="536">
        <v>0</v>
      </c>
      <c r="P4163" s="535">
        <v>56.08</v>
      </c>
      <c r="Q4163" s="536">
        <v>0</v>
      </c>
      <c r="R4163" s="535">
        <v>58.83</v>
      </c>
    </row>
    <row r="4164" spans="1:18" ht="12.75">
      <c r="A4164" s="145">
        <v>92415</v>
      </c>
      <c r="B4164" s="102" t="s">
        <v>25834</v>
      </c>
      <c r="C4164" s="145" t="s">
        <v>4</v>
      </c>
      <c r="D4164" s="535">
        <v>165.56</v>
      </c>
      <c r="E4164" s="536">
        <v>0</v>
      </c>
      <c r="F4164" s="535">
        <v>166.53</v>
      </c>
      <c r="G4164" s="536">
        <v>1E-4</v>
      </c>
      <c r="H4164" s="535">
        <v>160.05000000000001</v>
      </c>
      <c r="I4164" s="536">
        <v>4.0000000000000002E-4</v>
      </c>
      <c r="J4164" s="535">
        <v>154.32</v>
      </c>
      <c r="K4164" s="536">
        <v>0</v>
      </c>
      <c r="L4164" s="535">
        <v>150.30000000000001</v>
      </c>
      <c r="M4164" s="536">
        <v>0</v>
      </c>
      <c r="N4164" s="535">
        <v>159.38999999999999</v>
      </c>
      <c r="O4164" s="536">
        <v>0</v>
      </c>
      <c r="P4164" s="535">
        <v>142.71</v>
      </c>
      <c r="Q4164" s="536">
        <v>1E-4</v>
      </c>
      <c r="R4164" s="535">
        <v>160.99</v>
      </c>
    </row>
    <row r="4165" spans="1:18" ht="12.75">
      <c r="A4165" s="145">
        <v>92419</v>
      </c>
      <c r="B4165" s="102" t="s">
        <v>25835</v>
      </c>
      <c r="C4165" s="145" t="s">
        <v>4</v>
      </c>
      <c r="D4165" s="535">
        <v>106.01</v>
      </c>
      <c r="E4165" s="536">
        <v>0</v>
      </c>
      <c r="F4165" s="535">
        <v>108.18</v>
      </c>
      <c r="G4165" s="536">
        <v>1E-4</v>
      </c>
      <c r="H4165" s="535">
        <v>103.74</v>
      </c>
      <c r="I4165" s="536">
        <v>5.9999999999999995E-4</v>
      </c>
      <c r="J4165" s="535">
        <v>96.36</v>
      </c>
      <c r="K4165" s="536">
        <v>0</v>
      </c>
      <c r="L4165" s="535">
        <v>94.98</v>
      </c>
      <c r="M4165" s="536">
        <v>0</v>
      </c>
      <c r="N4165" s="535">
        <v>99.51</v>
      </c>
      <c r="O4165" s="536">
        <v>0</v>
      </c>
      <c r="P4165" s="535">
        <v>93.33</v>
      </c>
      <c r="Q4165" s="536">
        <v>1E-4</v>
      </c>
      <c r="R4165" s="535">
        <v>102.38</v>
      </c>
    </row>
    <row r="4166" spans="1:18" ht="12.75">
      <c r="A4166" s="145">
        <v>92423</v>
      </c>
      <c r="B4166" s="102" t="s">
        <v>25836</v>
      </c>
      <c r="C4166" s="145" t="s">
        <v>4</v>
      </c>
      <c r="D4166" s="535">
        <v>87.53</v>
      </c>
      <c r="E4166" s="536">
        <v>0</v>
      </c>
      <c r="F4166" s="535">
        <v>90.25</v>
      </c>
      <c r="G4166" s="536">
        <v>0</v>
      </c>
      <c r="H4166" s="535">
        <v>86.16</v>
      </c>
      <c r="I4166" s="536">
        <v>6.9999999999999999E-4</v>
      </c>
      <c r="J4166" s="535">
        <v>78.58</v>
      </c>
      <c r="K4166" s="536">
        <v>0</v>
      </c>
      <c r="L4166" s="535">
        <v>77.64</v>
      </c>
      <c r="M4166" s="536">
        <v>0</v>
      </c>
      <c r="N4166" s="535">
        <v>80.989999999999995</v>
      </c>
      <c r="O4166" s="536">
        <v>0</v>
      </c>
      <c r="P4166" s="535">
        <v>77.72</v>
      </c>
      <c r="Q4166" s="536">
        <v>0</v>
      </c>
      <c r="R4166" s="535">
        <v>83.95</v>
      </c>
    </row>
    <row r="4167" spans="1:18" ht="12.75">
      <c r="A4167" s="145">
        <v>92427</v>
      </c>
      <c r="B4167" s="102" t="s">
        <v>25837</v>
      </c>
      <c r="C4167" s="145" t="s">
        <v>4</v>
      </c>
      <c r="D4167" s="535">
        <v>78.180000000000007</v>
      </c>
      <c r="E4167" s="536">
        <v>0</v>
      </c>
      <c r="F4167" s="535">
        <v>81.19</v>
      </c>
      <c r="G4167" s="536">
        <v>0</v>
      </c>
      <c r="H4167" s="535">
        <v>77.25</v>
      </c>
      <c r="I4167" s="536">
        <v>8.0000000000000004E-4</v>
      </c>
      <c r="J4167" s="535">
        <v>69.58</v>
      </c>
      <c r="K4167" s="536">
        <v>0</v>
      </c>
      <c r="L4167" s="535">
        <v>68.87</v>
      </c>
      <c r="M4167" s="536">
        <v>0</v>
      </c>
      <c r="N4167" s="535">
        <v>71.61</v>
      </c>
      <c r="O4167" s="536">
        <v>0</v>
      </c>
      <c r="P4167" s="535">
        <v>69.83</v>
      </c>
      <c r="Q4167" s="536">
        <v>0</v>
      </c>
      <c r="R4167" s="535">
        <v>74.63</v>
      </c>
    </row>
    <row r="4168" spans="1:18" ht="12.75">
      <c r="A4168" s="145">
        <v>92409</v>
      </c>
      <c r="B4168" s="102" t="s">
        <v>25838</v>
      </c>
      <c r="C4168" s="145" t="s">
        <v>4</v>
      </c>
      <c r="D4168" s="535">
        <v>231</v>
      </c>
      <c r="E4168" s="536">
        <v>0</v>
      </c>
      <c r="F4168" s="535">
        <v>268.36</v>
      </c>
      <c r="G4168" s="536">
        <v>1E-4</v>
      </c>
      <c r="H4168" s="535">
        <v>246.03</v>
      </c>
      <c r="I4168" s="536">
        <v>4.0000000000000002E-4</v>
      </c>
      <c r="J4168" s="535">
        <v>241.49</v>
      </c>
      <c r="K4168" s="536">
        <v>0</v>
      </c>
      <c r="L4168" s="535">
        <v>272.69</v>
      </c>
      <c r="M4168" s="536">
        <v>0</v>
      </c>
      <c r="N4168" s="535">
        <v>277.56</v>
      </c>
      <c r="O4168" s="536">
        <v>0</v>
      </c>
      <c r="P4168" s="535">
        <v>243.05</v>
      </c>
      <c r="Q4168" s="536">
        <v>1E-4</v>
      </c>
      <c r="R4168" s="535">
        <v>265.45</v>
      </c>
    </row>
    <row r="4169" spans="1:18" ht="12.75">
      <c r="A4169" s="145">
        <v>92411</v>
      </c>
      <c r="B4169" s="102" t="s">
        <v>25839</v>
      </c>
      <c r="C4169" s="145" t="s">
        <v>4</v>
      </c>
      <c r="D4169" s="535">
        <v>159.93</v>
      </c>
      <c r="E4169" s="536">
        <v>0</v>
      </c>
      <c r="F4169" s="535">
        <v>173.09</v>
      </c>
      <c r="G4169" s="536">
        <v>1E-4</v>
      </c>
      <c r="H4169" s="535">
        <v>168.45</v>
      </c>
      <c r="I4169" s="536">
        <v>6.9999999999999999E-4</v>
      </c>
      <c r="J4169" s="535">
        <v>158.47</v>
      </c>
      <c r="K4169" s="536">
        <v>0</v>
      </c>
      <c r="L4169" s="535">
        <v>183.31</v>
      </c>
      <c r="M4169" s="536">
        <v>0</v>
      </c>
      <c r="N4169" s="535">
        <v>182.53</v>
      </c>
      <c r="O4169" s="536">
        <v>0</v>
      </c>
      <c r="P4169" s="535">
        <v>167.18</v>
      </c>
      <c r="Q4169" s="536">
        <v>1E-4</v>
      </c>
      <c r="R4169" s="535">
        <v>183.39</v>
      </c>
    </row>
    <row r="4170" spans="1:18" ht="12.75">
      <c r="A4170" s="145">
        <v>92413</v>
      </c>
      <c r="B4170" s="102" t="s">
        <v>25840</v>
      </c>
      <c r="C4170" s="145" t="s">
        <v>4</v>
      </c>
      <c r="D4170" s="535">
        <v>107.4</v>
      </c>
      <c r="E4170" s="536">
        <v>0</v>
      </c>
      <c r="F4170" s="535">
        <v>110.46</v>
      </c>
      <c r="G4170" s="536">
        <v>0</v>
      </c>
      <c r="H4170" s="535">
        <v>112.23</v>
      </c>
      <c r="I4170" s="536">
        <v>1E-3</v>
      </c>
      <c r="J4170" s="535">
        <v>102.43</v>
      </c>
      <c r="K4170" s="536">
        <v>0</v>
      </c>
      <c r="L4170" s="535">
        <v>120.55</v>
      </c>
      <c r="M4170" s="536">
        <v>0</v>
      </c>
      <c r="N4170" s="535">
        <v>118.12</v>
      </c>
      <c r="O4170" s="536">
        <v>0</v>
      </c>
      <c r="P4170" s="535">
        <v>111.78</v>
      </c>
      <c r="Q4170" s="536">
        <v>0</v>
      </c>
      <c r="R4170" s="535">
        <v>122.97</v>
      </c>
    </row>
    <row r="4171" spans="1:18" ht="12.75">
      <c r="A4171" s="145">
        <v>92465</v>
      </c>
      <c r="B4171" s="102" t="s">
        <v>25841</v>
      </c>
      <c r="C4171" s="145" t="s">
        <v>4</v>
      </c>
      <c r="D4171" s="535">
        <v>169.24</v>
      </c>
      <c r="E4171" s="536">
        <v>0</v>
      </c>
      <c r="F4171" s="535">
        <v>172.41</v>
      </c>
      <c r="G4171" s="536">
        <v>1E-4</v>
      </c>
      <c r="H4171" s="535">
        <v>162.66</v>
      </c>
      <c r="I4171" s="536">
        <v>1E-4</v>
      </c>
      <c r="J4171" s="535">
        <v>168.02</v>
      </c>
      <c r="K4171" s="536">
        <v>0</v>
      </c>
      <c r="L4171" s="535">
        <v>166.5</v>
      </c>
      <c r="M4171" s="536">
        <v>0</v>
      </c>
      <c r="N4171" s="535">
        <v>179.9</v>
      </c>
      <c r="O4171" s="536">
        <v>0</v>
      </c>
      <c r="P4171" s="535">
        <v>148.66</v>
      </c>
      <c r="Q4171" s="536">
        <v>1E-4</v>
      </c>
      <c r="R4171" s="535">
        <v>173.37</v>
      </c>
    </row>
    <row r="4172" spans="1:18" ht="12.75">
      <c r="A4172" s="145">
        <v>92469</v>
      </c>
      <c r="B4172" s="102" t="s">
        <v>25842</v>
      </c>
      <c r="C4172" s="145" t="s">
        <v>4</v>
      </c>
      <c r="D4172" s="535">
        <v>153.91</v>
      </c>
      <c r="E4172" s="536">
        <v>0</v>
      </c>
      <c r="F4172" s="535">
        <v>156.47</v>
      </c>
      <c r="G4172" s="536">
        <v>1E-4</v>
      </c>
      <c r="H4172" s="535">
        <v>147.85</v>
      </c>
      <c r="I4172" s="536">
        <v>1E-4</v>
      </c>
      <c r="J4172" s="535">
        <v>152.44</v>
      </c>
      <c r="K4172" s="536">
        <v>0</v>
      </c>
      <c r="L4172" s="535">
        <v>151.53</v>
      </c>
      <c r="M4172" s="536">
        <v>0</v>
      </c>
      <c r="N4172" s="535">
        <v>163.58000000000001</v>
      </c>
      <c r="O4172" s="536">
        <v>0</v>
      </c>
      <c r="P4172" s="535">
        <v>135.62</v>
      </c>
      <c r="Q4172" s="536">
        <v>1E-4</v>
      </c>
      <c r="R4172" s="535">
        <v>158.02000000000001</v>
      </c>
    </row>
    <row r="4173" spans="1:18" ht="12.75">
      <c r="A4173" s="145">
        <v>92473</v>
      </c>
      <c r="B4173" s="102" t="s">
        <v>25843</v>
      </c>
      <c r="C4173" s="145" t="s">
        <v>4</v>
      </c>
      <c r="D4173" s="535">
        <v>141.49</v>
      </c>
      <c r="E4173" s="536">
        <v>0</v>
      </c>
      <c r="F4173" s="535">
        <v>143.66999999999999</v>
      </c>
      <c r="G4173" s="536">
        <v>1E-4</v>
      </c>
      <c r="H4173" s="535">
        <v>135.84</v>
      </c>
      <c r="I4173" s="536">
        <v>1E-4</v>
      </c>
      <c r="J4173" s="535">
        <v>139.93</v>
      </c>
      <c r="K4173" s="536">
        <v>0</v>
      </c>
      <c r="L4173" s="535">
        <v>139.38999999999999</v>
      </c>
      <c r="M4173" s="536">
        <v>0</v>
      </c>
      <c r="N4173" s="535">
        <v>150.44999999999999</v>
      </c>
      <c r="O4173" s="536">
        <v>0</v>
      </c>
      <c r="P4173" s="535">
        <v>124.98</v>
      </c>
      <c r="Q4173" s="536">
        <v>1E-4</v>
      </c>
      <c r="R4173" s="535">
        <v>145.53</v>
      </c>
    </row>
    <row r="4174" spans="1:18" ht="12.75">
      <c r="A4174" s="145">
        <v>92477</v>
      </c>
      <c r="B4174" s="102" t="s">
        <v>25844</v>
      </c>
      <c r="C4174" s="145" t="s">
        <v>4</v>
      </c>
      <c r="D4174" s="535">
        <v>114.94</v>
      </c>
      <c r="E4174" s="536">
        <v>0</v>
      </c>
      <c r="F4174" s="535">
        <v>116.01</v>
      </c>
      <c r="G4174" s="536">
        <v>1E-4</v>
      </c>
      <c r="H4174" s="535">
        <v>110.23</v>
      </c>
      <c r="I4174" s="536">
        <v>2.0000000000000001E-4</v>
      </c>
      <c r="J4174" s="535">
        <v>112.9</v>
      </c>
      <c r="K4174" s="536">
        <v>0</v>
      </c>
      <c r="L4174" s="535">
        <v>113.54</v>
      </c>
      <c r="M4174" s="536">
        <v>0</v>
      </c>
      <c r="N4174" s="535">
        <v>122.19</v>
      </c>
      <c r="O4174" s="536">
        <v>0</v>
      </c>
      <c r="P4174" s="535">
        <v>102.49</v>
      </c>
      <c r="Q4174" s="536">
        <v>1E-4</v>
      </c>
      <c r="R4174" s="535">
        <v>119.03</v>
      </c>
    </row>
    <row r="4175" spans="1:18" ht="12.75">
      <c r="A4175" s="145">
        <v>92449</v>
      </c>
      <c r="B4175" s="102" t="s">
        <v>25845</v>
      </c>
      <c r="C4175" s="145" t="s">
        <v>4</v>
      </c>
      <c r="D4175" s="535">
        <v>309.45999999999998</v>
      </c>
      <c r="E4175" s="536">
        <v>0</v>
      </c>
      <c r="F4175" s="535">
        <v>317.37</v>
      </c>
      <c r="G4175" s="536">
        <v>1E-4</v>
      </c>
      <c r="H4175" s="535">
        <v>297.38</v>
      </c>
      <c r="I4175" s="536">
        <v>2.0000000000000001E-4</v>
      </c>
      <c r="J4175" s="535">
        <v>310.24</v>
      </c>
      <c r="K4175" s="536">
        <v>0</v>
      </c>
      <c r="L4175" s="535">
        <v>302.83999999999997</v>
      </c>
      <c r="M4175" s="536">
        <v>0</v>
      </c>
      <c r="N4175" s="535">
        <v>329.17</v>
      </c>
      <c r="O4175" s="536">
        <v>0</v>
      </c>
      <c r="P4175" s="535">
        <v>267.7</v>
      </c>
      <c r="Q4175" s="536">
        <v>1E-4</v>
      </c>
      <c r="R4175" s="535">
        <v>314.08999999999997</v>
      </c>
    </row>
    <row r="4176" spans="1:18" ht="12.75">
      <c r="A4176" s="145">
        <v>92453</v>
      </c>
      <c r="B4176" s="102" t="s">
        <v>25846</v>
      </c>
      <c r="C4176" s="145" t="s">
        <v>4</v>
      </c>
      <c r="D4176" s="535">
        <v>263.52</v>
      </c>
      <c r="E4176" s="536">
        <v>0</v>
      </c>
      <c r="F4176" s="535">
        <v>273.39999999999998</v>
      </c>
      <c r="G4176" s="536">
        <v>1E-4</v>
      </c>
      <c r="H4176" s="535">
        <v>254.95</v>
      </c>
      <c r="I4176" s="536">
        <v>2.0000000000000001E-4</v>
      </c>
      <c r="J4176" s="535">
        <v>265.95999999999998</v>
      </c>
      <c r="K4176" s="536">
        <v>0</v>
      </c>
      <c r="L4176" s="535">
        <v>260.76</v>
      </c>
      <c r="M4176" s="536">
        <v>0</v>
      </c>
      <c r="N4176" s="535">
        <v>282.70999999999998</v>
      </c>
      <c r="O4176" s="536">
        <v>0</v>
      </c>
      <c r="P4176" s="535">
        <v>229.76</v>
      </c>
      <c r="Q4176" s="536">
        <v>1E-4</v>
      </c>
      <c r="R4176" s="535">
        <v>268.67</v>
      </c>
    </row>
    <row r="4177" spans="1:18" ht="12.75">
      <c r="A4177" s="145">
        <v>92457</v>
      </c>
      <c r="B4177" s="102" t="s">
        <v>25847</v>
      </c>
      <c r="C4177" s="145" t="s">
        <v>4</v>
      </c>
      <c r="D4177" s="535">
        <v>227.93</v>
      </c>
      <c r="E4177" s="536">
        <v>0</v>
      </c>
      <c r="F4177" s="535">
        <v>237.15</v>
      </c>
      <c r="G4177" s="536">
        <v>1E-4</v>
      </c>
      <c r="H4177" s="535">
        <v>221.06</v>
      </c>
      <c r="I4177" s="536">
        <v>2.9999999999999997E-4</v>
      </c>
      <c r="J4177" s="535">
        <v>230.07</v>
      </c>
      <c r="K4177" s="536">
        <v>0</v>
      </c>
      <c r="L4177" s="535">
        <v>227.15</v>
      </c>
      <c r="M4177" s="536">
        <v>0</v>
      </c>
      <c r="N4177" s="535">
        <v>245.76</v>
      </c>
      <c r="O4177" s="536">
        <v>0</v>
      </c>
      <c r="P4177" s="535">
        <v>200.53</v>
      </c>
      <c r="Q4177" s="536">
        <v>1E-4</v>
      </c>
      <c r="R4177" s="535">
        <v>233.76</v>
      </c>
    </row>
    <row r="4178" spans="1:18" ht="12.75">
      <c r="A4178" s="145">
        <v>92461</v>
      </c>
      <c r="B4178" s="102" t="s">
        <v>25848</v>
      </c>
      <c r="C4178" s="145" t="s">
        <v>4</v>
      </c>
      <c r="D4178" s="535">
        <v>209.64</v>
      </c>
      <c r="E4178" s="536">
        <v>0</v>
      </c>
      <c r="F4178" s="535">
        <v>219.11</v>
      </c>
      <c r="G4178" s="536">
        <v>1E-4</v>
      </c>
      <c r="H4178" s="535">
        <v>203.59</v>
      </c>
      <c r="I4178" s="536">
        <v>2.9999999999999997E-4</v>
      </c>
      <c r="J4178" s="535">
        <v>212.12</v>
      </c>
      <c r="K4178" s="536">
        <v>0</v>
      </c>
      <c r="L4178" s="535">
        <v>209.85</v>
      </c>
      <c r="M4178" s="536">
        <v>0</v>
      </c>
      <c r="N4178" s="535">
        <v>227.11</v>
      </c>
      <c r="O4178" s="536">
        <v>0</v>
      </c>
      <c r="P4178" s="535">
        <v>185.21</v>
      </c>
      <c r="Q4178" s="536">
        <v>1E-4</v>
      </c>
      <c r="R4178" s="535">
        <v>215.58</v>
      </c>
    </row>
    <row r="4179" spans="1:18" ht="12.75">
      <c r="A4179" s="145">
        <v>92467</v>
      </c>
      <c r="B4179" s="102" t="s">
        <v>25849</v>
      </c>
      <c r="C4179" s="145" t="s">
        <v>4</v>
      </c>
      <c r="D4179" s="535">
        <v>110.97</v>
      </c>
      <c r="E4179" s="536">
        <v>0</v>
      </c>
      <c r="F4179" s="535">
        <v>109.76</v>
      </c>
      <c r="G4179" s="536">
        <v>1E-4</v>
      </c>
      <c r="H4179" s="535">
        <v>105.42</v>
      </c>
      <c r="I4179" s="536">
        <v>2.0000000000000001E-4</v>
      </c>
      <c r="J4179" s="535">
        <v>107.96</v>
      </c>
      <c r="K4179" s="536">
        <v>0</v>
      </c>
      <c r="L4179" s="535">
        <v>106.44</v>
      </c>
      <c r="M4179" s="536">
        <v>0</v>
      </c>
      <c r="N4179" s="535">
        <v>114.82</v>
      </c>
      <c r="O4179" s="536">
        <v>0</v>
      </c>
      <c r="P4179" s="535">
        <v>96.03</v>
      </c>
      <c r="Q4179" s="536">
        <v>1E-4</v>
      </c>
      <c r="R4179" s="535">
        <v>112.59</v>
      </c>
    </row>
    <row r="4180" spans="1:18" ht="12.75">
      <c r="A4180" s="145">
        <v>92471</v>
      </c>
      <c r="B4180" s="102" t="s">
        <v>25850</v>
      </c>
      <c r="C4180" s="145" t="s">
        <v>4</v>
      </c>
      <c r="D4180" s="535">
        <v>101.01</v>
      </c>
      <c r="E4180" s="536">
        <v>0</v>
      </c>
      <c r="F4180" s="535">
        <v>99.75</v>
      </c>
      <c r="G4180" s="536">
        <v>0</v>
      </c>
      <c r="H4180" s="535">
        <v>95.93</v>
      </c>
      <c r="I4180" s="536">
        <v>2.0000000000000001E-4</v>
      </c>
      <c r="J4180" s="535">
        <v>98.08</v>
      </c>
      <c r="K4180" s="536">
        <v>0</v>
      </c>
      <c r="L4180" s="535">
        <v>97</v>
      </c>
      <c r="M4180" s="536">
        <v>0</v>
      </c>
      <c r="N4180" s="535">
        <v>104.55</v>
      </c>
      <c r="O4180" s="536">
        <v>0</v>
      </c>
      <c r="P4180" s="535">
        <v>87.74</v>
      </c>
      <c r="Q4180" s="536">
        <v>0</v>
      </c>
      <c r="R4180" s="535">
        <v>102.75</v>
      </c>
    </row>
    <row r="4181" spans="1:18" ht="12.75">
      <c r="A4181" s="145">
        <v>92475</v>
      </c>
      <c r="B4181" s="102" t="s">
        <v>25851</v>
      </c>
      <c r="C4181" s="145" t="s">
        <v>4</v>
      </c>
      <c r="D4181" s="535">
        <v>92.94</v>
      </c>
      <c r="E4181" s="536">
        <v>0</v>
      </c>
      <c r="F4181" s="535">
        <v>91.69</v>
      </c>
      <c r="G4181" s="536">
        <v>0</v>
      </c>
      <c r="H4181" s="535">
        <v>88.22</v>
      </c>
      <c r="I4181" s="536">
        <v>2.0000000000000001E-4</v>
      </c>
      <c r="J4181" s="535">
        <v>90.1</v>
      </c>
      <c r="K4181" s="536">
        <v>0</v>
      </c>
      <c r="L4181" s="535">
        <v>89.33</v>
      </c>
      <c r="M4181" s="536">
        <v>0</v>
      </c>
      <c r="N4181" s="535">
        <v>96.24</v>
      </c>
      <c r="O4181" s="536">
        <v>0</v>
      </c>
      <c r="P4181" s="535">
        <v>80.94</v>
      </c>
      <c r="Q4181" s="536">
        <v>0</v>
      </c>
      <c r="R4181" s="535">
        <v>94.73</v>
      </c>
    </row>
    <row r="4182" spans="1:18" ht="12.75">
      <c r="A4182" s="145">
        <v>92479</v>
      </c>
      <c r="B4182" s="102" t="s">
        <v>25852</v>
      </c>
      <c r="C4182" s="145" t="s">
        <v>4</v>
      </c>
      <c r="D4182" s="535">
        <v>75.64</v>
      </c>
      <c r="E4182" s="536">
        <v>0</v>
      </c>
      <c r="F4182" s="535">
        <v>74.27</v>
      </c>
      <c r="G4182" s="536">
        <v>0</v>
      </c>
      <c r="H4182" s="535">
        <v>71.75</v>
      </c>
      <c r="I4182" s="536">
        <v>2.9999999999999997E-4</v>
      </c>
      <c r="J4182" s="535">
        <v>72.86</v>
      </c>
      <c r="K4182" s="536">
        <v>0</v>
      </c>
      <c r="L4182" s="535">
        <v>72.959999999999994</v>
      </c>
      <c r="M4182" s="536">
        <v>0</v>
      </c>
      <c r="N4182" s="535">
        <v>78.37</v>
      </c>
      <c r="O4182" s="536">
        <v>0</v>
      </c>
      <c r="P4182" s="535">
        <v>66.569999999999993</v>
      </c>
      <c r="Q4182" s="536">
        <v>0</v>
      </c>
      <c r="R4182" s="535">
        <v>77.66</v>
      </c>
    </row>
    <row r="4183" spans="1:18" ht="12.75">
      <c r="A4183" s="145">
        <v>92451</v>
      </c>
      <c r="B4183" s="102" t="s">
        <v>25853</v>
      </c>
      <c r="C4183" s="145" t="s">
        <v>4</v>
      </c>
      <c r="D4183" s="535">
        <v>213.63</v>
      </c>
      <c r="E4183" s="536">
        <v>0</v>
      </c>
      <c r="F4183" s="535">
        <v>212.93</v>
      </c>
      <c r="G4183" s="536">
        <v>1E-4</v>
      </c>
      <c r="H4183" s="535">
        <v>203.3</v>
      </c>
      <c r="I4183" s="536">
        <v>2.9999999999999997E-4</v>
      </c>
      <c r="J4183" s="535">
        <v>210.23</v>
      </c>
      <c r="K4183" s="536">
        <v>0</v>
      </c>
      <c r="L4183" s="535">
        <v>204.21</v>
      </c>
      <c r="M4183" s="536">
        <v>0</v>
      </c>
      <c r="N4183" s="535">
        <v>221.43</v>
      </c>
      <c r="O4183" s="536">
        <v>0</v>
      </c>
      <c r="P4183" s="535">
        <v>182.05</v>
      </c>
      <c r="Q4183" s="536">
        <v>1E-4</v>
      </c>
      <c r="R4183" s="535">
        <v>214.87</v>
      </c>
    </row>
    <row r="4184" spans="1:18" ht="12.75">
      <c r="A4184" s="145">
        <v>92455</v>
      </c>
      <c r="B4184" s="102" t="s">
        <v>25854</v>
      </c>
      <c r="C4184" s="145" t="s">
        <v>4</v>
      </c>
      <c r="D4184" s="535">
        <v>173.73</v>
      </c>
      <c r="E4184" s="536">
        <v>0</v>
      </c>
      <c r="F4184" s="535">
        <v>175.19</v>
      </c>
      <c r="G4184" s="536">
        <v>1E-4</v>
      </c>
      <c r="H4184" s="535">
        <v>166.63</v>
      </c>
      <c r="I4184" s="536">
        <v>4.0000000000000002E-4</v>
      </c>
      <c r="J4184" s="535">
        <v>171.92</v>
      </c>
      <c r="K4184" s="536">
        <v>0</v>
      </c>
      <c r="L4184" s="535">
        <v>168.4</v>
      </c>
      <c r="M4184" s="536">
        <v>0</v>
      </c>
      <c r="N4184" s="535">
        <v>181.83</v>
      </c>
      <c r="O4184" s="536">
        <v>0</v>
      </c>
      <c r="P4184" s="535">
        <v>149.86000000000001</v>
      </c>
      <c r="Q4184" s="536">
        <v>1E-4</v>
      </c>
      <c r="R4184" s="535">
        <v>176.01</v>
      </c>
    </row>
    <row r="4185" spans="1:18" ht="12.75">
      <c r="A4185" s="145">
        <v>92459</v>
      </c>
      <c r="B4185" s="102" t="s">
        <v>25855</v>
      </c>
      <c r="C4185" s="145" t="s">
        <v>4</v>
      </c>
      <c r="D4185" s="535">
        <v>146.65</v>
      </c>
      <c r="E4185" s="536">
        <v>0</v>
      </c>
      <c r="F4185" s="535">
        <v>148.44</v>
      </c>
      <c r="G4185" s="536">
        <v>1E-4</v>
      </c>
      <c r="H4185" s="535">
        <v>141.15</v>
      </c>
      <c r="I4185" s="536">
        <v>4.0000000000000002E-4</v>
      </c>
      <c r="J4185" s="535">
        <v>145.12</v>
      </c>
      <c r="K4185" s="536">
        <v>0</v>
      </c>
      <c r="L4185" s="535">
        <v>143.52000000000001</v>
      </c>
      <c r="M4185" s="536">
        <v>0</v>
      </c>
      <c r="N4185" s="535">
        <v>154.47</v>
      </c>
      <c r="O4185" s="536">
        <v>0</v>
      </c>
      <c r="P4185" s="535">
        <v>128.06</v>
      </c>
      <c r="Q4185" s="536">
        <v>1E-4</v>
      </c>
      <c r="R4185" s="535">
        <v>149.76</v>
      </c>
    </row>
    <row r="4186" spans="1:18" ht="12.75">
      <c r="A4186" s="145">
        <v>92463</v>
      </c>
      <c r="B4186" s="102" t="s">
        <v>25856</v>
      </c>
      <c r="C4186" s="145" t="s">
        <v>4</v>
      </c>
      <c r="D4186" s="535">
        <v>132.34</v>
      </c>
      <c r="E4186" s="536">
        <v>0</v>
      </c>
      <c r="F4186" s="535">
        <v>134.65</v>
      </c>
      <c r="G4186" s="536">
        <v>1E-4</v>
      </c>
      <c r="H4186" s="535">
        <v>127.64</v>
      </c>
      <c r="I4186" s="536">
        <v>5.0000000000000001E-4</v>
      </c>
      <c r="J4186" s="535">
        <v>131.25</v>
      </c>
      <c r="K4186" s="536">
        <v>0</v>
      </c>
      <c r="L4186" s="535">
        <v>130.34</v>
      </c>
      <c r="M4186" s="536">
        <v>0</v>
      </c>
      <c r="N4186" s="535">
        <v>140.21</v>
      </c>
      <c r="O4186" s="536">
        <v>0</v>
      </c>
      <c r="P4186" s="535">
        <v>116.33</v>
      </c>
      <c r="Q4186" s="536">
        <v>1E-4</v>
      </c>
      <c r="R4186" s="535">
        <v>135.72999999999999</v>
      </c>
    </row>
    <row r="4187" spans="1:18" ht="12.75">
      <c r="A4187" s="145">
        <v>92446</v>
      </c>
      <c r="B4187" s="102" t="s">
        <v>25857</v>
      </c>
      <c r="C4187" s="145" t="s">
        <v>4</v>
      </c>
      <c r="D4187" s="535">
        <v>290.13</v>
      </c>
      <c r="E4187" s="536">
        <v>0</v>
      </c>
      <c r="F4187" s="535">
        <v>268.39</v>
      </c>
      <c r="G4187" s="536">
        <v>1E-4</v>
      </c>
      <c r="H4187" s="535">
        <v>272.62</v>
      </c>
      <c r="I4187" s="536">
        <v>4.0000000000000002E-4</v>
      </c>
      <c r="J4187" s="535">
        <v>256.98</v>
      </c>
      <c r="K4187" s="536">
        <v>0</v>
      </c>
      <c r="L4187" s="535">
        <v>317.02999999999997</v>
      </c>
      <c r="M4187" s="536">
        <v>0</v>
      </c>
      <c r="N4187" s="535">
        <v>331.68</v>
      </c>
      <c r="O4187" s="536">
        <v>0</v>
      </c>
      <c r="P4187" s="535">
        <v>316.20999999999998</v>
      </c>
      <c r="Q4187" s="536">
        <v>1E-4</v>
      </c>
      <c r="R4187" s="535">
        <v>350.7</v>
      </c>
    </row>
    <row r="4188" spans="1:18" ht="12.75">
      <c r="A4188" s="145">
        <v>92447</v>
      </c>
      <c r="B4188" s="102" t="s">
        <v>25858</v>
      </c>
      <c r="C4188" s="145" t="s">
        <v>4</v>
      </c>
      <c r="D4188" s="535">
        <v>204.14</v>
      </c>
      <c r="E4188" s="536">
        <v>0</v>
      </c>
      <c r="F4188" s="535">
        <v>190.75</v>
      </c>
      <c r="G4188" s="536">
        <v>1E-4</v>
      </c>
      <c r="H4188" s="535">
        <v>194.64</v>
      </c>
      <c r="I4188" s="536">
        <v>5.9999999999999995E-4</v>
      </c>
      <c r="J4188" s="535">
        <v>182</v>
      </c>
      <c r="K4188" s="536">
        <v>0</v>
      </c>
      <c r="L4188" s="535">
        <v>223.3</v>
      </c>
      <c r="M4188" s="536">
        <v>0</v>
      </c>
      <c r="N4188" s="535">
        <v>231.13</v>
      </c>
      <c r="O4188" s="536">
        <v>0</v>
      </c>
      <c r="P4188" s="535">
        <v>220.94</v>
      </c>
      <c r="Q4188" s="536">
        <v>0</v>
      </c>
      <c r="R4188" s="535">
        <v>244.91</v>
      </c>
    </row>
    <row r="4189" spans="1:18" ht="12.75">
      <c r="A4189" s="145">
        <v>92448</v>
      </c>
      <c r="B4189" s="102" t="s">
        <v>25859</v>
      </c>
      <c r="C4189" s="145" t="s">
        <v>4</v>
      </c>
      <c r="D4189" s="535">
        <v>160.28</v>
      </c>
      <c r="E4189" s="536">
        <v>0</v>
      </c>
      <c r="F4189" s="535">
        <v>154.33000000000001</v>
      </c>
      <c r="G4189" s="536">
        <v>1E-4</v>
      </c>
      <c r="H4189" s="535">
        <v>155.41999999999999</v>
      </c>
      <c r="I4189" s="536">
        <v>6.9999999999999999E-4</v>
      </c>
      <c r="J4189" s="535">
        <v>145.93</v>
      </c>
      <c r="K4189" s="536">
        <v>0</v>
      </c>
      <c r="L4189" s="535">
        <v>176.81</v>
      </c>
      <c r="M4189" s="536">
        <v>0</v>
      </c>
      <c r="N4189" s="535">
        <v>182.11</v>
      </c>
      <c r="O4189" s="536">
        <v>0</v>
      </c>
      <c r="P4189" s="535">
        <v>172.54</v>
      </c>
      <c r="Q4189" s="536">
        <v>1E-4</v>
      </c>
      <c r="R4189" s="535">
        <v>191</v>
      </c>
    </row>
    <row r="4190" spans="1:18" ht="12.75">
      <c r="A4190" s="145">
        <v>92466</v>
      </c>
      <c r="B4190" s="102" t="s">
        <v>25860</v>
      </c>
      <c r="C4190" s="145" t="s">
        <v>4</v>
      </c>
      <c r="D4190" s="535">
        <v>318.72000000000003</v>
      </c>
      <c r="E4190" s="536">
        <v>0</v>
      </c>
      <c r="F4190" s="535">
        <v>368.55</v>
      </c>
      <c r="G4190" s="536">
        <v>0</v>
      </c>
      <c r="H4190" s="535">
        <v>321.24</v>
      </c>
      <c r="I4190" s="536">
        <v>1E-4</v>
      </c>
      <c r="J4190" s="535">
        <v>267.27</v>
      </c>
      <c r="K4190" s="536">
        <v>0</v>
      </c>
      <c r="L4190" s="535">
        <v>242.81</v>
      </c>
      <c r="M4190" s="536">
        <v>0</v>
      </c>
      <c r="N4190" s="535">
        <v>258.66000000000003</v>
      </c>
      <c r="O4190" s="536">
        <v>0</v>
      </c>
      <c r="P4190" s="535">
        <v>282</v>
      </c>
      <c r="Q4190" s="536">
        <v>0</v>
      </c>
      <c r="R4190" s="535">
        <v>269.52999999999997</v>
      </c>
    </row>
    <row r="4191" spans="1:18" ht="12.75">
      <c r="A4191" s="145">
        <v>92470</v>
      </c>
      <c r="B4191" s="102" t="s">
        <v>25861</v>
      </c>
      <c r="C4191" s="145" t="s">
        <v>4</v>
      </c>
      <c r="D4191" s="535">
        <v>310.58999999999997</v>
      </c>
      <c r="E4191" s="536">
        <v>0</v>
      </c>
      <c r="F4191" s="535">
        <v>361.5</v>
      </c>
      <c r="G4191" s="536">
        <v>0</v>
      </c>
      <c r="H4191" s="535">
        <v>313.45999999999998</v>
      </c>
      <c r="I4191" s="536">
        <v>1E-4</v>
      </c>
      <c r="J4191" s="535">
        <v>260.12</v>
      </c>
      <c r="K4191" s="536">
        <v>0</v>
      </c>
      <c r="L4191" s="535">
        <v>235.19</v>
      </c>
      <c r="M4191" s="536">
        <v>0</v>
      </c>
      <c r="N4191" s="535">
        <v>251</v>
      </c>
      <c r="O4191" s="536">
        <v>0</v>
      </c>
      <c r="P4191" s="535">
        <v>274.8</v>
      </c>
      <c r="Q4191" s="536">
        <v>0</v>
      </c>
      <c r="R4191" s="535">
        <v>261.14999999999998</v>
      </c>
    </row>
    <row r="4192" spans="1:18" ht="12.75">
      <c r="A4192" s="145">
        <v>92474</v>
      </c>
      <c r="B4192" s="102" t="s">
        <v>25862</v>
      </c>
      <c r="C4192" s="145" t="s">
        <v>4</v>
      </c>
      <c r="D4192" s="535">
        <v>303.63</v>
      </c>
      <c r="E4192" s="536">
        <v>0</v>
      </c>
      <c r="F4192" s="535">
        <v>355.47</v>
      </c>
      <c r="G4192" s="536">
        <v>0</v>
      </c>
      <c r="H4192" s="535">
        <v>306.75</v>
      </c>
      <c r="I4192" s="536">
        <v>1E-4</v>
      </c>
      <c r="J4192" s="535">
        <v>254.03</v>
      </c>
      <c r="K4192" s="536">
        <v>0</v>
      </c>
      <c r="L4192" s="535">
        <v>228.59</v>
      </c>
      <c r="M4192" s="536">
        <v>0</v>
      </c>
      <c r="N4192" s="535">
        <v>244.44</v>
      </c>
      <c r="O4192" s="536">
        <v>0</v>
      </c>
      <c r="P4192" s="535">
        <v>268.54000000000002</v>
      </c>
      <c r="Q4192" s="536">
        <v>0</v>
      </c>
      <c r="R4192" s="535">
        <v>253.89</v>
      </c>
    </row>
    <row r="4193" spans="1:18" ht="12.75">
      <c r="A4193" s="145">
        <v>92478</v>
      </c>
      <c r="B4193" s="102" t="s">
        <v>25863</v>
      </c>
      <c r="C4193" s="145" t="s">
        <v>4</v>
      </c>
      <c r="D4193" s="535">
        <v>289.8</v>
      </c>
      <c r="E4193" s="536">
        <v>0</v>
      </c>
      <c r="F4193" s="535">
        <v>343.43</v>
      </c>
      <c r="G4193" s="536">
        <v>0</v>
      </c>
      <c r="H4193" s="535">
        <v>293.54000000000002</v>
      </c>
      <c r="I4193" s="536">
        <v>1E-4</v>
      </c>
      <c r="J4193" s="535">
        <v>241.81</v>
      </c>
      <c r="K4193" s="536">
        <v>0</v>
      </c>
      <c r="L4193" s="535">
        <v>215.68</v>
      </c>
      <c r="M4193" s="536">
        <v>0</v>
      </c>
      <c r="N4193" s="535">
        <v>231.4</v>
      </c>
      <c r="O4193" s="536">
        <v>0</v>
      </c>
      <c r="P4193" s="535">
        <v>256.35000000000002</v>
      </c>
      <c r="Q4193" s="536">
        <v>0</v>
      </c>
      <c r="R4193" s="535">
        <v>239.68</v>
      </c>
    </row>
    <row r="4194" spans="1:18" ht="12.75">
      <c r="A4194" s="145">
        <v>92450</v>
      </c>
      <c r="B4194" s="102" t="s">
        <v>25864</v>
      </c>
      <c r="C4194" s="145" t="s">
        <v>4</v>
      </c>
      <c r="D4194" s="535">
        <v>399.82</v>
      </c>
      <c r="E4194" s="536">
        <v>0</v>
      </c>
      <c r="F4194" s="535">
        <v>443.33</v>
      </c>
      <c r="G4194" s="536">
        <v>0</v>
      </c>
      <c r="H4194" s="535">
        <v>398.84</v>
      </c>
      <c r="I4194" s="536">
        <v>2.0000000000000001E-4</v>
      </c>
      <c r="J4194" s="535">
        <v>342.8</v>
      </c>
      <c r="K4194" s="536">
        <v>0</v>
      </c>
      <c r="L4194" s="535">
        <v>318.66000000000003</v>
      </c>
      <c r="M4194" s="536">
        <v>0</v>
      </c>
      <c r="N4194" s="535">
        <v>337.65</v>
      </c>
      <c r="O4194" s="536">
        <v>0</v>
      </c>
      <c r="P4194" s="535">
        <v>351.19</v>
      </c>
      <c r="Q4194" s="536">
        <v>0</v>
      </c>
      <c r="R4194" s="535">
        <v>351.41</v>
      </c>
    </row>
    <row r="4195" spans="1:18" ht="12.75">
      <c r="A4195" s="145">
        <v>92454</v>
      </c>
      <c r="B4195" s="102" t="s">
        <v>25865</v>
      </c>
      <c r="C4195" s="145" t="s">
        <v>4</v>
      </c>
      <c r="D4195" s="535">
        <v>362.43</v>
      </c>
      <c r="E4195" s="536">
        <v>0</v>
      </c>
      <c r="F4195" s="535">
        <v>408.9</v>
      </c>
      <c r="G4195" s="536">
        <v>0</v>
      </c>
      <c r="H4195" s="535">
        <v>364.07</v>
      </c>
      <c r="I4195" s="536">
        <v>2.0000000000000001E-4</v>
      </c>
      <c r="J4195" s="535">
        <v>307.57</v>
      </c>
      <c r="K4195" s="536">
        <v>0</v>
      </c>
      <c r="L4195" s="535">
        <v>285.48</v>
      </c>
      <c r="M4195" s="536">
        <v>0</v>
      </c>
      <c r="N4195" s="535">
        <v>301.86</v>
      </c>
      <c r="O4195" s="536">
        <v>0</v>
      </c>
      <c r="P4195" s="535">
        <v>321.32</v>
      </c>
      <c r="Q4195" s="536">
        <v>0</v>
      </c>
      <c r="R4195" s="535">
        <v>315.27999999999997</v>
      </c>
    </row>
    <row r="4196" spans="1:18" ht="12.75">
      <c r="A4196" s="145">
        <v>92458</v>
      </c>
      <c r="B4196" s="102" t="s">
        <v>25866</v>
      </c>
      <c r="C4196" s="145" t="s">
        <v>4</v>
      </c>
      <c r="D4196" s="535">
        <v>339.35</v>
      </c>
      <c r="E4196" s="536">
        <v>0</v>
      </c>
      <c r="F4196" s="535">
        <v>387.85</v>
      </c>
      <c r="G4196" s="536">
        <v>0</v>
      </c>
      <c r="H4196" s="535">
        <v>342.41</v>
      </c>
      <c r="I4196" s="536">
        <v>2.0000000000000001E-4</v>
      </c>
      <c r="J4196" s="535">
        <v>286.11</v>
      </c>
      <c r="K4196" s="536">
        <v>0</v>
      </c>
      <c r="L4196" s="535">
        <v>264.63</v>
      </c>
      <c r="M4196" s="536">
        <v>0</v>
      </c>
      <c r="N4196" s="535">
        <v>279.77999999999997</v>
      </c>
      <c r="O4196" s="536">
        <v>0</v>
      </c>
      <c r="P4196" s="535">
        <v>302.33999999999997</v>
      </c>
      <c r="Q4196" s="536">
        <v>0</v>
      </c>
      <c r="R4196" s="535">
        <v>292.56</v>
      </c>
    </row>
    <row r="4197" spans="1:18" ht="12.75">
      <c r="A4197" s="145">
        <v>92462</v>
      </c>
      <c r="B4197" s="102" t="s">
        <v>25867</v>
      </c>
      <c r="C4197" s="145" t="s">
        <v>4</v>
      </c>
      <c r="D4197" s="535">
        <v>324.92</v>
      </c>
      <c r="E4197" s="536">
        <v>0</v>
      </c>
      <c r="F4197" s="535">
        <v>374.87</v>
      </c>
      <c r="G4197" s="536">
        <v>0</v>
      </c>
      <c r="H4197" s="535">
        <v>328.67</v>
      </c>
      <c r="I4197" s="536">
        <v>2.0000000000000001E-4</v>
      </c>
      <c r="J4197" s="535">
        <v>272.93</v>
      </c>
      <c r="K4197" s="536">
        <v>0</v>
      </c>
      <c r="L4197" s="535">
        <v>251.25</v>
      </c>
      <c r="M4197" s="536">
        <v>0</v>
      </c>
      <c r="N4197" s="535">
        <v>265.94</v>
      </c>
      <c r="O4197" s="536">
        <v>0</v>
      </c>
      <c r="P4197" s="535">
        <v>289.97000000000003</v>
      </c>
      <c r="Q4197" s="536">
        <v>0</v>
      </c>
      <c r="R4197" s="535">
        <v>277.98</v>
      </c>
    </row>
    <row r="4198" spans="1:18" ht="12.75">
      <c r="A4198" s="145">
        <v>92468</v>
      </c>
      <c r="B4198" s="102" t="s">
        <v>25868</v>
      </c>
      <c r="C4198" s="145" t="s">
        <v>4</v>
      </c>
      <c r="D4198" s="535">
        <v>143.77000000000001</v>
      </c>
      <c r="E4198" s="536">
        <v>0</v>
      </c>
      <c r="F4198" s="535">
        <v>151.83000000000001</v>
      </c>
      <c r="G4198" s="536">
        <v>0</v>
      </c>
      <c r="H4198" s="535">
        <v>142.16999999999999</v>
      </c>
      <c r="I4198" s="536">
        <v>1E-4</v>
      </c>
      <c r="J4198" s="535">
        <v>123.83</v>
      </c>
      <c r="K4198" s="536">
        <v>0</v>
      </c>
      <c r="L4198" s="535">
        <v>119.47</v>
      </c>
      <c r="M4198" s="536">
        <v>0</v>
      </c>
      <c r="N4198" s="535">
        <v>124.71</v>
      </c>
      <c r="O4198" s="536">
        <v>0</v>
      </c>
      <c r="P4198" s="535">
        <v>127.17</v>
      </c>
      <c r="Q4198" s="536">
        <v>0</v>
      </c>
      <c r="R4198" s="535">
        <v>131.71</v>
      </c>
    </row>
    <row r="4199" spans="1:18" ht="12.75">
      <c r="A4199" s="145">
        <v>92472</v>
      </c>
      <c r="B4199" s="102" t="s">
        <v>25869</v>
      </c>
      <c r="C4199" s="145" t="s">
        <v>4</v>
      </c>
      <c r="D4199" s="535">
        <v>136.65</v>
      </c>
      <c r="E4199" s="536">
        <v>0</v>
      </c>
      <c r="F4199" s="535">
        <v>145.49</v>
      </c>
      <c r="G4199" s="536">
        <v>0</v>
      </c>
      <c r="H4199" s="535">
        <v>135.38</v>
      </c>
      <c r="I4199" s="536">
        <v>1E-4</v>
      </c>
      <c r="J4199" s="535">
        <v>117.41</v>
      </c>
      <c r="K4199" s="536">
        <v>0</v>
      </c>
      <c r="L4199" s="535">
        <v>112.85</v>
      </c>
      <c r="M4199" s="536">
        <v>0</v>
      </c>
      <c r="N4199" s="535">
        <v>117.91</v>
      </c>
      <c r="O4199" s="536">
        <v>0</v>
      </c>
      <c r="P4199" s="535">
        <v>120.99</v>
      </c>
      <c r="Q4199" s="536">
        <v>0</v>
      </c>
      <c r="R4199" s="535">
        <v>124.48</v>
      </c>
    </row>
    <row r="4200" spans="1:18" ht="12.75">
      <c r="A4200" s="145">
        <v>92476</v>
      </c>
      <c r="B4200" s="102" t="s">
        <v>25870</v>
      </c>
      <c r="C4200" s="145" t="s">
        <v>4</v>
      </c>
      <c r="D4200" s="535">
        <v>130.63</v>
      </c>
      <c r="E4200" s="536">
        <v>0</v>
      </c>
      <c r="F4200" s="535">
        <v>140.16</v>
      </c>
      <c r="G4200" s="536">
        <v>0</v>
      </c>
      <c r="H4200" s="535">
        <v>129.62</v>
      </c>
      <c r="I4200" s="536">
        <v>2.0000000000000001E-4</v>
      </c>
      <c r="J4200" s="535">
        <v>112.04</v>
      </c>
      <c r="K4200" s="536">
        <v>0</v>
      </c>
      <c r="L4200" s="535">
        <v>107.19</v>
      </c>
      <c r="M4200" s="536">
        <v>0</v>
      </c>
      <c r="N4200" s="535">
        <v>112.19</v>
      </c>
      <c r="O4200" s="536">
        <v>0</v>
      </c>
      <c r="P4200" s="535">
        <v>115.69</v>
      </c>
      <c r="Q4200" s="536">
        <v>0</v>
      </c>
      <c r="R4200" s="535">
        <v>118.3</v>
      </c>
    </row>
    <row r="4201" spans="1:18" ht="12.75">
      <c r="A4201" s="145">
        <v>92480</v>
      </c>
      <c r="B4201" s="102" t="s">
        <v>25871</v>
      </c>
      <c r="C4201" s="145" t="s">
        <v>4</v>
      </c>
      <c r="D4201" s="535">
        <v>118.52</v>
      </c>
      <c r="E4201" s="536">
        <v>0</v>
      </c>
      <c r="F4201" s="535">
        <v>129.35</v>
      </c>
      <c r="G4201" s="536">
        <v>0</v>
      </c>
      <c r="H4201" s="535">
        <v>118.15</v>
      </c>
      <c r="I4201" s="536">
        <v>2.0000000000000001E-4</v>
      </c>
      <c r="J4201" s="535">
        <v>101.11</v>
      </c>
      <c r="K4201" s="536">
        <v>0</v>
      </c>
      <c r="L4201" s="535">
        <v>95.99</v>
      </c>
      <c r="M4201" s="536">
        <v>0</v>
      </c>
      <c r="N4201" s="535">
        <v>100.64</v>
      </c>
      <c r="O4201" s="536">
        <v>0</v>
      </c>
      <c r="P4201" s="535">
        <v>105.24</v>
      </c>
      <c r="Q4201" s="536">
        <v>0</v>
      </c>
      <c r="R4201" s="535">
        <v>106.04</v>
      </c>
    </row>
    <row r="4202" spans="1:18" ht="12.75">
      <c r="A4202" s="145">
        <v>92452</v>
      </c>
      <c r="B4202" s="102" t="s">
        <v>25872</v>
      </c>
      <c r="C4202" s="145" t="s">
        <v>4</v>
      </c>
      <c r="D4202" s="535">
        <v>222.73</v>
      </c>
      <c r="E4202" s="536">
        <v>0</v>
      </c>
      <c r="F4202" s="535">
        <v>227.9</v>
      </c>
      <c r="G4202" s="536">
        <v>0</v>
      </c>
      <c r="H4202" s="535">
        <v>217.95</v>
      </c>
      <c r="I4202" s="536">
        <v>2.9999999999999997E-4</v>
      </c>
      <c r="J4202" s="535">
        <v>199.58</v>
      </c>
      <c r="K4202" s="536">
        <v>0</v>
      </c>
      <c r="L4202" s="535">
        <v>194.36</v>
      </c>
      <c r="M4202" s="536">
        <v>0</v>
      </c>
      <c r="N4202" s="535">
        <v>203.91</v>
      </c>
      <c r="O4202" s="536">
        <v>0</v>
      </c>
      <c r="P4202" s="535">
        <v>194.53</v>
      </c>
      <c r="Q4202" s="536">
        <v>1E-4</v>
      </c>
      <c r="R4202" s="535">
        <v>211.23</v>
      </c>
    </row>
    <row r="4203" spans="1:18" ht="12.75">
      <c r="A4203" s="145">
        <v>92456</v>
      </c>
      <c r="B4203" s="102" t="s">
        <v>25873</v>
      </c>
      <c r="C4203" s="145" t="s">
        <v>4</v>
      </c>
      <c r="D4203" s="535">
        <v>185.49</v>
      </c>
      <c r="E4203" s="536">
        <v>0</v>
      </c>
      <c r="F4203" s="535">
        <v>192.35</v>
      </c>
      <c r="G4203" s="536">
        <v>0</v>
      </c>
      <c r="H4203" s="535">
        <v>183.19</v>
      </c>
      <c r="I4203" s="536">
        <v>2.9999999999999997E-4</v>
      </c>
      <c r="J4203" s="535">
        <v>163.66</v>
      </c>
      <c r="K4203" s="536">
        <v>0</v>
      </c>
      <c r="L4203" s="535">
        <v>160.82</v>
      </c>
      <c r="M4203" s="536">
        <v>0</v>
      </c>
      <c r="N4203" s="535">
        <v>167.36</v>
      </c>
      <c r="O4203" s="536">
        <v>0</v>
      </c>
      <c r="P4203" s="535">
        <v>164.67</v>
      </c>
      <c r="Q4203" s="536">
        <v>0</v>
      </c>
      <c r="R4203" s="535">
        <v>175.24</v>
      </c>
    </row>
    <row r="4204" spans="1:18" ht="12.75">
      <c r="A4204" s="145">
        <v>92460</v>
      </c>
      <c r="B4204" s="102" t="s">
        <v>25874</v>
      </c>
      <c r="C4204" s="145" t="s">
        <v>4</v>
      </c>
      <c r="D4204" s="535">
        <v>155.6</v>
      </c>
      <c r="E4204" s="536">
        <v>0</v>
      </c>
      <c r="F4204" s="535">
        <v>161.47999999999999</v>
      </c>
      <c r="G4204" s="536">
        <v>0</v>
      </c>
      <c r="H4204" s="535">
        <v>154.41999999999999</v>
      </c>
      <c r="I4204" s="536">
        <v>4.0000000000000002E-4</v>
      </c>
      <c r="J4204" s="535">
        <v>136.02000000000001</v>
      </c>
      <c r="K4204" s="536">
        <v>0</v>
      </c>
      <c r="L4204" s="535">
        <v>135.16</v>
      </c>
      <c r="M4204" s="536">
        <v>0</v>
      </c>
      <c r="N4204" s="535">
        <v>139.58000000000001</v>
      </c>
      <c r="O4204" s="536">
        <v>0</v>
      </c>
      <c r="P4204" s="535">
        <v>139.69999999999999</v>
      </c>
      <c r="Q4204" s="536">
        <v>0</v>
      </c>
      <c r="R4204" s="535">
        <v>147.51</v>
      </c>
    </row>
    <row r="4205" spans="1:18" ht="12.75">
      <c r="A4205" s="145">
        <v>92464</v>
      </c>
      <c r="B4205" s="102" t="s">
        <v>25875</v>
      </c>
      <c r="C4205" s="145" t="s">
        <v>4</v>
      </c>
      <c r="D4205" s="535">
        <v>149.34</v>
      </c>
      <c r="E4205" s="536">
        <v>0</v>
      </c>
      <c r="F4205" s="535">
        <v>158.13</v>
      </c>
      <c r="G4205" s="536">
        <v>0</v>
      </c>
      <c r="H4205" s="535">
        <v>149</v>
      </c>
      <c r="I4205" s="536">
        <v>4.0000000000000002E-4</v>
      </c>
      <c r="J4205" s="535">
        <v>129.29</v>
      </c>
      <c r="K4205" s="536">
        <v>0</v>
      </c>
      <c r="L4205" s="535">
        <v>127.45</v>
      </c>
      <c r="M4205" s="536">
        <v>0</v>
      </c>
      <c r="N4205" s="535">
        <v>131.76</v>
      </c>
      <c r="O4205" s="536">
        <v>0</v>
      </c>
      <c r="P4205" s="535">
        <v>134.55000000000001</v>
      </c>
      <c r="Q4205" s="536">
        <v>0</v>
      </c>
      <c r="R4205" s="535">
        <v>139.44</v>
      </c>
    </row>
    <row r="4206" spans="1:18" ht="12.75">
      <c r="A4206" s="145">
        <v>105403</v>
      </c>
      <c r="B4206" s="102" t="s">
        <v>25876</v>
      </c>
      <c r="C4206" s="145" t="s">
        <v>4</v>
      </c>
      <c r="D4206" s="535">
        <v>215.43</v>
      </c>
      <c r="E4206" s="536">
        <v>0</v>
      </c>
      <c r="F4206" s="535">
        <v>228.79</v>
      </c>
      <c r="G4206" s="536">
        <v>2.0000000000000001E-4</v>
      </c>
      <c r="H4206" s="535">
        <v>199.36</v>
      </c>
      <c r="I4206" s="536">
        <v>0</v>
      </c>
      <c r="J4206" s="535">
        <v>223.76</v>
      </c>
      <c r="K4206" s="536">
        <v>0</v>
      </c>
      <c r="L4206" s="535">
        <v>193.49</v>
      </c>
      <c r="M4206" s="536">
        <v>0</v>
      </c>
      <c r="N4206" s="535">
        <v>222.88</v>
      </c>
      <c r="O4206" s="536">
        <v>0</v>
      </c>
      <c r="P4206" s="535">
        <v>165.53</v>
      </c>
      <c r="Q4206" s="536">
        <v>2.0000000000000001E-4</v>
      </c>
      <c r="R4206" s="535">
        <v>201.11</v>
      </c>
    </row>
    <row r="4207" spans="1:18" ht="12.75">
      <c r="A4207" s="145">
        <v>96252</v>
      </c>
      <c r="B4207" s="102" t="s">
        <v>25877</v>
      </c>
      <c r="C4207" s="145" t="s">
        <v>4</v>
      </c>
      <c r="D4207" s="535">
        <v>173.71</v>
      </c>
      <c r="E4207" s="536">
        <v>0</v>
      </c>
      <c r="F4207" s="535">
        <v>189.02</v>
      </c>
      <c r="G4207" s="536">
        <v>2.0000000000000001E-4</v>
      </c>
      <c r="H4207" s="535">
        <v>163.94</v>
      </c>
      <c r="I4207" s="536">
        <v>0</v>
      </c>
      <c r="J4207" s="535">
        <v>183.32</v>
      </c>
      <c r="K4207" s="536">
        <v>0</v>
      </c>
      <c r="L4207" s="535">
        <v>162.16</v>
      </c>
      <c r="M4207" s="536">
        <v>0</v>
      </c>
      <c r="N4207" s="535">
        <v>185.05</v>
      </c>
      <c r="O4207" s="536">
        <v>0</v>
      </c>
      <c r="P4207" s="535">
        <v>137.66</v>
      </c>
      <c r="Q4207" s="536">
        <v>2.9999999999999997E-4</v>
      </c>
      <c r="R4207" s="535">
        <v>165.72</v>
      </c>
    </row>
    <row r="4208" spans="1:18" ht="12.75">
      <c r="A4208" s="145">
        <v>96254</v>
      </c>
      <c r="B4208" s="102" t="s">
        <v>25878</v>
      </c>
      <c r="C4208" s="145" t="s">
        <v>1</v>
      </c>
      <c r="D4208" s="535">
        <v>0</v>
      </c>
      <c r="E4208" s="536"/>
      <c r="F4208" s="535">
        <v>0</v>
      </c>
      <c r="G4208" s="536"/>
      <c r="H4208" s="535">
        <v>0</v>
      </c>
      <c r="I4208" s="536"/>
      <c r="J4208" s="535">
        <v>0</v>
      </c>
      <c r="K4208" s="536"/>
      <c r="L4208" s="535">
        <v>0</v>
      </c>
      <c r="M4208" s="536"/>
      <c r="N4208" s="535">
        <v>0</v>
      </c>
      <c r="O4208" s="536"/>
      <c r="P4208" s="535">
        <v>0</v>
      </c>
      <c r="Q4208" s="536"/>
      <c r="R4208" s="535">
        <v>0</v>
      </c>
    </row>
    <row r="4209" spans="1:18" ht="12.75">
      <c r="A4209" s="145">
        <v>96253</v>
      </c>
      <c r="B4209" s="102" t="s">
        <v>25879</v>
      </c>
      <c r="C4209" s="145" t="s">
        <v>1</v>
      </c>
      <c r="D4209" s="535">
        <v>0</v>
      </c>
      <c r="E4209" s="536"/>
      <c r="F4209" s="535">
        <v>0</v>
      </c>
      <c r="G4209" s="536"/>
      <c r="H4209" s="535">
        <v>0</v>
      </c>
      <c r="I4209" s="536"/>
      <c r="J4209" s="535">
        <v>0</v>
      </c>
      <c r="K4209" s="536"/>
      <c r="L4209" s="535">
        <v>0</v>
      </c>
      <c r="M4209" s="536"/>
      <c r="N4209" s="535">
        <v>0</v>
      </c>
      <c r="O4209" s="536"/>
      <c r="P4209" s="535">
        <v>0</v>
      </c>
      <c r="Q4209" s="536"/>
      <c r="R4209" s="535">
        <v>0</v>
      </c>
    </row>
    <row r="4210" spans="1:18" ht="12.75">
      <c r="A4210" s="145">
        <v>105406</v>
      </c>
      <c r="B4210" s="102" t="s">
        <v>25880</v>
      </c>
      <c r="C4210" s="145" t="s">
        <v>4</v>
      </c>
      <c r="D4210" s="535">
        <v>225.69</v>
      </c>
      <c r="E4210" s="536">
        <v>0</v>
      </c>
      <c r="F4210" s="535">
        <v>226.39</v>
      </c>
      <c r="G4210" s="536">
        <v>1E-4</v>
      </c>
      <c r="H4210" s="535">
        <v>219.69</v>
      </c>
      <c r="I4210" s="536">
        <v>2.9999999999999997E-4</v>
      </c>
      <c r="J4210" s="535">
        <v>211.83</v>
      </c>
      <c r="K4210" s="536">
        <v>0</v>
      </c>
      <c r="L4210" s="535">
        <v>212.19</v>
      </c>
      <c r="M4210" s="536">
        <v>0</v>
      </c>
      <c r="N4210" s="535">
        <v>222.17</v>
      </c>
      <c r="O4210" s="536">
        <v>0</v>
      </c>
      <c r="P4210" s="535">
        <v>199.44</v>
      </c>
      <c r="Q4210" s="536">
        <v>1E-4</v>
      </c>
      <c r="R4210" s="535">
        <v>226.03</v>
      </c>
    </row>
    <row r="4211" spans="1:18" ht="12.75">
      <c r="A4211" s="145">
        <v>96264</v>
      </c>
      <c r="B4211" s="102" t="s">
        <v>25881</v>
      </c>
      <c r="C4211" s="145" t="s">
        <v>4</v>
      </c>
      <c r="D4211" s="535">
        <v>0</v>
      </c>
      <c r="E4211" s="536"/>
      <c r="F4211" s="535">
        <v>0</v>
      </c>
      <c r="G4211" s="536"/>
      <c r="H4211" s="535">
        <v>0</v>
      </c>
      <c r="I4211" s="536"/>
      <c r="J4211" s="535">
        <v>0</v>
      </c>
      <c r="K4211" s="536"/>
      <c r="L4211" s="535">
        <v>0</v>
      </c>
      <c r="M4211" s="536"/>
      <c r="N4211" s="535">
        <v>0</v>
      </c>
      <c r="O4211" s="536"/>
      <c r="P4211" s="535">
        <v>0</v>
      </c>
      <c r="Q4211" s="536"/>
      <c r="R4211" s="535">
        <v>0</v>
      </c>
    </row>
    <row r="4212" spans="1:18" ht="12.75">
      <c r="A4212" s="145">
        <v>105405</v>
      </c>
      <c r="B4212" s="102" t="s">
        <v>25882</v>
      </c>
      <c r="C4212" s="145" t="s">
        <v>4</v>
      </c>
      <c r="D4212" s="535">
        <v>0</v>
      </c>
      <c r="E4212" s="536"/>
      <c r="F4212" s="535">
        <v>0</v>
      </c>
      <c r="G4212" s="536"/>
      <c r="H4212" s="535">
        <v>0</v>
      </c>
      <c r="I4212" s="536"/>
      <c r="J4212" s="535">
        <v>0</v>
      </c>
      <c r="K4212" s="536"/>
      <c r="L4212" s="535">
        <v>0</v>
      </c>
      <c r="M4212" s="536"/>
      <c r="N4212" s="535">
        <v>0</v>
      </c>
      <c r="O4212" s="536"/>
      <c r="P4212" s="535">
        <v>0</v>
      </c>
      <c r="Q4212" s="536"/>
      <c r="R4212" s="535">
        <v>0</v>
      </c>
    </row>
    <row r="4213" spans="1:18" ht="12.75">
      <c r="A4213" s="145">
        <v>96258</v>
      </c>
      <c r="B4213" s="102" t="s">
        <v>25883</v>
      </c>
      <c r="C4213" s="145" t="s">
        <v>4</v>
      </c>
      <c r="D4213" s="535">
        <v>160.9</v>
      </c>
      <c r="E4213" s="536">
        <v>0</v>
      </c>
      <c r="F4213" s="535">
        <v>161.03</v>
      </c>
      <c r="G4213" s="536">
        <v>1E-4</v>
      </c>
      <c r="H4213" s="535">
        <v>157.1</v>
      </c>
      <c r="I4213" s="536">
        <v>4.0000000000000002E-4</v>
      </c>
      <c r="J4213" s="535">
        <v>154.11000000000001</v>
      </c>
      <c r="K4213" s="536">
        <v>0</v>
      </c>
      <c r="L4213" s="535">
        <v>155.85</v>
      </c>
      <c r="M4213" s="536">
        <v>0</v>
      </c>
      <c r="N4213" s="535">
        <v>162.97</v>
      </c>
      <c r="O4213" s="536">
        <v>0</v>
      </c>
      <c r="P4213" s="535">
        <v>142.97999999999999</v>
      </c>
      <c r="Q4213" s="536">
        <v>1E-4</v>
      </c>
      <c r="R4213" s="535">
        <v>164.43</v>
      </c>
    </row>
    <row r="4214" spans="1:18" ht="12.75">
      <c r="A4214" s="145">
        <v>96262</v>
      </c>
      <c r="B4214" s="102" t="s">
        <v>25884</v>
      </c>
      <c r="C4214" s="145" t="s">
        <v>4</v>
      </c>
      <c r="D4214" s="535">
        <v>0</v>
      </c>
      <c r="E4214" s="536"/>
      <c r="F4214" s="535">
        <v>0</v>
      </c>
      <c r="G4214" s="536"/>
      <c r="H4214" s="535">
        <v>0</v>
      </c>
      <c r="I4214" s="536"/>
      <c r="J4214" s="535">
        <v>0</v>
      </c>
      <c r="K4214" s="536"/>
      <c r="L4214" s="535">
        <v>0</v>
      </c>
      <c r="M4214" s="536"/>
      <c r="N4214" s="535">
        <v>0</v>
      </c>
      <c r="O4214" s="536"/>
      <c r="P4214" s="535">
        <v>0</v>
      </c>
      <c r="Q4214" s="536"/>
      <c r="R4214" s="535">
        <v>0</v>
      </c>
    </row>
    <row r="4215" spans="1:18" ht="12.75">
      <c r="A4215" s="145">
        <v>105404</v>
      </c>
      <c r="B4215" s="102" t="s">
        <v>25885</v>
      </c>
      <c r="C4215" s="145" t="s">
        <v>4</v>
      </c>
      <c r="D4215" s="535">
        <v>0</v>
      </c>
      <c r="E4215" s="536"/>
      <c r="F4215" s="535">
        <v>0</v>
      </c>
      <c r="G4215" s="536"/>
      <c r="H4215" s="535">
        <v>0</v>
      </c>
      <c r="I4215" s="536"/>
      <c r="J4215" s="535">
        <v>0</v>
      </c>
      <c r="K4215" s="536"/>
      <c r="L4215" s="535">
        <v>0</v>
      </c>
      <c r="M4215" s="536"/>
      <c r="N4215" s="535">
        <v>0</v>
      </c>
      <c r="O4215" s="536"/>
      <c r="P4215" s="535">
        <v>0</v>
      </c>
      <c r="Q4215" s="536"/>
      <c r="R4215" s="535">
        <v>0</v>
      </c>
    </row>
    <row r="4216" spans="1:18" ht="12.75">
      <c r="A4216" s="145">
        <v>92751</v>
      </c>
      <c r="B4216" s="102" t="s">
        <v>25886</v>
      </c>
      <c r="C4216" s="145" t="s">
        <v>7</v>
      </c>
      <c r="D4216" s="535">
        <v>2564.79</v>
      </c>
      <c r="E4216" s="536">
        <v>5.3800000000000001E-2</v>
      </c>
      <c r="F4216" s="535">
        <v>2111.5100000000002</v>
      </c>
      <c r="G4216" s="536">
        <v>5.7099999999999998E-2</v>
      </c>
      <c r="H4216" s="535">
        <v>2583.59</v>
      </c>
      <c r="I4216" s="536">
        <v>5.3400000000000003E-2</v>
      </c>
      <c r="J4216" s="535">
        <v>2359.7199999999998</v>
      </c>
      <c r="K4216" s="536">
        <v>5.11E-2</v>
      </c>
      <c r="L4216" s="535">
        <v>2077.2199999999998</v>
      </c>
      <c r="M4216" s="536">
        <v>0</v>
      </c>
      <c r="N4216" s="535">
        <v>1630.79</v>
      </c>
      <c r="O4216" s="536">
        <v>8.4599999999999995E-2</v>
      </c>
      <c r="P4216" s="535">
        <v>1954.53</v>
      </c>
      <c r="Q4216" s="536">
        <v>6.1600000000000002E-2</v>
      </c>
      <c r="R4216" s="535">
        <v>2135</v>
      </c>
    </row>
    <row r="4217" spans="1:18" ht="12.75">
      <c r="A4217" s="145">
        <v>92752</v>
      </c>
      <c r="B4217" s="102" t="s">
        <v>25887</v>
      </c>
      <c r="C4217" s="145" t="s">
        <v>7</v>
      </c>
      <c r="D4217" s="535">
        <v>3000.32</v>
      </c>
      <c r="E4217" s="536">
        <v>5.1799999999999999E-2</v>
      </c>
      <c r="F4217" s="535">
        <v>2521.48</v>
      </c>
      <c r="G4217" s="536">
        <v>5.4600000000000003E-2</v>
      </c>
      <c r="H4217" s="535">
        <v>3041.49</v>
      </c>
      <c r="I4217" s="536">
        <v>5.11E-2</v>
      </c>
      <c r="J4217" s="535">
        <v>2768.51</v>
      </c>
      <c r="K4217" s="536">
        <v>4.9799999999999997E-2</v>
      </c>
      <c r="L4217" s="535">
        <v>2464.4</v>
      </c>
      <c r="M4217" s="536">
        <v>0</v>
      </c>
      <c r="N4217" s="535">
        <v>1920.18</v>
      </c>
      <c r="O4217" s="536">
        <v>8.09E-2</v>
      </c>
      <c r="P4217" s="535">
        <v>2296.62</v>
      </c>
      <c r="Q4217" s="536">
        <v>0.06</v>
      </c>
      <c r="R4217" s="535">
        <v>2527.63</v>
      </c>
    </row>
    <row r="4218" spans="1:18" ht="12.75">
      <c r="A4218" s="145">
        <v>92750</v>
      </c>
      <c r="B4218" s="102" t="s">
        <v>25888</v>
      </c>
      <c r="C4218" s="145" t="s">
        <v>7</v>
      </c>
      <c r="D4218" s="535">
        <v>2126.5500000000002</v>
      </c>
      <c r="E4218" s="536">
        <v>5.6500000000000002E-2</v>
      </c>
      <c r="F4218" s="535">
        <v>1699.2</v>
      </c>
      <c r="G4218" s="536">
        <v>6.0400000000000002E-2</v>
      </c>
      <c r="H4218" s="535">
        <v>2122.88</v>
      </c>
      <c r="I4218" s="536">
        <v>5.6599999999999998E-2</v>
      </c>
      <c r="J4218" s="535">
        <v>1948.6</v>
      </c>
      <c r="K4218" s="536">
        <v>5.2600000000000001E-2</v>
      </c>
      <c r="L4218" s="535">
        <v>1687.23</v>
      </c>
      <c r="M4218" s="536">
        <v>0</v>
      </c>
      <c r="N4218" s="535">
        <v>1338.8</v>
      </c>
      <c r="O4218" s="536">
        <v>8.9700000000000002E-2</v>
      </c>
      <c r="P4218" s="535">
        <v>1609.78</v>
      </c>
      <c r="Q4218" s="536">
        <v>6.3700000000000007E-2</v>
      </c>
      <c r="R4218" s="535">
        <v>1739.56</v>
      </c>
    </row>
    <row r="4219" spans="1:18" ht="12.75">
      <c r="A4219" s="145">
        <v>92749</v>
      </c>
      <c r="B4219" s="102" t="s">
        <v>25889</v>
      </c>
      <c r="C4219" s="145" t="s">
        <v>7</v>
      </c>
      <c r="D4219" s="535">
        <v>1378.26</v>
      </c>
      <c r="E4219" s="536">
        <v>6.4100000000000004E-2</v>
      </c>
      <c r="F4219" s="535">
        <v>994.95</v>
      </c>
      <c r="G4219" s="536">
        <v>7.3599999999999999E-2</v>
      </c>
      <c r="H4219" s="535">
        <v>1336.58</v>
      </c>
      <c r="I4219" s="536">
        <v>6.6100000000000006E-2</v>
      </c>
      <c r="J4219" s="535">
        <v>1245.97</v>
      </c>
      <c r="K4219" s="536">
        <v>5.8700000000000002E-2</v>
      </c>
      <c r="L4219" s="535">
        <v>1020.77</v>
      </c>
      <c r="M4219" s="536">
        <v>0</v>
      </c>
      <c r="N4219" s="535">
        <v>839.08</v>
      </c>
      <c r="O4219" s="536">
        <v>0.1052</v>
      </c>
      <c r="P4219" s="535">
        <v>1020.5</v>
      </c>
      <c r="Q4219" s="536">
        <v>7.17E-2</v>
      </c>
      <c r="R4219" s="535">
        <v>1063.58</v>
      </c>
    </row>
    <row r="4220" spans="1:18" ht="12.75">
      <c r="A4220" s="145">
        <v>92745</v>
      </c>
      <c r="B4220" s="102" t="s">
        <v>25890</v>
      </c>
      <c r="C4220" s="145" t="s">
        <v>7</v>
      </c>
      <c r="D4220" s="535">
        <v>1212.9000000000001</v>
      </c>
      <c r="E4220" s="536">
        <v>6.5799999999999997E-2</v>
      </c>
      <c r="F4220" s="535">
        <v>836.27</v>
      </c>
      <c r="G4220" s="536">
        <v>8.8599999999999998E-2</v>
      </c>
      <c r="H4220" s="535">
        <v>1164.73</v>
      </c>
      <c r="I4220" s="536">
        <v>6.8500000000000005E-2</v>
      </c>
      <c r="J4220" s="535">
        <v>1085.82</v>
      </c>
      <c r="K4220" s="536">
        <v>6.8199999999999997E-2</v>
      </c>
      <c r="L4220" s="535">
        <v>875.56</v>
      </c>
      <c r="M4220" s="536">
        <v>0</v>
      </c>
      <c r="N4220" s="535">
        <v>731.79</v>
      </c>
      <c r="O4220" s="536">
        <v>0.1091</v>
      </c>
      <c r="P4220" s="535">
        <v>893.2</v>
      </c>
      <c r="Q4220" s="536">
        <v>8.2900000000000001E-2</v>
      </c>
      <c r="R4220" s="535">
        <v>915.49</v>
      </c>
    </row>
    <row r="4221" spans="1:18" ht="12.75">
      <c r="A4221" s="145">
        <v>92747</v>
      </c>
      <c r="B4221" s="102" t="s">
        <v>25891</v>
      </c>
      <c r="C4221" s="145" t="s">
        <v>7</v>
      </c>
      <c r="D4221" s="535">
        <v>1317.07</v>
      </c>
      <c r="E4221" s="536">
        <v>6.5699999999999995E-2</v>
      </c>
      <c r="F4221" s="535">
        <v>932.52</v>
      </c>
      <c r="G4221" s="536">
        <v>8.8900000000000007E-2</v>
      </c>
      <c r="H4221" s="535">
        <v>1274.3499999999999</v>
      </c>
      <c r="I4221" s="536">
        <v>6.7900000000000002E-2</v>
      </c>
      <c r="J4221" s="535">
        <v>1181.3399999999999</v>
      </c>
      <c r="K4221" s="536">
        <v>7.0199999999999999E-2</v>
      </c>
      <c r="L4221" s="535">
        <v>970.35</v>
      </c>
      <c r="M4221" s="536">
        <v>0</v>
      </c>
      <c r="N4221" s="535">
        <v>805.83</v>
      </c>
      <c r="O4221" s="536">
        <v>0.1074</v>
      </c>
      <c r="P4221" s="535">
        <v>978.35</v>
      </c>
      <c r="Q4221" s="536">
        <v>8.48E-2</v>
      </c>
      <c r="R4221" s="535">
        <v>1011.35</v>
      </c>
    </row>
    <row r="4222" spans="1:18" ht="12.75">
      <c r="A4222" s="145">
        <v>92743</v>
      </c>
      <c r="B4222" s="102" t="s">
        <v>25892</v>
      </c>
      <c r="C4222" s="145" t="s">
        <v>7</v>
      </c>
      <c r="D4222" s="535">
        <v>1045.18</v>
      </c>
      <c r="E4222" s="536">
        <v>6.7799999999999999E-2</v>
      </c>
      <c r="F4222" s="535">
        <v>680.06</v>
      </c>
      <c r="G4222" s="536">
        <v>9.35E-2</v>
      </c>
      <c r="H4222" s="535">
        <v>988.12</v>
      </c>
      <c r="I4222" s="536">
        <v>7.17E-2</v>
      </c>
      <c r="J4222" s="535">
        <v>930.45</v>
      </c>
      <c r="K4222" s="536">
        <v>6.83E-2</v>
      </c>
      <c r="L4222" s="535">
        <v>724.04</v>
      </c>
      <c r="M4222" s="536">
        <v>0</v>
      </c>
      <c r="N4222" s="535">
        <v>615.54999999999995</v>
      </c>
      <c r="O4222" s="536">
        <v>0.11509999999999999</v>
      </c>
      <c r="P4222" s="535">
        <v>758.11</v>
      </c>
      <c r="Q4222" s="536">
        <v>8.3900000000000002E-2</v>
      </c>
      <c r="R4222" s="535">
        <v>762.08</v>
      </c>
    </row>
    <row r="4223" spans="1:18" ht="12.75">
      <c r="A4223" s="145">
        <v>92746</v>
      </c>
      <c r="B4223" s="102" t="s">
        <v>25893</v>
      </c>
      <c r="C4223" s="145" t="s">
        <v>7</v>
      </c>
      <c r="D4223" s="535">
        <v>1138.3800000000001</v>
      </c>
      <c r="E4223" s="536">
        <v>4.7E-2</v>
      </c>
      <c r="F4223" s="535">
        <v>775.77</v>
      </c>
      <c r="G4223" s="536">
        <v>6.1600000000000002E-2</v>
      </c>
      <c r="H4223" s="535">
        <v>1087.6400000000001</v>
      </c>
      <c r="I4223" s="536">
        <v>4.9200000000000001E-2</v>
      </c>
      <c r="J4223" s="535">
        <v>1026.06</v>
      </c>
      <c r="K4223" s="536">
        <v>4.6600000000000003E-2</v>
      </c>
      <c r="L4223" s="535">
        <v>792.5</v>
      </c>
      <c r="M4223" s="536">
        <v>0</v>
      </c>
      <c r="N4223" s="535">
        <v>645.95000000000005</v>
      </c>
      <c r="O4223" s="536">
        <v>8.2799999999999999E-2</v>
      </c>
      <c r="P4223" s="535">
        <v>810.7</v>
      </c>
      <c r="Q4223" s="536">
        <v>5.8900000000000001E-2</v>
      </c>
      <c r="R4223" s="535">
        <v>832.06</v>
      </c>
    </row>
    <row r="4224" spans="1:18" ht="12.75">
      <c r="A4224" s="145">
        <v>92748</v>
      </c>
      <c r="B4224" s="102" t="s">
        <v>25894</v>
      </c>
      <c r="C4224" s="145" t="s">
        <v>7</v>
      </c>
      <c r="D4224" s="535">
        <v>1219.17</v>
      </c>
      <c r="E4224" s="536">
        <v>4.99E-2</v>
      </c>
      <c r="F4224" s="535">
        <v>849.52</v>
      </c>
      <c r="G4224" s="536">
        <v>6.7400000000000002E-2</v>
      </c>
      <c r="H4224" s="535">
        <v>1172.49</v>
      </c>
      <c r="I4224" s="536">
        <v>5.1900000000000002E-2</v>
      </c>
      <c r="J4224" s="535">
        <v>1099.1600000000001</v>
      </c>
      <c r="K4224" s="536">
        <v>5.21E-2</v>
      </c>
      <c r="L4224" s="535">
        <v>867.25</v>
      </c>
      <c r="M4224" s="536">
        <v>0</v>
      </c>
      <c r="N4224" s="535">
        <v>706.37</v>
      </c>
      <c r="O4224" s="536">
        <v>8.6099999999999996E-2</v>
      </c>
      <c r="P4224" s="535">
        <v>878.67</v>
      </c>
      <c r="Q4224" s="536">
        <v>6.5100000000000005E-2</v>
      </c>
      <c r="R4224" s="535">
        <v>907.57</v>
      </c>
    </row>
    <row r="4225" spans="1:18" ht="12.75">
      <c r="A4225" s="145">
        <v>92744</v>
      </c>
      <c r="B4225" s="102" t="s">
        <v>25895</v>
      </c>
      <c r="C4225" s="145" t="s">
        <v>7</v>
      </c>
      <c r="D4225" s="535">
        <v>1004.86</v>
      </c>
      <c r="E4225" s="536">
        <v>4.1799999999999997E-2</v>
      </c>
      <c r="F4225" s="535">
        <v>653.17999999999995</v>
      </c>
      <c r="G4225" s="536">
        <v>5.3100000000000001E-2</v>
      </c>
      <c r="H4225" s="535">
        <v>947.42</v>
      </c>
      <c r="I4225" s="536">
        <v>4.4299999999999999E-2</v>
      </c>
      <c r="J4225" s="535">
        <v>904.25</v>
      </c>
      <c r="K4225" s="536">
        <v>3.8399999999999997E-2</v>
      </c>
      <c r="L4225" s="535">
        <v>669.08</v>
      </c>
      <c r="M4225" s="536">
        <v>0</v>
      </c>
      <c r="N4225" s="535">
        <v>546.97</v>
      </c>
      <c r="O4225" s="536">
        <v>7.6799999999999993E-2</v>
      </c>
      <c r="P4225" s="535">
        <v>698.96</v>
      </c>
      <c r="Q4225" s="536">
        <v>4.9700000000000001E-2</v>
      </c>
      <c r="R4225" s="535">
        <v>707.26</v>
      </c>
    </row>
    <row r="4226" spans="1:18" ht="12.75">
      <c r="A4226" s="145">
        <v>92754</v>
      </c>
      <c r="B4226" s="102" t="s">
        <v>25896</v>
      </c>
      <c r="C4226" s="145" t="s">
        <v>7</v>
      </c>
      <c r="D4226" s="535">
        <v>704.73</v>
      </c>
      <c r="E4226" s="536">
        <v>0.20419999999999999</v>
      </c>
      <c r="F4226" s="535">
        <v>654.57000000000005</v>
      </c>
      <c r="G4226" s="536">
        <v>0.21160000000000001</v>
      </c>
      <c r="H4226" s="535">
        <v>733.7</v>
      </c>
      <c r="I4226" s="536">
        <v>0.1961</v>
      </c>
      <c r="J4226" s="535">
        <v>653.14</v>
      </c>
      <c r="K4226" s="536">
        <v>0.21210000000000001</v>
      </c>
      <c r="L4226" s="535">
        <v>661.15</v>
      </c>
      <c r="M4226" s="536">
        <v>0.1229</v>
      </c>
      <c r="N4226" s="535">
        <v>551.47</v>
      </c>
      <c r="O4226" s="536">
        <v>0.26090000000000002</v>
      </c>
      <c r="P4226" s="535">
        <v>607.45000000000005</v>
      </c>
      <c r="Q4226" s="536">
        <v>0.22800000000000001</v>
      </c>
      <c r="R4226" s="535">
        <v>665.25</v>
      </c>
    </row>
    <row r="4227" spans="1:18" ht="12.75">
      <c r="A4227" s="145">
        <v>92753</v>
      </c>
      <c r="B4227" s="102" t="s">
        <v>25897</v>
      </c>
      <c r="C4227" s="145" t="s">
        <v>7</v>
      </c>
      <c r="D4227" s="535">
        <v>721.84</v>
      </c>
      <c r="E4227" s="536">
        <v>0.19819999999999999</v>
      </c>
      <c r="F4227" s="535">
        <v>673.16</v>
      </c>
      <c r="G4227" s="536">
        <v>0.19739999999999999</v>
      </c>
      <c r="H4227" s="535">
        <v>750.93</v>
      </c>
      <c r="I4227" s="536">
        <v>0.1905</v>
      </c>
      <c r="J4227" s="535">
        <v>672.67</v>
      </c>
      <c r="K4227" s="536">
        <v>0.19750000000000001</v>
      </c>
      <c r="L4227" s="535">
        <v>673.91</v>
      </c>
      <c r="M4227" s="536">
        <v>0.1206</v>
      </c>
      <c r="N4227" s="535">
        <v>557.95000000000005</v>
      </c>
      <c r="O4227" s="536">
        <v>0.25640000000000002</v>
      </c>
      <c r="P4227" s="535">
        <v>617.24</v>
      </c>
      <c r="Q4227" s="536">
        <v>0.21529999999999999</v>
      </c>
      <c r="R4227" s="535">
        <v>678.69</v>
      </c>
    </row>
    <row r="4228" spans="1:18" ht="12.75">
      <c r="A4228" s="145">
        <v>92755</v>
      </c>
      <c r="B4228" s="102" t="s">
        <v>25898</v>
      </c>
      <c r="C4228" s="145" t="s">
        <v>4</v>
      </c>
      <c r="D4228" s="535">
        <v>328.83</v>
      </c>
      <c r="E4228" s="536">
        <v>9.69E-2</v>
      </c>
      <c r="F4228" s="535">
        <v>256.07</v>
      </c>
      <c r="G4228" s="536">
        <v>8.8800000000000004E-2</v>
      </c>
      <c r="H4228" s="535">
        <v>326.44</v>
      </c>
      <c r="I4228" s="536">
        <v>9.7699999999999995E-2</v>
      </c>
      <c r="J4228" s="535">
        <v>299.87</v>
      </c>
      <c r="K4228" s="536">
        <v>7.5800000000000006E-2</v>
      </c>
      <c r="L4228" s="535">
        <v>262.98</v>
      </c>
      <c r="M4228" s="536">
        <v>0</v>
      </c>
      <c r="N4228" s="535">
        <v>216.91</v>
      </c>
      <c r="O4228" s="536">
        <v>0.14699999999999999</v>
      </c>
      <c r="P4228" s="535">
        <v>254.58</v>
      </c>
      <c r="Q4228" s="536">
        <v>8.9300000000000004E-2</v>
      </c>
      <c r="R4228" s="535">
        <v>270.25</v>
      </c>
    </row>
    <row r="4229" spans="1:18" ht="12.75">
      <c r="A4229" s="145">
        <v>92756</v>
      </c>
      <c r="B4229" s="102" t="s">
        <v>25899</v>
      </c>
      <c r="C4229" s="145" t="s">
        <v>4</v>
      </c>
      <c r="D4229" s="535">
        <v>386.61</v>
      </c>
      <c r="E4229" s="536">
        <v>9.5000000000000001E-2</v>
      </c>
      <c r="F4229" s="535">
        <v>291.85000000000002</v>
      </c>
      <c r="G4229" s="536">
        <v>9.4500000000000001E-2</v>
      </c>
      <c r="H4229" s="535">
        <v>380.46</v>
      </c>
      <c r="I4229" s="536">
        <v>9.6600000000000005E-2</v>
      </c>
      <c r="J4229" s="535">
        <v>350.62</v>
      </c>
      <c r="K4229" s="536">
        <v>7.8700000000000006E-2</v>
      </c>
      <c r="L4229" s="535">
        <v>302.44</v>
      </c>
      <c r="M4229" s="536">
        <v>0</v>
      </c>
      <c r="N4229" s="535">
        <v>251.67</v>
      </c>
      <c r="O4229" s="536">
        <v>0.14599999999999999</v>
      </c>
      <c r="P4229" s="535">
        <v>296.89999999999998</v>
      </c>
      <c r="Q4229" s="536">
        <v>9.2899999999999996E-2</v>
      </c>
      <c r="R4229" s="535">
        <v>311.89</v>
      </c>
    </row>
    <row r="4230" spans="1:18" ht="12.75">
      <c r="A4230" s="145">
        <v>92757</v>
      </c>
      <c r="B4230" s="102" t="s">
        <v>25900</v>
      </c>
      <c r="C4230" s="145" t="s">
        <v>4</v>
      </c>
      <c r="D4230" s="535">
        <v>455.42</v>
      </c>
      <c r="E4230" s="536">
        <v>9.3200000000000005E-2</v>
      </c>
      <c r="F4230" s="535">
        <v>334.93</v>
      </c>
      <c r="G4230" s="536">
        <v>9.9400000000000002E-2</v>
      </c>
      <c r="H4230" s="535">
        <v>444.98</v>
      </c>
      <c r="I4230" s="536">
        <v>9.5399999999999999E-2</v>
      </c>
      <c r="J4230" s="535">
        <v>411.15</v>
      </c>
      <c r="K4230" s="536">
        <v>8.09E-2</v>
      </c>
      <c r="L4230" s="535">
        <v>349.69</v>
      </c>
      <c r="M4230" s="536">
        <v>0</v>
      </c>
      <c r="N4230" s="535">
        <v>293.10000000000002</v>
      </c>
      <c r="O4230" s="536">
        <v>0.14480000000000001</v>
      </c>
      <c r="P4230" s="535">
        <v>347.32</v>
      </c>
      <c r="Q4230" s="536">
        <v>9.5799999999999996E-2</v>
      </c>
      <c r="R4230" s="535">
        <v>361.68</v>
      </c>
    </row>
    <row r="4231" spans="1:18" ht="12.75">
      <c r="A4231" s="145">
        <v>92758</v>
      </c>
      <c r="B4231" s="102" t="s">
        <v>25901</v>
      </c>
      <c r="C4231" s="145" t="s">
        <v>7</v>
      </c>
      <c r="D4231" s="535">
        <v>1088.3800000000001</v>
      </c>
      <c r="E4231" s="536">
        <v>2.5499999999999998E-2</v>
      </c>
      <c r="F4231" s="535">
        <v>735.3</v>
      </c>
      <c r="G4231" s="536">
        <v>3.78E-2</v>
      </c>
      <c r="H4231" s="535">
        <v>1038.48</v>
      </c>
      <c r="I4231" s="536">
        <v>2.6800000000000001E-2</v>
      </c>
      <c r="J4231" s="535">
        <v>984.71</v>
      </c>
      <c r="K4231" s="536">
        <v>2.8199999999999999E-2</v>
      </c>
      <c r="L4231" s="535">
        <v>735.43</v>
      </c>
      <c r="M4231" s="536">
        <v>0</v>
      </c>
      <c r="N4231" s="535">
        <v>582.33000000000004</v>
      </c>
      <c r="O4231" s="536">
        <v>4.7699999999999999E-2</v>
      </c>
      <c r="P4231" s="535">
        <v>752.44</v>
      </c>
      <c r="Q4231" s="536">
        <v>3.6900000000000002E-2</v>
      </c>
      <c r="R4231" s="535">
        <v>774.36</v>
      </c>
    </row>
    <row r="4232" spans="1:18" ht="12.75">
      <c r="A4232" s="145">
        <v>104500</v>
      </c>
      <c r="B4232" s="102" t="s">
        <v>25902</v>
      </c>
      <c r="C4232" s="145" t="s">
        <v>1</v>
      </c>
      <c r="D4232" s="535">
        <v>0</v>
      </c>
      <c r="E4232" s="536"/>
      <c r="F4232" s="535">
        <v>0</v>
      </c>
      <c r="G4232" s="536"/>
      <c r="H4232" s="535">
        <v>0</v>
      </c>
      <c r="I4232" s="536"/>
      <c r="J4232" s="535">
        <v>0</v>
      </c>
      <c r="K4232" s="536"/>
      <c r="L4232" s="535">
        <v>0</v>
      </c>
      <c r="M4232" s="536"/>
      <c r="N4232" s="535">
        <v>0</v>
      </c>
      <c r="O4232" s="536"/>
      <c r="P4232" s="535">
        <v>0</v>
      </c>
      <c r="Q4232" s="536"/>
      <c r="R4232" s="535">
        <v>0</v>
      </c>
    </row>
    <row r="4233" spans="1:18" ht="12.75">
      <c r="A4233" s="145">
        <v>104503</v>
      </c>
      <c r="B4233" s="102" t="s">
        <v>25903</v>
      </c>
      <c r="C4233" s="145" t="s">
        <v>1</v>
      </c>
      <c r="D4233" s="535">
        <v>0</v>
      </c>
      <c r="E4233" s="536"/>
      <c r="F4233" s="535">
        <v>0</v>
      </c>
      <c r="G4233" s="536"/>
      <c r="H4233" s="535">
        <v>0</v>
      </c>
      <c r="I4233" s="536"/>
      <c r="J4233" s="535">
        <v>0</v>
      </c>
      <c r="K4233" s="536"/>
      <c r="L4233" s="535">
        <v>0</v>
      </c>
      <c r="M4233" s="536"/>
      <c r="N4233" s="535">
        <v>0</v>
      </c>
      <c r="O4233" s="536"/>
      <c r="P4233" s="535">
        <v>0</v>
      </c>
      <c r="Q4233" s="536"/>
      <c r="R4233" s="535">
        <v>0</v>
      </c>
    </row>
    <row r="4234" spans="1:18" ht="12.75">
      <c r="A4234" s="145">
        <v>104504</v>
      </c>
      <c r="B4234" s="102" t="s">
        <v>25904</v>
      </c>
      <c r="C4234" s="145" t="s">
        <v>1</v>
      </c>
      <c r="D4234" s="535">
        <v>0</v>
      </c>
      <c r="E4234" s="536"/>
      <c r="F4234" s="535">
        <v>0</v>
      </c>
      <c r="G4234" s="536"/>
      <c r="H4234" s="535">
        <v>0</v>
      </c>
      <c r="I4234" s="536"/>
      <c r="J4234" s="535">
        <v>0</v>
      </c>
      <c r="K4234" s="536"/>
      <c r="L4234" s="535">
        <v>0</v>
      </c>
      <c r="M4234" s="536"/>
      <c r="N4234" s="535">
        <v>0</v>
      </c>
      <c r="O4234" s="536"/>
      <c r="P4234" s="535">
        <v>0</v>
      </c>
      <c r="Q4234" s="536"/>
      <c r="R4234" s="535">
        <v>0</v>
      </c>
    </row>
    <row r="4235" spans="1:18" ht="12.75">
      <c r="A4235" s="145">
        <v>104507</v>
      </c>
      <c r="B4235" s="102" t="s">
        <v>25905</v>
      </c>
      <c r="C4235" s="145" t="s">
        <v>1</v>
      </c>
      <c r="D4235" s="535">
        <v>0</v>
      </c>
      <c r="E4235" s="536"/>
      <c r="F4235" s="535">
        <v>0</v>
      </c>
      <c r="G4235" s="536"/>
      <c r="H4235" s="535">
        <v>0</v>
      </c>
      <c r="I4235" s="536"/>
      <c r="J4235" s="535">
        <v>0</v>
      </c>
      <c r="K4235" s="536"/>
      <c r="L4235" s="535">
        <v>0</v>
      </c>
      <c r="M4235" s="536"/>
      <c r="N4235" s="535">
        <v>0</v>
      </c>
      <c r="O4235" s="536"/>
      <c r="P4235" s="535">
        <v>0</v>
      </c>
      <c r="Q4235" s="536"/>
      <c r="R4235" s="535">
        <v>0</v>
      </c>
    </row>
    <row r="4236" spans="1:18" ht="12.75">
      <c r="A4236" s="145">
        <v>104508</v>
      </c>
      <c r="B4236" s="102" t="s">
        <v>25906</v>
      </c>
      <c r="C4236" s="145" t="s">
        <v>1</v>
      </c>
      <c r="D4236" s="535">
        <v>0</v>
      </c>
      <c r="E4236" s="536"/>
      <c r="F4236" s="535">
        <v>0</v>
      </c>
      <c r="G4236" s="536"/>
      <c r="H4236" s="535">
        <v>0</v>
      </c>
      <c r="I4236" s="536"/>
      <c r="J4236" s="535">
        <v>0</v>
      </c>
      <c r="K4236" s="536"/>
      <c r="L4236" s="535">
        <v>0</v>
      </c>
      <c r="M4236" s="536"/>
      <c r="N4236" s="535">
        <v>0</v>
      </c>
      <c r="O4236" s="536"/>
      <c r="P4236" s="535">
        <v>0</v>
      </c>
      <c r="Q4236" s="536"/>
      <c r="R4236" s="535">
        <v>0</v>
      </c>
    </row>
    <row r="4237" spans="1:18" ht="12.75">
      <c r="A4237" s="145">
        <v>104509</v>
      </c>
      <c r="B4237" s="102" t="s">
        <v>25907</v>
      </c>
      <c r="C4237" s="145" t="s">
        <v>1</v>
      </c>
      <c r="D4237" s="535">
        <v>0</v>
      </c>
      <c r="E4237" s="536"/>
      <c r="F4237" s="535">
        <v>0</v>
      </c>
      <c r="G4237" s="536"/>
      <c r="H4237" s="535">
        <v>0</v>
      </c>
      <c r="I4237" s="536"/>
      <c r="J4237" s="535">
        <v>0</v>
      </c>
      <c r="K4237" s="536"/>
      <c r="L4237" s="535">
        <v>0</v>
      </c>
      <c r="M4237" s="536"/>
      <c r="N4237" s="535">
        <v>0</v>
      </c>
      <c r="O4237" s="536"/>
      <c r="P4237" s="535">
        <v>0</v>
      </c>
      <c r="Q4237" s="536"/>
      <c r="R4237" s="535">
        <v>0</v>
      </c>
    </row>
    <row r="4238" spans="1:18" ht="12.75">
      <c r="A4238" s="145">
        <v>104512</v>
      </c>
      <c r="B4238" s="102" t="s">
        <v>25908</v>
      </c>
      <c r="C4238" s="145" t="s">
        <v>1</v>
      </c>
      <c r="D4238" s="535">
        <v>0</v>
      </c>
      <c r="E4238" s="536"/>
      <c r="F4238" s="535">
        <v>0</v>
      </c>
      <c r="G4238" s="536"/>
      <c r="H4238" s="535">
        <v>0</v>
      </c>
      <c r="I4238" s="536"/>
      <c r="J4238" s="535">
        <v>0</v>
      </c>
      <c r="K4238" s="536"/>
      <c r="L4238" s="535">
        <v>0</v>
      </c>
      <c r="M4238" s="536"/>
      <c r="N4238" s="535">
        <v>0</v>
      </c>
      <c r="O4238" s="536"/>
      <c r="P4238" s="535">
        <v>0</v>
      </c>
      <c r="Q4238" s="536"/>
      <c r="R4238" s="535">
        <v>0</v>
      </c>
    </row>
    <row r="4239" spans="1:18" ht="12.75">
      <c r="A4239" s="145">
        <v>104513</v>
      </c>
      <c r="B4239" s="102" t="s">
        <v>25909</v>
      </c>
      <c r="C4239" s="145" t="s">
        <v>1</v>
      </c>
      <c r="D4239" s="535">
        <v>0</v>
      </c>
      <c r="E4239" s="536"/>
      <c r="F4239" s="535">
        <v>0</v>
      </c>
      <c r="G4239" s="536"/>
      <c r="H4239" s="535">
        <v>0</v>
      </c>
      <c r="I4239" s="536"/>
      <c r="J4239" s="535">
        <v>0</v>
      </c>
      <c r="K4239" s="536"/>
      <c r="L4239" s="535">
        <v>0</v>
      </c>
      <c r="M4239" s="536"/>
      <c r="N4239" s="535">
        <v>0</v>
      </c>
      <c r="O4239" s="536"/>
      <c r="P4239" s="535">
        <v>0</v>
      </c>
      <c r="Q4239" s="536"/>
      <c r="R4239" s="535">
        <v>0</v>
      </c>
    </row>
    <row r="4240" spans="1:18" ht="12.75">
      <c r="A4240" s="145">
        <v>104514</v>
      </c>
      <c r="B4240" s="102" t="s">
        <v>25910</v>
      </c>
      <c r="C4240" s="145" t="s">
        <v>1</v>
      </c>
      <c r="D4240" s="535">
        <v>0</v>
      </c>
      <c r="E4240" s="536"/>
      <c r="F4240" s="535">
        <v>0</v>
      </c>
      <c r="G4240" s="536"/>
      <c r="H4240" s="535">
        <v>0</v>
      </c>
      <c r="I4240" s="536"/>
      <c r="J4240" s="535">
        <v>0</v>
      </c>
      <c r="K4240" s="536"/>
      <c r="L4240" s="535">
        <v>0</v>
      </c>
      <c r="M4240" s="536"/>
      <c r="N4240" s="535">
        <v>0</v>
      </c>
      <c r="O4240" s="536"/>
      <c r="P4240" s="535">
        <v>0</v>
      </c>
      <c r="Q4240" s="536"/>
      <c r="R4240" s="535">
        <v>0</v>
      </c>
    </row>
    <row r="4241" spans="1:18" ht="12.75">
      <c r="A4241" s="145">
        <v>104501</v>
      </c>
      <c r="B4241" s="102" t="s">
        <v>25911</v>
      </c>
      <c r="C4241" s="145" t="s">
        <v>1</v>
      </c>
      <c r="D4241" s="535">
        <v>0</v>
      </c>
      <c r="E4241" s="536"/>
      <c r="F4241" s="535">
        <v>0</v>
      </c>
      <c r="G4241" s="536"/>
      <c r="H4241" s="535">
        <v>0</v>
      </c>
      <c r="I4241" s="536"/>
      <c r="J4241" s="535">
        <v>0</v>
      </c>
      <c r="K4241" s="536"/>
      <c r="L4241" s="535">
        <v>0</v>
      </c>
      <c r="M4241" s="536"/>
      <c r="N4241" s="535">
        <v>0</v>
      </c>
      <c r="O4241" s="536"/>
      <c r="P4241" s="535">
        <v>0</v>
      </c>
      <c r="Q4241" s="536"/>
      <c r="R4241" s="535">
        <v>0</v>
      </c>
    </row>
    <row r="4242" spans="1:18" ht="12.75">
      <c r="A4242" s="145">
        <v>104502</v>
      </c>
      <c r="B4242" s="102" t="s">
        <v>25912</v>
      </c>
      <c r="C4242" s="145" t="s">
        <v>1</v>
      </c>
      <c r="D4242" s="535">
        <v>0</v>
      </c>
      <c r="E4242" s="536"/>
      <c r="F4242" s="535">
        <v>0</v>
      </c>
      <c r="G4242" s="536"/>
      <c r="H4242" s="535">
        <v>0</v>
      </c>
      <c r="I4242" s="536"/>
      <c r="J4242" s="535">
        <v>0</v>
      </c>
      <c r="K4242" s="536"/>
      <c r="L4242" s="535">
        <v>0</v>
      </c>
      <c r="M4242" s="536"/>
      <c r="N4242" s="535">
        <v>0</v>
      </c>
      <c r="O4242" s="536"/>
      <c r="P4242" s="535">
        <v>0</v>
      </c>
      <c r="Q4242" s="536"/>
      <c r="R4242" s="535">
        <v>0</v>
      </c>
    </row>
    <row r="4243" spans="1:18" ht="12.75">
      <c r="A4243" s="145">
        <v>104505</v>
      </c>
      <c r="B4243" s="102" t="s">
        <v>25913</v>
      </c>
      <c r="C4243" s="145" t="s">
        <v>1</v>
      </c>
      <c r="D4243" s="535">
        <v>0</v>
      </c>
      <c r="E4243" s="536"/>
      <c r="F4243" s="535">
        <v>0</v>
      </c>
      <c r="G4243" s="536"/>
      <c r="H4243" s="535">
        <v>0</v>
      </c>
      <c r="I4243" s="536"/>
      <c r="J4243" s="535">
        <v>0</v>
      </c>
      <c r="K4243" s="536"/>
      <c r="L4243" s="535">
        <v>0</v>
      </c>
      <c r="M4243" s="536"/>
      <c r="N4243" s="535">
        <v>0</v>
      </c>
      <c r="O4243" s="536"/>
      <c r="P4243" s="535">
        <v>0</v>
      </c>
      <c r="Q4243" s="536"/>
      <c r="R4243" s="535">
        <v>0</v>
      </c>
    </row>
    <row r="4244" spans="1:18" ht="12.75">
      <c r="A4244" s="145">
        <v>104506</v>
      </c>
      <c r="B4244" s="102" t="s">
        <v>25914</v>
      </c>
      <c r="C4244" s="145" t="s">
        <v>1</v>
      </c>
      <c r="D4244" s="535">
        <v>0</v>
      </c>
      <c r="E4244" s="536"/>
      <c r="F4244" s="535">
        <v>0</v>
      </c>
      <c r="G4244" s="536"/>
      <c r="H4244" s="535">
        <v>0</v>
      </c>
      <c r="I4244" s="536"/>
      <c r="J4244" s="535">
        <v>0</v>
      </c>
      <c r="K4244" s="536"/>
      <c r="L4244" s="535">
        <v>0</v>
      </c>
      <c r="M4244" s="536"/>
      <c r="N4244" s="535">
        <v>0</v>
      </c>
      <c r="O4244" s="536"/>
      <c r="P4244" s="535">
        <v>0</v>
      </c>
      <c r="Q4244" s="536"/>
      <c r="R4244" s="535">
        <v>0</v>
      </c>
    </row>
    <row r="4245" spans="1:18" ht="12.75">
      <c r="A4245" s="145">
        <v>104510</v>
      </c>
      <c r="B4245" s="102" t="s">
        <v>25915</v>
      </c>
      <c r="C4245" s="145" t="s">
        <v>1</v>
      </c>
      <c r="D4245" s="535">
        <v>0</v>
      </c>
      <c r="E4245" s="536"/>
      <c r="F4245" s="535">
        <v>0</v>
      </c>
      <c r="G4245" s="536"/>
      <c r="H4245" s="535">
        <v>0</v>
      </c>
      <c r="I4245" s="536"/>
      <c r="J4245" s="535">
        <v>0</v>
      </c>
      <c r="K4245" s="536"/>
      <c r="L4245" s="535">
        <v>0</v>
      </c>
      <c r="M4245" s="536"/>
      <c r="N4245" s="535">
        <v>0</v>
      </c>
      <c r="O4245" s="536"/>
      <c r="P4245" s="535">
        <v>0</v>
      </c>
      <c r="Q4245" s="536"/>
      <c r="R4245" s="535">
        <v>0</v>
      </c>
    </row>
    <row r="4246" spans="1:18" ht="12.75">
      <c r="A4246" s="145">
        <v>104511</v>
      </c>
      <c r="B4246" s="102" t="s">
        <v>25916</v>
      </c>
      <c r="C4246" s="145" t="s">
        <v>1</v>
      </c>
      <c r="D4246" s="535">
        <v>0</v>
      </c>
      <c r="E4246" s="536"/>
      <c r="F4246" s="535">
        <v>0</v>
      </c>
      <c r="G4246" s="536"/>
      <c r="H4246" s="535">
        <v>0</v>
      </c>
      <c r="I4246" s="536"/>
      <c r="J4246" s="535">
        <v>0</v>
      </c>
      <c r="K4246" s="536"/>
      <c r="L4246" s="535">
        <v>0</v>
      </c>
      <c r="M4246" s="536"/>
      <c r="N4246" s="535">
        <v>0</v>
      </c>
      <c r="O4246" s="536"/>
      <c r="P4246" s="535">
        <v>0</v>
      </c>
      <c r="Q4246" s="536"/>
      <c r="R4246" s="535">
        <v>0</v>
      </c>
    </row>
    <row r="4247" spans="1:18" ht="12.75">
      <c r="A4247" s="145">
        <v>104491</v>
      </c>
      <c r="B4247" s="102" t="s">
        <v>25917</v>
      </c>
      <c r="C4247" s="145" t="s">
        <v>1</v>
      </c>
      <c r="D4247" s="535">
        <v>4044.5</v>
      </c>
      <c r="E4247" s="536">
        <v>0.9718</v>
      </c>
      <c r="F4247" s="535">
        <v>2863.58</v>
      </c>
      <c r="G4247" s="536">
        <v>0.01</v>
      </c>
      <c r="H4247" s="535">
        <v>4042.99</v>
      </c>
      <c r="I4247" s="536">
        <v>0.97009999999999996</v>
      </c>
      <c r="J4247" s="535">
        <v>4024.27</v>
      </c>
      <c r="K4247" s="536">
        <v>0.97670000000000001</v>
      </c>
      <c r="L4247" s="535">
        <v>4133.17</v>
      </c>
      <c r="M4247" s="536">
        <v>0</v>
      </c>
      <c r="N4247" s="535">
        <v>4032.75</v>
      </c>
      <c r="O4247" s="536">
        <v>0.97250000000000003</v>
      </c>
      <c r="P4247" s="535">
        <v>4265.8500000000004</v>
      </c>
      <c r="Q4247" s="536">
        <v>6.7000000000000002E-3</v>
      </c>
      <c r="R4247" s="535">
        <v>4039.68</v>
      </c>
    </row>
    <row r="4248" spans="1:18" ht="12.75">
      <c r="A4248" s="145">
        <v>104492</v>
      </c>
      <c r="B4248" s="102" t="s">
        <v>25918</v>
      </c>
      <c r="C4248" s="145" t="s">
        <v>1</v>
      </c>
      <c r="D4248" s="535">
        <v>5056.91</v>
      </c>
      <c r="E4248" s="536">
        <v>0.97240000000000004</v>
      </c>
      <c r="F4248" s="535">
        <v>3578.7</v>
      </c>
      <c r="G4248" s="536">
        <v>8.5000000000000006E-3</v>
      </c>
      <c r="H4248" s="535">
        <v>5054.38</v>
      </c>
      <c r="I4248" s="536">
        <v>0.97119999999999995</v>
      </c>
      <c r="J4248" s="535">
        <v>5032.3900000000003</v>
      </c>
      <c r="K4248" s="536">
        <v>0.97719999999999996</v>
      </c>
      <c r="L4248" s="535">
        <v>5167.5600000000004</v>
      </c>
      <c r="M4248" s="536">
        <v>0</v>
      </c>
      <c r="N4248" s="535">
        <v>5042.12</v>
      </c>
      <c r="O4248" s="536">
        <v>0.97360000000000002</v>
      </c>
      <c r="P4248" s="535">
        <v>5334.82</v>
      </c>
      <c r="Q4248" s="536">
        <v>5.7000000000000002E-3</v>
      </c>
      <c r="R4248" s="535">
        <v>5050.5200000000004</v>
      </c>
    </row>
    <row r="4249" spans="1:18" ht="12.75">
      <c r="A4249" s="145">
        <v>104493</v>
      </c>
      <c r="B4249" s="102" t="s">
        <v>25919</v>
      </c>
      <c r="C4249" s="145" t="s">
        <v>1</v>
      </c>
      <c r="D4249" s="535">
        <v>0</v>
      </c>
      <c r="E4249" s="536"/>
      <c r="F4249" s="535">
        <v>0</v>
      </c>
      <c r="G4249" s="536"/>
      <c r="H4249" s="535">
        <v>0</v>
      </c>
      <c r="I4249" s="536"/>
      <c r="J4249" s="535">
        <v>0</v>
      </c>
      <c r="K4249" s="536"/>
      <c r="L4249" s="535">
        <v>0</v>
      </c>
      <c r="M4249" s="536"/>
      <c r="N4249" s="535">
        <v>0</v>
      </c>
      <c r="O4249" s="536"/>
      <c r="P4249" s="535">
        <v>0</v>
      </c>
      <c r="Q4249" s="536"/>
      <c r="R4249" s="535">
        <v>0</v>
      </c>
    </row>
    <row r="4250" spans="1:18" ht="12.75">
      <c r="A4250" s="145">
        <v>104494</v>
      </c>
      <c r="B4250" s="102" t="s">
        <v>25920</v>
      </c>
      <c r="C4250" s="145" t="s">
        <v>1</v>
      </c>
      <c r="D4250" s="535">
        <v>6828.37</v>
      </c>
      <c r="E4250" s="536">
        <v>0.97519999999999996</v>
      </c>
      <c r="F4250" s="535">
        <v>4830</v>
      </c>
      <c r="G4250" s="536">
        <v>7.7999999999999996E-3</v>
      </c>
      <c r="H4250" s="535">
        <v>6824.3</v>
      </c>
      <c r="I4250" s="536">
        <v>0.97399999999999998</v>
      </c>
      <c r="J4250" s="535">
        <v>6798.93</v>
      </c>
      <c r="K4250" s="536">
        <v>0.97940000000000005</v>
      </c>
      <c r="L4250" s="535">
        <v>6977.7</v>
      </c>
      <c r="M4250" s="536">
        <v>0</v>
      </c>
      <c r="N4250" s="535">
        <v>6809.92</v>
      </c>
      <c r="O4250" s="536">
        <v>0.97609999999999997</v>
      </c>
      <c r="P4250" s="535">
        <v>7206.23</v>
      </c>
      <c r="Q4250" s="536">
        <v>5.1999999999999998E-3</v>
      </c>
      <c r="R4250" s="535">
        <v>6819.92</v>
      </c>
    </row>
    <row r="4251" spans="1:18" ht="12.75">
      <c r="A4251" s="145">
        <v>104495</v>
      </c>
      <c r="B4251" s="102" t="s">
        <v>25921</v>
      </c>
      <c r="C4251" s="145" t="s">
        <v>1</v>
      </c>
      <c r="D4251" s="535">
        <v>0</v>
      </c>
      <c r="E4251" s="536"/>
      <c r="F4251" s="535">
        <v>0</v>
      </c>
      <c r="G4251" s="536"/>
      <c r="H4251" s="535">
        <v>0</v>
      </c>
      <c r="I4251" s="536"/>
      <c r="J4251" s="535">
        <v>0</v>
      </c>
      <c r="K4251" s="536"/>
      <c r="L4251" s="535">
        <v>0</v>
      </c>
      <c r="M4251" s="536"/>
      <c r="N4251" s="535">
        <v>0</v>
      </c>
      <c r="O4251" s="536"/>
      <c r="P4251" s="535">
        <v>0</v>
      </c>
      <c r="Q4251" s="536"/>
      <c r="R4251" s="535">
        <v>0</v>
      </c>
    </row>
    <row r="4252" spans="1:18" ht="12.75">
      <c r="A4252" s="145">
        <v>104496</v>
      </c>
      <c r="B4252" s="102" t="s">
        <v>25922</v>
      </c>
      <c r="C4252" s="145" t="s">
        <v>1</v>
      </c>
      <c r="D4252" s="535">
        <v>0</v>
      </c>
      <c r="E4252" s="536"/>
      <c r="F4252" s="535">
        <v>0</v>
      </c>
      <c r="G4252" s="536"/>
      <c r="H4252" s="535">
        <v>0</v>
      </c>
      <c r="I4252" s="536"/>
      <c r="J4252" s="535">
        <v>0</v>
      </c>
      <c r="K4252" s="536"/>
      <c r="L4252" s="535">
        <v>0</v>
      </c>
      <c r="M4252" s="536"/>
      <c r="N4252" s="535">
        <v>0</v>
      </c>
      <c r="O4252" s="536"/>
      <c r="P4252" s="535">
        <v>0</v>
      </c>
      <c r="Q4252" s="536"/>
      <c r="R4252" s="535">
        <v>0</v>
      </c>
    </row>
    <row r="4253" spans="1:18" ht="12.75">
      <c r="A4253" s="145">
        <v>104497</v>
      </c>
      <c r="B4253" s="102" t="s">
        <v>25923</v>
      </c>
      <c r="C4253" s="145" t="s">
        <v>1</v>
      </c>
      <c r="D4253" s="535">
        <v>8185.86</v>
      </c>
      <c r="E4253" s="536">
        <v>0.97589999999999999</v>
      </c>
      <c r="F4253" s="535">
        <v>5813.51</v>
      </c>
      <c r="G4253" s="536">
        <v>2.3300000000000001E-2</v>
      </c>
      <c r="H4253" s="535">
        <v>8185.1</v>
      </c>
      <c r="I4253" s="536">
        <v>0.97450000000000003</v>
      </c>
      <c r="J4253" s="535">
        <v>8150.24</v>
      </c>
      <c r="K4253" s="536">
        <v>0.98019999999999996</v>
      </c>
      <c r="L4253" s="535">
        <v>8373.7199999999993</v>
      </c>
      <c r="M4253" s="536">
        <v>1.4800000000000001E-2</v>
      </c>
      <c r="N4253" s="535">
        <v>8174.15</v>
      </c>
      <c r="O4253" s="536">
        <v>0.9758</v>
      </c>
      <c r="P4253" s="535">
        <v>8632.39</v>
      </c>
      <c r="Q4253" s="536">
        <v>1.5699999999999999E-2</v>
      </c>
      <c r="R4253" s="535">
        <v>8186.85</v>
      </c>
    </row>
    <row r="4254" spans="1:18" ht="12.75">
      <c r="A4254" s="145">
        <v>104498</v>
      </c>
      <c r="B4254" s="102" t="s">
        <v>25924</v>
      </c>
      <c r="C4254" s="145" t="s">
        <v>1</v>
      </c>
      <c r="D4254" s="535">
        <v>0</v>
      </c>
      <c r="E4254" s="536"/>
      <c r="F4254" s="535">
        <v>0</v>
      </c>
      <c r="G4254" s="536"/>
      <c r="H4254" s="535">
        <v>0</v>
      </c>
      <c r="I4254" s="536"/>
      <c r="J4254" s="535">
        <v>0</v>
      </c>
      <c r="K4254" s="536"/>
      <c r="L4254" s="535">
        <v>0</v>
      </c>
      <c r="M4254" s="536"/>
      <c r="N4254" s="535">
        <v>0</v>
      </c>
      <c r="O4254" s="536"/>
      <c r="P4254" s="535">
        <v>0</v>
      </c>
      <c r="Q4254" s="536"/>
      <c r="R4254" s="535">
        <v>0</v>
      </c>
    </row>
    <row r="4255" spans="1:18" ht="12.75">
      <c r="A4255" s="145">
        <v>104499</v>
      </c>
      <c r="B4255" s="102" t="s">
        <v>25925</v>
      </c>
      <c r="C4255" s="145" t="s">
        <v>1</v>
      </c>
      <c r="D4255" s="535">
        <v>0</v>
      </c>
      <c r="E4255" s="536"/>
      <c r="F4255" s="535">
        <v>0</v>
      </c>
      <c r="G4255" s="536"/>
      <c r="H4255" s="535">
        <v>0</v>
      </c>
      <c r="I4255" s="536"/>
      <c r="J4255" s="535">
        <v>0</v>
      </c>
      <c r="K4255" s="536"/>
      <c r="L4255" s="535">
        <v>0</v>
      </c>
      <c r="M4255" s="536"/>
      <c r="N4255" s="535">
        <v>0</v>
      </c>
      <c r="O4255" s="536"/>
      <c r="P4255" s="535">
        <v>0</v>
      </c>
      <c r="Q4255" s="536"/>
      <c r="R4255" s="535">
        <v>0</v>
      </c>
    </row>
    <row r="4256" spans="1:18" ht="12.75">
      <c r="A4256" s="145">
        <v>104515</v>
      </c>
      <c r="B4256" s="102" t="s">
        <v>25926</v>
      </c>
      <c r="C4256" s="145" t="s">
        <v>4</v>
      </c>
      <c r="D4256" s="535">
        <v>25.49</v>
      </c>
      <c r="E4256" s="536">
        <v>0.98160000000000003</v>
      </c>
      <c r="F4256" s="535">
        <v>26.25</v>
      </c>
      <c r="G4256" s="536">
        <v>0</v>
      </c>
      <c r="H4256" s="535">
        <v>25.51</v>
      </c>
      <c r="I4256" s="536">
        <v>0.98080000000000001</v>
      </c>
      <c r="J4256" s="535">
        <v>31.72</v>
      </c>
      <c r="K4256" s="536">
        <v>0</v>
      </c>
      <c r="L4256" s="535">
        <v>26.38</v>
      </c>
      <c r="M4256" s="536">
        <v>0</v>
      </c>
      <c r="N4256" s="535">
        <v>25.47</v>
      </c>
      <c r="O4256" s="536">
        <v>0.98229999999999995</v>
      </c>
      <c r="P4256" s="535">
        <v>22.99</v>
      </c>
      <c r="Q4256" s="536">
        <v>0</v>
      </c>
      <c r="R4256" s="535">
        <v>24.39</v>
      </c>
    </row>
    <row r="4257" spans="1:18" ht="12.75">
      <c r="A4257" s="145">
        <v>87430</v>
      </c>
      <c r="B4257" s="102" t="s">
        <v>25927</v>
      </c>
      <c r="C4257" s="145" t="s">
        <v>4</v>
      </c>
      <c r="D4257" s="535">
        <v>22.62</v>
      </c>
      <c r="E4257" s="536">
        <v>1.8599999999999998E-2</v>
      </c>
      <c r="F4257" s="535">
        <v>18.37</v>
      </c>
      <c r="G4257" s="536">
        <v>0</v>
      </c>
      <c r="H4257" s="535">
        <v>21.66</v>
      </c>
      <c r="I4257" s="536">
        <v>1.9400000000000001E-2</v>
      </c>
      <c r="J4257" s="535">
        <v>18.440000000000001</v>
      </c>
      <c r="K4257" s="536">
        <v>0</v>
      </c>
      <c r="L4257" s="535">
        <v>21.94</v>
      </c>
      <c r="M4257" s="536">
        <v>0</v>
      </c>
      <c r="N4257" s="535">
        <v>20.6</v>
      </c>
      <c r="O4257" s="536">
        <v>0</v>
      </c>
      <c r="P4257" s="535">
        <v>20.82</v>
      </c>
      <c r="Q4257" s="536">
        <v>0</v>
      </c>
      <c r="R4257" s="535">
        <v>19.39</v>
      </c>
    </row>
    <row r="4258" spans="1:18" ht="12.75">
      <c r="A4258" s="145">
        <v>87433</v>
      </c>
      <c r="B4258" s="102" t="s">
        <v>25928</v>
      </c>
      <c r="C4258" s="145" t="s">
        <v>4</v>
      </c>
      <c r="D4258" s="535">
        <v>33.19</v>
      </c>
      <c r="E4258" s="536">
        <v>2.23E-2</v>
      </c>
      <c r="F4258" s="535">
        <v>27.47</v>
      </c>
      <c r="G4258" s="536">
        <v>0</v>
      </c>
      <c r="H4258" s="535">
        <v>31.42</v>
      </c>
      <c r="I4258" s="536">
        <v>2.3599999999999999E-2</v>
      </c>
      <c r="J4258" s="535">
        <v>27.01</v>
      </c>
      <c r="K4258" s="536">
        <v>0</v>
      </c>
      <c r="L4258" s="535">
        <v>31.55</v>
      </c>
      <c r="M4258" s="536">
        <v>0</v>
      </c>
      <c r="N4258" s="535">
        <v>29.74</v>
      </c>
      <c r="O4258" s="536">
        <v>0</v>
      </c>
      <c r="P4258" s="535">
        <v>29.68</v>
      </c>
      <c r="Q4258" s="536">
        <v>0</v>
      </c>
      <c r="R4258" s="535">
        <v>28.22</v>
      </c>
    </row>
    <row r="4259" spans="1:18" ht="12.75">
      <c r="A4259" s="145">
        <v>87436</v>
      </c>
      <c r="B4259" s="102" t="s">
        <v>25929</v>
      </c>
      <c r="C4259" s="145" t="s">
        <v>4</v>
      </c>
      <c r="D4259" s="535">
        <v>37.39</v>
      </c>
      <c r="E4259" s="536">
        <v>1.9800000000000002E-2</v>
      </c>
      <c r="F4259" s="535">
        <v>30.56</v>
      </c>
      <c r="G4259" s="536">
        <v>0</v>
      </c>
      <c r="H4259" s="535">
        <v>35.65</v>
      </c>
      <c r="I4259" s="536">
        <v>2.0799999999999999E-2</v>
      </c>
      <c r="J4259" s="535">
        <v>30.46</v>
      </c>
      <c r="K4259" s="536">
        <v>0</v>
      </c>
      <c r="L4259" s="535">
        <v>36</v>
      </c>
      <c r="M4259" s="536">
        <v>0</v>
      </c>
      <c r="N4259" s="535">
        <v>33.85</v>
      </c>
      <c r="O4259" s="536">
        <v>0</v>
      </c>
      <c r="P4259" s="535">
        <v>34.06</v>
      </c>
      <c r="Q4259" s="536">
        <v>0</v>
      </c>
      <c r="R4259" s="535">
        <v>31.94</v>
      </c>
    </row>
    <row r="4260" spans="1:18" ht="12.75">
      <c r="A4260" s="145">
        <v>87439</v>
      </c>
      <c r="B4260" s="102" t="s">
        <v>25930</v>
      </c>
      <c r="C4260" s="145" t="s">
        <v>4</v>
      </c>
      <c r="D4260" s="535">
        <v>46</v>
      </c>
      <c r="E4260" s="536">
        <v>2.1100000000000001E-2</v>
      </c>
      <c r="F4260" s="535">
        <v>37.82</v>
      </c>
      <c r="G4260" s="536">
        <v>0</v>
      </c>
      <c r="H4260" s="535">
        <v>43.73</v>
      </c>
      <c r="I4260" s="536">
        <v>2.2200000000000001E-2</v>
      </c>
      <c r="J4260" s="535">
        <v>37.46</v>
      </c>
      <c r="K4260" s="536">
        <v>0</v>
      </c>
      <c r="L4260" s="535">
        <v>44.04</v>
      </c>
      <c r="M4260" s="536">
        <v>0</v>
      </c>
      <c r="N4260" s="535">
        <v>41.46</v>
      </c>
      <c r="O4260" s="536">
        <v>0</v>
      </c>
      <c r="P4260" s="535">
        <v>41.55</v>
      </c>
      <c r="Q4260" s="536">
        <v>0</v>
      </c>
      <c r="R4260" s="535">
        <v>39.21</v>
      </c>
    </row>
    <row r="4261" spans="1:18" ht="12.75">
      <c r="A4261" s="145">
        <v>104633</v>
      </c>
      <c r="B4261" s="102" t="s">
        <v>25931</v>
      </c>
      <c r="C4261" s="145" t="s">
        <v>4</v>
      </c>
      <c r="D4261" s="535">
        <v>31.31</v>
      </c>
      <c r="E4261" s="536">
        <v>0</v>
      </c>
      <c r="F4261" s="535">
        <v>24.83</v>
      </c>
      <c r="G4261" s="536">
        <v>0</v>
      </c>
      <c r="H4261" s="535">
        <v>29.57</v>
      </c>
      <c r="I4261" s="536">
        <v>0</v>
      </c>
      <c r="J4261" s="535">
        <v>25.28</v>
      </c>
      <c r="K4261" s="536">
        <v>0</v>
      </c>
      <c r="L4261" s="535">
        <v>29.69</v>
      </c>
      <c r="M4261" s="536">
        <v>0</v>
      </c>
      <c r="N4261" s="535">
        <v>28.37</v>
      </c>
      <c r="O4261" s="536">
        <v>0</v>
      </c>
      <c r="P4261" s="535">
        <v>29.16</v>
      </c>
      <c r="Q4261" s="536">
        <v>0</v>
      </c>
      <c r="R4261" s="535">
        <v>26.06</v>
      </c>
    </row>
    <row r="4262" spans="1:18" ht="12.75">
      <c r="A4262" s="145">
        <v>104634</v>
      </c>
      <c r="B4262" s="102" t="s">
        <v>25932</v>
      </c>
      <c r="C4262" s="145" t="s">
        <v>4</v>
      </c>
      <c r="D4262" s="535">
        <v>46.72</v>
      </c>
      <c r="E4262" s="536">
        <v>0</v>
      </c>
      <c r="F4262" s="535">
        <v>37.56</v>
      </c>
      <c r="G4262" s="536">
        <v>0</v>
      </c>
      <c r="H4262" s="535">
        <v>43.57</v>
      </c>
      <c r="I4262" s="536">
        <v>0</v>
      </c>
      <c r="J4262" s="535">
        <v>37.61</v>
      </c>
      <c r="K4262" s="536">
        <v>0</v>
      </c>
      <c r="L4262" s="535">
        <v>43.35</v>
      </c>
      <c r="M4262" s="536">
        <v>0</v>
      </c>
      <c r="N4262" s="535">
        <v>41.72</v>
      </c>
      <c r="O4262" s="536">
        <v>0</v>
      </c>
      <c r="P4262" s="535">
        <v>42.53</v>
      </c>
      <c r="Q4262" s="536">
        <v>0</v>
      </c>
      <c r="R4262" s="535">
        <v>38.44</v>
      </c>
    </row>
    <row r="4263" spans="1:18" ht="12.75">
      <c r="A4263" s="145">
        <v>87418</v>
      </c>
      <c r="B4263" s="102" t="s">
        <v>25933</v>
      </c>
      <c r="C4263" s="145" t="s">
        <v>4</v>
      </c>
      <c r="D4263" s="535">
        <v>23.26</v>
      </c>
      <c r="E4263" s="536">
        <v>0</v>
      </c>
      <c r="F4263" s="535">
        <v>18.920000000000002</v>
      </c>
      <c r="G4263" s="536">
        <v>0</v>
      </c>
      <c r="H4263" s="535">
        <v>21.44</v>
      </c>
      <c r="I4263" s="536">
        <v>0</v>
      </c>
      <c r="J4263" s="535">
        <v>18.66</v>
      </c>
      <c r="K4263" s="536">
        <v>0</v>
      </c>
      <c r="L4263" s="535">
        <v>21.14</v>
      </c>
      <c r="M4263" s="536">
        <v>0</v>
      </c>
      <c r="N4263" s="535">
        <v>20.49</v>
      </c>
      <c r="O4263" s="536">
        <v>0</v>
      </c>
      <c r="P4263" s="535">
        <v>20.74</v>
      </c>
      <c r="Q4263" s="536">
        <v>0</v>
      </c>
      <c r="R4263" s="535">
        <v>18.920000000000002</v>
      </c>
    </row>
    <row r="4264" spans="1:18" ht="12.75">
      <c r="A4264" s="145">
        <v>87421</v>
      </c>
      <c r="B4264" s="102" t="s">
        <v>25934</v>
      </c>
      <c r="C4264" s="145" t="s">
        <v>4</v>
      </c>
      <c r="D4264" s="535">
        <v>36.01</v>
      </c>
      <c r="E4264" s="536">
        <v>0</v>
      </c>
      <c r="F4264" s="535">
        <v>29.69</v>
      </c>
      <c r="G4264" s="536">
        <v>0</v>
      </c>
      <c r="H4264" s="535">
        <v>32.75</v>
      </c>
      <c r="I4264" s="536">
        <v>0</v>
      </c>
      <c r="J4264" s="535">
        <v>28.81</v>
      </c>
      <c r="K4264" s="536">
        <v>0</v>
      </c>
      <c r="L4264" s="535">
        <v>31.97</v>
      </c>
      <c r="M4264" s="536">
        <v>0</v>
      </c>
      <c r="N4264" s="535">
        <v>31.22</v>
      </c>
      <c r="O4264" s="536">
        <v>0</v>
      </c>
      <c r="P4264" s="535">
        <v>31.33</v>
      </c>
      <c r="Q4264" s="536">
        <v>0</v>
      </c>
      <c r="R4264" s="535">
        <v>28.93</v>
      </c>
    </row>
    <row r="4265" spans="1:18" ht="12.75">
      <c r="A4265" s="145">
        <v>104628</v>
      </c>
      <c r="B4265" s="102" t="s">
        <v>25935</v>
      </c>
      <c r="C4265" s="145" t="s">
        <v>4</v>
      </c>
      <c r="D4265" s="535">
        <v>35.24</v>
      </c>
      <c r="E4265" s="536">
        <v>0</v>
      </c>
      <c r="F4265" s="535">
        <v>27.73</v>
      </c>
      <c r="G4265" s="536">
        <v>0</v>
      </c>
      <c r="H4265" s="535">
        <v>33.54</v>
      </c>
      <c r="I4265" s="536">
        <v>0</v>
      </c>
      <c r="J4265" s="535">
        <v>28.52</v>
      </c>
      <c r="K4265" s="536">
        <v>0</v>
      </c>
      <c r="L4265" s="535">
        <v>33.880000000000003</v>
      </c>
      <c r="M4265" s="536">
        <v>0</v>
      </c>
      <c r="N4265" s="535">
        <v>32.229999999999997</v>
      </c>
      <c r="O4265" s="536">
        <v>0</v>
      </c>
      <c r="P4265" s="535">
        <v>33.270000000000003</v>
      </c>
      <c r="Q4265" s="536">
        <v>0</v>
      </c>
      <c r="R4265" s="535">
        <v>29.57</v>
      </c>
    </row>
    <row r="4266" spans="1:18" ht="12.75">
      <c r="A4266" s="145">
        <v>104631</v>
      </c>
      <c r="B4266" s="102" t="s">
        <v>25936</v>
      </c>
      <c r="C4266" s="145" t="s">
        <v>4</v>
      </c>
      <c r="D4266" s="535">
        <v>48.85</v>
      </c>
      <c r="E4266" s="536">
        <v>0</v>
      </c>
      <c r="F4266" s="535">
        <v>39.130000000000003</v>
      </c>
      <c r="G4266" s="536">
        <v>0</v>
      </c>
      <c r="H4266" s="535">
        <v>45.7</v>
      </c>
      <c r="I4266" s="536">
        <v>0</v>
      </c>
      <c r="J4266" s="535">
        <v>39.35</v>
      </c>
      <c r="K4266" s="536">
        <v>0</v>
      </c>
      <c r="L4266" s="535">
        <v>45.59</v>
      </c>
      <c r="M4266" s="536">
        <v>0</v>
      </c>
      <c r="N4266" s="535">
        <v>43.8</v>
      </c>
      <c r="O4266" s="536">
        <v>0</v>
      </c>
      <c r="P4266" s="535">
        <v>44.74</v>
      </c>
      <c r="Q4266" s="536">
        <v>0</v>
      </c>
      <c r="R4266" s="535">
        <v>40.32</v>
      </c>
    </row>
    <row r="4267" spans="1:18" ht="12.75">
      <c r="A4267" s="145">
        <v>104627</v>
      </c>
      <c r="B4267" s="102" t="s">
        <v>25937</v>
      </c>
      <c r="C4267" s="145" t="s">
        <v>4</v>
      </c>
      <c r="D4267" s="535">
        <v>23.24</v>
      </c>
      <c r="E4267" s="536">
        <v>0</v>
      </c>
      <c r="F4267" s="535">
        <v>18.899999999999999</v>
      </c>
      <c r="G4267" s="536">
        <v>0</v>
      </c>
      <c r="H4267" s="535">
        <v>21.42</v>
      </c>
      <c r="I4267" s="536">
        <v>0</v>
      </c>
      <c r="J4267" s="535">
        <v>18.649999999999999</v>
      </c>
      <c r="K4267" s="536">
        <v>0</v>
      </c>
      <c r="L4267" s="535">
        <v>21.13</v>
      </c>
      <c r="M4267" s="536">
        <v>0</v>
      </c>
      <c r="N4267" s="535">
        <v>20.47</v>
      </c>
      <c r="O4267" s="536">
        <v>0</v>
      </c>
      <c r="P4267" s="535">
        <v>20.73</v>
      </c>
      <c r="Q4267" s="536">
        <v>0</v>
      </c>
      <c r="R4267" s="535">
        <v>18.91</v>
      </c>
    </row>
    <row r="4268" spans="1:18" ht="12.75">
      <c r="A4268" s="145">
        <v>104630</v>
      </c>
      <c r="B4268" s="102" t="s">
        <v>25938</v>
      </c>
      <c r="C4268" s="145" t="s">
        <v>4</v>
      </c>
      <c r="D4268" s="535">
        <v>36.840000000000003</v>
      </c>
      <c r="E4268" s="536">
        <v>0</v>
      </c>
      <c r="F4268" s="535">
        <v>30.3</v>
      </c>
      <c r="G4268" s="536">
        <v>0</v>
      </c>
      <c r="H4268" s="535">
        <v>33.590000000000003</v>
      </c>
      <c r="I4268" s="536">
        <v>0</v>
      </c>
      <c r="J4268" s="535">
        <v>29.48</v>
      </c>
      <c r="K4268" s="536">
        <v>0</v>
      </c>
      <c r="L4268" s="535">
        <v>32.840000000000003</v>
      </c>
      <c r="M4268" s="536">
        <v>0</v>
      </c>
      <c r="N4268" s="535">
        <v>32.03</v>
      </c>
      <c r="O4268" s="536">
        <v>0</v>
      </c>
      <c r="P4268" s="535">
        <v>32.200000000000003</v>
      </c>
      <c r="Q4268" s="536">
        <v>0</v>
      </c>
      <c r="R4268" s="535">
        <v>29.66</v>
      </c>
    </row>
    <row r="4269" spans="1:18" ht="12.75">
      <c r="A4269" s="145">
        <v>104629</v>
      </c>
      <c r="B4269" s="102" t="s">
        <v>25939</v>
      </c>
      <c r="C4269" s="145" t="s">
        <v>4</v>
      </c>
      <c r="D4269" s="535">
        <v>42.14</v>
      </c>
      <c r="E4269" s="536">
        <v>0</v>
      </c>
      <c r="F4269" s="535">
        <v>32.799999999999997</v>
      </c>
      <c r="G4269" s="536">
        <v>0</v>
      </c>
      <c r="H4269" s="535">
        <v>40.5</v>
      </c>
      <c r="I4269" s="536">
        <v>0</v>
      </c>
      <c r="J4269" s="535">
        <v>34.18</v>
      </c>
      <c r="K4269" s="536">
        <v>0</v>
      </c>
      <c r="L4269" s="535">
        <v>41.21</v>
      </c>
      <c r="M4269" s="536">
        <v>0</v>
      </c>
      <c r="N4269" s="535">
        <v>39</v>
      </c>
      <c r="O4269" s="536">
        <v>0</v>
      </c>
      <c r="P4269" s="535">
        <v>40.479999999999997</v>
      </c>
      <c r="Q4269" s="536">
        <v>0</v>
      </c>
      <c r="R4269" s="535">
        <v>35.68</v>
      </c>
    </row>
    <row r="4270" spans="1:18" ht="12.75">
      <c r="A4270" s="145">
        <v>104632</v>
      </c>
      <c r="B4270" s="102" t="s">
        <v>25940</v>
      </c>
      <c r="C4270" s="145" t="s">
        <v>4</v>
      </c>
      <c r="D4270" s="535">
        <v>55.75</v>
      </c>
      <c r="E4270" s="536">
        <v>0</v>
      </c>
      <c r="F4270" s="535">
        <v>44.19</v>
      </c>
      <c r="G4270" s="536">
        <v>0</v>
      </c>
      <c r="H4270" s="535">
        <v>52.67</v>
      </c>
      <c r="I4270" s="536">
        <v>0</v>
      </c>
      <c r="J4270" s="535">
        <v>45.02</v>
      </c>
      <c r="K4270" s="536">
        <v>0</v>
      </c>
      <c r="L4270" s="535">
        <v>52.92</v>
      </c>
      <c r="M4270" s="536">
        <v>0</v>
      </c>
      <c r="N4270" s="535">
        <v>50.55</v>
      </c>
      <c r="O4270" s="536">
        <v>0</v>
      </c>
      <c r="P4270" s="535">
        <v>51.95</v>
      </c>
      <c r="Q4270" s="536">
        <v>0</v>
      </c>
      <c r="R4270" s="535">
        <v>46.43</v>
      </c>
    </row>
    <row r="4271" spans="1:18" ht="12.75">
      <c r="A4271" s="145">
        <v>87412</v>
      </c>
      <c r="B4271" s="102" t="s">
        <v>25941</v>
      </c>
      <c r="C4271" s="145" t="s">
        <v>4</v>
      </c>
      <c r="D4271" s="535">
        <v>29.57</v>
      </c>
      <c r="E4271" s="536">
        <v>0</v>
      </c>
      <c r="F4271" s="535">
        <v>23.55</v>
      </c>
      <c r="G4271" s="536">
        <v>0</v>
      </c>
      <c r="H4271" s="535">
        <v>27.82</v>
      </c>
      <c r="I4271" s="536">
        <v>0</v>
      </c>
      <c r="J4271" s="535">
        <v>23.86</v>
      </c>
      <c r="K4271" s="536">
        <v>0</v>
      </c>
      <c r="L4271" s="535">
        <v>27.85</v>
      </c>
      <c r="M4271" s="536">
        <v>0</v>
      </c>
      <c r="N4271" s="535">
        <v>26.68</v>
      </c>
      <c r="O4271" s="536">
        <v>0</v>
      </c>
      <c r="P4271" s="535">
        <v>27.34</v>
      </c>
      <c r="Q4271" s="536">
        <v>0</v>
      </c>
      <c r="R4271" s="535">
        <v>24.54</v>
      </c>
    </row>
    <row r="4272" spans="1:18" ht="12.75">
      <c r="A4272" s="145">
        <v>87415</v>
      </c>
      <c r="B4272" s="102" t="s">
        <v>25942</v>
      </c>
      <c r="C4272" s="145" t="s">
        <v>4</v>
      </c>
      <c r="D4272" s="535">
        <v>41.91</v>
      </c>
      <c r="E4272" s="536">
        <v>0</v>
      </c>
      <c r="F4272" s="535">
        <v>34.03</v>
      </c>
      <c r="G4272" s="536">
        <v>0</v>
      </c>
      <c r="H4272" s="535">
        <v>38.700000000000003</v>
      </c>
      <c r="I4272" s="536">
        <v>0</v>
      </c>
      <c r="J4272" s="535">
        <v>33.65</v>
      </c>
      <c r="K4272" s="536">
        <v>0</v>
      </c>
      <c r="L4272" s="535">
        <v>38.22</v>
      </c>
      <c r="M4272" s="536">
        <v>0</v>
      </c>
      <c r="N4272" s="535">
        <v>37</v>
      </c>
      <c r="O4272" s="536">
        <v>0</v>
      </c>
      <c r="P4272" s="535">
        <v>37.49</v>
      </c>
      <c r="Q4272" s="536">
        <v>0</v>
      </c>
      <c r="R4272" s="535">
        <v>34.159999999999997</v>
      </c>
    </row>
    <row r="4273" spans="1:18" ht="12.75">
      <c r="A4273" s="145">
        <v>87411</v>
      </c>
      <c r="B4273" s="102" t="s">
        <v>25943</v>
      </c>
      <c r="C4273" s="145" t="s">
        <v>4</v>
      </c>
      <c r="D4273" s="535">
        <v>20.32</v>
      </c>
      <c r="E4273" s="536">
        <v>0</v>
      </c>
      <c r="F4273" s="535">
        <v>16.75</v>
      </c>
      <c r="G4273" s="536">
        <v>0</v>
      </c>
      <c r="H4273" s="535">
        <v>18.48</v>
      </c>
      <c r="I4273" s="536">
        <v>0</v>
      </c>
      <c r="J4273" s="535">
        <v>16.25</v>
      </c>
      <c r="K4273" s="536">
        <v>0</v>
      </c>
      <c r="L4273" s="535">
        <v>18.03</v>
      </c>
      <c r="M4273" s="536">
        <v>0</v>
      </c>
      <c r="N4273" s="535">
        <v>17.61</v>
      </c>
      <c r="O4273" s="536">
        <v>0</v>
      </c>
      <c r="P4273" s="535">
        <v>17.670000000000002</v>
      </c>
      <c r="Q4273" s="536">
        <v>0</v>
      </c>
      <c r="R4273" s="535">
        <v>16.32</v>
      </c>
    </row>
    <row r="4274" spans="1:18" ht="12.75">
      <c r="A4274" s="145">
        <v>87414</v>
      </c>
      <c r="B4274" s="102" t="s">
        <v>25944</v>
      </c>
      <c r="C4274" s="145" t="s">
        <v>4</v>
      </c>
      <c r="D4274" s="535">
        <v>32.65</v>
      </c>
      <c r="E4274" s="536">
        <v>0</v>
      </c>
      <c r="F4274" s="535">
        <v>27.23</v>
      </c>
      <c r="G4274" s="536">
        <v>0</v>
      </c>
      <c r="H4274" s="535">
        <v>29.37</v>
      </c>
      <c r="I4274" s="536">
        <v>0</v>
      </c>
      <c r="J4274" s="535">
        <v>26.05</v>
      </c>
      <c r="K4274" s="536">
        <v>0</v>
      </c>
      <c r="L4274" s="535">
        <v>28.39</v>
      </c>
      <c r="M4274" s="536">
        <v>0</v>
      </c>
      <c r="N4274" s="535">
        <v>27.93</v>
      </c>
      <c r="O4274" s="536">
        <v>0</v>
      </c>
      <c r="P4274" s="535">
        <v>27.82</v>
      </c>
      <c r="Q4274" s="536">
        <v>0</v>
      </c>
      <c r="R4274" s="535">
        <v>25.95</v>
      </c>
    </row>
    <row r="4275" spans="1:18" ht="12.75">
      <c r="A4275" s="145">
        <v>87413</v>
      </c>
      <c r="B4275" s="102" t="s">
        <v>25945</v>
      </c>
      <c r="C4275" s="145" t="s">
        <v>4</v>
      </c>
      <c r="D4275" s="535">
        <v>34.89</v>
      </c>
      <c r="E4275" s="536">
        <v>0</v>
      </c>
      <c r="F4275" s="535">
        <v>27.47</v>
      </c>
      <c r="G4275" s="536">
        <v>0</v>
      </c>
      <c r="H4275" s="535">
        <v>33.19</v>
      </c>
      <c r="I4275" s="536">
        <v>0</v>
      </c>
      <c r="J4275" s="535">
        <v>28.22</v>
      </c>
      <c r="K4275" s="536">
        <v>0</v>
      </c>
      <c r="L4275" s="535">
        <v>33.51</v>
      </c>
      <c r="M4275" s="536">
        <v>0</v>
      </c>
      <c r="N4275" s="535">
        <v>31.88</v>
      </c>
      <c r="O4275" s="536">
        <v>0</v>
      </c>
      <c r="P4275" s="535">
        <v>32.9</v>
      </c>
      <c r="Q4275" s="536">
        <v>0</v>
      </c>
      <c r="R4275" s="535">
        <v>29.25</v>
      </c>
    </row>
    <row r="4276" spans="1:18" ht="12.75">
      <c r="A4276" s="145">
        <v>87416</v>
      </c>
      <c r="B4276" s="102" t="s">
        <v>25946</v>
      </c>
      <c r="C4276" s="145" t="s">
        <v>4</v>
      </c>
      <c r="D4276" s="535">
        <v>47.22</v>
      </c>
      <c r="E4276" s="536">
        <v>0</v>
      </c>
      <c r="F4276" s="535">
        <v>37.93</v>
      </c>
      <c r="G4276" s="536">
        <v>0</v>
      </c>
      <c r="H4276" s="535">
        <v>44.07</v>
      </c>
      <c r="I4276" s="536">
        <v>0</v>
      </c>
      <c r="J4276" s="535">
        <v>38.03</v>
      </c>
      <c r="K4276" s="536">
        <v>0</v>
      </c>
      <c r="L4276" s="535">
        <v>43.88</v>
      </c>
      <c r="M4276" s="536">
        <v>0</v>
      </c>
      <c r="N4276" s="535">
        <v>42.21</v>
      </c>
      <c r="O4276" s="536">
        <v>0</v>
      </c>
      <c r="P4276" s="535">
        <v>43.05</v>
      </c>
      <c r="Q4276" s="536">
        <v>0</v>
      </c>
      <c r="R4276" s="535">
        <v>38.880000000000003</v>
      </c>
    </row>
    <row r="4277" spans="1:18" ht="12.75">
      <c r="A4277" s="145">
        <v>104635</v>
      </c>
      <c r="B4277" s="102" t="s">
        <v>25947</v>
      </c>
      <c r="C4277" s="145" t="s">
        <v>4</v>
      </c>
      <c r="D4277" s="535">
        <v>63.44</v>
      </c>
      <c r="E4277" s="536">
        <v>0</v>
      </c>
      <c r="F4277" s="535">
        <v>49.86</v>
      </c>
      <c r="G4277" s="536">
        <v>0</v>
      </c>
      <c r="H4277" s="535">
        <v>60.44</v>
      </c>
      <c r="I4277" s="536">
        <v>0</v>
      </c>
      <c r="J4277" s="535">
        <v>51.35</v>
      </c>
      <c r="K4277" s="536">
        <v>0</v>
      </c>
      <c r="L4277" s="535">
        <v>61.1</v>
      </c>
      <c r="M4277" s="536">
        <v>0</v>
      </c>
      <c r="N4277" s="535">
        <v>58.1</v>
      </c>
      <c r="O4277" s="536">
        <v>0</v>
      </c>
      <c r="P4277" s="535">
        <v>60.01</v>
      </c>
      <c r="Q4277" s="536">
        <v>0</v>
      </c>
      <c r="R4277" s="535">
        <v>53.27</v>
      </c>
    </row>
    <row r="4278" spans="1:18" ht="12.75">
      <c r="A4278" s="145">
        <v>104636</v>
      </c>
      <c r="B4278" s="102" t="s">
        <v>25948</v>
      </c>
      <c r="C4278" s="145" t="s">
        <v>4</v>
      </c>
      <c r="D4278" s="535">
        <v>74.180000000000007</v>
      </c>
      <c r="E4278" s="536">
        <v>0</v>
      </c>
      <c r="F4278" s="535">
        <v>58.72</v>
      </c>
      <c r="G4278" s="536">
        <v>0</v>
      </c>
      <c r="H4278" s="535">
        <v>70.180000000000007</v>
      </c>
      <c r="I4278" s="536">
        <v>0</v>
      </c>
      <c r="J4278" s="535">
        <v>59.93</v>
      </c>
      <c r="K4278" s="536">
        <v>0</v>
      </c>
      <c r="L4278" s="535">
        <v>70.61</v>
      </c>
      <c r="M4278" s="536">
        <v>0</v>
      </c>
      <c r="N4278" s="535">
        <v>67.39</v>
      </c>
      <c r="O4278" s="536">
        <v>0</v>
      </c>
      <c r="P4278" s="535">
        <v>69.31</v>
      </c>
      <c r="Q4278" s="536">
        <v>0</v>
      </c>
      <c r="R4278" s="535">
        <v>61.9</v>
      </c>
    </row>
    <row r="4279" spans="1:18" ht="12.75">
      <c r="A4279" s="145">
        <v>87424</v>
      </c>
      <c r="B4279" s="102" t="s">
        <v>25949</v>
      </c>
      <c r="C4279" s="145" t="s">
        <v>4</v>
      </c>
      <c r="D4279" s="535">
        <v>46.35</v>
      </c>
      <c r="E4279" s="536">
        <v>0</v>
      </c>
      <c r="F4279" s="535">
        <v>37.29</v>
      </c>
      <c r="G4279" s="536">
        <v>0</v>
      </c>
      <c r="H4279" s="535">
        <v>43.18</v>
      </c>
      <c r="I4279" s="536">
        <v>0</v>
      </c>
      <c r="J4279" s="535">
        <v>37.299999999999997</v>
      </c>
      <c r="K4279" s="536">
        <v>0</v>
      </c>
      <c r="L4279" s="535">
        <v>42.94</v>
      </c>
      <c r="M4279" s="536">
        <v>0</v>
      </c>
      <c r="N4279" s="535">
        <v>41.35</v>
      </c>
      <c r="O4279" s="536">
        <v>0</v>
      </c>
      <c r="P4279" s="535">
        <v>42.13</v>
      </c>
      <c r="Q4279" s="536">
        <v>0</v>
      </c>
      <c r="R4279" s="535">
        <v>38.1</v>
      </c>
    </row>
    <row r="4280" spans="1:18" ht="12.75">
      <c r="A4280" s="145">
        <v>87427</v>
      </c>
      <c r="B4280" s="102" t="s">
        <v>25950</v>
      </c>
      <c r="C4280" s="145" t="s">
        <v>4</v>
      </c>
      <c r="D4280" s="535">
        <v>55.23</v>
      </c>
      <c r="E4280" s="536">
        <v>0</v>
      </c>
      <c r="F4280" s="535">
        <v>44.79</v>
      </c>
      <c r="G4280" s="536">
        <v>0</v>
      </c>
      <c r="H4280" s="535">
        <v>51.07</v>
      </c>
      <c r="I4280" s="536">
        <v>0</v>
      </c>
      <c r="J4280" s="535">
        <v>44.35</v>
      </c>
      <c r="K4280" s="536">
        <v>0</v>
      </c>
      <c r="L4280" s="535">
        <v>50.48</v>
      </c>
      <c r="M4280" s="536">
        <v>0</v>
      </c>
      <c r="N4280" s="535">
        <v>48.82</v>
      </c>
      <c r="O4280" s="536">
        <v>0</v>
      </c>
      <c r="P4280" s="535">
        <v>49.51</v>
      </c>
      <c r="Q4280" s="536">
        <v>0</v>
      </c>
      <c r="R4280" s="535">
        <v>45.07</v>
      </c>
    </row>
    <row r="4281" spans="1:18" ht="12.75">
      <c r="A4281" s="145">
        <v>89998</v>
      </c>
      <c r="B4281" s="102" t="s">
        <v>25951</v>
      </c>
      <c r="C4281" s="145" t="s">
        <v>3</v>
      </c>
      <c r="D4281" s="535">
        <v>12.66</v>
      </c>
      <c r="E4281" s="536">
        <v>0</v>
      </c>
      <c r="F4281" s="535">
        <v>11.13</v>
      </c>
      <c r="G4281" s="536">
        <v>0</v>
      </c>
      <c r="H4281" s="535">
        <v>11.54</v>
      </c>
      <c r="I4281" s="536">
        <v>0</v>
      </c>
      <c r="J4281" s="535">
        <v>11.34</v>
      </c>
      <c r="K4281" s="536">
        <v>0</v>
      </c>
      <c r="L4281" s="535">
        <v>9.5299999999999994</v>
      </c>
      <c r="M4281" s="536">
        <v>0</v>
      </c>
      <c r="N4281" s="535">
        <v>9.69</v>
      </c>
      <c r="O4281" s="536">
        <v>0</v>
      </c>
      <c r="P4281" s="535">
        <v>10.17</v>
      </c>
      <c r="Q4281" s="536">
        <v>0</v>
      </c>
      <c r="R4281" s="535">
        <v>11.67</v>
      </c>
    </row>
    <row r="4282" spans="1:18" ht="12.75">
      <c r="A4282" s="145">
        <v>102920</v>
      </c>
      <c r="B4282" s="102" t="s">
        <v>25952</v>
      </c>
      <c r="C4282" s="145" t="s">
        <v>3</v>
      </c>
      <c r="D4282" s="535">
        <v>10.43</v>
      </c>
      <c r="E4282" s="536">
        <v>0</v>
      </c>
      <c r="F4282" s="535">
        <v>9.19</v>
      </c>
      <c r="G4282" s="536">
        <v>0</v>
      </c>
      <c r="H4282" s="535">
        <v>9.44</v>
      </c>
      <c r="I4282" s="536">
        <v>0</v>
      </c>
      <c r="J4282" s="535">
        <v>9.3800000000000008</v>
      </c>
      <c r="K4282" s="536">
        <v>0</v>
      </c>
      <c r="L4282" s="535">
        <v>7.71</v>
      </c>
      <c r="M4282" s="536">
        <v>0</v>
      </c>
      <c r="N4282" s="535">
        <v>7.88</v>
      </c>
      <c r="O4282" s="536">
        <v>0</v>
      </c>
      <c r="P4282" s="535">
        <v>8.26</v>
      </c>
      <c r="Q4282" s="536">
        <v>0</v>
      </c>
      <c r="R4282" s="535">
        <v>9.5399999999999991</v>
      </c>
    </row>
    <row r="4283" spans="1:18" ht="12.75">
      <c r="A4283" s="145">
        <v>102923</v>
      </c>
      <c r="B4283" s="102" t="s">
        <v>25953</v>
      </c>
      <c r="C4283" s="145" t="s">
        <v>3</v>
      </c>
      <c r="D4283" s="535">
        <v>9.83</v>
      </c>
      <c r="E4283" s="536">
        <v>0</v>
      </c>
      <c r="F4283" s="535">
        <v>8.69</v>
      </c>
      <c r="G4283" s="536">
        <v>0</v>
      </c>
      <c r="H4283" s="535">
        <v>8.83</v>
      </c>
      <c r="I4283" s="536">
        <v>0</v>
      </c>
      <c r="J4283" s="535">
        <v>8.8800000000000008</v>
      </c>
      <c r="K4283" s="536">
        <v>0</v>
      </c>
      <c r="L4283" s="535">
        <v>7.09</v>
      </c>
      <c r="M4283" s="536">
        <v>0</v>
      </c>
      <c r="N4283" s="535">
        <v>7.31</v>
      </c>
      <c r="O4283" s="536">
        <v>0</v>
      </c>
      <c r="P4283" s="535">
        <v>7.65</v>
      </c>
      <c r="Q4283" s="536">
        <v>0</v>
      </c>
      <c r="R4283" s="535">
        <v>8.91</v>
      </c>
    </row>
    <row r="4284" spans="1:18" ht="12.75">
      <c r="A4284" s="145">
        <v>90000</v>
      </c>
      <c r="B4284" s="102" t="s">
        <v>25954</v>
      </c>
      <c r="C4284" s="145" t="s">
        <v>3</v>
      </c>
      <c r="D4284" s="535">
        <v>15.87</v>
      </c>
      <c r="E4284" s="536">
        <v>0</v>
      </c>
      <c r="F4284" s="535">
        <v>13.86</v>
      </c>
      <c r="G4284" s="536">
        <v>0</v>
      </c>
      <c r="H4284" s="535">
        <v>14.86</v>
      </c>
      <c r="I4284" s="536">
        <v>0</v>
      </c>
      <c r="J4284" s="535">
        <v>14.02</v>
      </c>
      <c r="K4284" s="536">
        <v>0</v>
      </c>
      <c r="L4284" s="535">
        <v>12.83</v>
      </c>
      <c r="M4284" s="536">
        <v>0</v>
      </c>
      <c r="N4284" s="535">
        <v>12.79</v>
      </c>
      <c r="O4284" s="536">
        <v>0</v>
      </c>
      <c r="P4284" s="535">
        <v>13.45</v>
      </c>
      <c r="Q4284" s="536">
        <v>0</v>
      </c>
      <c r="R4284" s="535">
        <v>15.06</v>
      </c>
    </row>
    <row r="4285" spans="1:18" ht="12.75">
      <c r="A4285" s="145">
        <v>103088</v>
      </c>
      <c r="B4285" s="102" t="s">
        <v>25955</v>
      </c>
      <c r="C4285" s="145" t="s">
        <v>3</v>
      </c>
      <c r="D4285" s="535">
        <v>12.48</v>
      </c>
      <c r="E4285" s="536">
        <v>0</v>
      </c>
      <c r="F4285" s="535">
        <v>10.94</v>
      </c>
      <c r="G4285" s="536">
        <v>0</v>
      </c>
      <c r="H4285" s="535">
        <v>11.57</v>
      </c>
      <c r="I4285" s="536">
        <v>0</v>
      </c>
      <c r="J4285" s="535">
        <v>11.1</v>
      </c>
      <c r="K4285" s="536">
        <v>0</v>
      </c>
      <c r="L4285" s="535">
        <v>9.82</v>
      </c>
      <c r="M4285" s="536">
        <v>0</v>
      </c>
      <c r="N4285" s="535">
        <v>9.86</v>
      </c>
      <c r="O4285" s="536">
        <v>0</v>
      </c>
      <c r="P4285" s="535">
        <v>10.36</v>
      </c>
      <c r="Q4285" s="536">
        <v>0</v>
      </c>
      <c r="R4285" s="535">
        <v>11.7</v>
      </c>
    </row>
    <row r="4286" spans="1:18" ht="12.75">
      <c r="A4286" s="145">
        <v>102922</v>
      </c>
      <c r="B4286" s="102" t="s">
        <v>25956</v>
      </c>
      <c r="C4286" s="145" t="s">
        <v>3</v>
      </c>
      <c r="D4286" s="535">
        <v>11.09</v>
      </c>
      <c r="E4286" s="536">
        <v>0</v>
      </c>
      <c r="F4286" s="535">
        <v>9.75</v>
      </c>
      <c r="G4286" s="536">
        <v>0</v>
      </c>
      <c r="H4286" s="535">
        <v>10.130000000000001</v>
      </c>
      <c r="I4286" s="536">
        <v>0</v>
      </c>
      <c r="J4286" s="535">
        <v>9.93</v>
      </c>
      <c r="K4286" s="536">
        <v>0</v>
      </c>
      <c r="L4286" s="535">
        <v>8.39</v>
      </c>
      <c r="M4286" s="536">
        <v>0</v>
      </c>
      <c r="N4286" s="535">
        <v>8.52</v>
      </c>
      <c r="O4286" s="536">
        <v>0</v>
      </c>
      <c r="P4286" s="535">
        <v>8.94</v>
      </c>
      <c r="Q4286" s="536">
        <v>0</v>
      </c>
      <c r="R4286" s="535">
        <v>10.24</v>
      </c>
    </row>
    <row r="4287" spans="1:18" ht="12.75">
      <c r="A4287" s="145">
        <v>89999</v>
      </c>
      <c r="B4287" s="102" t="s">
        <v>25957</v>
      </c>
      <c r="C4287" s="145" t="s">
        <v>3</v>
      </c>
      <c r="D4287" s="535">
        <v>19.649999999999999</v>
      </c>
      <c r="E4287" s="536">
        <v>0</v>
      </c>
      <c r="F4287" s="535">
        <v>17.09</v>
      </c>
      <c r="G4287" s="536">
        <v>0</v>
      </c>
      <c r="H4287" s="535">
        <v>18.66</v>
      </c>
      <c r="I4287" s="536">
        <v>0</v>
      </c>
      <c r="J4287" s="535">
        <v>17.21</v>
      </c>
      <c r="K4287" s="536">
        <v>0</v>
      </c>
      <c r="L4287" s="535">
        <v>16.489999999999998</v>
      </c>
      <c r="M4287" s="536">
        <v>0</v>
      </c>
      <c r="N4287" s="535">
        <v>16.27</v>
      </c>
      <c r="O4287" s="536">
        <v>0</v>
      </c>
      <c r="P4287" s="535">
        <v>17.12</v>
      </c>
      <c r="Q4287" s="536">
        <v>0</v>
      </c>
      <c r="R4287" s="535">
        <v>18.920000000000002</v>
      </c>
    </row>
    <row r="4288" spans="1:18" ht="12.75">
      <c r="A4288" s="145">
        <v>89996</v>
      </c>
      <c r="B4288" s="102" t="s">
        <v>25958</v>
      </c>
      <c r="C4288" s="145" t="s">
        <v>3</v>
      </c>
      <c r="D4288" s="535">
        <v>13.28</v>
      </c>
      <c r="E4288" s="536">
        <v>0</v>
      </c>
      <c r="F4288" s="535">
        <v>11.66</v>
      </c>
      <c r="G4288" s="536">
        <v>0</v>
      </c>
      <c r="H4288" s="535">
        <v>12.19</v>
      </c>
      <c r="I4288" s="536">
        <v>0</v>
      </c>
      <c r="J4288" s="535">
        <v>11.85</v>
      </c>
      <c r="K4288" s="536">
        <v>0</v>
      </c>
      <c r="L4288" s="535">
        <v>10.16</v>
      </c>
      <c r="M4288" s="536">
        <v>0</v>
      </c>
      <c r="N4288" s="535">
        <v>10.29</v>
      </c>
      <c r="O4288" s="536">
        <v>0</v>
      </c>
      <c r="P4288" s="535">
        <v>10.8</v>
      </c>
      <c r="Q4288" s="536">
        <v>0</v>
      </c>
      <c r="R4288" s="535">
        <v>12.32</v>
      </c>
    </row>
    <row r="4289" spans="1:18" ht="12.75">
      <c r="A4289" s="145">
        <v>89997</v>
      </c>
      <c r="B4289" s="102" t="s">
        <v>25959</v>
      </c>
      <c r="C4289" s="145" t="s">
        <v>3</v>
      </c>
      <c r="D4289" s="535">
        <v>10.83</v>
      </c>
      <c r="E4289" s="536">
        <v>0</v>
      </c>
      <c r="F4289" s="535">
        <v>9.5299999999999994</v>
      </c>
      <c r="G4289" s="536">
        <v>0</v>
      </c>
      <c r="H4289" s="535">
        <v>9.85</v>
      </c>
      <c r="I4289" s="536">
        <v>0</v>
      </c>
      <c r="J4289" s="535">
        <v>9.7100000000000009</v>
      </c>
      <c r="K4289" s="536">
        <v>0</v>
      </c>
      <c r="L4289" s="535">
        <v>8.1199999999999992</v>
      </c>
      <c r="M4289" s="536">
        <v>0</v>
      </c>
      <c r="N4289" s="535">
        <v>8.26</v>
      </c>
      <c r="O4289" s="536">
        <v>0</v>
      </c>
      <c r="P4289" s="535">
        <v>8.66</v>
      </c>
      <c r="Q4289" s="536">
        <v>0</v>
      </c>
      <c r="R4289" s="535">
        <v>9.9600000000000009</v>
      </c>
    </row>
    <row r="4290" spans="1:18" ht="12.75">
      <c r="A4290" s="145">
        <v>102921</v>
      </c>
      <c r="B4290" s="102" t="s">
        <v>25960</v>
      </c>
      <c r="C4290" s="145" t="s">
        <v>3</v>
      </c>
      <c r="D4290" s="535">
        <v>10.07</v>
      </c>
      <c r="E4290" s="536">
        <v>0</v>
      </c>
      <c r="F4290" s="535">
        <v>8.89</v>
      </c>
      <c r="G4290" s="536">
        <v>0</v>
      </c>
      <c r="H4290" s="535">
        <v>9.08</v>
      </c>
      <c r="I4290" s="536">
        <v>0</v>
      </c>
      <c r="J4290" s="535">
        <v>9.09</v>
      </c>
      <c r="K4290" s="536">
        <v>0</v>
      </c>
      <c r="L4290" s="535">
        <v>7.35</v>
      </c>
      <c r="M4290" s="536">
        <v>0</v>
      </c>
      <c r="N4290" s="535">
        <v>7.54</v>
      </c>
      <c r="O4290" s="536">
        <v>0</v>
      </c>
      <c r="P4290" s="535">
        <v>7.91</v>
      </c>
      <c r="Q4290" s="536">
        <v>0</v>
      </c>
      <c r="R4290" s="535">
        <v>9.17</v>
      </c>
    </row>
    <row r="4291" spans="1:18" ht="12.75">
      <c r="A4291" s="145">
        <v>90278</v>
      </c>
      <c r="B4291" s="102" t="s">
        <v>25961</v>
      </c>
      <c r="C4291" s="145" t="s">
        <v>7</v>
      </c>
      <c r="D4291" s="535">
        <v>949.87</v>
      </c>
      <c r="E4291" s="536">
        <v>1E-3</v>
      </c>
      <c r="F4291" s="535">
        <v>523.04999999999995</v>
      </c>
      <c r="G4291" s="536">
        <v>0</v>
      </c>
      <c r="H4291" s="535">
        <v>754.1</v>
      </c>
      <c r="I4291" s="536">
        <v>1.1999999999999999E-3</v>
      </c>
      <c r="J4291" s="535">
        <v>803.15</v>
      </c>
      <c r="K4291" s="536">
        <v>0</v>
      </c>
      <c r="L4291" s="535">
        <v>647.04</v>
      </c>
      <c r="M4291" s="536">
        <v>0</v>
      </c>
      <c r="N4291" s="535">
        <v>566.35</v>
      </c>
      <c r="O4291" s="536">
        <v>0</v>
      </c>
      <c r="P4291" s="535">
        <v>615.04</v>
      </c>
      <c r="Q4291" s="536">
        <v>0</v>
      </c>
      <c r="R4291" s="535">
        <v>522.89</v>
      </c>
    </row>
    <row r="4292" spans="1:18" ht="12.75">
      <c r="A4292" s="145">
        <v>90282</v>
      </c>
      <c r="B4292" s="102" t="s">
        <v>25962</v>
      </c>
      <c r="C4292" s="145" t="s">
        <v>7</v>
      </c>
      <c r="D4292" s="535">
        <v>924.66</v>
      </c>
      <c r="E4292" s="536">
        <v>1E-3</v>
      </c>
      <c r="F4292" s="535">
        <v>513.55999999999995</v>
      </c>
      <c r="G4292" s="536">
        <v>0</v>
      </c>
      <c r="H4292" s="535">
        <v>735.3</v>
      </c>
      <c r="I4292" s="536">
        <v>6.6E-3</v>
      </c>
      <c r="J4292" s="535">
        <v>791.76</v>
      </c>
      <c r="K4292" s="536">
        <v>0</v>
      </c>
      <c r="L4292" s="535">
        <v>628.03</v>
      </c>
      <c r="M4292" s="536">
        <v>0</v>
      </c>
      <c r="N4292" s="535">
        <v>553.21</v>
      </c>
      <c r="O4292" s="536">
        <v>0</v>
      </c>
      <c r="P4292" s="535">
        <v>599.08000000000004</v>
      </c>
      <c r="Q4292" s="536">
        <v>0</v>
      </c>
      <c r="R4292" s="535">
        <v>506.38</v>
      </c>
    </row>
    <row r="4293" spans="1:18" ht="12.75">
      <c r="A4293" s="145">
        <v>90279</v>
      </c>
      <c r="B4293" s="102" t="s">
        <v>25963</v>
      </c>
      <c r="C4293" s="145" t="s">
        <v>7</v>
      </c>
      <c r="D4293" s="535">
        <v>1036.3800000000001</v>
      </c>
      <c r="E4293" s="536">
        <v>1E-3</v>
      </c>
      <c r="F4293" s="535">
        <v>578.19000000000005</v>
      </c>
      <c r="G4293" s="536">
        <v>0</v>
      </c>
      <c r="H4293" s="535">
        <v>822.71</v>
      </c>
      <c r="I4293" s="536">
        <v>1.1999999999999999E-3</v>
      </c>
      <c r="J4293" s="535">
        <v>874.15</v>
      </c>
      <c r="K4293" s="536">
        <v>0</v>
      </c>
      <c r="L4293" s="535">
        <v>713.7</v>
      </c>
      <c r="M4293" s="536">
        <v>0</v>
      </c>
      <c r="N4293" s="535">
        <v>621.57000000000005</v>
      </c>
      <c r="O4293" s="536">
        <v>0</v>
      </c>
      <c r="P4293" s="535">
        <v>661.3</v>
      </c>
      <c r="Q4293" s="536">
        <v>0</v>
      </c>
      <c r="R4293" s="535">
        <v>573.39</v>
      </c>
    </row>
    <row r="4294" spans="1:18" ht="12.75">
      <c r="A4294" s="145">
        <v>90283</v>
      </c>
      <c r="B4294" s="102" t="s">
        <v>25964</v>
      </c>
      <c r="C4294" s="145" t="s">
        <v>7</v>
      </c>
      <c r="D4294" s="535">
        <v>1009.71</v>
      </c>
      <c r="E4294" s="536">
        <v>1E-3</v>
      </c>
      <c r="F4294" s="535">
        <v>569.54999999999995</v>
      </c>
      <c r="G4294" s="536">
        <v>0</v>
      </c>
      <c r="H4294" s="535">
        <v>802.59</v>
      </c>
      <c r="I4294" s="536">
        <v>8.9999999999999993E-3</v>
      </c>
      <c r="J4294" s="535">
        <v>863.13</v>
      </c>
      <c r="K4294" s="536">
        <v>0</v>
      </c>
      <c r="L4294" s="535">
        <v>693.45</v>
      </c>
      <c r="M4294" s="536">
        <v>0</v>
      </c>
      <c r="N4294" s="535">
        <v>608.41</v>
      </c>
      <c r="O4294" s="536">
        <v>0</v>
      </c>
      <c r="P4294" s="535">
        <v>644.88</v>
      </c>
      <c r="Q4294" s="536">
        <v>0</v>
      </c>
      <c r="R4294" s="535">
        <v>555.66999999999996</v>
      </c>
    </row>
    <row r="4295" spans="1:18" ht="12.75">
      <c r="A4295" s="145">
        <v>90280</v>
      </c>
      <c r="B4295" s="102" t="s">
        <v>25965</v>
      </c>
      <c r="C4295" s="145" t="s">
        <v>7</v>
      </c>
      <c r="D4295" s="535">
        <v>1138.42</v>
      </c>
      <c r="E4295" s="536">
        <v>8.9999999999999998E-4</v>
      </c>
      <c r="F4295" s="535">
        <v>643</v>
      </c>
      <c r="G4295" s="536">
        <v>0</v>
      </c>
      <c r="H4295" s="535">
        <v>899.97</v>
      </c>
      <c r="I4295" s="536">
        <v>1.1000000000000001E-3</v>
      </c>
      <c r="J4295" s="535">
        <v>962.35</v>
      </c>
      <c r="K4295" s="536">
        <v>0</v>
      </c>
      <c r="L4295" s="535">
        <v>786.51</v>
      </c>
      <c r="M4295" s="536">
        <v>0</v>
      </c>
      <c r="N4295" s="535">
        <v>682.5</v>
      </c>
      <c r="O4295" s="536">
        <v>0</v>
      </c>
      <c r="P4295" s="535">
        <v>707.93</v>
      </c>
      <c r="Q4295" s="536">
        <v>0</v>
      </c>
      <c r="R4295" s="535">
        <v>624.61</v>
      </c>
    </row>
    <row r="4296" spans="1:18" ht="12.75">
      <c r="A4296" s="145">
        <v>90284</v>
      </c>
      <c r="B4296" s="102" t="s">
        <v>25966</v>
      </c>
      <c r="C4296" s="145" t="s">
        <v>7</v>
      </c>
      <c r="D4296" s="535">
        <v>1120.1600000000001</v>
      </c>
      <c r="E4296" s="536">
        <v>8.9999999999999998E-4</v>
      </c>
      <c r="F4296" s="535">
        <v>639.1</v>
      </c>
      <c r="G4296" s="536">
        <v>0</v>
      </c>
      <c r="H4296" s="535">
        <v>885.46</v>
      </c>
      <c r="I4296" s="536">
        <v>9.7999999999999997E-3</v>
      </c>
      <c r="J4296" s="535">
        <v>956.1</v>
      </c>
      <c r="K4296" s="536">
        <v>0</v>
      </c>
      <c r="L4296" s="535">
        <v>772.13</v>
      </c>
      <c r="M4296" s="536">
        <v>0</v>
      </c>
      <c r="N4296" s="535">
        <v>674.3</v>
      </c>
      <c r="O4296" s="536">
        <v>0</v>
      </c>
      <c r="P4296" s="535">
        <v>697.22</v>
      </c>
      <c r="Q4296" s="536">
        <v>0</v>
      </c>
      <c r="R4296" s="535">
        <v>611.71</v>
      </c>
    </row>
    <row r="4297" spans="1:18" ht="12.75">
      <c r="A4297" s="145">
        <v>90281</v>
      </c>
      <c r="B4297" s="102" t="s">
        <v>25967</v>
      </c>
      <c r="C4297" s="145" t="s">
        <v>7</v>
      </c>
      <c r="D4297" s="535">
        <v>1314.33</v>
      </c>
      <c r="E4297" s="536">
        <v>8.0000000000000004E-4</v>
      </c>
      <c r="F4297" s="535">
        <v>750.77</v>
      </c>
      <c r="G4297" s="536">
        <v>0</v>
      </c>
      <c r="H4297" s="535">
        <v>1030.5899999999999</v>
      </c>
      <c r="I4297" s="536">
        <v>1E-3</v>
      </c>
      <c r="J4297" s="535">
        <v>1107.8</v>
      </c>
      <c r="K4297" s="536">
        <v>0</v>
      </c>
      <c r="L4297" s="535">
        <v>910.11</v>
      </c>
      <c r="M4297" s="536">
        <v>0</v>
      </c>
      <c r="N4297" s="535">
        <v>784.93</v>
      </c>
      <c r="O4297" s="536">
        <v>0</v>
      </c>
      <c r="P4297" s="535">
        <v>789.79</v>
      </c>
      <c r="Q4297" s="536">
        <v>0</v>
      </c>
      <c r="R4297" s="535">
        <v>712.34</v>
      </c>
    </row>
    <row r="4298" spans="1:18" ht="12.75">
      <c r="A4298" s="145">
        <v>90285</v>
      </c>
      <c r="B4298" s="102" t="s">
        <v>25968</v>
      </c>
      <c r="C4298" s="145" t="s">
        <v>7</v>
      </c>
      <c r="D4298" s="535">
        <v>1301.94</v>
      </c>
      <c r="E4298" s="536">
        <v>6.9999999999999999E-4</v>
      </c>
      <c r="F4298" s="535">
        <v>755.19</v>
      </c>
      <c r="G4298" s="536">
        <v>0</v>
      </c>
      <c r="H4298" s="535">
        <v>1020.34</v>
      </c>
      <c r="I4298" s="536">
        <v>1.55E-2</v>
      </c>
      <c r="J4298" s="535">
        <v>1108.6500000000001</v>
      </c>
      <c r="K4298" s="536">
        <v>0</v>
      </c>
      <c r="L4298" s="535">
        <v>900.49</v>
      </c>
      <c r="M4298" s="536">
        <v>0</v>
      </c>
      <c r="N4298" s="535">
        <v>783.34</v>
      </c>
      <c r="O4298" s="536">
        <v>0</v>
      </c>
      <c r="P4298" s="535">
        <v>785.28</v>
      </c>
      <c r="Q4298" s="536">
        <v>0</v>
      </c>
      <c r="R4298" s="535">
        <v>703.33</v>
      </c>
    </row>
    <row r="4299" spans="1:18" ht="12.75">
      <c r="A4299" s="145">
        <v>89994</v>
      </c>
      <c r="B4299" s="102" t="s">
        <v>25969</v>
      </c>
      <c r="C4299" s="145" t="s">
        <v>7</v>
      </c>
      <c r="D4299" s="535">
        <v>1479.35</v>
      </c>
      <c r="E4299" s="536">
        <v>8.0000000000000004E-4</v>
      </c>
      <c r="F4299" s="535">
        <v>893.48</v>
      </c>
      <c r="G4299" s="536">
        <v>0</v>
      </c>
      <c r="H4299" s="535">
        <v>1229.95</v>
      </c>
      <c r="I4299" s="536">
        <v>1E-3</v>
      </c>
      <c r="J4299" s="535">
        <v>1242.77</v>
      </c>
      <c r="K4299" s="536">
        <v>0</v>
      </c>
      <c r="L4299" s="535">
        <v>1099.78</v>
      </c>
      <c r="M4299" s="536">
        <v>0</v>
      </c>
      <c r="N4299" s="535">
        <v>972.07</v>
      </c>
      <c r="O4299" s="536">
        <v>0</v>
      </c>
      <c r="P4299" s="535">
        <v>1034.56</v>
      </c>
      <c r="Q4299" s="536">
        <v>0</v>
      </c>
      <c r="R4299" s="535">
        <v>932.76</v>
      </c>
    </row>
    <row r="4300" spans="1:18" ht="12.75">
      <c r="A4300" s="145">
        <v>89995</v>
      </c>
      <c r="B4300" s="102" t="s">
        <v>25970</v>
      </c>
      <c r="C4300" s="145" t="s">
        <v>7</v>
      </c>
      <c r="D4300" s="535">
        <v>1602.58</v>
      </c>
      <c r="E4300" s="536">
        <v>8.0000000000000004E-4</v>
      </c>
      <c r="F4300" s="535">
        <v>998.34</v>
      </c>
      <c r="G4300" s="536">
        <v>0</v>
      </c>
      <c r="H4300" s="535">
        <v>1357.24</v>
      </c>
      <c r="I4300" s="536">
        <v>8.9999999999999998E-4</v>
      </c>
      <c r="J4300" s="535">
        <v>1344.06</v>
      </c>
      <c r="K4300" s="536">
        <v>0</v>
      </c>
      <c r="L4300" s="535">
        <v>1227.58</v>
      </c>
      <c r="M4300" s="536">
        <v>0</v>
      </c>
      <c r="N4300" s="535">
        <v>1090.94</v>
      </c>
      <c r="O4300" s="536">
        <v>0</v>
      </c>
      <c r="P4300" s="535">
        <v>1161.2</v>
      </c>
      <c r="Q4300" s="536">
        <v>0</v>
      </c>
      <c r="R4300" s="535">
        <v>1061.5</v>
      </c>
    </row>
    <row r="4301" spans="1:18" ht="12.75">
      <c r="A4301" s="145">
        <v>89993</v>
      </c>
      <c r="B4301" s="102" t="s">
        <v>25971</v>
      </c>
      <c r="C4301" s="145" t="s">
        <v>7</v>
      </c>
      <c r="D4301" s="535">
        <v>1644.93</v>
      </c>
      <c r="E4301" s="536">
        <v>6.9999999999999999E-4</v>
      </c>
      <c r="F4301" s="535">
        <v>1034.3800000000001</v>
      </c>
      <c r="G4301" s="536">
        <v>0</v>
      </c>
      <c r="H4301" s="535">
        <v>1400.98</v>
      </c>
      <c r="I4301" s="536">
        <v>8.9999999999999998E-4</v>
      </c>
      <c r="J4301" s="535">
        <v>1378.87</v>
      </c>
      <c r="K4301" s="536">
        <v>0</v>
      </c>
      <c r="L4301" s="535">
        <v>1271.5</v>
      </c>
      <c r="M4301" s="536">
        <v>0</v>
      </c>
      <c r="N4301" s="535">
        <v>1131.79</v>
      </c>
      <c r="O4301" s="536">
        <v>0</v>
      </c>
      <c r="P4301" s="535">
        <v>1204.72</v>
      </c>
      <c r="Q4301" s="536">
        <v>0</v>
      </c>
      <c r="R4301" s="535">
        <v>1105.74</v>
      </c>
    </row>
    <row r="4302" spans="1:18" ht="12.75">
      <c r="A4302" s="145">
        <v>106212</v>
      </c>
      <c r="B4302" s="102" t="s">
        <v>25972</v>
      </c>
      <c r="C4302" s="145" t="s">
        <v>1</v>
      </c>
      <c r="D4302" s="535">
        <v>0</v>
      </c>
      <c r="E4302" s="536"/>
      <c r="F4302" s="535">
        <v>0</v>
      </c>
      <c r="G4302" s="536"/>
      <c r="H4302" s="535">
        <v>0</v>
      </c>
      <c r="I4302" s="536"/>
      <c r="J4302" s="535">
        <v>0</v>
      </c>
      <c r="K4302" s="536"/>
      <c r="L4302" s="535">
        <v>0</v>
      </c>
      <c r="M4302" s="536"/>
      <c r="N4302" s="535">
        <v>0</v>
      </c>
      <c r="O4302" s="536"/>
      <c r="P4302" s="535">
        <v>0</v>
      </c>
      <c r="Q4302" s="536"/>
      <c r="R4302" s="535">
        <v>0</v>
      </c>
    </row>
    <row r="4303" spans="1:18" ht="12.75">
      <c r="A4303" s="145">
        <v>106216</v>
      </c>
      <c r="B4303" s="102" t="s">
        <v>25973</v>
      </c>
      <c r="C4303" s="145" t="s">
        <v>1</v>
      </c>
      <c r="D4303" s="535">
        <v>0</v>
      </c>
      <c r="E4303" s="536"/>
      <c r="F4303" s="535">
        <v>0</v>
      </c>
      <c r="G4303" s="536"/>
      <c r="H4303" s="535">
        <v>0</v>
      </c>
      <c r="I4303" s="536"/>
      <c r="J4303" s="535">
        <v>0</v>
      </c>
      <c r="K4303" s="536"/>
      <c r="L4303" s="535">
        <v>0</v>
      </c>
      <c r="M4303" s="536"/>
      <c r="N4303" s="535">
        <v>0</v>
      </c>
      <c r="O4303" s="536"/>
      <c r="P4303" s="535">
        <v>0</v>
      </c>
      <c r="Q4303" s="536"/>
      <c r="R4303" s="535">
        <v>0</v>
      </c>
    </row>
    <row r="4304" spans="1:18" ht="12.75">
      <c r="A4304" s="145">
        <v>99860</v>
      </c>
      <c r="B4304" s="102" t="s">
        <v>25974</v>
      </c>
      <c r="C4304" s="145" t="s">
        <v>1</v>
      </c>
      <c r="D4304" s="535">
        <v>0</v>
      </c>
      <c r="E4304" s="536"/>
      <c r="F4304" s="535">
        <v>0</v>
      </c>
      <c r="G4304" s="536"/>
      <c r="H4304" s="535">
        <v>0</v>
      </c>
      <c r="I4304" s="536"/>
      <c r="J4304" s="535">
        <v>0</v>
      </c>
      <c r="K4304" s="536"/>
      <c r="L4304" s="535">
        <v>0</v>
      </c>
      <c r="M4304" s="536"/>
      <c r="N4304" s="535">
        <v>0</v>
      </c>
      <c r="O4304" s="536"/>
      <c r="P4304" s="535">
        <v>0</v>
      </c>
      <c r="Q4304" s="536"/>
      <c r="R4304" s="535">
        <v>0</v>
      </c>
    </row>
    <row r="4305" spans="1:18" ht="12.75">
      <c r="A4305" s="145">
        <v>99858</v>
      </c>
      <c r="B4305" s="102" t="s">
        <v>25975</v>
      </c>
      <c r="C4305" s="145" t="s">
        <v>1</v>
      </c>
      <c r="D4305" s="535">
        <v>0</v>
      </c>
      <c r="E4305" s="536"/>
      <c r="F4305" s="535">
        <v>0</v>
      </c>
      <c r="G4305" s="536"/>
      <c r="H4305" s="535">
        <v>0</v>
      </c>
      <c r="I4305" s="536"/>
      <c r="J4305" s="535">
        <v>0</v>
      </c>
      <c r="K4305" s="536"/>
      <c r="L4305" s="535">
        <v>0</v>
      </c>
      <c r="M4305" s="536"/>
      <c r="N4305" s="535">
        <v>0</v>
      </c>
      <c r="O4305" s="536"/>
      <c r="P4305" s="535">
        <v>0</v>
      </c>
      <c r="Q4305" s="536"/>
      <c r="R4305" s="535">
        <v>0</v>
      </c>
    </row>
    <row r="4306" spans="1:18" ht="12.75">
      <c r="A4306" s="145">
        <v>99859</v>
      </c>
      <c r="B4306" s="102" t="s">
        <v>25976</v>
      </c>
      <c r="C4306" s="145" t="s">
        <v>1</v>
      </c>
      <c r="D4306" s="535">
        <v>0</v>
      </c>
      <c r="E4306" s="536"/>
      <c r="F4306" s="535">
        <v>0</v>
      </c>
      <c r="G4306" s="536"/>
      <c r="H4306" s="535">
        <v>0</v>
      </c>
      <c r="I4306" s="536"/>
      <c r="J4306" s="535">
        <v>0</v>
      </c>
      <c r="K4306" s="536"/>
      <c r="L4306" s="535">
        <v>0</v>
      </c>
      <c r="M4306" s="536"/>
      <c r="N4306" s="535">
        <v>0</v>
      </c>
      <c r="O4306" s="536"/>
      <c r="P4306" s="535">
        <v>0</v>
      </c>
      <c r="Q4306" s="536"/>
      <c r="R4306" s="535">
        <v>0</v>
      </c>
    </row>
    <row r="4307" spans="1:18" ht="12.75">
      <c r="A4307" s="145">
        <v>106211</v>
      </c>
      <c r="B4307" s="102" t="s">
        <v>25977</v>
      </c>
      <c r="C4307" s="145" t="s">
        <v>1</v>
      </c>
      <c r="D4307" s="535">
        <v>0</v>
      </c>
      <c r="E4307" s="536"/>
      <c r="F4307" s="535">
        <v>0</v>
      </c>
      <c r="G4307" s="536"/>
      <c r="H4307" s="535">
        <v>0</v>
      </c>
      <c r="I4307" s="536"/>
      <c r="J4307" s="535">
        <v>0</v>
      </c>
      <c r="K4307" s="536"/>
      <c r="L4307" s="535">
        <v>0</v>
      </c>
      <c r="M4307" s="536"/>
      <c r="N4307" s="535">
        <v>0</v>
      </c>
      <c r="O4307" s="536"/>
      <c r="P4307" s="535">
        <v>0</v>
      </c>
      <c r="Q4307" s="536"/>
      <c r="R4307" s="535">
        <v>0</v>
      </c>
    </row>
    <row r="4308" spans="1:18" ht="12.75">
      <c r="A4308" s="145">
        <v>106215</v>
      </c>
      <c r="B4308" s="102" t="s">
        <v>25978</v>
      </c>
      <c r="C4308" s="145" t="s">
        <v>1</v>
      </c>
      <c r="D4308" s="535">
        <v>0</v>
      </c>
      <c r="E4308" s="536"/>
      <c r="F4308" s="535">
        <v>0</v>
      </c>
      <c r="G4308" s="536"/>
      <c r="H4308" s="535">
        <v>0</v>
      </c>
      <c r="I4308" s="536"/>
      <c r="J4308" s="535">
        <v>0</v>
      </c>
      <c r="K4308" s="536"/>
      <c r="L4308" s="535">
        <v>0</v>
      </c>
      <c r="M4308" s="536"/>
      <c r="N4308" s="535">
        <v>0</v>
      </c>
      <c r="O4308" s="536"/>
      <c r="P4308" s="535">
        <v>0</v>
      </c>
      <c r="Q4308" s="536"/>
      <c r="R4308" s="535">
        <v>0</v>
      </c>
    </row>
    <row r="4309" spans="1:18" ht="12.75">
      <c r="A4309" s="145">
        <v>99857</v>
      </c>
      <c r="B4309" s="102" t="s">
        <v>25979</v>
      </c>
      <c r="C4309" s="145" t="s">
        <v>1</v>
      </c>
      <c r="D4309" s="535">
        <v>62.19</v>
      </c>
      <c r="E4309" s="536">
        <v>0.34720000000000001</v>
      </c>
      <c r="F4309" s="535">
        <v>60.04</v>
      </c>
      <c r="G4309" s="536">
        <v>0.35959999999999998</v>
      </c>
      <c r="H4309" s="535">
        <v>68.63</v>
      </c>
      <c r="I4309" s="536">
        <v>0.43769999999999998</v>
      </c>
      <c r="J4309" s="535">
        <v>61.82</v>
      </c>
      <c r="K4309" s="536">
        <v>0.34920000000000001</v>
      </c>
      <c r="L4309" s="535">
        <v>76.77</v>
      </c>
      <c r="M4309" s="536">
        <v>0</v>
      </c>
      <c r="N4309" s="535">
        <v>62.41</v>
      </c>
      <c r="O4309" s="536">
        <v>0.34589999999999999</v>
      </c>
      <c r="P4309" s="535">
        <v>66.959999999999994</v>
      </c>
      <c r="Q4309" s="536">
        <v>0.4486</v>
      </c>
      <c r="R4309" s="535">
        <v>70.86</v>
      </c>
    </row>
    <row r="4310" spans="1:18" ht="12.75">
      <c r="A4310" s="145">
        <v>99855</v>
      </c>
      <c r="B4310" s="102" t="s">
        <v>25980</v>
      </c>
      <c r="C4310" s="145" t="s">
        <v>1</v>
      </c>
      <c r="D4310" s="535">
        <v>89.48</v>
      </c>
      <c r="E4310" s="536">
        <v>0.60109999999999997</v>
      </c>
      <c r="F4310" s="535">
        <v>87.98</v>
      </c>
      <c r="G4310" s="536">
        <v>0.61140000000000005</v>
      </c>
      <c r="H4310" s="535">
        <v>95.31</v>
      </c>
      <c r="I4310" s="536">
        <v>0.65490000000000004</v>
      </c>
      <c r="J4310" s="535">
        <v>89.95</v>
      </c>
      <c r="K4310" s="536">
        <v>0.59799999999999998</v>
      </c>
      <c r="L4310" s="535">
        <v>101.8</v>
      </c>
      <c r="M4310" s="536">
        <v>0</v>
      </c>
      <c r="N4310" s="535">
        <v>89.99</v>
      </c>
      <c r="O4310" s="536">
        <v>0.59770000000000001</v>
      </c>
      <c r="P4310" s="535">
        <v>94.23</v>
      </c>
      <c r="Q4310" s="536">
        <v>0.66049999999999998</v>
      </c>
      <c r="R4310" s="535">
        <v>113.16</v>
      </c>
    </row>
    <row r="4311" spans="1:18" ht="12.75">
      <c r="A4311" s="145">
        <v>99856</v>
      </c>
      <c r="B4311" s="102" t="s">
        <v>25981</v>
      </c>
      <c r="C4311" s="145" t="s">
        <v>1</v>
      </c>
      <c r="D4311" s="535">
        <v>0</v>
      </c>
      <c r="E4311" s="536"/>
      <c r="F4311" s="535">
        <v>0</v>
      </c>
      <c r="G4311" s="536"/>
      <c r="H4311" s="535">
        <v>0</v>
      </c>
      <c r="I4311" s="536"/>
      <c r="J4311" s="535">
        <v>0</v>
      </c>
      <c r="K4311" s="536"/>
      <c r="L4311" s="535">
        <v>0</v>
      </c>
      <c r="M4311" s="536"/>
      <c r="N4311" s="535">
        <v>0</v>
      </c>
      <c r="O4311" s="536"/>
      <c r="P4311" s="535">
        <v>0</v>
      </c>
      <c r="Q4311" s="536"/>
      <c r="R4311" s="535">
        <v>0</v>
      </c>
    </row>
    <row r="4312" spans="1:18" ht="12.75">
      <c r="A4312" s="145">
        <v>106210</v>
      </c>
      <c r="B4312" s="102" t="s">
        <v>25982</v>
      </c>
      <c r="C4312" s="145" t="s">
        <v>1</v>
      </c>
      <c r="D4312" s="535">
        <v>0</v>
      </c>
      <c r="E4312" s="536"/>
      <c r="F4312" s="535">
        <v>0</v>
      </c>
      <c r="G4312" s="536"/>
      <c r="H4312" s="535">
        <v>0</v>
      </c>
      <c r="I4312" s="536"/>
      <c r="J4312" s="535">
        <v>0</v>
      </c>
      <c r="K4312" s="536"/>
      <c r="L4312" s="535">
        <v>0</v>
      </c>
      <c r="M4312" s="536"/>
      <c r="N4312" s="535">
        <v>0</v>
      </c>
      <c r="O4312" s="536"/>
      <c r="P4312" s="535">
        <v>0</v>
      </c>
      <c r="Q4312" s="536"/>
      <c r="R4312" s="535">
        <v>0</v>
      </c>
    </row>
    <row r="4313" spans="1:18" ht="12.75">
      <c r="A4313" s="145">
        <v>106214</v>
      </c>
      <c r="B4313" s="102" t="s">
        <v>25983</v>
      </c>
      <c r="C4313" s="145" t="s">
        <v>1</v>
      </c>
      <c r="D4313" s="535">
        <v>0</v>
      </c>
      <c r="E4313" s="536"/>
      <c r="F4313" s="535">
        <v>0</v>
      </c>
      <c r="G4313" s="536"/>
      <c r="H4313" s="535">
        <v>0</v>
      </c>
      <c r="I4313" s="536"/>
      <c r="J4313" s="535">
        <v>0</v>
      </c>
      <c r="K4313" s="536"/>
      <c r="L4313" s="535">
        <v>0</v>
      </c>
      <c r="M4313" s="536"/>
      <c r="N4313" s="535">
        <v>0</v>
      </c>
      <c r="O4313" s="536"/>
      <c r="P4313" s="535">
        <v>0</v>
      </c>
      <c r="Q4313" s="536"/>
      <c r="R4313" s="535">
        <v>0</v>
      </c>
    </row>
    <row r="4314" spans="1:18" ht="12.75">
      <c r="A4314" s="145">
        <v>99862</v>
      </c>
      <c r="B4314" s="102" t="s">
        <v>25984</v>
      </c>
      <c r="C4314" s="145" t="s">
        <v>4</v>
      </c>
      <c r="D4314" s="535">
        <v>468.1</v>
      </c>
      <c r="E4314" s="536">
        <v>0.4204</v>
      </c>
      <c r="F4314" s="535">
        <v>438.13</v>
      </c>
      <c r="G4314" s="536">
        <v>0.4491</v>
      </c>
      <c r="H4314" s="535">
        <v>505.17</v>
      </c>
      <c r="I4314" s="536">
        <v>0.38950000000000001</v>
      </c>
      <c r="J4314" s="535">
        <v>423.32</v>
      </c>
      <c r="K4314" s="536">
        <v>0.46479999999999999</v>
      </c>
      <c r="L4314" s="535">
        <v>584.69000000000005</v>
      </c>
      <c r="M4314" s="536">
        <v>0</v>
      </c>
      <c r="N4314" s="535">
        <v>459.51</v>
      </c>
      <c r="O4314" s="536">
        <v>0.42820000000000003</v>
      </c>
      <c r="P4314" s="535">
        <v>476.44</v>
      </c>
      <c r="Q4314" s="536">
        <v>0.41299999999999998</v>
      </c>
      <c r="R4314" s="535">
        <v>527.88</v>
      </c>
    </row>
    <row r="4315" spans="1:18" ht="12.75">
      <c r="A4315" s="145">
        <v>99861</v>
      </c>
      <c r="B4315" s="102" t="s">
        <v>25985</v>
      </c>
      <c r="C4315" s="145" t="s">
        <v>4</v>
      </c>
      <c r="D4315" s="535">
        <v>563.92999999999995</v>
      </c>
      <c r="E4315" s="536">
        <v>0.11</v>
      </c>
      <c r="F4315" s="535">
        <v>529.20000000000005</v>
      </c>
      <c r="G4315" s="536">
        <v>0.1172</v>
      </c>
      <c r="H4315" s="535">
        <v>600.79</v>
      </c>
      <c r="I4315" s="536">
        <v>0.1128</v>
      </c>
      <c r="J4315" s="535">
        <v>469.59</v>
      </c>
      <c r="K4315" s="536">
        <v>0.1321</v>
      </c>
      <c r="L4315" s="535">
        <v>541.54999999999995</v>
      </c>
      <c r="M4315" s="536">
        <v>0</v>
      </c>
      <c r="N4315" s="535">
        <v>513.09</v>
      </c>
      <c r="O4315" s="536">
        <v>0.12089999999999999</v>
      </c>
      <c r="P4315" s="535">
        <v>546.92999999999995</v>
      </c>
      <c r="Q4315" s="536">
        <v>0.1134</v>
      </c>
      <c r="R4315" s="535">
        <v>569.41999999999996</v>
      </c>
    </row>
    <row r="4316" spans="1:18" ht="12.75">
      <c r="A4316" s="145">
        <v>106213</v>
      </c>
      <c r="B4316" s="102" t="s">
        <v>25986</v>
      </c>
      <c r="C4316" s="145" t="s">
        <v>1</v>
      </c>
      <c r="D4316" s="535">
        <v>0</v>
      </c>
      <c r="E4316" s="536"/>
      <c r="F4316" s="535">
        <v>0</v>
      </c>
      <c r="G4316" s="536"/>
      <c r="H4316" s="535">
        <v>0</v>
      </c>
      <c r="I4316" s="536"/>
      <c r="J4316" s="535">
        <v>0</v>
      </c>
      <c r="K4316" s="536"/>
      <c r="L4316" s="535">
        <v>0</v>
      </c>
      <c r="M4316" s="536"/>
      <c r="N4316" s="535">
        <v>0</v>
      </c>
      <c r="O4316" s="536"/>
      <c r="P4316" s="535">
        <v>0</v>
      </c>
      <c r="Q4316" s="536"/>
      <c r="R4316" s="535">
        <v>0</v>
      </c>
    </row>
    <row r="4317" spans="1:18" ht="12.75">
      <c r="A4317" s="145">
        <v>106220</v>
      </c>
      <c r="B4317" s="102" t="s">
        <v>25987</v>
      </c>
      <c r="C4317" s="145" t="s">
        <v>1</v>
      </c>
      <c r="D4317" s="535">
        <v>0</v>
      </c>
      <c r="E4317" s="536"/>
      <c r="F4317" s="535">
        <v>0</v>
      </c>
      <c r="G4317" s="536"/>
      <c r="H4317" s="535">
        <v>0</v>
      </c>
      <c r="I4317" s="536"/>
      <c r="J4317" s="535">
        <v>0</v>
      </c>
      <c r="K4317" s="536"/>
      <c r="L4317" s="535">
        <v>0</v>
      </c>
      <c r="M4317" s="536"/>
      <c r="N4317" s="535">
        <v>0</v>
      </c>
      <c r="O4317" s="536"/>
      <c r="P4317" s="535">
        <v>0</v>
      </c>
      <c r="Q4317" s="536"/>
      <c r="R4317" s="535">
        <v>0</v>
      </c>
    </row>
    <row r="4318" spans="1:18" ht="12.75">
      <c r="A4318" s="145">
        <v>106221</v>
      </c>
      <c r="B4318" s="102" t="s">
        <v>25988</v>
      </c>
      <c r="C4318" s="145" t="s">
        <v>1</v>
      </c>
      <c r="D4318" s="535">
        <v>0</v>
      </c>
      <c r="E4318" s="536"/>
      <c r="F4318" s="535">
        <v>0</v>
      </c>
      <c r="G4318" s="536"/>
      <c r="H4318" s="535">
        <v>0</v>
      </c>
      <c r="I4318" s="536"/>
      <c r="J4318" s="535">
        <v>0</v>
      </c>
      <c r="K4318" s="536"/>
      <c r="L4318" s="535">
        <v>0</v>
      </c>
      <c r="M4318" s="536"/>
      <c r="N4318" s="535">
        <v>0</v>
      </c>
      <c r="O4318" s="536"/>
      <c r="P4318" s="535">
        <v>0</v>
      </c>
      <c r="Q4318" s="536"/>
      <c r="R4318" s="535">
        <v>0</v>
      </c>
    </row>
    <row r="4319" spans="1:18" ht="12.75">
      <c r="A4319" s="145">
        <v>99853</v>
      </c>
      <c r="B4319" s="102" t="s">
        <v>25989</v>
      </c>
      <c r="C4319" s="145" t="s">
        <v>1</v>
      </c>
      <c r="D4319" s="535">
        <v>0</v>
      </c>
      <c r="E4319" s="536"/>
      <c r="F4319" s="535">
        <v>0</v>
      </c>
      <c r="G4319" s="536"/>
      <c r="H4319" s="535">
        <v>0</v>
      </c>
      <c r="I4319" s="536"/>
      <c r="J4319" s="535">
        <v>0</v>
      </c>
      <c r="K4319" s="536"/>
      <c r="L4319" s="535">
        <v>0</v>
      </c>
      <c r="M4319" s="536"/>
      <c r="N4319" s="535">
        <v>0</v>
      </c>
      <c r="O4319" s="536"/>
      <c r="P4319" s="535">
        <v>0</v>
      </c>
      <c r="Q4319" s="536"/>
      <c r="R4319" s="535">
        <v>0</v>
      </c>
    </row>
    <row r="4320" spans="1:18" ht="12.75">
      <c r="A4320" s="145">
        <v>99851</v>
      </c>
      <c r="B4320" s="102" t="s">
        <v>25990</v>
      </c>
      <c r="C4320" s="145" t="s">
        <v>1</v>
      </c>
      <c r="D4320" s="535">
        <v>0</v>
      </c>
      <c r="E4320" s="536"/>
      <c r="F4320" s="535">
        <v>0</v>
      </c>
      <c r="G4320" s="536"/>
      <c r="H4320" s="535">
        <v>0</v>
      </c>
      <c r="I4320" s="536"/>
      <c r="J4320" s="535">
        <v>0</v>
      </c>
      <c r="K4320" s="536"/>
      <c r="L4320" s="535">
        <v>0</v>
      </c>
      <c r="M4320" s="536"/>
      <c r="N4320" s="535">
        <v>0</v>
      </c>
      <c r="O4320" s="536"/>
      <c r="P4320" s="535">
        <v>0</v>
      </c>
      <c r="Q4320" s="536"/>
      <c r="R4320" s="535">
        <v>0</v>
      </c>
    </row>
    <row r="4321" spans="1:18" ht="12.75">
      <c r="A4321" s="145">
        <v>99854</v>
      </c>
      <c r="B4321" s="102" t="s">
        <v>25991</v>
      </c>
      <c r="C4321" s="145" t="s">
        <v>1</v>
      </c>
      <c r="D4321" s="535">
        <v>0</v>
      </c>
      <c r="E4321" s="536"/>
      <c r="F4321" s="535">
        <v>0</v>
      </c>
      <c r="G4321" s="536"/>
      <c r="H4321" s="535">
        <v>0</v>
      </c>
      <c r="I4321" s="536"/>
      <c r="J4321" s="535">
        <v>0</v>
      </c>
      <c r="K4321" s="536"/>
      <c r="L4321" s="535">
        <v>0</v>
      </c>
      <c r="M4321" s="536"/>
      <c r="N4321" s="535">
        <v>0</v>
      </c>
      <c r="O4321" s="536"/>
      <c r="P4321" s="535">
        <v>0</v>
      </c>
      <c r="Q4321" s="536"/>
      <c r="R4321" s="535">
        <v>0</v>
      </c>
    </row>
    <row r="4322" spans="1:18" ht="12.75">
      <c r="A4322" s="145">
        <v>99852</v>
      </c>
      <c r="B4322" s="102" t="s">
        <v>25992</v>
      </c>
      <c r="C4322" s="145" t="s">
        <v>1</v>
      </c>
      <c r="D4322" s="535">
        <v>0</v>
      </c>
      <c r="E4322" s="536"/>
      <c r="F4322" s="535">
        <v>0</v>
      </c>
      <c r="G4322" s="536"/>
      <c r="H4322" s="535">
        <v>0</v>
      </c>
      <c r="I4322" s="536"/>
      <c r="J4322" s="535">
        <v>0</v>
      </c>
      <c r="K4322" s="536"/>
      <c r="L4322" s="535">
        <v>0</v>
      </c>
      <c r="M4322" s="536"/>
      <c r="N4322" s="535">
        <v>0</v>
      </c>
      <c r="O4322" s="536"/>
      <c r="P4322" s="535">
        <v>0</v>
      </c>
      <c r="Q4322" s="536"/>
      <c r="R4322" s="535">
        <v>0</v>
      </c>
    </row>
    <row r="4323" spans="1:18" ht="12.75">
      <c r="A4323" s="145">
        <v>99844</v>
      </c>
      <c r="B4323" s="102" t="s">
        <v>25993</v>
      </c>
      <c r="C4323" s="145" t="s">
        <v>1</v>
      </c>
      <c r="D4323" s="535">
        <v>0</v>
      </c>
      <c r="E4323" s="536"/>
      <c r="F4323" s="535">
        <v>0</v>
      </c>
      <c r="G4323" s="536"/>
      <c r="H4323" s="535">
        <v>0</v>
      </c>
      <c r="I4323" s="536"/>
      <c r="J4323" s="535">
        <v>0</v>
      </c>
      <c r="K4323" s="536"/>
      <c r="L4323" s="535">
        <v>0</v>
      </c>
      <c r="M4323" s="536"/>
      <c r="N4323" s="535">
        <v>0</v>
      </c>
      <c r="O4323" s="536"/>
      <c r="P4323" s="535">
        <v>0</v>
      </c>
      <c r="Q4323" s="536"/>
      <c r="R4323" s="535">
        <v>0</v>
      </c>
    </row>
    <row r="4324" spans="1:18" ht="12.75">
      <c r="A4324" s="145">
        <v>99842</v>
      </c>
      <c r="B4324" s="102" t="s">
        <v>25994</v>
      </c>
      <c r="C4324" s="145" t="s">
        <v>1</v>
      </c>
      <c r="D4324" s="535">
        <v>517.33000000000004</v>
      </c>
      <c r="E4324" s="536">
        <v>0.61140000000000005</v>
      </c>
      <c r="F4324" s="535">
        <v>496.74</v>
      </c>
      <c r="G4324" s="536">
        <v>0.63290000000000002</v>
      </c>
      <c r="H4324" s="535">
        <v>545.76</v>
      </c>
      <c r="I4324" s="536">
        <v>0.58320000000000005</v>
      </c>
      <c r="J4324" s="535">
        <v>484.71</v>
      </c>
      <c r="K4324" s="536">
        <v>0.64859999999999995</v>
      </c>
      <c r="L4324" s="535">
        <v>580.59</v>
      </c>
      <c r="M4324" s="536">
        <v>0</v>
      </c>
      <c r="N4324" s="535">
        <v>511.66</v>
      </c>
      <c r="O4324" s="536">
        <v>0.61450000000000005</v>
      </c>
      <c r="P4324" s="535">
        <v>521.70000000000005</v>
      </c>
      <c r="Q4324" s="536">
        <v>0.60629999999999995</v>
      </c>
      <c r="R4324" s="535">
        <v>650.34</v>
      </c>
    </row>
    <row r="4325" spans="1:18" ht="12.75">
      <c r="A4325" s="145">
        <v>99845</v>
      </c>
      <c r="B4325" s="102" t="s">
        <v>25995</v>
      </c>
      <c r="C4325" s="145" t="s">
        <v>1</v>
      </c>
      <c r="D4325" s="535">
        <v>0</v>
      </c>
      <c r="E4325" s="536"/>
      <c r="F4325" s="535">
        <v>0</v>
      </c>
      <c r="G4325" s="536"/>
      <c r="H4325" s="535">
        <v>0</v>
      </c>
      <c r="I4325" s="536"/>
      <c r="J4325" s="535">
        <v>0</v>
      </c>
      <c r="K4325" s="536"/>
      <c r="L4325" s="535">
        <v>0</v>
      </c>
      <c r="M4325" s="536"/>
      <c r="N4325" s="535">
        <v>0</v>
      </c>
      <c r="O4325" s="536"/>
      <c r="P4325" s="535">
        <v>0</v>
      </c>
      <c r="Q4325" s="536"/>
      <c r="R4325" s="535">
        <v>0</v>
      </c>
    </row>
    <row r="4326" spans="1:18" ht="12.75">
      <c r="A4326" s="145">
        <v>99843</v>
      </c>
      <c r="B4326" s="102" t="s">
        <v>25996</v>
      </c>
      <c r="C4326" s="145" t="s">
        <v>1</v>
      </c>
      <c r="D4326" s="535">
        <v>0</v>
      </c>
      <c r="E4326" s="536"/>
      <c r="F4326" s="535">
        <v>0</v>
      </c>
      <c r="G4326" s="536"/>
      <c r="H4326" s="535">
        <v>0</v>
      </c>
      <c r="I4326" s="536"/>
      <c r="J4326" s="535">
        <v>0</v>
      </c>
      <c r="K4326" s="536"/>
      <c r="L4326" s="535">
        <v>0</v>
      </c>
      <c r="M4326" s="536"/>
      <c r="N4326" s="535">
        <v>0</v>
      </c>
      <c r="O4326" s="536"/>
      <c r="P4326" s="535">
        <v>0</v>
      </c>
      <c r="Q4326" s="536"/>
      <c r="R4326" s="535">
        <v>0</v>
      </c>
    </row>
    <row r="4327" spans="1:18" ht="12.75">
      <c r="A4327" s="145">
        <v>106217</v>
      </c>
      <c r="B4327" s="102" t="s">
        <v>25997</v>
      </c>
      <c r="C4327" s="145" t="s">
        <v>1</v>
      </c>
      <c r="D4327" s="535">
        <v>0</v>
      </c>
      <c r="E4327" s="536"/>
      <c r="F4327" s="535">
        <v>0</v>
      </c>
      <c r="G4327" s="536"/>
      <c r="H4327" s="535">
        <v>0</v>
      </c>
      <c r="I4327" s="536"/>
      <c r="J4327" s="535">
        <v>0</v>
      </c>
      <c r="K4327" s="536"/>
      <c r="L4327" s="535">
        <v>0</v>
      </c>
      <c r="M4327" s="536"/>
      <c r="N4327" s="535">
        <v>0</v>
      </c>
      <c r="O4327" s="536"/>
      <c r="P4327" s="535">
        <v>0</v>
      </c>
      <c r="Q4327" s="536"/>
      <c r="R4327" s="535">
        <v>0</v>
      </c>
    </row>
    <row r="4328" spans="1:18" ht="12.75">
      <c r="A4328" s="145">
        <v>106218</v>
      </c>
      <c r="B4328" s="102" t="s">
        <v>25998</v>
      </c>
      <c r="C4328" s="145" t="s">
        <v>1</v>
      </c>
      <c r="D4328" s="535">
        <v>0</v>
      </c>
      <c r="E4328" s="536"/>
      <c r="F4328" s="535">
        <v>0</v>
      </c>
      <c r="G4328" s="536"/>
      <c r="H4328" s="535">
        <v>0</v>
      </c>
      <c r="I4328" s="536"/>
      <c r="J4328" s="535">
        <v>0</v>
      </c>
      <c r="K4328" s="536"/>
      <c r="L4328" s="535">
        <v>0</v>
      </c>
      <c r="M4328" s="536"/>
      <c r="N4328" s="535">
        <v>0</v>
      </c>
      <c r="O4328" s="536"/>
      <c r="P4328" s="535">
        <v>0</v>
      </c>
      <c r="Q4328" s="536"/>
      <c r="R4328" s="535">
        <v>0</v>
      </c>
    </row>
    <row r="4329" spans="1:18" ht="12.75">
      <c r="A4329" s="145">
        <v>106219</v>
      </c>
      <c r="B4329" s="102" t="s">
        <v>25999</v>
      </c>
      <c r="C4329" s="145" t="s">
        <v>1</v>
      </c>
      <c r="D4329" s="535">
        <v>0</v>
      </c>
      <c r="E4329" s="536"/>
      <c r="F4329" s="535">
        <v>0</v>
      </c>
      <c r="G4329" s="536"/>
      <c r="H4329" s="535">
        <v>0</v>
      </c>
      <c r="I4329" s="536"/>
      <c r="J4329" s="535">
        <v>0</v>
      </c>
      <c r="K4329" s="536"/>
      <c r="L4329" s="535">
        <v>0</v>
      </c>
      <c r="M4329" s="536"/>
      <c r="N4329" s="535">
        <v>0</v>
      </c>
      <c r="O4329" s="536"/>
      <c r="P4329" s="535">
        <v>0</v>
      </c>
      <c r="Q4329" s="536"/>
      <c r="R4329" s="535">
        <v>0</v>
      </c>
    </row>
    <row r="4330" spans="1:18" ht="12.75">
      <c r="A4330" s="145">
        <v>99846</v>
      </c>
      <c r="B4330" s="102" t="s">
        <v>26000</v>
      </c>
      <c r="C4330" s="145" t="s">
        <v>1</v>
      </c>
      <c r="D4330" s="535">
        <v>0</v>
      </c>
      <c r="E4330" s="536"/>
      <c r="F4330" s="535">
        <v>0</v>
      </c>
      <c r="G4330" s="536"/>
      <c r="H4330" s="535">
        <v>0</v>
      </c>
      <c r="I4330" s="536"/>
      <c r="J4330" s="535">
        <v>0</v>
      </c>
      <c r="K4330" s="536"/>
      <c r="L4330" s="535">
        <v>0</v>
      </c>
      <c r="M4330" s="536"/>
      <c r="N4330" s="535">
        <v>0</v>
      </c>
      <c r="O4330" s="536"/>
      <c r="P4330" s="535">
        <v>0</v>
      </c>
      <c r="Q4330" s="536"/>
      <c r="R4330" s="535">
        <v>0</v>
      </c>
    </row>
    <row r="4331" spans="1:18" ht="12.75">
      <c r="A4331" s="145">
        <v>94276</v>
      </c>
      <c r="B4331" s="102" t="s">
        <v>26001</v>
      </c>
      <c r="C4331" s="145" t="s">
        <v>1</v>
      </c>
      <c r="D4331" s="535">
        <v>61.11</v>
      </c>
      <c r="E4331" s="536">
        <v>0</v>
      </c>
      <c r="F4331" s="535">
        <v>48.94</v>
      </c>
      <c r="G4331" s="536">
        <v>0</v>
      </c>
      <c r="H4331" s="535">
        <v>44.63</v>
      </c>
      <c r="I4331" s="536">
        <v>0</v>
      </c>
      <c r="J4331" s="535">
        <v>49.19</v>
      </c>
      <c r="K4331" s="536">
        <v>0</v>
      </c>
      <c r="L4331" s="535">
        <v>40.659999999999997</v>
      </c>
      <c r="M4331" s="536">
        <v>0</v>
      </c>
      <c r="N4331" s="535">
        <v>43.67</v>
      </c>
      <c r="O4331" s="536">
        <v>0</v>
      </c>
      <c r="P4331" s="535">
        <v>50.2</v>
      </c>
      <c r="Q4331" s="536">
        <v>0</v>
      </c>
      <c r="R4331" s="535">
        <v>56.78</v>
      </c>
    </row>
    <row r="4332" spans="1:18" ht="12.75">
      <c r="A4332" s="145">
        <v>94274</v>
      </c>
      <c r="B4332" s="102" t="s">
        <v>26002</v>
      </c>
      <c r="C4332" s="145" t="s">
        <v>1</v>
      </c>
      <c r="D4332" s="535">
        <v>67.09</v>
      </c>
      <c r="E4332" s="536">
        <v>0</v>
      </c>
      <c r="F4332" s="535">
        <v>53.64</v>
      </c>
      <c r="G4332" s="536">
        <v>0</v>
      </c>
      <c r="H4332" s="535">
        <v>48.8</v>
      </c>
      <c r="I4332" s="536">
        <v>0</v>
      </c>
      <c r="J4332" s="535">
        <v>54</v>
      </c>
      <c r="K4332" s="536">
        <v>0</v>
      </c>
      <c r="L4332" s="535">
        <v>44.39</v>
      </c>
      <c r="M4332" s="536">
        <v>0</v>
      </c>
      <c r="N4332" s="535">
        <v>47.73</v>
      </c>
      <c r="O4332" s="536">
        <v>0</v>
      </c>
      <c r="P4332" s="535">
        <v>54.85</v>
      </c>
      <c r="Q4332" s="536">
        <v>0</v>
      </c>
      <c r="R4332" s="535">
        <v>62.15</v>
      </c>
    </row>
    <row r="4333" spans="1:18" ht="12.75">
      <c r="A4333" s="145">
        <v>94280</v>
      </c>
      <c r="B4333" s="102" t="s">
        <v>26003</v>
      </c>
      <c r="C4333" s="145" t="s">
        <v>1</v>
      </c>
      <c r="D4333" s="535">
        <v>65.28</v>
      </c>
      <c r="E4333" s="536">
        <v>0</v>
      </c>
      <c r="F4333" s="535">
        <v>52.1</v>
      </c>
      <c r="G4333" s="536">
        <v>0</v>
      </c>
      <c r="H4333" s="535">
        <v>46.69</v>
      </c>
      <c r="I4333" s="536">
        <v>0</v>
      </c>
      <c r="J4333" s="535">
        <v>52.49</v>
      </c>
      <c r="K4333" s="536">
        <v>0</v>
      </c>
      <c r="L4333" s="535">
        <v>42.25</v>
      </c>
      <c r="M4333" s="536">
        <v>0</v>
      </c>
      <c r="N4333" s="535">
        <v>45.84</v>
      </c>
      <c r="O4333" s="536">
        <v>0</v>
      </c>
      <c r="P4333" s="535">
        <v>52.92</v>
      </c>
      <c r="Q4333" s="536">
        <v>0</v>
      </c>
      <c r="R4333" s="535">
        <v>60.31</v>
      </c>
    </row>
    <row r="4334" spans="1:18" ht="12.75">
      <c r="A4334" s="145">
        <v>94278</v>
      </c>
      <c r="B4334" s="102" t="s">
        <v>26004</v>
      </c>
      <c r="C4334" s="145" t="s">
        <v>1</v>
      </c>
      <c r="D4334" s="535">
        <v>54</v>
      </c>
      <c r="E4334" s="536">
        <v>0</v>
      </c>
      <c r="F4334" s="535">
        <v>43.3</v>
      </c>
      <c r="G4334" s="536">
        <v>0</v>
      </c>
      <c r="H4334" s="535">
        <v>39.9</v>
      </c>
      <c r="I4334" s="536">
        <v>0</v>
      </c>
      <c r="J4334" s="535">
        <v>43.52</v>
      </c>
      <c r="K4334" s="536">
        <v>0</v>
      </c>
      <c r="L4334" s="535">
        <v>36.53</v>
      </c>
      <c r="M4334" s="536">
        <v>0</v>
      </c>
      <c r="N4334" s="535">
        <v>39</v>
      </c>
      <c r="O4334" s="536">
        <v>0</v>
      </c>
      <c r="P4334" s="535">
        <v>44.69</v>
      </c>
      <c r="Q4334" s="536">
        <v>0</v>
      </c>
      <c r="R4334" s="535">
        <v>50.28</v>
      </c>
    </row>
    <row r="4335" spans="1:18" ht="12.75">
      <c r="A4335" s="145">
        <v>94275</v>
      </c>
      <c r="B4335" s="102" t="s">
        <v>26005</v>
      </c>
      <c r="C4335" s="145" t="s">
        <v>1</v>
      </c>
      <c r="D4335" s="535">
        <v>57.93</v>
      </c>
      <c r="E4335" s="536">
        <v>0</v>
      </c>
      <c r="F4335" s="535">
        <v>46.23</v>
      </c>
      <c r="G4335" s="536">
        <v>0</v>
      </c>
      <c r="H4335" s="535">
        <v>41.35</v>
      </c>
      <c r="I4335" s="536">
        <v>0</v>
      </c>
      <c r="J4335" s="535">
        <v>46.59</v>
      </c>
      <c r="K4335" s="536">
        <v>0</v>
      </c>
      <c r="L4335" s="535">
        <v>37.4</v>
      </c>
      <c r="M4335" s="536">
        <v>0</v>
      </c>
      <c r="N4335" s="535">
        <v>40.61</v>
      </c>
      <c r="O4335" s="536">
        <v>0</v>
      </c>
      <c r="P4335" s="535">
        <v>46.95</v>
      </c>
      <c r="Q4335" s="536">
        <v>0</v>
      </c>
      <c r="R4335" s="535">
        <v>53.45</v>
      </c>
    </row>
    <row r="4336" spans="1:18" ht="12.75">
      <c r="A4336" s="145">
        <v>94273</v>
      </c>
      <c r="B4336" s="102" t="s">
        <v>26006</v>
      </c>
      <c r="C4336" s="145" t="s">
        <v>1</v>
      </c>
      <c r="D4336" s="535">
        <v>63.92</v>
      </c>
      <c r="E4336" s="536">
        <v>0</v>
      </c>
      <c r="F4336" s="535">
        <v>50.93</v>
      </c>
      <c r="G4336" s="536">
        <v>0</v>
      </c>
      <c r="H4336" s="535">
        <v>45.51</v>
      </c>
      <c r="I4336" s="536">
        <v>0</v>
      </c>
      <c r="J4336" s="535">
        <v>51.4</v>
      </c>
      <c r="K4336" s="536">
        <v>0</v>
      </c>
      <c r="L4336" s="535">
        <v>41.13</v>
      </c>
      <c r="M4336" s="536">
        <v>0</v>
      </c>
      <c r="N4336" s="535">
        <v>44.68</v>
      </c>
      <c r="O4336" s="536">
        <v>0</v>
      </c>
      <c r="P4336" s="535">
        <v>51.6</v>
      </c>
      <c r="Q4336" s="536">
        <v>0</v>
      </c>
      <c r="R4336" s="535">
        <v>58.82</v>
      </c>
    </row>
    <row r="4337" spans="1:18" ht="12.75">
      <c r="A4337" s="145">
        <v>94279</v>
      </c>
      <c r="B4337" s="102" t="s">
        <v>26007</v>
      </c>
      <c r="C4337" s="145" t="s">
        <v>1</v>
      </c>
      <c r="D4337" s="535">
        <v>62.12</v>
      </c>
      <c r="E4337" s="536">
        <v>0</v>
      </c>
      <c r="F4337" s="535">
        <v>49.4</v>
      </c>
      <c r="G4337" s="536">
        <v>0</v>
      </c>
      <c r="H4337" s="535">
        <v>43.42</v>
      </c>
      <c r="I4337" s="536">
        <v>0</v>
      </c>
      <c r="J4337" s="535">
        <v>49.89</v>
      </c>
      <c r="K4337" s="536">
        <v>0</v>
      </c>
      <c r="L4337" s="535">
        <v>38.99</v>
      </c>
      <c r="M4337" s="536">
        <v>0</v>
      </c>
      <c r="N4337" s="535">
        <v>42.79</v>
      </c>
      <c r="O4337" s="536">
        <v>0</v>
      </c>
      <c r="P4337" s="535">
        <v>49.68</v>
      </c>
      <c r="Q4337" s="536">
        <v>0</v>
      </c>
      <c r="R4337" s="535">
        <v>56.98</v>
      </c>
    </row>
    <row r="4338" spans="1:18" ht="12.75">
      <c r="A4338" s="145">
        <v>94277</v>
      </c>
      <c r="B4338" s="102" t="s">
        <v>26008</v>
      </c>
      <c r="C4338" s="145" t="s">
        <v>1</v>
      </c>
      <c r="D4338" s="535">
        <v>50.84</v>
      </c>
      <c r="E4338" s="536">
        <v>0</v>
      </c>
      <c r="F4338" s="535">
        <v>40.6</v>
      </c>
      <c r="G4338" s="536">
        <v>0</v>
      </c>
      <c r="H4338" s="535">
        <v>36.619999999999997</v>
      </c>
      <c r="I4338" s="536">
        <v>0</v>
      </c>
      <c r="J4338" s="535">
        <v>40.93</v>
      </c>
      <c r="K4338" s="536">
        <v>0</v>
      </c>
      <c r="L4338" s="535">
        <v>33.26</v>
      </c>
      <c r="M4338" s="536">
        <v>0</v>
      </c>
      <c r="N4338" s="535">
        <v>35.94</v>
      </c>
      <c r="O4338" s="536">
        <v>0</v>
      </c>
      <c r="P4338" s="535">
        <v>41.45</v>
      </c>
      <c r="Q4338" s="536">
        <v>0</v>
      </c>
      <c r="R4338" s="535">
        <v>46.96</v>
      </c>
    </row>
    <row r="4339" spans="1:18" ht="12.75">
      <c r="A4339" s="145">
        <v>104930</v>
      </c>
      <c r="B4339" s="102" t="s">
        <v>26009</v>
      </c>
      <c r="C4339" s="145" t="s">
        <v>1</v>
      </c>
      <c r="D4339" s="535">
        <v>0</v>
      </c>
      <c r="E4339" s="536"/>
      <c r="F4339" s="535">
        <v>0</v>
      </c>
      <c r="G4339" s="536"/>
      <c r="H4339" s="535">
        <v>0</v>
      </c>
      <c r="I4339" s="536"/>
      <c r="J4339" s="535">
        <v>0</v>
      </c>
      <c r="K4339" s="536"/>
      <c r="L4339" s="535">
        <v>0</v>
      </c>
      <c r="M4339" s="536"/>
      <c r="N4339" s="535">
        <v>0</v>
      </c>
      <c r="O4339" s="536"/>
      <c r="P4339" s="535">
        <v>0</v>
      </c>
      <c r="Q4339" s="536"/>
      <c r="R4339" s="535">
        <v>0</v>
      </c>
    </row>
    <row r="4340" spans="1:18" ht="12.75">
      <c r="A4340" s="145">
        <v>104931</v>
      </c>
      <c r="B4340" s="102" t="s">
        <v>26010</v>
      </c>
      <c r="C4340" s="145" t="s">
        <v>1</v>
      </c>
      <c r="D4340" s="535">
        <v>0</v>
      </c>
      <c r="E4340" s="536"/>
      <c r="F4340" s="535">
        <v>0</v>
      </c>
      <c r="G4340" s="536"/>
      <c r="H4340" s="535">
        <v>0</v>
      </c>
      <c r="I4340" s="536"/>
      <c r="J4340" s="535">
        <v>0</v>
      </c>
      <c r="K4340" s="536"/>
      <c r="L4340" s="535">
        <v>0</v>
      </c>
      <c r="M4340" s="536"/>
      <c r="N4340" s="535">
        <v>0</v>
      </c>
      <c r="O4340" s="536"/>
      <c r="P4340" s="535">
        <v>0</v>
      </c>
      <c r="Q4340" s="536"/>
      <c r="R4340" s="535">
        <v>0</v>
      </c>
    </row>
    <row r="4341" spans="1:18" ht="12.75">
      <c r="A4341" s="145">
        <v>94294</v>
      </c>
      <c r="B4341" s="102" t="s">
        <v>26011</v>
      </c>
      <c r="C4341" s="145" t="s">
        <v>1</v>
      </c>
      <c r="D4341" s="535">
        <v>13.63</v>
      </c>
      <c r="E4341" s="536">
        <v>2.8999999999999998E-3</v>
      </c>
      <c r="F4341" s="535">
        <v>8.1</v>
      </c>
      <c r="G4341" s="536">
        <v>0</v>
      </c>
      <c r="H4341" s="535">
        <v>11.19</v>
      </c>
      <c r="I4341" s="536">
        <v>3.5999999999999999E-3</v>
      </c>
      <c r="J4341" s="535">
        <v>11.66</v>
      </c>
      <c r="K4341" s="536">
        <v>0</v>
      </c>
      <c r="L4341" s="535">
        <v>9.9499999999999993</v>
      </c>
      <c r="M4341" s="536">
        <v>0</v>
      </c>
      <c r="N4341" s="535">
        <v>8.89</v>
      </c>
      <c r="O4341" s="536">
        <v>0</v>
      </c>
      <c r="P4341" s="535">
        <v>9.75</v>
      </c>
      <c r="Q4341" s="536">
        <v>0</v>
      </c>
      <c r="R4341" s="535">
        <v>8.27</v>
      </c>
    </row>
    <row r="4342" spans="1:18" ht="12.75">
      <c r="A4342" s="145">
        <v>94288</v>
      </c>
      <c r="B4342" s="102" t="s">
        <v>26012</v>
      </c>
      <c r="C4342" s="145" t="s">
        <v>1</v>
      </c>
      <c r="D4342" s="535">
        <v>87.26</v>
      </c>
      <c r="E4342" s="536">
        <v>0</v>
      </c>
      <c r="F4342" s="535">
        <v>41.42</v>
      </c>
      <c r="G4342" s="536">
        <v>0</v>
      </c>
      <c r="H4342" s="535">
        <v>55.92</v>
      </c>
      <c r="I4342" s="536">
        <v>0</v>
      </c>
      <c r="J4342" s="535">
        <v>51.08</v>
      </c>
      <c r="K4342" s="536">
        <v>0</v>
      </c>
      <c r="L4342" s="535">
        <v>46.17</v>
      </c>
      <c r="M4342" s="536">
        <v>0</v>
      </c>
      <c r="N4342" s="535">
        <v>41.65</v>
      </c>
      <c r="O4342" s="536">
        <v>0</v>
      </c>
      <c r="P4342" s="535">
        <v>44.47</v>
      </c>
      <c r="Q4342" s="536">
        <v>0</v>
      </c>
      <c r="R4342" s="535">
        <v>46.13</v>
      </c>
    </row>
    <row r="4343" spans="1:18" ht="12.75">
      <c r="A4343" s="145">
        <v>94282</v>
      </c>
      <c r="B4343" s="102" t="s">
        <v>26013</v>
      </c>
      <c r="C4343" s="145" t="s">
        <v>1</v>
      </c>
      <c r="D4343" s="535">
        <v>121.36</v>
      </c>
      <c r="E4343" s="536">
        <v>0</v>
      </c>
      <c r="F4343" s="535">
        <v>53.96</v>
      </c>
      <c r="G4343" s="536">
        <v>0</v>
      </c>
      <c r="H4343" s="535">
        <v>74.33</v>
      </c>
      <c r="I4343" s="536">
        <v>0</v>
      </c>
      <c r="J4343" s="535">
        <v>68.66</v>
      </c>
      <c r="K4343" s="536">
        <v>0</v>
      </c>
      <c r="L4343" s="535">
        <v>59.56</v>
      </c>
      <c r="M4343" s="536">
        <v>0</v>
      </c>
      <c r="N4343" s="535">
        <v>53.34</v>
      </c>
      <c r="O4343" s="536">
        <v>0</v>
      </c>
      <c r="P4343" s="535">
        <v>56.92</v>
      </c>
      <c r="Q4343" s="536">
        <v>0</v>
      </c>
      <c r="R4343" s="535">
        <v>59.69</v>
      </c>
    </row>
    <row r="4344" spans="1:18" ht="12.75">
      <c r="A4344" s="145">
        <v>94290</v>
      </c>
      <c r="B4344" s="102" t="s">
        <v>26014</v>
      </c>
      <c r="C4344" s="145" t="s">
        <v>1</v>
      </c>
      <c r="D4344" s="535">
        <v>120.09</v>
      </c>
      <c r="E4344" s="536">
        <v>0</v>
      </c>
      <c r="F4344" s="535">
        <v>52.38</v>
      </c>
      <c r="G4344" s="536">
        <v>0</v>
      </c>
      <c r="H4344" s="535">
        <v>72.680000000000007</v>
      </c>
      <c r="I4344" s="536">
        <v>0</v>
      </c>
      <c r="J4344" s="535">
        <v>67.42</v>
      </c>
      <c r="K4344" s="536">
        <v>0</v>
      </c>
      <c r="L4344" s="535">
        <v>57.96</v>
      </c>
      <c r="M4344" s="536">
        <v>0</v>
      </c>
      <c r="N4344" s="535">
        <v>51.71</v>
      </c>
      <c r="O4344" s="536">
        <v>0</v>
      </c>
      <c r="P4344" s="535">
        <v>55.66</v>
      </c>
      <c r="Q4344" s="536">
        <v>0</v>
      </c>
      <c r="R4344" s="535">
        <v>57.87</v>
      </c>
    </row>
    <row r="4345" spans="1:18" ht="12.75">
      <c r="A4345" s="145">
        <v>94284</v>
      </c>
      <c r="B4345" s="102" t="s">
        <v>26015</v>
      </c>
      <c r="C4345" s="145" t="s">
        <v>1</v>
      </c>
      <c r="D4345" s="535">
        <v>171.52</v>
      </c>
      <c r="E4345" s="536">
        <v>0</v>
      </c>
      <c r="F4345" s="535">
        <v>71.11</v>
      </c>
      <c r="G4345" s="536">
        <v>0</v>
      </c>
      <c r="H4345" s="535">
        <v>100.45</v>
      </c>
      <c r="I4345" s="536">
        <v>0</v>
      </c>
      <c r="J4345" s="535">
        <v>93.8</v>
      </c>
      <c r="K4345" s="536">
        <v>0</v>
      </c>
      <c r="L4345" s="535">
        <v>78.09</v>
      </c>
      <c r="M4345" s="536">
        <v>0</v>
      </c>
      <c r="N4345" s="535">
        <v>69.209999999999994</v>
      </c>
      <c r="O4345" s="536">
        <v>0</v>
      </c>
      <c r="P4345" s="535">
        <v>74.44</v>
      </c>
      <c r="Q4345" s="536">
        <v>0</v>
      </c>
      <c r="R4345" s="535">
        <v>78.31</v>
      </c>
    </row>
    <row r="4346" spans="1:18" ht="12.75">
      <c r="A4346" s="145">
        <v>94292</v>
      </c>
      <c r="B4346" s="102" t="s">
        <v>26016</v>
      </c>
      <c r="C4346" s="145" t="s">
        <v>1</v>
      </c>
      <c r="D4346" s="535">
        <v>153.58000000000001</v>
      </c>
      <c r="E4346" s="536">
        <v>0</v>
      </c>
      <c r="F4346" s="535">
        <v>63.81</v>
      </c>
      <c r="G4346" s="536">
        <v>0</v>
      </c>
      <c r="H4346" s="535">
        <v>90.06</v>
      </c>
      <c r="I4346" s="536">
        <v>0</v>
      </c>
      <c r="J4346" s="535">
        <v>84.25</v>
      </c>
      <c r="K4346" s="536">
        <v>0</v>
      </c>
      <c r="L4346" s="535">
        <v>70.33</v>
      </c>
      <c r="M4346" s="536">
        <v>0</v>
      </c>
      <c r="N4346" s="535">
        <v>62.32</v>
      </c>
      <c r="O4346" s="536">
        <v>0</v>
      </c>
      <c r="P4346" s="535">
        <v>67.400000000000006</v>
      </c>
      <c r="Q4346" s="536">
        <v>0</v>
      </c>
      <c r="R4346" s="535">
        <v>70.2</v>
      </c>
    </row>
    <row r="4347" spans="1:18" ht="12.75">
      <c r="A4347" s="145">
        <v>94286</v>
      </c>
      <c r="B4347" s="102" t="s">
        <v>26017</v>
      </c>
      <c r="C4347" s="145" t="s">
        <v>1</v>
      </c>
      <c r="D4347" s="535">
        <v>224.28</v>
      </c>
      <c r="E4347" s="536">
        <v>0</v>
      </c>
      <c r="F4347" s="535">
        <v>90.46</v>
      </c>
      <c r="G4347" s="536">
        <v>0</v>
      </c>
      <c r="H4347" s="535">
        <v>129.27000000000001</v>
      </c>
      <c r="I4347" s="536">
        <v>0</v>
      </c>
      <c r="J4347" s="535">
        <v>121.06</v>
      </c>
      <c r="K4347" s="536">
        <v>0</v>
      </c>
      <c r="L4347" s="535">
        <v>99.3</v>
      </c>
      <c r="M4347" s="536">
        <v>0</v>
      </c>
      <c r="N4347" s="535">
        <v>87.57</v>
      </c>
      <c r="O4347" s="536">
        <v>0</v>
      </c>
      <c r="P4347" s="535">
        <v>94.62</v>
      </c>
      <c r="Q4347" s="536">
        <v>0</v>
      </c>
      <c r="R4347" s="535">
        <v>99.66</v>
      </c>
    </row>
    <row r="4348" spans="1:18" ht="12.75">
      <c r="A4348" s="145">
        <v>94287</v>
      </c>
      <c r="B4348" s="102" t="s">
        <v>26018</v>
      </c>
      <c r="C4348" s="145" t="s">
        <v>1</v>
      </c>
      <c r="D4348" s="535">
        <v>79.83</v>
      </c>
      <c r="E4348" s="536">
        <v>0</v>
      </c>
      <c r="F4348" s="535">
        <v>35.07</v>
      </c>
      <c r="G4348" s="536">
        <v>0</v>
      </c>
      <c r="H4348" s="535">
        <v>48.21</v>
      </c>
      <c r="I4348" s="536">
        <v>0</v>
      </c>
      <c r="J4348" s="535">
        <v>44.98</v>
      </c>
      <c r="K4348" s="536">
        <v>0</v>
      </c>
      <c r="L4348" s="535">
        <v>38.5</v>
      </c>
      <c r="M4348" s="536">
        <v>0</v>
      </c>
      <c r="N4348" s="535">
        <v>34.49</v>
      </c>
      <c r="O4348" s="536">
        <v>0</v>
      </c>
      <c r="P4348" s="535">
        <v>36.840000000000003</v>
      </c>
      <c r="Q4348" s="536">
        <v>0</v>
      </c>
      <c r="R4348" s="535">
        <v>38.32</v>
      </c>
    </row>
    <row r="4349" spans="1:18" ht="12.75">
      <c r="A4349" s="145">
        <v>94281</v>
      </c>
      <c r="B4349" s="102" t="s">
        <v>26019</v>
      </c>
      <c r="C4349" s="145" t="s">
        <v>1</v>
      </c>
      <c r="D4349" s="535">
        <v>113</v>
      </c>
      <c r="E4349" s="536">
        <v>0</v>
      </c>
      <c r="F4349" s="535">
        <v>46.82</v>
      </c>
      <c r="G4349" s="536">
        <v>0</v>
      </c>
      <c r="H4349" s="535">
        <v>65.650000000000006</v>
      </c>
      <c r="I4349" s="536">
        <v>0</v>
      </c>
      <c r="J4349" s="535">
        <v>61.79</v>
      </c>
      <c r="K4349" s="536">
        <v>0</v>
      </c>
      <c r="L4349" s="535">
        <v>50.94</v>
      </c>
      <c r="M4349" s="536">
        <v>0</v>
      </c>
      <c r="N4349" s="535">
        <v>45.28</v>
      </c>
      <c r="O4349" s="536">
        <v>0</v>
      </c>
      <c r="P4349" s="535">
        <v>48.33</v>
      </c>
      <c r="Q4349" s="536">
        <v>0</v>
      </c>
      <c r="R4349" s="535">
        <v>50.9</v>
      </c>
    </row>
    <row r="4350" spans="1:18" ht="12.75">
      <c r="A4350" s="145">
        <v>94289</v>
      </c>
      <c r="B4350" s="102" t="s">
        <v>26020</v>
      </c>
      <c r="C4350" s="145" t="s">
        <v>1</v>
      </c>
      <c r="D4350" s="535">
        <v>112.65</v>
      </c>
      <c r="E4350" s="536">
        <v>0</v>
      </c>
      <c r="F4350" s="535">
        <v>46.02</v>
      </c>
      <c r="G4350" s="536">
        <v>0</v>
      </c>
      <c r="H4350" s="535">
        <v>64.959999999999994</v>
      </c>
      <c r="I4350" s="536">
        <v>0</v>
      </c>
      <c r="J4350" s="535">
        <v>61.31</v>
      </c>
      <c r="K4350" s="536">
        <v>0</v>
      </c>
      <c r="L4350" s="535">
        <v>50.3</v>
      </c>
      <c r="M4350" s="536">
        <v>0</v>
      </c>
      <c r="N4350" s="535">
        <v>44.54</v>
      </c>
      <c r="O4350" s="536">
        <v>0</v>
      </c>
      <c r="P4350" s="535">
        <v>48.02</v>
      </c>
      <c r="Q4350" s="536">
        <v>0</v>
      </c>
      <c r="R4350" s="535">
        <v>50.04</v>
      </c>
    </row>
    <row r="4351" spans="1:18" ht="12.75">
      <c r="A4351" s="145">
        <v>94283</v>
      </c>
      <c r="B4351" s="102" t="s">
        <v>26021</v>
      </c>
      <c r="C4351" s="145" t="s">
        <v>1</v>
      </c>
      <c r="D4351" s="535">
        <v>163.16</v>
      </c>
      <c r="E4351" s="536">
        <v>0</v>
      </c>
      <c r="F4351" s="535">
        <v>63.97</v>
      </c>
      <c r="G4351" s="536">
        <v>0</v>
      </c>
      <c r="H4351" s="535">
        <v>91.77</v>
      </c>
      <c r="I4351" s="536">
        <v>0</v>
      </c>
      <c r="J4351" s="535">
        <v>86.94</v>
      </c>
      <c r="K4351" s="536">
        <v>0</v>
      </c>
      <c r="L4351" s="535">
        <v>69.47</v>
      </c>
      <c r="M4351" s="536">
        <v>0</v>
      </c>
      <c r="N4351" s="535">
        <v>61.14</v>
      </c>
      <c r="O4351" s="536">
        <v>0</v>
      </c>
      <c r="P4351" s="535">
        <v>65.86</v>
      </c>
      <c r="Q4351" s="536">
        <v>0</v>
      </c>
      <c r="R4351" s="535">
        <v>69.510000000000005</v>
      </c>
    </row>
    <row r="4352" spans="1:18" ht="12.75">
      <c r="A4352" s="145">
        <v>94291</v>
      </c>
      <c r="B4352" s="102" t="s">
        <v>26022</v>
      </c>
      <c r="C4352" s="145" t="s">
        <v>1</v>
      </c>
      <c r="D4352" s="535">
        <v>146.15</v>
      </c>
      <c r="E4352" s="536">
        <v>0</v>
      </c>
      <c r="F4352" s="535">
        <v>57.46</v>
      </c>
      <c r="G4352" s="536">
        <v>0</v>
      </c>
      <c r="H4352" s="535">
        <v>82.33</v>
      </c>
      <c r="I4352" s="536">
        <v>0</v>
      </c>
      <c r="J4352" s="535">
        <v>78.150000000000006</v>
      </c>
      <c r="K4352" s="536">
        <v>0</v>
      </c>
      <c r="L4352" s="535">
        <v>62.66</v>
      </c>
      <c r="M4352" s="536">
        <v>0</v>
      </c>
      <c r="N4352" s="535">
        <v>55.15</v>
      </c>
      <c r="O4352" s="536">
        <v>0</v>
      </c>
      <c r="P4352" s="535">
        <v>59.76</v>
      </c>
      <c r="Q4352" s="536">
        <v>0</v>
      </c>
      <c r="R4352" s="535">
        <v>62.37</v>
      </c>
    </row>
    <row r="4353" spans="1:18" ht="12.75">
      <c r="A4353" s="145">
        <v>94285</v>
      </c>
      <c r="B4353" s="102" t="s">
        <v>26023</v>
      </c>
      <c r="C4353" s="145" t="s">
        <v>1</v>
      </c>
      <c r="D4353" s="535">
        <v>215.92</v>
      </c>
      <c r="E4353" s="536">
        <v>0</v>
      </c>
      <c r="F4353" s="535">
        <v>83.32</v>
      </c>
      <c r="G4353" s="536">
        <v>0</v>
      </c>
      <c r="H4353" s="535">
        <v>120.58</v>
      </c>
      <c r="I4353" s="536">
        <v>0</v>
      </c>
      <c r="J4353" s="535">
        <v>114.2</v>
      </c>
      <c r="K4353" s="536">
        <v>0</v>
      </c>
      <c r="L4353" s="535">
        <v>90.68</v>
      </c>
      <c r="M4353" s="536">
        <v>0</v>
      </c>
      <c r="N4353" s="535">
        <v>79.5</v>
      </c>
      <c r="O4353" s="536">
        <v>0</v>
      </c>
      <c r="P4353" s="535">
        <v>86.03</v>
      </c>
      <c r="Q4353" s="536">
        <v>0</v>
      </c>
      <c r="R4353" s="535">
        <v>90.87</v>
      </c>
    </row>
    <row r="4354" spans="1:18" ht="12.75">
      <c r="A4354" s="145">
        <v>94293</v>
      </c>
      <c r="B4354" s="102" t="s">
        <v>26024</v>
      </c>
      <c r="C4354" s="145" t="s">
        <v>1</v>
      </c>
      <c r="D4354" s="535">
        <v>479.99</v>
      </c>
      <c r="E4354" s="536">
        <v>0</v>
      </c>
      <c r="F4354" s="535">
        <v>187.65</v>
      </c>
      <c r="G4354" s="536">
        <v>0</v>
      </c>
      <c r="H4354" s="535">
        <v>269.08999999999997</v>
      </c>
      <c r="I4354" s="536">
        <v>0</v>
      </c>
      <c r="J4354" s="535">
        <v>255.16</v>
      </c>
      <c r="K4354" s="536">
        <v>0</v>
      </c>
      <c r="L4354" s="535">
        <v>202.92</v>
      </c>
      <c r="M4354" s="536">
        <v>0</v>
      </c>
      <c r="N4354" s="535">
        <v>178.65</v>
      </c>
      <c r="O4354" s="536">
        <v>0</v>
      </c>
      <c r="P4354" s="535">
        <v>191.49</v>
      </c>
      <c r="Q4354" s="536">
        <v>0</v>
      </c>
      <c r="R4354" s="535">
        <v>203.41</v>
      </c>
    </row>
    <row r="4355" spans="1:18" ht="12.75">
      <c r="A4355" s="145">
        <v>94264</v>
      </c>
      <c r="B4355" s="102" t="s">
        <v>26025</v>
      </c>
      <c r="C4355" s="145" t="s">
        <v>1</v>
      </c>
      <c r="D4355" s="535">
        <v>80.150000000000006</v>
      </c>
      <c r="E4355" s="536">
        <v>1.01E-2</v>
      </c>
      <c r="F4355" s="535">
        <v>39.92</v>
      </c>
      <c r="G4355" s="536">
        <v>2.0299999999999999E-2</v>
      </c>
      <c r="H4355" s="535">
        <v>54.2</v>
      </c>
      <c r="I4355" s="536">
        <v>1.49E-2</v>
      </c>
      <c r="J4355" s="535">
        <v>48.11</v>
      </c>
      <c r="K4355" s="536">
        <v>1.6799999999999999E-2</v>
      </c>
      <c r="L4355" s="535">
        <v>45.03</v>
      </c>
      <c r="M4355" s="536">
        <v>1.7999999999999999E-2</v>
      </c>
      <c r="N4355" s="535">
        <v>40.659999999999997</v>
      </c>
      <c r="O4355" s="536">
        <v>1.9900000000000001E-2</v>
      </c>
      <c r="P4355" s="535">
        <v>43.93</v>
      </c>
      <c r="Q4355" s="536">
        <v>1.84E-2</v>
      </c>
      <c r="R4355" s="535">
        <v>45.83</v>
      </c>
    </row>
    <row r="4356" spans="1:18" ht="12.75">
      <c r="A4356" s="145">
        <v>94266</v>
      </c>
      <c r="B4356" s="102" t="s">
        <v>26026</v>
      </c>
      <c r="C4356" s="145" t="s">
        <v>1</v>
      </c>
      <c r="D4356" s="535">
        <v>119.99</v>
      </c>
      <c r="E4356" s="536">
        <v>7.7000000000000002E-3</v>
      </c>
      <c r="F4356" s="535">
        <v>54.02</v>
      </c>
      <c r="G4356" s="536">
        <v>1.7000000000000001E-2</v>
      </c>
      <c r="H4356" s="535">
        <v>75.52</v>
      </c>
      <c r="I4356" s="536">
        <v>1.2200000000000001E-2</v>
      </c>
      <c r="J4356" s="535">
        <v>68.34</v>
      </c>
      <c r="K4356" s="536">
        <v>1.35E-2</v>
      </c>
      <c r="L4356" s="535">
        <v>60.26</v>
      </c>
      <c r="M4356" s="536">
        <v>1.5299999999999999E-2</v>
      </c>
      <c r="N4356" s="535">
        <v>53.77</v>
      </c>
      <c r="O4356" s="536">
        <v>1.7100000000000001E-2</v>
      </c>
      <c r="P4356" s="535">
        <v>58.2</v>
      </c>
      <c r="Q4356" s="536">
        <v>1.5800000000000002E-2</v>
      </c>
      <c r="R4356" s="535">
        <v>61.34</v>
      </c>
    </row>
    <row r="4357" spans="1:18" ht="12.75">
      <c r="A4357" s="145">
        <v>94263</v>
      </c>
      <c r="B4357" s="102" t="s">
        <v>26027</v>
      </c>
      <c r="C4357" s="145" t="s">
        <v>1</v>
      </c>
      <c r="D4357" s="535">
        <v>75.02</v>
      </c>
      <c r="E4357" s="536">
        <v>6.8999999999999999E-3</v>
      </c>
      <c r="F4357" s="535">
        <v>35.46</v>
      </c>
      <c r="G4357" s="536">
        <v>1.47E-2</v>
      </c>
      <c r="H4357" s="535">
        <v>48.82</v>
      </c>
      <c r="I4357" s="536">
        <v>1.0699999999999999E-2</v>
      </c>
      <c r="J4357" s="535">
        <v>43.85</v>
      </c>
      <c r="K4357" s="536">
        <v>1.1900000000000001E-2</v>
      </c>
      <c r="L4357" s="535">
        <v>39.81</v>
      </c>
      <c r="M4357" s="536">
        <v>1.3100000000000001E-2</v>
      </c>
      <c r="N4357" s="535">
        <v>35.729999999999997</v>
      </c>
      <c r="O4357" s="536">
        <v>1.46E-2</v>
      </c>
      <c r="P4357" s="535">
        <v>38.71</v>
      </c>
      <c r="Q4357" s="536">
        <v>1.34E-2</v>
      </c>
      <c r="R4357" s="535">
        <v>40.39</v>
      </c>
    </row>
    <row r="4358" spans="1:18" ht="12.75">
      <c r="A4358" s="145">
        <v>94265</v>
      </c>
      <c r="B4358" s="102" t="s">
        <v>26028</v>
      </c>
      <c r="C4358" s="145" t="s">
        <v>1</v>
      </c>
      <c r="D4358" s="535">
        <v>114.12</v>
      </c>
      <c r="E4358" s="536">
        <v>5.3E-3</v>
      </c>
      <c r="F4358" s="535">
        <v>48.9</v>
      </c>
      <c r="G4358" s="536">
        <v>1.23E-2</v>
      </c>
      <c r="H4358" s="535">
        <v>69.37</v>
      </c>
      <c r="I4358" s="536">
        <v>8.6E-3</v>
      </c>
      <c r="J4358" s="535">
        <v>63.48</v>
      </c>
      <c r="K4358" s="536">
        <v>9.4999999999999998E-3</v>
      </c>
      <c r="L4358" s="535">
        <v>54.29</v>
      </c>
      <c r="M4358" s="536">
        <v>1.11E-2</v>
      </c>
      <c r="N4358" s="535">
        <v>48.13</v>
      </c>
      <c r="O4358" s="536">
        <v>1.2500000000000001E-2</v>
      </c>
      <c r="P4358" s="535">
        <v>52.24</v>
      </c>
      <c r="Q4358" s="536">
        <v>1.15E-2</v>
      </c>
      <c r="R4358" s="535">
        <v>55.12</v>
      </c>
    </row>
    <row r="4359" spans="1:18" ht="12.75">
      <c r="A4359" s="145">
        <v>94268</v>
      </c>
      <c r="B4359" s="102" t="s">
        <v>26029</v>
      </c>
      <c r="C4359" s="145" t="s">
        <v>1</v>
      </c>
      <c r="D4359" s="535">
        <v>147.83000000000001</v>
      </c>
      <c r="E4359" s="536">
        <v>6.8999999999999999E-3</v>
      </c>
      <c r="F4359" s="535">
        <v>64.790000000000006</v>
      </c>
      <c r="G4359" s="536">
        <v>1.5699999999999999E-2</v>
      </c>
      <c r="H4359" s="535">
        <v>90.97</v>
      </c>
      <c r="I4359" s="536">
        <v>1.12E-2</v>
      </c>
      <c r="J4359" s="535">
        <v>83.35</v>
      </c>
      <c r="K4359" s="536">
        <v>1.2200000000000001E-2</v>
      </c>
      <c r="L4359" s="535">
        <v>72.09</v>
      </c>
      <c r="M4359" s="536">
        <v>1.41E-2</v>
      </c>
      <c r="N4359" s="535">
        <v>64.11</v>
      </c>
      <c r="O4359" s="536">
        <v>1.5900000000000001E-2</v>
      </c>
      <c r="P4359" s="535">
        <v>69.7</v>
      </c>
      <c r="Q4359" s="536">
        <v>1.46E-2</v>
      </c>
      <c r="R4359" s="535">
        <v>72.75</v>
      </c>
    </row>
    <row r="4360" spans="1:18" ht="12.75">
      <c r="A4360" s="145">
        <v>94270</v>
      </c>
      <c r="B4360" s="102" t="s">
        <v>26030</v>
      </c>
      <c r="C4360" s="145" t="s">
        <v>1</v>
      </c>
      <c r="D4360" s="535">
        <v>222.47</v>
      </c>
      <c r="E4360" s="536">
        <v>6.4000000000000003E-3</v>
      </c>
      <c r="F4360" s="535">
        <v>93.35</v>
      </c>
      <c r="G4360" s="536">
        <v>1.52E-2</v>
      </c>
      <c r="H4360" s="535">
        <v>132.9</v>
      </c>
      <c r="I4360" s="536">
        <v>1.0699999999999999E-2</v>
      </c>
      <c r="J4360" s="535">
        <v>122.73</v>
      </c>
      <c r="K4360" s="536">
        <v>1.1599999999999999E-2</v>
      </c>
      <c r="L4360" s="535">
        <v>103.33</v>
      </c>
      <c r="M4360" s="536">
        <v>1.37E-2</v>
      </c>
      <c r="N4360" s="535">
        <v>91.33</v>
      </c>
      <c r="O4360" s="536">
        <v>1.55E-2</v>
      </c>
      <c r="P4360" s="535">
        <v>99.44</v>
      </c>
      <c r="Q4360" s="536">
        <v>1.43E-2</v>
      </c>
      <c r="R4360" s="535">
        <v>104.32</v>
      </c>
    </row>
    <row r="4361" spans="1:18" ht="12.75">
      <c r="A4361" s="145">
        <v>94272</v>
      </c>
      <c r="B4361" s="102" t="s">
        <v>26031</v>
      </c>
      <c r="C4361" s="145" t="s">
        <v>1</v>
      </c>
      <c r="D4361" s="535">
        <v>274.06</v>
      </c>
      <c r="E4361" s="536">
        <v>6.8999999999999999E-3</v>
      </c>
      <c r="F4361" s="535">
        <v>114.96</v>
      </c>
      <c r="G4361" s="536">
        <v>1.6500000000000001E-2</v>
      </c>
      <c r="H4361" s="535">
        <v>163.79</v>
      </c>
      <c r="I4361" s="536">
        <v>1.1599999999999999E-2</v>
      </c>
      <c r="J4361" s="535">
        <v>151.02000000000001</v>
      </c>
      <c r="K4361" s="536">
        <v>1.26E-2</v>
      </c>
      <c r="L4361" s="535">
        <v>127.16</v>
      </c>
      <c r="M4361" s="536">
        <v>1.49E-2</v>
      </c>
      <c r="N4361" s="535">
        <v>112.39</v>
      </c>
      <c r="O4361" s="536">
        <v>1.6899999999999998E-2</v>
      </c>
      <c r="P4361" s="535">
        <v>122.27</v>
      </c>
      <c r="Q4361" s="536">
        <v>1.55E-2</v>
      </c>
      <c r="R4361" s="535">
        <v>128.65</v>
      </c>
    </row>
    <row r="4362" spans="1:18" ht="12.75">
      <c r="A4362" s="145">
        <v>94267</v>
      </c>
      <c r="B4362" s="102" t="s">
        <v>26032</v>
      </c>
      <c r="C4362" s="145" t="s">
        <v>1</v>
      </c>
      <c r="D4362" s="535">
        <v>141.37</v>
      </c>
      <c r="E4362" s="536">
        <v>4.7000000000000002E-3</v>
      </c>
      <c r="F4362" s="535">
        <v>59.15</v>
      </c>
      <c r="G4362" s="536">
        <v>1.1299999999999999E-2</v>
      </c>
      <c r="H4362" s="535">
        <v>84.19</v>
      </c>
      <c r="I4362" s="536">
        <v>8.0000000000000002E-3</v>
      </c>
      <c r="J4362" s="535">
        <v>78</v>
      </c>
      <c r="K4362" s="536">
        <v>8.6E-3</v>
      </c>
      <c r="L4362" s="535">
        <v>65.52</v>
      </c>
      <c r="M4362" s="536">
        <v>1.0200000000000001E-2</v>
      </c>
      <c r="N4362" s="535">
        <v>57.91</v>
      </c>
      <c r="O4362" s="536">
        <v>1.1599999999999999E-2</v>
      </c>
      <c r="P4362" s="535">
        <v>63.14</v>
      </c>
      <c r="Q4362" s="536">
        <v>1.06E-2</v>
      </c>
      <c r="R4362" s="535">
        <v>65.91</v>
      </c>
    </row>
    <row r="4363" spans="1:18" ht="12.75">
      <c r="A4363" s="145">
        <v>94269</v>
      </c>
      <c r="B4363" s="102" t="s">
        <v>26033</v>
      </c>
      <c r="C4363" s="145" t="s">
        <v>1</v>
      </c>
      <c r="D4363" s="535">
        <v>213.49</v>
      </c>
      <c r="E4363" s="536">
        <v>4.4000000000000003E-3</v>
      </c>
      <c r="F4363" s="535">
        <v>85.52</v>
      </c>
      <c r="G4363" s="536">
        <v>1.09E-2</v>
      </c>
      <c r="H4363" s="535">
        <v>123.46</v>
      </c>
      <c r="I4363" s="536">
        <v>7.4999999999999997E-3</v>
      </c>
      <c r="J4363" s="535">
        <v>115.27</v>
      </c>
      <c r="K4363" s="536">
        <v>8.0999999999999996E-3</v>
      </c>
      <c r="L4363" s="535">
        <v>94.19</v>
      </c>
      <c r="M4363" s="536">
        <v>9.9000000000000008E-3</v>
      </c>
      <c r="N4363" s="535">
        <v>82.72</v>
      </c>
      <c r="O4363" s="536">
        <v>1.12E-2</v>
      </c>
      <c r="P4363" s="535">
        <v>90.3</v>
      </c>
      <c r="Q4363" s="536">
        <v>1.03E-2</v>
      </c>
      <c r="R4363" s="535">
        <v>94.8</v>
      </c>
    </row>
    <row r="4364" spans="1:18" ht="12.75">
      <c r="A4364" s="145">
        <v>94271</v>
      </c>
      <c r="B4364" s="102" t="s">
        <v>26034</v>
      </c>
      <c r="C4364" s="145" t="s">
        <v>1</v>
      </c>
      <c r="D4364" s="535">
        <v>262.06</v>
      </c>
      <c r="E4364" s="536">
        <v>4.7999999999999996E-3</v>
      </c>
      <c r="F4364" s="535">
        <v>104.5</v>
      </c>
      <c r="G4364" s="536">
        <v>1.2E-2</v>
      </c>
      <c r="H4364" s="535">
        <v>151.19</v>
      </c>
      <c r="I4364" s="536">
        <v>8.3000000000000001E-3</v>
      </c>
      <c r="J4364" s="535">
        <v>141.07</v>
      </c>
      <c r="K4364" s="536">
        <v>8.8999999999999999E-3</v>
      </c>
      <c r="L4364" s="535">
        <v>114.96</v>
      </c>
      <c r="M4364" s="536">
        <v>1.09E-2</v>
      </c>
      <c r="N4364" s="535">
        <v>100.88</v>
      </c>
      <c r="O4364" s="536">
        <v>1.24E-2</v>
      </c>
      <c r="P4364" s="535">
        <v>110.06</v>
      </c>
      <c r="Q4364" s="536">
        <v>1.14E-2</v>
      </c>
      <c r="R4364" s="535">
        <v>115.96</v>
      </c>
    </row>
    <row r="4365" spans="1:18" ht="12.75">
      <c r="A4365" s="145">
        <v>105555</v>
      </c>
      <c r="B4365" s="102" t="s">
        <v>26035</v>
      </c>
      <c r="C4365" s="145" t="s">
        <v>2</v>
      </c>
      <c r="D4365" s="535">
        <v>0</v>
      </c>
      <c r="E4365" s="536"/>
      <c r="F4365" s="535">
        <v>0</v>
      </c>
      <c r="G4365" s="536"/>
      <c r="H4365" s="535">
        <v>0</v>
      </c>
      <c r="I4365" s="536"/>
      <c r="J4365" s="535">
        <v>0</v>
      </c>
      <c r="K4365" s="536"/>
      <c r="L4365" s="535">
        <v>0</v>
      </c>
      <c r="M4365" s="536"/>
      <c r="N4365" s="535">
        <v>0</v>
      </c>
      <c r="O4365" s="536"/>
      <c r="P4365" s="535">
        <v>0</v>
      </c>
      <c r="Q4365" s="536"/>
      <c r="R4365" s="535">
        <v>0</v>
      </c>
    </row>
    <row r="4366" spans="1:18" ht="12.75">
      <c r="A4366" s="145">
        <v>97603</v>
      </c>
      <c r="B4366" s="102" t="s">
        <v>26036</v>
      </c>
      <c r="C4366" s="145" t="s">
        <v>2</v>
      </c>
      <c r="D4366" s="535">
        <v>0</v>
      </c>
      <c r="E4366" s="536"/>
      <c r="F4366" s="535">
        <v>0</v>
      </c>
      <c r="G4366" s="536"/>
      <c r="H4366" s="535">
        <v>0</v>
      </c>
      <c r="I4366" s="536"/>
      <c r="J4366" s="535">
        <v>0</v>
      </c>
      <c r="K4366" s="536"/>
      <c r="L4366" s="535">
        <v>0</v>
      </c>
      <c r="M4366" s="536"/>
      <c r="N4366" s="535">
        <v>0</v>
      </c>
      <c r="O4366" s="536"/>
      <c r="P4366" s="535">
        <v>0</v>
      </c>
      <c r="Q4366" s="536"/>
      <c r="R4366" s="535">
        <v>0</v>
      </c>
    </row>
    <row r="4367" spans="1:18" ht="12.75">
      <c r="A4367" s="145">
        <v>97602</v>
      </c>
      <c r="B4367" s="102" t="s">
        <v>26037</v>
      </c>
      <c r="C4367" s="145" t="s">
        <v>2</v>
      </c>
      <c r="D4367" s="535">
        <v>0</v>
      </c>
      <c r="E4367" s="536"/>
      <c r="F4367" s="535">
        <v>0</v>
      </c>
      <c r="G4367" s="536"/>
      <c r="H4367" s="535">
        <v>0</v>
      </c>
      <c r="I4367" s="536"/>
      <c r="J4367" s="535">
        <v>0</v>
      </c>
      <c r="K4367" s="536"/>
      <c r="L4367" s="535">
        <v>0</v>
      </c>
      <c r="M4367" s="536"/>
      <c r="N4367" s="535">
        <v>0</v>
      </c>
      <c r="O4367" s="536"/>
      <c r="P4367" s="535">
        <v>0</v>
      </c>
      <c r="Q4367" s="536"/>
      <c r="R4367" s="535">
        <v>0</v>
      </c>
    </row>
    <row r="4368" spans="1:18" ht="12.75">
      <c r="A4368" s="145">
        <v>97604</v>
      </c>
      <c r="B4368" s="102" t="s">
        <v>26038</v>
      </c>
      <c r="C4368" s="145" t="s">
        <v>2</v>
      </c>
      <c r="D4368" s="535">
        <v>0</v>
      </c>
      <c r="E4368" s="536"/>
      <c r="F4368" s="535">
        <v>0</v>
      </c>
      <c r="G4368" s="536"/>
      <c r="H4368" s="535">
        <v>0</v>
      </c>
      <c r="I4368" s="536"/>
      <c r="J4368" s="535">
        <v>0</v>
      </c>
      <c r="K4368" s="536"/>
      <c r="L4368" s="535">
        <v>0</v>
      </c>
      <c r="M4368" s="536"/>
      <c r="N4368" s="535">
        <v>0</v>
      </c>
      <c r="O4368" s="536"/>
      <c r="P4368" s="535">
        <v>0</v>
      </c>
      <c r="Q4368" s="536"/>
      <c r="R4368" s="535">
        <v>0</v>
      </c>
    </row>
    <row r="4369" spans="1:18" ht="12.75">
      <c r="A4369" s="145">
        <v>105553</v>
      </c>
      <c r="B4369" s="102" t="s">
        <v>26039</v>
      </c>
      <c r="C4369" s="145" t="s">
        <v>2</v>
      </c>
      <c r="D4369" s="535">
        <v>0</v>
      </c>
      <c r="E4369" s="536"/>
      <c r="F4369" s="535">
        <v>0</v>
      </c>
      <c r="G4369" s="536"/>
      <c r="H4369" s="535">
        <v>0</v>
      </c>
      <c r="I4369" s="536"/>
      <c r="J4369" s="535">
        <v>0</v>
      </c>
      <c r="K4369" s="536"/>
      <c r="L4369" s="535">
        <v>0</v>
      </c>
      <c r="M4369" s="536"/>
      <c r="N4369" s="535">
        <v>0</v>
      </c>
      <c r="O4369" s="536"/>
      <c r="P4369" s="535">
        <v>0</v>
      </c>
      <c r="Q4369" s="536"/>
      <c r="R4369" s="535">
        <v>0</v>
      </c>
    </row>
    <row r="4370" spans="1:18" ht="12.75">
      <c r="A4370" s="145">
        <v>105552</v>
      </c>
      <c r="B4370" s="102" t="s">
        <v>26040</v>
      </c>
      <c r="C4370" s="145" t="s">
        <v>2</v>
      </c>
      <c r="D4370" s="535">
        <v>0</v>
      </c>
      <c r="E4370" s="536"/>
      <c r="F4370" s="535">
        <v>0</v>
      </c>
      <c r="G4370" s="536"/>
      <c r="H4370" s="535">
        <v>0</v>
      </c>
      <c r="I4370" s="536"/>
      <c r="J4370" s="535">
        <v>0</v>
      </c>
      <c r="K4370" s="536"/>
      <c r="L4370" s="535">
        <v>0</v>
      </c>
      <c r="M4370" s="536"/>
      <c r="N4370" s="535">
        <v>0</v>
      </c>
      <c r="O4370" s="536"/>
      <c r="P4370" s="535">
        <v>0</v>
      </c>
      <c r="Q4370" s="536"/>
      <c r="R4370" s="535">
        <v>0</v>
      </c>
    </row>
    <row r="4371" spans="1:18" ht="12.75">
      <c r="A4371" s="145">
        <v>105550</v>
      </c>
      <c r="B4371" s="102" t="s">
        <v>26041</v>
      </c>
      <c r="C4371" s="145" t="s">
        <v>2</v>
      </c>
      <c r="D4371" s="535">
        <v>0</v>
      </c>
      <c r="E4371" s="536"/>
      <c r="F4371" s="535">
        <v>0</v>
      </c>
      <c r="G4371" s="536"/>
      <c r="H4371" s="535">
        <v>0</v>
      </c>
      <c r="I4371" s="536"/>
      <c r="J4371" s="535">
        <v>0</v>
      </c>
      <c r="K4371" s="536"/>
      <c r="L4371" s="535">
        <v>0</v>
      </c>
      <c r="M4371" s="536"/>
      <c r="N4371" s="535">
        <v>0</v>
      </c>
      <c r="O4371" s="536"/>
      <c r="P4371" s="535">
        <v>0</v>
      </c>
      <c r="Q4371" s="536"/>
      <c r="R4371" s="535">
        <v>0</v>
      </c>
    </row>
    <row r="4372" spans="1:18" ht="12.75">
      <c r="A4372" s="145">
        <v>105551</v>
      </c>
      <c r="B4372" s="102" t="s">
        <v>26042</v>
      </c>
      <c r="C4372" s="145" t="s">
        <v>2</v>
      </c>
      <c r="D4372" s="535">
        <v>0</v>
      </c>
      <c r="E4372" s="536"/>
      <c r="F4372" s="535">
        <v>0</v>
      </c>
      <c r="G4372" s="536"/>
      <c r="H4372" s="535">
        <v>0</v>
      </c>
      <c r="I4372" s="536"/>
      <c r="J4372" s="535">
        <v>0</v>
      </c>
      <c r="K4372" s="536"/>
      <c r="L4372" s="535">
        <v>0</v>
      </c>
      <c r="M4372" s="536"/>
      <c r="N4372" s="535">
        <v>0</v>
      </c>
      <c r="O4372" s="536"/>
      <c r="P4372" s="535">
        <v>0</v>
      </c>
      <c r="Q4372" s="536"/>
      <c r="R4372" s="535">
        <v>0</v>
      </c>
    </row>
    <row r="4373" spans="1:18" ht="12.75">
      <c r="A4373" s="145">
        <v>105549</v>
      </c>
      <c r="B4373" s="102" t="s">
        <v>26043</v>
      </c>
      <c r="C4373" s="145" t="s">
        <v>2</v>
      </c>
      <c r="D4373" s="535">
        <v>0</v>
      </c>
      <c r="E4373" s="536"/>
      <c r="F4373" s="535">
        <v>0</v>
      </c>
      <c r="G4373" s="536"/>
      <c r="H4373" s="535">
        <v>0</v>
      </c>
      <c r="I4373" s="536"/>
      <c r="J4373" s="535">
        <v>0</v>
      </c>
      <c r="K4373" s="536"/>
      <c r="L4373" s="535">
        <v>0</v>
      </c>
      <c r="M4373" s="536"/>
      <c r="N4373" s="535">
        <v>0</v>
      </c>
      <c r="O4373" s="536"/>
      <c r="P4373" s="535">
        <v>0</v>
      </c>
      <c r="Q4373" s="536"/>
      <c r="R4373" s="535">
        <v>0</v>
      </c>
    </row>
    <row r="4374" spans="1:18" ht="12.75">
      <c r="A4374" s="145">
        <v>105547</v>
      </c>
      <c r="B4374" s="102" t="s">
        <v>26044</v>
      </c>
      <c r="C4374" s="145" t="s">
        <v>1</v>
      </c>
      <c r="D4374" s="535">
        <v>0</v>
      </c>
      <c r="E4374" s="536"/>
      <c r="F4374" s="535">
        <v>0</v>
      </c>
      <c r="G4374" s="536"/>
      <c r="H4374" s="535">
        <v>0</v>
      </c>
      <c r="I4374" s="536"/>
      <c r="J4374" s="535">
        <v>0</v>
      </c>
      <c r="K4374" s="536"/>
      <c r="L4374" s="535">
        <v>0</v>
      </c>
      <c r="M4374" s="536"/>
      <c r="N4374" s="535">
        <v>0</v>
      </c>
      <c r="O4374" s="536"/>
      <c r="P4374" s="535">
        <v>0</v>
      </c>
      <c r="Q4374" s="536"/>
      <c r="R4374" s="535">
        <v>0</v>
      </c>
    </row>
    <row r="4375" spans="1:18" ht="12.75">
      <c r="A4375" s="145">
        <v>97605</v>
      </c>
      <c r="B4375" s="102" t="s">
        <v>26045</v>
      </c>
      <c r="C4375" s="145" t="s">
        <v>2</v>
      </c>
      <c r="D4375" s="535">
        <v>84.87</v>
      </c>
      <c r="E4375" s="536">
        <v>0.75619999999999998</v>
      </c>
      <c r="F4375" s="535">
        <v>84.54</v>
      </c>
      <c r="G4375" s="536">
        <v>0.75919999999999999</v>
      </c>
      <c r="H4375" s="535">
        <v>87.48</v>
      </c>
      <c r="I4375" s="536">
        <v>0</v>
      </c>
      <c r="J4375" s="535">
        <v>83.05</v>
      </c>
      <c r="K4375" s="536">
        <v>0.77280000000000004</v>
      </c>
      <c r="L4375" s="535">
        <v>83.72</v>
      </c>
      <c r="M4375" s="536">
        <v>0.76659999999999995</v>
      </c>
      <c r="N4375" s="535">
        <v>82.54</v>
      </c>
      <c r="O4375" s="536">
        <v>0.77759999999999996</v>
      </c>
      <c r="P4375" s="535">
        <v>84.25</v>
      </c>
      <c r="Q4375" s="536">
        <v>0.76180000000000003</v>
      </c>
      <c r="R4375" s="535">
        <v>88.04</v>
      </c>
    </row>
    <row r="4376" spans="1:18" ht="12.75">
      <c r="A4376" s="145">
        <v>97607</v>
      </c>
      <c r="B4376" s="102" t="s">
        <v>26046</v>
      </c>
      <c r="C4376" s="145" t="s">
        <v>2</v>
      </c>
      <c r="D4376" s="535">
        <v>107.94</v>
      </c>
      <c r="E4376" s="536">
        <v>0.73599999999999999</v>
      </c>
      <c r="F4376" s="535">
        <v>107.44</v>
      </c>
      <c r="G4376" s="536">
        <v>0.73939999999999995</v>
      </c>
      <c r="H4376" s="535">
        <v>112.27</v>
      </c>
      <c r="I4376" s="536">
        <v>0</v>
      </c>
      <c r="J4376" s="535">
        <v>105.14</v>
      </c>
      <c r="K4376" s="536">
        <v>0.75560000000000005</v>
      </c>
      <c r="L4376" s="535">
        <v>107.07</v>
      </c>
      <c r="M4376" s="536">
        <v>0.7419</v>
      </c>
      <c r="N4376" s="535">
        <v>105.3</v>
      </c>
      <c r="O4376" s="536">
        <v>0.75439999999999996</v>
      </c>
      <c r="P4376" s="535">
        <v>107.49</v>
      </c>
      <c r="Q4376" s="536">
        <v>0.73899999999999999</v>
      </c>
      <c r="R4376" s="535">
        <v>113.17</v>
      </c>
    </row>
    <row r="4377" spans="1:18" ht="12.75">
      <c r="A4377" s="145">
        <v>97599</v>
      </c>
      <c r="B4377" s="102" t="s">
        <v>26047</v>
      </c>
      <c r="C4377" s="145" t="s">
        <v>2</v>
      </c>
      <c r="D4377" s="535">
        <v>22.19</v>
      </c>
      <c r="E4377" s="536">
        <v>0</v>
      </c>
      <c r="F4377" s="535">
        <v>22.03</v>
      </c>
      <c r="G4377" s="536">
        <v>0</v>
      </c>
      <c r="H4377" s="535">
        <v>26.85</v>
      </c>
      <c r="I4377" s="536">
        <v>0</v>
      </c>
      <c r="J4377" s="535">
        <v>21.68</v>
      </c>
      <c r="K4377" s="536">
        <v>0</v>
      </c>
      <c r="L4377" s="535">
        <v>17.440000000000001</v>
      </c>
      <c r="M4377" s="536">
        <v>0</v>
      </c>
      <c r="N4377" s="535">
        <v>16.899999999999999</v>
      </c>
      <c r="O4377" s="536">
        <v>0</v>
      </c>
      <c r="P4377" s="535">
        <v>19.59</v>
      </c>
      <c r="Q4377" s="536">
        <v>0</v>
      </c>
      <c r="R4377" s="535">
        <v>21.39</v>
      </c>
    </row>
    <row r="4378" spans="1:18" ht="12.75">
      <c r="A4378" s="145">
        <v>105542</v>
      </c>
      <c r="B4378" s="102" t="s">
        <v>26048</v>
      </c>
      <c r="C4378" s="145" t="s">
        <v>2</v>
      </c>
      <c r="D4378" s="535">
        <v>0</v>
      </c>
      <c r="E4378" s="536"/>
      <c r="F4378" s="535">
        <v>0</v>
      </c>
      <c r="G4378" s="536"/>
      <c r="H4378" s="535">
        <v>0</v>
      </c>
      <c r="I4378" s="536"/>
      <c r="J4378" s="535">
        <v>0</v>
      </c>
      <c r="K4378" s="536"/>
      <c r="L4378" s="535">
        <v>0</v>
      </c>
      <c r="M4378" s="536"/>
      <c r="N4378" s="535">
        <v>0</v>
      </c>
      <c r="O4378" s="536"/>
      <c r="P4378" s="535">
        <v>0</v>
      </c>
      <c r="Q4378" s="536"/>
      <c r="R4378" s="535">
        <v>0</v>
      </c>
    </row>
    <row r="4379" spans="1:18" ht="12.75">
      <c r="A4379" s="145">
        <v>105543</v>
      </c>
      <c r="B4379" s="102" t="s">
        <v>26049</v>
      </c>
      <c r="C4379" s="145" t="s">
        <v>2</v>
      </c>
      <c r="D4379" s="535">
        <v>0</v>
      </c>
      <c r="E4379" s="536"/>
      <c r="F4379" s="535">
        <v>0</v>
      </c>
      <c r="G4379" s="536"/>
      <c r="H4379" s="535">
        <v>0</v>
      </c>
      <c r="I4379" s="536"/>
      <c r="J4379" s="535">
        <v>0</v>
      </c>
      <c r="K4379" s="536"/>
      <c r="L4379" s="535">
        <v>0</v>
      </c>
      <c r="M4379" s="536"/>
      <c r="N4379" s="535">
        <v>0</v>
      </c>
      <c r="O4379" s="536"/>
      <c r="P4379" s="535">
        <v>0</v>
      </c>
      <c r="Q4379" s="536"/>
      <c r="R4379" s="535">
        <v>0</v>
      </c>
    </row>
    <row r="4380" spans="1:18" ht="12.75">
      <c r="A4380" s="145">
        <v>105544</v>
      </c>
      <c r="B4380" s="102" t="s">
        <v>26050</v>
      </c>
      <c r="C4380" s="145" t="s">
        <v>2</v>
      </c>
      <c r="D4380" s="535">
        <v>0</v>
      </c>
      <c r="E4380" s="536"/>
      <c r="F4380" s="535">
        <v>0</v>
      </c>
      <c r="G4380" s="536"/>
      <c r="H4380" s="535">
        <v>0</v>
      </c>
      <c r="I4380" s="536"/>
      <c r="J4380" s="535">
        <v>0</v>
      </c>
      <c r="K4380" s="536"/>
      <c r="L4380" s="535">
        <v>0</v>
      </c>
      <c r="M4380" s="536"/>
      <c r="N4380" s="535">
        <v>0</v>
      </c>
      <c r="O4380" s="536"/>
      <c r="P4380" s="535">
        <v>0</v>
      </c>
      <c r="Q4380" s="536"/>
      <c r="R4380" s="535">
        <v>0</v>
      </c>
    </row>
    <row r="4381" spans="1:18" ht="12.75">
      <c r="A4381" s="145">
        <v>100913</v>
      </c>
      <c r="B4381" s="102" t="s">
        <v>26051</v>
      </c>
      <c r="C4381" s="145" t="s">
        <v>2</v>
      </c>
      <c r="D4381" s="535">
        <v>0</v>
      </c>
      <c r="E4381" s="536"/>
      <c r="F4381" s="535">
        <v>0</v>
      </c>
      <c r="G4381" s="536"/>
      <c r="H4381" s="535">
        <v>0</v>
      </c>
      <c r="I4381" s="536"/>
      <c r="J4381" s="535">
        <v>0</v>
      </c>
      <c r="K4381" s="536"/>
      <c r="L4381" s="535">
        <v>0</v>
      </c>
      <c r="M4381" s="536"/>
      <c r="N4381" s="535">
        <v>0</v>
      </c>
      <c r="O4381" s="536"/>
      <c r="P4381" s="535">
        <v>0</v>
      </c>
      <c r="Q4381" s="536"/>
      <c r="R4381" s="535">
        <v>0</v>
      </c>
    </row>
    <row r="4382" spans="1:18" ht="12.75">
      <c r="A4382" s="145">
        <v>100916</v>
      </c>
      <c r="B4382" s="102" t="s">
        <v>26052</v>
      </c>
      <c r="C4382" s="145" t="s">
        <v>2</v>
      </c>
      <c r="D4382" s="535">
        <v>0</v>
      </c>
      <c r="E4382" s="536"/>
      <c r="F4382" s="535">
        <v>0</v>
      </c>
      <c r="G4382" s="536"/>
      <c r="H4382" s="535">
        <v>0</v>
      </c>
      <c r="I4382" s="536"/>
      <c r="J4382" s="535">
        <v>0</v>
      </c>
      <c r="K4382" s="536"/>
      <c r="L4382" s="535">
        <v>0</v>
      </c>
      <c r="M4382" s="536"/>
      <c r="N4382" s="535">
        <v>0</v>
      </c>
      <c r="O4382" s="536"/>
      <c r="P4382" s="535">
        <v>0</v>
      </c>
      <c r="Q4382" s="536"/>
      <c r="R4382" s="535">
        <v>0</v>
      </c>
    </row>
    <row r="4383" spans="1:18" ht="12.75">
      <c r="A4383" s="145">
        <v>100918</v>
      </c>
      <c r="B4383" s="102" t="s">
        <v>26053</v>
      </c>
      <c r="C4383" s="145" t="s">
        <v>2</v>
      </c>
      <c r="D4383" s="535">
        <v>0</v>
      </c>
      <c r="E4383" s="536"/>
      <c r="F4383" s="535">
        <v>0</v>
      </c>
      <c r="G4383" s="536"/>
      <c r="H4383" s="535">
        <v>0</v>
      </c>
      <c r="I4383" s="536"/>
      <c r="J4383" s="535">
        <v>0</v>
      </c>
      <c r="K4383" s="536"/>
      <c r="L4383" s="535">
        <v>0</v>
      </c>
      <c r="M4383" s="536"/>
      <c r="N4383" s="535">
        <v>0</v>
      </c>
      <c r="O4383" s="536"/>
      <c r="P4383" s="535">
        <v>0</v>
      </c>
      <c r="Q4383" s="536"/>
      <c r="R4383" s="535">
        <v>0</v>
      </c>
    </row>
    <row r="4384" spans="1:18" ht="12.75">
      <c r="A4384" s="145">
        <v>100914</v>
      </c>
      <c r="B4384" s="102" t="s">
        <v>26054</v>
      </c>
      <c r="C4384" s="145" t="s">
        <v>2</v>
      </c>
      <c r="D4384" s="535">
        <v>0</v>
      </c>
      <c r="E4384" s="536"/>
      <c r="F4384" s="535">
        <v>0</v>
      </c>
      <c r="G4384" s="536"/>
      <c r="H4384" s="535">
        <v>0</v>
      </c>
      <c r="I4384" s="536"/>
      <c r="J4384" s="535">
        <v>0</v>
      </c>
      <c r="K4384" s="536"/>
      <c r="L4384" s="535">
        <v>0</v>
      </c>
      <c r="M4384" s="536"/>
      <c r="N4384" s="535">
        <v>0</v>
      </c>
      <c r="O4384" s="536"/>
      <c r="P4384" s="535">
        <v>0</v>
      </c>
      <c r="Q4384" s="536"/>
      <c r="R4384" s="535">
        <v>0</v>
      </c>
    </row>
    <row r="4385" spans="1:18" ht="12.75">
      <c r="A4385" s="145">
        <v>100917</v>
      </c>
      <c r="B4385" s="102" t="s">
        <v>26055</v>
      </c>
      <c r="C4385" s="145" t="s">
        <v>2</v>
      </c>
      <c r="D4385" s="535">
        <v>0</v>
      </c>
      <c r="E4385" s="536"/>
      <c r="F4385" s="535">
        <v>0</v>
      </c>
      <c r="G4385" s="536"/>
      <c r="H4385" s="535">
        <v>0</v>
      </c>
      <c r="I4385" s="536"/>
      <c r="J4385" s="535">
        <v>0</v>
      </c>
      <c r="K4385" s="536"/>
      <c r="L4385" s="535">
        <v>0</v>
      </c>
      <c r="M4385" s="536"/>
      <c r="N4385" s="535">
        <v>0</v>
      </c>
      <c r="O4385" s="536"/>
      <c r="P4385" s="535">
        <v>0</v>
      </c>
      <c r="Q4385" s="536"/>
      <c r="R4385" s="535">
        <v>0</v>
      </c>
    </row>
    <row r="4386" spans="1:18" ht="12.75">
      <c r="A4386" s="145">
        <v>100907</v>
      </c>
      <c r="B4386" s="102" t="s">
        <v>26056</v>
      </c>
      <c r="C4386" s="145" t="s">
        <v>2</v>
      </c>
      <c r="D4386" s="535">
        <v>0</v>
      </c>
      <c r="E4386" s="536"/>
      <c r="F4386" s="535">
        <v>0</v>
      </c>
      <c r="G4386" s="536"/>
      <c r="H4386" s="535">
        <v>0</v>
      </c>
      <c r="I4386" s="536"/>
      <c r="J4386" s="535">
        <v>0</v>
      </c>
      <c r="K4386" s="536"/>
      <c r="L4386" s="535">
        <v>0</v>
      </c>
      <c r="M4386" s="536"/>
      <c r="N4386" s="535">
        <v>0</v>
      </c>
      <c r="O4386" s="536"/>
      <c r="P4386" s="535">
        <v>0</v>
      </c>
      <c r="Q4386" s="536"/>
      <c r="R4386" s="535">
        <v>0</v>
      </c>
    </row>
    <row r="4387" spans="1:18" ht="12.75">
      <c r="A4387" s="145">
        <v>102467</v>
      </c>
      <c r="B4387" s="102" t="s">
        <v>26057</v>
      </c>
      <c r="C4387" s="145" t="s">
        <v>2</v>
      </c>
      <c r="D4387" s="535">
        <v>0</v>
      </c>
      <c r="E4387" s="536"/>
      <c r="F4387" s="535">
        <v>0</v>
      </c>
      <c r="G4387" s="536"/>
      <c r="H4387" s="535">
        <v>0</v>
      </c>
      <c r="I4387" s="536"/>
      <c r="J4387" s="535">
        <v>0</v>
      </c>
      <c r="K4387" s="536"/>
      <c r="L4387" s="535">
        <v>0</v>
      </c>
      <c r="M4387" s="536"/>
      <c r="N4387" s="535">
        <v>0</v>
      </c>
      <c r="O4387" s="536"/>
      <c r="P4387" s="535">
        <v>0</v>
      </c>
      <c r="Q4387" s="536"/>
      <c r="R4387" s="535">
        <v>0</v>
      </c>
    </row>
    <row r="4388" spans="1:18" ht="12.75">
      <c r="A4388" s="145">
        <v>100910</v>
      </c>
      <c r="B4388" s="102" t="s">
        <v>26058</v>
      </c>
      <c r="C4388" s="145" t="s">
        <v>2</v>
      </c>
      <c r="D4388" s="535">
        <v>0</v>
      </c>
      <c r="E4388" s="536"/>
      <c r="F4388" s="535">
        <v>0</v>
      </c>
      <c r="G4388" s="536"/>
      <c r="H4388" s="535">
        <v>0</v>
      </c>
      <c r="I4388" s="536"/>
      <c r="J4388" s="535">
        <v>0</v>
      </c>
      <c r="K4388" s="536"/>
      <c r="L4388" s="535">
        <v>0</v>
      </c>
      <c r="M4388" s="536"/>
      <c r="N4388" s="535">
        <v>0</v>
      </c>
      <c r="O4388" s="536"/>
      <c r="P4388" s="535">
        <v>0</v>
      </c>
      <c r="Q4388" s="536"/>
      <c r="R4388" s="535">
        <v>0</v>
      </c>
    </row>
    <row r="4389" spans="1:18" ht="12.75">
      <c r="A4389" s="145">
        <v>105541</v>
      </c>
      <c r="B4389" s="102" t="s">
        <v>26059</v>
      </c>
      <c r="C4389" s="145" t="s">
        <v>2</v>
      </c>
      <c r="D4389" s="535">
        <v>0</v>
      </c>
      <c r="E4389" s="536"/>
      <c r="F4389" s="535">
        <v>0</v>
      </c>
      <c r="G4389" s="536"/>
      <c r="H4389" s="535">
        <v>0</v>
      </c>
      <c r="I4389" s="536"/>
      <c r="J4389" s="535">
        <v>0</v>
      </c>
      <c r="K4389" s="536"/>
      <c r="L4389" s="535">
        <v>0</v>
      </c>
      <c r="M4389" s="536"/>
      <c r="N4389" s="535">
        <v>0</v>
      </c>
      <c r="O4389" s="536"/>
      <c r="P4389" s="535">
        <v>0</v>
      </c>
      <c r="Q4389" s="536"/>
      <c r="R4389" s="535">
        <v>0</v>
      </c>
    </row>
    <row r="4390" spans="1:18" ht="12.75">
      <c r="A4390" s="145">
        <v>100908</v>
      </c>
      <c r="B4390" s="102" t="s">
        <v>26060</v>
      </c>
      <c r="C4390" s="145" t="s">
        <v>2</v>
      </c>
      <c r="D4390" s="535">
        <v>0</v>
      </c>
      <c r="E4390" s="536"/>
      <c r="F4390" s="535">
        <v>0</v>
      </c>
      <c r="G4390" s="536"/>
      <c r="H4390" s="535">
        <v>0</v>
      </c>
      <c r="I4390" s="536"/>
      <c r="J4390" s="535">
        <v>0</v>
      </c>
      <c r="K4390" s="536"/>
      <c r="L4390" s="535">
        <v>0</v>
      </c>
      <c r="M4390" s="536"/>
      <c r="N4390" s="535">
        <v>0</v>
      </c>
      <c r="O4390" s="536"/>
      <c r="P4390" s="535">
        <v>0</v>
      </c>
      <c r="Q4390" s="536"/>
      <c r="R4390" s="535">
        <v>0</v>
      </c>
    </row>
    <row r="4391" spans="1:18" ht="12.75">
      <c r="A4391" s="145">
        <v>100911</v>
      </c>
      <c r="B4391" s="102" t="s">
        <v>26061</v>
      </c>
      <c r="C4391" s="145" t="s">
        <v>2</v>
      </c>
      <c r="D4391" s="535">
        <v>0</v>
      </c>
      <c r="E4391" s="536"/>
      <c r="F4391" s="535">
        <v>0</v>
      </c>
      <c r="G4391" s="536"/>
      <c r="H4391" s="535">
        <v>0</v>
      </c>
      <c r="I4391" s="536"/>
      <c r="J4391" s="535">
        <v>0</v>
      </c>
      <c r="K4391" s="536"/>
      <c r="L4391" s="535">
        <v>0</v>
      </c>
      <c r="M4391" s="536"/>
      <c r="N4391" s="535">
        <v>0</v>
      </c>
      <c r="O4391" s="536"/>
      <c r="P4391" s="535">
        <v>0</v>
      </c>
      <c r="Q4391" s="536"/>
      <c r="R4391" s="535">
        <v>0</v>
      </c>
    </row>
    <row r="4392" spans="1:18" ht="12.75">
      <c r="A4392" s="145">
        <v>103782</v>
      </c>
      <c r="B4392" s="102" t="s">
        <v>26062</v>
      </c>
      <c r="C4392" s="145" t="s">
        <v>2</v>
      </c>
      <c r="D4392" s="535">
        <v>33.29</v>
      </c>
      <c r="E4392" s="536">
        <v>0</v>
      </c>
      <c r="F4392" s="535">
        <v>32.86</v>
      </c>
      <c r="G4392" s="536">
        <v>0</v>
      </c>
      <c r="H4392" s="535">
        <v>41.64</v>
      </c>
      <c r="I4392" s="536">
        <v>0</v>
      </c>
      <c r="J4392" s="535">
        <v>31.18</v>
      </c>
      <c r="K4392" s="536">
        <v>0</v>
      </c>
      <c r="L4392" s="535">
        <v>29.43</v>
      </c>
      <c r="M4392" s="536">
        <v>0</v>
      </c>
      <c r="N4392" s="535">
        <v>27.94</v>
      </c>
      <c r="O4392" s="536">
        <v>0</v>
      </c>
      <c r="P4392" s="535">
        <v>31.2</v>
      </c>
      <c r="Q4392" s="536">
        <v>0</v>
      </c>
      <c r="R4392" s="535">
        <v>35.99</v>
      </c>
    </row>
    <row r="4393" spans="1:18" ht="12.75">
      <c r="A4393" s="145">
        <v>103786</v>
      </c>
      <c r="B4393" s="102" t="s">
        <v>26063</v>
      </c>
      <c r="C4393" s="145" t="s">
        <v>2</v>
      </c>
      <c r="D4393" s="535">
        <v>0</v>
      </c>
      <c r="E4393" s="536"/>
      <c r="F4393" s="535">
        <v>0</v>
      </c>
      <c r="G4393" s="536"/>
      <c r="H4393" s="535">
        <v>0</v>
      </c>
      <c r="I4393" s="536"/>
      <c r="J4393" s="535">
        <v>0</v>
      </c>
      <c r="K4393" s="536"/>
      <c r="L4393" s="535">
        <v>0</v>
      </c>
      <c r="M4393" s="536"/>
      <c r="N4393" s="535">
        <v>0</v>
      </c>
      <c r="O4393" s="536"/>
      <c r="P4393" s="535">
        <v>0</v>
      </c>
      <c r="Q4393" s="536"/>
      <c r="R4393" s="535">
        <v>0</v>
      </c>
    </row>
    <row r="4394" spans="1:18" ht="12.75">
      <c r="A4394" s="145">
        <v>103787</v>
      </c>
      <c r="B4394" s="102" t="s">
        <v>26064</v>
      </c>
      <c r="C4394" s="145" t="s">
        <v>2</v>
      </c>
      <c r="D4394" s="535">
        <v>0</v>
      </c>
      <c r="E4394" s="536"/>
      <c r="F4394" s="535">
        <v>0</v>
      </c>
      <c r="G4394" s="536"/>
      <c r="H4394" s="535">
        <v>0</v>
      </c>
      <c r="I4394" s="536"/>
      <c r="J4394" s="535">
        <v>0</v>
      </c>
      <c r="K4394" s="536"/>
      <c r="L4394" s="535">
        <v>0</v>
      </c>
      <c r="M4394" s="536"/>
      <c r="N4394" s="535">
        <v>0</v>
      </c>
      <c r="O4394" s="536"/>
      <c r="P4394" s="535">
        <v>0</v>
      </c>
      <c r="Q4394" s="536"/>
      <c r="R4394" s="535">
        <v>0</v>
      </c>
    </row>
    <row r="4395" spans="1:18" ht="12.75">
      <c r="A4395" s="145">
        <v>103788</v>
      </c>
      <c r="B4395" s="102" t="s">
        <v>26065</v>
      </c>
      <c r="C4395" s="145" t="s">
        <v>2</v>
      </c>
      <c r="D4395" s="535">
        <v>0</v>
      </c>
      <c r="E4395" s="536"/>
      <c r="F4395" s="535">
        <v>0</v>
      </c>
      <c r="G4395" s="536"/>
      <c r="H4395" s="535">
        <v>0</v>
      </c>
      <c r="I4395" s="536"/>
      <c r="J4395" s="535">
        <v>0</v>
      </c>
      <c r="K4395" s="536"/>
      <c r="L4395" s="535">
        <v>0</v>
      </c>
      <c r="M4395" s="536"/>
      <c r="N4395" s="535">
        <v>0</v>
      </c>
      <c r="O4395" s="536"/>
      <c r="P4395" s="535">
        <v>0</v>
      </c>
      <c r="Q4395" s="536"/>
      <c r="R4395" s="535">
        <v>0</v>
      </c>
    </row>
    <row r="4396" spans="1:18" ht="12.75">
      <c r="A4396" s="145">
        <v>103783</v>
      </c>
      <c r="B4396" s="102" t="s">
        <v>26066</v>
      </c>
      <c r="C4396" s="145" t="s">
        <v>2</v>
      </c>
      <c r="D4396" s="535">
        <v>0</v>
      </c>
      <c r="E4396" s="536"/>
      <c r="F4396" s="535">
        <v>0</v>
      </c>
      <c r="G4396" s="536"/>
      <c r="H4396" s="535">
        <v>0</v>
      </c>
      <c r="I4396" s="536"/>
      <c r="J4396" s="535">
        <v>0</v>
      </c>
      <c r="K4396" s="536"/>
      <c r="L4396" s="535">
        <v>0</v>
      </c>
      <c r="M4396" s="536"/>
      <c r="N4396" s="535">
        <v>0</v>
      </c>
      <c r="O4396" s="536"/>
      <c r="P4396" s="535">
        <v>0</v>
      </c>
      <c r="Q4396" s="536"/>
      <c r="R4396" s="535">
        <v>0</v>
      </c>
    </row>
    <row r="4397" spans="1:18" ht="12.75">
      <c r="A4397" s="145">
        <v>103784</v>
      </c>
      <c r="B4397" s="102" t="s">
        <v>26067</v>
      </c>
      <c r="C4397" s="145" t="s">
        <v>2</v>
      </c>
      <c r="D4397" s="535">
        <v>0</v>
      </c>
      <c r="E4397" s="536"/>
      <c r="F4397" s="535">
        <v>0</v>
      </c>
      <c r="G4397" s="536"/>
      <c r="H4397" s="535">
        <v>0</v>
      </c>
      <c r="I4397" s="536"/>
      <c r="J4397" s="535">
        <v>0</v>
      </c>
      <c r="K4397" s="536"/>
      <c r="L4397" s="535">
        <v>0</v>
      </c>
      <c r="M4397" s="536"/>
      <c r="N4397" s="535">
        <v>0</v>
      </c>
      <c r="O4397" s="536"/>
      <c r="P4397" s="535">
        <v>0</v>
      </c>
      <c r="Q4397" s="536"/>
      <c r="R4397" s="535">
        <v>0</v>
      </c>
    </row>
    <row r="4398" spans="1:18" ht="12.75">
      <c r="A4398" s="145">
        <v>103785</v>
      </c>
      <c r="B4398" s="102" t="s">
        <v>26068</v>
      </c>
      <c r="C4398" s="145" t="s">
        <v>2</v>
      </c>
      <c r="D4398" s="535">
        <v>0</v>
      </c>
      <c r="E4398" s="536"/>
      <c r="F4398" s="535">
        <v>0</v>
      </c>
      <c r="G4398" s="536"/>
      <c r="H4398" s="535">
        <v>0</v>
      </c>
      <c r="I4398" s="536"/>
      <c r="J4398" s="535">
        <v>0</v>
      </c>
      <c r="K4398" s="536"/>
      <c r="L4398" s="535">
        <v>0</v>
      </c>
      <c r="M4398" s="536"/>
      <c r="N4398" s="535">
        <v>0</v>
      </c>
      <c r="O4398" s="536"/>
      <c r="P4398" s="535">
        <v>0</v>
      </c>
      <c r="Q4398" s="536"/>
      <c r="R4398" s="535">
        <v>0</v>
      </c>
    </row>
    <row r="4399" spans="1:18" ht="12.75">
      <c r="A4399" s="145">
        <v>105546</v>
      </c>
      <c r="B4399" s="102" t="s">
        <v>26069</v>
      </c>
      <c r="C4399" s="145" t="s">
        <v>2</v>
      </c>
      <c r="D4399" s="535">
        <v>0</v>
      </c>
      <c r="E4399" s="536"/>
      <c r="F4399" s="535">
        <v>0</v>
      </c>
      <c r="G4399" s="536"/>
      <c r="H4399" s="535">
        <v>0</v>
      </c>
      <c r="I4399" s="536"/>
      <c r="J4399" s="535">
        <v>0</v>
      </c>
      <c r="K4399" s="536"/>
      <c r="L4399" s="535">
        <v>0</v>
      </c>
      <c r="M4399" s="536"/>
      <c r="N4399" s="535">
        <v>0</v>
      </c>
      <c r="O4399" s="536"/>
      <c r="P4399" s="535">
        <v>0</v>
      </c>
      <c r="Q4399" s="536"/>
      <c r="R4399" s="535">
        <v>0</v>
      </c>
    </row>
    <row r="4400" spans="1:18" ht="12.75">
      <c r="A4400" s="145">
        <v>105545</v>
      </c>
      <c r="B4400" s="102" t="s">
        <v>26070</v>
      </c>
      <c r="C4400" s="145" t="s">
        <v>2</v>
      </c>
      <c r="D4400" s="535">
        <v>0</v>
      </c>
      <c r="E4400" s="536"/>
      <c r="F4400" s="535">
        <v>0</v>
      </c>
      <c r="G4400" s="536"/>
      <c r="H4400" s="535">
        <v>0</v>
      </c>
      <c r="I4400" s="536"/>
      <c r="J4400" s="535">
        <v>0</v>
      </c>
      <c r="K4400" s="536"/>
      <c r="L4400" s="535">
        <v>0</v>
      </c>
      <c r="M4400" s="536"/>
      <c r="N4400" s="535">
        <v>0</v>
      </c>
      <c r="O4400" s="536"/>
      <c r="P4400" s="535">
        <v>0</v>
      </c>
      <c r="Q4400" s="536"/>
      <c r="R4400" s="535">
        <v>0</v>
      </c>
    </row>
    <row r="4401" spans="1:18" ht="12.75">
      <c r="A4401" s="145">
        <v>97610</v>
      </c>
      <c r="B4401" s="102" t="s">
        <v>26071</v>
      </c>
      <c r="C4401" s="145" t="s">
        <v>2</v>
      </c>
      <c r="D4401" s="535">
        <v>15.64</v>
      </c>
      <c r="E4401" s="536">
        <v>0</v>
      </c>
      <c r="F4401" s="535">
        <v>15.34</v>
      </c>
      <c r="G4401" s="536">
        <v>0</v>
      </c>
      <c r="H4401" s="535">
        <v>18.420000000000002</v>
      </c>
      <c r="I4401" s="536">
        <v>0</v>
      </c>
      <c r="J4401" s="535">
        <v>14.96</v>
      </c>
      <c r="K4401" s="536">
        <v>0</v>
      </c>
      <c r="L4401" s="535">
        <v>13.01</v>
      </c>
      <c r="M4401" s="536">
        <v>0</v>
      </c>
      <c r="N4401" s="535">
        <v>12.62</v>
      </c>
      <c r="O4401" s="536">
        <v>0</v>
      </c>
      <c r="P4401" s="535">
        <v>14.18</v>
      </c>
      <c r="Q4401" s="536">
        <v>0</v>
      </c>
      <c r="R4401" s="535">
        <v>16.14</v>
      </c>
    </row>
    <row r="4402" spans="1:18" ht="12.75">
      <c r="A4402" s="145">
        <v>97609</v>
      </c>
      <c r="B4402" s="102" t="s">
        <v>26072</v>
      </c>
      <c r="C4402" s="145" t="s">
        <v>2</v>
      </c>
      <c r="D4402" s="535">
        <v>14.85</v>
      </c>
      <c r="E4402" s="536">
        <v>0</v>
      </c>
      <c r="F4402" s="535">
        <v>14.55</v>
      </c>
      <c r="G4402" s="536">
        <v>0</v>
      </c>
      <c r="H4402" s="535">
        <v>17.510000000000002</v>
      </c>
      <c r="I4402" s="536">
        <v>0</v>
      </c>
      <c r="J4402" s="535">
        <v>14.15</v>
      </c>
      <c r="K4402" s="536">
        <v>0</v>
      </c>
      <c r="L4402" s="535">
        <v>12.48</v>
      </c>
      <c r="M4402" s="536">
        <v>0</v>
      </c>
      <c r="N4402" s="535">
        <v>12.09</v>
      </c>
      <c r="O4402" s="536">
        <v>0</v>
      </c>
      <c r="P4402" s="535">
        <v>13.53</v>
      </c>
      <c r="Q4402" s="536">
        <v>0</v>
      </c>
      <c r="R4402" s="535">
        <v>15.49</v>
      </c>
    </row>
    <row r="4403" spans="1:18" ht="12.75">
      <c r="A4403" s="145">
        <v>105554</v>
      </c>
      <c r="B4403" s="102" t="s">
        <v>26073</v>
      </c>
      <c r="C4403" s="145" t="s">
        <v>2</v>
      </c>
      <c r="D4403" s="535">
        <v>17.68</v>
      </c>
      <c r="E4403" s="536">
        <v>0</v>
      </c>
      <c r="F4403" s="535">
        <v>17.46</v>
      </c>
      <c r="G4403" s="536">
        <v>0</v>
      </c>
      <c r="H4403" s="535">
        <v>22</v>
      </c>
      <c r="I4403" s="536">
        <v>0</v>
      </c>
      <c r="J4403" s="535">
        <v>16.670000000000002</v>
      </c>
      <c r="K4403" s="536">
        <v>0</v>
      </c>
      <c r="L4403" s="535">
        <v>15.37</v>
      </c>
      <c r="M4403" s="536">
        <v>0</v>
      </c>
      <c r="N4403" s="535">
        <v>14.62</v>
      </c>
      <c r="O4403" s="536">
        <v>0</v>
      </c>
      <c r="P4403" s="535">
        <v>16.420000000000002</v>
      </c>
      <c r="Q4403" s="536">
        <v>0</v>
      </c>
      <c r="R4403" s="535">
        <v>18.809999999999999</v>
      </c>
    </row>
    <row r="4404" spans="1:18" ht="12.75">
      <c r="A4404" s="145">
        <v>100903</v>
      </c>
      <c r="B4404" s="102" t="s">
        <v>26074</v>
      </c>
      <c r="C4404" s="145" t="s">
        <v>2</v>
      </c>
      <c r="D4404" s="535">
        <v>33.79</v>
      </c>
      <c r="E4404" s="536">
        <v>0</v>
      </c>
      <c r="F4404" s="535">
        <v>33.14</v>
      </c>
      <c r="G4404" s="536">
        <v>0</v>
      </c>
      <c r="H4404" s="535">
        <v>40.22</v>
      </c>
      <c r="I4404" s="536">
        <v>0</v>
      </c>
      <c r="J4404" s="535">
        <v>32.049999999999997</v>
      </c>
      <c r="K4404" s="536">
        <v>0</v>
      </c>
      <c r="L4404" s="535">
        <v>28.81</v>
      </c>
      <c r="M4404" s="536">
        <v>0</v>
      </c>
      <c r="N4404" s="535">
        <v>27.8</v>
      </c>
      <c r="O4404" s="536">
        <v>0</v>
      </c>
      <c r="P4404" s="535">
        <v>31.04</v>
      </c>
      <c r="Q4404" s="536">
        <v>0</v>
      </c>
      <c r="R4404" s="535">
        <v>35.69</v>
      </c>
    </row>
    <row r="4405" spans="1:18" ht="12.75">
      <c r="A4405" s="145">
        <v>100902</v>
      </c>
      <c r="B4405" s="102" t="s">
        <v>26075</v>
      </c>
      <c r="C4405" s="145" t="s">
        <v>2</v>
      </c>
      <c r="D4405" s="535">
        <v>30.31</v>
      </c>
      <c r="E4405" s="536">
        <v>0</v>
      </c>
      <c r="F4405" s="535">
        <v>29.66</v>
      </c>
      <c r="G4405" s="536">
        <v>0</v>
      </c>
      <c r="H4405" s="535">
        <v>36.18</v>
      </c>
      <c r="I4405" s="536">
        <v>0</v>
      </c>
      <c r="J4405" s="535">
        <v>28.48</v>
      </c>
      <c r="K4405" s="536">
        <v>0</v>
      </c>
      <c r="L4405" s="535">
        <v>26.48</v>
      </c>
      <c r="M4405" s="536">
        <v>0</v>
      </c>
      <c r="N4405" s="535">
        <v>25.47</v>
      </c>
      <c r="O4405" s="536">
        <v>0</v>
      </c>
      <c r="P4405" s="535">
        <v>28.2</v>
      </c>
      <c r="Q4405" s="536">
        <v>0</v>
      </c>
      <c r="R4405" s="535">
        <v>32.83</v>
      </c>
    </row>
    <row r="4406" spans="1:18" ht="12.75">
      <c r="A4406" s="145">
        <v>105548</v>
      </c>
      <c r="B4406" s="102" t="s">
        <v>26076</v>
      </c>
      <c r="C4406" s="145" t="s">
        <v>1</v>
      </c>
      <c r="D4406" s="535">
        <v>0</v>
      </c>
      <c r="E4406" s="536"/>
      <c r="F4406" s="535">
        <v>0</v>
      </c>
      <c r="G4406" s="536"/>
      <c r="H4406" s="535">
        <v>0</v>
      </c>
      <c r="I4406" s="536"/>
      <c r="J4406" s="535">
        <v>0</v>
      </c>
      <c r="K4406" s="536"/>
      <c r="L4406" s="535">
        <v>0</v>
      </c>
      <c r="M4406" s="536"/>
      <c r="N4406" s="535">
        <v>0</v>
      </c>
      <c r="O4406" s="536"/>
      <c r="P4406" s="535">
        <v>0</v>
      </c>
      <c r="Q4406" s="536"/>
      <c r="R4406" s="535">
        <v>0</v>
      </c>
    </row>
    <row r="4407" spans="1:18" ht="12.75">
      <c r="A4407" s="145">
        <v>97595</v>
      </c>
      <c r="B4407" s="102" t="s">
        <v>26077</v>
      </c>
      <c r="C4407" s="145" t="s">
        <v>2</v>
      </c>
      <c r="D4407" s="535">
        <v>102.39</v>
      </c>
      <c r="E4407" s="536">
        <v>0.75229999999999997</v>
      </c>
      <c r="F4407" s="535">
        <v>101.87</v>
      </c>
      <c r="G4407" s="536">
        <v>0.75619999999999998</v>
      </c>
      <c r="H4407" s="535">
        <v>106.66</v>
      </c>
      <c r="I4407" s="536">
        <v>0</v>
      </c>
      <c r="J4407" s="535">
        <v>99.21</v>
      </c>
      <c r="K4407" s="536">
        <v>0.77639999999999998</v>
      </c>
      <c r="L4407" s="535">
        <v>103.35</v>
      </c>
      <c r="M4407" s="536">
        <v>0.74529999999999996</v>
      </c>
      <c r="N4407" s="535">
        <v>101.42</v>
      </c>
      <c r="O4407" s="536">
        <v>0.75949999999999995</v>
      </c>
      <c r="P4407" s="535">
        <v>102.96</v>
      </c>
      <c r="Q4407" s="536">
        <v>0.74819999999999998</v>
      </c>
      <c r="R4407" s="535">
        <v>109.12</v>
      </c>
    </row>
    <row r="4408" spans="1:18" ht="12.75">
      <c r="A4408" s="145">
        <v>97597</v>
      </c>
      <c r="B4408" s="102" t="s">
        <v>26078</v>
      </c>
      <c r="C4408" s="145" t="s">
        <v>2</v>
      </c>
      <c r="D4408" s="535">
        <v>72.23</v>
      </c>
      <c r="E4408" s="536">
        <v>0.74239999999999995</v>
      </c>
      <c r="F4408" s="535">
        <v>71.86</v>
      </c>
      <c r="G4408" s="536">
        <v>0.74619999999999997</v>
      </c>
      <c r="H4408" s="535">
        <v>75.510000000000005</v>
      </c>
      <c r="I4408" s="536">
        <v>0</v>
      </c>
      <c r="J4408" s="535">
        <v>69.900000000000006</v>
      </c>
      <c r="K4408" s="536">
        <v>0.7671</v>
      </c>
      <c r="L4408" s="535">
        <v>72.94</v>
      </c>
      <c r="M4408" s="536">
        <v>0.73509999999999998</v>
      </c>
      <c r="N4408" s="535">
        <v>71.52</v>
      </c>
      <c r="O4408" s="536">
        <v>0.74970000000000003</v>
      </c>
      <c r="P4408" s="535">
        <v>72.650000000000006</v>
      </c>
      <c r="Q4408" s="536">
        <v>0.73809999999999998</v>
      </c>
      <c r="R4408" s="535">
        <v>77.17</v>
      </c>
    </row>
    <row r="4409" spans="1:18" ht="12.75">
      <c r="A4409" s="145">
        <v>97596</v>
      </c>
      <c r="B4409" s="102" t="s">
        <v>26079</v>
      </c>
      <c r="C4409" s="145" t="s">
        <v>2</v>
      </c>
      <c r="D4409" s="535">
        <v>73</v>
      </c>
      <c r="E4409" s="536">
        <v>0.65259999999999996</v>
      </c>
      <c r="F4409" s="535">
        <v>72.48</v>
      </c>
      <c r="G4409" s="536">
        <v>0.6573</v>
      </c>
      <c r="H4409" s="535">
        <v>78.680000000000007</v>
      </c>
      <c r="I4409" s="536">
        <v>0</v>
      </c>
      <c r="J4409" s="535">
        <v>69.819999999999993</v>
      </c>
      <c r="K4409" s="536">
        <v>0.68230000000000002</v>
      </c>
      <c r="L4409" s="535">
        <v>73.959999999999994</v>
      </c>
      <c r="M4409" s="536">
        <v>0.64410000000000001</v>
      </c>
      <c r="N4409" s="535">
        <v>72.03</v>
      </c>
      <c r="O4409" s="536">
        <v>0.66139999999999999</v>
      </c>
      <c r="P4409" s="535">
        <v>73.569999999999993</v>
      </c>
      <c r="Q4409" s="536">
        <v>0.64749999999999996</v>
      </c>
      <c r="R4409" s="535">
        <v>79.73</v>
      </c>
    </row>
    <row r="4410" spans="1:18" ht="12.75">
      <c r="A4410" s="145">
        <v>97598</v>
      </c>
      <c r="B4410" s="102" t="s">
        <v>26080</v>
      </c>
      <c r="C4410" s="145" t="s">
        <v>2</v>
      </c>
      <c r="D4410" s="535">
        <v>68.47</v>
      </c>
      <c r="E4410" s="536">
        <v>0.72819999999999996</v>
      </c>
      <c r="F4410" s="535">
        <v>68.099999999999994</v>
      </c>
      <c r="G4410" s="536">
        <v>0.73219999999999996</v>
      </c>
      <c r="H4410" s="535">
        <v>71.930000000000007</v>
      </c>
      <c r="I4410" s="536">
        <v>0</v>
      </c>
      <c r="J4410" s="535">
        <v>66.14</v>
      </c>
      <c r="K4410" s="536">
        <v>0.75390000000000001</v>
      </c>
      <c r="L4410" s="535">
        <v>69.180000000000007</v>
      </c>
      <c r="M4410" s="536">
        <v>0.72070000000000001</v>
      </c>
      <c r="N4410" s="535">
        <v>67.760000000000005</v>
      </c>
      <c r="O4410" s="536">
        <v>0.73580000000000001</v>
      </c>
      <c r="P4410" s="535">
        <v>68.89</v>
      </c>
      <c r="Q4410" s="536">
        <v>0.7238</v>
      </c>
      <c r="R4410" s="535">
        <v>73.41</v>
      </c>
    </row>
    <row r="4411" spans="1:18" ht="12.75">
      <c r="A4411" s="145">
        <v>98549</v>
      </c>
      <c r="B4411" s="102" t="s">
        <v>26081</v>
      </c>
      <c r="C4411" s="145" t="s">
        <v>4</v>
      </c>
      <c r="D4411" s="535">
        <v>0</v>
      </c>
      <c r="E4411" s="536"/>
      <c r="F4411" s="535">
        <v>0</v>
      </c>
      <c r="G4411" s="536"/>
      <c r="H4411" s="535">
        <v>0</v>
      </c>
      <c r="I4411" s="536"/>
      <c r="J4411" s="535">
        <v>0</v>
      </c>
      <c r="K4411" s="536"/>
      <c r="L4411" s="535">
        <v>0</v>
      </c>
      <c r="M4411" s="536"/>
      <c r="N4411" s="535">
        <v>0</v>
      </c>
      <c r="O4411" s="536"/>
      <c r="P4411" s="535">
        <v>0</v>
      </c>
      <c r="Q4411" s="536"/>
      <c r="R4411" s="535">
        <v>0</v>
      </c>
    </row>
    <row r="4412" spans="1:18" ht="12.75">
      <c r="A4412" s="145">
        <v>98562</v>
      </c>
      <c r="B4412" s="102" t="s">
        <v>26082</v>
      </c>
      <c r="C4412" s="145" t="s">
        <v>4</v>
      </c>
      <c r="D4412" s="535">
        <v>63.08</v>
      </c>
      <c r="E4412" s="536">
        <v>5.9999999999999995E-4</v>
      </c>
      <c r="F4412" s="535">
        <v>49.18</v>
      </c>
      <c r="G4412" s="536">
        <v>0</v>
      </c>
      <c r="H4412" s="535">
        <v>57.75</v>
      </c>
      <c r="I4412" s="536">
        <v>5.33E-2</v>
      </c>
      <c r="J4412" s="535">
        <v>52.58</v>
      </c>
      <c r="K4412" s="536">
        <v>0</v>
      </c>
      <c r="L4412" s="535">
        <v>59.84</v>
      </c>
      <c r="M4412" s="536">
        <v>0</v>
      </c>
      <c r="N4412" s="535">
        <v>54.38</v>
      </c>
      <c r="O4412" s="536">
        <v>0</v>
      </c>
      <c r="P4412" s="535">
        <v>56.76</v>
      </c>
      <c r="Q4412" s="536">
        <v>0</v>
      </c>
      <c r="R4412" s="535">
        <v>53.4</v>
      </c>
    </row>
    <row r="4413" spans="1:18" ht="12.75">
      <c r="A4413" s="145">
        <v>98555</v>
      </c>
      <c r="B4413" s="102" t="s">
        <v>26083</v>
      </c>
      <c r="C4413" s="145" t="s">
        <v>4</v>
      </c>
      <c r="D4413" s="535">
        <v>38.159999999999997</v>
      </c>
      <c r="E4413" s="536">
        <v>0</v>
      </c>
      <c r="F4413" s="535">
        <v>34.58</v>
      </c>
      <c r="G4413" s="536">
        <v>0</v>
      </c>
      <c r="H4413" s="535">
        <v>34.04</v>
      </c>
      <c r="I4413" s="536">
        <v>0.32229999999999998</v>
      </c>
      <c r="J4413" s="535">
        <v>32.130000000000003</v>
      </c>
      <c r="K4413" s="536">
        <v>0</v>
      </c>
      <c r="L4413" s="535">
        <v>36.64</v>
      </c>
      <c r="M4413" s="536">
        <v>0</v>
      </c>
      <c r="N4413" s="535">
        <v>35.01</v>
      </c>
      <c r="O4413" s="536">
        <v>0</v>
      </c>
      <c r="P4413" s="535">
        <v>37.42</v>
      </c>
      <c r="Q4413" s="536">
        <v>0</v>
      </c>
      <c r="R4413" s="535">
        <v>31.81</v>
      </c>
    </row>
    <row r="4414" spans="1:18" ht="12.75">
      <c r="A4414" s="145">
        <v>98556</v>
      </c>
      <c r="B4414" s="102" t="s">
        <v>26084</v>
      </c>
      <c r="C4414" s="145" t="s">
        <v>4</v>
      </c>
      <c r="D4414" s="535">
        <v>67.260000000000005</v>
      </c>
      <c r="E4414" s="536">
        <v>0.1482</v>
      </c>
      <c r="F4414" s="535">
        <v>62.27</v>
      </c>
      <c r="G4414" s="536">
        <v>0</v>
      </c>
      <c r="H4414" s="535">
        <v>62.35</v>
      </c>
      <c r="I4414" s="536">
        <v>0.39450000000000002</v>
      </c>
      <c r="J4414" s="535">
        <v>61.03</v>
      </c>
      <c r="K4414" s="536">
        <v>0</v>
      </c>
      <c r="L4414" s="535">
        <v>66.650000000000006</v>
      </c>
      <c r="M4414" s="536">
        <v>0</v>
      </c>
      <c r="N4414" s="535">
        <v>63.23</v>
      </c>
      <c r="O4414" s="536">
        <v>0.15770000000000001</v>
      </c>
      <c r="P4414" s="535">
        <v>65.900000000000006</v>
      </c>
      <c r="Q4414" s="536">
        <v>0</v>
      </c>
      <c r="R4414" s="535">
        <v>58.6</v>
      </c>
    </row>
    <row r="4415" spans="1:18" ht="12.75">
      <c r="A4415" s="145">
        <v>98557</v>
      </c>
      <c r="B4415" s="102" t="s">
        <v>26085</v>
      </c>
      <c r="C4415" s="145" t="s">
        <v>4</v>
      </c>
      <c r="D4415" s="535">
        <v>57.15</v>
      </c>
      <c r="E4415" s="536">
        <v>0</v>
      </c>
      <c r="F4415" s="535">
        <v>47.35</v>
      </c>
      <c r="G4415" s="536">
        <v>0</v>
      </c>
      <c r="H4415" s="535">
        <v>43.99</v>
      </c>
      <c r="I4415" s="536">
        <v>0.62670000000000003</v>
      </c>
      <c r="J4415" s="535">
        <v>50.45</v>
      </c>
      <c r="K4415" s="536">
        <v>0</v>
      </c>
      <c r="L4415" s="535">
        <v>49</v>
      </c>
      <c r="M4415" s="536">
        <v>0</v>
      </c>
      <c r="N4415" s="535">
        <v>43.01</v>
      </c>
      <c r="O4415" s="536">
        <v>0.64100000000000001</v>
      </c>
      <c r="P4415" s="535">
        <v>45.6</v>
      </c>
      <c r="Q4415" s="536">
        <v>0</v>
      </c>
      <c r="R4415" s="535">
        <v>36.06</v>
      </c>
    </row>
    <row r="4416" spans="1:18" ht="12.75">
      <c r="A4416" s="145">
        <v>98548</v>
      </c>
      <c r="B4416" s="102" t="s">
        <v>26086</v>
      </c>
      <c r="C4416" s="145" t="s">
        <v>4</v>
      </c>
      <c r="D4416" s="535">
        <v>0</v>
      </c>
      <c r="E4416" s="536"/>
      <c r="F4416" s="535">
        <v>0</v>
      </c>
      <c r="G4416" s="536"/>
      <c r="H4416" s="535">
        <v>0</v>
      </c>
      <c r="I4416" s="536"/>
      <c r="J4416" s="535">
        <v>0</v>
      </c>
      <c r="K4416" s="536"/>
      <c r="L4416" s="535">
        <v>0</v>
      </c>
      <c r="M4416" s="536"/>
      <c r="N4416" s="535">
        <v>0</v>
      </c>
      <c r="O4416" s="536"/>
      <c r="P4416" s="535">
        <v>0</v>
      </c>
      <c r="Q4416" s="536"/>
      <c r="R4416" s="535">
        <v>0</v>
      </c>
    </row>
    <row r="4417" spans="1:18" ht="12.75">
      <c r="A4417" s="145">
        <v>98547</v>
      </c>
      <c r="B4417" s="102" t="s">
        <v>26087</v>
      </c>
      <c r="C4417" s="145" t="s">
        <v>4</v>
      </c>
      <c r="D4417" s="535">
        <v>214.8</v>
      </c>
      <c r="E4417" s="536">
        <v>0.66149999999999998</v>
      </c>
      <c r="F4417" s="535">
        <v>209.89</v>
      </c>
      <c r="G4417" s="536">
        <v>5.3600000000000002E-2</v>
      </c>
      <c r="H4417" s="535">
        <v>215.1</v>
      </c>
      <c r="I4417" s="536">
        <v>0.71299999999999997</v>
      </c>
      <c r="J4417" s="535">
        <v>247.09</v>
      </c>
      <c r="K4417" s="536">
        <v>0</v>
      </c>
      <c r="L4417" s="535">
        <v>227.12</v>
      </c>
      <c r="M4417" s="536">
        <v>0</v>
      </c>
      <c r="N4417" s="535">
        <v>211.12</v>
      </c>
      <c r="O4417" s="536">
        <v>0.72640000000000005</v>
      </c>
      <c r="P4417" s="535">
        <v>200</v>
      </c>
      <c r="Q4417" s="536">
        <v>0</v>
      </c>
      <c r="R4417" s="535">
        <v>205.25</v>
      </c>
    </row>
    <row r="4418" spans="1:18" ht="12.75">
      <c r="A4418" s="145">
        <v>98546</v>
      </c>
      <c r="B4418" s="102" t="s">
        <v>26088</v>
      </c>
      <c r="C4418" s="145" t="s">
        <v>4</v>
      </c>
      <c r="D4418" s="535">
        <v>129.22</v>
      </c>
      <c r="E4418" s="536">
        <v>0.60609999999999997</v>
      </c>
      <c r="F4418" s="535">
        <v>124.18</v>
      </c>
      <c r="G4418" s="536">
        <v>9.0700000000000003E-2</v>
      </c>
      <c r="H4418" s="535">
        <v>127.7</v>
      </c>
      <c r="I4418" s="536">
        <v>0.70150000000000001</v>
      </c>
      <c r="J4418" s="535">
        <v>147.52000000000001</v>
      </c>
      <c r="K4418" s="536">
        <v>0</v>
      </c>
      <c r="L4418" s="535">
        <v>136.24</v>
      </c>
      <c r="M4418" s="536">
        <v>0</v>
      </c>
      <c r="N4418" s="535">
        <v>125.28</v>
      </c>
      <c r="O4418" s="536">
        <v>0.71499999999999997</v>
      </c>
      <c r="P4418" s="535">
        <v>119.27</v>
      </c>
      <c r="Q4418" s="536">
        <v>0</v>
      </c>
      <c r="R4418" s="535">
        <v>122.13</v>
      </c>
    </row>
    <row r="4419" spans="1:18" ht="12.75">
      <c r="A4419" s="145">
        <v>98552</v>
      </c>
      <c r="B4419" s="102" t="s">
        <v>26089</v>
      </c>
      <c r="C4419" s="145" t="s">
        <v>4</v>
      </c>
      <c r="D4419" s="535">
        <v>0</v>
      </c>
      <c r="E4419" s="536"/>
      <c r="F4419" s="535">
        <v>0</v>
      </c>
      <c r="G4419" s="536"/>
      <c r="H4419" s="535">
        <v>0</v>
      </c>
      <c r="I4419" s="536"/>
      <c r="J4419" s="535">
        <v>0</v>
      </c>
      <c r="K4419" s="536"/>
      <c r="L4419" s="535">
        <v>0</v>
      </c>
      <c r="M4419" s="536"/>
      <c r="N4419" s="535">
        <v>0</v>
      </c>
      <c r="O4419" s="536"/>
      <c r="P4419" s="535">
        <v>0</v>
      </c>
      <c r="Q4419" s="536"/>
      <c r="R4419" s="535">
        <v>0</v>
      </c>
    </row>
    <row r="4420" spans="1:18" ht="12.75">
      <c r="A4420" s="145">
        <v>98553</v>
      </c>
      <c r="B4420" s="102" t="s">
        <v>26090</v>
      </c>
      <c r="C4420" s="145" t="s">
        <v>4</v>
      </c>
      <c r="D4420" s="535">
        <v>227.14</v>
      </c>
      <c r="E4420" s="536">
        <v>0</v>
      </c>
      <c r="F4420" s="535">
        <v>213.49</v>
      </c>
      <c r="G4420" s="536">
        <v>0</v>
      </c>
      <c r="H4420" s="535">
        <v>171.07</v>
      </c>
      <c r="I4420" s="536">
        <v>0.67200000000000004</v>
      </c>
      <c r="J4420" s="535">
        <v>184.61</v>
      </c>
      <c r="K4420" s="536">
        <v>0</v>
      </c>
      <c r="L4420" s="535">
        <v>183.98</v>
      </c>
      <c r="M4420" s="536">
        <v>0</v>
      </c>
      <c r="N4420" s="535">
        <v>199.03</v>
      </c>
      <c r="O4420" s="536">
        <v>0</v>
      </c>
      <c r="P4420" s="535">
        <v>211.76</v>
      </c>
      <c r="Q4420" s="536">
        <v>0</v>
      </c>
      <c r="R4420" s="535">
        <v>163.47999999999999</v>
      </c>
    </row>
    <row r="4421" spans="1:18" ht="12.75">
      <c r="A4421" s="145">
        <v>98554</v>
      </c>
      <c r="B4421" s="102" t="s">
        <v>26091</v>
      </c>
      <c r="C4421" s="145" t="s">
        <v>4</v>
      </c>
      <c r="D4421" s="535">
        <v>61.48</v>
      </c>
      <c r="E4421" s="536">
        <v>0</v>
      </c>
      <c r="F4421" s="535">
        <v>55.33</v>
      </c>
      <c r="G4421" s="536">
        <v>0</v>
      </c>
      <c r="H4421" s="535">
        <v>48.49</v>
      </c>
      <c r="I4421" s="536">
        <v>0.55079999999999996</v>
      </c>
      <c r="J4421" s="535">
        <v>50.2</v>
      </c>
      <c r="K4421" s="536">
        <v>0</v>
      </c>
      <c r="L4421" s="535">
        <v>52.47</v>
      </c>
      <c r="M4421" s="536">
        <v>0</v>
      </c>
      <c r="N4421" s="535">
        <v>52.95</v>
      </c>
      <c r="O4421" s="536">
        <v>0</v>
      </c>
      <c r="P4421" s="535">
        <v>56.52</v>
      </c>
      <c r="Q4421" s="536">
        <v>0</v>
      </c>
      <c r="R4421" s="535">
        <v>44.58</v>
      </c>
    </row>
    <row r="4422" spans="1:18" ht="12.75">
      <c r="A4422" s="145">
        <v>98565</v>
      </c>
      <c r="B4422" s="102" t="s">
        <v>26092</v>
      </c>
      <c r="C4422" s="145" t="s">
        <v>4</v>
      </c>
      <c r="D4422" s="535">
        <v>71.17</v>
      </c>
      <c r="E4422" s="536">
        <v>3.1800000000000002E-2</v>
      </c>
      <c r="F4422" s="535">
        <v>53.77</v>
      </c>
      <c r="G4422" s="536">
        <v>0</v>
      </c>
      <c r="H4422" s="535">
        <v>63.54</v>
      </c>
      <c r="I4422" s="536">
        <v>3.56E-2</v>
      </c>
      <c r="J4422" s="535">
        <v>60.77</v>
      </c>
      <c r="K4422" s="536">
        <v>0</v>
      </c>
      <c r="L4422" s="535">
        <v>63.72</v>
      </c>
      <c r="M4422" s="536">
        <v>0</v>
      </c>
      <c r="N4422" s="535">
        <v>58.17</v>
      </c>
      <c r="O4422" s="536">
        <v>3.8899999999999997E-2</v>
      </c>
      <c r="P4422" s="535">
        <v>60.1</v>
      </c>
      <c r="Q4422" s="536">
        <v>0</v>
      </c>
      <c r="R4422" s="535">
        <v>56.32</v>
      </c>
    </row>
    <row r="4423" spans="1:18" ht="12.75">
      <c r="A4423" s="145">
        <v>98567</v>
      </c>
      <c r="B4423" s="102" t="s">
        <v>26093</v>
      </c>
      <c r="C4423" s="145" t="s">
        <v>4</v>
      </c>
      <c r="D4423" s="535">
        <v>91.11</v>
      </c>
      <c r="E4423" s="536">
        <v>2.4799999999999999E-2</v>
      </c>
      <c r="F4423" s="535">
        <v>68.88</v>
      </c>
      <c r="G4423" s="536">
        <v>0</v>
      </c>
      <c r="H4423" s="535">
        <v>81.55</v>
      </c>
      <c r="I4423" s="536">
        <v>2.7699999999999999E-2</v>
      </c>
      <c r="J4423" s="535">
        <v>77.489999999999995</v>
      </c>
      <c r="K4423" s="536">
        <v>0</v>
      </c>
      <c r="L4423" s="535">
        <v>81.84</v>
      </c>
      <c r="M4423" s="536">
        <v>0</v>
      </c>
      <c r="N4423" s="535">
        <v>74.680000000000007</v>
      </c>
      <c r="O4423" s="536">
        <v>3.0300000000000001E-2</v>
      </c>
      <c r="P4423" s="535">
        <v>77.3</v>
      </c>
      <c r="Q4423" s="536">
        <v>0</v>
      </c>
      <c r="R4423" s="535">
        <v>72.52</v>
      </c>
    </row>
    <row r="4424" spans="1:18" ht="12.75">
      <c r="A4424" s="145">
        <v>98569</v>
      </c>
      <c r="B4424" s="102" t="s">
        <v>26094</v>
      </c>
      <c r="C4424" s="145" t="s">
        <v>4</v>
      </c>
      <c r="D4424" s="535">
        <v>112.28</v>
      </c>
      <c r="E4424" s="536">
        <v>2.01E-2</v>
      </c>
      <c r="F4424" s="535">
        <v>84.82</v>
      </c>
      <c r="G4424" s="536">
        <v>0</v>
      </c>
      <c r="H4424" s="535">
        <v>100.58</v>
      </c>
      <c r="I4424" s="536">
        <v>2.2499999999999999E-2</v>
      </c>
      <c r="J4424" s="535">
        <v>95.27</v>
      </c>
      <c r="K4424" s="536">
        <v>0</v>
      </c>
      <c r="L4424" s="535">
        <v>100.92</v>
      </c>
      <c r="M4424" s="536">
        <v>0</v>
      </c>
      <c r="N4424" s="535">
        <v>92.08</v>
      </c>
      <c r="O4424" s="536">
        <v>2.4500000000000001E-2</v>
      </c>
      <c r="P4424" s="535">
        <v>95.42</v>
      </c>
      <c r="Q4424" s="536">
        <v>0</v>
      </c>
      <c r="R4424" s="535">
        <v>89.51</v>
      </c>
    </row>
    <row r="4425" spans="1:18" ht="12.75">
      <c r="A4425" s="145">
        <v>98571</v>
      </c>
      <c r="B4425" s="102" t="s">
        <v>26095</v>
      </c>
      <c r="C4425" s="145" t="s">
        <v>4</v>
      </c>
      <c r="D4425" s="535">
        <v>98.62</v>
      </c>
      <c r="E4425" s="536">
        <v>2.29E-2</v>
      </c>
      <c r="F4425" s="535">
        <v>46.04</v>
      </c>
      <c r="G4425" s="536">
        <v>0</v>
      </c>
      <c r="H4425" s="535">
        <v>63.44</v>
      </c>
      <c r="I4425" s="536">
        <v>3.56E-2</v>
      </c>
      <c r="J4425" s="535">
        <v>57.88</v>
      </c>
      <c r="K4425" s="536">
        <v>0</v>
      </c>
      <c r="L4425" s="535">
        <v>52.6</v>
      </c>
      <c r="M4425" s="536">
        <v>0</v>
      </c>
      <c r="N4425" s="535">
        <v>46.62</v>
      </c>
      <c r="O4425" s="536">
        <v>4.8500000000000001E-2</v>
      </c>
      <c r="P4425" s="535">
        <v>50.02</v>
      </c>
      <c r="Q4425" s="536">
        <v>0</v>
      </c>
      <c r="R4425" s="535">
        <v>52.48</v>
      </c>
    </row>
    <row r="4426" spans="1:18" ht="12.75">
      <c r="A4426" s="145">
        <v>98572</v>
      </c>
      <c r="B4426" s="102" t="s">
        <v>26096</v>
      </c>
      <c r="C4426" s="145" t="s">
        <v>4</v>
      </c>
      <c r="D4426" s="535">
        <v>121.08</v>
      </c>
      <c r="E4426" s="536">
        <v>1.8700000000000001E-2</v>
      </c>
      <c r="F4426" s="535">
        <v>56.45</v>
      </c>
      <c r="G4426" s="536">
        <v>0</v>
      </c>
      <c r="H4426" s="535">
        <v>77.91</v>
      </c>
      <c r="I4426" s="536">
        <v>2.9000000000000001E-2</v>
      </c>
      <c r="J4426" s="535">
        <v>70.849999999999994</v>
      </c>
      <c r="K4426" s="536">
        <v>0</v>
      </c>
      <c r="L4426" s="535">
        <v>64.599999999999994</v>
      </c>
      <c r="M4426" s="536">
        <v>0</v>
      </c>
      <c r="N4426" s="535">
        <v>57.25</v>
      </c>
      <c r="O4426" s="536">
        <v>3.95E-2</v>
      </c>
      <c r="P4426" s="535">
        <v>61.5</v>
      </c>
      <c r="Q4426" s="536">
        <v>0</v>
      </c>
      <c r="R4426" s="535">
        <v>64.5</v>
      </c>
    </row>
    <row r="4427" spans="1:18" ht="12.75">
      <c r="A4427" s="145">
        <v>98563</v>
      </c>
      <c r="B4427" s="102" t="s">
        <v>26097</v>
      </c>
      <c r="C4427" s="145" t="s">
        <v>4</v>
      </c>
      <c r="D4427" s="535">
        <v>50</v>
      </c>
      <c r="E4427" s="536">
        <v>4.5199999999999997E-2</v>
      </c>
      <c r="F4427" s="535">
        <v>37.83</v>
      </c>
      <c r="G4427" s="536">
        <v>0</v>
      </c>
      <c r="H4427" s="535">
        <v>44.52</v>
      </c>
      <c r="I4427" s="536">
        <v>5.0799999999999998E-2</v>
      </c>
      <c r="J4427" s="535">
        <v>43</v>
      </c>
      <c r="K4427" s="536">
        <v>0</v>
      </c>
      <c r="L4427" s="535">
        <v>44.65</v>
      </c>
      <c r="M4427" s="536">
        <v>0</v>
      </c>
      <c r="N4427" s="535">
        <v>40.770000000000003</v>
      </c>
      <c r="O4427" s="536">
        <v>5.5399999999999998E-2</v>
      </c>
      <c r="P4427" s="535">
        <v>41.99</v>
      </c>
      <c r="Q4427" s="536">
        <v>0</v>
      </c>
      <c r="R4427" s="535">
        <v>39.32</v>
      </c>
    </row>
    <row r="4428" spans="1:18" ht="12.75">
      <c r="A4428" s="145">
        <v>98564</v>
      </c>
      <c r="B4428" s="102" t="s">
        <v>26098</v>
      </c>
      <c r="C4428" s="145" t="s">
        <v>4</v>
      </c>
      <c r="D4428" s="535">
        <v>64.27</v>
      </c>
      <c r="E4428" s="536">
        <v>0</v>
      </c>
      <c r="F4428" s="535">
        <v>50.97</v>
      </c>
      <c r="G4428" s="536">
        <v>0.26579999999999998</v>
      </c>
      <c r="H4428" s="535">
        <v>58.14</v>
      </c>
      <c r="I4428" s="536">
        <v>0.2331</v>
      </c>
      <c r="J4428" s="535">
        <v>72.13</v>
      </c>
      <c r="K4428" s="536">
        <v>0</v>
      </c>
      <c r="L4428" s="535">
        <v>57.32</v>
      </c>
      <c r="M4428" s="536">
        <v>0</v>
      </c>
      <c r="N4428" s="535">
        <v>54.26</v>
      </c>
      <c r="O4428" s="536">
        <v>0.24970000000000001</v>
      </c>
      <c r="P4428" s="535">
        <v>54.39</v>
      </c>
      <c r="Q4428" s="536">
        <v>0</v>
      </c>
      <c r="R4428" s="535">
        <v>50.3</v>
      </c>
    </row>
    <row r="4429" spans="1:18" ht="12.75">
      <c r="A4429" s="145">
        <v>98566</v>
      </c>
      <c r="B4429" s="102" t="s">
        <v>26099</v>
      </c>
      <c r="C4429" s="145" t="s">
        <v>4</v>
      </c>
      <c r="D4429" s="535">
        <v>85.44</v>
      </c>
      <c r="E4429" s="536">
        <v>0</v>
      </c>
      <c r="F4429" s="535">
        <v>66.91</v>
      </c>
      <c r="G4429" s="536">
        <v>0.20250000000000001</v>
      </c>
      <c r="H4429" s="535">
        <v>77.17</v>
      </c>
      <c r="I4429" s="536">
        <v>0.17560000000000001</v>
      </c>
      <c r="J4429" s="535">
        <v>89.91</v>
      </c>
      <c r="K4429" s="536">
        <v>0</v>
      </c>
      <c r="L4429" s="535">
        <v>76.400000000000006</v>
      </c>
      <c r="M4429" s="536">
        <v>0</v>
      </c>
      <c r="N4429" s="535">
        <v>71.66</v>
      </c>
      <c r="O4429" s="536">
        <v>0.18909999999999999</v>
      </c>
      <c r="P4429" s="535">
        <v>72.510000000000005</v>
      </c>
      <c r="Q4429" s="536">
        <v>0</v>
      </c>
      <c r="R4429" s="535">
        <v>67.3</v>
      </c>
    </row>
    <row r="4430" spans="1:18" ht="12.75">
      <c r="A4430" s="145">
        <v>98568</v>
      </c>
      <c r="B4430" s="102" t="s">
        <v>26100</v>
      </c>
      <c r="C4430" s="145" t="s">
        <v>4</v>
      </c>
      <c r="D4430" s="535">
        <v>105.37</v>
      </c>
      <c r="E4430" s="536">
        <v>0</v>
      </c>
      <c r="F4430" s="535">
        <v>82.01</v>
      </c>
      <c r="G4430" s="536">
        <v>0.16520000000000001</v>
      </c>
      <c r="H4430" s="535">
        <v>95.18</v>
      </c>
      <c r="I4430" s="536">
        <v>0.1424</v>
      </c>
      <c r="J4430" s="535">
        <v>106.63</v>
      </c>
      <c r="K4430" s="536">
        <v>0</v>
      </c>
      <c r="L4430" s="535">
        <v>94.51</v>
      </c>
      <c r="M4430" s="536">
        <v>0</v>
      </c>
      <c r="N4430" s="535">
        <v>88.17</v>
      </c>
      <c r="O4430" s="536">
        <v>0.1537</v>
      </c>
      <c r="P4430" s="535">
        <v>89.72</v>
      </c>
      <c r="Q4430" s="536">
        <v>0</v>
      </c>
      <c r="R4430" s="535">
        <v>83.5</v>
      </c>
    </row>
    <row r="4431" spans="1:18" ht="12.75">
      <c r="A4431" s="145">
        <v>98570</v>
      </c>
      <c r="B4431" s="102" t="s">
        <v>26101</v>
      </c>
      <c r="C4431" s="145" t="s">
        <v>4</v>
      </c>
      <c r="D4431" s="535">
        <v>126.54</v>
      </c>
      <c r="E4431" s="536">
        <v>0</v>
      </c>
      <c r="F4431" s="535">
        <v>97.96</v>
      </c>
      <c r="G4431" s="536">
        <v>0.13830000000000001</v>
      </c>
      <c r="H4431" s="535">
        <v>114.2</v>
      </c>
      <c r="I4431" s="536">
        <v>0.1187</v>
      </c>
      <c r="J4431" s="535">
        <v>124.42</v>
      </c>
      <c r="K4431" s="536">
        <v>0</v>
      </c>
      <c r="L4431" s="535">
        <v>113.59</v>
      </c>
      <c r="M4431" s="536">
        <v>0</v>
      </c>
      <c r="N4431" s="535">
        <v>105.57</v>
      </c>
      <c r="O4431" s="536">
        <v>0.12839999999999999</v>
      </c>
      <c r="P4431" s="535">
        <v>107.83</v>
      </c>
      <c r="Q4431" s="536">
        <v>0</v>
      </c>
      <c r="R4431" s="535">
        <v>100.5</v>
      </c>
    </row>
    <row r="4432" spans="1:18" ht="12.75">
      <c r="A4432" s="145">
        <v>98573</v>
      </c>
      <c r="B4432" s="102" t="s">
        <v>26102</v>
      </c>
      <c r="C4432" s="145" t="s">
        <v>4</v>
      </c>
      <c r="D4432" s="535">
        <v>134.69</v>
      </c>
      <c r="E4432" s="536">
        <v>0</v>
      </c>
      <c r="F4432" s="535">
        <v>69.040000000000006</v>
      </c>
      <c r="G4432" s="536">
        <v>0.1963</v>
      </c>
      <c r="H4432" s="535">
        <v>90.87</v>
      </c>
      <c r="I4432" s="536">
        <v>0.14910000000000001</v>
      </c>
      <c r="J4432" s="535">
        <v>99.46</v>
      </c>
      <c r="K4432" s="536">
        <v>0</v>
      </c>
      <c r="L4432" s="535">
        <v>76.599999999999994</v>
      </c>
      <c r="M4432" s="536">
        <v>0</v>
      </c>
      <c r="N4432" s="535">
        <v>70.12</v>
      </c>
      <c r="O4432" s="536">
        <v>0.19320000000000001</v>
      </c>
      <c r="P4432" s="535">
        <v>73.239999999999995</v>
      </c>
      <c r="Q4432" s="536">
        <v>0</v>
      </c>
      <c r="R4432" s="535">
        <v>74.81</v>
      </c>
    </row>
    <row r="4433" spans="1:18" ht="12.75">
      <c r="A4433" s="145">
        <v>98576</v>
      </c>
      <c r="B4433" s="102" t="s">
        <v>26103</v>
      </c>
      <c r="C4433" s="145" t="s">
        <v>1</v>
      </c>
      <c r="D4433" s="535">
        <v>24.96</v>
      </c>
      <c r="E4433" s="536">
        <v>0.74080000000000001</v>
      </c>
      <c r="F4433" s="535">
        <v>24.01</v>
      </c>
      <c r="G4433" s="536">
        <v>0.1404</v>
      </c>
      <c r="H4433" s="535">
        <v>23.7</v>
      </c>
      <c r="I4433" s="536">
        <v>0.9224</v>
      </c>
      <c r="J4433" s="535">
        <v>30.17</v>
      </c>
      <c r="K4433" s="536">
        <v>0</v>
      </c>
      <c r="L4433" s="535">
        <v>25.42</v>
      </c>
      <c r="M4433" s="536">
        <v>0</v>
      </c>
      <c r="N4433" s="535">
        <v>23.54</v>
      </c>
      <c r="O4433" s="536">
        <v>0.92859999999999998</v>
      </c>
      <c r="P4433" s="535">
        <v>21.61</v>
      </c>
      <c r="Q4433" s="536">
        <v>0</v>
      </c>
      <c r="R4433" s="535">
        <v>22.66</v>
      </c>
    </row>
    <row r="4434" spans="1:18" ht="12.75">
      <c r="A4434" s="145">
        <v>98575</v>
      </c>
      <c r="B4434" s="102" t="s">
        <v>26104</v>
      </c>
      <c r="C4434" s="145" t="s">
        <v>1</v>
      </c>
      <c r="D4434" s="535">
        <v>87.87</v>
      </c>
      <c r="E4434" s="536">
        <v>0</v>
      </c>
      <c r="F4434" s="535">
        <v>75.97</v>
      </c>
      <c r="G4434" s="536">
        <v>0</v>
      </c>
      <c r="H4434" s="535">
        <v>74.92</v>
      </c>
      <c r="I4434" s="536">
        <v>0.32840000000000003</v>
      </c>
      <c r="J4434" s="535">
        <v>70.739999999999995</v>
      </c>
      <c r="K4434" s="536">
        <v>0</v>
      </c>
      <c r="L4434" s="535">
        <v>78.61</v>
      </c>
      <c r="M4434" s="536">
        <v>0</v>
      </c>
      <c r="N4434" s="535">
        <v>77.67</v>
      </c>
      <c r="O4434" s="536">
        <v>0</v>
      </c>
      <c r="P4434" s="535">
        <v>82.59</v>
      </c>
      <c r="Q4434" s="536">
        <v>0</v>
      </c>
      <c r="R4434" s="535">
        <v>72.67</v>
      </c>
    </row>
    <row r="4435" spans="1:18" ht="12.75">
      <c r="A4435" s="145">
        <v>98577</v>
      </c>
      <c r="B4435" s="102" t="s">
        <v>26105</v>
      </c>
      <c r="C4435" s="145" t="s">
        <v>1</v>
      </c>
      <c r="D4435" s="535">
        <v>56.29</v>
      </c>
      <c r="E4435" s="536">
        <v>0</v>
      </c>
      <c r="F4435" s="535">
        <v>48.1</v>
      </c>
      <c r="G4435" s="536">
        <v>0</v>
      </c>
      <c r="H4435" s="535">
        <v>52.38</v>
      </c>
      <c r="I4435" s="536">
        <v>0.155</v>
      </c>
      <c r="J4435" s="535">
        <v>45.83</v>
      </c>
      <c r="K4435" s="536">
        <v>0</v>
      </c>
      <c r="L4435" s="535">
        <v>54.37</v>
      </c>
      <c r="M4435" s="536">
        <v>0</v>
      </c>
      <c r="N4435" s="535">
        <v>51.92</v>
      </c>
      <c r="O4435" s="536">
        <v>0</v>
      </c>
      <c r="P4435" s="535">
        <v>55.14</v>
      </c>
      <c r="Q4435" s="536">
        <v>0</v>
      </c>
      <c r="R4435" s="535">
        <v>51.9</v>
      </c>
    </row>
    <row r="4436" spans="1:18" ht="12.75">
      <c r="A4436" s="145">
        <v>98558</v>
      </c>
      <c r="B4436" s="102" t="s">
        <v>26106</v>
      </c>
      <c r="C4436" s="145" t="s">
        <v>2</v>
      </c>
      <c r="D4436" s="535">
        <v>11.01</v>
      </c>
      <c r="E4436" s="536">
        <v>0.2389</v>
      </c>
      <c r="F4436" s="535">
        <v>10.31</v>
      </c>
      <c r="G4436" s="536">
        <v>0</v>
      </c>
      <c r="H4436" s="535">
        <v>10.16</v>
      </c>
      <c r="I4436" s="536">
        <v>0.48920000000000002</v>
      </c>
      <c r="J4436" s="535">
        <v>10.37</v>
      </c>
      <c r="K4436" s="536">
        <v>0</v>
      </c>
      <c r="L4436" s="535">
        <v>10.82</v>
      </c>
      <c r="M4436" s="536">
        <v>0</v>
      </c>
      <c r="N4436" s="535">
        <v>10.35</v>
      </c>
      <c r="O4436" s="536">
        <v>0.25409999999999999</v>
      </c>
      <c r="P4436" s="535">
        <v>10.61</v>
      </c>
      <c r="Q4436" s="536">
        <v>0</v>
      </c>
      <c r="R4436" s="535">
        <v>9.56</v>
      </c>
    </row>
    <row r="4437" spans="1:18" ht="12.75">
      <c r="A4437" s="145">
        <v>106110</v>
      </c>
      <c r="B4437" s="102" t="s">
        <v>26107</v>
      </c>
      <c r="C4437" s="145" t="s">
        <v>2</v>
      </c>
      <c r="D4437" s="535">
        <v>0</v>
      </c>
      <c r="E4437" s="536"/>
      <c r="F4437" s="535">
        <v>0</v>
      </c>
      <c r="G4437" s="536"/>
      <c r="H4437" s="535">
        <v>0</v>
      </c>
      <c r="I4437" s="536"/>
      <c r="J4437" s="535">
        <v>0</v>
      </c>
      <c r="K4437" s="536"/>
      <c r="L4437" s="535">
        <v>0</v>
      </c>
      <c r="M4437" s="536"/>
      <c r="N4437" s="535">
        <v>0</v>
      </c>
      <c r="O4437" s="536"/>
      <c r="P4437" s="535">
        <v>0</v>
      </c>
      <c r="Q4437" s="536"/>
      <c r="R4437" s="535">
        <v>0</v>
      </c>
    </row>
    <row r="4438" spans="1:18" ht="12.75">
      <c r="A4438" s="145">
        <v>98551</v>
      </c>
      <c r="B4438" s="102" t="s">
        <v>26108</v>
      </c>
      <c r="C4438" s="145" t="s">
        <v>1</v>
      </c>
      <c r="D4438" s="535">
        <v>0</v>
      </c>
      <c r="E4438" s="536"/>
      <c r="F4438" s="535">
        <v>0</v>
      </c>
      <c r="G4438" s="536"/>
      <c r="H4438" s="535">
        <v>0</v>
      </c>
      <c r="I4438" s="536"/>
      <c r="J4438" s="535">
        <v>0</v>
      </c>
      <c r="K4438" s="536"/>
      <c r="L4438" s="535">
        <v>0</v>
      </c>
      <c r="M4438" s="536"/>
      <c r="N4438" s="535">
        <v>0</v>
      </c>
      <c r="O4438" s="536"/>
      <c r="P4438" s="535">
        <v>0</v>
      </c>
      <c r="Q4438" s="536"/>
      <c r="R4438" s="535">
        <v>0</v>
      </c>
    </row>
    <row r="4439" spans="1:18" ht="12.75">
      <c r="A4439" s="145">
        <v>98559</v>
      </c>
      <c r="B4439" s="102" t="s">
        <v>26109</v>
      </c>
      <c r="C4439" s="145" t="s">
        <v>1</v>
      </c>
      <c r="D4439" s="535">
        <v>5.09</v>
      </c>
      <c r="E4439" s="536">
        <v>0.58740000000000003</v>
      </c>
      <c r="F4439" s="535">
        <v>5.0199999999999996</v>
      </c>
      <c r="G4439" s="536">
        <v>0</v>
      </c>
      <c r="H4439" s="535">
        <v>5.28</v>
      </c>
      <c r="I4439" s="536">
        <v>0.56630000000000003</v>
      </c>
      <c r="J4439" s="535">
        <v>5.61</v>
      </c>
      <c r="K4439" s="536">
        <v>0</v>
      </c>
      <c r="L4439" s="535">
        <v>5.55</v>
      </c>
      <c r="M4439" s="536">
        <v>0</v>
      </c>
      <c r="N4439" s="535">
        <v>5.15</v>
      </c>
      <c r="O4439" s="536">
        <v>0.5806</v>
      </c>
      <c r="P4439" s="535">
        <v>5</v>
      </c>
      <c r="Q4439" s="536">
        <v>0</v>
      </c>
      <c r="R4439" s="535">
        <v>5.04</v>
      </c>
    </row>
    <row r="4440" spans="1:18" ht="12.75">
      <c r="A4440" s="145">
        <v>91925</v>
      </c>
      <c r="B4440" s="102" t="s">
        <v>26110</v>
      </c>
      <c r="C4440" s="145" t="s">
        <v>1</v>
      </c>
      <c r="D4440" s="535">
        <v>4.24</v>
      </c>
      <c r="E4440" s="536">
        <v>0</v>
      </c>
      <c r="F4440" s="535">
        <v>4.26</v>
      </c>
      <c r="G4440" s="536">
        <v>0</v>
      </c>
      <c r="H4440" s="535">
        <v>3.95</v>
      </c>
      <c r="I4440" s="536">
        <v>0</v>
      </c>
      <c r="J4440" s="535">
        <v>4.26</v>
      </c>
      <c r="K4440" s="536">
        <v>0</v>
      </c>
      <c r="L4440" s="535">
        <v>3.92</v>
      </c>
      <c r="M4440" s="536">
        <v>0</v>
      </c>
      <c r="N4440" s="535">
        <v>3.78</v>
      </c>
      <c r="O4440" s="536">
        <v>0</v>
      </c>
      <c r="P4440" s="535">
        <v>4.33</v>
      </c>
      <c r="Q4440" s="536">
        <v>0</v>
      </c>
      <c r="R4440" s="535">
        <v>4.29</v>
      </c>
    </row>
    <row r="4441" spans="1:18" ht="12.75">
      <c r="A4441" s="145">
        <v>91924</v>
      </c>
      <c r="B4441" s="102" t="s">
        <v>26111</v>
      </c>
      <c r="C4441" s="145" t="s">
        <v>1</v>
      </c>
      <c r="D4441" s="535">
        <v>3.49</v>
      </c>
      <c r="E4441" s="536">
        <v>0</v>
      </c>
      <c r="F4441" s="535">
        <v>3.49</v>
      </c>
      <c r="G4441" s="536">
        <v>0</v>
      </c>
      <c r="H4441" s="535">
        <v>3.36</v>
      </c>
      <c r="I4441" s="536">
        <v>0</v>
      </c>
      <c r="J4441" s="535">
        <v>3.49</v>
      </c>
      <c r="K4441" s="536">
        <v>0</v>
      </c>
      <c r="L4441" s="535">
        <v>3.26</v>
      </c>
      <c r="M4441" s="536">
        <v>0</v>
      </c>
      <c r="N4441" s="535">
        <v>3.13</v>
      </c>
      <c r="O4441" s="536">
        <v>0</v>
      </c>
      <c r="P4441" s="535">
        <v>3.57</v>
      </c>
      <c r="Q4441" s="536">
        <v>0</v>
      </c>
      <c r="R4441" s="535">
        <v>3.6</v>
      </c>
    </row>
    <row r="4442" spans="1:18" ht="12.75">
      <c r="A4442" s="145">
        <v>91933</v>
      </c>
      <c r="B4442" s="102" t="s">
        <v>26112</v>
      </c>
      <c r="C4442" s="145" t="s">
        <v>1</v>
      </c>
      <c r="D4442" s="535">
        <v>19.13</v>
      </c>
      <c r="E4442" s="536">
        <v>0</v>
      </c>
      <c r="F4442" s="535">
        <v>19.32</v>
      </c>
      <c r="G4442" s="536">
        <v>0</v>
      </c>
      <c r="H4442" s="535">
        <v>17</v>
      </c>
      <c r="I4442" s="536">
        <v>0</v>
      </c>
      <c r="J4442" s="535">
        <v>19.21</v>
      </c>
      <c r="K4442" s="536">
        <v>0</v>
      </c>
      <c r="L4442" s="535">
        <v>17.47</v>
      </c>
      <c r="M4442" s="536">
        <v>0</v>
      </c>
      <c r="N4442" s="535">
        <v>16.82</v>
      </c>
      <c r="O4442" s="536">
        <v>0</v>
      </c>
      <c r="P4442" s="535">
        <v>19.52</v>
      </c>
      <c r="Q4442" s="536">
        <v>0</v>
      </c>
      <c r="R4442" s="535">
        <v>18.82</v>
      </c>
    </row>
    <row r="4443" spans="1:18" ht="12.75">
      <c r="A4443" s="145">
        <v>91932</v>
      </c>
      <c r="B4443" s="102" t="s">
        <v>26113</v>
      </c>
      <c r="C4443" s="145" t="s">
        <v>1</v>
      </c>
      <c r="D4443" s="535">
        <v>19.84</v>
      </c>
      <c r="E4443" s="536">
        <v>0</v>
      </c>
      <c r="F4443" s="535">
        <v>20.05</v>
      </c>
      <c r="G4443" s="536">
        <v>0</v>
      </c>
      <c r="H4443" s="535">
        <v>17.559999999999999</v>
      </c>
      <c r="I4443" s="536">
        <v>0</v>
      </c>
      <c r="J4443" s="535">
        <v>19.96</v>
      </c>
      <c r="K4443" s="536">
        <v>0</v>
      </c>
      <c r="L4443" s="535">
        <v>18.100000000000001</v>
      </c>
      <c r="M4443" s="536">
        <v>0</v>
      </c>
      <c r="N4443" s="535">
        <v>17.440000000000001</v>
      </c>
      <c r="O4443" s="536">
        <v>0</v>
      </c>
      <c r="P4443" s="535">
        <v>20.25</v>
      </c>
      <c r="Q4443" s="536">
        <v>0</v>
      </c>
      <c r="R4443" s="535">
        <v>19.48</v>
      </c>
    </row>
    <row r="4444" spans="1:18" ht="12.75">
      <c r="A4444" s="145">
        <v>91935</v>
      </c>
      <c r="B4444" s="102" t="s">
        <v>26114</v>
      </c>
      <c r="C4444" s="145" t="s">
        <v>1</v>
      </c>
      <c r="D4444" s="535">
        <v>30.03</v>
      </c>
      <c r="E4444" s="536">
        <v>0</v>
      </c>
      <c r="F4444" s="535">
        <v>30.35</v>
      </c>
      <c r="G4444" s="536">
        <v>0</v>
      </c>
      <c r="H4444" s="535">
        <v>26.55</v>
      </c>
      <c r="I4444" s="536">
        <v>0</v>
      </c>
      <c r="J4444" s="535">
        <v>30.2</v>
      </c>
      <c r="K4444" s="536">
        <v>0</v>
      </c>
      <c r="L4444" s="535">
        <v>27.39</v>
      </c>
      <c r="M4444" s="536">
        <v>0</v>
      </c>
      <c r="N4444" s="535">
        <v>26.38</v>
      </c>
      <c r="O4444" s="536">
        <v>0</v>
      </c>
      <c r="P4444" s="535">
        <v>30.66</v>
      </c>
      <c r="Q4444" s="536">
        <v>0</v>
      </c>
      <c r="R4444" s="535">
        <v>29.47</v>
      </c>
    </row>
    <row r="4445" spans="1:18" ht="12.75">
      <c r="A4445" s="145">
        <v>91934</v>
      </c>
      <c r="B4445" s="102" t="s">
        <v>26115</v>
      </c>
      <c r="C4445" s="145" t="s">
        <v>1</v>
      </c>
      <c r="D4445" s="535">
        <v>28.65</v>
      </c>
      <c r="E4445" s="536">
        <v>0</v>
      </c>
      <c r="F4445" s="535">
        <v>28.93</v>
      </c>
      <c r="G4445" s="536">
        <v>0</v>
      </c>
      <c r="H4445" s="535">
        <v>25.48</v>
      </c>
      <c r="I4445" s="536">
        <v>0</v>
      </c>
      <c r="J4445" s="535">
        <v>28.77</v>
      </c>
      <c r="K4445" s="536">
        <v>0</v>
      </c>
      <c r="L4445" s="535">
        <v>26.17</v>
      </c>
      <c r="M4445" s="536">
        <v>0</v>
      </c>
      <c r="N4445" s="535">
        <v>25.2</v>
      </c>
      <c r="O4445" s="536">
        <v>0</v>
      </c>
      <c r="P4445" s="535">
        <v>29.25</v>
      </c>
      <c r="Q4445" s="536">
        <v>0</v>
      </c>
      <c r="R4445" s="535">
        <v>28.21</v>
      </c>
    </row>
    <row r="4446" spans="1:18" ht="12.75">
      <c r="A4446" s="145">
        <v>91927</v>
      </c>
      <c r="B4446" s="102" t="s">
        <v>26116</v>
      </c>
      <c r="C4446" s="145" t="s">
        <v>1</v>
      </c>
      <c r="D4446" s="535">
        <v>5.73</v>
      </c>
      <c r="E4446" s="536">
        <v>0</v>
      </c>
      <c r="F4446" s="535">
        <v>5.77</v>
      </c>
      <c r="G4446" s="536">
        <v>0</v>
      </c>
      <c r="H4446" s="535">
        <v>5.27</v>
      </c>
      <c r="I4446" s="536">
        <v>0</v>
      </c>
      <c r="J4446" s="535">
        <v>5.74</v>
      </c>
      <c r="K4446" s="536">
        <v>0</v>
      </c>
      <c r="L4446" s="535">
        <v>5.28</v>
      </c>
      <c r="M4446" s="536">
        <v>0</v>
      </c>
      <c r="N4446" s="535">
        <v>5.08</v>
      </c>
      <c r="O4446" s="536">
        <v>0</v>
      </c>
      <c r="P4446" s="535">
        <v>5.84</v>
      </c>
      <c r="Q4446" s="536">
        <v>0</v>
      </c>
      <c r="R4446" s="535">
        <v>5.75</v>
      </c>
    </row>
    <row r="4447" spans="1:18" ht="12.75">
      <c r="A4447" s="145">
        <v>91926</v>
      </c>
      <c r="B4447" s="102" t="s">
        <v>26117</v>
      </c>
      <c r="C4447" s="145" t="s">
        <v>1</v>
      </c>
      <c r="D4447" s="535">
        <v>5.09</v>
      </c>
      <c r="E4447" s="536">
        <v>0</v>
      </c>
      <c r="F4447" s="535">
        <v>5.1100000000000003</v>
      </c>
      <c r="G4447" s="536">
        <v>0</v>
      </c>
      <c r="H4447" s="535">
        <v>4.7699999999999996</v>
      </c>
      <c r="I4447" s="536">
        <v>0</v>
      </c>
      <c r="J4447" s="535">
        <v>5.08</v>
      </c>
      <c r="K4447" s="536">
        <v>0</v>
      </c>
      <c r="L4447" s="535">
        <v>4.72</v>
      </c>
      <c r="M4447" s="536">
        <v>0</v>
      </c>
      <c r="N4447" s="535">
        <v>4.53</v>
      </c>
      <c r="O4447" s="536">
        <v>0</v>
      </c>
      <c r="P4447" s="535">
        <v>5.19</v>
      </c>
      <c r="Q4447" s="536">
        <v>0</v>
      </c>
      <c r="R4447" s="535">
        <v>5.18</v>
      </c>
    </row>
    <row r="4448" spans="1:18" ht="12.75">
      <c r="A4448" s="145">
        <v>91929</v>
      </c>
      <c r="B4448" s="102" t="s">
        <v>26118</v>
      </c>
      <c r="C4448" s="145" t="s">
        <v>1</v>
      </c>
      <c r="D4448" s="535">
        <v>8.4499999999999993</v>
      </c>
      <c r="E4448" s="536">
        <v>0</v>
      </c>
      <c r="F4448" s="535">
        <v>8.52</v>
      </c>
      <c r="G4448" s="536">
        <v>0</v>
      </c>
      <c r="H4448" s="535">
        <v>7.67</v>
      </c>
      <c r="I4448" s="536">
        <v>0</v>
      </c>
      <c r="J4448" s="535">
        <v>8.48</v>
      </c>
      <c r="K4448" s="536">
        <v>0</v>
      </c>
      <c r="L4448" s="535">
        <v>7.76</v>
      </c>
      <c r="M4448" s="536">
        <v>0</v>
      </c>
      <c r="N4448" s="535">
        <v>7.46</v>
      </c>
      <c r="O4448" s="536">
        <v>0</v>
      </c>
      <c r="P4448" s="535">
        <v>8.6199999999999992</v>
      </c>
      <c r="Q4448" s="536">
        <v>0</v>
      </c>
      <c r="R4448" s="535">
        <v>8.43</v>
      </c>
    </row>
    <row r="4449" spans="1:18" ht="12.75">
      <c r="A4449" s="145">
        <v>91928</v>
      </c>
      <c r="B4449" s="102" t="s">
        <v>26119</v>
      </c>
      <c r="C4449" s="145" t="s">
        <v>1</v>
      </c>
      <c r="D4449" s="535">
        <v>7.9</v>
      </c>
      <c r="E4449" s="536">
        <v>0</v>
      </c>
      <c r="F4449" s="535">
        <v>7.95</v>
      </c>
      <c r="G4449" s="536">
        <v>0</v>
      </c>
      <c r="H4449" s="535">
        <v>7.23</v>
      </c>
      <c r="I4449" s="536">
        <v>0</v>
      </c>
      <c r="J4449" s="535">
        <v>7.91</v>
      </c>
      <c r="K4449" s="536">
        <v>0</v>
      </c>
      <c r="L4449" s="535">
        <v>7.27</v>
      </c>
      <c r="M4449" s="536">
        <v>0</v>
      </c>
      <c r="N4449" s="535">
        <v>6.99</v>
      </c>
      <c r="O4449" s="536">
        <v>0</v>
      </c>
      <c r="P4449" s="535">
        <v>8.06</v>
      </c>
      <c r="Q4449" s="536">
        <v>0</v>
      </c>
      <c r="R4449" s="535">
        <v>7.92</v>
      </c>
    </row>
    <row r="4450" spans="1:18" ht="12.75">
      <c r="A4450" s="145">
        <v>91931</v>
      </c>
      <c r="B4450" s="102" t="s">
        <v>26120</v>
      </c>
      <c r="C4450" s="145" t="s">
        <v>1</v>
      </c>
      <c r="D4450" s="535">
        <v>11.96</v>
      </c>
      <c r="E4450" s="536">
        <v>0</v>
      </c>
      <c r="F4450" s="535">
        <v>12.06</v>
      </c>
      <c r="G4450" s="536">
        <v>0</v>
      </c>
      <c r="H4450" s="535">
        <v>10.72</v>
      </c>
      <c r="I4450" s="536">
        <v>0</v>
      </c>
      <c r="J4450" s="535">
        <v>12.01</v>
      </c>
      <c r="K4450" s="536">
        <v>0</v>
      </c>
      <c r="L4450" s="535">
        <v>10.94</v>
      </c>
      <c r="M4450" s="536">
        <v>0</v>
      </c>
      <c r="N4450" s="535">
        <v>10.52</v>
      </c>
      <c r="O4450" s="536">
        <v>0</v>
      </c>
      <c r="P4450" s="535">
        <v>12.18</v>
      </c>
      <c r="Q4450" s="536">
        <v>0</v>
      </c>
      <c r="R4450" s="535">
        <v>11.83</v>
      </c>
    </row>
    <row r="4451" spans="1:18" ht="12.75">
      <c r="A4451" s="145">
        <v>91930</v>
      </c>
      <c r="B4451" s="102" t="s">
        <v>26121</v>
      </c>
      <c r="C4451" s="145" t="s">
        <v>1</v>
      </c>
      <c r="D4451" s="535">
        <v>11.06</v>
      </c>
      <c r="E4451" s="536">
        <v>0</v>
      </c>
      <c r="F4451" s="535">
        <v>11.14</v>
      </c>
      <c r="G4451" s="536">
        <v>0</v>
      </c>
      <c r="H4451" s="535">
        <v>10.029999999999999</v>
      </c>
      <c r="I4451" s="536">
        <v>0</v>
      </c>
      <c r="J4451" s="535">
        <v>11.07</v>
      </c>
      <c r="K4451" s="536">
        <v>0</v>
      </c>
      <c r="L4451" s="535">
        <v>10.15</v>
      </c>
      <c r="M4451" s="536">
        <v>0</v>
      </c>
      <c r="N4451" s="535">
        <v>9.75</v>
      </c>
      <c r="O4451" s="536">
        <v>0</v>
      </c>
      <c r="P4451" s="535">
        <v>11.26</v>
      </c>
      <c r="Q4451" s="536">
        <v>0</v>
      </c>
      <c r="R4451" s="535">
        <v>11.01</v>
      </c>
    </row>
    <row r="4452" spans="1:18" ht="12.75">
      <c r="A4452" s="145">
        <v>104620</v>
      </c>
      <c r="B4452" s="102" t="s">
        <v>26122</v>
      </c>
      <c r="C4452" s="145" t="s">
        <v>2</v>
      </c>
      <c r="D4452" s="535">
        <v>0</v>
      </c>
      <c r="E4452" s="536"/>
      <c r="F4452" s="535">
        <v>0</v>
      </c>
      <c r="G4452" s="536"/>
      <c r="H4452" s="535">
        <v>0</v>
      </c>
      <c r="I4452" s="536"/>
      <c r="J4452" s="535">
        <v>0</v>
      </c>
      <c r="K4452" s="536"/>
      <c r="L4452" s="535">
        <v>0</v>
      </c>
      <c r="M4452" s="536"/>
      <c r="N4452" s="535">
        <v>0</v>
      </c>
      <c r="O4452" s="536"/>
      <c r="P4452" s="535">
        <v>0</v>
      </c>
      <c r="Q4452" s="536"/>
      <c r="R4452" s="535">
        <v>0</v>
      </c>
    </row>
    <row r="4453" spans="1:18" ht="12.75">
      <c r="A4453" s="145">
        <v>104624</v>
      </c>
      <c r="B4453" s="102" t="s">
        <v>26123</v>
      </c>
      <c r="C4453" s="145" t="s">
        <v>2</v>
      </c>
      <c r="D4453" s="535">
        <v>0</v>
      </c>
      <c r="E4453" s="536"/>
      <c r="F4453" s="535">
        <v>0</v>
      </c>
      <c r="G4453" s="536"/>
      <c r="H4453" s="535">
        <v>0</v>
      </c>
      <c r="I4453" s="536"/>
      <c r="J4453" s="535">
        <v>0</v>
      </c>
      <c r="K4453" s="536"/>
      <c r="L4453" s="535">
        <v>0</v>
      </c>
      <c r="M4453" s="536"/>
      <c r="N4453" s="535">
        <v>0</v>
      </c>
      <c r="O4453" s="536"/>
      <c r="P4453" s="535">
        <v>0</v>
      </c>
      <c r="Q4453" s="536"/>
      <c r="R4453" s="535">
        <v>0</v>
      </c>
    </row>
    <row r="4454" spans="1:18" ht="12.75">
      <c r="A4454" s="145">
        <v>104622</v>
      </c>
      <c r="B4454" s="102" t="s">
        <v>26124</v>
      </c>
      <c r="C4454" s="145" t="s">
        <v>2</v>
      </c>
      <c r="D4454" s="535">
        <v>0</v>
      </c>
      <c r="E4454" s="536"/>
      <c r="F4454" s="535">
        <v>0</v>
      </c>
      <c r="G4454" s="536"/>
      <c r="H4454" s="535">
        <v>0</v>
      </c>
      <c r="I4454" s="536"/>
      <c r="J4454" s="535">
        <v>0</v>
      </c>
      <c r="K4454" s="536"/>
      <c r="L4454" s="535">
        <v>0</v>
      </c>
      <c r="M4454" s="536"/>
      <c r="N4454" s="535">
        <v>0</v>
      </c>
      <c r="O4454" s="536"/>
      <c r="P4454" s="535">
        <v>0</v>
      </c>
      <c r="Q4454" s="536"/>
      <c r="R4454" s="535">
        <v>0</v>
      </c>
    </row>
    <row r="4455" spans="1:18" ht="12.75">
      <c r="A4455" s="145">
        <v>104621</v>
      </c>
      <c r="B4455" s="102" t="s">
        <v>26125</v>
      </c>
      <c r="C4455" s="145" t="s">
        <v>2</v>
      </c>
      <c r="D4455" s="535">
        <v>0</v>
      </c>
      <c r="E4455" s="536"/>
      <c r="F4455" s="535">
        <v>0</v>
      </c>
      <c r="G4455" s="536"/>
      <c r="H4455" s="535">
        <v>0</v>
      </c>
      <c r="I4455" s="536"/>
      <c r="J4455" s="535">
        <v>0</v>
      </c>
      <c r="K4455" s="536"/>
      <c r="L4455" s="535">
        <v>0</v>
      </c>
      <c r="M4455" s="536"/>
      <c r="N4455" s="535">
        <v>0</v>
      </c>
      <c r="O4455" s="536"/>
      <c r="P4455" s="535">
        <v>0</v>
      </c>
      <c r="Q4455" s="536"/>
      <c r="R4455" s="535">
        <v>0</v>
      </c>
    </row>
    <row r="4456" spans="1:18" ht="12.75">
      <c r="A4456" s="145">
        <v>104625</v>
      </c>
      <c r="B4456" s="102" t="s">
        <v>26126</v>
      </c>
      <c r="C4456" s="145" t="s">
        <v>2</v>
      </c>
      <c r="D4456" s="535">
        <v>0</v>
      </c>
      <c r="E4456" s="536"/>
      <c r="F4456" s="535">
        <v>0</v>
      </c>
      <c r="G4456" s="536"/>
      <c r="H4456" s="535">
        <v>0</v>
      </c>
      <c r="I4456" s="536"/>
      <c r="J4456" s="535">
        <v>0</v>
      </c>
      <c r="K4456" s="536"/>
      <c r="L4456" s="535">
        <v>0</v>
      </c>
      <c r="M4456" s="536"/>
      <c r="N4456" s="535">
        <v>0</v>
      </c>
      <c r="O4456" s="536"/>
      <c r="P4456" s="535">
        <v>0</v>
      </c>
      <c r="Q4456" s="536"/>
      <c r="R4456" s="535">
        <v>0</v>
      </c>
    </row>
    <row r="4457" spans="1:18" ht="12.75">
      <c r="A4457" s="145">
        <v>104623</v>
      </c>
      <c r="B4457" s="102" t="s">
        <v>26127</v>
      </c>
      <c r="C4457" s="145" t="s">
        <v>2</v>
      </c>
      <c r="D4457" s="535">
        <v>0</v>
      </c>
      <c r="E4457" s="536"/>
      <c r="F4457" s="535">
        <v>0</v>
      </c>
      <c r="G4457" s="536"/>
      <c r="H4457" s="535">
        <v>0</v>
      </c>
      <c r="I4457" s="536"/>
      <c r="J4457" s="535">
        <v>0</v>
      </c>
      <c r="K4457" s="536"/>
      <c r="L4457" s="535">
        <v>0</v>
      </c>
      <c r="M4457" s="536"/>
      <c r="N4457" s="535">
        <v>0</v>
      </c>
      <c r="O4457" s="536"/>
      <c r="P4457" s="535">
        <v>0</v>
      </c>
      <c r="Q4457" s="536"/>
      <c r="R4457" s="535">
        <v>0</v>
      </c>
    </row>
    <row r="4458" spans="1:18" ht="12.75">
      <c r="A4458" s="145">
        <v>91937</v>
      </c>
      <c r="B4458" s="102" t="s">
        <v>26128</v>
      </c>
      <c r="C4458" s="145" t="s">
        <v>2</v>
      </c>
      <c r="D4458" s="535">
        <v>16.89</v>
      </c>
      <c r="E4458" s="536">
        <v>0</v>
      </c>
      <c r="F4458" s="535">
        <v>15.57</v>
      </c>
      <c r="G4458" s="536">
        <v>0</v>
      </c>
      <c r="H4458" s="535">
        <v>19.600000000000001</v>
      </c>
      <c r="I4458" s="536">
        <v>0</v>
      </c>
      <c r="J4458" s="535">
        <v>16.57</v>
      </c>
      <c r="K4458" s="536">
        <v>0</v>
      </c>
      <c r="L4458" s="535">
        <v>17.05</v>
      </c>
      <c r="M4458" s="536">
        <v>0</v>
      </c>
      <c r="N4458" s="535">
        <v>15.65</v>
      </c>
      <c r="O4458" s="536">
        <v>0</v>
      </c>
      <c r="P4458" s="535">
        <v>18.04</v>
      </c>
      <c r="Q4458" s="536">
        <v>0</v>
      </c>
      <c r="R4458" s="535">
        <v>20.440000000000001</v>
      </c>
    </row>
    <row r="4459" spans="1:18" ht="12.75">
      <c r="A4459" s="145">
        <v>92865</v>
      </c>
      <c r="B4459" s="102" t="s">
        <v>26129</v>
      </c>
      <c r="C4459" s="145" t="s">
        <v>2</v>
      </c>
      <c r="D4459" s="535">
        <v>15.8</v>
      </c>
      <c r="E4459" s="536">
        <v>0.17849999999999999</v>
      </c>
      <c r="F4459" s="535">
        <v>16.670000000000002</v>
      </c>
      <c r="G4459" s="536">
        <v>0</v>
      </c>
      <c r="H4459" s="535">
        <v>18.899999999999999</v>
      </c>
      <c r="I4459" s="536">
        <v>0.1492</v>
      </c>
      <c r="J4459" s="535">
        <v>14.27</v>
      </c>
      <c r="K4459" s="536">
        <v>0</v>
      </c>
      <c r="L4459" s="535">
        <v>16.309999999999999</v>
      </c>
      <c r="M4459" s="536">
        <v>0</v>
      </c>
      <c r="N4459" s="535">
        <v>15.32</v>
      </c>
      <c r="O4459" s="536">
        <v>0</v>
      </c>
      <c r="P4459" s="535">
        <v>16.23</v>
      </c>
      <c r="Q4459" s="536">
        <v>0</v>
      </c>
      <c r="R4459" s="535">
        <v>18.68</v>
      </c>
    </row>
    <row r="4460" spans="1:18" ht="12.75">
      <c r="A4460" s="145">
        <v>91936</v>
      </c>
      <c r="B4460" s="102" t="s">
        <v>26130</v>
      </c>
      <c r="C4460" s="145" t="s">
        <v>2</v>
      </c>
      <c r="D4460" s="535">
        <v>18.63</v>
      </c>
      <c r="E4460" s="536">
        <v>0</v>
      </c>
      <c r="F4460" s="535">
        <v>17.05</v>
      </c>
      <c r="G4460" s="536">
        <v>0</v>
      </c>
      <c r="H4460" s="535">
        <v>21.16</v>
      </c>
      <c r="I4460" s="536">
        <v>0</v>
      </c>
      <c r="J4460" s="535">
        <v>18.93</v>
      </c>
      <c r="K4460" s="536">
        <v>0</v>
      </c>
      <c r="L4460" s="535">
        <v>18.760000000000002</v>
      </c>
      <c r="M4460" s="536">
        <v>0</v>
      </c>
      <c r="N4460" s="535">
        <v>17.07</v>
      </c>
      <c r="O4460" s="536">
        <v>0</v>
      </c>
      <c r="P4460" s="535">
        <v>20.21</v>
      </c>
      <c r="Q4460" s="536">
        <v>0</v>
      </c>
      <c r="R4460" s="535">
        <v>22.49</v>
      </c>
    </row>
    <row r="4461" spans="1:18" ht="12.75">
      <c r="A4461" s="145">
        <v>92867</v>
      </c>
      <c r="B4461" s="102" t="s">
        <v>26131</v>
      </c>
      <c r="C4461" s="145" t="s">
        <v>2</v>
      </c>
      <c r="D4461" s="535">
        <v>34.43</v>
      </c>
      <c r="E4461" s="536">
        <v>3.8600000000000002E-2</v>
      </c>
      <c r="F4461" s="535">
        <v>33.090000000000003</v>
      </c>
      <c r="G4461" s="536">
        <v>0</v>
      </c>
      <c r="H4461" s="535">
        <v>41.9</v>
      </c>
      <c r="I4461" s="536">
        <v>3.1699999999999999E-2</v>
      </c>
      <c r="J4461" s="535">
        <v>30.08</v>
      </c>
      <c r="K4461" s="536">
        <v>0</v>
      </c>
      <c r="L4461" s="535">
        <v>34.9</v>
      </c>
      <c r="M4461" s="536">
        <v>0</v>
      </c>
      <c r="N4461" s="535">
        <v>32.89</v>
      </c>
      <c r="O4461" s="536">
        <v>0</v>
      </c>
      <c r="P4461" s="535">
        <v>34.74</v>
      </c>
      <c r="Q4461" s="536">
        <v>0</v>
      </c>
      <c r="R4461" s="535">
        <v>41.14</v>
      </c>
    </row>
    <row r="4462" spans="1:18" ht="12.75">
      <c r="A4462" s="145">
        <v>91939</v>
      </c>
      <c r="B4462" s="102" t="s">
        <v>26132</v>
      </c>
      <c r="C4462" s="145" t="s">
        <v>2</v>
      </c>
      <c r="D4462" s="535">
        <v>35.28</v>
      </c>
      <c r="E4462" s="536">
        <v>0</v>
      </c>
      <c r="F4462" s="535">
        <v>32.86</v>
      </c>
      <c r="G4462" s="536">
        <v>0</v>
      </c>
      <c r="H4462" s="535">
        <v>42.53</v>
      </c>
      <c r="I4462" s="536">
        <v>0</v>
      </c>
      <c r="J4462" s="535">
        <v>31.62</v>
      </c>
      <c r="K4462" s="536">
        <v>0</v>
      </c>
      <c r="L4462" s="535">
        <v>35.58</v>
      </c>
      <c r="M4462" s="536">
        <v>0</v>
      </c>
      <c r="N4462" s="535">
        <v>33.32</v>
      </c>
      <c r="O4462" s="536">
        <v>0</v>
      </c>
      <c r="P4462" s="535">
        <v>36.020000000000003</v>
      </c>
      <c r="Q4462" s="536">
        <v>0</v>
      </c>
      <c r="R4462" s="535">
        <v>42.38</v>
      </c>
    </row>
    <row r="4463" spans="1:18" ht="12.75">
      <c r="A4463" s="145">
        <v>92869</v>
      </c>
      <c r="B4463" s="102" t="s">
        <v>26133</v>
      </c>
      <c r="C4463" s="145" t="s">
        <v>2</v>
      </c>
      <c r="D4463" s="535">
        <v>11.84</v>
      </c>
      <c r="E4463" s="536">
        <v>0.1123</v>
      </c>
      <c r="F4463" s="535">
        <v>11.75</v>
      </c>
      <c r="G4463" s="536">
        <v>0</v>
      </c>
      <c r="H4463" s="535">
        <v>13.94</v>
      </c>
      <c r="I4463" s="536">
        <v>9.5399999999999999E-2</v>
      </c>
      <c r="J4463" s="535">
        <v>10.51</v>
      </c>
      <c r="K4463" s="536">
        <v>0</v>
      </c>
      <c r="L4463" s="535">
        <v>11.94</v>
      </c>
      <c r="M4463" s="536">
        <v>0</v>
      </c>
      <c r="N4463" s="535">
        <v>11.2</v>
      </c>
      <c r="O4463" s="536">
        <v>0</v>
      </c>
      <c r="P4463" s="535">
        <v>11.83</v>
      </c>
      <c r="Q4463" s="536">
        <v>0</v>
      </c>
      <c r="R4463" s="535">
        <v>13.6</v>
      </c>
    </row>
    <row r="4464" spans="1:18" ht="12.75">
      <c r="A4464" s="145">
        <v>91941</v>
      </c>
      <c r="B4464" s="102" t="s">
        <v>26134</v>
      </c>
      <c r="C4464" s="145" t="s">
        <v>2</v>
      </c>
      <c r="D4464" s="535">
        <v>12.69</v>
      </c>
      <c r="E4464" s="536">
        <v>0</v>
      </c>
      <c r="F4464" s="535">
        <v>11.52</v>
      </c>
      <c r="G4464" s="536">
        <v>0</v>
      </c>
      <c r="H4464" s="535">
        <v>14.57</v>
      </c>
      <c r="I4464" s="536">
        <v>0</v>
      </c>
      <c r="J4464" s="535">
        <v>12.05</v>
      </c>
      <c r="K4464" s="536">
        <v>0</v>
      </c>
      <c r="L4464" s="535">
        <v>12.62</v>
      </c>
      <c r="M4464" s="536">
        <v>0</v>
      </c>
      <c r="N4464" s="535">
        <v>11.63</v>
      </c>
      <c r="O4464" s="536">
        <v>0</v>
      </c>
      <c r="P4464" s="535">
        <v>13.11</v>
      </c>
      <c r="Q4464" s="536">
        <v>0</v>
      </c>
      <c r="R4464" s="535">
        <v>14.84</v>
      </c>
    </row>
    <row r="4465" spans="1:18" ht="12.75">
      <c r="A4465" s="145">
        <v>92868</v>
      </c>
      <c r="B4465" s="102" t="s">
        <v>26135</v>
      </c>
      <c r="C4465" s="145" t="s">
        <v>2</v>
      </c>
      <c r="D4465" s="535">
        <v>19.27</v>
      </c>
      <c r="E4465" s="536">
        <v>6.9000000000000006E-2</v>
      </c>
      <c r="F4465" s="535">
        <v>18.77</v>
      </c>
      <c r="G4465" s="536">
        <v>0</v>
      </c>
      <c r="H4465" s="535">
        <v>23.14</v>
      </c>
      <c r="I4465" s="536">
        <v>5.7500000000000002E-2</v>
      </c>
      <c r="J4465" s="535">
        <v>16.95</v>
      </c>
      <c r="K4465" s="536">
        <v>0</v>
      </c>
      <c r="L4465" s="535">
        <v>19.489999999999998</v>
      </c>
      <c r="M4465" s="536">
        <v>0</v>
      </c>
      <c r="N4465" s="535">
        <v>18.329999999999998</v>
      </c>
      <c r="O4465" s="536">
        <v>0</v>
      </c>
      <c r="P4465" s="535">
        <v>19.37</v>
      </c>
      <c r="Q4465" s="536">
        <v>0</v>
      </c>
      <c r="R4465" s="535">
        <v>22.66</v>
      </c>
    </row>
    <row r="4466" spans="1:18" ht="12.75">
      <c r="A4466" s="145">
        <v>91940</v>
      </c>
      <c r="B4466" s="102" t="s">
        <v>26136</v>
      </c>
      <c r="C4466" s="145" t="s">
        <v>2</v>
      </c>
      <c r="D4466" s="535">
        <v>20.12</v>
      </c>
      <c r="E4466" s="536">
        <v>0</v>
      </c>
      <c r="F4466" s="535">
        <v>18.54</v>
      </c>
      <c r="G4466" s="536">
        <v>0</v>
      </c>
      <c r="H4466" s="535">
        <v>23.77</v>
      </c>
      <c r="I4466" s="536">
        <v>0</v>
      </c>
      <c r="J4466" s="535">
        <v>18.489999999999998</v>
      </c>
      <c r="K4466" s="536">
        <v>0</v>
      </c>
      <c r="L4466" s="535">
        <v>20.170000000000002</v>
      </c>
      <c r="M4466" s="536">
        <v>0</v>
      </c>
      <c r="N4466" s="535">
        <v>18.760000000000002</v>
      </c>
      <c r="O4466" s="536">
        <v>0</v>
      </c>
      <c r="P4466" s="535">
        <v>20.65</v>
      </c>
      <c r="Q4466" s="536">
        <v>0</v>
      </c>
      <c r="R4466" s="535">
        <v>23.9</v>
      </c>
    </row>
    <row r="4467" spans="1:18" ht="12.75">
      <c r="A4467" s="145">
        <v>92870</v>
      </c>
      <c r="B4467" s="102" t="s">
        <v>26137</v>
      </c>
      <c r="C4467" s="145" t="s">
        <v>2</v>
      </c>
      <c r="D4467" s="535">
        <v>37.33</v>
      </c>
      <c r="E4467" s="536">
        <v>7.5499999999999998E-2</v>
      </c>
      <c r="F4467" s="535">
        <v>36.69</v>
      </c>
      <c r="G4467" s="536">
        <v>0</v>
      </c>
      <c r="H4467" s="535">
        <v>45.02</v>
      </c>
      <c r="I4467" s="536">
        <v>6.2600000000000003E-2</v>
      </c>
      <c r="J4467" s="535">
        <v>32.9</v>
      </c>
      <c r="K4467" s="536">
        <v>0</v>
      </c>
      <c r="L4467" s="535">
        <v>37.92</v>
      </c>
      <c r="M4467" s="536">
        <v>0</v>
      </c>
      <c r="N4467" s="535">
        <v>35.69</v>
      </c>
      <c r="O4467" s="536">
        <v>0</v>
      </c>
      <c r="P4467" s="535">
        <v>37.71</v>
      </c>
      <c r="Q4467" s="536">
        <v>0</v>
      </c>
      <c r="R4467" s="535">
        <v>44.2</v>
      </c>
    </row>
    <row r="4468" spans="1:18" ht="12.75">
      <c r="A4468" s="145">
        <v>91942</v>
      </c>
      <c r="B4468" s="102" t="s">
        <v>26138</v>
      </c>
      <c r="C4468" s="145" t="s">
        <v>2</v>
      </c>
      <c r="D4468" s="535">
        <v>38.85</v>
      </c>
      <c r="E4468" s="536">
        <v>0</v>
      </c>
      <c r="F4468" s="535">
        <v>35.96</v>
      </c>
      <c r="G4468" s="536">
        <v>0</v>
      </c>
      <c r="H4468" s="535">
        <v>46.11</v>
      </c>
      <c r="I4468" s="536">
        <v>0</v>
      </c>
      <c r="J4468" s="535">
        <v>35.79</v>
      </c>
      <c r="K4468" s="536">
        <v>0</v>
      </c>
      <c r="L4468" s="535">
        <v>39.08</v>
      </c>
      <c r="M4468" s="536">
        <v>0</v>
      </c>
      <c r="N4468" s="535">
        <v>36.369999999999997</v>
      </c>
      <c r="O4468" s="536">
        <v>0</v>
      </c>
      <c r="P4468" s="535">
        <v>40.06</v>
      </c>
      <c r="Q4468" s="536">
        <v>0</v>
      </c>
      <c r="R4468" s="535">
        <v>46.48</v>
      </c>
    </row>
    <row r="4469" spans="1:18" ht="12.75">
      <c r="A4469" s="145">
        <v>92872</v>
      </c>
      <c r="B4469" s="102" t="s">
        <v>26139</v>
      </c>
      <c r="C4469" s="145" t="s">
        <v>2</v>
      </c>
      <c r="D4469" s="535">
        <v>13.92</v>
      </c>
      <c r="E4469" s="536">
        <v>0.2026</v>
      </c>
      <c r="F4469" s="535">
        <v>14.58</v>
      </c>
      <c r="G4469" s="536">
        <v>0</v>
      </c>
      <c r="H4469" s="535">
        <v>16.04</v>
      </c>
      <c r="I4469" s="536">
        <v>0.17580000000000001</v>
      </c>
      <c r="J4469" s="535">
        <v>12.61</v>
      </c>
      <c r="K4469" s="536">
        <v>0</v>
      </c>
      <c r="L4469" s="535">
        <v>14.11</v>
      </c>
      <c r="M4469" s="536">
        <v>0</v>
      </c>
      <c r="N4469" s="535">
        <v>13.22</v>
      </c>
      <c r="O4469" s="536">
        <v>0</v>
      </c>
      <c r="P4469" s="535">
        <v>13.97</v>
      </c>
      <c r="Q4469" s="536">
        <v>0</v>
      </c>
      <c r="R4469" s="535">
        <v>15.66</v>
      </c>
    </row>
    <row r="4470" spans="1:18" ht="12.75">
      <c r="A4470" s="145">
        <v>91944</v>
      </c>
      <c r="B4470" s="102" t="s">
        <v>26140</v>
      </c>
      <c r="C4470" s="145" t="s">
        <v>2</v>
      </c>
      <c r="D4470" s="535">
        <v>15.44</v>
      </c>
      <c r="E4470" s="536">
        <v>0</v>
      </c>
      <c r="F4470" s="535">
        <v>13.85</v>
      </c>
      <c r="G4470" s="536">
        <v>0</v>
      </c>
      <c r="H4470" s="535">
        <v>17.13</v>
      </c>
      <c r="I4470" s="536">
        <v>0</v>
      </c>
      <c r="J4470" s="535">
        <v>15.5</v>
      </c>
      <c r="K4470" s="536">
        <v>0</v>
      </c>
      <c r="L4470" s="535">
        <v>15.27</v>
      </c>
      <c r="M4470" s="536">
        <v>0</v>
      </c>
      <c r="N4470" s="535">
        <v>13.9</v>
      </c>
      <c r="O4470" s="536">
        <v>0</v>
      </c>
      <c r="P4470" s="535">
        <v>16.32</v>
      </c>
      <c r="Q4470" s="536">
        <v>0</v>
      </c>
      <c r="R4470" s="535">
        <v>17.940000000000001</v>
      </c>
    </row>
    <row r="4471" spans="1:18" ht="12.75">
      <c r="A4471" s="145">
        <v>92871</v>
      </c>
      <c r="B4471" s="102" t="s">
        <v>26141</v>
      </c>
      <c r="C4471" s="145" t="s">
        <v>2</v>
      </c>
      <c r="D4471" s="535">
        <v>21.65</v>
      </c>
      <c r="E4471" s="536">
        <v>0.1303</v>
      </c>
      <c r="F4471" s="535">
        <v>21.87</v>
      </c>
      <c r="G4471" s="536">
        <v>0</v>
      </c>
      <c r="H4471" s="535">
        <v>25.6</v>
      </c>
      <c r="I4471" s="536">
        <v>0.11020000000000001</v>
      </c>
      <c r="J4471" s="535">
        <v>19.32</v>
      </c>
      <c r="K4471" s="536">
        <v>0</v>
      </c>
      <c r="L4471" s="535">
        <v>21.97</v>
      </c>
      <c r="M4471" s="536">
        <v>0</v>
      </c>
      <c r="N4471" s="535">
        <v>20.63</v>
      </c>
      <c r="O4471" s="536">
        <v>0</v>
      </c>
      <c r="P4471" s="535">
        <v>21.81</v>
      </c>
      <c r="Q4471" s="536">
        <v>0</v>
      </c>
      <c r="R4471" s="535">
        <v>25.08</v>
      </c>
    </row>
    <row r="4472" spans="1:18" ht="12.75">
      <c r="A4472" s="145">
        <v>91943</v>
      </c>
      <c r="B4472" s="102" t="s">
        <v>26142</v>
      </c>
      <c r="C4472" s="145" t="s">
        <v>2</v>
      </c>
      <c r="D4472" s="535">
        <v>23.17</v>
      </c>
      <c r="E4472" s="536">
        <v>0</v>
      </c>
      <c r="F4472" s="535">
        <v>21.14</v>
      </c>
      <c r="G4472" s="536">
        <v>0</v>
      </c>
      <c r="H4472" s="535">
        <v>26.69</v>
      </c>
      <c r="I4472" s="536">
        <v>0</v>
      </c>
      <c r="J4472" s="535">
        <v>22.21</v>
      </c>
      <c r="K4472" s="536">
        <v>0</v>
      </c>
      <c r="L4472" s="535">
        <v>23.13</v>
      </c>
      <c r="M4472" s="536">
        <v>0</v>
      </c>
      <c r="N4472" s="535">
        <v>21.31</v>
      </c>
      <c r="O4472" s="536">
        <v>0</v>
      </c>
      <c r="P4472" s="535">
        <v>24.16</v>
      </c>
      <c r="Q4472" s="536">
        <v>0</v>
      </c>
      <c r="R4472" s="535">
        <v>27.36</v>
      </c>
    </row>
    <row r="4473" spans="1:18" ht="12.75">
      <c r="A4473" s="145">
        <v>92866</v>
      </c>
      <c r="B4473" s="102" t="s">
        <v>26143</v>
      </c>
      <c r="C4473" s="145" t="s">
        <v>2</v>
      </c>
      <c r="D4473" s="535">
        <v>14.27</v>
      </c>
      <c r="E4473" s="536">
        <v>9.0399999999999994E-2</v>
      </c>
      <c r="F4473" s="535">
        <v>14.27</v>
      </c>
      <c r="G4473" s="536">
        <v>0</v>
      </c>
      <c r="H4473" s="535">
        <v>17.37</v>
      </c>
      <c r="I4473" s="536">
        <v>7.4300000000000005E-2</v>
      </c>
      <c r="J4473" s="535">
        <v>12.63</v>
      </c>
      <c r="K4473" s="536">
        <v>0</v>
      </c>
      <c r="L4473" s="535">
        <v>14.62</v>
      </c>
      <c r="M4473" s="536">
        <v>0</v>
      </c>
      <c r="N4473" s="535">
        <v>13.77</v>
      </c>
      <c r="O4473" s="536">
        <v>0</v>
      </c>
      <c r="P4473" s="535">
        <v>14.56</v>
      </c>
      <c r="Q4473" s="536">
        <v>0</v>
      </c>
      <c r="R4473" s="535">
        <v>17.13</v>
      </c>
    </row>
    <row r="4474" spans="1:18" ht="12.75">
      <c r="A4474" s="145">
        <v>91987</v>
      </c>
      <c r="B4474" s="102" t="s">
        <v>26144</v>
      </c>
      <c r="C4474" s="145" t="s">
        <v>2</v>
      </c>
      <c r="D4474" s="535">
        <v>63.38</v>
      </c>
      <c r="E4474" s="536">
        <v>0</v>
      </c>
      <c r="F4474" s="535">
        <v>59.32</v>
      </c>
      <c r="G4474" s="536">
        <v>0</v>
      </c>
      <c r="H4474" s="535">
        <v>60.26</v>
      </c>
      <c r="I4474" s="536">
        <v>0</v>
      </c>
      <c r="J4474" s="535">
        <v>55.67</v>
      </c>
      <c r="K4474" s="536">
        <v>0</v>
      </c>
      <c r="L4474" s="535">
        <v>45.27</v>
      </c>
      <c r="M4474" s="536">
        <v>0</v>
      </c>
      <c r="N4474" s="535">
        <v>54.28</v>
      </c>
      <c r="O4474" s="536">
        <v>0</v>
      </c>
      <c r="P4474" s="535">
        <v>63.54</v>
      </c>
      <c r="Q4474" s="536">
        <v>0</v>
      </c>
      <c r="R4474" s="535">
        <v>62.95</v>
      </c>
    </row>
    <row r="4475" spans="1:18" ht="12.75">
      <c r="A4475" s="145">
        <v>91986</v>
      </c>
      <c r="B4475" s="102" t="s">
        <v>26145</v>
      </c>
      <c r="C4475" s="145" t="s">
        <v>2</v>
      </c>
      <c r="D4475" s="535">
        <v>49.16</v>
      </c>
      <c r="E4475" s="536">
        <v>0</v>
      </c>
      <c r="F4475" s="535">
        <v>45.99</v>
      </c>
      <c r="G4475" s="536">
        <v>0</v>
      </c>
      <c r="H4475" s="535">
        <v>46.19</v>
      </c>
      <c r="I4475" s="536">
        <v>0</v>
      </c>
      <c r="J4475" s="535">
        <v>43.21</v>
      </c>
      <c r="K4475" s="536">
        <v>0</v>
      </c>
      <c r="L4475" s="535">
        <v>34.53</v>
      </c>
      <c r="M4475" s="536">
        <v>0</v>
      </c>
      <c r="N4475" s="535">
        <v>41.91</v>
      </c>
      <c r="O4475" s="536">
        <v>0</v>
      </c>
      <c r="P4475" s="535">
        <v>49.26</v>
      </c>
      <c r="Q4475" s="536">
        <v>0</v>
      </c>
      <c r="R4475" s="535">
        <v>48.39</v>
      </c>
    </row>
    <row r="4476" spans="1:18" ht="12.75">
      <c r="A4476" s="145">
        <v>97559</v>
      </c>
      <c r="B4476" s="102" t="s">
        <v>26146</v>
      </c>
      <c r="C4476" s="145" t="s">
        <v>2</v>
      </c>
      <c r="D4476" s="535">
        <v>14.38</v>
      </c>
      <c r="E4476" s="536">
        <v>0</v>
      </c>
      <c r="F4476" s="535">
        <v>13.35</v>
      </c>
      <c r="G4476" s="536">
        <v>0</v>
      </c>
      <c r="H4476" s="535">
        <v>17.010000000000002</v>
      </c>
      <c r="I4476" s="536">
        <v>0</v>
      </c>
      <c r="J4476" s="535">
        <v>13.6</v>
      </c>
      <c r="K4476" s="536">
        <v>0</v>
      </c>
      <c r="L4476" s="535">
        <v>14.54</v>
      </c>
      <c r="M4476" s="536">
        <v>0</v>
      </c>
      <c r="N4476" s="535">
        <v>13.46</v>
      </c>
      <c r="O4476" s="536">
        <v>0</v>
      </c>
      <c r="P4476" s="535">
        <v>15.12</v>
      </c>
      <c r="Q4476" s="536">
        <v>0</v>
      </c>
      <c r="R4476" s="535">
        <v>17.440000000000001</v>
      </c>
    </row>
    <row r="4477" spans="1:18" ht="12.75">
      <c r="A4477" s="145">
        <v>97562</v>
      </c>
      <c r="B4477" s="102" t="s">
        <v>26147</v>
      </c>
      <c r="C4477" s="145" t="s">
        <v>2</v>
      </c>
      <c r="D4477" s="535">
        <v>11.8</v>
      </c>
      <c r="E4477" s="536">
        <v>0</v>
      </c>
      <c r="F4477" s="535">
        <v>10.92</v>
      </c>
      <c r="G4477" s="536">
        <v>0</v>
      </c>
      <c r="H4477" s="535">
        <v>13.82</v>
      </c>
      <c r="I4477" s="536">
        <v>0</v>
      </c>
      <c r="J4477" s="535">
        <v>11.38</v>
      </c>
      <c r="K4477" s="536">
        <v>0</v>
      </c>
      <c r="L4477" s="535">
        <v>11.92</v>
      </c>
      <c r="M4477" s="536">
        <v>0</v>
      </c>
      <c r="N4477" s="535">
        <v>10.99</v>
      </c>
      <c r="O4477" s="536">
        <v>0</v>
      </c>
      <c r="P4477" s="535">
        <v>12.52</v>
      </c>
      <c r="Q4477" s="536">
        <v>0</v>
      </c>
      <c r="R4477" s="535">
        <v>14.3</v>
      </c>
    </row>
    <row r="4478" spans="1:18" ht="12.75">
      <c r="A4478" s="145">
        <v>97564</v>
      </c>
      <c r="B4478" s="102" t="s">
        <v>26148</v>
      </c>
      <c r="C4478" s="145" t="s">
        <v>2</v>
      </c>
      <c r="D4478" s="535">
        <v>19.579999999999998</v>
      </c>
      <c r="E4478" s="536">
        <v>0</v>
      </c>
      <c r="F4478" s="535">
        <v>18.27</v>
      </c>
      <c r="G4478" s="536">
        <v>0</v>
      </c>
      <c r="H4478" s="535">
        <v>23.45</v>
      </c>
      <c r="I4478" s="536">
        <v>0</v>
      </c>
      <c r="J4478" s="535">
        <v>18.12</v>
      </c>
      <c r="K4478" s="536">
        <v>0</v>
      </c>
      <c r="L4478" s="535">
        <v>19.84</v>
      </c>
      <c r="M4478" s="536">
        <v>0</v>
      </c>
      <c r="N4478" s="535">
        <v>18.46</v>
      </c>
      <c r="O4478" s="536">
        <v>0</v>
      </c>
      <c r="P4478" s="535">
        <v>20.41</v>
      </c>
      <c r="Q4478" s="536">
        <v>0</v>
      </c>
      <c r="R4478" s="535">
        <v>23.79</v>
      </c>
    </row>
    <row r="4479" spans="1:18" ht="12.75">
      <c r="A4479" s="145">
        <v>91889</v>
      </c>
      <c r="B4479" s="102" t="s">
        <v>26149</v>
      </c>
      <c r="C4479" s="145" t="s">
        <v>2</v>
      </c>
      <c r="D4479" s="535">
        <v>12.87</v>
      </c>
      <c r="E4479" s="536">
        <v>0</v>
      </c>
      <c r="F4479" s="535">
        <v>11.94</v>
      </c>
      <c r="G4479" s="536">
        <v>0</v>
      </c>
      <c r="H4479" s="535">
        <v>15.17</v>
      </c>
      <c r="I4479" s="536">
        <v>0</v>
      </c>
      <c r="J4479" s="535">
        <v>12.24</v>
      </c>
      <c r="K4479" s="536">
        <v>0</v>
      </c>
      <c r="L4479" s="535">
        <v>13.01</v>
      </c>
      <c r="M4479" s="536">
        <v>0</v>
      </c>
      <c r="N4479" s="535">
        <v>12.04</v>
      </c>
      <c r="O4479" s="536">
        <v>0</v>
      </c>
      <c r="P4479" s="535">
        <v>13.57</v>
      </c>
      <c r="Q4479" s="536">
        <v>0</v>
      </c>
      <c r="R4479" s="535">
        <v>15.6</v>
      </c>
    </row>
    <row r="4480" spans="1:18" ht="12.75">
      <c r="A4480" s="145">
        <v>91901</v>
      </c>
      <c r="B4480" s="102" t="s">
        <v>26150</v>
      </c>
      <c r="C4480" s="145" t="s">
        <v>2</v>
      </c>
      <c r="D4480" s="535">
        <v>10.29</v>
      </c>
      <c r="E4480" s="536">
        <v>0</v>
      </c>
      <c r="F4480" s="535">
        <v>9.51</v>
      </c>
      <c r="G4480" s="536">
        <v>0</v>
      </c>
      <c r="H4480" s="535">
        <v>11.99</v>
      </c>
      <c r="I4480" s="536">
        <v>0</v>
      </c>
      <c r="J4480" s="535">
        <v>10.02</v>
      </c>
      <c r="K4480" s="536">
        <v>0</v>
      </c>
      <c r="L4480" s="535">
        <v>10.39</v>
      </c>
      <c r="M4480" s="536">
        <v>0</v>
      </c>
      <c r="N4480" s="535">
        <v>9.57</v>
      </c>
      <c r="O4480" s="536">
        <v>0</v>
      </c>
      <c r="P4480" s="535">
        <v>10.96</v>
      </c>
      <c r="Q4480" s="536">
        <v>0</v>
      </c>
      <c r="R4480" s="535">
        <v>12.47</v>
      </c>
    </row>
    <row r="4481" spans="1:18" ht="12.75">
      <c r="A4481" s="145">
        <v>91913</v>
      </c>
      <c r="B4481" s="102" t="s">
        <v>26151</v>
      </c>
      <c r="C4481" s="145" t="s">
        <v>2</v>
      </c>
      <c r="D4481" s="535">
        <v>18.14</v>
      </c>
      <c r="E4481" s="536">
        <v>0</v>
      </c>
      <c r="F4481" s="535">
        <v>16.920000000000002</v>
      </c>
      <c r="G4481" s="536">
        <v>0</v>
      </c>
      <c r="H4481" s="535">
        <v>21.69</v>
      </c>
      <c r="I4481" s="536">
        <v>0</v>
      </c>
      <c r="J4481" s="535">
        <v>16.809999999999999</v>
      </c>
      <c r="K4481" s="536">
        <v>0</v>
      </c>
      <c r="L4481" s="535">
        <v>18.37</v>
      </c>
      <c r="M4481" s="536">
        <v>0</v>
      </c>
      <c r="N4481" s="535">
        <v>17.09</v>
      </c>
      <c r="O4481" s="536">
        <v>0</v>
      </c>
      <c r="P4481" s="535">
        <v>18.920000000000002</v>
      </c>
      <c r="Q4481" s="536">
        <v>0</v>
      </c>
      <c r="R4481" s="535">
        <v>22.03</v>
      </c>
    </row>
    <row r="4482" spans="1:18" ht="12.75">
      <c r="A4482" s="145">
        <v>91892</v>
      </c>
      <c r="B4482" s="102" t="s">
        <v>26152</v>
      </c>
      <c r="C4482" s="145" t="s">
        <v>2</v>
      </c>
      <c r="D4482" s="535">
        <v>16.39</v>
      </c>
      <c r="E4482" s="536">
        <v>0</v>
      </c>
      <c r="F4482" s="535">
        <v>15.06</v>
      </c>
      <c r="G4482" s="536">
        <v>0</v>
      </c>
      <c r="H4482" s="535">
        <v>18.829999999999998</v>
      </c>
      <c r="I4482" s="536">
        <v>0</v>
      </c>
      <c r="J4482" s="535">
        <v>16.34</v>
      </c>
      <c r="K4482" s="536">
        <v>0</v>
      </c>
      <c r="L4482" s="535">
        <v>16.52</v>
      </c>
      <c r="M4482" s="536">
        <v>0</v>
      </c>
      <c r="N4482" s="535">
        <v>15.1</v>
      </c>
      <c r="O4482" s="536">
        <v>0</v>
      </c>
      <c r="P4482" s="535">
        <v>17.63</v>
      </c>
      <c r="Q4482" s="536">
        <v>0</v>
      </c>
      <c r="R4482" s="535">
        <v>19.82</v>
      </c>
    </row>
    <row r="4483" spans="1:18" ht="12.75">
      <c r="A4483" s="145">
        <v>91904</v>
      </c>
      <c r="B4483" s="102" t="s">
        <v>26153</v>
      </c>
      <c r="C4483" s="145" t="s">
        <v>2</v>
      </c>
      <c r="D4483" s="535">
        <v>13.81</v>
      </c>
      <c r="E4483" s="536">
        <v>0</v>
      </c>
      <c r="F4483" s="535">
        <v>12.63</v>
      </c>
      <c r="G4483" s="536">
        <v>0</v>
      </c>
      <c r="H4483" s="535">
        <v>15.64</v>
      </c>
      <c r="I4483" s="536">
        <v>0</v>
      </c>
      <c r="J4483" s="535">
        <v>14.12</v>
      </c>
      <c r="K4483" s="536">
        <v>0</v>
      </c>
      <c r="L4483" s="535">
        <v>13.9</v>
      </c>
      <c r="M4483" s="536">
        <v>0</v>
      </c>
      <c r="N4483" s="535">
        <v>12.63</v>
      </c>
      <c r="O4483" s="536">
        <v>0</v>
      </c>
      <c r="P4483" s="535">
        <v>15.03</v>
      </c>
      <c r="Q4483" s="536">
        <v>0</v>
      </c>
      <c r="R4483" s="535">
        <v>16.68</v>
      </c>
    </row>
    <row r="4484" spans="1:18" ht="12.75">
      <c r="A4484" s="145">
        <v>91916</v>
      </c>
      <c r="B4484" s="102" t="s">
        <v>26154</v>
      </c>
      <c r="C4484" s="145" t="s">
        <v>2</v>
      </c>
      <c r="D4484" s="535">
        <v>21.59</v>
      </c>
      <c r="E4484" s="536">
        <v>0</v>
      </c>
      <c r="F4484" s="535">
        <v>19.98</v>
      </c>
      <c r="G4484" s="536">
        <v>0</v>
      </c>
      <c r="H4484" s="535">
        <v>25.27</v>
      </c>
      <c r="I4484" s="536">
        <v>0</v>
      </c>
      <c r="J4484" s="535">
        <v>20.86</v>
      </c>
      <c r="K4484" s="536">
        <v>0</v>
      </c>
      <c r="L4484" s="535">
        <v>21.82</v>
      </c>
      <c r="M4484" s="536">
        <v>0</v>
      </c>
      <c r="N4484" s="535">
        <v>20.100000000000001</v>
      </c>
      <c r="O4484" s="536">
        <v>0</v>
      </c>
      <c r="P4484" s="535">
        <v>22.92</v>
      </c>
      <c r="Q4484" s="536">
        <v>0</v>
      </c>
      <c r="R4484" s="535">
        <v>26.17</v>
      </c>
    </row>
    <row r="4485" spans="1:18" ht="12.75">
      <c r="A4485" s="145">
        <v>91895</v>
      </c>
      <c r="B4485" s="102" t="s">
        <v>26155</v>
      </c>
      <c r="C4485" s="145" t="s">
        <v>2</v>
      </c>
      <c r="D4485" s="535">
        <v>19.71</v>
      </c>
      <c r="E4485" s="536">
        <v>0</v>
      </c>
      <c r="F4485" s="535">
        <v>18.07</v>
      </c>
      <c r="G4485" s="536">
        <v>0</v>
      </c>
      <c r="H4485" s="535">
        <v>22.48</v>
      </c>
      <c r="I4485" s="536">
        <v>0</v>
      </c>
      <c r="J4485" s="535">
        <v>19.88</v>
      </c>
      <c r="K4485" s="536">
        <v>0</v>
      </c>
      <c r="L4485" s="535">
        <v>19.86</v>
      </c>
      <c r="M4485" s="536">
        <v>0</v>
      </c>
      <c r="N4485" s="535">
        <v>18.11</v>
      </c>
      <c r="O4485" s="536">
        <v>0</v>
      </c>
      <c r="P4485" s="535">
        <v>21.33</v>
      </c>
      <c r="Q4485" s="536">
        <v>0</v>
      </c>
      <c r="R4485" s="535">
        <v>23.81</v>
      </c>
    </row>
    <row r="4486" spans="1:18" ht="12.75">
      <c r="A4486" s="145">
        <v>91907</v>
      </c>
      <c r="B4486" s="102" t="s">
        <v>26156</v>
      </c>
      <c r="C4486" s="145" t="s">
        <v>2</v>
      </c>
      <c r="D4486" s="535">
        <v>17.14</v>
      </c>
      <c r="E4486" s="536">
        <v>0</v>
      </c>
      <c r="F4486" s="535">
        <v>15.63</v>
      </c>
      <c r="G4486" s="536">
        <v>0</v>
      </c>
      <c r="H4486" s="535">
        <v>19.3</v>
      </c>
      <c r="I4486" s="536">
        <v>0</v>
      </c>
      <c r="J4486" s="535">
        <v>17.649999999999999</v>
      </c>
      <c r="K4486" s="536">
        <v>0</v>
      </c>
      <c r="L4486" s="535">
        <v>17.239999999999998</v>
      </c>
      <c r="M4486" s="536">
        <v>0</v>
      </c>
      <c r="N4486" s="535">
        <v>15.63</v>
      </c>
      <c r="O4486" s="536">
        <v>0</v>
      </c>
      <c r="P4486" s="535">
        <v>18.71</v>
      </c>
      <c r="Q4486" s="536">
        <v>0</v>
      </c>
      <c r="R4486" s="535">
        <v>20.68</v>
      </c>
    </row>
    <row r="4487" spans="1:18" ht="12.75">
      <c r="A4487" s="145">
        <v>91919</v>
      </c>
      <c r="B4487" s="102" t="s">
        <v>26157</v>
      </c>
      <c r="C4487" s="145" t="s">
        <v>2</v>
      </c>
      <c r="D4487" s="535">
        <v>24.86</v>
      </c>
      <c r="E4487" s="536">
        <v>0</v>
      </c>
      <c r="F4487" s="535">
        <v>22.93</v>
      </c>
      <c r="G4487" s="536">
        <v>0</v>
      </c>
      <c r="H4487" s="535">
        <v>28.87</v>
      </c>
      <c r="I4487" s="536">
        <v>0</v>
      </c>
      <c r="J4487" s="535">
        <v>24.34</v>
      </c>
      <c r="K4487" s="536">
        <v>0</v>
      </c>
      <c r="L4487" s="535">
        <v>25.1</v>
      </c>
      <c r="M4487" s="536">
        <v>0</v>
      </c>
      <c r="N4487" s="535">
        <v>23.05</v>
      </c>
      <c r="O4487" s="536">
        <v>0</v>
      </c>
      <c r="P4487" s="535">
        <v>26.55</v>
      </c>
      <c r="Q4487" s="536">
        <v>0</v>
      </c>
      <c r="R4487" s="535">
        <v>30.09</v>
      </c>
    </row>
    <row r="4488" spans="1:18" ht="12.75">
      <c r="A4488" s="145">
        <v>91898</v>
      </c>
      <c r="B4488" s="102" t="s">
        <v>26158</v>
      </c>
      <c r="C4488" s="145" t="s">
        <v>2</v>
      </c>
      <c r="D4488" s="535">
        <v>22.57</v>
      </c>
      <c r="E4488" s="536">
        <v>0</v>
      </c>
      <c r="F4488" s="535">
        <v>20.7</v>
      </c>
      <c r="G4488" s="536">
        <v>0</v>
      </c>
      <c r="H4488" s="535">
        <v>25.8</v>
      </c>
      <c r="I4488" s="536">
        <v>0</v>
      </c>
      <c r="J4488" s="535">
        <v>22.65</v>
      </c>
      <c r="K4488" s="536">
        <v>0</v>
      </c>
      <c r="L4488" s="535">
        <v>22.73</v>
      </c>
      <c r="M4488" s="536">
        <v>0</v>
      </c>
      <c r="N4488" s="535">
        <v>20.75</v>
      </c>
      <c r="O4488" s="536">
        <v>0</v>
      </c>
      <c r="P4488" s="535">
        <v>24.35</v>
      </c>
      <c r="Q4488" s="536">
        <v>0</v>
      </c>
      <c r="R4488" s="535">
        <v>27.25</v>
      </c>
    </row>
    <row r="4489" spans="1:18" ht="12.75">
      <c r="A4489" s="145">
        <v>91910</v>
      </c>
      <c r="B4489" s="102" t="s">
        <v>26159</v>
      </c>
      <c r="C4489" s="145" t="s">
        <v>2</v>
      </c>
      <c r="D4489" s="535">
        <v>20.04</v>
      </c>
      <c r="E4489" s="536">
        <v>0</v>
      </c>
      <c r="F4489" s="535">
        <v>18.32</v>
      </c>
      <c r="G4489" s="536">
        <v>0</v>
      </c>
      <c r="H4489" s="535">
        <v>22.68</v>
      </c>
      <c r="I4489" s="536">
        <v>0</v>
      </c>
      <c r="J4489" s="535">
        <v>20.47</v>
      </c>
      <c r="K4489" s="536">
        <v>0</v>
      </c>
      <c r="L4489" s="535">
        <v>20.170000000000002</v>
      </c>
      <c r="M4489" s="536">
        <v>0</v>
      </c>
      <c r="N4489" s="535">
        <v>18.329999999999998</v>
      </c>
      <c r="O4489" s="536">
        <v>0</v>
      </c>
      <c r="P4489" s="535">
        <v>21.8</v>
      </c>
      <c r="Q4489" s="536">
        <v>0</v>
      </c>
      <c r="R4489" s="535">
        <v>24.19</v>
      </c>
    </row>
    <row r="4490" spans="1:18" ht="12.75">
      <c r="A4490" s="145">
        <v>91922</v>
      </c>
      <c r="B4490" s="102" t="s">
        <v>26160</v>
      </c>
      <c r="C4490" s="145" t="s">
        <v>2</v>
      </c>
      <c r="D4490" s="535">
        <v>27.65</v>
      </c>
      <c r="E4490" s="536">
        <v>0</v>
      </c>
      <c r="F4490" s="535">
        <v>25.51</v>
      </c>
      <c r="G4490" s="536">
        <v>0</v>
      </c>
      <c r="H4490" s="535">
        <v>32.11</v>
      </c>
      <c r="I4490" s="536">
        <v>0</v>
      </c>
      <c r="J4490" s="535">
        <v>27.07</v>
      </c>
      <c r="K4490" s="536">
        <v>0</v>
      </c>
      <c r="L4490" s="535">
        <v>27.9</v>
      </c>
      <c r="M4490" s="536">
        <v>0</v>
      </c>
      <c r="N4490" s="535">
        <v>25.64</v>
      </c>
      <c r="O4490" s="536">
        <v>0</v>
      </c>
      <c r="P4490" s="535">
        <v>29.51</v>
      </c>
      <c r="Q4490" s="536">
        <v>0</v>
      </c>
      <c r="R4490" s="535">
        <v>33.46</v>
      </c>
    </row>
    <row r="4491" spans="1:18" ht="12.75">
      <c r="A4491" s="145">
        <v>91887</v>
      </c>
      <c r="B4491" s="102" t="s">
        <v>26161</v>
      </c>
      <c r="C4491" s="145" t="s">
        <v>2</v>
      </c>
      <c r="D4491" s="535">
        <v>13.14</v>
      </c>
      <c r="E4491" s="536">
        <v>0</v>
      </c>
      <c r="F4491" s="535">
        <v>12.17</v>
      </c>
      <c r="G4491" s="536">
        <v>0</v>
      </c>
      <c r="H4491" s="535">
        <v>15.42</v>
      </c>
      <c r="I4491" s="536">
        <v>0</v>
      </c>
      <c r="J4491" s="535">
        <v>12.61</v>
      </c>
      <c r="K4491" s="536">
        <v>0</v>
      </c>
      <c r="L4491" s="535">
        <v>13.28</v>
      </c>
      <c r="M4491" s="536">
        <v>0</v>
      </c>
      <c r="N4491" s="535">
        <v>12.26</v>
      </c>
      <c r="O4491" s="536">
        <v>0</v>
      </c>
      <c r="P4491" s="535">
        <v>13.91</v>
      </c>
      <c r="Q4491" s="536">
        <v>0</v>
      </c>
      <c r="R4491" s="535">
        <v>15.92</v>
      </c>
    </row>
    <row r="4492" spans="1:18" ht="12.75">
      <c r="A4492" s="145">
        <v>91899</v>
      </c>
      <c r="B4492" s="102" t="s">
        <v>26162</v>
      </c>
      <c r="C4492" s="145" t="s">
        <v>2</v>
      </c>
      <c r="D4492" s="535">
        <v>10.56</v>
      </c>
      <c r="E4492" s="536">
        <v>0</v>
      </c>
      <c r="F4492" s="535">
        <v>9.74</v>
      </c>
      <c r="G4492" s="536">
        <v>0</v>
      </c>
      <c r="H4492" s="535">
        <v>12.24</v>
      </c>
      <c r="I4492" s="536">
        <v>0</v>
      </c>
      <c r="J4492" s="535">
        <v>10.39</v>
      </c>
      <c r="K4492" s="536">
        <v>0</v>
      </c>
      <c r="L4492" s="535">
        <v>10.66</v>
      </c>
      <c r="M4492" s="536">
        <v>0</v>
      </c>
      <c r="N4492" s="535">
        <v>9.7899999999999991</v>
      </c>
      <c r="O4492" s="536">
        <v>0</v>
      </c>
      <c r="P4492" s="535">
        <v>11.3</v>
      </c>
      <c r="Q4492" s="536">
        <v>0</v>
      </c>
      <c r="R4492" s="535">
        <v>12.79</v>
      </c>
    </row>
    <row r="4493" spans="1:18" ht="12.75">
      <c r="A4493" s="145">
        <v>91911</v>
      </c>
      <c r="B4493" s="102" t="s">
        <v>26163</v>
      </c>
      <c r="C4493" s="145" t="s">
        <v>2</v>
      </c>
      <c r="D4493" s="535">
        <v>18.41</v>
      </c>
      <c r="E4493" s="536">
        <v>0</v>
      </c>
      <c r="F4493" s="535">
        <v>17.149999999999999</v>
      </c>
      <c r="G4493" s="536">
        <v>0</v>
      </c>
      <c r="H4493" s="535">
        <v>21.94</v>
      </c>
      <c r="I4493" s="536">
        <v>0</v>
      </c>
      <c r="J4493" s="535">
        <v>17.18</v>
      </c>
      <c r="K4493" s="536">
        <v>0</v>
      </c>
      <c r="L4493" s="535">
        <v>18.64</v>
      </c>
      <c r="M4493" s="536">
        <v>0</v>
      </c>
      <c r="N4493" s="535">
        <v>17.309999999999999</v>
      </c>
      <c r="O4493" s="536">
        <v>0</v>
      </c>
      <c r="P4493" s="535">
        <v>19.260000000000002</v>
      </c>
      <c r="Q4493" s="536">
        <v>0</v>
      </c>
      <c r="R4493" s="535">
        <v>22.35</v>
      </c>
    </row>
    <row r="4494" spans="1:18" ht="12.75">
      <c r="A4494" s="145">
        <v>91890</v>
      </c>
      <c r="B4494" s="102" t="s">
        <v>26164</v>
      </c>
      <c r="C4494" s="145" t="s">
        <v>2</v>
      </c>
      <c r="D4494" s="535">
        <v>14.58</v>
      </c>
      <c r="E4494" s="536">
        <v>0</v>
      </c>
      <c r="F4494" s="535">
        <v>13.53</v>
      </c>
      <c r="G4494" s="536">
        <v>0</v>
      </c>
      <c r="H4494" s="535">
        <v>17.2</v>
      </c>
      <c r="I4494" s="536">
        <v>0</v>
      </c>
      <c r="J4494" s="535">
        <v>13.87</v>
      </c>
      <c r="K4494" s="536">
        <v>0</v>
      </c>
      <c r="L4494" s="535">
        <v>14.74</v>
      </c>
      <c r="M4494" s="536">
        <v>0</v>
      </c>
      <c r="N4494" s="535">
        <v>13.62</v>
      </c>
      <c r="O4494" s="536">
        <v>0</v>
      </c>
      <c r="P4494" s="535">
        <v>15.37</v>
      </c>
      <c r="Q4494" s="536">
        <v>0</v>
      </c>
      <c r="R4494" s="535">
        <v>17.68</v>
      </c>
    </row>
    <row r="4495" spans="1:18" ht="12.75">
      <c r="A4495" s="145">
        <v>91902</v>
      </c>
      <c r="B4495" s="102" t="s">
        <v>26165</v>
      </c>
      <c r="C4495" s="145" t="s">
        <v>2</v>
      </c>
      <c r="D4495" s="535">
        <v>12</v>
      </c>
      <c r="E4495" s="536">
        <v>0</v>
      </c>
      <c r="F4495" s="535">
        <v>11.1</v>
      </c>
      <c r="G4495" s="536">
        <v>0</v>
      </c>
      <c r="H4495" s="535">
        <v>14.01</v>
      </c>
      <c r="I4495" s="536">
        <v>0</v>
      </c>
      <c r="J4495" s="535">
        <v>11.65</v>
      </c>
      <c r="K4495" s="536">
        <v>0</v>
      </c>
      <c r="L4495" s="535">
        <v>12.12</v>
      </c>
      <c r="M4495" s="536">
        <v>0</v>
      </c>
      <c r="N4495" s="535">
        <v>11.15</v>
      </c>
      <c r="O4495" s="536">
        <v>0</v>
      </c>
      <c r="P4495" s="535">
        <v>12.77</v>
      </c>
      <c r="Q4495" s="536">
        <v>0</v>
      </c>
      <c r="R4495" s="535">
        <v>14.54</v>
      </c>
    </row>
    <row r="4496" spans="1:18" ht="12.75">
      <c r="A4496" s="145">
        <v>91914</v>
      </c>
      <c r="B4496" s="102" t="s">
        <v>26166</v>
      </c>
      <c r="C4496" s="145" t="s">
        <v>2</v>
      </c>
      <c r="D4496" s="535">
        <v>19.78</v>
      </c>
      <c r="E4496" s="536">
        <v>0</v>
      </c>
      <c r="F4496" s="535">
        <v>18.45</v>
      </c>
      <c r="G4496" s="536">
        <v>0</v>
      </c>
      <c r="H4496" s="535">
        <v>23.64</v>
      </c>
      <c r="I4496" s="536">
        <v>0</v>
      </c>
      <c r="J4496" s="535">
        <v>18.39</v>
      </c>
      <c r="K4496" s="536">
        <v>0</v>
      </c>
      <c r="L4496" s="535">
        <v>20.04</v>
      </c>
      <c r="M4496" s="536">
        <v>0</v>
      </c>
      <c r="N4496" s="535">
        <v>18.62</v>
      </c>
      <c r="O4496" s="536">
        <v>0</v>
      </c>
      <c r="P4496" s="535">
        <v>20.66</v>
      </c>
      <c r="Q4496" s="536">
        <v>0</v>
      </c>
      <c r="R4496" s="535">
        <v>24.03</v>
      </c>
    </row>
    <row r="4497" spans="1:18" ht="12.75">
      <c r="A4497" s="145">
        <v>91893</v>
      </c>
      <c r="B4497" s="102" t="s">
        <v>26167</v>
      </c>
      <c r="C4497" s="145" t="s">
        <v>2</v>
      </c>
      <c r="D4497" s="535">
        <v>17.87</v>
      </c>
      <c r="E4497" s="536">
        <v>0</v>
      </c>
      <c r="F4497" s="535">
        <v>16.510000000000002</v>
      </c>
      <c r="G4497" s="536">
        <v>0</v>
      </c>
      <c r="H4497" s="535">
        <v>20.82</v>
      </c>
      <c r="I4497" s="536">
        <v>0</v>
      </c>
      <c r="J4497" s="535">
        <v>17.38</v>
      </c>
      <c r="K4497" s="536">
        <v>0</v>
      </c>
      <c r="L4497" s="535">
        <v>18.04</v>
      </c>
      <c r="M4497" s="536">
        <v>0</v>
      </c>
      <c r="N4497" s="535">
        <v>16.61</v>
      </c>
      <c r="O4497" s="536">
        <v>0</v>
      </c>
      <c r="P4497" s="535">
        <v>19.03</v>
      </c>
      <c r="Q4497" s="536">
        <v>0</v>
      </c>
      <c r="R4497" s="535">
        <v>21.64</v>
      </c>
    </row>
    <row r="4498" spans="1:18" ht="12.75">
      <c r="A4498" s="145">
        <v>91905</v>
      </c>
      <c r="B4498" s="102" t="s">
        <v>26168</v>
      </c>
      <c r="C4498" s="145" t="s">
        <v>2</v>
      </c>
      <c r="D4498" s="535">
        <v>15.3</v>
      </c>
      <c r="E4498" s="536">
        <v>0</v>
      </c>
      <c r="F4498" s="535">
        <v>14.07</v>
      </c>
      <c r="G4498" s="536">
        <v>0</v>
      </c>
      <c r="H4498" s="535">
        <v>17.64</v>
      </c>
      <c r="I4498" s="536">
        <v>0</v>
      </c>
      <c r="J4498" s="535">
        <v>15.15</v>
      </c>
      <c r="K4498" s="536">
        <v>0</v>
      </c>
      <c r="L4498" s="535">
        <v>15.42</v>
      </c>
      <c r="M4498" s="536">
        <v>0</v>
      </c>
      <c r="N4498" s="535">
        <v>14.13</v>
      </c>
      <c r="O4498" s="536">
        <v>0</v>
      </c>
      <c r="P4498" s="535">
        <v>16.41</v>
      </c>
      <c r="Q4498" s="536">
        <v>0</v>
      </c>
      <c r="R4498" s="535">
        <v>18.510000000000002</v>
      </c>
    </row>
    <row r="4499" spans="1:18" ht="12.75">
      <c r="A4499" s="145">
        <v>91917</v>
      </c>
      <c r="B4499" s="102" t="s">
        <v>26169</v>
      </c>
      <c r="C4499" s="145" t="s">
        <v>2</v>
      </c>
      <c r="D4499" s="535">
        <v>23.02</v>
      </c>
      <c r="E4499" s="536">
        <v>0</v>
      </c>
      <c r="F4499" s="535">
        <v>21.37</v>
      </c>
      <c r="G4499" s="536">
        <v>0</v>
      </c>
      <c r="H4499" s="535">
        <v>27.21</v>
      </c>
      <c r="I4499" s="536">
        <v>0</v>
      </c>
      <c r="J4499" s="535">
        <v>21.84</v>
      </c>
      <c r="K4499" s="536">
        <v>0</v>
      </c>
      <c r="L4499" s="535">
        <v>23.28</v>
      </c>
      <c r="M4499" s="536">
        <v>0</v>
      </c>
      <c r="N4499" s="535">
        <v>21.55</v>
      </c>
      <c r="O4499" s="536">
        <v>0</v>
      </c>
      <c r="P4499" s="535">
        <v>24.25</v>
      </c>
      <c r="Q4499" s="536">
        <v>0</v>
      </c>
      <c r="R4499" s="535">
        <v>27.92</v>
      </c>
    </row>
    <row r="4500" spans="1:18" ht="12.75">
      <c r="A4500" s="145">
        <v>91896</v>
      </c>
      <c r="B4500" s="102" t="s">
        <v>26170</v>
      </c>
      <c r="C4500" s="145" t="s">
        <v>2</v>
      </c>
      <c r="D4500" s="535">
        <v>20.6</v>
      </c>
      <c r="E4500" s="536">
        <v>0</v>
      </c>
      <c r="F4500" s="535">
        <v>19.03</v>
      </c>
      <c r="G4500" s="536">
        <v>0</v>
      </c>
      <c r="H4500" s="535">
        <v>24.02</v>
      </c>
      <c r="I4500" s="536">
        <v>0</v>
      </c>
      <c r="J4500" s="535">
        <v>19.97</v>
      </c>
      <c r="K4500" s="536">
        <v>0</v>
      </c>
      <c r="L4500" s="535">
        <v>20.79</v>
      </c>
      <c r="M4500" s="536">
        <v>0</v>
      </c>
      <c r="N4500" s="535">
        <v>19.14</v>
      </c>
      <c r="O4500" s="536">
        <v>0</v>
      </c>
      <c r="P4500" s="535">
        <v>21.89</v>
      </c>
      <c r="Q4500" s="536">
        <v>0</v>
      </c>
      <c r="R4500" s="535">
        <v>24.93</v>
      </c>
    </row>
    <row r="4501" spans="1:18" ht="12.75">
      <c r="A4501" s="145">
        <v>91908</v>
      </c>
      <c r="B4501" s="102" t="s">
        <v>26171</v>
      </c>
      <c r="C4501" s="145" t="s">
        <v>2</v>
      </c>
      <c r="D4501" s="535">
        <v>18.07</v>
      </c>
      <c r="E4501" s="536">
        <v>0</v>
      </c>
      <c r="F4501" s="535">
        <v>16.649999999999999</v>
      </c>
      <c r="G4501" s="536">
        <v>0</v>
      </c>
      <c r="H4501" s="535">
        <v>20.9</v>
      </c>
      <c r="I4501" s="536">
        <v>0</v>
      </c>
      <c r="J4501" s="535">
        <v>17.79</v>
      </c>
      <c r="K4501" s="536">
        <v>0</v>
      </c>
      <c r="L4501" s="535">
        <v>18.23</v>
      </c>
      <c r="M4501" s="536">
        <v>0</v>
      </c>
      <c r="N4501" s="535">
        <v>16.72</v>
      </c>
      <c r="O4501" s="536">
        <v>0</v>
      </c>
      <c r="P4501" s="535">
        <v>19.34</v>
      </c>
      <c r="Q4501" s="536">
        <v>0</v>
      </c>
      <c r="R4501" s="535">
        <v>21.87</v>
      </c>
    </row>
    <row r="4502" spans="1:18" ht="12.75">
      <c r="A4502" s="145">
        <v>91920</v>
      </c>
      <c r="B4502" s="102" t="s">
        <v>26172</v>
      </c>
      <c r="C4502" s="145" t="s">
        <v>2</v>
      </c>
      <c r="D4502" s="535">
        <v>25.68</v>
      </c>
      <c r="E4502" s="536">
        <v>0</v>
      </c>
      <c r="F4502" s="535">
        <v>23.84</v>
      </c>
      <c r="G4502" s="536">
        <v>0</v>
      </c>
      <c r="H4502" s="535">
        <v>30.33</v>
      </c>
      <c r="I4502" s="536">
        <v>0</v>
      </c>
      <c r="J4502" s="535">
        <v>24.39</v>
      </c>
      <c r="K4502" s="536">
        <v>0</v>
      </c>
      <c r="L4502" s="535">
        <v>25.96</v>
      </c>
      <c r="M4502" s="536">
        <v>0</v>
      </c>
      <c r="N4502" s="535">
        <v>24.03</v>
      </c>
      <c r="O4502" s="536">
        <v>0</v>
      </c>
      <c r="P4502" s="535">
        <v>27.05</v>
      </c>
      <c r="Q4502" s="536">
        <v>0</v>
      </c>
      <c r="R4502" s="535">
        <v>31.14</v>
      </c>
    </row>
    <row r="4503" spans="1:18" ht="12.75">
      <c r="A4503" s="145">
        <v>91983</v>
      </c>
      <c r="B4503" s="102" t="s">
        <v>26173</v>
      </c>
      <c r="C4503" s="145" t="s">
        <v>2</v>
      </c>
      <c r="D4503" s="535">
        <v>144.32</v>
      </c>
      <c r="E4503" s="536">
        <v>0</v>
      </c>
      <c r="F4503" s="535">
        <v>134.36000000000001</v>
      </c>
      <c r="G4503" s="536">
        <v>0</v>
      </c>
      <c r="H4503" s="535">
        <v>114.1</v>
      </c>
      <c r="I4503" s="536">
        <v>0</v>
      </c>
      <c r="J4503" s="535">
        <v>127.67</v>
      </c>
      <c r="K4503" s="536">
        <v>0</v>
      </c>
      <c r="L4503" s="535">
        <v>78.8</v>
      </c>
      <c r="M4503" s="536">
        <v>0</v>
      </c>
      <c r="N4503" s="535">
        <v>115.29</v>
      </c>
      <c r="O4503" s="536">
        <v>0</v>
      </c>
      <c r="P4503" s="535">
        <v>143.74</v>
      </c>
      <c r="Q4503" s="536">
        <v>0</v>
      </c>
      <c r="R4503" s="535">
        <v>125.16</v>
      </c>
    </row>
    <row r="4504" spans="1:18" ht="12.75">
      <c r="A4504" s="145">
        <v>91982</v>
      </c>
      <c r="B4504" s="102" t="s">
        <v>26174</v>
      </c>
      <c r="C4504" s="145" t="s">
        <v>2</v>
      </c>
      <c r="D4504" s="535">
        <v>130.1</v>
      </c>
      <c r="E4504" s="536">
        <v>0</v>
      </c>
      <c r="F4504" s="535">
        <v>121.03</v>
      </c>
      <c r="G4504" s="536">
        <v>0</v>
      </c>
      <c r="H4504" s="535">
        <v>100.03</v>
      </c>
      <c r="I4504" s="536">
        <v>0</v>
      </c>
      <c r="J4504" s="535">
        <v>115.21</v>
      </c>
      <c r="K4504" s="536">
        <v>0</v>
      </c>
      <c r="L4504" s="535">
        <v>68.06</v>
      </c>
      <c r="M4504" s="536">
        <v>0</v>
      </c>
      <c r="N4504" s="535">
        <v>102.92</v>
      </c>
      <c r="O4504" s="536">
        <v>0</v>
      </c>
      <c r="P4504" s="535">
        <v>129.46</v>
      </c>
      <c r="Q4504" s="536">
        <v>0</v>
      </c>
      <c r="R4504" s="535">
        <v>110.6</v>
      </c>
    </row>
    <row r="4505" spans="1:18" ht="12.75">
      <c r="A4505" s="145">
        <v>91833</v>
      </c>
      <c r="B4505" s="102" t="s">
        <v>26175</v>
      </c>
      <c r="C4505" s="145" t="s">
        <v>1</v>
      </c>
      <c r="D4505" s="535">
        <v>20.98</v>
      </c>
      <c r="E4505" s="536">
        <v>0</v>
      </c>
      <c r="F4505" s="535">
        <v>19.010000000000002</v>
      </c>
      <c r="G4505" s="536">
        <v>0</v>
      </c>
      <c r="H4505" s="535">
        <v>22.39</v>
      </c>
      <c r="I4505" s="536">
        <v>0</v>
      </c>
      <c r="J4505" s="535">
        <v>20.49</v>
      </c>
      <c r="K4505" s="536">
        <v>0</v>
      </c>
      <c r="L4505" s="535">
        <v>19.190000000000001</v>
      </c>
      <c r="M4505" s="536">
        <v>0</v>
      </c>
      <c r="N4505" s="535">
        <v>22.22</v>
      </c>
      <c r="O4505" s="536">
        <v>0</v>
      </c>
      <c r="P4505" s="535">
        <v>20.36</v>
      </c>
      <c r="Q4505" s="536">
        <v>0</v>
      </c>
      <c r="R4505" s="535">
        <v>19.46</v>
      </c>
    </row>
    <row r="4506" spans="1:18" ht="12.75">
      <c r="A4506" s="145">
        <v>91843</v>
      </c>
      <c r="B4506" s="102" t="s">
        <v>26176</v>
      </c>
      <c r="C4506" s="145" t="s">
        <v>1</v>
      </c>
      <c r="D4506" s="535">
        <v>7.92</v>
      </c>
      <c r="E4506" s="536">
        <v>0</v>
      </c>
      <c r="F4506" s="535">
        <v>7.45</v>
      </c>
      <c r="G4506" s="536">
        <v>0</v>
      </c>
      <c r="H4506" s="535">
        <v>7.9</v>
      </c>
      <c r="I4506" s="536">
        <v>0</v>
      </c>
      <c r="J4506" s="535">
        <v>7.17</v>
      </c>
      <c r="K4506" s="536">
        <v>0</v>
      </c>
      <c r="L4506" s="535">
        <v>6.58</v>
      </c>
      <c r="M4506" s="536">
        <v>0</v>
      </c>
      <c r="N4506" s="535">
        <v>6.22</v>
      </c>
      <c r="O4506" s="536">
        <v>0</v>
      </c>
      <c r="P4506" s="535">
        <v>7.98</v>
      </c>
      <c r="Q4506" s="536">
        <v>0</v>
      </c>
      <c r="R4506" s="535">
        <v>7.2</v>
      </c>
    </row>
    <row r="4507" spans="1:18" ht="12.75">
      <c r="A4507" s="145">
        <v>91853</v>
      </c>
      <c r="B4507" s="102" t="s">
        <v>26177</v>
      </c>
      <c r="C4507" s="145" t="s">
        <v>1</v>
      </c>
      <c r="D4507" s="535">
        <v>11.23</v>
      </c>
      <c r="E4507" s="536">
        <v>0</v>
      </c>
      <c r="F4507" s="535">
        <v>10.6</v>
      </c>
      <c r="G4507" s="536">
        <v>0</v>
      </c>
      <c r="H4507" s="535">
        <v>12.16</v>
      </c>
      <c r="I4507" s="536">
        <v>0</v>
      </c>
      <c r="J4507" s="535">
        <v>10.029999999999999</v>
      </c>
      <c r="K4507" s="536">
        <v>0</v>
      </c>
      <c r="L4507" s="535">
        <v>10.07</v>
      </c>
      <c r="M4507" s="536">
        <v>0</v>
      </c>
      <c r="N4507" s="535">
        <v>9.5299999999999994</v>
      </c>
      <c r="O4507" s="536">
        <v>0</v>
      </c>
      <c r="P4507" s="535">
        <v>11.36</v>
      </c>
      <c r="Q4507" s="536">
        <v>0</v>
      </c>
      <c r="R4507" s="535">
        <v>11.46</v>
      </c>
    </row>
    <row r="4508" spans="1:18" ht="12.75">
      <c r="A4508" s="145">
        <v>91835</v>
      </c>
      <c r="B4508" s="102" t="s">
        <v>26178</v>
      </c>
      <c r="C4508" s="145" t="s">
        <v>1</v>
      </c>
      <c r="D4508" s="535">
        <v>23.14</v>
      </c>
      <c r="E4508" s="536">
        <v>0</v>
      </c>
      <c r="F4508" s="535">
        <v>21.05</v>
      </c>
      <c r="G4508" s="536">
        <v>0</v>
      </c>
      <c r="H4508" s="535">
        <v>24.4</v>
      </c>
      <c r="I4508" s="536">
        <v>0</v>
      </c>
      <c r="J4508" s="535">
        <v>22.48</v>
      </c>
      <c r="K4508" s="536">
        <v>0</v>
      </c>
      <c r="L4508" s="535">
        <v>20.88</v>
      </c>
      <c r="M4508" s="536">
        <v>0</v>
      </c>
      <c r="N4508" s="535">
        <v>23.83</v>
      </c>
      <c r="O4508" s="536">
        <v>0</v>
      </c>
      <c r="P4508" s="535">
        <v>22.54</v>
      </c>
      <c r="Q4508" s="536">
        <v>0</v>
      </c>
      <c r="R4508" s="535">
        <v>21.24</v>
      </c>
    </row>
    <row r="4509" spans="1:18" ht="12.75">
      <c r="A4509" s="145">
        <v>91845</v>
      </c>
      <c r="B4509" s="102" t="s">
        <v>26179</v>
      </c>
      <c r="C4509" s="145" t="s">
        <v>1</v>
      </c>
      <c r="D4509" s="535">
        <v>10.029999999999999</v>
      </c>
      <c r="E4509" s="536">
        <v>0</v>
      </c>
      <c r="F4509" s="535">
        <v>9.44</v>
      </c>
      <c r="G4509" s="536">
        <v>0</v>
      </c>
      <c r="H4509" s="535">
        <v>9.84</v>
      </c>
      <c r="I4509" s="536">
        <v>0</v>
      </c>
      <c r="J4509" s="535">
        <v>9.11</v>
      </c>
      <c r="K4509" s="536">
        <v>0</v>
      </c>
      <c r="L4509" s="535">
        <v>8.2200000000000006</v>
      </c>
      <c r="M4509" s="536">
        <v>0</v>
      </c>
      <c r="N4509" s="535">
        <v>7.78</v>
      </c>
      <c r="O4509" s="536">
        <v>0</v>
      </c>
      <c r="P4509" s="535">
        <v>10.1</v>
      </c>
      <c r="Q4509" s="536">
        <v>0</v>
      </c>
      <c r="R4509" s="535">
        <v>8.93</v>
      </c>
    </row>
    <row r="4510" spans="1:18" ht="12.75">
      <c r="A4510" s="145">
        <v>91855</v>
      </c>
      <c r="B4510" s="102" t="s">
        <v>26180</v>
      </c>
      <c r="C4510" s="145" t="s">
        <v>1</v>
      </c>
      <c r="D4510" s="535">
        <v>13.23</v>
      </c>
      <c r="E4510" s="536">
        <v>0</v>
      </c>
      <c r="F4510" s="535">
        <v>12.47</v>
      </c>
      <c r="G4510" s="536">
        <v>0</v>
      </c>
      <c r="H4510" s="535">
        <v>14.01</v>
      </c>
      <c r="I4510" s="536">
        <v>0</v>
      </c>
      <c r="J4510" s="535">
        <v>11.85</v>
      </c>
      <c r="K4510" s="536">
        <v>0</v>
      </c>
      <c r="L4510" s="535">
        <v>11.63</v>
      </c>
      <c r="M4510" s="536">
        <v>0</v>
      </c>
      <c r="N4510" s="535">
        <v>11</v>
      </c>
      <c r="O4510" s="536">
        <v>0</v>
      </c>
      <c r="P4510" s="535">
        <v>13.37</v>
      </c>
      <c r="Q4510" s="536">
        <v>0</v>
      </c>
      <c r="R4510" s="535">
        <v>13.09</v>
      </c>
    </row>
    <row r="4511" spans="1:18" ht="12.75">
      <c r="A4511" s="145">
        <v>91837</v>
      </c>
      <c r="B4511" s="102" t="s">
        <v>26181</v>
      </c>
      <c r="C4511" s="145" t="s">
        <v>1</v>
      </c>
      <c r="D4511" s="535">
        <v>29.35</v>
      </c>
      <c r="E4511" s="536">
        <v>0</v>
      </c>
      <c r="F4511" s="535">
        <v>26.9</v>
      </c>
      <c r="G4511" s="536">
        <v>0</v>
      </c>
      <c r="H4511" s="535">
        <v>29.73</v>
      </c>
      <c r="I4511" s="536">
        <v>0</v>
      </c>
      <c r="J4511" s="535">
        <v>28.27</v>
      </c>
      <c r="K4511" s="536">
        <v>0</v>
      </c>
      <c r="L4511" s="535">
        <v>25.39</v>
      </c>
      <c r="M4511" s="536">
        <v>0</v>
      </c>
      <c r="N4511" s="535">
        <v>28.12</v>
      </c>
      <c r="O4511" s="536">
        <v>0</v>
      </c>
      <c r="P4511" s="535">
        <v>28.79</v>
      </c>
      <c r="Q4511" s="536">
        <v>0</v>
      </c>
      <c r="R4511" s="535">
        <v>25.8</v>
      </c>
    </row>
    <row r="4512" spans="1:18" ht="12.75">
      <c r="A4512" s="145">
        <v>91847</v>
      </c>
      <c r="B4512" s="102" t="s">
        <v>26182</v>
      </c>
      <c r="C4512" s="145" t="s">
        <v>1</v>
      </c>
      <c r="D4512" s="535">
        <v>16.3</v>
      </c>
      <c r="E4512" s="536">
        <v>0</v>
      </c>
      <c r="F4512" s="535">
        <v>15.35</v>
      </c>
      <c r="G4512" s="536">
        <v>0</v>
      </c>
      <c r="H4512" s="535">
        <v>15.24</v>
      </c>
      <c r="I4512" s="536">
        <v>0</v>
      </c>
      <c r="J4512" s="535">
        <v>14.96</v>
      </c>
      <c r="K4512" s="536">
        <v>0</v>
      </c>
      <c r="L4512" s="535">
        <v>12.78</v>
      </c>
      <c r="M4512" s="536">
        <v>0</v>
      </c>
      <c r="N4512" s="535">
        <v>12.13</v>
      </c>
      <c r="O4512" s="536">
        <v>0</v>
      </c>
      <c r="P4512" s="535">
        <v>16.420000000000002</v>
      </c>
      <c r="Q4512" s="536">
        <v>0</v>
      </c>
      <c r="R4512" s="535">
        <v>13.56</v>
      </c>
    </row>
    <row r="4513" spans="1:18" ht="12.75">
      <c r="A4513" s="145">
        <v>91857</v>
      </c>
      <c r="B4513" s="102" t="s">
        <v>26183</v>
      </c>
      <c r="C4513" s="145" t="s">
        <v>1</v>
      </c>
      <c r="D4513" s="535">
        <v>19.09</v>
      </c>
      <c r="E4513" s="536">
        <v>0</v>
      </c>
      <c r="F4513" s="535">
        <v>17.989999999999998</v>
      </c>
      <c r="G4513" s="536">
        <v>0</v>
      </c>
      <c r="H4513" s="535">
        <v>19.07</v>
      </c>
      <c r="I4513" s="536">
        <v>0</v>
      </c>
      <c r="J4513" s="535">
        <v>17.309999999999999</v>
      </c>
      <c r="K4513" s="536">
        <v>0</v>
      </c>
      <c r="L4513" s="535">
        <v>15.91</v>
      </c>
      <c r="M4513" s="536">
        <v>0</v>
      </c>
      <c r="N4513" s="535">
        <v>15.09</v>
      </c>
      <c r="O4513" s="536">
        <v>0</v>
      </c>
      <c r="P4513" s="535">
        <v>19.28</v>
      </c>
      <c r="Q4513" s="536">
        <v>0</v>
      </c>
      <c r="R4513" s="535">
        <v>17.45</v>
      </c>
    </row>
    <row r="4514" spans="1:18" ht="12.75">
      <c r="A4514" s="145">
        <v>91838</v>
      </c>
      <c r="B4514" s="102" t="s">
        <v>26184</v>
      </c>
      <c r="C4514" s="145" t="s">
        <v>1</v>
      </c>
      <c r="D4514" s="535">
        <v>0</v>
      </c>
      <c r="E4514" s="536"/>
      <c r="F4514" s="535">
        <v>0</v>
      </c>
      <c r="G4514" s="536"/>
      <c r="H4514" s="535">
        <v>0</v>
      </c>
      <c r="I4514" s="536"/>
      <c r="J4514" s="535">
        <v>0</v>
      </c>
      <c r="K4514" s="536"/>
      <c r="L4514" s="535">
        <v>0</v>
      </c>
      <c r="M4514" s="536"/>
      <c r="N4514" s="535">
        <v>0</v>
      </c>
      <c r="O4514" s="536"/>
      <c r="P4514" s="535">
        <v>0</v>
      </c>
      <c r="Q4514" s="536"/>
      <c r="R4514" s="535">
        <v>0</v>
      </c>
    </row>
    <row r="4515" spans="1:18" ht="12.75">
      <c r="A4515" s="145">
        <v>91848</v>
      </c>
      <c r="B4515" s="102" t="s">
        <v>26185</v>
      </c>
      <c r="C4515" s="145" t="s">
        <v>1</v>
      </c>
      <c r="D4515" s="535">
        <v>0</v>
      </c>
      <c r="E4515" s="536"/>
      <c r="F4515" s="535">
        <v>0</v>
      </c>
      <c r="G4515" s="536"/>
      <c r="H4515" s="535">
        <v>0</v>
      </c>
      <c r="I4515" s="536"/>
      <c r="J4515" s="535">
        <v>0</v>
      </c>
      <c r="K4515" s="536"/>
      <c r="L4515" s="535">
        <v>0</v>
      </c>
      <c r="M4515" s="536"/>
      <c r="N4515" s="535">
        <v>0</v>
      </c>
      <c r="O4515" s="536"/>
      <c r="P4515" s="535">
        <v>0</v>
      </c>
      <c r="Q4515" s="536"/>
      <c r="R4515" s="535">
        <v>0</v>
      </c>
    </row>
    <row r="4516" spans="1:18" ht="12.75">
      <c r="A4516" s="145">
        <v>91858</v>
      </c>
      <c r="B4516" s="102" t="s">
        <v>26186</v>
      </c>
      <c r="C4516" s="145" t="s">
        <v>1</v>
      </c>
      <c r="D4516" s="535">
        <v>0</v>
      </c>
      <c r="E4516" s="536"/>
      <c r="F4516" s="535">
        <v>0</v>
      </c>
      <c r="G4516" s="536"/>
      <c r="H4516" s="535">
        <v>0</v>
      </c>
      <c r="I4516" s="536"/>
      <c r="J4516" s="535">
        <v>0</v>
      </c>
      <c r="K4516" s="536"/>
      <c r="L4516" s="535">
        <v>0</v>
      </c>
      <c r="M4516" s="536"/>
      <c r="N4516" s="535">
        <v>0</v>
      </c>
      <c r="O4516" s="536"/>
      <c r="P4516" s="535">
        <v>0</v>
      </c>
      <c r="Q4516" s="536"/>
      <c r="R4516" s="535">
        <v>0</v>
      </c>
    </row>
    <row r="4517" spans="1:18" ht="12.75">
      <c r="A4517" s="145">
        <v>91840</v>
      </c>
      <c r="B4517" s="102" t="s">
        <v>26187</v>
      </c>
      <c r="C4517" s="145" t="s">
        <v>1</v>
      </c>
      <c r="D4517" s="535">
        <v>23.2</v>
      </c>
      <c r="E4517" s="536">
        <v>0.17330000000000001</v>
      </c>
      <c r="F4517" s="535">
        <v>23.46</v>
      </c>
      <c r="G4517" s="536">
        <v>0</v>
      </c>
      <c r="H4517" s="535">
        <v>26.08</v>
      </c>
      <c r="I4517" s="536">
        <v>0.15409999999999999</v>
      </c>
      <c r="J4517" s="535">
        <v>24.16</v>
      </c>
      <c r="K4517" s="536">
        <v>0</v>
      </c>
      <c r="L4517" s="535">
        <v>22.97</v>
      </c>
      <c r="M4517" s="536">
        <v>0</v>
      </c>
      <c r="N4517" s="535">
        <v>25.87</v>
      </c>
      <c r="O4517" s="536">
        <v>0.15540000000000001</v>
      </c>
      <c r="P4517" s="535">
        <v>22.89</v>
      </c>
      <c r="Q4517" s="536">
        <v>0</v>
      </c>
      <c r="R4517" s="535">
        <v>24.87</v>
      </c>
    </row>
    <row r="4518" spans="1:18" ht="12.75">
      <c r="A4518" s="145">
        <v>91850</v>
      </c>
      <c r="B4518" s="102" t="s">
        <v>26188</v>
      </c>
      <c r="C4518" s="145" t="s">
        <v>1</v>
      </c>
      <c r="D4518" s="535">
        <v>10.1</v>
      </c>
      <c r="E4518" s="536">
        <v>0.39800000000000002</v>
      </c>
      <c r="F4518" s="535">
        <v>11.86</v>
      </c>
      <c r="G4518" s="536">
        <v>0</v>
      </c>
      <c r="H4518" s="535">
        <v>11.53</v>
      </c>
      <c r="I4518" s="536">
        <v>0.34870000000000001</v>
      </c>
      <c r="J4518" s="535">
        <v>10.79</v>
      </c>
      <c r="K4518" s="536">
        <v>0</v>
      </c>
      <c r="L4518" s="535">
        <v>10.32</v>
      </c>
      <c r="M4518" s="536">
        <v>0</v>
      </c>
      <c r="N4518" s="535">
        <v>9.82</v>
      </c>
      <c r="O4518" s="536">
        <v>0.40939999999999999</v>
      </c>
      <c r="P4518" s="535">
        <v>10.46</v>
      </c>
      <c r="Q4518" s="536">
        <v>0</v>
      </c>
      <c r="R4518" s="535">
        <v>12.56</v>
      </c>
    </row>
    <row r="4519" spans="1:18" ht="12.75">
      <c r="A4519" s="145">
        <v>91860</v>
      </c>
      <c r="B4519" s="102" t="s">
        <v>26189</v>
      </c>
      <c r="C4519" s="145" t="s">
        <v>1</v>
      </c>
      <c r="D4519" s="535">
        <v>13.42</v>
      </c>
      <c r="E4519" s="536">
        <v>0.2772</v>
      </c>
      <c r="F4519" s="535">
        <v>14.83</v>
      </c>
      <c r="G4519" s="536">
        <v>0</v>
      </c>
      <c r="H4519" s="535">
        <v>15.73</v>
      </c>
      <c r="I4519" s="536">
        <v>0.23649999999999999</v>
      </c>
      <c r="J4519" s="535">
        <v>13.52</v>
      </c>
      <c r="K4519" s="536">
        <v>0</v>
      </c>
      <c r="L4519" s="535">
        <v>13.71</v>
      </c>
      <c r="M4519" s="536">
        <v>0</v>
      </c>
      <c r="N4519" s="535">
        <v>13.03</v>
      </c>
      <c r="O4519" s="536">
        <v>0.28549999999999998</v>
      </c>
      <c r="P4519" s="535">
        <v>13.83</v>
      </c>
      <c r="Q4519" s="536">
        <v>0</v>
      </c>
      <c r="R4519" s="535">
        <v>16.600000000000001</v>
      </c>
    </row>
    <row r="4520" spans="1:18" ht="12.75">
      <c r="A4520" s="145">
        <v>91831</v>
      </c>
      <c r="B4520" s="102" t="s">
        <v>26190</v>
      </c>
      <c r="C4520" s="145" t="s">
        <v>1</v>
      </c>
      <c r="D4520" s="535">
        <v>20.190000000000001</v>
      </c>
      <c r="E4520" s="536">
        <v>0</v>
      </c>
      <c r="F4520" s="535">
        <v>18.28</v>
      </c>
      <c r="G4520" s="536">
        <v>0</v>
      </c>
      <c r="H4520" s="535">
        <v>21.76</v>
      </c>
      <c r="I4520" s="536">
        <v>0</v>
      </c>
      <c r="J4520" s="535">
        <v>19.760000000000002</v>
      </c>
      <c r="K4520" s="536">
        <v>0</v>
      </c>
      <c r="L4520" s="535">
        <v>18.66</v>
      </c>
      <c r="M4520" s="536">
        <v>0</v>
      </c>
      <c r="N4520" s="535">
        <v>21.71</v>
      </c>
      <c r="O4520" s="536">
        <v>0</v>
      </c>
      <c r="P4520" s="535">
        <v>19.57</v>
      </c>
      <c r="Q4520" s="536">
        <v>0</v>
      </c>
      <c r="R4520" s="535">
        <v>18.95</v>
      </c>
    </row>
    <row r="4521" spans="1:18" ht="12.75">
      <c r="A4521" s="145">
        <v>91852</v>
      </c>
      <c r="B4521" s="102" t="s">
        <v>26191</v>
      </c>
      <c r="C4521" s="145" t="s">
        <v>1</v>
      </c>
      <c r="D4521" s="535">
        <v>10.5</v>
      </c>
      <c r="E4521" s="536">
        <v>0</v>
      </c>
      <c r="F4521" s="535">
        <v>9.92</v>
      </c>
      <c r="G4521" s="536">
        <v>0</v>
      </c>
      <c r="H4521" s="535">
        <v>11.58</v>
      </c>
      <c r="I4521" s="536">
        <v>0</v>
      </c>
      <c r="J4521" s="535">
        <v>9.35</v>
      </c>
      <c r="K4521" s="536">
        <v>0</v>
      </c>
      <c r="L4521" s="535">
        <v>9.58</v>
      </c>
      <c r="M4521" s="536">
        <v>0</v>
      </c>
      <c r="N4521" s="535">
        <v>9.06</v>
      </c>
      <c r="O4521" s="536">
        <v>0</v>
      </c>
      <c r="P4521" s="535">
        <v>10.63</v>
      </c>
      <c r="Q4521" s="536">
        <v>0</v>
      </c>
      <c r="R4521" s="535">
        <v>10.98</v>
      </c>
    </row>
    <row r="4522" spans="1:18" ht="12.75">
      <c r="A4522" s="145">
        <v>91834</v>
      </c>
      <c r="B4522" s="102" t="s">
        <v>26192</v>
      </c>
      <c r="C4522" s="145" t="s">
        <v>1</v>
      </c>
      <c r="D4522" s="535">
        <v>21.12</v>
      </c>
      <c r="E4522" s="536">
        <v>0</v>
      </c>
      <c r="F4522" s="535">
        <v>19.16</v>
      </c>
      <c r="G4522" s="536">
        <v>0</v>
      </c>
      <c r="H4522" s="535">
        <v>22.79</v>
      </c>
      <c r="I4522" s="536">
        <v>0</v>
      </c>
      <c r="J4522" s="535">
        <v>20.59</v>
      </c>
      <c r="K4522" s="536">
        <v>0</v>
      </c>
      <c r="L4522" s="535">
        <v>19.510000000000002</v>
      </c>
      <c r="M4522" s="536">
        <v>0</v>
      </c>
      <c r="N4522" s="535">
        <v>22.53</v>
      </c>
      <c r="O4522" s="536">
        <v>0</v>
      </c>
      <c r="P4522" s="535">
        <v>20.52</v>
      </c>
      <c r="Q4522" s="536">
        <v>0</v>
      </c>
      <c r="R4522" s="535">
        <v>19.920000000000002</v>
      </c>
    </row>
    <row r="4523" spans="1:18" ht="12.75">
      <c r="A4523" s="145">
        <v>91854</v>
      </c>
      <c r="B4523" s="102" t="s">
        <v>26193</v>
      </c>
      <c r="C4523" s="145" t="s">
        <v>1</v>
      </c>
      <c r="D4523" s="535">
        <v>11.36</v>
      </c>
      <c r="E4523" s="536">
        <v>0</v>
      </c>
      <c r="F4523" s="535">
        <v>10.72</v>
      </c>
      <c r="G4523" s="536">
        <v>0</v>
      </c>
      <c r="H4523" s="535">
        <v>12.52</v>
      </c>
      <c r="I4523" s="536">
        <v>0</v>
      </c>
      <c r="J4523" s="535">
        <v>10.1</v>
      </c>
      <c r="K4523" s="536">
        <v>0</v>
      </c>
      <c r="L4523" s="535">
        <v>10.37</v>
      </c>
      <c r="M4523" s="536">
        <v>0</v>
      </c>
      <c r="N4523" s="535">
        <v>9.8000000000000007</v>
      </c>
      <c r="O4523" s="536">
        <v>0</v>
      </c>
      <c r="P4523" s="535">
        <v>11.49</v>
      </c>
      <c r="Q4523" s="536">
        <v>0</v>
      </c>
      <c r="R4523" s="535">
        <v>11.87</v>
      </c>
    </row>
    <row r="4524" spans="1:18" ht="12.75">
      <c r="A4524" s="145">
        <v>91836</v>
      </c>
      <c r="B4524" s="102" t="s">
        <v>26194</v>
      </c>
      <c r="C4524" s="145" t="s">
        <v>1</v>
      </c>
      <c r="D4524" s="535">
        <v>24.67</v>
      </c>
      <c r="E4524" s="536">
        <v>0</v>
      </c>
      <c r="F4524" s="535">
        <v>22.5</v>
      </c>
      <c r="G4524" s="536">
        <v>0</v>
      </c>
      <c r="H4524" s="535">
        <v>25.99</v>
      </c>
      <c r="I4524" s="536">
        <v>0</v>
      </c>
      <c r="J4524" s="535">
        <v>23.87</v>
      </c>
      <c r="K4524" s="536">
        <v>0</v>
      </c>
      <c r="L4524" s="535">
        <v>22.2</v>
      </c>
      <c r="M4524" s="536">
        <v>0</v>
      </c>
      <c r="N4524" s="535">
        <v>25.08</v>
      </c>
      <c r="O4524" s="536">
        <v>0</v>
      </c>
      <c r="P4524" s="535">
        <v>24.08</v>
      </c>
      <c r="Q4524" s="536">
        <v>0</v>
      </c>
      <c r="R4524" s="535">
        <v>22.72</v>
      </c>
    </row>
    <row r="4525" spans="1:18" ht="12.75">
      <c r="A4525" s="145">
        <v>91856</v>
      </c>
      <c r="B4525" s="102" t="s">
        <v>26195</v>
      </c>
      <c r="C4525" s="145" t="s">
        <v>1</v>
      </c>
      <c r="D4525" s="535">
        <v>14.77</v>
      </c>
      <c r="E4525" s="536">
        <v>0</v>
      </c>
      <c r="F4525" s="535">
        <v>13.92</v>
      </c>
      <c r="G4525" s="536">
        <v>0</v>
      </c>
      <c r="H4525" s="535">
        <v>15.62</v>
      </c>
      <c r="I4525" s="536">
        <v>0</v>
      </c>
      <c r="J4525" s="535">
        <v>13.24</v>
      </c>
      <c r="K4525" s="536">
        <v>0</v>
      </c>
      <c r="L4525" s="535">
        <v>12.96</v>
      </c>
      <c r="M4525" s="536">
        <v>0</v>
      </c>
      <c r="N4525" s="535">
        <v>12.28</v>
      </c>
      <c r="O4525" s="536">
        <v>0</v>
      </c>
      <c r="P4525" s="535">
        <v>14.93</v>
      </c>
      <c r="Q4525" s="536">
        <v>0</v>
      </c>
      <c r="R4525" s="535">
        <v>14.6</v>
      </c>
    </row>
    <row r="4526" spans="1:18" ht="12.75">
      <c r="A4526" s="145">
        <v>91839</v>
      </c>
      <c r="B4526" s="102" t="s">
        <v>26196</v>
      </c>
      <c r="C4526" s="145" t="s">
        <v>1</v>
      </c>
      <c r="D4526" s="535">
        <v>20.78</v>
      </c>
      <c r="E4526" s="536">
        <v>0.128</v>
      </c>
      <c r="F4526" s="535">
        <v>20.38</v>
      </c>
      <c r="G4526" s="536">
        <v>0</v>
      </c>
      <c r="H4526" s="535">
        <v>23.42</v>
      </c>
      <c r="I4526" s="536">
        <v>0.11360000000000001</v>
      </c>
      <c r="J4526" s="535">
        <v>21.36</v>
      </c>
      <c r="K4526" s="536">
        <v>0</v>
      </c>
      <c r="L4526" s="535">
        <v>20.5</v>
      </c>
      <c r="M4526" s="536">
        <v>0</v>
      </c>
      <c r="N4526" s="535">
        <v>23.5</v>
      </c>
      <c r="O4526" s="536">
        <v>0.1132</v>
      </c>
      <c r="P4526" s="535">
        <v>20.34</v>
      </c>
      <c r="Q4526" s="536">
        <v>0</v>
      </c>
      <c r="R4526" s="535">
        <v>21.83</v>
      </c>
    </row>
    <row r="4527" spans="1:18" ht="12.75">
      <c r="A4527" s="145">
        <v>91849</v>
      </c>
      <c r="B4527" s="102" t="s">
        <v>26197</v>
      </c>
      <c r="C4527" s="145" t="s">
        <v>1</v>
      </c>
      <c r="D4527" s="535">
        <v>7.73</v>
      </c>
      <c r="E4527" s="536">
        <v>0.34410000000000002</v>
      </c>
      <c r="F4527" s="535">
        <v>8.83</v>
      </c>
      <c r="G4527" s="536">
        <v>0</v>
      </c>
      <c r="H4527" s="535">
        <v>8.93</v>
      </c>
      <c r="I4527" s="536">
        <v>0.2979</v>
      </c>
      <c r="J4527" s="535">
        <v>8.0500000000000007</v>
      </c>
      <c r="K4527" s="536">
        <v>0</v>
      </c>
      <c r="L4527" s="535">
        <v>7.89</v>
      </c>
      <c r="M4527" s="536">
        <v>0</v>
      </c>
      <c r="N4527" s="535">
        <v>7.51</v>
      </c>
      <c r="O4527" s="536">
        <v>0.35420000000000001</v>
      </c>
      <c r="P4527" s="535">
        <v>7.97</v>
      </c>
      <c r="Q4527" s="536">
        <v>0</v>
      </c>
      <c r="R4527" s="535">
        <v>9.59</v>
      </c>
    </row>
    <row r="4528" spans="1:18" ht="12.75">
      <c r="A4528" s="145">
        <v>91859</v>
      </c>
      <c r="B4528" s="102" t="s">
        <v>26198</v>
      </c>
      <c r="C4528" s="145" t="s">
        <v>1</v>
      </c>
      <c r="D4528" s="535">
        <v>11.17</v>
      </c>
      <c r="E4528" s="536">
        <v>0.22020000000000001</v>
      </c>
      <c r="F4528" s="535">
        <v>11.97</v>
      </c>
      <c r="G4528" s="536">
        <v>0</v>
      </c>
      <c r="H4528" s="535">
        <v>13.24</v>
      </c>
      <c r="I4528" s="536">
        <v>0.18579999999999999</v>
      </c>
      <c r="J4528" s="535">
        <v>10.92</v>
      </c>
      <c r="K4528" s="536">
        <v>0</v>
      </c>
      <c r="L4528" s="535">
        <v>11.39</v>
      </c>
      <c r="M4528" s="536">
        <v>0</v>
      </c>
      <c r="N4528" s="535">
        <v>10.82</v>
      </c>
      <c r="O4528" s="536">
        <v>0.22739999999999999</v>
      </c>
      <c r="P4528" s="535">
        <v>11.47</v>
      </c>
      <c r="Q4528" s="536">
        <v>0</v>
      </c>
      <c r="R4528" s="535">
        <v>13.78</v>
      </c>
    </row>
    <row r="4529" spans="1:18" ht="12.75">
      <c r="A4529" s="145">
        <v>91841</v>
      </c>
      <c r="B4529" s="102" t="s">
        <v>26199</v>
      </c>
      <c r="C4529" s="145" t="s">
        <v>1</v>
      </c>
      <c r="D4529" s="535">
        <v>22.59</v>
      </c>
      <c r="E4529" s="536">
        <v>0.151</v>
      </c>
      <c r="F4529" s="535">
        <v>22.53</v>
      </c>
      <c r="G4529" s="536">
        <v>0</v>
      </c>
      <c r="H4529" s="535">
        <v>25.47</v>
      </c>
      <c r="I4529" s="536">
        <v>0.13389999999999999</v>
      </c>
      <c r="J4529" s="535">
        <v>23.31</v>
      </c>
      <c r="K4529" s="536">
        <v>0</v>
      </c>
      <c r="L4529" s="535">
        <v>22.34</v>
      </c>
      <c r="M4529" s="536">
        <v>0</v>
      </c>
      <c r="N4529" s="535">
        <v>25.26</v>
      </c>
      <c r="O4529" s="536">
        <v>0.13500000000000001</v>
      </c>
      <c r="P4529" s="535">
        <v>22.23</v>
      </c>
      <c r="Q4529" s="536">
        <v>0</v>
      </c>
      <c r="R4529" s="535">
        <v>24.08</v>
      </c>
    </row>
    <row r="4530" spans="1:18" ht="12.75">
      <c r="A4530" s="145">
        <v>91851</v>
      </c>
      <c r="B4530" s="102" t="s">
        <v>26200</v>
      </c>
      <c r="C4530" s="145" t="s">
        <v>1</v>
      </c>
      <c r="D4530" s="535">
        <v>9.49</v>
      </c>
      <c r="E4530" s="536">
        <v>0.35930000000000001</v>
      </c>
      <c r="F4530" s="535">
        <v>10.93</v>
      </c>
      <c r="G4530" s="536">
        <v>0</v>
      </c>
      <c r="H4530" s="535">
        <v>10.92</v>
      </c>
      <c r="I4530" s="536">
        <v>0.31230000000000002</v>
      </c>
      <c r="J4530" s="535">
        <v>9.94</v>
      </c>
      <c r="K4530" s="536">
        <v>0</v>
      </c>
      <c r="L4530" s="535">
        <v>9.69</v>
      </c>
      <c r="M4530" s="536">
        <v>0</v>
      </c>
      <c r="N4530" s="535">
        <v>9.2100000000000009</v>
      </c>
      <c r="O4530" s="536">
        <v>0.37019999999999997</v>
      </c>
      <c r="P4530" s="535">
        <v>9.8000000000000007</v>
      </c>
      <c r="Q4530" s="536">
        <v>0</v>
      </c>
      <c r="R4530" s="535">
        <v>11.77</v>
      </c>
    </row>
    <row r="4531" spans="1:18" ht="12.75">
      <c r="A4531" s="145">
        <v>91861</v>
      </c>
      <c r="B4531" s="102" t="s">
        <v>26201</v>
      </c>
      <c r="C4531" s="145" t="s">
        <v>1</v>
      </c>
      <c r="D4531" s="535">
        <v>12.85</v>
      </c>
      <c r="E4531" s="536">
        <v>0.24510000000000001</v>
      </c>
      <c r="F4531" s="535">
        <v>13.97</v>
      </c>
      <c r="G4531" s="536">
        <v>0</v>
      </c>
      <c r="H4531" s="535">
        <v>15.16</v>
      </c>
      <c r="I4531" s="536">
        <v>0.20780000000000001</v>
      </c>
      <c r="J4531" s="535">
        <v>12.74</v>
      </c>
      <c r="K4531" s="536">
        <v>0</v>
      </c>
      <c r="L4531" s="535">
        <v>13.12</v>
      </c>
      <c r="M4531" s="536">
        <v>0</v>
      </c>
      <c r="N4531" s="535">
        <v>12.46</v>
      </c>
      <c r="O4531" s="536">
        <v>0.25280000000000002</v>
      </c>
      <c r="P4531" s="535">
        <v>13.22</v>
      </c>
      <c r="Q4531" s="536">
        <v>0</v>
      </c>
      <c r="R4531" s="535">
        <v>15.88</v>
      </c>
    </row>
    <row r="4532" spans="1:18" ht="12.75">
      <c r="A4532" s="145">
        <v>91862</v>
      </c>
      <c r="B4532" s="102" t="s">
        <v>26202</v>
      </c>
      <c r="C4532" s="145" t="s">
        <v>1</v>
      </c>
      <c r="D4532" s="535">
        <v>11.54</v>
      </c>
      <c r="E4532" s="536">
        <v>0</v>
      </c>
      <c r="F4532" s="535">
        <v>10.87</v>
      </c>
      <c r="G4532" s="536">
        <v>0</v>
      </c>
      <c r="H4532" s="535">
        <v>11.92</v>
      </c>
      <c r="I4532" s="536">
        <v>0</v>
      </c>
      <c r="J4532" s="535">
        <v>10.39</v>
      </c>
      <c r="K4532" s="536">
        <v>0</v>
      </c>
      <c r="L4532" s="535">
        <v>9.92</v>
      </c>
      <c r="M4532" s="536">
        <v>0</v>
      </c>
      <c r="N4532" s="535">
        <v>9.39</v>
      </c>
      <c r="O4532" s="536">
        <v>0</v>
      </c>
      <c r="P4532" s="535">
        <v>11.66</v>
      </c>
      <c r="Q4532" s="536">
        <v>0</v>
      </c>
      <c r="R4532" s="535">
        <v>11.03</v>
      </c>
    </row>
    <row r="4533" spans="1:18" ht="12.75">
      <c r="A4533" s="145">
        <v>91866</v>
      </c>
      <c r="B4533" s="102" t="s">
        <v>26203</v>
      </c>
      <c r="C4533" s="145" t="s">
        <v>1</v>
      </c>
      <c r="D4533" s="535">
        <v>10.119999999999999</v>
      </c>
      <c r="E4533" s="536">
        <v>0</v>
      </c>
      <c r="F4533" s="535">
        <v>9.5299999999999994</v>
      </c>
      <c r="G4533" s="536">
        <v>0</v>
      </c>
      <c r="H4533" s="535">
        <v>10.14</v>
      </c>
      <c r="I4533" s="536">
        <v>0</v>
      </c>
      <c r="J4533" s="535">
        <v>9.16</v>
      </c>
      <c r="K4533" s="536">
        <v>0</v>
      </c>
      <c r="L4533" s="535">
        <v>8.4600000000000009</v>
      </c>
      <c r="M4533" s="536">
        <v>0</v>
      </c>
      <c r="N4533" s="535">
        <v>8</v>
      </c>
      <c r="O4533" s="536">
        <v>0</v>
      </c>
      <c r="P4533" s="535">
        <v>10.210000000000001</v>
      </c>
      <c r="Q4533" s="536">
        <v>0</v>
      </c>
      <c r="R4533" s="535">
        <v>9.2799999999999994</v>
      </c>
    </row>
    <row r="4534" spans="1:18" ht="12.75">
      <c r="A4534" s="145">
        <v>91870</v>
      </c>
      <c r="B4534" s="102" t="s">
        <v>26204</v>
      </c>
      <c r="C4534" s="145" t="s">
        <v>1</v>
      </c>
      <c r="D4534" s="535">
        <v>14.94</v>
      </c>
      <c r="E4534" s="536">
        <v>0</v>
      </c>
      <c r="F4534" s="535">
        <v>14.08</v>
      </c>
      <c r="G4534" s="536">
        <v>0</v>
      </c>
      <c r="H4534" s="535">
        <v>16.12</v>
      </c>
      <c r="I4534" s="536">
        <v>0</v>
      </c>
      <c r="J4534" s="535">
        <v>13.33</v>
      </c>
      <c r="K4534" s="536">
        <v>0</v>
      </c>
      <c r="L4534" s="535">
        <v>13.37</v>
      </c>
      <c r="M4534" s="536">
        <v>0</v>
      </c>
      <c r="N4534" s="535">
        <v>12.65</v>
      </c>
      <c r="O4534" s="536">
        <v>0</v>
      </c>
      <c r="P4534" s="535">
        <v>15.11</v>
      </c>
      <c r="Q4534" s="536">
        <v>0</v>
      </c>
      <c r="R4534" s="535">
        <v>15.17</v>
      </c>
    </row>
    <row r="4535" spans="1:18" ht="12.75">
      <c r="A4535" s="145">
        <v>91863</v>
      </c>
      <c r="B4535" s="102" t="s">
        <v>26205</v>
      </c>
      <c r="C4535" s="145" t="s">
        <v>1</v>
      </c>
      <c r="D4535" s="535">
        <v>13.68</v>
      </c>
      <c r="E4535" s="536">
        <v>0</v>
      </c>
      <c r="F4535" s="535">
        <v>12.88</v>
      </c>
      <c r="G4535" s="536">
        <v>0</v>
      </c>
      <c r="H4535" s="535">
        <v>13.98</v>
      </c>
      <c r="I4535" s="536">
        <v>0</v>
      </c>
      <c r="J4535" s="535">
        <v>12.35</v>
      </c>
      <c r="K4535" s="536">
        <v>0</v>
      </c>
      <c r="L4535" s="535">
        <v>11.64</v>
      </c>
      <c r="M4535" s="536">
        <v>0</v>
      </c>
      <c r="N4535" s="535">
        <v>11.04</v>
      </c>
      <c r="O4535" s="536">
        <v>0</v>
      </c>
      <c r="P4535" s="535">
        <v>13.82</v>
      </c>
      <c r="Q4535" s="536">
        <v>0</v>
      </c>
      <c r="R4535" s="535">
        <v>12.91</v>
      </c>
    </row>
    <row r="4536" spans="1:18" ht="12.75">
      <c r="A4536" s="145">
        <v>91867</v>
      </c>
      <c r="B4536" s="102" t="s">
        <v>26206</v>
      </c>
      <c r="C4536" s="145" t="s">
        <v>1</v>
      </c>
      <c r="D4536" s="535">
        <v>12.26</v>
      </c>
      <c r="E4536" s="536">
        <v>0</v>
      </c>
      <c r="F4536" s="535">
        <v>11.54</v>
      </c>
      <c r="G4536" s="536">
        <v>0</v>
      </c>
      <c r="H4536" s="535">
        <v>12.22</v>
      </c>
      <c r="I4536" s="536">
        <v>0</v>
      </c>
      <c r="J4536" s="535">
        <v>11.12</v>
      </c>
      <c r="K4536" s="536">
        <v>0</v>
      </c>
      <c r="L4536" s="535">
        <v>10.199999999999999</v>
      </c>
      <c r="M4536" s="536">
        <v>0</v>
      </c>
      <c r="N4536" s="535">
        <v>9.66</v>
      </c>
      <c r="O4536" s="536">
        <v>0</v>
      </c>
      <c r="P4536" s="535">
        <v>12.37</v>
      </c>
      <c r="Q4536" s="536">
        <v>0</v>
      </c>
      <c r="R4536" s="535">
        <v>11.16</v>
      </c>
    </row>
    <row r="4537" spans="1:18" ht="12.75">
      <c r="A4537" s="145">
        <v>91871</v>
      </c>
      <c r="B4537" s="102" t="s">
        <v>26207</v>
      </c>
      <c r="C4537" s="145" t="s">
        <v>1</v>
      </c>
      <c r="D4537" s="535">
        <v>17.079999999999998</v>
      </c>
      <c r="E4537" s="536">
        <v>0</v>
      </c>
      <c r="F4537" s="535">
        <v>16.100000000000001</v>
      </c>
      <c r="G4537" s="536">
        <v>0</v>
      </c>
      <c r="H4537" s="535">
        <v>18.18</v>
      </c>
      <c r="I4537" s="536">
        <v>0</v>
      </c>
      <c r="J4537" s="535">
        <v>15.28</v>
      </c>
      <c r="K4537" s="536">
        <v>0</v>
      </c>
      <c r="L4537" s="535">
        <v>15.09</v>
      </c>
      <c r="M4537" s="536">
        <v>0</v>
      </c>
      <c r="N4537" s="535">
        <v>14.29</v>
      </c>
      <c r="O4537" s="536">
        <v>0</v>
      </c>
      <c r="P4537" s="535">
        <v>17.260000000000002</v>
      </c>
      <c r="Q4537" s="536">
        <v>0</v>
      </c>
      <c r="R4537" s="535">
        <v>17.05</v>
      </c>
    </row>
    <row r="4538" spans="1:18" ht="12.75">
      <c r="A4538" s="145">
        <v>91864</v>
      </c>
      <c r="B4538" s="102" t="s">
        <v>26208</v>
      </c>
      <c r="C4538" s="145" t="s">
        <v>1</v>
      </c>
      <c r="D4538" s="535">
        <v>18.649999999999999</v>
      </c>
      <c r="E4538" s="536">
        <v>0</v>
      </c>
      <c r="F4538" s="535">
        <v>17.559999999999999</v>
      </c>
      <c r="G4538" s="536">
        <v>0</v>
      </c>
      <c r="H4538" s="535">
        <v>18.47</v>
      </c>
      <c r="I4538" s="536">
        <v>0</v>
      </c>
      <c r="J4538" s="535">
        <v>16.920000000000002</v>
      </c>
      <c r="K4538" s="536">
        <v>0</v>
      </c>
      <c r="L4538" s="535">
        <v>15.41</v>
      </c>
      <c r="M4538" s="536">
        <v>0</v>
      </c>
      <c r="N4538" s="535">
        <v>14.62</v>
      </c>
      <c r="O4538" s="536">
        <v>0</v>
      </c>
      <c r="P4538" s="535">
        <v>18.82</v>
      </c>
      <c r="Q4538" s="536">
        <v>0</v>
      </c>
      <c r="R4538" s="535">
        <v>16.829999999999998</v>
      </c>
    </row>
    <row r="4539" spans="1:18" ht="12.75">
      <c r="A4539" s="145">
        <v>91868</v>
      </c>
      <c r="B4539" s="102" t="s">
        <v>26209</v>
      </c>
      <c r="C4539" s="145" t="s">
        <v>1</v>
      </c>
      <c r="D4539" s="535">
        <v>17.23</v>
      </c>
      <c r="E4539" s="536">
        <v>0</v>
      </c>
      <c r="F4539" s="535">
        <v>16.23</v>
      </c>
      <c r="G4539" s="536">
        <v>0</v>
      </c>
      <c r="H4539" s="535">
        <v>16.71</v>
      </c>
      <c r="I4539" s="536">
        <v>0</v>
      </c>
      <c r="J4539" s="535">
        <v>15.71</v>
      </c>
      <c r="K4539" s="536">
        <v>0</v>
      </c>
      <c r="L4539" s="535">
        <v>13.96</v>
      </c>
      <c r="M4539" s="536">
        <v>0</v>
      </c>
      <c r="N4539" s="535">
        <v>13.24</v>
      </c>
      <c r="O4539" s="536">
        <v>0</v>
      </c>
      <c r="P4539" s="535">
        <v>17.38</v>
      </c>
      <c r="Q4539" s="536">
        <v>0</v>
      </c>
      <c r="R4539" s="535">
        <v>15.08</v>
      </c>
    </row>
    <row r="4540" spans="1:18" ht="12.75">
      <c r="A4540" s="145">
        <v>91872</v>
      </c>
      <c r="B4540" s="102" t="s">
        <v>26210</v>
      </c>
      <c r="C4540" s="145" t="s">
        <v>1</v>
      </c>
      <c r="D4540" s="535">
        <v>22.04</v>
      </c>
      <c r="E4540" s="536">
        <v>0</v>
      </c>
      <c r="F4540" s="535">
        <v>20.77</v>
      </c>
      <c r="G4540" s="536">
        <v>0</v>
      </c>
      <c r="H4540" s="535">
        <v>22.67</v>
      </c>
      <c r="I4540" s="536">
        <v>0</v>
      </c>
      <c r="J4540" s="535">
        <v>19.87</v>
      </c>
      <c r="K4540" s="536">
        <v>0</v>
      </c>
      <c r="L4540" s="535">
        <v>18.86</v>
      </c>
      <c r="M4540" s="536">
        <v>0</v>
      </c>
      <c r="N4540" s="535">
        <v>17.87</v>
      </c>
      <c r="O4540" s="536">
        <v>0</v>
      </c>
      <c r="P4540" s="535">
        <v>22.26</v>
      </c>
      <c r="Q4540" s="536">
        <v>0</v>
      </c>
      <c r="R4540" s="535">
        <v>20.97</v>
      </c>
    </row>
    <row r="4541" spans="1:18" ht="12.75">
      <c r="A4541" s="145">
        <v>91865</v>
      </c>
      <c r="B4541" s="102" t="s">
        <v>26211</v>
      </c>
      <c r="C4541" s="145" t="s">
        <v>1</v>
      </c>
      <c r="D4541" s="535">
        <v>23.48</v>
      </c>
      <c r="E4541" s="536">
        <v>0</v>
      </c>
      <c r="F4541" s="535">
        <v>22.12</v>
      </c>
      <c r="G4541" s="536">
        <v>0</v>
      </c>
      <c r="H4541" s="535">
        <v>22.92</v>
      </c>
      <c r="I4541" s="536">
        <v>0</v>
      </c>
      <c r="J4541" s="535">
        <v>21.38</v>
      </c>
      <c r="K4541" s="536">
        <v>0</v>
      </c>
      <c r="L4541" s="535">
        <v>19.16</v>
      </c>
      <c r="M4541" s="536">
        <v>0</v>
      </c>
      <c r="N4541" s="535">
        <v>18.18</v>
      </c>
      <c r="O4541" s="536">
        <v>0</v>
      </c>
      <c r="P4541" s="535">
        <v>23.7</v>
      </c>
      <c r="Q4541" s="536">
        <v>0</v>
      </c>
      <c r="R4541" s="535">
        <v>20.77</v>
      </c>
    </row>
    <row r="4542" spans="1:18" ht="12.75">
      <c r="A4542" s="145">
        <v>91869</v>
      </c>
      <c r="B4542" s="102" t="s">
        <v>26212</v>
      </c>
      <c r="C4542" s="145" t="s">
        <v>1</v>
      </c>
      <c r="D4542" s="535">
        <v>22.02</v>
      </c>
      <c r="E4542" s="536">
        <v>0</v>
      </c>
      <c r="F4542" s="535">
        <v>20.73</v>
      </c>
      <c r="G4542" s="536">
        <v>0</v>
      </c>
      <c r="H4542" s="535">
        <v>21.09</v>
      </c>
      <c r="I4542" s="536">
        <v>0</v>
      </c>
      <c r="J4542" s="535">
        <v>20.11</v>
      </c>
      <c r="K4542" s="536">
        <v>0</v>
      </c>
      <c r="L4542" s="535">
        <v>17.66</v>
      </c>
      <c r="M4542" s="536">
        <v>0</v>
      </c>
      <c r="N4542" s="535">
        <v>16.75</v>
      </c>
      <c r="O4542" s="536">
        <v>0</v>
      </c>
      <c r="P4542" s="535">
        <v>22.2</v>
      </c>
      <c r="Q4542" s="536">
        <v>0</v>
      </c>
      <c r="R4542" s="535">
        <v>18.96</v>
      </c>
    </row>
    <row r="4543" spans="1:18" ht="12.75">
      <c r="A4543" s="145">
        <v>91873</v>
      </c>
      <c r="B4543" s="102" t="s">
        <v>26213</v>
      </c>
      <c r="C4543" s="145" t="s">
        <v>1</v>
      </c>
      <c r="D4543" s="535">
        <v>26.82</v>
      </c>
      <c r="E4543" s="536">
        <v>0</v>
      </c>
      <c r="F4543" s="535">
        <v>25.27</v>
      </c>
      <c r="G4543" s="536">
        <v>0</v>
      </c>
      <c r="H4543" s="535">
        <v>27.04</v>
      </c>
      <c r="I4543" s="536">
        <v>0</v>
      </c>
      <c r="J4543" s="535">
        <v>24.26</v>
      </c>
      <c r="K4543" s="536">
        <v>0</v>
      </c>
      <c r="L4543" s="535">
        <v>22.55</v>
      </c>
      <c r="M4543" s="536">
        <v>0</v>
      </c>
      <c r="N4543" s="535">
        <v>21.39</v>
      </c>
      <c r="O4543" s="536">
        <v>0</v>
      </c>
      <c r="P4543" s="535">
        <v>27.08</v>
      </c>
      <c r="Q4543" s="536">
        <v>0</v>
      </c>
      <c r="R4543" s="535">
        <v>24.83</v>
      </c>
    </row>
    <row r="4544" spans="1:18" ht="12.75">
      <c r="A4544" s="145">
        <v>91981</v>
      </c>
      <c r="B4544" s="102" t="s">
        <v>26214</v>
      </c>
      <c r="C4544" s="145" t="s">
        <v>2</v>
      </c>
      <c r="D4544" s="535">
        <v>64.87</v>
      </c>
      <c r="E4544" s="536">
        <v>0</v>
      </c>
      <c r="F4544" s="535">
        <v>60.73</v>
      </c>
      <c r="G4544" s="536">
        <v>0</v>
      </c>
      <c r="H4544" s="535">
        <v>62.56</v>
      </c>
      <c r="I4544" s="536">
        <v>0</v>
      </c>
      <c r="J4544" s="535">
        <v>56.91</v>
      </c>
      <c r="K4544" s="536">
        <v>0</v>
      </c>
      <c r="L4544" s="535">
        <v>47.28</v>
      </c>
      <c r="M4544" s="536">
        <v>0</v>
      </c>
      <c r="N4544" s="535">
        <v>55.87</v>
      </c>
      <c r="O4544" s="536">
        <v>0</v>
      </c>
      <c r="P4544" s="535">
        <v>65.06</v>
      </c>
      <c r="Q4544" s="536">
        <v>0</v>
      </c>
      <c r="R4544" s="535">
        <v>65.12</v>
      </c>
    </row>
    <row r="4545" spans="1:18" ht="12.75">
      <c r="A4545" s="145">
        <v>91980</v>
      </c>
      <c r="B4545" s="102" t="s">
        <v>26215</v>
      </c>
      <c r="C4545" s="145" t="s">
        <v>2</v>
      </c>
      <c r="D4545" s="535">
        <v>50.65</v>
      </c>
      <c r="E4545" s="536">
        <v>0</v>
      </c>
      <c r="F4545" s="535">
        <v>47.4</v>
      </c>
      <c r="G4545" s="536">
        <v>0</v>
      </c>
      <c r="H4545" s="535">
        <v>48.49</v>
      </c>
      <c r="I4545" s="536">
        <v>0</v>
      </c>
      <c r="J4545" s="535">
        <v>44.45</v>
      </c>
      <c r="K4545" s="536">
        <v>0</v>
      </c>
      <c r="L4545" s="535">
        <v>36.54</v>
      </c>
      <c r="M4545" s="536">
        <v>0</v>
      </c>
      <c r="N4545" s="535">
        <v>43.5</v>
      </c>
      <c r="O4545" s="536">
        <v>0</v>
      </c>
      <c r="P4545" s="535">
        <v>50.78</v>
      </c>
      <c r="Q4545" s="536">
        <v>0</v>
      </c>
      <c r="R4545" s="535">
        <v>50.56</v>
      </c>
    </row>
    <row r="4546" spans="1:18" ht="12.75">
      <c r="A4546" s="145">
        <v>91979</v>
      </c>
      <c r="B4546" s="102" t="s">
        <v>26216</v>
      </c>
      <c r="C4546" s="145" t="s">
        <v>2</v>
      </c>
      <c r="D4546" s="535">
        <v>66.7</v>
      </c>
      <c r="E4546" s="536">
        <v>0</v>
      </c>
      <c r="F4546" s="535">
        <v>62.43</v>
      </c>
      <c r="G4546" s="536">
        <v>0</v>
      </c>
      <c r="H4546" s="535">
        <v>63.88</v>
      </c>
      <c r="I4546" s="536">
        <v>0</v>
      </c>
      <c r="J4546" s="535">
        <v>58.54</v>
      </c>
      <c r="K4546" s="536">
        <v>0</v>
      </c>
      <c r="L4546" s="535">
        <v>48.14</v>
      </c>
      <c r="M4546" s="536">
        <v>0</v>
      </c>
      <c r="N4546" s="535">
        <v>57.28</v>
      </c>
      <c r="O4546" s="536">
        <v>0</v>
      </c>
      <c r="P4546" s="535">
        <v>66.89</v>
      </c>
      <c r="Q4546" s="536">
        <v>0</v>
      </c>
      <c r="R4546" s="535">
        <v>66.61</v>
      </c>
    </row>
    <row r="4547" spans="1:18" ht="12.75">
      <c r="A4547" s="145">
        <v>91978</v>
      </c>
      <c r="B4547" s="102" t="s">
        <v>26217</v>
      </c>
      <c r="C4547" s="145" t="s">
        <v>2</v>
      </c>
      <c r="D4547" s="535">
        <v>52.48</v>
      </c>
      <c r="E4547" s="536">
        <v>0</v>
      </c>
      <c r="F4547" s="535">
        <v>49.1</v>
      </c>
      <c r="G4547" s="536">
        <v>0</v>
      </c>
      <c r="H4547" s="535">
        <v>49.81</v>
      </c>
      <c r="I4547" s="536">
        <v>0</v>
      </c>
      <c r="J4547" s="535">
        <v>46.08</v>
      </c>
      <c r="K4547" s="536">
        <v>0</v>
      </c>
      <c r="L4547" s="535">
        <v>37.4</v>
      </c>
      <c r="M4547" s="536">
        <v>0</v>
      </c>
      <c r="N4547" s="535">
        <v>44.91</v>
      </c>
      <c r="O4547" s="536">
        <v>0</v>
      </c>
      <c r="P4547" s="535">
        <v>52.61</v>
      </c>
      <c r="Q4547" s="536">
        <v>0</v>
      </c>
      <c r="R4547" s="535">
        <v>52.05</v>
      </c>
    </row>
    <row r="4548" spans="1:18" ht="12.75">
      <c r="A4548" s="145">
        <v>92029</v>
      </c>
      <c r="B4548" s="102" t="s">
        <v>26218</v>
      </c>
      <c r="C4548" s="145" t="s">
        <v>2</v>
      </c>
      <c r="D4548" s="535">
        <v>73.239999999999995</v>
      </c>
      <c r="E4548" s="536">
        <v>0</v>
      </c>
      <c r="F4548" s="535">
        <v>68.66</v>
      </c>
      <c r="G4548" s="536">
        <v>0</v>
      </c>
      <c r="H4548" s="535">
        <v>73.75</v>
      </c>
      <c r="I4548" s="536">
        <v>0</v>
      </c>
      <c r="J4548" s="535">
        <v>64.14</v>
      </c>
      <c r="K4548" s="536">
        <v>0</v>
      </c>
      <c r="L4548" s="535">
        <v>56.67</v>
      </c>
      <c r="M4548" s="536">
        <v>0</v>
      </c>
      <c r="N4548" s="535">
        <v>64.2</v>
      </c>
      <c r="O4548" s="536">
        <v>0</v>
      </c>
      <c r="P4548" s="535">
        <v>73.59</v>
      </c>
      <c r="Q4548" s="536">
        <v>0</v>
      </c>
      <c r="R4548" s="535">
        <v>75.98</v>
      </c>
    </row>
    <row r="4549" spans="1:18" ht="12.75">
      <c r="A4549" s="145">
        <v>92028</v>
      </c>
      <c r="B4549" s="102" t="s">
        <v>26219</v>
      </c>
      <c r="C4549" s="145" t="s">
        <v>2</v>
      </c>
      <c r="D4549" s="535">
        <v>59.02</v>
      </c>
      <c r="E4549" s="536">
        <v>0</v>
      </c>
      <c r="F4549" s="535">
        <v>55.33</v>
      </c>
      <c r="G4549" s="536">
        <v>0</v>
      </c>
      <c r="H4549" s="535">
        <v>59.68</v>
      </c>
      <c r="I4549" s="536">
        <v>0</v>
      </c>
      <c r="J4549" s="535">
        <v>51.68</v>
      </c>
      <c r="K4549" s="536">
        <v>0</v>
      </c>
      <c r="L4549" s="535">
        <v>45.93</v>
      </c>
      <c r="M4549" s="536">
        <v>0</v>
      </c>
      <c r="N4549" s="535">
        <v>51.83</v>
      </c>
      <c r="O4549" s="536">
        <v>0</v>
      </c>
      <c r="P4549" s="535">
        <v>59.31</v>
      </c>
      <c r="Q4549" s="536">
        <v>0</v>
      </c>
      <c r="R4549" s="535">
        <v>61.42</v>
      </c>
    </row>
    <row r="4550" spans="1:18" ht="12.75">
      <c r="A4550" s="145">
        <v>92031</v>
      </c>
      <c r="B4550" s="102" t="s">
        <v>26220</v>
      </c>
      <c r="C4550" s="145" t="s">
        <v>2</v>
      </c>
      <c r="D4550" s="535">
        <v>100.02</v>
      </c>
      <c r="E4550" s="536">
        <v>0</v>
      </c>
      <c r="F4550" s="535">
        <v>93.76</v>
      </c>
      <c r="G4550" s="536">
        <v>0</v>
      </c>
      <c r="H4550" s="535">
        <v>100.66</v>
      </c>
      <c r="I4550" s="536">
        <v>0</v>
      </c>
      <c r="J4550" s="535">
        <v>87.59</v>
      </c>
      <c r="K4550" s="536">
        <v>0</v>
      </c>
      <c r="L4550" s="535">
        <v>77.33</v>
      </c>
      <c r="M4550" s="536">
        <v>0</v>
      </c>
      <c r="N4550" s="535">
        <v>87.67</v>
      </c>
      <c r="O4550" s="536">
        <v>0</v>
      </c>
      <c r="P4550" s="535">
        <v>100.5</v>
      </c>
      <c r="Q4550" s="536">
        <v>0</v>
      </c>
      <c r="R4550" s="535">
        <v>103.71</v>
      </c>
    </row>
    <row r="4551" spans="1:18" ht="12.75">
      <c r="A4551" s="145">
        <v>92030</v>
      </c>
      <c r="B4551" s="102" t="s">
        <v>26221</v>
      </c>
      <c r="C4551" s="145" t="s">
        <v>2</v>
      </c>
      <c r="D4551" s="535">
        <v>85.8</v>
      </c>
      <c r="E4551" s="536">
        <v>0</v>
      </c>
      <c r="F4551" s="535">
        <v>80.430000000000007</v>
      </c>
      <c r="G4551" s="536">
        <v>0</v>
      </c>
      <c r="H4551" s="535">
        <v>86.59</v>
      </c>
      <c r="I4551" s="536">
        <v>0</v>
      </c>
      <c r="J4551" s="535">
        <v>75.13</v>
      </c>
      <c r="K4551" s="536">
        <v>0</v>
      </c>
      <c r="L4551" s="535">
        <v>66.59</v>
      </c>
      <c r="M4551" s="536">
        <v>0</v>
      </c>
      <c r="N4551" s="535">
        <v>75.3</v>
      </c>
      <c r="O4551" s="536">
        <v>0</v>
      </c>
      <c r="P4551" s="535">
        <v>86.22</v>
      </c>
      <c r="Q4551" s="536">
        <v>0</v>
      </c>
      <c r="R4551" s="535">
        <v>89.15</v>
      </c>
    </row>
    <row r="4552" spans="1:18" ht="12.75">
      <c r="A4552" s="145">
        <v>91955</v>
      </c>
      <c r="B4552" s="102" t="s">
        <v>26222</v>
      </c>
      <c r="C4552" s="145" t="s">
        <v>2</v>
      </c>
      <c r="D4552" s="535">
        <v>46.4</v>
      </c>
      <c r="E4552" s="536">
        <v>0</v>
      </c>
      <c r="F4552" s="535">
        <v>43.51</v>
      </c>
      <c r="G4552" s="536">
        <v>0</v>
      </c>
      <c r="H4552" s="535">
        <v>46.77</v>
      </c>
      <c r="I4552" s="536">
        <v>0</v>
      </c>
      <c r="J4552" s="535">
        <v>40.630000000000003</v>
      </c>
      <c r="K4552" s="536">
        <v>0</v>
      </c>
      <c r="L4552" s="535">
        <v>35.94</v>
      </c>
      <c r="M4552" s="536">
        <v>0</v>
      </c>
      <c r="N4552" s="535">
        <v>40.69</v>
      </c>
      <c r="O4552" s="536">
        <v>0</v>
      </c>
      <c r="P4552" s="535">
        <v>46.62</v>
      </c>
      <c r="Q4552" s="536">
        <v>0</v>
      </c>
      <c r="R4552" s="535">
        <v>48.18</v>
      </c>
    </row>
    <row r="4553" spans="1:18" ht="12.75">
      <c r="A4553" s="145">
        <v>91954</v>
      </c>
      <c r="B4553" s="102" t="s">
        <v>26223</v>
      </c>
      <c r="C4553" s="145" t="s">
        <v>2</v>
      </c>
      <c r="D4553" s="535">
        <v>32.18</v>
      </c>
      <c r="E4553" s="536">
        <v>0</v>
      </c>
      <c r="F4553" s="535">
        <v>30.18</v>
      </c>
      <c r="G4553" s="536">
        <v>0</v>
      </c>
      <c r="H4553" s="535">
        <v>32.700000000000003</v>
      </c>
      <c r="I4553" s="536">
        <v>0</v>
      </c>
      <c r="J4553" s="535">
        <v>28.17</v>
      </c>
      <c r="K4553" s="536">
        <v>0</v>
      </c>
      <c r="L4553" s="535">
        <v>25.2</v>
      </c>
      <c r="M4553" s="536">
        <v>0</v>
      </c>
      <c r="N4553" s="535">
        <v>28.32</v>
      </c>
      <c r="O4553" s="536">
        <v>0</v>
      </c>
      <c r="P4553" s="535">
        <v>32.340000000000003</v>
      </c>
      <c r="Q4553" s="536">
        <v>0</v>
      </c>
      <c r="R4553" s="535">
        <v>33.619999999999997</v>
      </c>
    </row>
    <row r="4554" spans="1:18" ht="12.75">
      <c r="A4554" s="145">
        <v>92033</v>
      </c>
      <c r="B4554" s="102" t="s">
        <v>26224</v>
      </c>
      <c r="C4554" s="145" t="s">
        <v>2</v>
      </c>
      <c r="D4554" s="535">
        <v>101.75</v>
      </c>
      <c r="E4554" s="536">
        <v>0</v>
      </c>
      <c r="F4554" s="535">
        <v>95.36</v>
      </c>
      <c r="G4554" s="536">
        <v>0</v>
      </c>
      <c r="H4554" s="535">
        <v>101.89</v>
      </c>
      <c r="I4554" s="536">
        <v>0</v>
      </c>
      <c r="J4554" s="535">
        <v>89.12</v>
      </c>
      <c r="K4554" s="536">
        <v>0</v>
      </c>
      <c r="L4554" s="535">
        <v>78.13</v>
      </c>
      <c r="M4554" s="536">
        <v>0</v>
      </c>
      <c r="N4554" s="535">
        <v>89</v>
      </c>
      <c r="O4554" s="536">
        <v>0</v>
      </c>
      <c r="P4554" s="535">
        <v>102.21</v>
      </c>
      <c r="Q4554" s="536">
        <v>0</v>
      </c>
      <c r="R4554" s="535">
        <v>105.11</v>
      </c>
    </row>
    <row r="4555" spans="1:18" ht="12.75">
      <c r="A4555" s="145">
        <v>92032</v>
      </c>
      <c r="B4555" s="102" t="s">
        <v>26225</v>
      </c>
      <c r="C4555" s="145" t="s">
        <v>2</v>
      </c>
      <c r="D4555" s="535">
        <v>87.53</v>
      </c>
      <c r="E4555" s="536">
        <v>0</v>
      </c>
      <c r="F4555" s="535">
        <v>82.03</v>
      </c>
      <c r="G4555" s="536">
        <v>0</v>
      </c>
      <c r="H4555" s="535">
        <v>87.82</v>
      </c>
      <c r="I4555" s="536">
        <v>0</v>
      </c>
      <c r="J4555" s="535">
        <v>76.66</v>
      </c>
      <c r="K4555" s="536">
        <v>0</v>
      </c>
      <c r="L4555" s="535">
        <v>67.39</v>
      </c>
      <c r="M4555" s="536">
        <v>0</v>
      </c>
      <c r="N4555" s="535">
        <v>76.63</v>
      </c>
      <c r="O4555" s="536">
        <v>0</v>
      </c>
      <c r="P4555" s="535">
        <v>87.93</v>
      </c>
      <c r="Q4555" s="536">
        <v>0</v>
      </c>
      <c r="R4555" s="535">
        <v>90.55</v>
      </c>
    </row>
    <row r="4556" spans="1:18" ht="12.75">
      <c r="A4556" s="145">
        <v>91961</v>
      </c>
      <c r="B4556" s="102" t="s">
        <v>26226</v>
      </c>
      <c r="C4556" s="145" t="s">
        <v>2</v>
      </c>
      <c r="D4556" s="535">
        <v>74.97</v>
      </c>
      <c r="E4556" s="536">
        <v>0</v>
      </c>
      <c r="F4556" s="535">
        <v>70.260000000000005</v>
      </c>
      <c r="G4556" s="536">
        <v>0</v>
      </c>
      <c r="H4556" s="535">
        <v>74.98</v>
      </c>
      <c r="I4556" s="536">
        <v>0</v>
      </c>
      <c r="J4556" s="535">
        <v>65.67</v>
      </c>
      <c r="K4556" s="536">
        <v>0</v>
      </c>
      <c r="L4556" s="535">
        <v>57.47</v>
      </c>
      <c r="M4556" s="536">
        <v>0</v>
      </c>
      <c r="N4556" s="535">
        <v>65.53</v>
      </c>
      <c r="O4556" s="536">
        <v>0</v>
      </c>
      <c r="P4556" s="535">
        <v>75.3</v>
      </c>
      <c r="Q4556" s="536">
        <v>0</v>
      </c>
      <c r="R4556" s="535">
        <v>77.38</v>
      </c>
    </row>
    <row r="4557" spans="1:18" ht="12.75">
      <c r="A4557" s="145">
        <v>91960</v>
      </c>
      <c r="B4557" s="102" t="s">
        <v>26227</v>
      </c>
      <c r="C4557" s="145" t="s">
        <v>2</v>
      </c>
      <c r="D4557" s="535">
        <v>60.75</v>
      </c>
      <c r="E4557" s="536">
        <v>0</v>
      </c>
      <c r="F4557" s="535">
        <v>56.93</v>
      </c>
      <c r="G4557" s="536">
        <v>0</v>
      </c>
      <c r="H4557" s="535">
        <v>60.91</v>
      </c>
      <c r="I4557" s="536">
        <v>0</v>
      </c>
      <c r="J4557" s="535">
        <v>53.21</v>
      </c>
      <c r="K4557" s="536">
        <v>0</v>
      </c>
      <c r="L4557" s="535">
        <v>46.73</v>
      </c>
      <c r="M4557" s="536">
        <v>0</v>
      </c>
      <c r="N4557" s="535">
        <v>53.16</v>
      </c>
      <c r="O4557" s="536">
        <v>0</v>
      </c>
      <c r="P4557" s="535">
        <v>61.02</v>
      </c>
      <c r="Q4557" s="536">
        <v>0</v>
      </c>
      <c r="R4557" s="535">
        <v>62.82</v>
      </c>
    </row>
    <row r="4558" spans="1:18" ht="12.75">
      <c r="A4558" s="145">
        <v>91969</v>
      </c>
      <c r="B4558" s="102" t="s">
        <v>26228</v>
      </c>
      <c r="C4558" s="145" t="s">
        <v>2</v>
      </c>
      <c r="D4558" s="535">
        <v>103.48</v>
      </c>
      <c r="E4558" s="536">
        <v>0</v>
      </c>
      <c r="F4558" s="535">
        <v>96.96</v>
      </c>
      <c r="G4558" s="536">
        <v>0</v>
      </c>
      <c r="H4558" s="535">
        <v>103.12</v>
      </c>
      <c r="I4558" s="536">
        <v>0</v>
      </c>
      <c r="J4558" s="535">
        <v>90.65</v>
      </c>
      <c r="K4558" s="536">
        <v>0</v>
      </c>
      <c r="L4558" s="535">
        <v>78.930000000000007</v>
      </c>
      <c r="M4558" s="536">
        <v>0</v>
      </c>
      <c r="N4558" s="535">
        <v>90.33</v>
      </c>
      <c r="O4558" s="536">
        <v>0</v>
      </c>
      <c r="P4558" s="535">
        <v>103.92</v>
      </c>
      <c r="Q4558" s="536">
        <v>0</v>
      </c>
      <c r="R4558" s="535">
        <v>106.51</v>
      </c>
    </row>
    <row r="4559" spans="1:18" ht="12.75">
      <c r="A4559" s="145">
        <v>91968</v>
      </c>
      <c r="B4559" s="102" t="s">
        <v>26229</v>
      </c>
      <c r="C4559" s="145" t="s">
        <v>2</v>
      </c>
      <c r="D4559" s="535">
        <v>89.26</v>
      </c>
      <c r="E4559" s="536">
        <v>0</v>
      </c>
      <c r="F4559" s="535">
        <v>83.63</v>
      </c>
      <c r="G4559" s="536">
        <v>0</v>
      </c>
      <c r="H4559" s="535">
        <v>89.05</v>
      </c>
      <c r="I4559" s="536">
        <v>0</v>
      </c>
      <c r="J4559" s="535">
        <v>78.19</v>
      </c>
      <c r="K4559" s="536">
        <v>0</v>
      </c>
      <c r="L4559" s="535">
        <v>68.19</v>
      </c>
      <c r="M4559" s="536">
        <v>0</v>
      </c>
      <c r="N4559" s="535">
        <v>77.959999999999994</v>
      </c>
      <c r="O4559" s="536">
        <v>0</v>
      </c>
      <c r="P4559" s="535">
        <v>89.64</v>
      </c>
      <c r="Q4559" s="536">
        <v>0</v>
      </c>
      <c r="R4559" s="535">
        <v>91.95</v>
      </c>
    </row>
    <row r="4560" spans="1:18" ht="12.75">
      <c r="A4560" s="145">
        <v>91985</v>
      </c>
      <c r="B4560" s="102" t="s">
        <v>26230</v>
      </c>
      <c r="C4560" s="145" t="s">
        <v>2</v>
      </c>
      <c r="D4560" s="535">
        <v>36.56</v>
      </c>
      <c r="E4560" s="536">
        <v>0</v>
      </c>
      <c r="F4560" s="535">
        <v>34.29</v>
      </c>
      <c r="G4560" s="536">
        <v>0</v>
      </c>
      <c r="H4560" s="535">
        <v>37.130000000000003</v>
      </c>
      <c r="I4560" s="536">
        <v>0</v>
      </c>
      <c r="J4560" s="535">
        <v>32</v>
      </c>
      <c r="K4560" s="536">
        <v>0</v>
      </c>
      <c r="L4560" s="535">
        <v>28.61</v>
      </c>
      <c r="M4560" s="536">
        <v>0</v>
      </c>
      <c r="N4560" s="535">
        <v>32.17</v>
      </c>
      <c r="O4560" s="536">
        <v>0</v>
      </c>
      <c r="P4560" s="535">
        <v>36.75</v>
      </c>
      <c r="Q4560" s="536">
        <v>0</v>
      </c>
      <c r="R4560" s="535">
        <v>38.19</v>
      </c>
    </row>
    <row r="4561" spans="1:18" ht="12.75">
      <c r="A4561" s="145">
        <v>91984</v>
      </c>
      <c r="B4561" s="102" t="s">
        <v>26231</v>
      </c>
      <c r="C4561" s="145" t="s">
        <v>2</v>
      </c>
      <c r="D4561" s="535">
        <v>22.34</v>
      </c>
      <c r="E4561" s="536">
        <v>0</v>
      </c>
      <c r="F4561" s="535">
        <v>20.96</v>
      </c>
      <c r="G4561" s="536">
        <v>0</v>
      </c>
      <c r="H4561" s="535">
        <v>23.06</v>
      </c>
      <c r="I4561" s="536">
        <v>0</v>
      </c>
      <c r="J4561" s="535">
        <v>19.54</v>
      </c>
      <c r="K4561" s="536">
        <v>0</v>
      </c>
      <c r="L4561" s="535">
        <v>17.87</v>
      </c>
      <c r="M4561" s="536">
        <v>0</v>
      </c>
      <c r="N4561" s="535">
        <v>19.8</v>
      </c>
      <c r="O4561" s="536">
        <v>0</v>
      </c>
      <c r="P4561" s="535">
        <v>22.47</v>
      </c>
      <c r="Q4561" s="536">
        <v>0</v>
      </c>
      <c r="R4561" s="535">
        <v>23.63</v>
      </c>
    </row>
    <row r="4562" spans="1:18" ht="12.75">
      <c r="A4562" s="145">
        <v>91989</v>
      </c>
      <c r="B4562" s="102" t="s">
        <v>26232</v>
      </c>
      <c r="C4562" s="145" t="s">
        <v>2</v>
      </c>
      <c r="D4562" s="535">
        <v>42.73</v>
      </c>
      <c r="E4562" s="536">
        <v>0</v>
      </c>
      <c r="F4562" s="535">
        <v>40.020000000000003</v>
      </c>
      <c r="G4562" s="536">
        <v>0</v>
      </c>
      <c r="H4562" s="535">
        <v>41.54</v>
      </c>
      <c r="I4562" s="536">
        <v>0</v>
      </c>
      <c r="J4562" s="535">
        <v>37.47</v>
      </c>
      <c r="K4562" s="536">
        <v>0</v>
      </c>
      <c r="L4562" s="535">
        <v>31.48</v>
      </c>
      <c r="M4562" s="536">
        <v>0</v>
      </c>
      <c r="N4562" s="535">
        <v>36.92</v>
      </c>
      <c r="O4562" s="536">
        <v>0</v>
      </c>
      <c r="P4562" s="535">
        <v>42.87</v>
      </c>
      <c r="Q4562" s="536">
        <v>0</v>
      </c>
      <c r="R4562" s="535">
        <v>43.16</v>
      </c>
    </row>
    <row r="4563" spans="1:18" ht="12.75">
      <c r="A4563" s="145">
        <v>91988</v>
      </c>
      <c r="B4563" s="102" t="s">
        <v>26233</v>
      </c>
      <c r="C4563" s="145" t="s">
        <v>2</v>
      </c>
      <c r="D4563" s="535">
        <v>28.51</v>
      </c>
      <c r="E4563" s="536">
        <v>0</v>
      </c>
      <c r="F4563" s="535">
        <v>26.69</v>
      </c>
      <c r="G4563" s="536">
        <v>0</v>
      </c>
      <c r="H4563" s="535">
        <v>27.47</v>
      </c>
      <c r="I4563" s="536">
        <v>0</v>
      </c>
      <c r="J4563" s="535">
        <v>25.01</v>
      </c>
      <c r="K4563" s="536">
        <v>0</v>
      </c>
      <c r="L4563" s="535">
        <v>20.74</v>
      </c>
      <c r="M4563" s="536">
        <v>0</v>
      </c>
      <c r="N4563" s="535">
        <v>24.55</v>
      </c>
      <c r="O4563" s="536">
        <v>0</v>
      </c>
      <c r="P4563" s="535">
        <v>28.59</v>
      </c>
      <c r="Q4563" s="536">
        <v>0</v>
      </c>
      <c r="R4563" s="535">
        <v>28.6</v>
      </c>
    </row>
    <row r="4564" spans="1:18" ht="12.75">
      <c r="A4564" s="145">
        <v>92023</v>
      </c>
      <c r="B4564" s="102" t="s">
        <v>26234</v>
      </c>
      <c r="C4564" s="145" t="s">
        <v>2</v>
      </c>
      <c r="D4564" s="535">
        <v>65.03</v>
      </c>
      <c r="E4564" s="536">
        <v>0</v>
      </c>
      <c r="F4564" s="535">
        <v>60.97</v>
      </c>
      <c r="G4564" s="536">
        <v>0</v>
      </c>
      <c r="H4564" s="535">
        <v>65.260000000000005</v>
      </c>
      <c r="I4564" s="536">
        <v>0</v>
      </c>
      <c r="J4564" s="535">
        <v>56.96</v>
      </c>
      <c r="K4564" s="536">
        <v>0</v>
      </c>
      <c r="L4564" s="535">
        <v>50.07</v>
      </c>
      <c r="M4564" s="536">
        <v>0</v>
      </c>
      <c r="N4564" s="535">
        <v>56.92</v>
      </c>
      <c r="O4564" s="536">
        <v>0</v>
      </c>
      <c r="P4564" s="535">
        <v>65.34</v>
      </c>
      <c r="Q4564" s="536">
        <v>0</v>
      </c>
      <c r="R4564" s="535">
        <v>67.290000000000006</v>
      </c>
    </row>
    <row r="4565" spans="1:18" ht="12.75">
      <c r="A4565" s="145">
        <v>92022</v>
      </c>
      <c r="B4565" s="102" t="s">
        <v>26235</v>
      </c>
      <c r="C4565" s="145" t="s">
        <v>2</v>
      </c>
      <c r="D4565" s="535">
        <v>50.81</v>
      </c>
      <c r="E4565" s="536">
        <v>0</v>
      </c>
      <c r="F4565" s="535">
        <v>47.64</v>
      </c>
      <c r="G4565" s="536">
        <v>0</v>
      </c>
      <c r="H4565" s="535">
        <v>51.19</v>
      </c>
      <c r="I4565" s="536">
        <v>0</v>
      </c>
      <c r="J4565" s="535">
        <v>44.5</v>
      </c>
      <c r="K4565" s="536">
        <v>0</v>
      </c>
      <c r="L4565" s="535">
        <v>39.33</v>
      </c>
      <c r="M4565" s="536">
        <v>0</v>
      </c>
      <c r="N4565" s="535">
        <v>44.55</v>
      </c>
      <c r="O4565" s="536">
        <v>0</v>
      </c>
      <c r="P4565" s="535">
        <v>51.06</v>
      </c>
      <c r="Q4565" s="536">
        <v>0</v>
      </c>
      <c r="R4565" s="535">
        <v>52.73</v>
      </c>
    </row>
    <row r="4566" spans="1:18" ht="12.75">
      <c r="A4566" s="145">
        <v>92025</v>
      </c>
      <c r="B4566" s="102" t="s">
        <v>26236</v>
      </c>
      <c r="C4566" s="145" t="s">
        <v>2</v>
      </c>
      <c r="D4566" s="535">
        <v>91.88</v>
      </c>
      <c r="E4566" s="536">
        <v>0</v>
      </c>
      <c r="F4566" s="535">
        <v>86.13</v>
      </c>
      <c r="G4566" s="536">
        <v>0</v>
      </c>
      <c r="H4566" s="535">
        <v>92.24</v>
      </c>
      <c r="I4566" s="536">
        <v>0</v>
      </c>
      <c r="J4566" s="535">
        <v>80.459999999999994</v>
      </c>
      <c r="K4566" s="536">
        <v>0</v>
      </c>
      <c r="L4566" s="535">
        <v>70.78</v>
      </c>
      <c r="M4566" s="536">
        <v>0</v>
      </c>
      <c r="N4566" s="535">
        <v>80.44</v>
      </c>
      <c r="O4566" s="536">
        <v>0</v>
      </c>
      <c r="P4566" s="535">
        <v>92.29</v>
      </c>
      <c r="Q4566" s="536">
        <v>0</v>
      </c>
      <c r="R4566" s="535">
        <v>95.09</v>
      </c>
    </row>
    <row r="4567" spans="1:18" ht="12.75">
      <c r="A4567" s="145">
        <v>92024</v>
      </c>
      <c r="B4567" s="102" t="s">
        <v>26237</v>
      </c>
      <c r="C4567" s="145" t="s">
        <v>2</v>
      </c>
      <c r="D4567" s="535">
        <v>77.66</v>
      </c>
      <c r="E4567" s="536">
        <v>0</v>
      </c>
      <c r="F4567" s="535">
        <v>72.8</v>
      </c>
      <c r="G4567" s="536">
        <v>0</v>
      </c>
      <c r="H4567" s="535">
        <v>78.17</v>
      </c>
      <c r="I4567" s="536">
        <v>0</v>
      </c>
      <c r="J4567" s="535">
        <v>68</v>
      </c>
      <c r="K4567" s="536">
        <v>0</v>
      </c>
      <c r="L4567" s="535">
        <v>60.04</v>
      </c>
      <c r="M4567" s="536">
        <v>0</v>
      </c>
      <c r="N4567" s="535">
        <v>68.069999999999993</v>
      </c>
      <c r="O4567" s="536">
        <v>0</v>
      </c>
      <c r="P4567" s="535">
        <v>78.010000000000005</v>
      </c>
      <c r="Q4567" s="536">
        <v>0</v>
      </c>
      <c r="R4567" s="535">
        <v>80.53</v>
      </c>
    </row>
    <row r="4568" spans="1:18" ht="12.75">
      <c r="A4568" s="145">
        <v>91957</v>
      </c>
      <c r="B4568" s="102" t="s">
        <v>26238</v>
      </c>
      <c r="C4568" s="145" t="s">
        <v>2</v>
      </c>
      <c r="D4568" s="535">
        <v>66.760000000000005</v>
      </c>
      <c r="E4568" s="536">
        <v>0</v>
      </c>
      <c r="F4568" s="535">
        <v>62.57</v>
      </c>
      <c r="G4568" s="536">
        <v>0</v>
      </c>
      <c r="H4568" s="535">
        <v>66.489999999999995</v>
      </c>
      <c r="I4568" s="536">
        <v>0</v>
      </c>
      <c r="J4568" s="535">
        <v>58.49</v>
      </c>
      <c r="K4568" s="536">
        <v>0</v>
      </c>
      <c r="L4568" s="535">
        <v>50.87</v>
      </c>
      <c r="M4568" s="536">
        <v>0</v>
      </c>
      <c r="N4568" s="535">
        <v>58.25</v>
      </c>
      <c r="O4568" s="536">
        <v>0</v>
      </c>
      <c r="P4568" s="535">
        <v>67.05</v>
      </c>
      <c r="Q4568" s="536">
        <v>0</v>
      </c>
      <c r="R4568" s="535">
        <v>68.69</v>
      </c>
    </row>
    <row r="4569" spans="1:18" ht="12.75">
      <c r="A4569" s="145">
        <v>91956</v>
      </c>
      <c r="B4569" s="102" t="s">
        <v>26239</v>
      </c>
      <c r="C4569" s="145" t="s">
        <v>2</v>
      </c>
      <c r="D4569" s="535">
        <v>52.54</v>
      </c>
      <c r="E4569" s="536">
        <v>0</v>
      </c>
      <c r="F4569" s="535">
        <v>49.24</v>
      </c>
      <c r="G4569" s="536">
        <v>0</v>
      </c>
      <c r="H4569" s="535">
        <v>52.42</v>
      </c>
      <c r="I4569" s="536">
        <v>0</v>
      </c>
      <c r="J4569" s="535">
        <v>46.03</v>
      </c>
      <c r="K4569" s="536">
        <v>0</v>
      </c>
      <c r="L4569" s="535">
        <v>40.130000000000003</v>
      </c>
      <c r="M4569" s="536">
        <v>0</v>
      </c>
      <c r="N4569" s="535">
        <v>45.88</v>
      </c>
      <c r="O4569" s="536">
        <v>0</v>
      </c>
      <c r="P4569" s="535">
        <v>52.77</v>
      </c>
      <c r="Q4569" s="536">
        <v>0</v>
      </c>
      <c r="R4569" s="535">
        <v>54.13</v>
      </c>
    </row>
    <row r="4570" spans="1:18" ht="12.75">
      <c r="A4570" s="145">
        <v>91963</v>
      </c>
      <c r="B4570" s="102" t="s">
        <v>26240</v>
      </c>
      <c r="C4570" s="145" t="s">
        <v>2</v>
      </c>
      <c r="D4570" s="535">
        <v>95.34</v>
      </c>
      <c r="E4570" s="536">
        <v>0</v>
      </c>
      <c r="F4570" s="535">
        <v>89.33</v>
      </c>
      <c r="G4570" s="536">
        <v>0</v>
      </c>
      <c r="H4570" s="535">
        <v>94.7</v>
      </c>
      <c r="I4570" s="536">
        <v>0</v>
      </c>
      <c r="J4570" s="535">
        <v>83.52</v>
      </c>
      <c r="K4570" s="536">
        <v>0</v>
      </c>
      <c r="L4570" s="535">
        <v>72.38</v>
      </c>
      <c r="M4570" s="536">
        <v>0</v>
      </c>
      <c r="N4570" s="535">
        <v>83.1</v>
      </c>
      <c r="O4570" s="536">
        <v>0</v>
      </c>
      <c r="P4570" s="535">
        <v>95.71</v>
      </c>
      <c r="Q4570" s="536">
        <v>0</v>
      </c>
      <c r="R4570" s="535">
        <v>97.89</v>
      </c>
    </row>
    <row r="4571" spans="1:18" ht="12.75">
      <c r="A4571" s="145">
        <v>91962</v>
      </c>
      <c r="B4571" s="102" t="s">
        <v>26241</v>
      </c>
      <c r="C4571" s="145" t="s">
        <v>2</v>
      </c>
      <c r="D4571" s="535">
        <v>81.12</v>
      </c>
      <c r="E4571" s="536">
        <v>0</v>
      </c>
      <c r="F4571" s="535">
        <v>76</v>
      </c>
      <c r="G4571" s="536">
        <v>0</v>
      </c>
      <c r="H4571" s="535">
        <v>80.63</v>
      </c>
      <c r="I4571" s="536">
        <v>0</v>
      </c>
      <c r="J4571" s="535">
        <v>71.06</v>
      </c>
      <c r="K4571" s="536">
        <v>0</v>
      </c>
      <c r="L4571" s="535">
        <v>61.64</v>
      </c>
      <c r="M4571" s="536">
        <v>0</v>
      </c>
      <c r="N4571" s="535">
        <v>70.73</v>
      </c>
      <c r="O4571" s="536">
        <v>0</v>
      </c>
      <c r="P4571" s="535">
        <v>81.430000000000007</v>
      </c>
      <c r="Q4571" s="536">
        <v>0</v>
      </c>
      <c r="R4571" s="535">
        <v>83.33</v>
      </c>
    </row>
    <row r="4572" spans="1:18" ht="12.75">
      <c r="A4572" s="145">
        <v>91953</v>
      </c>
      <c r="B4572" s="102" t="s">
        <v>26242</v>
      </c>
      <c r="C4572" s="145" t="s">
        <v>2</v>
      </c>
      <c r="D4572" s="535">
        <v>38.26</v>
      </c>
      <c r="E4572" s="536">
        <v>0</v>
      </c>
      <c r="F4572" s="535">
        <v>35.869999999999997</v>
      </c>
      <c r="G4572" s="536">
        <v>0</v>
      </c>
      <c r="H4572" s="535">
        <v>38.35</v>
      </c>
      <c r="I4572" s="536">
        <v>0</v>
      </c>
      <c r="J4572" s="535">
        <v>33.5</v>
      </c>
      <c r="K4572" s="536">
        <v>0</v>
      </c>
      <c r="L4572" s="535">
        <v>29.4</v>
      </c>
      <c r="M4572" s="536">
        <v>0</v>
      </c>
      <c r="N4572" s="535">
        <v>33.47</v>
      </c>
      <c r="O4572" s="536">
        <v>0</v>
      </c>
      <c r="P4572" s="535">
        <v>38.43</v>
      </c>
      <c r="Q4572" s="536">
        <v>0</v>
      </c>
      <c r="R4572" s="535">
        <v>39.56</v>
      </c>
    </row>
    <row r="4573" spans="1:18" ht="12.75">
      <c r="A4573" s="145">
        <v>91952</v>
      </c>
      <c r="B4573" s="102" t="s">
        <v>26243</v>
      </c>
      <c r="C4573" s="145" t="s">
        <v>2</v>
      </c>
      <c r="D4573" s="535">
        <v>24.04</v>
      </c>
      <c r="E4573" s="536">
        <v>0</v>
      </c>
      <c r="F4573" s="535">
        <v>22.54</v>
      </c>
      <c r="G4573" s="536">
        <v>0</v>
      </c>
      <c r="H4573" s="535">
        <v>24.28</v>
      </c>
      <c r="I4573" s="536">
        <v>0</v>
      </c>
      <c r="J4573" s="535">
        <v>21.04</v>
      </c>
      <c r="K4573" s="536">
        <v>0</v>
      </c>
      <c r="L4573" s="535">
        <v>18.66</v>
      </c>
      <c r="M4573" s="536">
        <v>0</v>
      </c>
      <c r="N4573" s="535">
        <v>21.1</v>
      </c>
      <c r="O4573" s="536">
        <v>0</v>
      </c>
      <c r="P4573" s="535">
        <v>24.15</v>
      </c>
      <c r="Q4573" s="536">
        <v>0</v>
      </c>
      <c r="R4573" s="535">
        <v>25</v>
      </c>
    </row>
    <row r="4574" spans="1:18" ht="12.75">
      <c r="A4574" s="145">
        <v>92035</v>
      </c>
      <c r="B4574" s="102" t="s">
        <v>26244</v>
      </c>
      <c r="C4574" s="145" t="s">
        <v>2</v>
      </c>
      <c r="D4574" s="535">
        <v>93.61</v>
      </c>
      <c r="E4574" s="536">
        <v>0</v>
      </c>
      <c r="F4574" s="535">
        <v>87.73</v>
      </c>
      <c r="G4574" s="536">
        <v>0</v>
      </c>
      <c r="H4574" s="535">
        <v>93.47</v>
      </c>
      <c r="I4574" s="536">
        <v>0</v>
      </c>
      <c r="J4574" s="535">
        <v>81.99</v>
      </c>
      <c r="K4574" s="536">
        <v>0</v>
      </c>
      <c r="L4574" s="535">
        <v>71.58</v>
      </c>
      <c r="M4574" s="536">
        <v>0</v>
      </c>
      <c r="N4574" s="535">
        <v>81.77</v>
      </c>
      <c r="O4574" s="536">
        <v>0</v>
      </c>
      <c r="P4574" s="535">
        <v>94</v>
      </c>
      <c r="Q4574" s="536">
        <v>0</v>
      </c>
      <c r="R4574" s="535">
        <v>96.49</v>
      </c>
    </row>
    <row r="4575" spans="1:18" ht="12.75">
      <c r="A4575" s="145">
        <v>92034</v>
      </c>
      <c r="B4575" s="102" t="s">
        <v>26245</v>
      </c>
      <c r="C4575" s="145" t="s">
        <v>2</v>
      </c>
      <c r="D4575" s="535">
        <v>79.39</v>
      </c>
      <c r="E4575" s="536">
        <v>0</v>
      </c>
      <c r="F4575" s="535">
        <v>74.400000000000006</v>
      </c>
      <c r="G4575" s="536">
        <v>0</v>
      </c>
      <c r="H4575" s="535">
        <v>79.400000000000006</v>
      </c>
      <c r="I4575" s="536">
        <v>0</v>
      </c>
      <c r="J4575" s="535">
        <v>69.53</v>
      </c>
      <c r="K4575" s="536">
        <v>0</v>
      </c>
      <c r="L4575" s="535">
        <v>60.84</v>
      </c>
      <c r="M4575" s="536">
        <v>0</v>
      </c>
      <c r="N4575" s="535">
        <v>69.400000000000006</v>
      </c>
      <c r="O4575" s="536">
        <v>0</v>
      </c>
      <c r="P4575" s="535">
        <v>79.72</v>
      </c>
      <c r="Q4575" s="536">
        <v>0</v>
      </c>
      <c r="R4575" s="535">
        <v>81.93</v>
      </c>
    </row>
    <row r="4576" spans="1:18" ht="12.75">
      <c r="A4576" s="145">
        <v>92027</v>
      </c>
      <c r="B4576" s="102" t="s">
        <v>26246</v>
      </c>
      <c r="C4576" s="145" t="s">
        <v>2</v>
      </c>
      <c r="D4576" s="535">
        <v>85.45</v>
      </c>
      <c r="E4576" s="536">
        <v>0</v>
      </c>
      <c r="F4576" s="535">
        <v>80.08</v>
      </c>
      <c r="G4576" s="536">
        <v>0</v>
      </c>
      <c r="H4576" s="535">
        <v>85.06</v>
      </c>
      <c r="I4576" s="536">
        <v>0</v>
      </c>
      <c r="J4576" s="535">
        <v>74.87</v>
      </c>
      <c r="K4576" s="536">
        <v>0</v>
      </c>
      <c r="L4576" s="535">
        <v>65.05</v>
      </c>
      <c r="M4576" s="536">
        <v>0</v>
      </c>
      <c r="N4576" s="535">
        <v>74.540000000000006</v>
      </c>
      <c r="O4576" s="536">
        <v>0</v>
      </c>
      <c r="P4576" s="535">
        <v>85.81</v>
      </c>
      <c r="Q4576" s="536">
        <v>0</v>
      </c>
      <c r="R4576" s="535">
        <v>87.86</v>
      </c>
    </row>
    <row r="4577" spans="1:18" ht="12.75">
      <c r="A4577" s="145">
        <v>92026</v>
      </c>
      <c r="B4577" s="102" t="s">
        <v>26247</v>
      </c>
      <c r="C4577" s="145" t="s">
        <v>2</v>
      </c>
      <c r="D4577" s="535">
        <v>71.23</v>
      </c>
      <c r="E4577" s="536">
        <v>0</v>
      </c>
      <c r="F4577" s="535">
        <v>66.75</v>
      </c>
      <c r="G4577" s="536">
        <v>0</v>
      </c>
      <c r="H4577" s="535">
        <v>70.989999999999995</v>
      </c>
      <c r="I4577" s="536">
        <v>0</v>
      </c>
      <c r="J4577" s="535">
        <v>62.41</v>
      </c>
      <c r="K4577" s="536">
        <v>0</v>
      </c>
      <c r="L4577" s="535">
        <v>54.31</v>
      </c>
      <c r="M4577" s="536">
        <v>0</v>
      </c>
      <c r="N4577" s="535">
        <v>62.17</v>
      </c>
      <c r="O4577" s="536">
        <v>0</v>
      </c>
      <c r="P4577" s="535">
        <v>71.53</v>
      </c>
      <c r="Q4577" s="536">
        <v>0</v>
      </c>
      <c r="R4577" s="535">
        <v>73.3</v>
      </c>
    </row>
    <row r="4578" spans="1:18" ht="12.75">
      <c r="A4578" s="145">
        <v>91965</v>
      </c>
      <c r="B4578" s="102" t="s">
        <v>26248</v>
      </c>
      <c r="C4578" s="145" t="s">
        <v>2</v>
      </c>
      <c r="D4578" s="535">
        <v>87.18</v>
      </c>
      <c r="E4578" s="536">
        <v>0</v>
      </c>
      <c r="F4578" s="535">
        <v>81.680000000000007</v>
      </c>
      <c r="G4578" s="536">
        <v>0</v>
      </c>
      <c r="H4578" s="535">
        <v>86.29</v>
      </c>
      <c r="I4578" s="536">
        <v>0</v>
      </c>
      <c r="J4578" s="535">
        <v>76.400000000000006</v>
      </c>
      <c r="K4578" s="536">
        <v>0</v>
      </c>
      <c r="L4578" s="535">
        <v>65.849999999999994</v>
      </c>
      <c r="M4578" s="536">
        <v>0</v>
      </c>
      <c r="N4578" s="535">
        <v>75.87</v>
      </c>
      <c r="O4578" s="536">
        <v>0</v>
      </c>
      <c r="P4578" s="535">
        <v>87.52</v>
      </c>
      <c r="Q4578" s="536">
        <v>0</v>
      </c>
      <c r="R4578" s="535">
        <v>89.26</v>
      </c>
    </row>
    <row r="4579" spans="1:18" ht="12.75">
      <c r="A4579" s="145">
        <v>91964</v>
      </c>
      <c r="B4579" s="102" t="s">
        <v>26249</v>
      </c>
      <c r="C4579" s="145" t="s">
        <v>2</v>
      </c>
      <c r="D4579" s="535">
        <v>72.959999999999994</v>
      </c>
      <c r="E4579" s="536">
        <v>0</v>
      </c>
      <c r="F4579" s="535">
        <v>68.349999999999994</v>
      </c>
      <c r="G4579" s="536">
        <v>0</v>
      </c>
      <c r="H4579" s="535">
        <v>72.22</v>
      </c>
      <c r="I4579" s="536">
        <v>0</v>
      </c>
      <c r="J4579" s="535">
        <v>63.94</v>
      </c>
      <c r="K4579" s="536">
        <v>0</v>
      </c>
      <c r="L4579" s="535">
        <v>55.11</v>
      </c>
      <c r="M4579" s="536">
        <v>0</v>
      </c>
      <c r="N4579" s="535">
        <v>63.5</v>
      </c>
      <c r="O4579" s="536">
        <v>0</v>
      </c>
      <c r="P4579" s="535">
        <v>73.239999999999995</v>
      </c>
      <c r="Q4579" s="536">
        <v>0</v>
      </c>
      <c r="R4579" s="535">
        <v>74.7</v>
      </c>
    </row>
    <row r="4580" spans="1:18" ht="12.75">
      <c r="A4580" s="145">
        <v>91973</v>
      </c>
      <c r="B4580" s="102" t="s">
        <v>26250</v>
      </c>
      <c r="C4580" s="145" t="s">
        <v>2</v>
      </c>
      <c r="D4580" s="535">
        <v>123.55</v>
      </c>
      <c r="E4580" s="536">
        <v>0</v>
      </c>
      <c r="F4580" s="535">
        <v>115.7</v>
      </c>
      <c r="G4580" s="536">
        <v>0</v>
      </c>
      <c r="H4580" s="535">
        <v>120.98</v>
      </c>
      <c r="I4580" s="536">
        <v>0</v>
      </c>
      <c r="J4580" s="535">
        <v>108.32</v>
      </c>
      <c r="K4580" s="536">
        <v>0</v>
      </c>
      <c r="L4580" s="535">
        <v>91.97</v>
      </c>
      <c r="M4580" s="536">
        <v>0</v>
      </c>
      <c r="N4580" s="535">
        <v>107.07</v>
      </c>
      <c r="O4580" s="536">
        <v>0</v>
      </c>
      <c r="P4580" s="535">
        <v>123.97</v>
      </c>
      <c r="Q4580" s="536">
        <v>0</v>
      </c>
      <c r="R4580" s="535">
        <v>125.48</v>
      </c>
    </row>
    <row r="4581" spans="1:18" ht="12.75">
      <c r="A4581" s="145">
        <v>91972</v>
      </c>
      <c r="B4581" s="102" t="s">
        <v>26251</v>
      </c>
      <c r="C4581" s="145" t="s">
        <v>2</v>
      </c>
      <c r="D4581" s="535">
        <v>102</v>
      </c>
      <c r="E4581" s="536">
        <v>0</v>
      </c>
      <c r="F4581" s="535">
        <v>95.55</v>
      </c>
      <c r="G4581" s="536">
        <v>0</v>
      </c>
      <c r="H4581" s="535">
        <v>101.01</v>
      </c>
      <c r="I4581" s="536">
        <v>0</v>
      </c>
      <c r="J4581" s="535">
        <v>89.38</v>
      </c>
      <c r="K4581" s="536">
        <v>0</v>
      </c>
      <c r="L4581" s="535">
        <v>77.11</v>
      </c>
      <c r="M4581" s="536">
        <v>0</v>
      </c>
      <c r="N4581" s="535">
        <v>88.8</v>
      </c>
      <c r="O4581" s="536">
        <v>0</v>
      </c>
      <c r="P4581" s="535">
        <v>102.39</v>
      </c>
      <c r="Q4581" s="536">
        <v>0</v>
      </c>
      <c r="R4581" s="535">
        <v>104.48</v>
      </c>
    </row>
    <row r="4582" spans="1:18" ht="12.75">
      <c r="A4582" s="145">
        <v>91959</v>
      </c>
      <c r="B4582" s="102" t="s">
        <v>26252</v>
      </c>
      <c r="C4582" s="145" t="s">
        <v>2</v>
      </c>
      <c r="D4582" s="535">
        <v>58.68</v>
      </c>
      <c r="E4582" s="536">
        <v>0</v>
      </c>
      <c r="F4582" s="535">
        <v>54.98</v>
      </c>
      <c r="G4582" s="536">
        <v>0</v>
      </c>
      <c r="H4582" s="535">
        <v>58.15</v>
      </c>
      <c r="I4582" s="536">
        <v>0</v>
      </c>
      <c r="J4582" s="535">
        <v>51.41</v>
      </c>
      <c r="K4582" s="536">
        <v>0</v>
      </c>
      <c r="L4582" s="535">
        <v>44.39</v>
      </c>
      <c r="M4582" s="536">
        <v>0</v>
      </c>
      <c r="N4582" s="535">
        <v>51.08</v>
      </c>
      <c r="O4582" s="536">
        <v>0</v>
      </c>
      <c r="P4582" s="535">
        <v>58.91</v>
      </c>
      <c r="Q4582" s="536">
        <v>0</v>
      </c>
      <c r="R4582" s="535">
        <v>60.13</v>
      </c>
    </row>
    <row r="4583" spans="1:18" ht="12.75">
      <c r="A4583" s="145">
        <v>91958</v>
      </c>
      <c r="B4583" s="102" t="s">
        <v>26253</v>
      </c>
      <c r="C4583" s="145" t="s">
        <v>2</v>
      </c>
      <c r="D4583" s="535">
        <v>44.46</v>
      </c>
      <c r="E4583" s="536">
        <v>0</v>
      </c>
      <c r="F4583" s="535">
        <v>41.65</v>
      </c>
      <c r="G4583" s="536">
        <v>0</v>
      </c>
      <c r="H4583" s="535">
        <v>44.08</v>
      </c>
      <c r="I4583" s="536">
        <v>0</v>
      </c>
      <c r="J4583" s="535">
        <v>38.950000000000003</v>
      </c>
      <c r="K4583" s="536">
        <v>0</v>
      </c>
      <c r="L4583" s="535">
        <v>33.65</v>
      </c>
      <c r="M4583" s="536">
        <v>0</v>
      </c>
      <c r="N4583" s="535">
        <v>38.71</v>
      </c>
      <c r="O4583" s="536">
        <v>0</v>
      </c>
      <c r="P4583" s="535">
        <v>44.63</v>
      </c>
      <c r="Q4583" s="536">
        <v>0</v>
      </c>
      <c r="R4583" s="535">
        <v>45.57</v>
      </c>
    </row>
    <row r="4584" spans="1:18" ht="12.75">
      <c r="A4584" s="145">
        <v>91971</v>
      </c>
      <c r="B4584" s="102" t="s">
        <v>26254</v>
      </c>
      <c r="C4584" s="145" t="s">
        <v>2</v>
      </c>
      <c r="D4584" s="535">
        <v>115.34</v>
      </c>
      <c r="E4584" s="536">
        <v>0</v>
      </c>
      <c r="F4584" s="535">
        <v>108.01</v>
      </c>
      <c r="G4584" s="536">
        <v>0</v>
      </c>
      <c r="H4584" s="535">
        <v>112.49</v>
      </c>
      <c r="I4584" s="536">
        <v>0</v>
      </c>
      <c r="J4584" s="535">
        <v>101.14</v>
      </c>
      <c r="K4584" s="536">
        <v>0</v>
      </c>
      <c r="L4584" s="535">
        <v>85.38</v>
      </c>
      <c r="M4584" s="536">
        <v>0</v>
      </c>
      <c r="N4584" s="535">
        <v>99.78</v>
      </c>
      <c r="O4584" s="536">
        <v>0</v>
      </c>
      <c r="P4584" s="535">
        <v>115.72</v>
      </c>
      <c r="Q4584" s="536">
        <v>0</v>
      </c>
      <c r="R4584" s="535">
        <v>116.79</v>
      </c>
    </row>
    <row r="4585" spans="1:18" ht="12.75">
      <c r="A4585" s="145">
        <v>91970</v>
      </c>
      <c r="B4585" s="102" t="s">
        <v>26255</v>
      </c>
      <c r="C4585" s="145" t="s">
        <v>2</v>
      </c>
      <c r="D4585" s="535">
        <v>93.79</v>
      </c>
      <c r="E4585" s="536">
        <v>0</v>
      </c>
      <c r="F4585" s="535">
        <v>87.86</v>
      </c>
      <c r="G4585" s="536">
        <v>0</v>
      </c>
      <c r="H4585" s="535">
        <v>92.52</v>
      </c>
      <c r="I4585" s="536">
        <v>0</v>
      </c>
      <c r="J4585" s="535">
        <v>82.2</v>
      </c>
      <c r="K4585" s="536">
        <v>0</v>
      </c>
      <c r="L4585" s="535">
        <v>70.52</v>
      </c>
      <c r="M4585" s="536">
        <v>0</v>
      </c>
      <c r="N4585" s="535">
        <v>81.510000000000005</v>
      </c>
      <c r="O4585" s="536">
        <v>0</v>
      </c>
      <c r="P4585" s="535">
        <v>94.14</v>
      </c>
      <c r="Q4585" s="536">
        <v>0</v>
      </c>
      <c r="R4585" s="535">
        <v>95.79</v>
      </c>
    </row>
    <row r="4586" spans="1:18" ht="12.75">
      <c r="A4586" s="145">
        <v>91967</v>
      </c>
      <c r="B4586" s="102" t="s">
        <v>26256</v>
      </c>
      <c r="C4586" s="145" t="s">
        <v>2</v>
      </c>
      <c r="D4586" s="535">
        <v>79.099999999999994</v>
      </c>
      <c r="E4586" s="536">
        <v>0</v>
      </c>
      <c r="F4586" s="535">
        <v>74.099999999999994</v>
      </c>
      <c r="G4586" s="536">
        <v>0</v>
      </c>
      <c r="H4586" s="535">
        <v>77.94</v>
      </c>
      <c r="I4586" s="536">
        <v>0</v>
      </c>
      <c r="J4586" s="535">
        <v>69.319999999999993</v>
      </c>
      <c r="K4586" s="536">
        <v>0</v>
      </c>
      <c r="L4586" s="535">
        <v>59.38</v>
      </c>
      <c r="M4586" s="536">
        <v>0</v>
      </c>
      <c r="N4586" s="535">
        <v>68.7</v>
      </c>
      <c r="O4586" s="536">
        <v>0</v>
      </c>
      <c r="P4586" s="535">
        <v>79.39</v>
      </c>
      <c r="Q4586" s="536">
        <v>0</v>
      </c>
      <c r="R4586" s="535">
        <v>80.709999999999994</v>
      </c>
    </row>
    <row r="4587" spans="1:18" ht="12.75">
      <c r="A4587" s="145">
        <v>91966</v>
      </c>
      <c r="B4587" s="102" t="s">
        <v>26257</v>
      </c>
      <c r="C4587" s="145" t="s">
        <v>2</v>
      </c>
      <c r="D4587" s="535">
        <v>64.88</v>
      </c>
      <c r="E4587" s="536">
        <v>0</v>
      </c>
      <c r="F4587" s="535">
        <v>60.77</v>
      </c>
      <c r="G4587" s="536">
        <v>0</v>
      </c>
      <c r="H4587" s="535">
        <v>63.87</v>
      </c>
      <c r="I4587" s="536">
        <v>0</v>
      </c>
      <c r="J4587" s="535">
        <v>56.86</v>
      </c>
      <c r="K4587" s="536">
        <v>0</v>
      </c>
      <c r="L4587" s="535">
        <v>48.64</v>
      </c>
      <c r="M4587" s="536">
        <v>0</v>
      </c>
      <c r="N4587" s="535">
        <v>56.33</v>
      </c>
      <c r="O4587" s="536">
        <v>0</v>
      </c>
      <c r="P4587" s="535">
        <v>65.11</v>
      </c>
      <c r="Q4587" s="536">
        <v>0</v>
      </c>
      <c r="R4587" s="535">
        <v>66.150000000000006</v>
      </c>
    </row>
    <row r="4588" spans="1:18" ht="12.75">
      <c r="A4588" s="145">
        <v>91975</v>
      </c>
      <c r="B4588" s="102" t="s">
        <v>26258</v>
      </c>
      <c r="C4588" s="145" t="s">
        <v>2</v>
      </c>
      <c r="D4588" s="535">
        <v>107.2</v>
      </c>
      <c r="E4588" s="536">
        <v>0</v>
      </c>
      <c r="F4588" s="535">
        <v>100.37</v>
      </c>
      <c r="G4588" s="536">
        <v>0</v>
      </c>
      <c r="H4588" s="535">
        <v>104.07</v>
      </c>
      <c r="I4588" s="536">
        <v>0</v>
      </c>
      <c r="J4588" s="535">
        <v>94.01</v>
      </c>
      <c r="K4588" s="536">
        <v>0</v>
      </c>
      <c r="L4588" s="535">
        <v>78.83</v>
      </c>
      <c r="M4588" s="536">
        <v>0</v>
      </c>
      <c r="N4588" s="535">
        <v>92.56</v>
      </c>
      <c r="O4588" s="536">
        <v>0</v>
      </c>
      <c r="P4588" s="535">
        <v>107.53</v>
      </c>
      <c r="Q4588" s="536">
        <v>0</v>
      </c>
      <c r="R4588" s="535">
        <v>108.16</v>
      </c>
    </row>
    <row r="4589" spans="1:18" ht="12.75">
      <c r="A4589" s="145">
        <v>91974</v>
      </c>
      <c r="B4589" s="102" t="s">
        <v>26259</v>
      </c>
      <c r="C4589" s="145" t="s">
        <v>2</v>
      </c>
      <c r="D4589" s="535">
        <v>85.65</v>
      </c>
      <c r="E4589" s="536">
        <v>0</v>
      </c>
      <c r="F4589" s="535">
        <v>80.22</v>
      </c>
      <c r="G4589" s="536">
        <v>0</v>
      </c>
      <c r="H4589" s="535">
        <v>84.1</v>
      </c>
      <c r="I4589" s="536">
        <v>0</v>
      </c>
      <c r="J4589" s="535">
        <v>75.069999999999993</v>
      </c>
      <c r="K4589" s="536">
        <v>0</v>
      </c>
      <c r="L4589" s="535">
        <v>63.97</v>
      </c>
      <c r="M4589" s="536">
        <v>0</v>
      </c>
      <c r="N4589" s="535">
        <v>74.290000000000006</v>
      </c>
      <c r="O4589" s="536">
        <v>0</v>
      </c>
      <c r="P4589" s="535">
        <v>85.95</v>
      </c>
      <c r="Q4589" s="536">
        <v>0</v>
      </c>
      <c r="R4589" s="535">
        <v>87.16</v>
      </c>
    </row>
    <row r="4590" spans="1:18" ht="12.75">
      <c r="A4590" s="145">
        <v>91977</v>
      </c>
      <c r="B4590" s="102" t="s">
        <v>26260</v>
      </c>
      <c r="C4590" s="145" t="s">
        <v>2</v>
      </c>
      <c r="D4590" s="535">
        <v>148.1</v>
      </c>
      <c r="E4590" s="536">
        <v>0</v>
      </c>
      <c r="F4590" s="535">
        <v>138.66</v>
      </c>
      <c r="G4590" s="536">
        <v>0</v>
      </c>
      <c r="H4590" s="535">
        <v>143.74</v>
      </c>
      <c r="I4590" s="536">
        <v>0</v>
      </c>
      <c r="J4590" s="535">
        <v>129.88999999999999</v>
      </c>
      <c r="K4590" s="536">
        <v>0</v>
      </c>
      <c r="L4590" s="535">
        <v>108.87</v>
      </c>
      <c r="M4590" s="536">
        <v>0</v>
      </c>
      <c r="N4590" s="535">
        <v>127.86</v>
      </c>
      <c r="O4590" s="536">
        <v>0</v>
      </c>
      <c r="P4590" s="535">
        <v>148.54</v>
      </c>
      <c r="Q4590" s="536">
        <v>0</v>
      </c>
      <c r="R4590" s="535">
        <v>149.38999999999999</v>
      </c>
    </row>
    <row r="4591" spans="1:18" ht="12.75">
      <c r="A4591" s="145">
        <v>91976</v>
      </c>
      <c r="B4591" s="102" t="s">
        <v>26261</v>
      </c>
      <c r="C4591" s="145" t="s">
        <v>2</v>
      </c>
      <c r="D4591" s="535">
        <v>126.55</v>
      </c>
      <c r="E4591" s="536">
        <v>0</v>
      </c>
      <c r="F4591" s="535">
        <v>118.51</v>
      </c>
      <c r="G4591" s="536">
        <v>0</v>
      </c>
      <c r="H4591" s="535">
        <v>123.77</v>
      </c>
      <c r="I4591" s="536">
        <v>0</v>
      </c>
      <c r="J4591" s="535">
        <v>110.95</v>
      </c>
      <c r="K4591" s="536">
        <v>0</v>
      </c>
      <c r="L4591" s="535">
        <v>94.01</v>
      </c>
      <c r="M4591" s="536">
        <v>0</v>
      </c>
      <c r="N4591" s="535">
        <v>109.59</v>
      </c>
      <c r="O4591" s="536">
        <v>0</v>
      </c>
      <c r="P4591" s="535">
        <v>126.96</v>
      </c>
      <c r="Q4591" s="536">
        <v>0</v>
      </c>
      <c r="R4591" s="535">
        <v>128.38999999999999</v>
      </c>
    </row>
    <row r="4592" spans="1:18" ht="12.75">
      <c r="A4592" s="145">
        <v>91874</v>
      </c>
      <c r="B4592" s="102" t="s">
        <v>26262</v>
      </c>
      <c r="C4592" s="145" t="s">
        <v>2</v>
      </c>
      <c r="D4592" s="535">
        <v>7.82</v>
      </c>
      <c r="E4592" s="536">
        <v>0</v>
      </c>
      <c r="F4592" s="535">
        <v>7.31</v>
      </c>
      <c r="G4592" s="536">
        <v>0</v>
      </c>
      <c r="H4592" s="535">
        <v>9.43</v>
      </c>
      <c r="I4592" s="536">
        <v>0</v>
      </c>
      <c r="J4592" s="535">
        <v>7.13</v>
      </c>
      <c r="K4592" s="536">
        <v>0</v>
      </c>
      <c r="L4592" s="535">
        <v>7.92</v>
      </c>
      <c r="M4592" s="536">
        <v>0</v>
      </c>
      <c r="N4592" s="535">
        <v>7.39</v>
      </c>
      <c r="O4592" s="536">
        <v>0</v>
      </c>
      <c r="P4592" s="535">
        <v>8.1</v>
      </c>
      <c r="Q4592" s="536">
        <v>0</v>
      </c>
      <c r="R4592" s="535">
        <v>9.5</v>
      </c>
    </row>
    <row r="4593" spans="1:18" ht="12.75">
      <c r="A4593" s="145">
        <v>91878</v>
      </c>
      <c r="B4593" s="102" t="s">
        <v>26263</v>
      </c>
      <c r="C4593" s="145" t="s">
        <v>2</v>
      </c>
      <c r="D4593" s="535">
        <v>6.11</v>
      </c>
      <c r="E4593" s="536">
        <v>0</v>
      </c>
      <c r="F4593" s="535">
        <v>5.71</v>
      </c>
      <c r="G4593" s="536">
        <v>0</v>
      </c>
      <c r="H4593" s="535">
        <v>7.32</v>
      </c>
      <c r="I4593" s="536">
        <v>0</v>
      </c>
      <c r="J4593" s="535">
        <v>5.66</v>
      </c>
      <c r="K4593" s="536">
        <v>0</v>
      </c>
      <c r="L4593" s="535">
        <v>6.2</v>
      </c>
      <c r="M4593" s="536">
        <v>0</v>
      </c>
      <c r="N4593" s="535">
        <v>5.76</v>
      </c>
      <c r="O4593" s="536">
        <v>0</v>
      </c>
      <c r="P4593" s="535">
        <v>6.38</v>
      </c>
      <c r="Q4593" s="536">
        <v>0</v>
      </c>
      <c r="R4593" s="535">
        <v>7.43</v>
      </c>
    </row>
    <row r="4594" spans="1:18" ht="12.75">
      <c r="A4594" s="145">
        <v>91882</v>
      </c>
      <c r="B4594" s="102" t="s">
        <v>26264</v>
      </c>
      <c r="C4594" s="145" t="s">
        <v>2</v>
      </c>
      <c r="D4594" s="535">
        <v>11.33</v>
      </c>
      <c r="E4594" s="536">
        <v>0</v>
      </c>
      <c r="F4594" s="535">
        <v>10.62</v>
      </c>
      <c r="G4594" s="536">
        <v>0</v>
      </c>
      <c r="H4594" s="535">
        <v>13.77</v>
      </c>
      <c r="I4594" s="536">
        <v>0</v>
      </c>
      <c r="J4594" s="535">
        <v>10.17</v>
      </c>
      <c r="K4594" s="536">
        <v>0</v>
      </c>
      <c r="L4594" s="535">
        <v>11.49</v>
      </c>
      <c r="M4594" s="536">
        <v>0</v>
      </c>
      <c r="N4594" s="535">
        <v>10.76</v>
      </c>
      <c r="O4594" s="536">
        <v>0</v>
      </c>
      <c r="P4594" s="535">
        <v>11.66</v>
      </c>
      <c r="Q4594" s="536">
        <v>0</v>
      </c>
      <c r="R4594" s="535">
        <v>13.79</v>
      </c>
    </row>
    <row r="4595" spans="1:18" ht="12.75">
      <c r="A4595" s="145">
        <v>91875</v>
      </c>
      <c r="B4595" s="102" t="s">
        <v>26265</v>
      </c>
      <c r="C4595" s="145" t="s">
        <v>2</v>
      </c>
      <c r="D4595" s="535">
        <v>9.11</v>
      </c>
      <c r="E4595" s="536">
        <v>0</v>
      </c>
      <c r="F4595" s="535">
        <v>8.5</v>
      </c>
      <c r="G4595" s="536">
        <v>0</v>
      </c>
      <c r="H4595" s="535">
        <v>10.91</v>
      </c>
      <c r="I4595" s="536">
        <v>0</v>
      </c>
      <c r="J4595" s="535">
        <v>8.43</v>
      </c>
      <c r="K4595" s="536">
        <v>0</v>
      </c>
      <c r="L4595" s="535">
        <v>9.2200000000000006</v>
      </c>
      <c r="M4595" s="536">
        <v>0</v>
      </c>
      <c r="N4595" s="535">
        <v>8.58</v>
      </c>
      <c r="O4595" s="536">
        <v>0</v>
      </c>
      <c r="P4595" s="535">
        <v>9.49</v>
      </c>
      <c r="Q4595" s="536">
        <v>0</v>
      </c>
      <c r="R4595" s="535">
        <v>11.06</v>
      </c>
    </row>
    <row r="4596" spans="1:18" ht="12.75">
      <c r="A4596" s="145">
        <v>91879</v>
      </c>
      <c r="B4596" s="102" t="s">
        <v>26266</v>
      </c>
      <c r="C4596" s="145" t="s">
        <v>2</v>
      </c>
      <c r="D4596" s="535">
        <v>7.41</v>
      </c>
      <c r="E4596" s="536">
        <v>0</v>
      </c>
      <c r="F4596" s="535">
        <v>6.89</v>
      </c>
      <c r="G4596" s="536">
        <v>0</v>
      </c>
      <c r="H4596" s="535">
        <v>8.8000000000000007</v>
      </c>
      <c r="I4596" s="536">
        <v>0</v>
      </c>
      <c r="J4596" s="535">
        <v>6.96</v>
      </c>
      <c r="K4596" s="536">
        <v>0</v>
      </c>
      <c r="L4596" s="535">
        <v>7.5</v>
      </c>
      <c r="M4596" s="536">
        <v>0</v>
      </c>
      <c r="N4596" s="535">
        <v>6.95</v>
      </c>
      <c r="O4596" s="536">
        <v>0</v>
      </c>
      <c r="P4596" s="535">
        <v>7.77</v>
      </c>
      <c r="Q4596" s="536">
        <v>0</v>
      </c>
      <c r="R4596" s="535">
        <v>8.99</v>
      </c>
    </row>
    <row r="4597" spans="1:18" ht="12.75">
      <c r="A4597" s="145">
        <v>91884</v>
      </c>
      <c r="B4597" s="102" t="s">
        <v>26267</v>
      </c>
      <c r="C4597" s="145" t="s">
        <v>2</v>
      </c>
      <c r="D4597" s="535">
        <v>12.62</v>
      </c>
      <c r="E4597" s="536">
        <v>0</v>
      </c>
      <c r="F4597" s="535">
        <v>11.81</v>
      </c>
      <c r="G4597" s="536">
        <v>0</v>
      </c>
      <c r="H4597" s="535">
        <v>15.25</v>
      </c>
      <c r="I4597" s="536">
        <v>0</v>
      </c>
      <c r="J4597" s="535">
        <v>11.47</v>
      </c>
      <c r="K4597" s="536">
        <v>0</v>
      </c>
      <c r="L4597" s="535">
        <v>12.79</v>
      </c>
      <c r="M4597" s="536">
        <v>0</v>
      </c>
      <c r="N4597" s="535">
        <v>11.94</v>
      </c>
      <c r="O4597" s="536">
        <v>0</v>
      </c>
      <c r="P4597" s="535">
        <v>13.05</v>
      </c>
      <c r="Q4597" s="536">
        <v>0</v>
      </c>
      <c r="R4597" s="535">
        <v>15.34</v>
      </c>
    </row>
    <row r="4598" spans="1:18" ht="12.75">
      <c r="A4598" s="145">
        <v>91876</v>
      </c>
      <c r="B4598" s="102" t="s">
        <v>26268</v>
      </c>
      <c r="C4598" s="145" t="s">
        <v>2</v>
      </c>
      <c r="D4598" s="535">
        <v>10.88</v>
      </c>
      <c r="E4598" s="536">
        <v>0</v>
      </c>
      <c r="F4598" s="535">
        <v>10.130000000000001</v>
      </c>
      <c r="G4598" s="536">
        <v>0</v>
      </c>
      <c r="H4598" s="535">
        <v>12.96</v>
      </c>
      <c r="I4598" s="536">
        <v>0</v>
      </c>
      <c r="J4598" s="535">
        <v>10.18</v>
      </c>
      <c r="K4598" s="536">
        <v>0</v>
      </c>
      <c r="L4598" s="535">
        <v>11.02</v>
      </c>
      <c r="M4598" s="536">
        <v>0</v>
      </c>
      <c r="N4598" s="535">
        <v>10.23</v>
      </c>
      <c r="O4598" s="536">
        <v>0</v>
      </c>
      <c r="P4598" s="535">
        <v>11.4</v>
      </c>
      <c r="Q4598" s="536">
        <v>0</v>
      </c>
      <c r="R4598" s="535">
        <v>13.22</v>
      </c>
    </row>
    <row r="4599" spans="1:18" ht="12.75">
      <c r="A4599" s="145">
        <v>91880</v>
      </c>
      <c r="B4599" s="102" t="s">
        <v>26269</v>
      </c>
      <c r="C4599" s="145" t="s">
        <v>2</v>
      </c>
      <c r="D4599" s="535">
        <v>9.19</v>
      </c>
      <c r="E4599" s="536">
        <v>0</v>
      </c>
      <c r="F4599" s="535">
        <v>8.5299999999999994</v>
      </c>
      <c r="G4599" s="536">
        <v>0</v>
      </c>
      <c r="H4599" s="535">
        <v>10.86</v>
      </c>
      <c r="I4599" s="536">
        <v>0</v>
      </c>
      <c r="J4599" s="535">
        <v>8.7100000000000009</v>
      </c>
      <c r="K4599" s="536">
        <v>0</v>
      </c>
      <c r="L4599" s="535">
        <v>9.2899999999999991</v>
      </c>
      <c r="M4599" s="536">
        <v>0</v>
      </c>
      <c r="N4599" s="535">
        <v>8.6</v>
      </c>
      <c r="O4599" s="536">
        <v>0</v>
      </c>
      <c r="P4599" s="535">
        <v>9.68</v>
      </c>
      <c r="Q4599" s="536">
        <v>0</v>
      </c>
      <c r="R4599" s="535">
        <v>11.14</v>
      </c>
    </row>
    <row r="4600" spans="1:18" ht="12.75">
      <c r="A4600" s="145">
        <v>91885</v>
      </c>
      <c r="B4600" s="102" t="s">
        <v>26270</v>
      </c>
      <c r="C4600" s="145" t="s">
        <v>2</v>
      </c>
      <c r="D4600" s="535">
        <v>14.34</v>
      </c>
      <c r="E4600" s="536">
        <v>0</v>
      </c>
      <c r="F4600" s="535">
        <v>13.4</v>
      </c>
      <c r="G4600" s="536">
        <v>0</v>
      </c>
      <c r="H4600" s="535">
        <v>17.23</v>
      </c>
      <c r="I4600" s="536">
        <v>0</v>
      </c>
      <c r="J4600" s="535">
        <v>13.17</v>
      </c>
      <c r="K4600" s="536">
        <v>0</v>
      </c>
      <c r="L4600" s="535">
        <v>14.53</v>
      </c>
      <c r="M4600" s="536">
        <v>0</v>
      </c>
      <c r="N4600" s="535">
        <v>13.55</v>
      </c>
      <c r="O4600" s="536">
        <v>0</v>
      </c>
      <c r="P4600" s="535">
        <v>14.9</v>
      </c>
      <c r="Q4600" s="536">
        <v>0</v>
      </c>
      <c r="R4600" s="535">
        <v>17.420000000000002</v>
      </c>
    </row>
    <row r="4601" spans="1:18" ht="12.75">
      <c r="A4601" s="145">
        <v>91877</v>
      </c>
      <c r="B4601" s="102" t="s">
        <v>26271</v>
      </c>
      <c r="C4601" s="145" t="s">
        <v>2</v>
      </c>
      <c r="D4601" s="535">
        <v>13.26</v>
      </c>
      <c r="E4601" s="536">
        <v>0</v>
      </c>
      <c r="F4601" s="535">
        <v>12.3</v>
      </c>
      <c r="G4601" s="536">
        <v>0</v>
      </c>
      <c r="H4601" s="535">
        <v>15.61</v>
      </c>
      <c r="I4601" s="536">
        <v>0</v>
      </c>
      <c r="J4601" s="535">
        <v>12.66</v>
      </c>
      <c r="K4601" s="536">
        <v>0</v>
      </c>
      <c r="L4601" s="535">
        <v>13.4</v>
      </c>
      <c r="M4601" s="536">
        <v>0</v>
      </c>
      <c r="N4601" s="535">
        <v>12.38</v>
      </c>
      <c r="O4601" s="536">
        <v>0</v>
      </c>
      <c r="P4601" s="535">
        <v>14</v>
      </c>
      <c r="Q4601" s="536">
        <v>0</v>
      </c>
      <c r="R4601" s="535">
        <v>16.07</v>
      </c>
    </row>
    <row r="4602" spans="1:18" ht="12.75">
      <c r="A4602" s="145">
        <v>91881</v>
      </c>
      <c r="B4602" s="102" t="s">
        <v>26272</v>
      </c>
      <c r="C4602" s="145" t="s">
        <v>2</v>
      </c>
      <c r="D4602" s="535">
        <v>11.56</v>
      </c>
      <c r="E4602" s="536">
        <v>0</v>
      </c>
      <c r="F4602" s="535">
        <v>10.69</v>
      </c>
      <c r="G4602" s="536">
        <v>0</v>
      </c>
      <c r="H4602" s="535">
        <v>13.5</v>
      </c>
      <c r="I4602" s="536">
        <v>0</v>
      </c>
      <c r="J4602" s="535">
        <v>11.19</v>
      </c>
      <c r="K4602" s="536">
        <v>0</v>
      </c>
      <c r="L4602" s="535">
        <v>11.67</v>
      </c>
      <c r="M4602" s="536">
        <v>0</v>
      </c>
      <c r="N4602" s="535">
        <v>10.75</v>
      </c>
      <c r="O4602" s="536">
        <v>0</v>
      </c>
      <c r="P4602" s="535">
        <v>12.28</v>
      </c>
      <c r="Q4602" s="536">
        <v>0</v>
      </c>
      <c r="R4602" s="535">
        <v>14</v>
      </c>
    </row>
    <row r="4603" spans="1:18" ht="12.75">
      <c r="A4603" s="145">
        <v>91886</v>
      </c>
      <c r="B4603" s="102" t="s">
        <v>26273</v>
      </c>
      <c r="C4603" s="145" t="s">
        <v>2</v>
      </c>
      <c r="D4603" s="535">
        <v>16.649999999999999</v>
      </c>
      <c r="E4603" s="536">
        <v>0</v>
      </c>
      <c r="F4603" s="535">
        <v>15.5</v>
      </c>
      <c r="G4603" s="536">
        <v>0</v>
      </c>
      <c r="H4603" s="535">
        <v>19.809999999999999</v>
      </c>
      <c r="I4603" s="536">
        <v>0</v>
      </c>
      <c r="J4603" s="535">
        <v>15.6</v>
      </c>
      <c r="K4603" s="536">
        <v>0</v>
      </c>
      <c r="L4603" s="535">
        <v>16.850000000000001</v>
      </c>
      <c r="M4603" s="536">
        <v>0</v>
      </c>
      <c r="N4603" s="535">
        <v>15.64</v>
      </c>
      <c r="O4603" s="536">
        <v>0</v>
      </c>
      <c r="P4603" s="535">
        <v>17.440000000000001</v>
      </c>
      <c r="Q4603" s="536">
        <v>0</v>
      </c>
      <c r="R4603" s="535">
        <v>20.21</v>
      </c>
    </row>
    <row r="4604" spans="1:18" ht="12.75">
      <c r="A4604" s="145">
        <v>91945</v>
      </c>
      <c r="B4604" s="102" t="s">
        <v>26274</v>
      </c>
      <c r="C4604" s="145" t="s">
        <v>2</v>
      </c>
      <c r="D4604" s="535">
        <v>17.68</v>
      </c>
      <c r="E4604" s="536">
        <v>0</v>
      </c>
      <c r="F4604" s="535">
        <v>16.59</v>
      </c>
      <c r="G4604" s="536">
        <v>0</v>
      </c>
      <c r="H4604" s="535">
        <v>18.34</v>
      </c>
      <c r="I4604" s="536">
        <v>0</v>
      </c>
      <c r="J4604" s="535">
        <v>15.45</v>
      </c>
      <c r="K4604" s="536">
        <v>0</v>
      </c>
      <c r="L4604" s="535">
        <v>14.24</v>
      </c>
      <c r="M4604" s="536">
        <v>0</v>
      </c>
      <c r="N4604" s="535">
        <v>15.68</v>
      </c>
      <c r="O4604" s="536">
        <v>0</v>
      </c>
      <c r="P4604" s="535">
        <v>17.78</v>
      </c>
      <c r="Q4604" s="536">
        <v>0</v>
      </c>
      <c r="R4604" s="535">
        <v>18.77</v>
      </c>
    </row>
    <row r="4605" spans="1:18" ht="12.75">
      <c r="A4605" s="145">
        <v>91947</v>
      </c>
      <c r="B4605" s="102" t="s">
        <v>26275</v>
      </c>
      <c r="C4605" s="145" t="s">
        <v>2</v>
      </c>
      <c r="D4605" s="535">
        <v>12.05</v>
      </c>
      <c r="E4605" s="536">
        <v>0</v>
      </c>
      <c r="F4605" s="535">
        <v>11.28</v>
      </c>
      <c r="G4605" s="536">
        <v>0</v>
      </c>
      <c r="H4605" s="535">
        <v>11.39</v>
      </c>
      <c r="I4605" s="536">
        <v>0</v>
      </c>
      <c r="J4605" s="535">
        <v>10.58</v>
      </c>
      <c r="K4605" s="536">
        <v>0</v>
      </c>
      <c r="L4605" s="535">
        <v>8.5299999999999994</v>
      </c>
      <c r="M4605" s="536">
        <v>0</v>
      </c>
      <c r="N4605" s="535">
        <v>10.29</v>
      </c>
      <c r="O4605" s="536">
        <v>0</v>
      </c>
      <c r="P4605" s="535">
        <v>12.08</v>
      </c>
      <c r="Q4605" s="536">
        <v>0</v>
      </c>
      <c r="R4605" s="535">
        <v>11.92</v>
      </c>
    </row>
    <row r="4606" spans="1:18" ht="12.75">
      <c r="A4606" s="145">
        <v>91946</v>
      </c>
      <c r="B4606" s="102" t="s">
        <v>26276</v>
      </c>
      <c r="C4606" s="145" t="s">
        <v>2</v>
      </c>
      <c r="D4606" s="535">
        <v>14.22</v>
      </c>
      <c r="E4606" s="536">
        <v>0</v>
      </c>
      <c r="F4606" s="535">
        <v>13.33</v>
      </c>
      <c r="G4606" s="536">
        <v>0</v>
      </c>
      <c r="H4606" s="535">
        <v>14.07</v>
      </c>
      <c r="I4606" s="536">
        <v>0</v>
      </c>
      <c r="J4606" s="535">
        <v>12.46</v>
      </c>
      <c r="K4606" s="536">
        <v>0</v>
      </c>
      <c r="L4606" s="535">
        <v>10.74</v>
      </c>
      <c r="M4606" s="536">
        <v>0</v>
      </c>
      <c r="N4606" s="535">
        <v>12.37</v>
      </c>
      <c r="O4606" s="536">
        <v>0</v>
      </c>
      <c r="P4606" s="535">
        <v>14.28</v>
      </c>
      <c r="Q4606" s="536">
        <v>0</v>
      </c>
      <c r="R4606" s="535">
        <v>14.56</v>
      </c>
    </row>
    <row r="4607" spans="1:18" ht="12.75">
      <c r="A4607" s="145">
        <v>91949</v>
      </c>
      <c r="B4607" s="102" t="s">
        <v>26277</v>
      </c>
      <c r="C4607" s="145" t="s">
        <v>2</v>
      </c>
      <c r="D4607" s="535">
        <v>25.76</v>
      </c>
      <c r="E4607" s="536">
        <v>0</v>
      </c>
      <c r="F4607" s="535">
        <v>24.13</v>
      </c>
      <c r="G4607" s="536">
        <v>0</v>
      </c>
      <c r="H4607" s="535">
        <v>25.2</v>
      </c>
      <c r="I4607" s="536">
        <v>0</v>
      </c>
      <c r="J4607" s="535">
        <v>22.59</v>
      </c>
      <c r="K4607" s="536">
        <v>0</v>
      </c>
      <c r="L4607" s="535">
        <v>19.14</v>
      </c>
      <c r="M4607" s="536">
        <v>0</v>
      </c>
      <c r="N4607" s="535">
        <v>22.31</v>
      </c>
      <c r="O4607" s="536">
        <v>0</v>
      </c>
      <c r="P4607" s="535">
        <v>25.85</v>
      </c>
      <c r="Q4607" s="536">
        <v>0</v>
      </c>
      <c r="R4607" s="535">
        <v>26.14</v>
      </c>
    </row>
    <row r="4608" spans="1:18" ht="12.75">
      <c r="A4608" s="145">
        <v>91951</v>
      </c>
      <c r="B4608" s="102" t="s">
        <v>26278</v>
      </c>
      <c r="C4608" s="145" t="s">
        <v>2</v>
      </c>
      <c r="D4608" s="535">
        <v>19.04</v>
      </c>
      <c r="E4608" s="536">
        <v>0</v>
      </c>
      <c r="F4608" s="535">
        <v>17.78</v>
      </c>
      <c r="G4608" s="536">
        <v>0</v>
      </c>
      <c r="H4608" s="535">
        <v>16.86</v>
      </c>
      <c r="I4608" s="536">
        <v>0</v>
      </c>
      <c r="J4608" s="535">
        <v>16.760000000000002</v>
      </c>
      <c r="K4608" s="536">
        <v>0</v>
      </c>
      <c r="L4608" s="535">
        <v>12.3</v>
      </c>
      <c r="M4608" s="536">
        <v>0</v>
      </c>
      <c r="N4608" s="535">
        <v>15.85</v>
      </c>
      <c r="O4608" s="536">
        <v>0</v>
      </c>
      <c r="P4608" s="535">
        <v>19.03</v>
      </c>
      <c r="Q4608" s="536">
        <v>0</v>
      </c>
      <c r="R4608" s="535">
        <v>17.940000000000001</v>
      </c>
    </row>
    <row r="4609" spans="1:18" ht="12.75">
      <c r="A4609" s="145">
        <v>91950</v>
      </c>
      <c r="B4609" s="102" t="s">
        <v>26279</v>
      </c>
      <c r="C4609" s="145" t="s">
        <v>2</v>
      </c>
      <c r="D4609" s="535">
        <v>21.55</v>
      </c>
      <c r="E4609" s="536">
        <v>0</v>
      </c>
      <c r="F4609" s="535">
        <v>20.149999999999999</v>
      </c>
      <c r="G4609" s="536">
        <v>0</v>
      </c>
      <c r="H4609" s="535">
        <v>19.97</v>
      </c>
      <c r="I4609" s="536">
        <v>0</v>
      </c>
      <c r="J4609" s="535">
        <v>18.940000000000001</v>
      </c>
      <c r="K4609" s="536">
        <v>0</v>
      </c>
      <c r="L4609" s="535">
        <v>14.86</v>
      </c>
      <c r="M4609" s="536">
        <v>0</v>
      </c>
      <c r="N4609" s="535">
        <v>18.27</v>
      </c>
      <c r="O4609" s="536">
        <v>0</v>
      </c>
      <c r="P4609" s="535">
        <v>21.58</v>
      </c>
      <c r="Q4609" s="536">
        <v>0</v>
      </c>
      <c r="R4609" s="535">
        <v>21</v>
      </c>
    </row>
    <row r="4610" spans="1:18" ht="12.75">
      <c r="A4610" s="145">
        <v>91992</v>
      </c>
      <c r="B4610" s="102" t="s">
        <v>26280</v>
      </c>
      <c r="C4610" s="145" t="s">
        <v>2</v>
      </c>
      <c r="D4610" s="535">
        <v>56.03</v>
      </c>
      <c r="E4610" s="536">
        <v>0</v>
      </c>
      <c r="F4610" s="535">
        <v>52.63</v>
      </c>
      <c r="G4610" s="536">
        <v>0</v>
      </c>
      <c r="H4610" s="535">
        <v>59.59</v>
      </c>
      <c r="I4610" s="536">
        <v>0</v>
      </c>
      <c r="J4610" s="535">
        <v>48.94</v>
      </c>
      <c r="K4610" s="536">
        <v>0</v>
      </c>
      <c r="L4610" s="535">
        <v>46.69</v>
      </c>
      <c r="M4610" s="536">
        <v>0</v>
      </c>
      <c r="N4610" s="535">
        <v>50.26</v>
      </c>
      <c r="O4610" s="536">
        <v>0</v>
      </c>
      <c r="P4610" s="535">
        <v>56.42</v>
      </c>
      <c r="Q4610" s="536">
        <v>0</v>
      </c>
      <c r="R4610" s="535">
        <v>60.62</v>
      </c>
    </row>
    <row r="4611" spans="1:18" ht="12.75">
      <c r="A4611" s="145">
        <v>91990</v>
      </c>
      <c r="B4611" s="102" t="s">
        <v>26281</v>
      </c>
      <c r="C4611" s="145" t="s">
        <v>2</v>
      </c>
      <c r="D4611" s="535">
        <v>41.81</v>
      </c>
      <c r="E4611" s="536">
        <v>0</v>
      </c>
      <c r="F4611" s="535">
        <v>39.299999999999997</v>
      </c>
      <c r="G4611" s="536">
        <v>0</v>
      </c>
      <c r="H4611" s="535">
        <v>45.52</v>
      </c>
      <c r="I4611" s="536">
        <v>0</v>
      </c>
      <c r="J4611" s="535">
        <v>36.479999999999997</v>
      </c>
      <c r="K4611" s="536">
        <v>0</v>
      </c>
      <c r="L4611" s="535">
        <v>35.950000000000003</v>
      </c>
      <c r="M4611" s="536">
        <v>0</v>
      </c>
      <c r="N4611" s="535">
        <v>37.89</v>
      </c>
      <c r="O4611" s="536">
        <v>0</v>
      </c>
      <c r="P4611" s="535">
        <v>42.14</v>
      </c>
      <c r="Q4611" s="536">
        <v>0</v>
      </c>
      <c r="R4611" s="535">
        <v>46.06</v>
      </c>
    </row>
    <row r="4612" spans="1:18" ht="12.75">
      <c r="A4612" s="145">
        <v>91993</v>
      </c>
      <c r="B4612" s="102" t="s">
        <v>26282</v>
      </c>
      <c r="C4612" s="145" t="s">
        <v>2</v>
      </c>
      <c r="D4612" s="535">
        <v>59.36</v>
      </c>
      <c r="E4612" s="536">
        <v>0</v>
      </c>
      <c r="F4612" s="535">
        <v>55.72</v>
      </c>
      <c r="G4612" s="536">
        <v>0</v>
      </c>
      <c r="H4612" s="535">
        <v>61.97</v>
      </c>
      <c r="I4612" s="536">
        <v>0</v>
      </c>
      <c r="J4612" s="535">
        <v>51.89</v>
      </c>
      <c r="K4612" s="536">
        <v>0</v>
      </c>
      <c r="L4612" s="535">
        <v>48.24</v>
      </c>
      <c r="M4612" s="536">
        <v>0</v>
      </c>
      <c r="N4612" s="535">
        <v>52.83</v>
      </c>
      <c r="O4612" s="536">
        <v>0</v>
      </c>
      <c r="P4612" s="535">
        <v>59.72</v>
      </c>
      <c r="Q4612" s="536">
        <v>0</v>
      </c>
      <c r="R4612" s="535">
        <v>63.31</v>
      </c>
    </row>
    <row r="4613" spans="1:18" ht="12.75">
      <c r="A4613" s="145">
        <v>91991</v>
      </c>
      <c r="B4613" s="102" t="s">
        <v>26283</v>
      </c>
      <c r="C4613" s="145" t="s">
        <v>2</v>
      </c>
      <c r="D4613" s="535">
        <v>45.14</v>
      </c>
      <c r="E4613" s="536">
        <v>0</v>
      </c>
      <c r="F4613" s="535">
        <v>42.39</v>
      </c>
      <c r="G4613" s="536">
        <v>0</v>
      </c>
      <c r="H4613" s="535">
        <v>47.9</v>
      </c>
      <c r="I4613" s="536">
        <v>0</v>
      </c>
      <c r="J4613" s="535">
        <v>39.43</v>
      </c>
      <c r="K4613" s="536">
        <v>0</v>
      </c>
      <c r="L4613" s="535">
        <v>37.5</v>
      </c>
      <c r="M4613" s="536">
        <v>0</v>
      </c>
      <c r="N4613" s="535">
        <v>40.46</v>
      </c>
      <c r="O4613" s="536">
        <v>0</v>
      </c>
      <c r="P4613" s="535">
        <v>45.44</v>
      </c>
      <c r="Q4613" s="536">
        <v>0</v>
      </c>
      <c r="R4613" s="535">
        <v>48.75</v>
      </c>
    </row>
    <row r="4614" spans="1:18" ht="12.75">
      <c r="A4614" s="145">
        <v>92000</v>
      </c>
      <c r="B4614" s="102" t="s">
        <v>26284</v>
      </c>
      <c r="C4614" s="145" t="s">
        <v>2</v>
      </c>
      <c r="D4614" s="535">
        <v>40.29</v>
      </c>
      <c r="E4614" s="536">
        <v>0</v>
      </c>
      <c r="F4614" s="535">
        <v>37.75</v>
      </c>
      <c r="G4614" s="536">
        <v>0</v>
      </c>
      <c r="H4614" s="535">
        <v>40.1</v>
      </c>
      <c r="I4614" s="536">
        <v>0</v>
      </c>
      <c r="J4614" s="535">
        <v>35.299999999999997</v>
      </c>
      <c r="K4614" s="536">
        <v>0</v>
      </c>
      <c r="L4614" s="535">
        <v>30.68</v>
      </c>
      <c r="M4614" s="536">
        <v>0</v>
      </c>
      <c r="N4614" s="535">
        <v>35.15</v>
      </c>
      <c r="O4614" s="536">
        <v>0</v>
      </c>
      <c r="P4614" s="535">
        <v>40.46</v>
      </c>
      <c r="Q4614" s="536">
        <v>0</v>
      </c>
      <c r="R4614" s="535">
        <v>41.42</v>
      </c>
    </row>
    <row r="4615" spans="1:18" ht="12.75">
      <c r="A4615" s="145">
        <v>91998</v>
      </c>
      <c r="B4615" s="102" t="s">
        <v>26285</v>
      </c>
      <c r="C4615" s="145" t="s">
        <v>2</v>
      </c>
      <c r="D4615" s="535">
        <v>26.07</v>
      </c>
      <c r="E4615" s="536">
        <v>0</v>
      </c>
      <c r="F4615" s="535">
        <v>24.42</v>
      </c>
      <c r="G4615" s="536">
        <v>0</v>
      </c>
      <c r="H4615" s="535">
        <v>26.03</v>
      </c>
      <c r="I4615" s="536">
        <v>0</v>
      </c>
      <c r="J4615" s="535">
        <v>22.84</v>
      </c>
      <c r="K4615" s="536">
        <v>0</v>
      </c>
      <c r="L4615" s="535">
        <v>19.940000000000001</v>
      </c>
      <c r="M4615" s="536">
        <v>0</v>
      </c>
      <c r="N4615" s="535">
        <v>22.78</v>
      </c>
      <c r="O4615" s="536">
        <v>0</v>
      </c>
      <c r="P4615" s="535">
        <v>26.18</v>
      </c>
      <c r="Q4615" s="536">
        <v>0</v>
      </c>
      <c r="R4615" s="535">
        <v>26.86</v>
      </c>
    </row>
    <row r="4616" spans="1:18" ht="12.75">
      <c r="A4616" s="145">
        <v>92001</v>
      </c>
      <c r="B4616" s="102" t="s">
        <v>26286</v>
      </c>
      <c r="C4616" s="145" t="s">
        <v>2</v>
      </c>
      <c r="D4616" s="535">
        <v>43.62</v>
      </c>
      <c r="E4616" s="536">
        <v>0</v>
      </c>
      <c r="F4616" s="535">
        <v>40.840000000000003</v>
      </c>
      <c r="G4616" s="536">
        <v>0</v>
      </c>
      <c r="H4616" s="535">
        <v>42.48</v>
      </c>
      <c r="I4616" s="536">
        <v>0</v>
      </c>
      <c r="J4616" s="535">
        <v>38.25</v>
      </c>
      <c r="K4616" s="536">
        <v>0</v>
      </c>
      <c r="L4616" s="535">
        <v>32.229999999999997</v>
      </c>
      <c r="M4616" s="536">
        <v>0</v>
      </c>
      <c r="N4616" s="535">
        <v>37.72</v>
      </c>
      <c r="O4616" s="536">
        <v>0</v>
      </c>
      <c r="P4616" s="535">
        <v>43.76</v>
      </c>
      <c r="Q4616" s="536">
        <v>0</v>
      </c>
      <c r="R4616" s="535">
        <v>44.11</v>
      </c>
    </row>
    <row r="4617" spans="1:18" ht="12.75">
      <c r="A4617" s="145">
        <v>91999</v>
      </c>
      <c r="B4617" s="102" t="s">
        <v>26287</v>
      </c>
      <c r="C4617" s="145" t="s">
        <v>2</v>
      </c>
      <c r="D4617" s="535">
        <v>29.4</v>
      </c>
      <c r="E4617" s="536">
        <v>0</v>
      </c>
      <c r="F4617" s="535">
        <v>27.51</v>
      </c>
      <c r="G4617" s="536">
        <v>0</v>
      </c>
      <c r="H4617" s="535">
        <v>28.41</v>
      </c>
      <c r="I4617" s="536">
        <v>0</v>
      </c>
      <c r="J4617" s="535">
        <v>25.79</v>
      </c>
      <c r="K4617" s="536">
        <v>0</v>
      </c>
      <c r="L4617" s="535">
        <v>21.49</v>
      </c>
      <c r="M4617" s="536">
        <v>0</v>
      </c>
      <c r="N4617" s="535">
        <v>25.35</v>
      </c>
      <c r="O4617" s="536">
        <v>0</v>
      </c>
      <c r="P4617" s="535">
        <v>29.48</v>
      </c>
      <c r="Q4617" s="536">
        <v>0</v>
      </c>
      <c r="R4617" s="535">
        <v>29.55</v>
      </c>
    </row>
    <row r="4618" spans="1:18" ht="12.75">
      <c r="A4618" s="145">
        <v>92008</v>
      </c>
      <c r="B4618" s="102" t="s">
        <v>26288</v>
      </c>
      <c r="C4618" s="145" t="s">
        <v>2</v>
      </c>
      <c r="D4618" s="535">
        <v>62.67</v>
      </c>
      <c r="E4618" s="536">
        <v>0</v>
      </c>
      <c r="F4618" s="535">
        <v>58.71</v>
      </c>
      <c r="G4618" s="536">
        <v>0</v>
      </c>
      <c r="H4618" s="535">
        <v>61.58</v>
      </c>
      <c r="I4618" s="536">
        <v>0</v>
      </c>
      <c r="J4618" s="535">
        <v>54.96</v>
      </c>
      <c r="K4618" s="536">
        <v>0</v>
      </c>
      <c r="L4618" s="535">
        <v>46.88</v>
      </c>
      <c r="M4618" s="536">
        <v>0</v>
      </c>
      <c r="N4618" s="535">
        <v>54.39</v>
      </c>
      <c r="O4618" s="536">
        <v>0</v>
      </c>
      <c r="P4618" s="535">
        <v>62.92</v>
      </c>
      <c r="Q4618" s="536">
        <v>0</v>
      </c>
      <c r="R4618" s="535">
        <v>63.8</v>
      </c>
    </row>
    <row r="4619" spans="1:18" ht="12.75">
      <c r="A4619" s="145">
        <v>92006</v>
      </c>
      <c r="B4619" s="102" t="s">
        <v>26289</v>
      </c>
      <c r="C4619" s="145" t="s">
        <v>2</v>
      </c>
      <c r="D4619" s="535">
        <v>48.45</v>
      </c>
      <c r="E4619" s="536">
        <v>0</v>
      </c>
      <c r="F4619" s="535">
        <v>45.38</v>
      </c>
      <c r="G4619" s="536">
        <v>0</v>
      </c>
      <c r="H4619" s="535">
        <v>47.51</v>
      </c>
      <c r="I4619" s="536">
        <v>0</v>
      </c>
      <c r="J4619" s="535">
        <v>42.5</v>
      </c>
      <c r="K4619" s="536">
        <v>0</v>
      </c>
      <c r="L4619" s="535">
        <v>36.14</v>
      </c>
      <c r="M4619" s="536">
        <v>0</v>
      </c>
      <c r="N4619" s="535">
        <v>42.02</v>
      </c>
      <c r="O4619" s="536">
        <v>0</v>
      </c>
      <c r="P4619" s="535">
        <v>48.64</v>
      </c>
      <c r="Q4619" s="536">
        <v>0</v>
      </c>
      <c r="R4619" s="535">
        <v>49.24</v>
      </c>
    </row>
    <row r="4620" spans="1:18" ht="12.75">
      <c r="A4620" s="145">
        <v>92009</v>
      </c>
      <c r="B4620" s="102" t="s">
        <v>26290</v>
      </c>
      <c r="C4620" s="145" t="s">
        <v>2</v>
      </c>
      <c r="D4620" s="535">
        <v>69.33</v>
      </c>
      <c r="E4620" s="536">
        <v>0</v>
      </c>
      <c r="F4620" s="535">
        <v>64.89</v>
      </c>
      <c r="G4620" s="536">
        <v>0</v>
      </c>
      <c r="H4620" s="535">
        <v>66.34</v>
      </c>
      <c r="I4620" s="536">
        <v>0</v>
      </c>
      <c r="J4620" s="535">
        <v>60.86</v>
      </c>
      <c r="K4620" s="536">
        <v>0</v>
      </c>
      <c r="L4620" s="535">
        <v>49.98</v>
      </c>
      <c r="M4620" s="536">
        <v>0</v>
      </c>
      <c r="N4620" s="535">
        <v>59.53</v>
      </c>
      <c r="O4620" s="536">
        <v>0</v>
      </c>
      <c r="P4620" s="535">
        <v>69.52</v>
      </c>
      <c r="Q4620" s="536">
        <v>0</v>
      </c>
      <c r="R4620" s="535">
        <v>69.180000000000007</v>
      </c>
    </row>
    <row r="4621" spans="1:18" ht="12.75">
      <c r="A4621" s="145">
        <v>92007</v>
      </c>
      <c r="B4621" s="102" t="s">
        <v>26291</v>
      </c>
      <c r="C4621" s="145" t="s">
        <v>2</v>
      </c>
      <c r="D4621" s="535">
        <v>55.11</v>
      </c>
      <c r="E4621" s="536">
        <v>0</v>
      </c>
      <c r="F4621" s="535">
        <v>51.56</v>
      </c>
      <c r="G4621" s="536">
        <v>0</v>
      </c>
      <c r="H4621" s="535">
        <v>52.27</v>
      </c>
      <c r="I4621" s="536">
        <v>0</v>
      </c>
      <c r="J4621" s="535">
        <v>48.4</v>
      </c>
      <c r="K4621" s="536">
        <v>0</v>
      </c>
      <c r="L4621" s="535">
        <v>39.24</v>
      </c>
      <c r="M4621" s="536">
        <v>0</v>
      </c>
      <c r="N4621" s="535">
        <v>47.16</v>
      </c>
      <c r="O4621" s="536">
        <v>0</v>
      </c>
      <c r="P4621" s="535">
        <v>55.24</v>
      </c>
      <c r="Q4621" s="536">
        <v>0</v>
      </c>
      <c r="R4621" s="535">
        <v>54.62</v>
      </c>
    </row>
    <row r="4622" spans="1:18" ht="12.75">
      <c r="A4622" s="145">
        <v>92016</v>
      </c>
      <c r="B4622" s="102" t="s">
        <v>26292</v>
      </c>
      <c r="C4622" s="145" t="s">
        <v>2</v>
      </c>
      <c r="D4622" s="535">
        <v>85.06</v>
      </c>
      <c r="E4622" s="536">
        <v>0</v>
      </c>
      <c r="F4622" s="535">
        <v>79.67</v>
      </c>
      <c r="G4622" s="536">
        <v>0</v>
      </c>
      <c r="H4622" s="535">
        <v>83.06</v>
      </c>
      <c r="I4622" s="536">
        <v>0</v>
      </c>
      <c r="J4622" s="535">
        <v>74.61</v>
      </c>
      <c r="K4622" s="536">
        <v>0</v>
      </c>
      <c r="L4622" s="535">
        <v>63.08</v>
      </c>
      <c r="M4622" s="536">
        <v>0</v>
      </c>
      <c r="N4622" s="535">
        <v>73.64</v>
      </c>
      <c r="O4622" s="536">
        <v>0</v>
      </c>
      <c r="P4622" s="535">
        <v>85.37</v>
      </c>
      <c r="Q4622" s="536">
        <v>0</v>
      </c>
      <c r="R4622" s="535">
        <v>86.2</v>
      </c>
    </row>
    <row r="4623" spans="1:18" ht="12.75">
      <c r="A4623" s="145">
        <v>92014</v>
      </c>
      <c r="B4623" s="102" t="s">
        <v>26293</v>
      </c>
      <c r="C4623" s="145" t="s">
        <v>2</v>
      </c>
      <c r="D4623" s="535">
        <v>70.84</v>
      </c>
      <c r="E4623" s="536">
        <v>0</v>
      </c>
      <c r="F4623" s="535">
        <v>66.34</v>
      </c>
      <c r="G4623" s="536">
        <v>0</v>
      </c>
      <c r="H4623" s="535">
        <v>68.989999999999995</v>
      </c>
      <c r="I4623" s="536">
        <v>0</v>
      </c>
      <c r="J4623" s="535">
        <v>62.15</v>
      </c>
      <c r="K4623" s="536">
        <v>0</v>
      </c>
      <c r="L4623" s="535">
        <v>52.34</v>
      </c>
      <c r="M4623" s="536">
        <v>0</v>
      </c>
      <c r="N4623" s="535">
        <v>61.27</v>
      </c>
      <c r="O4623" s="536">
        <v>0</v>
      </c>
      <c r="P4623" s="535">
        <v>71.09</v>
      </c>
      <c r="Q4623" s="536">
        <v>0</v>
      </c>
      <c r="R4623" s="535">
        <v>71.64</v>
      </c>
    </row>
    <row r="4624" spans="1:18" ht="12.75">
      <c r="A4624" s="145">
        <v>92017</v>
      </c>
      <c r="B4624" s="102" t="s">
        <v>26294</v>
      </c>
      <c r="C4624" s="145" t="s">
        <v>2</v>
      </c>
      <c r="D4624" s="535">
        <v>95.05</v>
      </c>
      <c r="E4624" s="536">
        <v>0</v>
      </c>
      <c r="F4624" s="535">
        <v>88.94</v>
      </c>
      <c r="G4624" s="536">
        <v>0</v>
      </c>
      <c r="H4624" s="535">
        <v>90.2</v>
      </c>
      <c r="I4624" s="536">
        <v>0</v>
      </c>
      <c r="J4624" s="535">
        <v>83.46</v>
      </c>
      <c r="K4624" s="536">
        <v>0</v>
      </c>
      <c r="L4624" s="535">
        <v>67.73</v>
      </c>
      <c r="M4624" s="536">
        <v>0</v>
      </c>
      <c r="N4624" s="535">
        <v>81.349999999999994</v>
      </c>
      <c r="O4624" s="536">
        <v>0</v>
      </c>
      <c r="P4624" s="535">
        <v>95.27</v>
      </c>
      <c r="Q4624" s="536">
        <v>0</v>
      </c>
      <c r="R4624" s="535">
        <v>94.27</v>
      </c>
    </row>
    <row r="4625" spans="1:18" ht="12.75">
      <c r="A4625" s="145">
        <v>92015</v>
      </c>
      <c r="B4625" s="102" t="s">
        <v>26295</v>
      </c>
      <c r="C4625" s="145" t="s">
        <v>2</v>
      </c>
      <c r="D4625" s="535">
        <v>80.83</v>
      </c>
      <c r="E4625" s="536">
        <v>0</v>
      </c>
      <c r="F4625" s="535">
        <v>75.61</v>
      </c>
      <c r="G4625" s="536">
        <v>0</v>
      </c>
      <c r="H4625" s="535">
        <v>76.13</v>
      </c>
      <c r="I4625" s="536">
        <v>0</v>
      </c>
      <c r="J4625" s="535">
        <v>71</v>
      </c>
      <c r="K4625" s="536">
        <v>0</v>
      </c>
      <c r="L4625" s="535">
        <v>56.99</v>
      </c>
      <c r="M4625" s="536">
        <v>0</v>
      </c>
      <c r="N4625" s="535">
        <v>68.98</v>
      </c>
      <c r="O4625" s="536">
        <v>0</v>
      </c>
      <c r="P4625" s="535">
        <v>80.989999999999995</v>
      </c>
      <c r="Q4625" s="536">
        <v>0</v>
      </c>
      <c r="R4625" s="535">
        <v>79.709999999999994</v>
      </c>
    </row>
    <row r="4626" spans="1:18" ht="12.75">
      <c r="A4626" s="145">
        <v>92019</v>
      </c>
      <c r="B4626" s="102" t="s">
        <v>26296</v>
      </c>
      <c r="C4626" s="145" t="s">
        <v>2</v>
      </c>
      <c r="D4626" s="535">
        <v>115.42</v>
      </c>
      <c r="E4626" s="536">
        <v>0</v>
      </c>
      <c r="F4626" s="535">
        <v>108.05</v>
      </c>
      <c r="G4626" s="536">
        <v>0</v>
      </c>
      <c r="H4626" s="535">
        <v>111.24</v>
      </c>
      <c r="I4626" s="536">
        <v>0</v>
      </c>
      <c r="J4626" s="535">
        <v>101.3</v>
      </c>
      <c r="K4626" s="536">
        <v>0</v>
      </c>
      <c r="L4626" s="535">
        <v>84.06</v>
      </c>
      <c r="M4626" s="536">
        <v>0</v>
      </c>
      <c r="N4626" s="535">
        <v>99.4</v>
      </c>
      <c r="O4626" s="536">
        <v>0</v>
      </c>
      <c r="P4626" s="535">
        <v>115.78</v>
      </c>
      <c r="Q4626" s="536">
        <v>0</v>
      </c>
      <c r="R4626" s="535">
        <v>115.8</v>
      </c>
    </row>
    <row r="4627" spans="1:18" ht="12.75">
      <c r="A4627" s="145">
        <v>92018</v>
      </c>
      <c r="B4627" s="102" t="s">
        <v>26297</v>
      </c>
      <c r="C4627" s="145" t="s">
        <v>2</v>
      </c>
      <c r="D4627" s="535">
        <v>93.87</v>
      </c>
      <c r="E4627" s="536">
        <v>0</v>
      </c>
      <c r="F4627" s="535">
        <v>87.9</v>
      </c>
      <c r="G4627" s="536">
        <v>0</v>
      </c>
      <c r="H4627" s="535">
        <v>91.27</v>
      </c>
      <c r="I4627" s="536">
        <v>0</v>
      </c>
      <c r="J4627" s="535">
        <v>82.36</v>
      </c>
      <c r="K4627" s="536">
        <v>0</v>
      </c>
      <c r="L4627" s="535">
        <v>69.2</v>
      </c>
      <c r="M4627" s="536">
        <v>0</v>
      </c>
      <c r="N4627" s="535">
        <v>81.13</v>
      </c>
      <c r="O4627" s="536">
        <v>0</v>
      </c>
      <c r="P4627" s="535">
        <v>94.2</v>
      </c>
      <c r="Q4627" s="536">
        <v>0</v>
      </c>
      <c r="R4627" s="535">
        <v>94.8</v>
      </c>
    </row>
    <row r="4628" spans="1:18" ht="12.75">
      <c r="A4628" s="145">
        <v>92021</v>
      </c>
      <c r="B4628" s="102" t="s">
        <v>26298</v>
      </c>
      <c r="C4628" s="145" t="s">
        <v>2</v>
      </c>
      <c r="D4628" s="535">
        <v>160.49</v>
      </c>
      <c r="E4628" s="536">
        <v>0</v>
      </c>
      <c r="F4628" s="535">
        <v>150.24</v>
      </c>
      <c r="G4628" s="536">
        <v>0</v>
      </c>
      <c r="H4628" s="535">
        <v>154.56</v>
      </c>
      <c r="I4628" s="536">
        <v>0</v>
      </c>
      <c r="J4628" s="535">
        <v>140.87</v>
      </c>
      <c r="K4628" s="536">
        <v>0</v>
      </c>
      <c r="L4628" s="535">
        <v>116.76</v>
      </c>
      <c r="M4628" s="536">
        <v>0</v>
      </c>
      <c r="N4628" s="535">
        <v>138.16999999999999</v>
      </c>
      <c r="O4628" s="536">
        <v>0</v>
      </c>
      <c r="P4628" s="535">
        <v>160.97999999999999</v>
      </c>
      <c r="Q4628" s="536">
        <v>0</v>
      </c>
      <c r="R4628" s="535">
        <v>160.91999999999999</v>
      </c>
    </row>
    <row r="4629" spans="1:18" ht="12.75">
      <c r="A4629" s="145">
        <v>92020</v>
      </c>
      <c r="B4629" s="102" t="s">
        <v>26299</v>
      </c>
      <c r="C4629" s="145" t="s">
        <v>2</v>
      </c>
      <c r="D4629" s="535">
        <v>138.94</v>
      </c>
      <c r="E4629" s="536">
        <v>0</v>
      </c>
      <c r="F4629" s="535">
        <v>130.09</v>
      </c>
      <c r="G4629" s="536">
        <v>0</v>
      </c>
      <c r="H4629" s="535">
        <v>134.59</v>
      </c>
      <c r="I4629" s="536">
        <v>0</v>
      </c>
      <c r="J4629" s="535">
        <v>121.93</v>
      </c>
      <c r="K4629" s="536">
        <v>0</v>
      </c>
      <c r="L4629" s="535">
        <v>101.9</v>
      </c>
      <c r="M4629" s="536">
        <v>0</v>
      </c>
      <c r="N4629" s="535">
        <v>119.9</v>
      </c>
      <c r="O4629" s="536">
        <v>0</v>
      </c>
      <c r="P4629" s="535">
        <v>139.4</v>
      </c>
      <c r="Q4629" s="536">
        <v>0</v>
      </c>
      <c r="R4629" s="535">
        <v>139.91999999999999</v>
      </c>
    </row>
    <row r="4630" spans="1:18" ht="12.75">
      <c r="A4630" s="145">
        <v>91996</v>
      </c>
      <c r="B4630" s="102" t="s">
        <v>26300</v>
      </c>
      <c r="C4630" s="145" t="s">
        <v>2</v>
      </c>
      <c r="D4630" s="535">
        <v>44.67</v>
      </c>
      <c r="E4630" s="536">
        <v>0</v>
      </c>
      <c r="F4630" s="535">
        <v>41.91</v>
      </c>
      <c r="G4630" s="536">
        <v>0</v>
      </c>
      <c r="H4630" s="535">
        <v>45.54</v>
      </c>
      <c r="I4630" s="536">
        <v>0</v>
      </c>
      <c r="J4630" s="535">
        <v>39.1</v>
      </c>
      <c r="K4630" s="536">
        <v>0</v>
      </c>
      <c r="L4630" s="535">
        <v>35.14</v>
      </c>
      <c r="M4630" s="536">
        <v>0</v>
      </c>
      <c r="N4630" s="535">
        <v>39.36</v>
      </c>
      <c r="O4630" s="536">
        <v>0</v>
      </c>
      <c r="P4630" s="535">
        <v>44.91</v>
      </c>
      <c r="Q4630" s="536">
        <v>0</v>
      </c>
      <c r="R4630" s="535">
        <v>46.78</v>
      </c>
    </row>
    <row r="4631" spans="1:18" ht="12.75">
      <c r="A4631" s="145">
        <v>91994</v>
      </c>
      <c r="B4631" s="102" t="s">
        <v>26301</v>
      </c>
      <c r="C4631" s="145" t="s">
        <v>2</v>
      </c>
      <c r="D4631" s="535">
        <v>30.45</v>
      </c>
      <c r="E4631" s="536">
        <v>0</v>
      </c>
      <c r="F4631" s="535">
        <v>28.58</v>
      </c>
      <c r="G4631" s="536">
        <v>0</v>
      </c>
      <c r="H4631" s="535">
        <v>31.47</v>
      </c>
      <c r="I4631" s="536">
        <v>0</v>
      </c>
      <c r="J4631" s="535">
        <v>26.64</v>
      </c>
      <c r="K4631" s="536">
        <v>0</v>
      </c>
      <c r="L4631" s="535">
        <v>24.4</v>
      </c>
      <c r="M4631" s="536">
        <v>0</v>
      </c>
      <c r="N4631" s="535">
        <v>26.99</v>
      </c>
      <c r="O4631" s="536">
        <v>0</v>
      </c>
      <c r="P4631" s="535">
        <v>30.63</v>
      </c>
      <c r="Q4631" s="536">
        <v>0</v>
      </c>
      <c r="R4631" s="535">
        <v>32.22</v>
      </c>
    </row>
    <row r="4632" spans="1:18" ht="12.75">
      <c r="A4632" s="145">
        <v>91997</v>
      </c>
      <c r="B4632" s="102" t="s">
        <v>26302</v>
      </c>
      <c r="C4632" s="145" t="s">
        <v>2</v>
      </c>
      <c r="D4632" s="535">
        <v>48</v>
      </c>
      <c r="E4632" s="536">
        <v>0</v>
      </c>
      <c r="F4632" s="535">
        <v>45</v>
      </c>
      <c r="G4632" s="536">
        <v>0</v>
      </c>
      <c r="H4632" s="535">
        <v>47.92</v>
      </c>
      <c r="I4632" s="536">
        <v>0</v>
      </c>
      <c r="J4632" s="535">
        <v>42.05</v>
      </c>
      <c r="K4632" s="536">
        <v>0</v>
      </c>
      <c r="L4632" s="535">
        <v>36.69</v>
      </c>
      <c r="M4632" s="536">
        <v>0</v>
      </c>
      <c r="N4632" s="535">
        <v>41.93</v>
      </c>
      <c r="O4632" s="536">
        <v>0</v>
      </c>
      <c r="P4632" s="535">
        <v>48.21</v>
      </c>
      <c r="Q4632" s="536">
        <v>0</v>
      </c>
      <c r="R4632" s="535">
        <v>49.47</v>
      </c>
    </row>
    <row r="4633" spans="1:18" ht="12.75">
      <c r="A4633" s="145">
        <v>91995</v>
      </c>
      <c r="B4633" s="102" t="s">
        <v>26303</v>
      </c>
      <c r="C4633" s="145" t="s">
        <v>2</v>
      </c>
      <c r="D4633" s="535">
        <v>33.78</v>
      </c>
      <c r="E4633" s="536">
        <v>0</v>
      </c>
      <c r="F4633" s="535">
        <v>31.67</v>
      </c>
      <c r="G4633" s="536">
        <v>0</v>
      </c>
      <c r="H4633" s="535">
        <v>33.85</v>
      </c>
      <c r="I4633" s="536">
        <v>0</v>
      </c>
      <c r="J4633" s="535">
        <v>29.59</v>
      </c>
      <c r="K4633" s="536">
        <v>0</v>
      </c>
      <c r="L4633" s="535">
        <v>25.95</v>
      </c>
      <c r="M4633" s="536">
        <v>0</v>
      </c>
      <c r="N4633" s="535">
        <v>29.56</v>
      </c>
      <c r="O4633" s="536">
        <v>0</v>
      </c>
      <c r="P4633" s="535">
        <v>33.93</v>
      </c>
      <c r="Q4633" s="536">
        <v>0</v>
      </c>
      <c r="R4633" s="535">
        <v>34.909999999999997</v>
      </c>
    </row>
    <row r="4634" spans="1:18" ht="12.75">
      <c r="A4634" s="145">
        <v>92004</v>
      </c>
      <c r="B4634" s="102" t="s">
        <v>26304</v>
      </c>
      <c r="C4634" s="145" t="s">
        <v>2</v>
      </c>
      <c r="D4634" s="535">
        <v>71.510000000000005</v>
      </c>
      <c r="E4634" s="536">
        <v>0</v>
      </c>
      <c r="F4634" s="535">
        <v>67.06</v>
      </c>
      <c r="G4634" s="536">
        <v>0</v>
      </c>
      <c r="H4634" s="535">
        <v>72.52</v>
      </c>
      <c r="I4634" s="536">
        <v>0</v>
      </c>
      <c r="J4634" s="535">
        <v>62.61</v>
      </c>
      <c r="K4634" s="536">
        <v>0</v>
      </c>
      <c r="L4634" s="535">
        <v>55.87</v>
      </c>
      <c r="M4634" s="536">
        <v>0</v>
      </c>
      <c r="N4634" s="535">
        <v>62.87</v>
      </c>
      <c r="O4634" s="536">
        <v>0</v>
      </c>
      <c r="P4634" s="535">
        <v>71.88</v>
      </c>
      <c r="Q4634" s="536">
        <v>0</v>
      </c>
      <c r="R4634" s="535">
        <v>74.58</v>
      </c>
    </row>
    <row r="4635" spans="1:18" ht="12.75">
      <c r="A4635" s="145">
        <v>92002</v>
      </c>
      <c r="B4635" s="102" t="s">
        <v>26305</v>
      </c>
      <c r="C4635" s="145" t="s">
        <v>2</v>
      </c>
      <c r="D4635" s="535">
        <v>57.29</v>
      </c>
      <c r="E4635" s="536">
        <v>0</v>
      </c>
      <c r="F4635" s="535">
        <v>53.73</v>
      </c>
      <c r="G4635" s="536">
        <v>0</v>
      </c>
      <c r="H4635" s="535">
        <v>58.45</v>
      </c>
      <c r="I4635" s="536">
        <v>0</v>
      </c>
      <c r="J4635" s="535">
        <v>50.15</v>
      </c>
      <c r="K4635" s="536">
        <v>0</v>
      </c>
      <c r="L4635" s="535">
        <v>45.13</v>
      </c>
      <c r="M4635" s="536">
        <v>0</v>
      </c>
      <c r="N4635" s="535">
        <v>50.5</v>
      </c>
      <c r="O4635" s="536">
        <v>0</v>
      </c>
      <c r="P4635" s="535">
        <v>57.6</v>
      </c>
      <c r="Q4635" s="536">
        <v>0</v>
      </c>
      <c r="R4635" s="535">
        <v>60.02</v>
      </c>
    </row>
    <row r="4636" spans="1:18" ht="12.75">
      <c r="A4636" s="145">
        <v>92005</v>
      </c>
      <c r="B4636" s="102" t="s">
        <v>26306</v>
      </c>
      <c r="C4636" s="145" t="s">
        <v>2</v>
      </c>
      <c r="D4636" s="535">
        <v>78.17</v>
      </c>
      <c r="E4636" s="536">
        <v>0</v>
      </c>
      <c r="F4636" s="535">
        <v>73.239999999999995</v>
      </c>
      <c r="G4636" s="536">
        <v>0</v>
      </c>
      <c r="H4636" s="535">
        <v>77.28</v>
      </c>
      <c r="I4636" s="536">
        <v>0</v>
      </c>
      <c r="J4636" s="535">
        <v>68.510000000000005</v>
      </c>
      <c r="K4636" s="536">
        <v>0</v>
      </c>
      <c r="L4636" s="535">
        <v>58.97</v>
      </c>
      <c r="M4636" s="536">
        <v>0</v>
      </c>
      <c r="N4636" s="535">
        <v>68.010000000000005</v>
      </c>
      <c r="O4636" s="536">
        <v>0</v>
      </c>
      <c r="P4636" s="535">
        <v>78.48</v>
      </c>
      <c r="Q4636" s="536">
        <v>0</v>
      </c>
      <c r="R4636" s="535">
        <v>79.959999999999994</v>
      </c>
    </row>
    <row r="4637" spans="1:18" ht="12.75">
      <c r="A4637" s="145">
        <v>92003</v>
      </c>
      <c r="B4637" s="102" t="s">
        <v>26307</v>
      </c>
      <c r="C4637" s="145" t="s">
        <v>2</v>
      </c>
      <c r="D4637" s="535">
        <v>63.95</v>
      </c>
      <c r="E4637" s="536">
        <v>0</v>
      </c>
      <c r="F4637" s="535">
        <v>59.91</v>
      </c>
      <c r="G4637" s="536">
        <v>0</v>
      </c>
      <c r="H4637" s="535">
        <v>63.21</v>
      </c>
      <c r="I4637" s="536">
        <v>0</v>
      </c>
      <c r="J4637" s="535">
        <v>56.05</v>
      </c>
      <c r="K4637" s="536">
        <v>0</v>
      </c>
      <c r="L4637" s="535">
        <v>48.23</v>
      </c>
      <c r="M4637" s="536">
        <v>0</v>
      </c>
      <c r="N4637" s="535">
        <v>55.64</v>
      </c>
      <c r="O4637" s="536">
        <v>0</v>
      </c>
      <c r="P4637" s="535">
        <v>64.2</v>
      </c>
      <c r="Q4637" s="536">
        <v>0</v>
      </c>
      <c r="R4637" s="535">
        <v>65.400000000000006</v>
      </c>
    </row>
    <row r="4638" spans="1:18" ht="12.75">
      <c r="A4638" s="145">
        <v>92012</v>
      </c>
      <c r="B4638" s="102" t="s">
        <v>26308</v>
      </c>
      <c r="C4638" s="145" t="s">
        <v>2</v>
      </c>
      <c r="D4638" s="535">
        <v>98.29</v>
      </c>
      <c r="E4638" s="536">
        <v>0</v>
      </c>
      <c r="F4638" s="535">
        <v>92.16</v>
      </c>
      <c r="G4638" s="536">
        <v>0</v>
      </c>
      <c r="H4638" s="535">
        <v>99.43</v>
      </c>
      <c r="I4638" s="536">
        <v>0</v>
      </c>
      <c r="J4638" s="535">
        <v>86.06</v>
      </c>
      <c r="K4638" s="536">
        <v>0</v>
      </c>
      <c r="L4638" s="535">
        <v>76.53</v>
      </c>
      <c r="M4638" s="536">
        <v>0</v>
      </c>
      <c r="N4638" s="535">
        <v>86.34</v>
      </c>
      <c r="O4638" s="536">
        <v>0</v>
      </c>
      <c r="P4638" s="535">
        <v>98.79</v>
      </c>
      <c r="Q4638" s="536">
        <v>0</v>
      </c>
      <c r="R4638" s="535">
        <v>102.31</v>
      </c>
    </row>
    <row r="4639" spans="1:18" ht="12.75">
      <c r="A4639" s="145">
        <v>92010</v>
      </c>
      <c r="B4639" s="102" t="s">
        <v>26309</v>
      </c>
      <c r="C4639" s="145" t="s">
        <v>2</v>
      </c>
      <c r="D4639" s="535">
        <v>84.07</v>
      </c>
      <c r="E4639" s="536">
        <v>0</v>
      </c>
      <c r="F4639" s="535">
        <v>78.83</v>
      </c>
      <c r="G4639" s="536">
        <v>0</v>
      </c>
      <c r="H4639" s="535">
        <v>85.36</v>
      </c>
      <c r="I4639" s="536">
        <v>0</v>
      </c>
      <c r="J4639" s="535">
        <v>73.599999999999994</v>
      </c>
      <c r="K4639" s="536">
        <v>0</v>
      </c>
      <c r="L4639" s="535">
        <v>65.790000000000006</v>
      </c>
      <c r="M4639" s="536">
        <v>0</v>
      </c>
      <c r="N4639" s="535">
        <v>73.97</v>
      </c>
      <c r="O4639" s="536">
        <v>0</v>
      </c>
      <c r="P4639" s="535">
        <v>84.51</v>
      </c>
      <c r="Q4639" s="536">
        <v>0</v>
      </c>
      <c r="R4639" s="535">
        <v>87.75</v>
      </c>
    </row>
    <row r="4640" spans="1:18" ht="12.75">
      <c r="A4640" s="145">
        <v>92013</v>
      </c>
      <c r="B4640" s="102" t="s">
        <v>26310</v>
      </c>
      <c r="C4640" s="145" t="s">
        <v>2</v>
      </c>
      <c r="D4640" s="535">
        <v>108.28</v>
      </c>
      <c r="E4640" s="536">
        <v>0</v>
      </c>
      <c r="F4640" s="535">
        <v>101.43</v>
      </c>
      <c r="G4640" s="536">
        <v>0</v>
      </c>
      <c r="H4640" s="535">
        <v>106.57</v>
      </c>
      <c r="I4640" s="536">
        <v>0</v>
      </c>
      <c r="J4640" s="535">
        <v>94.91</v>
      </c>
      <c r="K4640" s="536">
        <v>0</v>
      </c>
      <c r="L4640" s="535">
        <v>81.180000000000007</v>
      </c>
      <c r="M4640" s="536">
        <v>0</v>
      </c>
      <c r="N4640" s="535">
        <v>94.05</v>
      </c>
      <c r="O4640" s="536">
        <v>0</v>
      </c>
      <c r="P4640" s="535">
        <v>108.69</v>
      </c>
      <c r="Q4640" s="536">
        <v>0</v>
      </c>
      <c r="R4640" s="535">
        <v>110.38</v>
      </c>
    </row>
    <row r="4641" spans="1:18" ht="12.75">
      <c r="A4641" s="145">
        <v>92011</v>
      </c>
      <c r="B4641" s="102" t="s">
        <v>26311</v>
      </c>
      <c r="C4641" s="145" t="s">
        <v>2</v>
      </c>
      <c r="D4641" s="535">
        <v>94.06</v>
      </c>
      <c r="E4641" s="536">
        <v>0</v>
      </c>
      <c r="F4641" s="535">
        <v>88.1</v>
      </c>
      <c r="G4641" s="536">
        <v>0</v>
      </c>
      <c r="H4641" s="535">
        <v>92.5</v>
      </c>
      <c r="I4641" s="536">
        <v>0</v>
      </c>
      <c r="J4641" s="535">
        <v>82.45</v>
      </c>
      <c r="K4641" s="536">
        <v>0</v>
      </c>
      <c r="L4641" s="535">
        <v>70.44</v>
      </c>
      <c r="M4641" s="536">
        <v>0</v>
      </c>
      <c r="N4641" s="535">
        <v>81.680000000000007</v>
      </c>
      <c r="O4641" s="536">
        <v>0</v>
      </c>
      <c r="P4641" s="535">
        <v>94.41</v>
      </c>
      <c r="Q4641" s="536">
        <v>0</v>
      </c>
      <c r="R4641" s="535">
        <v>95.82</v>
      </c>
    </row>
    <row r="4642" spans="1:18" ht="12.75">
      <c r="A4642" s="145">
        <v>95777</v>
      </c>
      <c r="B4642" s="102" t="s">
        <v>26312</v>
      </c>
      <c r="C4642" s="145" t="s">
        <v>2</v>
      </c>
      <c r="D4642" s="535">
        <v>28.3</v>
      </c>
      <c r="E4642" s="536">
        <v>0.51019999999999999</v>
      </c>
      <c r="F4642" s="535">
        <v>25.85</v>
      </c>
      <c r="G4642" s="536">
        <v>0</v>
      </c>
      <c r="H4642" s="535">
        <v>31.88</v>
      </c>
      <c r="I4642" s="536">
        <v>0</v>
      </c>
      <c r="J4642" s="535">
        <v>26.21</v>
      </c>
      <c r="K4642" s="536">
        <v>0</v>
      </c>
      <c r="L4642" s="535">
        <v>28.04</v>
      </c>
      <c r="M4642" s="536">
        <v>0</v>
      </c>
      <c r="N4642" s="535">
        <v>27.98</v>
      </c>
      <c r="O4642" s="536">
        <v>0.5161</v>
      </c>
      <c r="P4642" s="535">
        <v>26.38</v>
      </c>
      <c r="Q4642" s="536">
        <v>0</v>
      </c>
      <c r="R4642" s="535">
        <v>33.17</v>
      </c>
    </row>
    <row r="4643" spans="1:18" ht="12.75">
      <c r="A4643" s="145">
        <v>95780</v>
      </c>
      <c r="B4643" s="102" t="s">
        <v>26313</v>
      </c>
      <c r="C4643" s="145" t="s">
        <v>2</v>
      </c>
      <c r="D4643" s="535">
        <v>33.81</v>
      </c>
      <c r="E4643" s="536">
        <v>0.54690000000000005</v>
      </c>
      <c r="F4643" s="535">
        <v>30.79</v>
      </c>
      <c r="G4643" s="536">
        <v>0</v>
      </c>
      <c r="H4643" s="535">
        <v>37.840000000000003</v>
      </c>
      <c r="I4643" s="536">
        <v>0</v>
      </c>
      <c r="J4643" s="535">
        <v>31.44</v>
      </c>
      <c r="K4643" s="536">
        <v>0</v>
      </c>
      <c r="L4643" s="535">
        <v>33.44</v>
      </c>
      <c r="M4643" s="536">
        <v>0</v>
      </c>
      <c r="N4643" s="535">
        <v>33.43</v>
      </c>
      <c r="O4643" s="536">
        <v>0.55310000000000004</v>
      </c>
      <c r="P4643" s="535">
        <v>31.19</v>
      </c>
      <c r="Q4643" s="536">
        <v>0</v>
      </c>
      <c r="R4643" s="535">
        <v>39.53</v>
      </c>
    </row>
    <row r="4644" spans="1:18" ht="12.75">
      <c r="A4644" s="145">
        <v>95783</v>
      </c>
      <c r="B4644" s="102" t="s">
        <v>26314</v>
      </c>
      <c r="C4644" s="145" t="s">
        <v>2</v>
      </c>
      <c r="D4644" s="535">
        <v>0</v>
      </c>
      <c r="E4644" s="536"/>
      <c r="F4644" s="535">
        <v>0</v>
      </c>
      <c r="G4644" s="536"/>
      <c r="H4644" s="535">
        <v>0</v>
      </c>
      <c r="I4644" s="536"/>
      <c r="J4644" s="535">
        <v>0</v>
      </c>
      <c r="K4644" s="536"/>
      <c r="L4644" s="535">
        <v>0</v>
      </c>
      <c r="M4644" s="536"/>
      <c r="N4644" s="535">
        <v>0</v>
      </c>
      <c r="O4644" s="536"/>
      <c r="P4644" s="535">
        <v>0</v>
      </c>
      <c r="Q4644" s="536"/>
      <c r="R4644" s="535">
        <v>0</v>
      </c>
    </row>
    <row r="4645" spans="1:18" ht="12.75">
      <c r="A4645" s="145">
        <v>95778</v>
      </c>
      <c r="B4645" s="102" t="s">
        <v>26315</v>
      </c>
      <c r="C4645" s="145" t="s">
        <v>2</v>
      </c>
      <c r="D4645" s="535">
        <v>31.66</v>
      </c>
      <c r="E4645" s="536">
        <v>0.48330000000000001</v>
      </c>
      <c r="F4645" s="535">
        <v>28.97</v>
      </c>
      <c r="G4645" s="536">
        <v>0</v>
      </c>
      <c r="H4645" s="535">
        <v>35.840000000000003</v>
      </c>
      <c r="I4645" s="536">
        <v>0</v>
      </c>
      <c r="J4645" s="535">
        <v>29.21</v>
      </c>
      <c r="K4645" s="536">
        <v>0</v>
      </c>
      <c r="L4645" s="535">
        <v>31.42</v>
      </c>
      <c r="M4645" s="536">
        <v>0</v>
      </c>
      <c r="N4645" s="535">
        <v>31.23</v>
      </c>
      <c r="O4645" s="536">
        <v>0.4899</v>
      </c>
      <c r="P4645" s="535">
        <v>29.62</v>
      </c>
      <c r="Q4645" s="536">
        <v>0</v>
      </c>
      <c r="R4645" s="535">
        <v>37.19</v>
      </c>
    </row>
    <row r="4646" spans="1:18" ht="12.75">
      <c r="A4646" s="145">
        <v>95781</v>
      </c>
      <c r="B4646" s="102" t="s">
        <v>26316</v>
      </c>
      <c r="C4646" s="145" t="s">
        <v>2</v>
      </c>
      <c r="D4646" s="535">
        <v>38.4</v>
      </c>
      <c r="E4646" s="536">
        <v>0.49819999999999998</v>
      </c>
      <c r="F4646" s="535">
        <v>35.11</v>
      </c>
      <c r="G4646" s="536">
        <v>0</v>
      </c>
      <c r="H4646" s="535">
        <v>43.4</v>
      </c>
      <c r="I4646" s="536">
        <v>0</v>
      </c>
      <c r="J4646" s="535">
        <v>35.51</v>
      </c>
      <c r="K4646" s="536">
        <v>0</v>
      </c>
      <c r="L4646" s="535">
        <v>38.090000000000003</v>
      </c>
      <c r="M4646" s="536">
        <v>0</v>
      </c>
      <c r="N4646" s="535">
        <v>37.86</v>
      </c>
      <c r="O4646" s="536">
        <v>0.50529999999999997</v>
      </c>
      <c r="P4646" s="535">
        <v>35.74</v>
      </c>
      <c r="Q4646" s="536">
        <v>0</v>
      </c>
      <c r="R4646" s="535">
        <v>45.09</v>
      </c>
    </row>
    <row r="4647" spans="1:18" ht="12.75">
      <c r="A4647" s="145">
        <v>95784</v>
      </c>
      <c r="B4647" s="102" t="s">
        <v>26317</v>
      </c>
      <c r="C4647" s="145" t="s">
        <v>2</v>
      </c>
      <c r="D4647" s="535">
        <v>0</v>
      </c>
      <c r="E4647" s="536"/>
      <c r="F4647" s="535">
        <v>0</v>
      </c>
      <c r="G4647" s="536"/>
      <c r="H4647" s="535">
        <v>0</v>
      </c>
      <c r="I4647" s="536"/>
      <c r="J4647" s="535">
        <v>0</v>
      </c>
      <c r="K4647" s="536"/>
      <c r="L4647" s="535">
        <v>0</v>
      </c>
      <c r="M4647" s="536"/>
      <c r="N4647" s="535">
        <v>0</v>
      </c>
      <c r="O4647" s="536"/>
      <c r="P4647" s="535">
        <v>0</v>
      </c>
      <c r="Q4647" s="536"/>
      <c r="R4647" s="535">
        <v>0</v>
      </c>
    </row>
    <row r="4648" spans="1:18" ht="12.75">
      <c r="A4648" s="145">
        <v>95782</v>
      </c>
      <c r="B4648" s="102" t="s">
        <v>26318</v>
      </c>
      <c r="C4648" s="145" t="s">
        <v>2</v>
      </c>
      <c r="D4648" s="535">
        <v>36.14</v>
      </c>
      <c r="E4648" s="536">
        <v>0.57609999999999995</v>
      </c>
      <c r="F4648" s="535">
        <v>32.85</v>
      </c>
      <c r="G4648" s="536">
        <v>0</v>
      </c>
      <c r="H4648" s="535">
        <v>40.229999999999997</v>
      </c>
      <c r="I4648" s="536">
        <v>0</v>
      </c>
      <c r="J4648" s="535">
        <v>33.729999999999997</v>
      </c>
      <c r="K4648" s="536">
        <v>0</v>
      </c>
      <c r="L4648" s="535">
        <v>35.700000000000003</v>
      </c>
      <c r="M4648" s="536">
        <v>0</v>
      </c>
      <c r="N4648" s="535">
        <v>35.76</v>
      </c>
      <c r="O4648" s="536">
        <v>0.58220000000000005</v>
      </c>
      <c r="P4648" s="535">
        <v>33.11</v>
      </c>
      <c r="Q4648" s="536">
        <v>0</v>
      </c>
      <c r="R4648" s="535">
        <v>42.17</v>
      </c>
    </row>
    <row r="4649" spans="1:18" ht="12.75">
      <c r="A4649" s="145">
        <v>95779</v>
      </c>
      <c r="B4649" s="102" t="s">
        <v>26319</v>
      </c>
      <c r="C4649" s="145" t="s">
        <v>2</v>
      </c>
      <c r="D4649" s="535">
        <v>26.25</v>
      </c>
      <c r="E4649" s="536">
        <v>0.47199999999999998</v>
      </c>
      <c r="F4649" s="535">
        <v>24.05</v>
      </c>
      <c r="G4649" s="536">
        <v>0</v>
      </c>
      <c r="H4649" s="535">
        <v>29.79</v>
      </c>
      <c r="I4649" s="536">
        <v>0</v>
      </c>
      <c r="J4649" s="535">
        <v>24.21</v>
      </c>
      <c r="K4649" s="536">
        <v>0</v>
      </c>
      <c r="L4649" s="535">
        <v>26.07</v>
      </c>
      <c r="M4649" s="536">
        <v>0</v>
      </c>
      <c r="N4649" s="535">
        <v>25.93</v>
      </c>
      <c r="O4649" s="536">
        <v>0.4778</v>
      </c>
      <c r="P4649" s="535">
        <v>24.69</v>
      </c>
      <c r="Q4649" s="536">
        <v>0</v>
      </c>
      <c r="R4649" s="535">
        <v>30.86</v>
      </c>
    </row>
    <row r="4650" spans="1:18" ht="12.75">
      <c r="A4650" s="145">
        <v>95785</v>
      </c>
      <c r="B4650" s="102" t="s">
        <v>26320</v>
      </c>
      <c r="C4650" s="145" t="s">
        <v>2</v>
      </c>
      <c r="D4650" s="535">
        <v>42.87</v>
      </c>
      <c r="E4650" s="536">
        <v>0.59530000000000005</v>
      </c>
      <c r="F4650" s="535">
        <v>38.93</v>
      </c>
      <c r="G4650" s="536">
        <v>0</v>
      </c>
      <c r="H4650" s="535">
        <v>47.57</v>
      </c>
      <c r="I4650" s="536">
        <v>0</v>
      </c>
      <c r="J4650" s="535">
        <v>40.1</v>
      </c>
      <c r="K4650" s="536">
        <v>0</v>
      </c>
      <c r="L4650" s="535">
        <v>42.32</v>
      </c>
      <c r="M4650" s="536">
        <v>0</v>
      </c>
      <c r="N4650" s="535">
        <v>42.41</v>
      </c>
      <c r="O4650" s="536">
        <v>0.60170000000000001</v>
      </c>
      <c r="P4650" s="535">
        <v>39.06</v>
      </c>
      <c r="Q4650" s="536">
        <v>0</v>
      </c>
      <c r="R4650" s="535">
        <v>50</v>
      </c>
    </row>
    <row r="4651" spans="1:18" ht="12.75">
      <c r="A4651" s="145">
        <v>95792</v>
      </c>
      <c r="B4651" s="102" t="s">
        <v>26321</v>
      </c>
      <c r="C4651" s="145" t="s">
        <v>2</v>
      </c>
      <c r="D4651" s="535">
        <v>0</v>
      </c>
      <c r="E4651" s="536"/>
      <c r="F4651" s="535">
        <v>0</v>
      </c>
      <c r="G4651" s="536"/>
      <c r="H4651" s="535">
        <v>0</v>
      </c>
      <c r="I4651" s="536"/>
      <c r="J4651" s="535">
        <v>0</v>
      </c>
      <c r="K4651" s="536"/>
      <c r="L4651" s="535">
        <v>0</v>
      </c>
      <c r="M4651" s="536"/>
      <c r="N4651" s="535">
        <v>0</v>
      </c>
      <c r="O4651" s="536"/>
      <c r="P4651" s="535">
        <v>0</v>
      </c>
      <c r="Q4651" s="536"/>
      <c r="R4651" s="535">
        <v>0</v>
      </c>
    </row>
    <row r="4652" spans="1:18" ht="12.75">
      <c r="A4652" s="145">
        <v>95793</v>
      </c>
      <c r="B4652" s="102" t="s">
        <v>26322</v>
      </c>
      <c r="C4652" s="145" t="s">
        <v>2</v>
      </c>
      <c r="D4652" s="535">
        <v>0</v>
      </c>
      <c r="E4652" s="536"/>
      <c r="F4652" s="535">
        <v>0</v>
      </c>
      <c r="G4652" s="536"/>
      <c r="H4652" s="535">
        <v>0</v>
      </c>
      <c r="I4652" s="536"/>
      <c r="J4652" s="535">
        <v>0</v>
      </c>
      <c r="K4652" s="536"/>
      <c r="L4652" s="535">
        <v>0</v>
      </c>
      <c r="M4652" s="536"/>
      <c r="N4652" s="535">
        <v>0</v>
      </c>
      <c r="O4652" s="536"/>
      <c r="P4652" s="535">
        <v>0</v>
      </c>
      <c r="Q4652" s="536"/>
      <c r="R4652" s="535">
        <v>0</v>
      </c>
    </row>
    <row r="4653" spans="1:18" ht="12.75">
      <c r="A4653" s="145">
        <v>95794</v>
      </c>
      <c r="B4653" s="102" t="s">
        <v>26323</v>
      </c>
      <c r="C4653" s="145" t="s">
        <v>2</v>
      </c>
      <c r="D4653" s="535">
        <v>0</v>
      </c>
      <c r="E4653" s="536"/>
      <c r="F4653" s="535">
        <v>0</v>
      </c>
      <c r="G4653" s="536"/>
      <c r="H4653" s="535">
        <v>0</v>
      </c>
      <c r="I4653" s="536"/>
      <c r="J4653" s="535">
        <v>0</v>
      </c>
      <c r="K4653" s="536"/>
      <c r="L4653" s="535">
        <v>0</v>
      </c>
      <c r="M4653" s="536"/>
      <c r="N4653" s="535">
        <v>0</v>
      </c>
      <c r="O4653" s="536"/>
      <c r="P4653" s="535">
        <v>0</v>
      </c>
      <c r="Q4653" s="536"/>
      <c r="R4653" s="535">
        <v>0</v>
      </c>
    </row>
    <row r="4654" spans="1:18" ht="12.75">
      <c r="A4654" s="145">
        <v>95786</v>
      </c>
      <c r="B4654" s="102" t="s">
        <v>26324</v>
      </c>
      <c r="C4654" s="145" t="s">
        <v>2</v>
      </c>
      <c r="D4654" s="535">
        <v>0</v>
      </c>
      <c r="E4654" s="536"/>
      <c r="F4654" s="535">
        <v>0</v>
      </c>
      <c r="G4654" s="536"/>
      <c r="H4654" s="535">
        <v>0</v>
      </c>
      <c r="I4654" s="536"/>
      <c r="J4654" s="535">
        <v>0</v>
      </c>
      <c r="K4654" s="536"/>
      <c r="L4654" s="535">
        <v>0</v>
      </c>
      <c r="M4654" s="536"/>
      <c r="N4654" s="535">
        <v>0</v>
      </c>
      <c r="O4654" s="536"/>
      <c r="P4654" s="535">
        <v>0</v>
      </c>
      <c r="Q4654" s="536"/>
      <c r="R4654" s="535">
        <v>0</v>
      </c>
    </row>
    <row r="4655" spans="1:18" ht="12.75">
      <c r="A4655" s="145">
        <v>95788</v>
      </c>
      <c r="B4655" s="102" t="s">
        <v>26325</v>
      </c>
      <c r="C4655" s="145" t="s">
        <v>2</v>
      </c>
      <c r="D4655" s="535">
        <v>0</v>
      </c>
      <c r="E4655" s="536"/>
      <c r="F4655" s="535">
        <v>0</v>
      </c>
      <c r="G4655" s="536"/>
      <c r="H4655" s="535">
        <v>0</v>
      </c>
      <c r="I4655" s="536"/>
      <c r="J4655" s="535">
        <v>0</v>
      </c>
      <c r="K4655" s="536"/>
      <c r="L4655" s="535">
        <v>0</v>
      </c>
      <c r="M4655" s="536"/>
      <c r="N4655" s="535">
        <v>0</v>
      </c>
      <c r="O4655" s="536"/>
      <c r="P4655" s="535">
        <v>0</v>
      </c>
      <c r="Q4655" s="536"/>
      <c r="R4655" s="535">
        <v>0</v>
      </c>
    </row>
    <row r="4656" spans="1:18" ht="12.75">
      <c r="A4656" s="145">
        <v>95790</v>
      </c>
      <c r="B4656" s="102" t="s">
        <v>26326</v>
      </c>
      <c r="C4656" s="145" t="s">
        <v>2</v>
      </c>
      <c r="D4656" s="535">
        <v>0</v>
      </c>
      <c r="E4656" s="536"/>
      <c r="F4656" s="535">
        <v>0</v>
      </c>
      <c r="G4656" s="536"/>
      <c r="H4656" s="535">
        <v>0</v>
      </c>
      <c r="I4656" s="536"/>
      <c r="J4656" s="535">
        <v>0</v>
      </c>
      <c r="K4656" s="536"/>
      <c r="L4656" s="535">
        <v>0</v>
      </c>
      <c r="M4656" s="536"/>
      <c r="N4656" s="535">
        <v>0</v>
      </c>
      <c r="O4656" s="536"/>
      <c r="P4656" s="535">
        <v>0</v>
      </c>
      <c r="Q4656" s="536"/>
      <c r="R4656" s="535">
        <v>0</v>
      </c>
    </row>
    <row r="4657" spans="1:18" ht="12.75">
      <c r="A4657" s="145">
        <v>95787</v>
      </c>
      <c r="B4657" s="102" t="s">
        <v>26327</v>
      </c>
      <c r="C4657" s="145" t="s">
        <v>2</v>
      </c>
      <c r="D4657" s="535">
        <v>31.65</v>
      </c>
      <c r="E4657" s="536">
        <v>0.40439999999999998</v>
      </c>
      <c r="F4657" s="535">
        <v>29.12</v>
      </c>
      <c r="G4657" s="536">
        <v>0</v>
      </c>
      <c r="H4657" s="535">
        <v>36.380000000000003</v>
      </c>
      <c r="I4657" s="536">
        <v>0</v>
      </c>
      <c r="J4657" s="535">
        <v>28.93</v>
      </c>
      <c r="K4657" s="536">
        <v>0</v>
      </c>
      <c r="L4657" s="535">
        <v>31.54</v>
      </c>
      <c r="M4657" s="536">
        <v>0</v>
      </c>
      <c r="N4657" s="535">
        <v>31.13</v>
      </c>
      <c r="O4657" s="536">
        <v>0.41120000000000001</v>
      </c>
      <c r="P4657" s="535">
        <v>30.09</v>
      </c>
      <c r="Q4657" s="536">
        <v>0</v>
      </c>
      <c r="R4657" s="535">
        <v>37.4</v>
      </c>
    </row>
    <row r="4658" spans="1:18" ht="12.75">
      <c r="A4658" s="145">
        <v>95789</v>
      </c>
      <c r="B4658" s="102" t="s">
        <v>26328</v>
      </c>
      <c r="C4658" s="145" t="s">
        <v>2</v>
      </c>
      <c r="D4658" s="535">
        <v>43.35</v>
      </c>
      <c r="E4658" s="536">
        <v>0.46439999999999998</v>
      </c>
      <c r="F4658" s="535">
        <v>39.72</v>
      </c>
      <c r="G4658" s="536">
        <v>0</v>
      </c>
      <c r="H4658" s="535">
        <v>49.32</v>
      </c>
      <c r="I4658" s="536">
        <v>0</v>
      </c>
      <c r="J4658" s="535">
        <v>39.909999999999997</v>
      </c>
      <c r="K4658" s="536">
        <v>0</v>
      </c>
      <c r="L4658" s="535">
        <v>43.08</v>
      </c>
      <c r="M4658" s="536">
        <v>0</v>
      </c>
      <c r="N4658" s="535">
        <v>42.67</v>
      </c>
      <c r="O4658" s="536">
        <v>0.4718</v>
      </c>
      <c r="P4658" s="535">
        <v>40.57</v>
      </c>
      <c r="Q4658" s="536">
        <v>0</v>
      </c>
      <c r="R4658" s="535">
        <v>51.04</v>
      </c>
    </row>
    <row r="4659" spans="1:18" ht="12.75">
      <c r="A4659" s="145">
        <v>95791</v>
      </c>
      <c r="B4659" s="102" t="s">
        <v>26329</v>
      </c>
      <c r="C4659" s="145" t="s">
        <v>2</v>
      </c>
      <c r="D4659" s="535">
        <v>60.51</v>
      </c>
      <c r="E4659" s="536">
        <v>0.51500000000000001</v>
      </c>
      <c r="F4659" s="535">
        <v>55.24</v>
      </c>
      <c r="G4659" s="536">
        <v>0</v>
      </c>
      <c r="H4659" s="535">
        <v>68.22</v>
      </c>
      <c r="I4659" s="536">
        <v>0</v>
      </c>
      <c r="J4659" s="535">
        <v>56.03</v>
      </c>
      <c r="K4659" s="536">
        <v>0</v>
      </c>
      <c r="L4659" s="535">
        <v>59.98</v>
      </c>
      <c r="M4659" s="536">
        <v>0</v>
      </c>
      <c r="N4659" s="535">
        <v>59.56</v>
      </c>
      <c r="O4659" s="536">
        <v>0.5232</v>
      </c>
      <c r="P4659" s="535">
        <v>55.88</v>
      </c>
      <c r="Q4659" s="536">
        <v>0</v>
      </c>
      <c r="R4659" s="535">
        <v>71.02</v>
      </c>
    </row>
    <row r="4660" spans="1:18" ht="12.75">
      <c r="A4660" s="145">
        <v>95795</v>
      </c>
      <c r="B4660" s="102" t="s">
        <v>26330</v>
      </c>
      <c r="C4660" s="145" t="s">
        <v>2</v>
      </c>
      <c r="D4660" s="535">
        <v>36.119999999999997</v>
      </c>
      <c r="E4660" s="536">
        <v>0.40889999999999999</v>
      </c>
      <c r="F4660" s="535">
        <v>33.22</v>
      </c>
      <c r="G4660" s="536">
        <v>0</v>
      </c>
      <c r="H4660" s="535">
        <v>41.48</v>
      </c>
      <c r="I4660" s="536">
        <v>0</v>
      </c>
      <c r="J4660" s="535">
        <v>33.020000000000003</v>
      </c>
      <c r="K4660" s="536">
        <v>0</v>
      </c>
      <c r="L4660" s="535">
        <v>35.99</v>
      </c>
      <c r="M4660" s="536">
        <v>0</v>
      </c>
      <c r="N4660" s="535">
        <v>35.5</v>
      </c>
      <c r="O4660" s="536">
        <v>0.41610000000000003</v>
      </c>
      <c r="P4660" s="535">
        <v>34.24</v>
      </c>
      <c r="Q4660" s="536">
        <v>0</v>
      </c>
      <c r="R4660" s="535">
        <v>42.68</v>
      </c>
    </row>
    <row r="4661" spans="1:18" ht="12.75">
      <c r="A4661" s="145">
        <v>95796</v>
      </c>
      <c r="B4661" s="102" t="s">
        <v>26331</v>
      </c>
      <c r="C4661" s="145" t="s">
        <v>2</v>
      </c>
      <c r="D4661" s="535">
        <v>50.97</v>
      </c>
      <c r="E4661" s="536">
        <v>0.46650000000000003</v>
      </c>
      <c r="F4661" s="535">
        <v>46.68</v>
      </c>
      <c r="G4661" s="536">
        <v>0</v>
      </c>
      <c r="H4661" s="535">
        <v>57.96</v>
      </c>
      <c r="I4661" s="536">
        <v>0</v>
      </c>
      <c r="J4661" s="535">
        <v>46.92</v>
      </c>
      <c r="K4661" s="536">
        <v>0</v>
      </c>
      <c r="L4661" s="535">
        <v>50.64</v>
      </c>
      <c r="M4661" s="536">
        <v>0</v>
      </c>
      <c r="N4661" s="535">
        <v>50.11</v>
      </c>
      <c r="O4661" s="536">
        <v>0.47460000000000002</v>
      </c>
      <c r="P4661" s="535">
        <v>47.6</v>
      </c>
      <c r="Q4661" s="536">
        <v>0</v>
      </c>
      <c r="R4661" s="535">
        <v>60.01</v>
      </c>
    </row>
    <row r="4662" spans="1:18" ht="12.75">
      <c r="A4662" s="145">
        <v>95797</v>
      </c>
      <c r="B4662" s="102" t="s">
        <v>26332</v>
      </c>
      <c r="C4662" s="145" t="s">
        <v>2</v>
      </c>
      <c r="D4662" s="535">
        <v>70.680000000000007</v>
      </c>
      <c r="E4662" s="536">
        <v>0.49990000000000001</v>
      </c>
      <c r="F4662" s="535">
        <v>64.59</v>
      </c>
      <c r="G4662" s="536">
        <v>0</v>
      </c>
      <c r="H4662" s="535">
        <v>79.92</v>
      </c>
      <c r="I4662" s="536">
        <v>0</v>
      </c>
      <c r="J4662" s="535">
        <v>65.31</v>
      </c>
      <c r="K4662" s="536">
        <v>0</v>
      </c>
      <c r="L4662" s="535">
        <v>70.11</v>
      </c>
      <c r="M4662" s="536">
        <v>0</v>
      </c>
      <c r="N4662" s="535">
        <v>69.5</v>
      </c>
      <c r="O4662" s="536">
        <v>0.50829999999999997</v>
      </c>
      <c r="P4662" s="535">
        <v>65.400000000000006</v>
      </c>
      <c r="Q4662" s="536">
        <v>0</v>
      </c>
      <c r="R4662" s="535">
        <v>83.06</v>
      </c>
    </row>
    <row r="4663" spans="1:18" ht="12.75">
      <c r="A4663" s="145">
        <v>95798</v>
      </c>
      <c r="B4663" s="102" t="s">
        <v>26333</v>
      </c>
      <c r="C4663" s="145" t="s">
        <v>2</v>
      </c>
      <c r="D4663" s="535">
        <v>0</v>
      </c>
      <c r="E4663" s="536"/>
      <c r="F4663" s="535">
        <v>0</v>
      </c>
      <c r="G4663" s="536"/>
      <c r="H4663" s="535">
        <v>0</v>
      </c>
      <c r="I4663" s="536"/>
      <c r="J4663" s="535">
        <v>0</v>
      </c>
      <c r="K4663" s="536"/>
      <c r="L4663" s="535">
        <v>0</v>
      </c>
      <c r="M4663" s="536"/>
      <c r="N4663" s="535">
        <v>0</v>
      </c>
      <c r="O4663" s="536"/>
      <c r="P4663" s="535">
        <v>0</v>
      </c>
      <c r="Q4663" s="536"/>
      <c r="R4663" s="535">
        <v>0</v>
      </c>
    </row>
    <row r="4664" spans="1:18" ht="12.75">
      <c r="A4664" s="145">
        <v>95799</v>
      </c>
      <c r="B4664" s="102" t="s">
        <v>26334</v>
      </c>
      <c r="C4664" s="145" t="s">
        <v>2</v>
      </c>
      <c r="D4664" s="535">
        <v>0</v>
      </c>
      <c r="E4664" s="536"/>
      <c r="F4664" s="535">
        <v>0</v>
      </c>
      <c r="G4664" s="536"/>
      <c r="H4664" s="535">
        <v>0</v>
      </c>
      <c r="I4664" s="536"/>
      <c r="J4664" s="535">
        <v>0</v>
      </c>
      <c r="K4664" s="536"/>
      <c r="L4664" s="535">
        <v>0</v>
      </c>
      <c r="M4664" s="536"/>
      <c r="N4664" s="535">
        <v>0</v>
      </c>
      <c r="O4664" s="536"/>
      <c r="P4664" s="535">
        <v>0</v>
      </c>
      <c r="Q4664" s="536"/>
      <c r="R4664" s="535">
        <v>0</v>
      </c>
    </row>
    <row r="4665" spans="1:18" ht="12.75">
      <c r="A4665" s="145">
        <v>95800</v>
      </c>
      <c r="B4665" s="102" t="s">
        <v>26335</v>
      </c>
      <c r="C4665" s="145" t="s">
        <v>2</v>
      </c>
      <c r="D4665" s="535">
        <v>0</v>
      </c>
      <c r="E4665" s="536"/>
      <c r="F4665" s="535">
        <v>0</v>
      </c>
      <c r="G4665" s="536"/>
      <c r="H4665" s="535">
        <v>0</v>
      </c>
      <c r="I4665" s="536"/>
      <c r="J4665" s="535">
        <v>0</v>
      </c>
      <c r="K4665" s="536"/>
      <c r="L4665" s="535">
        <v>0</v>
      </c>
      <c r="M4665" s="536"/>
      <c r="N4665" s="535">
        <v>0</v>
      </c>
      <c r="O4665" s="536"/>
      <c r="P4665" s="535">
        <v>0</v>
      </c>
      <c r="Q4665" s="536"/>
      <c r="R4665" s="535">
        <v>0</v>
      </c>
    </row>
    <row r="4666" spans="1:18" ht="12.75">
      <c r="A4666" s="145">
        <v>95801</v>
      </c>
      <c r="B4666" s="102" t="s">
        <v>26336</v>
      </c>
      <c r="C4666" s="145" t="s">
        <v>2</v>
      </c>
      <c r="D4666" s="535">
        <v>43.34</v>
      </c>
      <c r="E4666" s="536">
        <v>0.44990000000000002</v>
      </c>
      <c r="F4666" s="535">
        <v>39.74</v>
      </c>
      <c r="G4666" s="536">
        <v>0</v>
      </c>
      <c r="H4666" s="535">
        <v>49.44</v>
      </c>
      <c r="I4666" s="536">
        <v>0</v>
      </c>
      <c r="J4666" s="535">
        <v>39.82</v>
      </c>
      <c r="K4666" s="536">
        <v>0</v>
      </c>
      <c r="L4666" s="535">
        <v>43.1</v>
      </c>
      <c r="M4666" s="536">
        <v>0</v>
      </c>
      <c r="N4666" s="535">
        <v>42.62</v>
      </c>
      <c r="O4666" s="536">
        <v>0.45750000000000002</v>
      </c>
      <c r="P4666" s="535">
        <v>40.68</v>
      </c>
      <c r="Q4666" s="536">
        <v>0</v>
      </c>
      <c r="R4666" s="535">
        <v>51.09</v>
      </c>
    </row>
    <row r="4667" spans="1:18" ht="12.75">
      <c r="A4667" s="145">
        <v>95802</v>
      </c>
      <c r="B4667" s="102" t="s">
        <v>26337</v>
      </c>
      <c r="C4667" s="145" t="s">
        <v>2</v>
      </c>
      <c r="D4667" s="535">
        <v>53.9</v>
      </c>
      <c r="E4667" s="536">
        <v>0.42230000000000001</v>
      </c>
      <c r="F4667" s="535">
        <v>49.51</v>
      </c>
      <c r="G4667" s="536">
        <v>0</v>
      </c>
      <c r="H4667" s="535">
        <v>61.82</v>
      </c>
      <c r="I4667" s="536">
        <v>0</v>
      </c>
      <c r="J4667" s="535">
        <v>49.34</v>
      </c>
      <c r="K4667" s="536">
        <v>0</v>
      </c>
      <c r="L4667" s="535">
        <v>53.67</v>
      </c>
      <c r="M4667" s="536">
        <v>0</v>
      </c>
      <c r="N4667" s="535">
        <v>52.89</v>
      </c>
      <c r="O4667" s="536">
        <v>0.43030000000000002</v>
      </c>
      <c r="P4667" s="535">
        <v>50.76</v>
      </c>
      <c r="Q4667" s="536">
        <v>0</v>
      </c>
      <c r="R4667" s="535">
        <v>63.68</v>
      </c>
    </row>
    <row r="4668" spans="1:18" ht="12.75">
      <c r="A4668" s="145">
        <v>95803</v>
      </c>
      <c r="B4668" s="102" t="s">
        <v>26338</v>
      </c>
      <c r="C4668" s="145" t="s">
        <v>2</v>
      </c>
      <c r="D4668" s="535">
        <v>78.709999999999994</v>
      </c>
      <c r="E4668" s="536">
        <v>0.47470000000000001</v>
      </c>
      <c r="F4668" s="535">
        <v>72.05</v>
      </c>
      <c r="G4668" s="536">
        <v>0</v>
      </c>
      <c r="H4668" s="535">
        <v>89.43</v>
      </c>
      <c r="I4668" s="536">
        <v>0</v>
      </c>
      <c r="J4668" s="535">
        <v>72.5</v>
      </c>
      <c r="K4668" s="536">
        <v>0</v>
      </c>
      <c r="L4668" s="535">
        <v>78.17</v>
      </c>
      <c r="M4668" s="536">
        <v>0</v>
      </c>
      <c r="N4668" s="535">
        <v>77.28</v>
      </c>
      <c r="O4668" s="536">
        <v>0.4834</v>
      </c>
      <c r="P4668" s="535">
        <v>73.16</v>
      </c>
      <c r="Q4668" s="536">
        <v>0</v>
      </c>
      <c r="R4668" s="535">
        <v>92.67</v>
      </c>
    </row>
    <row r="4669" spans="1:18" ht="12.75">
      <c r="A4669" s="145">
        <v>95804</v>
      </c>
      <c r="B4669" s="102" t="s">
        <v>26339</v>
      </c>
      <c r="C4669" s="145" t="s">
        <v>2</v>
      </c>
      <c r="D4669" s="535">
        <v>22.14</v>
      </c>
      <c r="E4669" s="536">
        <v>0</v>
      </c>
      <c r="F4669" s="535">
        <v>20.05</v>
      </c>
      <c r="G4669" s="536">
        <v>0</v>
      </c>
      <c r="H4669" s="535">
        <v>24.22</v>
      </c>
      <c r="I4669" s="536">
        <v>0</v>
      </c>
      <c r="J4669" s="535">
        <v>23.77</v>
      </c>
      <c r="K4669" s="536">
        <v>0</v>
      </c>
      <c r="L4669" s="535">
        <v>22.22</v>
      </c>
      <c r="M4669" s="536">
        <v>0</v>
      </c>
      <c r="N4669" s="535">
        <v>20.170000000000002</v>
      </c>
      <c r="O4669" s="536">
        <v>0</v>
      </c>
      <c r="P4669" s="535">
        <v>25.02</v>
      </c>
      <c r="Q4669" s="536">
        <v>0</v>
      </c>
      <c r="R4669" s="535">
        <v>26.56</v>
      </c>
    </row>
    <row r="4670" spans="1:18" ht="12.75">
      <c r="A4670" s="145">
        <v>95805</v>
      </c>
      <c r="B4670" s="102" t="s">
        <v>26340</v>
      </c>
      <c r="C4670" s="145" t="s">
        <v>2</v>
      </c>
      <c r="D4670" s="535">
        <v>23.6</v>
      </c>
      <c r="E4670" s="536">
        <v>0</v>
      </c>
      <c r="F4670" s="535">
        <v>21.43</v>
      </c>
      <c r="G4670" s="536">
        <v>0</v>
      </c>
      <c r="H4670" s="535">
        <v>26.02</v>
      </c>
      <c r="I4670" s="536">
        <v>0</v>
      </c>
      <c r="J4670" s="535">
        <v>25.03</v>
      </c>
      <c r="K4670" s="536">
        <v>0</v>
      </c>
      <c r="L4670" s="535">
        <v>23.69</v>
      </c>
      <c r="M4670" s="536">
        <v>0</v>
      </c>
      <c r="N4670" s="535">
        <v>21.57</v>
      </c>
      <c r="O4670" s="536">
        <v>0</v>
      </c>
      <c r="P4670" s="535">
        <v>26.5</v>
      </c>
      <c r="Q4670" s="536">
        <v>0</v>
      </c>
      <c r="R4670" s="535">
        <v>28.33</v>
      </c>
    </row>
    <row r="4671" spans="1:18" ht="12.75">
      <c r="A4671" s="145">
        <v>95806</v>
      </c>
      <c r="B4671" s="102" t="s">
        <v>26341</v>
      </c>
      <c r="C4671" s="145" t="s">
        <v>2</v>
      </c>
      <c r="D4671" s="535">
        <v>26.07</v>
      </c>
      <c r="E4671" s="536">
        <v>0</v>
      </c>
      <c r="F4671" s="535">
        <v>23.71</v>
      </c>
      <c r="G4671" s="536">
        <v>0</v>
      </c>
      <c r="H4671" s="535">
        <v>28.93</v>
      </c>
      <c r="I4671" s="536">
        <v>0</v>
      </c>
      <c r="J4671" s="535">
        <v>27.38</v>
      </c>
      <c r="K4671" s="536">
        <v>0</v>
      </c>
      <c r="L4671" s="535">
        <v>26.17</v>
      </c>
      <c r="M4671" s="536">
        <v>0</v>
      </c>
      <c r="N4671" s="535">
        <v>23.88</v>
      </c>
      <c r="O4671" s="536">
        <v>0</v>
      </c>
      <c r="P4671" s="535">
        <v>29.1</v>
      </c>
      <c r="Q4671" s="536">
        <v>0</v>
      </c>
      <c r="R4671" s="535">
        <v>31.31</v>
      </c>
    </row>
    <row r="4672" spans="1:18" ht="12.75">
      <c r="A4672" s="145">
        <v>104401</v>
      </c>
      <c r="B4672" s="102" t="s">
        <v>26342</v>
      </c>
      <c r="C4672" s="145" t="s">
        <v>2</v>
      </c>
      <c r="D4672" s="535">
        <v>24.66</v>
      </c>
      <c r="E4672" s="536">
        <v>0</v>
      </c>
      <c r="F4672" s="535">
        <v>22.35</v>
      </c>
      <c r="G4672" s="536">
        <v>0</v>
      </c>
      <c r="H4672" s="535">
        <v>27.03</v>
      </c>
      <c r="I4672" s="536">
        <v>0</v>
      </c>
      <c r="J4672" s="535">
        <v>26.41</v>
      </c>
      <c r="K4672" s="536">
        <v>0</v>
      </c>
      <c r="L4672" s="535">
        <v>24.75</v>
      </c>
      <c r="M4672" s="536">
        <v>0</v>
      </c>
      <c r="N4672" s="535">
        <v>22.45</v>
      </c>
      <c r="O4672" s="536">
        <v>0</v>
      </c>
      <c r="P4672" s="535">
        <v>27.8</v>
      </c>
      <c r="Q4672" s="536">
        <v>0</v>
      </c>
      <c r="R4672" s="535">
        <v>29.59</v>
      </c>
    </row>
    <row r="4673" spans="1:18" ht="12.75">
      <c r="A4673" s="145">
        <v>104402</v>
      </c>
      <c r="B4673" s="102" t="s">
        <v>26343</v>
      </c>
      <c r="C4673" s="145" t="s">
        <v>2</v>
      </c>
      <c r="D4673" s="535">
        <v>26.48</v>
      </c>
      <c r="E4673" s="536">
        <v>0</v>
      </c>
      <c r="F4673" s="535">
        <v>24.15</v>
      </c>
      <c r="G4673" s="536">
        <v>0</v>
      </c>
      <c r="H4673" s="535">
        <v>29.64</v>
      </c>
      <c r="I4673" s="536">
        <v>0</v>
      </c>
      <c r="J4673" s="535">
        <v>27.42</v>
      </c>
      <c r="K4673" s="536">
        <v>0</v>
      </c>
      <c r="L4673" s="535">
        <v>26.61</v>
      </c>
      <c r="M4673" s="536">
        <v>0</v>
      </c>
      <c r="N4673" s="535">
        <v>24.35</v>
      </c>
      <c r="O4673" s="536">
        <v>0</v>
      </c>
      <c r="P4673" s="535">
        <v>29.36</v>
      </c>
      <c r="Q4673" s="536">
        <v>0</v>
      </c>
      <c r="R4673" s="535">
        <v>31.83</v>
      </c>
    </row>
    <row r="4674" spans="1:18" ht="12.75">
      <c r="A4674" s="145">
        <v>104403</v>
      </c>
      <c r="B4674" s="102" t="s">
        <v>26344</v>
      </c>
      <c r="C4674" s="145" t="s">
        <v>2</v>
      </c>
      <c r="D4674" s="535">
        <v>32.86</v>
      </c>
      <c r="E4674" s="536">
        <v>0</v>
      </c>
      <c r="F4674" s="535">
        <v>29.96</v>
      </c>
      <c r="G4674" s="536">
        <v>0</v>
      </c>
      <c r="H4674" s="535">
        <v>36.76</v>
      </c>
      <c r="I4674" s="536">
        <v>0</v>
      </c>
      <c r="J4674" s="535">
        <v>34.090000000000003</v>
      </c>
      <c r="K4674" s="536">
        <v>0</v>
      </c>
      <c r="L4674" s="535">
        <v>33.020000000000003</v>
      </c>
      <c r="M4674" s="536">
        <v>0</v>
      </c>
      <c r="N4674" s="535">
        <v>30.15</v>
      </c>
      <c r="O4674" s="536">
        <v>0</v>
      </c>
      <c r="P4674" s="535">
        <v>36.380000000000003</v>
      </c>
      <c r="Q4674" s="536">
        <v>0</v>
      </c>
      <c r="R4674" s="535">
        <v>39.53</v>
      </c>
    </row>
    <row r="4675" spans="1:18" ht="12.75">
      <c r="A4675" s="145">
        <v>104395</v>
      </c>
      <c r="B4675" s="102" t="s">
        <v>26345</v>
      </c>
      <c r="C4675" s="145" t="s">
        <v>2</v>
      </c>
      <c r="D4675" s="535">
        <v>21.72</v>
      </c>
      <c r="E4675" s="536">
        <v>0</v>
      </c>
      <c r="F4675" s="535">
        <v>19.690000000000001</v>
      </c>
      <c r="G4675" s="536">
        <v>0</v>
      </c>
      <c r="H4675" s="535">
        <v>23.85</v>
      </c>
      <c r="I4675" s="536">
        <v>0</v>
      </c>
      <c r="J4675" s="535">
        <v>23.2</v>
      </c>
      <c r="K4675" s="536">
        <v>0</v>
      </c>
      <c r="L4675" s="535">
        <v>21.8</v>
      </c>
      <c r="M4675" s="536">
        <v>0</v>
      </c>
      <c r="N4675" s="535">
        <v>19.829999999999998</v>
      </c>
      <c r="O4675" s="536">
        <v>0</v>
      </c>
      <c r="P4675" s="535">
        <v>24.5</v>
      </c>
      <c r="Q4675" s="536">
        <v>0</v>
      </c>
      <c r="R4675" s="535">
        <v>26.06</v>
      </c>
    </row>
    <row r="4676" spans="1:18" ht="12.75">
      <c r="A4676" s="145">
        <v>104396</v>
      </c>
      <c r="B4676" s="102" t="s">
        <v>26346</v>
      </c>
      <c r="C4676" s="145" t="s">
        <v>2</v>
      </c>
      <c r="D4676" s="535">
        <v>22.48</v>
      </c>
      <c r="E4676" s="536">
        <v>0</v>
      </c>
      <c r="F4676" s="535">
        <v>20.47</v>
      </c>
      <c r="G4676" s="536">
        <v>0</v>
      </c>
      <c r="H4676" s="535">
        <v>25.01</v>
      </c>
      <c r="I4676" s="536">
        <v>0</v>
      </c>
      <c r="J4676" s="535">
        <v>23.5</v>
      </c>
      <c r="K4676" s="536">
        <v>0</v>
      </c>
      <c r="L4676" s="535">
        <v>22.58</v>
      </c>
      <c r="M4676" s="536">
        <v>0</v>
      </c>
      <c r="N4676" s="535">
        <v>20.66</v>
      </c>
      <c r="O4676" s="536">
        <v>0</v>
      </c>
      <c r="P4676" s="535">
        <v>25.1</v>
      </c>
      <c r="Q4676" s="536">
        <v>0</v>
      </c>
      <c r="R4676" s="535">
        <v>27</v>
      </c>
    </row>
    <row r="4677" spans="1:18" ht="12.75">
      <c r="A4677" s="145">
        <v>104397</v>
      </c>
      <c r="B4677" s="102" t="s">
        <v>26347</v>
      </c>
      <c r="C4677" s="145" t="s">
        <v>2</v>
      </c>
      <c r="D4677" s="535">
        <v>26.61</v>
      </c>
      <c r="E4677" s="536">
        <v>0</v>
      </c>
      <c r="F4677" s="535">
        <v>24.17</v>
      </c>
      <c r="G4677" s="536">
        <v>0</v>
      </c>
      <c r="H4677" s="535">
        <v>29.42</v>
      </c>
      <c r="I4677" s="536">
        <v>0</v>
      </c>
      <c r="J4677" s="535">
        <v>28.11</v>
      </c>
      <c r="K4677" s="536">
        <v>0</v>
      </c>
      <c r="L4677" s="535">
        <v>26.7</v>
      </c>
      <c r="M4677" s="536">
        <v>0</v>
      </c>
      <c r="N4677" s="535">
        <v>24.31</v>
      </c>
      <c r="O4677" s="536">
        <v>0</v>
      </c>
      <c r="P4677" s="535">
        <v>29.77</v>
      </c>
      <c r="Q4677" s="536">
        <v>0</v>
      </c>
      <c r="R4677" s="535">
        <v>31.95</v>
      </c>
    </row>
    <row r="4678" spans="1:18" ht="12.75">
      <c r="A4678" s="145">
        <v>95810</v>
      </c>
      <c r="B4678" s="102" t="s">
        <v>26348</v>
      </c>
      <c r="C4678" s="145" t="s">
        <v>2</v>
      </c>
      <c r="D4678" s="535">
        <v>14.92</v>
      </c>
      <c r="E4678" s="536">
        <v>0</v>
      </c>
      <c r="F4678" s="535">
        <v>13.11</v>
      </c>
      <c r="G4678" s="536">
        <v>0</v>
      </c>
      <c r="H4678" s="535">
        <v>15.06</v>
      </c>
      <c r="I4678" s="536">
        <v>0</v>
      </c>
      <c r="J4678" s="535">
        <v>17.91</v>
      </c>
      <c r="K4678" s="536">
        <v>0</v>
      </c>
      <c r="L4678" s="535">
        <v>14.84</v>
      </c>
      <c r="M4678" s="536">
        <v>0</v>
      </c>
      <c r="N4678" s="535">
        <v>12.87</v>
      </c>
      <c r="O4678" s="536">
        <v>0</v>
      </c>
      <c r="P4678" s="535">
        <v>17.489999999999998</v>
      </c>
      <c r="Q4678" s="536">
        <v>0</v>
      </c>
      <c r="R4678" s="535">
        <v>17.8</v>
      </c>
    </row>
    <row r="4679" spans="1:18" ht="12.75">
      <c r="A4679" s="145">
        <v>95811</v>
      </c>
      <c r="B4679" s="102" t="s">
        <v>26349</v>
      </c>
      <c r="C4679" s="145" t="s">
        <v>2</v>
      </c>
      <c r="D4679" s="535">
        <v>19.3</v>
      </c>
      <c r="E4679" s="536">
        <v>0</v>
      </c>
      <c r="F4679" s="535">
        <v>17.25</v>
      </c>
      <c r="G4679" s="536">
        <v>0</v>
      </c>
      <c r="H4679" s="535">
        <v>20.47</v>
      </c>
      <c r="I4679" s="536">
        <v>0</v>
      </c>
      <c r="J4679" s="535">
        <v>21.71</v>
      </c>
      <c r="K4679" s="536">
        <v>0</v>
      </c>
      <c r="L4679" s="535">
        <v>19.29</v>
      </c>
      <c r="M4679" s="536">
        <v>0</v>
      </c>
      <c r="N4679" s="535">
        <v>17.07</v>
      </c>
      <c r="O4679" s="536">
        <v>0</v>
      </c>
      <c r="P4679" s="535">
        <v>21.94</v>
      </c>
      <c r="Q4679" s="536">
        <v>0</v>
      </c>
      <c r="R4679" s="535">
        <v>23.13</v>
      </c>
    </row>
    <row r="4680" spans="1:18" ht="12.75">
      <c r="A4680" s="145">
        <v>95812</v>
      </c>
      <c r="B4680" s="102" t="s">
        <v>26350</v>
      </c>
      <c r="C4680" s="145" t="s">
        <v>2</v>
      </c>
      <c r="D4680" s="535">
        <v>27.08</v>
      </c>
      <c r="E4680" s="536">
        <v>0</v>
      </c>
      <c r="F4680" s="535">
        <v>24.44</v>
      </c>
      <c r="G4680" s="536">
        <v>0</v>
      </c>
      <c r="H4680" s="535">
        <v>29.54</v>
      </c>
      <c r="I4680" s="536">
        <v>0</v>
      </c>
      <c r="J4680" s="535">
        <v>29.27</v>
      </c>
      <c r="K4680" s="536">
        <v>0</v>
      </c>
      <c r="L4680" s="535">
        <v>27.14</v>
      </c>
      <c r="M4680" s="536">
        <v>0</v>
      </c>
      <c r="N4680" s="535">
        <v>24.29</v>
      </c>
      <c r="O4680" s="536">
        <v>0</v>
      </c>
      <c r="P4680" s="535">
        <v>30.21</v>
      </c>
      <c r="Q4680" s="536">
        <v>0</v>
      </c>
      <c r="R4680" s="535">
        <v>32.56</v>
      </c>
    </row>
    <row r="4681" spans="1:18" ht="12.75">
      <c r="A4681" s="145">
        <v>95807</v>
      </c>
      <c r="B4681" s="102" t="s">
        <v>26351</v>
      </c>
      <c r="C4681" s="145" t="s">
        <v>2</v>
      </c>
      <c r="D4681" s="535">
        <v>26.29</v>
      </c>
      <c r="E4681" s="536">
        <v>0</v>
      </c>
      <c r="F4681" s="535">
        <v>23.88</v>
      </c>
      <c r="G4681" s="536">
        <v>0</v>
      </c>
      <c r="H4681" s="535">
        <v>29.04</v>
      </c>
      <c r="I4681" s="536">
        <v>0</v>
      </c>
      <c r="J4681" s="535">
        <v>27.82</v>
      </c>
      <c r="K4681" s="536">
        <v>0</v>
      </c>
      <c r="L4681" s="535">
        <v>26.4</v>
      </c>
      <c r="M4681" s="536">
        <v>0</v>
      </c>
      <c r="N4681" s="535">
        <v>24.01</v>
      </c>
      <c r="O4681" s="536">
        <v>0</v>
      </c>
      <c r="P4681" s="535">
        <v>29.44</v>
      </c>
      <c r="Q4681" s="536">
        <v>0</v>
      </c>
      <c r="R4681" s="535">
        <v>31.56</v>
      </c>
    </row>
    <row r="4682" spans="1:18" ht="12.75">
      <c r="A4682" s="145">
        <v>95808</v>
      </c>
      <c r="B4682" s="102" t="s">
        <v>26352</v>
      </c>
      <c r="C4682" s="145" t="s">
        <v>2</v>
      </c>
      <c r="D4682" s="535">
        <v>30.66</v>
      </c>
      <c r="E4682" s="536">
        <v>0</v>
      </c>
      <c r="F4682" s="535">
        <v>28</v>
      </c>
      <c r="G4682" s="536">
        <v>0</v>
      </c>
      <c r="H4682" s="535">
        <v>34.450000000000003</v>
      </c>
      <c r="I4682" s="536">
        <v>0</v>
      </c>
      <c r="J4682" s="535">
        <v>31.6</v>
      </c>
      <c r="K4682" s="536">
        <v>0</v>
      </c>
      <c r="L4682" s="535">
        <v>30.84</v>
      </c>
      <c r="M4682" s="536">
        <v>0</v>
      </c>
      <c r="N4682" s="535">
        <v>28.21</v>
      </c>
      <c r="O4682" s="536">
        <v>0</v>
      </c>
      <c r="P4682" s="535">
        <v>33.880000000000003</v>
      </c>
      <c r="Q4682" s="536">
        <v>0</v>
      </c>
      <c r="R4682" s="535">
        <v>36.89</v>
      </c>
    </row>
    <row r="4683" spans="1:18" ht="12.75">
      <c r="A4683" s="145">
        <v>95809</v>
      </c>
      <c r="B4683" s="102" t="s">
        <v>26353</v>
      </c>
      <c r="C4683" s="145" t="s">
        <v>2</v>
      </c>
      <c r="D4683" s="535">
        <v>38.450000000000003</v>
      </c>
      <c r="E4683" s="536">
        <v>0</v>
      </c>
      <c r="F4683" s="535">
        <v>35.200000000000003</v>
      </c>
      <c r="G4683" s="536">
        <v>0</v>
      </c>
      <c r="H4683" s="535">
        <v>43.52</v>
      </c>
      <c r="I4683" s="536">
        <v>0</v>
      </c>
      <c r="J4683" s="535">
        <v>39.17</v>
      </c>
      <c r="K4683" s="536">
        <v>0</v>
      </c>
      <c r="L4683" s="535">
        <v>38.69</v>
      </c>
      <c r="M4683" s="536">
        <v>0</v>
      </c>
      <c r="N4683" s="535">
        <v>35.450000000000003</v>
      </c>
      <c r="O4683" s="536">
        <v>0</v>
      </c>
      <c r="P4683" s="535">
        <v>42.16</v>
      </c>
      <c r="Q4683" s="536">
        <v>0</v>
      </c>
      <c r="R4683" s="535">
        <v>46.33</v>
      </c>
    </row>
    <row r="4684" spans="1:18" ht="12.75">
      <c r="A4684" s="145">
        <v>104398</v>
      </c>
      <c r="B4684" s="102" t="s">
        <v>26354</v>
      </c>
      <c r="C4684" s="145" t="s">
        <v>2</v>
      </c>
      <c r="D4684" s="535">
        <v>26.27</v>
      </c>
      <c r="E4684" s="536">
        <v>0</v>
      </c>
      <c r="F4684" s="535">
        <v>23.87</v>
      </c>
      <c r="G4684" s="536">
        <v>0</v>
      </c>
      <c r="H4684" s="535">
        <v>29.02</v>
      </c>
      <c r="I4684" s="536">
        <v>0</v>
      </c>
      <c r="J4684" s="535">
        <v>27.8</v>
      </c>
      <c r="K4684" s="536">
        <v>0</v>
      </c>
      <c r="L4684" s="535">
        <v>26.38</v>
      </c>
      <c r="M4684" s="536">
        <v>0</v>
      </c>
      <c r="N4684" s="535">
        <v>23.99</v>
      </c>
      <c r="O4684" s="536">
        <v>0</v>
      </c>
      <c r="P4684" s="535">
        <v>29.42</v>
      </c>
      <c r="Q4684" s="536">
        <v>0</v>
      </c>
      <c r="R4684" s="535">
        <v>31.54</v>
      </c>
    </row>
    <row r="4685" spans="1:18" ht="12.75">
      <c r="A4685" s="145">
        <v>104399</v>
      </c>
      <c r="B4685" s="102" t="s">
        <v>26355</v>
      </c>
      <c r="C4685" s="145" t="s">
        <v>2</v>
      </c>
      <c r="D4685" s="535">
        <v>29.53</v>
      </c>
      <c r="E4685" s="536">
        <v>0</v>
      </c>
      <c r="F4685" s="535">
        <v>27.04</v>
      </c>
      <c r="G4685" s="536">
        <v>0</v>
      </c>
      <c r="H4685" s="535">
        <v>33.43</v>
      </c>
      <c r="I4685" s="536">
        <v>0</v>
      </c>
      <c r="J4685" s="535">
        <v>30.07</v>
      </c>
      <c r="K4685" s="536">
        <v>0</v>
      </c>
      <c r="L4685" s="535">
        <v>29.72</v>
      </c>
      <c r="M4685" s="536">
        <v>0</v>
      </c>
      <c r="N4685" s="535">
        <v>27.28</v>
      </c>
      <c r="O4685" s="536">
        <v>0</v>
      </c>
      <c r="P4685" s="535">
        <v>32.47</v>
      </c>
      <c r="Q4685" s="536">
        <v>0</v>
      </c>
      <c r="R4685" s="535">
        <v>35.56</v>
      </c>
    </row>
    <row r="4686" spans="1:18" ht="12.75">
      <c r="A4686" s="145">
        <v>104400</v>
      </c>
      <c r="B4686" s="102" t="s">
        <v>26356</v>
      </c>
      <c r="C4686" s="145" t="s">
        <v>2</v>
      </c>
      <c r="D4686" s="535">
        <v>37.96</v>
      </c>
      <c r="E4686" s="536">
        <v>0</v>
      </c>
      <c r="F4686" s="535">
        <v>34.78</v>
      </c>
      <c r="G4686" s="536">
        <v>0</v>
      </c>
      <c r="H4686" s="535">
        <v>43.08</v>
      </c>
      <c r="I4686" s="536">
        <v>0</v>
      </c>
      <c r="J4686" s="535">
        <v>38.51</v>
      </c>
      <c r="K4686" s="536">
        <v>0</v>
      </c>
      <c r="L4686" s="535">
        <v>38.21</v>
      </c>
      <c r="M4686" s="536">
        <v>0</v>
      </c>
      <c r="N4686" s="535">
        <v>35.049999999999997</v>
      </c>
      <c r="O4686" s="536">
        <v>0</v>
      </c>
      <c r="P4686" s="535">
        <v>41.55</v>
      </c>
      <c r="Q4686" s="536">
        <v>0</v>
      </c>
      <c r="R4686" s="535">
        <v>45.76</v>
      </c>
    </row>
    <row r="4687" spans="1:18" ht="12.75">
      <c r="A4687" s="145">
        <v>104404</v>
      </c>
      <c r="B4687" s="102" t="s">
        <v>26357</v>
      </c>
      <c r="C4687" s="145" t="s">
        <v>2</v>
      </c>
      <c r="D4687" s="535">
        <v>34.42</v>
      </c>
      <c r="E4687" s="536">
        <v>0</v>
      </c>
      <c r="F4687" s="535">
        <v>31.48</v>
      </c>
      <c r="G4687" s="536">
        <v>0</v>
      </c>
      <c r="H4687" s="535">
        <v>38.86</v>
      </c>
      <c r="I4687" s="536">
        <v>0</v>
      </c>
      <c r="J4687" s="535">
        <v>35.21</v>
      </c>
      <c r="K4687" s="536">
        <v>0</v>
      </c>
      <c r="L4687" s="535">
        <v>34.619999999999997</v>
      </c>
      <c r="M4687" s="536">
        <v>0</v>
      </c>
      <c r="N4687" s="535">
        <v>31.72</v>
      </c>
      <c r="O4687" s="536">
        <v>0</v>
      </c>
      <c r="P4687" s="535">
        <v>37.840000000000003</v>
      </c>
      <c r="Q4687" s="536">
        <v>0</v>
      </c>
      <c r="R4687" s="535">
        <v>41.45</v>
      </c>
    </row>
    <row r="4688" spans="1:18" ht="12.75">
      <c r="A4688" s="145">
        <v>104405</v>
      </c>
      <c r="B4688" s="102" t="s">
        <v>26358</v>
      </c>
      <c r="C4688" s="145" t="s">
        <v>2</v>
      </c>
      <c r="D4688" s="535">
        <v>46.49</v>
      </c>
      <c r="E4688" s="536">
        <v>0</v>
      </c>
      <c r="F4688" s="535">
        <v>42.51</v>
      </c>
      <c r="G4688" s="536">
        <v>0</v>
      </c>
      <c r="H4688" s="535">
        <v>52.48</v>
      </c>
      <c r="I4688" s="536">
        <v>0</v>
      </c>
      <c r="J4688" s="535">
        <v>47.59</v>
      </c>
      <c r="K4688" s="536">
        <v>0</v>
      </c>
      <c r="L4688" s="535">
        <v>46.77</v>
      </c>
      <c r="M4688" s="536">
        <v>0</v>
      </c>
      <c r="N4688" s="535">
        <v>42.75</v>
      </c>
      <c r="O4688" s="536">
        <v>0</v>
      </c>
      <c r="P4688" s="535">
        <v>51.01</v>
      </c>
      <c r="Q4688" s="536">
        <v>0</v>
      </c>
      <c r="R4688" s="535">
        <v>56.02</v>
      </c>
    </row>
    <row r="4689" spans="1:18" ht="12.75">
      <c r="A4689" s="145">
        <v>95813</v>
      </c>
      <c r="B4689" s="102" t="s">
        <v>26359</v>
      </c>
      <c r="C4689" s="145" t="s">
        <v>2</v>
      </c>
      <c r="D4689" s="535">
        <v>17.57</v>
      </c>
      <c r="E4689" s="536">
        <v>0</v>
      </c>
      <c r="F4689" s="535">
        <v>15.51</v>
      </c>
      <c r="G4689" s="536">
        <v>0</v>
      </c>
      <c r="H4689" s="535">
        <v>17.98</v>
      </c>
      <c r="I4689" s="536">
        <v>0</v>
      </c>
      <c r="J4689" s="535">
        <v>20.73</v>
      </c>
      <c r="K4689" s="536">
        <v>0</v>
      </c>
      <c r="L4689" s="535">
        <v>17.489999999999998</v>
      </c>
      <c r="M4689" s="536">
        <v>0</v>
      </c>
      <c r="N4689" s="535">
        <v>15.26</v>
      </c>
      <c r="O4689" s="536">
        <v>0</v>
      </c>
      <c r="P4689" s="535">
        <v>20.420000000000002</v>
      </c>
      <c r="Q4689" s="536">
        <v>0</v>
      </c>
      <c r="R4689" s="535">
        <v>20.98</v>
      </c>
    </row>
    <row r="4690" spans="1:18" ht="12.75">
      <c r="A4690" s="145">
        <v>95814</v>
      </c>
      <c r="B4690" s="102" t="s">
        <v>26360</v>
      </c>
      <c r="C4690" s="145" t="s">
        <v>2</v>
      </c>
      <c r="D4690" s="535">
        <v>23.4</v>
      </c>
      <c r="E4690" s="536">
        <v>0</v>
      </c>
      <c r="F4690" s="535">
        <v>21.02</v>
      </c>
      <c r="G4690" s="536">
        <v>0</v>
      </c>
      <c r="H4690" s="535">
        <v>25.2</v>
      </c>
      <c r="I4690" s="536">
        <v>0</v>
      </c>
      <c r="J4690" s="535">
        <v>25.78</v>
      </c>
      <c r="K4690" s="536">
        <v>0</v>
      </c>
      <c r="L4690" s="535">
        <v>23.42</v>
      </c>
      <c r="M4690" s="536">
        <v>0</v>
      </c>
      <c r="N4690" s="535">
        <v>20.85</v>
      </c>
      <c r="O4690" s="536">
        <v>0</v>
      </c>
      <c r="P4690" s="535">
        <v>26.34</v>
      </c>
      <c r="Q4690" s="536">
        <v>0</v>
      </c>
      <c r="R4690" s="535">
        <v>28.09</v>
      </c>
    </row>
    <row r="4691" spans="1:18" ht="12.75">
      <c r="A4691" s="145">
        <v>95815</v>
      </c>
      <c r="B4691" s="102" t="s">
        <v>26361</v>
      </c>
      <c r="C4691" s="145" t="s">
        <v>2</v>
      </c>
      <c r="D4691" s="535">
        <v>35.119999999999997</v>
      </c>
      <c r="E4691" s="536">
        <v>0</v>
      </c>
      <c r="F4691" s="535">
        <v>31.76</v>
      </c>
      <c r="G4691" s="536">
        <v>0</v>
      </c>
      <c r="H4691" s="535">
        <v>38.51</v>
      </c>
      <c r="I4691" s="536">
        <v>0</v>
      </c>
      <c r="J4691" s="535">
        <v>37.69</v>
      </c>
      <c r="K4691" s="536">
        <v>0</v>
      </c>
      <c r="L4691" s="535">
        <v>35.22</v>
      </c>
      <c r="M4691" s="536">
        <v>0</v>
      </c>
      <c r="N4691" s="535">
        <v>31.59</v>
      </c>
      <c r="O4691" s="536">
        <v>0</v>
      </c>
      <c r="P4691" s="535">
        <v>39.06</v>
      </c>
      <c r="Q4691" s="536">
        <v>0</v>
      </c>
      <c r="R4691" s="535">
        <v>42.25</v>
      </c>
    </row>
    <row r="4692" spans="1:18" ht="12.75">
      <c r="A4692" s="145">
        <v>95816</v>
      </c>
      <c r="B4692" s="102" t="s">
        <v>26362</v>
      </c>
      <c r="C4692" s="145" t="s">
        <v>2</v>
      </c>
      <c r="D4692" s="535">
        <v>31.81</v>
      </c>
      <c r="E4692" s="536">
        <v>0</v>
      </c>
      <c r="F4692" s="535">
        <v>28.87</v>
      </c>
      <c r="G4692" s="536">
        <v>0</v>
      </c>
      <c r="H4692" s="535">
        <v>35.090000000000003</v>
      </c>
      <c r="I4692" s="536">
        <v>0</v>
      </c>
      <c r="J4692" s="535">
        <v>33.75</v>
      </c>
      <c r="K4692" s="536">
        <v>0</v>
      </c>
      <c r="L4692" s="535">
        <v>31.93</v>
      </c>
      <c r="M4692" s="536">
        <v>0</v>
      </c>
      <c r="N4692" s="535">
        <v>28.98</v>
      </c>
      <c r="O4692" s="536">
        <v>0</v>
      </c>
      <c r="P4692" s="535">
        <v>35.57</v>
      </c>
      <c r="Q4692" s="536">
        <v>0</v>
      </c>
      <c r="R4692" s="535">
        <v>38.21</v>
      </c>
    </row>
    <row r="4693" spans="1:18" ht="12.75">
      <c r="A4693" s="145">
        <v>95817</v>
      </c>
      <c r="B4693" s="102" t="s">
        <v>26363</v>
      </c>
      <c r="C4693" s="145" t="s">
        <v>2</v>
      </c>
      <c r="D4693" s="535">
        <v>38.69</v>
      </c>
      <c r="E4693" s="536">
        <v>0</v>
      </c>
      <c r="F4693" s="535">
        <v>35.4</v>
      </c>
      <c r="G4693" s="536">
        <v>0</v>
      </c>
      <c r="H4693" s="535">
        <v>43.73</v>
      </c>
      <c r="I4693" s="536">
        <v>0</v>
      </c>
      <c r="J4693" s="535">
        <v>39.49</v>
      </c>
      <c r="K4693" s="536">
        <v>0</v>
      </c>
      <c r="L4693" s="535">
        <v>38.92</v>
      </c>
      <c r="M4693" s="536">
        <v>0</v>
      </c>
      <c r="N4693" s="535">
        <v>35.64</v>
      </c>
      <c r="O4693" s="536">
        <v>0</v>
      </c>
      <c r="P4693" s="535">
        <v>42.46</v>
      </c>
      <c r="Q4693" s="536">
        <v>0</v>
      </c>
      <c r="R4693" s="535">
        <v>46.61</v>
      </c>
    </row>
    <row r="4694" spans="1:18" ht="12.75">
      <c r="A4694" s="145">
        <v>95818</v>
      </c>
      <c r="B4694" s="102" t="s">
        <v>26364</v>
      </c>
      <c r="C4694" s="145" t="s">
        <v>2</v>
      </c>
      <c r="D4694" s="535">
        <v>53.69</v>
      </c>
      <c r="E4694" s="536">
        <v>0</v>
      </c>
      <c r="F4694" s="535">
        <v>49.11</v>
      </c>
      <c r="G4694" s="536">
        <v>0</v>
      </c>
      <c r="H4694" s="535">
        <v>60.7</v>
      </c>
      <c r="I4694" s="536">
        <v>0</v>
      </c>
      <c r="J4694" s="535">
        <v>54.87</v>
      </c>
      <c r="K4694" s="536">
        <v>0</v>
      </c>
      <c r="L4694" s="535">
        <v>54.03</v>
      </c>
      <c r="M4694" s="536">
        <v>0</v>
      </c>
      <c r="N4694" s="535">
        <v>49.37</v>
      </c>
      <c r="O4694" s="536">
        <v>0</v>
      </c>
      <c r="P4694" s="535">
        <v>58.8</v>
      </c>
      <c r="Q4694" s="536">
        <v>0</v>
      </c>
      <c r="R4694" s="535">
        <v>64.72</v>
      </c>
    </row>
    <row r="4695" spans="1:18" ht="12.75">
      <c r="A4695" s="145">
        <v>104391</v>
      </c>
      <c r="B4695" s="102" t="s">
        <v>26365</v>
      </c>
      <c r="C4695" s="145" t="s">
        <v>2</v>
      </c>
      <c r="D4695" s="535">
        <v>0</v>
      </c>
      <c r="E4695" s="536"/>
      <c r="F4695" s="535">
        <v>0</v>
      </c>
      <c r="G4695" s="536"/>
      <c r="H4695" s="535">
        <v>0</v>
      </c>
      <c r="I4695" s="536"/>
      <c r="J4695" s="535">
        <v>0</v>
      </c>
      <c r="K4695" s="536"/>
      <c r="L4695" s="535">
        <v>0</v>
      </c>
      <c r="M4695" s="536"/>
      <c r="N4695" s="535">
        <v>0</v>
      </c>
      <c r="O4695" s="536"/>
      <c r="P4695" s="535">
        <v>0</v>
      </c>
      <c r="Q4695" s="536"/>
      <c r="R4695" s="535">
        <v>0</v>
      </c>
    </row>
    <row r="4696" spans="1:18" ht="12.75">
      <c r="A4696" s="145">
        <v>104392</v>
      </c>
      <c r="B4696" s="102" t="s">
        <v>26366</v>
      </c>
      <c r="C4696" s="145" t="s">
        <v>2</v>
      </c>
      <c r="D4696" s="535">
        <v>0</v>
      </c>
      <c r="E4696" s="536"/>
      <c r="F4696" s="535">
        <v>0</v>
      </c>
      <c r="G4696" s="536"/>
      <c r="H4696" s="535">
        <v>0</v>
      </c>
      <c r="I4696" s="536"/>
      <c r="J4696" s="535">
        <v>0</v>
      </c>
      <c r="K4696" s="536"/>
      <c r="L4696" s="535">
        <v>0</v>
      </c>
      <c r="M4696" s="536"/>
      <c r="N4696" s="535">
        <v>0</v>
      </c>
      <c r="O4696" s="536"/>
      <c r="P4696" s="535">
        <v>0</v>
      </c>
      <c r="Q4696" s="536"/>
      <c r="R4696" s="535">
        <v>0</v>
      </c>
    </row>
    <row r="4697" spans="1:18" ht="12.75">
      <c r="A4697" s="145">
        <v>104393</v>
      </c>
      <c r="B4697" s="102" t="s">
        <v>26367</v>
      </c>
      <c r="C4697" s="145" t="s">
        <v>2</v>
      </c>
      <c r="D4697" s="535">
        <v>0</v>
      </c>
      <c r="E4697" s="536"/>
      <c r="F4697" s="535">
        <v>0</v>
      </c>
      <c r="G4697" s="536"/>
      <c r="H4697" s="535">
        <v>0</v>
      </c>
      <c r="I4697" s="536"/>
      <c r="J4697" s="535">
        <v>0</v>
      </c>
      <c r="K4697" s="536"/>
      <c r="L4697" s="535">
        <v>0</v>
      </c>
      <c r="M4697" s="536"/>
      <c r="N4697" s="535">
        <v>0</v>
      </c>
      <c r="O4697" s="536"/>
      <c r="P4697" s="535">
        <v>0</v>
      </c>
      <c r="Q4697" s="536"/>
      <c r="R4697" s="535">
        <v>0</v>
      </c>
    </row>
    <row r="4698" spans="1:18" ht="12.75">
      <c r="A4698" s="145">
        <v>104394</v>
      </c>
      <c r="B4698" s="102" t="s">
        <v>26368</v>
      </c>
      <c r="C4698" s="145" t="s">
        <v>2</v>
      </c>
      <c r="D4698" s="535">
        <v>0</v>
      </c>
      <c r="E4698" s="536"/>
      <c r="F4698" s="535">
        <v>0</v>
      </c>
      <c r="G4698" s="536"/>
      <c r="H4698" s="535">
        <v>0</v>
      </c>
      <c r="I4698" s="536"/>
      <c r="J4698" s="535">
        <v>0</v>
      </c>
      <c r="K4698" s="536"/>
      <c r="L4698" s="535">
        <v>0</v>
      </c>
      <c r="M4698" s="536"/>
      <c r="N4698" s="535">
        <v>0</v>
      </c>
      <c r="O4698" s="536"/>
      <c r="P4698" s="535">
        <v>0</v>
      </c>
      <c r="Q4698" s="536"/>
      <c r="R4698" s="535">
        <v>0</v>
      </c>
    </row>
    <row r="4699" spans="1:18" ht="12.75">
      <c r="A4699" s="145">
        <v>95761</v>
      </c>
      <c r="B4699" s="102" t="s">
        <v>26369</v>
      </c>
      <c r="C4699" s="145" t="s">
        <v>2</v>
      </c>
      <c r="D4699" s="535">
        <v>0</v>
      </c>
      <c r="E4699" s="536"/>
      <c r="F4699" s="535">
        <v>0</v>
      </c>
      <c r="G4699" s="536"/>
      <c r="H4699" s="535">
        <v>0</v>
      </c>
      <c r="I4699" s="536"/>
      <c r="J4699" s="535">
        <v>0</v>
      </c>
      <c r="K4699" s="536"/>
      <c r="L4699" s="535">
        <v>0</v>
      </c>
      <c r="M4699" s="536"/>
      <c r="N4699" s="535">
        <v>0</v>
      </c>
      <c r="O4699" s="536"/>
      <c r="P4699" s="535">
        <v>0</v>
      </c>
      <c r="Q4699" s="536"/>
      <c r="R4699" s="535">
        <v>0</v>
      </c>
    </row>
    <row r="4700" spans="1:18" ht="12.75">
      <c r="A4700" s="145">
        <v>95763</v>
      </c>
      <c r="B4700" s="102" t="s">
        <v>26370</v>
      </c>
      <c r="C4700" s="145" t="s">
        <v>2</v>
      </c>
      <c r="D4700" s="535">
        <v>0</v>
      </c>
      <c r="E4700" s="536"/>
      <c r="F4700" s="535">
        <v>0</v>
      </c>
      <c r="G4700" s="536"/>
      <c r="H4700" s="535">
        <v>0</v>
      </c>
      <c r="I4700" s="536"/>
      <c r="J4700" s="535">
        <v>0</v>
      </c>
      <c r="K4700" s="536"/>
      <c r="L4700" s="535">
        <v>0</v>
      </c>
      <c r="M4700" s="536"/>
      <c r="N4700" s="535">
        <v>0</v>
      </c>
      <c r="O4700" s="536"/>
      <c r="P4700" s="535">
        <v>0</v>
      </c>
      <c r="Q4700" s="536"/>
      <c r="R4700" s="535">
        <v>0</v>
      </c>
    </row>
    <row r="4701" spans="1:18" ht="12.75">
      <c r="A4701" s="145">
        <v>95765</v>
      </c>
      <c r="B4701" s="102" t="s">
        <v>26371</v>
      </c>
      <c r="C4701" s="145" t="s">
        <v>2</v>
      </c>
      <c r="D4701" s="535">
        <v>0</v>
      </c>
      <c r="E4701" s="536"/>
      <c r="F4701" s="535">
        <v>0</v>
      </c>
      <c r="G4701" s="536"/>
      <c r="H4701" s="535">
        <v>0</v>
      </c>
      <c r="I4701" s="536"/>
      <c r="J4701" s="535">
        <v>0</v>
      </c>
      <c r="K4701" s="536"/>
      <c r="L4701" s="535">
        <v>0</v>
      </c>
      <c r="M4701" s="536"/>
      <c r="N4701" s="535">
        <v>0</v>
      </c>
      <c r="O4701" s="536"/>
      <c r="P4701" s="535">
        <v>0</v>
      </c>
      <c r="Q4701" s="536"/>
      <c r="R4701" s="535">
        <v>0</v>
      </c>
    </row>
    <row r="4702" spans="1:18" ht="12.75">
      <c r="A4702" s="145">
        <v>95767</v>
      </c>
      <c r="B4702" s="102" t="s">
        <v>26372</v>
      </c>
      <c r="C4702" s="145" t="s">
        <v>2</v>
      </c>
      <c r="D4702" s="535">
        <v>0</v>
      </c>
      <c r="E4702" s="536"/>
      <c r="F4702" s="535">
        <v>0</v>
      </c>
      <c r="G4702" s="536"/>
      <c r="H4702" s="535">
        <v>0</v>
      </c>
      <c r="I4702" s="536"/>
      <c r="J4702" s="535">
        <v>0</v>
      </c>
      <c r="K4702" s="536"/>
      <c r="L4702" s="535">
        <v>0</v>
      </c>
      <c r="M4702" s="536"/>
      <c r="N4702" s="535">
        <v>0</v>
      </c>
      <c r="O4702" s="536"/>
      <c r="P4702" s="535">
        <v>0</v>
      </c>
      <c r="Q4702" s="536"/>
      <c r="R4702" s="535">
        <v>0</v>
      </c>
    </row>
    <row r="4703" spans="1:18" ht="12.75">
      <c r="A4703" s="145">
        <v>95762</v>
      </c>
      <c r="B4703" s="102" t="s">
        <v>26373</v>
      </c>
      <c r="C4703" s="145" t="s">
        <v>2</v>
      </c>
      <c r="D4703" s="535">
        <v>0</v>
      </c>
      <c r="E4703" s="536"/>
      <c r="F4703" s="535">
        <v>0</v>
      </c>
      <c r="G4703" s="536"/>
      <c r="H4703" s="535">
        <v>0</v>
      </c>
      <c r="I4703" s="536"/>
      <c r="J4703" s="535">
        <v>0</v>
      </c>
      <c r="K4703" s="536"/>
      <c r="L4703" s="535">
        <v>0</v>
      </c>
      <c r="M4703" s="536"/>
      <c r="N4703" s="535">
        <v>0</v>
      </c>
      <c r="O4703" s="536"/>
      <c r="P4703" s="535">
        <v>0</v>
      </c>
      <c r="Q4703" s="536"/>
      <c r="R4703" s="535">
        <v>0</v>
      </c>
    </row>
    <row r="4704" spans="1:18" ht="12.75">
      <c r="A4704" s="145">
        <v>95764</v>
      </c>
      <c r="B4704" s="102" t="s">
        <v>26374</v>
      </c>
      <c r="C4704" s="145" t="s">
        <v>2</v>
      </c>
      <c r="D4704" s="535">
        <v>0</v>
      </c>
      <c r="E4704" s="536"/>
      <c r="F4704" s="535">
        <v>0</v>
      </c>
      <c r="G4704" s="536"/>
      <c r="H4704" s="535">
        <v>0</v>
      </c>
      <c r="I4704" s="536"/>
      <c r="J4704" s="535">
        <v>0</v>
      </c>
      <c r="K4704" s="536"/>
      <c r="L4704" s="535">
        <v>0</v>
      </c>
      <c r="M4704" s="536"/>
      <c r="N4704" s="535">
        <v>0</v>
      </c>
      <c r="O4704" s="536"/>
      <c r="P4704" s="535">
        <v>0</v>
      </c>
      <c r="Q4704" s="536"/>
      <c r="R4704" s="535">
        <v>0</v>
      </c>
    </row>
    <row r="4705" spans="1:18" ht="12.75">
      <c r="A4705" s="145">
        <v>95766</v>
      </c>
      <c r="B4705" s="102" t="s">
        <v>26375</v>
      </c>
      <c r="C4705" s="145" t="s">
        <v>2</v>
      </c>
      <c r="D4705" s="535">
        <v>0</v>
      </c>
      <c r="E4705" s="536"/>
      <c r="F4705" s="535">
        <v>0</v>
      </c>
      <c r="G4705" s="536"/>
      <c r="H4705" s="535">
        <v>0</v>
      </c>
      <c r="I4705" s="536"/>
      <c r="J4705" s="535">
        <v>0</v>
      </c>
      <c r="K4705" s="536"/>
      <c r="L4705" s="535">
        <v>0</v>
      </c>
      <c r="M4705" s="536"/>
      <c r="N4705" s="535">
        <v>0</v>
      </c>
      <c r="O4705" s="536"/>
      <c r="P4705" s="535">
        <v>0</v>
      </c>
      <c r="Q4705" s="536"/>
      <c r="R4705" s="535">
        <v>0</v>
      </c>
    </row>
    <row r="4706" spans="1:18" ht="12.75">
      <c r="A4706" s="145">
        <v>95768</v>
      </c>
      <c r="B4706" s="102" t="s">
        <v>26376</v>
      </c>
      <c r="C4706" s="145" t="s">
        <v>2</v>
      </c>
      <c r="D4706" s="535">
        <v>0</v>
      </c>
      <c r="E4706" s="536"/>
      <c r="F4706" s="535">
        <v>0</v>
      </c>
      <c r="G4706" s="536"/>
      <c r="H4706" s="535">
        <v>0</v>
      </c>
      <c r="I4706" s="536"/>
      <c r="J4706" s="535">
        <v>0</v>
      </c>
      <c r="K4706" s="536"/>
      <c r="L4706" s="535">
        <v>0</v>
      </c>
      <c r="M4706" s="536"/>
      <c r="N4706" s="535">
        <v>0</v>
      </c>
      <c r="O4706" s="536"/>
      <c r="P4706" s="535">
        <v>0</v>
      </c>
      <c r="Q4706" s="536"/>
      <c r="R4706" s="535">
        <v>0</v>
      </c>
    </row>
    <row r="4707" spans="1:18" ht="12.75">
      <c r="A4707" s="145">
        <v>95739</v>
      </c>
      <c r="B4707" s="102" t="s">
        <v>26377</v>
      </c>
      <c r="C4707" s="145" t="s">
        <v>2</v>
      </c>
      <c r="D4707" s="535">
        <v>0</v>
      </c>
      <c r="E4707" s="536"/>
      <c r="F4707" s="535">
        <v>0</v>
      </c>
      <c r="G4707" s="536"/>
      <c r="H4707" s="535">
        <v>0</v>
      </c>
      <c r="I4707" s="536"/>
      <c r="J4707" s="535">
        <v>0</v>
      </c>
      <c r="K4707" s="536"/>
      <c r="L4707" s="535">
        <v>0</v>
      </c>
      <c r="M4707" s="536"/>
      <c r="N4707" s="535">
        <v>0</v>
      </c>
      <c r="O4707" s="536"/>
      <c r="P4707" s="535">
        <v>0</v>
      </c>
      <c r="Q4707" s="536"/>
      <c r="R4707" s="535">
        <v>0</v>
      </c>
    </row>
    <row r="4708" spans="1:18" ht="12.75">
      <c r="A4708" s="145">
        <v>95740</v>
      </c>
      <c r="B4708" s="102" t="s">
        <v>26378</v>
      </c>
      <c r="C4708" s="145" t="s">
        <v>2</v>
      </c>
      <c r="D4708" s="535">
        <v>0</v>
      </c>
      <c r="E4708" s="536"/>
      <c r="F4708" s="535">
        <v>0</v>
      </c>
      <c r="G4708" s="536"/>
      <c r="H4708" s="535">
        <v>0</v>
      </c>
      <c r="I4708" s="536"/>
      <c r="J4708" s="535">
        <v>0</v>
      </c>
      <c r="K4708" s="536"/>
      <c r="L4708" s="535">
        <v>0</v>
      </c>
      <c r="M4708" s="536"/>
      <c r="N4708" s="535">
        <v>0</v>
      </c>
      <c r="O4708" s="536"/>
      <c r="P4708" s="535">
        <v>0</v>
      </c>
      <c r="Q4708" s="536"/>
      <c r="R4708" s="535">
        <v>0</v>
      </c>
    </row>
    <row r="4709" spans="1:18" ht="12.75">
      <c r="A4709" s="145">
        <v>95741</v>
      </c>
      <c r="B4709" s="102" t="s">
        <v>26379</v>
      </c>
      <c r="C4709" s="145" t="s">
        <v>2</v>
      </c>
      <c r="D4709" s="535">
        <v>0</v>
      </c>
      <c r="E4709" s="536"/>
      <c r="F4709" s="535">
        <v>0</v>
      </c>
      <c r="G4709" s="536"/>
      <c r="H4709" s="535">
        <v>0</v>
      </c>
      <c r="I4709" s="536"/>
      <c r="J4709" s="535">
        <v>0</v>
      </c>
      <c r="K4709" s="536"/>
      <c r="L4709" s="535">
        <v>0</v>
      </c>
      <c r="M4709" s="536"/>
      <c r="N4709" s="535">
        <v>0</v>
      </c>
      <c r="O4709" s="536"/>
      <c r="P4709" s="535">
        <v>0</v>
      </c>
      <c r="Q4709" s="536"/>
      <c r="R4709" s="535">
        <v>0</v>
      </c>
    </row>
    <row r="4710" spans="1:18" ht="12.75">
      <c r="A4710" s="145">
        <v>104409</v>
      </c>
      <c r="B4710" s="102" t="s">
        <v>26380</v>
      </c>
      <c r="C4710" s="145" t="s">
        <v>1</v>
      </c>
      <c r="D4710" s="535">
        <v>0</v>
      </c>
      <c r="E4710" s="536"/>
      <c r="F4710" s="535">
        <v>0</v>
      </c>
      <c r="G4710" s="536"/>
      <c r="H4710" s="535">
        <v>0</v>
      </c>
      <c r="I4710" s="536"/>
      <c r="J4710" s="535">
        <v>0</v>
      </c>
      <c r="K4710" s="536"/>
      <c r="L4710" s="535">
        <v>0</v>
      </c>
      <c r="M4710" s="536"/>
      <c r="N4710" s="535">
        <v>0</v>
      </c>
      <c r="O4710" s="536"/>
      <c r="P4710" s="535">
        <v>0</v>
      </c>
      <c r="Q4710" s="536"/>
      <c r="R4710" s="535">
        <v>0</v>
      </c>
    </row>
    <row r="4711" spans="1:18" ht="12.75">
      <c r="A4711" s="145">
        <v>104408</v>
      </c>
      <c r="B4711" s="102" t="s">
        <v>26381</v>
      </c>
      <c r="C4711" s="145" t="s">
        <v>1</v>
      </c>
      <c r="D4711" s="535">
        <v>0</v>
      </c>
      <c r="E4711" s="536"/>
      <c r="F4711" s="535">
        <v>0</v>
      </c>
      <c r="G4711" s="536"/>
      <c r="H4711" s="535">
        <v>0</v>
      </c>
      <c r="I4711" s="536"/>
      <c r="J4711" s="535">
        <v>0</v>
      </c>
      <c r="K4711" s="536"/>
      <c r="L4711" s="535">
        <v>0</v>
      </c>
      <c r="M4711" s="536"/>
      <c r="N4711" s="535">
        <v>0</v>
      </c>
      <c r="O4711" s="536"/>
      <c r="P4711" s="535">
        <v>0</v>
      </c>
      <c r="Q4711" s="536"/>
      <c r="R4711" s="535">
        <v>0</v>
      </c>
    </row>
    <row r="4712" spans="1:18" ht="12.75">
      <c r="A4712" s="145">
        <v>104407</v>
      </c>
      <c r="B4712" s="102" t="s">
        <v>26382</v>
      </c>
      <c r="C4712" s="145" t="s">
        <v>1</v>
      </c>
      <c r="D4712" s="535">
        <v>0</v>
      </c>
      <c r="E4712" s="536"/>
      <c r="F4712" s="535">
        <v>0</v>
      </c>
      <c r="G4712" s="536"/>
      <c r="H4712" s="535">
        <v>0</v>
      </c>
      <c r="I4712" s="536"/>
      <c r="J4712" s="535">
        <v>0</v>
      </c>
      <c r="K4712" s="536"/>
      <c r="L4712" s="535">
        <v>0</v>
      </c>
      <c r="M4712" s="536"/>
      <c r="N4712" s="535">
        <v>0</v>
      </c>
      <c r="O4712" s="536"/>
      <c r="P4712" s="535">
        <v>0</v>
      </c>
      <c r="Q4712" s="536"/>
      <c r="R4712" s="535">
        <v>0</v>
      </c>
    </row>
    <row r="4713" spans="1:18" ht="12.75">
      <c r="A4713" s="145">
        <v>104406</v>
      </c>
      <c r="B4713" s="102" t="s">
        <v>26383</v>
      </c>
      <c r="C4713" s="145" t="s">
        <v>1</v>
      </c>
      <c r="D4713" s="535">
        <v>0</v>
      </c>
      <c r="E4713" s="536"/>
      <c r="F4713" s="535">
        <v>0</v>
      </c>
      <c r="G4713" s="536"/>
      <c r="H4713" s="535">
        <v>0</v>
      </c>
      <c r="I4713" s="536"/>
      <c r="J4713" s="535">
        <v>0</v>
      </c>
      <c r="K4713" s="536"/>
      <c r="L4713" s="535">
        <v>0</v>
      </c>
      <c r="M4713" s="536"/>
      <c r="N4713" s="535">
        <v>0</v>
      </c>
      <c r="O4713" s="536"/>
      <c r="P4713" s="535">
        <v>0</v>
      </c>
      <c r="Q4713" s="536"/>
      <c r="R4713" s="535">
        <v>0</v>
      </c>
    </row>
    <row r="4714" spans="1:18" ht="12.75">
      <c r="A4714" s="145">
        <v>95726</v>
      </c>
      <c r="B4714" s="102" t="s">
        <v>26384</v>
      </c>
      <c r="C4714" s="145" t="s">
        <v>1</v>
      </c>
      <c r="D4714" s="535">
        <v>18.97</v>
      </c>
      <c r="E4714" s="536">
        <v>0</v>
      </c>
      <c r="F4714" s="535">
        <v>17.14</v>
      </c>
      <c r="G4714" s="536">
        <v>0</v>
      </c>
      <c r="H4714" s="535">
        <v>20.38</v>
      </c>
      <c r="I4714" s="536">
        <v>0</v>
      </c>
      <c r="J4714" s="535">
        <v>18.7</v>
      </c>
      <c r="K4714" s="536">
        <v>0</v>
      </c>
      <c r="L4714" s="535">
        <v>17.52</v>
      </c>
      <c r="M4714" s="536">
        <v>0</v>
      </c>
      <c r="N4714" s="535">
        <v>20.64</v>
      </c>
      <c r="O4714" s="536">
        <v>0</v>
      </c>
      <c r="P4714" s="535">
        <v>18.34</v>
      </c>
      <c r="Q4714" s="536">
        <v>0</v>
      </c>
      <c r="R4714" s="535">
        <v>17.62</v>
      </c>
    </row>
    <row r="4715" spans="1:18" ht="12.75">
      <c r="A4715" s="145">
        <v>95727</v>
      </c>
      <c r="B4715" s="102" t="s">
        <v>26385</v>
      </c>
      <c r="C4715" s="145" t="s">
        <v>1</v>
      </c>
      <c r="D4715" s="535">
        <v>23.19</v>
      </c>
      <c r="E4715" s="536">
        <v>0</v>
      </c>
      <c r="F4715" s="535">
        <v>21.11</v>
      </c>
      <c r="G4715" s="536">
        <v>0</v>
      </c>
      <c r="H4715" s="535">
        <v>25.24</v>
      </c>
      <c r="I4715" s="536">
        <v>0</v>
      </c>
      <c r="J4715" s="535">
        <v>22.4</v>
      </c>
      <c r="K4715" s="536">
        <v>0</v>
      </c>
      <c r="L4715" s="535">
        <v>21.53</v>
      </c>
      <c r="M4715" s="536">
        <v>0</v>
      </c>
      <c r="N4715" s="535">
        <v>24.43</v>
      </c>
      <c r="O4715" s="536">
        <v>0</v>
      </c>
      <c r="P4715" s="535">
        <v>22.6</v>
      </c>
      <c r="Q4715" s="536">
        <v>0</v>
      </c>
      <c r="R4715" s="535">
        <v>22.31</v>
      </c>
    </row>
    <row r="4716" spans="1:18" ht="12.75">
      <c r="A4716" s="145">
        <v>95728</v>
      </c>
      <c r="B4716" s="102" t="s">
        <v>26386</v>
      </c>
      <c r="C4716" s="145" t="s">
        <v>1</v>
      </c>
      <c r="D4716" s="535">
        <v>30.15</v>
      </c>
      <c r="E4716" s="536">
        <v>0</v>
      </c>
      <c r="F4716" s="535">
        <v>27.67</v>
      </c>
      <c r="G4716" s="536">
        <v>0</v>
      </c>
      <c r="H4716" s="535">
        <v>32.869999999999997</v>
      </c>
      <c r="I4716" s="536">
        <v>0</v>
      </c>
      <c r="J4716" s="535">
        <v>28.59</v>
      </c>
      <c r="K4716" s="536">
        <v>0</v>
      </c>
      <c r="L4716" s="535">
        <v>27.84</v>
      </c>
      <c r="M4716" s="536">
        <v>0</v>
      </c>
      <c r="N4716" s="535">
        <v>30.41</v>
      </c>
      <c r="O4716" s="536">
        <v>0</v>
      </c>
      <c r="P4716" s="535">
        <v>29.65</v>
      </c>
      <c r="Q4716" s="536">
        <v>0</v>
      </c>
      <c r="R4716" s="535">
        <v>29.54</v>
      </c>
    </row>
    <row r="4717" spans="1:18" ht="12.75">
      <c r="A4717" s="145">
        <v>104452</v>
      </c>
      <c r="B4717" s="102" t="s">
        <v>26387</v>
      </c>
      <c r="C4717" s="145" t="s">
        <v>2</v>
      </c>
      <c r="D4717" s="535">
        <v>0</v>
      </c>
      <c r="E4717" s="536"/>
      <c r="F4717" s="535">
        <v>0</v>
      </c>
      <c r="G4717" s="536"/>
      <c r="H4717" s="535">
        <v>0</v>
      </c>
      <c r="I4717" s="536"/>
      <c r="J4717" s="535">
        <v>0</v>
      </c>
      <c r="K4717" s="536"/>
      <c r="L4717" s="535">
        <v>0</v>
      </c>
      <c r="M4717" s="536"/>
      <c r="N4717" s="535">
        <v>0</v>
      </c>
      <c r="O4717" s="536"/>
      <c r="P4717" s="535">
        <v>0</v>
      </c>
      <c r="Q4717" s="536"/>
      <c r="R4717" s="535">
        <v>0</v>
      </c>
    </row>
    <row r="4718" spans="1:18" ht="12.75">
      <c r="A4718" s="145">
        <v>104448</v>
      </c>
      <c r="B4718" s="102" t="s">
        <v>26388</v>
      </c>
      <c r="C4718" s="145" t="s">
        <v>2</v>
      </c>
      <c r="D4718" s="535">
        <v>0</v>
      </c>
      <c r="E4718" s="536"/>
      <c r="F4718" s="535">
        <v>0</v>
      </c>
      <c r="G4718" s="536"/>
      <c r="H4718" s="535">
        <v>0</v>
      </c>
      <c r="I4718" s="536"/>
      <c r="J4718" s="535">
        <v>0</v>
      </c>
      <c r="K4718" s="536"/>
      <c r="L4718" s="535">
        <v>0</v>
      </c>
      <c r="M4718" s="536"/>
      <c r="N4718" s="535">
        <v>0</v>
      </c>
      <c r="O4718" s="536"/>
      <c r="P4718" s="535">
        <v>0</v>
      </c>
      <c r="Q4718" s="536"/>
      <c r="R4718" s="535">
        <v>0</v>
      </c>
    </row>
    <row r="4719" spans="1:18" ht="12.75">
      <c r="A4719" s="145">
        <v>104449</v>
      </c>
      <c r="B4719" s="102" t="s">
        <v>26389</v>
      </c>
      <c r="C4719" s="145" t="s">
        <v>2</v>
      </c>
      <c r="D4719" s="535">
        <v>0</v>
      </c>
      <c r="E4719" s="536"/>
      <c r="F4719" s="535">
        <v>0</v>
      </c>
      <c r="G4719" s="536"/>
      <c r="H4719" s="535">
        <v>0</v>
      </c>
      <c r="I4719" s="536"/>
      <c r="J4719" s="535">
        <v>0</v>
      </c>
      <c r="K4719" s="536"/>
      <c r="L4719" s="535">
        <v>0</v>
      </c>
      <c r="M4719" s="536"/>
      <c r="N4719" s="535">
        <v>0</v>
      </c>
      <c r="O4719" s="536"/>
      <c r="P4719" s="535">
        <v>0</v>
      </c>
      <c r="Q4719" s="536"/>
      <c r="R4719" s="535">
        <v>0</v>
      </c>
    </row>
    <row r="4720" spans="1:18" ht="12.75">
      <c r="A4720" s="145">
        <v>104450</v>
      </c>
      <c r="B4720" s="102" t="s">
        <v>26390</v>
      </c>
      <c r="C4720" s="145" t="s">
        <v>2</v>
      </c>
      <c r="D4720" s="535">
        <v>0</v>
      </c>
      <c r="E4720" s="536"/>
      <c r="F4720" s="535">
        <v>0</v>
      </c>
      <c r="G4720" s="536"/>
      <c r="H4720" s="535">
        <v>0</v>
      </c>
      <c r="I4720" s="536"/>
      <c r="J4720" s="535">
        <v>0</v>
      </c>
      <c r="K4720" s="536"/>
      <c r="L4720" s="535">
        <v>0</v>
      </c>
      <c r="M4720" s="536"/>
      <c r="N4720" s="535">
        <v>0</v>
      </c>
      <c r="O4720" s="536"/>
      <c r="P4720" s="535">
        <v>0</v>
      </c>
      <c r="Q4720" s="536"/>
      <c r="R4720" s="535">
        <v>0</v>
      </c>
    </row>
    <row r="4721" spans="1:18" ht="12.75">
      <c r="A4721" s="145">
        <v>104445</v>
      </c>
      <c r="B4721" s="102" t="s">
        <v>26391</v>
      </c>
      <c r="C4721" s="145" t="s">
        <v>2</v>
      </c>
      <c r="D4721" s="535">
        <v>0</v>
      </c>
      <c r="E4721" s="536"/>
      <c r="F4721" s="535">
        <v>0</v>
      </c>
      <c r="G4721" s="536"/>
      <c r="H4721" s="535">
        <v>0</v>
      </c>
      <c r="I4721" s="536"/>
      <c r="J4721" s="535">
        <v>0</v>
      </c>
      <c r="K4721" s="536"/>
      <c r="L4721" s="535">
        <v>0</v>
      </c>
      <c r="M4721" s="536"/>
      <c r="N4721" s="535">
        <v>0</v>
      </c>
      <c r="O4721" s="536"/>
      <c r="P4721" s="535">
        <v>0</v>
      </c>
      <c r="Q4721" s="536"/>
      <c r="R4721" s="535">
        <v>0</v>
      </c>
    </row>
    <row r="4722" spans="1:18" ht="12.75">
      <c r="A4722" s="145">
        <v>104446</v>
      </c>
      <c r="B4722" s="102" t="s">
        <v>26392</v>
      </c>
      <c r="C4722" s="145" t="s">
        <v>2</v>
      </c>
      <c r="D4722" s="535">
        <v>0</v>
      </c>
      <c r="E4722" s="536"/>
      <c r="F4722" s="535">
        <v>0</v>
      </c>
      <c r="G4722" s="536"/>
      <c r="H4722" s="535">
        <v>0</v>
      </c>
      <c r="I4722" s="536"/>
      <c r="J4722" s="535">
        <v>0</v>
      </c>
      <c r="K4722" s="536"/>
      <c r="L4722" s="535">
        <v>0</v>
      </c>
      <c r="M4722" s="536"/>
      <c r="N4722" s="535">
        <v>0</v>
      </c>
      <c r="O4722" s="536"/>
      <c r="P4722" s="535">
        <v>0</v>
      </c>
      <c r="Q4722" s="536"/>
      <c r="R4722" s="535">
        <v>0</v>
      </c>
    </row>
    <row r="4723" spans="1:18" ht="12.75">
      <c r="A4723" s="145">
        <v>104447</v>
      </c>
      <c r="B4723" s="102" t="s">
        <v>26393</v>
      </c>
      <c r="C4723" s="145" t="s">
        <v>2</v>
      </c>
      <c r="D4723" s="535">
        <v>0</v>
      </c>
      <c r="E4723" s="536"/>
      <c r="F4723" s="535">
        <v>0</v>
      </c>
      <c r="G4723" s="536"/>
      <c r="H4723" s="535">
        <v>0</v>
      </c>
      <c r="I4723" s="536"/>
      <c r="J4723" s="535">
        <v>0</v>
      </c>
      <c r="K4723" s="536"/>
      <c r="L4723" s="535">
        <v>0</v>
      </c>
      <c r="M4723" s="536"/>
      <c r="N4723" s="535">
        <v>0</v>
      </c>
      <c r="O4723" s="536"/>
      <c r="P4723" s="535">
        <v>0</v>
      </c>
      <c r="Q4723" s="536"/>
      <c r="R4723" s="535">
        <v>0</v>
      </c>
    </row>
    <row r="4724" spans="1:18" ht="12.75">
      <c r="A4724" s="145">
        <v>101884</v>
      </c>
      <c r="B4724" s="102" t="s">
        <v>26394</v>
      </c>
      <c r="C4724" s="145" t="s">
        <v>1</v>
      </c>
      <c r="D4724" s="535">
        <v>12.94</v>
      </c>
      <c r="E4724" s="536">
        <v>0</v>
      </c>
      <c r="F4724" s="535">
        <v>13.31</v>
      </c>
      <c r="G4724" s="536">
        <v>0</v>
      </c>
      <c r="H4724" s="535">
        <v>10.24</v>
      </c>
      <c r="I4724" s="536">
        <v>0</v>
      </c>
      <c r="J4724" s="535">
        <v>13.51</v>
      </c>
      <c r="K4724" s="536">
        <v>0</v>
      </c>
      <c r="L4724" s="535">
        <v>11.45</v>
      </c>
      <c r="M4724" s="536">
        <v>0</v>
      </c>
      <c r="N4724" s="535">
        <v>11.09</v>
      </c>
      <c r="O4724" s="536">
        <v>0</v>
      </c>
      <c r="P4724" s="535">
        <v>13.22</v>
      </c>
      <c r="Q4724" s="536">
        <v>0</v>
      </c>
      <c r="R4724" s="535">
        <v>11.88</v>
      </c>
    </row>
    <row r="4725" spans="1:18" ht="12.75">
      <c r="A4725" s="145">
        <v>101886</v>
      </c>
      <c r="B4725" s="102" t="s">
        <v>26395</v>
      </c>
      <c r="C4725" s="145" t="s">
        <v>1</v>
      </c>
      <c r="D4725" s="535">
        <v>18.559999999999999</v>
      </c>
      <c r="E4725" s="536">
        <v>0</v>
      </c>
      <c r="F4725" s="535">
        <v>19.079999999999998</v>
      </c>
      <c r="G4725" s="536">
        <v>0</v>
      </c>
      <c r="H4725" s="535">
        <v>14.71</v>
      </c>
      <c r="I4725" s="536">
        <v>0</v>
      </c>
      <c r="J4725" s="535">
        <v>19.34</v>
      </c>
      <c r="K4725" s="536">
        <v>0</v>
      </c>
      <c r="L4725" s="535">
        <v>16.43</v>
      </c>
      <c r="M4725" s="536">
        <v>0</v>
      </c>
      <c r="N4725" s="535">
        <v>15.9</v>
      </c>
      <c r="O4725" s="536">
        <v>0</v>
      </c>
      <c r="P4725" s="535">
        <v>18.97</v>
      </c>
      <c r="Q4725" s="536">
        <v>0</v>
      </c>
      <c r="R4725" s="535">
        <v>17.07</v>
      </c>
    </row>
    <row r="4726" spans="1:18" ht="12.75">
      <c r="A4726" s="145">
        <v>101888</v>
      </c>
      <c r="B4726" s="102" t="s">
        <v>26396</v>
      </c>
      <c r="C4726" s="145" t="s">
        <v>1</v>
      </c>
      <c r="D4726" s="535">
        <v>29.62</v>
      </c>
      <c r="E4726" s="536">
        <v>0</v>
      </c>
      <c r="F4726" s="535">
        <v>30.38</v>
      </c>
      <c r="G4726" s="536">
        <v>0</v>
      </c>
      <c r="H4726" s="535">
        <v>23.71</v>
      </c>
      <c r="I4726" s="536">
        <v>0</v>
      </c>
      <c r="J4726" s="535">
        <v>30.71</v>
      </c>
      <c r="K4726" s="536">
        <v>0</v>
      </c>
      <c r="L4726" s="535">
        <v>26.28</v>
      </c>
      <c r="M4726" s="536">
        <v>0</v>
      </c>
      <c r="N4726" s="535">
        <v>25.44</v>
      </c>
      <c r="O4726" s="536">
        <v>0</v>
      </c>
      <c r="P4726" s="535">
        <v>30.25</v>
      </c>
      <c r="Q4726" s="536">
        <v>0</v>
      </c>
      <c r="R4726" s="535">
        <v>27.41</v>
      </c>
    </row>
    <row r="4727" spans="1:18" ht="12.75">
      <c r="A4727" s="145">
        <v>101938</v>
      </c>
      <c r="B4727" s="102" t="s">
        <v>26397</v>
      </c>
      <c r="C4727" s="145" t="s">
        <v>2</v>
      </c>
      <c r="D4727" s="535">
        <v>194.94</v>
      </c>
      <c r="E4727" s="536">
        <v>0</v>
      </c>
      <c r="F4727" s="535">
        <v>168.06</v>
      </c>
      <c r="G4727" s="536">
        <v>0</v>
      </c>
      <c r="H4727" s="535">
        <v>193.68</v>
      </c>
      <c r="I4727" s="536">
        <v>0</v>
      </c>
      <c r="J4727" s="535">
        <v>158.91999999999999</v>
      </c>
      <c r="K4727" s="536">
        <v>0</v>
      </c>
      <c r="L4727" s="535">
        <v>148.94999999999999</v>
      </c>
      <c r="M4727" s="536">
        <v>0</v>
      </c>
      <c r="N4727" s="535">
        <v>144.29</v>
      </c>
      <c r="O4727" s="536">
        <v>0.51770000000000005</v>
      </c>
      <c r="P4727" s="535">
        <v>229.41</v>
      </c>
      <c r="Q4727" s="536">
        <v>0</v>
      </c>
      <c r="R4727" s="535">
        <v>175.94</v>
      </c>
    </row>
    <row r="4728" spans="1:18" ht="12.75">
      <c r="A4728" s="145">
        <v>101904</v>
      </c>
      <c r="B4728" s="102" t="s">
        <v>26398</v>
      </c>
      <c r="C4728" s="145" t="s">
        <v>2</v>
      </c>
      <c r="D4728" s="535">
        <v>1455.59</v>
      </c>
      <c r="E4728" s="536">
        <v>0.96479999999999999</v>
      </c>
      <c r="F4728" s="535">
        <v>1796.84</v>
      </c>
      <c r="G4728" s="536">
        <v>0</v>
      </c>
      <c r="H4728" s="535">
        <v>1464.03</v>
      </c>
      <c r="I4728" s="536">
        <v>0.95920000000000005</v>
      </c>
      <c r="J4728" s="535">
        <v>1451.21</v>
      </c>
      <c r="K4728" s="536">
        <v>0.9677</v>
      </c>
      <c r="L4728" s="535">
        <v>947.85</v>
      </c>
      <c r="M4728" s="536">
        <v>0</v>
      </c>
      <c r="N4728" s="535">
        <v>1454.27</v>
      </c>
      <c r="O4728" s="536">
        <v>0.97189999999999999</v>
      </c>
      <c r="P4728" s="535">
        <v>1617.25</v>
      </c>
      <c r="Q4728" s="536">
        <v>0</v>
      </c>
      <c r="R4728" s="535">
        <v>1425.22</v>
      </c>
    </row>
    <row r="4729" spans="1:18" ht="12.75">
      <c r="A4729" s="145">
        <v>101901</v>
      </c>
      <c r="B4729" s="102" t="s">
        <v>26399</v>
      </c>
      <c r="C4729" s="145" t="s">
        <v>2</v>
      </c>
      <c r="D4729" s="535">
        <v>152.32</v>
      </c>
      <c r="E4729" s="536">
        <v>0.93840000000000001</v>
      </c>
      <c r="F4729" s="535">
        <v>187.02</v>
      </c>
      <c r="G4729" s="536">
        <v>0</v>
      </c>
      <c r="H4729" s="535">
        <v>153.16999999999999</v>
      </c>
      <c r="I4729" s="536">
        <v>0.93310000000000004</v>
      </c>
      <c r="J4729" s="535">
        <v>151.97</v>
      </c>
      <c r="K4729" s="536">
        <v>0.9405</v>
      </c>
      <c r="L4729" s="535">
        <v>100.3</v>
      </c>
      <c r="M4729" s="536">
        <v>0</v>
      </c>
      <c r="N4729" s="535">
        <v>152.19999999999999</v>
      </c>
      <c r="O4729" s="536">
        <v>0.96079999999999999</v>
      </c>
      <c r="P4729" s="535">
        <v>168.88</v>
      </c>
      <c r="Q4729" s="536">
        <v>0</v>
      </c>
      <c r="R4729" s="535">
        <v>149.82</v>
      </c>
    </row>
    <row r="4730" spans="1:18" ht="12.75">
      <c r="A4730" s="145">
        <v>101902</v>
      </c>
      <c r="B4730" s="102" t="s">
        <v>26400</v>
      </c>
      <c r="C4730" s="145" t="s">
        <v>2</v>
      </c>
      <c r="D4730" s="535">
        <v>187.58</v>
      </c>
      <c r="E4730" s="536">
        <v>0.93430000000000002</v>
      </c>
      <c r="F4730" s="535">
        <v>230.14</v>
      </c>
      <c r="G4730" s="536">
        <v>0</v>
      </c>
      <c r="H4730" s="535">
        <v>188.76</v>
      </c>
      <c r="I4730" s="536">
        <v>0.92849999999999999</v>
      </c>
      <c r="J4730" s="535">
        <v>187.12</v>
      </c>
      <c r="K4730" s="536">
        <v>0.93659999999999999</v>
      </c>
      <c r="L4730" s="535">
        <v>123.8</v>
      </c>
      <c r="M4730" s="536">
        <v>0</v>
      </c>
      <c r="N4730" s="535">
        <v>187.47</v>
      </c>
      <c r="O4730" s="536">
        <v>0.95789999999999997</v>
      </c>
      <c r="P4730" s="535">
        <v>207.94</v>
      </c>
      <c r="Q4730" s="536">
        <v>0</v>
      </c>
      <c r="R4730" s="535">
        <v>184.67</v>
      </c>
    </row>
    <row r="4731" spans="1:18" ht="12.75">
      <c r="A4731" s="145">
        <v>101903</v>
      </c>
      <c r="B4731" s="102" t="s">
        <v>26401</v>
      </c>
      <c r="C4731" s="145" t="s">
        <v>2</v>
      </c>
      <c r="D4731" s="535">
        <v>389.9</v>
      </c>
      <c r="E4731" s="536">
        <v>0.94689999999999996</v>
      </c>
      <c r="F4731" s="535">
        <v>479.49</v>
      </c>
      <c r="G4731" s="536">
        <v>0</v>
      </c>
      <c r="H4731" s="535">
        <v>392.54</v>
      </c>
      <c r="I4731" s="536">
        <v>0.9405</v>
      </c>
      <c r="J4731" s="535">
        <v>388.64</v>
      </c>
      <c r="K4731" s="536">
        <v>0.94989999999999997</v>
      </c>
      <c r="L4731" s="535">
        <v>256.01</v>
      </c>
      <c r="M4731" s="536">
        <v>0</v>
      </c>
      <c r="N4731" s="535">
        <v>389.52</v>
      </c>
      <c r="O4731" s="536">
        <v>0.96199999999999997</v>
      </c>
      <c r="P4731" s="535">
        <v>432.59</v>
      </c>
      <c r="Q4731" s="536">
        <v>0</v>
      </c>
      <c r="R4731" s="535">
        <v>383.08</v>
      </c>
    </row>
    <row r="4732" spans="1:18" ht="12.75">
      <c r="A4732" s="145">
        <v>97414</v>
      </c>
      <c r="B4732" s="102" t="s">
        <v>26402</v>
      </c>
      <c r="C4732" s="145" t="s">
        <v>2</v>
      </c>
      <c r="D4732" s="535">
        <v>0</v>
      </c>
      <c r="E4732" s="536"/>
      <c r="F4732" s="535">
        <v>0</v>
      </c>
      <c r="G4732" s="536"/>
      <c r="H4732" s="535">
        <v>0</v>
      </c>
      <c r="I4732" s="536"/>
      <c r="J4732" s="535">
        <v>0</v>
      </c>
      <c r="K4732" s="536"/>
      <c r="L4732" s="535">
        <v>0</v>
      </c>
      <c r="M4732" s="536"/>
      <c r="N4732" s="535">
        <v>0</v>
      </c>
      <c r="O4732" s="536"/>
      <c r="P4732" s="535">
        <v>0</v>
      </c>
      <c r="Q4732" s="536"/>
      <c r="R4732" s="535">
        <v>0</v>
      </c>
    </row>
    <row r="4733" spans="1:18" ht="12.75">
      <c r="A4733" s="145">
        <v>97415</v>
      </c>
      <c r="B4733" s="102" t="s">
        <v>26403</v>
      </c>
      <c r="C4733" s="145" t="s">
        <v>2</v>
      </c>
      <c r="D4733" s="535">
        <v>0</v>
      </c>
      <c r="E4733" s="536"/>
      <c r="F4733" s="535">
        <v>0</v>
      </c>
      <c r="G4733" s="536"/>
      <c r="H4733" s="535">
        <v>0</v>
      </c>
      <c r="I4733" s="536"/>
      <c r="J4733" s="535">
        <v>0</v>
      </c>
      <c r="K4733" s="536"/>
      <c r="L4733" s="535">
        <v>0</v>
      </c>
      <c r="M4733" s="536"/>
      <c r="N4733" s="535">
        <v>0</v>
      </c>
      <c r="O4733" s="536"/>
      <c r="P4733" s="535">
        <v>0</v>
      </c>
      <c r="Q4733" s="536"/>
      <c r="R4733" s="535">
        <v>0</v>
      </c>
    </row>
    <row r="4734" spans="1:18" ht="12.75">
      <c r="A4734" s="145">
        <v>97416</v>
      </c>
      <c r="B4734" s="102" t="s">
        <v>26404</v>
      </c>
      <c r="C4734" s="145" t="s">
        <v>2</v>
      </c>
      <c r="D4734" s="535">
        <v>0</v>
      </c>
      <c r="E4734" s="536"/>
      <c r="F4734" s="535">
        <v>0</v>
      </c>
      <c r="G4734" s="536"/>
      <c r="H4734" s="535">
        <v>0</v>
      </c>
      <c r="I4734" s="536"/>
      <c r="J4734" s="535">
        <v>0</v>
      </c>
      <c r="K4734" s="536"/>
      <c r="L4734" s="535">
        <v>0</v>
      </c>
      <c r="M4734" s="536"/>
      <c r="N4734" s="535">
        <v>0</v>
      </c>
      <c r="O4734" s="536"/>
      <c r="P4734" s="535">
        <v>0</v>
      </c>
      <c r="Q4734" s="536"/>
      <c r="R4734" s="535">
        <v>0</v>
      </c>
    </row>
    <row r="4735" spans="1:18" ht="12.75">
      <c r="A4735" s="145">
        <v>97417</v>
      </c>
      <c r="B4735" s="102" t="s">
        <v>26405</v>
      </c>
      <c r="C4735" s="145" t="s">
        <v>2</v>
      </c>
      <c r="D4735" s="535">
        <v>0</v>
      </c>
      <c r="E4735" s="536"/>
      <c r="F4735" s="535">
        <v>0</v>
      </c>
      <c r="G4735" s="536"/>
      <c r="H4735" s="535">
        <v>0</v>
      </c>
      <c r="I4735" s="536"/>
      <c r="J4735" s="535">
        <v>0</v>
      </c>
      <c r="K4735" s="536"/>
      <c r="L4735" s="535">
        <v>0</v>
      </c>
      <c r="M4735" s="536"/>
      <c r="N4735" s="535">
        <v>0</v>
      </c>
      <c r="O4735" s="536"/>
      <c r="P4735" s="535">
        <v>0</v>
      </c>
      <c r="Q4735" s="536"/>
      <c r="R4735" s="535">
        <v>0</v>
      </c>
    </row>
    <row r="4736" spans="1:18" ht="12.75">
      <c r="A4736" s="145">
        <v>97418</v>
      </c>
      <c r="B4736" s="102" t="s">
        <v>26406</v>
      </c>
      <c r="C4736" s="145" t="s">
        <v>2</v>
      </c>
      <c r="D4736" s="535">
        <v>0</v>
      </c>
      <c r="E4736" s="536"/>
      <c r="F4736" s="535">
        <v>0</v>
      </c>
      <c r="G4736" s="536"/>
      <c r="H4736" s="535">
        <v>0</v>
      </c>
      <c r="I4736" s="536"/>
      <c r="J4736" s="535">
        <v>0</v>
      </c>
      <c r="K4736" s="536"/>
      <c r="L4736" s="535">
        <v>0</v>
      </c>
      <c r="M4736" s="536"/>
      <c r="N4736" s="535">
        <v>0</v>
      </c>
      <c r="O4736" s="536"/>
      <c r="P4736" s="535">
        <v>0</v>
      </c>
      <c r="Q4736" s="536"/>
      <c r="R4736" s="535">
        <v>0</v>
      </c>
    </row>
    <row r="4737" spans="1:18" ht="12.75">
      <c r="A4737" s="145">
        <v>97409</v>
      </c>
      <c r="B4737" s="102" t="s">
        <v>26407</v>
      </c>
      <c r="C4737" s="145" t="s">
        <v>2</v>
      </c>
      <c r="D4737" s="535">
        <v>0</v>
      </c>
      <c r="E4737" s="536"/>
      <c r="F4737" s="535">
        <v>0</v>
      </c>
      <c r="G4737" s="536"/>
      <c r="H4737" s="535">
        <v>0</v>
      </c>
      <c r="I4737" s="536"/>
      <c r="J4737" s="535">
        <v>0</v>
      </c>
      <c r="K4737" s="536"/>
      <c r="L4737" s="535">
        <v>0</v>
      </c>
      <c r="M4737" s="536"/>
      <c r="N4737" s="535">
        <v>0</v>
      </c>
      <c r="O4737" s="536"/>
      <c r="P4737" s="535">
        <v>0</v>
      </c>
      <c r="Q4737" s="536"/>
      <c r="R4737" s="535">
        <v>0</v>
      </c>
    </row>
    <row r="4738" spans="1:18" ht="12.75">
      <c r="A4738" s="145">
        <v>97410</v>
      </c>
      <c r="B4738" s="102" t="s">
        <v>26408</v>
      </c>
      <c r="C4738" s="145" t="s">
        <v>2</v>
      </c>
      <c r="D4738" s="535">
        <v>0</v>
      </c>
      <c r="E4738" s="536"/>
      <c r="F4738" s="535">
        <v>0</v>
      </c>
      <c r="G4738" s="536"/>
      <c r="H4738" s="535">
        <v>0</v>
      </c>
      <c r="I4738" s="536"/>
      <c r="J4738" s="535">
        <v>0</v>
      </c>
      <c r="K4738" s="536"/>
      <c r="L4738" s="535">
        <v>0</v>
      </c>
      <c r="M4738" s="536"/>
      <c r="N4738" s="535">
        <v>0</v>
      </c>
      <c r="O4738" s="536"/>
      <c r="P4738" s="535">
        <v>0</v>
      </c>
      <c r="Q4738" s="536"/>
      <c r="R4738" s="535">
        <v>0</v>
      </c>
    </row>
    <row r="4739" spans="1:18" ht="12.75">
      <c r="A4739" s="145">
        <v>97411</v>
      </c>
      <c r="B4739" s="102" t="s">
        <v>26409</v>
      </c>
      <c r="C4739" s="145" t="s">
        <v>2</v>
      </c>
      <c r="D4739" s="535">
        <v>0</v>
      </c>
      <c r="E4739" s="536"/>
      <c r="F4739" s="535">
        <v>0</v>
      </c>
      <c r="G4739" s="536"/>
      <c r="H4739" s="535">
        <v>0</v>
      </c>
      <c r="I4739" s="536"/>
      <c r="J4739" s="535">
        <v>0</v>
      </c>
      <c r="K4739" s="536"/>
      <c r="L4739" s="535">
        <v>0</v>
      </c>
      <c r="M4739" s="536"/>
      <c r="N4739" s="535">
        <v>0</v>
      </c>
      <c r="O4739" s="536"/>
      <c r="P4739" s="535">
        <v>0</v>
      </c>
      <c r="Q4739" s="536"/>
      <c r="R4739" s="535">
        <v>0</v>
      </c>
    </row>
    <row r="4740" spans="1:18" ht="12.75">
      <c r="A4740" s="145">
        <v>97412</v>
      </c>
      <c r="B4740" s="102" t="s">
        <v>26410</v>
      </c>
      <c r="C4740" s="145" t="s">
        <v>2</v>
      </c>
      <c r="D4740" s="535">
        <v>0</v>
      </c>
      <c r="E4740" s="536"/>
      <c r="F4740" s="535">
        <v>0</v>
      </c>
      <c r="G4740" s="536"/>
      <c r="H4740" s="535">
        <v>0</v>
      </c>
      <c r="I4740" s="536"/>
      <c r="J4740" s="535">
        <v>0</v>
      </c>
      <c r="K4740" s="536"/>
      <c r="L4740" s="535">
        <v>0</v>
      </c>
      <c r="M4740" s="536"/>
      <c r="N4740" s="535">
        <v>0</v>
      </c>
      <c r="O4740" s="536"/>
      <c r="P4740" s="535">
        <v>0</v>
      </c>
      <c r="Q4740" s="536"/>
      <c r="R4740" s="535">
        <v>0</v>
      </c>
    </row>
    <row r="4741" spans="1:18" ht="12.75">
      <c r="A4741" s="145">
        <v>97413</v>
      </c>
      <c r="B4741" s="102" t="s">
        <v>26411</v>
      </c>
      <c r="C4741" s="145" t="s">
        <v>2</v>
      </c>
      <c r="D4741" s="535">
        <v>0</v>
      </c>
      <c r="E4741" s="536"/>
      <c r="F4741" s="535">
        <v>0</v>
      </c>
      <c r="G4741" s="536"/>
      <c r="H4741" s="535">
        <v>0</v>
      </c>
      <c r="I4741" s="536"/>
      <c r="J4741" s="535">
        <v>0</v>
      </c>
      <c r="K4741" s="536"/>
      <c r="L4741" s="535">
        <v>0</v>
      </c>
      <c r="M4741" s="536"/>
      <c r="N4741" s="535">
        <v>0</v>
      </c>
      <c r="O4741" s="536"/>
      <c r="P4741" s="535">
        <v>0</v>
      </c>
      <c r="Q4741" s="536"/>
      <c r="R4741" s="535">
        <v>0</v>
      </c>
    </row>
    <row r="4742" spans="1:18" ht="12.75">
      <c r="A4742" s="145">
        <v>101900</v>
      </c>
      <c r="B4742" s="102" t="s">
        <v>26412</v>
      </c>
      <c r="C4742" s="145" t="s">
        <v>2</v>
      </c>
      <c r="D4742" s="535">
        <v>4738.7299999999996</v>
      </c>
      <c r="E4742" s="536">
        <v>0</v>
      </c>
      <c r="F4742" s="535">
        <v>5312.19</v>
      </c>
      <c r="G4742" s="536">
        <v>0</v>
      </c>
      <c r="H4742" s="535">
        <v>3947.61</v>
      </c>
      <c r="I4742" s="536">
        <v>0</v>
      </c>
      <c r="J4742" s="535">
        <v>5062.75</v>
      </c>
      <c r="K4742" s="536">
        <v>0</v>
      </c>
      <c r="L4742" s="535">
        <v>4299.28</v>
      </c>
      <c r="M4742" s="536">
        <v>0</v>
      </c>
      <c r="N4742" s="535">
        <v>4855.74</v>
      </c>
      <c r="O4742" s="536">
        <v>7.9000000000000008E-3</v>
      </c>
      <c r="P4742" s="535">
        <v>7243.36</v>
      </c>
      <c r="Q4742" s="536">
        <v>0</v>
      </c>
      <c r="R4742" s="535">
        <v>4131.83</v>
      </c>
    </row>
    <row r="4743" spans="1:18" ht="12.75">
      <c r="A4743" s="145">
        <v>106030</v>
      </c>
      <c r="B4743" s="102" t="s">
        <v>26413</v>
      </c>
      <c r="C4743" s="145" t="s">
        <v>2</v>
      </c>
      <c r="D4743" s="535">
        <v>181.95</v>
      </c>
      <c r="E4743" s="536">
        <v>0</v>
      </c>
      <c r="F4743" s="535">
        <v>200.52</v>
      </c>
      <c r="G4743" s="536">
        <v>0</v>
      </c>
      <c r="H4743" s="535">
        <v>158.87</v>
      </c>
      <c r="I4743" s="536">
        <v>0</v>
      </c>
      <c r="J4743" s="535">
        <v>190.95</v>
      </c>
      <c r="K4743" s="536">
        <v>0</v>
      </c>
      <c r="L4743" s="535">
        <v>166.88</v>
      </c>
      <c r="M4743" s="536">
        <v>0</v>
      </c>
      <c r="N4743" s="535">
        <v>185.33</v>
      </c>
      <c r="O4743" s="536">
        <v>2.3699999999999999E-2</v>
      </c>
      <c r="P4743" s="535">
        <v>267.3</v>
      </c>
      <c r="Q4743" s="536">
        <v>0</v>
      </c>
      <c r="R4743" s="535">
        <v>165.6</v>
      </c>
    </row>
    <row r="4744" spans="1:18" ht="12.75">
      <c r="A4744" s="145">
        <v>93660</v>
      </c>
      <c r="B4744" s="102" t="s">
        <v>26414</v>
      </c>
      <c r="C4744" s="145" t="s">
        <v>2</v>
      </c>
      <c r="D4744" s="535">
        <v>59.98</v>
      </c>
      <c r="E4744" s="536">
        <v>0</v>
      </c>
      <c r="F4744" s="535">
        <v>66.510000000000005</v>
      </c>
      <c r="G4744" s="536">
        <v>0</v>
      </c>
      <c r="H4744" s="535">
        <v>51.26</v>
      </c>
      <c r="I4744" s="536">
        <v>0</v>
      </c>
      <c r="J4744" s="535">
        <v>63.55</v>
      </c>
      <c r="K4744" s="536">
        <v>0</v>
      </c>
      <c r="L4744" s="535">
        <v>54.67</v>
      </c>
      <c r="M4744" s="536">
        <v>0</v>
      </c>
      <c r="N4744" s="535">
        <v>61.27</v>
      </c>
      <c r="O4744" s="536">
        <v>3.5900000000000001E-2</v>
      </c>
      <c r="P4744" s="535">
        <v>89.16</v>
      </c>
      <c r="Q4744" s="536">
        <v>0</v>
      </c>
      <c r="R4744" s="535">
        <v>53.79</v>
      </c>
    </row>
    <row r="4745" spans="1:18" ht="12.75">
      <c r="A4745" s="145">
        <v>93661</v>
      </c>
      <c r="B4745" s="102" t="s">
        <v>26415</v>
      </c>
      <c r="C4745" s="145" t="s">
        <v>2</v>
      </c>
      <c r="D4745" s="535">
        <v>59.98</v>
      </c>
      <c r="E4745" s="536">
        <v>0</v>
      </c>
      <c r="F4745" s="535">
        <v>66.510000000000005</v>
      </c>
      <c r="G4745" s="536">
        <v>0</v>
      </c>
      <c r="H4745" s="535">
        <v>51.26</v>
      </c>
      <c r="I4745" s="536">
        <v>0</v>
      </c>
      <c r="J4745" s="535">
        <v>63.55</v>
      </c>
      <c r="K4745" s="536">
        <v>0</v>
      </c>
      <c r="L4745" s="535">
        <v>54.67</v>
      </c>
      <c r="M4745" s="536">
        <v>0</v>
      </c>
      <c r="N4745" s="535">
        <v>61.27</v>
      </c>
      <c r="O4745" s="536">
        <v>3.5900000000000001E-2</v>
      </c>
      <c r="P4745" s="535">
        <v>89.16</v>
      </c>
      <c r="Q4745" s="536">
        <v>0</v>
      </c>
      <c r="R4745" s="535">
        <v>53.79</v>
      </c>
    </row>
    <row r="4746" spans="1:18" ht="12.75">
      <c r="A4746" s="145">
        <v>93662</v>
      </c>
      <c r="B4746" s="102" t="s">
        <v>26416</v>
      </c>
      <c r="C4746" s="145" t="s">
        <v>2</v>
      </c>
      <c r="D4746" s="535">
        <v>61.95</v>
      </c>
      <c r="E4746" s="536">
        <v>0</v>
      </c>
      <c r="F4746" s="535">
        <v>68.44</v>
      </c>
      <c r="G4746" s="536">
        <v>0</v>
      </c>
      <c r="H4746" s="535">
        <v>53.43</v>
      </c>
      <c r="I4746" s="536">
        <v>0</v>
      </c>
      <c r="J4746" s="535">
        <v>65.430000000000007</v>
      </c>
      <c r="K4746" s="536">
        <v>0</v>
      </c>
      <c r="L4746" s="535">
        <v>56.56</v>
      </c>
      <c r="M4746" s="536">
        <v>0</v>
      </c>
      <c r="N4746" s="535">
        <v>63.24</v>
      </c>
      <c r="O4746" s="536">
        <v>4.5499999999999999E-2</v>
      </c>
      <c r="P4746" s="535">
        <v>91.18</v>
      </c>
      <c r="Q4746" s="536">
        <v>0</v>
      </c>
      <c r="R4746" s="535">
        <v>56.1</v>
      </c>
    </row>
    <row r="4747" spans="1:18" ht="12.75">
      <c r="A4747" s="145">
        <v>93663</v>
      </c>
      <c r="B4747" s="102" t="s">
        <v>26417</v>
      </c>
      <c r="C4747" s="145" t="s">
        <v>2</v>
      </c>
      <c r="D4747" s="535">
        <v>63.95</v>
      </c>
      <c r="E4747" s="536">
        <v>0</v>
      </c>
      <c r="F4747" s="535">
        <v>70.33</v>
      </c>
      <c r="G4747" s="536">
        <v>0</v>
      </c>
      <c r="H4747" s="535">
        <v>55.91</v>
      </c>
      <c r="I4747" s="536">
        <v>0</v>
      </c>
      <c r="J4747" s="535">
        <v>67.17</v>
      </c>
      <c r="K4747" s="536">
        <v>0</v>
      </c>
      <c r="L4747" s="535">
        <v>58.6</v>
      </c>
      <c r="M4747" s="536">
        <v>0</v>
      </c>
      <c r="N4747" s="535">
        <v>65.16</v>
      </c>
      <c r="O4747" s="536">
        <v>4.4200000000000003E-2</v>
      </c>
      <c r="P4747" s="535">
        <v>93.2</v>
      </c>
      <c r="Q4747" s="536">
        <v>0</v>
      </c>
      <c r="R4747" s="535">
        <v>58.55</v>
      </c>
    </row>
    <row r="4748" spans="1:18" ht="12.75">
      <c r="A4748" s="145">
        <v>93664</v>
      </c>
      <c r="B4748" s="102" t="s">
        <v>26418</v>
      </c>
      <c r="C4748" s="145" t="s">
        <v>2</v>
      </c>
      <c r="D4748" s="535">
        <v>67.16</v>
      </c>
      <c r="E4748" s="536">
        <v>0</v>
      </c>
      <c r="F4748" s="535">
        <v>73.41</v>
      </c>
      <c r="G4748" s="536">
        <v>0</v>
      </c>
      <c r="H4748" s="535">
        <v>59.64</v>
      </c>
      <c r="I4748" s="536">
        <v>0</v>
      </c>
      <c r="J4748" s="535">
        <v>70.099999999999994</v>
      </c>
      <c r="K4748" s="536">
        <v>0</v>
      </c>
      <c r="L4748" s="535">
        <v>61.76</v>
      </c>
      <c r="M4748" s="536">
        <v>0</v>
      </c>
      <c r="N4748" s="535">
        <v>68.260000000000005</v>
      </c>
      <c r="O4748" s="536">
        <v>5.0099999999999999E-2</v>
      </c>
      <c r="P4748" s="535">
        <v>96.47</v>
      </c>
      <c r="Q4748" s="536">
        <v>0</v>
      </c>
      <c r="R4748" s="535">
        <v>62.39</v>
      </c>
    </row>
    <row r="4749" spans="1:18" ht="12.75">
      <c r="A4749" s="145">
        <v>93665</v>
      </c>
      <c r="B4749" s="102" t="s">
        <v>26419</v>
      </c>
      <c r="C4749" s="145" t="s">
        <v>2</v>
      </c>
      <c r="D4749" s="535">
        <v>71.31</v>
      </c>
      <c r="E4749" s="536">
        <v>0</v>
      </c>
      <c r="F4749" s="535">
        <v>77.209999999999994</v>
      </c>
      <c r="G4749" s="536">
        <v>0</v>
      </c>
      <c r="H4749" s="535">
        <v>65.03</v>
      </c>
      <c r="I4749" s="536">
        <v>0</v>
      </c>
      <c r="J4749" s="535">
        <v>73.61</v>
      </c>
      <c r="K4749" s="536">
        <v>0</v>
      </c>
      <c r="L4749" s="535">
        <v>66.040000000000006</v>
      </c>
      <c r="M4749" s="536">
        <v>0</v>
      </c>
      <c r="N4749" s="535">
        <v>72.23</v>
      </c>
      <c r="O4749" s="536">
        <v>5.1200000000000002E-2</v>
      </c>
      <c r="P4749" s="535">
        <v>100.27</v>
      </c>
      <c r="Q4749" s="536">
        <v>0</v>
      </c>
      <c r="R4749" s="535">
        <v>67.709999999999994</v>
      </c>
    </row>
    <row r="4750" spans="1:18" ht="12.75">
      <c r="A4750" s="145">
        <v>93666</v>
      </c>
      <c r="B4750" s="102" t="s">
        <v>26420</v>
      </c>
      <c r="C4750" s="145" t="s">
        <v>2</v>
      </c>
      <c r="D4750" s="535">
        <v>77.760000000000005</v>
      </c>
      <c r="E4750" s="536">
        <v>0</v>
      </c>
      <c r="F4750" s="535">
        <v>83.37</v>
      </c>
      <c r="G4750" s="536">
        <v>0</v>
      </c>
      <c r="H4750" s="535">
        <v>72.709999999999994</v>
      </c>
      <c r="I4750" s="536">
        <v>0</v>
      </c>
      <c r="J4750" s="535">
        <v>79.38</v>
      </c>
      <c r="K4750" s="536">
        <v>0</v>
      </c>
      <c r="L4750" s="535">
        <v>72.48</v>
      </c>
      <c r="M4750" s="536">
        <v>0</v>
      </c>
      <c r="N4750" s="535">
        <v>78.48</v>
      </c>
      <c r="O4750" s="536">
        <v>5.6099999999999997E-2</v>
      </c>
      <c r="P4750" s="535">
        <v>106.82</v>
      </c>
      <c r="Q4750" s="536">
        <v>0</v>
      </c>
      <c r="R4750" s="535">
        <v>75.489999999999995</v>
      </c>
    </row>
    <row r="4751" spans="1:18" ht="12.75">
      <c r="A4751" s="145">
        <v>93674</v>
      </c>
      <c r="B4751" s="102" t="s">
        <v>26421</v>
      </c>
      <c r="C4751" s="145" t="s">
        <v>2</v>
      </c>
      <c r="D4751" s="535">
        <v>154.55000000000001</v>
      </c>
      <c r="E4751" s="536">
        <v>0</v>
      </c>
      <c r="F4751" s="535">
        <v>172.2</v>
      </c>
      <c r="G4751" s="536">
        <v>0</v>
      </c>
      <c r="H4751" s="535">
        <v>130.84</v>
      </c>
      <c r="I4751" s="536">
        <v>0</v>
      </c>
      <c r="J4751" s="535">
        <v>164.19</v>
      </c>
      <c r="K4751" s="536">
        <v>0</v>
      </c>
      <c r="L4751" s="535">
        <v>140.69</v>
      </c>
      <c r="M4751" s="536">
        <v>0</v>
      </c>
      <c r="N4751" s="535">
        <v>158.07</v>
      </c>
      <c r="O4751" s="536">
        <v>1.8200000000000001E-2</v>
      </c>
      <c r="P4751" s="535">
        <v>232.76</v>
      </c>
      <c r="Q4751" s="536">
        <v>0</v>
      </c>
      <c r="R4751" s="535">
        <v>136.91</v>
      </c>
    </row>
    <row r="4752" spans="1:18" ht="12.75">
      <c r="A4752" s="145">
        <v>93675</v>
      </c>
      <c r="B4752" s="102" t="s">
        <v>26422</v>
      </c>
      <c r="C4752" s="145" t="s">
        <v>2</v>
      </c>
      <c r="D4752" s="535">
        <v>165.31</v>
      </c>
      <c r="E4752" s="536">
        <v>0</v>
      </c>
      <c r="F4752" s="535">
        <v>182.9</v>
      </c>
      <c r="G4752" s="536">
        <v>0</v>
      </c>
      <c r="H4752" s="535">
        <v>142.76</v>
      </c>
      <c r="I4752" s="536">
        <v>0</v>
      </c>
      <c r="J4752" s="535">
        <v>174.26</v>
      </c>
      <c r="K4752" s="536">
        <v>0</v>
      </c>
      <c r="L4752" s="535">
        <v>151.19999999999999</v>
      </c>
      <c r="M4752" s="536">
        <v>0</v>
      </c>
      <c r="N4752" s="535">
        <v>168.63</v>
      </c>
      <c r="O4752" s="536">
        <v>2.1899999999999999E-2</v>
      </c>
      <c r="P4752" s="535">
        <v>245.06</v>
      </c>
      <c r="Q4752" s="536">
        <v>0</v>
      </c>
      <c r="R4752" s="535">
        <v>149</v>
      </c>
    </row>
    <row r="4753" spans="1:18" ht="12.75">
      <c r="A4753" s="145">
        <v>101892</v>
      </c>
      <c r="B4753" s="102" t="s">
        <v>26423</v>
      </c>
      <c r="C4753" s="145" t="s">
        <v>2</v>
      </c>
      <c r="D4753" s="535">
        <v>75.55</v>
      </c>
      <c r="E4753" s="536">
        <v>0</v>
      </c>
      <c r="F4753" s="535">
        <v>83.38</v>
      </c>
      <c r="G4753" s="536">
        <v>0</v>
      </c>
      <c r="H4753" s="535">
        <v>65.510000000000005</v>
      </c>
      <c r="I4753" s="536">
        <v>0</v>
      </c>
      <c r="J4753" s="535">
        <v>79.599999999999994</v>
      </c>
      <c r="K4753" s="536">
        <v>0</v>
      </c>
      <c r="L4753" s="535">
        <v>69.12</v>
      </c>
      <c r="M4753" s="536">
        <v>0</v>
      </c>
      <c r="N4753" s="535">
        <v>77.06</v>
      </c>
      <c r="O4753" s="536">
        <v>3.7400000000000003E-2</v>
      </c>
      <c r="P4753" s="535">
        <v>111.08</v>
      </c>
      <c r="Q4753" s="536">
        <v>0</v>
      </c>
      <c r="R4753" s="535">
        <v>68.59</v>
      </c>
    </row>
    <row r="4754" spans="1:18" ht="12.75">
      <c r="A4754" s="145">
        <v>93653</v>
      </c>
      <c r="B4754" s="102" t="s">
        <v>26424</v>
      </c>
      <c r="C4754" s="145" t="s">
        <v>2</v>
      </c>
      <c r="D4754" s="535">
        <v>12.49</v>
      </c>
      <c r="E4754" s="536">
        <v>0</v>
      </c>
      <c r="F4754" s="535">
        <v>13.58</v>
      </c>
      <c r="G4754" s="536">
        <v>0</v>
      </c>
      <c r="H4754" s="535">
        <v>11.16</v>
      </c>
      <c r="I4754" s="536">
        <v>0</v>
      </c>
      <c r="J4754" s="535">
        <v>13.04</v>
      </c>
      <c r="K4754" s="536">
        <v>0</v>
      </c>
      <c r="L4754" s="535">
        <v>11.48</v>
      </c>
      <c r="M4754" s="536">
        <v>0</v>
      </c>
      <c r="N4754" s="535">
        <v>12.69</v>
      </c>
      <c r="O4754" s="536">
        <v>8.6699999999999999E-2</v>
      </c>
      <c r="P4754" s="535">
        <v>17.64</v>
      </c>
      <c r="Q4754" s="536">
        <v>0</v>
      </c>
      <c r="R4754" s="535">
        <v>11.76</v>
      </c>
    </row>
    <row r="4755" spans="1:18" ht="12.75">
      <c r="A4755" s="145">
        <v>93654</v>
      </c>
      <c r="B4755" s="102" t="s">
        <v>26425</v>
      </c>
      <c r="C4755" s="145" t="s">
        <v>2</v>
      </c>
      <c r="D4755" s="535">
        <v>12.49</v>
      </c>
      <c r="E4755" s="536">
        <v>0</v>
      </c>
      <c r="F4755" s="535">
        <v>13.58</v>
      </c>
      <c r="G4755" s="536">
        <v>0</v>
      </c>
      <c r="H4755" s="535">
        <v>11.16</v>
      </c>
      <c r="I4755" s="536">
        <v>0</v>
      </c>
      <c r="J4755" s="535">
        <v>13.04</v>
      </c>
      <c r="K4755" s="536">
        <v>0</v>
      </c>
      <c r="L4755" s="535">
        <v>11.48</v>
      </c>
      <c r="M4755" s="536">
        <v>0</v>
      </c>
      <c r="N4755" s="535">
        <v>12.69</v>
      </c>
      <c r="O4755" s="536">
        <v>8.6699999999999999E-2</v>
      </c>
      <c r="P4755" s="535">
        <v>17.64</v>
      </c>
      <c r="Q4755" s="536">
        <v>0</v>
      </c>
      <c r="R4755" s="535">
        <v>11.76</v>
      </c>
    </row>
    <row r="4756" spans="1:18" ht="12.75">
      <c r="A4756" s="145">
        <v>93655</v>
      </c>
      <c r="B4756" s="102" t="s">
        <v>26426</v>
      </c>
      <c r="C4756" s="145" t="s">
        <v>2</v>
      </c>
      <c r="D4756" s="535">
        <v>13.47</v>
      </c>
      <c r="E4756" s="536">
        <v>0</v>
      </c>
      <c r="F4756" s="535">
        <v>14.55</v>
      </c>
      <c r="G4756" s="536">
        <v>0</v>
      </c>
      <c r="H4756" s="535">
        <v>12.24</v>
      </c>
      <c r="I4756" s="536">
        <v>0</v>
      </c>
      <c r="J4756" s="535">
        <v>13.97</v>
      </c>
      <c r="K4756" s="536">
        <v>0</v>
      </c>
      <c r="L4756" s="535">
        <v>12.42</v>
      </c>
      <c r="M4756" s="536">
        <v>0</v>
      </c>
      <c r="N4756" s="535">
        <v>13.68</v>
      </c>
      <c r="O4756" s="536">
        <v>0.1053</v>
      </c>
      <c r="P4756" s="535">
        <v>18.649999999999999</v>
      </c>
      <c r="Q4756" s="536">
        <v>0</v>
      </c>
      <c r="R4756" s="535">
        <v>12.91</v>
      </c>
    </row>
    <row r="4757" spans="1:18" ht="12.75">
      <c r="A4757" s="145">
        <v>93656</v>
      </c>
      <c r="B4757" s="102" t="s">
        <v>26427</v>
      </c>
      <c r="C4757" s="145" t="s">
        <v>2</v>
      </c>
      <c r="D4757" s="535">
        <v>14.47</v>
      </c>
      <c r="E4757" s="536">
        <v>0</v>
      </c>
      <c r="F4757" s="535">
        <v>15.5</v>
      </c>
      <c r="G4757" s="536">
        <v>0</v>
      </c>
      <c r="H4757" s="535">
        <v>13.48</v>
      </c>
      <c r="I4757" s="536">
        <v>0</v>
      </c>
      <c r="J4757" s="535">
        <v>14.85</v>
      </c>
      <c r="K4757" s="536">
        <v>0</v>
      </c>
      <c r="L4757" s="535">
        <v>13.45</v>
      </c>
      <c r="M4757" s="536">
        <v>0</v>
      </c>
      <c r="N4757" s="535">
        <v>14.64</v>
      </c>
      <c r="O4757" s="536">
        <v>9.8400000000000001E-2</v>
      </c>
      <c r="P4757" s="535">
        <v>19.649999999999999</v>
      </c>
      <c r="Q4757" s="536">
        <v>0</v>
      </c>
      <c r="R4757" s="535">
        <v>14.14</v>
      </c>
    </row>
    <row r="4758" spans="1:18" ht="12.75">
      <c r="A4758" s="145">
        <v>93657</v>
      </c>
      <c r="B4758" s="102" t="s">
        <v>26428</v>
      </c>
      <c r="C4758" s="145" t="s">
        <v>2</v>
      </c>
      <c r="D4758" s="535">
        <v>16.14</v>
      </c>
      <c r="E4758" s="536">
        <v>0</v>
      </c>
      <c r="F4758" s="535">
        <v>17.09</v>
      </c>
      <c r="G4758" s="536">
        <v>0</v>
      </c>
      <c r="H4758" s="535">
        <v>15.42</v>
      </c>
      <c r="I4758" s="536">
        <v>0</v>
      </c>
      <c r="J4758" s="535">
        <v>16.36</v>
      </c>
      <c r="K4758" s="536">
        <v>0</v>
      </c>
      <c r="L4758" s="535">
        <v>15.08</v>
      </c>
      <c r="M4758" s="536">
        <v>0</v>
      </c>
      <c r="N4758" s="535">
        <v>16.239999999999998</v>
      </c>
      <c r="O4758" s="536">
        <v>0.1053</v>
      </c>
      <c r="P4758" s="535">
        <v>21.35</v>
      </c>
      <c r="Q4758" s="536">
        <v>0</v>
      </c>
      <c r="R4758" s="535">
        <v>16.12</v>
      </c>
    </row>
    <row r="4759" spans="1:18" ht="12.75">
      <c r="A4759" s="145">
        <v>93658</v>
      </c>
      <c r="B4759" s="102" t="s">
        <v>26429</v>
      </c>
      <c r="C4759" s="145" t="s">
        <v>2</v>
      </c>
      <c r="D4759" s="535">
        <v>23.1</v>
      </c>
      <c r="E4759" s="536">
        <v>0</v>
      </c>
      <c r="F4759" s="535">
        <v>24.49</v>
      </c>
      <c r="G4759" s="536">
        <v>0</v>
      </c>
      <c r="H4759" s="535">
        <v>22.12</v>
      </c>
      <c r="I4759" s="536">
        <v>0</v>
      </c>
      <c r="J4759" s="535">
        <v>23.36</v>
      </c>
      <c r="K4759" s="536">
        <v>0</v>
      </c>
      <c r="L4759" s="535">
        <v>21.63</v>
      </c>
      <c r="M4759" s="536">
        <v>0</v>
      </c>
      <c r="N4759" s="535">
        <v>23.23</v>
      </c>
      <c r="O4759" s="536">
        <v>7.9600000000000004E-2</v>
      </c>
      <c r="P4759" s="535">
        <v>30.79</v>
      </c>
      <c r="Q4759" s="536">
        <v>0</v>
      </c>
      <c r="R4759" s="535">
        <v>22.99</v>
      </c>
    </row>
    <row r="4760" spans="1:18" ht="12.75">
      <c r="A4760" s="145">
        <v>93659</v>
      </c>
      <c r="B4760" s="102" t="s">
        <v>26430</v>
      </c>
      <c r="C4760" s="145" t="s">
        <v>2</v>
      </c>
      <c r="D4760" s="535">
        <v>26.32</v>
      </c>
      <c r="E4760" s="536">
        <v>0</v>
      </c>
      <c r="F4760" s="535">
        <v>27.57</v>
      </c>
      <c r="G4760" s="536">
        <v>0</v>
      </c>
      <c r="H4760" s="535">
        <v>25.96</v>
      </c>
      <c r="I4760" s="536">
        <v>0</v>
      </c>
      <c r="J4760" s="535">
        <v>26.24</v>
      </c>
      <c r="K4760" s="536">
        <v>0</v>
      </c>
      <c r="L4760" s="535">
        <v>24.86</v>
      </c>
      <c r="M4760" s="536">
        <v>0</v>
      </c>
      <c r="N4760" s="535">
        <v>26.36</v>
      </c>
      <c r="O4760" s="536">
        <v>8.3500000000000005E-2</v>
      </c>
      <c r="P4760" s="535">
        <v>34.07</v>
      </c>
      <c r="Q4760" s="536">
        <v>0</v>
      </c>
      <c r="R4760" s="535">
        <v>26.88</v>
      </c>
    </row>
    <row r="4761" spans="1:18" ht="12.75">
      <c r="A4761" s="145">
        <v>101890</v>
      </c>
      <c r="B4761" s="102" t="s">
        <v>26431</v>
      </c>
      <c r="C4761" s="145" t="s">
        <v>2</v>
      </c>
      <c r="D4761" s="535">
        <v>16.239999999999998</v>
      </c>
      <c r="E4761" s="536">
        <v>0</v>
      </c>
      <c r="F4761" s="535">
        <v>17.66</v>
      </c>
      <c r="G4761" s="536">
        <v>0</v>
      </c>
      <c r="H4761" s="535">
        <v>14.53</v>
      </c>
      <c r="I4761" s="536">
        <v>0</v>
      </c>
      <c r="J4761" s="535">
        <v>16.940000000000001</v>
      </c>
      <c r="K4761" s="536">
        <v>0</v>
      </c>
      <c r="L4761" s="535">
        <v>14.93</v>
      </c>
      <c r="M4761" s="536">
        <v>0</v>
      </c>
      <c r="N4761" s="535">
        <v>16.52</v>
      </c>
      <c r="O4761" s="536">
        <v>8.72E-2</v>
      </c>
      <c r="P4761" s="535">
        <v>22.91</v>
      </c>
      <c r="Q4761" s="536">
        <v>0</v>
      </c>
      <c r="R4761" s="535">
        <v>15.31</v>
      </c>
    </row>
    <row r="4762" spans="1:18" ht="12.75">
      <c r="A4762" s="145">
        <v>101891</v>
      </c>
      <c r="B4762" s="102" t="s">
        <v>26432</v>
      </c>
      <c r="C4762" s="145" t="s">
        <v>2</v>
      </c>
      <c r="D4762" s="535">
        <v>29.56</v>
      </c>
      <c r="E4762" s="536">
        <v>0</v>
      </c>
      <c r="F4762" s="535">
        <v>31.76</v>
      </c>
      <c r="G4762" s="536">
        <v>0</v>
      </c>
      <c r="H4762" s="535">
        <v>27.47</v>
      </c>
      <c r="I4762" s="536">
        <v>0</v>
      </c>
      <c r="J4762" s="535">
        <v>30.29</v>
      </c>
      <c r="K4762" s="536">
        <v>0</v>
      </c>
      <c r="L4762" s="535">
        <v>27.49</v>
      </c>
      <c r="M4762" s="536">
        <v>0</v>
      </c>
      <c r="N4762" s="535">
        <v>29.86</v>
      </c>
      <c r="O4762" s="536">
        <v>6.2E-2</v>
      </c>
      <c r="P4762" s="535">
        <v>40.75</v>
      </c>
      <c r="Q4762" s="536">
        <v>0</v>
      </c>
      <c r="R4762" s="535">
        <v>28.58</v>
      </c>
    </row>
    <row r="4763" spans="1:18" ht="12.75">
      <c r="A4763" s="145">
        <v>101895</v>
      </c>
      <c r="B4763" s="102" t="s">
        <v>26433</v>
      </c>
      <c r="C4763" s="145" t="s">
        <v>2</v>
      </c>
      <c r="D4763" s="535">
        <v>447.71</v>
      </c>
      <c r="E4763" s="536">
        <v>0</v>
      </c>
      <c r="F4763" s="535">
        <v>489.09</v>
      </c>
      <c r="G4763" s="536">
        <v>0</v>
      </c>
      <c r="H4763" s="535">
        <v>399.28</v>
      </c>
      <c r="I4763" s="536">
        <v>0</v>
      </c>
      <c r="J4763" s="535">
        <v>466.16</v>
      </c>
      <c r="K4763" s="536">
        <v>0</v>
      </c>
      <c r="L4763" s="535">
        <v>412.47</v>
      </c>
      <c r="M4763" s="536">
        <v>0</v>
      </c>
      <c r="N4763" s="535">
        <v>454.75</v>
      </c>
      <c r="O4763" s="536">
        <v>3.9300000000000002E-2</v>
      </c>
      <c r="P4763" s="535">
        <v>643.46</v>
      </c>
      <c r="Q4763" s="536">
        <v>0</v>
      </c>
      <c r="R4763" s="535">
        <v>416.22</v>
      </c>
    </row>
    <row r="4764" spans="1:18" ht="12.75">
      <c r="A4764" s="145">
        <v>101896</v>
      </c>
      <c r="B4764" s="102" t="s">
        <v>26434</v>
      </c>
      <c r="C4764" s="145" t="s">
        <v>2</v>
      </c>
      <c r="D4764" s="535">
        <v>669.47</v>
      </c>
      <c r="E4764" s="536">
        <v>0</v>
      </c>
      <c r="F4764" s="535">
        <v>737.66</v>
      </c>
      <c r="G4764" s="536">
        <v>0</v>
      </c>
      <c r="H4764" s="535">
        <v>582.49</v>
      </c>
      <c r="I4764" s="536">
        <v>0</v>
      </c>
      <c r="J4764" s="535">
        <v>704.36</v>
      </c>
      <c r="K4764" s="536">
        <v>0</v>
      </c>
      <c r="L4764" s="535">
        <v>612.79999999999995</v>
      </c>
      <c r="M4764" s="536">
        <v>0</v>
      </c>
      <c r="N4764" s="535">
        <v>682.36</v>
      </c>
      <c r="O4764" s="536">
        <v>4.02E-2</v>
      </c>
      <c r="P4764" s="535">
        <v>980.53</v>
      </c>
      <c r="Q4764" s="536">
        <v>0</v>
      </c>
      <c r="R4764" s="535">
        <v>609.98</v>
      </c>
    </row>
    <row r="4765" spans="1:18" ht="12.75">
      <c r="A4765" s="145">
        <v>101897</v>
      </c>
      <c r="B4765" s="102" t="s">
        <v>26435</v>
      </c>
      <c r="C4765" s="145" t="s">
        <v>2</v>
      </c>
      <c r="D4765" s="535">
        <v>1065.8</v>
      </c>
      <c r="E4765" s="536">
        <v>0</v>
      </c>
      <c r="F4765" s="535">
        <v>1182.4100000000001</v>
      </c>
      <c r="G4765" s="536">
        <v>0</v>
      </c>
      <c r="H4765" s="535">
        <v>910.03</v>
      </c>
      <c r="I4765" s="536">
        <v>0</v>
      </c>
      <c r="J4765" s="535">
        <v>1129.6300000000001</v>
      </c>
      <c r="K4765" s="536">
        <v>0</v>
      </c>
      <c r="L4765" s="535">
        <v>971.26</v>
      </c>
      <c r="M4765" s="536">
        <v>0</v>
      </c>
      <c r="N4765" s="535">
        <v>1089.01</v>
      </c>
      <c r="O4765" s="536">
        <v>3.5400000000000001E-2</v>
      </c>
      <c r="P4765" s="535">
        <v>1585.71</v>
      </c>
      <c r="Q4765" s="536">
        <v>0</v>
      </c>
      <c r="R4765" s="535">
        <v>955.08</v>
      </c>
    </row>
    <row r="4766" spans="1:18" ht="12.75">
      <c r="A4766" s="145">
        <v>101898</v>
      </c>
      <c r="B4766" s="102" t="s">
        <v>26436</v>
      </c>
      <c r="C4766" s="145" t="s">
        <v>2</v>
      </c>
      <c r="D4766" s="535">
        <v>1423.5</v>
      </c>
      <c r="E4766" s="536">
        <v>0</v>
      </c>
      <c r="F4766" s="535">
        <v>1584.6</v>
      </c>
      <c r="G4766" s="536">
        <v>0</v>
      </c>
      <c r="H4766" s="535">
        <v>1205.8599999999999</v>
      </c>
      <c r="I4766" s="536">
        <v>0</v>
      </c>
      <c r="J4766" s="535">
        <v>1512.67</v>
      </c>
      <c r="K4766" s="536">
        <v>0</v>
      </c>
      <c r="L4766" s="535">
        <v>1295.3699999999999</v>
      </c>
      <c r="M4766" s="536">
        <v>0</v>
      </c>
      <c r="N4766" s="535">
        <v>1455.85</v>
      </c>
      <c r="O4766" s="536">
        <v>2.6499999999999999E-2</v>
      </c>
      <c r="P4766" s="535">
        <v>2136.6999999999998</v>
      </c>
      <c r="Q4766" s="536">
        <v>0</v>
      </c>
      <c r="R4766" s="535">
        <v>1264.46</v>
      </c>
    </row>
    <row r="4767" spans="1:18" ht="12.75">
      <c r="A4767" s="145">
        <v>101899</v>
      </c>
      <c r="B4767" s="102" t="s">
        <v>26437</v>
      </c>
      <c r="C4767" s="145" t="s">
        <v>2</v>
      </c>
      <c r="D4767" s="535">
        <v>2274.33</v>
      </c>
      <c r="E4767" s="536">
        <v>0</v>
      </c>
      <c r="F4767" s="535">
        <v>2541.2600000000002</v>
      </c>
      <c r="G4767" s="536">
        <v>0</v>
      </c>
      <c r="H4767" s="535">
        <v>1909.51</v>
      </c>
      <c r="I4767" s="536">
        <v>0</v>
      </c>
      <c r="J4767" s="535">
        <v>2423.7800000000002</v>
      </c>
      <c r="K4767" s="536">
        <v>0</v>
      </c>
      <c r="L4767" s="535">
        <v>2066.31</v>
      </c>
      <c r="M4767" s="536">
        <v>0</v>
      </c>
      <c r="N4767" s="535">
        <v>2328.41</v>
      </c>
      <c r="O4767" s="536">
        <v>1.66E-2</v>
      </c>
      <c r="P4767" s="535">
        <v>3447.29</v>
      </c>
      <c r="Q4767" s="536">
        <v>0</v>
      </c>
      <c r="R4767" s="535">
        <v>2000.35</v>
      </c>
    </row>
    <row r="4768" spans="1:18" ht="12.75">
      <c r="A4768" s="145">
        <v>93676</v>
      </c>
      <c r="B4768" s="102" t="s">
        <v>26438</v>
      </c>
      <c r="C4768" s="145" t="s">
        <v>2</v>
      </c>
      <c r="D4768" s="535">
        <v>184.88</v>
      </c>
      <c r="E4768" s="536">
        <v>0</v>
      </c>
      <c r="F4768" s="535">
        <v>204.74</v>
      </c>
      <c r="G4768" s="536">
        <v>0</v>
      </c>
      <c r="H4768" s="535">
        <v>158.96</v>
      </c>
      <c r="I4768" s="536">
        <v>0</v>
      </c>
      <c r="J4768" s="535">
        <v>195.38</v>
      </c>
      <c r="K4768" s="536">
        <v>0</v>
      </c>
      <c r="L4768" s="535">
        <v>168.85</v>
      </c>
      <c r="M4768" s="536">
        <v>0</v>
      </c>
      <c r="N4768" s="535">
        <v>188.77</v>
      </c>
      <c r="O4768" s="536">
        <v>3.0499999999999999E-2</v>
      </c>
      <c r="P4768" s="535">
        <v>274.19</v>
      </c>
      <c r="Q4768" s="536">
        <v>0</v>
      </c>
      <c r="R4768" s="535">
        <v>166.39</v>
      </c>
    </row>
    <row r="4769" spans="1:18" ht="12.75">
      <c r="A4769" s="145">
        <v>97711</v>
      </c>
      <c r="B4769" s="102" t="s">
        <v>26439</v>
      </c>
      <c r="C4769" s="145" t="s">
        <v>2</v>
      </c>
      <c r="D4769" s="535">
        <v>201.4</v>
      </c>
      <c r="E4769" s="536">
        <v>0</v>
      </c>
      <c r="F4769" s="535">
        <v>220.5</v>
      </c>
      <c r="G4769" s="536">
        <v>0</v>
      </c>
      <c r="H4769" s="535">
        <v>178.65</v>
      </c>
      <c r="I4769" s="536">
        <v>0</v>
      </c>
      <c r="J4769" s="535">
        <v>210.16</v>
      </c>
      <c r="K4769" s="536">
        <v>0</v>
      </c>
      <c r="L4769" s="535">
        <v>185.32</v>
      </c>
      <c r="M4769" s="536">
        <v>0</v>
      </c>
      <c r="N4769" s="535">
        <v>204.72</v>
      </c>
      <c r="O4769" s="536">
        <v>3.61E-2</v>
      </c>
      <c r="P4769" s="535">
        <v>291.05</v>
      </c>
      <c r="Q4769" s="536">
        <v>0</v>
      </c>
      <c r="R4769" s="535">
        <v>186.24</v>
      </c>
    </row>
    <row r="4770" spans="1:18" ht="12.75">
      <c r="A4770" s="145">
        <v>106020</v>
      </c>
      <c r="B4770" s="102" t="s">
        <v>26440</v>
      </c>
      <c r="C4770" s="145" t="s">
        <v>2</v>
      </c>
      <c r="D4770" s="535">
        <v>115.91</v>
      </c>
      <c r="E4770" s="536">
        <v>0</v>
      </c>
      <c r="F4770" s="535">
        <v>124.24</v>
      </c>
      <c r="G4770" s="536">
        <v>0</v>
      </c>
      <c r="H4770" s="535">
        <v>108.46</v>
      </c>
      <c r="I4770" s="536">
        <v>0</v>
      </c>
      <c r="J4770" s="535">
        <v>118.3</v>
      </c>
      <c r="K4770" s="536">
        <v>0</v>
      </c>
      <c r="L4770" s="535">
        <v>108.06</v>
      </c>
      <c r="M4770" s="536">
        <v>0</v>
      </c>
      <c r="N4770" s="535">
        <v>116.99</v>
      </c>
      <c r="O4770" s="536">
        <v>5.6399999999999999E-2</v>
      </c>
      <c r="P4770" s="535">
        <v>159.11000000000001</v>
      </c>
      <c r="Q4770" s="536">
        <v>0</v>
      </c>
      <c r="R4770" s="535">
        <v>112.6</v>
      </c>
    </row>
    <row r="4771" spans="1:18" ht="12.75">
      <c r="A4771" s="145">
        <v>106031</v>
      </c>
      <c r="B4771" s="102" t="s">
        <v>26441</v>
      </c>
      <c r="C4771" s="145" t="s">
        <v>2</v>
      </c>
      <c r="D4771" s="535">
        <v>0</v>
      </c>
      <c r="E4771" s="536"/>
      <c r="F4771" s="535">
        <v>0</v>
      </c>
      <c r="G4771" s="536"/>
      <c r="H4771" s="535">
        <v>0</v>
      </c>
      <c r="I4771" s="536"/>
      <c r="J4771" s="535">
        <v>0</v>
      </c>
      <c r="K4771" s="536"/>
      <c r="L4771" s="535">
        <v>0</v>
      </c>
      <c r="M4771" s="536"/>
      <c r="N4771" s="535">
        <v>0</v>
      </c>
      <c r="O4771" s="536"/>
      <c r="P4771" s="535">
        <v>0</v>
      </c>
      <c r="Q4771" s="536"/>
      <c r="R4771" s="535">
        <v>0</v>
      </c>
    </row>
    <row r="4772" spans="1:18" ht="12.75">
      <c r="A4772" s="145">
        <v>93667</v>
      </c>
      <c r="B4772" s="102" t="s">
        <v>26442</v>
      </c>
      <c r="C4772" s="145" t="s">
        <v>2</v>
      </c>
      <c r="D4772" s="535">
        <v>75.22</v>
      </c>
      <c r="E4772" s="536">
        <v>0</v>
      </c>
      <c r="F4772" s="535">
        <v>83.18</v>
      </c>
      <c r="G4772" s="536">
        <v>0</v>
      </c>
      <c r="H4772" s="535">
        <v>64.680000000000007</v>
      </c>
      <c r="I4772" s="536">
        <v>0</v>
      </c>
      <c r="J4772" s="535">
        <v>79.53</v>
      </c>
      <c r="K4772" s="536">
        <v>0</v>
      </c>
      <c r="L4772" s="535">
        <v>68.63</v>
      </c>
      <c r="M4772" s="536">
        <v>0</v>
      </c>
      <c r="N4772" s="535">
        <v>76.78</v>
      </c>
      <c r="O4772" s="536">
        <v>4.2999999999999997E-2</v>
      </c>
      <c r="P4772" s="535">
        <v>111</v>
      </c>
      <c r="Q4772" s="536">
        <v>0</v>
      </c>
      <c r="R4772" s="535">
        <v>67.930000000000007</v>
      </c>
    </row>
    <row r="4773" spans="1:18" ht="12.75">
      <c r="A4773" s="145">
        <v>93668</v>
      </c>
      <c r="B4773" s="102" t="s">
        <v>26443</v>
      </c>
      <c r="C4773" s="145" t="s">
        <v>2</v>
      </c>
      <c r="D4773" s="535">
        <v>75.22</v>
      </c>
      <c r="E4773" s="536">
        <v>0</v>
      </c>
      <c r="F4773" s="535">
        <v>83.18</v>
      </c>
      <c r="G4773" s="536">
        <v>0</v>
      </c>
      <c r="H4773" s="535">
        <v>64.680000000000007</v>
      </c>
      <c r="I4773" s="536">
        <v>0</v>
      </c>
      <c r="J4773" s="535">
        <v>79.53</v>
      </c>
      <c r="K4773" s="536">
        <v>0</v>
      </c>
      <c r="L4773" s="535">
        <v>68.63</v>
      </c>
      <c r="M4773" s="536">
        <v>0</v>
      </c>
      <c r="N4773" s="535">
        <v>76.78</v>
      </c>
      <c r="O4773" s="536">
        <v>4.2999999999999997E-2</v>
      </c>
      <c r="P4773" s="535">
        <v>111</v>
      </c>
      <c r="Q4773" s="536">
        <v>0</v>
      </c>
      <c r="R4773" s="535">
        <v>67.930000000000007</v>
      </c>
    </row>
    <row r="4774" spans="1:18" ht="12.75">
      <c r="A4774" s="145">
        <v>93669</v>
      </c>
      <c r="B4774" s="102" t="s">
        <v>26444</v>
      </c>
      <c r="C4774" s="145" t="s">
        <v>2</v>
      </c>
      <c r="D4774" s="535">
        <v>78.150000000000006</v>
      </c>
      <c r="E4774" s="536">
        <v>0</v>
      </c>
      <c r="F4774" s="535">
        <v>86.07</v>
      </c>
      <c r="G4774" s="536">
        <v>0</v>
      </c>
      <c r="H4774" s="535">
        <v>67.94</v>
      </c>
      <c r="I4774" s="536">
        <v>0</v>
      </c>
      <c r="J4774" s="535">
        <v>82.35</v>
      </c>
      <c r="K4774" s="536">
        <v>0</v>
      </c>
      <c r="L4774" s="535">
        <v>71.48</v>
      </c>
      <c r="M4774" s="536">
        <v>0</v>
      </c>
      <c r="N4774" s="535">
        <v>79.72</v>
      </c>
      <c r="O4774" s="536">
        <v>5.4199999999999998E-2</v>
      </c>
      <c r="P4774" s="535">
        <v>114.03</v>
      </c>
      <c r="Q4774" s="536">
        <v>0</v>
      </c>
      <c r="R4774" s="535">
        <v>71.38</v>
      </c>
    </row>
    <row r="4775" spans="1:18" ht="12.75">
      <c r="A4775" s="145">
        <v>93670</v>
      </c>
      <c r="B4775" s="102" t="s">
        <v>26445</v>
      </c>
      <c r="C4775" s="145" t="s">
        <v>2</v>
      </c>
      <c r="D4775" s="535">
        <v>81.17</v>
      </c>
      <c r="E4775" s="536">
        <v>0</v>
      </c>
      <c r="F4775" s="535">
        <v>88.91</v>
      </c>
      <c r="G4775" s="536">
        <v>0</v>
      </c>
      <c r="H4775" s="535">
        <v>71.66</v>
      </c>
      <c r="I4775" s="536">
        <v>0</v>
      </c>
      <c r="J4775" s="535">
        <v>84.95</v>
      </c>
      <c r="K4775" s="536">
        <v>0</v>
      </c>
      <c r="L4775" s="535">
        <v>74.540000000000006</v>
      </c>
      <c r="M4775" s="536">
        <v>0</v>
      </c>
      <c r="N4775" s="535">
        <v>82.6</v>
      </c>
      <c r="O4775" s="536">
        <v>5.2299999999999999E-2</v>
      </c>
      <c r="P4775" s="535">
        <v>117.06</v>
      </c>
      <c r="Q4775" s="536">
        <v>0</v>
      </c>
      <c r="R4775" s="535">
        <v>75.06</v>
      </c>
    </row>
    <row r="4776" spans="1:18" ht="12.75">
      <c r="A4776" s="145">
        <v>93671</v>
      </c>
      <c r="B4776" s="102" t="s">
        <v>26446</v>
      </c>
      <c r="C4776" s="145" t="s">
        <v>2</v>
      </c>
      <c r="D4776" s="535">
        <v>85.98</v>
      </c>
      <c r="E4776" s="536">
        <v>0</v>
      </c>
      <c r="F4776" s="535">
        <v>93.53</v>
      </c>
      <c r="G4776" s="536">
        <v>0</v>
      </c>
      <c r="H4776" s="535">
        <v>77.260000000000005</v>
      </c>
      <c r="I4776" s="536">
        <v>0</v>
      </c>
      <c r="J4776" s="535">
        <v>89.35</v>
      </c>
      <c r="K4776" s="536">
        <v>0</v>
      </c>
      <c r="L4776" s="535">
        <v>79.27</v>
      </c>
      <c r="M4776" s="536">
        <v>0</v>
      </c>
      <c r="N4776" s="535">
        <v>87.26</v>
      </c>
      <c r="O4776" s="536">
        <v>5.8799999999999998E-2</v>
      </c>
      <c r="P4776" s="535">
        <v>121.97</v>
      </c>
      <c r="Q4776" s="536">
        <v>0</v>
      </c>
      <c r="R4776" s="535">
        <v>80.8</v>
      </c>
    </row>
    <row r="4777" spans="1:18" ht="12.75">
      <c r="A4777" s="145">
        <v>93672</v>
      </c>
      <c r="B4777" s="102" t="s">
        <v>26447</v>
      </c>
      <c r="C4777" s="145" t="s">
        <v>2</v>
      </c>
      <c r="D4777" s="535">
        <v>93.45</v>
      </c>
      <c r="E4777" s="536">
        <v>0</v>
      </c>
      <c r="F4777" s="535">
        <v>100.61</v>
      </c>
      <c r="G4777" s="536">
        <v>0</v>
      </c>
      <c r="H4777" s="535">
        <v>86.35</v>
      </c>
      <c r="I4777" s="536">
        <v>0</v>
      </c>
      <c r="J4777" s="535">
        <v>95.93</v>
      </c>
      <c r="K4777" s="536">
        <v>0</v>
      </c>
      <c r="L4777" s="535">
        <v>86.8</v>
      </c>
      <c r="M4777" s="536">
        <v>0</v>
      </c>
      <c r="N4777" s="535">
        <v>94.47</v>
      </c>
      <c r="O4777" s="536">
        <v>5.8700000000000002E-2</v>
      </c>
      <c r="P4777" s="535">
        <v>129.58000000000001</v>
      </c>
      <c r="Q4777" s="536">
        <v>0</v>
      </c>
      <c r="R4777" s="535">
        <v>89.87</v>
      </c>
    </row>
    <row r="4778" spans="1:18" ht="12.75">
      <c r="A4778" s="145">
        <v>93673</v>
      </c>
      <c r="B4778" s="102" t="s">
        <v>26448</v>
      </c>
      <c r="C4778" s="145" t="s">
        <v>2</v>
      </c>
      <c r="D4778" s="535">
        <v>103.12</v>
      </c>
      <c r="E4778" s="536">
        <v>0</v>
      </c>
      <c r="F4778" s="535">
        <v>109.86</v>
      </c>
      <c r="G4778" s="536">
        <v>0</v>
      </c>
      <c r="H4778" s="535">
        <v>97.88</v>
      </c>
      <c r="I4778" s="536">
        <v>0</v>
      </c>
      <c r="J4778" s="535">
        <v>104.6</v>
      </c>
      <c r="K4778" s="536">
        <v>0</v>
      </c>
      <c r="L4778" s="535">
        <v>96.47</v>
      </c>
      <c r="M4778" s="536">
        <v>0</v>
      </c>
      <c r="N4778" s="535">
        <v>103.87</v>
      </c>
      <c r="O4778" s="536">
        <v>6.3500000000000001E-2</v>
      </c>
      <c r="P4778" s="535">
        <v>139.4</v>
      </c>
      <c r="Q4778" s="536">
        <v>0</v>
      </c>
      <c r="R4778" s="535">
        <v>101.53</v>
      </c>
    </row>
    <row r="4779" spans="1:18" ht="12.75">
      <c r="A4779" s="145">
        <v>101893</v>
      </c>
      <c r="B4779" s="102" t="s">
        <v>26449</v>
      </c>
      <c r="C4779" s="145" t="s">
        <v>2</v>
      </c>
      <c r="D4779" s="535">
        <v>96.83</v>
      </c>
      <c r="E4779" s="536">
        <v>0</v>
      </c>
      <c r="F4779" s="535">
        <v>106.52</v>
      </c>
      <c r="G4779" s="536">
        <v>0</v>
      </c>
      <c r="H4779" s="535">
        <v>84.61</v>
      </c>
      <c r="I4779" s="536">
        <v>0</v>
      </c>
      <c r="J4779" s="535">
        <v>101.72</v>
      </c>
      <c r="K4779" s="536">
        <v>0</v>
      </c>
      <c r="L4779" s="535">
        <v>88.73</v>
      </c>
      <c r="M4779" s="536">
        <v>0</v>
      </c>
      <c r="N4779" s="535">
        <v>98.66</v>
      </c>
      <c r="O4779" s="536">
        <v>4.3799999999999999E-2</v>
      </c>
      <c r="P4779" s="535">
        <v>141.19</v>
      </c>
      <c r="Q4779" s="536">
        <v>0</v>
      </c>
      <c r="R4779" s="535">
        <v>88.61</v>
      </c>
    </row>
    <row r="4780" spans="1:18" ht="12.75">
      <c r="A4780" s="145">
        <v>101894</v>
      </c>
      <c r="B4780" s="102" t="s">
        <v>26450</v>
      </c>
      <c r="C4780" s="145" t="s">
        <v>2</v>
      </c>
      <c r="D4780" s="535">
        <v>166.1</v>
      </c>
      <c r="E4780" s="536">
        <v>0</v>
      </c>
      <c r="F4780" s="535">
        <v>178.38</v>
      </c>
      <c r="G4780" s="536">
        <v>0</v>
      </c>
      <c r="H4780" s="535">
        <v>154.66999999999999</v>
      </c>
      <c r="I4780" s="536">
        <v>0</v>
      </c>
      <c r="J4780" s="535">
        <v>169.85</v>
      </c>
      <c r="K4780" s="536">
        <v>0</v>
      </c>
      <c r="L4780" s="535">
        <v>154.63</v>
      </c>
      <c r="M4780" s="536">
        <v>0</v>
      </c>
      <c r="N4780" s="535">
        <v>167.71</v>
      </c>
      <c r="O4780" s="536">
        <v>5.4399999999999997E-2</v>
      </c>
      <c r="P4780" s="535">
        <v>229.13</v>
      </c>
      <c r="Q4780" s="536">
        <v>0</v>
      </c>
      <c r="R4780" s="535">
        <v>160.59</v>
      </c>
    </row>
    <row r="4781" spans="1:18" ht="12.75">
      <c r="A4781" s="145">
        <v>106027</v>
      </c>
      <c r="B4781" s="102" t="s">
        <v>26451</v>
      </c>
      <c r="C4781" s="145" t="s">
        <v>2</v>
      </c>
      <c r="D4781" s="535">
        <v>79.52</v>
      </c>
      <c r="E4781" s="536">
        <v>0</v>
      </c>
      <c r="F4781" s="535">
        <v>87.88</v>
      </c>
      <c r="G4781" s="536">
        <v>0</v>
      </c>
      <c r="H4781" s="535">
        <v>68.91</v>
      </c>
      <c r="I4781" s="536">
        <v>0</v>
      </c>
      <c r="J4781" s="535">
        <v>83.71</v>
      </c>
      <c r="K4781" s="536">
        <v>0</v>
      </c>
      <c r="L4781" s="535">
        <v>72.8</v>
      </c>
      <c r="M4781" s="536">
        <v>0</v>
      </c>
      <c r="N4781" s="535">
        <v>81.08</v>
      </c>
      <c r="O4781" s="536">
        <v>2.1100000000000001E-2</v>
      </c>
      <c r="P4781" s="535">
        <v>117.6</v>
      </c>
      <c r="Q4781" s="536">
        <v>0</v>
      </c>
      <c r="R4781" s="535">
        <v>71.87</v>
      </c>
    </row>
    <row r="4782" spans="1:18" ht="12.75">
      <c r="A4782" s="145">
        <v>106028</v>
      </c>
      <c r="B4782" s="102" t="s">
        <v>26452</v>
      </c>
      <c r="C4782" s="145" t="s">
        <v>2</v>
      </c>
      <c r="D4782" s="535">
        <v>0</v>
      </c>
      <c r="E4782" s="536"/>
      <c r="F4782" s="535">
        <v>0</v>
      </c>
      <c r="G4782" s="536"/>
      <c r="H4782" s="535">
        <v>0</v>
      </c>
      <c r="I4782" s="536"/>
      <c r="J4782" s="535">
        <v>0</v>
      </c>
      <c r="K4782" s="536"/>
      <c r="L4782" s="535">
        <v>0</v>
      </c>
      <c r="M4782" s="536"/>
      <c r="N4782" s="535">
        <v>0</v>
      </c>
      <c r="O4782" s="536"/>
      <c r="P4782" s="535">
        <v>0</v>
      </c>
      <c r="Q4782" s="536"/>
      <c r="R4782" s="535">
        <v>0</v>
      </c>
    </row>
    <row r="4783" spans="1:18" ht="12.75">
      <c r="A4783" s="145">
        <v>106029</v>
      </c>
      <c r="B4783" s="102" t="s">
        <v>26453</v>
      </c>
      <c r="C4783" s="145" t="s">
        <v>2</v>
      </c>
      <c r="D4783" s="535">
        <v>0</v>
      </c>
      <c r="E4783" s="536"/>
      <c r="F4783" s="535">
        <v>0</v>
      </c>
      <c r="G4783" s="536"/>
      <c r="H4783" s="535">
        <v>0</v>
      </c>
      <c r="I4783" s="536"/>
      <c r="J4783" s="535">
        <v>0</v>
      </c>
      <c r="K4783" s="536"/>
      <c r="L4783" s="535">
        <v>0</v>
      </c>
      <c r="M4783" s="536"/>
      <c r="N4783" s="535">
        <v>0</v>
      </c>
      <c r="O4783" s="536"/>
      <c r="P4783" s="535">
        <v>0</v>
      </c>
      <c r="Q4783" s="536"/>
      <c r="R4783" s="535">
        <v>0</v>
      </c>
    </row>
    <row r="4784" spans="1:18" ht="12.75">
      <c r="A4784" s="145">
        <v>97421</v>
      </c>
      <c r="B4784" s="102" t="s">
        <v>26454</v>
      </c>
      <c r="C4784" s="145" t="s">
        <v>2</v>
      </c>
      <c r="D4784" s="535">
        <v>0</v>
      </c>
      <c r="E4784" s="536"/>
      <c r="F4784" s="535">
        <v>0</v>
      </c>
      <c r="G4784" s="536"/>
      <c r="H4784" s="535">
        <v>0</v>
      </c>
      <c r="I4784" s="536"/>
      <c r="J4784" s="535">
        <v>0</v>
      </c>
      <c r="K4784" s="536"/>
      <c r="L4784" s="535">
        <v>0</v>
      </c>
      <c r="M4784" s="536"/>
      <c r="N4784" s="535">
        <v>0</v>
      </c>
      <c r="O4784" s="536"/>
      <c r="P4784" s="535">
        <v>0</v>
      </c>
      <c r="Q4784" s="536"/>
      <c r="R4784" s="535">
        <v>0</v>
      </c>
    </row>
    <row r="4785" spans="1:18" ht="12.75">
      <c r="A4785" s="145">
        <v>97373</v>
      </c>
      <c r="B4785" s="102" t="s">
        <v>26455</v>
      </c>
      <c r="C4785" s="145" t="s">
        <v>1</v>
      </c>
      <c r="D4785" s="535">
        <v>0</v>
      </c>
      <c r="E4785" s="536"/>
      <c r="F4785" s="535">
        <v>0</v>
      </c>
      <c r="G4785" s="536"/>
      <c r="H4785" s="535">
        <v>0</v>
      </c>
      <c r="I4785" s="536"/>
      <c r="J4785" s="535">
        <v>0</v>
      </c>
      <c r="K4785" s="536"/>
      <c r="L4785" s="535">
        <v>0</v>
      </c>
      <c r="M4785" s="536"/>
      <c r="N4785" s="535">
        <v>0</v>
      </c>
      <c r="O4785" s="536"/>
      <c r="P4785" s="535">
        <v>0</v>
      </c>
      <c r="Q4785" s="536"/>
      <c r="R4785" s="535">
        <v>0</v>
      </c>
    </row>
    <row r="4786" spans="1:18" ht="12.75">
      <c r="A4786" s="145">
        <v>97374</v>
      </c>
      <c r="B4786" s="102" t="s">
        <v>26456</v>
      </c>
      <c r="C4786" s="145" t="s">
        <v>1</v>
      </c>
      <c r="D4786" s="535">
        <v>0</v>
      </c>
      <c r="E4786" s="536"/>
      <c r="F4786" s="535">
        <v>0</v>
      </c>
      <c r="G4786" s="536"/>
      <c r="H4786" s="535">
        <v>0</v>
      </c>
      <c r="I4786" s="536"/>
      <c r="J4786" s="535">
        <v>0</v>
      </c>
      <c r="K4786" s="536"/>
      <c r="L4786" s="535">
        <v>0</v>
      </c>
      <c r="M4786" s="536"/>
      <c r="N4786" s="535">
        <v>0</v>
      </c>
      <c r="O4786" s="536"/>
      <c r="P4786" s="535">
        <v>0</v>
      </c>
      <c r="Q4786" s="536"/>
      <c r="R4786" s="535">
        <v>0</v>
      </c>
    </row>
    <row r="4787" spans="1:18" ht="12.75">
      <c r="A4787" s="145">
        <v>97375</v>
      </c>
      <c r="B4787" s="102" t="s">
        <v>26457</v>
      </c>
      <c r="C4787" s="145" t="s">
        <v>1</v>
      </c>
      <c r="D4787" s="535">
        <v>0</v>
      </c>
      <c r="E4787" s="536"/>
      <c r="F4787" s="535">
        <v>0</v>
      </c>
      <c r="G4787" s="536"/>
      <c r="H4787" s="535">
        <v>0</v>
      </c>
      <c r="I4787" s="536"/>
      <c r="J4787" s="535">
        <v>0</v>
      </c>
      <c r="K4787" s="536"/>
      <c r="L4787" s="535">
        <v>0</v>
      </c>
      <c r="M4787" s="536"/>
      <c r="N4787" s="535">
        <v>0</v>
      </c>
      <c r="O4787" s="536"/>
      <c r="P4787" s="535">
        <v>0</v>
      </c>
      <c r="Q4787" s="536"/>
      <c r="R4787" s="535">
        <v>0</v>
      </c>
    </row>
    <row r="4788" spans="1:18" ht="12.75">
      <c r="A4788" s="145">
        <v>97376</v>
      </c>
      <c r="B4788" s="102" t="s">
        <v>26458</v>
      </c>
      <c r="C4788" s="145" t="s">
        <v>1</v>
      </c>
      <c r="D4788" s="535">
        <v>0</v>
      </c>
      <c r="E4788" s="536"/>
      <c r="F4788" s="535">
        <v>0</v>
      </c>
      <c r="G4788" s="536"/>
      <c r="H4788" s="535">
        <v>0</v>
      </c>
      <c r="I4788" s="536"/>
      <c r="J4788" s="535">
        <v>0</v>
      </c>
      <c r="K4788" s="536"/>
      <c r="L4788" s="535">
        <v>0</v>
      </c>
      <c r="M4788" s="536"/>
      <c r="N4788" s="535">
        <v>0</v>
      </c>
      <c r="O4788" s="536"/>
      <c r="P4788" s="535">
        <v>0</v>
      </c>
      <c r="Q4788" s="536"/>
      <c r="R4788" s="535">
        <v>0</v>
      </c>
    </row>
    <row r="4789" spans="1:18" ht="12.75">
      <c r="A4789" s="145">
        <v>97377</v>
      </c>
      <c r="B4789" s="102" t="s">
        <v>26459</v>
      </c>
      <c r="C4789" s="145" t="s">
        <v>1</v>
      </c>
      <c r="D4789" s="535">
        <v>0</v>
      </c>
      <c r="E4789" s="536"/>
      <c r="F4789" s="535">
        <v>0</v>
      </c>
      <c r="G4789" s="536"/>
      <c r="H4789" s="535">
        <v>0</v>
      </c>
      <c r="I4789" s="536"/>
      <c r="J4789" s="535">
        <v>0</v>
      </c>
      <c r="K4789" s="536"/>
      <c r="L4789" s="535">
        <v>0</v>
      </c>
      <c r="M4789" s="536"/>
      <c r="N4789" s="535">
        <v>0</v>
      </c>
      <c r="O4789" s="536"/>
      <c r="P4789" s="535">
        <v>0</v>
      </c>
      <c r="Q4789" s="536"/>
      <c r="R4789" s="535">
        <v>0</v>
      </c>
    </row>
    <row r="4790" spans="1:18" ht="12.75">
      <c r="A4790" s="145">
        <v>97368</v>
      </c>
      <c r="B4790" s="102" t="s">
        <v>26460</v>
      </c>
      <c r="C4790" s="145" t="s">
        <v>1</v>
      </c>
      <c r="D4790" s="535">
        <v>0</v>
      </c>
      <c r="E4790" s="536"/>
      <c r="F4790" s="535">
        <v>0</v>
      </c>
      <c r="G4790" s="536"/>
      <c r="H4790" s="535">
        <v>0</v>
      </c>
      <c r="I4790" s="536"/>
      <c r="J4790" s="535">
        <v>0</v>
      </c>
      <c r="K4790" s="536"/>
      <c r="L4790" s="535">
        <v>0</v>
      </c>
      <c r="M4790" s="536"/>
      <c r="N4790" s="535">
        <v>0</v>
      </c>
      <c r="O4790" s="536"/>
      <c r="P4790" s="535">
        <v>0</v>
      </c>
      <c r="Q4790" s="536"/>
      <c r="R4790" s="535">
        <v>0</v>
      </c>
    </row>
    <row r="4791" spans="1:18" ht="12.75">
      <c r="A4791" s="145">
        <v>97369</v>
      </c>
      <c r="B4791" s="102" t="s">
        <v>26461</v>
      </c>
      <c r="C4791" s="145" t="s">
        <v>1</v>
      </c>
      <c r="D4791" s="535">
        <v>0</v>
      </c>
      <c r="E4791" s="536"/>
      <c r="F4791" s="535">
        <v>0</v>
      </c>
      <c r="G4791" s="536"/>
      <c r="H4791" s="535">
        <v>0</v>
      </c>
      <c r="I4791" s="536"/>
      <c r="J4791" s="535">
        <v>0</v>
      </c>
      <c r="K4791" s="536"/>
      <c r="L4791" s="535">
        <v>0</v>
      </c>
      <c r="M4791" s="536"/>
      <c r="N4791" s="535">
        <v>0</v>
      </c>
      <c r="O4791" s="536"/>
      <c r="P4791" s="535">
        <v>0</v>
      </c>
      <c r="Q4791" s="536"/>
      <c r="R4791" s="535">
        <v>0</v>
      </c>
    </row>
    <row r="4792" spans="1:18" ht="12.75">
      <c r="A4792" s="145">
        <v>97370</v>
      </c>
      <c r="B4792" s="102" t="s">
        <v>26462</v>
      </c>
      <c r="C4792" s="145" t="s">
        <v>1</v>
      </c>
      <c r="D4792" s="535">
        <v>0</v>
      </c>
      <c r="E4792" s="536"/>
      <c r="F4792" s="535">
        <v>0</v>
      </c>
      <c r="G4792" s="536"/>
      <c r="H4792" s="535">
        <v>0</v>
      </c>
      <c r="I4792" s="536"/>
      <c r="J4792" s="535">
        <v>0</v>
      </c>
      <c r="K4792" s="536"/>
      <c r="L4792" s="535">
        <v>0</v>
      </c>
      <c r="M4792" s="536"/>
      <c r="N4792" s="535">
        <v>0</v>
      </c>
      <c r="O4792" s="536"/>
      <c r="P4792" s="535">
        <v>0</v>
      </c>
      <c r="Q4792" s="536"/>
      <c r="R4792" s="535">
        <v>0</v>
      </c>
    </row>
    <row r="4793" spans="1:18" ht="12.75">
      <c r="A4793" s="145">
        <v>97371</v>
      </c>
      <c r="B4793" s="102" t="s">
        <v>26463</v>
      </c>
      <c r="C4793" s="145" t="s">
        <v>1</v>
      </c>
      <c r="D4793" s="535">
        <v>0</v>
      </c>
      <c r="E4793" s="536"/>
      <c r="F4793" s="535">
        <v>0</v>
      </c>
      <c r="G4793" s="536"/>
      <c r="H4793" s="535">
        <v>0</v>
      </c>
      <c r="I4793" s="536"/>
      <c r="J4793" s="535">
        <v>0</v>
      </c>
      <c r="K4793" s="536"/>
      <c r="L4793" s="535">
        <v>0</v>
      </c>
      <c r="M4793" s="536"/>
      <c r="N4793" s="535">
        <v>0</v>
      </c>
      <c r="O4793" s="536"/>
      <c r="P4793" s="535">
        <v>0</v>
      </c>
      <c r="Q4793" s="536"/>
      <c r="R4793" s="535">
        <v>0</v>
      </c>
    </row>
    <row r="4794" spans="1:18" ht="12.75">
      <c r="A4794" s="145">
        <v>97372</v>
      </c>
      <c r="B4794" s="102" t="s">
        <v>26464</v>
      </c>
      <c r="C4794" s="145" t="s">
        <v>1</v>
      </c>
      <c r="D4794" s="535">
        <v>0</v>
      </c>
      <c r="E4794" s="536"/>
      <c r="F4794" s="535">
        <v>0</v>
      </c>
      <c r="G4794" s="536"/>
      <c r="H4794" s="535">
        <v>0</v>
      </c>
      <c r="I4794" s="536"/>
      <c r="J4794" s="535">
        <v>0</v>
      </c>
      <c r="K4794" s="536"/>
      <c r="L4794" s="535">
        <v>0</v>
      </c>
      <c r="M4794" s="536"/>
      <c r="N4794" s="535">
        <v>0</v>
      </c>
      <c r="O4794" s="536"/>
      <c r="P4794" s="535">
        <v>0</v>
      </c>
      <c r="Q4794" s="536"/>
      <c r="R4794" s="535">
        <v>0</v>
      </c>
    </row>
    <row r="4795" spans="1:18" ht="12.75">
      <c r="A4795" s="145">
        <v>101875</v>
      </c>
      <c r="B4795" s="102" t="s">
        <v>26465</v>
      </c>
      <c r="C4795" s="145" t="s">
        <v>2</v>
      </c>
      <c r="D4795" s="535">
        <v>399.91</v>
      </c>
      <c r="E4795" s="536">
        <v>0.75549999999999995</v>
      </c>
      <c r="F4795" s="535">
        <v>560.70000000000005</v>
      </c>
      <c r="G4795" s="536">
        <v>0</v>
      </c>
      <c r="H4795" s="535">
        <v>417.55</v>
      </c>
      <c r="I4795" s="536">
        <v>0.72360000000000002</v>
      </c>
      <c r="J4795" s="535">
        <v>406.74</v>
      </c>
      <c r="K4795" s="536">
        <v>0</v>
      </c>
      <c r="L4795" s="535">
        <v>429.84</v>
      </c>
      <c r="M4795" s="536">
        <v>0</v>
      </c>
      <c r="N4795" s="535">
        <v>397.15</v>
      </c>
      <c r="O4795" s="536">
        <v>0</v>
      </c>
      <c r="P4795" s="535">
        <v>424.94</v>
      </c>
      <c r="Q4795" s="536">
        <v>0</v>
      </c>
      <c r="R4795" s="535">
        <v>417.19</v>
      </c>
    </row>
    <row r="4796" spans="1:18" ht="12.75">
      <c r="A4796" s="145">
        <v>101883</v>
      </c>
      <c r="B4796" s="102" t="s">
        <v>26466</v>
      </c>
      <c r="C4796" s="145" t="s">
        <v>2</v>
      </c>
      <c r="D4796" s="535">
        <v>534.85</v>
      </c>
      <c r="E4796" s="536">
        <v>0.79169999999999996</v>
      </c>
      <c r="F4796" s="535">
        <v>762.57</v>
      </c>
      <c r="G4796" s="536">
        <v>0</v>
      </c>
      <c r="H4796" s="535">
        <v>554.91999999999996</v>
      </c>
      <c r="I4796" s="536">
        <v>0.76300000000000001</v>
      </c>
      <c r="J4796" s="535">
        <v>548.17999999999995</v>
      </c>
      <c r="K4796" s="536">
        <v>0</v>
      </c>
      <c r="L4796" s="535">
        <v>577.09</v>
      </c>
      <c r="M4796" s="536">
        <v>0</v>
      </c>
      <c r="N4796" s="535">
        <v>532.83000000000004</v>
      </c>
      <c r="O4796" s="536">
        <v>0</v>
      </c>
      <c r="P4796" s="535">
        <v>570.36</v>
      </c>
      <c r="Q4796" s="536">
        <v>0</v>
      </c>
      <c r="R4796" s="535">
        <v>555.27</v>
      </c>
    </row>
    <row r="4797" spans="1:18" ht="12.75">
      <c r="A4797" s="145">
        <v>101879</v>
      </c>
      <c r="B4797" s="102" t="s">
        <v>26467</v>
      </c>
      <c r="C4797" s="145" t="s">
        <v>2</v>
      </c>
      <c r="D4797" s="535">
        <v>557.73</v>
      </c>
      <c r="E4797" s="536">
        <v>0.79779999999999995</v>
      </c>
      <c r="F4797" s="535">
        <v>797.18</v>
      </c>
      <c r="G4797" s="536">
        <v>0</v>
      </c>
      <c r="H4797" s="535">
        <v>577.63</v>
      </c>
      <c r="I4797" s="536">
        <v>0.77029999999999998</v>
      </c>
      <c r="J4797" s="535">
        <v>572.29</v>
      </c>
      <c r="K4797" s="536">
        <v>0</v>
      </c>
      <c r="L4797" s="535">
        <v>601.97</v>
      </c>
      <c r="M4797" s="536">
        <v>0</v>
      </c>
      <c r="N4797" s="535">
        <v>555.70000000000005</v>
      </c>
      <c r="O4797" s="536">
        <v>0</v>
      </c>
      <c r="P4797" s="535">
        <v>594.91999999999996</v>
      </c>
      <c r="Q4797" s="536">
        <v>0</v>
      </c>
      <c r="R4797" s="535">
        <v>578.03</v>
      </c>
    </row>
    <row r="4798" spans="1:18" ht="12.75">
      <c r="A4798" s="145">
        <v>106021</v>
      </c>
      <c r="B4798" s="102" t="s">
        <v>26468</v>
      </c>
      <c r="C4798" s="145" t="s">
        <v>2</v>
      </c>
      <c r="D4798" s="535">
        <v>0</v>
      </c>
      <c r="E4798" s="536"/>
      <c r="F4798" s="535">
        <v>0</v>
      </c>
      <c r="G4798" s="536"/>
      <c r="H4798" s="535">
        <v>0</v>
      </c>
      <c r="I4798" s="536"/>
      <c r="J4798" s="535">
        <v>0</v>
      </c>
      <c r="K4798" s="536"/>
      <c r="L4798" s="535">
        <v>0</v>
      </c>
      <c r="M4798" s="536"/>
      <c r="N4798" s="535">
        <v>0</v>
      </c>
      <c r="O4798" s="536"/>
      <c r="P4798" s="535">
        <v>0</v>
      </c>
      <c r="Q4798" s="536"/>
      <c r="R4798" s="535">
        <v>0</v>
      </c>
    </row>
    <row r="4799" spans="1:18" ht="12.75">
      <c r="A4799" s="145">
        <v>101880</v>
      </c>
      <c r="B4799" s="102" t="s">
        <v>26469</v>
      </c>
      <c r="C4799" s="145" t="s">
        <v>2</v>
      </c>
      <c r="D4799" s="535">
        <v>650.62</v>
      </c>
      <c r="E4799" s="536">
        <v>0.7843</v>
      </c>
      <c r="F4799" s="535">
        <v>923.75</v>
      </c>
      <c r="G4799" s="536">
        <v>0</v>
      </c>
      <c r="H4799" s="535">
        <v>674.76</v>
      </c>
      <c r="I4799" s="536">
        <v>0.75629999999999997</v>
      </c>
      <c r="J4799" s="535">
        <v>665.53</v>
      </c>
      <c r="K4799" s="536">
        <v>0</v>
      </c>
      <c r="L4799" s="535">
        <v>700.87</v>
      </c>
      <c r="M4799" s="536">
        <v>0</v>
      </c>
      <c r="N4799" s="535">
        <v>647.11</v>
      </c>
      <c r="O4799" s="536">
        <v>0</v>
      </c>
      <c r="P4799" s="535">
        <v>692.69</v>
      </c>
      <c r="Q4799" s="536">
        <v>0</v>
      </c>
      <c r="R4799" s="535">
        <v>674.69</v>
      </c>
    </row>
    <row r="4800" spans="1:18" ht="12.75">
      <c r="A4800" s="145">
        <v>101882</v>
      </c>
      <c r="B4800" s="102" t="s">
        <v>26470</v>
      </c>
      <c r="C4800" s="145" t="s">
        <v>2</v>
      </c>
      <c r="D4800" s="535">
        <v>1218.07</v>
      </c>
      <c r="E4800" s="536">
        <v>0.88449999999999995</v>
      </c>
      <c r="F4800" s="535">
        <v>1810.11</v>
      </c>
      <c r="G4800" s="536">
        <v>0</v>
      </c>
      <c r="H4800" s="535">
        <v>1242.19</v>
      </c>
      <c r="I4800" s="536">
        <v>0.86739999999999995</v>
      </c>
      <c r="J4800" s="535">
        <v>1272.73</v>
      </c>
      <c r="K4800" s="536">
        <v>0</v>
      </c>
      <c r="L4800" s="535">
        <v>1326.63</v>
      </c>
      <c r="M4800" s="536">
        <v>0</v>
      </c>
      <c r="N4800" s="535">
        <v>1222.67</v>
      </c>
      <c r="O4800" s="536">
        <v>0</v>
      </c>
      <c r="P4800" s="535">
        <v>1310.27</v>
      </c>
      <c r="Q4800" s="536">
        <v>0</v>
      </c>
      <c r="R4800" s="535">
        <v>1247.55</v>
      </c>
    </row>
    <row r="4801" spans="1:18" ht="12.75">
      <c r="A4801" s="145">
        <v>106022</v>
      </c>
      <c r="B4801" s="102" t="s">
        <v>26471</v>
      </c>
      <c r="C4801" s="145" t="s">
        <v>2</v>
      </c>
      <c r="D4801" s="535">
        <v>0</v>
      </c>
      <c r="E4801" s="536"/>
      <c r="F4801" s="535">
        <v>0</v>
      </c>
      <c r="G4801" s="536"/>
      <c r="H4801" s="535">
        <v>0</v>
      </c>
      <c r="I4801" s="536"/>
      <c r="J4801" s="535">
        <v>0</v>
      </c>
      <c r="K4801" s="536"/>
      <c r="L4801" s="535">
        <v>0</v>
      </c>
      <c r="M4801" s="536"/>
      <c r="N4801" s="535">
        <v>0</v>
      </c>
      <c r="O4801" s="536"/>
      <c r="P4801" s="535">
        <v>0</v>
      </c>
      <c r="Q4801" s="536"/>
      <c r="R4801" s="535">
        <v>0</v>
      </c>
    </row>
    <row r="4802" spans="1:18" ht="12.75">
      <c r="A4802" s="145">
        <v>101881</v>
      </c>
      <c r="B4802" s="102" t="s">
        <v>26472</v>
      </c>
      <c r="C4802" s="145" t="s">
        <v>2</v>
      </c>
      <c r="D4802" s="535">
        <v>889.85</v>
      </c>
      <c r="E4802" s="536">
        <v>0.84150000000000003</v>
      </c>
      <c r="F4802" s="535">
        <v>1297.1600000000001</v>
      </c>
      <c r="G4802" s="536">
        <v>0</v>
      </c>
      <c r="H4802" s="535">
        <v>914.31</v>
      </c>
      <c r="I4802" s="536">
        <v>0.81899999999999995</v>
      </c>
      <c r="J4802" s="535">
        <v>921.44</v>
      </c>
      <c r="K4802" s="536">
        <v>0</v>
      </c>
      <c r="L4802" s="535">
        <v>964.73</v>
      </c>
      <c r="M4802" s="536">
        <v>0</v>
      </c>
      <c r="N4802" s="535">
        <v>889.83</v>
      </c>
      <c r="O4802" s="536">
        <v>0</v>
      </c>
      <c r="P4802" s="535">
        <v>953.11</v>
      </c>
      <c r="Q4802" s="536">
        <v>0</v>
      </c>
      <c r="R4802" s="535">
        <v>916.55</v>
      </c>
    </row>
    <row r="4803" spans="1:18" ht="12.75">
      <c r="A4803" s="145">
        <v>106023</v>
      </c>
      <c r="B4803" s="102" t="s">
        <v>26473</v>
      </c>
      <c r="C4803" s="145" t="s">
        <v>2</v>
      </c>
      <c r="D4803" s="535">
        <v>0</v>
      </c>
      <c r="E4803" s="536"/>
      <c r="F4803" s="535">
        <v>0</v>
      </c>
      <c r="G4803" s="536"/>
      <c r="H4803" s="535">
        <v>0</v>
      </c>
      <c r="I4803" s="536"/>
      <c r="J4803" s="535">
        <v>0</v>
      </c>
      <c r="K4803" s="536"/>
      <c r="L4803" s="535">
        <v>0</v>
      </c>
      <c r="M4803" s="536"/>
      <c r="N4803" s="535">
        <v>0</v>
      </c>
      <c r="O4803" s="536"/>
      <c r="P4803" s="535">
        <v>0</v>
      </c>
      <c r="Q4803" s="536"/>
      <c r="R4803" s="535">
        <v>0</v>
      </c>
    </row>
    <row r="4804" spans="1:18" ht="12.75">
      <c r="A4804" s="145">
        <v>101878</v>
      </c>
      <c r="B4804" s="102" t="s">
        <v>26474</v>
      </c>
      <c r="C4804" s="145" t="s">
        <v>2</v>
      </c>
      <c r="D4804" s="535">
        <v>410.45</v>
      </c>
      <c r="E4804" s="536">
        <v>0.95479999999999998</v>
      </c>
      <c r="F4804" s="535">
        <v>629.87</v>
      </c>
      <c r="G4804" s="536">
        <v>0</v>
      </c>
      <c r="H4804" s="535">
        <v>414.87</v>
      </c>
      <c r="I4804" s="536">
        <v>0.9446</v>
      </c>
      <c r="J4804" s="535">
        <v>435.48</v>
      </c>
      <c r="K4804" s="536">
        <v>0</v>
      </c>
      <c r="L4804" s="535">
        <v>451.08</v>
      </c>
      <c r="M4804" s="536">
        <v>0</v>
      </c>
      <c r="N4804" s="535">
        <v>415.36</v>
      </c>
      <c r="O4804" s="536">
        <v>0</v>
      </c>
      <c r="P4804" s="535">
        <v>445.38</v>
      </c>
      <c r="Q4804" s="536">
        <v>0</v>
      </c>
      <c r="R4804" s="535">
        <v>418.29</v>
      </c>
    </row>
    <row r="4805" spans="1:18" ht="12.75">
      <c r="A4805" s="145">
        <v>106024</v>
      </c>
      <c r="B4805" s="102" t="s">
        <v>26475</v>
      </c>
      <c r="C4805" s="145" t="s">
        <v>2</v>
      </c>
      <c r="D4805" s="535">
        <v>0</v>
      </c>
      <c r="E4805" s="536"/>
      <c r="F4805" s="535">
        <v>0</v>
      </c>
      <c r="G4805" s="536"/>
      <c r="H4805" s="535">
        <v>0</v>
      </c>
      <c r="I4805" s="536"/>
      <c r="J4805" s="535">
        <v>0</v>
      </c>
      <c r="K4805" s="536"/>
      <c r="L4805" s="535">
        <v>0</v>
      </c>
      <c r="M4805" s="536"/>
      <c r="N4805" s="535">
        <v>0</v>
      </c>
      <c r="O4805" s="536"/>
      <c r="P4805" s="535">
        <v>0</v>
      </c>
      <c r="Q4805" s="536"/>
      <c r="R4805" s="535">
        <v>0</v>
      </c>
    </row>
    <row r="4806" spans="1:18" ht="12.75">
      <c r="A4806" s="145">
        <v>106025</v>
      </c>
      <c r="B4806" s="102" t="s">
        <v>26476</v>
      </c>
      <c r="C4806" s="145" t="s">
        <v>2</v>
      </c>
      <c r="D4806" s="535">
        <v>0</v>
      </c>
      <c r="E4806" s="536"/>
      <c r="F4806" s="535">
        <v>0</v>
      </c>
      <c r="G4806" s="536"/>
      <c r="H4806" s="535">
        <v>0</v>
      </c>
      <c r="I4806" s="536"/>
      <c r="J4806" s="535">
        <v>0</v>
      </c>
      <c r="K4806" s="536"/>
      <c r="L4806" s="535">
        <v>0</v>
      </c>
      <c r="M4806" s="536"/>
      <c r="N4806" s="535">
        <v>0</v>
      </c>
      <c r="O4806" s="536"/>
      <c r="P4806" s="535">
        <v>0</v>
      </c>
      <c r="Q4806" s="536"/>
      <c r="R4806" s="535">
        <v>0</v>
      </c>
    </row>
    <row r="4807" spans="1:18" ht="12.75">
      <c r="A4807" s="145">
        <v>106026</v>
      </c>
      <c r="B4807" s="102" t="s">
        <v>26477</v>
      </c>
      <c r="C4807" s="145" t="s">
        <v>2</v>
      </c>
      <c r="D4807" s="535">
        <v>0</v>
      </c>
      <c r="E4807" s="536"/>
      <c r="F4807" s="535">
        <v>0</v>
      </c>
      <c r="G4807" s="536"/>
      <c r="H4807" s="535">
        <v>0</v>
      </c>
      <c r="I4807" s="536"/>
      <c r="J4807" s="535">
        <v>0</v>
      </c>
      <c r="K4807" s="536"/>
      <c r="L4807" s="535">
        <v>0</v>
      </c>
      <c r="M4807" s="536"/>
      <c r="N4807" s="535">
        <v>0</v>
      </c>
      <c r="O4807" s="536"/>
      <c r="P4807" s="535">
        <v>0</v>
      </c>
      <c r="Q4807" s="536"/>
      <c r="R4807" s="535">
        <v>0</v>
      </c>
    </row>
    <row r="4808" spans="1:18" ht="12.75">
      <c r="A4808" s="145">
        <v>101877</v>
      </c>
      <c r="B4808" s="102" t="s">
        <v>26478</v>
      </c>
      <c r="C4808" s="145" t="s">
        <v>2</v>
      </c>
      <c r="D4808" s="535">
        <v>102.39</v>
      </c>
      <c r="E4808" s="536">
        <v>0</v>
      </c>
      <c r="F4808" s="535">
        <v>89.36</v>
      </c>
      <c r="G4808" s="536">
        <v>0</v>
      </c>
      <c r="H4808" s="535">
        <v>104.68</v>
      </c>
      <c r="I4808" s="536">
        <v>0</v>
      </c>
      <c r="J4808" s="535">
        <v>84.09</v>
      </c>
      <c r="K4808" s="536">
        <v>0</v>
      </c>
      <c r="L4808" s="535">
        <v>81.12</v>
      </c>
      <c r="M4808" s="536">
        <v>0</v>
      </c>
      <c r="N4808" s="535">
        <v>78.34</v>
      </c>
      <c r="O4808" s="536">
        <v>0.44800000000000001</v>
      </c>
      <c r="P4808" s="535">
        <v>118.91</v>
      </c>
      <c r="Q4808" s="536">
        <v>0</v>
      </c>
      <c r="R4808" s="535">
        <v>96.22</v>
      </c>
    </row>
    <row r="4809" spans="1:18" ht="12.75">
      <c r="A4809" s="145">
        <v>101876</v>
      </c>
      <c r="B4809" s="102" t="s">
        <v>26479</v>
      </c>
      <c r="C4809" s="145" t="s">
        <v>2</v>
      </c>
      <c r="D4809" s="535">
        <v>143.91999999999999</v>
      </c>
      <c r="E4809" s="536">
        <v>0</v>
      </c>
      <c r="F4809" s="535">
        <v>124.64</v>
      </c>
      <c r="G4809" s="536">
        <v>0</v>
      </c>
      <c r="H4809" s="535">
        <v>143.75</v>
      </c>
      <c r="I4809" s="536">
        <v>0</v>
      </c>
      <c r="J4809" s="535">
        <v>117.51</v>
      </c>
      <c r="K4809" s="536">
        <v>0</v>
      </c>
      <c r="L4809" s="535">
        <v>110.24</v>
      </c>
      <c r="M4809" s="536">
        <v>0</v>
      </c>
      <c r="N4809" s="535">
        <v>106.91</v>
      </c>
      <c r="O4809" s="536">
        <v>0.51870000000000005</v>
      </c>
      <c r="P4809" s="535">
        <v>170.03</v>
      </c>
      <c r="Q4809" s="536">
        <v>0</v>
      </c>
      <c r="R4809" s="535">
        <v>130.84</v>
      </c>
    </row>
    <row r="4810" spans="1:18" ht="12.75">
      <c r="A4810" s="145">
        <v>101873</v>
      </c>
      <c r="B4810" s="102" t="s">
        <v>26480</v>
      </c>
      <c r="C4810" s="145" t="s">
        <v>2</v>
      </c>
      <c r="D4810" s="535">
        <v>0</v>
      </c>
      <c r="E4810" s="536"/>
      <c r="F4810" s="535">
        <v>0</v>
      </c>
      <c r="G4810" s="536"/>
      <c r="H4810" s="535">
        <v>0</v>
      </c>
      <c r="I4810" s="536"/>
      <c r="J4810" s="535">
        <v>0</v>
      </c>
      <c r="K4810" s="536"/>
      <c r="L4810" s="535">
        <v>0</v>
      </c>
      <c r="M4810" s="536"/>
      <c r="N4810" s="535">
        <v>0</v>
      </c>
      <c r="O4810" s="536"/>
      <c r="P4810" s="535">
        <v>0</v>
      </c>
      <c r="Q4810" s="536"/>
      <c r="R4810" s="535">
        <v>0</v>
      </c>
    </row>
    <row r="4811" spans="1:18" ht="12.75">
      <c r="A4811" s="145">
        <v>101874</v>
      </c>
      <c r="B4811" s="102" t="s">
        <v>26481</v>
      </c>
      <c r="C4811" s="145" t="s">
        <v>2</v>
      </c>
      <c r="D4811" s="535">
        <v>0</v>
      </c>
      <c r="E4811" s="536"/>
      <c r="F4811" s="535">
        <v>0</v>
      </c>
      <c r="G4811" s="536"/>
      <c r="H4811" s="535">
        <v>0</v>
      </c>
      <c r="I4811" s="536"/>
      <c r="J4811" s="535">
        <v>0</v>
      </c>
      <c r="K4811" s="536"/>
      <c r="L4811" s="535">
        <v>0</v>
      </c>
      <c r="M4811" s="536"/>
      <c r="N4811" s="535">
        <v>0</v>
      </c>
      <c r="O4811" s="536"/>
      <c r="P4811" s="535">
        <v>0</v>
      </c>
      <c r="Q4811" s="536"/>
      <c r="R4811" s="535">
        <v>0</v>
      </c>
    </row>
    <row r="4812" spans="1:18" ht="12.75">
      <c r="A4812" s="145">
        <v>101871</v>
      </c>
      <c r="B4812" s="102" t="s">
        <v>26482</v>
      </c>
      <c r="C4812" s="145" t="s">
        <v>2</v>
      </c>
      <c r="D4812" s="535">
        <v>0</v>
      </c>
      <c r="E4812" s="536"/>
      <c r="F4812" s="535">
        <v>0</v>
      </c>
      <c r="G4812" s="536"/>
      <c r="H4812" s="535">
        <v>0</v>
      </c>
      <c r="I4812" s="536"/>
      <c r="J4812" s="535">
        <v>0</v>
      </c>
      <c r="K4812" s="536"/>
      <c r="L4812" s="535">
        <v>0</v>
      </c>
      <c r="M4812" s="536"/>
      <c r="N4812" s="535">
        <v>0</v>
      </c>
      <c r="O4812" s="536"/>
      <c r="P4812" s="535">
        <v>0</v>
      </c>
      <c r="Q4812" s="536"/>
      <c r="R4812" s="535">
        <v>0</v>
      </c>
    </row>
    <row r="4813" spans="1:18" ht="12.75">
      <c r="A4813" s="145">
        <v>101872</v>
      </c>
      <c r="B4813" s="102" t="s">
        <v>26483</v>
      </c>
      <c r="C4813" s="145" t="s">
        <v>2</v>
      </c>
      <c r="D4813" s="535">
        <v>0</v>
      </c>
      <c r="E4813" s="536"/>
      <c r="F4813" s="535">
        <v>0</v>
      </c>
      <c r="G4813" s="536"/>
      <c r="H4813" s="535">
        <v>0</v>
      </c>
      <c r="I4813" s="536"/>
      <c r="J4813" s="535">
        <v>0</v>
      </c>
      <c r="K4813" s="536"/>
      <c r="L4813" s="535">
        <v>0</v>
      </c>
      <c r="M4813" s="536"/>
      <c r="N4813" s="535">
        <v>0</v>
      </c>
      <c r="O4813" s="536"/>
      <c r="P4813" s="535">
        <v>0</v>
      </c>
      <c r="Q4813" s="536"/>
      <c r="R4813" s="535">
        <v>0</v>
      </c>
    </row>
    <row r="4814" spans="1:18" ht="12.75">
      <c r="A4814" s="145">
        <v>97360</v>
      </c>
      <c r="B4814" s="102" t="s">
        <v>26484</v>
      </c>
      <c r="C4814" s="145" t="s">
        <v>2</v>
      </c>
      <c r="D4814" s="535">
        <v>9905.32</v>
      </c>
      <c r="E4814" s="536">
        <v>0</v>
      </c>
      <c r="F4814" s="535">
        <v>8290.7099999999991</v>
      </c>
      <c r="G4814" s="536">
        <v>0</v>
      </c>
      <c r="H4814" s="535">
        <v>8780.94</v>
      </c>
      <c r="I4814" s="536">
        <v>0</v>
      </c>
      <c r="J4814" s="535">
        <v>7861.63</v>
      </c>
      <c r="K4814" s="536">
        <v>0</v>
      </c>
      <c r="L4814" s="535">
        <v>6296.14</v>
      </c>
      <c r="M4814" s="536">
        <v>0</v>
      </c>
      <c r="N4814" s="535">
        <v>6269.59</v>
      </c>
      <c r="O4814" s="536">
        <v>0.95320000000000005</v>
      </c>
      <c r="P4814" s="535">
        <v>12763.26</v>
      </c>
      <c r="Q4814" s="536">
        <v>0</v>
      </c>
      <c r="R4814" s="535">
        <v>7552.8</v>
      </c>
    </row>
    <row r="4815" spans="1:18" ht="12.75">
      <c r="A4815" s="145">
        <v>97361</v>
      </c>
      <c r="B4815" s="102" t="s">
        <v>26485</v>
      </c>
      <c r="C4815" s="145" t="s">
        <v>2</v>
      </c>
      <c r="D4815" s="535">
        <v>13207.1</v>
      </c>
      <c r="E4815" s="536">
        <v>0</v>
      </c>
      <c r="F4815" s="535">
        <v>11054.29</v>
      </c>
      <c r="G4815" s="536">
        <v>0</v>
      </c>
      <c r="H4815" s="535">
        <v>11707.94</v>
      </c>
      <c r="I4815" s="536">
        <v>0</v>
      </c>
      <c r="J4815" s="535">
        <v>10482.18</v>
      </c>
      <c r="K4815" s="536">
        <v>0</v>
      </c>
      <c r="L4815" s="535">
        <v>8394.86</v>
      </c>
      <c r="M4815" s="536">
        <v>0</v>
      </c>
      <c r="N4815" s="535">
        <v>8359.4500000000007</v>
      </c>
      <c r="O4815" s="536">
        <v>0.95320000000000005</v>
      </c>
      <c r="P4815" s="535">
        <v>17017.68</v>
      </c>
      <c r="Q4815" s="536">
        <v>0</v>
      </c>
      <c r="R4815" s="535">
        <v>10070.41</v>
      </c>
    </row>
    <row r="4816" spans="1:18" ht="12.75">
      <c r="A4816" s="145">
        <v>97359</v>
      </c>
      <c r="B4816" s="102" t="s">
        <v>26486</v>
      </c>
      <c r="C4816" s="145" t="s">
        <v>2</v>
      </c>
      <c r="D4816" s="535">
        <v>5126.67</v>
      </c>
      <c r="E4816" s="536">
        <v>0</v>
      </c>
      <c r="F4816" s="535">
        <v>4296.0600000000004</v>
      </c>
      <c r="G4816" s="536">
        <v>0</v>
      </c>
      <c r="H4816" s="535">
        <v>4561.26</v>
      </c>
      <c r="I4816" s="536">
        <v>0</v>
      </c>
      <c r="J4816" s="535">
        <v>4072.33</v>
      </c>
      <c r="K4816" s="536">
        <v>0</v>
      </c>
      <c r="L4816" s="535">
        <v>3276.59</v>
      </c>
      <c r="M4816" s="536">
        <v>0</v>
      </c>
      <c r="N4816" s="535">
        <v>3260.3</v>
      </c>
      <c r="O4816" s="536">
        <v>0.94</v>
      </c>
      <c r="P4816" s="535">
        <v>6592.94</v>
      </c>
      <c r="Q4816" s="536">
        <v>0</v>
      </c>
      <c r="R4816" s="535">
        <v>3930.56</v>
      </c>
    </row>
    <row r="4817" spans="1:18" ht="12.75">
      <c r="A4817" s="145">
        <v>101946</v>
      </c>
      <c r="B4817" s="102" t="s">
        <v>26487</v>
      </c>
      <c r="C4817" s="145" t="s">
        <v>2</v>
      </c>
      <c r="D4817" s="535">
        <v>151.31</v>
      </c>
      <c r="E4817" s="536">
        <v>0</v>
      </c>
      <c r="F4817" s="535">
        <v>129.65</v>
      </c>
      <c r="G4817" s="536">
        <v>0</v>
      </c>
      <c r="H4817" s="535">
        <v>143.62</v>
      </c>
      <c r="I4817" s="536">
        <v>0</v>
      </c>
      <c r="J4817" s="535">
        <v>122.2</v>
      </c>
      <c r="K4817" s="536">
        <v>0</v>
      </c>
      <c r="L4817" s="535">
        <v>106.64</v>
      </c>
      <c r="M4817" s="536">
        <v>0</v>
      </c>
      <c r="N4817" s="535">
        <v>105.24</v>
      </c>
      <c r="O4817" s="536">
        <v>0.70979999999999999</v>
      </c>
      <c r="P4817" s="535">
        <v>188.26</v>
      </c>
      <c r="Q4817" s="536">
        <v>0</v>
      </c>
      <c r="R4817" s="535">
        <v>127.76</v>
      </c>
    </row>
    <row r="4818" spans="1:18" ht="12.75">
      <c r="A4818" s="145">
        <v>97362</v>
      </c>
      <c r="B4818" s="102" t="s">
        <v>26488</v>
      </c>
      <c r="C4818" s="145" t="s">
        <v>2</v>
      </c>
      <c r="D4818" s="535">
        <v>1538.55</v>
      </c>
      <c r="E4818" s="536">
        <v>0.96930000000000005</v>
      </c>
      <c r="F4818" s="535">
        <v>2374.8000000000002</v>
      </c>
      <c r="G4818" s="536">
        <v>0</v>
      </c>
      <c r="H4818" s="535">
        <v>1549.78</v>
      </c>
      <c r="I4818" s="536">
        <v>0.96230000000000004</v>
      </c>
      <c r="J4818" s="535">
        <v>1636.91</v>
      </c>
      <c r="K4818" s="536">
        <v>0</v>
      </c>
      <c r="L4818" s="535">
        <v>1692.76</v>
      </c>
      <c r="M4818" s="536">
        <v>0</v>
      </c>
      <c r="N4818" s="535">
        <v>1558.16</v>
      </c>
      <c r="O4818" s="536">
        <v>0</v>
      </c>
      <c r="P4818" s="535">
        <v>1671.13</v>
      </c>
      <c r="Q4818" s="536">
        <v>0</v>
      </c>
      <c r="R4818" s="535">
        <v>1563.23</v>
      </c>
    </row>
    <row r="4819" spans="1:18" ht="12.75">
      <c r="A4819" s="145">
        <v>101553</v>
      </c>
      <c r="B4819" s="102" t="s">
        <v>26489</v>
      </c>
      <c r="C4819" s="145" t="s">
        <v>2</v>
      </c>
      <c r="D4819" s="535">
        <v>14.89</v>
      </c>
      <c r="E4819" s="536">
        <v>0</v>
      </c>
      <c r="F4819" s="535">
        <v>23.18</v>
      </c>
      <c r="G4819" s="536">
        <v>0</v>
      </c>
      <c r="H4819" s="535">
        <v>18.88</v>
      </c>
      <c r="I4819" s="536">
        <v>0</v>
      </c>
      <c r="J4819" s="535">
        <v>14.41</v>
      </c>
      <c r="K4819" s="536">
        <v>0</v>
      </c>
      <c r="L4819" s="535">
        <v>24.92</v>
      </c>
      <c r="M4819" s="536">
        <v>0</v>
      </c>
      <c r="N4819" s="535">
        <v>14.87</v>
      </c>
      <c r="O4819" s="536">
        <v>0.64429999999999998</v>
      </c>
      <c r="P4819" s="535">
        <v>23.23</v>
      </c>
      <c r="Q4819" s="536">
        <v>0</v>
      </c>
      <c r="R4819" s="535">
        <v>20.81</v>
      </c>
    </row>
    <row r="4820" spans="1:18" ht="12.75">
      <c r="A4820" s="145">
        <v>101554</v>
      </c>
      <c r="B4820" s="102" t="s">
        <v>26490</v>
      </c>
      <c r="C4820" s="145" t="s">
        <v>2</v>
      </c>
      <c r="D4820" s="535">
        <v>11.16</v>
      </c>
      <c r="E4820" s="536">
        <v>0</v>
      </c>
      <c r="F4820" s="535">
        <v>16.16</v>
      </c>
      <c r="G4820" s="536">
        <v>0</v>
      </c>
      <c r="H4820" s="535">
        <v>14.35</v>
      </c>
      <c r="I4820" s="536">
        <v>0</v>
      </c>
      <c r="J4820" s="535">
        <v>10.61</v>
      </c>
      <c r="K4820" s="536">
        <v>0</v>
      </c>
      <c r="L4820" s="535">
        <v>17.32</v>
      </c>
      <c r="M4820" s="536">
        <v>0</v>
      </c>
      <c r="N4820" s="535">
        <v>11.07</v>
      </c>
      <c r="O4820" s="536">
        <v>0.52210000000000001</v>
      </c>
      <c r="P4820" s="535">
        <v>16.260000000000002</v>
      </c>
      <c r="Q4820" s="536">
        <v>0</v>
      </c>
      <c r="R4820" s="535">
        <v>15.36</v>
      </c>
    </row>
    <row r="4821" spans="1:18" ht="12.75">
      <c r="A4821" s="145">
        <v>101555</v>
      </c>
      <c r="B4821" s="102" t="s">
        <v>26491</v>
      </c>
      <c r="C4821" s="145" t="s">
        <v>2</v>
      </c>
      <c r="D4821" s="535">
        <v>7.76</v>
      </c>
      <c r="E4821" s="536">
        <v>0</v>
      </c>
      <c r="F4821" s="535">
        <v>9.76</v>
      </c>
      <c r="G4821" s="536">
        <v>0</v>
      </c>
      <c r="H4821" s="535">
        <v>10.210000000000001</v>
      </c>
      <c r="I4821" s="536">
        <v>0</v>
      </c>
      <c r="J4821" s="535">
        <v>7.15</v>
      </c>
      <c r="K4821" s="536">
        <v>0</v>
      </c>
      <c r="L4821" s="535">
        <v>10.4</v>
      </c>
      <c r="M4821" s="536">
        <v>0</v>
      </c>
      <c r="N4821" s="535">
        <v>7.61</v>
      </c>
      <c r="O4821" s="536">
        <v>0.3049</v>
      </c>
      <c r="P4821" s="535">
        <v>9.9</v>
      </c>
      <c r="Q4821" s="536">
        <v>0</v>
      </c>
      <c r="R4821" s="535">
        <v>10.4</v>
      </c>
    </row>
    <row r="4822" spans="1:18" ht="12.75">
      <c r="A4822" s="145">
        <v>101556</v>
      </c>
      <c r="B4822" s="102" t="s">
        <v>26492</v>
      </c>
      <c r="C4822" s="145" t="s">
        <v>2</v>
      </c>
      <c r="D4822" s="535">
        <v>7.22</v>
      </c>
      <c r="E4822" s="536">
        <v>0</v>
      </c>
      <c r="F4822" s="535">
        <v>8.75</v>
      </c>
      <c r="G4822" s="536">
        <v>0</v>
      </c>
      <c r="H4822" s="535">
        <v>9.5500000000000007</v>
      </c>
      <c r="I4822" s="536">
        <v>0</v>
      </c>
      <c r="J4822" s="535">
        <v>6.6</v>
      </c>
      <c r="K4822" s="536">
        <v>0</v>
      </c>
      <c r="L4822" s="535">
        <v>9.3000000000000007</v>
      </c>
      <c r="M4822" s="536">
        <v>0</v>
      </c>
      <c r="N4822" s="535">
        <v>7.06</v>
      </c>
      <c r="O4822" s="536">
        <v>0.25069999999999998</v>
      </c>
      <c r="P4822" s="535">
        <v>8.89</v>
      </c>
      <c r="Q4822" s="536">
        <v>0</v>
      </c>
      <c r="R4822" s="535">
        <v>9.61</v>
      </c>
    </row>
    <row r="4823" spans="1:18" ht="12.75">
      <c r="A4823" s="145">
        <v>101537</v>
      </c>
      <c r="B4823" s="102" t="s">
        <v>26493</v>
      </c>
      <c r="C4823" s="145" t="s">
        <v>2</v>
      </c>
      <c r="D4823" s="535">
        <v>113.07</v>
      </c>
      <c r="E4823" s="536">
        <v>0</v>
      </c>
      <c r="F4823" s="535">
        <v>112.8</v>
      </c>
      <c r="G4823" s="536">
        <v>0</v>
      </c>
      <c r="H4823" s="535">
        <v>140.15</v>
      </c>
      <c r="I4823" s="536">
        <v>0</v>
      </c>
      <c r="J4823" s="535">
        <v>109.03</v>
      </c>
      <c r="K4823" s="536">
        <v>0</v>
      </c>
      <c r="L4823" s="535">
        <v>93.21</v>
      </c>
      <c r="M4823" s="536">
        <v>0</v>
      </c>
      <c r="N4823" s="535">
        <v>89.19</v>
      </c>
      <c r="O4823" s="536">
        <v>0</v>
      </c>
      <c r="P4823" s="535">
        <v>102.12</v>
      </c>
      <c r="Q4823" s="536">
        <v>0</v>
      </c>
      <c r="R4823" s="535">
        <v>114.66</v>
      </c>
    </row>
    <row r="4824" spans="1:18" ht="12.75">
      <c r="A4824" s="145">
        <v>101538</v>
      </c>
      <c r="B4824" s="102" t="s">
        <v>26494</v>
      </c>
      <c r="C4824" s="145" t="s">
        <v>2</v>
      </c>
      <c r="D4824" s="535">
        <v>42.97</v>
      </c>
      <c r="E4824" s="536">
        <v>8.0100000000000005E-2</v>
      </c>
      <c r="F4824" s="535">
        <v>65.650000000000006</v>
      </c>
      <c r="G4824" s="536">
        <v>4.36E-2</v>
      </c>
      <c r="H4824" s="535">
        <v>52.96</v>
      </c>
      <c r="I4824" s="536">
        <v>0</v>
      </c>
      <c r="J4824" s="535">
        <v>42.06</v>
      </c>
      <c r="K4824" s="536">
        <v>6.8000000000000005E-2</v>
      </c>
      <c r="L4824" s="535">
        <v>70.17</v>
      </c>
      <c r="M4824" s="536">
        <v>0</v>
      </c>
      <c r="N4824" s="535">
        <v>43.18</v>
      </c>
      <c r="O4824" s="536">
        <v>0.67020000000000002</v>
      </c>
      <c r="P4824" s="535">
        <v>65.37</v>
      </c>
      <c r="Q4824" s="536">
        <v>5.2600000000000001E-2</v>
      </c>
      <c r="R4824" s="535">
        <v>58.22</v>
      </c>
    </row>
    <row r="4825" spans="1:18" ht="12.75">
      <c r="A4825" s="145">
        <v>101542</v>
      </c>
      <c r="B4825" s="102" t="s">
        <v>26495</v>
      </c>
      <c r="C4825" s="145" t="s">
        <v>2</v>
      </c>
      <c r="D4825" s="535">
        <v>33.11</v>
      </c>
      <c r="E4825" s="536">
        <v>0.10390000000000001</v>
      </c>
      <c r="F4825" s="535">
        <v>49.01</v>
      </c>
      <c r="G4825" s="536">
        <v>5.8400000000000001E-2</v>
      </c>
      <c r="H4825" s="535">
        <v>40.65</v>
      </c>
      <c r="I4825" s="536">
        <v>0</v>
      </c>
      <c r="J4825" s="535">
        <v>32.31</v>
      </c>
      <c r="K4825" s="536">
        <v>8.8499999999999995E-2</v>
      </c>
      <c r="L4825" s="535">
        <v>52.21</v>
      </c>
      <c r="M4825" s="536">
        <v>0</v>
      </c>
      <c r="N4825" s="535">
        <v>33.25</v>
      </c>
      <c r="O4825" s="536">
        <v>0.63460000000000005</v>
      </c>
      <c r="P4825" s="535">
        <v>48.75</v>
      </c>
      <c r="Q4825" s="536">
        <v>7.0599999999999996E-2</v>
      </c>
      <c r="R4825" s="535">
        <v>44.19</v>
      </c>
    </row>
    <row r="4826" spans="1:18" ht="12.75">
      <c r="A4826" s="145">
        <v>101539</v>
      </c>
      <c r="B4826" s="102" t="s">
        <v>26496</v>
      </c>
      <c r="C4826" s="145" t="s">
        <v>2</v>
      </c>
      <c r="D4826" s="535">
        <v>72.819999999999993</v>
      </c>
      <c r="E4826" s="536">
        <v>9.4500000000000001E-2</v>
      </c>
      <c r="F4826" s="535">
        <v>106.57</v>
      </c>
      <c r="G4826" s="536">
        <v>5.3699999999999998E-2</v>
      </c>
      <c r="H4826" s="535">
        <v>89.93</v>
      </c>
      <c r="I4826" s="536">
        <v>0</v>
      </c>
      <c r="J4826" s="535">
        <v>70.75</v>
      </c>
      <c r="K4826" s="536">
        <v>8.0799999999999997E-2</v>
      </c>
      <c r="L4826" s="535">
        <v>113.54</v>
      </c>
      <c r="M4826" s="536">
        <v>0</v>
      </c>
      <c r="N4826" s="535">
        <v>72.98</v>
      </c>
      <c r="O4826" s="536">
        <v>0.60960000000000003</v>
      </c>
      <c r="P4826" s="535">
        <v>106.18</v>
      </c>
      <c r="Q4826" s="536">
        <v>6.4799999999999996E-2</v>
      </c>
      <c r="R4826" s="535">
        <v>97.27</v>
      </c>
    </row>
    <row r="4827" spans="1:18" ht="12.75">
      <c r="A4827" s="145">
        <v>101543</v>
      </c>
      <c r="B4827" s="102" t="s">
        <v>26497</v>
      </c>
      <c r="C4827" s="145" t="s">
        <v>2</v>
      </c>
      <c r="D4827" s="535">
        <v>59.87</v>
      </c>
      <c r="E4827" s="536">
        <v>0.1149</v>
      </c>
      <c r="F4827" s="535">
        <v>86.04</v>
      </c>
      <c r="G4827" s="536">
        <v>6.6500000000000004E-2</v>
      </c>
      <c r="H4827" s="535">
        <v>73.569999999999993</v>
      </c>
      <c r="I4827" s="536">
        <v>0</v>
      </c>
      <c r="J4827" s="535">
        <v>58.16</v>
      </c>
      <c r="K4827" s="536">
        <v>9.8299999999999998E-2</v>
      </c>
      <c r="L4827" s="535">
        <v>91.44</v>
      </c>
      <c r="M4827" s="536">
        <v>0</v>
      </c>
      <c r="N4827" s="535">
        <v>60.02</v>
      </c>
      <c r="O4827" s="536">
        <v>0.59509999999999996</v>
      </c>
      <c r="P4827" s="535">
        <v>85.61</v>
      </c>
      <c r="Q4827" s="536">
        <v>8.0399999999999999E-2</v>
      </c>
      <c r="R4827" s="535">
        <v>79.099999999999994</v>
      </c>
    </row>
    <row r="4828" spans="1:18" ht="12.75">
      <c r="A4828" s="145">
        <v>101540</v>
      </c>
      <c r="B4828" s="102" t="s">
        <v>26498</v>
      </c>
      <c r="C4828" s="145" t="s">
        <v>2</v>
      </c>
      <c r="D4828" s="535">
        <v>120.93</v>
      </c>
      <c r="E4828" s="536">
        <v>8.5300000000000001E-2</v>
      </c>
      <c r="F4828" s="535">
        <v>181.86</v>
      </c>
      <c r="G4828" s="536">
        <v>4.7199999999999999E-2</v>
      </c>
      <c r="H4828" s="535">
        <v>149.12</v>
      </c>
      <c r="I4828" s="536">
        <v>0</v>
      </c>
      <c r="J4828" s="535">
        <v>118.04</v>
      </c>
      <c r="K4828" s="536">
        <v>7.2700000000000001E-2</v>
      </c>
      <c r="L4828" s="535">
        <v>194.13</v>
      </c>
      <c r="M4828" s="536">
        <v>0</v>
      </c>
      <c r="N4828" s="535">
        <v>121.38</v>
      </c>
      <c r="O4828" s="536">
        <v>0.64790000000000003</v>
      </c>
      <c r="P4828" s="535">
        <v>181.14</v>
      </c>
      <c r="Q4828" s="536">
        <v>5.7000000000000002E-2</v>
      </c>
      <c r="R4828" s="535">
        <v>162.97</v>
      </c>
    </row>
    <row r="4829" spans="1:18" ht="12.75">
      <c r="A4829" s="145">
        <v>101544</v>
      </c>
      <c r="B4829" s="102" t="s">
        <v>26499</v>
      </c>
      <c r="C4829" s="145" t="s">
        <v>2</v>
      </c>
      <c r="D4829" s="535">
        <v>94.88</v>
      </c>
      <c r="E4829" s="536">
        <v>0.10879999999999999</v>
      </c>
      <c r="F4829" s="535">
        <v>138.6</v>
      </c>
      <c r="G4829" s="536">
        <v>6.1899999999999997E-2</v>
      </c>
      <c r="H4829" s="535">
        <v>116.53</v>
      </c>
      <c r="I4829" s="536">
        <v>0</v>
      </c>
      <c r="J4829" s="535">
        <v>92.42</v>
      </c>
      <c r="K4829" s="536">
        <v>9.2799999999999994E-2</v>
      </c>
      <c r="L4829" s="535">
        <v>147.5</v>
      </c>
      <c r="M4829" s="536">
        <v>0</v>
      </c>
      <c r="N4829" s="535">
        <v>95.21</v>
      </c>
      <c r="O4829" s="536">
        <v>0.61699999999999999</v>
      </c>
      <c r="P4829" s="535">
        <v>137.91</v>
      </c>
      <c r="Q4829" s="536">
        <v>7.4800000000000005E-2</v>
      </c>
      <c r="R4829" s="535">
        <v>126.06</v>
      </c>
    </row>
    <row r="4830" spans="1:18" ht="12.75">
      <c r="A4830" s="145">
        <v>101541</v>
      </c>
      <c r="B4830" s="102" t="s">
        <v>26500</v>
      </c>
      <c r="C4830" s="145" t="s">
        <v>2</v>
      </c>
      <c r="D4830" s="535">
        <v>158.16</v>
      </c>
      <c r="E4830" s="536">
        <v>8.6999999999999994E-2</v>
      </c>
      <c r="F4830" s="535">
        <v>236.68</v>
      </c>
      <c r="G4830" s="536">
        <v>4.8300000000000003E-2</v>
      </c>
      <c r="H4830" s="535">
        <v>195.08</v>
      </c>
      <c r="I4830" s="536">
        <v>0</v>
      </c>
      <c r="J4830" s="535">
        <v>154.25</v>
      </c>
      <c r="K4830" s="536">
        <v>7.4200000000000002E-2</v>
      </c>
      <c r="L4830" s="535">
        <v>252.57</v>
      </c>
      <c r="M4830" s="536">
        <v>0</v>
      </c>
      <c r="N4830" s="535">
        <v>158.69999999999999</v>
      </c>
      <c r="O4830" s="536">
        <v>0.64090000000000003</v>
      </c>
      <c r="P4830" s="535">
        <v>235.76</v>
      </c>
      <c r="Q4830" s="536">
        <v>5.8400000000000001E-2</v>
      </c>
      <c r="R4830" s="535">
        <v>212.8</v>
      </c>
    </row>
    <row r="4831" spans="1:18" ht="12.75">
      <c r="A4831" s="145">
        <v>101545</v>
      </c>
      <c r="B4831" s="102" t="s">
        <v>26501</v>
      </c>
      <c r="C4831" s="145" t="s">
        <v>2</v>
      </c>
      <c r="D4831" s="535">
        <v>136.08000000000001</v>
      </c>
      <c r="E4831" s="536">
        <v>0.1011</v>
      </c>
      <c r="F4831" s="535">
        <v>202.82</v>
      </c>
      <c r="G4831" s="536">
        <v>5.6399999999999999E-2</v>
      </c>
      <c r="H4831" s="535">
        <v>167.03</v>
      </c>
      <c r="I4831" s="536">
        <v>0</v>
      </c>
      <c r="J4831" s="535">
        <v>132.97999999999999</v>
      </c>
      <c r="K4831" s="536">
        <v>8.5999999999999993E-2</v>
      </c>
      <c r="L4831" s="535">
        <v>216.17</v>
      </c>
      <c r="M4831" s="536">
        <v>0</v>
      </c>
      <c r="N4831" s="535">
        <v>136.69999999999999</v>
      </c>
      <c r="O4831" s="536">
        <v>0.64429999999999998</v>
      </c>
      <c r="P4831" s="535">
        <v>201.79</v>
      </c>
      <c r="Q4831" s="536">
        <v>6.8199999999999997E-2</v>
      </c>
      <c r="R4831" s="535">
        <v>182.07</v>
      </c>
    </row>
    <row r="4832" spans="1:18" ht="12.75">
      <c r="A4832" s="145">
        <v>101560</v>
      </c>
      <c r="B4832" s="102" t="s">
        <v>26502</v>
      </c>
      <c r="C4832" s="145" t="s">
        <v>1</v>
      </c>
      <c r="D4832" s="535">
        <v>12.35</v>
      </c>
      <c r="E4832" s="536">
        <v>0</v>
      </c>
      <c r="F4832" s="535">
        <v>12.7</v>
      </c>
      <c r="G4832" s="536">
        <v>0</v>
      </c>
      <c r="H4832" s="535">
        <v>9.6999999999999993</v>
      </c>
      <c r="I4832" s="536">
        <v>0</v>
      </c>
      <c r="J4832" s="535">
        <v>12.85</v>
      </c>
      <c r="K4832" s="536">
        <v>0</v>
      </c>
      <c r="L4832" s="535">
        <v>10.9</v>
      </c>
      <c r="M4832" s="536">
        <v>0</v>
      </c>
      <c r="N4832" s="535">
        <v>10.56</v>
      </c>
      <c r="O4832" s="536">
        <v>0</v>
      </c>
      <c r="P4832" s="535">
        <v>12.62</v>
      </c>
      <c r="Q4832" s="536">
        <v>0</v>
      </c>
      <c r="R4832" s="535">
        <v>11.31</v>
      </c>
    </row>
    <row r="4833" spans="1:18" ht="12.75">
      <c r="A4833" s="145">
        <v>101568</v>
      </c>
      <c r="B4833" s="102" t="s">
        <v>26503</v>
      </c>
      <c r="C4833" s="145" t="s">
        <v>1</v>
      </c>
      <c r="D4833" s="535">
        <v>150.36000000000001</v>
      </c>
      <c r="E4833" s="536">
        <v>0</v>
      </c>
      <c r="F4833" s="535">
        <v>154.69999999999999</v>
      </c>
      <c r="G4833" s="536">
        <v>0</v>
      </c>
      <c r="H4833" s="535">
        <v>117.67</v>
      </c>
      <c r="I4833" s="536">
        <v>0</v>
      </c>
      <c r="J4833" s="535">
        <v>156.68</v>
      </c>
      <c r="K4833" s="536">
        <v>0</v>
      </c>
      <c r="L4833" s="535">
        <v>132.66999999999999</v>
      </c>
      <c r="M4833" s="536">
        <v>0</v>
      </c>
      <c r="N4833" s="535">
        <v>128.65</v>
      </c>
      <c r="O4833" s="536">
        <v>0</v>
      </c>
      <c r="P4833" s="535">
        <v>153.69999999999999</v>
      </c>
      <c r="Q4833" s="536">
        <v>0</v>
      </c>
      <c r="R4833" s="535">
        <v>137.36000000000001</v>
      </c>
    </row>
    <row r="4834" spans="1:18" ht="12.75">
      <c r="A4834" s="145">
        <v>101561</v>
      </c>
      <c r="B4834" s="102" t="s">
        <v>26504</v>
      </c>
      <c r="C4834" s="145" t="s">
        <v>1</v>
      </c>
      <c r="D4834" s="535">
        <v>19.61</v>
      </c>
      <c r="E4834" s="536">
        <v>0</v>
      </c>
      <c r="F4834" s="535">
        <v>20.170000000000002</v>
      </c>
      <c r="G4834" s="536">
        <v>0</v>
      </c>
      <c r="H4834" s="535">
        <v>15.38</v>
      </c>
      <c r="I4834" s="536">
        <v>0</v>
      </c>
      <c r="J4834" s="535">
        <v>20.420000000000002</v>
      </c>
      <c r="K4834" s="536">
        <v>0</v>
      </c>
      <c r="L4834" s="535">
        <v>17.309999999999999</v>
      </c>
      <c r="M4834" s="536">
        <v>0</v>
      </c>
      <c r="N4834" s="535">
        <v>16.78</v>
      </c>
      <c r="O4834" s="536">
        <v>0</v>
      </c>
      <c r="P4834" s="535">
        <v>20.04</v>
      </c>
      <c r="Q4834" s="536">
        <v>0</v>
      </c>
      <c r="R4834" s="535">
        <v>17.940000000000001</v>
      </c>
    </row>
    <row r="4835" spans="1:18" ht="12.75">
      <c r="A4835" s="145">
        <v>101562</v>
      </c>
      <c r="B4835" s="102" t="s">
        <v>26505</v>
      </c>
      <c r="C4835" s="145" t="s">
        <v>1</v>
      </c>
      <c r="D4835" s="535">
        <v>30.36</v>
      </c>
      <c r="E4835" s="536">
        <v>0</v>
      </c>
      <c r="F4835" s="535">
        <v>31.24</v>
      </c>
      <c r="G4835" s="536">
        <v>0</v>
      </c>
      <c r="H4835" s="535">
        <v>23.8</v>
      </c>
      <c r="I4835" s="536">
        <v>0</v>
      </c>
      <c r="J4835" s="535">
        <v>31.63</v>
      </c>
      <c r="K4835" s="536">
        <v>0</v>
      </c>
      <c r="L4835" s="535">
        <v>26.79</v>
      </c>
      <c r="M4835" s="536">
        <v>0</v>
      </c>
      <c r="N4835" s="535">
        <v>25.97</v>
      </c>
      <c r="O4835" s="536">
        <v>0</v>
      </c>
      <c r="P4835" s="535">
        <v>31.03</v>
      </c>
      <c r="Q4835" s="536">
        <v>0</v>
      </c>
      <c r="R4835" s="535">
        <v>27.76</v>
      </c>
    </row>
    <row r="4836" spans="1:18" ht="12.75">
      <c r="A4836" s="145">
        <v>101563</v>
      </c>
      <c r="B4836" s="102" t="s">
        <v>26506</v>
      </c>
      <c r="C4836" s="145" t="s">
        <v>1</v>
      </c>
      <c r="D4836" s="535">
        <v>42.86</v>
      </c>
      <c r="E4836" s="536">
        <v>0</v>
      </c>
      <c r="F4836" s="535">
        <v>44.1</v>
      </c>
      <c r="G4836" s="536">
        <v>0</v>
      </c>
      <c r="H4836" s="535">
        <v>33.590000000000003</v>
      </c>
      <c r="I4836" s="536">
        <v>0</v>
      </c>
      <c r="J4836" s="535">
        <v>44.66</v>
      </c>
      <c r="K4836" s="536">
        <v>0</v>
      </c>
      <c r="L4836" s="535">
        <v>37.840000000000003</v>
      </c>
      <c r="M4836" s="536">
        <v>0</v>
      </c>
      <c r="N4836" s="535">
        <v>36.69</v>
      </c>
      <c r="O4836" s="536">
        <v>0</v>
      </c>
      <c r="P4836" s="535">
        <v>43.81</v>
      </c>
      <c r="Q4836" s="536">
        <v>0</v>
      </c>
      <c r="R4836" s="535">
        <v>39.19</v>
      </c>
    </row>
    <row r="4837" spans="1:18" ht="12.75">
      <c r="A4837" s="145">
        <v>101564</v>
      </c>
      <c r="B4837" s="102" t="s">
        <v>26507</v>
      </c>
      <c r="C4837" s="145" t="s">
        <v>1</v>
      </c>
      <c r="D4837" s="535">
        <v>63.34</v>
      </c>
      <c r="E4837" s="536">
        <v>0</v>
      </c>
      <c r="F4837" s="535">
        <v>65.17</v>
      </c>
      <c r="G4837" s="536">
        <v>0</v>
      </c>
      <c r="H4837" s="535">
        <v>49.6</v>
      </c>
      <c r="I4837" s="536">
        <v>0</v>
      </c>
      <c r="J4837" s="535">
        <v>66.010000000000005</v>
      </c>
      <c r="K4837" s="536">
        <v>0</v>
      </c>
      <c r="L4837" s="535">
        <v>55.91</v>
      </c>
      <c r="M4837" s="536">
        <v>0</v>
      </c>
      <c r="N4837" s="535">
        <v>54.2</v>
      </c>
      <c r="O4837" s="536">
        <v>0</v>
      </c>
      <c r="P4837" s="535">
        <v>64.75</v>
      </c>
      <c r="Q4837" s="536">
        <v>0</v>
      </c>
      <c r="R4837" s="535">
        <v>57.89</v>
      </c>
    </row>
    <row r="4838" spans="1:18" ht="12.75">
      <c r="A4838" s="145">
        <v>101565</v>
      </c>
      <c r="B4838" s="102" t="s">
        <v>26508</v>
      </c>
      <c r="C4838" s="145" t="s">
        <v>1</v>
      </c>
      <c r="D4838" s="535">
        <v>88.59</v>
      </c>
      <c r="E4838" s="536">
        <v>0</v>
      </c>
      <c r="F4838" s="535">
        <v>91.15</v>
      </c>
      <c r="G4838" s="536">
        <v>0</v>
      </c>
      <c r="H4838" s="535">
        <v>69.34</v>
      </c>
      <c r="I4838" s="536">
        <v>0</v>
      </c>
      <c r="J4838" s="535">
        <v>92.31</v>
      </c>
      <c r="K4838" s="536">
        <v>0</v>
      </c>
      <c r="L4838" s="535">
        <v>78.16</v>
      </c>
      <c r="M4838" s="536">
        <v>0</v>
      </c>
      <c r="N4838" s="535">
        <v>75.790000000000006</v>
      </c>
      <c r="O4838" s="536">
        <v>0</v>
      </c>
      <c r="P4838" s="535">
        <v>90.56</v>
      </c>
      <c r="Q4838" s="536">
        <v>0</v>
      </c>
      <c r="R4838" s="535">
        <v>80.94</v>
      </c>
    </row>
    <row r="4839" spans="1:18" ht="12.75">
      <c r="A4839" s="145">
        <v>101567</v>
      </c>
      <c r="B4839" s="102" t="s">
        <v>26509</v>
      </c>
      <c r="C4839" s="145" t="s">
        <v>1</v>
      </c>
      <c r="D4839" s="535">
        <v>114.99</v>
      </c>
      <c r="E4839" s="536">
        <v>0</v>
      </c>
      <c r="F4839" s="535">
        <v>118.31</v>
      </c>
      <c r="G4839" s="536">
        <v>0</v>
      </c>
      <c r="H4839" s="535">
        <v>90.01</v>
      </c>
      <c r="I4839" s="536">
        <v>0</v>
      </c>
      <c r="J4839" s="535">
        <v>119.84</v>
      </c>
      <c r="K4839" s="536">
        <v>0</v>
      </c>
      <c r="L4839" s="535">
        <v>101.46</v>
      </c>
      <c r="M4839" s="536">
        <v>0</v>
      </c>
      <c r="N4839" s="535">
        <v>98.38</v>
      </c>
      <c r="O4839" s="536">
        <v>0</v>
      </c>
      <c r="P4839" s="535">
        <v>117.55</v>
      </c>
      <c r="Q4839" s="536">
        <v>0</v>
      </c>
      <c r="R4839" s="535">
        <v>105.07</v>
      </c>
    </row>
    <row r="4840" spans="1:18" ht="12.75">
      <c r="A4840" s="145">
        <v>101551</v>
      </c>
      <c r="B4840" s="102" t="s">
        <v>26510</v>
      </c>
      <c r="C4840" s="145" t="s">
        <v>2</v>
      </c>
      <c r="D4840" s="535">
        <v>0</v>
      </c>
      <c r="E4840" s="536"/>
      <c r="F4840" s="535">
        <v>0</v>
      </c>
      <c r="G4840" s="536"/>
      <c r="H4840" s="535">
        <v>0</v>
      </c>
      <c r="I4840" s="536"/>
      <c r="J4840" s="535">
        <v>0</v>
      </c>
      <c r="K4840" s="536"/>
      <c r="L4840" s="535">
        <v>0</v>
      </c>
      <c r="M4840" s="536"/>
      <c r="N4840" s="535">
        <v>0</v>
      </c>
      <c r="O4840" s="536"/>
      <c r="P4840" s="535">
        <v>0</v>
      </c>
      <c r="Q4840" s="536"/>
      <c r="R4840" s="535">
        <v>0</v>
      </c>
    </row>
    <row r="4841" spans="1:18" ht="12.75">
      <c r="A4841" s="145">
        <v>101552</v>
      </c>
      <c r="B4841" s="102" t="s">
        <v>26511</v>
      </c>
      <c r="C4841" s="145" t="s">
        <v>2</v>
      </c>
      <c r="D4841" s="535">
        <v>0</v>
      </c>
      <c r="E4841" s="536"/>
      <c r="F4841" s="535">
        <v>0</v>
      </c>
      <c r="G4841" s="536"/>
      <c r="H4841" s="535">
        <v>0</v>
      </c>
      <c r="I4841" s="536"/>
      <c r="J4841" s="535">
        <v>0</v>
      </c>
      <c r="K4841" s="536"/>
      <c r="L4841" s="535">
        <v>0</v>
      </c>
      <c r="M4841" s="536"/>
      <c r="N4841" s="535">
        <v>0</v>
      </c>
      <c r="O4841" s="536"/>
      <c r="P4841" s="535">
        <v>0</v>
      </c>
      <c r="Q4841" s="536"/>
      <c r="R4841" s="535">
        <v>0</v>
      </c>
    </row>
    <row r="4842" spans="1:18" ht="12.75">
      <c r="A4842" s="145">
        <v>101550</v>
      </c>
      <c r="B4842" s="102" t="s">
        <v>26512</v>
      </c>
      <c r="C4842" s="145" t="s">
        <v>2</v>
      </c>
      <c r="D4842" s="535">
        <v>0</v>
      </c>
      <c r="E4842" s="536"/>
      <c r="F4842" s="535">
        <v>0</v>
      </c>
      <c r="G4842" s="536"/>
      <c r="H4842" s="535">
        <v>0</v>
      </c>
      <c r="I4842" s="536"/>
      <c r="J4842" s="535">
        <v>0</v>
      </c>
      <c r="K4842" s="536"/>
      <c r="L4842" s="535">
        <v>0</v>
      </c>
      <c r="M4842" s="536"/>
      <c r="N4842" s="535">
        <v>0</v>
      </c>
      <c r="O4842" s="536"/>
      <c r="P4842" s="535">
        <v>0</v>
      </c>
      <c r="Q4842" s="536"/>
      <c r="R4842" s="535">
        <v>0</v>
      </c>
    </row>
    <row r="4843" spans="1:18" ht="12.75">
      <c r="A4843" s="145">
        <v>101501</v>
      </c>
      <c r="B4843" s="102" t="s">
        <v>26513</v>
      </c>
      <c r="C4843" s="145" t="s">
        <v>2</v>
      </c>
      <c r="D4843" s="535">
        <v>2007.44</v>
      </c>
      <c r="E4843" s="536">
        <v>4.2000000000000003E-2</v>
      </c>
      <c r="F4843" s="535">
        <v>1958.98</v>
      </c>
      <c r="G4843" s="536">
        <v>2.7699999999999999E-2</v>
      </c>
      <c r="H4843" s="535">
        <v>1953.36</v>
      </c>
      <c r="I4843" s="536">
        <v>2.63E-2</v>
      </c>
      <c r="J4843" s="535">
        <v>1971.78</v>
      </c>
      <c r="K4843" s="536">
        <v>3.0200000000000001E-2</v>
      </c>
      <c r="L4843" s="535">
        <v>1854.01</v>
      </c>
      <c r="M4843" s="536">
        <v>6.6E-3</v>
      </c>
      <c r="N4843" s="535">
        <v>1774.95</v>
      </c>
      <c r="O4843" s="536">
        <v>0.1462</v>
      </c>
      <c r="P4843" s="535">
        <v>2183.9899999999998</v>
      </c>
      <c r="Q4843" s="536">
        <v>3.8600000000000002E-2</v>
      </c>
      <c r="R4843" s="535">
        <v>2009.59</v>
      </c>
    </row>
    <row r="4844" spans="1:18" ht="12.75">
      <c r="A4844" s="145">
        <v>101502</v>
      </c>
      <c r="B4844" s="102" t="s">
        <v>26514</v>
      </c>
      <c r="C4844" s="145" t="s">
        <v>2</v>
      </c>
      <c r="D4844" s="535">
        <v>2188.92</v>
      </c>
      <c r="E4844" s="536">
        <v>3.85E-2</v>
      </c>
      <c r="F4844" s="535">
        <v>2142.63</v>
      </c>
      <c r="G4844" s="536">
        <v>2.53E-2</v>
      </c>
      <c r="H4844" s="535">
        <v>2112.36</v>
      </c>
      <c r="I4844" s="536">
        <v>2.4299999999999999E-2</v>
      </c>
      <c r="J4844" s="535">
        <v>2154.77</v>
      </c>
      <c r="K4844" s="536">
        <v>2.7699999999999999E-2</v>
      </c>
      <c r="L4844" s="535">
        <v>2019.18</v>
      </c>
      <c r="M4844" s="536">
        <v>6.0000000000000001E-3</v>
      </c>
      <c r="N4844" s="535">
        <v>1934.12</v>
      </c>
      <c r="O4844" s="536">
        <v>0.1341</v>
      </c>
      <c r="P4844" s="535">
        <v>2369.4699999999998</v>
      </c>
      <c r="Q4844" s="536">
        <v>3.56E-2</v>
      </c>
      <c r="R4844" s="535">
        <v>2186.91</v>
      </c>
    </row>
    <row r="4845" spans="1:18" ht="12.75">
      <c r="A4845" s="145">
        <v>101503</v>
      </c>
      <c r="B4845" s="102" t="s">
        <v>26515</v>
      </c>
      <c r="C4845" s="145" t="s">
        <v>2</v>
      </c>
      <c r="D4845" s="535">
        <v>2240.54</v>
      </c>
      <c r="E4845" s="536">
        <v>3.7600000000000001E-2</v>
      </c>
      <c r="F4845" s="535">
        <v>2199.91</v>
      </c>
      <c r="G4845" s="536">
        <v>2.46E-2</v>
      </c>
      <c r="H4845" s="535">
        <v>2128.85</v>
      </c>
      <c r="I4845" s="536">
        <v>2.41E-2</v>
      </c>
      <c r="J4845" s="535">
        <v>2217.37</v>
      </c>
      <c r="K4845" s="536">
        <v>2.69E-2</v>
      </c>
      <c r="L4845" s="535">
        <v>2057.64</v>
      </c>
      <c r="M4845" s="536">
        <v>5.8999999999999999E-3</v>
      </c>
      <c r="N4845" s="535">
        <v>1972.92</v>
      </c>
      <c r="O4845" s="536">
        <v>0.13150000000000001</v>
      </c>
      <c r="P4845" s="535">
        <v>2422.25</v>
      </c>
      <c r="Q4845" s="536">
        <v>3.4799999999999998E-2</v>
      </c>
      <c r="R4845" s="535">
        <v>2217.88</v>
      </c>
    </row>
    <row r="4846" spans="1:18" ht="12.75">
      <c r="A4846" s="145">
        <v>101504</v>
      </c>
      <c r="B4846" s="102" t="s">
        <v>26516</v>
      </c>
      <c r="C4846" s="145" t="s">
        <v>2</v>
      </c>
      <c r="D4846" s="535">
        <v>2489.0100000000002</v>
      </c>
      <c r="E4846" s="536">
        <v>3.39E-2</v>
      </c>
      <c r="F4846" s="535">
        <v>2451.7399999999998</v>
      </c>
      <c r="G4846" s="536">
        <v>2.2100000000000002E-2</v>
      </c>
      <c r="H4846" s="535">
        <v>2333.7199999999998</v>
      </c>
      <c r="I4846" s="536">
        <v>2.1999999999999999E-2</v>
      </c>
      <c r="J4846" s="535">
        <v>2470.92</v>
      </c>
      <c r="K4846" s="536">
        <v>2.41E-2</v>
      </c>
      <c r="L4846" s="535">
        <v>2275.91</v>
      </c>
      <c r="M4846" s="536">
        <v>5.4000000000000003E-3</v>
      </c>
      <c r="N4846" s="535">
        <v>2183.35</v>
      </c>
      <c r="O4846" s="536">
        <v>0.1188</v>
      </c>
      <c r="P4846" s="535">
        <v>2676.33</v>
      </c>
      <c r="Q4846" s="536">
        <v>3.15E-2</v>
      </c>
      <c r="R4846" s="535">
        <v>2447.09</v>
      </c>
    </row>
    <row r="4847" spans="1:18" ht="12.75">
      <c r="A4847" s="145">
        <v>101497</v>
      </c>
      <c r="B4847" s="102" t="s">
        <v>26517</v>
      </c>
      <c r="C4847" s="145" t="s">
        <v>2</v>
      </c>
      <c r="D4847" s="535">
        <v>2011</v>
      </c>
      <c r="E4847" s="536">
        <v>4.19E-2</v>
      </c>
      <c r="F4847" s="535">
        <v>1968.79</v>
      </c>
      <c r="G4847" s="536">
        <v>2.75E-2</v>
      </c>
      <c r="H4847" s="535">
        <v>1967.97</v>
      </c>
      <c r="I4847" s="536">
        <v>2.6100000000000002E-2</v>
      </c>
      <c r="J4847" s="535">
        <v>1977.08</v>
      </c>
      <c r="K4847" s="536">
        <v>3.0099999999999998E-2</v>
      </c>
      <c r="L4847" s="535">
        <v>1862.23</v>
      </c>
      <c r="M4847" s="536">
        <v>6.4999999999999997E-3</v>
      </c>
      <c r="N4847" s="535">
        <v>1783.42</v>
      </c>
      <c r="O4847" s="536">
        <v>0.14549999999999999</v>
      </c>
      <c r="P4847" s="535">
        <v>2193.0500000000002</v>
      </c>
      <c r="Q4847" s="536">
        <v>3.8399999999999997E-2</v>
      </c>
      <c r="R4847" s="535">
        <v>2025.19</v>
      </c>
    </row>
    <row r="4848" spans="1:18" ht="12.75">
      <c r="A4848" s="145">
        <v>101498</v>
      </c>
      <c r="B4848" s="102" t="s">
        <v>26518</v>
      </c>
      <c r="C4848" s="145" t="s">
        <v>2</v>
      </c>
      <c r="D4848" s="535">
        <v>2192.48</v>
      </c>
      <c r="E4848" s="536">
        <v>3.8399999999999997E-2</v>
      </c>
      <c r="F4848" s="535">
        <v>2152.44</v>
      </c>
      <c r="G4848" s="536">
        <v>2.52E-2</v>
      </c>
      <c r="H4848" s="535">
        <v>2126.9699999999998</v>
      </c>
      <c r="I4848" s="536">
        <v>2.41E-2</v>
      </c>
      <c r="J4848" s="535">
        <v>2160.0700000000002</v>
      </c>
      <c r="K4848" s="536">
        <v>2.76E-2</v>
      </c>
      <c r="L4848" s="535">
        <v>2027.4</v>
      </c>
      <c r="M4848" s="536">
        <v>6.0000000000000001E-3</v>
      </c>
      <c r="N4848" s="535">
        <v>1942.59</v>
      </c>
      <c r="O4848" s="536">
        <v>0.13350000000000001</v>
      </c>
      <c r="P4848" s="535">
        <v>2378.5300000000002</v>
      </c>
      <c r="Q4848" s="536">
        <v>3.5400000000000001E-2</v>
      </c>
      <c r="R4848" s="535">
        <v>2202.5100000000002</v>
      </c>
    </row>
    <row r="4849" spans="1:18" ht="12.75">
      <c r="A4849" s="145">
        <v>101499</v>
      </c>
      <c r="B4849" s="102" t="s">
        <v>26519</v>
      </c>
      <c r="C4849" s="145" t="s">
        <v>2</v>
      </c>
      <c r="D4849" s="535">
        <v>2244.1</v>
      </c>
      <c r="E4849" s="536">
        <v>3.7600000000000001E-2</v>
      </c>
      <c r="F4849" s="535">
        <v>2209.7199999999998</v>
      </c>
      <c r="G4849" s="536">
        <v>2.4500000000000001E-2</v>
      </c>
      <c r="H4849" s="535">
        <v>2143.46</v>
      </c>
      <c r="I4849" s="536">
        <v>2.3900000000000001E-2</v>
      </c>
      <c r="J4849" s="535">
        <v>2222.67</v>
      </c>
      <c r="K4849" s="536">
        <v>2.6800000000000001E-2</v>
      </c>
      <c r="L4849" s="535">
        <v>2065.86</v>
      </c>
      <c r="M4849" s="536">
        <v>5.8999999999999999E-3</v>
      </c>
      <c r="N4849" s="535">
        <v>1981.39</v>
      </c>
      <c r="O4849" s="536">
        <v>0.13089999999999999</v>
      </c>
      <c r="P4849" s="535">
        <v>2431.31</v>
      </c>
      <c r="Q4849" s="536">
        <v>3.4700000000000002E-2</v>
      </c>
      <c r="R4849" s="535">
        <v>2233.48</v>
      </c>
    </row>
    <row r="4850" spans="1:18" ht="12.75">
      <c r="A4850" s="145">
        <v>101500</v>
      </c>
      <c r="B4850" s="102" t="s">
        <v>26520</v>
      </c>
      <c r="C4850" s="145" t="s">
        <v>2</v>
      </c>
      <c r="D4850" s="535">
        <v>2492.5700000000002</v>
      </c>
      <c r="E4850" s="536">
        <v>3.3799999999999997E-2</v>
      </c>
      <c r="F4850" s="535">
        <v>2461.5500000000002</v>
      </c>
      <c r="G4850" s="536">
        <v>2.1999999999999999E-2</v>
      </c>
      <c r="H4850" s="535">
        <v>2348.33</v>
      </c>
      <c r="I4850" s="536">
        <v>2.1899999999999999E-2</v>
      </c>
      <c r="J4850" s="535">
        <v>2476.2199999999998</v>
      </c>
      <c r="K4850" s="536">
        <v>2.41E-2</v>
      </c>
      <c r="L4850" s="535">
        <v>2284.13</v>
      </c>
      <c r="M4850" s="536">
        <v>5.3E-3</v>
      </c>
      <c r="N4850" s="535">
        <v>2191.8200000000002</v>
      </c>
      <c r="O4850" s="536">
        <v>0.11840000000000001</v>
      </c>
      <c r="P4850" s="535">
        <v>2685.39</v>
      </c>
      <c r="Q4850" s="536">
        <v>3.1399999999999997E-2</v>
      </c>
      <c r="R4850" s="535">
        <v>2462.69</v>
      </c>
    </row>
    <row r="4851" spans="1:18" ht="12.75">
      <c r="A4851" s="145">
        <v>101493</v>
      </c>
      <c r="B4851" s="102" t="s">
        <v>26521</v>
      </c>
      <c r="C4851" s="145" t="s">
        <v>2</v>
      </c>
      <c r="D4851" s="535">
        <v>1671.62</v>
      </c>
      <c r="E4851" s="536">
        <v>5.04E-2</v>
      </c>
      <c r="F4851" s="535">
        <v>1648.43</v>
      </c>
      <c r="G4851" s="536">
        <v>3.2899999999999999E-2</v>
      </c>
      <c r="H4851" s="535">
        <v>1655.91</v>
      </c>
      <c r="I4851" s="536">
        <v>3.1E-2</v>
      </c>
      <c r="J4851" s="535">
        <v>1670.67</v>
      </c>
      <c r="K4851" s="536">
        <v>3.5700000000000003E-2</v>
      </c>
      <c r="L4851" s="535">
        <v>1595.15</v>
      </c>
      <c r="M4851" s="536">
        <v>7.6E-3</v>
      </c>
      <c r="N4851" s="535">
        <v>1516.47</v>
      </c>
      <c r="O4851" s="536">
        <v>0.10199999999999999</v>
      </c>
      <c r="P4851" s="535">
        <v>1777.82</v>
      </c>
      <c r="Q4851" s="536">
        <v>4.7399999999999998E-2</v>
      </c>
      <c r="R4851" s="535">
        <v>1722.32</v>
      </c>
    </row>
    <row r="4852" spans="1:18" ht="12.75">
      <c r="A4852" s="145">
        <v>101494</v>
      </c>
      <c r="B4852" s="102" t="s">
        <v>26522</v>
      </c>
      <c r="C4852" s="145" t="s">
        <v>2</v>
      </c>
      <c r="D4852" s="535">
        <v>1791.52</v>
      </c>
      <c r="E4852" s="536">
        <v>4.7E-2</v>
      </c>
      <c r="F4852" s="535">
        <v>1769.76</v>
      </c>
      <c r="G4852" s="536">
        <v>3.0599999999999999E-2</v>
      </c>
      <c r="H4852" s="535">
        <v>1760.96</v>
      </c>
      <c r="I4852" s="536">
        <v>2.9100000000000001E-2</v>
      </c>
      <c r="J4852" s="535">
        <v>1791.56</v>
      </c>
      <c r="K4852" s="536">
        <v>3.3300000000000003E-2</v>
      </c>
      <c r="L4852" s="535">
        <v>1704.27</v>
      </c>
      <c r="M4852" s="536">
        <v>7.1000000000000004E-3</v>
      </c>
      <c r="N4852" s="535">
        <v>1621.63</v>
      </c>
      <c r="O4852" s="536">
        <v>9.5399999999999999E-2</v>
      </c>
      <c r="P4852" s="535">
        <v>1900.36</v>
      </c>
      <c r="Q4852" s="536">
        <v>4.4400000000000002E-2</v>
      </c>
      <c r="R4852" s="535">
        <v>1839.47</v>
      </c>
    </row>
    <row r="4853" spans="1:18" ht="12.75">
      <c r="A4853" s="145">
        <v>101495</v>
      </c>
      <c r="B4853" s="102" t="s">
        <v>26523</v>
      </c>
      <c r="C4853" s="145" t="s">
        <v>2</v>
      </c>
      <c r="D4853" s="535">
        <v>1825.62</v>
      </c>
      <c r="E4853" s="536">
        <v>4.6199999999999998E-2</v>
      </c>
      <c r="F4853" s="535">
        <v>1807.6</v>
      </c>
      <c r="G4853" s="536">
        <v>0.03</v>
      </c>
      <c r="H4853" s="535">
        <v>1771.85</v>
      </c>
      <c r="I4853" s="536">
        <v>2.9000000000000001E-2</v>
      </c>
      <c r="J4853" s="535">
        <v>1832.92</v>
      </c>
      <c r="K4853" s="536">
        <v>3.2500000000000001E-2</v>
      </c>
      <c r="L4853" s="535">
        <v>1729.68</v>
      </c>
      <c r="M4853" s="536">
        <v>7.0000000000000001E-3</v>
      </c>
      <c r="N4853" s="535">
        <v>1647.26</v>
      </c>
      <c r="O4853" s="536">
        <v>9.3899999999999997E-2</v>
      </c>
      <c r="P4853" s="535">
        <v>1935.23</v>
      </c>
      <c r="Q4853" s="536">
        <v>4.36E-2</v>
      </c>
      <c r="R4853" s="535">
        <v>1859.93</v>
      </c>
    </row>
    <row r="4854" spans="1:18" ht="12.75">
      <c r="A4854" s="145">
        <v>101496</v>
      </c>
      <c r="B4854" s="102" t="s">
        <v>26524</v>
      </c>
      <c r="C4854" s="145" t="s">
        <v>2</v>
      </c>
      <c r="D4854" s="535">
        <v>2002.22</v>
      </c>
      <c r="E4854" s="536">
        <v>4.2099999999999999E-2</v>
      </c>
      <c r="F4854" s="535">
        <v>1985.64</v>
      </c>
      <c r="G4854" s="536">
        <v>2.7300000000000001E-2</v>
      </c>
      <c r="H4854" s="535">
        <v>1919.21</v>
      </c>
      <c r="I4854" s="536">
        <v>2.6700000000000002E-2</v>
      </c>
      <c r="J4854" s="535">
        <v>2012.06</v>
      </c>
      <c r="K4854" s="536">
        <v>2.9600000000000001E-2</v>
      </c>
      <c r="L4854" s="535">
        <v>1884.1</v>
      </c>
      <c r="M4854" s="536">
        <v>6.4999999999999997E-3</v>
      </c>
      <c r="N4854" s="535">
        <v>1795.94</v>
      </c>
      <c r="O4854" s="536">
        <v>8.6199999999999999E-2</v>
      </c>
      <c r="P4854" s="535">
        <v>2115.8000000000002</v>
      </c>
      <c r="Q4854" s="536">
        <v>3.9800000000000002E-2</v>
      </c>
      <c r="R4854" s="535">
        <v>2022.47</v>
      </c>
    </row>
    <row r="4855" spans="1:18" ht="12.75">
      <c r="A4855" s="145">
        <v>101489</v>
      </c>
      <c r="B4855" s="102" t="s">
        <v>26525</v>
      </c>
      <c r="C4855" s="145" t="s">
        <v>2</v>
      </c>
      <c r="D4855" s="535">
        <v>1686.87</v>
      </c>
      <c r="E4855" s="536">
        <v>0.05</v>
      </c>
      <c r="F4855" s="535">
        <v>1666.63</v>
      </c>
      <c r="G4855" s="536">
        <v>3.2500000000000001E-2</v>
      </c>
      <c r="H4855" s="535">
        <v>1681.09</v>
      </c>
      <c r="I4855" s="536">
        <v>3.0499999999999999E-2</v>
      </c>
      <c r="J4855" s="535">
        <v>1685.15</v>
      </c>
      <c r="K4855" s="536">
        <v>3.5400000000000001E-2</v>
      </c>
      <c r="L4855" s="535">
        <v>1613.27</v>
      </c>
      <c r="M4855" s="536">
        <v>7.4999999999999997E-3</v>
      </c>
      <c r="N4855" s="535">
        <v>1533.8</v>
      </c>
      <c r="O4855" s="536">
        <v>0.1009</v>
      </c>
      <c r="P4855" s="535">
        <v>1796.48</v>
      </c>
      <c r="Q4855" s="536">
        <v>4.6899999999999997E-2</v>
      </c>
      <c r="R4855" s="535">
        <v>1747.13</v>
      </c>
    </row>
    <row r="4856" spans="1:18" ht="12.75">
      <c r="A4856" s="145">
        <v>101490</v>
      </c>
      <c r="B4856" s="102" t="s">
        <v>26526</v>
      </c>
      <c r="C4856" s="145" t="s">
        <v>2</v>
      </c>
      <c r="D4856" s="535">
        <v>1806.77</v>
      </c>
      <c r="E4856" s="536">
        <v>4.6699999999999998E-2</v>
      </c>
      <c r="F4856" s="535">
        <v>1787.96</v>
      </c>
      <c r="G4856" s="536">
        <v>3.0300000000000001E-2</v>
      </c>
      <c r="H4856" s="535">
        <v>1786.14</v>
      </c>
      <c r="I4856" s="536">
        <v>2.87E-2</v>
      </c>
      <c r="J4856" s="535">
        <v>1806.04</v>
      </c>
      <c r="K4856" s="536">
        <v>3.3000000000000002E-2</v>
      </c>
      <c r="L4856" s="535">
        <v>1722.39</v>
      </c>
      <c r="M4856" s="536">
        <v>7.1000000000000004E-3</v>
      </c>
      <c r="N4856" s="535">
        <v>1638.96</v>
      </c>
      <c r="O4856" s="536">
        <v>9.4399999999999998E-2</v>
      </c>
      <c r="P4856" s="535">
        <v>1919.02</v>
      </c>
      <c r="Q4856" s="536">
        <v>4.3900000000000002E-2</v>
      </c>
      <c r="R4856" s="535">
        <v>1864.28</v>
      </c>
    </row>
    <row r="4857" spans="1:18" ht="12.75">
      <c r="A4857" s="145">
        <v>101491</v>
      </c>
      <c r="B4857" s="102" t="s">
        <v>26527</v>
      </c>
      <c r="C4857" s="145" t="s">
        <v>2</v>
      </c>
      <c r="D4857" s="535">
        <v>1840.87</v>
      </c>
      <c r="E4857" s="536">
        <v>4.58E-2</v>
      </c>
      <c r="F4857" s="535">
        <v>1825.8</v>
      </c>
      <c r="G4857" s="536">
        <v>2.9700000000000001E-2</v>
      </c>
      <c r="H4857" s="535">
        <v>1797.03</v>
      </c>
      <c r="I4857" s="536">
        <v>2.86E-2</v>
      </c>
      <c r="J4857" s="535">
        <v>1847.4</v>
      </c>
      <c r="K4857" s="536">
        <v>3.2300000000000002E-2</v>
      </c>
      <c r="L4857" s="535">
        <v>1747.8</v>
      </c>
      <c r="M4857" s="536">
        <v>7.0000000000000001E-3</v>
      </c>
      <c r="N4857" s="535">
        <v>1664.59</v>
      </c>
      <c r="O4857" s="536">
        <v>9.2999999999999999E-2</v>
      </c>
      <c r="P4857" s="535">
        <v>1953.89</v>
      </c>
      <c r="Q4857" s="536">
        <v>4.3099999999999999E-2</v>
      </c>
      <c r="R4857" s="535">
        <v>1884.74</v>
      </c>
    </row>
    <row r="4858" spans="1:18" ht="12.75">
      <c r="A4858" s="145">
        <v>101492</v>
      </c>
      <c r="B4858" s="102" t="s">
        <v>26528</v>
      </c>
      <c r="C4858" s="145" t="s">
        <v>2</v>
      </c>
      <c r="D4858" s="535">
        <v>2017.47</v>
      </c>
      <c r="E4858" s="536">
        <v>4.1799999999999997E-2</v>
      </c>
      <c r="F4858" s="535">
        <v>2003.84</v>
      </c>
      <c r="G4858" s="536">
        <v>2.7E-2</v>
      </c>
      <c r="H4858" s="535">
        <v>1944.39</v>
      </c>
      <c r="I4858" s="536">
        <v>2.64E-2</v>
      </c>
      <c r="J4858" s="535">
        <v>2026.54</v>
      </c>
      <c r="K4858" s="536">
        <v>2.9399999999999999E-2</v>
      </c>
      <c r="L4858" s="535">
        <v>1902.22</v>
      </c>
      <c r="M4858" s="536">
        <v>6.4000000000000003E-3</v>
      </c>
      <c r="N4858" s="535">
        <v>1813.27</v>
      </c>
      <c r="O4858" s="536">
        <v>8.5300000000000001E-2</v>
      </c>
      <c r="P4858" s="535">
        <v>2134.46</v>
      </c>
      <c r="Q4858" s="536">
        <v>3.95E-2</v>
      </c>
      <c r="R4858" s="535">
        <v>2047.28</v>
      </c>
    </row>
    <row r="4859" spans="1:18" ht="12.75">
      <c r="A4859" s="145">
        <v>101509</v>
      </c>
      <c r="B4859" s="102" t="s">
        <v>26529</v>
      </c>
      <c r="C4859" s="145" t="s">
        <v>2</v>
      </c>
      <c r="D4859" s="535">
        <v>2083.5300000000002</v>
      </c>
      <c r="E4859" s="536">
        <v>0.14899999999999999</v>
      </c>
      <c r="F4859" s="535">
        <v>2210.75</v>
      </c>
      <c r="G4859" s="536">
        <v>2.4500000000000001E-2</v>
      </c>
      <c r="H4859" s="535">
        <v>2052.3200000000002</v>
      </c>
      <c r="I4859" s="536">
        <v>0.13519999999999999</v>
      </c>
      <c r="J4859" s="535">
        <v>2122.71</v>
      </c>
      <c r="K4859" s="536">
        <v>2.81E-2</v>
      </c>
      <c r="L4859" s="535">
        <v>2049.31</v>
      </c>
      <c r="M4859" s="536">
        <v>5.8999999999999999E-3</v>
      </c>
      <c r="N4859" s="535">
        <v>1948.05</v>
      </c>
      <c r="O4859" s="536">
        <v>4.3299999999999998E-2</v>
      </c>
      <c r="P4859" s="535">
        <v>2204.1799999999998</v>
      </c>
      <c r="Q4859" s="536">
        <v>3.8199999999999998E-2</v>
      </c>
      <c r="R4859" s="535">
        <v>2157.54</v>
      </c>
    </row>
    <row r="4860" spans="1:18" ht="12.75">
      <c r="A4860" s="145">
        <v>101510</v>
      </c>
      <c r="B4860" s="102" t="s">
        <v>26530</v>
      </c>
      <c r="C4860" s="145" t="s">
        <v>2</v>
      </c>
      <c r="D4860" s="535">
        <v>2325.5100000000002</v>
      </c>
      <c r="E4860" s="536">
        <v>0.13350000000000001</v>
      </c>
      <c r="F4860" s="535">
        <v>2455.62</v>
      </c>
      <c r="G4860" s="536">
        <v>2.2100000000000002E-2</v>
      </c>
      <c r="H4860" s="535">
        <v>2264.33</v>
      </c>
      <c r="I4860" s="536">
        <v>0.1225</v>
      </c>
      <c r="J4860" s="535">
        <v>2366.69</v>
      </c>
      <c r="K4860" s="536">
        <v>2.52E-2</v>
      </c>
      <c r="L4860" s="535">
        <v>2269.5300000000002</v>
      </c>
      <c r="M4860" s="536">
        <v>5.4000000000000003E-3</v>
      </c>
      <c r="N4860" s="535">
        <v>2160.2800000000002</v>
      </c>
      <c r="O4860" s="536">
        <v>3.9100000000000003E-2</v>
      </c>
      <c r="P4860" s="535">
        <v>2451.4899999999998</v>
      </c>
      <c r="Q4860" s="536">
        <v>3.44E-2</v>
      </c>
      <c r="R4860" s="535">
        <v>2393.9699999999998</v>
      </c>
    </row>
    <row r="4861" spans="1:18" ht="12.75">
      <c r="A4861" s="145">
        <v>101511</v>
      </c>
      <c r="B4861" s="102" t="s">
        <v>26531</v>
      </c>
      <c r="C4861" s="145" t="s">
        <v>2</v>
      </c>
      <c r="D4861" s="535">
        <v>2394.33</v>
      </c>
      <c r="E4861" s="536">
        <v>0.12959999999999999</v>
      </c>
      <c r="F4861" s="535">
        <v>2531.98</v>
      </c>
      <c r="G4861" s="536">
        <v>2.1399999999999999E-2</v>
      </c>
      <c r="H4861" s="535">
        <v>2286.3000000000002</v>
      </c>
      <c r="I4861" s="536">
        <v>0.12130000000000001</v>
      </c>
      <c r="J4861" s="535">
        <v>2450.16</v>
      </c>
      <c r="K4861" s="536">
        <v>2.4299999999999999E-2</v>
      </c>
      <c r="L4861" s="535">
        <v>2320.8200000000002</v>
      </c>
      <c r="M4861" s="536">
        <v>5.1999999999999998E-3</v>
      </c>
      <c r="N4861" s="535">
        <v>2212.0100000000002</v>
      </c>
      <c r="O4861" s="536">
        <v>3.8199999999999998E-2</v>
      </c>
      <c r="P4861" s="535">
        <v>2521.86</v>
      </c>
      <c r="Q4861" s="536">
        <v>3.3399999999999999E-2</v>
      </c>
      <c r="R4861" s="535">
        <v>2435.2600000000002</v>
      </c>
    </row>
    <row r="4862" spans="1:18" ht="12.75">
      <c r="A4862" s="145">
        <v>101512</v>
      </c>
      <c r="B4862" s="102" t="s">
        <v>26532</v>
      </c>
      <c r="C4862" s="145" t="s">
        <v>2</v>
      </c>
      <c r="D4862" s="535">
        <v>2713.4</v>
      </c>
      <c r="E4862" s="536">
        <v>0.1144</v>
      </c>
      <c r="F4862" s="535">
        <v>2856.3</v>
      </c>
      <c r="G4862" s="536">
        <v>1.9E-2</v>
      </c>
      <c r="H4862" s="535">
        <v>2547.6799999999998</v>
      </c>
      <c r="I4862" s="536">
        <v>0.1089</v>
      </c>
      <c r="J4862" s="535">
        <v>2776.8</v>
      </c>
      <c r="K4862" s="536">
        <v>2.1499999999999998E-2</v>
      </c>
      <c r="L4862" s="535">
        <v>2601.8000000000002</v>
      </c>
      <c r="M4862" s="536">
        <v>4.7000000000000002E-3</v>
      </c>
      <c r="N4862" s="535">
        <v>2483.1</v>
      </c>
      <c r="O4862" s="536">
        <v>3.4000000000000002E-2</v>
      </c>
      <c r="P4862" s="535">
        <v>2848.14</v>
      </c>
      <c r="Q4862" s="536">
        <v>2.9600000000000001E-2</v>
      </c>
      <c r="R4862" s="535">
        <v>2729.96</v>
      </c>
    </row>
    <row r="4863" spans="1:18" ht="12.75">
      <c r="A4863" s="145">
        <v>101505</v>
      </c>
      <c r="B4863" s="102" t="s">
        <v>26533</v>
      </c>
      <c r="C4863" s="145" t="s">
        <v>2</v>
      </c>
      <c r="D4863" s="535">
        <v>2142.5300000000002</v>
      </c>
      <c r="E4863" s="536">
        <v>3.9300000000000002E-2</v>
      </c>
      <c r="F4863" s="535">
        <v>2102.5100000000002</v>
      </c>
      <c r="G4863" s="536">
        <v>2.58E-2</v>
      </c>
      <c r="H4863" s="535">
        <v>2087.4899999999998</v>
      </c>
      <c r="I4863" s="536">
        <v>2.46E-2</v>
      </c>
      <c r="J4863" s="535">
        <v>2108.92</v>
      </c>
      <c r="K4863" s="536">
        <v>2.8299999999999999E-2</v>
      </c>
      <c r="L4863" s="535">
        <v>1983.18</v>
      </c>
      <c r="M4863" s="536">
        <v>6.1000000000000004E-3</v>
      </c>
      <c r="N4863" s="535">
        <v>1902.16</v>
      </c>
      <c r="O4863" s="536">
        <v>0.13750000000000001</v>
      </c>
      <c r="P4863" s="535">
        <v>2333.9699999999998</v>
      </c>
      <c r="Q4863" s="536">
        <v>3.61E-2</v>
      </c>
      <c r="R4863" s="535">
        <v>2155.6799999999998</v>
      </c>
    </row>
    <row r="4864" spans="1:18" ht="12.75">
      <c r="A4864" s="145">
        <v>101506</v>
      </c>
      <c r="B4864" s="102" t="s">
        <v>26534</v>
      </c>
      <c r="C4864" s="145" t="s">
        <v>2</v>
      </c>
      <c r="D4864" s="535">
        <v>2384.5100000000002</v>
      </c>
      <c r="E4864" s="536">
        <v>3.5299999999999998E-2</v>
      </c>
      <c r="F4864" s="535">
        <v>2347.38</v>
      </c>
      <c r="G4864" s="536">
        <v>2.3099999999999999E-2</v>
      </c>
      <c r="H4864" s="535">
        <v>2299.5</v>
      </c>
      <c r="I4864" s="536">
        <v>2.23E-2</v>
      </c>
      <c r="J4864" s="535">
        <v>2352.9</v>
      </c>
      <c r="K4864" s="536">
        <v>2.53E-2</v>
      </c>
      <c r="L4864" s="535">
        <v>2203.4</v>
      </c>
      <c r="M4864" s="536">
        <v>5.4999999999999997E-3</v>
      </c>
      <c r="N4864" s="535">
        <v>2114.39</v>
      </c>
      <c r="O4864" s="536">
        <v>0.1237</v>
      </c>
      <c r="P4864" s="535">
        <v>2581.2800000000002</v>
      </c>
      <c r="Q4864" s="536">
        <v>3.27E-2</v>
      </c>
      <c r="R4864" s="535">
        <v>2392.11</v>
      </c>
    </row>
    <row r="4865" spans="1:18" ht="12.75">
      <c r="A4865" s="145">
        <v>101507</v>
      </c>
      <c r="B4865" s="102" t="s">
        <v>26535</v>
      </c>
      <c r="C4865" s="145" t="s">
        <v>2</v>
      </c>
      <c r="D4865" s="535">
        <v>2453.33</v>
      </c>
      <c r="E4865" s="536">
        <v>3.44E-2</v>
      </c>
      <c r="F4865" s="535">
        <v>2423.7399999999998</v>
      </c>
      <c r="G4865" s="536">
        <v>2.24E-2</v>
      </c>
      <c r="H4865" s="535">
        <v>2321.4699999999998</v>
      </c>
      <c r="I4865" s="536">
        <v>2.2100000000000002E-2</v>
      </c>
      <c r="J4865" s="535">
        <v>2436.37</v>
      </c>
      <c r="K4865" s="536">
        <v>2.4500000000000001E-2</v>
      </c>
      <c r="L4865" s="535">
        <v>2254.69</v>
      </c>
      <c r="M4865" s="536">
        <v>5.4000000000000003E-3</v>
      </c>
      <c r="N4865" s="535">
        <v>2166.12</v>
      </c>
      <c r="O4865" s="536">
        <v>0.1208</v>
      </c>
      <c r="P4865" s="535">
        <v>2651.65</v>
      </c>
      <c r="Q4865" s="536">
        <v>3.1800000000000002E-2</v>
      </c>
      <c r="R4865" s="535">
        <v>2433.4</v>
      </c>
    </row>
    <row r="4866" spans="1:18" ht="12.75">
      <c r="A4866" s="145">
        <v>101508</v>
      </c>
      <c r="B4866" s="102" t="s">
        <v>26536</v>
      </c>
      <c r="C4866" s="145" t="s">
        <v>2</v>
      </c>
      <c r="D4866" s="535">
        <v>2772.4</v>
      </c>
      <c r="E4866" s="536">
        <v>3.04E-2</v>
      </c>
      <c r="F4866" s="535">
        <v>2748.06</v>
      </c>
      <c r="G4866" s="536">
        <v>1.9699999999999999E-2</v>
      </c>
      <c r="H4866" s="535">
        <v>2582.85</v>
      </c>
      <c r="I4866" s="536">
        <v>1.9900000000000001E-2</v>
      </c>
      <c r="J4866" s="535">
        <v>2763.01</v>
      </c>
      <c r="K4866" s="536">
        <v>2.1600000000000001E-2</v>
      </c>
      <c r="L4866" s="535">
        <v>2535.67</v>
      </c>
      <c r="M4866" s="536">
        <v>4.7999999999999996E-3</v>
      </c>
      <c r="N4866" s="535">
        <v>2437.21</v>
      </c>
      <c r="O4866" s="536">
        <v>0.10730000000000001</v>
      </c>
      <c r="P4866" s="535">
        <v>2977.93</v>
      </c>
      <c r="Q4866" s="536">
        <v>2.8299999999999999E-2</v>
      </c>
      <c r="R4866" s="535">
        <v>2728.1</v>
      </c>
    </row>
    <row r="4867" spans="1:18" ht="12.75">
      <c r="A4867" s="145">
        <v>101525</v>
      </c>
      <c r="B4867" s="102" t="s">
        <v>26537</v>
      </c>
      <c r="C4867" s="145" t="s">
        <v>2</v>
      </c>
      <c r="D4867" s="535">
        <v>1211.0899999999999</v>
      </c>
      <c r="E4867" s="536">
        <v>3.4500000000000003E-2</v>
      </c>
      <c r="F4867" s="535">
        <v>1167.45</v>
      </c>
      <c r="G4867" s="536">
        <v>0</v>
      </c>
      <c r="H4867" s="535">
        <v>1143.93</v>
      </c>
      <c r="I4867" s="536">
        <v>3.6600000000000001E-2</v>
      </c>
      <c r="J4867" s="535">
        <v>1193.74</v>
      </c>
      <c r="K4867" s="536">
        <v>0</v>
      </c>
      <c r="L4867" s="535">
        <v>1071.75</v>
      </c>
      <c r="M4867" s="536">
        <v>0</v>
      </c>
      <c r="N4867" s="535">
        <v>1036.8399999999999</v>
      </c>
      <c r="O4867" s="536">
        <v>0.2155</v>
      </c>
      <c r="P4867" s="535">
        <v>1354.81</v>
      </c>
      <c r="Q4867" s="536">
        <v>0</v>
      </c>
      <c r="R4867" s="535">
        <v>1182.51</v>
      </c>
    </row>
    <row r="4868" spans="1:18" ht="12.75">
      <c r="A4868" s="145">
        <v>101526</v>
      </c>
      <c r="B4868" s="102" t="s">
        <v>26538</v>
      </c>
      <c r="C4868" s="145" t="s">
        <v>2</v>
      </c>
      <c r="D4868" s="535">
        <v>1426.91</v>
      </c>
      <c r="E4868" s="536">
        <v>2.93E-2</v>
      </c>
      <c r="F4868" s="535">
        <v>1385.85</v>
      </c>
      <c r="G4868" s="536">
        <v>0</v>
      </c>
      <c r="H4868" s="535">
        <v>1333.02</v>
      </c>
      <c r="I4868" s="536">
        <v>3.1399999999999997E-2</v>
      </c>
      <c r="J4868" s="535">
        <v>1411.35</v>
      </c>
      <c r="K4868" s="536">
        <v>0</v>
      </c>
      <c r="L4868" s="535">
        <v>1268.17</v>
      </c>
      <c r="M4868" s="536">
        <v>0</v>
      </c>
      <c r="N4868" s="535">
        <v>1226.1300000000001</v>
      </c>
      <c r="O4868" s="536">
        <v>0.1822</v>
      </c>
      <c r="P4868" s="535">
        <v>1575.38</v>
      </c>
      <c r="Q4868" s="536">
        <v>0</v>
      </c>
      <c r="R4868" s="535">
        <v>1393.38</v>
      </c>
    </row>
    <row r="4869" spans="1:18" ht="12.75">
      <c r="A4869" s="145">
        <v>101527</v>
      </c>
      <c r="B4869" s="102" t="s">
        <v>26539</v>
      </c>
      <c r="C4869" s="145" t="s">
        <v>2</v>
      </c>
      <c r="D4869" s="535">
        <v>1488.29</v>
      </c>
      <c r="E4869" s="536">
        <v>2.81E-2</v>
      </c>
      <c r="F4869" s="535">
        <v>1453.96</v>
      </c>
      <c r="G4869" s="536">
        <v>0</v>
      </c>
      <c r="H4869" s="535">
        <v>1352.62</v>
      </c>
      <c r="I4869" s="536">
        <v>3.09E-2</v>
      </c>
      <c r="J4869" s="535">
        <v>1485.79</v>
      </c>
      <c r="K4869" s="536">
        <v>0</v>
      </c>
      <c r="L4869" s="535">
        <v>1313.91</v>
      </c>
      <c r="M4869" s="536">
        <v>0</v>
      </c>
      <c r="N4869" s="535">
        <v>1272.26</v>
      </c>
      <c r="O4869" s="536">
        <v>0.17560000000000001</v>
      </c>
      <c r="P4869" s="535">
        <v>1638.15</v>
      </c>
      <c r="Q4869" s="536">
        <v>0</v>
      </c>
      <c r="R4869" s="535">
        <v>1430.21</v>
      </c>
    </row>
    <row r="4870" spans="1:18" ht="12.75">
      <c r="A4870" s="145">
        <v>101528</v>
      </c>
      <c r="B4870" s="102" t="s">
        <v>26540</v>
      </c>
      <c r="C4870" s="145" t="s">
        <v>2</v>
      </c>
      <c r="D4870" s="535">
        <v>1740.15</v>
      </c>
      <c r="E4870" s="536">
        <v>2.4E-2</v>
      </c>
      <c r="F4870" s="535">
        <v>1712.55</v>
      </c>
      <c r="G4870" s="536">
        <v>0</v>
      </c>
      <c r="H4870" s="535">
        <v>1554.18</v>
      </c>
      <c r="I4870" s="536">
        <v>2.69E-2</v>
      </c>
      <c r="J4870" s="535">
        <v>1746.56</v>
      </c>
      <c r="K4870" s="536">
        <v>0</v>
      </c>
      <c r="L4870" s="535">
        <v>1537.65</v>
      </c>
      <c r="M4870" s="536">
        <v>0</v>
      </c>
      <c r="N4870" s="535">
        <v>1488.68</v>
      </c>
      <c r="O4870" s="536">
        <v>0.15010000000000001</v>
      </c>
      <c r="P4870" s="535">
        <v>1895.75</v>
      </c>
      <c r="Q4870" s="536">
        <v>0</v>
      </c>
      <c r="R4870" s="535">
        <v>1663.85</v>
      </c>
    </row>
    <row r="4871" spans="1:18" ht="12.75">
      <c r="A4871" s="145">
        <v>101521</v>
      </c>
      <c r="B4871" s="102" t="s">
        <v>26541</v>
      </c>
      <c r="C4871" s="145" t="s">
        <v>2</v>
      </c>
      <c r="D4871" s="535">
        <v>1214.6500000000001</v>
      </c>
      <c r="E4871" s="536">
        <v>3.44E-2</v>
      </c>
      <c r="F4871" s="535">
        <v>1177.26</v>
      </c>
      <c r="G4871" s="536">
        <v>0</v>
      </c>
      <c r="H4871" s="535">
        <v>1158.55</v>
      </c>
      <c r="I4871" s="536">
        <v>3.61E-2</v>
      </c>
      <c r="J4871" s="535">
        <v>1199.03</v>
      </c>
      <c r="K4871" s="536">
        <v>0</v>
      </c>
      <c r="L4871" s="535">
        <v>1079.98</v>
      </c>
      <c r="M4871" s="536">
        <v>0</v>
      </c>
      <c r="N4871" s="535">
        <v>1045.31</v>
      </c>
      <c r="O4871" s="536">
        <v>0.2137</v>
      </c>
      <c r="P4871" s="535">
        <v>1363.85</v>
      </c>
      <c r="Q4871" s="536">
        <v>0</v>
      </c>
      <c r="R4871" s="535">
        <v>1198.1199999999999</v>
      </c>
    </row>
    <row r="4872" spans="1:18" ht="12.75">
      <c r="A4872" s="145">
        <v>101522</v>
      </c>
      <c r="B4872" s="102" t="s">
        <v>26542</v>
      </c>
      <c r="C4872" s="145" t="s">
        <v>2</v>
      </c>
      <c r="D4872" s="535">
        <v>1430.47</v>
      </c>
      <c r="E4872" s="536">
        <v>2.92E-2</v>
      </c>
      <c r="F4872" s="535">
        <v>1395.66</v>
      </c>
      <c r="G4872" s="536">
        <v>0</v>
      </c>
      <c r="H4872" s="535">
        <v>1347.64</v>
      </c>
      <c r="I4872" s="536">
        <v>3.1E-2</v>
      </c>
      <c r="J4872" s="535">
        <v>1416.64</v>
      </c>
      <c r="K4872" s="536">
        <v>0</v>
      </c>
      <c r="L4872" s="535">
        <v>1276.4000000000001</v>
      </c>
      <c r="M4872" s="536">
        <v>0</v>
      </c>
      <c r="N4872" s="535">
        <v>1234.5999999999999</v>
      </c>
      <c r="O4872" s="536">
        <v>0.18090000000000001</v>
      </c>
      <c r="P4872" s="535">
        <v>1584.42</v>
      </c>
      <c r="Q4872" s="536">
        <v>0</v>
      </c>
      <c r="R4872" s="535">
        <v>1408.99</v>
      </c>
    </row>
    <row r="4873" spans="1:18" ht="12.75">
      <c r="A4873" s="145">
        <v>101523</v>
      </c>
      <c r="B4873" s="102" t="s">
        <v>26543</v>
      </c>
      <c r="C4873" s="145" t="s">
        <v>2</v>
      </c>
      <c r="D4873" s="535">
        <v>1491.85</v>
      </c>
      <c r="E4873" s="536">
        <v>2.8000000000000001E-2</v>
      </c>
      <c r="F4873" s="535">
        <v>1463.77</v>
      </c>
      <c r="G4873" s="536">
        <v>0</v>
      </c>
      <c r="H4873" s="535">
        <v>1367.24</v>
      </c>
      <c r="I4873" s="536">
        <v>3.0599999999999999E-2</v>
      </c>
      <c r="J4873" s="535">
        <v>1491.08</v>
      </c>
      <c r="K4873" s="536">
        <v>0</v>
      </c>
      <c r="L4873" s="535">
        <v>1322.14</v>
      </c>
      <c r="M4873" s="536">
        <v>0</v>
      </c>
      <c r="N4873" s="535">
        <v>1280.73</v>
      </c>
      <c r="O4873" s="536">
        <v>0.1744</v>
      </c>
      <c r="P4873" s="535">
        <v>1647.19</v>
      </c>
      <c r="Q4873" s="536">
        <v>0</v>
      </c>
      <c r="R4873" s="535">
        <v>1445.82</v>
      </c>
    </row>
    <row r="4874" spans="1:18" ht="12.75">
      <c r="A4874" s="145">
        <v>101524</v>
      </c>
      <c r="B4874" s="102" t="s">
        <v>26544</v>
      </c>
      <c r="C4874" s="145" t="s">
        <v>2</v>
      </c>
      <c r="D4874" s="535">
        <v>1743.71</v>
      </c>
      <c r="E4874" s="536">
        <v>2.4E-2</v>
      </c>
      <c r="F4874" s="535">
        <v>1722.36</v>
      </c>
      <c r="G4874" s="536">
        <v>0</v>
      </c>
      <c r="H4874" s="535">
        <v>1568.8</v>
      </c>
      <c r="I4874" s="536">
        <v>2.6700000000000002E-2</v>
      </c>
      <c r="J4874" s="535">
        <v>1751.85</v>
      </c>
      <c r="K4874" s="536">
        <v>0</v>
      </c>
      <c r="L4874" s="535">
        <v>1545.88</v>
      </c>
      <c r="M4874" s="536">
        <v>0</v>
      </c>
      <c r="N4874" s="535">
        <v>1497.15</v>
      </c>
      <c r="O4874" s="536">
        <v>0.1492</v>
      </c>
      <c r="P4874" s="535">
        <v>1904.79</v>
      </c>
      <c r="Q4874" s="536">
        <v>0</v>
      </c>
      <c r="R4874" s="535">
        <v>1679.46</v>
      </c>
    </row>
    <row r="4875" spans="1:18" ht="12.75">
      <c r="A4875" s="145">
        <v>101517</v>
      </c>
      <c r="B4875" s="102" t="s">
        <v>26545</v>
      </c>
      <c r="C4875" s="145" t="s">
        <v>2</v>
      </c>
      <c r="D4875" s="535">
        <v>857.1</v>
      </c>
      <c r="E4875" s="536">
        <v>4.8800000000000003E-2</v>
      </c>
      <c r="F4875" s="535">
        <v>838.54</v>
      </c>
      <c r="G4875" s="536">
        <v>0</v>
      </c>
      <c r="H4875" s="535">
        <v>830.33</v>
      </c>
      <c r="I4875" s="536">
        <v>5.04E-2</v>
      </c>
      <c r="J4875" s="535">
        <v>874.37</v>
      </c>
      <c r="K4875" s="536">
        <v>0</v>
      </c>
      <c r="L4875" s="535">
        <v>796.29</v>
      </c>
      <c r="M4875" s="536">
        <v>0</v>
      </c>
      <c r="N4875" s="535">
        <v>762.36</v>
      </c>
      <c r="O4875" s="536">
        <v>0.15570000000000001</v>
      </c>
      <c r="P4875" s="535">
        <v>930.07</v>
      </c>
      <c r="Q4875" s="536">
        <v>0</v>
      </c>
      <c r="R4875" s="535">
        <v>877.36</v>
      </c>
    </row>
    <row r="4876" spans="1:18" ht="12.75">
      <c r="A4876" s="145">
        <v>101518</v>
      </c>
      <c r="B4876" s="102" t="s">
        <v>26546</v>
      </c>
      <c r="C4876" s="145" t="s">
        <v>2</v>
      </c>
      <c r="D4876" s="535">
        <v>1000.98</v>
      </c>
      <c r="E4876" s="536">
        <v>4.1799999999999997E-2</v>
      </c>
      <c r="F4876" s="535">
        <v>984.14</v>
      </c>
      <c r="G4876" s="536">
        <v>0</v>
      </c>
      <c r="H4876" s="535">
        <v>956.39</v>
      </c>
      <c r="I4876" s="536">
        <v>4.3700000000000003E-2</v>
      </c>
      <c r="J4876" s="535">
        <v>1019.44</v>
      </c>
      <c r="K4876" s="536">
        <v>0</v>
      </c>
      <c r="L4876" s="535">
        <v>927.23</v>
      </c>
      <c r="M4876" s="536">
        <v>0</v>
      </c>
      <c r="N4876" s="535">
        <v>888.55</v>
      </c>
      <c r="O4876" s="536">
        <v>0.1336</v>
      </c>
      <c r="P4876" s="535">
        <v>1077.1199999999999</v>
      </c>
      <c r="Q4876" s="536">
        <v>0</v>
      </c>
      <c r="R4876" s="535">
        <v>1017.94</v>
      </c>
    </row>
    <row r="4877" spans="1:18" ht="12.75">
      <c r="A4877" s="145">
        <v>101519</v>
      </c>
      <c r="B4877" s="102" t="s">
        <v>26547</v>
      </c>
      <c r="C4877" s="145" t="s">
        <v>2</v>
      </c>
      <c r="D4877" s="535">
        <v>1041.9000000000001</v>
      </c>
      <c r="E4877" s="536">
        <v>4.0099999999999997E-2</v>
      </c>
      <c r="F4877" s="535">
        <v>1029.54</v>
      </c>
      <c r="G4877" s="536">
        <v>0</v>
      </c>
      <c r="H4877" s="535">
        <v>969.45</v>
      </c>
      <c r="I4877" s="536">
        <v>4.3099999999999999E-2</v>
      </c>
      <c r="J4877" s="535">
        <v>1069.07</v>
      </c>
      <c r="K4877" s="536">
        <v>0</v>
      </c>
      <c r="L4877" s="535">
        <v>957.73</v>
      </c>
      <c r="M4877" s="536">
        <v>0</v>
      </c>
      <c r="N4877" s="535">
        <v>919.31</v>
      </c>
      <c r="O4877" s="536">
        <v>0.12920000000000001</v>
      </c>
      <c r="P4877" s="535">
        <v>1118.96</v>
      </c>
      <c r="Q4877" s="536">
        <v>0</v>
      </c>
      <c r="R4877" s="535">
        <v>1042.49</v>
      </c>
    </row>
    <row r="4878" spans="1:18" ht="12.75">
      <c r="A4878" s="145">
        <v>101520</v>
      </c>
      <c r="B4878" s="102" t="s">
        <v>26548</v>
      </c>
      <c r="C4878" s="145" t="s">
        <v>2</v>
      </c>
      <c r="D4878" s="535">
        <v>1209.81</v>
      </c>
      <c r="E4878" s="536">
        <v>3.4599999999999999E-2</v>
      </c>
      <c r="F4878" s="535">
        <v>1201.94</v>
      </c>
      <c r="G4878" s="536">
        <v>0</v>
      </c>
      <c r="H4878" s="535">
        <v>1103.83</v>
      </c>
      <c r="I4878" s="536">
        <v>3.7900000000000003E-2</v>
      </c>
      <c r="J4878" s="535">
        <v>1242.9100000000001</v>
      </c>
      <c r="K4878" s="536">
        <v>0</v>
      </c>
      <c r="L4878" s="535">
        <v>1106.8900000000001</v>
      </c>
      <c r="M4878" s="536">
        <v>0</v>
      </c>
      <c r="N4878" s="535">
        <v>1063.58</v>
      </c>
      <c r="O4878" s="536">
        <v>0.1116</v>
      </c>
      <c r="P4878" s="535">
        <v>1290.69</v>
      </c>
      <c r="Q4878" s="536">
        <v>0</v>
      </c>
      <c r="R4878" s="535">
        <v>1198.25</v>
      </c>
    </row>
    <row r="4879" spans="1:18" ht="12.75">
      <c r="A4879" s="145">
        <v>101513</v>
      </c>
      <c r="B4879" s="102" t="s">
        <v>26549</v>
      </c>
      <c r="C4879" s="145" t="s">
        <v>2</v>
      </c>
      <c r="D4879" s="535">
        <v>872.34</v>
      </c>
      <c r="E4879" s="536">
        <v>4.8000000000000001E-2</v>
      </c>
      <c r="F4879" s="535">
        <v>856.74</v>
      </c>
      <c r="G4879" s="536">
        <v>0</v>
      </c>
      <c r="H4879" s="535">
        <v>855.52</v>
      </c>
      <c r="I4879" s="536">
        <v>4.8899999999999999E-2</v>
      </c>
      <c r="J4879" s="535">
        <v>888.85</v>
      </c>
      <c r="K4879" s="536">
        <v>0</v>
      </c>
      <c r="L4879" s="535">
        <v>814.42</v>
      </c>
      <c r="M4879" s="536">
        <v>0</v>
      </c>
      <c r="N4879" s="535">
        <v>779.71</v>
      </c>
      <c r="O4879" s="536">
        <v>0.15229999999999999</v>
      </c>
      <c r="P4879" s="535">
        <v>948.73</v>
      </c>
      <c r="Q4879" s="536">
        <v>0</v>
      </c>
      <c r="R4879" s="535">
        <v>902.18</v>
      </c>
    </row>
    <row r="4880" spans="1:18" ht="12.75">
      <c r="A4880" s="145">
        <v>101514</v>
      </c>
      <c r="B4880" s="102" t="s">
        <v>26550</v>
      </c>
      <c r="C4880" s="145" t="s">
        <v>2</v>
      </c>
      <c r="D4880" s="535">
        <v>1016.22</v>
      </c>
      <c r="E4880" s="536">
        <v>4.1200000000000001E-2</v>
      </c>
      <c r="F4880" s="535">
        <v>1002.34</v>
      </c>
      <c r="G4880" s="536">
        <v>0</v>
      </c>
      <c r="H4880" s="535">
        <v>981.58</v>
      </c>
      <c r="I4880" s="536">
        <v>4.2599999999999999E-2</v>
      </c>
      <c r="J4880" s="535">
        <v>1033.92</v>
      </c>
      <c r="K4880" s="536">
        <v>0</v>
      </c>
      <c r="L4880" s="535">
        <v>945.36</v>
      </c>
      <c r="M4880" s="536">
        <v>0</v>
      </c>
      <c r="N4880" s="535">
        <v>905.9</v>
      </c>
      <c r="O4880" s="536">
        <v>0.13109999999999999</v>
      </c>
      <c r="P4880" s="535">
        <v>1095.78</v>
      </c>
      <c r="Q4880" s="536">
        <v>0</v>
      </c>
      <c r="R4880" s="535">
        <v>1042.76</v>
      </c>
    </row>
    <row r="4881" spans="1:18" ht="12.75">
      <c r="A4881" s="145">
        <v>101515</v>
      </c>
      <c r="B4881" s="102" t="s">
        <v>26551</v>
      </c>
      <c r="C4881" s="145" t="s">
        <v>2</v>
      </c>
      <c r="D4881" s="535">
        <v>1057.1400000000001</v>
      </c>
      <c r="E4881" s="536">
        <v>3.9600000000000003E-2</v>
      </c>
      <c r="F4881" s="535">
        <v>1047.74</v>
      </c>
      <c r="G4881" s="536">
        <v>0</v>
      </c>
      <c r="H4881" s="535">
        <v>994.64</v>
      </c>
      <c r="I4881" s="536">
        <v>4.2099999999999999E-2</v>
      </c>
      <c r="J4881" s="535">
        <v>1083.55</v>
      </c>
      <c r="K4881" s="536">
        <v>0</v>
      </c>
      <c r="L4881" s="535">
        <v>975.86</v>
      </c>
      <c r="M4881" s="536">
        <v>0</v>
      </c>
      <c r="N4881" s="535">
        <v>936.66</v>
      </c>
      <c r="O4881" s="536">
        <v>0.1268</v>
      </c>
      <c r="P4881" s="535">
        <v>1137.6199999999999</v>
      </c>
      <c r="Q4881" s="536">
        <v>0</v>
      </c>
      <c r="R4881" s="535">
        <v>1067.31</v>
      </c>
    </row>
    <row r="4882" spans="1:18" ht="12.75">
      <c r="A4882" s="145">
        <v>101516</v>
      </c>
      <c r="B4882" s="102" t="s">
        <v>26552</v>
      </c>
      <c r="C4882" s="145" t="s">
        <v>2</v>
      </c>
      <c r="D4882" s="535">
        <v>1225.05</v>
      </c>
      <c r="E4882" s="536">
        <v>3.4099999999999998E-2</v>
      </c>
      <c r="F4882" s="535">
        <v>1220.1400000000001</v>
      </c>
      <c r="G4882" s="536">
        <v>0</v>
      </c>
      <c r="H4882" s="535">
        <v>1129.02</v>
      </c>
      <c r="I4882" s="536">
        <v>3.6999999999999998E-2</v>
      </c>
      <c r="J4882" s="535">
        <v>1257.3900000000001</v>
      </c>
      <c r="K4882" s="536">
        <v>0</v>
      </c>
      <c r="L4882" s="535">
        <v>1125.02</v>
      </c>
      <c r="M4882" s="536">
        <v>0</v>
      </c>
      <c r="N4882" s="535">
        <v>1080.93</v>
      </c>
      <c r="O4882" s="536">
        <v>0.10979999999999999</v>
      </c>
      <c r="P4882" s="535">
        <v>1309.3499999999999</v>
      </c>
      <c r="Q4882" s="536">
        <v>0</v>
      </c>
      <c r="R4882" s="535">
        <v>1223.07</v>
      </c>
    </row>
    <row r="4883" spans="1:18" ht="12.75">
      <c r="A4883" s="145">
        <v>101533</v>
      </c>
      <c r="B4883" s="102" t="s">
        <v>26553</v>
      </c>
      <c r="C4883" s="145" t="s">
        <v>2</v>
      </c>
      <c r="D4883" s="535">
        <v>1307.27</v>
      </c>
      <c r="E4883" s="536">
        <v>0.2049</v>
      </c>
      <c r="F4883" s="535">
        <v>1439.5</v>
      </c>
      <c r="G4883" s="536">
        <v>0</v>
      </c>
      <c r="H4883" s="535">
        <v>1260.74</v>
      </c>
      <c r="I4883" s="536">
        <v>0.21249999999999999</v>
      </c>
      <c r="J4883" s="535">
        <v>1364.84</v>
      </c>
      <c r="K4883" s="536">
        <v>0</v>
      </c>
      <c r="L4883" s="535">
        <v>1285.3900000000001</v>
      </c>
      <c r="M4883" s="536">
        <v>0</v>
      </c>
      <c r="N4883" s="535">
        <v>1227.5999999999999</v>
      </c>
      <c r="O4883" s="536">
        <v>3.95E-2</v>
      </c>
      <c r="P4883" s="535">
        <v>1395.49</v>
      </c>
      <c r="Q4883" s="536">
        <v>0</v>
      </c>
      <c r="R4883" s="535">
        <v>1350.22</v>
      </c>
    </row>
    <row r="4884" spans="1:18" ht="12.75">
      <c r="A4884" s="145">
        <v>101534</v>
      </c>
      <c r="B4884" s="102" t="s">
        <v>26554</v>
      </c>
      <c r="C4884" s="145" t="s">
        <v>2</v>
      </c>
      <c r="D4884" s="535">
        <v>1595.03</v>
      </c>
      <c r="E4884" s="536">
        <v>0.16800000000000001</v>
      </c>
      <c r="F4884" s="535">
        <v>1730.7</v>
      </c>
      <c r="G4884" s="536">
        <v>0</v>
      </c>
      <c r="H4884" s="535">
        <v>1512.86</v>
      </c>
      <c r="I4884" s="536">
        <v>0.17710000000000001</v>
      </c>
      <c r="J4884" s="535">
        <v>1654.98</v>
      </c>
      <c r="K4884" s="536">
        <v>0</v>
      </c>
      <c r="L4884" s="535">
        <v>1547.28</v>
      </c>
      <c r="M4884" s="536">
        <v>0</v>
      </c>
      <c r="N4884" s="535">
        <v>1479.99</v>
      </c>
      <c r="O4884" s="536">
        <v>3.27E-2</v>
      </c>
      <c r="P4884" s="535">
        <v>1689.59</v>
      </c>
      <c r="Q4884" s="536">
        <v>0</v>
      </c>
      <c r="R4884" s="535">
        <v>1631.38</v>
      </c>
    </row>
    <row r="4885" spans="1:18" ht="12.75">
      <c r="A4885" s="145">
        <v>101535</v>
      </c>
      <c r="B4885" s="102" t="s">
        <v>26555</v>
      </c>
      <c r="C4885" s="145" t="s">
        <v>2</v>
      </c>
      <c r="D4885" s="535">
        <v>1676.87</v>
      </c>
      <c r="E4885" s="536">
        <v>0.1598</v>
      </c>
      <c r="F4885" s="535">
        <v>1821.51</v>
      </c>
      <c r="G4885" s="536">
        <v>0</v>
      </c>
      <c r="H4885" s="535">
        <v>1538.99</v>
      </c>
      <c r="I4885" s="536">
        <v>0.1741</v>
      </c>
      <c r="J4885" s="535">
        <v>1754.24</v>
      </c>
      <c r="K4885" s="536">
        <v>0</v>
      </c>
      <c r="L4885" s="535">
        <v>1608.27</v>
      </c>
      <c r="M4885" s="536">
        <v>0</v>
      </c>
      <c r="N4885" s="535">
        <v>1541.5</v>
      </c>
      <c r="O4885" s="536">
        <v>3.1399999999999997E-2</v>
      </c>
      <c r="P4885" s="535">
        <v>1773.28</v>
      </c>
      <c r="Q4885" s="536">
        <v>0</v>
      </c>
      <c r="R4885" s="535">
        <v>1680.49</v>
      </c>
    </row>
    <row r="4886" spans="1:18" ht="12.75">
      <c r="A4886" s="145">
        <v>101536</v>
      </c>
      <c r="B4886" s="102" t="s">
        <v>26556</v>
      </c>
      <c r="C4886" s="145" t="s">
        <v>2</v>
      </c>
      <c r="D4886" s="535">
        <v>2012.68</v>
      </c>
      <c r="E4886" s="536">
        <v>0.1331</v>
      </c>
      <c r="F4886" s="535">
        <v>2166.3000000000002</v>
      </c>
      <c r="G4886" s="536">
        <v>0</v>
      </c>
      <c r="H4886" s="535">
        <v>1807.74</v>
      </c>
      <c r="I4886" s="536">
        <v>0.1482</v>
      </c>
      <c r="J4886" s="535">
        <v>2101.9299999999998</v>
      </c>
      <c r="K4886" s="536">
        <v>0</v>
      </c>
      <c r="L4886" s="535">
        <v>1906.59</v>
      </c>
      <c r="M4886" s="536">
        <v>0</v>
      </c>
      <c r="N4886" s="535">
        <v>1830.05</v>
      </c>
      <c r="O4886" s="536">
        <v>2.6499999999999999E-2</v>
      </c>
      <c r="P4886" s="535">
        <v>2116.7399999999998</v>
      </c>
      <c r="Q4886" s="536">
        <v>0</v>
      </c>
      <c r="R4886" s="535">
        <v>1992.01</v>
      </c>
    </row>
    <row r="4887" spans="1:18" ht="12.75">
      <c r="A4887" s="145">
        <v>101529</v>
      </c>
      <c r="B4887" s="102" t="s">
        <v>26557</v>
      </c>
      <c r="C4887" s="145" t="s">
        <v>2</v>
      </c>
      <c r="D4887" s="535">
        <v>1366.27</v>
      </c>
      <c r="E4887" s="536">
        <v>3.0599999999999999E-2</v>
      </c>
      <c r="F4887" s="535">
        <v>1331.26</v>
      </c>
      <c r="G4887" s="536">
        <v>0</v>
      </c>
      <c r="H4887" s="535">
        <v>1295.92</v>
      </c>
      <c r="I4887" s="536">
        <v>3.2300000000000002E-2</v>
      </c>
      <c r="J4887" s="535">
        <v>1351.04</v>
      </c>
      <c r="K4887" s="536">
        <v>0</v>
      </c>
      <c r="L4887" s="535">
        <v>1219.27</v>
      </c>
      <c r="M4887" s="536">
        <v>0</v>
      </c>
      <c r="N4887" s="535">
        <v>1181.71</v>
      </c>
      <c r="O4887" s="536">
        <v>0.19089999999999999</v>
      </c>
      <c r="P4887" s="535">
        <v>1525.26</v>
      </c>
      <c r="Q4887" s="536">
        <v>0</v>
      </c>
      <c r="R4887" s="535">
        <v>1348.37</v>
      </c>
    </row>
    <row r="4888" spans="1:18" ht="12.75">
      <c r="A4888" s="145">
        <v>101530</v>
      </c>
      <c r="B4888" s="102" t="s">
        <v>26558</v>
      </c>
      <c r="C4888" s="145" t="s">
        <v>2</v>
      </c>
      <c r="D4888" s="535">
        <v>1654.03</v>
      </c>
      <c r="E4888" s="536">
        <v>2.53E-2</v>
      </c>
      <c r="F4888" s="535">
        <v>1622.46</v>
      </c>
      <c r="G4888" s="536">
        <v>0</v>
      </c>
      <c r="H4888" s="535">
        <v>1548.04</v>
      </c>
      <c r="I4888" s="536">
        <v>2.7E-2</v>
      </c>
      <c r="J4888" s="535">
        <v>1641.18</v>
      </c>
      <c r="K4888" s="536">
        <v>0</v>
      </c>
      <c r="L4888" s="535">
        <v>1481.16</v>
      </c>
      <c r="M4888" s="536">
        <v>0</v>
      </c>
      <c r="N4888" s="535">
        <v>1434.1</v>
      </c>
      <c r="O4888" s="536">
        <v>0.1573</v>
      </c>
      <c r="P4888" s="535">
        <v>1819.36</v>
      </c>
      <c r="Q4888" s="536">
        <v>0</v>
      </c>
      <c r="R4888" s="535">
        <v>1629.53</v>
      </c>
    </row>
    <row r="4889" spans="1:18" ht="12.75">
      <c r="A4889" s="145">
        <v>101531</v>
      </c>
      <c r="B4889" s="102" t="s">
        <v>26559</v>
      </c>
      <c r="C4889" s="145" t="s">
        <v>2</v>
      </c>
      <c r="D4889" s="535">
        <v>1735.87</v>
      </c>
      <c r="E4889" s="536">
        <v>2.41E-2</v>
      </c>
      <c r="F4889" s="535">
        <v>1713.27</v>
      </c>
      <c r="G4889" s="536">
        <v>0</v>
      </c>
      <c r="H4889" s="535">
        <v>1574.17</v>
      </c>
      <c r="I4889" s="536">
        <v>2.6599999999999999E-2</v>
      </c>
      <c r="J4889" s="535">
        <v>1740.44</v>
      </c>
      <c r="K4889" s="536">
        <v>0</v>
      </c>
      <c r="L4889" s="535">
        <v>1542.15</v>
      </c>
      <c r="M4889" s="536">
        <v>0</v>
      </c>
      <c r="N4889" s="535">
        <v>1495.61</v>
      </c>
      <c r="O4889" s="536">
        <v>0.15079999999999999</v>
      </c>
      <c r="P4889" s="535">
        <v>1903.05</v>
      </c>
      <c r="Q4889" s="536">
        <v>0</v>
      </c>
      <c r="R4889" s="535">
        <v>1678.64</v>
      </c>
    </row>
    <row r="4890" spans="1:18" ht="12.75">
      <c r="A4890" s="145">
        <v>101532</v>
      </c>
      <c r="B4890" s="102" t="s">
        <v>26560</v>
      </c>
      <c r="C4890" s="145" t="s">
        <v>2</v>
      </c>
      <c r="D4890" s="535">
        <v>2071.6799999999998</v>
      </c>
      <c r="E4890" s="536">
        <v>2.0199999999999999E-2</v>
      </c>
      <c r="F4890" s="535">
        <v>2058.06</v>
      </c>
      <c r="G4890" s="536">
        <v>0</v>
      </c>
      <c r="H4890" s="535">
        <v>1842.92</v>
      </c>
      <c r="I4890" s="536">
        <v>2.2700000000000001E-2</v>
      </c>
      <c r="J4890" s="535">
        <v>2088.13</v>
      </c>
      <c r="K4890" s="536">
        <v>0</v>
      </c>
      <c r="L4890" s="535">
        <v>1840.47</v>
      </c>
      <c r="M4890" s="536">
        <v>0</v>
      </c>
      <c r="N4890" s="535">
        <v>1784.16</v>
      </c>
      <c r="O4890" s="536">
        <v>0.12640000000000001</v>
      </c>
      <c r="P4890" s="535">
        <v>2246.5100000000002</v>
      </c>
      <c r="Q4890" s="536">
        <v>0</v>
      </c>
      <c r="R4890" s="535">
        <v>1990.16</v>
      </c>
    </row>
    <row r="4891" spans="1:18" ht="12.75">
      <c r="A4891" s="145">
        <v>101549</v>
      </c>
      <c r="B4891" s="102" t="s">
        <v>26561</v>
      </c>
      <c r="C4891" s="145" t="s">
        <v>2</v>
      </c>
      <c r="D4891" s="535">
        <v>17.11</v>
      </c>
      <c r="E4891" s="536">
        <v>0</v>
      </c>
      <c r="F4891" s="535">
        <v>16.010000000000002</v>
      </c>
      <c r="G4891" s="536">
        <v>0</v>
      </c>
      <c r="H4891" s="535">
        <v>21.72</v>
      </c>
      <c r="I4891" s="536">
        <v>0</v>
      </c>
      <c r="J4891" s="535">
        <v>20.65</v>
      </c>
      <c r="K4891" s="536">
        <v>0</v>
      </c>
      <c r="L4891" s="535">
        <v>21.4</v>
      </c>
      <c r="M4891" s="536">
        <v>0</v>
      </c>
      <c r="N4891" s="535">
        <v>17.309999999999999</v>
      </c>
      <c r="O4891" s="536">
        <v>0</v>
      </c>
      <c r="P4891" s="535">
        <v>17.190000000000001</v>
      </c>
      <c r="Q4891" s="536">
        <v>0</v>
      </c>
      <c r="R4891" s="535">
        <v>21.69</v>
      </c>
    </row>
    <row r="4892" spans="1:18" ht="12.75">
      <c r="A4892" s="145">
        <v>101547</v>
      </c>
      <c r="B4892" s="102" t="s">
        <v>26562</v>
      </c>
      <c r="C4892" s="145" t="s">
        <v>2</v>
      </c>
      <c r="D4892" s="535">
        <v>83.84</v>
      </c>
      <c r="E4892" s="536">
        <v>0</v>
      </c>
      <c r="F4892" s="535">
        <v>37.229999999999997</v>
      </c>
      <c r="G4892" s="536">
        <v>0</v>
      </c>
      <c r="H4892" s="535">
        <v>154.35</v>
      </c>
      <c r="I4892" s="536">
        <v>0</v>
      </c>
      <c r="J4892" s="535">
        <v>90.11</v>
      </c>
      <c r="K4892" s="536">
        <v>0.97889999999999999</v>
      </c>
      <c r="L4892" s="535">
        <v>88.22</v>
      </c>
      <c r="M4892" s="536">
        <v>0</v>
      </c>
      <c r="N4892" s="535">
        <v>90.29</v>
      </c>
      <c r="O4892" s="536">
        <v>0.97699999999999998</v>
      </c>
      <c r="P4892" s="535">
        <v>80.33</v>
      </c>
      <c r="Q4892" s="536">
        <v>0</v>
      </c>
      <c r="R4892" s="535">
        <v>127.49</v>
      </c>
    </row>
    <row r="4893" spans="1:18" ht="12.75">
      <c r="A4893" s="145">
        <v>101546</v>
      </c>
      <c r="B4893" s="102" t="s">
        <v>26563</v>
      </c>
      <c r="C4893" s="145" t="s">
        <v>2</v>
      </c>
      <c r="D4893" s="535">
        <v>27.17</v>
      </c>
      <c r="E4893" s="536">
        <v>0</v>
      </c>
      <c r="F4893" s="535">
        <v>12.89</v>
      </c>
      <c r="G4893" s="536">
        <v>0</v>
      </c>
      <c r="H4893" s="535">
        <v>49.28</v>
      </c>
      <c r="I4893" s="536">
        <v>0</v>
      </c>
      <c r="J4893" s="535">
        <v>28.9</v>
      </c>
      <c r="K4893" s="536">
        <v>0.93430000000000002</v>
      </c>
      <c r="L4893" s="535">
        <v>28.58</v>
      </c>
      <c r="M4893" s="536">
        <v>0</v>
      </c>
      <c r="N4893" s="535">
        <v>29.08</v>
      </c>
      <c r="O4893" s="536">
        <v>0.92849999999999999</v>
      </c>
      <c r="P4893" s="535">
        <v>26.13</v>
      </c>
      <c r="Q4893" s="536">
        <v>0</v>
      </c>
      <c r="R4893" s="535">
        <v>40.96</v>
      </c>
    </row>
    <row r="4894" spans="1:18" ht="12.75">
      <c r="A4894" s="145">
        <v>101548</v>
      </c>
      <c r="B4894" s="102" t="s">
        <v>26564</v>
      </c>
      <c r="C4894" s="145" t="s">
        <v>2</v>
      </c>
      <c r="D4894" s="535">
        <v>7.18</v>
      </c>
      <c r="E4894" s="536">
        <v>0</v>
      </c>
      <c r="F4894" s="535">
        <v>4.3</v>
      </c>
      <c r="G4894" s="536">
        <v>0</v>
      </c>
      <c r="H4894" s="535">
        <v>12.22</v>
      </c>
      <c r="I4894" s="536">
        <v>0</v>
      </c>
      <c r="J4894" s="535">
        <v>7.31</v>
      </c>
      <c r="K4894" s="536">
        <v>0.74009999999999998</v>
      </c>
      <c r="L4894" s="535">
        <v>7.54</v>
      </c>
      <c r="M4894" s="536">
        <v>0</v>
      </c>
      <c r="N4894" s="535">
        <v>7.49</v>
      </c>
      <c r="O4894" s="536">
        <v>0.72230000000000005</v>
      </c>
      <c r="P4894" s="535">
        <v>7.01</v>
      </c>
      <c r="Q4894" s="536">
        <v>0</v>
      </c>
      <c r="R4894" s="535">
        <v>10.44</v>
      </c>
    </row>
    <row r="4895" spans="1:18" ht="12.75">
      <c r="A4895" s="145">
        <v>94764</v>
      </c>
      <c r="B4895" s="102" t="s">
        <v>26565</v>
      </c>
      <c r="C4895" s="145" t="s">
        <v>2</v>
      </c>
      <c r="D4895" s="535">
        <v>41.17</v>
      </c>
      <c r="E4895" s="536">
        <v>0</v>
      </c>
      <c r="F4895" s="535">
        <v>36.17</v>
      </c>
      <c r="G4895" s="536">
        <v>0.79039999999999999</v>
      </c>
      <c r="H4895" s="535">
        <v>37.31</v>
      </c>
      <c r="I4895" s="536">
        <v>0</v>
      </c>
      <c r="J4895" s="535">
        <v>35.6</v>
      </c>
      <c r="K4895" s="536">
        <v>0.80310000000000004</v>
      </c>
      <c r="L4895" s="535">
        <v>37.36</v>
      </c>
      <c r="M4895" s="536">
        <v>0</v>
      </c>
      <c r="N4895" s="535">
        <v>34.97</v>
      </c>
      <c r="O4895" s="536">
        <v>0</v>
      </c>
      <c r="P4895" s="535">
        <v>37.659999999999997</v>
      </c>
      <c r="Q4895" s="536">
        <v>0</v>
      </c>
      <c r="R4895" s="535">
        <v>46.49</v>
      </c>
    </row>
    <row r="4896" spans="1:18" ht="12.75">
      <c r="A4896" s="145">
        <v>94765</v>
      </c>
      <c r="B4896" s="102" t="s">
        <v>26566</v>
      </c>
      <c r="C4896" s="145" t="s">
        <v>2</v>
      </c>
      <c r="D4896" s="535">
        <v>45.45</v>
      </c>
      <c r="E4896" s="536">
        <v>0</v>
      </c>
      <c r="F4896" s="535">
        <v>39.79</v>
      </c>
      <c r="G4896" s="536">
        <v>0.7964</v>
      </c>
      <c r="H4896" s="535">
        <v>41.01</v>
      </c>
      <c r="I4896" s="536">
        <v>0</v>
      </c>
      <c r="J4896" s="535">
        <v>39.31</v>
      </c>
      <c r="K4896" s="536">
        <v>0.80620000000000003</v>
      </c>
      <c r="L4896" s="535">
        <v>41.11</v>
      </c>
      <c r="M4896" s="536">
        <v>0</v>
      </c>
      <c r="N4896" s="535">
        <v>38.46</v>
      </c>
      <c r="O4896" s="536">
        <v>0</v>
      </c>
      <c r="P4896" s="535">
        <v>41.52</v>
      </c>
      <c r="Q4896" s="536">
        <v>0</v>
      </c>
      <c r="R4896" s="535">
        <v>51.26</v>
      </c>
    </row>
    <row r="4897" spans="1:18" ht="12.75">
      <c r="A4897" s="145">
        <v>94766</v>
      </c>
      <c r="B4897" s="102" t="s">
        <v>26567</v>
      </c>
      <c r="C4897" s="145" t="s">
        <v>2</v>
      </c>
      <c r="D4897" s="535">
        <v>50.88</v>
      </c>
      <c r="E4897" s="536">
        <v>0</v>
      </c>
      <c r="F4897" s="535">
        <v>44.43</v>
      </c>
      <c r="G4897" s="536">
        <v>0.80549999999999999</v>
      </c>
      <c r="H4897" s="535">
        <v>45.72</v>
      </c>
      <c r="I4897" s="536">
        <v>0</v>
      </c>
      <c r="J4897" s="535">
        <v>44.04</v>
      </c>
      <c r="K4897" s="536">
        <v>0.81269999999999998</v>
      </c>
      <c r="L4897" s="535">
        <v>45.87</v>
      </c>
      <c r="M4897" s="536">
        <v>0</v>
      </c>
      <c r="N4897" s="535">
        <v>42.93</v>
      </c>
      <c r="O4897" s="536">
        <v>0</v>
      </c>
      <c r="P4897" s="535">
        <v>46.4</v>
      </c>
      <c r="Q4897" s="536">
        <v>0</v>
      </c>
      <c r="R4897" s="535">
        <v>57.37</v>
      </c>
    </row>
    <row r="4898" spans="1:18" ht="12.75">
      <c r="A4898" s="145">
        <v>94767</v>
      </c>
      <c r="B4898" s="102" t="s">
        <v>26568</v>
      </c>
      <c r="C4898" s="145" t="s">
        <v>2</v>
      </c>
      <c r="D4898" s="535">
        <v>75.56</v>
      </c>
      <c r="E4898" s="536">
        <v>0</v>
      </c>
      <c r="F4898" s="535">
        <v>65.83</v>
      </c>
      <c r="G4898" s="536">
        <v>0.86009999999999998</v>
      </c>
      <c r="H4898" s="535">
        <v>67.48</v>
      </c>
      <c r="I4898" s="536">
        <v>0</v>
      </c>
      <c r="J4898" s="535">
        <v>65.540000000000006</v>
      </c>
      <c r="K4898" s="536">
        <v>0.8639</v>
      </c>
      <c r="L4898" s="535">
        <v>67.760000000000005</v>
      </c>
      <c r="M4898" s="536">
        <v>0</v>
      </c>
      <c r="N4898" s="535">
        <v>63.36</v>
      </c>
      <c r="O4898" s="536">
        <v>0</v>
      </c>
      <c r="P4898" s="535">
        <v>68.47</v>
      </c>
      <c r="Q4898" s="536">
        <v>0</v>
      </c>
      <c r="R4898" s="535">
        <v>85.69</v>
      </c>
    </row>
    <row r="4899" spans="1:18" ht="12.75">
      <c r="A4899" s="145">
        <v>94768</v>
      </c>
      <c r="B4899" s="102" t="s">
        <v>26569</v>
      </c>
      <c r="C4899" s="145" t="s">
        <v>2</v>
      </c>
      <c r="D4899" s="535">
        <v>85.66</v>
      </c>
      <c r="E4899" s="536">
        <v>0</v>
      </c>
      <c r="F4899" s="535">
        <v>74.540000000000006</v>
      </c>
      <c r="G4899" s="536">
        <v>0.86809999999999998</v>
      </c>
      <c r="H4899" s="535">
        <v>76.349999999999994</v>
      </c>
      <c r="I4899" s="536">
        <v>0</v>
      </c>
      <c r="J4899" s="535">
        <v>74.33</v>
      </c>
      <c r="K4899" s="536">
        <v>0.87060000000000004</v>
      </c>
      <c r="L4899" s="535">
        <v>76.69</v>
      </c>
      <c r="M4899" s="536">
        <v>0</v>
      </c>
      <c r="N4899" s="535">
        <v>71.709999999999994</v>
      </c>
      <c r="O4899" s="536">
        <v>0</v>
      </c>
      <c r="P4899" s="535">
        <v>77.53</v>
      </c>
      <c r="Q4899" s="536">
        <v>0</v>
      </c>
      <c r="R4899" s="535">
        <v>97.16</v>
      </c>
    </row>
    <row r="4900" spans="1:18" ht="12.75">
      <c r="A4900" s="145">
        <v>94769</v>
      </c>
      <c r="B4900" s="102" t="s">
        <v>26570</v>
      </c>
      <c r="C4900" s="145" t="s">
        <v>2</v>
      </c>
      <c r="D4900" s="535">
        <v>114.48</v>
      </c>
      <c r="E4900" s="536">
        <v>0</v>
      </c>
      <c r="F4900" s="535">
        <v>99.52</v>
      </c>
      <c r="G4900" s="536">
        <v>0.89249999999999996</v>
      </c>
      <c r="H4900" s="535">
        <v>101.72</v>
      </c>
      <c r="I4900" s="536">
        <v>0</v>
      </c>
      <c r="J4900" s="535">
        <v>99.45</v>
      </c>
      <c r="K4900" s="536">
        <v>0.8931</v>
      </c>
      <c r="L4900" s="535">
        <v>102.22</v>
      </c>
      <c r="M4900" s="536">
        <v>0</v>
      </c>
      <c r="N4900" s="535">
        <v>95.56</v>
      </c>
      <c r="O4900" s="536">
        <v>0</v>
      </c>
      <c r="P4900" s="535">
        <v>103.31</v>
      </c>
      <c r="Q4900" s="536">
        <v>0</v>
      </c>
      <c r="R4900" s="535">
        <v>130.19999999999999</v>
      </c>
    </row>
    <row r="4901" spans="1:18" ht="12.75">
      <c r="A4901" s="145">
        <v>94783</v>
      </c>
      <c r="B4901" s="102" t="s">
        <v>26571</v>
      </c>
      <c r="C4901" s="145" t="s">
        <v>2</v>
      </c>
      <c r="D4901" s="535">
        <v>20.6</v>
      </c>
      <c r="E4901" s="536">
        <v>0</v>
      </c>
      <c r="F4901" s="535">
        <v>19.079999999999998</v>
      </c>
      <c r="G4901" s="536">
        <v>0</v>
      </c>
      <c r="H4901" s="535">
        <v>18.690000000000001</v>
      </c>
      <c r="I4901" s="536">
        <v>0</v>
      </c>
      <c r="J4901" s="535">
        <v>16.55</v>
      </c>
      <c r="K4901" s="536">
        <v>0</v>
      </c>
      <c r="L4901" s="535">
        <v>18.16</v>
      </c>
      <c r="M4901" s="536">
        <v>0</v>
      </c>
      <c r="N4901" s="535">
        <v>20.59</v>
      </c>
      <c r="O4901" s="536">
        <v>0</v>
      </c>
      <c r="P4901" s="535">
        <v>21.13</v>
      </c>
      <c r="Q4901" s="536">
        <v>0</v>
      </c>
      <c r="R4901" s="535">
        <v>23.51</v>
      </c>
    </row>
    <row r="4902" spans="1:18" ht="12.75">
      <c r="A4902" s="145">
        <v>94703</v>
      </c>
      <c r="B4902" s="102" t="s">
        <v>26572</v>
      </c>
      <c r="C4902" s="145" t="s">
        <v>2</v>
      </c>
      <c r="D4902" s="535">
        <v>22.06</v>
      </c>
      <c r="E4902" s="536">
        <v>0</v>
      </c>
      <c r="F4902" s="535">
        <v>20.38</v>
      </c>
      <c r="G4902" s="536">
        <v>0</v>
      </c>
      <c r="H4902" s="535">
        <v>19.899999999999999</v>
      </c>
      <c r="I4902" s="536">
        <v>0</v>
      </c>
      <c r="J4902" s="535">
        <v>17.73</v>
      </c>
      <c r="K4902" s="536">
        <v>0</v>
      </c>
      <c r="L4902" s="535">
        <v>19.34</v>
      </c>
      <c r="M4902" s="536">
        <v>0</v>
      </c>
      <c r="N4902" s="535">
        <v>22.04</v>
      </c>
      <c r="O4902" s="536">
        <v>0</v>
      </c>
      <c r="P4902" s="535">
        <v>22.62</v>
      </c>
      <c r="Q4902" s="536">
        <v>0</v>
      </c>
      <c r="R4902" s="535">
        <v>25.18</v>
      </c>
    </row>
    <row r="4903" spans="1:18" ht="12.75">
      <c r="A4903" s="145">
        <v>94704</v>
      </c>
      <c r="B4903" s="102" t="s">
        <v>26573</v>
      </c>
      <c r="C4903" s="145" t="s">
        <v>2</v>
      </c>
      <c r="D4903" s="535">
        <v>29.49</v>
      </c>
      <c r="E4903" s="536">
        <v>0</v>
      </c>
      <c r="F4903" s="535">
        <v>27.22</v>
      </c>
      <c r="G4903" s="536">
        <v>0</v>
      </c>
      <c r="H4903" s="535">
        <v>26.15</v>
      </c>
      <c r="I4903" s="536">
        <v>0</v>
      </c>
      <c r="J4903" s="535">
        <v>23.6</v>
      </c>
      <c r="K4903" s="536">
        <v>0</v>
      </c>
      <c r="L4903" s="535">
        <v>25.38</v>
      </c>
      <c r="M4903" s="536">
        <v>0</v>
      </c>
      <c r="N4903" s="535">
        <v>29.65</v>
      </c>
      <c r="O4903" s="536">
        <v>0</v>
      </c>
      <c r="P4903" s="535">
        <v>30.3</v>
      </c>
      <c r="Q4903" s="536">
        <v>0</v>
      </c>
      <c r="R4903" s="535">
        <v>34.03</v>
      </c>
    </row>
    <row r="4904" spans="1:18" ht="12.75">
      <c r="A4904" s="145">
        <v>94705</v>
      </c>
      <c r="B4904" s="102" t="s">
        <v>26574</v>
      </c>
      <c r="C4904" s="145" t="s">
        <v>2</v>
      </c>
      <c r="D4904" s="535">
        <v>40.35</v>
      </c>
      <c r="E4904" s="536">
        <v>0</v>
      </c>
      <c r="F4904" s="535">
        <v>37.229999999999997</v>
      </c>
      <c r="G4904" s="536">
        <v>0</v>
      </c>
      <c r="H4904" s="535">
        <v>35.270000000000003</v>
      </c>
      <c r="I4904" s="536">
        <v>0</v>
      </c>
      <c r="J4904" s="535">
        <v>32.159999999999997</v>
      </c>
      <c r="K4904" s="536">
        <v>0</v>
      </c>
      <c r="L4904" s="535">
        <v>34.200000000000003</v>
      </c>
      <c r="M4904" s="536">
        <v>0</v>
      </c>
      <c r="N4904" s="535">
        <v>40.770000000000003</v>
      </c>
      <c r="O4904" s="536">
        <v>0</v>
      </c>
      <c r="P4904" s="535">
        <v>41.52</v>
      </c>
      <c r="Q4904" s="536">
        <v>0</v>
      </c>
      <c r="R4904" s="535">
        <v>46.98</v>
      </c>
    </row>
    <row r="4905" spans="1:18" ht="12.75">
      <c r="A4905" s="145">
        <v>94706</v>
      </c>
      <c r="B4905" s="102" t="s">
        <v>26575</v>
      </c>
      <c r="C4905" s="145" t="s">
        <v>2</v>
      </c>
      <c r="D4905" s="535">
        <v>39.51</v>
      </c>
      <c r="E4905" s="536">
        <v>0</v>
      </c>
      <c r="F4905" s="535">
        <v>36.32</v>
      </c>
      <c r="G4905" s="536">
        <v>0</v>
      </c>
      <c r="H4905" s="535">
        <v>34.56</v>
      </c>
      <c r="I4905" s="536">
        <v>0</v>
      </c>
      <c r="J4905" s="535">
        <v>31.57</v>
      </c>
      <c r="K4905" s="536">
        <v>0</v>
      </c>
      <c r="L4905" s="535">
        <v>33.53</v>
      </c>
      <c r="M4905" s="536">
        <v>0</v>
      </c>
      <c r="N4905" s="535">
        <v>39.72</v>
      </c>
      <c r="O4905" s="536">
        <v>0</v>
      </c>
      <c r="P4905" s="535">
        <v>40.57</v>
      </c>
      <c r="Q4905" s="536">
        <v>0</v>
      </c>
      <c r="R4905" s="535">
        <v>45.76</v>
      </c>
    </row>
    <row r="4906" spans="1:18" ht="12.75">
      <c r="A4906" s="145">
        <v>94707</v>
      </c>
      <c r="B4906" s="102" t="s">
        <v>26576</v>
      </c>
      <c r="C4906" s="145" t="s">
        <v>2</v>
      </c>
      <c r="D4906" s="535">
        <v>62.44</v>
      </c>
      <c r="E4906" s="536">
        <v>0</v>
      </c>
      <c r="F4906" s="535">
        <v>57.42</v>
      </c>
      <c r="G4906" s="536">
        <v>0</v>
      </c>
      <c r="H4906" s="535">
        <v>53.79</v>
      </c>
      <c r="I4906" s="536">
        <v>0</v>
      </c>
      <c r="J4906" s="535">
        <v>49.65</v>
      </c>
      <c r="K4906" s="536">
        <v>0</v>
      </c>
      <c r="L4906" s="535">
        <v>52.08</v>
      </c>
      <c r="M4906" s="536">
        <v>0</v>
      </c>
      <c r="N4906" s="535">
        <v>63.23</v>
      </c>
      <c r="O4906" s="536">
        <v>0</v>
      </c>
      <c r="P4906" s="535">
        <v>64.28</v>
      </c>
      <c r="Q4906" s="536">
        <v>0</v>
      </c>
      <c r="R4906" s="535">
        <v>73.11</v>
      </c>
    </row>
    <row r="4907" spans="1:18" ht="12.75">
      <c r="A4907" s="145">
        <v>94715</v>
      </c>
      <c r="B4907" s="102" t="s">
        <v>26577</v>
      </c>
      <c r="C4907" s="145" t="s">
        <v>2</v>
      </c>
      <c r="D4907" s="535">
        <v>323.38</v>
      </c>
      <c r="E4907" s="536">
        <v>0</v>
      </c>
      <c r="F4907" s="535">
        <v>298.60000000000002</v>
      </c>
      <c r="G4907" s="536">
        <v>0</v>
      </c>
      <c r="H4907" s="535">
        <v>274.02</v>
      </c>
      <c r="I4907" s="536">
        <v>0</v>
      </c>
      <c r="J4907" s="535">
        <v>255.37</v>
      </c>
      <c r="K4907" s="536">
        <v>0</v>
      </c>
      <c r="L4907" s="535">
        <v>264.33</v>
      </c>
      <c r="M4907" s="536">
        <v>0</v>
      </c>
      <c r="N4907" s="535">
        <v>331.39</v>
      </c>
      <c r="O4907" s="536">
        <v>0</v>
      </c>
      <c r="P4907" s="535">
        <v>334.12</v>
      </c>
      <c r="Q4907" s="536">
        <v>0</v>
      </c>
      <c r="R4907" s="535">
        <v>384.7</v>
      </c>
    </row>
    <row r="4908" spans="1:18" ht="12.75">
      <c r="A4908" s="145">
        <v>94713</v>
      </c>
      <c r="B4908" s="102" t="s">
        <v>26578</v>
      </c>
      <c r="C4908" s="145" t="s">
        <v>2</v>
      </c>
      <c r="D4908" s="535">
        <v>258.98</v>
      </c>
      <c r="E4908" s="536">
        <v>0</v>
      </c>
      <c r="F4908" s="535">
        <v>239.47</v>
      </c>
      <c r="G4908" s="536">
        <v>0</v>
      </c>
      <c r="H4908" s="535">
        <v>219.94</v>
      </c>
      <c r="I4908" s="536">
        <v>0</v>
      </c>
      <c r="J4908" s="535">
        <v>204.52</v>
      </c>
      <c r="K4908" s="536">
        <v>0</v>
      </c>
      <c r="L4908" s="535">
        <v>212.11</v>
      </c>
      <c r="M4908" s="536">
        <v>0</v>
      </c>
      <c r="N4908" s="535">
        <v>265.64</v>
      </c>
      <c r="O4908" s="536">
        <v>0</v>
      </c>
      <c r="P4908" s="535">
        <v>267.7</v>
      </c>
      <c r="Q4908" s="536">
        <v>0</v>
      </c>
      <c r="R4908" s="535">
        <v>308.24</v>
      </c>
    </row>
    <row r="4909" spans="1:18" ht="12.75">
      <c r="A4909" s="145">
        <v>94714</v>
      </c>
      <c r="B4909" s="102" t="s">
        <v>26579</v>
      </c>
      <c r="C4909" s="145" t="s">
        <v>2</v>
      </c>
      <c r="D4909" s="535">
        <v>363.58</v>
      </c>
      <c r="E4909" s="536">
        <v>0</v>
      </c>
      <c r="F4909" s="535">
        <v>336.22</v>
      </c>
      <c r="G4909" s="536">
        <v>0</v>
      </c>
      <c r="H4909" s="535">
        <v>307.73</v>
      </c>
      <c r="I4909" s="536">
        <v>0</v>
      </c>
      <c r="J4909" s="535">
        <v>286.8</v>
      </c>
      <c r="K4909" s="536">
        <v>0</v>
      </c>
      <c r="L4909" s="535">
        <v>296.61</v>
      </c>
      <c r="M4909" s="536">
        <v>0</v>
      </c>
      <c r="N4909" s="535">
        <v>373.52</v>
      </c>
      <c r="O4909" s="536">
        <v>0</v>
      </c>
      <c r="P4909" s="535">
        <v>375.98</v>
      </c>
      <c r="Q4909" s="536">
        <v>0</v>
      </c>
      <c r="R4909" s="535">
        <v>433.76</v>
      </c>
    </row>
    <row r="4910" spans="1:18" ht="12.75">
      <c r="A4910" s="145">
        <v>94670</v>
      </c>
      <c r="B4910" s="102" t="s">
        <v>26580</v>
      </c>
      <c r="C4910" s="145" t="s">
        <v>2</v>
      </c>
      <c r="D4910" s="535">
        <v>75.95</v>
      </c>
      <c r="E4910" s="536">
        <v>0</v>
      </c>
      <c r="F4910" s="535">
        <v>69.180000000000007</v>
      </c>
      <c r="G4910" s="536">
        <v>0</v>
      </c>
      <c r="H4910" s="535">
        <v>67.08</v>
      </c>
      <c r="I4910" s="536">
        <v>0</v>
      </c>
      <c r="J4910" s="535">
        <v>61.25</v>
      </c>
      <c r="K4910" s="536">
        <v>0</v>
      </c>
      <c r="L4910" s="535">
        <v>65.47</v>
      </c>
      <c r="M4910" s="536">
        <v>0</v>
      </c>
      <c r="N4910" s="535">
        <v>75.17</v>
      </c>
      <c r="O4910" s="536">
        <v>0</v>
      </c>
      <c r="P4910" s="535">
        <v>77.599999999999994</v>
      </c>
      <c r="Q4910" s="536">
        <v>0</v>
      </c>
      <c r="R4910" s="535">
        <v>86.38</v>
      </c>
    </row>
    <row r="4911" spans="1:18" ht="12.75">
      <c r="A4911" s="145">
        <v>94656</v>
      </c>
      <c r="B4911" s="102" t="s">
        <v>26581</v>
      </c>
      <c r="C4911" s="145" t="s">
        <v>2</v>
      </c>
      <c r="D4911" s="535">
        <v>3.9</v>
      </c>
      <c r="E4911" s="536">
        <v>0</v>
      </c>
      <c r="F4911" s="535">
        <v>3.45</v>
      </c>
      <c r="G4911" s="536">
        <v>0</v>
      </c>
      <c r="H4911" s="535">
        <v>3.59</v>
      </c>
      <c r="I4911" s="536">
        <v>0</v>
      </c>
      <c r="J4911" s="535">
        <v>3.24</v>
      </c>
      <c r="K4911" s="536">
        <v>0</v>
      </c>
      <c r="L4911" s="535">
        <v>3.57</v>
      </c>
      <c r="M4911" s="536">
        <v>0</v>
      </c>
      <c r="N4911" s="535">
        <v>3.66</v>
      </c>
      <c r="O4911" s="536">
        <v>0</v>
      </c>
      <c r="P4911" s="535">
        <v>3.91</v>
      </c>
      <c r="Q4911" s="536">
        <v>0</v>
      </c>
      <c r="R4911" s="535">
        <v>4.17</v>
      </c>
    </row>
    <row r="4912" spans="1:18" ht="12.75">
      <c r="A4912" s="145">
        <v>94658</v>
      </c>
      <c r="B4912" s="102" t="s">
        <v>26582</v>
      </c>
      <c r="C4912" s="145" t="s">
        <v>2</v>
      </c>
      <c r="D4912" s="535">
        <v>5.82</v>
      </c>
      <c r="E4912" s="536">
        <v>0</v>
      </c>
      <c r="F4912" s="535">
        <v>5.2</v>
      </c>
      <c r="G4912" s="536">
        <v>0</v>
      </c>
      <c r="H4912" s="535">
        <v>5.3</v>
      </c>
      <c r="I4912" s="536">
        <v>0</v>
      </c>
      <c r="J4912" s="535">
        <v>4.8099999999999996</v>
      </c>
      <c r="K4912" s="536">
        <v>0</v>
      </c>
      <c r="L4912" s="535">
        <v>5.27</v>
      </c>
      <c r="M4912" s="536">
        <v>0</v>
      </c>
      <c r="N4912" s="535">
        <v>5.53</v>
      </c>
      <c r="O4912" s="536">
        <v>0</v>
      </c>
      <c r="P4912" s="535">
        <v>5.88</v>
      </c>
      <c r="Q4912" s="536">
        <v>0</v>
      </c>
      <c r="R4912" s="535">
        <v>6.32</v>
      </c>
    </row>
    <row r="4913" spans="1:18" ht="12.75">
      <c r="A4913" s="145">
        <v>94660</v>
      </c>
      <c r="B4913" s="102" t="s">
        <v>26583</v>
      </c>
      <c r="C4913" s="145" t="s">
        <v>2</v>
      </c>
      <c r="D4913" s="535">
        <v>9.2100000000000009</v>
      </c>
      <c r="E4913" s="536">
        <v>0</v>
      </c>
      <c r="F4913" s="535">
        <v>8.2799999999999994</v>
      </c>
      <c r="G4913" s="536">
        <v>0</v>
      </c>
      <c r="H4913" s="535">
        <v>8.2899999999999991</v>
      </c>
      <c r="I4913" s="536">
        <v>0</v>
      </c>
      <c r="J4913" s="535">
        <v>7.56</v>
      </c>
      <c r="K4913" s="536">
        <v>0</v>
      </c>
      <c r="L4913" s="535">
        <v>8.18</v>
      </c>
      <c r="M4913" s="536">
        <v>0</v>
      </c>
      <c r="N4913" s="535">
        <v>8.89</v>
      </c>
      <c r="O4913" s="536">
        <v>0</v>
      </c>
      <c r="P4913" s="535">
        <v>9.34</v>
      </c>
      <c r="Q4913" s="536">
        <v>0</v>
      </c>
      <c r="R4913" s="535">
        <v>10.17</v>
      </c>
    </row>
    <row r="4914" spans="1:18" ht="12.75">
      <c r="A4914" s="145">
        <v>94662</v>
      </c>
      <c r="B4914" s="102" t="s">
        <v>26584</v>
      </c>
      <c r="C4914" s="145" t="s">
        <v>2</v>
      </c>
      <c r="D4914" s="535">
        <v>12.14</v>
      </c>
      <c r="E4914" s="536">
        <v>0</v>
      </c>
      <c r="F4914" s="535">
        <v>10.87</v>
      </c>
      <c r="G4914" s="536">
        <v>0</v>
      </c>
      <c r="H4914" s="535">
        <v>10.97</v>
      </c>
      <c r="I4914" s="536">
        <v>0</v>
      </c>
      <c r="J4914" s="535">
        <v>9.99</v>
      </c>
      <c r="K4914" s="536">
        <v>0</v>
      </c>
      <c r="L4914" s="535">
        <v>10.83</v>
      </c>
      <c r="M4914" s="536">
        <v>0</v>
      </c>
      <c r="N4914" s="535">
        <v>11.64</v>
      </c>
      <c r="O4914" s="536">
        <v>0</v>
      </c>
      <c r="P4914" s="535">
        <v>12.27</v>
      </c>
      <c r="Q4914" s="536">
        <v>0</v>
      </c>
      <c r="R4914" s="535">
        <v>13.3</v>
      </c>
    </row>
    <row r="4915" spans="1:18" ht="12.75">
      <c r="A4915" s="145">
        <v>94664</v>
      </c>
      <c r="B4915" s="102" t="s">
        <v>26585</v>
      </c>
      <c r="C4915" s="145" t="s">
        <v>2</v>
      </c>
      <c r="D4915" s="535">
        <v>22.13</v>
      </c>
      <c r="E4915" s="536">
        <v>0</v>
      </c>
      <c r="F4915" s="535">
        <v>20</v>
      </c>
      <c r="G4915" s="536">
        <v>0</v>
      </c>
      <c r="H4915" s="535">
        <v>19.61</v>
      </c>
      <c r="I4915" s="536">
        <v>0</v>
      </c>
      <c r="J4915" s="535">
        <v>17.989999999999998</v>
      </c>
      <c r="K4915" s="536">
        <v>0</v>
      </c>
      <c r="L4915" s="535">
        <v>19.239999999999998</v>
      </c>
      <c r="M4915" s="536">
        <v>0</v>
      </c>
      <c r="N4915" s="535">
        <v>21.65</v>
      </c>
      <c r="O4915" s="536">
        <v>0</v>
      </c>
      <c r="P4915" s="535">
        <v>22.53</v>
      </c>
      <c r="Q4915" s="536">
        <v>0</v>
      </c>
      <c r="R4915" s="535">
        <v>24.86</v>
      </c>
    </row>
    <row r="4916" spans="1:18" ht="12.75">
      <c r="A4916" s="145">
        <v>94666</v>
      </c>
      <c r="B4916" s="102" t="s">
        <v>26586</v>
      </c>
      <c r="C4916" s="145" t="s">
        <v>2</v>
      </c>
      <c r="D4916" s="535">
        <v>35.99</v>
      </c>
      <c r="E4916" s="536">
        <v>0</v>
      </c>
      <c r="F4916" s="535">
        <v>32.590000000000003</v>
      </c>
      <c r="G4916" s="536">
        <v>0</v>
      </c>
      <c r="H4916" s="535">
        <v>31.75</v>
      </c>
      <c r="I4916" s="536">
        <v>0</v>
      </c>
      <c r="J4916" s="535">
        <v>29.13</v>
      </c>
      <c r="K4916" s="536">
        <v>0</v>
      </c>
      <c r="L4916" s="535">
        <v>31.07</v>
      </c>
      <c r="M4916" s="536">
        <v>0</v>
      </c>
      <c r="N4916" s="535">
        <v>35.369999999999997</v>
      </c>
      <c r="O4916" s="536">
        <v>0</v>
      </c>
      <c r="P4916" s="535">
        <v>36.69</v>
      </c>
      <c r="Q4916" s="536">
        <v>0</v>
      </c>
      <c r="R4916" s="535">
        <v>40.659999999999997</v>
      </c>
    </row>
    <row r="4917" spans="1:18" ht="12.75">
      <c r="A4917" s="145">
        <v>94668</v>
      </c>
      <c r="B4917" s="102" t="s">
        <v>26587</v>
      </c>
      <c r="C4917" s="145" t="s">
        <v>2</v>
      </c>
      <c r="D4917" s="535">
        <v>47.83</v>
      </c>
      <c r="E4917" s="536">
        <v>0</v>
      </c>
      <c r="F4917" s="535">
        <v>43.38</v>
      </c>
      <c r="G4917" s="536">
        <v>0</v>
      </c>
      <c r="H4917" s="535">
        <v>42.09</v>
      </c>
      <c r="I4917" s="536">
        <v>0</v>
      </c>
      <c r="J4917" s="535">
        <v>38.64</v>
      </c>
      <c r="K4917" s="536">
        <v>0</v>
      </c>
      <c r="L4917" s="535">
        <v>41.16</v>
      </c>
      <c r="M4917" s="536">
        <v>0</v>
      </c>
      <c r="N4917" s="535">
        <v>47.15</v>
      </c>
      <c r="O4917" s="536">
        <v>0</v>
      </c>
      <c r="P4917" s="535">
        <v>48.81</v>
      </c>
      <c r="Q4917" s="536">
        <v>0</v>
      </c>
      <c r="R4917" s="535">
        <v>54.24</v>
      </c>
    </row>
    <row r="4918" spans="1:18" ht="12.75">
      <c r="A4918" s="145">
        <v>105215</v>
      </c>
      <c r="B4918" s="102" t="s">
        <v>26588</v>
      </c>
      <c r="C4918" s="145" t="s">
        <v>2</v>
      </c>
      <c r="D4918" s="535">
        <v>10.85</v>
      </c>
      <c r="E4918" s="536">
        <v>0</v>
      </c>
      <c r="F4918" s="535">
        <v>8.81</v>
      </c>
      <c r="G4918" s="536">
        <v>0.46200000000000002</v>
      </c>
      <c r="H4918" s="535">
        <v>9.2100000000000009</v>
      </c>
      <c r="I4918" s="536">
        <v>0</v>
      </c>
      <c r="J4918" s="535">
        <v>9.3699999999999992</v>
      </c>
      <c r="K4918" s="536">
        <v>0.43440000000000001</v>
      </c>
      <c r="L4918" s="535">
        <v>9.3800000000000008</v>
      </c>
      <c r="M4918" s="536">
        <v>0</v>
      </c>
      <c r="N4918" s="535">
        <v>8.89</v>
      </c>
      <c r="O4918" s="536">
        <v>0</v>
      </c>
      <c r="P4918" s="535">
        <v>10.09</v>
      </c>
      <c r="Q4918" s="536">
        <v>0</v>
      </c>
      <c r="R4918" s="535">
        <v>11.26</v>
      </c>
    </row>
    <row r="4919" spans="1:18" ht="12.75">
      <c r="A4919" s="145">
        <v>105216</v>
      </c>
      <c r="B4919" s="102" t="s">
        <v>26589</v>
      </c>
      <c r="C4919" s="145" t="s">
        <v>2</v>
      </c>
      <c r="D4919" s="535">
        <v>39.880000000000003</v>
      </c>
      <c r="E4919" s="536">
        <v>0</v>
      </c>
      <c r="F4919" s="535">
        <v>33.93</v>
      </c>
      <c r="G4919" s="536">
        <v>0.82050000000000001</v>
      </c>
      <c r="H4919" s="535">
        <v>34.770000000000003</v>
      </c>
      <c r="I4919" s="536">
        <v>0</v>
      </c>
      <c r="J4919" s="535">
        <v>34.64</v>
      </c>
      <c r="K4919" s="536">
        <v>0.80369999999999997</v>
      </c>
      <c r="L4919" s="535">
        <v>35.1</v>
      </c>
      <c r="M4919" s="536">
        <v>0</v>
      </c>
      <c r="N4919" s="535">
        <v>32.9</v>
      </c>
      <c r="O4919" s="536">
        <v>0</v>
      </c>
      <c r="P4919" s="535">
        <v>36.1</v>
      </c>
      <c r="Q4919" s="536">
        <v>0</v>
      </c>
      <c r="R4919" s="535">
        <v>44.39</v>
      </c>
    </row>
    <row r="4920" spans="1:18" ht="12.75">
      <c r="A4920" s="145">
        <v>105217</v>
      </c>
      <c r="B4920" s="102" t="s">
        <v>26590</v>
      </c>
      <c r="C4920" s="145" t="s">
        <v>2</v>
      </c>
      <c r="D4920" s="535">
        <v>44.87</v>
      </c>
      <c r="E4920" s="536">
        <v>0</v>
      </c>
      <c r="F4920" s="535">
        <v>38.28</v>
      </c>
      <c r="G4920" s="536">
        <v>0.83620000000000005</v>
      </c>
      <c r="H4920" s="535">
        <v>39.200000000000003</v>
      </c>
      <c r="I4920" s="536">
        <v>0</v>
      </c>
      <c r="J4920" s="535">
        <v>38.979999999999997</v>
      </c>
      <c r="K4920" s="536">
        <v>0.82120000000000004</v>
      </c>
      <c r="L4920" s="535">
        <v>39.56</v>
      </c>
      <c r="M4920" s="536">
        <v>0</v>
      </c>
      <c r="N4920" s="535">
        <v>37.07</v>
      </c>
      <c r="O4920" s="536">
        <v>0</v>
      </c>
      <c r="P4920" s="535">
        <v>40.57</v>
      </c>
      <c r="Q4920" s="536">
        <v>0</v>
      </c>
      <c r="R4920" s="535">
        <v>50.14</v>
      </c>
    </row>
    <row r="4921" spans="1:18" ht="12.75">
      <c r="A4921" s="145">
        <v>105214</v>
      </c>
      <c r="B4921" s="102" t="s">
        <v>26591</v>
      </c>
      <c r="C4921" s="145" t="s">
        <v>2</v>
      </c>
      <c r="D4921" s="535">
        <v>47</v>
      </c>
      <c r="E4921" s="536">
        <v>0</v>
      </c>
      <c r="F4921" s="535">
        <v>39.94</v>
      </c>
      <c r="G4921" s="536">
        <v>0.79039999999999999</v>
      </c>
      <c r="H4921" s="535">
        <v>41.02</v>
      </c>
      <c r="I4921" s="536">
        <v>0</v>
      </c>
      <c r="J4921" s="535">
        <v>40.78</v>
      </c>
      <c r="K4921" s="536">
        <v>0.7742</v>
      </c>
      <c r="L4921" s="535">
        <v>41.41</v>
      </c>
      <c r="M4921" s="536">
        <v>0</v>
      </c>
      <c r="N4921" s="535">
        <v>38.85</v>
      </c>
      <c r="O4921" s="536">
        <v>0</v>
      </c>
      <c r="P4921" s="535">
        <v>42.67</v>
      </c>
      <c r="Q4921" s="536">
        <v>0</v>
      </c>
      <c r="R4921" s="535">
        <v>52.1</v>
      </c>
    </row>
    <row r="4922" spans="1:18" ht="12.75">
      <c r="A4922" s="145">
        <v>105218</v>
      </c>
      <c r="B4922" s="102" t="s">
        <v>26592</v>
      </c>
      <c r="C4922" s="145" t="s">
        <v>2</v>
      </c>
      <c r="D4922" s="535">
        <v>77.650000000000006</v>
      </c>
      <c r="E4922" s="536">
        <v>0</v>
      </c>
      <c r="F4922" s="535">
        <v>66.569999999999993</v>
      </c>
      <c r="G4922" s="536">
        <v>0.86329999999999996</v>
      </c>
      <c r="H4922" s="535">
        <v>68.069999999999993</v>
      </c>
      <c r="I4922" s="536">
        <v>0</v>
      </c>
      <c r="J4922" s="535">
        <v>67.489999999999995</v>
      </c>
      <c r="K4922" s="536">
        <v>0.85150000000000003</v>
      </c>
      <c r="L4922" s="535">
        <v>68.63</v>
      </c>
      <c r="M4922" s="536">
        <v>0</v>
      </c>
      <c r="N4922" s="535">
        <v>64.25</v>
      </c>
      <c r="O4922" s="536">
        <v>0</v>
      </c>
      <c r="P4922" s="535">
        <v>70.09</v>
      </c>
      <c r="Q4922" s="536">
        <v>0</v>
      </c>
      <c r="R4922" s="535">
        <v>87.3</v>
      </c>
    </row>
    <row r="4923" spans="1:18" ht="12.75">
      <c r="A4923" s="145">
        <v>105213</v>
      </c>
      <c r="B4923" s="102" t="s">
        <v>26593</v>
      </c>
      <c r="C4923" s="145" t="s">
        <v>2</v>
      </c>
      <c r="D4923" s="535">
        <v>194.67</v>
      </c>
      <c r="E4923" s="536">
        <v>0.87829999999999997</v>
      </c>
      <c r="F4923" s="535">
        <v>193.29</v>
      </c>
      <c r="G4923" s="536">
        <v>0.88460000000000005</v>
      </c>
      <c r="H4923" s="535">
        <v>195.46</v>
      </c>
      <c r="I4923" s="536">
        <v>0.87480000000000002</v>
      </c>
      <c r="J4923" s="535">
        <v>190.66</v>
      </c>
      <c r="K4923" s="536">
        <v>0.89680000000000004</v>
      </c>
      <c r="L4923" s="535">
        <v>195.04</v>
      </c>
      <c r="M4923" s="536">
        <v>0.87660000000000005</v>
      </c>
      <c r="N4923" s="535">
        <v>193.66</v>
      </c>
      <c r="O4923" s="536">
        <v>0.88290000000000002</v>
      </c>
      <c r="P4923" s="535">
        <v>319.79000000000002</v>
      </c>
      <c r="Q4923" s="536">
        <v>0</v>
      </c>
      <c r="R4923" s="535">
        <v>260.60000000000002</v>
      </c>
    </row>
    <row r="4924" spans="1:18" ht="12.75">
      <c r="A4924" s="145">
        <v>105233</v>
      </c>
      <c r="B4924" s="102" t="s">
        <v>26594</v>
      </c>
      <c r="C4924" s="145" t="s">
        <v>2</v>
      </c>
      <c r="D4924" s="535">
        <v>8.91</v>
      </c>
      <c r="E4924" s="536">
        <v>0</v>
      </c>
      <c r="F4924" s="535">
        <v>7.83</v>
      </c>
      <c r="G4924" s="536">
        <v>0</v>
      </c>
      <c r="H4924" s="535">
        <v>7.81</v>
      </c>
      <c r="I4924" s="536">
        <v>0</v>
      </c>
      <c r="J4924" s="535">
        <v>7.29</v>
      </c>
      <c r="K4924" s="536">
        <v>0</v>
      </c>
      <c r="L4924" s="535">
        <v>7.71</v>
      </c>
      <c r="M4924" s="536">
        <v>0</v>
      </c>
      <c r="N4924" s="535">
        <v>8.43</v>
      </c>
      <c r="O4924" s="536">
        <v>0</v>
      </c>
      <c r="P4924" s="535">
        <v>8.9600000000000009</v>
      </c>
      <c r="Q4924" s="536">
        <v>0</v>
      </c>
      <c r="R4924" s="535">
        <v>9.69</v>
      </c>
    </row>
    <row r="4925" spans="1:18" ht="12.75">
      <c r="A4925" s="145">
        <v>105234</v>
      </c>
      <c r="B4925" s="102" t="s">
        <v>26595</v>
      </c>
      <c r="C4925" s="145" t="s">
        <v>2</v>
      </c>
      <c r="D4925" s="535">
        <v>10.9</v>
      </c>
      <c r="E4925" s="536">
        <v>0</v>
      </c>
      <c r="F4925" s="535">
        <v>9.5500000000000007</v>
      </c>
      <c r="G4925" s="536">
        <v>0</v>
      </c>
      <c r="H4925" s="535">
        <v>9.5399999999999991</v>
      </c>
      <c r="I4925" s="536">
        <v>0</v>
      </c>
      <c r="J4925" s="535">
        <v>8.9499999999999993</v>
      </c>
      <c r="K4925" s="536">
        <v>0</v>
      </c>
      <c r="L4925" s="535">
        <v>9.4499999999999993</v>
      </c>
      <c r="M4925" s="536">
        <v>0</v>
      </c>
      <c r="N4925" s="535">
        <v>10.25</v>
      </c>
      <c r="O4925" s="536">
        <v>0</v>
      </c>
      <c r="P4925" s="535">
        <v>10.95</v>
      </c>
      <c r="Q4925" s="536">
        <v>0</v>
      </c>
      <c r="R4925" s="535">
        <v>11.81</v>
      </c>
    </row>
    <row r="4926" spans="1:18" ht="12.75">
      <c r="A4926" s="145">
        <v>105228</v>
      </c>
      <c r="B4926" s="102" t="s">
        <v>26596</v>
      </c>
      <c r="C4926" s="145" t="s">
        <v>2</v>
      </c>
      <c r="D4926" s="535">
        <v>13.13</v>
      </c>
      <c r="E4926" s="536">
        <v>0</v>
      </c>
      <c r="F4926" s="535">
        <v>11.55</v>
      </c>
      <c r="G4926" s="536">
        <v>0</v>
      </c>
      <c r="H4926" s="535">
        <v>11.46</v>
      </c>
      <c r="I4926" s="536">
        <v>0</v>
      </c>
      <c r="J4926" s="535">
        <v>10.74</v>
      </c>
      <c r="K4926" s="536">
        <v>0</v>
      </c>
      <c r="L4926" s="535">
        <v>11.31</v>
      </c>
      <c r="M4926" s="536">
        <v>0</v>
      </c>
      <c r="N4926" s="535">
        <v>12.45</v>
      </c>
      <c r="O4926" s="536">
        <v>0</v>
      </c>
      <c r="P4926" s="535">
        <v>13.24</v>
      </c>
      <c r="Q4926" s="536">
        <v>0</v>
      </c>
      <c r="R4926" s="535">
        <v>14.35</v>
      </c>
    </row>
    <row r="4927" spans="1:18" ht="12.75">
      <c r="A4927" s="145">
        <v>105138</v>
      </c>
      <c r="B4927" s="102" t="s">
        <v>26597</v>
      </c>
      <c r="C4927" s="145" t="s">
        <v>2</v>
      </c>
      <c r="D4927" s="535">
        <v>19.079999999999998</v>
      </c>
      <c r="E4927" s="536">
        <v>0</v>
      </c>
      <c r="F4927" s="535">
        <v>16.989999999999998</v>
      </c>
      <c r="G4927" s="536">
        <v>0</v>
      </c>
      <c r="H4927" s="535">
        <v>16.52</v>
      </c>
      <c r="I4927" s="536">
        <v>0</v>
      </c>
      <c r="J4927" s="535">
        <v>15.45</v>
      </c>
      <c r="K4927" s="536">
        <v>0</v>
      </c>
      <c r="L4927" s="535">
        <v>16.2</v>
      </c>
      <c r="M4927" s="536">
        <v>0</v>
      </c>
      <c r="N4927" s="535">
        <v>18.46</v>
      </c>
      <c r="O4927" s="536">
        <v>0</v>
      </c>
      <c r="P4927" s="535">
        <v>19.350000000000001</v>
      </c>
      <c r="Q4927" s="536">
        <v>0</v>
      </c>
      <c r="R4927" s="535">
        <v>21.3</v>
      </c>
    </row>
    <row r="4928" spans="1:18" ht="12.75">
      <c r="A4928" s="145">
        <v>105139</v>
      </c>
      <c r="B4928" s="102" t="s">
        <v>26598</v>
      </c>
      <c r="C4928" s="145" t="s">
        <v>2</v>
      </c>
      <c r="D4928" s="535">
        <v>22.41</v>
      </c>
      <c r="E4928" s="536">
        <v>0</v>
      </c>
      <c r="F4928" s="535">
        <v>20.02</v>
      </c>
      <c r="G4928" s="536">
        <v>0</v>
      </c>
      <c r="H4928" s="535">
        <v>19.350000000000001</v>
      </c>
      <c r="I4928" s="536">
        <v>0</v>
      </c>
      <c r="J4928" s="535">
        <v>18.100000000000001</v>
      </c>
      <c r="K4928" s="536">
        <v>0</v>
      </c>
      <c r="L4928" s="535">
        <v>18.95</v>
      </c>
      <c r="M4928" s="536">
        <v>0</v>
      </c>
      <c r="N4928" s="535">
        <v>21.81</v>
      </c>
      <c r="O4928" s="536">
        <v>0</v>
      </c>
      <c r="P4928" s="535">
        <v>22.76</v>
      </c>
      <c r="Q4928" s="536">
        <v>0</v>
      </c>
      <c r="R4928" s="535">
        <v>25.2</v>
      </c>
    </row>
    <row r="4929" spans="1:18" ht="12.75">
      <c r="A4929" s="145">
        <v>105140</v>
      </c>
      <c r="B4929" s="102" t="s">
        <v>26599</v>
      </c>
      <c r="C4929" s="145" t="s">
        <v>2</v>
      </c>
      <c r="D4929" s="535">
        <v>28.81</v>
      </c>
      <c r="E4929" s="536">
        <v>0</v>
      </c>
      <c r="F4929" s="535">
        <v>25.76</v>
      </c>
      <c r="G4929" s="536">
        <v>0</v>
      </c>
      <c r="H4929" s="535">
        <v>24.83</v>
      </c>
      <c r="I4929" s="536">
        <v>0</v>
      </c>
      <c r="J4929" s="535">
        <v>23.26</v>
      </c>
      <c r="K4929" s="536">
        <v>0</v>
      </c>
      <c r="L4929" s="535">
        <v>24.34</v>
      </c>
      <c r="M4929" s="536">
        <v>0</v>
      </c>
      <c r="N4929" s="535">
        <v>28.09</v>
      </c>
      <c r="O4929" s="536">
        <v>0</v>
      </c>
      <c r="P4929" s="535">
        <v>29.26</v>
      </c>
      <c r="Q4929" s="536">
        <v>0</v>
      </c>
      <c r="R4929" s="535">
        <v>32.450000000000003</v>
      </c>
    </row>
    <row r="4930" spans="1:18" ht="12.75">
      <c r="A4930" s="145">
        <v>105141</v>
      </c>
      <c r="B4930" s="102" t="s">
        <v>26600</v>
      </c>
      <c r="C4930" s="145" t="s">
        <v>2</v>
      </c>
      <c r="D4930" s="535">
        <v>34.31</v>
      </c>
      <c r="E4930" s="536">
        <v>0</v>
      </c>
      <c r="F4930" s="535">
        <v>30.6</v>
      </c>
      <c r="G4930" s="536">
        <v>0</v>
      </c>
      <c r="H4930" s="535">
        <v>29.63</v>
      </c>
      <c r="I4930" s="536">
        <v>0</v>
      </c>
      <c r="J4930" s="535">
        <v>27.75</v>
      </c>
      <c r="K4930" s="536">
        <v>0</v>
      </c>
      <c r="L4930" s="535">
        <v>29.07</v>
      </c>
      <c r="M4930" s="536">
        <v>0</v>
      </c>
      <c r="N4930" s="535">
        <v>33.299999999999997</v>
      </c>
      <c r="O4930" s="536">
        <v>0</v>
      </c>
      <c r="P4930" s="535">
        <v>34.79</v>
      </c>
      <c r="Q4930" s="536">
        <v>0</v>
      </c>
      <c r="R4930" s="535">
        <v>38.46</v>
      </c>
    </row>
    <row r="4931" spans="1:18" ht="12.75">
      <c r="A4931" s="145">
        <v>105172</v>
      </c>
      <c r="B4931" s="102" t="s">
        <v>26601</v>
      </c>
      <c r="C4931" s="145" t="s">
        <v>2</v>
      </c>
      <c r="D4931" s="535">
        <v>90.03</v>
      </c>
      <c r="E4931" s="536">
        <v>0</v>
      </c>
      <c r="F4931" s="535">
        <v>89.08</v>
      </c>
      <c r="G4931" s="536">
        <v>0.77100000000000002</v>
      </c>
      <c r="H4931" s="535">
        <v>91.04</v>
      </c>
      <c r="I4931" s="536">
        <v>0.75439999999999996</v>
      </c>
      <c r="J4931" s="535">
        <v>86.89</v>
      </c>
      <c r="K4931" s="536">
        <v>0.79039999999999999</v>
      </c>
      <c r="L4931" s="535">
        <v>81.34</v>
      </c>
      <c r="M4931" s="536">
        <v>0</v>
      </c>
      <c r="N4931" s="535">
        <v>89.58</v>
      </c>
      <c r="O4931" s="536">
        <v>0.76670000000000005</v>
      </c>
      <c r="P4931" s="535">
        <v>90.77</v>
      </c>
      <c r="Q4931" s="536">
        <v>0.75660000000000005</v>
      </c>
      <c r="R4931" s="535">
        <v>97.4</v>
      </c>
    </row>
    <row r="4932" spans="1:18" ht="12.75">
      <c r="A4932" s="145">
        <v>105169</v>
      </c>
      <c r="B4932" s="102" t="s">
        <v>26602</v>
      </c>
      <c r="C4932" s="145" t="s">
        <v>2</v>
      </c>
      <c r="D4932" s="535">
        <v>90</v>
      </c>
      <c r="E4932" s="536">
        <v>0</v>
      </c>
      <c r="F4932" s="535">
        <v>88.97</v>
      </c>
      <c r="G4932" s="536">
        <v>0.75419999999999998</v>
      </c>
      <c r="H4932" s="535">
        <v>91.06</v>
      </c>
      <c r="I4932" s="536">
        <v>0.7369</v>
      </c>
      <c r="J4932" s="535">
        <v>86.62</v>
      </c>
      <c r="K4932" s="536">
        <v>0.77459999999999996</v>
      </c>
      <c r="L4932" s="535">
        <v>81.569999999999993</v>
      </c>
      <c r="M4932" s="536">
        <v>0</v>
      </c>
      <c r="N4932" s="535">
        <v>89.51</v>
      </c>
      <c r="O4932" s="536">
        <v>0.74960000000000004</v>
      </c>
      <c r="P4932" s="535">
        <v>90.78</v>
      </c>
      <c r="Q4932" s="536">
        <v>0.73909999999999998</v>
      </c>
      <c r="R4932" s="535">
        <v>97.34</v>
      </c>
    </row>
    <row r="4933" spans="1:18" ht="12.75">
      <c r="A4933" s="145">
        <v>105230</v>
      </c>
      <c r="B4933" s="102" t="s">
        <v>26603</v>
      </c>
      <c r="C4933" s="145" t="s">
        <v>2</v>
      </c>
      <c r="D4933" s="535">
        <v>8.56</v>
      </c>
      <c r="E4933" s="536">
        <v>0.53390000000000004</v>
      </c>
      <c r="F4933" s="535">
        <v>8.34</v>
      </c>
      <c r="G4933" s="536">
        <v>0.54800000000000004</v>
      </c>
      <c r="H4933" s="535">
        <v>8.7200000000000006</v>
      </c>
      <c r="I4933" s="536">
        <v>0.52410000000000001</v>
      </c>
      <c r="J4933" s="535">
        <v>7.89</v>
      </c>
      <c r="K4933" s="536">
        <v>0.57920000000000005</v>
      </c>
      <c r="L4933" s="535">
        <v>8.64</v>
      </c>
      <c r="M4933" s="536">
        <v>0.52890000000000004</v>
      </c>
      <c r="N4933" s="535">
        <v>7.98</v>
      </c>
      <c r="O4933" s="536">
        <v>0</v>
      </c>
      <c r="P4933" s="535">
        <v>9.16</v>
      </c>
      <c r="Q4933" s="536">
        <v>0</v>
      </c>
      <c r="R4933" s="535">
        <v>8.77</v>
      </c>
    </row>
    <row r="4934" spans="1:18" ht="12.75">
      <c r="A4934" s="145">
        <v>105231</v>
      </c>
      <c r="B4934" s="102" t="s">
        <v>26604</v>
      </c>
      <c r="C4934" s="145" t="s">
        <v>2</v>
      </c>
      <c r="D4934" s="535">
        <v>10.08</v>
      </c>
      <c r="E4934" s="536">
        <v>0.55159999999999998</v>
      </c>
      <c r="F4934" s="535">
        <v>9.83</v>
      </c>
      <c r="G4934" s="536">
        <v>0.56559999999999999</v>
      </c>
      <c r="H4934" s="535">
        <v>10.23</v>
      </c>
      <c r="I4934" s="536">
        <v>0.54349999999999998</v>
      </c>
      <c r="J4934" s="535">
        <v>9.33</v>
      </c>
      <c r="K4934" s="536">
        <v>0.59589999999999999</v>
      </c>
      <c r="L4934" s="535">
        <v>10.16</v>
      </c>
      <c r="M4934" s="536">
        <v>0.54720000000000002</v>
      </c>
      <c r="N4934" s="535">
        <v>9.3800000000000008</v>
      </c>
      <c r="O4934" s="536">
        <v>0</v>
      </c>
      <c r="P4934" s="535">
        <v>10.79</v>
      </c>
      <c r="Q4934" s="536">
        <v>0</v>
      </c>
      <c r="R4934" s="535">
        <v>10.32</v>
      </c>
    </row>
    <row r="4935" spans="1:18" ht="12.75">
      <c r="A4935" s="145">
        <v>105232</v>
      </c>
      <c r="B4935" s="102" t="s">
        <v>26605</v>
      </c>
      <c r="C4935" s="145" t="s">
        <v>2</v>
      </c>
      <c r="D4935" s="535">
        <v>19.45</v>
      </c>
      <c r="E4935" s="536">
        <v>0.7429</v>
      </c>
      <c r="F4935" s="535">
        <v>19.16</v>
      </c>
      <c r="G4935" s="536">
        <v>0.75419999999999998</v>
      </c>
      <c r="H4935" s="535">
        <v>19.63</v>
      </c>
      <c r="I4935" s="536">
        <v>0.73609999999999998</v>
      </c>
      <c r="J4935" s="535">
        <v>18.61</v>
      </c>
      <c r="K4935" s="536">
        <v>0.77649999999999997</v>
      </c>
      <c r="L4935" s="535">
        <v>19.53</v>
      </c>
      <c r="M4935" s="536">
        <v>0.7399</v>
      </c>
      <c r="N4935" s="535">
        <v>17.91</v>
      </c>
      <c r="O4935" s="536">
        <v>0</v>
      </c>
      <c r="P4935" s="535">
        <v>21.21</v>
      </c>
      <c r="Q4935" s="536">
        <v>0</v>
      </c>
      <c r="R4935" s="535">
        <v>19.71</v>
      </c>
    </row>
    <row r="4936" spans="1:18" ht="12.75">
      <c r="A4936" s="145">
        <v>105229</v>
      </c>
      <c r="B4936" s="102" t="s">
        <v>26606</v>
      </c>
      <c r="C4936" s="145" t="s">
        <v>2</v>
      </c>
      <c r="D4936" s="535">
        <v>30.96</v>
      </c>
      <c r="E4936" s="536">
        <v>0.81430000000000002</v>
      </c>
      <c r="F4936" s="535">
        <v>30.63</v>
      </c>
      <c r="G4936" s="536">
        <v>0.82299999999999995</v>
      </c>
      <c r="H4936" s="535">
        <v>31.17</v>
      </c>
      <c r="I4936" s="536">
        <v>0.80879999999999996</v>
      </c>
      <c r="J4936" s="535">
        <v>30</v>
      </c>
      <c r="K4936" s="536">
        <v>0.84030000000000005</v>
      </c>
      <c r="L4936" s="535">
        <v>31.06</v>
      </c>
      <c r="M4936" s="536">
        <v>0.81169999999999998</v>
      </c>
      <c r="N4936" s="535">
        <v>28.39</v>
      </c>
      <c r="O4936" s="536">
        <v>0</v>
      </c>
      <c r="P4936" s="535">
        <v>33.979999999999997</v>
      </c>
      <c r="Q4936" s="536">
        <v>0</v>
      </c>
      <c r="R4936" s="535">
        <v>31.25</v>
      </c>
    </row>
    <row r="4937" spans="1:18" ht="12.75">
      <c r="A4937" s="145">
        <v>105146</v>
      </c>
      <c r="B4937" s="102" t="s">
        <v>26607</v>
      </c>
      <c r="C4937" s="145" t="s">
        <v>2</v>
      </c>
      <c r="D4937" s="535">
        <v>24.93</v>
      </c>
      <c r="E4937" s="536">
        <v>0.75570000000000004</v>
      </c>
      <c r="F4937" s="535">
        <v>24.58</v>
      </c>
      <c r="G4937" s="536">
        <v>0.76649999999999996</v>
      </c>
      <c r="H4937" s="535">
        <v>25.15</v>
      </c>
      <c r="I4937" s="536">
        <v>0.74909999999999999</v>
      </c>
      <c r="J4937" s="535">
        <v>23.9</v>
      </c>
      <c r="K4937" s="536">
        <v>0.7883</v>
      </c>
      <c r="L4937" s="535">
        <v>25.04</v>
      </c>
      <c r="M4937" s="536">
        <v>0.75239999999999996</v>
      </c>
      <c r="N4937" s="535">
        <v>22.93</v>
      </c>
      <c r="O4937" s="536">
        <v>0</v>
      </c>
      <c r="P4937" s="535">
        <v>27.21</v>
      </c>
      <c r="Q4937" s="536">
        <v>0</v>
      </c>
      <c r="R4937" s="535">
        <v>25.24</v>
      </c>
    </row>
    <row r="4938" spans="1:18" ht="12.75">
      <c r="A4938" s="145">
        <v>94613</v>
      </c>
      <c r="B4938" s="102" t="s">
        <v>26608</v>
      </c>
      <c r="C4938" s="145" t="s">
        <v>2</v>
      </c>
      <c r="D4938" s="535">
        <v>0</v>
      </c>
      <c r="E4938" s="536"/>
      <c r="F4938" s="535">
        <v>0</v>
      </c>
      <c r="G4938" s="536"/>
      <c r="H4938" s="535">
        <v>0</v>
      </c>
      <c r="I4938" s="536"/>
      <c r="J4938" s="535">
        <v>0</v>
      </c>
      <c r="K4938" s="536"/>
      <c r="L4938" s="535">
        <v>0</v>
      </c>
      <c r="M4938" s="536"/>
      <c r="N4938" s="535">
        <v>0</v>
      </c>
      <c r="O4938" s="536"/>
      <c r="P4938" s="535">
        <v>0</v>
      </c>
      <c r="Q4938" s="536"/>
      <c r="R4938" s="535">
        <v>0</v>
      </c>
    </row>
    <row r="4939" spans="1:18" ht="12.75">
      <c r="A4939" s="145">
        <v>94607</v>
      </c>
      <c r="B4939" s="102" t="s">
        <v>26609</v>
      </c>
      <c r="C4939" s="145" t="s">
        <v>2</v>
      </c>
      <c r="D4939" s="535">
        <v>0</v>
      </c>
      <c r="E4939" s="536"/>
      <c r="F4939" s="535">
        <v>0</v>
      </c>
      <c r="G4939" s="536"/>
      <c r="H4939" s="535">
        <v>0</v>
      </c>
      <c r="I4939" s="536"/>
      <c r="J4939" s="535">
        <v>0</v>
      </c>
      <c r="K4939" s="536"/>
      <c r="L4939" s="535">
        <v>0</v>
      </c>
      <c r="M4939" s="536"/>
      <c r="N4939" s="535">
        <v>0</v>
      </c>
      <c r="O4939" s="536"/>
      <c r="P4939" s="535">
        <v>0</v>
      </c>
      <c r="Q4939" s="536"/>
      <c r="R4939" s="535">
        <v>0</v>
      </c>
    </row>
    <row r="4940" spans="1:18" ht="12.75">
      <c r="A4940" s="145">
        <v>94609</v>
      </c>
      <c r="B4940" s="102" t="s">
        <v>26610</v>
      </c>
      <c r="C4940" s="145" t="s">
        <v>2</v>
      </c>
      <c r="D4940" s="535">
        <v>0</v>
      </c>
      <c r="E4940" s="536"/>
      <c r="F4940" s="535">
        <v>0</v>
      </c>
      <c r="G4940" s="536"/>
      <c r="H4940" s="535">
        <v>0</v>
      </c>
      <c r="I4940" s="536"/>
      <c r="J4940" s="535">
        <v>0</v>
      </c>
      <c r="K4940" s="536"/>
      <c r="L4940" s="535">
        <v>0</v>
      </c>
      <c r="M4940" s="536"/>
      <c r="N4940" s="535">
        <v>0</v>
      </c>
      <c r="O4940" s="536"/>
      <c r="P4940" s="535">
        <v>0</v>
      </c>
      <c r="Q4940" s="536"/>
      <c r="R4940" s="535">
        <v>0</v>
      </c>
    </row>
    <row r="4941" spans="1:18" ht="12.75">
      <c r="A4941" s="145">
        <v>94611</v>
      </c>
      <c r="B4941" s="102" t="s">
        <v>26611</v>
      </c>
      <c r="C4941" s="145" t="s">
        <v>2</v>
      </c>
      <c r="D4941" s="535">
        <v>0</v>
      </c>
      <c r="E4941" s="536"/>
      <c r="F4941" s="535">
        <v>0</v>
      </c>
      <c r="G4941" s="536"/>
      <c r="H4941" s="535">
        <v>0</v>
      </c>
      <c r="I4941" s="536"/>
      <c r="J4941" s="535">
        <v>0</v>
      </c>
      <c r="K4941" s="536"/>
      <c r="L4941" s="535">
        <v>0</v>
      </c>
      <c r="M4941" s="536"/>
      <c r="N4941" s="535">
        <v>0</v>
      </c>
      <c r="O4941" s="536"/>
      <c r="P4941" s="535">
        <v>0</v>
      </c>
      <c r="Q4941" s="536"/>
      <c r="R4941" s="535">
        <v>0</v>
      </c>
    </row>
    <row r="4942" spans="1:18" ht="12.75">
      <c r="A4942" s="145">
        <v>96738</v>
      </c>
      <c r="B4942" s="102" t="s">
        <v>26612</v>
      </c>
      <c r="C4942" s="145" t="s">
        <v>2</v>
      </c>
      <c r="D4942" s="535">
        <v>25.96</v>
      </c>
      <c r="E4942" s="536">
        <v>0.8367</v>
      </c>
      <c r="F4942" s="535">
        <v>25.68</v>
      </c>
      <c r="G4942" s="536">
        <v>0.8458</v>
      </c>
      <c r="H4942" s="535">
        <v>26.07</v>
      </c>
      <c r="I4942" s="536">
        <v>0.83309999999999995</v>
      </c>
      <c r="J4942" s="535">
        <v>25.25</v>
      </c>
      <c r="K4942" s="536">
        <v>0.86019999999999996</v>
      </c>
      <c r="L4942" s="535">
        <v>26.02</v>
      </c>
      <c r="M4942" s="536">
        <v>0.8347</v>
      </c>
      <c r="N4942" s="535">
        <v>23.76</v>
      </c>
      <c r="O4942" s="536">
        <v>0</v>
      </c>
      <c r="P4942" s="535">
        <v>28.55</v>
      </c>
      <c r="Q4942" s="536">
        <v>0</v>
      </c>
      <c r="R4942" s="535">
        <v>26.17</v>
      </c>
    </row>
    <row r="4943" spans="1:18" ht="12.75">
      <c r="A4943" s="145">
        <v>96740</v>
      </c>
      <c r="B4943" s="102" t="s">
        <v>26613</v>
      </c>
      <c r="C4943" s="145" t="s">
        <v>2</v>
      </c>
      <c r="D4943" s="535">
        <v>35.97</v>
      </c>
      <c r="E4943" s="536">
        <v>0.86380000000000001</v>
      </c>
      <c r="F4943" s="535">
        <v>35.67</v>
      </c>
      <c r="G4943" s="536">
        <v>0.871</v>
      </c>
      <c r="H4943" s="535">
        <v>36.130000000000003</v>
      </c>
      <c r="I4943" s="536">
        <v>0.86</v>
      </c>
      <c r="J4943" s="535">
        <v>35.18</v>
      </c>
      <c r="K4943" s="536">
        <v>0.88319999999999999</v>
      </c>
      <c r="L4943" s="535">
        <v>36.06</v>
      </c>
      <c r="M4943" s="536">
        <v>0.86160000000000003</v>
      </c>
      <c r="N4943" s="535">
        <v>32.9</v>
      </c>
      <c r="O4943" s="536">
        <v>0</v>
      </c>
      <c r="P4943" s="535">
        <v>39.68</v>
      </c>
      <c r="Q4943" s="536">
        <v>0</v>
      </c>
      <c r="R4943" s="535">
        <v>36.25</v>
      </c>
    </row>
    <row r="4944" spans="1:18" ht="12.75">
      <c r="A4944" s="145">
        <v>94738</v>
      </c>
      <c r="B4944" s="102" t="s">
        <v>26614</v>
      </c>
      <c r="C4944" s="145" t="s">
        <v>2</v>
      </c>
      <c r="D4944" s="535">
        <v>1838.4</v>
      </c>
      <c r="E4944" s="536">
        <v>0</v>
      </c>
      <c r="F4944" s="535">
        <v>1601.33</v>
      </c>
      <c r="G4944" s="536">
        <v>0.98050000000000004</v>
      </c>
      <c r="H4944" s="535">
        <v>1626.5</v>
      </c>
      <c r="I4944" s="536">
        <v>0</v>
      </c>
      <c r="J4944" s="535">
        <v>1601.83</v>
      </c>
      <c r="K4944" s="536">
        <v>0.98019999999999996</v>
      </c>
      <c r="L4944" s="535">
        <v>1634.82</v>
      </c>
      <c r="M4944" s="536">
        <v>0</v>
      </c>
      <c r="N4944" s="535">
        <v>1525.68</v>
      </c>
      <c r="O4944" s="536">
        <v>0</v>
      </c>
      <c r="P4944" s="535">
        <v>1643.87</v>
      </c>
      <c r="Q4944" s="536">
        <v>0</v>
      </c>
      <c r="R4944" s="535">
        <v>2116.81</v>
      </c>
    </row>
    <row r="4945" spans="1:18" ht="12.75">
      <c r="A4945" s="145">
        <v>94724</v>
      </c>
      <c r="B4945" s="102" t="s">
        <v>26615</v>
      </c>
      <c r="C4945" s="145" t="s">
        <v>2</v>
      </c>
      <c r="D4945" s="535">
        <v>29.19</v>
      </c>
      <c r="E4945" s="536">
        <v>0</v>
      </c>
      <c r="F4945" s="535">
        <v>25.22</v>
      </c>
      <c r="G4945" s="536">
        <v>0.88100000000000001</v>
      </c>
      <c r="H4945" s="535">
        <v>25.79</v>
      </c>
      <c r="I4945" s="536">
        <v>0</v>
      </c>
      <c r="J4945" s="535">
        <v>25.4</v>
      </c>
      <c r="K4945" s="536">
        <v>0.87480000000000002</v>
      </c>
      <c r="L4945" s="535">
        <v>25.97</v>
      </c>
      <c r="M4945" s="536">
        <v>0</v>
      </c>
      <c r="N4945" s="535">
        <v>24.29</v>
      </c>
      <c r="O4945" s="536">
        <v>0</v>
      </c>
      <c r="P4945" s="535">
        <v>26.35</v>
      </c>
      <c r="Q4945" s="536">
        <v>0</v>
      </c>
      <c r="R4945" s="535">
        <v>33.08</v>
      </c>
    </row>
    <row r="4946" spans="1:18" ht="12.75">
      <c r="A4946" s="145">
        <v>94726</v>
      </c>
      <c r="B4946" s="102" t="s">
        <v>26616</v>
      </c>
      <c r="C4946" s="145" t="s">
        <v>2</v>
      </c>
      <c r="D4946" s="535">
        <v>37.619999999999997</v>
      </c>
      <c r="E4946" s="536">
        <v>0</v>
      </c>
      <c r="F4946" s="535">
        <v>32.5</v>
      </c>
      <c r="G4946" s="536">
        <v>0.88060000000000005</v>
      </c>
      <c r="H4946" s="535">
        <v>33.200000000000003</v>
      </c>
      <c r="I4946" s="536">
        <v>0</v>
      </c>
      <c r="J4946" s="535">
        <v>32.72</v>
      </c>
      <c r="K4946" s="536">
        <v>0.87470000000000003</v>
      </c>
      <c r="L4946" s="535">
        <v>33.46</v>
      </c>
      <c r="M4946" s="536">
        <v>0</v>
      </c>
      <c r="N4946" s="535">
        <v>31.3</v>
      </c>
      <c r="O4946" s="536">
        <v>0</v>
      </c>
      <c r="P4946" s="535">
        <v>33.96</v>
      </c>
      <c r="Q4946" s="536">
        <v>0</v>
      </c>
      <c r="R4946" s="535">
        <v>42.62</v>
      </c>
    </row>
    <row r="4947" spans="1:18" ht="12.75">
      <c r="A4947" s="145">
        <v>94728</v>
      </c>
      <c r="B4947" s="102" t="s">
        <v>26617</v>
      </c>
      <c r="C4947" s="145" t="s">
        <v>2</v>
      </c>
      <c r="D4947" s="535">
        <v>58.67</v>
      </c>
      <c r="E4947" s="536">
        <v>0</v>
      </c>
      <c r="F4947" s="535">
        <v>50.78</v>
      </c>
      <c r="G4947" s="536">
        <v>0.90190000000000003</v>
      </c>
      <c r="H4947" s="535">
        <v>51.82</v>
      </c>
      <c r="I4947" s="536">
        <v>0</v>
      </c>
      <c r="J4947" s="535">
        <v>51.05</v>
      </c>
      <c r="K4947" s="536">
        <v>0.8972</v>
      </c>
      <c r="L4947" s="535">
        <v>52.16</v>
      </c>
      <c r="M4947" s="536">
        <v>0</v>
      </c>
      <c r="N4947" s="535">
        <v>48.79</v>
      </c>
      <c r="O4947" s="536">
        <v>0</v>
      </c>
      <c r="P4947" s="535">
        <v>52.85</v>
      </c>
      <c r="Q4947" s="536">
        <v>0</v>
      </c>
      <c r="R4947" s="535">
        <v>66.69</v>
      </c>
    </row>
    <row r="4948" spans="1:18" ht="12.75">
      <c r="A4948" s="145">
        <v>94730</v>
      </c>
      <c r="B4948" s="102" t="s">
        <v>26618</v>
      </c>
      <c r="C4948" s="145" t="s">
        <v>2</v>
      </c>
      <c r="D4948" s="535">
        <v>71.930000000000007</v>
      </c>
      <c r="E4948" s="536">
        <v>0</v>
      </c>
      <c r="F4948" s="535">
        <v>62.28</v>
      </c>
      <c r="G4948" s="536">
        <v>0.90029999999999999</v>
      </c>
      <c r="H4948" s="535">
        <v>63.59</v>
      </c>
      <c r="I4948" s="536">
        <v>0</v>
      </c>
      <c r="J4948" s="535">
        <v>62.59</v>
      </c>
      <c r="K4948" s="536">
        <v>0.89580000000000004</v>
      </c>
      <c r="L4948" s="535">
        <v>63.99</v>
      </c>
      <c r="M4948" s="536">
        <v>0</v>
      </c>
      <c r="N4948" s="535">
        <v>59.84</v>
      </c>
      <c r="O4948" s="536">
        <v>0</v>
      </c>
      <c r="P4948" s="535">
        <v>64.819999999999993</v>
      </c>
      <c r="Q4948" s="536">
        <v>0</v>
      </c>
      <c r="R4948" s="535">
        <v>81.75</v>
      </c>
    </row>
    <row r="4949" spans="1:18" ht="12.75">
      <c r="A4949" s="145">
        <v>94732</v>
      </c>
      <c r="B4949" s="102" t="s">
        <v>26619</v>
      </c>
      <c r="C4949" s="145" t="s">
        <v>2</v>
      </c>
      <c r="D4949" s="535">
        <v>115.26</v>
      </c>
      <c r="E4949" s="536">
        <v>0</v>
      </c>
      <c r="F4949" s="535">
        <v>100.02</v>
      </c>
      <c r="G4949" s="536">
        <v>0.91379999999999995</v>
      </c>
      <c r="H4949" s="535">
        <v>102.02</v>
      </c>
      <c r="I4949" s="536">
        <v>0</v>
      </c>
      <c r="J4949" s="535">
        <v>100.29</v>
      </c>
      <c r="K4949" s="536">
        <v>0.91139999999999999</v>
      </c>
      <c r="L4949" s="535">
        <v>102.63</v>
      </c>
      <c r="M4949" s="536">
        <v>0</v>
      </c>
      <c r="N4949" s="535">
        <v>95.93</v>
      </c>
      <c r="O4949" s="536">
        <v>0</v>
      </c>
      <c r="P4949" s="535">
        <v>103.74</v>
      </c>
      <c r="Q4949" s="536">
        <v>0</v>
      </c>
      <c r="R4949" s="535">
        <v>131.38</v>
      </c>
    </row>
    <row r="4950" spans="1:18" ht="12.75">
      <c r="A4950" s="145">
        <v>94734</v>
      </c>
      <c r="B4950" s="102" t="s">
        <v>26620</v>
      </c>
      <c r="C4950" s="145" t="s">
        <v>2</v>
      </c>
      <c r="D4950" s="535">
        <v>419.82</v>
      </c>
      <c r="E4950" s="536">
        <v>0</v>
      </c>
      <c r="F4950" s="535">
        <v>365.62</v>
      </c>
      <c r="G4950" s="536">
        <v>0.96450000000000002</v>
      </c>
      <c r="H4950" s="535">
        <v>371.79</v>
      </c>
      <c r="I4950" s="536">
        <v>0</v>
      </c>
      <c r="J4950" s="535">
        <v>365.64</v>
      </c>
      <c r="K4950" s="536">
        <v>0.96440000000000003</v>
      </c>
      <c r="L4950" s="535">
        <v>373.69</v>
      </c>
      <c r="M4950" s="536">
        <v>0</v>
      </c>
      <c r="N4950" s="535">
        <v>348.87</v>
      </c>
      <c r="O4950" s="536">
        <v>0</v>
      </c>
      <c r="P4950" s="535">
        <v>376.06</v>
      </c>
      <c r="Q4950" s="536">
        <v>0</v>
      </c>
      <c r="R4950" s="535">
        <v>482.43</v>
      </c>
    </row>
    <row r="4951" spans="1:18" ht="12.75">
      <c r="A4951" s="145">
        <v>94736</v>
      </c>
      <c r="B4951" s="102" t="s">
        <v>26621</v>
      </c>
      <c r="C4951" s="145" t="s">
        <v>2</v>
      </c>
      <c r="D4951" s="535">
        <v>610.52</v>
      </c>
      <c r="E4951" s="536">
        <v>0</v>
      </c>
      <c r="F4951" s="535">
        <v>531.47</v>
      </c>
      <c r="G4951" s="536">
        <v>0.96360000000000001</v>
      </c>
      <c r="H4951" s="535">
        <v>540.45000000000005</v>
      </c>
      <c r="I4951" s="536">
        <v>0</v>
      </c>
      <c r="J4951" s="535">
        <v>531.71</v>
      </c>
      <c r="K4951" s="536">
        <v>0.96309999999999996</v>
      </c>
      <c r="L4951" s="535">
        <v>543.26</v>
      </c>
      <c r="M4951" s="536">
        <v>0</v>
      </c>
      <c r="N4951" s="535">
        <v>507.17</v>
      </c>
      <c r="O4951" s="536">
        <v>0</v>
      </c>
      <c r="P4951" s="535">
        <v>546.88</v>
      </c>
      <c r="Q4951" s="536">
        <v>0</v>
      </c>
      <c r="R4951" s="535">
        <v>701.29</v>
      </c>
    </row>
    <row r="4952" spans="1:18" ht="12.75">
      <c r="A4952" s="145">
        <v>94483</v>
      </c>
      <c r="B4952" s="102" t="s">
        <v>26622</v>
      </c>
      <c r="C4952" s="145" t="s">
        <v>2</v>
      </c>
      <c r="D4952" s="535">
        <v>1246.58</v>
      </c>
      <c r="E4952" s="536">
        <v>2.2599999999999999E-2</v>
      </c>
      <c r="F4952" s="535">
        <v>1356.28</v>
      </c>
      <c r="G4952" s="536">
        <v>0.55330000000000001</v>
      </c>
      <c r="H4952" s="535">
        <v>1370.59</v>
      </c>
      <c r="I4952" s="536">
        <v>0.54749999999999999</v>
      </c>
      <c r="J4952" s="535">
        <v>1315.41</v>
      </c>
      <c r="K4952" s="536">
        <v>0.57050000000000001</v>
      </c>
      <c r="L4952" s="535">
        <v>1328.46</v>
      </c>
      <c r="M4952" s="536">
        <v>0</v>
      </c>
      <c r="N4952" s="535">
        <v>1363.53</v>
      </c>
      <c r="O4952" s="536">
        <v>0.5504</v>
      </c>
      <c r="P4952" s="535">
        <v>1381.68</v>
      </c>
      <c r="Q4952" s="536">
        <v>0.54310000000000003</v>
      </c>
      <c r="R4952" s="535">
        <v>1347.68</v>
      </c>
    </row>
    <row r="4953" spans="1:18" ht="12.75">
      <c r="A4953" s="145">
        <v>94482</v>
      </c>
      <c r="B4953" s="102" t="s">
        <v>26623</v>
      </c>
      <c r="C4953" s="145" t="s">
        <v>2</v>
      </c>
      <c r="D4953" s="535">
        <v>1480.96</v>
      </c>
      <c r="E4953" s="536">
        <v>2.3599999999999999E-2</v>
      </c>
      <c r="F4953" s="535">
        <v>1624.06</v>
      </c>
      <c r="G4953" s="536">
        <v>0.58740000000000003</v>
      </c>
      <c r="H4953" s="535">
        <v>1630.69</v>
      </c>
      <c r="I4953" s="536">
        <v>0.58499999999999996</v>
      </c>
      <c r="J4953" s="535">
        <v>1584.74</v>
      </c>
      <c r="K4953" s="536">
        <v>0.60199999999999998</v>
      </c>
      <c r="L4953" s="535">
        <v>1578.52</v>
      </c>
      <c r="M4953" s="536">
        <v>0</v>
      </c>
      <c r="N4953" s="535">
        <v>1631.22</v>
      </c>
      <c r="O4953" s="536">
        <v>0.58479999999999999</v>
      </c>
      <c r="P4953" s="535">
        <v>1647.83</v>
      </c>
      <c r="Q4953" s="536">
        <v>0.57889999999999997</v>
      </c>
      <c r="R4953" s="535">
        <v>1611.4</v>
      </c>
    </row>
    <row r="4954" spans="1:18" ht="12.75">
      <c r="A4954" s="145">
        <v>94481</v>
      </c>
      <c r="B4954" s="102" t="s">
        <v>26624</v>
      </c>
      <c r="C4954" s="145" t="s">
        <v>2</v>
      </c>
      <c r="D4954" s="535">
        <v>1880.27</v>
      </c>
      <c r="E4954" s="536">
        <v>2.47E-2</v>
      </c>
      <c r="F4954" s="535">
        <v>2078.85</v>
      </c>
      <c r="G4954" s="536">
        <v>0.63570000000000004</v>
      </c>
      <c r="H4954" s="535">
        <v>2073.9699999999998</v>
      </c>
      <c r="I4954" s="536">
        <v>0.63719999999999999</v>
      </c>
      <c r="J4954" s="535">
        <v>2042.26</v>
      </c>
      <c r="K4954" s="536">
        <v>0.64710000000000001</v>
      </c>
      <c r="L4954" s="535">
        <v>2000</v>
      </c>
      <c r="M4954" s="536">
        <v>0</v>
      </c>
      <c r="N4954" s="535">
        <v>2085.7800000000002</v>
      </c>
      <c r="O4954" s="536">
        <v>0.63360000000000005</v>
      </c>
      <c r="P4954" s="535">
        <v>2099.87</v>
      </c>
      <c r="Q4954" s="536">
        <v>0.62929999999999997</v>
      </c>
      <c r="R4954" s="535">
        <v>2052.4299999999998</v>
      </c>
    </row>
    <row r="4955" spans="1:18" ht="12.75">
      <c r="A4955" s="145">
        <v>94480</v>
      </c>
      <c r="B4955" s="102" t="s">
        <v>26625</v>
      </c>
      <c r="C4955" s="145" t="s">
        <v>2</v>
      </c>
      <c r="D4955" s="535">
        <v>2633.9</v>
      </c>
      <c r="E4955" s="536">
        <v>2.3099999999999999E-2</v>
      </c>
      <c r="F4955" s="535">
        <v>2964.19</v>
      </c>
      <c r="G4955" s="536">
        <v>0.66800000000000004</v>
      </c>
      <c r="H4955" s="535">
        <v>2918.64</v>
      </c>
      <c r="I4955" s="536">
        <v>0.6784</v>
      </c>
      <c r="J4955" s="535">
        <v>2940.87</v>
      </c>
      <c r="K4955" s="536">
        <v>0.67330000000000001</v>
      </c>
      <c r="L4955" s="535">
        <v>2823.28</v>
      </c>
      <c r="M4955" s="536">
        <v>0</v>
      </c>
      <c r="N4955" s="535">
        <v>2969.16</v>
      </c>
      <c r="O4955" s="536">
        <v>0.66679999999999995</v>
      </c>
      <c r="P4955" s="535">
        <v>2972.6</v>
      </c>
      <c r="Q4955" s="536">
        <v>0.66610000000000003</v>
      </c>
      <c r="R4955" s="535">
        <v>2931.61</v>
      </c>
    </row>
    <row r="4956" spans="1:18" ht="12.75">
      <c r="A4956" s="145">
        <v>94472</v>
      </c>
      <c r="B4956" s="102" t="s">
        <v>26626</v>
      </c>
      <c r="C4956" s="145" t="s">
        <v>2</v>
      </c>
      <c r="D4956" s="535">
        <v>81.150000000000006</v>
      </c>
      <c r="E4956" s="536">
        <v>0</v>
      </c>
      <c r="F4956" s="535">
        <v>79.83</v>
      </c>
      <c r="G4956" s="536">
        <v>0.68130000000000002</v>
      </c>
      <c r="H4956" s="535">
        <v>82.32</v>
      </c>
      <c r="I4956" s="536">
        <v>0.66069999999999995</v>
      </c>
      <c r="J4956" s="535">
        <v>77.010000000000005</v>
      </c>
      <c r="K4956" s="536">
        <v>0.70630000000000004</v>
      </c>
      <c r="L4956" s="535">
        <v>74.45</v>
      </c>
      <c r="M4956" s="536">
        <v>0</v>
      </c>
      <c r="N4956" s="535">
        <v>80.400000000000006</v>
      </c>
      <c r="O4956" s="536">
        <v>0.67649999999999999</v>
      </c>
      <c r="P4956" s="535">
        <v>81.89</v>
      </c>
      <c r="Q4956" s="536">
        <v>0.66420000000000001</v>
      </c>
      <c r="R4956" s="535">
        <v>87.5</v>
      </c>
    </row>
    <row r="4957" spans="1:18" ht="12.75">
      <c r="A4957" s="145">
        <v>94474</v>
      </c>
      <c r="B4957" s="102" t="s">
        <v>26627</v>
      </c>
      <c r="C4957" s="145" t="s">
        <v>2</v>
      </c>
      <c r="D4957" s="535">
        <v>136.25</v>
      </c>
      <c r="E4957" s="536">
        <v>0</v>
      </c>
      <c r="F4957" s="535">
        <v>134.91999999999999</v>
      </c>
      <c r="G4957" s="536">
        <v>0.77929999999999999</v>
      </c>
      <c r="H4957" s="535">
        <v>137.81</v>
      </c>
      <c r="I4957" s="536">
        <v>0.76290000000000002</v>
      </c>
      <c r="J4957" s="535">
        <v>131.62</v>
      </c>
      <c r="K4957" s="536">
        <v>0.79879999999999995</v>
      </c>
      <c r="L4957" s="535">
        <v>122.92</v>
      </c>
      <c r="M4957" s="536">
        <v>0</v>
      </c>
      <c r="N4957" s="535">
        <v>135.6</v>
      </c>
      <c r="O4957" s="536">
        <v>0.77539999999999998</v>
      </c>
      <c r="P4957" s="535">
        <v>137.34</v>
      </c>
      <c r="Q4957" s="536">
        <v>0.76549999999999996</v>
      </c>
      <c r="R4957" s="535">
        <v>147.37</v>
      </c>
    </row>
    <row r="4958" spans="1:18" ht="12.75">
      <c r="A4958" s="145">
        <v>94476</v>
      </c>
      <c r="B4958" s="102" t="s">
        <v>26628</v>
      </c>
      <c r="C4958" s="145" t="s">
        <v>2</v>
      </c>
      <c r="D4958" s="535">
        <v>190.31</v>
      </c>
      <c r="E4958" s="536">
        <v>0</v>
      </c>
      <c r="F4958" s="535">
        <v>188.87</v>
      </c>
      <c r="G4958" s="536">
        <v>0.81379999999999997</v>
      </c>
      <c r="H4958" s="535">
        <v>192.27</v>
      </c>
      <c r="I4958" s="536">
        <v>0.7994</v>
      </c>
      <c r="J4958" s="535">
        <v>184.96</v>
      </c>
      <c r="K4958" s="536">
        <v>0.83099999999999996</v>
      </c>
      <c r="L4958" s="535">
        <v>170.64</v>
      </c>
      <c r="M4958" s="536">
        <v>0</v>
      </c>
      <c r="N4958" s="535">
        <v>189.65</v>
      </c>
      <c r="O4958" s="536">
        <v>0.8105</v>
      </c>
      <c r="P4958" s="535">
        <v>191.71</v>
      </c>
      <c r="Q4958" s="536">
        <v>0.80179999999999996</v>
      </c>
      <c r="R4958" s="535">
        <v>206.02</v>
      </c>
    </row>
    <row r="4959" spans="1:18" ht="12.75">
      <c r="A4959" s="145">
        <v>94471</v>
      </c>
      <c r="B4959" s="102" t="s">
        <v>26629</v>
      </c>
      <c r="C4959" s="145" t="s">
        <v>2</v>
      </c>
      <c r="D4959" s="535">
        <v>78.78</v>
      </c>
      <c r="E4959" s="536">
        <v>0</v>
      </c>
      <c r="F4959" s="535">
        <v>77.45</v>
      </c>
      <c r="G4959" s="536">
        <v>0.67149999999999999</v>
      </c>
      <c r="H4959" s="535">
        <v>79.94</v>
      </c>
      <c r="I4959" s="536">
        <v>0.65059999999999996</v>
      </c>
      <c r="J4959" s="535">
        <v>74.63</v>
      </c>
      <c r="K4959" s="536">
        <v>0.69689999999999996</v>
      </c>
      <c r="L4959" s="535">
        <v>72.39</v>
      </c>
      <c r="M4959" s="536">
        <v>0</v>
      </c>
      <c r="N4959" s="535">
        <v>78.02</v>
      </c>
      <c r="O4959" s="536">
        <v>0.66659999999999997</v>
      </c>
      <c r="P4959" s="535">
        <v>79.510000000000005</v>
      </c>
      <c r="Q4959" s="536">
        <v>0.65410000000000001</v>
      </c>
      <c r="R4959" s="535">
        <v>84.92</v>
      </c>
    </row>
    <row r="4960" spans="1:18" ht="12.75">
      <c r="A4960" s="145">
        <v>94473</v>
      </c>
      <c r="B4960" s="102" t="s">
        <v>26630</v>
      </c>
      <c r="C4960" s="145" t="s">
        <v>2</v>
      </c>
      <c r="D4960" s="535">
        <v>125.82</v>
      </c>
      <c r="E4960" s="536">
        <v>0</v>
      </c>
      <c r="F4960" s="535">
        <v>124.43</v>
      </c>
      <c r="G4960" s="536">
        <v>0.76070000000000004</v>
      </c>
      <c r="H4960" s="535">
        <v>127.32</v>
      </c>
      <c r="I4960" s="536">
        <v>0.74339999999999995</v>
      </c>
      <c r="J4960" s="535">
        <v>121.13</v>
      </c>
      <c r="K4960" s="536">
        <v>0.78139999999999998</v>
      </c>
      <c r="L4960" s="535">
        <v>113.88</v>
      </c>
      <c r="M4960" s="536">
        <v>0</v>
      </c>
      <c r="N4960" s="535">
        <v>125.11</v>
      </c>
      <c r="O4960" s="536">
        <v>0.75649999999999995</v>
      </c>
      <c r="P4960" s="535">
        <v>126.85</v>
      </c>
      <c r="Q4960" s="536">
        <v>0.74619999999999997</v>
      </c>
      <c r="R4960" s="535">
        <v>136.01</v>
      </c>
    </row>
    <row r="4961" spans="1:18" ht="12.75">
      <c r="A4961" s="145">
        <v>94475</v>
      </c>
      <c r="B4961" s="102" t="s">
        <v>26631</v>
      </c>
      <c r="C4961" s="145" t="s">
        <v>2</v>
      </c>
      <c r="D4961" s="535">
        <v>170.2</v>
      </c>
      <c r="E4961" s="536">
        <v>0</v>
      </c>
      <c r="F4961" s="535">
        <v>168.67</v>
      </c>
      <c r="G4961" s="536">
        <v>0.79149999999999998</v>
      </c>
      <c r="H4961" s="535">
        <v>172.07</v>
      </c>
      <c r="I4961" s="536">
        <v>0.77590000000000003</v>
      </c>
      <c r="J4961" s="535">
        <v>164.76</v>
      </c>
      <c r="K4961" s="536">
        <v>0.81030000000000002</v>
      </c>
      <c r="L4961" s="535">
        <v>153.19999999999999</v>
      </c>
      <c r="M4961" s="536">
        <v>0</v>
      </c>
      <c r="N4961" s="535">
        <v>169.45</v>
      </c>
      <c r="O4961" s="536">
        <v>0.78790000000000004</v>
      </c>
      <c r="P4961" s="535">
        <v>171.51</v>
      </c>
      <c r="Q4961" s="536">
        <v>0.77839999999999998</v>
      </c>
      <c r="R4961" s="535">
        <v>184.13</v>
      </c>
    </row>
    <row r="4962" spans="1:18" ht="12.75">
      <c r="A4962" s="145">
        <v>105194</v>
      </c>
      <c r="B4962" s="102" t="s">
        <v>26632</v>
      </c>
      <c r="C4962" s="145" t="s">
        <v>2</v>
      </c>
      <c r="D4962" s="535">
        <v>87.66</v>
      </c>
      <c r="E4962" s="536">
        <v>0</v>
      </c>
      <c r="F4962" s="535">
        <v>86.37</v>
      </c>
      <c r="G4962" s="536">
        <v>0.70550000000000002</v>
      </c>
      <c r="H4962" s="535">
        <v>88.86</v>
      </c>
      <c r="I4962" s="536">
        <v>0.68569999999999998</v>
      </c>
      <c r="J4962" s="535">
        <v>83.55</v>
      </c>
      <c r="K4962" s="536">
        <v>0.72929999999999995</v>
      </c>
      <c r="L4962" s="535">
        <v>80.08</v>
      </c>
      <c r="M4962" s="536">
        <v>0</v>
      </c>
      <c r="N4962" s="535">
        <v>86.94</v>
      </c>
      <c r="O4962" s="536">
        <v>0.70079999999999998</v>
      </c>
      <c r="P4962" s="535">
        <v>88.43</v>
      </c>
      <c r="Q4962" s="536">
        <v>0.68899999999999995</v>
      </c>
      <c r="R4962" s="535">
        <v>94.58</v>
      </c>
    </row>
    <row r="4963" spans="1:18" ht="12.75">
      <c r="A4963" s="145">
        <v>105195</v>
      </c>
      <c r="B4963" s="102" t="s">
        <v>26633</v>
      </c>
      <c r="C4963" s="145" t="s">
        <v>2</v>
      </c>
      <c r="D4963" s="535">
        <v>224.18</v>
      </c>
      <c r="E4963" s="536">
        <v>0</v>
      </c>
      <c r="F4963" s="535">
        <v>222.91</v>
      </c>
      <c r="G4963" s="536">
        <v>0.84230000000000005</v>
      </c>
      <c r="H4963" s="535">
        <v>226.31</v>
      </c>
      <c r="I4963" s="536">
        <v>0.8296</v>
      </c>
      <c r="J4963" s="535">
        <v>219</v>
      </c>
      <c r="K4963" s="536">
        <v>0.85729999999999995</v>
      </c>
      <c r="L4963" s="535">
        <v>200.01</v>
      </c>
      <c r="M4963" s="536">
        <v>0</v>
      </c>
      <c r="N4963" s="535">
        <v>223.69</v>
      </c>
      <c r="O4963" s="536">
        <v>0.83930000000000005</v>
      </c>
      <c r="P4963" s="535">
        <v>225.75</v>
      </c>
      <c r="Q4963" s="536">
        <v>0.83169999999999999</v>
      </c>
      <c r="R4963" s="535">
        <v>242.89</v>
      </c>
    </row>
    <row r="4964" spans="1:18" ht="12.75">
      <c r="A4964" s="145">
        <v>105178</v>
      </c>
      <c r="B4964" s="102" t="s">
        <v>26634</v>
      </c>
      <c r="C4964" s="145" t="s">
        <v>2</v>
      </c>
      <c r="D4964" s="535">
        <v>141.11000000000001</v>
      </c>
      <c r="E4964" s="536">
        <v>0</v>
      </c>
      <c r="F4964" s="535">
        <v>139.96</v>
      </c>
      <c r="G4964" s="536">
        <v>0.80269999999999997</v>
      </c>
      <c r="H4964" s="535">
        <v>142.63999999999999</v>
      </c>
      <c r="I4964" s="536">
        <v>0.78759999999999997</v>
      </c>
      <c r="J4964" s="535">
        <v>136.88</v>
      </c>
      <c r="K4964" s="536">
        <v>0.82069999999999999</v>
      </c>
      <c r="L4964" s="535">
        <v>126.8</v>
      </c>
      <c r="M4964" s="536">
        <v>0</v>
      </c>
      <c r="N4964" s="535">
        <v>140.58000000000001</v>
      </c>
      <c r="O4964" s="536">
        <v>0.79910000000000003</v>
      </c>
      <c r="P4964" s="535">
        <v>142.19</v>
      </c>
      <c r="Q4964" s="536">
        <v>0.79010000000000002</v>
      </c>
      <c r="R4964" s="535">
        <v>152.72999999999999</v>
      </c>
    </row>
    <row r="4965" spans="1:18" ht="12.75">
      <c r="A4965" s="145">
        <v>94620</v>
      </c>
      <c r="B4965" s="102" t="s">
        <v>26635</v>
      </c>
      <c r="C4965" s="145" t="s">
        <v>2</v>
      </c>
      <c r="D4965" s="535">
        <v>895.09</v>
      </c>
      <c r="E4965" s="536">
        <v>0.95430000000000004</v>
      </c>
      <c r="F4965" s="535">
        <v>892.71</v>
      </c>
      <c r="G4965" s="536">
        <v>0.95679999999999998</v>
      </c>
      <c r="H4965" s="535">
        <v>896.51</v>
      </c>
      <c r="I4965" s="536">
        <v>0.95279999999999998</v>
      </c>
      <c r="J4965" s="535">
        <v>888.18</v>
      </c>
      <c r="K4965" s="536">
        <v>0.9617</v>
      </c>
      <c r="L4965" s="535">
        <v>895.76</v>
      </c>
      <c r="M4965" s="536">
        <v>0.9536</v>
      </c>
      <c r="N4965" s="535">
        <v>893.37</v>
      </c>
      <c r="O4965" s="536">
        <v>0.95609999999999995</v>
      </c>
      <c r="P4965" s="535">
        <v>1519.09</v>
      </c>
      <c r="Q4965" s="536">
        <v>0</v>
      </c>
      <c r="R4965" s="535">
        <v>1220.6600000000001</v>
      </c>
    </row>
    <row r="4966" spans="1:18" ht="12.75">
      <c r="A4966" s="145">
        <v>94614</v>
      </c>
      <c r="B4966" s="102" t="s">
        <v>26636</v>
      </c>
      <c r="C4966" s="145" t="s">
        <v>2</v>
      </c>
      <c r="D4966" s="535">
        <v>144.18</v>
      </c>
      <c r="E4966" s="536">
        <v>0.75949999999999995</v>
      </c>
      <c r="F4966" s="535">
        <v>142.16</v>
      </c>
      <c r="G4966" s="536">
        <v>0.77029999999999998</v>
      </c>
      <c r="H4966" s="535">
        <v>145.38</v>
      </c>
      <c r="I4966" s="536">
        <v>0.75329999999999997</v>
      </c>
      <c r="J4966" s="535">
        <v>138.32</v>
      </c>
      <c r="K4966" s="536">
        <v>0.79169999999999996</v>
      </c>
      <c r="L4966" s="535">
        <v>144.75</v>
      </c>
      <c r="M4966" s="536">
        <v>0.75649999999999995</v>
      </c>
      <c r="N4966" s="535">
        <v>142.72</v>
      </c>
      <c r="O4966" s="536">
        <v>0.76729999999999998</v>
      </c>
      <c r="P4966" s="535">
        <v>224.65</v>
      </c>
      <c r="Q4966" s="536">
        <v>0</v>
      </c>
      <c r="R4966" s="535">
        <v>187.44</v>
      </c>
    </row>
    <row r="4967" spans="1:18" ht="12.75">
      <c r="A4967" s="145">
        <v>94616</v>
      </c>
      <c r="B4967" s="102" t="s">
        <v>26637</v>
      </c>
      <c r="C4967" s="145" t="s">
        <v>2</v>
      </c>
      <c r="D4967" s="535">
        <v>400.21</v>
      </c>
      <c r="E4967" s="536">
        <v>0.90959999999999996</v>
      </c>
      <c r="F4967" s="535">
        <v>398.1</v>
      </c>
      <c r="G4967" s="536">
        <v>0.91439999999999999</v>
      </c>
      <c r="H4967" s="535">
        <v>401.45</v>
      </c>
      <c r="I4967" s="536">
        <v>0.90680000000000005</v>
      </c>
      <c r="J4967" s="535">
        <v>394.1</v>
      </c>
      <c r="K4967" s="536">
        <v>0.92369999999999997</v>
      </c>
      <c r="L4967" s="535">
        <v>400.81</v>
      </c>
      <c r="M4967" s="536">
        <v>0.9083</v>
      </c>
      <c r="N4967" s="535">
        <v>398.68</v>
      </c>
      <c r="O4967" s="536">
        <v>0.91310000000000002</v>
      </c>
      <c r="P4967" s="535">
        <v>666.43</v>
      </c>
      <c r="Q4967" s="536">
        <v>0</v>
      </c>
      <c r="R4967" s="535">
        <v>539.91</v>
      </c>
    </row>
    <row r="4968" spans="1:18" ht="12.75">
      <c r="A4968" s="145">
        <v>94618</v>
      </c>
      <c r="B4968" s="102" t="s">
        <v>26638</v>
      </c>
      <c r="C4968" s="145" t="s">
        <v>2</v>
      </c>
      <c r="D4968" s="535">
        <v>389.17</v>
      </c>
      <c r="E4968" s="536">
        <v>0.90290000000000004</v>
      </c>
      <c r="F4968" s="535">
        <v>386.96</v>
      </c>
      <c r="G4968" s="536">
        <v>0.90800000000000003</v>
      </c>
      <c r="H4968" s="535">
        <v>390.47</v>
      </c>
      <c r="I4968" s="536">
        <v>0.89990000000000003</v>
      </c>
      <c r="J4968" s="535">
        <v>382.78</v>
      </c>
      <c r="K4968" s="536">
        <v>0.91790000000000005</v>
      </c>
      <c r="L4968" s="535">
        <v>389.79</v>
      </c>
      <c r="M4968" s="536">
        <v>0.90139999999999998</v>
      </c>
      <c r="N4968" s="535">
        <v>387.58</v>
      </c>
      <c r="O4968" s="536">
        <v>0.90659999999999996</v>
      </c>
      <c r="P4968" s="535">
        <v>646.19000000000005</v>
      </c>
      <c r="Q4968" s="536">
        <v>0</v>
      </c>
      <c r="R4968" s="535">
        <v>524.16999999999996</v>
      </c>
    </row>
    <row r="4969" spans="1:18" ht="12.75">
      <c r="A4969" s="145">
        <v>105193</v>
      </c>
      <c r="B4969" s="102" t="s">
        <v>26639</v>
      </c>
      <c r="C4969" s="145" t="s">
        <v>2</v>
      </c>
      <c r="D4969" s="535">
        <v>154.47</v>
      </c>
      <c r="E4969" s="536">
        <v>0</v>
      </c>
      <c r="F4969" s="535">
        <v>153.22</v>
      </c>
      <c r="G4969" s="536">
        <v>0.80559999999999998</v>
      </c>
      <c r="H4969" s="535">
        <v>156.11000000000001</v>
      </c>
      <c r="I4969" s="536">
        <v>0.79069999999999996</v>
      </c>
      <c r="J4969" s="535">
        <v>149.91999999999999</v>
      </c>
      <c r="K4969" s="536">
        <v>0.82340000000000002</v>
      </c>
      <c r="L4969" s="535">
        <v>138.72</v>
      </c>
      <c r="M4969" s="536">
        <v>0</v>
      </c>
      <c r="N4969" s="535">
        <v>153.9</v>
      </c>
      <c r="O4969" s="536">
        <v>0.80210000000000004</v>
      </c>
      <c r="P4969" s="535">
        <v>155.63999999999999</v>
      </c>
      <c r="Q4969" s="536">
        <v>0.79310000000000003</v>
      </c>
      <c r="R4969" s="535">
        <v>167.2</v>
      </c>
    </row>
    <row r="4970" spans="1:18" ht="12.75">
      <c r="A4970" s="145">
        <v>105197</v>
      </c>
      <c r="B4970" s="102" t="s">
        <v>26640</v>
      </c>
      <c r="C4970" s="145" t="s">
        <v>2</v>
      </c>
      <c r="D4970" s="535">
        <v>164.85</v>
      </c>
      <c r="E4970" s="536">
        <v>0</v>
      </c>
      <c r="F4970" s="535">
        <v>163.93</v>
      </c>
      <c r="G4970" s="536">
        <v>0.8448</v>
      </c>
      <c r="H4970" s="535">
        <v>166.42</v>
      </c>
      <c r="I4970" s="536">
        <v>0.83220000000000005</v>
      </c>
      <c r="J4970" s="535">
        <v>161.11000000000001</v>
      </c>
      <c r="K4970" s="536">
        <v>0.85960000000000003</v>
      </c>
      <c r="L4970" s="535">
        <v>147.01</v>
      </c>
      <c r="M4970" s="536">
        <v>0</v>
      </c>
      <c r="N4970" s="535">
        <v>164.5</v>
      </c>
      <c r="O4970" s="536">
        <v>0.84189999999999998</v>
      </c>
      <c r="P4970" s="535">
        <v>165.99</v>
      </c>
      <c r="Q4970" s="536">
        <v>0.83430000000000004</v>
      </c>
      <c r="R4970" s="535">
        <v>178.61</v>
      </c>
    </row>
    <row r="4971" spans="1:18" ht="12.75">
      <c r="A4971" s="145">
        <v>105196</v>
      </c>
      <c r="B4971" s="102" t="s">
        <v>26641</v>
      </c>
      <c r="C4971" s="145" t="s">
        <v>2</v>
      </c>
      <c r="D4971" s="535">
        <v>239.25</v>
      </c>
      <c r="E4971" s="536">
        <v>0</v>
      </c>
      <c r="F4971" s="535">
        <v>238.42</v>
      </c>
      <c r="G4971" s="536">
        <v>0.87509999999999999</v>
      </c>
      <c r="H4971" s="535">
        <v>241.31</v>
      </c>
      <c r="I4971" s="536">
        <v>0.86460000000000004</v>
      </c>
      <c r="J4971" s="535">
        <v>235.12</v>
      </c>
      <c r="K4971" s="536">
        <v>0.88739999999999997</v>
      </c>
      <c r="L4971" s="535">
        <v>212.23</v>
      </c>
      <c r="M4971" s="536">
        <v>0</v>
      </c>
      <c r="N4971" s="535">
        <v>239.1</v>
      </c>
      <c r="O4971" s="536">
        <v>0.87260000000000004</v>
      </c>
      <c r="P4971" s="535">
        <v>240.84</v>
      </c>
      <c r="Q4971" s="536">
        <v>0.86629999999999996</v>
      </c>
      <c r="R4971" s="535">
        <v>259.5</v>
      </c>
    </row>
    <row r="4972" spans="1:18" ht="12.75">
      <c r="A4972" s="145">
        <v>105198</v>
      </c>
      <c r="B4972" s="102" t="s">
        <v>26642</v>
      </c>
      <c r="C4972" s="145" t="s">
        <v>2</v>
      </c>
      <c r="D4972" s="535">
        <v>339.3</v>
      </c>
      <c r="E4972" s="536">
        <v>0</v>
      </c>
      <c r="F4972" s="535">
        <v>338.59</v>
      </c>
      <c r="G4972" s="536">
        <v>0.8962</v>
      </c>
      <c r="H4972" s="535">
        <v>341.99</v>
      </c>
      <c r="I4972" s="536">
        <v>0.88719999999999999</v>
      </c>
      <c r="J4972" s="535">
        <v>334.68</v>
      </c>
      <c r="K4972" s="536">
        <v>0.90659999999999996</v>
      </c>
      <c r="L4972" s="535">
        <v>299.83</v>
      </c>
      <c r="M4972" s="536">
        <v>0</v>
      </c>
      <c r="N4972" s="535">
        <v>339.37</v>
      </c>
      <c r="O4972" s="536">
        <v>0.89410000000000001</v>
      </c>
      <c r="P4972" s="535">
        <v>341.43</v>
      </c>
      <c r="Q4972" s="536">
        <v>0.88870000000000005</v>
      </c>
      <c r="R4972" s="535">
        <v>368.22</v>
      </c>
    </row>
    <row r="4973" spans="1:18" ht="12.75">
      <c r="A4973" s="145">
        <v>105200</v>
      </c>
      <c r="B4973" s="102" t="s">
        <v>26643</v>
      </c>
      <c r="C4973" s="145" t="s">
        <v>2</v>
      </c>
      <c r="D4973" s="535">
        <v>130.11000000000001</v>
      </c>
      <c r="E4973" s="536">
        <v>0</v>
      </c>
      <c r="F4973" s="535">
        <v>129.03</v>
      </c>
      <c r="G4973" s="536">
        <v>0.80279999999999996</v>
      </c>
      <c r="H4973" s="535">
        <v>131.52000000000001</v>
      </c>
      <c r="I4973" s="536">
        <v>0.78759999999999997</v>
      </c>
      <c r="J4973" s="535">
        <v>126.21</v>
      </c>
      <c r="K4973" s="536">
        <v>0.82079999999999997</v>
      </c>
      <c r="L4973" s="535">
        <v>116.89</v>
      </c>
      <c r="M4973" s="536">
        <v>0</v>
      </c>
      <c r="N4973" s="535">
        <v>129.6</v>
      </c>
      <c r="O4973" s="536">
        <v>0.79930000000000001</v>
      </c>
      <c r="P4973" s="535">
        <v>131.09</v>
      </c>
      <c r="Q4973" s="536">
        <v>0.79020000000000001</v>
      </c>
      <c r="R4973" s="535">
        <v>140.80000000000001</v>
      </c>
    </row>
    <row r="4974" spans="1:18" ht="12.75">
      <c r="A4974" s="145">
        <v>105199</v>
      </c>
      <c r="B4974" s="102" t="s">
        <v>26644</v>
      </c>
      <c r="C4974" s="145" t="s">
        <v>2</v>
      </c>
      <c r="D4974" s="535">
        <v>217.48</v>
      </c>
      <c r="E4974" s="536">
        <v>0</v>
      </c>
      <c r="F4974" s="535">
        <v>216.54</v>
      </c>
      <c r="G4974" s="536">
        <v>0.86250000000000004</v>
      </c>
      <c r="H4974" s="535">
        <v>219.43</v>
      </c>
      <c r="I4974" s="536">
        <v>0.85109999999999997</v>
      </c>
      <c r="J4974" s="535">
        <v>213.24</v>
      </c>
      <c r="K4974" s="536">
        <v>0.87580000000000002</v>
      </c>
      <c r="L4974" s="535">
        <v>193.35</v>
      </c>
      <c r="M4974" s="536">
        <v>0</v>
      </c>
      <c r="N4974" s="535">
        <v>217.22</v>
      </c>
      <c r="O4974" s="536">
        <v>0.85980000000000001</v>
      </c>
      <c r="P4974" s="535">
        <v>218.96</v>
      </c>
      <c r="Q4974" s="536">
        <v>0.85289999999999999</v>
      </c>
      <c r="R4974" s="535">
        <v>235.8</v>
      </c>
    </row>
    <row r="4975" spans="1:18" ht="12.75">
      <c r="A4975" s="145">
        <v>105201</v>
      </c>
      <c r="B4975" s="102" t="s">
        <v>26645</v>
      </c>
      <c r="C4975" s="145" t="s">
        <v>2</v>
      </c>
      <c r="D4975" s="535">
        <v>297.57</v>
      </c>
      <c r="E4975" s="536">
        <v>0</v>
      </c>
      <c r="F4975" s="535">
        <v>296.64999999999998</v>
      </c>
      <c r="G4975" s="536">
        <v>0.88149999999999995</v>
      </c>
      <c r="H4975" s="535">
        <v>300.05</v>
      </c>
      <c r="I4975" s="536">
        <v>0.87150000000000005</v>
      </c>
      <c r="J4975" s="535">
        <v>292.74</v>
      </c>
      <c r="K4975" s="536">
        <v>0.89319999999999999</v>
      </c>
      <c r="L4975" s="535">
        <v>263.64</v>
      </c>
      <c r="M4975" s="536">
        <v>0</v>
      </c>
      <c r="N4975" s="535">
        <v>297.43</v>
      </c>
      <c r="O4975" s="536">
        <v>0.87919999999999998</v>
      </c>
      <c r="P4975" s="535">
        <v>299.49</v>
      </c>
      <c r="Q4975" s="536">
        <v>0.87309999999999999</v>
      </c>
      <c r="R4975" s="535">
        <v>322.79000000000002</v>
      </c>
    </row>
    <row r="4976" spans="1:18" ht="12.75">
      <c r="A4976" s="145">
        <v>94755</v>
      </c>
      <c r="B4976" s="102" t="s">
        <v>26646</v>
      </c>
      <c r="C4976" s="145" t="s">
        <v>2</v>
      </c>
      <c r="D4976" s="535">
        <v>0</v>
      </c>
      <c r="E4976" s="536"/>
      <c r="F4976" s="535">
        <v>0</v>
      </c>
      <c r="G4976" s="536"/>
      <c r="H4976" s="535">
        <v>0</v>
      </c>
      <c r="I4976" s="536"/>
      <c r="J4976" s="535">
        <v>0</v>
      </c>
      <c r="K4976" s="536"/>
      <c r="L4976" s="535">
        <v>0</v>
      </c>
      <c r="M4976" s="536"/>
      <c r="N4976" s="535">
        <v>0</v>
      </c>
      <c r="O4976" s="536"/>
      <c r="P4976" s="535">
        <v>0</v>
      </c>
      <c r="Q4976" s="536"/>
      <c r="R4976" s="535">
        <v>0</v>
      </c>
    </row>
    <row r="4977" spans="1:18" ht="12.75">
      <c r="A4977" s="145">
        <v>94741</v>
      </c>
      <c r="B4977" s="102" t="s">
        <v>26647</v>
      </c>
      <c r="C4977" s="145" t="s">
        <v>2</v>
      </c>
      <c r="D4977" s="535">
        <v>14.58</v>
      </c>
      <c r="E4977" s="536">
        <v>0</v>
      </c>
      <c r="F4977" s="535">
        <v>12.23</v>
      </c>
      <c r="G4977" s="536">
        <v>0.5887</v>
      </c>
      <c r="H4977" s="535">
        <v>12.73</v>
      </c>
      <c r="I4977" s="536">
        <v>0</v>
      </c>
      <c r="J4977" s="535">
        <v>12.59</v>
      </c>
      <c r="K4977" s="536">
        <v>0.57189999999999996</v>
      </c>
      <c r="L4977" s="535">
        <v>12.87</v>
      </c>
      <c r="M4977" s="536">
        <v>0</v>
      </c>
      <c r="N4977" s="535">
        <v>12.12</v>
      </c>
      <c r="O4977" s="536">
        <v>0</v>
      </c>
      <c r="P4977" s="535">
        <v>13.48</v>
      </c>
      <c r="Q4977" s="536">
        <v>0</v>
      </c>
      <c r="R4977" s="535">
        <v>15.62</v>
      </c>
    </row>
    <row r="4978" spans="1:18" ht="12.75">
      <c r="A4978" s="145">
        <v>94743</v>
      </c>
      <c r="B4978" s="102" t="s">
        <v>26648</v>
      </c>
      <c r="C4978" s="145" t="s">
        <v>2</v>
      </c>
      <c r="D4978" s="535">
        <v>23.74</v>
      </c>
      <c r="E4978" s="536">
        <v>0</v>
      </c>
      <c r="F4978" s="535">
        <v>20.02</v>
      </c>
      <c r="G4978" s="536">
        <v>0.67530000000000001</v>
      </c>
      <c r="H4978" s="535">
        <v>20.73</v>
      </c>
      <c r="I4978" s="536">
        <v>0</v>
      </c>
      <c r="J4978" s="535">
        <v>20.52</v>
      </c>
      <c r="K4978" s="536">
        <v>0.65890000000000004</v>
      </c>
      <c r="L4978" s="535">
        <v>20.93</v>
      </c>
      <c r="M4978" s="536">
        <v>0</v>
      </c>
      <c r="N4978" s="535">
        <v>19.690000000000001</v>
      </c>
      <c r="O4978" s="536">
        <v>0</v>
      </c>
      <c r="P4978" s="535">
        <v>21.78</v>
      </c>
      <c r="Q4978" s="536">
        <v>0</v>
      </c>
      <c r="R4978" s="535">
        <v>25.82</v>
      </c>
    </row>
    <row r="4979" spans="1:18" ht="12.75">
      <c r="A4979" s="145">
        <v>94745</v>
      </c>
      <c r="B4979" s="102" t="s">
        <v>26649</v>
      </c>
      <c r="C4979" s="145" t="s">
        <v>2</v>
      </c>
      <c r="D4979" s="535">
        <v>0</v>
      </c>
      <c r="E4979" s="536"/>
      <c r="F4979" s="535">
        <v>0</v>
      </c>
      <c r="G4979" s="536"/>
      <c r="H4979" s="535">
        <v>0</v>
      </c>
      <c r="I4979" s="536"/>
      <c r="J4979" s="535">
        <v>0</v>
      </c>
      <c r="K4979" s="536"/>
      <c r="L4979" s="535">
        <v>0</v>
      </c>
      <c r="M4979" s="536"/>
      <c r="N4979" s="535">
        <v>0</v>
      </c>
      <c r="O4979" s="536"/>
      <c r="P4979" s="535">
        <v>0</v>
      </c>
      <c r="Q4979" s="536"/>
      <c r="R4979" s="535">
        <v>0</v>
      </c>
    </row>
    <row r="4980" spans="1:18" ht="12.75">
      <c r="A4980" s="145">
        <v>94747</v>
      </c>
      <c r="B4980" s="102" t="s">
        <v>26650</v>
      </c>
      <c r="C4980" s="145" t="s">
        <v>2</v>
      </c>
      <c r="D4980" s="535">
        <v>0</v>
      </c>
      <c r="E4980" s="536"/>
      <c r="F4980" s="535">
        <v>0</v>
      </c>
      <c r="G4980" s="536"/>
      <c r="H4980" s="535">
        <v>0</v>
      </c>
      <c r="I4980" s="536"/>
      <c r="J4980" s="535">
        <v>0</v>
      </c>
      <c r="K4980" s="536"/>
      <c r="L4980" s="535">
        <v>0</v>
      </c>
      <c r="M4980" s="536"/>
      <c r="N4980" s="535">
        <v>0</v>
      </c>
      <c r="O4980" s="536"/>
      <c r="P4980" s="535">
        <v>0</v>
      </c>
      <c r="Q4980" s="536"/>
      <c r="R4980" s="535">
        <v>0</v>
      </c>
    </row>
    <row r="4981" spans="1:18" ht="12.75">
      <c r="A4981" s="145">
        <v>94749</v>
      </c>
      <c r="B4981" s="102" t="s">
        <v>26651</v>
      </c>
      <c r="C4981" s="145" t="s">
        <v>2</v>
      </c>
      <c r="D4981" s="535">
        <v>0</v>
      </c>
      <c r="E4981" s="536"/>
      <c r="F4981" s="535">
        <v>0</v>
      </c>
      <c r="G4981" s="536"/>
      <c r="H4981" s="535">
        <v>0</v>
      </c>
      <c r="I4981" s="536"/>
      <c r="J4981" s="535">
        <v>0</v>
      </c>
      <c r="K4981" s="536"/>
      <c r="L4981" s="535">
        <v>0</v>
      </c>
      <c r="M4981" s="536"/>
      <c r="N4981" s="535">
        <v>0</v>
      </c>
      <c r="O4981" s="536"/>
      <c r="P4981" s="535">
        <v>0</v>
      </c>
      <c r="Q4981" s="536"/>
      <c r="R4981" s="535">
        <v>0</v>
      </c>
    </row>
    <row r="4982" spans="1:18" ht="12.75">
      <c r="A4982" s="145">
        <v>94751</v>
      </c>
      <c r="B4982" s="102" t="s">
        <v>26652</v>
      </c>
      <c r="C4982" s="145" t="s">
        <v>2</v>
      </c>
      <c r="D4982" s="535">
        <v>0</v>
      </c>
      <c r="E4982" s="536"/>
      <c r="F4982" s="535">
        <v>0</v>
      </c>
      <c r="G4982" s="536"/>
      <c r="H4982" s="535">
        <v>0</v>
      </c>
      <c r="I4982" s="536"/>
      <c r="J4982" s="535">
        <v>0</v>
      </c>
      <c r="K4982" s="536"/>
      <c r="L4982" s="535">
        <v>0</v>
      </c>
      <c r="M4982" s="536"/>
      <c r="N4982" s="535">
        <v>0</v>
      </c>
      <c r="O4982" s="536"/>
      <c r="P4982" s="535">
        <v>0</v>
      </c>
      <c r="Q4982" s="536"/>
      <c r="R4982" s="535">
        <v>0</v>
      </c>
    </row>
    <row r="4983" spans="1:18" ht="12.75">
      <c r="A4983" s="145">
        <v>94753</v>
      </c>
      <c r="B4983" s="102" t="s">
        <v>26653</v>
      </c>
      <c r="C4983" s="145" t="s">
        <v>2</v>
      </c>
      <c r="D4983" s="535">
        <v>0</v>
      </c>
      <c r="E4983" s="536"/>
      <c r="F4983" s="535">
        <v>0</v>
      </c>
      <c r="G4983" s="536"/>
      <c r="H4983" s="535">
        <v>0</v>
      </c>
      <c r="I4983" s="536"/>
      <c r="J4983" s="535">
        <v>0</v>
      </c>
      <c r="K4983" s="536"/>
      <c r="L4983" s="535">
        <v>0</v>
      </c>
      <c r="M4983" s="536"/>
      <c r="N4983" s="535">
        <v>0</v>
      </c>
      <c r="O4983" s="536"/>
      <c r="P4983" s="535">
        <v>0</v>
      </c>
      <c r="Q4983" s="536"/>
      <c r="R4983" s="535">
        <v>0</v>
      </c>
    </row>
    <row r="4984" spans="1:18" ht="12.75">
      <c r="A4984" s="145">
        <v>105209</v>
      </c>
      <c r="B4984" s="102" t="s">
        <v>26654</v>
      </c>
      <c r="C4984" s="145" t="s">
        <v>2</v>
      </c>
      <c r="D4984" s="535">
        <v>159.65</v>
      </c>
      <c r="E4984" s="536">
        <v>0</v>
      </c>
      <c r="F4984" s="535">
        <v>158.71</v>
      </c>
      <c r="G4984" s="536">
        <v>0.8397</v>
      </c>
      <c r="H4984" s="535">
        <v>161.19999999999999</v>
      </c>
      <c r="I4984" s="536">
        <v>0.82669999999999999</v>
      </c>
      <c r="J4984" s="535">
        <v>155.88999999999999</v>
      </c>
      <c r="K4984" s="536">
        <v>0.85489999999999999</v>
      </c>
      <c r="L4984" s="535">
        <v>142.51</v>
      </c>
      <c r="M4984" s="536">
        <v>0</v>
      </c>
      <c r="N4984" s="535">
        <v>159.28</v>
      </c>
      <c r="O4984" s="536">
        <v>0.8367</v>
      </c>
      <c r="P4984" s="535">
        <v>160.77000000000001</v>
      </c>
      <c r="Q4984" s="536">
        <v>0.82889999999999997</v>
      </c>
      <c r="R4984" s="535">
        <v>172.96</v>
      </c>
    </row>
    <row r="4985" spans="1:18" ht="12.75">
      <c r="A4985" s="145">
        <v>105208</v>
      </c>
      <c r="B4985" s="102" t="s">
        <v>26655</v>
      </c>
      <c r="C4985" s="145" t="s">
        <v>2</v>
      </c>
      <c r="D4985" s="535">
        <v>328.02</v>
      </c>
      <c r="E4985" s="536">
        <v>0</v>
      </c>
      <c r="F4985" s="535">
        <v>327.61</v>
      </c>
      <c r="G4985" s="536">
        <v>0.90910000000000002</v>
      </c>
      <c r="H4985" s="535">
        <v>330.5</v>
      </c>
      <c r="I4985" s="536">
        <v>0.90110000000000001</v>
      </c>
      <c r="J4985" s="535">
        <v>324.31</v>
      </c>
      <c r="K4985" s="536">
        <v>0.91830000000000001</v>
      </c>
      <c r="L4985" s="535">
        <v>289.2</v>
      </c>
      <c r="M4985" s="536">
        <v>0</v>
      </c>
      <c r="N4985" s="535">
        <v>328.29</v>
      </c>
      <c r="O4985" s="536">
        <v>0.90720000000000001</v>
      </c>
      <c r="P4985" s="535">
        <v>330.03</v>
      </c>
      <c r="Q4985" s="536">
        <v>0.90239999999999998</v>
      </c>
      <c r="R4985" s="535">
        <v>356.14</v>
      </c>
    </row>
    <row r="4986" spans="1:18" ht="12.75">
      <c r="A4986" s="145">
        <v>105210</v>
      </c>
      <c r="B4986" s="102" t="s">
        <v>26656</v>
      </c>
      <c r="C4986" s="145" t="s">
        <v>2</v>
      </c>
      <c r="D4986" s="535">
        <v>423.37</v>
      </c>
      <c r="E4986" s="536">
        <v>0</v>
      </c>
      <c r="F4986" s="535">
        <v>423.06</v>
      </c>
      <c r="G4986" s="536">
        <v>0.91690000000000005</v>
      </c>
      <c r="H4986" s="535">
        <v>426.46</v>
      </c>
      <c r="I4986" s="536">
        <v>0.90959999999999996</v>
      </c>
      <c r="J4986" s="535">
        <v>419.15</v>
      </c>
      <c r="K4986" s="536">
        <v>0.9254</v>
      </c>
      <c r="L4986" s="535">
        <v>372.72</v>
      </c>
      <c r="M4986" s="536">
        <v>0</v>
      </c>
      <c r="N4986" s="535">
        <v>423.84</v>
      </c>
      <c r="O4986" s="536">
        <v>0.91520000000000001</v>
      </c>
      <c r="P4986" s="535">
        <v>425.9</v>
      </c>
      <c r="Q4986" s="536">
        <v>0.91080000000000005</v>
      </c>
      <c r="R4986" s="535">
        <v>459.74</v>
      </c>
    </row>
    <row r="4987" spans="1:18" ht="12.75">
      <c r="A4987" s="145">
        <v>105203</v>
      </c>
      <c r="B4987" s="102" t="s">
        <v>26657</v>
      </c>
      <c r="C4987" s="145" t="s">
        <v>2</v>
      </c>
      <c r="D4987" s="535">
        <v>164.13</v>
      </c>
      <c r="E4987" s="536">
        <v>0</v>
      </c>
      <c r="F4987" s="535">
        <v>163.21</v>
      </c>
      <c r="G4987" s="536">
        <v>0.84409999999999996</v>
      </c>
      <c r="H4987" s="535">
        <v>165.7</v>
      </c>
      <c r="I4987" s="536">
        <v>0.83140000000000003</v>
      </c>
      <c r="J4987" s="535">
        <v>160.38999999999999</v>
      </c>
      <c r="K4987" s="536">
        <v>0.85899999999999999</v>
      </c>
      <c r="L4987" s="535">
        <v>146.38999999999999</v>
      </c>
      <c r="M4987" s="536">
        <v>0</v>
      </c>
      <c r="N4987" s="535">
        <v>163.78</v>
      </c>
      <c r="O4987" s="536">
        <v>0.84119999999999995</v>
      </c>
      <c r="P4987" s="535">
        <v>165.27</v>
      </c>
      <c r="Q4987" s="536">
        <v>0.83360000000000001</v>
      </c>
      <c r="R4987" s="535">
        <v>177.83</v>
      </c>
    </row>
    <row r="4988" spans="1:18" ht="12.75">
      <c r="A4988" s="145">
        <v>105202</v>
      </c>
      <c r="B4988" s="102" t="s">
        <v>26658</v>
      </c>
      <c r="C4988" s="145" t="s">
        <v>2</v>
      </c>
      <c r="D4988" s="535">
        <v>269.56</v>
      </c>
      <c r="E4988" s="536">
        <v>0</v>
      </c>
      <c r="F4988" s="535">
        <v>268.86</v>
      </c>
      <c r="G4988" s="536">
        <v>0.88919999999999999</v>
      </c>
      <c r="H4988" s="535">
        <v>271.75</v>
      </c>
      <c r="I4988" s="536">
        <v>0.87980000000000003</v>
      </c>
      <c r="J4988" s="535">
        <v>265.56</v>
      </c>
      <c r="K4988" s="536">
        <v>0.90029999999999999</v>
      </c>
      <c r="L4988" s="535">
        <v>238.5</v>
      </c>
      <c r="M4988" s="536">
        <v>0</v>
      </c>
      <c r="N4988" s="535">
        <v>269.54000000000002</v>
      </c>
      <c r="O4988" s="536">
        <v>0.88700000000000001</v>
      </c>
      <c r="P4988" s="535">
        <v>271.27999999999997</v>
      </c>
      <c r="Q4988" s="536">
        <v>0.88129999999999997</v>
      </c>
      <c r="R4988" s="535">
        <v>292.48</v>
      </c>
    </row>
    <row r="4989" spans="1:18" ht="12.75">
      <c r="A4989" s="145">
        <v>105204</v>
      </c>
      <c r="B4989" s="102" t="s">
        <v>26659</v>
      </c>
      <c r="C4989" s="145" t="s">
        <v>2</v>
      </c>
      <c r="D4989" s="535">
        <v>358.51</v>
      </c>
      <c r="E4989" s="536">
        <v>0</v>
      </c>
      <c r="F4989" s="535">
        <v>357.88</v>
      </c>
      <c r="G4989" s="536">
        <v>0.90180000000000005</v>
      </c>
      <c r="H4989" s="535">
        <v>361.28</v>
      </c>
      <c r="I4989" s="536">
        <v>0.89329999999999998</v>
      </c>
      <c r="J4989" s="535">
        <v>353.97</v>
      </c>
      <c r="K4989" s="536">
        <v>0.91169999999999995</v>
      </c>
      <c r="L4989" s="535">
        <v>316.48</v>
      </c>
      <c r="M4989" s="536">
        <v>0</v>
      </c>
      <c r="N4989" s="535">
        <v>358.66</v>
      </c>
      <c r="O4989" s="536">
        <v>0.89980000000000004</v>
      </c>
      <c r="P4989" s="535">
        <v>360.72</v>
      </c>
      <c r="Q4989" s="536">
        <v>0.89470000000000005</v>
      </c>
      <c r="R4989" s="535">
        <v>389.12</v>
      </c>
    </row>
    <row r="4990" spans="1:18" ht="12.75">
      <c r="A4990" s="145">
        <v>105206</v>
      </c>
      <c r="B4990" s="102" t="s">
        <v>26660</v>
      </c>
      <c r="C4990" s="145" t="s">
        <v>2</v>
      </c>
      <c r="D4990" s="535">
        <v>156.41</v>
      </c>
      <c r="E4990" s="536">
        <v>0</v>
      </c>
      <c r="F4990" s="535">
        <v>155.46</v>
      </c>
      <c r="G4990" s="536">
        <v>0.83640000000000003</v>
      </c>
      <c r="H4990" s="535">
        <v>157.94999999999999</v>
      </c>
      <c r="I4990" s="536">
        <v>0.82320000000000004</v>
      </c>
      <c r="J4990" s="535">
        <v>152.63999999999999</v>
      </c>
      <c r="K4990" s="536">
        <v>0.8518</v>
      </c>
      <c r="L4990" s="535">
        <v>139.69999999999999</v>
      </c>
      <c r="M4990" s="536">
        <v>0</v>
      </c>
      <c r="N4990" s="535">
        <v>156.03</v>
      </c>
      <c r="O4990" s="536">
        <v>0.83330000000000004</v>
      </c>
      <c r="P4990" s="535">
        <v>157.52000000000001</v>
      </c>
      <c r="Q4990" s="536">
        <v>0.82540000000000002</v>
      </c>
      <c r="R4990" s="535">
        <v>169.43</v>
      </c>
    </row>
    <row r="4991" spans="1:18" ht="12.75">
      <c r="A4991" s="145">
        <v>105205</v>
      </c>
      <c r="B4991" s="102" t="s">
        <v>26661</v>
      </c>
      <c r="C4991" s="145" t="s">
        <v>2</v>
      </c>
      <c r="D4991" s="535">
        <v>249.01</v>
      </c>
      <c r="E4991" s="536">
        <v>0</v>
      </c>
      <c r="F4991" s="535">
        <v>248.22</v>
      </c>
      <c r="G4991" s="536">
        <v>0.88</v>
      </c>
      <c r="H4991" s="535">
        <v>251.11</v>
      </c>
      <c r="I4991" s="536">
        <v>0.86990000000000001</v>
      </c>
      <c r="J4991" s="535">
        <v>244.92</v>
      </c>
      <c r="K4991" s="536">
        <v>0.89190000000000003</v>
      </c>
      <c r="L4991" s="535">
        <v>220.69</v>
      </c>
      <c r="M4991" s="536">
        <v>0</v>
      </c>
      <c r="N4991" s="535">
        <v>248.9</v>
      </c>
      <c r="O4991" s="536">
        <v>0.87760000000000005</v>
      </c>
      <c r="P4991" s="535">
        <v>250.64</v>
      </c>
      <c r="Q4991" s="536">
        <v>0.87150000000000005</v>
      </c>
      <c r="R4991" s="535">
        <v>270.12</v>
      </c>
    </row>
    <row r="4992" spans="1:18" ht="12.75">
      <c r="A4992" s="145">
        <v>105207</v>
      </c>
      <c r="B4992" s="102" t="s">
        <v>26662</v>
      </c>
      <c r="C4992" s="145" t="s">
        <v>2</v>
      </c>
      <c r="D4992" s="535">
        <v>348.23</v>
      </c>
      <c r="E4992" s="536">
        <v>0</v>
      </c>
      <c r="F4992" s="535">
        <v>347.56</v>
      </c>
      <c r="G4992" s="536">
        <v>0.89880000000000004</v>
      </c>
      <c r="H4992" s="535">
        <v>350.96</v>
      </c>
      <c r="I4992" s="536">
        <v>0.8901</v>
      </c>
      <c r="J4992" s="535">
        <v>343.65</v>
      </c>
      <c r="K4992" s="536">
        <v>0.90910000000000002</v>
      </c>
      <c r="L4992" s="535">
        <v>307.57</v>
      </c>
      <c r="M4992" s="536">
        <v>0</v>
      </c>
      <c r="N4992" s="535">
        <v>348.34</v>
      </c>
      <c r="O4992" s="536">
        <v>0.89680000000000004</v>
      </c>
      <c r="P4992" s="535">
        <v>350.4</v>
      </c>
      <c r="Q4992" s="536">
        <v>0.89159999999999995</v>
      </c>
      <c r="R4992" s="535">
        <v>377.94</v>
      </c>
    </row>
    <row r="4993" spans="1:18" ht="12.75">
      <c r="A4993" s="145">
        <v>94687</v>
      </c>
      <c r="B4993" s="102" t="s">
        <v>26663</v>
      </c>
      <c r="C4993" s="145" t="s">
        <v>2</v>
      </c>
      <c r="D4993" s="535">
        <v>249.86</v>
      </c>
      <c r="E4993" s="536">
        <v>0</v>
      </c>
      <c r="F4993" s="535">
        <v>229.16</v>
      </c>
      <c r="G4993" s="536">
        <v>0</v>
      </c>
      <c r="H4993" s="535">
        <v>214.41</v>
      </c>
      <c r="I4993" s="536">
        <v>0</v>
      </c>
      <c r="J4993" s="535">
        <v>198.74</v>
      </c>
      <c r="K4993" s="536">
        <v>0</v>
      </c>
      <c r="L4993" s="535">
        <v>207.74</v>
      </c>
      <c r="M4993" s="536">
        <v>0</v>
      </c>
      <c r="N4993" s="535">
        <v>252.47</v>
      </c>
      <c r="O4993" s="536">
        <v>0</v>
      </c>
      <c r="P4993" s="535">
        <v>256.97000000000003</v>
      </c>
      <c r="Q4993" s="536">
        <v>0</v>
      </c>
      <c r="R4993" s="535">
        <v>292.2</v>
      </c>
    </row>
    <row r="4994" spans="1:18" ht="12.75">
      <c r="A4994" s="145">
        <v>94673</v>
      </c>
      <c r="B4994" s="102" t="s">
        <v>26664</v>
      </c>
      <c r="C4994" s="145" t="s">
        <v>2</v>
      </c>
      <c r="D4994" s="535">
        <v>7.95</v>
      </c>
      <c r="E4994" s="536">
        <v>0</v>
      </c>
      <c r="F4994" s="535">
        <v>7.08</v>
      </c>
      <c r="G4994" s="536">
        <v>0</v>
      </c>
      <c r="H4994" s="535">
        <v>7.13</v>
      </c>
      <c r="I4994" s="536">
        <v>0</v>
      </c>
      <c r="J4994" s="535">
        <v>6.5</v>
      </c>
      <c r="K4994" s="536">
        <v>0</v>
      </c>
      <c r="L4994" s="535">
        <v>7.02</v>
      </c>
      <c r="M4994" s="536">
        <v>0</v>
      </c>
      <c r="N4994" s="535">
        <v>7.56</v>
      </c>
      <c r="O4994" s="536">
        <v>0</v>
      </c>
      <c r="P4994" s="535">
        <v>8.0299999999999994</v>
      </c>
      <c r="Q4994" s="536">
        <v>0</v>
      </c>
      <c r="R4994" s="535">
        <v>8.65</v>
      </c>
    </row>
    <row r="4995" spans="1:18" ht="12.75">
      <c r="A4995" s="145">
        <v>94675</v>
      </c>
      <c r="B4995" s="102" t="s">
        <v>26665</v>
      </c>
      <c r="C4995" s="145" t="s">
        <v>2</v>
      </c>
      <c r="D4995" s="535">
        <v>13.33</v>
      </c>
      <c r="E4995" s="536">
        <v>0</v>
      </c>
      <c r="F4995" s="535">
        <v>11.95</v>
      </c>
      <c r="G4995" s="536">
        <v>0</v>
      </c>
      <c r="H4995" s="535">
        <v>11.76</v>
      </c>
      <c r="I4995" s="536">
        <v>0</v>
      </c>
      <c r="J4995" s="535">
        <v>10.81</v>
      </c>
      <c r="K4995" s="536">
        <v>0</v>
      </c>
      <c r="L4995" s="535">
        <v>11.54</v>
      </c>
      <c r="M4995" s="536">
        <v>0</v>
      </c>
      <c r="N4995" s="535">
        <v>12.9</v>
      </c>
      <c r="O4995" s="536">
        <v>0</v>
      </c>
      <c r="P4995" s="535">
        <v>13.51</v>
      </c>
      <c r="Q4995" s="536">
        <v>0</v>
      </c>
      <c r="R4995" s="535">
        <v>14.82</v>
      </c>
    </row>
    <row r="4996" spans="1:18" ht="12.75">
      <c r="A4996" s="145">
        <v>94677</v>
      </c>
      <c r="B4996" s="102" t="s">
        <v>26666</v>
      </c>
      <c r="C4996" s="145" t="s">
        <v>2</v>
      </c>
      <c r="D4996" s="535">
        <v>21.51</v>
      </c>
      <c r="E4996" s="536">
        <v>0</v>
      </c>
      <c r="F4996" s="535">
        <v>19.43</v>
      </c>
      <c r="G4996" s="536">
        <v>0</v>
      </c>
      <c r="H4996" s="535">
        <v>18.850000000000001</v>
      </c>
      <c r="I4996" s="536">
        <v>0</v>
      </c>
      <c r="J4996" s="535">
        <v>17.350000000000001</v>
      </c>
      <c r="K4996" s="536">
        <v>0</v>
      </c>
      <c r="L4996" s="535">
        <v>18.420000000000002</v>
      </c>
      <c r="M4996" s="536">
        <v>0</v>
      </c>
      <c r="N4996" s="535">
        <v>21.11</v>
      </c>
      <c r="O4996" s="536">
        <v>0</v>
      </c>
      <c r="P4996" s="535">
        <v>21.91</v>
      </c>
      <c r="Q4996" s="536">
        <v>0</v>
      </c>
      <c r="R4996" s="535">
        <v>24.3</v>
      </c>
    </row>
    <row r="4997" spans="1:18" ht="12.75">
      <c r="A4997" s="145">
        <v>94679</v>
      </c>
      <c r="B4997" s="102" t="s">
        <v>26667</v>
      </c>
      <c r="C4997" s="145" t="s">
        <v>2</v>
      </c>
      <c r="D4997" s="535">
        <v>26.06</v>
      </c>
      <c r="E4997" s="536">
        <v>0</v>
      </c>
      <c r="F4997" s="535">
        <v>23.39</v>
      </c>
      <c r="G4997" s="536">
        <v>0</v>
      </c>
      <c r="H4997" s="535">
        <v>22.95</v>
      </c>
      <c r="I4997" s="536">
        <v>0</v>
      </c>
      <c r="J4997" s="535">
        <v>21.13</v>
      </c>
      <c r="K4997" s="536">
        <v>0</v>
      </c>
      <c r="L4997" s="535">
        <v>22.5</v>
      </c>
      <c r="M4997" s="536">
        <v>0</v>
      </c>
      <c r="N4997" s="535">
        <v>25.3</v>
      </c>
      <c r="O4997" s="536">
        <v>0</v>
      </c>
      <c r="P4997" s="535">
        <v>26.44</v>
      </c>
      <c r="Q4997" s="536">
        <v>0</v>
      </c>
      <c r="R4997" s="535">
        <v>29.06</v>
      </c>
    </row>
    <row r="4998" spans="1:18" ht="12.75">
      <c r="A4998" s="145">
        <v>94681</v>
      </c>
      <c r="B4998" s="102" t="s">
        <v>26668</v>
      </c>
      <c r="C4998" s="145" t="s">
        <v>2</v>
      </c>
      <c r="D4998" s="535">
        <v>53.62</v>
      </c>
      <c r="E4998" s="536">
        <v>0</v>
      </c>
      <c r="F4998" s="535">
        <v>48.7</v>
      </c>
      <c r="G4998" s="536">
        <v>0</v>
      </c>
      <c r="H4998" s="535">
        <v>46.48</v>
      </c>
      <c r="I4998" s="536">
        <v>0</v>
      </c>
      <c r="J4998" s="535">
        <v>43.01</v>
      </c>
      <c r="K4998" s="536">
        <v>0</v>
      </c>
      <c r="L4998" s="535">
        <v>45.28</v>
      </c>
      <c r="M4998" s="536">
        <v>0</v>
      </c>
      <c r="N4998" s="535">
        <v>53.24</v>
      </c>
      <c r="O4998" s="536">
        <v>0</v>
      </c>
      <c r="P4998" s="535">
        <v>54.83</v>
      </c>
      <c r="Q4998" s="536">
        <v>0</v>
      </c>
      <c r="R4998" s="535">
        <v>61.47</v>
      </c>
    </row>
    <row r="4999" spans="1:18" ht="12.75">
      <c r="A4999" s="145">
        <v>94683</v>
      </c>
      <c r="B4999" s="102" t="s">
        <v>26669</v>
      </c>
      <c r="C4999" s="145" t="s">
        <v>2</v>
      </c>
      <c r="D4999" s="535">
        <v>81.510000000000005</v>
      </c>
      <c r="E4999" s="536">
        <v>0</v>
      </c>
      <c r="F4999" s="535">
        <v>74.02</v>
      </c>
      <c r="G4999" s="536">
        <v>0</v>
      </c>
      <c r="H4999" s="535">
        <v>70.55</v>
      </c>
      <c r="I4999" s="536">
        <v>0</v>
      </c>
      <c r="J4999" s="535">
        <v>65.33</v>
      </c>
      <c r="K4999" s="536">
        <v>0</v>
      </c>
      <c r="L4999" s="535">
        <v>68.7</v>
      </c>
      <c r="M4999" s="536">
        <v>0</v>
      </c>
      <c r="N4999" s="535">
        <v>81</v>
      </c>
      <c r="O4999" s="536">
        <v>0</v>
      </c>
      <c r="P4999" s="535">
        <v>83.36</v>
      </c>
      <c r="Q4999" s="536">
        <v>0</v>
      </c>
      <c r="R4999" s="535">
        <v>93.52</v>
      </c>
    </row>
    <row r="5000" spans="1:18" ht="12.75">
      <c r="A5000" s="145">
        <v>94685</v>
      </c>
      <c r="B5000" s="102" t="s">
        <v>26670</v>
      </c>
      <c r="C5000" s="145" t="s">
        <v>2</v>
      </c>
      <c r="D5000" s="535">
        <v>103.78</v>
      </c>
      <c r="E5000" s="536">
        <v>0</v>
      </c>
      <c r="F5000" s="535">
        <v>94.29</v>
      </c>
      <c r="G5000" s="536">
        <v>0</v>
      </c>
      <c r="H5000" s="535">
        <v>89.8</v>
      </c>
      <c r="I5000" s="536">
        <v>0</v>
      </c>
      <c r="J5000" s="535">
        <v>83.17</v>
      </c>
      <c r="K5000" s="536">
        <v>0</v>
      </c>
      <c r="L5000" s="535">
        <v>87.44</v>
      </c>
      <c r="M5000" s="536">
        <v>0</v>
      </c>
      <c r="N5000" s="535">
        <v>103.21</v>
      </c>
      <c r="O5000" s="536">
        <v>0</v>
      </c>
      <c r="P5000" s="535">
        <v>106.17</v>
      </c>
      <c r="Q5000" s="536">
        <v>0</v>
      </c>
      <c r="R5000" s="535">
        <v>119.18</v>
      </c>
    </row>
    <row r="5001" spans="1:18" ht="12.75">
      <c r="A5001" s="145">
        <v>94621</v>
      </c>
      <c r="B5001" s="102" t="s">
        <v>26671</v>
      </c>
      <c r="C5001" s="145" t="s">
        <v>2</v>
      </c>
      <c r="D5001" s="535">
        <v>0</v>
      </c>
      <c r="E5001" s="536"/>
      <c r="F5001" s="535">
        <v>0</v>
      </c>
      <c r="G5001" s="536"/>
      <c r="H5001" s="535">
        <v>0</v>
      </c>
      <c r="I5001" s="536"/>
      <c r="J5001" s="535">
        <v>0</v>
      </c>
      <c r="K5001" s="536"/>
      <c r="L5001" s="535">
        <v>0</v>
      </c>
      <c r="M5001" s="536"/>
      <c r="N5001" s="535">
        <v>0</v>
      </c>
      <c r="O5001" s="536"/>
      <c r="P5001" s="535">
        <v>0</v>
      </c>
      <c r="Q5001" s="536"/>
      <c r="R5001" s="535">
        <v>0</v>
      </c>
    </row>
    <row r="5002" spans="1:18" ht="12.75">
      <c r="A5002" s="145">
        <v>94615</v>
      </c>
      <c r="B5002" s="102" t="s">
        <v>26672</v>
      </c>
      <c r="C5002" s="145" t="s">
        <v>2</v>
      </c>
      <c r="D5002" s="535">
        <v>163.4</v>
      </c>
      <c r="E5002" s="536">
        <v>0.78779999999999994</v>
      </c>
      <c r="F5002" s="535">
        <v>161.38</v>
      </c>
      <c r="G5002" s="536">
        <v>0.79769999999999996</v>
      </c>
      <c r="H5002" s="535">
        <v>164.6</v>
      </c>
      <c r="I5002" s="536">
        <v>0.78210000000000002</v>
      </c>
      <c r="J5002" s="535">
        <v>157.54</v>
      </c>
      <c r="K5002" s="536">
        <v>0.81710000000000005</v>
      </c>
      <c r="L5002" s="535">
        <v>163.97</v>
      </c>
      <c r="M5002" s="536">
        <v>0.78510000000000002</v>
      </c>
      <c r="N5002" s="535">
        <v>161.94</v>
      </c>
      <c r="O5002" s="536">
        <v>0.79490000000000005</v>
      </c>
      <c r="P5002" s="535">
        <v>257.89</v>
      </c>
      <c r="Q5002" s="536">
        <v>0</v>
      </c>
      <c r="R5002" s="535">
        <v>213.93</v>
      </c>
    </row>
    <row r="5003" spans="1:18" ht="12.75">
      <c r="A5003" s="145">
        <v>94617</v>
      </c>
      <c r="B5003" s="102" t="s">
        <v>26673</v>
      </c>
      <c r="C5003" s="145" t="s">
        <v>2</v>
      </c>
      <c r="D5003" s="535">
        <v>333.38</v>
      </c>
      <c r="E5003" s="536">
        <v>0.89149999999999996</v>
      </c>
      <c r="F5003" s="535">
        <v>331.27</v>
      </c>
      <c r="G5003" s="536">
        <v>0.8972</v>
      </c>
      <c r="H5003" s="535">
        <v>334.62</v>
      </c>
      <c r="I5003" s="536">
        <v>0.88819999999999999</v>
      </c>
      <c r="J5003" s="535">
        <v>327.27</v>
      </c>
      <c r="K5003" s="536">
        <v>0.90810000000000002</v>
      </c>
      <c r="L5003" s="535">
        <v>333.98</v>
      </c>
      <c r="M5003" s="536">
        <v>0.88990000000000002</v>
      </c>
      <c r="N5003" s="535">
        <v>331.85</v>
      </c>
      <c r="O5003" s="536">
        <v>0.89559999999999995</v>
      </c>
      <c r="P5003" s="535">
        <v>550.83000000000004</v>
      </c>
      <c r="Q5003" s="536">
        <v>0</v>
      </c>
      <c r="R5003" s="535">
        <v>447.77</v>
      </c>
    </row>
    <row r="5004" spans="1:18" ht="12.75">
      <c r="A5004" s="145">
        <v>94619</v>
      </c>
      <c r="B5004" s="102" t="s">
        <v>26674</v>
      </c>
      <c r="C5004" s="145" t="s">
        <v>2</v>
      </c>
      <c r="D5004" s="535">
        <v>0</v>
      </c>
      <c r="E5004" s="536"/>
      <c r="F5004" s="535">
        <v>0</v>
      </c>
      <c r="G5004" s="536"/>
      <c r="H5004" s="535">
        <v>0</v>
      </c>
      <c r="I5004" s="536"/>
      <c r="J5004" s="535">
        <v>0</v>
      </c>
      <c r="K5004" s="536"/>
      <c r="L5004" s="535">
        <v>0</v>
      </c>
      <c r="M5004" s="536"/>
      <c r="N5004" s="535">
        <v>0</v>
      </c>
      <c r="O5004" s="536"/>
      <c r="P5004" s="535">
        <v>0</v>
      </c>
      <c r="Q5004" s="536"/>
      <c r="R5004" s="535">
        <v>0</v>
      </c>
    </row>
    <row r="5005" spans="1:18" ht="12.75">
      <c r="A5005" s="145">
        <v>105147</v>
      </c>
      <c r="B5005" s="102" t="s">
        <v>26675</v>
      </c>
      <c r="C5005" s="145" t="s">
        <v>2</v>
      </c>
      <c r="D5005" s="535">
        <v>17.27</v>
      </c>
      <c r="E5005" s="536">
        <v>0.66820000000000002</v>
      </c>
      <c r="F5005" s="535">
        <v>16.940000000000001</v>
      </c>
      <c r="G5005" s="536">
        <v>0.68120000000000003</v>
      </c>
      <c r="H5005" s="535">
        <v>17.48</v>
      </c>
      <c r="I5005" s="536">
        <v>0.66020000000000001</v>
      </c>
      <c r="J5005" s="535">
        <v>16.309999999999999</v>
      </c>
      <c r="K5005" s="536">
        <v>0.70750000000000002</v>
      </c>
      <c r="L5005" s="535">
        <v>17.36</v>
      </c>
      <c r="M5005" s="536">
        <v>0.66469999999999996</v>
      </c>
      <c r="N5005" s="535">
        <v>15.97</v>
      </c>
      <c r="O5005" s="536">
        <v>0</v>
      </c>
      <c r="P5005" s="535">
        <v>18.68</v>
      </c>
      <c r="Q5005" s="536">
        <v>0</v>
      </c>
      <c r="R5005" s="535">
        <v>17.559999999999999</v>
      </c>
    </row>
    <row r="5006" spans="1:18" ht="12.75">
      <c r="A5006" s="145">
        <v>105148</v>
      </c>
      <c r="B5006" s="102" t="s">
        <v>26676</v>
      </c>
      <c r="C5006" s="145" t="s">
        <v>2</v>
      </c>
      <c r="D5006" s="535">
        <v>24.84</v>
      </c>
      <c r="E5006" s="536">
        <v>0.74680000000000002</v>
      </c>
      <c r="F5006" s="535">
        <v>24.48</v>
      </c>
      <c r="G5006" s="536">
        <v>0.75780000000000003</v>
      </c>
      <c r="H5006" s="535">
        <v>25.07</v>
      </c>
      <c r="I5006" s="536">
        <v>0.7399</v>
      </c>
      <c r="J5006" s="535">
        <v>23.78</v>
      </c>
      <c r="K5006" s="536">
        <v>0.78010000000000002</v>
      </c>
      <c r="L5006" s="535">
        <v>24.96</v>
      </c>
      <c r="M5006" s="536">
        <v>0.74319999999999997</v>
      </c>
      <c r="N5006" s="535">
        <v>22.87</v>
      </c>
      <c r="O5006" s="536">
        <v>0</v>
      </c>
      <c r="P5006" s="535">
        <v>27.1</v>
      </c>
      <c r="Q5006" s="536">
        <v>0</v>
      </c>
      <c r="R5006" s="535">
        <v>25.16</v>
      </c>
    </row>
    <row r="5007" spans="1:18" ht="12.75">
      <c r="A5007" s="145">
        <v>105154</v>
      </c>
      <c r="B5007" s="102" t="s">
        <v>26677</v>
      </c>
      <c r="C5007" s="145" t="s">
        <v>2</v>
      </c>
      <c r="D5007" s="535">
        <v>7.35</v>
      </c>
      <c r="E5007" s="536">
        <v>0</v>
      </c>
      <c r="F5007" s="535">
        <v>6.53</v>
      </c>
      <c r="G5007" s="536">
        <v>0</v>
      </c>
      <c r="H5007" s="535">
        <v>6.62</v>
      </c>
      <c r="I5007" s="536">
        <v>0</v>
      </c>
      <c r="J5007" s="535">
        <v>6.03</v>
      </c>
      <c r="K5007" s="536">
        <v>0</v>
      </c>
      <c r="L5007" s="535">
        <v>6.53</v>
      </c>
      <c r="M5007" s="536">
        <v>0</v>
      </c>
      <c r="N5007" s="535">
        <v>6.94</v>
      </c>
      <c r="O5007" s="536">
        <v>0</v>
      </c>
      <c r="P5007" s="535">
        <v>7.41</v>
      </c>
      <c r="Q5007" s="536">
        <v>0</v>
      </c>
      <c r="R5007" s="535">
        <v>7.93</v>
      </c>
    </row>
    <row r="5008" spans="1:18" ht="12.75">
      <c r="A5008" s="145">
        <v>105155</v>
      </c>
      <c r="B5008" s="102" t="s">
        <v>26678</v>
      </c>
      <c r="C5008" s="145" t="s">
        <v>2</v>
      </c>
      <c r="D5008" s="535">
        <v>11.09</v>
      </c>
      <c r="E5008" s="536">
        <v>0</v>
      </c>
      <c r="F5008" s="535">
        <v>9.8800000000000008</v>
      </c>
      <c r="G5008" s="536">
        <v>0</v>
      </c>
      <c r="H5008" s="535">
        <v>9.89</v>
      </c>
      <c r="I5008" s="536">
        <v>0</v>
      </c>
      <c r="J5008" s="535">
        <v>9.06</v>
      </c>
      <c r="K5008" s="536">
        <v>0</v>
      </c>
      <c r="L5008" s="535">
        <v>9.74</v>
      </c>
      <c r="M5008" s="536">
        <v>0</v>
      </c>
      <c r="N5008" s="535">
        <v>10.59</v>
      </c>
      <c r="O5008" s="536">
        <v>0</v>
      </c>
      <c r="P5008" s="535">
        <v>11.2</v>
      </c>
      <c r="Q5008" s="536">
        <v>0</v>
      </c>
      <c r="R5008" s="535">
        <v>12.13</v>
      </c>
    </row>
    <row r="5009" spans="1:18" ht="12.75">
      <c r="A5009" s="145">
        <v>105156</v>
      </c>
      <c r="B5009" s="102" t="s">
        <v>26679</v>
      </c>
      <c r="C5009" s="145" t="s">
        <v>2</v>
      </c>
      <c r="D5009" s="535">
        <v>14.08</v>
      </c>
      <c r="E5009" s="536">
        <v>0</v>
      </c>
      <c r="F5009" s="535">
        <v>12.55</v>
      </c>
      <c r="G5009" s="536">
        <v>0</v>
      </c>
      <c r="H5009" s="535">
        <v>12.61</v>
      </c>
      <c r="I5009" s="536">
        <v>0</v>
      </c>
      <c r="J5009" s="535">
        <v>11.52</v>
      </c>
      <c r="K5009" s="536">
        <v>0</v>
      </c>
      <c r="L5009" s="535">
        <v>12.43</v>
      </c>
      <c r="M5009" s="536">
        <v>0</v>
      </c>
      <c r="N5009" s="535">
        <v>13.43</v>
      </c>
      <c r="O5009" s="536">
        <v>0</v>
      </c>
      <c r="P5009" s="535">
        <v>14.22</v>
      </c>
      <c r="Q5009" s="536">
        <v>0</v>
      </c>
      <c r="R5009" s="535">
        <v>15.36</v>
      </c>
    </row>
    <row r="5010" spans="1:18" ht="12.75">
      <c r="A5010" s="145">
        <v>105157</v>
      </c>
      <c r="B5010" s="102" t="s">
        <v>26680</v>
      </c>
      <c r="C5010" s="145" t="s">
        <v>2</v>
      </c>
      <c r="D5010" s="535">
        <v>21.82</v>
      </c>
      <c r="E5010" s="536">
        <v>0</v>
      </c>
      <c r="F5010" s="535">
        <v>19.46</v>
      </c>
      <c r="G5010" s="536">
        <v>0</v>
      </c>
      <c r="H5010" s="535">
        <v>19.39</v>
      </c>
      <c r="I5010" s="536">
        <v>0</v>
      </c>
      <c r="J5010" s="535">
        <v>17.79</v>
      </c>
      <c r="K5010" s="536">
        <v>0</v>
      </c>
      <c r="L5010" s="535">
        <v>19.079999999999998</v>
      </c>
      <c r="M5010" s="536">
        <v>0</v>
      </c>
      <c r="N5010" s="535">
        <v>20.92</v>
      </c>
      <c r="O5010" s="536">
        <v>0</v>
      </c>
      <c r="P5010" s="535">
        <v>22.05</v>
      </c>
      <c r="Q5010" s="536">
        <v>0</v>
      </c>
      <c r="R5010" s="535">
        <v>23.96</v>
      </c>
    </row>
    <row r="5011" spans="1:18" ht="12.75">
      <c r="A5011" s="145">
        <v>105158</v>
      </c>
      <c r="B5011" s="102" t="s">
        <v>26681</v>
      </c>
      <c r="C5011" s="145" t="s">
        <v>2</v>
      </c>
      <c r="D5011" s="535">
        <v>32.11</v>
      </c>
      <c r="E5011" s="536">
        <v>0</v>
      </c>
      <c r="F5011" s="535">
        <v>28.76</v>
      </c>
      <c r="G5011" s="536">
        <v>0</v>
      </c>
      <c r="H5011" s="535">
        <v>28.43</v>
      </c>
      <c r="I5011" s="536">
        <v>0</v>
      </c>
      <c r="J5011" s="535">
        <v>26.11</v>
      </c>
      <c r="K5011" s="536">
        <v>0</v>
      </c>
      <c r="L5011" s="535">
        <v>27.92</v>
      </c>
      <c r="M5011" s="536">
        <v>0</v>
      </c>
      <c r="N5011" s="535">
        <v>31</v>
      </c>
      <c r="O5011" s="536">
        <v>0</v>
      </c>
      <c r="P5011" s="535">
        <v>32.54</v>
      </c>
      <c r="Q5011" s="536">
        <v>0</v>
      </c>
      <c r="R5011" s="535">
        <v>35.590000000000003</v>
      </c>
    </row>
    <row r="5012" spans="1:18" ht="12.75">
      <c r="A5012" s="145">
        <v>105159</v>
      </c>
      <c r="B5012" s="102" t="s">
        <v>26682</v>
      </c>
      <c r="C5012" s="145" t="s">
        <v>2</v>
      </c>
      <c r="D5012" s="535">
        <v>57.45</v>
      </c>
      <c r="E5012" s="536">
        <v>0</v>
      </c>
      <c r="F5012" s="535">
        <v>51.71</v>
      </c>
      <c r="G5012" s="536">
        <v>0</v>
      </c>
      <c r="H5012" s="535">
        <v>50.36</v>
      </c>
      <c r="I5012" s="536">
        <v>0</v>
      </c>
      <c r="J5012" s="535">
        <v>46.42</v>
      </c>
      <c r="K5012" s="536">
        <v>0</v>
      </c>
      <c r="L5012" s="535">
        <v>49.28</v>
      </c>
      <c r="M5012" s="536">
        <v>0</v>
      </c>
      <c r="N5012" s="535">
        <v>56.11</v>
      </c>
      <c r="O5012" s="536">
        <v>0</v>
      </c>
      <c r="P5012" s="535">
        <v>58.43</v>
      </c>
      <c r="Q5012" s="536">
        <v>0</v>
      </c>
      <c r="R5012" s="535">
        <v>64.56</v>
      </c>
    </row>
    <row r="5013" spans="1:18" ht="12.75">
      <c r="A5013" s="145">
        <v>105160</v>
      </c>
      <c r="B5013" s="102" t="s">
        <v>26683</v>
      </c>
      <c r="C5013" s="145" t="s">
        <v>2</v>
      </c>
      <c r="D5013" s="535">
        <v>70.849999999999994</v>
      </c>
      <c r="E5013" s="536">
        <v>0</v>
      </c>
      <c r="F5013" s="535">
        <v>63.76</v>
      </c>
      <c r="G5013" s="536">
        <v>0</v>
      </c>
      <c r="H5013" s="535">
        <v>62.17</v>
      </c>
      <c r="I5013" s="536">
        <v>0</v>
      </c>
      <c r="J5013" s="535">
        <v>57.29</v>
      </c>
      <c r="K5013" s="536">
        <v>0</v>
      </c>
      <c r="L5013" s="535">
        <v>60.86</v>
      </c>
      <c r="M5013" s="536">
        <v>0</v>
      </c>
      <c r="N5013" s="535">
        <v>69.16</v>
      </c>
      <c r="O5013" s="536">
        <v>0</v>
      </c>
      <c r="P5013" s="535">
        <v>72.05</v>
      </c>
      <c r="Q5013" s="536">
        <v>0</v>
      </c>
      <c r="R5013" s="535">
        <v>79.56</v>
      </c>
    </row>
    <row r="5014" spans="1:18" ht="12.75">
      <c r="A5014" s="145">
        <v>94634</v>
      </c>
      <c r="B5014" s="102" t="s">
        <v>26684</v>
      </c>
      <c r="C5014" s="145" t="s">
        <v>2</v>
      </c>
      <c r="D5014" s="535">
        <v>0</v>
      </c>
      <c r="E5014" s="536"/>
      <c r="F5014" s="535">
        <v>0</v>
      </c>
      <c r="G5014" s="536"/>
      <c r="H5014" s="535">
        <v>0</v>
      </c>
      <c r="I5014" s="536"/>
      <c r="J5014" s="535">
        <v>0</v>
      </c>
      <c r="K5014" s="536"/>
      <c r="L5014" s="535">
        <v>0</v>
      </c>
      <c r="M5014" s="536"/>
      <c r="N5014" s="535">
        <v>0</v>
      </c>
      <c r="O5014" s="536"/>
      <c r="P5014" s="535">
        <v>0</v>
      </c>
      <c r="Q5014" s="536"/>
      <c r="R5014" s="535">
        <v>0</v>
      </c>
    </row>
    <row r="5015" spans="1:18" ht="12.75">
      <c r="A5015" s="145">
        <v>94631</v>
      </c>
      <c r="B5015" s="102" t="s">
        <v>26685</v>
      </c>
      <c r="C5015" s="145" t="s">
        <v>2</v>
      </c>
      <c r="D5015" s="535">
        <v>0</v>
      </c>
      <c r="E5015" s="536"/>
      <c r="F5015" s="535">
        <v>0</v>
      </c>
      <c r="G5015" s="536"/>
      <c r="H5015" s="535">
        <v>0</v>
      </c>
      <c r="I5015" s="536"/>
      <c r="J5015" s="535">
        <v>0</v>
      </c>
      <c r="K5015" s="536"/>
      <c r="L5015" s="535">
        <v>0</v>
      </c>
      <c r="M5015" s="536"/>
      <c r="N5015" s="535">
        <v>0</v>
      </c>
      <c r="O5015" s="536"/>
      <c r="P5015" s="535">
        <v>0</v>
      </c>
      <c r="Q5015" s="536"/>
      <c r="R5015" s="535">
        <v>0</v>
      </c>
    </row>
    <row r="5016" spans="1:18" ht="12.75">
      <c r="A5016" s="145">
        <v>94632</v>
      </c>
      <c r="B5016" s="102" t="s">
        <v>26686</v>
      </c>
      <c r="C5016" s="145" t="s">
        <v>2</v>
      </c>
      <c r="D5016" s="535">
        <v>0</v>
      </c>
      <c r="E5016" s="536"/>
      <c r="F5016" s="535">
        <v>0</v>
      </c>
      <c r="G5016" s="536"/>
      <c r="H5016" s="535">
        <v>0</v>
      </c>
      <c r="I5016" s="536"/>
      <c r="J5016" s="535">
        <v>0</v>
      </c>
      <c r="K5016" s="536"/>
      <c r="L5016" s="535">
        <v>0</v>
      </c>
      <c r="M5016" s="536"/>
      <c r="N5016" s="535">
        <v>0</v>
      </c>
      <c r="O5016" s="536"/>
      <c r="P5016" s="535">
        <v>0</v>
      </c>
      <c r="Q5016" s="536"/>
      <c r="R5016" s="535">
        <v>0</v>
      </c>
    </row>
    <row r="5017" spans="1:18" ht="12.75">
      <c r="A5017" s="145">
        <v>94633</v>
      </c>
      <c r="B5017" s="102" t="s">
        <v>26687</v>
      </c>
      <c r="C5017" s="145" t="s">
        <v>2</v>
      </c>
      <c r="D5017" s="535">
        <v>0</v>
      </c>
      <c r="E5017" s="536"/>
      <c r="F5017" s="535">
        <v>0</v>
      </c>
      <c r="G5017" s="536"/>
      <c r="H5017" s="535">
        <v>0</v>
      </c>
      <c r="I5017" s="536"/>
      <c r="J5017" s="535">
        <v>0</v>
      </c>
      <c r="K5017" s="536"/>
      <c r="L5017" s="535">
        <v>0</v>
      </c>
      <c r="M5017" s="536"/>
      <c r="N5017" s="535">
        <v>0</v>
      </c>
      <c r="O5017" s="536"/>
      <c r="P5017" s="535">
        <v>0</v>
      </c>
      <c r="Q5017" s="536"/>
      <c r="R5017" s="535">
        <v>0</v>
      </c>
    </row>
    <row r="5018" spans="1:18" ht="12.75">
      <c r="A5018" s="145">
        <v>94672</v>
      </c>
      <c r="B5018" s="102" t="s">
        <v>26688</v>
      </c>
      <c r="C5018" s="145" t="s">
        <v>2</v>
      </c>
      <c r="D5018" s="535">
        <v>6.7</v>
      </c>
      <c r="E5018" s="536">
        <v>0</v>
      </c>
      <c r="F5018" s="535">
        <v>6.07</v>
      </c>
      <c r="G5018" s="536">
        <v>0</v>
      </c>
      <c r="H5018" s="535">
        <v>6.16</v>
      </c>
      <c r="I5018" s="536">
        <v>0</v>
      </c>
      <c r="J5018" s="535">
        <v>5.49</v>
      </c>
      <c r="K5018" s="536">
        <v>0</v>
      </c>
      <c r="L5018" s="535">
        <v>6.06</v>
      </c>
      <c r="M5018" s="536">
        <v>0</v>
      </c>
      <c r="N5018" s="535">
        <v>6.47</v>
      </c>
      <c r="O5018" s="536">
        <v>0</v>
      </c>
      <c r="P5018" s="535">
        <v>6.81</v>
      </c>
      <c r="Q5018" s="536">
        <v>0</v>
      </c>
      <c r="R5018" s="535">
        <v>7.38</v>
      </c>
    </row>
    <row r="5019" spans="1:18" ht="12.75">
      <c r="A5019" s="145">
        <v>94754</v>
      </c>
      <c r="B5019" s="102" t="s">
        <v>26689</v>
      </c>
      <c r="C5019" s="145" t="s">
        <v>2</v>
      </c>
      <c r="D5019" s="535">
        <v>321.94</v>
      </c>
      <c r="E5019" s="536">
        <v>0</v>
      </c>
      <c r="F5019" s="535">
        <v>277.27</v>
      </c>
      <c r="G5019" s="536">
        <v>0.81520000000000004</v>
      </c>
      <c r="H5019" s="535">
        <v>284.70999999999998</v>
      </c>
      <c r="I5019" s="536">
        <v>0</v>
      </c>
      <c r="J5019" s="535">
        <v>279.2</v>
      </c>
      <c r="K5019" s="536">
        <v>0.80959999999999999</v>
      </c>
      <c r="L5019" s="535">
        <v>286.58999999999997</v>
      </c>
      <c r="M5019" s="536">
        <v>0</v>
      </c>
      <c r="N5019" s="535">
        <v>268.48</v>
      </c>
      <c r="O5019" s="536">
        <v>0</v>
      </c>
      <c r="P5019" s="535">
        <v>292.37</v>
      </c>
      <c r="Q5019" s="536">
        <v>0</v>
      </c>
      <c r="R5019" s="535">
        <v>360.63</v>
      </c>
    </row>
    <row r="5020" spans="1:18" ht="12.75">
      <c r="A5020" s="145">
        <v>94740</v>
      </c>
      <c r="B5020" s="102" t="s">
        <v>26690</v>
      </c>
      <c r="C5020" s="145" t="s">
        <v>2</v>
      </c>
      <c r="D5020" s="535">
        <v>11.29</v>
      </c>
      <c r="E5020" s="536">
        <v>0</v>
      </c>
      <c r="F5020" s="535">
        <v>9.35</v>
      </c>
      <c r="G5020" s="536">
        <v>0.46200000000000002</v>
      </c>
      <c r="H5020" s="535">
        <v>9.82</v>
      </c>
      <c r="I5020" s="536">
        <v>0</v>
      </c>
      <c r="J5020" s="535">
        <v>9.7100000000000009</v>
      </c>
      <c r="K5020" s="536">
        <v>0.44490000000000002</v>
      </c>
      <c r="L5020" s="535">
        <v>9.94</v>
      </c>
      <c r="M5020" s="536">
        <v>0</v>
      </c>
      <c r="N5020" s="535">
        <v>9.39</v>
      </c>
      <c r="O5020" s="536">
        <v>0</v>
      </c>
      <c r="P5020" s="535">
        <v>10.54</v>
      </c>
      <c r="Q5020" s="536">
        <v>0</v>
      </c>
      <c r="R5020" s="535">
        <v>11.82</v>
      </c>
    </row>
    <row r="5021" spans="1:18" ht="12.75">
      <c r="A5021" s="145">
        <v>94742</v>
      </c>
      <c r="B5021" s="102" t="s">
        <v>26691</v>
      </c>
      <c r="C5021" s="145" t="s">
        <v>2</v>
      </c>
      <c r="D5021" s="535">
        <v>18.79</v>
      </c>
      <c r="E5021" s="536">
        <v>0</v>
      </c>
      <c r="F5021" s="535">
        <v>15.7</v>
      </c>
      <c r="G5021" s="536">
        <v>0.58599999999999997</v>
      </c>
      <c r="H5021" s="535">
        <v>16.350000000000001</v>
      </c>
      <c r="I5021" s="536">
        <v>0</v>
      </c>
      <c r="J5021" s="535">
        <v>16.2</v>
      </c>
      <c r="K5021" s="536">
        <v>0.56789999999999996</v>
      </c>
      <c r="L5021" s="535">
        <v>16.53</v>
      </c>
      <c r="M5021" s="536">
        <v>0</v>
      </c>
      <c r="N5021" s="535">
        <v>15.58</v>
      </c>
      <c r="O5021" s="536">
        <v>0</v>
      </c>
      <c r="P5021" s="535">
        <v>17.36</v>
      </c>
      <c r="Q5021" s="536">
        <v>0</v>
      </c>
      <c r="R5021" s="535">
        <v>20.100000000000001</v>
      </c>
    </row>
    <row r="5022" spans="1:18" ht="12.75">
      <c r="A5022" s="145">
        <v>94744</v>
      </c>
      <c r="B5022" s="102" t="s">
        <v>26692</v>
      </c>
      <c r="C5022" s="145" t="s">
        <v>2</v>
      </c>
      <c r="D5022" s="535">
        <v>29.55</v>
      </c>
      <c r="E5022" s="536">
        <v>0</v>
      </c>
      <c r="F5022" s="535">
        <v>24.94</v>
      </c>
      <c r="G5022" s="536">
        <v>0.66720000000000002</v>
      </c>
      <c r="H5022" s="535">
        <v>25.82</v>
      </c>
      <c r="I5022" s="536">
        <v>0</v>
      </c>
      <c r="J5022" s="535">
        <v>25.56</v>
      </c>
      <c r="K5022" s="536">
        <v>0.65100000000000002</v>
      </c>
      <c r="L5022" s="535">
        <v>26.09</v>
      </c>
      <c r="M5022" s="536">
        <v>0</v>
      </c>
      <c r="N5022" s="535">
        <v>24.54</v>
      </c>
      <c r="O5022" s="536">
        <v>0</v>
      </c>
      <c r="P5022" s="535">
        <v>27.14</v>
      </c>
      <c r="Q5022" s="536">
        <v>0</v>
      </c>
      <c r="R5022" s="535">
        <v>32.119999999999997</v>
      </c>
    </row>
    <row r="5023" spans="1:18" ht="12.75">
      <c r="A5023" s="145">
        <v>94746</v>
      </c>
      <c r="B5023" s="102" t="s">
        <v>26693</v>
      </c>
      <c r="C5023" s="145" t="s">
        <v>2</v>
      </c>
      <c r="D5023" s="535">
        <v>42.33</v>
      </c>
      <c r="E5023" s="536">
        <v>0</v>
      </c>
      <c r="F5023" s="535">
        <v>35.94</v>
      </c>
      <c r="G5023" s="536">
        <v>0.71260000000000001</v>
      </c>
      <c r="H5023" s="535">
        <v>37.119999999999997</v>
      </c>
      <c r="I5023" s="536">
        <v>0</v>
      </c>
      <c r="J5023" s="535">
        <v>36.630000000000003</v>
      </c>
      <c r="K5023" s="536">
        <v>0.69920000000000004</v>
      </c>
      <c r="L5023" s="535">
        <v>37.47</v>
      </c>
      <c r="M5023" s="536">
        <v>0</v>
      </c>
      <c r="N5023" s="535">
        <v>35.200000000000003</v>
      </c>
      <c r="O5023" s="536">
        <v>0</v>
      </c>
      <c r="P5023" s="535">
        <v>38.75</v>
      </c>
      <c r="Q5023" s="536">
        <v>0</v>
      </c>
      <c r="R5023" s="535">
        <v>46.43</v>
      </c>
    </row>
    <row r="5024" spans="1:18" ht="12.75">
      <c r="A5024" s="145">
        <v>94748</v>
      </c>
      <c r="B5024" s="102" t="s">
        <v>26694</v>
      </c>
      <c r="C5024" s="145" t="s">
        <v>2</v>
      </c>
      <c r="D5024" s="535">
        <v>92.61</v>
      </c>
      <c r="E5024" s="536">
        <v>0</v>
      </c>
      <c r="F5024" s="535">
        <v>79.63</v>
      </c>
      <c r="G5024" s="536">
        <v>0.82179999999999997</v>
      </c>
      <c r="H5024" s="535">
        <v>81.7</v>
      </c>
      <c r="I5024" s="536">
        <v>0</v>
      </c>
      <c r="J5024" s="535">
        <v>80.34</v>
      </c>
      <c r="K5024" s="536">
        <v>0.8145</v>
      </c>
      <c r="L5024" s="535">
        <v>82.29</v>
      </c>
      <c r="M5024" s="536">
        <v>0</v>
      </c>
      <c r="N5024" s="535">
        <v>77.08</v>
      </c>
      <c r="O5024" s="536">
        <v>0</v>
      </c>
      <c r="P5024" s="535">
        <v>84.02</v>
      </c>
      <c r="Q5024" s="536">
        <v>0</v>
      </c>
      <c r="R5024" s="535">
        <v>103.74</v>
      </c>
    </row>
    <row r="5025" spans="1:18" ht="12.75">
      <c r="A5025" s="145">
        <v>94750</v>
      </c>
      <c r="B5025" s="102" t="s">
        <v>26695</v>
      </c>
      <c r="C5025" s="145" t="s">
        <v>2</v>
      </c>
      <c r="D5025" s="535">
        <v>186.58</v>
      </c>
      <c r="E5025" s="536">
        <v>0</v>
      </c>
      <c r="F5025" s="535">
        <v>161.63</v>
      </c>
      <c r="G5025" s="536">
        <v>0.87019999999999997</v>
      </c>
      <c r="H5025" s="535">
        <v>165.41</v>
      </c>
      <c r="I5025" s="536">
        <v>0</v>
      </c>
      <c r="J5025" s="535">
        <v>162.02000000000001</v>
      </c>
      <c r="K5025" s="536">
        <v>0.86809999999999998</v>
      </c>
      <c r="L5025" s="535">
        <v>166.33</v>
      </c>
      <c r="M5025" s="536">
        <v>0</v>
      </c>
      <c r="N5025" s="535">
        <v>155.59</v>
      </c>
      <c r="O5025" s="536">
        <v>0</v>
      </c>
      <c r="P5025" s="535">
        <v>168.67</v>
      </c>
      <c r="Q5025" s="536">
        <v>0</v>
      </c>
      <c r="R5025" s="535">
        <v>211.18</v>
      </c>
    </row>
    <row r="5026" spans="1:18" ht="12.75">
      <c r="A5026" s="145">
        <v>94752</v>
      </c>
      <c r="B5026" s="102" t="s">
        <v>26696</v>
      </c>
      <c r="C5026" s="145" t="s">
        <v>2</v>
      </c>
      <c r="D5026" s="535">
        <v>224.57</v>
      </c>
      <c r="E5026" s="536">
        <v>0</v>
      </c>
      <c r="F5026" s="535">
        <v>193.81</v>
      </c>
      <c r="G5026" s="536">
        <v>0.83660000000000001</v>
      </c>
      <c r="H5026" s="535">
        <v>198.76</v>
      </c>
      <c r="I5026" s="536">
        <v>0</v>
      </c>
      <c r="J5026" s="535">
        <v>194.87</v>
      </c>
      <c r="K5026" s="536">
        <v>0.83209999999999995</v>
      </c>
      <c r="L5026" s="535">
        <v>199.99</v>
      </c>
      <c r="M5026" s="536">
        <v>0</v>
      </c>
      <c r="N5026" s="535">
        <v>187.26</v>
      </c>
      <c r="O5026" s="536">
        <v>0</v>
      </c>
      <c r="P5026" s="535">
        <v>203.58</v>
      </c>
      <c r="Q5026" s="536">
        <v>0</v>
      </c>
      <c r="R5026" s="535">
        <v>252.56</v>
      </c>
    </row>
    <row r="5027" spans="1:18" ht="12.75">
      <c r="A5027" s="145">
        <v>96755</v>
      </c>
      <c r="B5027" s="102" t="s">
        <v>26697</v>
      </c>
      <c r="C5027" s="145" t="s">
        <v>2</v>
      </c>
      <c r="D5027" s="535">
        <v>375.23</v>
      </c>
      <c r="E5027" s="536">
        <v>0.90620000000000001</v>
      </c>
      <c r="F5027" s="535">
        <v>373.18</v>
      </c>
      <c r="G5027" s="536">
        <v>0.9113</v>
      </c>
      <c r="H5027" s="535">
        <v>376.46</v>
      </c>
      <c r="I5027" s="536">
        <v>0.90329999999999999</v>
      </c>
      <c r="J5027" s="535">
        <v>369.33</v>
      </c>
      <c r="K5027" s="536">
        <v>0.92069999999999996</v>
      </c>
      <c r="L5027" s="535">
        <v>375.85</v>
      </c>
      <c r="M5027" s="536">
        <v>0.90469999999999995</v>
      </c>
      <c r="N5027" s="535">
        <v>342.28</v>
      </c>
      <c r="O5027" s="536">
        <v>0</v>
      </c>
      <c r="P5027" s="535">
        <v>415.52</v>
      </c>
      <c r="Q5027" s="536">
        <v>1E-4</v>
      </c>
      <c r="R5027" s="535">
        <v>376.97</v>
      </c>
    </row>
    <row r="5028" spans="1:18" ht="12.75">
      <c r="A5028" s="145">
        <v>96747</v>
      </c>
      <c r="B5028" s="102" t="s">
        <v>26698</v>
      </c>
      <c r="C5028" s="145" t="s">
        <v>2</v>
      </c>
      <c r="D5028" s="535">
        <v>7.85</v>
      </c>
      <c r="E5028" s="536">
        <v>0.27010000000000001</v>
      </c>
      <c r="F5028" s="535">
        <v>7.52</v>
      </c>
      <c r="G5028" s="536">
        <v>0.28189999999999998</v>
      </c>
      <c r="H5028" s="535">
        <v>8.06</v>
      </c>
      <c r="I5028" s="536">
        <v>0.26300000000000001</v>
      </c>
      <c r="J5028" s="535">
        <v>6.89</v>
      </c>
      <c r="K5028" s="536">
        <v>0.30769999999999997</v>
      </c>
      <c r="L5028" s="535">
        <v>7.94</v>
      </c>
      <c r="M5028" s="536">
        <v>0.26700000000000002</v>
      </c>
      <c r="N5028" s="535">
        <v>7.42</v>
      </c>
      <c r="O5028" s="536">
        <v>0</v>
      </c>
      <c r="P5028" s="535">
        <v>8.16</v>
      </c>
      <c r="Q5028" s="536">
        <v>0</v>
      </c>
      <c r="R5028" s="535">
        <v>8.14</v>
      </c>
    </row>
    <row r="5029" spans="1:18" ht="12.75">
      <c r="A5029" s="145">
        <v>96748</v>
      </c>
      <c r="B5029" s="102" t="s">
        <v>26699</v>
      </c>
      <c r="C5029" s="145" t="s">
        <v>2</v>
      </c>
      <c r="D5029" s="535">
        <v>9.14</v>
      </c>
      <c r="E5029" s="536">
        <v>0.31180000000000002</v>
      </c>
      <c r="F5029" s="535">
        <v>8.7799999999999994</v>
      </c>
      <c r="G5029" s="536">
        <v>0.3246</v>
      </c>
      <c r="H5029" s="535">
        <v>9.3699999999999992</v>
      </c>
      <c r="I5029" s="536">
        <v>0.30420000000000003</v>
      </c>
      <c r="J5029" s="535">
        <v>8.08</v>
      </c>
      <c r="K5029" s="536">
        <v>0.35270000000000001</v>
      </c>
      <c r="L5029" s="535">
        <v>9.26</v>
      </c>
      <c r="M5029" s="536">
        <v>0.30780000000000002</v>
      </c>
      <c r="N5029" s="535">
        <v>8.6199999999999992</v>
      </c>
      <c r="O5029" s="536">
        <v>0</v>
      </c>
      <c r="P5029" s="535">
        <v>9.56</v>
      </c>
      <c r="Q5029" s="536">
        <v>0</v>
      </c>
      <c r="R5029" s="535">
        <v>9.4600000000000009</v>
      </c>
    </row>
    <row r="5030" spans="1:18" ht="12.75">
      <c r="A5030" s="145">
        <v>96749</v>
      </c>
      <c r="B5030" s="102" t="s">
        <v>26700</v>
      </c>
      <c r="C5030" s="145" t="s">
        <v>2</v>
      </c>
      <c r="D5030" s="535">
        <v>11.65</v>
      </c>
      <c r="E5030" s="536">
        <v>0.37340000000000001</v>
      </c>
      <c r="F5030" s="535">
        <v>11.22</v>
      </c>
      <c r="G5030" s="536">
        <v>0.38769999999999999</v>
      </c>
      <c r="H5030" s="535">
        <v>11.9</v>
      </c>
      <c r="I5030" s="536">
        <v>0.36549999999999999</v>
      </c>
      <c r="J5030" s="535">
        <v>10.41</v>
      </c>
      <c r="K5030" s="536">
        <v>0.41789999999999999</v>
      </c>
      <c r="L5030" s="535">
        <v>11.77</v>
      </c>
      <c r="M5030" s="536">
        <v>0.36959999999999998</v>
      </c>
      <c r="N5030" s="535">
        <v>10.93</v>
      </c>
      <c r="O5030" s="536">
        <v>0</v>
      </c>
      <c r="P5030" s="535">
        <v>12.24</v>
      </c>
      <c r="Q5030" s="536">
        <v>0</v>
      </c>
      <c r="R5030" s="535">
        <v>12.01</v>
      </c>
    </row>
    <row r="5031" spans="1:18" ht="12.75">
      <c r="A5031" s="145">
        <v>96750</v>
      </c>
      <c r="B5031" s="102" t="s">
        <v>26701</v>
      </c>
      <c r="C5031" s="145" t="s">
        <v>2</v>
      </c>
      <c r="D5031" s="535">
        <v>18.510000000000002</v>
      </c>
      <c r="E5031" s="536">
        <v>0.52839999999999998</v>
      </c>
      <c r="F5031" s="535">
        <v>18.010000000000002</v>
      </c>
      <c r="G5031" s="536">
        <v>0.54300000000000004</v>
      </c>
      <c r="H5031" s="535">
        <v>18.829999999999998</v>
      </c>
      <c r="I5031" s="536">
        <v>0.51939999999999997</v>
      </c>
      <c r="J5031" s="535">
        <v>17.05</v>
      </c>
      <c r="K5031" s="536">
        <v>0.5736</v>
      </c>
      <c r="L5031" s="535">
        <v>18.670000000000002</v>
      </c>
      <c r="M5031" s="536">
        <v>0.52380000000000004</v>
      </c>
      <c r="N5031" s="535">
        <v>17.25</v>
      </c>
      <c r="O5031" s="536">
        <v>0</v>
      </c>
      <c r="P5031" s="535">
        <v>19.77</v>
      </c>
      <c r="Q5031" s="536">
        <v>0</v>
      </c>
      <c r="R5031" s="535">
        <v>18.95</v>
      </c>
    </row>
    <row r="5032" spans="1:18" ht="12.75">
      <c r="A5032" s="145">
        <v>96751</v>
      </c>
      <c r="B5032" s="102" t="s">
        <v>26702</v>
      </c>
      <c r="C5032" s="145" t="s">
        <v>2</v>
      </c>
      <c r="D5032" s="535">
        <v>27.19</v>
      </c>
      <c r="E5032" s="536">
        <v>0.59619999999999995</v>
      </c>
      <c r="F5032" s="535">
        <v>26.57</v>
      </c>
      <c r="G5032" s="536">
        <v>0.61009999999999998</v>
      </c>
      <c r="H5032" s="535">
        <v>27.59</v>
      </c>
      <c r="I5032" s="536">
        <v>0.58750000000000002</v>
      </c>
      <c r="J5032" s="535">
        <v>25.35</v>
      </c>
      <c r="K5032" s="536">
        <v>0.63939999999999997</v>
      </c>
      <c r="L5032" s="535">
        <v>27.39</v>
      </c>
      <c r="M5032" s="536">
        <v>0.59179999999999999</v>
      </c>
      <c r="N5032" s="535">
        <v>25.26</v>
      </c>
      <c r="O5032" s="536">
        <v>0</v>
      </c>
      <c r="P5032" s="535">
        <v>29.24</v>
      </c>
      <c r="Q5032" s="536">
        <v>0</v>
      </c>
      <c r="R5032" s="535">
        <v>27.74</v>
      </c>
    </row>
    <row r="5033" spans="1:18" ht="12.75">
      <c r="A5033" s="145">
        <v>96752</v>
      </c>
      <c r="B5033" s="102" t="s">
        <v>26703</v>
      </c>
      <c r="C5033" s="145" t="s">
        <v>2</v>
      </c>
      <c r="D5033" s="535">
        <v>40.97</v>
      </c>
      <c r="E5033" s="536">
        <v>0.64190000000000003</v>
      </c>
      <c r="F5033" s="535">
        <v>40.119999999999997</v>
      </c>
      <c r="G5033" s="536">
        <v>0.65580000000000005</v>
      </c>
      <c r="H5033" s="535">
        <v>41.48</v>
      </c>
      <c r="I5033" s="536">
        <v>0.63400000000000001</v>
      </c>
      <c r="J5033" s="535">
        <v>38.5</v>
      </c>
      <c r="K5033" s="536">
        <v>0.68310000000000004</v>
      </c>
      <c r="L5033" s="535">
        <v>41.22</v>
      </c>
      <c r="M5033" s="536">
        <v>0.63800000000000001</v>
      </c>
      <c r="N5033" s="535">
        <v>37.93</v>
      </c>
      <c r="O5033" s="536">
        <v>0</v>
      </c>
      <c r="P5033" s="535">
        <v>44.23</v>
      </c>
      <c r="Q5033" s="536">
        <v>2.0000000000000001E-4</v>
      </c>
      <c r="R5033" s="535">
        <v>41.71</v>
      </c>
    </row>
    <row r="5034" spans="1:18" ht="12.75">
      <c r="A5034" s="145">
        <v>96753</v>
      </c>
      <c r="B5034" s="102" t="s">
        <v>26704</v>
      </c>
      <c r="C5034" s="145" t="s">
        <v>2</v>
      </c>
      <c r="D5034" s="535">
        <v>95.17</v>
      </c>
      <c r="E5034" s="536">
        <v>0.80149999999999999</v>
      </c>
      <c r="F5034" s="535">
        <v>94.09</v>
      </c>
      <c r="G5034" s="536">
        <v>0.81089999999999995</v>
      </c>
      <c r="H5034" s="535">
        <v>95.84</v>
      </c>
      <c r="I5034" s="536">
        <v>0.79590000000000005</v>
      </c>
      <c r="J5034" s="535">
        <v>92</v>
      </c>
      <c r="K5034" s="536">
        <v>0.82909999999999995</v>
      </c>
      <c r="L5034" s="535">
        <v>95.51</v>
      </c>
      <c r="M5034" s="536">
        <v>0.79869999999999997</v>
      </c>
      <c r="N5034" s="535">
        <v>87.34</v>
      </c>
      <c r="O5034" s="536">
        <v>0</v>
      </c>
      <c r="P5034" s="535">
        <v>104.33</v>
      </c>
      <c r="Q5034" s="536">
        <v>2.0000000000000001E-4</v>
      </c>
      <c r="R5034" s="535">
        <v>96.11</v>
      </c>
    </row>
    <row r="5035" spans="1:18" ht="12.75">
      <c r="A5035" s="145">
        <v>96754</v>
      </c>
      <c r="B5035" s="102" t="s">
        <v>26705</v>
      </c>
      <c r="C5035" s="145" t="s">
        <v>2</v>
      </c>
      <c r="D5035" s="535">
        <v>122.06</v>
      </c>
      <c r="E5035" s="536">
        <v>0.79420000000000002</v>
      </c>
      <c r="F5035" s="535">
        <v>120.6</v>
      </c>
      <c r="G5035" s="536">
        <v>0.80410000000000004</v>
      </c>
      <c r="H5035" s="535">
        <v>122.94</v>
      </c>
      <c r="I5035" s="536">
        <v>0.78849999999999998</v>
      </c>
      <c r="J5035" s="535">
        <v>117.84</v>
      </c>
      <c r="K5035" s="536">
        <v>0.8226</v>
      </c>
      <c r="L5035" s="535">
        <v>122.5</v>
      </c>
      <c r="M5035" s="536">
        <v>0.7913</v>
      </c>
      <c r="N5035" s="535">
        <v>112.03</v>
      </c>
      <c r="O5035" s="536">
        <v>0</v>
      </c>
      <c r="P5035" s="535">
        <v>133.69999999999999</v>
      </c>
      <c r="Q5035" s="536">
        <v>2.0000000000000001E-4</v>
      </c>
      <c r="R5035" s="535">
        <v>123.3</v>
      </c>
    </row>
    <row r="5036" spans="1:18" ht="12.75">
      <c r="A5036" s="145">
        <v>94686</v>
      </c>
      <c r="B5036" s="102" t="s">
        <v>26706</v>
      </c>
      <c r="C5036" s="145" t="s">
        <v>2</v>
      </c>
      <c r="D5036" s="535">
        <v>275.98</v>
      </c>
      <c r="E5036" s="536">
        <v>0</v>
      </c>
      <c r="F5036" s="535">
        <v>253.38</v>
      </c>
      <c r="G5036" s="536">
        <v>0</v>
      </c>
      <c r="H5036" s="535">
        <v>236.33</v>
      </c>
      <c r="I5036" s="536">
        <v>0</v>
      </c>
      <c r="J5036" s="535">
        <v>219.27</v>
      </c>
      <c r="K5036" s="536">
        <v>0</v>
      </c>
      <c r="L5036" s="535">
        <v>228.83</v>
      </c>
      <c r="M5036" s="536">
        <v>0</v>
      </c>
      <c r="N5036" s="535">
        <v>279.49</v>
      </c>
      <c r="O5036" s="536">
        <v>0</v>
      </c>
      <c r="P5036" s="535">
        <v>284.04000000000002</v>
      </c>
      <c r="Q5036" s="536">
        <v>0</v>
      </c>
      <c r="R5036" s="535">
        <v>323.63</v>
      </c>
    </row>
    <row r="5037" spans="1:18" ht="12.75">
      <c r="A5037" s="145">
        <v>94674</v>
      </c>
      <c r="B5037" s="102" t="s">
        <v>26707</v>
      </c>
      <c r="C5037" s="145" t="s">
        <v>2</v>
      </c>
      <c r="D5037" s="535">
        <v>8.8000000000000007</v>
      </c>
      <c r="E5037" s="536">
        <v>0</v>
      </c>
      <c r="F5037" s="535">
        <v>7.75</v>
      </c>
      <c r="G5037" s="536">
        <v>0</v>
      </c>
      <c r="H5037" s="535">
        <v>7.96</v>
      </c>
      <c r="I5037" s="536">
        <v>0</v>
      </c>
      <c r="J5037" s="535">
        <v>7.25</v>
      </c>
      <c r="K5037" s="536">
        <v>0</v>
      </c>
      <c r="L5037" s="535">
        <v>7.88</v>
      </c>
      <c r="M5037" s="536">
        <v>0</v>
      </c>
      <c r="N5037" s="535">
        <v>8.2100000000000009</v>
      </c>
      <c r="O5037" s="536">
        <v>0</v>
      </c>
      <c r="P5037" s="535">
        <v>8.81</v>
      </c>
      <c r="Q5037" s="536">
        <v>0</v>
      </c>
      <c r="R5037" s="535">
        <v>9.36</v>
      </c>
    </row>
    <row r="5038" spans="1:18" ht="12.75">
      <c r="A5038" s="145">
        <v>94676</v>
      </c>
      <c r="B5038" s="102" t="s">
        <v>26708</v>
      </c>
      <c r="C5038" s="145" t="s">
        <v>2</v>
      </c>
      <c r="D5038" s="535">
        <v>14.63</v>
      </c>
      <c r="E5038" s="536">
        <v>0</v>
      </c>
      <c r="F5038" s="535">
        <v>13.05</v>
      </c>
      <c r="G5038" s="536">
        <v>0</v>
      </c>
      <c r="H5038" s="535">
        <v>13.07</v>
      </c>
      <c r="I5038" s="536">
        <v>0</v>
      </c>
      <c r="J5038" s="535">
        <v>11.94</v>
      </c>
      <c r="K5038" s="536">
        <v>0</v>
      </c>
      <c r="L5038" s="535">
        <v>12.87</v>
      </c>
      <c r="M5038" s="536">
        <v>0</v>
      </c>
      <c r="N5038" s="535">
        <v>13.99</v>
      </c>
      <c r="O5038" s="536">
        <v>0</v>
      </c>
      <c r="P5038" s="535">
        <v>14.78</v>
      </c>
      <c r="Q5038" s="536">
        <v>0</v>
      </c>
      <c r="R5038" s="535">
        <v>16.02</v>
      </c>
    </row>
    <row r="5039" spans="1:18" ht="12.75">
      <c r="A5039" s="145">
        <v>94678</v>
      </c>
      <c r="B5039" s="102" t="s">
        <v>26709</v>
      </c>
      <c r="C5039" s="145" t="s">
        <v>2</v>
      </c>
      <c r="D5039" s="535">
        <v>17</v>
      </c>
      <c r="E5039" s="536">
        <v>0</v>
      </c>
      <c r="F5039" s="535">
        <v>15</v>
      </c>
      <c r="G5039" s="536">
        <v>0</v>
      </c>
      <c r="H5039" s="535">
        <v>15.35</v>
      </c>
      <c r="I5039" s="536">
        <v>0</v>
      </c>
      <c r="J5039" s="535">
        <v>14.01</v>
      </c>
      <c r="K5039" s="536">
        <v>0</v>
      </c>
      <c r="L5039" s="535">
        <v>15.19</v>
      </c>
      <c r="M5039" s="536">
        <v>0</v>
      </c>
      <c r="N5039" s="535">
        <v>15.94</v>
      </c>
      <c r="O5039" s="536">
        <v>0</v>
      </c>
      <c r="P5039" s="535">
        <v>17.059999999999999</v>
      </c>
      <c r="Q5039" s="536">
        <v>0</v>
      </c>
      <c r="R5039" s="535">
        <v>18.170000000000002</v>
      </c>
    </row>
    <row r="5040" spans="1:18" ht="12.75">
      <c r="A5040" s="145">
        <v>94680</v>
      </c>
      <c r="B5040" s="102" t="s">
        <v>26710</v>
      </c>
      <c r="C5040" s="145" t="s">
        <v>2</v>
      </c>
      <c r="D5040" s="535">
        <v>47.83</v>
      </c>
      <c r="E5040" s="536">
        <v>0</v>
      </c>
      <c r="F5040" s="535">
        <v>43.33</v>
      </c>
      <c r="G5040" s="536">
        <v>0</v>
      </c>
      <c r="H5040" s="535">
        <v>41.62</v>
      </c>
      <c r="I5040" s="536">
        <v>0</v>
      </c>
      <c r="J5040" s="535">
        <v>38.46</v>
      </c>
      <c r="K5040" s="536">
        <v>0</v>
      </c>
      <c r="L5040" s="535">
        <v>40.61</v>
      </c>
      <c r="M5040" s="536">
        <v>0</v>
      </c>
      <c r="N5040" s="535">
        <v>47.25</v>
      </c>
      <c r="O5040" s="536">
        <v>0</v>
      </c>
      <c r="P5040" s="535">
        <v>48.83</v>
      </c>
      <c r="Q5040" s="536">
        <v>0</v>
      </c>
      <c r="R5040" s="535">
        <v>54.5</v>
      </c>
    </row>
    <row r="5041" spans="1:18" ht="12.75">
      <c r="A5041" s="145">
        <v>94682</v>
      </c>
      <c r="B5041" s="102" t="s">
        <v>26711</v>
      </c>
      <c r="C5041" s="145" t="s">
        <v>2</v>
      </c>
      <c r="D5041" s="535">
        <v>118.64</v>
      </c>
      <c r="E5041" s="536">
        <v>0</v>
      </c>
      <c r="F5041" s="535">
        <v>108.45</v>
      </c>
      <c r="G5041" s="536">
        <v>0</v>
      </c>
      <c r="H5041" s="535">
        <v>101.72</v>
      </c>
      <c r="I5041" s="536">
        <v>0</v>
      </c>
      <c r="J5041" s="535">
        <v>94.51</v>
      </c>
      <c r="K5041" s="536">
        <v>0</v>
      </c>
      <c r="L5041" s="535">
        <v>98.68</v>
      </c>
      <c r="M5041" s="536">
        <v>0</v>
      </c>
      <c r="N5041" s="535">
        <v>119.4</v>
      </c>
      <c r="O5041" s="536">
        <v>0</v>
      </c>
      <c r="P5041" s="535">
        <v>121.84</v>
      </c>
      <c r="Q5041" s="536">
        <v>0</v>
      </c>
      <c r="R5041" s="535">
        <v>138.19999999999999</v>
      </c>
    </row>
    <row r="5042" spans="1:18" ht="12.75">
      <c r="A5042" s="145">
        <v>94684</v>
      </c>
      <c r="B5042" s="102" t="s">
        <v>26712</v>
      </c>
      <c r="C5042" s="145" t="s">
        <v>2</v>
      </c>
      <c r="D5042" s="535">
        <v>143.13</v>
      </c>
      <c r="E5042" s="536">
        <v>0</v>
      </c>
      <c r="F5042" s="535">
        <v>130.78</v>
      </c>
      <c r="G5042" s="536">
        <v>0</v>
      </c>
      <c r="H5042" s="535">
        <v>122.84</v>
      </c>
      <c r="I5042" s="536">
        <v>0</v>
      </c>
      <c r="J5042" s="535">
        <v>114.1</v>
      </c>
      <c r="K5042" s="536">
        <v>0</v>
      </c>
      <c r="L5042" s="535">
        <v>119.21</v>
      </c>
      <c r="M5042" s="536">
        <v>0</v>
      </c>
      <c r="N5042" s="535">
        <v>143.91999999999999</v>
      </c>
      <c r="O5042" s="536">
        <v>0</v>
      </c>
      <c r="P5042" s="535">
        <v>146.96</v>
      </c>
      <c r="Q5042" s="536">
        <v>0</v>
      </c>
      <c r="R5042" s="535">
        <v>166.54</v>
      </c>
    </row>
    <row r="5043" spans="1:18" ht="12.75">
      <c r="A5043" s="145">
        <v>105219</v>
      </c>
      <c r="B5043" s="102" t="s">
        <v>26713</v>
      </c>
      <c r="C5043" s="145" t="s">
        <v>2</v>
      </c>
      <c r="D5043" s="535">
        <v>13.13</v>
      </c>
      <c r="E5043" s="536">
        <v>0</v>
      </c>
      <c r="F5043" s="535">
        <v>10.95</v>
      </c>
      <c r="G5043" s="536">
        <v>0.54059999999999997</v>
      </c>
      <c r="H5043" s="535">
        <v>11.44</v>
      </c>
      <c r="I5043" s="536">
        <v>0</v>
      </c>
      <c r="J5043" s="535">
        <v>11.31</v>
      </c>
      <c r="K5043" s="536">
        <v>0.52339999999999998</v>
      </c>
      <c r="L5043" s="535">
        <v>11.57</v>
      </c>
      <c r="M5043" s="536">
        <v>0</v>
      </c>
      <c r="N5043" s="535">
        <v>10.91</v>
      </c>
      <c r="O5043" s="536">
        <v>0</v>
      </c>
      <c r="P5043" s="535">
        <v>12.17</v>
      </c>
      <c r="Q5043" s="536">
        <v>0</v>
      </c>
      <c r="R5043" s="535">
        <v>13.94</v>
      </c>
    </row>
    <row r="5044" spans="1:18" ht="12.75">
      <c r="A5044" s="145">
        <v>105220</v>
      </c>
      <c r="B5044" s="102" t="s">
        <v>26714</v>
      </c>
      <c r="C5044" s="145" t="s">
        <v>2</v>
      </c>
      <c r="D5044" s="535">
        <v>18.03</v>
      </c>
      <c r="E5044" s="536">
        <v>0</v>
      </c>
      <c r="F5044" s="535">
        <v>15.04</v>
      </c>
      <c r="G5044" s="536">
        <v>0.56779999999999997</v>
      </c>
      <c r="H5044" s="535">
        <v>15.68</v>
      </c>
      <c r="I5044" s="536">
        <v>0</v>
      </c>
      <c r="J5044" s="535">
        <v>15.54</v>
      </c>
      <c r="K5044" s="536">
        <v>0.54949999999999999</v>
      </c>
      <c r="L5044" s="535">
        <v>15.86</v>
      </c>
      <c r="M5044" s="536">
        <v>0</v>
      </c>
      <c r="N5044" s="535">
        <v>14.95</v>
      </c>
      <c r="O5044" s="536">
        <v>0</v>
      </c>
      <c r="P5044" s="535">
        <v>16.690000000000001</v>
      </c>
      <c r="Q5044" s="536">
        <v>0</v>
      </c>
      <c r="R5044" s="535">
        <v>19.23</v>
      </c>
    </row>
    <row r="5045" spans="1:18" ht="12.75">
      <c r="A5045" s="145">
        <v>105221</v>
      </c>
      <c r="B5045" s="102" t="s">
        <v>26715</v>
      </c>
      <c r="C5045" s="145" t="s">
        <v>2</v>
      </c>
      <c r="D5045" s="535">
        <v>27.67</v>
      </c>
      <c r="E5045" s="536">
        <v>0</v>
      </c>
      <c r="F5045" s="535">
        <v>23.3</v>
      </c>
      <c r="G5045" s="536">
        <v>0.64380000000000004</v>
      </c>
      <c r="H5045" s="535">
        <v>24.16</v>
      </c>
      <c r="I5045" s="536">
        <v>0</v>
      </c>
      <c r="J5045" s="535">
        <v>23.92</v>
      </c>
      <c r="K5045" s="536">
        <v>0.62709999999999999</v>
      </c>
      <c r="L5045" s="535">
        <v>24.43</v>
      </c>
      <c r="M5045" s="536">
        <v>0</v>
      </c>
      <c r="N5045" s="535">
        <v>22.99</v>
      </c>
      <c r="O5045" s="536">
        <v>0</v>
      </c>
      <c r="P5045" s="535">
        <v>25.47</v>
      </c>
      <c r="Q5045" s="536">
        <v>0</v>
      </c>
      <c r="R5045" s="535">
        <v>29.96</v>
      </c>
    </row>
    <row r="5046" spans="1:18" ht="12.75">
      <c r="A5046" s="145">
        <v>105166</v>
      </c>
      <c r="B5046" s="102" t="s">
        <v>26716</v>
      </c>
      <c r="C5046" s="145" t="s">
        <v>2</v>
      </c>
      <c r="D5046" s="535">
        <v>41.87</v>
      </c>
      <c r="E5046" s="536">
        <v>0</v>
      </c>
      <c r="F5046" s="535">
        <v>35.54</v>
      </c>
      <c r="G5046" s="536">
        <v>0.70930000000000004</v>
      </c>
      <c r="H5046" s="535">
        <v>36.71</v>
      </c>
      <c r="I5046" s="536">
        <v>0</v>
      </c>
      <c r="J5046" s="535">
        <v>36.229999999999997</v>
      </c>
      <c r="K5046" s="536">
        <v>0.69579999999999997</v>
      </c>
      <c r="L5046" s="535">
        <v>37.06</v>
      </c>
      <c r="M5046" s="536">
        <v>0</v>
      </c>
      <c r="N5046" s="535">
        <v>34.81</v>
      </c>
      <c r="O5046" s="536">
        <v>0</v>
      </c>
      <c r="P5046" s="535">
        <v>38.340000000000003</v>
      </c>
      <c r="Q5046" s="536">
        <v>0</v>
      </c>
      <c r="R5046" s="535">
        <v>45.89</v>
      </c>
    </row>
    <row r="5047" spans="1:18" ht="12.75">
      <c r="A5047" s="145">
        <v>105222</v>
      </c>
      <c r="B5047" s="102" t="s">
        <v>26717</v>
      </c>
      <c r="C5047" s="145" t="s">
        <v>2</v>
      </c>
      <c r="D5047" s="535">
        <v>78.94</v>
      </c>
      <c r="E5047" s="536">
        <v>0</v>
      </c>
      <c r="F5047" s="535">
        <v>67.72</v>
      </c>
      <c r="G5047" s="536">
        <v>0.79049999999999998</v>
      </c>
      <c r="H5047" s="535">
        <v>69.62</v>
      </c>
      <c r="I5047" s="536">
        <v>0</v>
      </c>
      <c r="J5047" s="535">
        <v>68.430000000000007</v>
      </c>
      <c r="K5047" s="536">
        <v>0.7823</v>
      </c>
      <c r="L5047" s="535">
        <v>70.14</v>
      </c>
      <c r="M5047" s="536">
        <v>0</v>
      </c>
      <c r="N5047" s="535">
        <v>65.739999999999995</v>
      </c>
      <c r="O5047" s="536">
        <v>0</v>
      </c>
      <c r="P5047" s="535">
        <v>71.83</v>
      </c>
      <c r="Q5047" s="536">
        <v>0</v>
      </c>
      <c r="R5047" s="535">
        <v>87.95</v>
      </c>
    </row>
    <row r="5048" spans="1:18" ht="12.75">
      <c r="A5048" s="145">
        <v>105223</v>
      </c>
      <c r="B5048" s="102" t="s">
        <v>26718</v>
      </c>
      <c r="C5048" s="145" t="s">
        <v>2</v>
      </c>
      <c r="D5048" s="535">
        <v>180.39</v>
      </c>
      <c r="E5048" s="536">
        <v>0</v>
      </c>
      <c r="F5048" s="535">
        <v>156.24</v>
      </c>
      <c r="G5048" s="536">
        <v>0.86570000000000003</v>
      </c>
      <c r="H5048" s="535">
        <v>159.94</v>
      </c>
      <c r="I5048" s="536">
        <v>0</v>
      </c>
      <c r="J5048" s="535">
        <v>156.63</v>
      </c>
      <c r="K5048" s="536">
        <v>0.86360000000000003</v>
      </c>
      <c r="L5048" s="535">
        <v>160.84</v>
      </c>
      <c r="M5048" s="536">
        <v>0</v>
      </c>
      <c r="N5048" s="535">
        <v>150.47</v>
      </c>
      <c r="O5048" s="536">
        <v>0</v>
      </c>
      <c r="P5048" s="535">
        <v>163.15</v>
      </c>
      <c r="Q5048" s="536">
        <v>0</v>
      </c>
      <c r="R5048" s="535">
        <v>204.03</v>
      </c>
    </row>
    <row r="5049" spans="1:18" ht="12.75">
      <c r="A5049" s="145">
        <v>105224</v>
      </c>
      <c r="B5049" s="102" t="s">
        <v>26719</v>
      </c>
      <c r="C5049" s="145" t="s">
        <v>2</v>
      </c>
      <c r="D5049" s="535">
        <v>263.04000000000002</v>
      </c>
      <c r="E5049" s="536">
        <v>0</v>
      </c>
      <c r="F5049" s="535">
        <v>227.35</v>
      </c>
      <c r="G5049" s="536">
        <v>0.86070000000000002</v>
      </c>
      <c r="H5049" s="535">
        <v>232.78</v>
      </c>
      <c r="I5049" s="536">
        <v>0</v>
      </c>
      <c r="J5049" s="535">
        <v>228.41</v>
      </c>
      <c r="K5049" s="536">
        <v>0.85670000000000002</v>
      </c>
      <c r="L5049" s="535">
        <v>234.18</v>
      </c>
      <c r="M5049" s="536">
        <v>0</v>
      </c>
      <c r="N5049" s="535">
        <v>219.15</v>
      </c>
      <c r="O5049" s="536">
        <v>0</v>
      </c>
      <c r="P5049" s="535">
        <v>237.92</v>
      </c>
      <c r="Q5049" s="536">
        <v>0</v>
      </c>
      <c r="R5049" s="535">
        <v>296.99</v>
      </c>
    </row>
    <row r="5050" spans="1:18" ht="12.75">
      <c r="A5050" s="145">
        <v>105149</v>
      </c>
      <c r="B5050" s="102" t="s">
        <v>26720</v>
      </c>
      <c r="C5050" s="145" t="s">
        <v>2</v>
      </c>
      <c r="D5050" s="535">
        <v>8.1199999999999992</v>
      </c>
      <c r="E5050" s="536">
        <v>0.29430000000000001</v>
      </c>
      <c r="F5050" s="535">
        <v>7.79</v>
      </c>
      <c r="G5050" s="536">
        <v>0.30680000000000002</v>
      </c>
      <c r="H5050" s="535">
        <v>8.33</v>
      </c>
      <c r="I5050" s="536">
        <v>0.28689999999999999</v>
      </c>
      <c r="J5050" s="535">
        <v>7.16</v>
      </c>
      <c r="K5050" s="536">
        <v>0.33379999999999999</v>
      </c>
      <c r="L5050" s="535">
        <v>8.2100000000000009</v>
      </c>
      <c r="M5050" s="536">
        <v>0.29110000000000003</v>
      </c>
      <c r="N5050" s="535">
        <v>7.66</v>
      </c>
      <c r="O5050" s="536">
        <v>0</v>
      </c>
      <c r="P5050" s="535">
        <v>8.4600000000000009</v>
      </c>
      <c r="Q5050" s="536">
        <v>0</v>
      </c>
      <c r="R5050" s="535">
        <v>8.41</v>
      </c>
    </row>
    <row r="5051" spans="1:18" ht="12.75">
      <c r="A5051" s="145">
        <v>105150</v>
      </c>
      <c r="B5051" s="102" t="s">
        <v>26721</v>
      </c>
      <c r="C5051" s="145" t="s">
        <v>2</v>
      </c>
      <c r="D5051" s="535">
        <v>9.58</v>
      </c>
      <c r="E5051" s="536">
        <v>0.34339999999999998</v>
      </c>
      <c r="F5051" s="535">
        <v>9.2200000000000006</v>
      </c>
      <c r="G5051" s="536">
        <v>0.35680000000000001</v>
      </c>
      <c r="H5051" s="535">
        <v>9.81</v>
      </c>
      <c r="I5051" s="536">
        <v>0.33539999999999998</v>
      </c>
      <c r="J5051" s="535">
        <v>8.52</v>
      </c>
      <c r="K5051" s="536">
        <v>0.38619999999999999</v>
      </c>
      <c r="L5051" s="535">
        <v>9.6999999999999993</v>
      </c>
      <c r="M5051" s="536">
        <v>0.3392</v>
      </c>
      <c r="N5051" s="535">
        <v>9.02</v>
      </c>
      <c r="O5051" s="536">
        <v>0</v>
      </c>
      <c r="P5051" s="535">
        <v>10.050000000000001</v>
      </c>
      <c r="Q5051" s="536">
        <v>0</v>
      </c>
      <c r="R5051" s="535">
        <v>9.9</v>
      </c>
    </row>
    <row r="5052" spans="1:18" ht="12.75">
      <c r="A5052" s="145">
        <v>105151</v>
      </c>
      <c r="B5052" s="102" t="s">
        <v>26722</v>
      </c>
      <c r="C5052" s="145" t="s">
        <v>2</v>
      </c>
      <c r="D5052" s="535">
        <v>24.56</v>
      </c>
      <c r="E5052" s="536">
        <v>0.64449999999999996</v>
      </c>
      <c r="F5052" s="535">
        <v>24.06</v>
      </c>
      <c r="G5052" s="536">
        <v>0.65790000000000004</v>
      </c>
      <c r="H5052" s="535">
        <v>24.88</v>
      </c>
      <c r="I5052" s="536">
        <v>0.63629999999999998</v>
      </c>
      <c r="J5052" s="535">
        <v>23.1</v>
      </c>
      <c r="K5052" s="536">
        <v>0.68530000000000002</v>
      </c>
      <c r="L5052" s="535">
        <v>24.72</v>
      </c>
      <c r="M5052" s="536">
        <v>0.64039999999999997</v>
      </c>
      <c r="N5052" s="535">
        <v>22.74</v>
      </c>
      <c r="O5052" s="536">
        <v>0</v>
      </c>
      <c r="P5052" s="535">
        <v>26.53</v>
      </c>
      <c r="Q5052" s="536">
        <v>0</v>
      </c>
      <c r="R5052" s="535">
        <v>25</v>
      </c>
    </row>
    <row r="5053" spans="1:18" ht="12.75">
      <c r="A5053" s="145">
        <v>105152</v>
      </c>
      <c r="B5053" s="102" t="s">
        <v>26723</v>
      </c>
      <c r="C5053" s="145" t="s">
        <v>2</v>
      </c>
      <c r="D5053" s="535">
        <v>36.770000000000003</v>
      </c>
      <c r="E5053" s="536">
        <v>0.70140000000000002</v>
      </c>
      <c r="F5053" s="535">
        <v>36.15</v>
      </c>
      <c r="G5053" s="536">
        <v>0.71340000000000003</v>
      </c>
      <c r="H5053" s="535">
        <v>37.17</v>
      </c>
      <c r="I5053" s="536">
        <v>0.69379999999999997</v>
      </c>
      <c r="J5053" s="535">
        <v>34.93</v>
      </c>
      <c r="K5053" s="536">
        <v>0.73829999999999996</v>
      </c>
      <c r="L5053" s="535">
        <v>36.97</v>
      </c>
      <c r="M5053" s="536">
        <v>0.6976</v>
      </c>
      <c r="N5053" s="535">
        <v>33.950000000000003</v>
      </c>
      <c r="O5053" s="536">
        <v>0</v>
      </c>
      <c r="P5053" s="535">
        <v>39.94</v>
      </c>
      <c r="Q5053" s="536">
        <v>0</v>
      </c>
      <c r="R5053" s="535">
        <v>37.32</v>
      </c>
    </row>
    <row r="5054" spans="1:18" ht="12.75">
      <c r="A5054" s="145">
        <v>105153</v>
      </c>
      <c r="B5054" s="102" t="s">
        <v>26724</v>
      </c>
      <c r="C5054" s="145" t="s">
        <v>2</v>
      </c>
      <c r="D5054" s="535">
        <v>58.06</v>
      </c>
      <c r="E5054" s="536">
        <v>0.74729999999999996</v>
      </c>
      <c r="F5054" s="535">
        <v>57.21</v>
      </c>
      <c r="G5054" s="536">
        <v>0.75860000000000005</v>
      </c>
      <c r="H5054" s="535">
        <v>58.57</v>
      </c>
      <c r="I5054" s="536">
        <v>0.74080000000000001</v>
      </c>
      <c r="J5054" s="535">
        <v>55.59</v>
      </c>
      <c r="K5054" s="536">
        <v>0.78049999999999997</v>
      </c>
      <c r="L5054" s="535">
        <v>58.31</v>
      </c>
      <c r="M5054" s="536">
        <v>0.74409999999999998</v>
      </c>
      <c r="N5054" s="535">
        <v>53.44</v>
      </c>
      <c r="O5054" s="536">
        <v>0</v>
      </c>
      <c r="P5054" s="535">
        <v>63.33</v>
      </c>
      <c r="Q5054" s="536">
        <v>2.0000000000000001E-4</v>
      </c>
      <c r="R5054" s="535">
        <v>58.8</v>
      </c>
    </row>
    <row r="5055" spans="1:18" ht="12.75">
      <c r="A5055" s="145">
        <v>105161</v>
      </c>
      <c r="B5055" s="102" t="s">
        <v>26725</v>
      </c>
      <c r="C5055" s="145" t="s">
        <v>2</v>
      </c>
      <c r="D5055" s="535">
        <v>105.6</v>
      </c>
      <c r="E5055" s="536">
        <v>0.82110000000000005</v>
      </c>
      <c r="F5055" s="535">
        <v>104.52</v>
      </c>
      <c r="G5055" s="536">
        <v>0.82979999999999998</v>
      </c>
      <c r="H5055" s="535">
        <v>106.27</v>
      </c>
      <c r="I5055" s="536">
        <v>0.81589999999999996</v>
      </c>
      <c r="J5055" s="535">
        <v>102.43</v>
      </c>
      <c r="K5055" s="536">
        <v>0.84650000000000003</v>
      </c>
      <c r="L5055" s="535">
        <v>105.94</v>
      </c>
      <c r="M5055" s="536">
        <v>0.81850000000000001</v>
      </c>
      <c r="N5055" s="535">
        <v>96.79</v>
      </c>
      <c r="O5055" s="536">
        <v>0</v>
      </c>
      <c r="P5055" s="535">
        <v>115.98</v>
      </c>
      <c r="Q5055" s="536">
        <v>2.0000000000000001E-4</v>
      </c>
      <c r="R5055" s="535">
        <v>106.54</v>
      </c>
    </row>
    <row r="5056" spans="1:18" ht="12.75">
      <c r="A5056" s="145">
        <v>105162</v>
      </c>
      <c r="B5056" s="102" t="s">
        <v>26726</v>
      </c>
      <c r="C5056" s="145" t="s">
        <v>2</v>
      </c>
      <c r="D5056" s="535">
        <v>181.15</v>
      </c>
      <c r="E5056" s="536">
        <v>0.86129999999999995</v>
      </c>
      <c r="F5056" s="535">
        <v>179.69</v>
      </c>
      <c r="G5056" s="536">
        <v>0.86850000000000005</v>
      </c>
      <c r="H5056" s="535">
        <v>182.03</v>
      </c>
      <c r="I5056" s="536">
        <v>0.85719999999999996</v>
      </c>
      <c r="J5056" s="535">
        <v>176.93</v>
      </c>
      <c r="K5056" s="536">
        <v>0.88190000000000002</v>
      </c>
      <c r="L5056" s="535">
        <v>181.59</v>
      </c>
      <c r="M5056" s="536">
        <v>0.85919999999999996</v>
      </c>
      <c r="N5056" s="535">
        <v>165.65</v>
      </c>
      <c r="O5056" s="536">
        <v>0</v>
      </c>
      <c r="P5056" s="535">
        <v>199.74</v>
      </c>
      <c r="Q5056" s="536">
        <v>2.0000000000000001E-4</v>
      </c>
      <c r="R5056" s="535">
        <v>182.39</v>
      </c>
    </row>
    <row r="5057" spans="1:18" ht="12.75">
      <c r="A5057" s="145">
        <v>105163</v>
      </c>
      <c r="B5057" s="102" t="s">
        <v>26727</v>
      </c>
      <c r="C5057" s="145" t="s">
        <v>2</v>
      </c>
      <c r="D5057" s="535">
        <v>15.37</v>
      </c>
      <c r="E5057" s="536">
        <v>0.52500000000000002</v>
      </c>
      <c r="F5057" s="535">
        <v>14.94</v>
      </c>
      <c r="G5057" s="536">
        <v>0.54020000000000001</v>
      </c>
      <c r="H5057" s="535">
        <v>15.62</v>
      </c>
      <c r="I5057" s="536">
        <v>0.51659999999999995</v>
      </c>
      <c r="J5057" s="535">
        <v>14.13</v>
      </c>
      <c r="K5057" s="536">
        <v>0.57110000000000005</v>
      </c>
      <c r="L5057" s="535">
        <v>15.49</v>
      </c>
      <c r="M5057" s="536">
        <v>0.52100000000000002</v>
      </c>
      <c r="N5057" s="535">
        <v>14.31</v>
      </c>
      <c r="O5057" s="536">
        <v>0</v>
      </c>
      <c r="P5057" s="535">
        <v>16.39</v>
      </c>
      <c r="Q5057" s="536">
        <v>0</v>
      </c>
      <c r="R5057" s="535">
        <v>15.73</v>
      </c>
    </row>
    <row r="5058" spans="1:18" ht="12.75">
      <c r="A5058" s="145">
        <v>105170</v>
      </c>
      <c r="B5058" s="102" t="s">
        <v>26728</v>
      </c>
      <c r="C5058" s="145" t="s">
        <v>2</v>
      </c>
      <c r="D5058" s="535">
        <v>6.28</v>
      </c>
      <c r="E5058" s="536">
        <v>0</v>
      </c>
      <c r="F5058" s="535">
        <v>5.53</v>
      </c>
      <c r="G5058" s="536">
        <v>0</v>
      </c>
      <c r="H5058" s="535">
        <v>5.73</v>
      </c>
      <c r="I5058" s="536">
        <v>0</v>
      </c>
      <c r="J5058" s="535">
        <v>5.18</v>
      </c>
      <c r="K5058" s="536">
        <v>0</v>
      </c>
      <c r="L5058" s="535">
        <v>5.67</v>
      </c>
      <c r="M5058" s="536">
        <v>0</v>
      </c>
      <c r="N5058" s="535">
        <v>5.84</v>
      </c>
      <c r="O5058" s="536">
        <v>0</v>
      </c>
      <c r="P5058" s="535">
        <v>6.3</v>
      </c>
      <c r="Q5058" s="536">
        <v>0</v>
      </c>
      <c r="R5058" s="535">
        <v>6.64</v>
      </c>
    </row>
    <row r="5059" spans="1:18" ht="12.75">
      <c r="A5059" s="145">
        <v>105179</v>
      </c>
      <c r="B5059" s="102" t="s">
        <v>26729</v>
      </c>
      <c r="C5059" s="145" t="s">
        <v>2</v>
      </c>
      <c r="D5059" s="535">
        <v>10.73</v>
      </c>
      <c r="E5059" s="536">
        <v>0</v>
      </c>
      <c r="F5059" s="535">
        <v>9.5399999999999991</v>
      </c>
      <c r="G5059" s="536">
        <v>0</v>
      </c>
      <c r="H5059" s="535">
        <v>9.58</v>
      </c>
      <c r="I5059" s="536">
        <v>0</v>
      </c>
      <c r="J5059" s="535">
        <v>8.77</v>
      </c>
      <c r="K5059" s="536">
        <v>0</v>
      </c>
      <c r="L5059" s="535">
        <v>9.44</v>
      </c>
      <c r="M5059" s="536">
        <v>0</v>
      </c>
      <c r="N5059" s="535">
        <v>10.210000000000001</v>
      </c>
      <c r="O5059" s="536">
        <v>0</v>
      </c>
      <c r="P5059" s="535">
        <v>10.82</v>
      </c>
      <c r="Q5059" s="536">
        <v>0</v>
      </c>
      <c r="R5059" s="535">
        <v>11.69</v>
      </c>
    </row>
    <row r="5060" spans="1:18" ht="12.75">
      <c r="A5060" s="145">
        <v>105180</v>
      </c>
      <c r="B5060" s="102" t="s">
        <v>26730</v>
      </c>
      <c r="C5060" s="145" t="s">
        <v>2</v>
      </c>
      <c r="D5060" s="535">
        <v>14.69</v>
      </c>
      <c r="E5060" s="536">
        <v>0</v>
      </c>
      <c r="F5060" s="535">
        <v>13.11</v>
      </c>
      <c r="G5060" s="536">
        <v>0</v>
      </c>
      <c r="H5060" s="535">
        <v>13.12</v>
      </c>
      <c r="I5060" s="536">
        <v>0</v>
      </c>
      <c r="J5060" s="535">
        <v>11.99</v>
      </c>
      <c r="K5060" s="536">
        <v>0</v>
      </c>
      <c r="L5060" s="535">
        <v>12.92</v>
      </c>
      <c r="M5060" s="536">
        <v>0</v>
      </c>
      <c r="N5060" s="535">
        <v>14.06</v>
      </c>
      <c r="O5060" s="536">
        <v>0</v>
      </c>
      <c r="P5060" s="535">
        <v>14.84</v>
      </c>
      <c r="Q5060" s="536">
        <v>0</v>
      </c>
      <c r="R5060" s="535">
        <v>16.09</v>
      </c>
    </row>
    <row r="5061" spans="1:18" ht="12.75">
      <c r="A5061" s="145">
        <v>105181</v>
      </c>
      <c r="B5061" s="102" t="s">
        <v>26731</v>
      </c>
      <c r="C5061" s="145" t="s">
        <v>2</v>
      </c>
      <c r="D5061" s="535">
        <v>19.809999999999999</v>
      </c>
      <c r="E5061" s="536">
        <v>0</v>
      </c>
      <c r="F5061" s="535">
        <v>17.59</v>
      </c>
      <c r="G5061" s="536">
        <v>0</v>
      </c>
      <c r="H5061" s="535">
        <v>17.7</v>
      </c>
      <c r="I5061" s="536">
        <v>0</v>
      </c>
      <c r="J5061" s="535">
        <v>16.21</v>
      </c>
      <c r="K5061" s="536">
        <v>0</v>
      </c>
      <c r="L5061" s="535">
        <v>17.45</v>
      </c>
      <c r="M5061" s="536">
        <v>0</v>
      </c>
      <c r="N5061" s="535">
        <v>18.84</v>
      </c>
      <c r="O5061" s="536">
        <v>0</v>
      </c>
      <c r="P5061" s="535">
        <v>19.96</v>
      </c>
      <c r="Q5061" s="536">
        <v>0</v>
      </c>
      <c r="R5061" s="535">
        <v>21.54</v>
      </c>
    </row>
    <row r="5062" spans="1:18" ht="12.75">
      <c r="A5062" s="145">
        <v>105182</v>
      </c>
      <c r="B5062" s="102" t="s">
        <v>26732</v>
      </c>
      <c r="C5062" s="145" t="s">
        <v>2</v>
      </c>
      <c r="D5062" s="535">
        <v>45.87</v>
      </c>
      <c r="E5062" s="536">
        <v>0</v>
      </c>
      <c r="F5062" s="535">
        <v>41.51</v>
      </c>
      <c r="G5062" s="536">
        <v>0</v>
      </c>
      <c r="H5062" s="535">
        <v>39.97</v>
      </c>
      <c r="I5062" s="536">
        <v>0</v>
      </c>
      <c r="J5062" s="535">
        <v>36.92</v>
      </c>
      <c r="K5062" s="536">
        <v>0</v>
      </c>
      <c r="L5062" s="535">
        <v>39.020000000000003</v>
      </c>
      <c r="M5062" s="536">
        <v>0</v>
      </c>
      <c r="N5062" s="535">
        <v>45.22</v>
      </c>
      <c r="O5062" s="536">
        <v>0</v>
      </c>
      <c r="P5062" s="535">
        <v>46.8</v>
      </c>
      <c r="Q5062" s="536">
        <v>0</v>
      </c>
      <c r="R5062" s="535">
        <v>52.14</v>
      </c>
    </row>
    <row r="5063" spans="1:18" ht="12.75">
      <c r="A5063" s="145">
        <v>105183</v>
      </c>
      <c r="B5063" s="102" t="s">
        <v>26733</v>
      </c>
      <c r="C5063" s="145" t="s">
        <v>2</v>
      </c>
      <c r="D5063" s="535">
        <v>95.97</v>
      </c>
      <c r="E5063" s="536">
        <v>0</v>
      </c>
      <c r="F5063" s="535">
        <v>87.43</v>
      </c>
      <c r="G5063" s="536">
        <v>0</v>
      </c>
      <c r="H5063" s="535">
        <v>82.7</v>
      </c>
      <c r="I5063" s="536">
        <v>0</v>
      </c>
      <c r="J5063" s="535">
        <v>76.7</v>
      </c>
      <c r="K5063" s="536">
        <v>0</v>
      </c>
      <c r="L5063" s="535">
        <v>80.38</v>
      </c>
      <c r="M5063" s="536">
        <v>0</v>
      </c>
      <c r="N5063" s="535">
        <v>95.96</v>
      </c>
      <c r="O5063" s="536">
        <v>0</v>
      </c>
      <c r="P5063" s="535">
        <v>98.35</v>
      </c>
      <c r="Q5063" s="536">
        <v>0</v>
      </c>
      <c r="R5063" s="535">
        <v>110.92</v>
      </c>
    </row>
    <row r="5064" spans="1:18" ht="12.75">
      <c r="A5064" s="145">
        <v>105184</v>
      </c>
      <c r="B5064" s="102" t="s">
        <v>26734</v>
      </c>
      <c r="C5064" s="145" t="s">
        <v>2</v>
      </c>
      <c r="D5064" s="535">
        <v>118.87</v>
      </c>
      <c r="E5064" s="536">
        <v>0</v>
      </c>
      <c r="F5064" s="535">
        <v>108.28</v>
      </c>
      <c r="G5064" s="536">
        <v>0</v>
      </c>
      <c r="H5064" s="535">
        <v>102.47</v>
      </c>
      <c r="I5064" s="536">
        <v>0</v>
      </c>
      <c r="J5064" s="535">
        <v>95.02</v>
      </c>
      <c r="K5064" s="536">
        <v>0</v>
      </c>
      <c r="L5064" s="535">
        <v>99.62</v>
      </c>
      <c r="M5064" s="536">
        <v>0</v>
      </c>
      <c r="N5064" s="535">
        <v>118.82</v>
      </c>
      <c r="O5064" s="536">
        <v>0</v>
      </c>
      <c r="P5064" s="535">
        <v>121.81</v>
      </c>
      <c r="Q5064" s="536">
        <v>0</v>
      </c>
      <c r="R5064" s="535">
        <v>137.34</v>
      </c>
    </row>
    <row r="5065" spans="1:18" ht="12.75">
      <c r="A5065" s="145">
        <v>94612</v>
      </c>
      <c r="B5065" s="102" t="s">
        <v>26735</v>
      </c>
      <c r="C5065" s="145" t="s">
        <v>2</v>
      </c>
      <c r="D5065" s="535">
        <v>435.17</v>
      </c>
      <c r="E5065" s="536">
        <v>0.93710000000000004</v>
      </c>
      <c r="F5065" s="535">
        <v>433.57</v>
      </c>
      <c r="G5065" s="536">
        <v>0.94059999999999999</v>
      </c>
      <c r="H5065" s="535">
        <v>436.08</v>
      </c>
      <c r="I5065" s="536">
        <v>0.93520000000000003</v>
      </c>
      <c r="J5065" s="535">
        <v>430.55</v>
      </c>
      <c r="K5065" s="536">
        <v>0.94720000000000004</v>
      </c>
      <c r="L5065" s="535">
        <v>435.61</v>
      </c>
      <c r="M5065" s="536">
        <v>0.93620000000000003</v>
      </c>
      <c r="N5065" s="535">
        <v>433.99</v>
      </c>
      <c r="O5065" s="536">
        <v>0.93969999999999998</v>
      </c>
      <c r="P5065" s="535">
        <v>733.2</v>
      </c>
      <c r="Q5065" s="536">
        <v>0</v>
      </c>
      <c r="R5065" s="535">
        <v>590.99</v>
      </c>
    </row>
    <row r="5066" spans="1:18" ht="12.75">
      <c r="A5066" s="145">
        <v>105142</v>
      </c>
      <c r="B5066" s="102" t="s">
        <v>26736</v>
      </c>
      <c r="C5066" s="145" t="s">
        <v>2</v>
      </c>
      <c r="D5066" s="535">
        <v>7.58</v>
      </c>
      <c r="E5066" s="536">
        <v>0</v>
      </c>
      <c r="F5066" s="535">
        <v>6.65</v>
      </c>
      <c r="G5066" s="536">
        <v>0</v>
      </c>
      <c r="H5066" s="535">
        <v>6.64</v>
      </c>
      <c r="I5066" s="536">
        <v>0</v>
      </c>
      <c r="J5066" s="535">
        <v>6.19</v>
      </c>
      <c r="K5066" s="536">
        <v>0</v>
      </c>
      <c r="L5066" s="535">
        <v>6.56</v>
      </c>
      <c r="M5066" s="536">
        <v>0</v>
      </c>
      <c r="N5066" s="535">
        <v>7.17</v>
      </c>
      <c r="O5066" s="536">
        <v>0</v>
      </c>
      <c r="P5066" s="535">
        <v>7.62</v>
      </c>
      <c r="Q5066" s="536">
        <v>0</v>
      </c>
      <c r="R5066" s="535">
        <v>8.24</v>
      </c>
    </row>
    <row r="5067" spans="1:18" ht="12.75">
      <c r="A5067" s="145">
        <v>105143</v>
      </c>
      <c r="B5067" s="102" t="s">
        <v>26737</v>
      </c>
      <c r="C5067" s="145" t="s">
        <v>2</v>
      </c>
      <c r="D5067" s="535">
        <v>11.35</v>
      </c>
      <c r="E5067" s="536">
        <v>0</v>
      </c>
      <c r="F5067" s="535">
        <v>10.02</v>
      </c>
      <c r="G5067" s="536">
        <v>0</v>
      </c>
      <c r="H5067" s="535">
        <v>9.8699999999999992</v>
      </c>
      <c r="I5067" s="536">
        <v>0</v>
      </c>
      <c r="J5067" s="535">
        <v>9.23</v>
      </c>
      <c r="K5067" s="536">
        <v>0</v>
      </c>
      <c r="L5067" s="535">
        <v>9.73</v>
      </c>
      <c r="M5067" s="536">
        <v>0</v>
      </c>
      <c r="N5067" s="535">
        <v>10.83</v>
      </c>
      <c r="O5067" s="536">
        <v>0</v>
      </c>
      <c r="P5067" s="535">
        <v>11.47</v>
      </c>
      <c r="Q5067" s="536">
        <v>0</v>
      </c>
      <c r="R5067" s="535">
        <v>12.49</v>
      </c>
    </row>
    <row r="5068" spans="1:18" ht="12.75">
      <c r="A5068" s="145">
        <v>105144</v>
      </c>
      <c r="B5068" s="102" t="s">
        <v>26738</v>
      </c>
      <c r="C5068" s="145" t="s">
        <v>2</v>
      </c>
      <c r="D5068" s="535">
        <v>24</v>
      </c>
      <c r="E5068" s="536">
        <v>0</v>
      </c>
      <c r="F5068" s="535">
        <v>21.31</v>
      </c>
      <c r="G5068" s="536">
        <v>0</v>
      </c>
      <c r="H5068" s="535">
        <v>20.8</v>
      </c>
      <c r="I5068" s="536">
        <v>0</v>
      </c>
      <c r="J5068" s="535">
        <v>19.48</v>
      </c>
      <c r="K5068" s="536">
        <v>0</v>
      </c>
      <c r="L5068" s="535">
        <v>20.46</v>
      </c>
      <c r="M5068" s="536">
        <v>0</v>
      </c>
      <c r="N5068" s="535">
        <v>23.12</v>
      </c>
      <c r="O5068" s="536">
        <v>0</v>
      </c>
      <c r="P5068" s="535">
        <v>24.28</v>
      </c>
      <c r="Q5068" s="536">
        <v>0</v>
      </c>
      <c r="R5068" s="535">
        <v>26.67</v>
      </c>
    </row>
    <row r="5069" spans="1:18" ht="12.75">
      <c r="A5069" s="145">
        <v>105173</v>
      </c>
      <c r="B5069" s="102" t="s">
        <v>26739</v>
      </c>
      <c r="C5069" s="145" t="s">
        <v>2</v>
      </c>
      <c r="D5069" s="535">
        <v>90.72</v>
      </c>
      <c r="E5069" s="536">
        <v>0</v>
      </c>
      <c r="F5069" s="535">
        <v>89.92</v>
      </c>
      <c r="G5069" s="536">
        <v>0.79310000000000003</v>
      </c>
      <c r="H5069" s="535">
        <v>91.69</v>
      </c>
      <c r="I5069" s="536">
        <v>0.77780000000000005</v>
      </c>
      <c r="J5069" s="535">
        <v>87.91</v>
      </c>
      <c r="K5069" s="536">
        <v>0.81130000000000002</v>
      </c>
      <c r="L5069" s="535">
        <v>81.66</v>
      </c>
      <c r="M5069" s="536">
        <v>0</v>
      </c>
      <c r="N5069" s="535">
        <v>90.37</v>
      </c>
      <c r="O5069" s="536">
        <v>0.78920000000000001</v>
      </c>
      <c r="P5069" s="535">
        <v>91.45</v>
      </c>
      <c r="Q5069" s="536">
        <v>0.77990000000000004</v>
      </c>
      <c r="R5069" s="535">
        <v>98.22</v>
      </c>
    </row>
    <row r="5070" spans="1:18" ht="12.75">
      <c r="A5070" s="145">
        <v>105175</v>
      </c>
      <c r="B5070" s="102" t="s">
        <v>26740</v>
      </c>
      <c r="C5070" s="145" t="s">
        <v>2</v>
      </c>
      <c r="D5070" s="535">
        <v>129.82</v>
      </c>
      <c r="E5070" s="536">
        <v>0</v>
      </c>
      <c r="F5070" s="535">
        <v>129.06</v>
      </c>
      <c r="G5070" s="536">
        <v>0.84189999999999998</v>
      </c>
      <c r="H5070" s="535">
        <v>131.02000000000001</v>
      </c>
      <c r="I5070" s="536">
        <v>0.82930000000000004</v>
      </c>
      <c r="J5070" s="535">
        <v>126.87</v>
      </c>
      <c r="K5070" s="536">
        <v>0.85650000000000004</v>
      </c>
      <c r="L5070" s="535">
        <v>115.84</v>
      </c>
      <c r="M5070" s="536">
        <v>0</v>
      </c>
      <c r="N5070" s="535">
        <v>129.56</v>
      </c>
      <c r="O5070" s="536">
        <v>0.8387</v>
      </c>
      <c r="P5070" s="535">
        <v>130.75</v>
      </c>
      <c r="Q5070" s="536">
        <v>0.83109999999999995</v>
      </c>
      <c r="R5070" s="535">
        <v>140.71</v>
      </c>
    </row>
    <row r="5071" spans="1:18" ht="12.75">
      <c r="A5071" s="145">
        <v>105174</v>
      </c>
      <c r="B5071" s="102" t="s">
        <v>26741</v>
      </c>
      <c r="C5071" s="145" t="s">
        <v>2</v>
      </c>
      <c r="D5071" s="535">
        <v>131.36000000000001</v>
      </c>
      <c r="E5071" s="536">
        <v>0</v>
      </c>
      <c r="F5071" s="535">
        <v>130.53</v>
      </c>
      <c r="G5071" s="536">
        <v>0.83250000000000002</v>
      </c>
      <c r="H5071" s="535">
        <v>132.62</v>
      </c>
      <c r="I5071" s="536">
        <v>0.81930000000000003</v>
      </c>
      <c r="J5071" s="535">
        <v>128.18</v>
      </c>
      <c r="K5071" s="536">
        <v>0.84770000000000001</v>
      </c>
      <c r="L5071" s="535">
        <v>117.43</v>
      </c>
      <c r="M5071" s="536">
        <v>0</v>
      </c>
      <c r="N5071" s="535">
        <v>131.07</v>
      </c>
      <c r="O5071" s="536">
        <v>0.82899999999999996</v>
      </c>
      <c r="P5071" s="535">
        <v>132.34</v>
      </c>
      <c r="Q5071" s="536">
        <v>0.82110000000000005</v>
      </c>
      <c r="R5071" s="535">
        <v>142.36000000000001</v>
      </c>
    </row>
    <row r="5072" spans="1:18" ht="12.75">
      <c r="A5072" s="145">
        <v>105145</v>
      </c>
      <c r="B5072" s="102" t="s">
        <v>26742</v>
      </c>
      <c r="C5072" s="145" t="s">
        <v>2</v>
      </c>
      <c r="D5072" s="535">
        <v>13.13</v>
      </c>
      <c r="E5072" s="536">
        <v>0</v>
      </c>
      <c r="F5072" s="535">
        <v>11.62</v>
      </c>
      <c r="G5072" s="536">
        <v>0</v>
      </c>
      <c r="H5072" s="535">
        <v>11.41</v>
      </c>
      <c r="I5072" s="536">
        <v>0</v>
      </c>
      <c r="J5072" s="535">
        <v>10.7</v>
      </c>
      <c r="K5072" s="536">
        <v>0</v>
      </c>
      <c r="L5072" s="535">
        <v>11.25</v>
      </c>
      <c r="M5072" s="536">
        <v>0</v>
      </c>
      <c r="N5072" s="535">
        <v>12.56</v>
      </c>
      <c r="O5072" s="536">
        <v>0</v>
      </c>
      <c r="P5072" s="535">
        <v>13.26</v>
      </c>
      <c r="Q5072" s="536">
        <v>0</v>
      </c>
      <c r="R5072" s="535">
        <v>14.49</v>
      </c>
    </row>
    <row r="5073" spans="1:18" ht="12.75">
      <c r="A5073" s="145">
        <v>94606</v>
      </c>
      <c r="B5073" s="102" t="s">
        <v>26743</v>
      </c>
      <c r="C5073" s="145" t="s">
        <v>2</v>
      </c>
      <c r="D5073" s="535">
        <v>84.68</v>
      </c>
      <c r="E5073" s="536">
        <v>0.72609999999999997</v>
      </c>
      <c r="F5073" s="535">
        <v>83.31</v>
      </c>
      <c r="G5073" s="536">
        <v>0.73809999999999998</v>
      </c>
      <c r="H5073" s="535">
        <v>85.45</v>
      </c>
      <c r="I5073" s="536">
        <v>0.71960000000000002</v>
      </c>
      <c r="J5073" s="535">
        <v>80.77</v>
      </c>
      <c r="K5073" s="536">
        <v>0.76129999999999998</v>
      </c>
      <c r="L5073" s="535">
        <v>85.05</v>
      </c>
      <c r="M5073" s="536">
        <v>0.72299999999999998</v>
      </c>
      <c r="N5073" s="535">
        <v>83.68</v>
      </c>
      <c r="O5073" s="536">
        <v>0.73480000000000001</v>
      </c>
      <c r="P5073" s="535">
        <v>129.93</v>
      </c>
      <c r="Q5073" s="536">
        <v>0</v>
      </c>
      <c r="R5073" s="535">
        <v>109.16</v>
      </c>
    </row>
    <row r="5074" spans="1:18" ht="12.75">
      <c r="A5074" s="145">
        <v>94608</v>
      </c>
      <c r="B5074" s="102" t="s">
        <v>26744</v>
      </c>
      <c r="C5074" s="145" t="s">
        <v>2</v>
      </c>
      <c r="D5074" s="535">
        <v>210.04</v>
      </c>
      <c r="E5074" s="536">
        <v>0.88480000000000003</v>
      </c>
      <c r="F5074" s="535">
        <v>208.61</v>
      </c>
      <c r="G5074" s="536">
        <v>0.89080000000000004</v>
      </c>
      <c r="H5074" s="535">
        <v>210.84</v>
      </c>
      <c r="I5074" s="536">
        <v>0.88139999999999996</v>
      </c>
      <c r="J5074" s="535">
        <v>205.95</v>
      </c>
      <c r="K5074" s="536">
        <v>0.90239999999999998</v>
      </c>
      <c r="L5074" s="535">
        <v>210.42</v>
      </c>
      <c r="M5074" s="536">
        <v>0.88319999999999999</v>
      </c>
      <c r="N5074" s="535">
        <v>209</v>
      </c>
      <c r="O5074" s="536">
        <v>0.88919999999999999</v>
      </c>
      <c r="P5074" s="535">
        <v>346.02</v>
      </c>
      <c r="Q5074" s="536">
        <v>0</v>
      </c>
      <c r="R5074" s="535">
        <v>281.64</v>
      </c>
    </row>
    <row r="5075" spans="1:18" ht="12.75">
      <c r="A5075" s="145">
        <v>94610</v>
      </c>
      <c r="B5075" s="102" t="s">
        <v>26745</v>
      </c>
      <c r="C5075" s="145" t="s">
        <v>2</v>
      </c>
      <c r="D5075" s="535">
        <v>306.58</v>
      </c>
      <c r="E5075" s="536">
        <v>0.91749999999999998</v>
      </c>
      <c r="F5075" s="535">
        <v>305.08999999999997</v>
      </c>
      <c r="G5075" s="536">
        <v>0.92200000000000004</v>
      </c>
      <c r="H5075" s="535">
        <v>307.41000000000003</v>
      </c>
      <c r="I5075" s="536">
        <v>0.91510000000000002</v>
      </c>
      <c r="J5075" s="535">
        <v>302.31</v>
      </c>
      <c r="K5075" s="536">
        <v>0.93049999999999999</v>
      </c>
      <c r="L5075" s="535">
        <v>306.98</v>
      </c>
      <c r="M5075" s="536">
        <v>0.9163</v>
      </c>
      <c r="N5075" s="535">
        <v>305.5</v>
      </c>
      <c r="O5075" s="536">
        <v>0.92079999999999995</v>
      </c>
      <c r="P5075" s="535">
        <v>512.27</v>
      </c>
      <c r="Q5075" s="536">
        <v>0</v>
      </c>
      <c r="R5075" s="535">
        <v>414.4</v>
      </c>
    </row>
    <row r="5076" spans="1:18" ht="12.75">
      <c r="A5076" s="145">
        <v>94657</v>
      </c>
      <c r="B5076" s="102" t="s">
        <v>26746</v>
      </c>
      <c r="C5076" s="145" t="s">
        <v>2</v>
      </c>
      <c r="D5076" s="535">
        <v>4.4400000000000004</v>
      </c>
      <c r="E5076" s="536">
        <v>0</v>
      </c>
      <c r="F5076" s="535">
        <v>3.8</v>
      </c>
      <c r="G5076" s="536">
        <v>0</v>
      </c>
      <c r="H5076" s="535">
        <v>3.96</v>
      </c>
      <c r="I5076" s="536">
        <v>0</v>
      </c>
      <c r="J5076" s="535">
        <v>3.68</v>
      </c>
      <c r="K5076" s="536">
        <v>0</v>
      </c>
      <c r="L5076" s="535">
        <v>3.95</v>
      </c>
      <c r="M5076" s="536">
        <v>0</v>
      </c>
      <c r="N5076" s="535">
        <v>4.01</v>
      </c>
      <c r="O5076" s="536">
        <v>0</v>
      </c>
      <c r="P5076" s="535">
        <v>4.3899999999999997</v>
      </c>
      <c r="Q5076" s="536">
        <v>0</v>
      </c>
      <c r="R5076" s="535">
        <v>4.59</v>
      </c>
    </row>
    <row r="5077" spans="1:18" ht="12.75">
      <c r="A5077" s="145">
        <v>94659</v>
      </c>
      <c r="B5077" s="102" t="s">
        <v>26747</v>
      </c>
      <c r="C5077" s="145" t="s">
        <v>2</v>
      </c>
      <c r="D5077" s="535">
        <v>6.9</v>
      </c>
      <c r="E5077" s="536">
        <v>0</v>
      </c>
      <c r="F5077" s="535">
        <v>5.97</v>
      </c>
      <c r="G5077" s="536">
        <v>0</v>
      </c>
      <c r="H5077" s="535">
        <v>6.09</v>
      </c>
      <c r="I5077" s="536">
        <v>0</v>
      </c>
      <c r="J5077" s="535">
        <v>5.69</v>
      </c>
      <c r="K5077" s="536">
        <v>0</v>
      </c>
      <c r="L5077" s="535">
        <v>6.06</v>
      </c>
      <c r="M5077" s="536">
        <v>0</v>
      </c>
      <c r="N5077" s="535">
        <v>6.36</v>
      </c>
      <c r="O5077" s="536">
        <v>0</v>
      </c>
      <c r="P5077" s="535">
        <v>6.89</v>
      </c>
      <c r="Q5077" s="536">
        <v>0</v>
      </c>
      <c r="R5077" s="535">
        <v>7.3</v>
      </c>
    </row>
    <row r="5078" spans="1:18" ht="12.75">
      <c r="A5078" s="145">
        <v>94739</v>
      </c>
      <c r="B5078" s="102" t="s">
        <v>26748</v>
      </c>
      <c r="C5078" s="145" t="s">
        <v>2</v>
      </c>
      <c r="D5078" s="535">
        <v>263.55</v>
      </c>
      <c r="E5078" s="536">
        <v>0</v>
      </c>
      <c r="F5078" s="535">
        <v>225.58</v>
      </c>
      <c r="G5078" s="536">
        <v>0.82010000000000005</v>
      </c>
      <c r="H5078" s="535">
        <v>231.34</v>
      </c>
      <c r="I5078" s="536">
        <v>0</v>
      </c>
      <c r="J5078" s="535">
        <v>228.76</v>
      </c>
      <c r="K5078" s="536">
        <v>0.80869999999999997</v>
      </c>
      <c r="L5078" s="535">
        <v>233.23</v>
      </c>
      <c r="M5078" s="536">
        <v>0</v>
      </c>
      <c r="N5078" s="535">
        <v>218.6</v>
      </c>
      <c r="O5078" s="536">
        <v>0</v>
      </c>
      <c r="P5078" s="535">
        <v>238.87</v>
      </c>
      <c r="Q5078" s="536">
        <v>0</v>
      </c>
      <c r="R5078" s="535">
        <v>294.37</v>
      </c>
    </row>
    <row r="5079" spans="1:18" ht="12.75">
      <c r="A5079" s="145">
        <v>94725</v>
      </c>
      <c r="B5079" s="102" t="s">
        <v>26749</v>
      </c>
      <c r="C5079" s="145" t="s">
        <v>2</v>
      </c>
      <c r="D5079" s="535">
        <v>8.11</v>
      </c>
      <c r="E5079" s="536">
        <v>0</v>
      </c>
      <c r="F5079" s="535">
        <v>6.51</v>
      </c>
      <c r="G5079" s="536">
        <v>0.36870000000000003</v>
      </c>
      <c r="H5079" s="535">
        <v>6.85</v>
      </c>
      <c r="I5079" s="536">
        <v>0</v>
      </c>
      <c r="J5079" s="535">
        <v>6.99</v>
      </c>
      <c r="K5079" s="536">
        <v>0.34329999999999999</v>
      </c>
      <c r="L5079" s="535">
        <v>7</v>
      </c>
      <c r="M5079" s="536">
        <v>0</v>
      </c>
      <c r="N5079" s="535">
        <v>6.63</v>
      </c>
      <c r="O5079" s="536">
        <v>0</v>
      </c>
      <c r="P5079" s="535">
        <v>7.59</v>
      </c>
      <c r="Q5079" s="536">
        <v>0</v>
      </c>
      <c r="R5079" s="535">
        <v>8.26</v>
      </c>
    </row>
    <row r="5080" spans="1:18" ht="12.75">
      <c r="A5080" s="145">
        <v>94727</v>
      </c>
      <c r="B5080" s="102" t="s">
        <v>26750</v>
      </c>
      <c r="C5080" s="145" t="s">
        <v>2</v>
      </c>
      <c r="D5080" s="535">
        <v>13.14</v>
      </c>
      <c r="E5080" s="536">
        <v>0</v>
      </c>
      <c r="F5080" s="535">
        <v>10.69</v>
      </c>
      <c r="G5080" s="536">
        <v>0.4995</v>
      </c>
      <c r="H5080" s="535">
        <v>11.16</v>
      </c>
      <c r="I5080" s="536">
        <v>0</v>
      </c>
      <c r="J5080" s="535">
        <v>11.33</v>
      </c>
      <c r="K5080" s="536">
        <v>0.4713</v>
      </c>
      <c r="L5080" s="535">
        <v>11.36</v>
      </c>
      <c r="M5080" s="536">
        <v>0</v>
      </c>
      <c r="N5080" s="535">
        <v>10.75</v>
      </c>
      <c r="O5080" s="536">
        <v>0</v>
      </c>
      <c r="P5080" s="535">
        <v>12.17</v>
      </c>
      <c r="Q5080" s="536">
        <v>0</v>
      </c>
      <c r="R5080" s="535">
        <v>13.71</v>
      </c>
    </row>
    <row r="5081" spans="1:18" ht="12.75">
      <c r="A5081" s="145">
        <v>94729</v>
      </c>
      <c r="B5081" s="102" t="s">
        <v>26751</v>
      </c>
      <c r="C5081" s="145" t="s">
        <v>2</v>
      </c>
      <c r="D5081" s="535">
        <v>22.52</v>
      </c>
      <c r="E5081" s="536">
        <v>0</v>
      </c>
      <c r="F5081" s="535">
        <v>18.71</v>
      </c>
      <c r="G5081" s="536">
        <v>0.63549999999999995</v>
      </c>
      <c r="H5081" s="535">
        <v>19.36</v>
      </c>
      <c r="I5081" s="536">
        <v>0</v>
      </c>
      <c r="J5081" s="535">
        <v>19.489999999999998</v>
      </c>
      <c r="K5081" s="536">
        <v>0.61009999999999998</v>
      </c>
      <c r="L5081" s="535">
        <v>19.64</v>
      </c>
      <c r="M5081" s="536">
        <v>0</v>
      </c>
      <c r="N5081" s="535">
        <v>18.52</v>
      </c>
      <c r="O5081" s="536">
        <v>0</v>
      </c>
      <c r="P5081" s="535">
        <v>20.67</v>
      </c>
      <c r="Q5081" s="536">
        <v>0</v>
      </c>
      <c r="R5081" s="535">
        <v>24.18</v>
      </c>
    </row>
    <row r="5082" spans="1:18" ht="12.75">
      <c r="A5082" s="145">
        <v>94731</v>
      </c>
      <c r="B5082" s="102" t="s">
        <v>26752</v>
      </c>
      <c r="C5082" s="145" t="s">
        <v>2</v>
      </c>
      <c r="D5082" s="535">
        <v>29.8</v>
      </c>
      <c r="E5082" s="536">
        <v>0</v>
      </c>
      <c r="F5082" s="535">
        <v>24.88</v>
      </c>
      <c r="G5082" s="536">
        <v>0.66159999999999997</v>
      </c>
      <c r="H5082" s="535">
        <v>25.74</v>
      </c>
      <c r="I5082" s="536">
        <v>0</v>
      </c>
      <c r="J5082" s="535">
        <v>25.81</v>
      </c>
      <c r="K5082" s="536">
        <v>0.63770000000000004</v>
      </c>
      <c r="L5082" s="535">
        <v>26.08</v>
      </c>
      <c r="M5082" s="536">
        <v>0</v>
      </c>
      <c r="N5082" s="535">
        <v>24.55</v>
      </c>
      <c r="O5082" s="536">
        <v>0</v>
      </c>
      <c r="P5082" s="535">
        <v>27.32</v>
      </c>
      <c r="Q5082" s="536">
        <v>0</v>
      </c>
      <c r="R5082" s="535">
        <v>32.17</v>
      </c>
    </row>
    <row r="5083" spans="1:18" ht="12.75">
      <c r="A5083" s="145">
        <v>94733</v>
      </c>
      <c r="B5083" s="102" t="s">
        <v>26753</v>
      </c>
      <c r="C5083" s="145" t="s">
        <v>2</v>
      </c>
      <c r="D5083" s="535">
        <v>51.99</v>
      </c>
      <c r="E5083" s="536">
        <v>0</v>
      </c>
      <c r="F5083" s="535">
        <v>44.01</v>
      </c>
      <c r="G5083" s="536">
        <v>0.74139999999999995</v>
      </c>
      <c r="H5083" s="535">
        <v>45.34</v>
      </c>
      <c r="I5083" s="536">
        <v>0</v>
      </c>
      <c r="J5083" s="535">
        <v>45.06</v>
      </c>
      <c r="K5083" s="536">
        <v>0.72409999999999997</v>
      </c>
      <c r="L5083" s="535">
        <v>45.81</v>
      </c>
      <c r="M5083" s="536">
        <v>0</v>
      </c>
      <c r="N5083" s="535">
        <v>43.02</v>
      </c>
      <c r="O5083" s="536">
        <v>0</v>
      </c>
      <c r="P5083" s="535">
        <v>47.4</v>
      </c>
      <c r="Q5083" s="536">
        <v>0</v>
      </c>
      <c r="R5083" s="535">
        <v>57.15</v>
      </c>
    </row>
    <row r="5084" spans="1:18" ht="12.75">
      <c r="A5084" s="145">
        <v>94863</v>
      </c>
      <c r="B5084" s="102" t="s">
        <v>26754</v>
      </c>
      <c r="C5084" s="145" t="s">
        <v>2</v>
      </c>
      <c r="D5084" s="535">
        <v>179.13</v>
      </c>
      <c r="E5084" s="536">
        <v>0</v>
      </c>
      <c r="F5084" s="535">
        <v>154.79</v>
      </c>
      <c r="G5084" s="536">
        <v>0.89470000000000005</v>
      </c>
      <c r="H5084" s="535">
        <v>158.08000000000001</v>
      </c>
      <c r="I5084" s="536">
        <v>0</v>
      </c>
      <c r="J5084" s="535">
        <v>155.72999999999999</v>
      </c>
      <c r="K5084" s="536">
        <v>0.88929999999999998</v>
      </c>
      <c r="L5084" s="535">
        <v>159.08000000000001</v>
      </c>
      <c r="M5084" s="536">
        <v>0</v>
      </c>
      <c r="N5084" s="535">
        <v>148.78</v>
      </c>
      <c r="O5084" s="536">
        <v>0</v>
      </c>
      <c r="P5084" s="535">
        <v>161.41</v>
      </c>
      <c r="Q5084" s="536">
        <v>0</v>
      </c>
      <c r="R5084" s="535">
        <v>203.09</v>
      </c>
    </row>
    <row r="5085" spans="1:18" ht="12.75">
      <c r="A5085" s="145">
        <v>94737</v>
      </c>
      <c r="B5085" s="102" t="s">
        <v>26755</v>
      </c>
      <c r="C5085" s="145" t="s">
        <v>2</v>
      </c>
      <c r="D5085" s="535">
        <v>213.94</v>
      </c>
      <c r="E5085" s="536">
        <v>0</v>
      </c>
      <c r="F5085" s="535">
        <v>184.04</v>
      </c>
      <c r="G5085" s="536">
        <v>0.86439999999999995</v>
      </c>
      <c r="H5085" s="535">
        <v>188.27</v>
      </c>
      <c r="I5085" s="536">
        <v>0</v>
      </c>
      <c r="J5085" s="535">
        <v>185.88</v>
      </c>
      <c r="K5085" s="536">
        <v>0.85580000000000001</v>
      </c>
      <c r="L5085" s="535">
        <v>189.63</v>
      </c>
      <c r="M5085" s="536">
        <v>0</v>
      </c>
      <c r="N5085" s="535">
        <v>177.51</v>
      </c>
      <c r="O5085" s="536">
        <v>0</v>
      </c>
      <c r="P5085" s="535">
        <v>193.22</v>
      </c>
      <c r="Q5085" s="536">
        <v>0</v>
      </c>
      <c r="R5085" s="535">
        <v>241.01</v>
      </c>
    </row>
    <row r="5086" spans="1:18" ht="12.75">
      <c r="A5086" s="145">
        <v>94465</v>
      </c>
      <c r="B5086" s="102" t="s">
        <v>26756</v>
      </c>
      <c r="C5086" s="145" t="s">
        <v>2</v>
      </c>
      <c r="D5086" s="535">
        <v>54.63</v>
      </c>
      <c r="E5086" s="536">
        <v>0</v>
      </c>
      <c r="F5086" s="535">
        <v>53.74</v>
      </c>
      <c r="G5086" s="536">
        <v>0.68120000000000003</v>
      </c>
      <c r="H5086" s="535">
        <v>55.38</v>
      </c>
      <c r="I5086" s="536">
        <v>0.66110000000000002</v>
      </c>
      <c r="J5086" s="535">
        <v>51.89</v>
      </c>
      <c r="K5086" s="536">
        <v>0.70550000000000002</v>
      </c>
      <c r="L5086" s="535">
        <v>50.12</v>
      </c>
      <c r="M5086" s="536">
        <v>0</v>
      </c>
      <c r="N5086" s="535">
        <v>54.15</v>
      </c>
      <c r="O5086" s="536">
        <v>0.67610000000000003</v>
      </c>
      <c r="P5086" s="535">
        <v>55.15</v>
      </c>
      <c r="Q5086" s="536">
        <v>0.66379999999999995</v>
      </c>
      <c r="R5086" s="535">
        <v>58.96</v>
      </c>
    </row>
    <row r="5087" spans="1:18" ht="12.75">
      <c r="A5087" s="145">
        <v>94467</v>
      </c>
      <c r="B5087" s="102" t="s">
        <v>26757</v>
      </c>
      <c r="C5087" s="145" t="s">
        <v>2</v>
      </c>
      <c r="D5087" s="535">
        <v>87.78</v>
      </c>
      <c r="E5087" s="536">
        <v>0</v>
      </c>
      <c r="F5087" s="535">
        <v>86.85</v>
      </c>
      <c r="G5087" s="536">
        <v>0.76900000000000002</v>
      </c>
      <c r="H5087" s="535">
        <v>88.76</v>
      </c>
      <c r="I5087" s="536">
        <v>0.75249999999999995</v>
      </c>
      <c r="J5087" s="535">
        <v>84.71</v>
      </c>
      <c r="K5087" s="536">
        <v>0.78849999999999998</v>
      </c>
      <c r="L5087" s="535">
        <v>79.34</v>
      </c>
      <c r="M5087" s="536">
        <v>0</v>
      </c>
      <c r="N5087" s="535">
        <v>87.35</v>
      </c>
      <c r="O5087" s="536">
        <v>0.76459999999999995</v>
      </c>
      <c r="P5087" s="535">
        <v>88.52</v>
      </c>
      <c r="Q5087" s="536">
        <v>0.75449999999999995</v>
      </c>
      <c r="R5087" s="535">
        <v>94.97</v>
      </c>
    </row>
    <row r="5088" spans="1:18" ht="12.75">
      <c r="A5088" s="145">
        <v>94469</v>
      </c>
      <c r="B5088" s="102" t="s">
        <v>26758</v>
      </c>
      <c r="C5088" s="145" t="s">
        <v>2</v>
      </c>
      <c r="D5088" s="535">
        <v>125.44</v>
      </c>
      <c r="E5088" s="536">
        <v>0</v>
      </c>
      <c r="F5088" s="535">
        <v>124.45</v>
      </c>
      <c r="G5088" s="536">
        <v>0.80959999999999999</v>
      </c>
      <c r="H5088" s="535">
        <v>126.7</v>
      </c>
      <c r="I5088" s="536">
        <v>0.79530000000000001</v>
      </c>
      <c r="J5088" s="535">
        <v>121.9</v>
      </c>
      <c r="K5088" s="536">
        <v>0.8266</v>
      </c>
      <c r="L5088" s="535">
        <v>112.56</v>
      </c>
      <c r="M5088" s="536">
        <v>0</v>
      </c>
      <c r="N5088" s="535">
        <v>125.02</v>
      </c>
      <c r="O5088" s="536">
        <v>0.80600000000000005</v>
      </c>
      <c r="P5088" s="535">
        <v>126.4</v>
      </c>
      <c r="Q5088" s="536">
        <v>0.79720000000000002</v>
      </c>
      <c r="R5088" s="535">
        <v>135.85</v>
      </c>
    </row>
    <row r="5089" spans="1:18" ht="12.75">
      <c r="A5089" s="145">
        <v>96746</v>
      </c>
      <c r="B5089" s="102" t="s">
        <v>26759</v>
      </c>
      <c r="C5089" s="145" t="s">
        <v>2</v>
      </c>
      <c r="D5089" s="535">
        <v>123</v>
      </c>
      <c r="E5089" s="536">
        <v>0.80930000000000002</v>
      </c>
      <c r="F5089" s="535">
        <v>121.64</v>
      </c>
      <c r="G5089" s="536">
        <v>0.81859999999999999</v>
      </c>
      <c r="H5089" s="535">
        <v>123.82</v>
      </c>
      <c r="I5089" s="536">
        <v>0.80400000000000005</v>
      </c>
      <c r="J5089" s="535">
        <v>119.06</v>
      </c>
      <c r="K5089" s="536">
        <v>0.83609999999999995</v>
      </c>
      <c r="L5089" s="535">
        <v>123.41</v>
      </c>
      <c r="M5089" s="536">
        <v>0.80669999999999997</v>
      </c>
      <c r="N5089" s="535">
        <v>112.8</v>
      </c>
      <c r="O5089" s="536">
        <v>0</v>
      </c>
      <c r="P5089" s="535">
        <v>134.91999999999999</v>
      </c>
      <c r="Q5089" s="536">
        <v>2.0000000000000001E-4</v>
      </c>
      <c r="R5089" s="535">
        <v>124.16</v>
      </c>
    </row>
    <row r="5090" spans="1:18" ht="12.75">
      <c r="A5090" s="145">
        <v>96736</v>
      </c>
      <c r="B5090" s="102" t="s">
        <v>26760</v>
      </c>
      <c r="C5090" s="145" t="s">
        <v>2</v>
      </c>
      <c r="D5090" s="535">
        <v>6.48</v>
      </c>
      <c r="E5090" s="536">
        <v>0.41199999999999998</v>
      </c>
      <c r="F5090" s="535">
        <v>6.26</v>
      </c>
      <c r="G5090" s="536">
        <v>0.42649999999999999</v>
      </c>
      <c r="H5090" s="535">
        <v>6.62</v>
      </c>
      <c r="I5090" s="536">
        <v>0.40329999999999999</v>
      </c>
      <c r="J5090" s="535">
        <v>5.84</v>
      </c>
      <c r="K5090" s="536">
        <v>0.4572</v>
      </c>
      <c r="L5090" s="535">
        <v>6.55</v>
      </c>
      <c r="M5090" s="536">
        <v>0.40760000000000002</v>
      </c>
      <c r="N5090" s="535">
        <v>6.08</v>
      </c>
      <c r="O5090" s="536">
        <v>0</v>
      </c>
      <c r="P5090" s="535">
        <v>6.84</v>
      </c>
      <c r="Q5090" s="536">
        <v>0</v>
      </c>
      <c r="R5090" s="535">
        <v>6.67</v>
      </c>
    </row>
    <row r="5091" spans="1:18" ht="12.75">
      <c r="A5091" s="145">
        <v>96737</v>
      </c>
      <c r="B5091" s="102" t="s">
        <v>26761</v>
      </c>
      <c r="C5091" s="145" t="s">
        <v>2</v>
      </c>
      <c r="D5091" s="535">
        <v>6.64</v>
      </c>
      <c r="E5091" s="536">
        <v>0.36749999999999999</v>
      </c>
      <c r="F5091" s="535">
        <v>6.38</v>
      </c>
      <c r="G5091" s="536">
        <v>0.38240000000000002</v>
      </c>
      <c r="H5091" s="535">
        <v>6.77</v>
      </c>
      <c r="I5091" s="536">
        <v>0.3604</v>
      </c>
      <c r="J5091" s="535">
        <v>5.92</v>
      </c>
      <c r="K5091" s="536">
        <v>0.41220000000000001</v>
      </c>
      <c r="L5091" s="535">
        <v>6.71</v>
      </c>
      <c r="M5091" s="536">
        <v>0.36359999999999998</v>
      </c>
      <c r="N5091" s="535">
        <v>6.22</v>
      </c>
      <c r="O5091" s="536">
        <v>0</v>
      </c>
      <c r="P5091" s="535">
        <v>6.96</v>
      </c>
      <c r="Q5091" s="536">
        <v>0</v>
      </c>
      <c r="R5091" s="535">
        <v>6.83</v>
      </c>
    </row>
    <row r="5092" spans="1:18" ht="12.75">
      <c r="A5092" s="145">
        <v>96739</v>
      </c>
      <c r="B5092" s="102" t="s">
        <v>26762</v>
      </c>
      <c r="C5092" s="145" t="s">
        <v>2</v>
      </c>
      <c r="D5092" s="535">
        <v>9.2200000000000006</v>
      </c>
      <c r="E5092" s="536">
        <v>0.47399999999999998</v>
      </c>
      <c r="F5092" s="535">
        <v>8.94</v>
      </c>
      <c r="G5092" s="536">
        <v>0.48880000000000001</v>
      </c>
      <c r="H5092" s="535">
        <v>9.4</v>
      </c>
      <c r="I5092" s="536">
        <v>0.46489999999999998</v>
      </c>
      <c r="J5092" s="535">
        <v>8.41</v>
      </c>
      <c r="K5092" s="536">
        <v>0.51959999999999995</v>
      </c>
      <c r="L5092" s="535">
        <v>9.31</v>
      </c>
      <c r="M5092" s="536">
        <v>0.46939999999999998</v>
      </c>
      <c r="N5092" s="535">
        <v>8.6300000000000008</v>
      </c>
      <c r="O5092" s="536">
        <v>0</v>
      </c>
      <c r="P5092" s="535">
        <v>9.8000000000000007</v>
      </c>
      <c r="Q5092" s="536">
        <v>0</v>
      </c>
      <c r="R5092" s="535">
        <v>9.4700000000000006</v>
      </c>
    </row>
    <row r="5093" spans="1:18" ht="12.75">
      <c r="A5093" s="145">
        <v>96741</v>
      </c>
      <c r="B5093" s="102" t="s">
        <v>26763</v>
      </c>
      <c r="C5093" s="145" t="s">
        <v>2</v>
      </c>
      <c r="D5093" s="535">
        <v>18.25</v>
      </c>
      <c r="E5093" s="536">
        <v>0.68159999999999998</v>
      </c>
      <c r="F5093" s="535">
        <v>17.920000000000002</v>
      </c>
      <c r="G5093" s="536">
        <v>0.69420000000000004</v>
      </c>
      <c r="H5093" s="535">
        <v>18.47</v>
      </c>
      <c r="I5093" s="536">
        <v>0.67349999999999999</v>
      </c>
      <c r="J5093" s="535">
        <v>17.28</v>
      </c>
      <c r="K5093" s="536">
        <v>0.71989999999999998</v>
      </c>
      <c r="L5093" s="535">
        <v>18.350000000000001</v>
      </c>
      <c r="M5093" s="536">
        <v>0.67789999999999995</v>
      </c>
      <c r="N5093" s="535">
        <v>16.87</v>
      </c>
      <c r="O5093" s="536">
        <v>0</v>
      </c>
      <c r="P5093" s="535">
        <v>19.78</v>
      </c>
      <c r="Q5093" s="536">
        <v>0</v>
      </c>
      <c r="R5093" s="535">
        <v>18.55</v>
      </c>
    </row>
    <row r="5094" spans="1:18" ht="12.75">
      <c r="A5094" s="145">
        <v>96742</v>
      </c>
      <c r="B5094" s="102" t="s">
        <v>26764</v>
      </c>
      <c r="C5094" s="145" t="s">
        <v>2</v>
      </c>
      <c r="D5094" s="535">
        <v>22.41</v>
      </c>
      <c r="E5094" s="536">
        <v>0.6734</v>
      </c>
      <c r="F5094" s="535">
        <v>21.98</v>
      </c>
      <c r="G5094" s="536">
        <v>0.6865</v>
      </c>
      <c r="H5094" s="535">
        <v>22.67</v>
      </c>
      <c r="I5094" s="536">
        <v>0.66559999999999997</v>
      </c>
      <c r="J5094" s="535">
        <v>21.17</v>
      </c>
      <c r="K5094" s="536">
        <v>0.71279999999999999</v>
      </c>
      <c r="L5094" s="535">
        <v>22.54</v>
      </c>
      <c r="M5094" s="536">
        <v>0.66949999999999998</v>
      </c>
      <c r="N5094" s="535">
        <v>20.71</v>
      </c>
      <c r="O5094" s="536">
        <v>0</v>
      </c>
      <c r="P5094" s="535">
        <v>24.26</v>
      </c>
      <c r="Q5094" s="536">
        <v>0</v>
      </c>
      <c r="R5094" s="535">
        <v>22.77</v>
      </c>
    </row>
    <row r="5095" spans="1:18" ht="12.75">
      <c r="A5095" s="145">
        <v>96743</v>
      </c>
      <c r="B5095" s="102" t="s">
        <v>26765</v>
      </c>
      <c r="C5095" s="145" t="s">
        <v>2</v>
      </c>
      <c r="D5095" s="535">
        <v>35.11</v>
      </c>
      <c r="E5095" s="536">
        <v>0.72170000000000001</v>
      </c>
      <c r="F5095" s="535">
        <v>34.54</v>
      </c>
      <c r="G5095" s="536">
        <v>0.73360000000000003</v>
      </c>
      <c r="H5095" s="535">
        <v>35.46</v>
      </c>
      <c r="I5095" s="536">
        <v>0.71460000000000001</v>
      </c>
      <c r="J5095" s="535">
        <v>33.47</v>
      </c>
      <c r="K5095" s="536">
        <v>0.7571</v>
      </c>
      <c r="L5095" s="535">
        <v>35.28</v>
      </c>
      <c r="M5095" s="536">
        <v>0.71830000000000005</v>
      </c>
      <c r="N5095" s="535">
        <v>32.380000000000003</v>
      </c>
      <c r="O5095" s="536">
        <v>0</v>
      </c>
      <c r="P5095" s="535">
        <v>38.21</v>
      </c>
      <c r="Q5095" s="536">
        <v>0</v>
      </c>
      <c r="R5095" s="535">
        <v>35.6</v>
      </c>
    </row>
    <row r="5096" spans="1:18" ht="12.75">
      <c r="A5096" s="145">
        <v>96744</v>
      </c>
      <c r="B5096" s="102" t="s">
        <v>26766</v>
      </c>
      <c r="C5096" s="145" t="s">
        <v>2</v>
      </c>
      <c r="D5096" s="535">
        <v>59.59</v>
      </c>
      <c r="E5096" s="536">
        <v>0.78869999999999996</v>
      </c>
      <c r="F5096" s="535">
        <v>58.87</v>
      </c>
      <c r="G5096" s="536">
        <v>0.79849999999999999</v>
      </c>
      <c r="H5096" s="535">
        <v>60.03</v>
      </c>
      <c r="I5096" s="536">
        <v>0.78290000000000004</v>
      </c>
      <c r="J5096" s="535">
        <v>57.47</v>
      </c>
      <c r="K5096" s="536">
        <v>0.81779999999999997</v>
      </c>
      <c r="L5096" s="535">
        <v>59.81</v>
      </c>
      <c r="M5096" s="536">
        <v>0.78580000000000005</v>
      </c>
      <c r="N5096" s="535">
        <v>54.72</v>
      </c>
      <c r="O5096" s="536">
        <v>0</v>
      </c>
      <c r="P5096" s="535">
        <v>65.22</v>
      </c>
      <c r="Q5096" s="536">
        <v>2.0000000000000001E-4</v>
      </c>
      <c r="R5096" s="535">
        <v>60.21</v>
      </c>
    </row>
    <row r="5097" spans="1:18" ht="12.75">
      <c r="A5097" s="145">
        <v>96745</v>
      </c>
      <c r="B5097" s="102" t="s">
        <v>26767</v>
      </c>
      <c r="C5097" s="145" t="s">
        <v>2</v>
      </c>
      <c r="D5097" s="535">
        <v>93.64</v>
      </c>
      <c r="E5097" s="536">
        <v>0.82130000000000003</v>
      </c>
      <c r="F5097" s="535">
        <v>92.68</v>
      </c>
      <c r="G5097" s="536">
        <v>0.83009999999999995</v>
      </c>
      <c r="H5097" s="535">
        <v>94.24</v>
      </c>
      <c r="I5097" s="536">
        <v>0.81610000000000005</v>
      </c>
      <c r="J5097" s="535">
        <v>90.84</v>
      </c>
      <c r="K5097" s="536">
        <v>0.84670000000000001</v>
      </c>
      <c r="L5097" s="535">
        <v>93.95</v>
      </c>
      <c r="M5097" s="536">
        <v>0.81859999999999999</v>
      </c>
      <c r="N5097" s="535">
        <v>85.85</v>
      </c>
      <c r="O5097" s="536">
        <v>0</v>
      </c>
      <c r="P5097" s="535">
        <v>102.86</v>
      </c>
      <c r="Q5097" s="536">
        <v>2.0000000000000001E-4</v>
      </c>
      <c r="R5097" s="535">
        <v>94.48</v>
      </c>
    </row>
    <row r="5098" spans="1:18" ht="12.75">
      <c r="A5098" s="145">
        <v>94671</v>
      </c>
      <c r="B5098" s="102" t="s">
        <v>26768</v>
      </c>
      <c r="C5098" s="145" t="s">
        <v>2</v>
      </c>
      <c r="D5098" s="535">
        <v>116.59</v>
      </c>
      <c r="E5098" s="536">
        <v>0</v>
      </c>
      <c r="F5098" s="535">
        <v>105.43</v>
      </c>
      <c r="G5098" s="536">
        <v>0</v>
      </c>
      <c r="H5098" s="535">
        <v>100.45</v>
      </c>
      <c r="I5098" s="536">
        <v>0</v>
      </c>
      <c r="J5098" s="535">
        <v>93.53</v>
      </c>
      <c r="K5098" s="536">
        <v>0</v>
      </c>
      <c r="L5098" s="535">
        <v>97.93</v>
      </c>
      <c r="M5098" s="536">
        <v>0</v>
      </c>
      <c r="N5098" s="535">
        <v>115.42</v>
      </c>
      <c r="O5098" s="536">
        <v>0</v>
      </c>
      <c r="P5098" s="535">
        <v>119.07</v>
      </c>
      <c r="Q5098" s="536">
        <v>0</v>
      </c>
      <c r="R5098" s="535">
        <v>133.41999999999999</v>
      </c>
    </row>
    <row r="5099" spans="1:18" ht="12.75">
      <c r="A5099" s="145">
        <v>94661</v>
      </c>
      <c r="B5099" s="102" t="s">
        <v>26769</v>
      </c>
      <c r="C5099" s="145" t="s">
        <v>2</v>
      </c>
      <c r="D5099" s="535">
        <v>10.88</v>
      </c>
      <c r="E5099" s="536">
        <v>0</v>
      </c>
      <c r="F5099" s="535">
        <v>9.56</v>
      </c>
      <c r="G5099" s="536">
        <v>0</v>
      </c>
      <c r="H5099" s="535">
        <v>9.56</v>
      </c>
      <c r="I5099" s="536">
        <v>0</v>
      </c>
      <c r="J5099" s="535">
        <v>8.92</v>
      </c>
      <c r="K5099" s="536">
        <v>0</v>
      </c>
      <c r="L5099" s="535">
        <v>9.4499999999999993</v>
      </c>
      <c r="M5099" s="536">
        <v>0</v>
      </c>
      <c r="N5099" s="535">
        <v>10.27</v>
      </c>
      <c r="O5099" s="536">
        <v>0</v>
      </c>
      <c r="P5099" s="535">
        <v>10.95</v>
      </c>
      <c r="Q5099" s="536">
        <v>0</v>
      </c>
      <c r="R5099" s="535">
        <v>11.8</v>
      </c>
    </row>
    <row r="5100" spans="1:18" ht="12.75">
      <c r="A5100" s="145">
        <v>94663</v>
      </c>
      <c r="B5100" s="102" t="s">
        <v>26770</v>
      </c>
      <c r="C5100" s="145" t="s">
        <v>2</v>
      </c>
      <c r="D5100" s="535">
        <v>13.65</v>
      </c>
      <c r="E5100" s="536">
        <v>0</v>
      </c>
      <c r="F5100" s="535">
        <v>11.86</v>
      </c>
      <c r="G5100" s="536">
        <v>0</v>
      </c>
      <c r="H5100" s="535">
        <v>12.03</v>
      </c>
      <c r="I5100" s="536">
        <v>0</v>
      </c>
      <c r="J5100" s="535">
        <v>11.26</v>
      </c>
      <c r="K5100" s="536">
        <v>0</v>
      </c>
      <c r="L5100" s="535">
        <v>11.94</v>
      </c>
      <c r="M5100" s="536">
        <v>0</v>
      </c>
      <c r="N5100" s="535">
        <v>12.67</v>
      </c>
      <c r="O5100" s="536">
        <v>0</v>
      </c>
      <c r="P5100" s="535">
        <v>13.65</v>
      </c>
      <c r="Q5100" s="536">
        <v>0</v>
      </c>
      <c r="R5100" s="535">
        <v>14.55</v>
      </c>
    </row>
    <row r="5101" spans="1:18" ht="12.75">
      <c r="A5101" s="145">
        <v>94665</v>
      </c>
      <c r="B5101" s="102" t="s">
        <v>26771</v>
      </c>
      <c r="C5101" s="145" t="s">
        <v>2</v>
      </c>
      <c r="D5101" s="535">
        <v>26.76</v>
      </c>
      <c r="E5101" s="536">
        <v>0</v>
      </c>
      <c r="F5101" s="535">
        <v>23.73</v>
      </c>
      <c r="G5101" s="536">
        <v>0</v>
      </c>
      <c r="H5101" s="535">
        <v>23.23</v>
      </c>
      <c r="I5101" s="536">
        <v>0</v>
      </c>
      <c r="J5101" s="535">
        <v>21.74</v>
      </c>
      <c r="K5101" s="536">
        <v>0</v>
      </c>
      <c r="L5101" s="535">
        <v>22.83</v>
      </c>
      <c r="M5101" s="536">
        <v>0</v>
      </c>
      <c r="N5101" s="535">
        <v>25.73</v>
      </c>
      <c r="O5101" s="536">
        <v>0</v>
      </c>
      <c r="P5101" s="535">
        <v>27.07</v>
      </c>
      <c r="Q5101" s="536">
        <v>0</v>
      </c>
      <c r="R5101" s="535">
        <v>29.67</v>
      </c>
    </row>
    <row r="5102" spans="1:18" ht="12.75">
      <c r="A5102" s="145">
        <v>94667</v>
      </c>
      <c r="B5102" s="102" t="s">
        <v>26772</v>
      </c>
      <c r="C5102" s="145" t="s">
        <v>2</v>
      </c>
      <c r="D5102" s="535">
        <v>39.380000000000003</v>
      </c>
      <c r="E5102" s="536">
        <v>0</v>
      </c>
      <c r="F5102" s="535">
        <v>34.89</v>
      </c>
      <c r="G5102" s="536">
        <v>0</v>
      </c>
      <c r="H5102" s="535">
        <v>34.17</v>
      </c>
      <c r="I5102" s="536">
        <v>0</v>
      </c>
      <c r="J5102" s="535">
        <v>31.99</v>
      </c>
      <c r="K5102" s="536">
        <v>0</v>
      </c>
      <c r="L5102" s="535">
        <v>33.590000000000003</v>
      </c>
      <c r="M5102" s="536">
        <v>0</v>
      </c>
      <c r="N5102" s="535">
        <v>37.83</v>
      </c>
      <c r="O5102" s="536">
        <v>0</v>
      </c>
      <c r="P5102" s="535">
        <v>39.81</v>
      </c>
      <c r="Q5102" s="536">
        <v>0</v>
      </c>
      <c r="R5102" s="535">
        <v>43.61</v>
      </c>
    </row>
    <row r="5103" spans="1:18" ht="12.75">
      <c r="A5103" s="145">
        <v>94669</v>
      </c>
      <c r="B5103" s="102" t="s">
        <v>26773</v>
      </c>
      <c r="C5103" s="145" t="s">
        <v>2</v>
      </c>
      <c r="D5103" s="535">
        <v>71.13</v>
      </c>
      <c r="E5103" s="536">
        <v>0</v>
      </c>
      <c r="F5103" s="535">
        <v>63.93</v>
      </c>
      <c r="G5103" s="536">
        <v>0</v>
      </c>
      <c r="H5103" s="535">
        <v>61.1</v>
      </c>
      <c r="I5103" s="536">
        <v>0</v>
      </c>
      <c r="J5103" s="535">
        <v>57.22</v>
      </c>
      <c r="K5103" s="536">
        <v>0</v>
      </c>
      <c r="L5103" s="535">
        <v>59.71</v>
      </c>
      <c r="M5103" s="536">
        <v>0</v>
      </c>
      <c r="N5103" s="535">
        <v>69.930000000000007</v>
      </c>
      <c r="O5103" s="536">
        <v>0</v>
      </c>
      <c r="P5103" s="535">
        <v>72.48</v>
      </c>
      <c r="Q5103" s="536">
        <v>0</v>
      </c>
      <c r="R5103" s="535">
        <v>80.89</v>
      </c>
    </row>
    <row r="5104" spans="1:18" ht="12.75">
      <c r="A5104" s="145">
        <v>105177</v>
      </c>
      <c r="B5104" s="102" t="s">
        <v>26774</v>
      </c>
      <c r="C5104" s="145" t="s">
        <v>2</v>
      </c>
      <c r="D5104" s="535">
        <v>146.37</v>
      </c>
      <c r="E5104" s="536">
        <v>0</v>
      </c>
      <c r="F5104" s="535">
        <v>145.69</v>
      </c>
      <c r="G5104" s="536">
        <v>0.86</v>
      </c>
      <c r="H5104" s="535">
        <v>147.65</v>
      </c>
      <c r="I5104" s="536">
        <v>0.84860000000000002</v>
      </c>
      <c r="J5104" s="535">
        <v>143.5</v>
      </c>
      <c r="K5104" s="536">
        <v>0.87309999999999999</v>
      </c>
      <c r="L5104" s="535">
        <v>130.19</v>
      </c>
      <c r="M5104" s="536">
        <v>0</v>
      </c>
      <c r="N5104" s="535">
        <v>146.19</v>
      </c>
      <c r="O5104" s="536">
        <v>0.85699999999999998</v>
      </c>
      <c r="P5104" s="535">
        <v>147.38</v>
      </c>
      <c r="Q5104" s="536">
        <v>0.85009999999999997</v>
      </c>
      <c r="R5104" s="535">
        <v>158.72999999999999</v>
      </c>
    </row>
    <row r="5105" spans="1:18" ht="12.75">
      <c r="A5105" s="145">
        <v>105176</v>
      </c>
      <c r="B5105" s="102" t="s">
        <v>26775</v>
      </c>
      <c r="C5105" s="145" t="s">
        <v>2</v>
      </c>
      <c r="D5105" s="535">
        <v>164.4</v>
      </c>
      <c r="E5105" s="536">
        <v>0</v>
      </c>
      <c r="F5105" s="535">
        <v>163.72999999999999</v>
      </c>
      <c r="G5105" s="536">
        <v>0.86639999999999995</v>
      </c>
      <c r="H5105" s="535">
        <v>165.82</v>
      </c>
      <c r="I5105" s="536">
        <v>0.85550000000000004</v>
      </c>
      <c r="J5105" s="535">
        <v>161.38</v>
      </c>
      <c r="K5105" s="536">
        <v>0.879</v>
      </c>
      <c r="L5105" s="535">
        <v>146.08000000000001</v>
      </c>
      <c r="M5105" s="536">
        <v>0</v>
      </c>
      <c r="N5105" s="535">
        <v>164.27</v>
      </c>
      <c r="O5105" s="536">
        <v>0.86360000000000003</v>
      </c>
      <c r="P5105" s="535">
        <v>165.54</v>
      </c>
      <c r="Q5105" s="536">
        <v>0.85699999999999998</v>
      </c>
      <c r="R5105" s="535">
        <v>178.34</v>
      </c>
    </row>
    <row r="5106" spans="1:18" ht="12.75">
      <c r="A5106" s="145">
        <v>94466</v>
      </c>
      <c r="B5106" s="102" t="s">
        <v>26776</v>
      </c>
      <c r="C5106" s="145" t="s">
        <v>2</v>
      </c>
      <c r="D5106" s="535">
        <v>54.65</v>
      </c>
      <c r="E5106" s="536">
        <v>0</v>
      </c>
      <c r="F5106" s="535">
        <v>53.77</v>
      </c>
      <c r="G5106" s="536">
        <v>0.68140000000000001</v>
      </c>
      <c r="H5106" s="535">
        <v>55.41</v>
      </c>
      <c r="I5106" s="536">
        <v>0.6613</v>
      </c>
      <c r="J5106" s="535">
        <v>51.92</v>
      </c>
      <c r="K5106" s="536">
        <v>0.70569999999999999</v>
      </c>
      <c r="L5106" s="535">
        <v>50.15</v>
      </c>
      <c r="M5106" s="536">
        <v>0</v>
      </c>
      <c r="N5106" s="535">
        <v>54.18</v>
      </c>
      <c r="O5106" s="536">
        <v>0.67630000000000001</v>
      </c>
      <c r="P5106" s="535">
        <v>55.18</v>
      </c>
      <c r="Q5106" s="536">
        <v>0.66400000000000003</v>
      </c>
      <c r="R5106" s="535">
        <v>58.99</v>
      </c>
    </row>
    <row r="5107" spans="1:18" ht="12.75">
      <c r="A5107" s="145">
        <v>94468</v>
      </c>
      <c r="B5107" s="102" t="s">
        <v>26777</v>
      </c>
      <c r="C5107" s="145" t="s">
        <v>2</v>
      </c>
      <c r="D5107" s="535">
        <v>77.12</v>
      </c>
      <c r="E5107" s="536">
        <v>0</v>
      </c>
      <c r="F5107" s="535">
        <v>76.14</v>
      </c>
      <c r="G5107" s="536">
        <v>0.73650000000000004</v>
      </c>
      <c r="H5107" s="535">
        <v>78.05</v>
      </c>
      <c r="I5107" s="536">
        <v>0.71850000000000003</v>
      </c>
      <c r="J5107" s="535">
        <v>74</v>
      </c>
      <c r="K5107" s="536">
        <v>0.75780000000000003</v>
      </c>
      <c r="L5107" s="535">
        <v>70.099999999999994</v>
      </c>
      <c r="M5107" s="536">
        <v>0</v>
      </c>
      <c r="N5107" s="535">
        <v>76.64</v>
      </c>
      <c r="O5107" s="536">
        <v>0.73170000000000002</v>
      </c>
      <c r="P5107" s="535">
        <v>77.81</v>
      </c>
      <c r="Q5107" s="536">
        <v>0.72070000000000001</v>
      </c>
      <c r="R5107" s="535">
        <v>83.37</v>
      </c>
    </row>
    <row r="5108" spans="1:18" ht="12.75">
      <c r="A5108" s="145">
        <v>94470</v>
      </c>
      <c r="B5108" s="102" t="s">
        <v>26778</v>
      </c>
      <c r="C5108" s="145" t="s">
        <v>2</v>
      </c>
      <c r="D5108" s="535">
        <v>115.95</v>
      </c>
      <c r="E5108" s="536">
        <v>0</v>
      </c>
      <c r="F5108" s="535">
        <v>114.92</v>
      </c>
      <c r="G5108" s="536">
        <v>0.79390000000000005</v>
      </c>
      <c r="H5108" s="535">
        <v>117.17</v>
      </c>
      <c r="I5108" s="536">
        <v>0.77859999999999996</v>
      </c>
      <c r="J5108" s="535">
        <v>112.37</v>
      </c>
      <c r="K5108" s="536">
        <v>0.81189999999999996</v>
      </c>
      <c r="L5108" s="535">
        <v>104.34</v>
      </c>
      <c r="M5108" s="536">
        <v>0</v>
      </c>
      <c r="N5108" s="535">
        <v>115.49</v>
      </c>
      <c r="O5108" s="536">
        <v>0.78990000000000005</v>
      </c>
      <c r="P5108" s="535">
        <v>116.87</v>
      </c>
      <c r="Q5108" s="536">
        <v>0.78059999999999996</v>
      </c>
      <c r="R5108" s="535">
        <v>125.52</v>
      </c>
    </row>
    <row r="5109" spans="1:18" ht="12.75">
      <c r="A5109" s="145">
        <v>105225</v>
      </c>
      <c r="B5109" s="102" t="s">
        <v>26779</v>
      </c>
      <c r="C5109" s="145" t="s">
        <v>2</v>
      </c>
      <c r="D5109" s="535">
        <v>19.649999999999999</v>
      </c>
      <c r="E5109" s="536">
        <v>0</v>
      </c>
      <c r="F5109" s="535">
        <v>16.18</v>
      </c>
      <c r="G5109" s="536">
        <v>0.4753</v>
      </c>
      <c r="H5109" s="535">
        <v>16.93</v>
      </c>
      <c r="I5109" s="536">
        <v>0</v>
      </c>
      <c r="J5109" s="535">
        <v>16.93</v>
      </c>
      <c r="K5109" s="536">
        <v>0.45419999999999999</v>
      </c>
      <c r="L5109" s="535">
        <v>17.2</v>
      </c>
      <c r="M5109" s="536">
        <v>0</v>
      </c>
      <c r="N5109" s="535">
        <v>16.25</v>
      </c>
      <c r="O5109" s="536">
        <v>0</v>
      </c>
      <c r="P5109" s="535">
        <v>18.29</v>
      </c>
      <c r="Q5109" s="536">
        <v>0</v>
      </c>
      <c r="R5109" s="535">
        <v>20.54</v>
      </c>
    </row>
    <row r="5110" spans="1:18" ht="12.75">
      <c r="A5110" s="145">
        <v>105226</v>
      </c>
      <c r="B5110" s="102" t="s">
        <v>26780</v>
      </c>
      <c r="C5110" s="145" t="s">
        <v>2</v>
      </c>
      <c r="D5110" s="535">
        <v>45.5</v>
      </c>
      <c r="E5110" s="536">
        <v>0</v>
      </c>
      <c r="F5110" s="535">
        <v>38.44</v>
      </c>
      <c r="G5110" s="536">
        <v>0.71750000000000003</v>
      </c>
      <c r="H5110" s="535">
        <v>39.67</v>
      </c>
      <c r="I5110" s="536">
        <v>0</v>
      </c>
      <c r="J5110" s="535">
        <v>39.4</v>
      </c>
      <c r="K5110" s="536">
        <v>0.7</v>
      </c>
      <c r="L5110" s="535">
        <v>40.090000000000003</v>
      </c>
      <c r="M5110" s="536">
        <v>0</v>
      </c>
      <c r="N5110" s="535">
        <v>37.68</v>
      </c>
      <c r="O5110" s="536">
        <v>0</v>
      </c>
      <c r="P5110" s="535">
        <v>41.57</v>
      </c>
      <c r="Q5110" s="536">
        <v>0</v>
      </c>
      <c r="R5110" s="535">
        <v>49.8</v>
      </c>
    </row>
    <row r="5111" spans="1:18" ht="12.75">
      <c r="A5111" s="145">
        <v>105227</v>
      </c>
      <c r="B5111" s="102" t="s">
        <v>26781</v>
      </c>
      <c r="C5111" s="145" t="s">
        <v>2</v>
      </c>
      <c r="D5111" s="535">
        <v>65</v>
      </c>
      <c r="E5111" s="536">
        <v>0</v>
      </c>
      <c r="F5111" s="535">
        <v>55.22</v>
      </c>
      <c r="G5111" s="536">
        <v>0.75370000000000004</v>
      </c>
      <c r="H5111" s="535">
        <v>56.87</v>
      </c>
      <c r="I5111" s="536">
        <v>0</v>
      </c>
      <c r="J5111" s="535">
        <v>56.33</v>
      </c>
      <c r="K5111" s="536">
        <v>0.7389</v>
      </c>
      <c r="L5111" s="535">
        <v>57.41</v>
      </c>
      <c r="M5111" s="536">
        <v>0</v>
      </c>
      <c r="N5111" s="535">
        <v>53.9</v>
      </c>
      <c r="O5111" s="536">
        <v>0</v>
      </c>
      <c r="P5111" s="535">
        <v>59.23</v>
      </c>
      <c r="Q5111" s="536">
        <v>0</v>
      </c>
      <c r="R5111" s="535">
        <v>71.69</v>
      </c>
    </row>
    <row r="5112" spans="1:18" ht="12.75">
      <c r="A5112" s="145">
        <v>105212</v>
      </c>
      <c r="B5112" s="102" t="s">
        <v>26782</v>
      </c>
      <c r="C5112" s="145" t="s">
        <v>2</v>
      </c>
      <c r="D5112" s="535">
        <v>248.47</v>
      </c>
      <c r="E5112" s="536">
        <v>0</v>
      </c>
      <c r="F5112" s="535">
        <v>246.82</v>
      </c>
      <c r="G5112" s="536">
        <v>0.82709999999999995</v>
      </c>
      <c r="H5112" s="535">
        <v>250.94</v>
      </c>
      <c r="I5112" s="536">
        <v>0.8135</v>
      </c>
      <c r="J5112" s="535">
        <v>242.12</v>
      </c>
      <c r="K5112" s="536">
        <v>0.84309999999999996</v>
      </c>
      <c r="L5112" s="535">
        <v>222.29</v>
      </c>
      <c r="M5112" s="536">
        <v>0</v>
      </c>
      <c r="N5112" s="535">
        <v>247.79</v>
      </c>
      <c r="O5112" s="536">
        <v>0.82379999999999998</v>
      </c>
      <c r="P5112" s="535">
        <v>250.27</v>
      </c>
      <c r="Q5112" s="536">
        <v>0.81569999999999998</v>
      </c>
      <c r="R5112" s="535">
        <v>269.12</v>
      </c>
    </row>
    <row r="5113" spans="1:18" ht="12.75">
      <c r="A5113" s="145">
        <v>105211</v>
      </c>
      <c r="B5113" s="102" t="s">
        <v>26783</v>
      </c>
      <c r="C5113" s="145" t="s">
        <v>2</v>
      </c>
      <c r="D5113" s="535">
        <v>250.52</v>
      </c>
      <c r="E5113" s="536">
        <v>0</v>
      </c>
      <c r="F5113" s="535">
        <v>248.75</v>
      </c>
      <c r="G5113" s="536">
        <v>0.82069999999999999</v>
      </c>
      <c r="H5113" s="535">
        <v>253.05</v>
      </c>
      <c r="I5113" s="536">
        <v>0.80669999999999997</v>
      </c>
      <c r="J5113" s="535">
        <v>243.84</v>
      </c>
      <c r="K5113" s="536">
        <v>0.83720000000000006</v>
      </c>
      <c r="L5113" s="535">
        <v>224.38</v>
      </c>
      <c r="M5113" s="536">
        <v>0</v>
      </c>
      <c r="N5113" s="535">
        <v>249.77</v>
      </c>
      <c r="O5113" s="536">
        <v>0.81730000000000003</v>
      </c>
      <c r="P5113" s="535">
        <v>252.38</v>
      </c>
      <c r="Q5113" s="536">
        <v>0.80889999999999995</v>
      </c>
      <c r="R5113" s="535">
        <v>271.31</v>
      </c>
    </row>
    <row r="5114" spans="1:18" ht="12.75">
      <c r="A5114" s="145">
        <v>105189</v>
      </c>
      <c r="B5114" s="102" t="s">
        <v>26784</v>
      </c>
      <c r="C5114" s="145" t="s">
        <v>2</v>
      </c>
      <c r="D5114" s="535">
        <v>24.09</v>
      </c>
      <c r="E5114" s="536">
        <v>0</v>
      </c>
      <c r="F5114" s="535">
        <v>21.37</v>
      </c>
      <c r="G5114" s="536">
        <v>0</v>
      </c>
      <c r="H5114" s="535">
        <v>21.31</v>
      </c>
      <c r="I5114" s="536">
        <v>0</v>
      </c>
      <c r="J5114" s="535">
        <v>19.649999999999999</v>
      </c>
      <c r="K5114" s="536">
        <v>0</v>
      </c>
      <c r="L5114" s="535">
        <v>20.99</v>
      </c>
      <c r="M5114" s="536">
        <v>0</v>
      </c>
      <c r="N5114" s="535">
        <v>22.99</v>
      </c>
      <c r="O5114" s="536">
        <v>0</v>
      </c>
      <c r="P5114" s="535">
        <v>24.3</v>
      </c>
      <c r="Q5114" s="536">
        <v>0</v>
      </c>
      <c r="R5114" s="535">
        <v>26.4</v>
      </c>
    </row>
    <row r="5115" spans="1:18" ht="12.75">
      <c r="A5115" s="145">
        <v>105190</v>
      </c>
      <c r="B5115" s="102" t="s">
        <v>26785</v>
      </c>
      <c r="C5115" s="145" t="s">
        <v>2</v>
      </c>
      <c r="D5115" s="535">
        <v>29.96</v>
      </c>
      <c r="E5115" s="536">
        <v>0</v>
      </c>
      <c r="F5115" s="535">
        <v>26.77</v>
      </c>
      <c r="G5115" s="536">
        <v>0</v>
      </c>
      <c r="H5115" s="535">
        <v>26.29</v>
      </c>
      <c r="I5115" s="536">
        <v>0</v>
      </c>
      <c r="J5115" s="535">
        <v>24.3</v>
      </c>
      <c r="K5115" s="536">
        <v>0</v>
      </c>
      <c r="L5115" s="535">
        <v>25.81</v>
      </c>
      <c r="M5115" s="536">
        <v>0</v>
      </c>
      <c r="N5115" s="535">
        <v>28.97</v>
      </c>
      <c r="O5115" s="536">
        <v>0</v>
      </c>
      <c r="P5115" s="535">
        <v>30.36</v>
      </c>
      <c r="Q5115" s="536">
        <v>0</v>
      </c>
      <c r="R5115" s="535">
        <v>33.32</v>
      </c>
    </row>
    <row r="5116" spans="1:18" ht="12.75">
      <c r="A5116" s="145">
        <v>94625</v>
      </c>
      <c r="B5116" s="102" t="s">
        <v>26786</v>
      </c>
      <c r="C5116" s="145" t="s">
        <v>2</v>
      </c>
      <c r="D5116" s="535">
        <v>1558.04</v>
      </c>
      <c r="E5116" s="536">
        <v>0.96499999999999997</v>
      </c>
      <c r="F5116" s="535">
        <v>1554.86</v>
      </c>
      <c r="G5116" s="536">
        <v>0.96689999999999998</v>
      </c>
      <c r="H5116" s="535">
        <v>1559.91</v>
      </c>
      <c r="I5116" s="536">
        <v>0.96379999999999999</v>
      </c>
      <c r="J5116" s="535">
        <v>1548.83</v>
      </c>
      <c r="K5116" s="536">
        <v>0.97070000000000001</v>
      </c>
      <c r="L5116" s="535">
        <v>1558.94</v>
      </c>
      <c r="M5116" s="536">
        <v>0.96440000000000003</v>
      </c>
      <c r="N5116" s="535">
        <v>1555.73</v>
      </c>
      <c r="O5116" s="536">
        <v>0.96640000000000004</v>
      </c>
      <c r="P5116" s="535">
        <v>2656.04</v>
      </c>
      <c r="Q5116" s="536">
        <v>0</v>
      </c>
      <c r="R5116" s="535">
        <v>2130.13</v>
      </c>
    </row>
    <row r="5117" spans="1:18" ht="12.75">
      <c r="A5117" s="145">
        <v>94622</v>
      </c>
      <c r="B5117" s="102" t="s">
        <v>26787</v>
      </c>
      <c r="C5117" s="145" t="s">
        <v>2</v>
      </c>
      <c r="D5117" s="535">
        <v>210.04</v>
      </c>
      <c r="E5117" s="536">
        <v>0.77969999999999995</v>
      </c>
      <c r="F5117" s="535">
        <v>207.34</v>
      </c>
      <c r="G5117" s="536">
        <v>0.78990000000000005</v>
      </c>
      <c r="H5117" s="535">
        <v>211.62</v>
      </c>
      <c r="I5117" s="536">
        <v>0.77390000000000003</v>
      </c>
      <c r="J5117" s="535">
        <v>202.22</v>
      </c>
      <c r="K5117" s="536">
        <v>0.80989999999999995</v>
      </c>
      <c r="L5117" s="535">
        <v>210.8</v>
      </c>
      <c r="M5117" s="536">
        <v>0.77690000000000003</v>
      </c>
      <c r="N5117" s="535">
        <v>208.09</v>
      </c>
      <c r="O5117" s="536">
        <v>0.78700000000000003</v>
      </c>
      <c r="P5117" s="535">
        <v>330.28</v>
      </c>
      <c r="Q5117" s="536">
        <v>0</v>
      </c>
      <c r="R5117" s="535">
        <v>274.44</v>
      </c>
    </row>
    <row r="5118" spans="1:18" ht="12.75">
      <c r="A5118" s="145">
        <v>94623</v>
      </c>
      <c r="B5118" s="102" t="s">
        <v>26788</v>
      </c>
      <c r="C5118" s="145" t="s">
        <v>2</v>
      </c>
      <c r="D5118" s="535">
        <v>495.9</v>
      </c>
      <c r="E5118" s="536">
        <v>0.90259999999999996</v>
      </c>
      <c r="F5118" s="535">
        <v>493.08</v>
      </c>
      <c r="G5118" s="536">
        <v>0.90780000000000005</v>
      </c>
      <c r="H5118" s="535">
        <v>497.53</v>
      </c>
      <c r="I5118" s="536">
        <v>0.89970000000000006</v>
      </c>
      <c r="J5118" s="535">
        <v>487.73</v>
      </c>
      <c r="K5118" s="536">
        <v>0.91779999999999995</v>
      </c>
      <c r="L5118" s="535">
        <v>496.68</v>
      </c>
      <c r="M5118" s="536">
        <v>0.9012</v>
      </c>
      <c r="N5118" s="535">
        <v>493.85</v>
      </c>
      <c r="O5118" s="536">
        <v>0.90639999999999998</v>
      </c>
      <c r="P5118" s="535">
        <v>823.3</v>
      </c>
      <c r="Q5118" s="536">
        <v>0</v>
      </c>
      <c r="R5118" s="535">
        <v>667.87</v>
      </c>
    </row>
    <row r="5119" spans="1:18" ht="12.75">
      <c r="A5119" s="145">
        <v>94624</v>
      </c>
      <c r="B5119" s="102" t="s">
        <v>26789</v>
      </c>
      <c r="C5119" s="145" t="s">
        <v>2</v>
      </c>
      <c r="D5119" s="535">
        <v>745.46</v>
      </c>
      <c r="E5119" s="536">
        <v>0.93230000000000002</v>
      </c>
      <c r="F5119" s="535">
        <v>742.51</v>
      </c>
      <c r="G5119" s="536">
        <v>0.93600000000000005</v>
      </c>
      <c r="H5119" s="535">
        <v>747.18</v>
      </c>
      <c r="I5119" s="536">
        <v>0.93020000000000003</v>
      </c>
      <c r="J5119" s="535">
        <v>736.94</v>
      </c>
      <c r="K5119" s="536">
        <v>0.94310000000000005</v>
      </c>
      <c r="L5119" s="535">
        <v>746.28</v>
      </c>
      <c r="M5119" s="536">
        <v>0.93130000000000002</v>
      </c>
      <c r="N5119" s="535">
        <v>743.33</v>
      </c>
      <c r="O5119" s="536">
        <v>0.93500000000000005</v>
      </c>
      <c r="P5119" s="535">
        <v>1253.44</v>
      </c>
      <c r="Q5119" s="536">
        <v>0</v>
      </c>
      <c r="R5119" s="535">
        <v>1011.21</v>
      </c>
    </row>
    <row r="5120" spans="1:18" ht="12.75">
      <c r="A5120" s="145">
        <v>94763</v>
      </c>
      <c r="B5120" s="102" t="s">
        <v>26790</v>
      </c>
      <c r="C5120" s="145" t="s">
        <v>2</v>
      </c>
      <c r="D5120" s="535">
        <v>401.81</v>
      </c>
      <c r="E5120" s="536">
        <v>0</v>
      </c>
      <c r="F5120" s="535">
        <v>344.8</v>
      </c>
      <c r="G5120" s="536">
        <v>0.79249999999999998</v>
      </c>
      <c r="H5120" s="535">
        <v>354.47</v>
      </c>
      <c r="I5120" s="536">
        <v>0</v>
      </c>
      <c r="J5120" s="535">
        <v>348.33</v>
      </c>
      <c r="K5120" s="536">
        <v>0.78449999999999998</v>
      </c>
      <c r="L5120" s="535">
        <v>357.08</v>
      </c>
      <c r="M5120" s="536">
        <v>0</v>
      </c>
      <c r="N5120" s="535">
        <v>334.74</v>
      </c>
      <c r="O5120" s="536">
        <v>0</v>
      </c>
      <c r="P5120" s="535">
        <v>365.49</v>
      </c>
      <c r="Q5120" s="536">
        <v>0</v>
      </c>
      <c r="R5120" s="535">
        <v>447.88</v>
      </c>
    </row>
    <row r="5121" spans="1:18" ht="12.75">
      <c r="A5121" s="145">
        <v>94756</v>
      </c>
      <c r="B5121" s="102" t="s">
        <v>26791</v>
      </c>
      <c r="C5121" s="145" t="s">
        <v>2</v>
      </c>
      <c r="D5121" s="535">
        <v>14.62</v>
      </c>
      <c r="E5121" s="536">
        <v>0</v>
      </c>
      <c r="F5121" s="535">
        <v>11.98</v>
      </c>
      <c r="G5121" s="536">
        <v>0.4073</v>
      </c>
      <c r="H5121" s="535">
        <v>12.58</v>
      </c>
      <c r="I5121" s="536">
        <v>0</v>
      </c>
      <c r="J5121" s="535">
        <v>12.57</v>
      </c>
      <c r="K5121" s="536">
        <v>0.38819999999999999</v>
      </c>
      <c r="L5121" s="535">
        <v>12.78</v>
      </c>
      <c r="M5121" s="536">
        <v>0</v>
      </c>
      <c r="N5121" s="535">
        <v>12.1</v>
      </c>
      <c r="O5121" s="536">
        <v>0</v>
      </c>
      <c r="P5121" s="535">
        <v>13.68</v>
      </c>
      <c r="Q5121" s="536">
        <v>0</v>
      </c>
      <c r="R5121" s="535">
        <v>15.11</v>
      </c>
    </row>
    <row r="5122" spans="1:18" ht="12.75">
      <c r="A5122" s="145">
        <v>94757</v>
      </c>
      <c r="B5122" s="102" t="s">
        <v>26792</v>
      </c>
      <c r="C5122" s="145" t="s">
        <v>2</v>
      </c>
      <c r="D5122" s="535">
        <v>22.96</v>
      </c>
      <c r="E5122" s="536">
        <v>0</v>
      </c>
      <c r="F5122" s="535">
        <v>18.97</v>
      </c>
      <c r="G5122" s="536">
        <v>0.51559999999999995</v>
      </c>
      <c r="H5122" s="535">
        <v>19.809999999999999</v>
      </c>
      <c r="I5122" s="536">
        <v>0</v>
      </c>
      <c r="J5122" s="535">
        <v>19.79</v>
      </c>
      <c r="K5122" s="536">
        <v>0.49419999999999997</v>
      </c>
      <c r="L5122" s="535">
        <v>20.09</v>
      </c>
      <c r="M5122" s="536">
        <v>0</v>
      </c>
      <c r="N5122" s="535">
        <v>18.98</v>
      </c>
      <c r="O5122" s="536">
        <v>0</v>
      </c>
      <c r="P5122" s="535">
        <v>21.3</v>
      </c>
      <c r="Q5122" s="536">
        <v>0</v>
      </c>
      <c r="R5122" s="535">
        <v>24.18</v>
      </c>
    </row>
    <row r="5123" spans="1:18" ht="12.75">
      <c r="A5123" s="145">
        <v>94758</v>
      </c>
      <c r="B5123" s="102" t="s">
        <v>26793</v>
      </c>
      <c r="C5123" s="145" t="s">
        <v>2</v>
      </c>
      <c r="D5123" s="535">
        <v>57.71</v>
      </c>
      <c r="E5123" s="536">
        <v>0</v>
      </c>
      <c r="F5123" s="535">
        <v>49.01</v>
      </c>
      <c r="G5123" s="536">
        <v>0.7611</v>
      </c>
      <c r="H5123" s="535">
        <v>50.44</v>
      </c>
      <c r="I5123" s="536">
        <v>0</v>
      </c>
      <c r="J5123" s="535">
        <v>50.02</v>
      </c>
      <c r="K5123" s="536">
        <v>0.74570000000000003</v>
      </c>
      <c r="L5123" s="535">
        <v>50.93</v>
      </c>
      <c r="M5123" s="536">
        <v>0</v>
      </c>
      <c r="N5123" s="535">
        <v>47.81</v>
      </c>
      <c r="O5123" s="536">
        <v>0</v>
      </c>
      <c r="P5123" s="535">
        <v>52.54</v>
      </c>
      <c r="Q5123" s="536">
        <v>0</v>
      </c>
      <c r="R5123" s="535">
        <v>63.7</v>
      </c>
    </row>
    <row r="5124" spans="1:18" ht="12.75">
      <c r="A5124" s="145">
        <v>94759</v>
      </c>
      <c r="B5124" s="102" t="s">
        <v>26794</v>
      </c>
      <c r="C5124" s="145" t="s">
        <v>2</v>
      </c>
      <c r="D5124" s="535">
        <v>73.39</v>
      </c>
      <c r="E5124" s="536">
        <v>0</v>
      </c>
      <c r="F5124" s="535">
        <v>62.47</v>
      </c>
      <c r="G5124" s="536">
        <v>0.7671</v>
      </c>
      <c r="H5124" s="535">
        <v>64.290000000000006</v>
      </c>
      <c r="I5124" s="536">
        <v>0</v>
      </c>
      <c r="J5124" s="535">
        <v>63.63</v>
      </c>
      <c r="K5124" s="536">
        <v>0.75309999999999999</v>
      </c>
      <c r="L5124" s="535">
        <v>64.87</v>
      </c>
      <c r="M5124" s="536">
        <v>0</v>
      </c>
      <c r="N5124" s="535">
        <v>60.87</v>
      </c>
      <c r="O5124" s="536">
        <v>0</v>
      </c>
      <c r="P5124" s="535">
        <v>66.81</v>
      </c>
      <c r="Q5124" s="536">
        <v>0</v>
      </c>
      <c r="R5124" s="535">
        <v>81.180000000000007</v>
      </c>
    </row>
    <row r="5125" spans="1:18" ht="12.75">
      <c r="A5125" s="145">
        <v>94760</v>
      </c>
      <c r="B5125" s="102" t="s">
        <v>26795</v>
      </c>
      <c r="C5125" s="145" t="s">
        <v>2</v>
      </c>
      <c r="D5125" s="535">
        <v>116.63</v>
      </c>
      <c r="E5125" s="536">
        <v>0</v>
      </c>
      <c r="F5125" s="535">
        <v>99.91</v>
      </c>
      <c r="G5125" s="536">
        <v>0.80100000000000005</v>
      </c>
      <c r="H5125" s="535">
        <v>102.63</v>
      </c>
      <c r="I5125" s="536">
        <v>0</v>
      </c>
      <c r="J5125" s="535">
        <v>101.15</v>
      </c>
      <c r="K5125" s="536">
        <v>0.79120000000000001</v>
      </c>
      <c r="L5125" s="535">
        <v>103.42</v>
      </c>
      <c r="M5125" s="536">
        <v>0</v>
      </c>
      <c r="N5125" s="535">
        <v>96.95</v>
      </c>
      <c r="O5125" s="536">
        <v>0</v>
      </c>
      <c r="P5125" s="535">
        <v>105.94</v>
      </c>
      <c r="Q5125" s="536">
        <v>0</v>
      </c>
      <c r="R5125" s="535">
        <v>130.01</v>
      </c>
    </row>
    <row r="5126" spans="1:18" ht="12.75">
      <c r="A5126" s="145">
        <v>94761</v>
      </c>
      <c r="B5126" s="102" t="s">
        <v>26796</v>
      </c>
      <c r="C5126" s="145" t="s">
        <v>2</v>
      </c>
      <c r="D5126" s="535">
        <v>251.2</v>
      </c>
      <c r="E5126" s="536">
        <v>0</v>
      </c>
      <c r="F5126" s="535">
        <v>217.28</v>
      </c>
      <c r="G5126" s="536">
        <v>0.8659</v>
      </c>
      <c r="H5126" s="535">
        <v>222.38</v>
      </c>
      <c r="I5126" s="536">
        <v>0</v>
      </c>
      <c r="J5126" s="535">
        <v>218.15</v>
      </c>
      <c r="K5126" s="536">
        <v>0.86240000000000006</v>
      </c>
      <c r="L5126" s="535">
        <v>223.69</v>
      </c>
      <c r="M5126" s="536">
        <v>0</v>
      </c>
      <c r="N5126" s="535">
        <v>209.31</v>
      </c>
      <c r="O5126" s="536">
        <v>0</v>
      </c>
      <c r="P5126" s="535">
        <v>227.1</v>
      </c>
      <c r="Q5126" s="536">
        <v>0</v>
      </c>
      <c r="R5126" s="535">
        <v>283.91000000000003</v>
      </c>
    </row>
    <row r="5127" spans="1:18" ht="12.75">
      <c r="A5127" s="145">
        <v>94762</v>
      </c>
      <c r="B5127" s="102" t="s">
        <v>26797</v>
      </c>
      <c r="C5127" s="145" t="s">
        <v>2</v>
      </c>
      <c r="D5127" s="535">
        <v>305.27999999999997</v>
      </c>
      <c r="E5127" s="536">
        <v>0</v>
      </c>
      <c r="F5127" s="535">
        <v>262.94</v>
      </c>
      <c r="G5127" s="536">
        <v>0.83209999999999995</v>
      </c>
      <c r="H5127" s="535">
        <v>269.66000000000003</v>
      </c>
      <c r="I5127" s="536">
        <v>0</v>
      </c>
      <c r="J5127" s="535">
        <v>264.89999999999998</v>
      </c>
      <c r="K5127" s="536">
        <v>0.82589999999999997</v>
      </c>
      <c r="L5127" s="535">
        <v>271.47000000000003</v>
      </c>
      <c r="M5127" s="536">
        <v>0</v>
      </c>
      <c r="N5127" s="535">
        <v>254.24</v>
      </c>
      <c r="O5127" s="536">
        <v>0</v>
      </c>
      <c r="P5127" s="535">
        <v>276.75</v>
      </c>
      <c r="Q5127" s="536">
        <v>0</v>
      </c>
      <c r="R5127" s="535">
        <v>342.72</v>
      </c>
    </row>
    <row r="5128" spans="1:18" ht="12.75">
      <c r="A5128" s="145">
        <v>94462</v>
      </c>
      <c r="B5128" s="102" t="s">
        <v>26798</v>
      </c>
      <c r="C5128" s="145" t="s">
        <v>1</v>
      </c>
      <c r="D5128" s="535">
        <v>97.81</v>
      </c>
      <c r="E5128" s="536">
        <v>0.78210000000000002</v>
      </c>
      <c r="F5128" s="535">
        <v>96.58</v>
      </c>
      <c r="G5128" s="536">
        <v>0.79210000000000003</v>
      </c>
      <c r="H5128" s="535">
        <v>98.6</v>
      </c>
      <c r="I5128" s="536">
        <v>0.77590000000000003</v>
      </c>
      <c r="J5128" s="535">
        <v>94.21</v>
      </c>
      <c r="K5128" s="536">
        <v>0.81200000000000006</v>
      </c>
      <c r="L5128" s="535">
        <v>112.3</v>
      </c>
      <c r="M5128" s="536">
        <v>0</v>
      </c>
      <c r="N5128" s="535">
        <v>96.95</v>
      </c>
      <c r="O5128" s="536">
        <v>0.78910000000000002</v>
      </c>
      <c r="P5128" s="535">
        <v>98.13</v>
      </c>
      <c r="Q5128" s="536">
        <v>0.77959999999999996</v>
      </c>
      <c r="R5128" s="535">
        <v>124.93</v>
      </c>
    </row>
    <row r="5129" spans="1:18" ht="12.75">
      <c r="A5129" s="145">
        <v>94463</v>
      </c>
      <c r="B5129" s="102" t="s">
        <v>26799</v>
      </c>
      <c r="C5129" s="145" t="s">
        <v>1</v>
      </c>
      <c r="D5129" s="535">
        <v>119.84</v>
      </c>
      <c r="E5129" s="536">
        <v>0.79220000000000002</v>
      </c>
      <c r="F5129" s="535">
        <v>118.4</v>
      </c>
      <c r="G5129" s="536">
        <v>0.80189999999999995</v>
      </c>
      <c r="H5129" s="535">
        <v>120.76</v>
      </c>
      <c r="I5129" s="536">
        <v>0.78620000000000001</v>
      </c>
      <c r="J5129" s="535">
        <v>115.63</v>
      </c>
      <c r="K5129" s="536">
        <v>0.82110000000000005</v>
      </c>
      <c r="L5129" s="535">
        <v>137.79</v>
      </c>
      <c r="M5129" s="536">
        <v>0</v>
      </c>
      <c r="N5129" s="535">
        <v>118.83</v>
      </c>
      <c r="O5129" s="536">
        <v>0.79900000000000004</v>
      </c>
      <c r="P5129" s="535">
        <v>120.22</v>
      </c>
      <c r="Q5129" s="536">
        <v>0.78969999999999996</v>
      </c>
      <c r="R5129" s="535">
        <v>153.41</v>
      </c>
    </row>
    <row r="5130" spans="1:18" ht="12.75">
      <c r="A5130" s="145">
        <v>94464</v>
      </c>
      <c r="B5130" s="102" t="s">
        <v>26800</v>
      </c>
      <c r="C5130" s="145" t="s">
        <v>1</v>
      </c>
      <c r="D5130" s="535">
        <v>157.15</v>
      </c>
      <c r="E5130" s="536">
        <v>0.81299999999999994</v>
      </c>
      <c r="F5130" s="535">
        <v>155.44999999999999</v>
      </c>
      <c r="G5130" s="536">
        <v>0.82189999999999996</v>
      </c>
      <c r="H5130" s="535">
        <v>158.24</v>
      </c>
      <c r="I5130" s="536">
        <v>0.80740000000000001</v>
      </c>
      <c r="J5130" s="535">
        <v>152.18</v>
      </c>
      <c r="K5130" s="536">
        <v>0.83950000000000002</v>
      </c>
      <c r="L5130" s="535">
        <v>181.23</v>
      </c>
      <c r="M5130" s="536">
        <v>0</v>
      </c>
      <c r="N5130" s="535">
        <v>155.96</v>
      </c>
      <c r="O5130" s="536">
        <v>0.81920000000000004</v>
      </c>
      <c r="P5130" s="535">
        <v>157.59</v>
      </c>
      <c r="Q5130" s="536">
        <v>0.81069999999999998</v>
      </c>
      <c r="R5130" s="535">
        <v>202.12</v>
      </c>
    </row>
    <row r="5131" spans="1:18" ht="12.75">
      <c r="A5131" s="145">
        <v>94605</v>
      </c>
      <c r="B5131" s="102" t="s">
        <v>26801</v>
      </c>
      <c r="C5131" s="145" t="s">
        <v>1</v>
      </c>
      <c r="D5131" s="535">
        <v>662.21</v>
      </c>
      <c r="E5131" s="536">
        <v>0.95030000000000003</v>
      </c>
      <c r="F5131" s="535">
        <v>660.28</v>
      </c>
      <c r="G5131" s="536">
        <v>0.95299999999999996</v>
      </c>
      <c r="H5131" s="535">
        <v>663.34</v>
      </c>
      <c r="I5131" s="536">
        <v>0.9486</v>
      </c>
      <c r="J5131" s="535">
        <v>656.64</v>
      </c>
      <c r="K5131" s="536">
        <v>0.95830000000000004</v>
      </c>
      <c r="L5131" s="535">
        <v>662.75</v>
      </c>
      <c r="M5131" s="536">
        <v>0.94950000000000001</v>
      </c>
      <c r="N5131" s="535">
        <v>660.81</v>
      </c>
      <c r="O5131" s="536">
        <v>0.95230000000000004</v>
      </c>
      <c r="P5131" s="535">
        <v>1121.93</v>
      </c>
      <c r="Q5131" s="536">
        <v>0</v>
      </c>
      <c r="R5131" s="535">
        <v>902.17</v>
      </c>
    </row>
    <row r="5132" spans="1:18" ht="12.75">
      <c r="A5132" s="145">
        <v>94602</v>
      </c>
      <c r="B5132" s="102" t="s">
        <v>26802</v>
      </c>
      <c r="C5132" s="145" t="s">
        <v>1</v>
      </c>
      <c r="D5132" s="535">
        <v>235.12</v>
      </c>
      <c r="E5132" s="536">
        <v>0.88129999999999997</v>
      </c>
      <c r="F5132" s="535">
        <v>233.48</v>
      </c>
      <c r="G5132" s="536">
        <v>0.88749999999999996</v>
      </c>
      <c r="H5132" s="535">
        <v>236.08</v>
      </c>
      <c r="I5132" s="536">
        <v>0.87770000000000004</v>
      </c>
      <c r="J5132" s="535">
        <v>230.4</v>
      </c>
      <c r="K5132" s="536">
        <v>0.89929999999999999</v>
      </c>
      <c r="L5132" s="535">
        <v>235.57</v>
      </c>
      <c r="M5132" s="536">
        <v>0.87960000000000005</v>
      </c>
      <c r="N5132" s="535">
        <v>233.95</v>
      </c>
      <c r="O5132" s="536">
        <v>0.88570000000000004</v>
      </c>
      <c r="P5132" s="535">
        <v>386.75</v>
      </c>
      <c r="Q5132" s="536">
        <v>0</v>
      </c>
      <c r="R5132" s="535">
        <v>315.01</v>
      </c>
    </row>
    <row r="5133" spans="1:18" ht="12.75">
      <c r="A5133" s="145">
        <v>94603</v>
      </c>
      <c r="B5133" s="102" t="s">
        <v>26803</v>
      </c>
      <c r="C5133" s="145" t="s">
        <v>1</v>
      </c>
      <c r="D5133" s="535">
        <v>321.02999999999997</v>
      </c>
      <c r="E5133" s="536">
        <v>0.9093</v>
      </c>
      <c r="F5133" s="535">
        <v>319.33999999999997</v>
      </c>
      <c r="G5133" s="536">
        <v>0.91410000000000002</v>
      </c>
      <c r="H5133" s="535">
        <v>322.04000000000002</v>
      </c>
      <c r="I5133" s="536">
        <v>0.90649999999999997</v>
      </c>
      <c r="J5133" s="535">
        <v>316.11</v>
      </c>
      <c r="K5133" s="536">
        <v>0.92349999999999999</v>
      </c>
      <c r="L5133" s="535">
        <v>321.52</v>
      </c>
      <c r="M5133" s="536">
        <v>0.90790000000000004</v>
      </c>
      <c r="N5133" s="535">
        <v>319.81</v>
      </c>
      <c r="O5133" s="536">
        <v>0.91279999999999994</v>
      </c>
      <c r="P5133" s="535">
        <v>534.52</v>
      </c>
      <c r="Q5133" s="536">
        <v>0</v>
      </c>
      <c r="R5133" s="535">
        <v>433.07</v>
      </c>
    </row>
    <row r="5134" spans="1:18" ht="12.75">
      <c r="A5134" s="145">
        <v>94604</v>
      </c>
      <c r="B5134" s="102" t="s">
        <v>26804</v>
      </c>
      <c r="C5134" s="145" t="s">
        <v>1</v>
      </c>
      <c r="D5134" s="535">
        <v>457.17</v>
      </c>
      <c r="E5134" s="536">
        <v>0.9335</v>
      </c>
      <c r="F5134" s="535">
        <v>455.4</v>
      </c>
      <c r="G5134" s="536">
        <v>0.93710000000000004</v>
      </c>
      <c r="H5134" s="535">
        <v>458.22</v>
      </c>
      <c r="I5134" s="536">
        <v>0.93130000000000002</v>
      </c>
      <c r="J5134" s="535">
        <v>452.04</v>
      </c>
      <c r="K5134" s="536">
        <v>0.94410000000000005</v>
      </c>
      <c r="L5134" s="535">
        <v>457.67</v>
      </c>
      <c r="M5134" s="536">
        <v>0.93240000000000001</v>
      </c>
      <c r="N5134" s="535">
        <v>455.89</v>
      </c>
      <c r="O5134" s="536">
        <v>0.93610000000000004</v>
      </c>
      <c r="P5134" s="535">
        <v>769.07</v>
      </c>
      <c r="Q5134" s="536">
        <v>0</v>
      </c>
      <c r="R5134" s="535">
        <v>620.33000000000004</v>
      </c>
    </row>
    <row r="5135" spans="1:18" ht="12.75">
      <c r="A5135" s="145">
        <v>94723</v>
      </c>
      <c r="B5135" s="102" t="s">
        <v>26805</v>
      </c>
      <c r="C5135" s="145" t="s">
        <v>1</v>
      </c>
      <c r="D5135" s="535">
        <v>511.57</v>
      </c>
      <c r="E5135" s="536">
        <v>0</v>
      </c>
      <c r="F5135" s="535">
        <v>447.9</v>
      </c>
      <c r="G5135" s="536">
        <v>0.94259999999999999</v>
      </c>
      <c r="H5135" s="535">
        <v>456.57</v>
      </c>
      <c r="I5135" s="536">
        <v>0</v>
      </c>
      <c r="J5135" s="535">
        <v>444.86</v>
      </c>
      <c r="K5135" s="536">
        <v>0.94899999999999995</v>
      </c>
      <c r="L5135" s="535">
        <v>458.18</v>
      </c>
      <c r="M5135" s="536">
        <v>0</v>
      </c>
      <c r="N5135" s="535">
        <v>427.69</v>
      </c>
      <c r="O5135" s="536">
        <v>0</v>
      </c>
      <c r="P5135" s="535">
        <v>459.89</v>
      </c>
      <c r="Q5135" s="536">
        <v>0</v>
      </c>
      <c r="R5135" s="535">
        <v>587.94000000000005</v>
      </c>
    </row>
    <row r="5136" spans="1:18" ht="12.75">
      <c r="A5136" s="145">
        <v>94716</v>
      </c>
      <c r="B5136" s="102" t="s">
        <v>26806</v>
      </c>
      <c r="C5136" s="145" t="s">
        <v>1</v>
      </c>
      <c r="D5136" s="535">
        <v>25.06</v>
      </c>
      <c r="E5136" s="536">
        <v>0</v>
      </c>
      <c r="F5136" s="535">
        <v>22.02</v>
      </c>
      <c r="G5136" s="536">
        <v>0.90049999999999997</v>
      </c>
      <c r="H5136" s="535">
        <v>22.51</v>
      </c>
      <c r="I5136" s="536">
        <v>0</v>
      </c>
      <c r="J5136" s="535">
        <v>21.76</v>
      </c>
      <c r="K5136" s="536">
        <v>0.9113</v>
      </c>
      <c r="L5136" s="535">
        <v>22.56</v>
      </c>
      <c r="M5136" s="536">
        <v>0</v>
      </c>
      <c r="N5136" s="535">
        <v>21.08</v>
      </c>
      <c r="O5136" s="536">
        <v>0</v>
      </c>
      <c r="P5136" s="535">
        <v>22.64</v>
      </c>
      <c r="Q5136" s="536">
        <v>0</v>
      </c>
      <c r="R5136" s="535">
        <v>28.7</v>
      </c>
    </row>
    <row r="5137" spans="1:18" ht="12.75">
      <c r="A5137" s="145">
        <v>94717</v>
      </c>
      <c r="B5137" s="102" t="s">
        <v>26807</v>
      </c>
      <c r="C5137" s="145" t="s">
        <v>1</v>
      </c>
      <c r="D5137" s="535">
        <v>42.1</v>
      </c>
      <c r="E5137" s="536">
        <v>0</v>
      </c>
      <c r="F5137" s="535">
        <v>36.9</v>
      </c>
      <c r="G5137" s="536">
        <v>0.92549999999999999</v>
      </c>
      <c r="H5137" s="535">
        <v>37.67</v>
      </c>
      <c r="I5137" s="536">
        <v>0</v>
      </c>
      <c r="J5137" s="535">
        <v>36.58</v>
      </c>
      <c r="K5137" s="536">
        <v>0.93359999999999999</v>
      </c>
      <c r="L5137" s="535">
        <v>37.78</v>
      </c>
      <c r="M5137" s="536">
        <v>0</v>
      </c>
      <c r="N5137" s="535">
        <v>35.270000000000003</v>
      </c>
      <c r="O5137" s="536">
        <v>0</v>
      </c>
      <c r="P5137" s="535">
        <v>37.93</v>
      </c>
      <c r="Q5137" s="536">
        <v>0</v>
      </c>
      <c r="R5137" s="535">
        <v>48.3</v>
      </c>
    </row>
    <row r="5138" spans="1:18" ht="12.75">
      <c r="A5138" s="145">
        <v>94718</v>
      </c>
      <c r="B5138" s="102" t="s">
        <v>26808</v>
      </c>
      <c r="C5138" s="145" t="s">
        <v>1</v>
      </c>
      <c r="D5138" s="535">
        <v>54.96</v>
      </c>
      <c r="E5138" s="536">
        <v>0</v>
      </c>
      <c r="F5138" s="535">
        <v>48.18</v>
      </c>
      <c r="G5138" s="536">
        <v>0.92569999999999997</v>
      </c>
      <c r="H5138" s="535">
        <v>49.18</v>
      </c>
      <c r="I5138" s="536">
        <v>0</v>
      </c>
      <c r="J5138" s="535">
        <v>47.76</v>
      </c>
      <c r="K5138" s="536">
        <v>0.93379999999999996</v>
      </c>
      <c r="L5138" s="535">
        <v>49.34</v>
      </c>
      <c r="M5138" s="536">
        <v>0</v>
      </c>
      <c r="N5138" s="535">
        <v>46.05</v>
      </c>
      <c r="O5138" s="536">
        <v>0</v>
      </c>
      <c r="P5138" s="535">
        <v>49.51</v>
      </c>
      <c r="Q5138" s="536">
        <v>0</v>
      </c>
      <c r="R5138" s="535">
        <v>63.07</v>
      </c>
    </row>
    <row r="5139" spans="1:18" ht="12.75">
      <c r="A5139" s="145">
        <v>94719</v>
      </c>
      <c r="B5139" s="102" t="s">
        <v>26809</v>
      </c>
      <c r="C5139" s="145" t="s">
        <v>1</v>
      </c>
      <c r="D5139" s="535">
        <v>73.37</v>
      </c>
      <c r="E5139" s="536">
        <v>0</v>
      </c>
      <c r="F5139" s="535">
        <v>64.31</v>
      </c>
      <c r="G5139" s="536">
        <v>0.92849999999999999</v>
      </c>
      <c r="H5139" s="535">
        <v>65.62</v>
      </c>
      <c r="I5139" s="536">
        <v>0</v>
      </c>
      <c r="J5139" s="535">
        <v>63.77</v>
      </c>
      <c r="K5139" s="536">
        <v>0.93630000000000002</v>
      </c>
      <c r="L5139" s="535">
        <v>65.83</v>
      </c>
      <c r="M5139" s="536">
        <v>0</v>
      </c>
      <c r="N5139" s="535">
        <v>61.46</v>
      </c>
      <c r="O5139" s="536">
        <v>0</v>
      </c>
      <c r="P5139" s="535">
        <v>66.09</v>
      </c>
      <c r="Q5139" s="536">
        <v>0</v>
      </c>
      <c r="R5139" s="535">
        <v>84.22</v>
      </c>
    </row>
    <row r="5140" spans="1:18" ht="12.75">
      <c r="A5140" s="145">
        <v>94720</v>
      </c>
      <c r="B5140" s="102" t="s">
        <v>26810</v>
      </c>
      <c r="C5140" s="145" t="s">
        <v>1</v>
      </c>
      <c r="D5140" s="535">
        <v>107.44</v>
      </c>
      <c r="E5140" s="536">
        <v>0</v>
      </c>
      <c r="F5140" s="535">
        <v>94.16</v>
      </c>
      <c r="G5140" s="536">
        <v>0.92820000000000003</v>
      </c>
      <c r="H5140" s="535">
        <v>96.09</v>
      </c>
      <c r="I5140" s="536">
        <v>0</v>
      </c>
      <c r="J5140" s="535">
        <v>93.37</v>
      </c>
      <c r="K5140" s="536">
        <v>0.93610000000000004</v>
      </c>
      <c r="L5140" s="535">
        <v>96.4</v>
      </c>
      <c r="M5140" s="536">
        <v>0</v>
      </c>
      <c r="N5140" s="535">
        <v>89.99</v>
      </c>
      <c r="O5140" s="536">
        <v>0</v>
      </c>
      <c r="P5140" s="535">
        <v>96.76</v>
      </c>
      <c r="Q5140" s="536">
        <v>0</v>
      </c>
      <c r="R5140" s="535">
        <v>123.31</v>
      </c>
    </row>
    <row r="5141" spans="1:18" ht="12.75">
      <c r="A5141" s="145">
        <v>94721</v>
      </c>
      <c r="B5141" s="102" t="s">
        <v>26811</v>
      </c>
      <c r="C5141" s="145" t="s">
        <v>1</v>
      </c>
      <c r="D5141" s="535">
        <v>174.1</v>
      </c>
      <c r="E5141" s="536">
        <v>0</v>
      </c>
      <c r="F5141" s="535">
        <v>152.63</v>
      </c>
      <c r="G5141" s="536">
        <v>0.92600000000000005</v>
      </c>
      <c r="H5141" s="535">
        <v>155.80000000000001</v>
      </c>
      <c r="I5141" s="536">
        <v>0</v>
      </c>
      <c r="J5141" s="535">
        <v>151.30000000000001</v>
      </c>
      <c r="K5141" s="536">
        <v>0.93410000000000004</v>
      </c>
      <c r="L5141" s="535">
        <v>156.28</v>
      </c>
      <c r="M5141" s="536">
        <v>0</v>
      </c>
      <c r="N5141" s="535">
        <v>145.91999999999999</v>
      </c>
      <c r="O5141" s="536">
        <v>0</v>
      </c>
      <c r="P5141" s="535">
        <v>156.85</v>
      </c>
      <c r="Q5141" s="536">
        <v>0</v>
      </c>
      <c r="R5141" s="535">
        <v>199.81</v>
      </c>
    </row>
    <row r="5142" spans="1:18" ht="12.75">
      <c r="A5142" s="145">
        <v>94722</v>
      </c>
      <c r="B5142" s="102" t="s">
        <v>26812</v>
      </c>
      <c r="C5142" s="145" t="s">
        <v>1</v>
      </c>
      <c r="D5142" s="535">
        <v>271.62</v>
      </c>
      <c r="E5142" s="536">
        <v>0</v>
      </c>
      <c r="F5142" s="535">
        <v>238.01</v>
      </c>
      <c r="G5142" s="536">
        <v>0.93200000000000005</v>
      </c>
      <c r="H5142" s="535">
        <v>242.83</v>
      </c>
      <c r="I5142" s="536">
        <v>0</v>
      </c>
      <c r="J5142" s="535">
        <v>236.1</v>
      </c>
      <c r="K5142" s="536">
        <v>0.93959999999999999</v>
      </c>
      <c r="L5142" s="535">
        <v>243.61</v>
      </c>
      <c r="M5142" s="536">
        <v>0</v>
      </c>
      <c r="N5142" s="535">
        <v>227.43</v>
      </c>
      <c r="O5142" s="536">
        <v>0</v>
      </c>
      <c r="P5142" s="535">
        <v>244.5</v>
      </c>
      <c r="Q5142" s="536">
        <v>0</v>
      </c>
      <c r="R5142" s="535">
        <v>311.89</v>
      </c>
    </row>
    <row r="5143" spans="1:18" ht="12.75">
      <c r="A5143" s="145">
        <v>96726</v>
      </c>
      <c r="B5143" s="102" t="s">
        <v>26813</v>
      </c>
      <c r="C5143" s="145" t="s">
        <v>1</v>
      </c>
      <c r="D5143" s="535">
        <v>182.56</v>
      </c>
      <c r="E5143" s="536">
        <v>0.84489999999999998</v>
      </c>
      <c r="F5143" s="535">
        <v>180.91</v>
      </c>
      <c r="G5143" s="536">
        <v>0.85270000000000001</v>
      </c>
      <c r="H5143" s="535">
        <v>183.55</v>
      </c>
      <c r="I5143" s="536">
        <v>0.84030000000000005</v>
      </c>
      <c r="J5143" s="535">
        <v>177.81</v>
      </c>
      <c r="K5143" s="536">
        <v>0.86739999999999995</v>
      </c>
      <c r="L5143" s="535">
        <v>183.05</v>
      </c>
      <c r="M5143" s="536">
        <v>0.84260000000000002</v>
      </c>
      <c r="N5143" s="535">
        <v>167.11</v>
      </c>
      <c r="O5143" s="536">
        <v>0</v>
      </c>
      <c r="P5143" s="535">
        <v>200.98</v>
      </c>
      <c r="Q5143" s="536">
        <v>1E-4</v>
      </c>
      <c r="R5143" s="535">
        <v>183.96</v>
      </c>
    </row>
    <row r="5144" spans="1:18" ht="12.75">
      <c r="A5144" s="145">
        <v>96735</v>
      </c>
      <c r="B5144" s="102" t="s">
        <v>26814</v>
      </c>
      <c r="C5144" s="145" t="s">
        <v>1</v>
      </c>
      <c r="D5144" s="535">
        <v>346.43</v>
      </c>
      <c r="E5144" s="536">
        <v>0.89949999999999997</v>
      </c>
      <c r="F5144" s="535">
        <v>344.42</v>
      </c>
      <c r="G5144" s="536">
        <v>0.90490000000000004</v>
      </c>
      <c r="H5144" s="535">
        <v>347.65</v>
      </c>
      <c r="I5144" s="536">
        <v>0.89639999999999997</v>
      </c>
      <c r="J5144" s="535">
        <v>340.59</v>
      </c>
      <c r="K5144" s="536">
        <v>0.91500000000000004</v>
      </c>
      <c r="L5144" s="535">
        <v>347.06</v>
      </c>
      <c r="M5144" s="536">
        <v>0.89790000000000003</v>
      </c>
      <c r="N5144" s="535">
        <v>316.16000000000003</v>
      </c>
      <c r="O5144" s="536">
        <v>0</v>
      </c>
      <c r="P5144" s="535">
        <v>383.4</v>
      </c>
      <c r="Q5144" s="536">
        <v>1E-4</v>
      </c>
      <c r="R5144" s="535">
        <v>348.17</v>
      </c>
    </row>
    <row r="5145" spans="1:18" ht="12.75">
      <c r="A5145" s="145">
        <v>96718</v>
      </c>
      <c r="B5145" s="102" t="s">
        <v>26815</v>
      </c>
      <c r="C5145" s="145" t="s">
        <v>1</v>
      </c>
      <c r="D5145" s="535">
        <v>16.22</v>
      </c>
      <c r="E5145" s="536">
        <v>0.71640000000000004</v>
      </c>
      <c r="F5145" s="535">
        <v>15.96</v>
      </c>
      <c r="G5145" s="536">
        <v>0.72809999999999997</v>
      </c>
      <c r="H5145" s="535">
        <v>16.399999999999999</v>
      </c>
      <c r="I5145" s="536">
        <v>0.70850000000000002</v>
      </c>
      <c r="J5145" s="535">
        <v>15.46</v>
      </c>
      <c r="K5145" s="536">
        <v>0.75160000000000005</v>
      </c>
      <c r="L5145" s="535">
        <v>16.309999999999999</v>
      </c>
      <c r="M5145" s="536">
        <v>0.71240000000000003</v>
      </c>
      <c r="N5145" s="535">
        <v>14.96</v>
      </c>
      <c r="O5145" s="536">
        <v>0</v>
      </c>
      <c r="P5145" s="535">
        <v>17.66</v>
      </c>
      <c r="Q5145" s="536">
        <v>0</v>
      </c>
      <c r="R5145" s="535">
        <v>16.46</v>
      </c>
    </row>
    <row r="5146" spans="1:18" ht="12.75">
      <c r="A5146" s="145">
        <v>96727</v>
      </c>
      <c r="B5146" s="102" t="s">
        <v>26816</v>
      </c>
      <c r="C5146" s="145" t="s">
        <v>1</v>
      </c>
      <c r="D5146" s="535">
        <v>18.43</v>
      </c>
      <c r="E5146" s="536">
        <v>0.69289999999999996</v>
      </c>
      <c r="F5146" s="535">
        <v>18.11</v>
      </c>
      <c r="G5146" s="536">
        <v>0.70509999999999995</v>
      </c>
      <c r="H5146" s="535">
        <v>18.63</v>
      </c>
      <c r="I5146" s="536">
        <v>0.6855</v>
      </c>
      <c r="J5146" s="535">
        <v>17.489999999999998</v>
      </c>
      <c r="K5146" s="536">
        <v>0.73009999999999997</v>
      </c>
      <c r="L5146" s="535">
        <v>18.54</v>
      </c>
      <c r="M5146" s="536">
        <v>0.68879999999999997</v>
      </c>
      <c r="N5146" s="535">
        <v>17.03</v>
      </c>
      <c r="O5146" s="536">
        <v>0</v>
      </c>
      <c r="P5146" s="535">
        <v>20.010000000000002</v>
      </c>
      <c r="Q5146" s="536">
        <v>0</v>
      </c>
      <c r="R5146" s="535">
        <v>18.73</v>
      </c>
    </row>
    <row r="5147" spans="1:18" ht="12.75">
      <c r="A5147" s="145">
        <v>96719</v>
      </c>
      <c r="B5147" s="102" t="s">
        <v>26817</v>
      </c>
      <c r="C5147" s="145" t="s">
        <v>1</v>
      </c>
      <c r="D5147" s="535">
        <v>20.83</v>
      </c>
      <c r="E5147" s="536">
        <v>0.75660000000000005</v>
      </c>
      <c r="F5147" s="535">
        <v>20.52</v>
      </c>
      <c r="G5147" s="536">
        <v>0.76800000000000002</v>
      </c>
      <c r="H5147" s="535">
        <v>21</v>
      </c>
      <c r="I5147" s="536">
        <v>0.75049999999999994</v>
      </c>
      <c r="J5147" s="535">
        <v>19.97</v>
      </c>
      <c r="K5147" s="536">
        <v>0.78920000000000001</v>
      </c>
      <c r="L5147" s="535">
        <v>20.92</v>
      </c>
      <c r="M5147" s="536">
        <v>0.75329999999999997</v>
      </c>
      <c r="N5147" s="535">
        <v>19.16</v>
      </c>
      <c r="O5147" s="536">
        <v>0</v>
      </c>
      <c r="P5147" s="535">
        <v>22.75</v>
      </c>
      <c r="Q5147" s="536">
        <v>0</v>
      </c>
      <c r="R5147" s="535">
        <v>21.08</v>
      </c>
    </row>
    <row r="5148" spans="1:18" ht="12.75">
      <c r="A5148" s="145">
        <v>96728</v>
      </c>
      <c r="B5148" s="102" t="s">
        <v>26818</v>
      </c>
      <c r="C5148" s="145" t="s">
        <v>1</v>
      </c>
      <c r="D5148" s="535">
        <v>23.9</v>
      </c>
      <c r="E5148" s="536">
        <v>0.73929999999999996</v>
      </c>
      <c r="F5148" s="535">
        <v>23.53</v>
      </c>
      <c r="G5148" s="536">
        <v>0.751</v>
      </c>
      <c r="H5148" s="535">
        <v>24.12</v>
      </c>
      <c r="I5148" s="536">
        <v>0.73260000000000003</v>
      </c>
      <c r="J5148" s="535">
        <v>22.84</v>
      </c>
      <c r="K5148" s="536">
        <v>0.77359999999999995</v>
      </c>
      <c r="L5148" s="535">
        <v>24.01</v>
      </c>
      <c r="M5148" s="536">
        <v>0.7359</v>
      </c>
      <c r="N5148" s="535">
        <v>22</v>
      </c>
      <c r="O5148" s="536">
        <v>0</v>
      </c>
      <c r="P5148" s="535">
        <v>26.05</v>
      </c>
      <c r="Q5148" s="536">
        <v>0</v>
      </c>
      <c r="R5148" s="535">
        <v>24.21</v>
      </c>
    </row>
    <row r="5149" spans="1:18" ht="12.75">
      <c r="A5149" s="145">
        <v>96720</v>
      </c>
      <c r="B5149" s="102" t="s">
        <v>26819</v>
      </c>
      <c r="C5149" s="145" t="s">
        <v>1</v>
      </c>
      <c r="D5149" s="535">
        <v>18.79</v>
      </c>
      <c r="E5149" s="536">
        <v>0.68810000000000004</v>
      </c>
      <c r="F5149" s="535">
        <v>18.45</v>
      </c>
      <c r="G5149" s="536">
        <v>0.70079999999999998</v>
      </c>
      <c r="H5149" s="535">
        <v>19</v>
      </c>
      <c r="I5149" s="536">
        <v>0.68049999999999999</v>
      </c>
      <c r="J5149" s="535">
        <v>17.809999999999999</v>
      </c>
      <c r="K5149" s="536">
        <v>0.72599999999999998</v>
      </c>
      <c r="L5149" s="535">
        <v>18.89</v>
      </c>
      <c r="M5149" s="536">
        <v>0.6845</v>
      </c>
      <c r="N5149" s="535">
        <v>17.37</v>
      </c>
      <c r="O5149" s="536">
        <v>0</v>
      </c>
      <c r="P5149" s="535">
        <v>20.39</v>
      </c>
      <c r="Q5149" s="536">
        <v>0</v>
      </c>
      <c r="R5149" s="535">
        <v>19.09</v>
      </c>
    </row>
    <row r="5150" spans="1:18" ht="12.75">
      <c r="A5150" s="145">
        <v>96729</v>
      </c>
      <c r="B5150" s="102" t="s">
        <v>26820</v>
      </c>
      <c r="C5150" s="145" t="s">
        <v>1</v>
      </c>
      <c r="D5150" s="535">
        <v>30.86</v>
      </c>
      <c r="E5150" s="536">
        <v>0.76600000000000001</v>
      </c>
      <c r="F5150" s="535">
        <v>30.44</v>
      </c>
      <c r="G5150" s="536">
        <v>0.77659999999999996</v>
      </c>
      <c r="H5150" s="535">
        <v>31.12</v>
      </c>
      <c r="I5150" s="536">
        <v>0.75960000000000005</v>
      </c>
      <c r="J5150" s="535">
        <v>29.64</v>
      </c>
      <c r="K5150" s="536">
        <v>0.79759999999999998</v>
      </c>
      <c r="L5150" s="535">
        <v>30.99</v>
      </c>
      <c r="M5150" s="536">
        <v>0.76280000000000003</v>
      </c>
      <c r="N5150" s="535">
        <v>28.38</v>
      </c>
      <c r="O5150" s="536">
        <v>0</v>
      </c>
      <c r="P5150" s="535">
        <v>33.72</v>
      </c>
      <c r="Q5150" s="536">
        <v>0</v>
      </c>
      <c r="R5150" s="535">
        <v>31.22</v>
      </c>
    </row>
    <row r="5151" spans="1:18" ht="12.75">
      <c r="A5151" s="145">
        <v>96721</v>
      </c>
      <c r="B5151" s="102" t="s">
        <v>26821</v>
      </c>
      <c r="C5151" s="145" t="s">
        <v>1</v>
      </c>
      <c r="D5151" s="535">
        <v>24.47</v>
      </c>
      <c r="E5151" s="536">
        <v>0.71309999999999996</v>
      </c>
      <c r="F5151" s="535">
        <v>24.07</v>
      </c>
      <c r="G5151" s="536">
        <v>0.72499999999999998</v>
      </c>
      <c r="H5151" s="535">
        <v>24.73</v>
      </c>
      <c r="I5151" s="536">
        <v>0.7056</v>
      </c>
      <c r="J5151" s="535">
        <v>23.3</v>
      </c>
      <c r="K5151" s="536">
        <v>0.74890000000000001</v>
      </c>
      <c r="L5151" s="535">
        <v>24.59</v>
      </c>
      <c r="M5151" s="536">
        <v>0.70960000000000001</v>
      </c>
      <c r="N5151" s="535">
        <v>22.56</v>
      </c>
      <c r="O5151" s="536">
        <v>0</v>
      </c>
      <c r="P5151" s="535">
        <v>26.6</v>
      </c>
      <c r="Q5151" s="536">
        <v>0</v>
      </c>
      <c r="R5151" s="535">
        <v>24.83</v>
      </c>
    </row>
    <row r="5152" spans="1:18" ht="12.75">
      <c r="A5152" s="145">
        <v>96730</v>
      </c>
      <c r="B5152" s="102" t="s">
        <v>26822</v>
      </c>
      <c r="C5152" s="145" t="s">
        <v>1</v>
      </c>
      <c r="D5152" s="535">
        <v>42.77</v>
      </c>
      <c r="E5152" s="536">
        <v>0.79800000000000004</v>
      </c>
      <c r="F5152" s="535">
        <v>42.27</v>
      </c>
      <c r="G5152" s="536">
        <v>0.80740000000000001</v>
      </c>
      <c r="H5152" s="535">
        <v>43.07</v>
      </c>
      <c r="I5152" s="536">
        <v>0.79239999999999999</v>
      </c>
      <c r="J5152" s="535">
        <v>41.31</v>
      </c>
      <c r="K5152" s="536">
        <v>0.82620000000000005</v>
      </c>
      <c r="L5152" s="535">
        <v>42.92</v>
      </c>
      <c r="M5152" s="536">
        <v>0.79520000000000002</v>
      </c>
      <c r="N5152" s="535">
        <v>39.25</v>
      </c>
      <c r="O5152" s="536">
        <v>0</v>
      </c>
      <c r="P5152" s="535">
        <v>46.86</v>
      </c>
      <c r="Q5152" s="536">
        <v>0</v>
      </c>
      <c r="R5152" s="535">
        <v>43.2</v>
      </c>
    </row>
    <row r="5153" spans="1:18" ht="12.75">
      <c r="A5153" s="145">
        <v>96722</v>
      </c>
      <c r="B5153" s="102" t="s">
        <v>26823</v>
      </c>
      <c r="C5153" s="145" t="s">
        <v>1</v>
      </c>
      <c r="D5153" s="535">
        <v>37.68</v>
      </c>
      <c r="E5153" s="536">
        <v>0.76539999999999997</v>
      </c>
      <c r="F5153" s="535">
        <v>37.18</v>
      </c>
      <c r="G5153" s="536">
        <v>0.77569999999999995</v>
      </c>
      <c r="H5153" s="535">
        <v>37.99</v>
      </c>
      <c r="I5153" s="536">
        <v>0.7591</v>
      </c>
      <c r="J5153" s="535">
        <v>36.200000000000003</v>
      </c>
      <c r="K5153" s="536">
        <v>0.79669999999999996</v>
      </c>
      <c r="L5153" s="535">
        <v>37.840000000000003</v>
      </c>
      <c r="M5153" s="536">
        <v>0.76219999999999999</v>
      </c>
      <c r="N5153" s="535">
        <v>34.65</v>
      </c>
      <c r="O5153" s="536">
        <v>0</v>
      </c>
      <c r="P5153" s="535">
        <v>41.17</v>
      </c>
      <c r="Q5153" s="536">
        <v>0</v>
      </c>
      <c r="R5153" s="535">
        <v>38.119999999999997</v>
      </c>
    </row>
    <row r="5154" spans="1:18" ht="12.75">
      <c r="A5154" s="145">
        <v>96731</v>
      </c>
      <c r="B5154" s="102" t="s">
        <v>26824</v>
      </c>
      <c r="C5154" s="145" t="s">
        <v>1</v>
      </c>
      <c r="D5154" s="535">
        <v>64.8</v>
      </c>
      <c r="E5154" s="536">
        <v>0.83230000000000004</v>
      </c>
      <c r="F5154" s="535">
        <v>64.16</v>
      </c>
      <c r="G5154" s="536">
        <v>0.84060000000000001</v>
      </c>
      <c r="H5154" s="535">
        <v>65.19</v>
      </c>
      <c r="I5154" s="536">
        <v>0.82730000000000004</v>
      </c>
      <c r="J5154" s="535">
        <v>62.97</v>
      </c>
      <c r="K5154" s="536">
        <v>0.85640000000000005</v>
      </c>
      <c r="L5154" s="535">
        <v>64.989999999999995</v>
      </c>
      <c r="M5154" s="536">
        <v>0.82979999999999998</v>
      </c>
      <c r="N5154" s="535">
        <v>59.35</v>
      </c>
      <c r="O5154" s="536">
        <v>0</v>
      </c>
      <c r="P5154" s="535">
        <v>71.25</v>
      </c>
      <c r="Q5154" s="536">
        <v>0</v>
      </c>
      <c r="R5154" s="535">
        <v>65.349999999999994</v>
      </c>
    </row>
    <row r="5155" spans="1:18" ht="12.75">
      <c r="A5155" s="145">
        <v>96723</v>
      </c>
      <c r="B5155" s="102" t="s">
        <v>26825</v>
      </c>
      <c r="C5155" s="145" t="s">
        <v>1</v>
      </c>
      <c r="D5155" s="535">
        <v>58.63</v>
      </c>
      <c r="E5155" s="536">
        <v>0.79859999999999998</v>
      </c>
      <c r="F5155" s="535">
        <v>57.93</v>
      </c>
      <c r="G5155" s="536">
        <v>0.80820000000000003</v>
      </c>
      <c r="H5155" s="535">
        <v>59.05</v>
      </c>
      <c r="I5155" s="536">
        <v>0.79290000000000005</v>
      </c>
      <c r="J5155" s="535">
        <v>56.64</v>
      </c>
      <c r="K5155" s="536">
        <v>0.8266</v>
      </c>
      <c r="L5155" s="535">
        <v>58.83</v>
      </c>
      <c r="M5155" s="536">
        <v>0.79590000000000005</v>
      </c>
      <c r="N5155" s="535">
        <v>53.81</v>
      </c>
      <c r="O5155" s="536">
        <v>0</v>
      </c>
      <c r="P5155" s="535">
        <v>64.27</v>
      </c>
      <c r="Q5155" s="536">
        <v>0</v>
      </c>
      <c r="R5155" s="535">
        <v>59.22</v>
      </c>
    </row>
    <row r="5156" spans="1:18" ht="12.75">
      <c r="A5156" s="145">
        <v>96732</v>
      </c>
      <c r="B5156" s="102" t="s">
        <v>26826</v>
      </c>
      <c r="C5156" s="145" t="s">
        <v>1</v>
      </c>
      <c r="D5156" s="535">
        <v>109.4</v>
      </c>
      <c r="E5156" s="536">
        <v>0.86739999999999995</v>
      </c>
      <c r="F5156" s="535">
        <v>108.56</v>
      </c>
      <c r="G5156" s="536">
        <v>0.87419999999999998</v>
      </c>
      <c r="H5156" s="535">
        <v>109.92</v>
      </c>
      <c r="I5156" s="536">
        <v>0.86329999999999996</v>
      </c>
      <c r="J5156" s="535">
        <v>106.96</v>
      </c>
      <c r="K5156" s="536">
        <v>0.88719999999999999</v>
      </c>
      <c r="L5156" s="535">
        <v>109.67</v>
      </c>
      <c r="M5156" s="536">
        <v>0.86519999999999997</v>
      </c>
      <c r="N5156" s="535">
        <v>100.02</v>
      </c>
      <c r="O5156" s="536">
        <v>0</v>
      </c>
      <c r="P5156" s="535">
        <v>120.7</v>
      </c>
      <c r="Q5156" s="536">
        <v>1E-4</v>
      </c>
      <c r="R5156" s="535">
        <v>110.14</v>
      </c>
    </row>
    <row r="5157" spans="1:18" ht="12.75">
      <c r="A5157" s="145">
        <v>96724</v>
      </c>
      <c r="B5157" s="102" t="s">
        <v>26827</v>
      </c>
      <c r="C5157" s="145" t="s">
        <v>1</v>
      </c>
      <c r="D5157" s="535">
        <v>75.25</v>
      </c>
      <c r="E5157" s="536">
        <v>0.79800000000000004</v>
      </c>
      <c r="F5157" s="535">
        <v>74.38</v>
      </c>
      <c r="G5157" s="536">
        <v>0.80759999999999998</v>
      </c>
      <c r="H5157" s="535">
        <v>75.790000000000006</v>
      </c>
      <c r="I5157" s="536">
        <v>0.7923</v>
      </c>
      <c r="J5157" s="535">
        <v>72.709999999999994</v>
      </c>
      <c r="K5157" s="536">
        <v>0.82589999999999997</v>
      </c>
      <c r="L5157" s="535">
        <v>75.53</v>
      </c>
      <c r="M5157" s="536">
        <v>0.79500000000000004</v>
      </c>
      <c r="N5157" s="535">
        <v>69.069999999999993</v>
      </c>
      <c r="O5157" s="536">
        <v>0</v>
      </c>
      <c r="P5157" s="535">
        <v>82.47</v>
      </c>
      <c r="Q5157" s="536">
        <v>2.0000000000000001E-4</v>
      </c>
      <c r="R5157" s="535">
        <v>76.010000000000005</v>
      </c>
    </row>
    <row r="5158" spans="1:18" ht="12.75">
      <c r="A5158" s="145">
        <v>96733</v>
      </c>
      <c r="B5158" s="102" t="s">
        <v>26828</v>
      </c>
      <c r="C5158" s="145" t="s">
        <v>1</v>
      </c>
      <c r="D5158" s="535">
        <v>149.13</v>
      </c>
      <c r="E5158" s="536">
        <v>0.87470000000000003</v>
      </c>
      <c r="F5158" s="535">
        <v>148.05000000000001</v>
      </c>
      <c r="G5158" s="536">
        <v>0.88119999999999998</v>
      </c>
      <c r="H5158" s="535">
        <v>149.79</v>
      </c>
      <c r="I5158" s="536">
        <v>0.87080000000000002</v>
      </c>
      <c r="J5158" s="535">
        <v>145.99</v>
      </c>
      <c r="K5158" s="536">
        <v>0.89349999999999996</v>
      </c>
      <c r="L5158" s="535">
        <v>149.47</v>
      </c>
      <c r="M5158" s="536">
        <v>0.87270000000000003</v>
      </c>
      <c r="N5158" s="535">
        <v>136.28</v>
      </c>
      <c r="O5158" s="536">
        <v>0</v>
      </c>
      <c r="P5158" s="535">
        <v>164.65</v>
      </c>
      <c r="Q5158" s="536">
        <v>1E-4</v>
      </c>
      <c r="R5158" s="535">
        <v>150.06</v>
      </c>
    </row>
    <row r="5159" spans="1:18" ht="12.75">
      <c r="A5159" s="145">
        <v>96725</v>
      </c>
      <c r="B5159" s="102" t="s">
        <v>26829</v>
      </c>
      <c r="C5159" s="145" t="s">
        <v>1</v>
      </c>
      <c r="D5159" s="535">
        <v>123.45</v>
      </c>
      <c r="E5159" s="536">
        <v>0.83620000000000005</v>
      </c>
      <c r="F5159" s="535">
        <v>122.27</v>
      </c>
      <c r="G5159" s="536">
        <v>0.84440000000000004</v>
      </c>
      <c r="H5159" s="535">
        <v>124.16</v>
      </c>
      <c r="I5159" s="536">
        <v>0.83140000000000003</v>
      </c>
      <c r="J5159" s="535">
        <v>120.05</v>
      </c>
      <c r="K5159" s="536">
        <v>0.8599</v>
      </c>
      <c r="L5159" s="535">
        <v>123.81</v>
      </c>
      <c r="M5159" s="536">
        <v>0.83379999999999999</v>
      </c>
      <c r="N5159" s="535">
        <v>113.05</v>
      </c>
      <c r="O5159" s="536">
        <v>0</v>
      </c>
      <c r="P5159" s="535">
        <v>135.79</v>
      </c>
      <c r="Q5159" s="536">
        <v>1E-4</v>
      </c>
      <c r="R5159" s="535">
        <v>124.46</v>
      </c>
    </row>
    <row r="5160" spans="1:18" ht="12.75">
      <c r="A5160" s="145">
        <v>96734</v>
      </c>
      <c r="B5160" s="102" t="s">
        <v>26830</v>
      </c>
      <c r="C5160" s="145" t="s">
        <v>1</v>
      </c>
      <c r="D5160" s="535">
        <v>249.11</v>
      </c>
      <c r="E5160" s="536">
        <v>0.9002</v>
      </c>
      <c r="F5160" s="535">
        <v>247.68</v>
      </c>
      <c r="G5160" s="536">
        <v>0.90559999999999996</v>
      </c>
      <c r="H5160" s="535">
        <v>249.99</v>
      </c>
      <c r="I5160" s="536">
        <v>0.89710000000000001</v>
      </c>
      <c r="J5160" s="535">
        <v>244.94</v>
      </c>
      <c r="K5160" s="536">
        <v>0.91559999999999997</v>
      </c>
      <c r="L5160" s="535">
        <v>249.56</v>
      </c>
      <c r="M5160" s="536">
        <v>0.89859999999999995</v>
      </c>
      <c r="N5160" s="535">
        <v>227.32</v>
      </c>
      <c r="O5160" s="536">
        <v>0</v>
      </c>
      <c r="P5160" s="535">
        <v>275.70999999999998</v>
      </c>
      <c r="Q5160" s="536">
        <v>1E-4</v>
      </c>
      <c r="R5160" s="535">
        <v>250.34</v>
      </c>
    </row>
    <row r="5161" spans="1:18" ht="12.75">
      <c r="A5161" s="145">
        <v>94655</v>
      </c>
      <c r="B5161" s="102" t="s">
        <v>26831</v>
      </c>
      <c r="C5161" s="145" t="s">
        <v>1</v>
      </c>
      <c r="D5161" s="535">
        <v>133.72</v>
      </c>
      <c r="E5161" s="536">
        <v>0</v>
      </c>
      <c r="F5161" s="535">
        <v>124.35</v>
      </c>
      <c r="G5161" s="536">
        <v>0</v>
      </c>
      <c r="H5161" s="535">
        <v>117.27</v>
      </c>
      <c r="I5161" s="536">
        <v>0</v>
      </c>
      <c r="J5161" s="535">
        <v>106.24</v>
      </c>
      <c r="K5161" s="536">
        <v>0</v>
      </c>
      <c r="L5161" s="535">
        <v>113.33</v>
      </c>
      <c r="M5161" s="536">
        <v>0</v>
      </c>
      <c r="N5161" s="535">
        <v>136.37</v>
      </c>
      <c r="O5161" s="536">
        <v>0</v>
      </c>
      <c r="P5161" s="535">
        <v>138.04</v>
      </c>
      <c r="Q5161" s="536">
        <v>0</v>
      </c>
      <c r="R5161" s="535">
        <v>157.02000000000001</v>
      </c>
    </row>
    <row r="5162" spans="1:18" ht="12.75">
      <c r="A5162" s="145">
        <v>94648</v>
      </c>
      <c r="B5162" s="102" t="s">
        <v>26832</v>
      </c>
      <c r="C5162" s="145" t="s">
        <v>1</v>
      </c>
      <c r="D5162" s="535">
        <v>7.51</v>
      </c>
      <c r="E5162" s="536">
        <v>0</v>
      </c>
      <c r="F5162" s="535">
        <v>6.99</v>
      </c>
      <c r="G5162" s="536">
        <v>0</v>
      </c>
      <c r="H5162" s="535">
        <v>6.81</v>
      </c>
      <c r="I5162" s="536">
        <v>0</v>
      </c>
      <c r="J5162" s="535">
        <v>6.01</v>
      </c>
      <c r="K5162" s="536">
        <v>0</v>
      </c>
      <c r="L5162" s="535">
        <v>6.59</v>
      </c>
      <c r="M5162" s="536">
        <v>0</v>
      </c>
      <c r="N5162" s="535">
        <v>7.56</v>
      </c>
      <c r="O5162" s="536">
        <v>0</v>
      </c>
      <c r="P5162" s="535">
        <v>7.71</v>
      </c>
      <c r="Q5162" s="536">
        <v>0</v>
      </c>
      <c r="R5162" s="535">
        <v>8.6300000000000008</v>
      </c>
    </row>
    <row r="5163" spans="1:18" ht="12.75">
      <c r="A5163" s="145">
        <v>94649</v>
      </c>
      <c r="B5163" s="102" t="s">
        <v>26833</v>
      </c>
      <c r="C5163" s="145" t="s">
        <v>1</v>
      </c>
      <c r="D5163" s="535">
        <v>13.98</v>
      </c>
      <c r="E5163" s="536">
        <v>0</v>
      </c>
      <c r="F5163" s="535">
        <v>13.02</v>
      </c>
      <c r="G5163" s="536">
        <v>0</v>
      </c>
      <c r="H5163" s="535">
        <v>12.4</v>
      </c>
      <c r="I5163" s="536">
        <v>0</v>
      </c>
      <c r="J5163" s="535">
        <v>11.15</v>
      </c>
      <c r="K5163" s="536">
        <v>0</v>
      </c>
      <c r="L5163" s="535">
        <v>12</v>
      </c>
      <c r="M5163" s="536">
        <v>0</v>
      </c>
      <c r="N5163" s="535">
        <v>14.2</v>
      </c>
      <c r="O5163" s="536">
        <v>0</v>
      </c>
      <c r="P5163" s="535">
        <v>14.41</v>
      </c>
      <c r="Q5163" s="536">
        <v>0</v>
      </c>
      <c r="R5163" s="535">
        <v>16.3</v>
      </c>
    </row>
    <row r="5164" spans="1:18" ht="12.75">
      <c r="A5164" s="145">
        <v>94650</v>
      </c>
      <c r="B5164" s="102" t="s">
        <v>26834</v>
      </c>
      <c r="C5164" s="145" t="s">
        <v>1</v>
      </c>
      <c r="D5164" s="535">
        <v>21.19</v>
      </c>
      <c r="E5164" s="536">
        <v>0</v>
      </c>
      <c r="F5164" s="535">
        <v>19.68</v>
      </c>
      <c r="G5164" s="536">
        <v>0</v>
      </c>
      <c r="H5164" s="535">
        <v>18.66</v>
      </c>
      <c r="I5164" s="536">
        <v>0</v>
      </c>
      <c r="J5164" s="535">
        <v>16.84</v>
      </c>
      <c r="K5164" s="536">
        <v>0</v>
      </c>
      <c r="L5164" s="535">
        <v>18.03</v>
      </c>
      <c r="M5164" s="536">
        <v>0</v>
      </c>
      <c r="N5164" s="535">
        <v>21.55</v>
      </c>
      <c r="O5164" s="536">
        <v>0</v>
      </c>
      <c r="P5164" s="535">
        <v>21.84</v>
      </c>
      <c r="Q5164" s="536">
        <v>0</v>
      </c>
      <c r="R5164" s="535">
        <v>24.77</v>
      </c>
    </row>
    <row r="5165" spans="1:18" ht="12.75">
      <c r="A5165" s="145">
        <v>94651</v>
      </c>
      <c r="B5165" s="102" t="s">
        <v>26835</v>
      </c>
      <c r="C5165" s="145" t="s">
        <v>1</v>
      </c>
      <c r="D5165" s="535">
        <v>24.58</v>
      </c>
      <c r="E5165" s="536">
        <v>0</v>
      </c>
      <c r="F5165" s="535">
        <v>22.88</v>
      </c>
      <c r="G5165" s="536">
        <v>0</v>
      </c>
      <c r="H5165" s="535">
        <v>21.87</v>
      </c>
      <c r="I5165" s="536">
        <v>0</v>
      </c>
      <c r="J5165" s="535">
        <v>19.600000000000001</v>
      </c>
      <c r="K5165" s="536">
        <v>0</v>
      </c>
      <c r="L5165" s="535">
        <v>21.18</v>
      </c>
      <c r="M5165" s="536">
        <v>0</v>
      </c>
      <c r="N5165" s="535">
        <v>24.94</v>
      </c>
      <c r="O5165" s="536">
        <v>0</v>
      </c>
      <c r="P5165" s="535">
        <v>25.33</v>
      </c>
      <c r="Q5165" s="536">
        <v>0</v>
      </c>
      <c r="R5165" s="535">
        <v>28.61</v>
      </c>
    </row>
    <row r="5166" spans="1:18" ht="12.75">
      <c r="A5166" s="145">
        <v>94652</v>
      </c>
      <c r="B5166" s="102" t="s">
        <v>26836</v>
      </c>
      <c r="C5166" s="145" t="s">
        <v>1</v>
      </c>
      <c r="D5166" s="535">
        <v>38.53</v>
      </c>
      <c r="E5166" s="536">
        <v>0</v>
      </c>
      <c r="F5166" s="535">
        <v>35.86</v>
      </c>
      <c r="G5166" s="536">
        <v>0</v>
      </c>
      <c r="H5166" s="535">
        <v>34.03</v>
      </c>
      <c r="I5166" s="536">
        <v>0</v>
      </c>
      <c r="J5166" s="535">
        <v>30.66</v>
      </c>
      <c r="K5166" s="536">
        <v>0</v>
      </c>
      <c r="L5166" s="535">
        <v>32.9</v>
      </c>
      <c r="M5166" s="536">
        <v>0</v>
      </c>
      <c r="N5166" s="535">
        <v>39.200000000000003</v>
      </c>
      <c r="O5166" s="536">
        <v>0</v>
      </c>
      <c r="P5166" s="535">
        <v>39.75</v>
      </c>
      <c r="Q5166" s="536">
        <v>0</v>
      </c>
      <c r="R5166" s="535">
        <v>45.07</v>
      </c>
    </row>
    <row r="5167" spans="1:18" ht="12.75">
      <c r="A5167" s="145">
        <v>94653</v>
      </c>
      <c r="B5167" s="102" t="s">
        <v>26837</v>
      </c>
      <c r="C5167" s="145" t="s">
        <v>1</v>
      </c>
      <c r="D5167" s="535">
        <v>62.29</v>
      </c>
      <c r="E5167" s="536">
        <v>0</v>
      </c>
      <c r="F5167" s="535">
        <v>57.94</v>
      </c>
      <c r="G5167" s="536">
        <v>0</v>
      </c>
      <c r="H5167" s="535">
        <v>54.75</v>
      </c>
      <c r="I5167" s="536">
        <v>0</v>
      </c>
      <c r="J5167" s="535">
        <v>49.52</v>
      </c>
      <c r="K5167" s="536">
        <v>0</v>
      </c>
      <c r="L5167" s="535">
        <v>52.94</v>
      </c>
      <c r="M5167" s="536">
        <v>0</v>
      </c>
      <c r="N5167" s="535">
        <v>63.47</v>
      </c>
      <c r="O5167" s="536">
        <v>0</v>
      </c>
      <c r="P5167" s="535">
        <v>64.28</v>
      </c>
      <c r="Q5167" s="536">
        <v>0</v>
      </c>
      <c r="R5167" s="535">
        <v>73.040000000000006</v>
      </c>
    </row>
    <row r="5168" spans="1:18" ht="12.75">
      <c r="A5168" s="145">
        <v>94654</v>
      </c>
      <c r="B5168" s="102" t="s">
        <v>26838</v>
      </c>
      <c r="C5168" s="145" t="s">
        <v>1</v>
      </c>
      <c r="D5168" s="535">
        <v>84.92</v>
      </c>
      <c r="E5168" s="536">
        <v>0</v>
      </c>
      <c r="F5168" s="535">
        <v>78.97</v>
      </c>
      <c r="G5168" s="536">
        <v>0</v>
      </c>
      <c r="H5168" s="535">
        <v>74.39</v>
      </c>
      <c r="I5168" s="536">
        <v>0</v>
      </c>
      <c r="J5168" s="535">
        <v>67.459999999999994</v>
      </c>
      <c r="K5168" s="536">
        <v>0</v>
      </c>
      <c r="L5168" s="535">
        <v>71.88</v>
      </c>
      <c r="M5168" s="536">
        <v>0</v>
      </c>
      <c r="N5168" s="535">
        <v>86.63</v>
      </c>
      <c r="O5168" s="536">
        <v>0</v>
      </c>
      <c r="P5168" s="535">
        <v>87.68</v>
      </c>
      <c r="Q5168" s="536">
        <v>0</v>
      </c>
      <c r="R5168" s="535">
        <v>99.78</v>
      </c>
    </row>
    <row r="5169" spans="1:18" ht="12.75">
      <c r="A5169" s="145">
        <v>94689</v>
      </c>
      <c r="B5169" s="102" t="s">
        <v>26839</v>
      </c>
      <c r="C5169" s="145" t="s">
        <v>2</v>
      </c>
      <c r="D5169" s="535">
        <v>10.5</v>
      </c>
      <c r="E5169" s="536">
        <v>0</v>
      </c>
      <c r="F5169" s="535">
        <v>9.44</v>
      </c>
      <c r="G5169" s="536">
        <v>0</v>
      </c>
      <c r="H5169" s="535">
        <v>9.4600000000000009</v>
      </c>
      <c r="I5169" s="536">
        <v>0</v>
      </c>
      <c r="J5169" s="535">
        <v>8.58</v>
      </c>
      <c r="K5169" s="536">
        <v>0</v>
      </c>
      <c r="L5169" s="535">
        <v>9.32</v>
      </c>
      <c r="M5169" s="536">
        <v>0</v>
      </c>
      <c r="N5169" s="535">
        <v>10.119999999999999</v>
      </c>
      <c r="O5169" s="536">
        <v>0</v>
      </c>
      <c r="P5169" s="535">
        <v>10.64</v>
      </c>
      <c r="Q5169" s="536">
        <v>0</v>
      </c>
      <c r="R5169" s="535">
        <v>11.56</v>
      </c>
    </row>
    <row r="5170" spans="1:18" ht="12.75">
      <c r="A5170" s="145">
        <v>94702</v>
      </c>
      <c r="B5170" s="102" t="s">
        <v>26840</v>
      </c>
      <c r="C5170" s="145" t="s">
        <v>2</v>
      </c>
      <c r="D5170" s="535">
        <v>207.07</v>
      </c>
      <c r="E5170" s="536">
        <v>0</v>
      </c>
      <c r="F5170" s="535">
        <v>188.9</v>
      </c>
      <c r="G5170" s="536">
        <v>0</v>
      </c>
      <c r="H5170" s="535">
        <v>178.4</v>
      </c>
      <c r="I5170" s="536">
        <v>0</v>
      </c>
      <c r="J5170" s="535">
        <v>165.37</v>
      </c>
      <c r="K5170" s="536">
        <v>0</v>
      </c>
      <c r="L5170" s="535">
        <v>173.32</v>
      </c>
      <c r="M5170" s="536">
        <v>0</v>
      </c>
      <c r="N5170" s="535">
        <v>207.43</v>
      </c>
      <c r="O5170" s="536">
        <v>0</v>
      </c>
      <c r="P5170" s="535">
        <v>212.33</v>
      </c>
      <c r="Q5170" s="536">
        <v>0</v>
      </c>
      <c r="R5170" s="535">
        <v>239.77</v>
      </c>
    </row>
    <row r="5171" spans="1:18" ht="12.75">
      <c r="A5171" s="145">
        <v>94691</v>
      </c>
      <c r="B5171" s="102" t="s">
        <v>26841</v>
      </c>
      <c r="C5171" s="145" t="s">
        <v>2</v>
      </c>
      <c r="D5171" s="535">
        <v>15.13</v>
      </c>
      <c r="E5171" s="536">
        <v>0</v>
      </c>
      <c r="F5171" s="535">
        <v>13.48</v>
      </c>
      <c r="G5171" s="536">
        <v>0</v>
      </c>
      <c r="H5171" s="535">
        <v>13.39</v>
      </c>
      <c r="I5171" s="536">
        <v>0</v>
      </c>
      <c r="J5171" s="535">
        <v>12.32</v>
      </c>
      <c r="K5171" s="536">
        <v>0</v>
      </c>
      <c r="L5171" s="535">
        <v>13.19</v>
      </c>
      <c r="M5171" s="536">
        <v>0</v>
      </c>
      <c r="N5171" s="535">
        <v>14.51</v>
      </c>
      <c r="O5171" s="536">
        <v>0</v>
      </c>
      <c r="P5171" s="535">
        <v>15.3</v>
      </c>
      <c r="Q5171" s="536">
        <v>0</v>
      </c>
      <c r="R5171" s="535">
        <v>16.66</v>
      </c>
    </row>
    <row r="5172" spans="1:18" ht="12.75">
      <c r="A5172" s="145">
        <v>94693</v>
      </c>
      <c r="B5172" s="102" t="s">
        <v>26842</v>
      </c>
      <c r="C5172" s="145" t="s">
        <v>2</v>
      </c>
      <c r="D5172" s="535">
        <v>19.8</v>
      </c>
      <c r="E5172" s="536">
        <v>0</v>
      </c>
      <c r="F5172" s="535">
        <v>17.670000000000002</v>
      </c>
      <c r="G5172" s="536">
        <v>0</v>
      </c>
      <c r="H5172" s="535">
        <v>17.559999999999999</v>
      </c>
      <c r="I5172" s="536">
        <v>0</v>
      </c>
      <c r="J5172" s="535">
        <v>16.12</v>
      </c>
      <c r="K5172" s="536">
        <v>0</v>
      </c>
      <c r="L5172" s="535">
        <v>17.260000000000002</v>
      </c>
      <c r="M5172" s="536">
        <v>0</v>
      </c>
      <c r="N5172" s="535">
        <v>19</v>
      </c>
      <c r="O5172" s="536">
        <v>0</v>
      </c>
      <c r="P5172" s="535">
        <v>20.03</v>
      </c>
      <c r="Q5172" s="536">
        <v>0</v>
      </c>
      <c r="R5172" s="535">
        <v>21.79</v>
      </c>
    </row>
    <row r="5173" spans="1:18" ht="12.75">
      <c r="A5173" s="145">
        <v>94695</v>
      </c>
      <c r="B5173" s="102" t="s">
        <v>26843</v>
      </c>
      <c r="C5173" s="145" t="s">
        <v>2</v>
      </c>
      <c r="D5173" s="535">
        <v>34.53</v>
      </c>
      <c r="E5173" s="536">
        <v>0</v>
      </c>
      <c r="F5173" s="535">
        <v>30.97</v>
      </c>
      <c r="G5173" s="536">
        <v>0</v>
      </c>
      <c r="H5173" s="535">
        <v>30.24</v>
      </c>
      <c r="I5173" s="536">
        <v>0</v>
      </c>
      <c r="J5173" s="535">
        <v>27.96</v>
      </c>
      <c r="K5173" s="536">
        <v>0</v>
      </c>
      <c r="L5173" s="535">
        <v>29.64</v>
      </c>
      <c r="M5173" s="536">
        <v>0</v>
      </c>
      <c r="N5173" s="535">
        <v>33.57</v>
      </c>
      <c r="O5173" s="536">
        <v>0</v>
      </c>
      <c r="P5173" s="535">
        <v>35.07</v>
      </c>
      <c r="Q5173" s="536">
        <v>0</v>
      </c>
      <c r="R5173" s="535">
        <v>38.65</v>
      </c>
    </row>
    <row r="5174" spans="1:18" ht="12.75">
      <c r="A5174" s="145">
        <v>94698</v>
      </c>
      <c r="B5174" s="102" t="s">
        <v>26844</v>
      </c>
      <c r="C5174" s="145" t="s">
        <v>2</v>
      </c>
      <c r="D5174" s="535">
        <v>74.05</v>
      </c>
      <c r="E5174" s="536">
        <v>0</v>
      </c>
      <c r="F5174" s="535">
        <v>66.69</v>
      </c>
      <c r="G5174" s="536">
        <v>0</v>
      </c>
      <c r="H5174" s="535">
        <v>64.42</v>
      </c>
      <c r="I5174" s="536">
        <v>0</v>
      </c>
      <c r="J5174" s="535">
        <v>59.71</v>
      </c>
      <c r="K5174" s="536">
        <v>0</v>
      </c>
      <c r="L5174" s="535">
        <v>62.97</v>
      </c>
      <c r="M5174" s="536">
        <v>0</v>
      </c>
      <c r="N5174" s="535">
        <v>72.62</v>
      </c>
      <c r="O5174" s="536">
        <v>0</v>
      </c>
      <c r="P5174" s="535">
        <v>75.400000000000006</v>
      </c>
      <c r="Q5174" s="536">
        <v>0</v>
      </c>
      <c r="R5174" s="535">
        <v>83.74</v>
      </c>
    </row>
    <row r="5175" spans="1:18" ht="12.75">
      <c r="A5175" s="145">
        <v>94700</v>
      </c>
      <c r="B5175" s="102" t="s">
        <v>26845</v>
      </c>
      <c r="C5175" s="145" t="s">
        <v>2</v>
      </c>
      <c r="D5175" s="535">
        <v>143.93</v>
      </c>
      <c r="E5175" s="536">
        <v>0</v>
      </c>
      <c r="F5175" s="535">
        <v>130.94</v>
      </c>
      <c r="G5175" s="536">
        <v>0</v>
      </c>
      <c r="H5175" s="535">
        <v>123.68</v>
      </c>
      <c r="I5175" s="536">
        <v>0</v>
      </c>
      <c r="J5175" s="535">
        <v>115.03</v>
      </c>
      <c r="K5175" s="536">
        <v>0</v>
      </c>
      <c r="L5175" s="535">
        <v>120.25</v>
      </c>
      <c r="M5175" s="536">
        <v>0</v>
      </c>
      <c r="N5175" s="535">
        <v>143.81</v>
      </c>
      <c r="O5175" s="536">
        <v>0</v>
      </c>
      <c r="P5175" s="535">
        <v>147.44999999999999</v>
      </c>
      <c r="Q5175" s="536">
        <v>0</v>
      </c>
      <c r="R5175" s="535">
        <v>166.35</v>
      </c>
    </row>
    <row r="5176" spans="1:18" ht="12.75">
      <c r="A5176" s="145">
        <v>94477</v>
      </c>
      <c r="B5176" s="102" t="s">
        <v>26846</v>
      </c>
      <c r="C5176" s="145" t="s">
        <v>2</v>
      </c>
      <c r="D5176" s="535">
        <v>104.95</v>
      </c>
      <c r="E5176" s="536">
        <v>0</v>
      </c>
      <c r="F5176" s="535">
        <v>103.17</v>
      </c>
      <c r="G5176" s="536">
        <v>0.67030000000000001</v>
      </c>
      <c r="H5176" s="535">
        <v>106.47</v>
      </c>
      <c r="I5176" s="536">
        <v>0.64949999999999997</v>
      </c>
      <c r="J5176" s="535">
        <v>99.41</v>
      </c>
      <c r="K5176" s="536">
        <v>0.6956</v>
      </c>
      <c r="L5176" s="535">
        <v>96.45</v>
      </c>
      <c r="M5176" s="536">
        <v>0</v>
      </c>
      <c r="N5176" s="535">
        <v>103.94</v>
      </c>
      <c r="O5176" s="536">
        <v>0.6653</v>
      </c>
      <c r="P5176" s="535">
        <v>105.93</v>
      </c>
      <c r="Q5176" s="536">
        <v>0.65280000000000005</v>
      </c>
      <c r="R5176" s="535">
        <v>113.14</v>
      </c>
    </row>
    <row r="5177" spans="1:18" ht="12.75">
      <c r="A5177" s="145">
        <v>94478</v>
      </c>
      <c r="B5177" s="102" t="s">
        <v>26847</v>
      </c>
      <c r="C5177" s="145" t="s">
        <v>2</v>
      </c>
      <c r="D5177" s="535">
        <v>172.96</v>
      </c>
      <c r="E5177" s="536">
        <v>0</v>
      </c>
      <c r="F5177" s="535">
        <v>171.13</v>
      </c>
      <c r="G5177" s="536">
        <v>0.76729999999999998</v>
      </c>
      <c r="H5177" s="535">
        <v>174.98</v>
      </c>
      <c r="I5177" s="536">
        <v>0.75039999999999996</v>
      </c>
      <c r="J5177" s="535">
        <v>166.75</v>
      </c>
      <c r="K5177" s="536">
        <v>0.78739999999999999</v>
      </c>
      <c r="L5177" s="535">
        <v>156.37</v>
      </c>
      <c r="M5177" s="536">
        <v>0</v>
      </c>
      <c r="N5177" s="535">
        <v>172.05</v>
      </c>
      <c r="O5177" s="536">
        <v>0.76319999999999999</v>
      </c>
      <c r="P5177" s="535">
        <v>174.37</v>
      </c>
      <c r="Q5177" s="536">
        <v>0.753</v>
      </c>
      <c r="R5177" s="535">
        <v>187.03</v>
      </c>
    </row>
    <row r="5178" spans="1:18" ht="12.75">
      <c r="A5178" s="145">
        <v>94479</v>
      </c>
      <c r="B5178" s="102" t="s">
        <v>26848</v>
      </c>
      <c r="C5178" s="145" t="s">
        <v>2</v>
      </c>
      <c r="D5178" s="535">
        <v>224.93</v>
      </c>
      <c r="E5178" s="536">
        <v>0</v>
      </c>
      <c r="F5178" s="535">
        <v>222.86</v>
      </c>
      <c r="G5178" s="536">
        <v>0.78910000000000002</v>
      </c>
      <c r="H5178" s="535">
        <v>227.39</v>
      </c>
      <c r="I5178" s="536">
        <v>0.77339999999999998</v>
      </c>
      <c r="J5178" s="535">
        <v>217.69</v>
      </c>
      <c r="K5178" s="536">
        <v>0.80779999999999996</v>
      </c>
      <c r="L5178" s="535">
        <v>202.57</v>
      </c>
      <c r="M5178" s="536">
        <v>0</v>
      </c>
      <c r="N5178" s="535">
        <v>223.94</v>
      </c>
      <c r="O5178" s="536">
        <v>0.7853</v>
      </c>
      <c r="P5178" s="535">
        <v>226.68</v>
      </c>
      <c r="Q5178" s="536">
        <v>0.77580000000000005</v>
      </c>
      <c r="R5178" s="535">
        <v>243.36</v>
      </c>
    </row>
    <row r="5179" spans="1:18" ht="12.75">
      <c r="A5179" s="145">
        <v>96764</v>
      </c>
      <c r="B5179" s="102" t="s">
        <v>26849</v>
      </c>
      <c r="C5179" s="145" t="s">
        <v>2</v>
      </c>
      <c r="D5179" s="535">
        <v>340.86</v>
      </c>
      <c r="E5179" s="536">
        <v>0.86229999999999996</v>
      </c>
      <c r="F5179" s="535">
        <v>338.14</v>
      </c>
      <c r="G5179" s="536">
        <v>0.86950000000000005</v>
      </c>
      <c r="H5179" s="535">
        <v>342.5</v>
      </c>
      <c r="I5179" s="536">
        <v>0.85819999999999996</v>
      </c>
      <c r="J5179" s="535">
        <v>332.99</v>
      </c>
      <c r="K5179" s="536">
        <v>0.88270000000000004</v>
      </c>
      <c r="L5179" s="535">
        <v>341.68</v>
      </c>
      <c r="M5179" s="536">
        <v>0.86029999999999995</v>
      </c>
      <c r="N5179" s="535">
        <v>311.7</v>
      </c>
      <c r="O5179" s="536">
        <v>0</v>
      </c>
      <c r="P5179" s="535">
        <v>375.86</v>
      </c>
      <c r="Q5179" s="536">
        <v>2.0000000000000001E-4</v>
      </c>
      <c r="R5179" s="535">
        <v>343.18</v>
      </c>
    </row>
    <row r="5180" spans="1:18" ht="12.75">
      <c r="A5180" s="145">
        <v>105164</v>
      </c>
      <c r="B5180" s="102" t="s">
        <v>26850</v>
      </c>
      <c r="C5180" s="145" t="s">
        <v>2</v>
      </c>
      <c r="D5180" s="535">
        <v>11.7</v>
      </c>
      <c r="E5180" s="536">
        <v>0.34699999999999998</v>
      </c>
      <c r="F5180" s="535">
        <v>11.26</v>
      </c>
      <c r="G5180" s="536">
        <v>0.36059999999999998</v>
      </c>
      <c r="H5180" s="535">
        <v>11.97</v>
      </c>
      <c r="I5180" s="536">
        <v>0.3392</v>
      </c>
      <c r="J5180" s="535">
        <v>10.41</v>
      </c>
      <c r="K5180" s="536">
        <v>0.39</v>
      </c>
      <c r="L5180" s="535">
        <v>11.84</v>
      </c>
      <c r="M5180" s="536">
        <v>0.34289999999999998</v>
      </c>
      <c r="N5180" s="535">
        <v>11.01</v>
      </c>
      <c r="O5180" s="536">
        <v>0</v>
      </c>
      <c r="P5180" s="535">
        <v>12.26</v>
      </c>
      <c r="Q5180" s="536">
        <v>0</v>
      </c>
      <c r="R5180" s="535">
        <v>12.08</v>
      </c>
    </row>
    <row r="5181" spans="1:18" ht="12.75">
      <c r="A5181" s="145">
        <v>105165</v>
      </c>
      <c r="B5181" s="102" t="s">
        <v>26851</v>
      </c>
      <c r="C5181" s="145" t="s">
        <v>2</v>
      </c>
      <c r="D5181" s="535">
        <v>11.89</v>
      </c>
      <c r="E5181" s="536">
        <v>0.29349999999999998</v>
      </c>
      <c r="F5181" s="535">
        <v>11.39</v>
      </c>
      <c r="G5181" s="536">
        <v>0.30640000000000001</v>
      </c>
      <c r="H5181" s="535">
        <v>12.19</v>
      </c>
      <c r="I5181" s="536">
        <v>0.2863</v>
      </c>
      <c r="J5181" s="535">
        <v>10.47</v>
      </c>
      <c r="K5181" s="536">
        <v>0.33329999999999999</v>
      </c>
      <c r="L5181" s="535">
        <v>12.03</v>
      </c>
      <c r="M5181" s="536">
        <v>0.29010000000000002</v>
      </c>
      <c r="N5181" s="535">
        <v>11.22</v>
      </c>
      <c r="O5181" s="536">
        <v>0</v>
      </c>
      <c r="P5181" s="535">
        <v>12.4</v>
      </c>
      <c r="Q5181" s="536">
        <v>0</v>
      </c>
      <c r="R5181" s="535">
        <v>12.31</v>
      </c>
    </row>
    <row r="5182" spans="1:18" ht="12.75">
      <c r="A5182" s="145">
        <v>96758</v>
      </c>
      <c r="B5182" s="102" t="s">
        <v>26852</v>
      </c>
      <c r="C5182" s="145" t="s">
        <v>2</v>
      </c>
      <c r="D5182" s="535">
        <v>18.41</v>
      </c>
      <c r="E5182" s="536">
        <v>0.47199999999999998</v>
      </c>
      <c r="F5182" s="535">
        <v>17.850000000000001</v>
      </c>
      <c r="G5182" s="536">
        <v>0.48680000000000001</v>
      </c>
      <c r="H5182" s="535">
        <v>18.760000000000002</v>
      </c>
      <c r="I5182" s="536">
        <v>0.4632</v>
      </c>
      <c r="J5182" s="535">
        <v>16.78</v>
      </c>
      <c r="K5182" s="536">
        <v>0.51790000000000003</v>
      </c>
      <c r="L5182" s="535">
        <v>18.59</v>
      </c>
      <c r="M5182" s="536">
        <v>0.46750000000000003</v>
      </c>
      <c r="N5182" s="535">
        <v>17.21</v>
      </c>
      <c r="O5182" s="536">
        <v>0</v>
      </c>
      <c r="P5182" s="535">
        <v>19.55</v>
      </c>
      <c r="Q5182" s="536">
        <v>0</v>
      </c>
      <c r="R5182" s="535">
        <v>18.899999999999999</v>
      </c>
    </row>
    <row r="5183" spans="1:18" ht="12.75">
      <c r="A5183" s="145">
        <v>96759</v>
      </c>
      <c r="B5183" s="102" t="s">
        <v>26853</v>
      </c>
      <c r="C5183" s="145" t="s">
        <v>2</v>
      </c>
      <c r="D5183" s="535">
        <v>27.49</v>
      </c>
      <c r="E5183" s="536">
        <v>0.57620000000000005</v>
      </c>
      <c r="F5183" s="535">
        <v>26.81</v>
      </c>
      <c r="G5183" s="536">
        <v>0.59079999999999999</v>
      </c>
      <c r="H5183" s="535">
        <v>27.91</v>
      </c>
      <c r="I5183" s="536">
        <v>0.5675</v>
      </c>
      <c r="J5183" s="535">
        <v>25.53</v>
      </c>
      <c r="K5183" s="536">
        <v>0.62039999999999995</v>
      </c>
      <c r="L5183" s="535">
        <v>27.7</v>
      </c>
      <c r="M5183" s="536">
        <v>0.57179999999999997</v>
      </c>
      <c r="N5183" s="535">
        <v>25.54</v>
      </c>
      <c r="O5183" s="536">
        <v>0</v>
      </c>
      <c r="P5183" s="535">
        <v>29.48</v>
      </c>
      <c r="Q5183" s="536">
        <v>0</v>
      </c>
      <c r="R5183" s="535">
        <v>28.07</v>
      </c>
    </row>
    <row r="5184" spans="1:18" ht="12.75">
      <c r="A5184" s="145">
        <v>96760</v>
      </c>
      <c r="B5184" s="102" t="s">
        <v>26854</v>
      </c>
      <c r="C5184" s="145" t="s">
        <v>2</v>
      </c>
      <c r="D5184" s="535">
        <v>45.17</v>
      </c>
      <c r="E5184" s="536">
        <v>0.6754</v>
      </c>
      <c r="F5184" s="535">
        <v>44.32</v>
      </c>
      <c r="G5184" s="536">
        <v>0.68859999999999999</v>
      </c>
      <c r="H5184" s="535">
        <v>45.69</v>
      </c>
      <c r="I5184" s="536">
        <v>0.66779999999999995</v>
      </c>
      <c r="J5184" s="535">
        <v>42.71</v>
      </c>
      <c r="K5184" s="536">
        <v>0.71440000000000003</v>
      </c>
      <c r="L5184" s="535">
        <v>45.43</v>
      </c>
      <c r="M5184" s="536">
        <v>0.67159999999999997</v>
      </c>
      <c r="N5184" s="535">
        <v>41.74</v>
      </c>
      <c r="O5184" s="536">
        <v>0</v>
      </c>
      <c r="P5184" s="535">
        <v>48.92</v>
      </c>
      <c r="Q5184" s="536">
        <v>2.0000000000000001E-4</v>
      </c>
      <c r="R5184" s="535">
        <v>45.9</v>
      </c>
    </row>
    <row r="5185" spans="1:18" ht="12.75">
      <c r="A5185" s="145">
        <v>96761</v>
      </c>
      <c r="B5185" s="102" t="s">
        <v>26855</v>
      </c>
      <c r="C5185" s="145" t="s">
        <v>2</v>
      </c>
      <c r="D5185" s="535">
        <v>67.53</v>
      </c>
      <c r="E5185" s="536">
        <v>0.71020000000000005</v>
      </c>
      <c r="F5185" s="535">
        <v>66.39</v>
      </c>
      <c r="G5185" s="536">
        <v>0.72250000000000003</v>
      </c>
      <c r="H5185" s="535">
        <v>68.22</v>
      </c>
      <c r="I5185" s="536">
        <v>0.70299999999999996</v>
      </c>
      <c r="J5185" s="535">
        <v>64.23</v>
      </c>
      <c r="K5185" s="536">
        <v>0.74670000000000003</v>
      </c>
      <c r="L5185" s="535">
        <v>67.86</v>
      </c>
      <c r="M5185" s="536">
        <v>0.70669999999999999</v>
      </c>
      <c r="N5185" s="535">
        <v>62.29</v>
      </c>
      <c r="O5185" s="536">
        <v>0</v>
      </c>
      <c r="P5185" s="535">
        <v>73.38</v>
      </c>
      <c r="Q5185" s="536">
        <v>1E-4</v>
      </c>
      <c r="R5185" s="535">
        <v>68.5</v>
      </c>
    </row>
    <row r="5186" spans="1:18" ht="12.75">
      <c r="A5186" s="145">
        <v>96762</v>
      </c>
      <c r="B5186" s="102" t="s">
        <v>26856</v>
      </c>
      <c r="C5186" s="145" t="s">
        <v>2</v>
      </c>
      <c r="D5186" s="535">
        <v>128.08000000000001</v>
      </c>
      <c r="E5186" s="536">
        <v>0.80330000000000001</v>
      </c>
      <c r="F5186" s="535">
        <v>126.63</v>
      </c>
      <c r="G5186" s="536">
        <v>0.81279999999999997</v>
      </c>
      <c r="H5186" s="535">
        <v>128.97</v>
      </c>
      <c r="I5186" s="536">
        <v>0.79779999999999995</v>
      </c>
      <c r="J5186" s="535">
        <v>123.85</v>
      </c>
      <c r="K5186" s="536">
        <v>0.83079999999999998</v>
      </c>
      <c r="L5186" s="535">
        <v>128.53</v>
      </c>
      <c r="M5186" s="536">
        <v>0.80049999999999999</v>
      </c>
      <c r="N5186" s="535">
        <v>117.52</v>
      </c>
      <c r="O5186" s="536">
        <v>0</v>
      </c>
      <c r="P5186" s="535">
        <v>140.43</v>
      </c>
      <c r="Q5186" s="536">
        <v>2.0000000000000001E-4</v>
      </c>
      <c r="R5186" s="535">
        <v>129.33000000000001</v>
      </c>
    </row>
    <row r="5187" spans="1:18" ht="12.75">
      <c r="A5187" s="145">
        <v>96763</v>
      </c>
      <c r="B5187" s="102" t="s">
        <v>26857</v>
      </c>
      <c r="C5187" s="145" t="s">
        <v>2</v>
      </c>
      <c r="D5187" s="535">
        <v>171.56</v>
      </c>
      <c r="E5187" s="536">
        <v>0.80479999999999996</v>
      </c>
      <c r="F5187" s="535">
        <v>169.63</v>
      </c>
      <c r="G5187" s="536">
        <v>0.81420000000000003</v>
      </c>
      <c r="H5187" s="535">
        <v>172.75</v>
      </c>
      <c r="I5187" s="536">
        <v>0.79930000000000001</v>
      </c>
      <c r="J5187" s="535">
        <v>165.95</v>
      </c>
      <c r="K5187" s="536">
        <v>0.83209999999999995</v>
      </c>
      <c r="L5187" s="535">
        <v>172.17</v>
      </c>
      <c r="M5187" s="536">
        <v>0.80200000000000005</v>
      </c>
      <c r="N5187" s="535">
        <v>157.41</v>
      </c>
      <c r="O5187" s="536">
        <v>0</v>
      </c>
      <c r="P5187" s="535">
        <v>188.13</v>
      </c>
      <c r="Q5187" s="536">
        <v>2.0000000000000001E-4</v>
      </c>
      <c r="R5187" s="535">
        <v>173.23</v>
      </c>
    </row>
    <row r="5188" spans="1:18" ht="12.75">
      <c r="A5188" s="145">
        <v>94701</v>
      </c>
      <c r="B5188" s="102" t="s">
        <v>26858</v>
      </c>
      <c r="C5188" s="145" t="s">
        <v>2</v>
      </c>
      <c r="D5188" s="535">
        <v>248.38</v>
      </c>
      <c r="E5188" s="536">
        <v>0</v>
      </c>
      <c r="F5188" s="535">
        <v>226.47</v>
      </c>
      <c r="G5188" s="536">
        <v>0</v>
      </c>
      <c r="H5188" s="535">
        <v>214.47</v>
      </c>
      <c r="I5188" s="536">
        <v>0</v>
      </c>
      <c r="J5188" s="535">
        <v>198.56</v>
      </c>
      <c r="K5188" s="536">
        <v>0</v>
      </c>
      <c r="L5188" s="535">
        <v>208.47</v>
      </c>
      <c r="M5188" s="536">
        <v>0</v>
      </c>
      <c r="N5188" s="535">
        <v>248.38</v>
      </c>
      <c r="O5188" s="536">
        <v>0</v>
      </c>
      <c r="P5188" s="535">
        <v>254.57</v>
      </c>
      <c r="Q5188" s="536">
        <v>0</v>
      </c>
      <c r="R5188" s="535">
        <v>287</v>
      </c>
    </row>
    <row r="5189" spans="1:18" ht="12.75">
      <c r="A5189" s="145">
        <v>94688</v>
      </c>
      <c r="B5189" s="102" t="s">
        <v>26859</v>
      </c>
      <c r="C5189" s="145" t="s">
        <v>2</v>
      </c>
      <c r="D5189" s="535">
        <v>7.72</v>
      </c>
      <c r="E5189" s="536">
        <v>0</v>
      </c>
      <c r="F5189" s="535">
        <v>6.67</v>
      </c>
      <c r="G5189" s="536">
        <v>0</v>
      </c>
      <c r="H5189" s="535">
        <v>7.03</v>
      </c>
      <c r="I5189" s="536">
        <v>0</v>
      </c>
      <c r="J5189" s="535">
        <v>6.41</v>
      </c>
      <c r="K5189" s="536">
        <v>0</v>
      </c>
      <c r="L5189" s="535">
        <v>7.02</v>
      </c>
      <c r="M5189" s="536">
        <v>0</v>
      </c>
      <c r="N5189" s="535">
        <v>7.03</v>
      </c>
      <c r="O5189" s="536">
        <v>0</v>
      </c>
      <c r="P5189" s="535">
        <v>7.67</v>
      </c>
      <c r="Q5189" s="536">
        <v>0</v>
      </c>
      <c r="R5189" s="535">
        <v>7.98</v>
      </c>
    </row>
    <row r="5190" spans="1:18" ht="12.75">
      <c r="A5190" s="145">
        <v>94690</v>
      </c>
      <c r="B5190" s="102" t="s">
        <v>26860</v>
      </c>
      <c r="C5190" s="145" t="s">
        <v>2</v>
      </c>
      <c r="D5190" s="535">
        <v>12.64</v>
      </c>
      <c r="E5190" s="536">
        <v>0</v>
      </c>
      <c r="F5190" s="535">
        <v>11.11</v>
      </c>
      <c r="G5190" s="536">
        <v>0</v>
      </c>
      <c r="H5190" s="535">
        <v>11.35</v>
      </c>
      <c r="I5190" s="536">
        <v>0</v>
      </c>
      <c r="J5190" s="535">
        <v>10.42</v>
      </c>
      <c r="K5190" s="536">
        <v>0</v>
      </c>
      <c r="L5190" s="535">
        <v>11.25</v>
      </c>
      <c r="M5190" s="536">
        <v>0</v>
      </c>
      <c r="N5190" s="535">
        <v>11.82</v>
      </c>
      <c r="O5190" s="536">
        <v>0</v>
      </c>
      <c r="P5190" s="535">
        <v>12.69</v>
      </c>
      <c r="Q5190" s="536">
        <v>0</v>
      </c>
      <c r="R5190" s="535">
        <v>13.5</v>
      </c>
    </row>
    <row r="5191" spans="1:18" ht="12.75">
      <c r="A5191" s="145">
        <v>94692</v>
      </c>
      <c r="B5191" s="102" t="s">
        <v>26861</v>
      </c>
      <c r="C5191" s="145" t="s">
        <v>2</v>
      </c>
      <c r="D5191" s="535">
        <v>21.42</v>
      </c>
      <c r="E5191" s="536">
        <v>0</v>
      </c>
      <c r="F5191" s="535">
        <v>19.079999999999998</v>
      </c>
      <c r="G5191" s="536">
        <v>0</v>
      </c>
      <c r="H5191" s="535">
        <v>18.98</v>
      </c>
      <c r="I5191" s="536">
        <v>0</v>
      </c>
      <c r="J5191" s="535">
        <v>17.45</v>
      </c>
      <c r="K5191" s="536">
        <v>0</v>
      </c>
      <c r="L5191" s="535">
        <v>18.68</v>
      </c>
      <c r="M5191" s="536">
        <v>0</v>
      </c>
      <c r="N5191" s="535">
        <v>20.52</v>
      </c>
      <c r="O5191" s="536">
        <v>0</v>
      </c>
      <c r="P5191" s="535">
        <v>21.63</v>
      </c>
      <c r="Q5191" s="536">
        <v>0</v>
      </c>
      <c r="R5191" s="535">
        <v>23.52</v>
      </c>
    </row>
    <row r="5192" spans="1:18" ht="12.75">
      <c r="A5192" s="145">
        <v>94694</v>
      </c>
      <c r="B5192" s="102" t="s">
        <v>26862</v>
      </c>
      <c r="C5192" s="145" t="s">
        <v>2</v>
      </c>
      <c r="D5192" s="535">
        <v>26.62</v>
      </c>
      <c r="E5192" s="536">
        <v>0</v>
      </c>
      <c r="F5192" s="535">
        <v>23.49</v>
      </c>
      <c r="G5192" s="536">
        <v>0</v>
      </c>
      <c r="H5192" s="535">
        <v>23.7</v>
      </c>
      <c r="I5192" s="536">
        <v>0</v>
      </c>
      <c r="J5192" s="535">
        <v>21.83</v>
      </c>
      <c r="K5192" s="536">
        <v>0</v>
      </c>
      <c r="L5192" s="535">
        <v>23.41</v>
      </c>
      <c r="M5192" s="536">
        <v>0</v>
      </c>
      <c r="N5192" s="535">
        <v>25.14</v>
      </c>
      <c r="O5192" s="536">
        <v>0</v>
      </c>
      <c r="P5192" s="535">
        <v>26.77</v>
      </c>
      <c r="Q5192" s="536">
        <v>0</v>
      </c>
      <c r="R5192" s="535">
        <v>28.79</v>
      </c>
    </row>
    <row r="5193" spans="1:18" ht="12.75">
      <c r="A5193" s="145">
        <v>94696</v>
      </c>
      <c r="B5193" s="102" t="s">
        <v>26863</v>
      </c>
      <c r="C5193" s="145" t="s">
        <v>2</v>
      </c>
      <c r="D5193" s="535">
        <v>55.98</v>
      </c>
      <c r="E5193" s="536">
        <v>0</v>
      </c>
      <c r="F5193" s="535">
        <v>50.33</v>
      </c>
      <c r="G5193" s="536">
        <v>0</v>
      </c>
      <c r="H5193" s="535">
        <v>48.85</v>
      </c>
      <c r="I5193" s="536">
        <v>0</v>
      </c>
      <c r="J5193" s="535">
        <v>45.21</v>
      </c>
      <c r="K5193" s="536">
        <v>0</v>
      </c>
      <c r="L5193" s="535">
        <v>47.79</v>
      </c>
      <c r="M5193" s="536">
        <v>0</v>
      </c>
      <c r="N5193" s="535">
        <v>54.71</v>
      </c>
      <c r="O5193" s="536">
        <v>0</v>
      </c>
      <c r="P5193" s="535">
        <v>56.95</v>
      </c>
      <c r="Q5193" s="536">
        <v>0</v>
      </c>
      <c r="R5193" s="535">
        <v>63.02</v>
      </c>
    </row>
    <row r="5194" spans="1:18" ht="12.75">
      <c r="A5194" s="145">
        <v>94697</v>
      </c>
      <c r="B5194" s="102" t="s">
        <v>26864</v>
      </c>
      <c r="C5194" s="145" t="s">
        <v>2</v>
      </c>
      <c r="D5194" s="535">
        <v>95.93</v>
      </c>
      <c r="E5194" s="536">
        <v>0</v>
      </c>
      <c r="F5194" s="535">
        <v>86.58</v>
      </c>
      <c r="G5194" s="536">
        <v>0</v>
      </c>
      <c r="H5194" s="535">
        <v>83.2</v>
      </c>
      <c r="I5194" s="536">
        <v>0</v>
      </c>
      <c r="J5194" s="535">
        <v>77.2</v>
      </c>
      <c r="K5194" s="536">
        <v>0</v>
      </c>
      <c r="L5194" s="535">
        <v>81.260000000000005</v>
      </c>
      <c r="M5194" s="536">
        <v>0</v>
      </c>
      <c r="N5194" s="535">
        <v>94.46</v>
      </c>
      <c r="O5194" s="536">
        <v>0</v>
      </c>
      <c r="P5194" s="535">
        <v>97.8</v>
      </c>
      <c r="Q5194" s="536">
        <v>0</v>
      </c>
      <c r="R5194" s="535">
        <v>108.98</v>
      </c>
    </row>
    <row r="5195" spans="1:18" ht="12.75">
      <c r="A5195" s="145">
        <v>94699</v>
      </c>
      <c r="B5195" s="102" t="s">
        <v>26865</v>
      </c>
      <c r="C5195" s="145" t="s">
        <v>2</v>
      </c>
      <c r="D5195" s="535">
        <v>127.09</v>
      </c>
      <c r="E5195" s="536">
        <v>0</v>
      </c>
      <c r="F5195" s="535">
        <v>114.89</v>
      </c>
      <c r="G5195" s="536">
        <v>0</v>
      </c>
      <c r="H5195" s="535">
        <v>110.07</v>
      </c>
      <c r="I5195" s="536">
        <v>0</v>
      </c>
      <c r="J5195" s="535">
        <v>102.15</v>
      </c>
      <c r="K5195" s="536">
        <v>0</v>
      </c>
      <c r="L5195" s="535">
        <v>107.39</v>
      </c>
      <c r="M5195" s="536">
        <v>0</v>
      </c>
      <c r="N5195" s="535">
        <v>125.5</v>
      </c>
      <c r="O5195" s="536">
        <v>0</v>
      </c>
      <c r="P5195" s="535">
        <v>129.69999999999999</v>
      </c>
      <c r="Q5195" s="536">
        <v>0</v>
      </c>
      <c r="R5195" s="535">
        <v>144.85</v>
      </c>
    </row>
    <row r="5196" spans="1:18" ht="12.75">
      <c r="A5196" s="145">
        <v>105167</v>
      </c>
      <c r="B5196" s="102" t="s">
        <v>26866</v>
      </c>
      <c r="C5196" s="145" t="s">
        <v>2</v>
      </c>
      <c r="D5196" s="535">
        <v>237.54</v>
      </c>
      <c r="E5196" s="536">
        <v>0.67920000000000003</v>
      </c>
      <c r="F5196" s="535">
        <v>233.15</v>
      </c>
      <c r="G5196" s="536">
        <v>0.69199999999999995</v>
      </c>
      <c r="H5196" s="535">
        <v>240.36</v>
      </c>
      <c r="I5196" s="536">
        <v>0.67120000000000002</v>
      </c>
      <c r="J5196" s="535">
        <v>224.67</v>
      </c>
      <c r="K5196" s="536">
        <v>0.71809999999999996</v>
      </c>
      <c r="L5196" s="535">
        <v>238.89</v>
      </c>
      <c r="M5196" s="536">
        <v>0.6754</v>
      </c>
      <c r="N5196" s="535">
        <v>219.5</v>
      </c>
      <c r="O5196" s="536">
        <v>0</v>
      </c>
      <c r="P5196" s="535">
        <v>257.63</v>
      </c>
      <c r="Q5196" s="536">
        <v>0</v>
      </c>
      <c r="R5196" s="535">
        <v>241.47</v>
      </c>
    </row>
    <row r="5197" spans="1:18" ht="12.75">
      <c r="A5197" s="145">
        <v>105168</v>
      </c>
      <c r="B5197" s="102" t="s">
        <v>26867</v>
      </c>
      <c r="C5197" s="145" t="s">
        <v>2</v>
      </c>
      <c r="D5197" s="535">
        <v>0</v>
      </c>
      <c r="E5197" s="536"/>
      <c r="F5197" s="535">
        <v>0</v>
      </c>
      <c r="G5197" s="536"/>
      <c r="H5197" s="535">
        <v>0</v>
      </c>
      <c r="I5197" s="536"/>
      <c r="J5197" s="535">
        <v>0</v>
      </c>
      <c r="K5197" s="536"/>
      <c r="L5197" s="535">
        <v>0</v>
      </c>
      <c r="M5197" s="536"/>
      <c r="N5197" s="535">
        <v>0</v>
      </c>
      <c r="O5197" s="536"/>
      <c r="P5197" s="535">
        <v>0</v>
      </c>
      <c r="Q5197" s="536"/>
      <c r="R5197" s="535">
        <v>0</v>
      </c>
    </row>
    <row r="5198" spans="1:18" ht="12.75">
      <c r="A5198" s="145">
        <v>105171</v>
      </c>
      <c r="B5198" s="102" t="s">
        <v>26868</v>
      </c>
      <c r="C5198" s="145" t="s">
        <v>2</v>
      </c>
      <c r="D5198" s="535">
        <v>0</v>
      </c>
      <c r="E5198" s="536"/>
      <c r="F5198" s="535">
        <v>0</v>
      </c>
      <c r="G5198" s="536"/>
      <c r="H5198" s="535">
        <v>0</v>
      </c>
      <c r="I5198" s="536"/>
      <c r="J5198" s="535">
        <v>0</v>
      </c>
      <c r="K5198" s="536"/>
      <c r="L5198" s="535">
        <v>0</v>
      </c>
      <c r="M5198" s="536"/>
      <c r="N5198" s="535">
        <v>0</v>
      </c>
      <c r="O5198" s="536"/>
      <c r="P5198" s="535">
        <v>0</v>
      </c>
      <c r="Q5198" s="536"/>
      <c r="R5198" s="535">
        <v>0</v>
      </c>
    </row>
    <row r="5199" spans="1:18" ht="12.75">
      <c r="A5199" s="145">
        <v>105191</v>
      </c>
      <c r="B5199" s="102" t="s">
        <v>26869</v>
      </c>
      <c r="C5199" s="145" t="s">
        <v>2</v>
      </c>
      <c r="D5199" s="535">
        <v>0</v>
      </c>
      <c r="E5199" s="536"/>
      <c r="F5199" s="535">
        <v>0</v>
      </c>
      <c r="G5199" s="536"/>
      <c r="H5199" s="535">
        <v>0</v>
      </c>
      <c r="I5199" s="536"/>
      <c r="J5199" s="535">
        <v>0</v>
      </c>
      <c r="K5199" s="536"/>
      <c r="L5199" s="535">
        <v>0</v>
      </c>
      <c r="M5199" s="536"/>
      <c r="N5199" s="535">
        <v>0</v>
      </c>
      <c r="O5199" s="536"/>
      <c r="P5199" s="535">
        <v>0</v>
      </c>
      <c r="Q5199" s="536"/>
      <c r="R5199" s="535">
        <v>0</v>
      </c>
    </row>
    <row r="5200" spans="1:18" ht="12.75">
      <c r="A5200" s="145">
        <v>105192</v>
      </c>
      <c r="B5200" s="102" t="s">
        <v>26870</v>
      </c>
      <c r="C5200" s="145" t="s">
        <v>2</v>
      </c>
      <c r="D5200" s="535">
        <v>0</v>
      </c>
      <c r="E5200" s="536"/>
      <c r="F5200" s="535">
        <v>0</v>
      </c>
      <c r="G5200" s="536"/>
      <c r="H5200" s="535">
        <v>0</v>
      </c>
      <c r="I5200" s="536"/>
      <c r="J5200" s="535">
        <v>0</v>
      </c>
      <c r="K5200" s="536"/>
      <c r="L5200" s="535">
        <v>0</v>
      </c>
      <c r="M5200" s="536"/>
      <c r="N5200" s="535">
        <v>0</v>
      </c>
      <c r="O5200" s="536"/>
      <c r="P5200" s="535">
        <v>0</v>
      </c>
      <c r="Q5200" s="536"/>
      <c r="R5200" s="535">
        <v>0</v>
      </c>
    </row>
    <row r="5201" spans="1:18" ht="12.75">
      <c r="A5201" s="145">
        <v>96809</v>
      </c>
      <c r="B5201" s="102" t="s">
        <v>26871</v>
      </c>
      <c r="C5201" s="145" t="s">
        <v>2</v>
      </c>
      <c r="D5201" s="535">
        <v>19.690000000000001</v>
      </c>
      <c r="E5201" s="536">
        <v>0.50280000000000002</v>
      </c>
      <c r="F5201" s="535">
        <v>19.260000000000002</v>
      </c>
      <c r="G5201" s="536">
        <v>0.51400000000000001</v>
      </c>
      <c r="H5201" s="535">
        <v>19.989999999999998</v>
      </c>
      <c r="I5201" s="536">
        <v>0.49519999999999997</v>
      </c>
      <c r="J5201" s="535">
        <v>18.02</v>
      </c>
      <c r="K5201" s="536">
        <v>0.5494</v>
      </c>
      <c r="L5201" s="535">
        <v>19.93</v>
      </c>
      <c r="M5201" s="536">
        <v>0.49669999999999997</v>
      </c>
      <c r="N5201" s="535">
        <v>19.3</v>
      </c>
      <c r="O5201" s="536">
        <v>0.51300000000000001</v>
      </c>
      <c r="P5201" s="535">
        <v>19.87</v>
      </c>
      <c r="Q5201" s="536">
        <v>0.49819999999999998</v>
      </c>
      <c r="R5201" s="535">
        <v>20.079999999999998</v>
      </c>
    </row>
    <row r="5202" spans="1:18" ht="12.75">
      <c r="A5202" s="145">
        <v>96812</v>
      </c>
      <c r="B5202" s="102" t="s">
        <v>26872</v>
      </c>
      <c r="C5202" s="145" t="s">
        <v>2</v>
      </c>
      <c r="D5202" s="535">
        <v>20.54</v>
      </c>
      <c r="E5202" s="536">
        <v>0.49030000000000001</v>
      </c>
      <c r="F5202" s="535">
        <v>20.07</v>
      </c>
      <c r="G5202" s="536">
        <v>0.50170000000000003</v>
      </c>
      <c r="H5202" s="535">
        <v>20.85</v>
      </c>
      <c r="I5202" s="536">
        <v>0.48299999999999998</v>
      </c>
      <c r="J5202" s="535">
        <v>18.75</v>
      </c>
      <c r="K5202" s="536">
        <v>0.53710000000000002</v>
      </c>
      <c r="L5202" s="535">
        <v>20.8</v>
      </c>
      <c r="M5202" s="536">
        <v>0.48409999999999997</v>
      </c>
      <c r="N5202" s="535">
        <v>20.12</v>
      </c>
      <c r="O5202" s="536">
        <v>0.50049999999999994</v>
      </c>
      <c r="P5202" s="535">
        <v>20.73</v>
      </c>
      <c r="Q5202" s="536">
        <v>0.48580000000000001</v>
      </c>
      <c r="R5202" s="535">
        <v>20.95</v>
      </c>
    </row>
    <row r="5203" spans="1:18" ht="12.75">
      <c r="A5203" s="145">
        <v>96813</v>
      </c>
      <c r="B5203" s="102" t="s">
        <v>26873</v>
      </c>
      <c r="C5203" s="145" t="s">
        <v>2</v>
      </c>
      <c r="D5203" s="535">
        <v>23.39</v>
      </c>
      <c r="E5203" s="536">
        <v>0.50449999999999995</v>
      </c>
      <c r="F5203" s="535">
        <v>22.87</v>
      </c>
      <c r="G5203" s="536">
        <v>0.51600000000000001</v>
      </c>
      <c r="H5203" s="535">
        <v>23.75</v>
      </c>
      <c r="I5203" s="536">
        <v>0.49680000000000002</v>
      </c>
      <c r="J5203" s="535">
        <v>21.42</v>
      </c>
      <c r="K5203" s="536">
        <v>0.55089999999999995</v>
      </c>
      <c r="L5203" s="535">
        <v>23.7</v>
      </c>
      <c r="M5203" s="536">
        <v>0.49790000000000001</v>
      </c>
      <c r="N5203" s="535">
        <v>22.94</v>
      </c>
      <c r="O5203" s="536">
        <v>0.51439999999999997</v>
      </c>
      <c r="P5203" s="535">
        <v>23.6</v>
      </c>
      <c r="Q5203" s="536">
        <v>0.5</v>
      </c>
      <c r="R5203" s="535">
        <v>23.87</v>
      </c>
    </row>
    <row r="5204" spans="1:18" ht="12.75">
      <c r="A5204" s="145">
        <v>96817</v>
      </c>
      <c r="B5204" s="102" t="s">
        <v>26874</v>
      </c>
      <c r="C5204" s="145" t="s">
        <v>2</v>
      </c>
      <c r="D5204" s="535">
        <v>35.17</v>
      </c>
      <c r="E5204" s="536">
        <v>0.60589999999999999</v>
      </c>
      <c r="F5204" s="535">
        <v>34.56</v>
      </c>
      <c r="G5204" s="536">
        <v>0.61660000000000004</v>
      </c>
      <c r="H5204" s="535">
        <v>35.6</v>
      </c>
      <c r="I5204" s="536">
        <v>0.59860000000000002</v>
      </c>
      <c r="J5204" s="535">
        <v>32.82</v>
      </c>
      <c r="K5204" s="536">
        <v>0.64929999999999999</v>
      </c>
      <c r="L5204" s="535">
        <v>35.53</v>
      </c>
      <c r="M5204" s="536">
        <v>0.5998</v>
      </c>
      <c r="N5204" s="535">
        <v>34.630000000000003</v>
      </c>
      <c r="O5204" s="536">
        <v>0.61539999999999995</v>
      </c>
      <c r="P5204" s="535">
        <v>35.43</v>
      </c>
      <c r="Q5204" s="536">
        <v>0.60150000000000003</v>
      </c>
      <c r="R5204" s="535">
        <v>35.74</v>
      </c>
    </row>
    <row r="5205" spans="1:18" ht="12.75">
      <c r="A5205" s="145">
        <v>96816</v>
      </c>
      <c r="B5205" s="102" t="s">
        <v>26875</v>
      </c>
      <c r="C5205" s="145" t="s">
        <v>2</v>
      </c>
      <c r="D5205" s="535">
        <v>26.4</v>
      </c>
      <c r="E5205" s="536">
        <v>0.5292</v>
      </c>
      <c r="F5205" s="535">
        <v>25.85</v>
      </c>
      <c r="G5205" s="536">
        <v>0.54039999999999999</v>
      </c>
      <c r="H5205" s="535">
        <v>26.79</v>
      </c>
      <c r="I5205" s="536">
        <v>0.52149999999999996</v>
      </c>
      <c r="J5205" s="535">
        <v>24.29</v>
      </c>
      <c r="K5205" s="536">
        <v>0.57509999999999994</v>
      </c>
      <c r="L5205" s="535">
        <v>26.73</v>
      </c>
      <c r="M5205" s="536">
        <v>0.52259999999999995</v>
      </c>
      <c r="N5205" s="535">
        <v>25.91</v>
      </c>
      <c r="O5205" s="536">
        <v>0.53920000000000001</v>
      </c>
      <c r="P5205" s="535">
        <v>26.64</v>
      </c>
      <c r="Q5205" s="536">
        <v>0.52439999999999998</v>
      </c>
      <c r="R5205" s="535">
        <v>26.92</v>
      </c>
    </row>
    <row r="5206" spans="1:18" ht="12.75">
      <c r="A5206" s="145">
        <v>96821</v>
      </c>
      <c r="B5206" s="102" t="s">
        <v>26876</v>
      </c>
      <c r="C5206" s="145" t="s">
        <v>2</v>
      </c>
      <c r="D5206" s="535">
        <v>39.14</v>
      </c>
      <c r="E5206" s="536">
        <v>0.61550000000000005</v>
      </c>
      <c r="F5206" s="535">
        <v>38.47</v>
      </c>
      <c r="G5206" s="536">
        <v>0.62619999999999998</v>
      </c>
      <c r="H5206" s="535">
        <v>39.6</v>
      </c>
      <c r="I5206" s="536">
        <v>0.60829999999999995</v>
      </c>
      <c r="J5206" s="535">
        <v>36.590000000000003</v>
      </c>
      <c r="K5206" s="536">
        <v>0.65839999999999999</v>
      </c>
      <c r="L5206" s="535">
        <v>39.53</v>
      </c>
      <c r="M5206" s="536">
        <v>0.60940000000000005</v>
      </c>
      <c r="N5206" s="535">
        <v>38.54</v>
      </c>
      <c r="O5206" s="536">
        <v>0.62509999999999999</v>
      </c>
      <c r="P5206" s="535">
        <v>39.409999999999997</v>
      </c>
      <c r="Q5206" s="536">
        <v>0.61129999999999995</v>
      </c>
      <c r="R5206" s="535">
        <v>39.75</v>
      </c>
    </row>
    <row r="5207" spans="1:18" ht="12.75">
      <c r="A5207" s="145">
        <v>96824</v>
      </c>
      <c r="B5207" s="102" t="s">
        <v>26877</v>
      </c>
      <c r="C5207" s="145" t="s">
        <v>2</v>
      </c>
      <c r="D5207" s="535">
        <v>18.45</v>
      </c>
      <c r="E5207" s="536">
        <v>0.52900000000000003</v>
      </c>
      <c r="F5207" s="535">
        <v>18.059999999999999</v>
      </c>
      <c r="G5207" s="536">
        <v>0.54039999999999999</v>
      </c>
      <c r="H5207" s="535">
        <v>18.7</v>
      </c>
      <c r="I5207" s="536">
        <v>0.52190000000000003</v>
      </c>
      <c r="J5207" s="535">
        <v>16.97</v>
      </c>
      <c r="K5207" s="536">
        <v>0.57509999999999994</v>
      </c>
      <c r="L5207" s="535">
        <v>18.670000000000002</v>
      </c>
      <c r="M5207" s="536">
        <v>0.52280000000000004</v>
      </c>
      <c r="N5207" s="535">
        <v>18.09</v>
      </c>
      <c r="O5207" s="536">
        <v>0.53949999999999998</v>
      </c>
      <c r="P5207" s="535">
        <v>18.600000000000001</v>
      </c>
      <c r="Q5207" s="536">
        <v>0.52470000000000006</v>
      </c>
      <c r="R5207" s="535">
        <v>18.8</v>
      </c>
    </row>
    <row r="5208" spans="1:18" ht="12.75">
      <c r="A5208" s="145">
        <v>96827</v>
      </c>
      <c r="B5208" s="102" t="s">
        <v>26878</v>
      </c>
      <c r="C5208" s="145" t="s">
        <v>2</v>
      </c>
      <c r="D5208" s="535">
        <v>20.100000000000001</v>
      </c>
      <c r="E5208" s="536">
        <v>0.54430000000000001</v>
      </c>
      <c r="F5208" s="535">
        <v>19.68</v>
      </c>
      <c r="G5208" s="536">
        <v>0.55589999999999995</v>
      </c>
      <c r="H5208" s="535">
        <v>20.37</v>
      </c>
      <c r="I5208" s="536">
        <v>0.53710000000000002</v>
      </c>
      <c r="J5208" s="535">
        <v>18.54</v>
      </c>
      <c r="K5208" s="536">
        <v>0.59009999999999996</v>
      </c>
      <c r="L5208" s="535">
        <v>20.329999999999998</v>
      </c>
      <c r="M5208" s="536">
        <v>0.53810000000000002</v>
      </c>
      <c r="N5208" s="535">
        <v>19.73</v>
      </c>
      <c r="O5208" s="536">
        <v>0.55449999999999999</v>
      </c>
      <c r="P5208" s="535">
        <v>20.27</v>
      </c>
      <c r="Q5208" s="536">
        <v>0.53969999999999996</v>
      </c>
      <c r="R5208" s="535">
        <v>20.46</v>
      </c>
    </row>
    <row r="5209" spans="1:18" ht="12.75">
      <c r="A5209" s="145">
        <v>96828</v>
      </c>
      <c r="B5209" s="102" t="s">
        <v>26879</v>
      </c>
      <c r="C5209" s="145" t="s">
        <v>2</v>
      </c>
      <c r="D5209" s="535">
        <v>24.74</v>
      </c>
      <c r="E5209" s="536">
        <v>0.58409999999999995</v>
      </c>
      <c r="F5209" s="535">
        <v>24.28</v>
      </c>
      <c r="G5209" s="536">
        <v>0.59509999999999996</v>
      </c>
      <c r="H5209" s="535">
        <v>25.06</v>
      </c>
      <c r="I5209" s="536">
        <v>0.5766</v>
      </c>
      <c r="J5209" s="535">
        <v>23</v>
      </c>
      <c r="K5209" s="536">
        <v>0.62829999999999997</v>
      </c>
      <c r="L5209" s="535">
        <v>25.01</v>
      </c>
      <c r="M5209" s="536">
        <v>0.57779999999999998</v>
      </c>
      <c r="N5209" s="535">
        <v>24.33</v>
      </c>
      <c r="O5209" s="536">
        <v>0.59389999999999998</v>
      </c>
      <c r="P5209" s="535">
        <v>24.92</v>
      </c>
      <c r="Q5209" s="536">
        <v>0.57989999999999997</v>
      </c>
      <c r="R5209" s="535">
        <v>25.16</v>
      </c>
    </row>
    <row r="5210" spans="1:18" ht="12.75">
      <c r="A5210" s="145">
        <v>96832</v>
      </c>
      <c r="B5210" s="102" t="s">
        <v>26880</v>
      </c>
      <c r="C5210" s="145" t="s">
        <v>2</v>
      </c>
      <c r="D5210" s="535">
        <v>31.06</v>
      </c>
      <c r="E5210" s="536">
        <v>0.64970000000000006</v>
      </c>
      <c r="F5210" s="535">
        <v>30.58</v>
      </c>
      <c r="G5210" s="536">
        <v>0.65990000000000004</v>
      </c>
      <c r="H5210" s="535">
        <v>31.39</v>
      </c>
      <c r="I5210" s="536">
        <v>0.64290000000000003</v>
      </c>
      <c r="J5210" s="535">
        <v>29.21</v>
      </c>
      <c r="K5210" s="536">
        <v>0.69089999999999996</v>
      </c>
      <c r="L5210" s="535">
        <v>31.35</v>
      </c>
      <c r="M5210" s="536">
        <v>0.64370000000000005</v>
      </c>
      <c r="N5210" s="535">
        <v>30.63</v>
      </c>
      <c r="O5210" s="536">
        <v>0.65880000000000005</v>
      </c>
      <c r="P5210" s="535">
        <v>31.26</v>
      </c>
      <c r="Q5210" s="536">
        <v>0.64559999999999995</v>
      </c>
      <c r="R5210" s="535">
        <v>31.51</v>
      </c>
    </row>
    <row r="5211" spans="1:18" ht="12.75">
      <c r="A5211" s="145">
        <v>104525</v>
      </c>
      <c r="B5211" s="102" t="s">
        <v>26881</v>
      </c>
      <c r="C5211" s="145" t="s">
        <v>2</v>
      </c>
      <c r="D5211" s="535">
        <v>0</v>
      </c>
      <c r="E5211" s="536"/>
      <c r="F5211" s="535">
        <v>0</v>
      </c>
      <c r="G5211" s="536"/>
      <c r="H5211" s="535">
        <v>0</v>
      </c>
      <c r="I5211" s="536"/>
      <c r="J5211" s="535">
        <v>0</v>
      </c>
      <c r="K5211" s="536"/>
      <c r="L5211" s="535">
        <v>0</v>
      </c>
      <c r="M5211" s="536"/>
      <c r="N5211" s="535">
        <v>0</v>
      </c>
      <c r="O5211" s="536"/>
      <c r="P5211" s="535">
        <v>0</v>
      </c>
      <c r="Q5211" s="536"/>
      <c r="R5211" s="535">
        <v>0</v>
      </c>
    </row>
    <row r="5212" spans="1:18" ht="12.75">
      <c r="A5212" s="145">
        <v>104563</v>
      </c>
      <c r="B5212" s="102" t="s">
        <v>26882</v>
      </c>
      <c r="C5212" s="145" t="s">
        <v>2</v>
      </c>
      <c r="D5212" s="535">
        <v>0</v>
      </c>
      <c r="E5212" s="536"/>
      <c r="F5212" s="535">
        <v>0</v>
      </c>
      <c r="G5212" s="536"/>
      <c r="H5212" s="535">
        <v>0</v>
      </c>
      <c r="I5212" s="536"/>
      <c r="J5212" s="535">
        <v>0</v>
      </c>
      <c r="K5212" s="536"/>
      <c r="L5212" s="535">
        <v>0</v>
      </c>
      <c r="M5212" s="536"/>
      <c r="N5212" s="535">
        <v>0</v>
      </c>
      <c r="O5212" s="536"/>
      <c r="P5212" s="535">
        <v>0</v>
      </c>
      <c r="Q5212" s="536"/>
      <c r="R5212" s="535">
        <v>0</v>
      </c>
    </row>
    <row r="5213" spans="1:18" ht="12.75">
      <c r="A5213" s="145">
        <v>104531</v>
      </c>
      <c r="B5213" s="102" t="s">
        <v>26883</v>
      </c>
      <c r="C5213" s="145" t="s">
        <v>2</v>
      </c>
      <c r="D5213" s="535">
        <v>0</v>
      </c>
      <c r="E5213" s="536"/>
      <c r="F5213" s="535">
        <v>0</v>
      </c>
      <c r="G5213" s="536"/>
      <c r="H5213" s="535">
        <v>0</v>
      </c>
      <c r="I5213" s="536"/>
      <c r="J5213" s="535">
        <v>0</v>
      </c>
      <c r="K5213" s="536"/>
      <c r="L5213" s="535">
        <v>0</v>
      </c>
      <c r="M5213" s="536"/>
      <c r="N5213" s="535">
        <v>0</v>
      </c>
      <c r="O5213" s="536"/>
      <c r="P5213" s="535">
        <v>0</v>
      </c>
      <c r="Q5213" s="536"/>
      <c r="R5213" s="535">
        <v>0</v>
      </c>
    </row>
    <row r="5214" spans="1:18" ht="12.75">
      <c r="A5214" s="145">
        <v>104527</v>
      </c>
      <c r="B5214" s="102" t="s">
        <v>26884</v>
      </c>
      <c r="C5214" s="145" t="s">
        <v>2</v>
      </c>
      <c r="D5214" s="535">
        <v>0</v>
      </c>
      <c r="E5214" s="536"/>
      <c r="F5214" s="535">
        <v>0</v>
      </c>
      <c r="G5214" s="536"/>
      <c r="H5214" s="535">
        <v>0</v>
      </c>
      <c r="I5214" s="536"/>
      <c r="J5214" s="535">
        <v>0</v>
      </c>
      <c r="K5214" s="536"/>
      <c r="L5214" s="535">
        <v>0</v>
      </c>
      <c r="M5214" s="536"/>
      <c r="N5214" s="535">
        <v>0</v>
      </c>
      <c r="O5214" s="536"/>
      <c r="P5214" s="535">
        <v>0</v>
      </c>
      <c r="Q5214" s="536"/>
      <c r="R5214" s="535">
        <v>0</v>
      </c>
    </row>
    <row r="5215" spans="1:18" ht="12.75">
      <c r="A5215" s="145">
        <v>104529</v>
      </c>
      <c r="B5215" s="102" t="s">
        <v>26885</v>
      </c>
      <c r="C5215" s="145" t="s">
        <v>2</v>
      </c>
      <c r="D5215" s="535">
        <v>0</v>
      </c>
      <c r="E5215" s="536"/>
      <c r="F5215" s="535">
        <v>0</v>
      </c>
      <c r="G5215" s="536"/>
      <c r="H5215" s="535">
        <v>0</v>
      </c>
      <c r="I5215" s="536"/>
      <c r="J5215" s="535">
        <v>0</v>
      </c>
      <c r="K5215" s="536"/>
      <c r="L5215" s="535">
        <v>0</v>
      </c>
      <c r="M5215" s="536"/>
      <c r="N5215" s="535">
        <v>0</v>
      </c>
      <c r="O5215" s="536"/>
      <c r="P5215" s="535">
        <v>0</v>
      </c>
      <c r="Q5215" s="536"/>
      <c r="R5215" s="535">
        <v>0</v>
      </c>
    </row>
    <row r="5216" spans="1:18" ht="12.75">
      <c r="A5216" s="145">
        <v>104564</v>
      </c>
      <c r="B5216" s="102" t="s">
        <v>26886</v>
      </c>
      <c r="C5216" s="145" t="s">
        <v>2</v>
      </c>
      <c r="D5216" s="535">
        <v>0</v>
      </c>
      <c r="E5216" s="536"/>
      <c r="F5216" s="535">
        <v>0</v>
      </c>
      <c r="G5216" s="536"/>
      <c r="H5216" s="535">
        <v>0</v>
      </c>
      <c r="I5216" s="536"/>
      <c r="J5216" s="535">
        <v>0</v>
      </c>
      <c r="K5216" s="536"/>
      <c r="L5216" s="535">
        <v>0</v>
      </c>
      <c r="M5216" s="536"/>
      <c r="N5216" s="535">
        <v>0</v>
      </c>
      <c r="O5216" s="536"/>
      <c r="P5216" s="535">
        <v>0</v>
      </c>
      <c r="Q5216" s="536"/>
      <c r="R5216" s="535">
        <v>0</v>
      </c>
    </row>
    <row r="5217" spans="1:18" ht="12.75">
      <c r="A5217" s="145">
        <v>104533</v>
      </c>
      <c r="B5217" s="102" t="s">
        <v>26887</v>
      </c>
      <c r="C5217" s="145" t="s">
        <v>2</v>
      </c>
      <c r="D5217" s="535">
        <v>0</v>
      </c>
      <c r="E5217" s="536"/>
      <c r="F5217" s="535">
        <v>0</v>
      </c>
      <c r="G5217" s="536"/>
      <c r="H5217" s="535">
        <v>0</v>
      </c>
      <c r="I5217" s="536"/>
      <c r="J5217" s="535">
        <v>0</v>
      </c>
      <c r="K5217" s="536"/>
      <c r="L5217" s="535">
        <v>0</v>
      </c>
      <c r="M5217" s="536"/>
      <c r="N5217" s="535">
        <v>0</v>
      </c>
      <c r="O5217" s="536"/>
      <c r="P5217" s="535">
        <v>0</v>
      </c>
      <c r="Q5217" s="536"/>
      <c r="R5217" s="535">
        <v>0</v>
      </c>
    </row>
    <row r="5218" spans="1:18" ht="12.75">
      <c r="A5218" s="145">
        <v>104535</v>
      </c>
      <c r="B5218" s="102" t="s">
        <v>26888</v>
      </c>
      <c r="C5218" s="145" t="s">
        <v>2</v>
      </c>
      <c r="D5218" s="535">
        <v>0</v>
      </c>
      <c r="E5218" s="536"/>
      <c r="F5218" s="535">
        <v>0</v>
      </c>
      <c r="G5218" s="536"/>
      <c r="H5218" s="535">
        <v>0</v>
      </c>
      <c r="I5218" s="536"/>
      <c r="J5218" s="535">
        <v>0</v>
      </c>
      <c r="K5218" s="536"/>
      <c r="L5218" s="535">
        <v>0</v>
      </c>
      <c r="M5218" s="536"/>
      <c r="N5218" s="535">
        <v>0</v>
      </c>
      <c r="O5218" s="536"/>
      <c r="P5218" s="535">
        <v>0</v>
      </c>
      <c r="Q5218" s="536"/>
      <c r="R5218" s="535">
        <v>0</v>
      </c>
    </row>
    <row r="5219" spans="1:18" ht="12.75">
      <c r="A5219" s="145">
        <v>96810</v>
      </c>
      <c r="B5219" s="102" t="s">
        <v>26889</v>
      </c>
      <c r="C5219" s="145" t="s">
        <v>2</v>
      </c>
      <c r="D5219" s="535">
        <v>21.38</v>
      </c>
      <c r="E5219" s="536">
        <v>0.48920000000000002</v>
      </c>
      <c r="F5219" s="535">
        <v>20.89</v>
      </c>
      <c r="G5219" s="536">
        <v>0.50070000000000003</v>
      </c>
      <c r="H5219" s="535">
        <v>21.71</v>
      </c>
      <c r="I5219" s="536">
        <v>0.48180000000000001</v>
      </c>
      <c r="J5219" s="535">
        <v>19.52</v>
      </c>
      <c r="K5219" s="536">
        <v>0.53590000000000004</v>
      </c>
      <c r="L5219" s="535">
        <v>21.66</v>
      </c>
      <c r="M5219" s="536">
        <v>0.4829</v>
      </c>
      <c r="N5219" s="535">
        <v>20.95</v>
      </c>
      <c r="O5219" s="536">
        <v>0.49930000000000002</v>
      </c>
      <c r="P5219" s="535">
        <v>21.57</v>
      </c>
      <c r="Q5219" s="536">
        <v>0.4849</v>
      </c>
      <c r="R5219" s="535">
        <v>21.83</v>
      </c>
    </row>
    <row r="5220" spans="1:18" ht="12.75">
      <c r="A5220" s="145">
        <v>104524</v>
      </c>
      <c r="B5220" s="102" t="s">
        <v>26890</v>
      </c>
      <c r="C5220" s="145" t="s">
        <v>2</v>
      </c>
      <c r="D5220" s="535">
        <v>0</v>
      </c>
      <c r="E5220" s="536"/>
      <c r="F5220" s="535">
        <v>0</v>
      </c>
      <c r="G5220" s="536"/>
      <c r="H5220" s="535">
        <v>0</v>
      </c>
      <c r="I5220" s="536"/>
      <c r="J5220" s="535">
        <v>0</v>
      </c>
      <c r="K5220" s="536"/>
      <c r="L5220" s="535">
        <v>0</v>
      </c>
      <c r="M5220" s="536"/>
      <c r="N5220" s="535">
        <v>0</v>
      </c>
      <c r="O5220" s="536"/>
      <c r="P5220" s="535">
        <v>0</v>
      </c>
      <c r="Q5220" s="536"/>
      <c r="R5220" s="535">
        <v>0</v>
      </c>
    </row>
    <row r="5221" spans="1:18" ht="12.75">
      <c r="A5221" s="145">
        <v>104530</v>
      </c>
      <c r="B5221" s="102" t="s">
        <v>26891</v>
      </c>
      <c r="C5221" s="145" t="s">
        <v>2</v>
      </c>
      <c r="D5221" s="535">
        <v>0</v>
      </c>
      <c r="E5221" s="536"/>
      <c r="F5221" s="535">
        <v>0</v>
      </c>
      <c r="G5221" s="536"/>
      <c r="H5221" s="535">
        <v>0</v>
      </c>
      <c r="I5221" s="536"/>
      <c r="J5221" s="535">
        <v>0</v>
      </c>
      <c r="K5221" s="536"/>
      <c r="L5221" s="535">
        <v>0</v>
      </c>
      <c r="M5221" s="536"/>
      <c r="N5221" s="535">
        <v>0</v>
      </c>
      <c r="O5221" s="536"/>
      <c r="P5221" s="535">
        <v>0</v>
      </c>
      <c r="Q5221" s="536"/>
      <c r="R5221" s="535">
        <v>0</v>
      </c>
    </row>
    <row r="5222" spans="1:18" ht="12.75">
      <c r="A5222" s="145">
        <v>104526</v>
      </c>
      <c r="B5222" s="102" t="s">
        <v>26892</v>
      </c>
      <c r="C5222" s="145" t="s">
        <v>2</v>
      </c>
      <c r="D5222" s="535">
        <v>0</v>
      </c>
      <c r="E5222" s="536"/>
      <c r="F5222" s="535">
        <v>0</v>
      </c>
      <c r="G5222" s="536"/>
      <c r="H5222" s="535">
        <v>0</v>
      </c>
      <c r="I5222" s="536"/>
      <c r="J5222" s="535">
        <v>0</v>
      </c>
      <c r="K5222" s="536"/>
      <c r="L5222" s="535">
        <v>0</v>
      </c>
      <c r="M5222" s="536"/>
      <c r="N5222" s="535">
        <v>0</v>
      </c>
      <c r="O5222" s="536"/>
      <c r="P5222" s="535">
        <v>0</v>
      </c>
      <c r="Q5222" s="536"/>
      <c r="R5222" s="535">
        <v>0</v>
      </c>
    </row>
    <row r="5223" spans="1:18" ht="12.75">
      <c r="A5223" s="145">
        <v>104528</v>
      </c>
      <c r="B5223" s="102" t="s">
        <v>26893</v>
      </c>
      <c r="C5223" s="145" t="s">
        <v>2</v>
      </c>
      <c r="D5223" s="535">
        <v>0</v>
      </c>
      <c r="E5223" s="536"/>
      <c r="F5223" s="535">
        <v>0</v>
      </c>
      <c r="G5223" s="536"/>
      <c r="H5223" s="535">
        <v>0</v>
      </c>
      <c r="I5223" s="536"/>
      <c r="J5223" s="535">
        <v>0</v>
      </c>
      <c r="K5223" s="536"/>
      <c r="L5223" s="535">
        <v>0</v>
      </c>
      <c r="M5223" s="536"/>
      <c r="N5223" s="535">
        <v>0</v>
      </c>
      <c r="O5223" s="536"/>
      <c r="P5223" s="535">
        <v>0</v>
      </c>
      <c r="Q5223" s="536"/>
      <c r="R5223" s="535">
        <v>0</v>
      </c>
    </row>
    <row r="5224" spans="1:18" ht="12.75">
      <c r="A5224" s="145">
        <v>104532</v>
      </c>
      <c r="B5224" s="102" t="s">
        <v>26894</v>
      </c>
      <c r="C5224" s="145" t="s">
        <v>2</v>
      </c>
      <c r="D5224" s="535">
        <v>0</v>
      </c>
      <c r="E5224" s="536"/>
      <c r="F5224" s="535">
        <v>0</v>
      </c>
      <c r="G5224" s="536"/>
      <c r="H5224" s="535">
        <v>0</v>
      </c>
      <c r="I5224" s="536"/>
      <c r="J5224" s="535">
        <v>0</v>
      </c>
      <c r="K5224" s="536"/>
      <c r="L5224" s="535">
        <v>0</v>
      </c>
      <c r="M5224" s="536"/>
      <c r="N5224" s="535">
        <v>0</v>
      </c>
      <c r="O5224" s="536"/>
      <c r="P5224" s="535">
        <v>0</v>
      </c>
      <c r="Q5224" s="536"/>
      <c r="R5224" s="535">
        <v>0</v>
      </c>
    </row>
    <row r="5225" spans="1:18" ht="12.75">
      <c r="A5225" s="145">
        <v>104534</v>
      </c>
      <c r="B5225" s="102" t="s">
        <v>26895</v>
      </c>
      <c r="C5225" s="145" t="s">
        <v>2</v>
      </c>
      <c r="D5225" s="535">
        <v>0</v>
      </c>
      <c r="E5225" s="536"/>
      <c r="F5225" s="535">
        <v>0</v>
      </c>
      <c r="G5225" s="536"/>
      <c r="H5225" s="535">
        <v>0</v>
      </c>
      <c r="I5225" s="536"/>
      <c r="J5225" s="535">
        <v>0</v>
      </c>
      <c r="K5225" s="536"/>
      <c r="L5225" s="535">
        <v>0</v>
      </c>
      <c r="M5225" s="536"/>
      <c r="N5225" s="535">
        <v>0</v>
      </c>
      <c r="O5225" s="536"/>
      <c r="P5225" s="535">
        <v>0</v>
      </c>
      <c r="Q5225" s="536"/>
      <c r="R5225" s="535">
        <v>0</v>
      </c>
    </row>
    <row r="5226" spans="1:18" ht="12.75">
      <c r="A5226" s="145">
        <v>96873</v>
      </c>
      <c r="B5226" s="102" t="s">
        <v>26896</v>
      </c>
      <c r="C5226" s="145" t="s">
        <v>2</v>
      </c>
      <c r="D5226" s="535">
        <v>66.260000000000005</v>
      </c>
      <c r="E5226" s="536">
        <v>0.65349999999999997</v>
      </c>
      <c r="F5226" s="535">
        <v>65.23</v>
      </c>
      <c r="G5226" s="536">
        <v>0.66379999999999995</v>
      </c>
      <c r="H5226" s="535">
        <v>66.92</v>
      </c>
      <c r="I5226" s="536">
        <v>0.64700000000000002</v>
      </c>
      <c r="J5226" s="535">
        <v>62.39</v>
      </c>
      <c r="K5226" s="536">
        <v>0.69399999999999995</v>
      </c>
      <c r="L5226" s="535">
        <v>66.849999999999994</v>
      </c>
      <c r="M5226" s="536">
        <v>0.64770000000000005</v>
      </c>
      <c r="N5226" s="535">
        <v>65.349999999999994</v>
      </c>
      <c r="O5226" s="536">
        <v>0.66259999999999997</v>
      </c>
      <c r="P5226" s="535">
        <v>66.680000000000007</v>
      </c>
      <c r="Q5226" s="536">
        <v>0.64939999999999998</v>
      </c>
      <c r="R5226" s="535">
        <v>67.209999999999994</v>
      </c>
    </row>
    <row r="5227" spans="1:18" ht="12.75">
      <c r="A5227" s="145">
        <v>96872</v>
      </c>
      <c r="B5227" s="102" t="s">
        <v>26897</v>
      </c>
      <c r="C5227" s="145" t="s">
        <v>2</v>
      </c>
      <c r="D5227" s="535">
        <v>49.83</v>
      </c>
      <c r="E5227" s="536">
        <v>0.59060000000000001</v>
      </c>
      <c r="F5227" s="535">
        <v>48.91</v>
      </c>
      <c r="G5227" s="536">
        <v>0.60170000000000001</v>
      </c>
      <c r="H5227" s="535">
        <v>50.43</v>
      </c>
      <c r="I5227" s="536">
        <v>0.58360000000000001</v>
      </c>
      <c r="J5227" s="535">
        <v>46.38</v>
      </c>
      <c r="K5227" s="536">
        <v>0.63449999999999995</v>
      </c>
      <c r="L5227" s="535">
        <v>50.36</v>
      </c>
      <c r="M5227" s="536">
        <v>0.58440000000000003</v>
      </c>
      <c r="N5227" s="535">
        <v>49.02</v>
      </c>
      <c r="O5227" s="536">
        <v>0.60040000000000004</v>
      </c>
      <c r="P5227" s="535">
        <v>50.2</v>
      </c>
      <c r="Q5227" s="536">
        <v>0.58630000000000004</v>
      </c>
      <c r="R5227" s="535">
        <v>50.66</v>
      </c>
    </row>
    <row r="5228" spans="1:18" ht="12.75">
      <c r="A5228" s="145">
        <v>96876</v>
      </c>
      <c r="B5228" s="102" t="s">
        <v>26898</v>
      </c>
      <c r="C5228" s="145" t="s">
        <v>2</v>
      </c>
      <c r="D5228" s="535">
        <v>182.8</v>
      </c>
      <c r="E5228" s="536">
        <v>0.77859999999999996</v>
      </c>
      <c r="F5228" s="535">
        <v>181.78</v>
      </c>
      <c r="G5228" s="536">
        <v>0.872</v>
      </c>
      <c r="H5228" s="535">
        <v>183.58</v>
      </c>
      <c r="I5228" s="536">
        <v>0.86350000000000005</v>
      </c>
      <c r="J5228" s="535">
        <v>178.79</v>
      </c>
      <c r="K5228" s="536">
        <v>0.88660000000000005</v>
      </c>
      <c r="L5228" s="535">
        <v>181.27</v>
      </c>
      <c r="M5228" s="536">
        <v>0.78510000000000002</v>
      </c>
      <c r="N5228" s="535">
        <v>181.92</v>
      </c>
      <c r="O5228" s="536">
        <v>0.87139999999999995</v>
      </c>
      <c r="P5228" s="535">
        <v>183.32</v>
      </c>
      <c r="Q5228" s="536">
        <v>0.86470000000000002</v>
      </c>
      <c r="R5228" s="535">
        <v>185.24</v>
      </c>
    </row>
    <row r="5229" spans="1:18" ht="12.75">
      <c r="A5229" s="145">
        <v>96878</v>
      </c>
      <c r="B5229" s="102" t="s">
        <v>26899</v>
      </c>
      <c r="C5229" s="145" t="s">
        <v>2</v>
      </c>
      <c r="D5229" s="535">
        <v>205.26</v>
      </c>
      <c r="E5229" s="536">
        <v>0.79249999999999998</v>
      </c>
      <c r="F5229" s="535">
        <v>204.15</v>
      </c>
      <c r="G5229" s="536">
        <v>0.87609999999999999</v>
      </c>
      <c r="H5229" s="535">
        <v>206.1</v>
      </c>
      <c r="I5229" s="536">
        <v>0.86780000000000002</v>
      </c>
      <c r="J5229" s="535">
        <v>200.88</v>
      </c>
      <c r="K5229" s="536">
        <v>0.89039999999999997</v>
      </c>
      <c r="L5229" s="535">
        <v>203.79</v>
      </c>
      <c r="M5229" s="536">
        <v>0.79820000000000002</v>
      </c>
      <c r="N5229" s="535">
        <v>204.29</v>
      </c>
      <c r="O5229" s="536">
        <v>0.87549999999999994</v>
      </c>
      <c r="P5229" s="535">
        <v>205.82</v>
      </c>
      <c r="Q5229" s="536">
        <v>0.86899999999999999</v>
      </c>
      <c r="R5229" s="535">
        <v>207.79</v>
      </c>
    </row>
    <row r="5230" spans="1:18" ht="12.75">
      <c r="A5230" s="145">
        <v>96875</v>
      </c>
      <c r="B5230" s="102" t="s">
        <v>26900</v>
      </c>
      <c r="C5230" s="145" t="s">
        <v>2</v>
      </c>
      <c r="D5230" s="535">
        <v>79.36</v>
      </c>
      <c r="E5230" s="536">
        <v>0.66469999999999996</v>
      </c>
      <c r="F5230" s="535">
        <v>78.17</v>
      </c>
      <c r="G5230" s="536">
        <v>0.67479999999999996</v>
      </c>
      <c r="H5230" s="535">
        <v>80.14</v>
      </c>
      <c r="I5230" s="536">
        <v>0.65820000000000001</v>
      </c>
      <c r="J5230" s="535">
        <v>74.86</v>
      </c>
      <c r="K5230" s="536">
        <v>0.7046</v>
      </c>
      <c r="L5230" s="535">
        <v>80.040000000000006</v>
      </c>
      <c r="M5230" s="536">
        <v>0.65900000000000003</v>
      </c>
      <c r="N5230" s="535">
        <v>78.3</v>
      </c>
      <c r="O5230" s="536">
        <v>0.67369999999999997</v>
      </c>
      <c r="P5230" s="535">
        <v>79.84</v>
      </c>
      <c r="Q5230" s="536">
        <v>0.66069999999999995</v>
      </c>
      <c r="R5230" s="535">
        <v>80.45</v>
      </c>
    </row>
    <row r="5231" spans="1:18" ht="12.75">
      <c r="A5231" s="145">
        <v>96874</v>
      </c>
      <c r="B5231" s="102" t="s">
        <v>26901</v>
      </c>
      <c r="C5231" s="145" t="s">
        <v>2</v>
      </c>
      <c r="D5231" s="535">
        <v>60.57</v>
      </c>
      <c r="E5231" s="536">
        <v>0.60289999999999999</v>
      </c>
      <c r="F5231" s="535">
        <v>59.49</v>
      </c>
      <c r="G5231" s="536">
        <v>0.6139</v>
      </c>
      <c r="H5231" s="535">
        <v>61.27</v>
      </c>
      <c r="I5231" s="536">
        <v>0.59609999999999996</v>
      </c>
      <c r="J5231" s="535">
        <v>56.5</v>
      </c>
      <c r="K5231" s="536">
        <v>0.64639999999999997</v>
      </c>
      <c r="L5231" s="535">
        <v>61.19</v>
      </c>
      <c r="M5231" s="536">
        <v>0.5968</v>
      </c>
      <c r="N5231" s="535">
        <v>59.61</v>
      </c>
      <c r="O5231" s="536">
        <v>0.61260000000000003</v>
      </c>
      <c r="P5231" s="535">
        <v>61</v>
      </c>
      <c r="Q5231" s="536">
        <v>0.59870000000000001</v>
      </c>
      <c r="R5231" s="535">
        <v>61.55</v>
      </c>
    </row>
    <row r="5232" spans="1:18" ht="12.75">
      <c r="A5232" s="145">
        <v>96879</v>
      </c>
      <c r="B5232" s="102" t="s">
        <v>26902</v>
      </c>
      <c r="C5232" s="145" t="s">
        <v>2</v>
      </c>
      <c r="D5232" s="535">
        <v>198.92</v>
      </c>
      <c r="E5232" s="536">
        <v>0.78369999999999995</v>
      </c>
      <c r="F5232" s="535">
        <v>197.77</v>
      </c>
      <c r="G5232" s="536">
        <v>0.87019999999999997</v>
      </c>
      <c r="H5232" s="535">
        <v>199.77</v>
      </c>
      <c r="I5232" s="536">
        <v>0.86140000000000005</v>
      </c>
      <c r="J5232" s="535">
        <v>194.47</v>
      </c>
      <c r="K5232" s="536">
        <v>0.88490000000000002</v>
      </c>
      <c r="L5232" s="535">
        <v>197.45</v>
      </c>
      <c r="M5232" s="536">
        <v>0.78949999999999998</v>
      </c>
      <c r="N5232" s="535">
        <v>197.93</v>
      </c>
      <c r="O5232" s="536">
        <v>0.86939999999999995</v>
      </c>
      <c r="P5232" s="535">
        <v>199.49</v>
      </c>
      <c r="Q5232" s="536">
        <v>0.86260000000000003</v>
      </c>
      <c r="R5232" s="535">
        <v>201.46</v>
      </c>
    </row>
    <row r="5233" spans="1:18" ht="12.75">
      <c r="A5233" s="145">
        <v>96881</v>
      </c>
      <c r="B5233" s="102" t="s">
        <v>26903</v>
      </c>
      <c r="C5233" s="145" t="s">
        <v>2</v>
      </c>
      <c r="D5233" s="535">
        <v>235.96</v>
      </c>
      <c r="E5233" s="536">
        <v>0.80420000000000003</v>
      </c>
      <c r="F5233" s="535">
        <v>234.68</v>
      </c>
      <c r="G5233" s="536">
        <v>0.87760000000000005</v>
      </c>
      <c r="H5233" s="535">
        <v>236.91</v>
      </c>
      <c r="I5233" s="536">
        <v>0.86929999999999996</v>
      </c>
      <c r="J5233" s="535">
        <v>230.96</v>
      </c>
      <c r="K5233" s="536">
        <v>0.89170000000000005</v>
      </c>
      <c r="L5233" s="535">
        <v>234.58</v>
      </c>
      <c r="M5233" s="536">
        <v>0.80889999999999995</v>
      </c>
      <c r="N5233" s="535">
        <v>234.85</v>
      </c>
      <c r="O5233" s="536">
        <v>0.87690000000000001</v>
      </c>
      <c r="P5233" s="535">
        <v>236.59</v>
      </c>
      <c r="Q5233" s="536">
        <v>0.87050000000000005</v>
      </c>
      <c r="R5233" s="535">
        <v>238.63</v>
      </c>
    </row>
    <row r="5234" spans="1:18" ht="12.75">
      <c r="A5234" s="145">
        <v>96837</v>
      </c>
      <c r="B5234" s="102" t="s">
        <v>26904</v>
      </c>
      <c r="C5234" s="145" t="s">
        <v>2</v>
      </c>
      <c r="D5234" s="535">
        <v>21.94</v>
      </c>
      <c r="E5234" s="536">
        <v>0.50180000000000002</v>
      </c>
      <c r="F5234" s="535">
        <v>21.46</v>
      </c>
      <c r="G5234" s="536">
        <v>0.51300000000000001</v>
      </c>
      <c r="H5234" s="535">
        <v>22.28</v>
      </c>
      <c r="I5234" s="536">
        <v>0.49419999999999997</v>
      </c>
      <c r="J5234" s="535">
        <v>20.07</v>
      </c>
      <c r="K5234" s="536">
        <v>0.54859999999999998</v>
      </c>
      <c r="L5234" s="535">
        <v>22.22</v>
      </c>
      <c r="M5234" s="536">
        <v>0.4955</v>
      </c>
      <c r="N5234" s="535">
        <v>21.5</v>
      </c>
      <c r="O5234" s="536">
        <v>0.5121</v>
      </c>
      <c r="P5234" s="535">
        <v>22.14</v>
      </c>
      <c r="Q5234" s="536">
        <v>0.49730000000000002</v>
      </c>
      <c r="R5234" s="535">
        <v>22.37</v>
      </c>
    </row>
    <row r="5235" spans="1:18" ht="12.75">
      <c r="A5235" s="145">
        <v>96840</v>
      </c>
      <c r="B5235" s="102" t="s">
        <v>26905</v>
      </c>
      <c r="C5235" s="145" t="s">
        <v>2</v>
      </c>
      <c r="D5235" s="535">
        <v>26.48</v>
      </c>
      <c r="E5235" s="536">
        <v>0.51060000000000005</v>
      </c>
      <c r="F5235" s="535">
        <v>25.91</v>
      </c>
      <c r="G5235" s="536">
        <v>0.52180000000000004</v>
      </c>
      <c r="H5235" s="535">
        <v>26.88</v>
      </c>
      <c r="I5235" s="536">
        <v>0.503</v>
      </c>
      <c r="J5235" s="535">
        <v>24.27</v>
      </c>
      <c r="K5235" s="536">
        <v>0.55710000000000004</v>
      </c>
      <c r="L5235" s="535">
        <v>26.82</v>
      </c>
      <c r="M5235" s="536">
        <v>0.50409999999999999</v>
      </c>
      <c r="N5235" s="535">
        <v>25.97</v>
      </c>
      <c r="O5235" s="536">
        <v>0.52059999999999995</v>
      </c>
      <c r="P5235" s="535">
        <v>26.71</v>
      </c>
      <c r="Q5235" s="536">
        <v>0.50619999999999998</v>
      </c>
      <c r="R5235" s="535">
        <v>26.99</v>
      </c>
    </row>
    <row r="5236" spans="1:18" ht="12.75">
      <c r="A5236" s="145">
        <v>96845</v>
      </c>
      <c r="B5236" s="102" t="s">
        <v>26906</v>
      </c>
      <c r="C5236" s="145" t="s">
        <v>2</v>
      </c>
      <c r="D5236" s="535">
        <v>41.55</v>
      </c>
      <c r="E5236" s="536">
        <v>0.62719999999999998</v>
      </c>
      <c r="F5236" s="535">
        <v>40.869999999999997</v>
      </c>
      <c r="G5236" s="536">
        <v>0.63759999999999994</v>
      </c>
      <c r="H5236" s="535">
        <v>42.04</v>
      </c>
      <c r="I5236" s="536">
        <v>0.61990000000000001</v>
      </c>
      <c r="J5236" s="535">
        <v>38.9</v>
      </c>
      <c r="K5236" s="536">
        <v>0.66990000000000005</v>
      </c>
      <c r="L5236" s="535">
        <v>41.95</v>
      </c>
      <c r="M5236" s="536">
        <v>0.62119999999999997</v>
      </c>
      <c r="N5236" s="535">
        <v>40.93</v>
      </c>
      <c r="O5236" s="536">
        <v>0.63670000000000004</v>
      </c>
      <c r="P5236" s="535">
        <v>41.83</v>
      </c>
      <c r="Q5236" s="536">
        <v>0.623</v>
      </c>
      <c r="R5236" s="535">
        <v>42.16</v>
      </c>
    </row>
    <row r="5237" spans="1:18" ht="12.75">
      <c r="A5237" s="145">
        <v>96848</v>
      </c>
      <c r="B5237" s="102" t="s">
        <v>26907</v>
      </c>
      <c r="C5237" s="145" t="s">
        <v>2</v>
      </c>
      <c r="D5237" s="535">
        <v>55.1</v>
      </c>
      <c r="E5237" s="536">
        <v>0.65439999999999998</v>
      </c>
      <c r="F5237" s="535">
        <v>54.27</v>
      </c>
      <c r="G5237" s="536">
        <v>0.66449999999999998</v>
      </c>
      <c r="H5237" s="535">
        <v>55.7</v>
      </c>
      <c r="I5237" s="536">
        <v>0.64739999999999998</v>
      </c>
      <c r="J5237" s="535">
        <v>51.84</v>
      </c>
      <c r="K5237" s="536">
        <v>0.6956</v>
      </c>
      <c r="L5237" s="535">
        <v>55.6</v>
      </c>
      <c r="M5237" s="536">
        <v>0.64859999999999995</v>
      </c>
      <c r="N5237" s="535">
        <v>54.34</v>
      </c>
      <c r="O5237" s="536">
        <v>0.66359999999999997</v>
      </c>
      <c r="P5237" s="535">
        <v>55.45</v>
      </c>
      <c r="Q5237" s="536">
        <v>0.65029999999999999</v>
      </c>
      <c r="R5237" s="535">
        <v>55.85</v>
      </c>
    </row>
    <row r="5238" spans="1:18" ht="12.75">
      <c r="A5238" s="145">
        <v>96849</v>
      </c>
      <c r="B5238" s="102" t="s">
        <v>26908</v>
      </c>
      <c r="C5238" s="145" t="s">
        <v>2</v>
      </c>
      <c r="D5238" s="535">
        <v>17.46</v>
      </c>
      <c r="E5238" s="536">
        <v>0.56299999999999994</v>
      </c>
      <c r="F5238" s="535">
        <v>17.13</v>
      </c>
      <c r="G5238" s="536">
        <v>0.57379999999999998</v>
      </c>
      <c r="H5238" s="535">
        <v>17.7</v>
      </c>
      <c r="I5238" s="536">
        <v>0.5554</v>
      </c>
      <c r="J5238" s="535">
        <v>16.149999999999999</v>
      </c>
      <c r="K5238" s="536">
        <v>0.60870000000000002</v>
      </c>
      <c r="L5238" s="535">
        <v>17.66</v>
      </c>
      <c r="M5238" s="536">
        <v>0.55659999999999998</v>
      </c>
      <c r="N5238" s="535">
        <v>17.149999999999999</v>
      </c>
      <c r="O5238" s="536">
        <v>0.57320000000000004</v>
      </c>
      <c r="P5238" s="535">
        <v>17.600000000000001</v>
      </c>
      <c r="Q5238" s="536">
        <v>0.5585</v>
      </c>
      <c r="R5238" s="535">
        <v>17.760000000000002</v>
      </c>
    </row>
    <row r="5239" spans="1:18" ht="12.75">
      <c r="A5239" s="145">
        <v>96852</v>
      </c>
      <c r="B5239" s="102" t="s">
        <v>26909</v>
      </c>
      <c r="C5239" s="145" t="s">
        <v>2</v>
      </c>
      <c r="D5239" s="535">
        <v>22.21</v>
      </c>
      <c r="E5239" s="536">
        <v>0.59250000000000003</v>
      </c>
      <c r="F5239" s="535">
        <v>21.81</v>
      </c>
      <c r="G5239" s="536">
        <v>0.60340000000000005</v>
      </c>
      <c r="H5239" s="535">
        <v>22.49</v>
      </c>
      <c r="I5239" s="536">
        <v>0.58509999999999995</v>
      </c>
      <c r="J5239" s="535">
        <v>20.65</v>
      </c>
      <c r="K5239" s="536">
        <v>0.63729999999999998</v>
      </c>
      <c r="L5239" s="535">
        <v>22.44</v>
      </c>
      <c r="M5239" s="536">
        <v>0.58650000000000002</v>
      </c>
      <c r="N5239" s="535">
        <v>21.85</v>
      </c>
      <c r="O5239" s="536">
        <v>0.60229999999999995</v>
      </c>
      <c r="P5239" s="535">
        <v>22.37</v>
      </c>
      <c r="Q5239" s="536">
        <v>0.58830000000000005</v>
      </c>
      <c r="R5239" s="535">
        <v>22.56</v>
      </c>
    </row>
    <row r="5240" spans="1:18" ht="12.75">
      <c r="A5240" s="145">
        <v>96855</v>
      </c>
      <c r="B5240" s="102" t="s">
        <v>26910</v>
      </c>
      <c r="C5240" s="145" t="s">
        <v>2</v>
      </c>
      <c r="D5240" s="535">
        <v>34.74</v>
      </c>
      <c r="E5240" s="536">
        <v>0.68879999999999997</v>
      </c>
      <c r="F5240" s="535">
        <v>34.26</v>
      </c>
      <c r="G5240" s="536">
        <v>0.69850000000000001</v>
      </c>
      <c r="H5240" s="535">
        <v>35.08</v>
      </c>
      <c r="I5240" s="536">
        <v>0.68220000000000003</v>
      </c>
      <c r="J5240" s="535">
        <v>32.89</v>
      </c>
      <c r="K5240" s="536">
        <v>0.72760000000000002</v>
      </c>
      <c r="L5240" s="535">
        <v>35.020000000000003</v>
      </c>
      <c r="M5240" s="536">
        <v>0.68330000000000002</v>
      </c>
      <c r="N5240" s="535">
        <v>34.31</v>
      </c>
      <c r="O5240" s="536">
        <v>0.69750000000000001</v>
      </c>
      <c r="P5240" s="535">
        <v>34.94</v>
      </c>
      <c r="Q5240" s="536">
        <v>0.68489999999999995</v>
      </c>
      <c r="R5240" s="535">
        <v>35.17</v>
      </c>
    </row>
    <row r="5241" spans="1:18" ht="12.75">
      <c r="A5241" s="145">
        <v>96838</v>
      </c>
      <c r="B5241" s="102" t="s">
        <v>26911</v>
      </c>
      <c r="C5241" s="145" t="s">
        <v>2</v>
      </c>
      <c r="D5241" s="535">
        <v>26.45</v>
      </c>
      <c r="E5241" s="536">
        <v>0.44540000000000002</v>
      </c>
      <c r="F5241" s="535">
        <v>25.8</v>
      </c>
      <c r="G5241" s="536">
        <v>0.45660000000000001</v>
      </c>
      <c r="H5241" s="535">
        <v>26.9</v>
      </c>
      <c r="I5241" s="536">
        <v>0.43790000000000001</v>
      </c>
      <c r="J5241" s="535">
        <v>23.95</v>
      </c>
      <c r="K5241" s="536">
        <v>0.4919</v>
      </c>
      <c r="L5241" s="535">
        <v>26.82</v>
      </c>
      <c r="M5241" s="536">
        <v>0.43919999999999998</v>
      </c>
      <c r="N5241" s="535">
        <v>25.86</v>
      </c>
      <c r="O5241" s="536">
        <v>0.45550000000000002</v>
      </c>
      <c r="P5241" s="535">
        <v>26.72</v>
      </c>
      <c r="Q5241" s="536">
        <v>0.44090000000000001</v>
      </c>
      <c r="R5241" s="535">
        <v>27.04</v>
      </c>
    </row>
    <row r="5242" spans="1:18" ht="12.75">
      <c r="A5242" s="145">
        <v>96841</v>
      </c>
      <c r="B5242" s="102" t="s">
        <v>26912</v>
      </c>
      <c r="C5242" s="145" t="s">
        <v>2</v>
      </c>
      <c r="D5242" s="535">
        <v>29.36</v>
      </c>
      <c r="E5242" s="536">
        <v>0.46560000000000001</v>
      </c>
      <c r="F5242" s="535">
        <v>28.66</v>
      </c>
      <c r="G5242" s="536">
        <v>0.47699999999999998</v>
      </c>
      <c r="H5242" s="535">
        <v>29.83</v>
      </c>
      <c r="I5242" s="536">
        <v>0.45829999999999999</v>
      </c>
      <c r="J5242" s="535">
        <v>26.68</v>
      </c>
      <c r="K5242" s="536">
        <v>0.51239999999999997</v>
      </c>
      <c r="L5242" s="535">
        <v>29.75</v>
      </c>
      <c r="M5242" s="536">
        <v>0.45950000000000002</v>
      </c>
      <c r="N5242" s="535">
        <v>28.72</v>
      </c>
      <c r="O5242" s="536">
        <v>0.47599999999999998</v>
      </c>
      <c r="P5242" s="535">
        <v>29.64</v>
      </c>
      <c r="Q5242" s="536">
        <v>0.4612</v>
      </c>
      <c r="R5242" s="535">
        <v>29.98</v>
      </c>
    </row>
    <row r="5243" spans="1:18" ht="12.75">
      <c r="A5243" s="145">
        <v>96842</v>
      </c>
      <c r="B5243" s="102" t="s">
        <v>26913</v>
      </c>
      <c r="C5243" s="145" t="s">
        <v>2</v>
      </c>
      <c r="D5243" s="535">
        <v>33.6</v>
      </c>
      <c r="E5243" s="536">
        <v>0.48270000000000002</v>
      </c>
      <c r="F5243" s="535">
        <v>32.83</v>
      </c>
      <c r="G5243" s="536">
        <v>0.49409999999999998</v>
      </c>
      <c r="H5243" s="535">
        <v>34.14</v>
      </c>
      <c r="I5243" s="536">
        <v>0.47510000000000002</v>
      </c>
      <c r="J5243" s="535">
        <v>30.64</v>
      </c>
      <c r="K5243" s="536">
        <v>0.52939999999999998</v>
      </c>
      <c r="L5243" s="535">
        <v>34.06</v>
      </c>
      <c r="M5243" s="536">
        <v>0.47620000000000001</v>
      </c>
      <c r="N5243" s="535">
        <v>32.909999999999997</v>
      </c>
      <c r="O5243" s="536">
        <v>0.4929</v>
      </c>
      <c r="P5243" s="535">
        <v>33.92</v>
      </c>
      <c r="Q5243" s="536">
        <v>0.47820000000000001</v>
      </c>
      <c r="R5243" s="535">
        <v>34.299999999999997</v>
      </c>
    </row>
    <row r="5244" spans="1:18" ht="12.75">
      <c r="A5244" s="145">
        <v>96846</v>
      </c>
      <c r="B5244" s="102" t="s">
        <v>26914</v>
      </c>
      <c r="C5244" s="145" t="s">
        <v>2</v>
      </c>
      <c r="D5244" s="535">
        <v>39.130000000000003</v>
      </c>
      <c r="E5244" s="536">
        <v>0.52339999999999998</v>
      </c>
      <c r="F5244" s="535">
        <v>38.31</v>
      </c>
      <c r="G5244" s="536">
        <v>0.53459999999999996</v>
      </c>
      <c r="H5244" s="535">
        <v>39.700000000000003</v>
      </c>
      <c r="I5244" s="536">
        <v>0.51590000000000003</v>
      </c>
      <c r="J5244" s="535">
        <v>35.96</v>
      </c>
      <c r="K5244" s="536">
        <v>0.56950000000000001</v>
      </c>
      <c r="L5244" s="535">
        <v>39.61</v>
      </c>
      <c r="M5244" s="536">
        <v>0.51700000000000002</v>
      </c>
      <c r="N5244" s="535">
        <v>38.380000000000003</v>
      </c>
      <c r="O5244" s="536">
        <v>0.53359999999999996</v>
      </c>
      <c r="P5244" s="535">
        <v>39.47</v>
      </c>
      <c r="Q5244" s="536">
        <v>0.51890000000000003</v>
      </c>
      <c r="R5244" s="535">
        <v>39.880000000000003</v>
      </c>
    </row>
    <row r="5245" spans="1:18" ht="12.75">
      <c r="A5245" s="145">
        <v>96850</v>
      </c>
      <c r="B5245" s="102" t="s">
        <v>26915</v>
      </c>
      <c r="C5245" s="145" t="s">
        <v>2</v>
      </c>
      <c r="D5245" s="535">
        <v>24.65</v>
      </c>
      <c r="E5245" s="536">
        <v>0.4718</v>
      </c>
      <c r="F5245" s="535">
        <v>24.07</v>
      </c>
      <c r="G5245" s="536">
        <v>0.48320000000000002</v>
      </c>
      <c r="H5245" s="535">
        <v>25.04</v>
      </c>
      <c r="I5245" s="536">
        <v>0.46450000000000002</v>
      </c>
      <c r="J5245" s="535">
        <v>22.43</v>
      </c>
      <c r="K5245" s="536">
        <v>0.51849999999999996</v>
      </c>
      <c r="L5245" s="535">
        <v>24.98</v>
      </c>
      <c r="M5245" s="536">
        <v>0.46560000000000001</v>
      </c>
      <c r="N5245" s="535">
        <v>24.13</v>
      </c>
      <c r="O5245" s="536">
        <v>0.48199999999999998</v>
      </c>
      <c r="P5245" s="535">
        <v>24.88</v>
      </c>
      <c r="Q5245" s="536">
        <v>0.46739999999999998</v>
      </c>
      <c r="R5245" s="535">
        <v>25.17</v>
      </c>
    </row>
    <row r="5246" spans="1:18" ht="12.75">
      <c r="A5246" s="145">
        <v>96853</v>
      </c>
      <c r="B5246" s="102" t="s">
        <v>26916</v>
      </c>
      <c r="C5246" s="145" t="s">
        <v>2</v>
      </c>
      <c r="D5246" s="535">
        <v>26.49</v>
      </c>
      <c r="E5246" s="536">
        <v>0.48170000000000002</v>
      </c>
      <c r="F5246" s="535">
        <v>25.88</v>
      </c>
      <c r="G5246" s="536">
        <v>0.49299999999999999</v>
      </c>
      <c r="H5246" s="535">
        <v>26.9</v>
      </c>
      <c r="I5246" s="536">
        <v>0.4743</v>
      </c>
      <c r="J5246" s="535">
        <v>24.15</v>
      </c>
      <c r="K5246" s="536">
        <v>0.52839999999999998</v>
      </c>
      <c r="L5246" s="535">
        <v>26.84</v>
      </c>
      <c r="M5246" s="536">
        <v>0.47539999999999999</v>
      </c>
      <c r="N5246" s="535">
        <v>25.94</v>
      </c>
      <c r="O5246" s="536">
        <v>0.4919</v>
      </c>
      <c r="P5246" s="535">
        <v>26.74</v>
      </c>
      <c r="Q5246" s="536">
        <v>0.47720000000000001</v>
      </c>
      <c r="R5246" s="535">
        <v>27.04</v>
      </c>
    </row>
    <row r="5247" spans="1:18" ht="12.75">
      <c r="A5247" s="145">
        <v>96854</v>
      </c>
      <c r="B5247" s="102" t="s">
        <v>26917</v>
      </c>
      <c r="C5247" s="145" t="s">
        <v>2</v>
      </c>
      <c r="D5247" s="535">
        <v>32.58</v>
      </c>
      <c r="E5247" s="536">
        <v>0.52639999999999998</v>
      </c>
      <c r="F5247" s="535">
        <v>31.89</v>
      </c>
      <c r="G5247" s="536">
        <v>0.53779999999999994</v>
      </c>
      <c r="H5247" s="535">
        <v>33.04</v>
      </c>
      <c r="I5247" s="536">
        <v>0.51910000000000001</v>
      </c>
      <c r="J5247" s="535">
        <v>29.95</v>
      </c>
      <c r="K5247" s="536">
        <v>0.5726</v>
      </c>
      <c r="L5247" s="535">
        <v>32.979999999999997</v>
      </c>
      <c r="M5247" s="536">
        <v>0.52</v>
      </c>
      <c r="N5247" s="535">
        <v>31.96</v>
      </c>
      <c r="O5247" s="536">
        <v>0.53659999999999997</v>
      </c>
      <c r="P5247" s="535">
        <v>32.86</v>
      </c>
      <c r="Q5247" s="536">
        <v>0.52190000000000003</v>
      </c>
      <c r="R5247" s="535">
        <v>33.200000000000003</v>
      </c>
    </row>
    <row r="5248" spans="1:18" ht="12.75">
      <c r="A5248" s="145">
        <v>104571</v>
      </c>
      <c r="B5248" s="102" t="s">
        <v>26918</v>
      </c>
      <c r="C5248" s="145" t="s">
        <v>2</v>
      </c>
      <c r="D5248" s="535">
        <v>0</v>
      </c>
      <c r="E5248" s="536"/>
      <c r="F5248" s="535">
        <v>0</v>
      </c>
      <c r="G5248" s="536"/>
      <c r="H5248" s="535">
        <v>0</v>
      </c>
      <c r="I5248" s="536"/>
      <c r="J5248" s="535">
        <v>0</v>
      </c>
      <c r="K5248" s="536"/>
      <c r="L5248" s="535">
        <v>0</v>
      </c>
      <c r="M5248" s="536"/>
      <c r="N5248" s="535">
        <v>0</v>
      </c>
      <c r="O5248" s="536"/>
      <c r="P5248" s="535">
        <v>0</v>
      </c>
      <c r="Q5248" s="536"/>
      <c r="R5248" s="535">
        <v>0</v>
      </c>
    </row>
    <row r="5249" spans="1:18" ht="12.75">
      <c r="A5249" s="145">
        <v>96856</v>
      </c>
      <c r="B5249" s="102" t="s">
        <v>26919</v>
      </c>
      <c r="C5249" s="145" t="s">
        <v>2</v>
      </c>
      <c r="D5249" s="535">
        <v>37.28</v>
      </c>
      <c r="E5249" s="536">
        <v>0.60809999999999997</v>
      </c>
      <c r="F5249" s="535">
        <v>36.630000000000003</v>
      </c>
      <c r="G5249" s="536">
        <v>0.61890000000000001</v>
      </c>
      <c r="H5249" s="535">
        <v>37.72</v>
      </c>
      <c r="I5249" s="536">
        <v>0.60099999999999998</v>
      </c>
      <c r="J5249" s="535">
        <v>34.79</v>
      </c>
      <c r="K5249" s="536">
        <v>0.65159999999999996</v>
      </c>
      <c r="L5249" s="535">
        <v>37.65</v>
      </c>
      <c r="M5249" s="536">
        <v>0.60209999999999997</v>
      </c>
      <c r="N5249" s="535">
        <v>36.69</v>
      </c>
      <c r="O5249" s="536">
        <v>0.6179</v>
      </c>
      <c r="P5249" s="535">
        <v>37.54</v>
      </c>
      <c r="Q5249" s="536">
        <v>0.60389999999999999</v>
      </c>
      <c r="R5249" s="535">
        <v>37.86</v>
      </c>
    </row>
    <row r="5250" spans="1:18" ht="12.75">
      <c r="A5250" s="145">
        <v>104566</v>
      </c>
      <c r="B5250" s="102" t="s">
        <v>26920</v>
      </c>
      <c r="C5250" s="145" t="s">
        <v>2</v>
      </c>
      <c r="D5250" s="535">
        <v>0</v>
      </c>
      <c r="E5250" s="536"/>
      <c r="F5250" s="535">
        <v>0</v>
      </c>
      <c r="G5250" s="536"/>
      <c r="H5250" s="535">
        <v>0</v>
      </c>
      <c r="I5250" s="536"/>
      <c r="J5250" s="535">
        <v>0</v>
      </c>
      <c r="K5250" s="536"/>
      <c r="L5250" s="535">
        <v>0</v>
      </c>
      <c r="M5250" s="536"/>
      <c r="N5250" s="535">
        <v>0</v>
      </c>
      <c r="O5250" s="536"/>
      <c r="P5250" s="535">
        <v>0</v>
      </c>
      <c r="Q5250" s="536"/>
      <c r="R5250" s="535">
        <v>0</v>
      </c>
    </row>
    <row r="5251" spans="1:18" ht="12.75">
      <c r="A5251" s="145">
        <v>104536</v>
      </c>
      <c r="B5251" s="102" t="s">
        <v>26921</v>
      </c>
      <c r="C5251" s="145" t="s">
        <v>2</v>
      </c>
      <c r="D5251" s="535">
        <v>0</v>
      </c>
      <c r="E5251" s="536"/>
      <c r="F5251" s="535">
        <v>0</v>
      </c>
      <c r="G5251" s="536"/>
      <c r="H5251" s="535">
        <v>0</v>
      </c>
      <c r="I5251" s="536"/>
      <c r="J5251" s="535">
        <v>0</v>
      </c>
      <c r="K5251" s="536"/>
      <c r="L5251" s="535">
        <v>0</v>
      </c>
      <c r="M5251" s="536"/>
      <c r="N5251" s="535">
        <v>0</v>
      </c>
      <c r="O5251" s="536"/>
      <c r="P5251" s="535">
        <v>0</v>
      </c>
      <c r="Q5251" s="536"/>
      <c r="R5251" s="535">
        <v>0</v>
      </c>
    </row>
    <row r="5252" spans="1:18" ht="12.75">
      <c r="A5252" s="145">
        <v>104537</v>
      </c>
      <c r="B5252" s="102" t="s">
        <v>26922</v>
      </c>
      <c r="C5252" s="145" t="s">
        <v>2</v>
      </c>
      <c r="D5252" s="535">
        <v>0</v>
      </c>
      <c r="E5252" s="536"/>
      <c r="F5252" s="535">
        <v>0</v>
      </c>
      <c r="G5252" s="536"/>
      <c r="H5252" s="535">
        <v>0</v>
      </c>
      <c r="I5252" s="536"/>
      <c r="J5252" s="535">
        <v>0</v>
      </c>
      <c r="K5252" s="536"/>
      <c r="L5252" s="535">
        <v>0</v>
      </c>
      <c r="M5252" s="536"/>
      <c r="N5252" s="535">
        <v>0</v>
      </c>
      <c r="O5252" s="536"/>
      <c r="P5252" s="535">
        <v>0</v>
      </c>
      <c r="Q5252" s="536"/>
      <c r="R5252" s="535">
        <v>0</v>
      </c>
    </row>
    <row r="5253" spans="1:18" ht="12.75">
      <c r="A5253" s="145">
        <v>104572</v>
      </c>
      <c r="B5253" s="102" t="s">
        <v>26923</v>
      </c>
      <c r="C5253" s="145" t="s">
        <v>2</v>
      </c>
      <c r="D5253" s="535">
        <v>0</v>
      </c>
      <c r="E5253" s="536"/>
      <c r="F5253" s="535">
        <v>0</v>
      </c>
      <c r="G5253" s="536"/>
      <c r="H5253" s="535">
        <v>0</v>
      </c>
      <c r="I5253" s="536"/>
      <c r="J5253" s="535">
        <v>0</v>
      </c>
      <c r="K5253" s="536"/>
      <c r="L5253" s="535">
        <v>0</v>
      </c>
      <c r="M5253" s="536"/>
      <c r="N5253" s="535">
        <v>0</v>
      </c>
      <c r="O5253" s="536"/>
      <c r="P5253" s="535">
        <v>0</v>
      </c>
      <c r="Q5253" s="536"/>
      <c r="R5253" s="535">
        <v>0</v>
      </c>
    </row>
    <row r="5254" spans="1:18" ht="12.75">
      <c r="A5254" s="145">
        <v>104568</v>
      </c>
      <c r="B5254" s="102" t="s">
        <v>26924</v>
      </c>
      <c r="C5254" s="145" t="s">
        <v>2</v>
      </c>
      <c r="D5254" s="535">
        <v>0</v>
      </c>
      <c r="E5254" s="536"/>
      <c r="F5254" s="535">
        <v>0</v>
      </c>
      <c r="G5254" s="536"/>
      <c r="H5254" s="535">
        <v>0</v>
      </c>
      <c r="I5254" s="536"/>
      <c r="J5254" s="535">
        <v>0</v>
      </c>
      <c r="K5254" s="536"/>
      <c r="L5254" s="535">
        <v>0</v>
      </c>
      <c r="M5254" s="536"/>
      <c r="N5254" s="535">
        <v>0</v>
      </c>
      <c r="O5254" s="536"/>
      <c r="P5254" s="535">
        <v>0</v>
      </c>
      <c r="Q5254" s="536"/>
      <c r="R5254" s="535">
        <v>0</v>
      </c>
    </row>
    <row r="5255" spans="1:18" ht="12.75">
      <c r="A5255" s="145">
        <v>104538</v>
      </c>
      <c r="B5255" s="102" t="s">
        <v>26925</v>
      </c>
      <c r="C5255" s="145" t="s">
        <v>2</v>
      </c>
      <c r="D5255" s="535">
        <v>0</v>
      </c>
      <c r="E5255" s="536"/>
      <c r="F5255" s="535">
        <v>0</v>
      </c>
      <c r="G5255" s="536"/>
      <c r="H5255" s="535">
        <v>0</v>
      </c>
      <c r="I5255" s="536"/>
      <c r="J5255" s="535">
        <v>0</v>
      </c>
      <c r="K5255" s="536"/>
      <c r="L5255" s="535">
        <v>0</v>
      </c>
      <c r="M5255" s="536"/>
      <c r="N5255" s="535">
        <v>0</v>
      </c>
      <c r="O5255" s="536"/>
      <c r="P5255" s="535">
        <v>0</v>
      </c>
      <c r="Q5255" s="536"/>
      <c r="R5255" s="535">
        <v>0</v>
      </c>
    </row>
    <row r="5256" spans="1:18" ht="12.75">
      <c r="A5256" s="145">
        <v>104570</v>
      </c>
      <c r="B5256" s="102" t="s">
        <v>26926</v>
      </c>
      <c r="C5256" s="145" t="s">
        <v>2</v>
      </c>
      <c r="D5256" s="535">
        <v>0</v>
      </c>
      <c r="E5256" s="536"/>
      <c r="F5256" s="535">
        <v>0</v>
      </c>
      <c r="G5256" s="536"/>
      <c r="H5256" s="535">
        <v>0</v>
      </c>
      <c r="I5256" s="536"/>
      <c r="J5256" s="535">
        <v>0</v>
      </c>
      <c r="K5256" s="536"/>
      <c r="L5256" s="535">
        <v>0</v>
      </c>
      <c r="M5256" s="536"/>
      <c r="N5256" s="535">
        <v>0</v>
      </c>
      <c r="O5256" s="536"/>
      <c r="P5256" s="535">
        <v>0</v>
      </c>
      <c r="Q5256" s="536"/>
      <c r="R5256" s="535">
        <v>0</v>
      </c>
    </row>
    <row r="5257" spans="1:18" ht="12.75">
      <c r="A5257" s="145">
        <v>104565</v>
      </c>
      <c r="B5257" s="102" t="s">
        <v>26927</v>
      </c>
      <c r="C5257" s="145" t="s">
        <v>2</v>
      </c>
      <c r="D5257" s="535">
        <v>0</v>
      </c>
      <c r="E5257" s="536"/>
      <c r="F5257" s="535">
        <v>0</v>
      </c>
      <c r="G5257" s="536"/>
      <c r="H5257" s="535">
        <v>0</v>
      </c>
      <c r="I5257" s="536"/>
      <c r="J5257" s="535">
        <v>0</v>
      </c>
      <c r="K5257" s="536"/>
      <c r="L5257" s="535">
        <v>0</v>
      </c>
      <c r="M5257" s="536"/>
      <c r="N5257" s="535">
        <v>0</v>
      </c>
      <c r="O5257" s="536"/>
      <c r="P5257" s="535">
        <v>0</v>
      </c>
      <c r="Q5257" s="536"/>
      <c r="R5257" s="535">
        <v>0</v>
      </c>
    </row>
    <row r="5258" spans="1:18" ht="12.75">
      <c r="A5258" s="145">
        <v>104567</v>
      </c>
      <c r="B5258" s="102" t="s">
        <v>26928</v>
      </c>
      <c r="C5258" s="145" t="s">
        <v>2</v>
      </c>
      <c r="D5258" s="535">
        <v>0</v>
      </c>
      <c r="E5258" s="536"/>
      <c r="F5258" s="535">
        <v>0</v>
      </c>
      <c r="G5258" s="536"/>
      <c r="H5258" s="535">
        <v>0</v>
      </c>
      <c r="I5258" s="536"/>
      <c r="J5258" s="535">
        <v>0</v>
      </c>
      <c r="K5258" s="536"/>
      <c r="L5258" s="535">
        <v>0</v>
      </c>
      <c r="M5258" s="536"/>
      <c r="N5258" s="535">
        <v>0</v>
      </c>
      <c r="O5258" s="536"/>
      <c r="P5258" s="535">
        <v>0</v>
      </c>
      <c r="Q5258" s="536"/>
      <c r="R5258" s="535">
        <v>0</v>
      </c>
    </row>
    <row r="5259" spans="1:18" ht="12.75">
      <c r="A5259" s="145">
        <v>104569</v>
      </c>
      <c r="B5259" s="102" t="s">
        <v>26929</v>
      </c>
      <c r="C5259" s="145" t="s">
        <v>2</v>
      </c>
      <c r="D5259" s="535">
        <v>0</v>
      </c>
      <c r="E5259" s="536"/>
      <c r="F5259" s="535">
        <v>0</v>
      </c>
      <c r="G5259" s="536"/>
      <c r="H5259" s="535">
        <v>0</v>
      </c>
      <c r="I5259" s="536"/>
      <c r="J5259" s="535">
        <v>0</v>
      </c>
      <c r="K5259" s="536"/>
      <c r="L5259" s="535">
        <v>0</v>
      </c>
      <c r="M5259" s="536"/>
      <c r="N5259" s="535">
        <v>0</v>
      </c>
      <c r="O5259" s="536"/>
      <c r="P5259" s="535">
        <v>0</v>
      </c>
      <c r="Q5259" s="536"/>
      <c r="R5259" s="535">
        <v>0</v>
      </c>
    </row>
    <row r="5260" spans="1:18" ht="12.75">
      <c r="A5260" s="145">
        <v>96843</v>
      </c>
      <c r="B5260" s="102" t="s">
        <v>26930</v>
      </c>
      <c r="C5260" s="145" t="s">
        <v>2</v>
      </c>
      <c r="D5260" s="535">
        <v>30.56</v>
      </c>
      <c r="E5260" s="536">
        <v>0.48659999999999998</v>
      </c>
      <c r="F5260" s="535">
        <v>29.86</v>
      </c>
      <c r="G5260" s="536">
        <v>0.498</v>
      </c>
      <c r="H5260" s="535">
        <v>31.03</v>
      </c>
      <c r="I5260" s="536">
        <v>0.47920000000000001</v>
      </c>
      <c r="J5260" s="535">
        <v>27.88</v>
      </c>
      <c r="K5260" s="536">
        <v>0.53339999999999999</v>
      </c>
      <c r="L5260" s="535">
        <v>30.95</v>
      </c>
      <c r="M5260" s="536">
        <v>0.48049999999999998</v>
      </c>
      <c r="N5260" s="535">
        <v>29.92</v>
      </c>
      <c r="O5260" s="536">
        <v>0.497</v>
      </c>
      <c r="P5260" s="535">
        <v>30.84</v>
      </c>
      <c r="Q5260" s="536">
        <v>0.48220000000000002</v>
      </c>
      <c r="R5260" s="535">
        <v>31.18</v>
      </c>
    </row>
    <row r="5261" spans="1:18" ht="12.75">
      <c r="A5261" s="145">
        <v>96847</v>
      </c>
      <c r="B5261" s="102" t="s">
        <v>26931</v>
      </c>
      <c r="C5261" s="145" t="s">
        <v>2</v>
      </c>
      <c r="D5261" s="535">
        <v>38.6</v>
      </c>
      <c r="E5261" s="536">
        <v>0.51680000000000004</v>
      </c>
      <c r="F5261" s="535">
        <v>37.78</v>
      </c>
      <c r="G5261" s="536">
        <v>0.52810000000000001</v>
      </c>
      <c r="H5261" s="535">
        <v>39.17</v>
      </c>
      <c r="I5261" s="536">
        <v>0.50929999999999997</v>
      </c>
      <c r="J5261" s="535">
        <v>35.43</v>
      </c>
      <c r="K5261" s="536">
        <v>0.56310000000000004</v>
      </c>
      <c r="L5261" s="535">
        <v>39.08</v>
      </c>
      <c r="M5261" s="536">
        <v>0.51049999999999995</v>
      </c>
      <c r="N5261" s="535">
        <v>37.85</v>
      </c>
      <c r="O5261" s="536">
        <v>0.52710000000000001</v>
      </c>
      <c r="P5261" s="535">
        <v>38.94</v>
      </c>
      <c r="Q5261" s="536">
        <v>0.51229999999999998</v>
      </c>
      <c r="R5261" s="535">
        <v>39.35</v>
      </c>
    </row>
    <row r="5262" spans="1:18" ht="12.75">
      <c r="A5262" s="145">
        <v>96844</v>
      </c>
      <c r="B5262" s="102" t="s">
        <v>26932</v>
      </c>
      <c r="C5262" s="145" t="s">
        <v>2</v>
      </c>
      <c r="D5262" s="535">
        <v>35.15</v>
      </c>
      <c r="E5262" s="536">
        <v>0.50549999999999995</v>
      </c>
      <c r="F5262" s="535">
        <v>34.380000000000003</v>
      </c>
      <c r="G5262" s="536">
        <v>0.51690000000000003</v>
      </c>
      <c r="H5262" s="535">
        <v>35.69</v>
      </c>
      <c r="I5262" s="536">
        <v>0.49790000000000001</v>
      </c>
      <c r="J5262" s="535">
        <v>32.19</v>
      </c>
      <c r="K5262" s="536">
        <v>0.55200000000000005</v>
      </c>
      <c r="L5262" s="535">
        <v>35.61</v>
      </c>
      <c r="M5262" s="536">
        <v>0.499</v>
      </c>
      <c r="N5262" s="535">
        <v>34.46</v>
      </c>
      <c r="O5262" s="536">
        <v>0.51570000000000005</v>
      </c>
      <c r="P5262" s="535">
        <v>35.47</v>
      </c>
      <c r="Q5262" s="536">
        <v>0.501</v>
      </c>
      <c r="R5262" s="535">
        <v>35.85</v>
      </c>
    </row>
    <row r="5263" spans="1:18" ht="12.75">
      <c r="A5263" s="145">
        <v>96839</v>
      </c>
      <c r="B5263" s="102" t="s">
        <v>26933</v>
      </c>
      <c r="C5263" s="145" t="s">
        <v>2</v>
      </c>
      <c r="D5263" s="535">
        <v>27.34</v>
      </c>
      <c r="E5263" s="536">
        <v>0.46339999999999998</v>
      </c>
      <c r="F5263" s="535">
        <v>26.69</v>
      </c>
      <c r="G5263" s="536">
        <v>0.47470000000000001</v>
      </c>
      <c r="H5263" s="535">
        <v>27.79</v>
      </c>
      <c r="I5263" s="536">
        <v>0.45590000000000003</v>
      </c>
      <c r="J5263" s="535">
        <v>24.84</v>
      </c>
      <c r="K5263" s="536">
        <v>0.5101</v>
      </c>
      <c r="L5263" s="535">
        <v>27.71</v>
      </c>
      <c r="M5263" s="536">
        <v>0.4572</v>
      </c>
      <c r="N5263" s="535">
        <v>26.75</v>
      </c>
      <c r="O5263" s="536">
        <v>0.47360000000000002</v>
      </c>
      <c r="P5263" s="535">
        <v>27.61</v>
      </c>
      <c r="Q5263" s="536">
        <v>0.45889999999999997</v>
      </c>
      <c r="R5263" s="535">
        <v>27.93</v>
      </c>
    </row>
    <row r="5264" spans="1:18" ht="12.75">
      <c r="A5264" s="145">
        <v>104574</v>
      </c>
      <c r="B5264" s="102" t="s">
        <v>26934</v>
      </c>
      <c r="C5264" s="145" t="s">
        <v>2</v>
      </c>
      <c r="D5264" s="535">
        <v>0</v>
      </c>
      <c r="E5264" s="536"/>
      <c r="F5264" s="535">
        <v>0</v>
      </c>
      <c r="G5264" s="536"/>
      <c r="H5264" s="535">
        <v>0</v>
      </c>
      <c r="I5264" s="536"/>
      <c r="J5264" s="535">
        <v>0</v>
      </c>
      <c r="K5264" s="536"/>
      <c r="L5264" s="535">
        <v>0</v>
      </c>
      <c r="M5264" s="536"/>
      <c r="N5264" s="535">
        <v>0</v>
      </c>
      <c r="O5264" s="536"/>
      <c r="P5264" s="535">
        <v>0</v>
      </c>
      <c r="Q5264" s="536"/>
      <c r="R5264" s="535">
        <v>0</v>
      </c>
    </row>
    <row r="5265" spans="1:18" ht="12.75">
      <c r="A5265" s="145">
        <v>104575</v>
      </c>
      <c r="B5265" s="102" t="s">
        <v>26935</v>
      </c>
      <c r="C5265" s="145" t="s">
        <v>2</v>
      </c>
      <c r="D5265" s="535">
        <v>0</v>
      </c>
      <c r="E5265" s="536"/>
      <c r="F5265" s="535">
        <v>0</v>
      </c>
      <c r="G5265" s="536"/>
      <c r="H5265" s="535">
        <v>0</v>
      </c>
      <c r="I5265" s="536"/>
      <c r="J5265" s="535">
        <v>0</v>
      </c>
      <c r="K5265" s="536"/>
      <c r="L5265" s="535">
        <v>0</v>
      </c>
      <c r="M5265" s="536"/>
      <c r="N5265" s="535">
        <v>0</v>
      </c>
      <c r="O5265" s="536"/>
      <c r="P5265" s="535">
        <v>0</v>
      </c>
      <c r="Q5265" s="536"/>
      <c r="R5265" s="535">
        <v>0</v>
      </c>
    </row>
    <row r="5266" spans="1:18" ht="12.75">
      <c r="A5266" s="145">
        <v>104573</v>
      </c>
      <c r="B5266" s="102" t="s">
        <v>26936</v>
      </c>
      <c r="C5266" s="145" t="s">
        <v>2</v>
      </c>
      <c r="D5266" s="535">
        <v>0</v>
      </c>
      <c r="E5266" s="536"/>
      <c r="F5266" s="535">
        <v>0</v>
      </c>
      <c r="G5266" s="536"/>
      <c r="H5266" s="535">
        <v>0</v>
      </c>
      <c r="I5266" s="536"/>
      <c r="J5266" s="535">
        <v>0</v>
      </c>
      <c r="K5266" s="536"/>
      <c r="L5266" s="535">
        <v>0</v>
      </c>
      <c r="M5266" s="536"/>
      <c r="N5266" s="535">
        <v>0</v>
      </c>
      <c r="O5266" s="536"/>
      <c r="P5266" s="535">
        <v>0</v>
      </c>
      <c r="Q5266" s="536"/>
      <c r="R5266" s="535">
        <v>0</v>
      </c>
    </row>
    <row r="5267" spans="1:18" ht="12.75">
      <c r="A5267" s="145">
        <v>96805</v>
      </c>
      <c r="B5267" s="102" t="s">
        <v>26937</v>
      </c>
      <c r="C5267" s="145" t="s">
        <v>2</v>
      </c>
      <c r="D5267" s="535">
        <v>224.22</v>
      </c>
      <c r="E5267" s="536">
        <v>0.86880000000000002</v>
      </c>
      <c r="F5267" s="535">
        <v>222.93</v>
      </c>
      <c r="G5267" s="536">
        <v>0.87380000000000002</v>
      </c>
      <c r="H5267" s="535">
        <v>225.14</v>
      </c>
      <c r="I5267" s="536">
        <v>0.86519999999999997</v>
      </c>
      <c r="J5267" s="535">
        <v>219.19</v>
      </c>
      <c r="K5267" s="536">
        <v>0.88870000000000005</v>
      </c>
      <c r="L5267" s="535">
        <v>224.99</v>
      </c>
      <c r="M5267" s="536">
        <v>0.86580000000000001</v>
      </c>
      <c r="N5267" s="535">
        <v>223.04</v>
      </c>
      <c r="O5267" s="536">
        <v>0.87339999999999995</v>
      </c>
      <c r="P5267" s="535">
        <v>224.76</v>
      </c>
      <c r="Q5267" s="536">
        <v>0.86670000000000003</v>
      </c>
      <c r="R5267" s="535">
        <v>225.38</v>
      </c>
    </row>
    <row r="5268" spans="1:18" ht="12.75">
      <c r="A5268" s="145">
        <v>96802</v>
      </c>
      <c r="B5268" s="102" t="s">
        <v>26938</v>
      </c>
      <c r="C5268" s="145" t="s">
        <v>2</v>
      </c>
      <c r="D5268" s="535">
        <v>432.96</v>
      </c>
      <c r="E5268" s="536">
        <v>0.94930000000000003</v>
      </c>
      <c r="F5268" s="535">
        <v>432</v>
      </c>
      <c r="G5268" s="536">
        <v>0.95140000000000002</v>
      </c>
      <c r="H5268" s="535">
        <v>433.65</v>
      </c>
      <c r="I5268" s="536">
        <v>0.94769999999999999</v>
      </c>
      <c r="J5268" s="535">
        <v>429.2</v>
      </c>
      <c r="K5268" s="536">
        <v>0.95760000000000001</v>
      </c>
      <c r="L5268" s="535">
        <v>433.54</v>
      </c>
      <c r="M5268" s="536">
        <v>0.94799999999999995</v>
      </c>
      <c r="N5268" s="535">
        <v>432.08</v>
      </c>
      <c r="O5268" s="536">
        <v>0.95120000000000005</v>
      </c>
      <c r="P5268" s="535">
        <v>433.36</v>
      </c>
      <c r="Q5268" s="536">
        <v>0.94840000000000002</v>
      </c>
      <c r="R5268" s="535">
        <v>433.83</v>
      </c>
    </row>
    <row r="5269" spans="1:18" ht="12.75">
      <c r="A5269" s="145">
        <v>96806</v>
      </c>
      <c r="B5269" s="102" t="s">
        <v>26939</v>
      </c>
      <c r="C5269" s="145" t="s">
        <v>2</v>
      </c>
      <c r="D5269" s="535">
        <v>86.65</v>
      </c>
      <c r="E5269" s="536">
        <v>0.70420000000000005</v>
      </c>
      <c r="F5269" s="535">
        <v>85.53</v>
      </c>
      <c r="G5269" s="536">
        <v>0.71340000000000003</v>
      </c>
      <c r="H5269" s="535">
        <v>87.46</v>
      </c>
      <c r="I5269" s="536">
        <v>0.69769999999999999</v>
      </c>
      <c r="J5269" s="535">
        <v>82.27</v>
      </c>
      <c r="K5269" s="536">
        <v>0.74170000000000003</v>
      </c>
      <c r="L5269" s="535">
        <v>87.33</v>
      </c>
      <c r="M5269" s="536">
        <v>0.69869999999999999</v>
      </c>
      <c r="N5269" s="535">
        <v>85.63</v>
      </c>
      <c r="O5269" s="536">
        <v>0.71260000000000001</v>
      </c>
      <c r="P5269" s="535">
        <v>87.13</v>
      </c>
      <c r="Q5269" s="536">
        <v>0.70030000000000003</v>
      </c>
      <c r="R5269" s="535">
        <v>87.67</v>
      </c>
    </row>
    <row r="5270" spans="1:18" ht="12.75">
      <c r="A5270" s="145">
        <v>96803</v>
      </c>
      <c r="B5270" s="102" t="s">
        <v>26940</v>
      </c>
      <c r="C5270" s="145" t="s">
        <v>2</v>
      </c>
      <c r="D5270" s="535">
        <v>79.2</v>
      </c>
      <c r="E5270" s="536">
        <v>0.77049999999999996</v>
      </c>
      <c r="F5270" s="535">
        <v>78.41</v>
      </c>
      <c r="G5270" s="536">
        <v>0.7782</v>
      </c>
      <c r="H5270" s="535">
        <v>79.77</v>
      </c>
      <c r="I5270" s="536">
        <v>0.76490000000000002</v>
      </c>
      <c r="J5270" s="535">
        <v>76.09</v>
      </c>
      <c r="K5270" s="536">
        <v>0.80189999999999995</v>
      </c>
      <c r="L5270" s="535">
        <v>79.680000000000007</v>
      </c>
      <c r="M5270" s="536">
        <v>0.76580000000000004</v>
      </c>
      <c r="N5270" s="535">
        <v>78.48</v>
      </c>
      <c r="O5270" s="536">
        <v>0.77749999999999997</v>
      </c>
      <c r="P5270" s="535">
        <v>79.540000000000006</v>
      </c>
      <c r="Q5270" s="536">
        <v>0.76719999999999999</v>
      </c>
      <c r="R5270" s="535">
        <v>79.92</v>
      </c>
    </row>
    <row r="5271" spans="1:18" ht="12.75">
      <c r="A5271" s="145">
        <v>96807</v>
      </c>
      <c r="B5271" s="102" t="s">
        <v>26941</v>
      </c>
      <c r="C5271" s="145" t="s">
        <v>2</v>
      </c>
      <c r="D5271" s="535">
        <v>139.38</v>
      </c>
      <c r="E5271" s="536">
        <v>0.63790000000000002</v>
      </c>
      <c r="F5271" s="535">
        <v>137.16999999999999</v>
      </c>
      <c r="G5271" s="536">
        <v>0.6482</v>
      </c>
      <c r="H5271" s="535">
        <v>140.94999999999999</v>
      </c>
      <c r="I5271" s="536">
        <v>0.63080000000000003</v>
      </c>
      <c r="J5271" s="535">
        <v>130.74</v>
      </c>
      <c r="K5271" s="536">
        <v>0.68010000000000004</v>
      </c>
      <c r="L5271" s="535">
        <v>140.69999999999999</v>
      </c>
      <c r="M5271" s="536">
        <v>0.63190000000000002</v>
      </c>
      <c r="N5271" s="535">
        <v>137.36000000000001</v>
      </c>
      <c r="O5271" s="536">
        <v>0.64729999999999999</v>
      </c>
      <c r="P5271" s="535">
        <v>140.30000000000001</v>
      </c>
      <c r="Q5271" s="536">
        <v>0.63370000000000004</v>
      </c>
      <c r="R5271" s="535">
        <v>141.36000000000001</v>
      </c>
    </row>
    <row r="5272" spans="1:18" ht="12.75">
      <c r="A5272" s="145">
        <v>96804</v>
      </c>
      <c r="B5272" s="102" t="s">
        <v>26942</v>
      </c>
      <c r="C5272" s="145" t="s">
        <v>2</v>
      </c>
      <c r="D5272" s="535">
        <v>127.87</v>
      </c>
      <c r="E5272" s="536">
        <v>0.66359999999999997</v>
      </c>
      <c r="F5272" s="535">
        <v>126</v>
      </c>
      <c r="G5272" s="536">
        <v>0.67349999999999999</v>
      </c>
      <c r="H5272" s="535">
        <v>129.22</v>
      </c>
      <c r="I5272" s="536">
        <v>0.65669999999999995</v>
      </c>
      <c r="J5272" s="535">
        <v>120.52</v>
      </c>
      <c r="K5272" s="536">
        <v>0.70409999999999995</v>
      </c>
      <c r="L5272" s="535">
        <v>129</v>
      </c>
      <c r="M5272" s="536">
        <v>0.65780000000000005</v>
      </c>
      <c r="N5272" s="535">
        <v>126.16</v>
      </c>
      <c r="O5272" s="536">
        <v>0.67259999999999998</v>
      </c>
      <c r="P5272" s="535">
        <v>128.66</v>
      </c>
      <c r="Q5272" s="536">
        <v>0.65959999999999996</v>
      </c>
      <c r="R5272" s="535">
        <v>129.57</v>
      </c>
    </row>
    <row r="5273" spans="1:18" ht="12.75">
      <c r="A5273" s="145">
        <v>96829</v>
      </c>
      <c r="B5273" s="102" t="s">
        <v>26943</v>
      </c>
      <c r="C5273" s="145" t="s">
        <v>2</v>
      </c>
      <c r="D5273" s="535">
        <v>19.149999999999999</v>
      </c>
      <c r="E5273" s="536">
        <v>0.7097</v>
      </c>
      <c r="F5273" s="535">
        <v>18.899999999999999</v>
      </c>
      <c r="G5273" s="536">
        <v>0.71899999999999997</v>
      </c>
      <c r="H5273" s="535">
        <v>19.32</v>
      </c>
      <c r="I5273" s="536">
        <v>0.70340000000000003</v>
      </c>
      <c r="J5273" s="535">
        <v>18.2</v>
      </c>
      <c r="K5273" s="536">
        <v>0.74670000000000003</v>
      </c>
      <c r="L5273" s="535">
        <v>19.29</v>
      </c>
      <c r="M5273" s="536">
        <v>0.70450000000000002</v>
      </c>
      <c r="N5273" s="535">
        <v>18.920000000000002</v>
      </c>
      <c r="O5273" s="536">
        <v>0.71830000000000005</v>
      </c>
      <c r="P5273" s="535">
        <v>19.25</v>
      </c>
      <c r="Q5273" s="536">
        <v>0.70599999999999996</v>
      </c>
      <c r="R5273" s="535">
        <v>19.36</v>
      </c>
    </row>
    <row r="5274" spans="1:18" ht="12.75">
      <c r="A5274" s="145">
        <v>96833</v>
      </c>
      <c r="B5274" s="102" t="s">
        <v>26944</v>
      </c>
      <c r="C5274" s="145" t="s">
        <v>2</v>
      </c>
      <c r="D5274" s="535">
        <v>24.39</v>
      </c>
      <c r="E5274" s="536">
        <v>0.74829999999999997</v>
      </c>
      <c r="F5274" s="535">
        <v>24.13</v>
      </c>
      <c r="G5274" s="536">
        <v>0.75629999999999997</v>
      </c>
      <c r="H5274" s="535">
        <v>24.58</v>
      </c>
      <c r="I5274" s="536">
        <v>0.74250000000000005</v>
      </c>
      <c r="J5274" s="535">
        <v>23.34</v>
      </c>
      <c r="K5274" s="536">
        <v>0.78190000000000004</v>
      </c>
      <c r="L5274" s="535">
        <v>24.56</v>
      </c>
      <c r="M5274" s="536">
        <v>0.74309999999999998</v>
      </c>
      <c r="N5274" s="535">
        <v>24.15</v>
      </c>
      <c r="O5274" s="536">
        <v>0.75570000000000004</v>
      </c>
      <c r="P5274" s="535">
        <v>24.51</v>
      </c>
      <c r="Q5274" s="536">
        <v>0.74460000000000004</v>
      </c>
      <c r="R5274" s="535">
        <v>24.64</v>
      </c>
    </row>
    <row r="5275" spans="1:18" ht="12.75">
      <c r="A5275" s="145">
        <v>96836</v>
      </c>
      <c r="B5275" s="102" t="s">
        <v>26945</v>
      </c>
      <c r="C5275" s="145" t="s">
        <v>2</v>
      </c>
      <c r="D5275" s="535">
        <v>34.880000000000003</v>
      </c>
      <c r="E5275" s="536">
        <v>0.76980000000000004</v>
      </c>
      <c r="F5275" s="535">
        <v>34.53</v>
      </c>
      <c r="G5275" s="536">
        <v>0.77759999999999996</v>
      </c>
      <c r="H5275" s="535">
        <v>35.14</v>
      </c>
      <c r="I5275" s="536">
        <v>0.7641</v>
      </c>
      <c r="J5275" s="535">
        <v>33.5</v>
      </c>
      <c r="K5275" s="536">
        <v>0.80149999999999999</v>
      </c>
      <c r="L5275" s="535">
        <v>35.090000000000003</v>
      </c>
      <c r="M5275" s="536">
        <v>0.76519999999999999</v>
      </c>
      <c r="N5275" s="535">
        <v>34.57</v>
      </c>
      <c r="O5275" s="536">
        <v>0.77669999999999995</v>
      </c>
      <c r="P5275" s="535">
        <v>35.03</v>
      </c>
      <c r="Q5275" s="536">
        <v>0.76649999999999996</v>
      </c>
      <c r="R5275" s="535">
        <v>35.200000000000003</v>
      </c>
    </row>
    <row r="5276" spans="1:18" ht="12.75">
      <c r="A5276" s="145">
        <v>104576</v>
      </c>
      <c r="B5276" s="102" t="s">
        <v>26946</v>
      </c>
      <c r="C5276" s="145" t="s">
        <v>2</v>
      </c>
      <c r="D5276" s="535">
        <v>16.829999999999998</v>
      </c>
      <c r="E5276" s="536">
        <v>0.52639999999999998</v>
      </c>
      <c r="F5276" s="535">
        <v>16.47</v>
      </c>
      <c r="G5276" s="536">
        <v>0.53790000000000004</v>
      </c>
      <c r="H5276" s="535">
        <v>17.07</v>
      </c>
      <c r="I5276" s="536">
        <v>0.51900000000000002</v>
      </c>
      <c r="J5276" s="535">
        <v>15.46</v>
      </c>
      <c r="K5276" s="536">
        <v>0.57310000000000005</v>
      </c>
      <c r="L5276" s="535">
        <v>17.03</v>
      </c>
      <c r="M5276" s="536">
        <v>0.52029999999999998</v>
      </c>
      <c r="N5276" s="535">
        <v>16.5</v>
      </c>
      <c r="O5276" s="536">
        <v>0.53700000000000003</v>
      </c>
      <c r="P5276" s="535">
        <v>16.97</v>
      </c>
      <c r="Q5276" s="536">
        <v>0.52210000000000001</v>
      </c>
      <c r="R5276" s="535">
        <v>17.13</v>
      </c>
    </row>
    <row r="5277" spans="1:18" ht="12.75">
      <c r="A5277" s="145">
        <v>104577</v>
      </c>
      <c r="B5277" s="102" t="s">
        <v>26947</v>
      </c>
      <c r="C5277" s="145" t="s">
        <v>2</v>
      </c>
      <c r="D5277" s="535">
        <v>22.57</v>
      </c>
      <c r="E5277" s="536">
        <v>0.61009999999999998</v>
      </c>
      <c r="F5277" s="535">
        <v>22.19</v>
      </c>
      <c r="G5277" s="536">
        <v>0.62050000000000005</v>
      </c>
      <c r="H5277" s="535">
        <v>22.85</v>
      </c>
      <c r="I5277" s="536">
        <v>0.60260000000000002</v>
      </c>
      <c r="J5277" s="535">
        <v>21.06</v>
      </c>
      <c r="K5277" s="536">
        <v>0.65380000000000005</v>
      </c>
      <c r="L5277" s="535">
        <v>22.81</v>
      </c>
      <c r="M5277" s="536">
        <v>0.60370000000000001</v>
      </c>
      <c r="N5277" s="535">
        <v>22.23</v>
      </c>
      <c r="O5277" s="536">
        <v>0.61939999999999995</v>
      </c>
      <c r="P5277" s="535">
        <v>22.73</v>
      </c>
      <c r="Q5277" s="536">
        <v>0.60580000000000001</v>
      </c>
      <c r="R5277" s="535">
        <v>22.92</v>
      </c>
    </row>
    <row r="5278" spans="1:18" ht="12.75">
      <c r="A5278" s="145">
        <v>104578</v>
      </c>
      <c r="B5278" s="102" t="s">
        <v>26948</v>
      </c>
      <c r="C5278" s="145" t="s">
        <v>2</v>
      </c>
      <c r="D5278" s="535">
        <v>24.2</v>
      </c>
      <c r="E5278" s="536">
        <v>0.60829999999999995</v>
      </c>
      <c r="F5278" s="535">
        <v>23.78</v>
      </c>
      <c r="G5278" s="536">
        <v>0.61899999999999999</v>
      </c>
      <c r="H5278" s="535">
        <v>24.49</v>
      </c>
      <c r="I5278" s="536">
        <v>0.60109999999999997</v>
      </c>
      <c r="J5278" s="535">
        <v>22.57</v>
      </c>
      <c r="K5278" s="536">
        <v>0.6522</v>
      </c>
      <c r="L5278" s="535">
        <v>24.45</v>
      </c>
      <c r="M5278" s="536">
        <v>0.60199999999999998</v>
      </c>
      <c r="N5278" s="535">
        <v>23.82</v>
      </c>
      <c r="O5278" s="536">
        <v>0.61799999999999999</v>
      </c>
      <c r="P5278" s="535">
        <v>24.37</v>
      </c>
      <c r="Q5278" s="536">
        <v>0.60399999999999998</v>
      </c>
      <c r="R5278" s="535">
        <v>24.57</v>
      </c>
    </row>
    <row r="5279" spans="1:18" ht="12.75">
      <c r="A5279" s="145">
        <v>104580</v>
      </c>
      <c r="B5279" s="102" t="s">
        <v>26949</v>
      </c>
      <c r="C5279" s="145" t="s">
        <v>2</v>
      </c>
      <c r="D5279" s="535">
        <v>21.03</v>
      </c>
      <c r="E5279" s="536">
        <v>0.6462</v>
      </c>
      <c r="F5279" s="535">
        <v>20.71</v>
      </c>
      <c r="G5279" s="536">
        <v>0.65620000000000001</v>
      </c>
      <c r="H5279" s="535">
        <v>21.27</v>
      </c>
      <c r="I5279" s="536">
        <v>0.63890000000000002</v>
      </c>
      <c r="J5279" s="535">
        <v>19.760000000000002</v>
      </c>
      <c r="K5279" s="536">
        <v>0.68779999999999997</v>
      </c>
      <c r="L5279" s="535">
        <v>21.23</v>
      </c>
      <c r="M5279" s="536">
        <v>0.6401</v>
      </c>
      <c r="N5279" s="535">
        <v>20.74</v>
      </c>
      <c r="O5279" s="536">
        <v>0.65529999999999999</v>
      </c>
      <c r="P5279" s="535">
        <v>21.16</v>
      </c>
      <c r="Q5279" s="536">
        <v>0.64219999999999999</v>
      </c>
      <c r="R5279" s="535">
        <v>21.33</v>
      </c>
    </row>
    <row r="5280" spans="1:18" ht="12.75">
      <c r="A5280" s="145">
        <v>104579</v>
      </c>
      <c r="B5280" s="102" t="s">
        <v>26950</v>
      </c>
      <c r="C5280" s="145" t="s">
        <v>2</v>
      </c>
      <c r="D5280" s="535">
        <v>31.74</v>
      </c>
      <c r="E5280" s="536">
        <v>0.63770000000000004</v>
      </c>
      <c r="F5280" s="535">
        <v>31.25</v>
      </c>
      <c r="G5280" s="536">
        <v>0.64770000000000005</v>
      </c>
      <c r="H5280" s="535">
        <v>32.11</v>
      </c>
      <c r="I5280" s="536">
        <v>0.63029999999999997</v>
      </c>
      <c r="J5280" s="535">
        <v>29.78</v>
      </c>
      <c r="K5280" s="536">
        <v>0.67969999999999997</v>
      </c>
      <c r="L5280" s="535">
        <v>32.049999999999997</v>
      </c>
      <c r="M5280" s="536">
        <v>0.63149999999999995</v>
      </c>
      <c r="N5280" s="535">
        <v>31.29</v>
      </c>
      <c r="O5280" s="536">
        <v>0.64690000000000003</v>
      </c>
      <c r="P5280" s="535">
        <v>31.95</v>
      </c>
      <c r="Q5280" s="536">
        <v>0.63349999999999995</v>
      </c>
      <c r="R5280" s="535">
        <v>32.200000000000003</v>
      </c>
    </row>
    <row r="5281" spans="1:18" ht="12.75">
      <c r="A5281" s="145">
        <v>96823</v>
      </c>
      <c r="B5281" s="102" t="s">
        <v>26951</v>
      </c>
      <c r="C5281" s="145" t="s">
        <v>2</v>
      </c>
      <c r="D5281" s="535">
        <v>11.82</v>
      </c>
      <c r="E5281" s="536">
        <v>0.57020000000000004</v>
      </c>
      <c r="F5281" s="535">
        <v>11.59</v>
      </c>
      <c r="G5281" s="536">
        <v>0.58150000000000002</v>
      </c>
      <c r="H5281" s="535">
        <v>11.98</v>
      </c>
      <c r="I5281" s="536">
        <v>0.56259999999999999</v>
      </c>
      <c r="J5281" s="535">
        <v>10.95</v>
      </c>
      <c r="K5281" s="536">
        <v>0.61550000000000005</v>
      </c>
      <c r="L5281" s="535">
        <v>11.95</v>
      </c>
      <c r="M5281" s="536">
        <v>0.56399999999999995</v>
      </c>
      <c r="N5281" s="535">
        <v>11.62</v>
      </c>
      <c r="O5281" s="536">
        <v>0.57999999999999996</v>
      </c>
      <c r="P5281" s="535">
        <v>11.91</v>
      </c>
      <c r="Q5281" s="536">
        <v>0.56589999999999996</v>
      </c>
      <c r="R5281" s="535">
        <v>12.02</v>
      </c>
    </row>
    <row r="5282" spans="1:18" ht="12.75">
      <c r="A5282" s="145">
        <v>96826</v>
      </c>
      <c r="B5282" s="102" t="s">
        <v>26952</v>
      </c>
      <c r="C5282" s="145" t="s">
        <v>2</v>
      </c>
      <c r="D5282" s="535">
        <v>13.7</v>
      </c>
      <c r="E5282" s="536">
        <v>0.56059999999999999</v>
      </c>
      <c r="F5282" s="535">
        <v>13.44</v>
      </c>
      <c r="G5282" s="536">
        <v>0.57140000000000002</v>
      </c>
      <c r="H5282" s="535">
        <v>13.89</v>
      </c>
      <c r="I5282" s="536">
        <v>0.55289999999999995</v>
      </c>
      <c r="J5282" s="535">
        <v>12.68</v>
      </c>
      <c r="K5282" s="536">
        <v>0.60570000000000002</v>
      </c>
      <c r="L5282" s="535">
        <v>13.86</v>
      </c>
      <c r="M5282" s="536">
        <v>0.55410000000000004</v>
      </c>
      <c r="N5282" s="535">
        <v>13.46</v>
      </c>
      <c r="O5282" s="536">
        <v>0.5706</v>
      </c>
      <c r="P5282" s="535">
        <v>13.81</v>
      </c>
      <c r="Q5282" s="536">
        <v>0.55610000000000004</v>
      </c>
      <c r="R5282" s="535">
        <v>13.94</v>
      </c>
    </row>
    <row r="5283" spans="1:18" ht="12.75">
      <c r="A5283" s="145">
        <v>96830</v>
      </c>
      <c r="B5283" s="102" t="s">
        <v>26953</v>
      </c>
      <c r="C5283" s="145" t="s">
        <v>2</v>
      </c>
      <c r="D5283" s="535">
        <v>21.55</v>
      </c>
      <c r="E5283" s="536">
        <v>0.66539999999999999</v>
      </c>
      <c r="F5283" s="535">
        <v>21.23</v>
      </c>
      <c r="G5283" s="536">
        <v>0.67549999999999999</v>
      </c>
      <c r="H5283" s="535">
        <v>21.76</v>
      </c>
      <c r="I5283" s="536">
        <v>0.65900000000000003</v>
      </c>
      <c r="J5283" s="535">
        <v>20.309999999999999</v>
      </c>
      <c r="K5283" s="536">
        <v>0.70609999999999995</v>
      </c>
      <c r="L5283" s="535">
        <v>21.73</v>
      </c>
      <c r="M5283" s="536">
        <v>0.65990000000000004</v>
      </c>
      <c r="N5283" s="535">
        <v>21.26</v>
      </c>
      <c r="O5283" s="536">
        <v>0.67449999999999999</v>
      </c>
      <c r="P5283" s="535">
        <v>21.67</v>
      </c>
      <c r="Q5283" s="536">
        <v>0.66169999999999995</v>
      </c>
      <c r="R5283" s="535">
        <v>21.82</v>
      </c>
    </row>
    <row r="5284" spans="1:18" ht="12.75">
      <c r="A5284" s="145">
        <v>96834</v>
      </c>
      <c r="B5284" s="102" t="s">
        <v>26954</v>
      </c>
      <c r="C5284" s="145" t="s">
        <v>2</v>
      </c>
      <c r="D5284" s="535">
        <v>29.17</v>
      </c>
      <c r="E5284" s="536">
        <v>0.69630000000000003</v>
      </c>
      <c r="F5284" s="535">
        <v>28.78</v>
      </c>
      <c r="G5284" s="536">
        <v>0.70569999999999999</v>
      </c>
      <c r="H5284" s="535">
        <v>29.45</v>
      </c>
      <c r="I5284" s="536">
        <v>0.68959999999999999</v>
      </c>
      <c r="J5284" s="535">
        <v>27.65</v>
      </c>
      <c r="K5284" s="536">
        <v>0.73450000000000004</v>
      </c>
      <c r="L5284" s="535">
        <v>29.39</v>
      </c>
      <c r="M5284" s="536">
        <v>0.69110000000000005</v>
      </c>
      <c r="N5284" s="535">
        <v>28.81</v>
      </c>
      <c r="O5284" s="536">
        <v>0.70499999999999996</v>
      </c>
      <c r="P5284" s="535">
        <v>29.33</v>
      </c>
      <c r="Q5284" s="536">
        <v>0.6925</v>
      </c>
      <c r="R5284" s="535">
        <v>29.52</v>
      </c>
    </row>
    <row r="5285" spans="1:18" ht="12.75">
      <c r="A5285" s="145">
        <v>104581</v>
      </c>
      <c r="B5285" s="102" t="s">
        <v>26955</v>
      </c>
      <c r="C5285" s="145" t="s">
        <v>2</v>
      </c>
      <c r="D5285" s="535">
        <v>15.37</v>
      </c>
      <c r="E5285" s="536">
        <v>0.52569999999999995</v>
      </c>
      <c r="F5285" s="535">
        <v>15.04</v>
      </c>
      <c r="G5285" s="536">
        <v>0.53720000000000001</v>
      </c>
      <c r="H5285" s="535">
        <v>15.6</v>
      </c>
      <c r="I5285" s="536">
        <v>0.51790000000000003</v>
      </c>
      <c r="J5285" s="535">
        <v>14.12</v>
      </c>
      <c r="K5285" s="536">
        <v>0.57220000000000004</v>
      </c>
      <c r="L5285" s="535">
        <v>15.56</v>
      </c>
      <c r="M5285" s="536">
        <v>0.51929999999999998</v>
      </c>
      <c r="N5285" s="535">
        <v>15.07</v>
      </c>
      <c r="O5285" s="536">
        <v>0.53620000000000001</v>
      </c>
      <c r="P5285" s="535">
        <v>15.5</v>
      </c>
      <c r="Q5285" s="536">
        <v>0.52129999999999999</v>
      </c>
      <c r="R5285" s="535">
        <v>15.65</v>
      </c>
    </row>
    <row r="5286" spans="1:18" ht="12.75">
      <c r="A5286" s="145">
        <v>104582</v>
      </c>
      <c r="B5286" s="102" t="s">
        <v>26956</v>
      </c>
      <c r="C5286" s="145" t="s">
        <v>2</v>
      </c>
      <c r="D5286" s="535">
        <v>19.579999999999998</v>
      </c>
      <c r="E5286" s="536">
        <v>0.55920000000000003</v>
      </c>
      <c r="F5286" s="535">
        <v>19.2</v>
      </c>
      <c r="G5286" s="536">
        <v>0.57030000000000003</v>
      </c>
      <c r="H5286" s="535">
        <v>19.86</v>
      </c>
      <c r="I5286" s="536">
        <v>0.5514</v>
      </c>
      <c r="J5286" s="535">
        <v>18.11</v>
      </c>
      <c r="K5286" s="536">
        <v>0.60460000000000003</v>
      </c>
      <c r="L5286" s="535">
        <v>19.809999999999999</v>
      </c>
      <c r="M5286" s="536">
        <v>0.55279999999999996</v>
      </c>
      <c r="N5286" s="535">
        <v>19.239999999999998</v>
      </c>
      <c r="O5286" s="536">
        <v>0.56910000000000005</v>
      </c>
      <c r="P5286" s="535">
        <v>19.739999999999998</v>
      </c>
      <c r="Q5286" s="536">
        <v>0.55469999999999997</v>
      </c>
      <c r="R5286" s="535">
        <v>19.93</v>
      </c>
    </row>
    <row r="5287" spans="1:18" ht="12.75">
      <c r="A5287" s="145">
        <v>104583</v>
      </c>
      <c r="B5287" s="102" t="s">
        <v>26957</v>
      </c>
      <c r="C5287" s="145" t="s">
        <v>2</v>
      </c>
      <c r="D5287" s="535">
        <v>31.36</v>
      </c>
      <c r="E5287" s="536">
        <v>0.67059999999999997</v>
      </c>
      <c r="F5287" s="535">
        <v>30.9</v>
      </c>
      <c r="G5287" s="536">
        <v>0.68059999999999998</v>
      </c>
      <c r="H5287" s="535">
        <v>31.68</v>
      </c>
      <c r="I5287" s="536">
        <v>0.66379999999999995</v>
      </c>
      <c r="J5287" s="535">
        <v>29.58</v>
      </c>
      <c r="K5287" s="536">
        <v>0.71099999999999997</v>
      </c>
      <c r="L5287" s="535">
        <v>31.63</v>
      </c>
      <c r="M5287" s="536">
        <v>0.66490000000000005</v>
      </c>
      <c r="N5287" s="535">
        <v>30.94</v>
      </c>
      <c r="O5287" s="536">
        <v>0.67969999999999997</v>
      </c>
      <c r="P5287" s="535">
        <v>31.54</v>
      </c>
      <c r="Q5287" s="536">
        <v>0.66679999999999995</v>
      </c>
      <c r="R5287" s="535">
        <v>31.76</v>
      </c>
    </row>
    <row r="5288" spans="1:18" ht="12.75">
      <c r="A5288" s="145">
        <v>104584</v>
      </c>
      <c r="B5288" s="102" t="s">
        <v>26958</v>
      </c>
      <c r="C5288" s="145" t="s">
        <v>2</v>
      </c>
      <c r="D5288" s="535">
        <v>37.61</v>
      </c>
      <c r="E5288" s="536">
        <v>0.66259999999999997</v>
      </c>
      <c r="F5288" s="535">
        <v>37.06</v>
      </c>
      <c r="G5288" s="536">
        <v>0.6724</v>
      </c>
      <c r="H5288" s="535">
        <v>38.01</v>
      </c>
      <c r="I5288" s="536">
        <v>0.65559999999999996</v>
      </c>
      <c r="J5288" s="535">
        <v>35.44</v>
      </c>
      <c r="K5288" s="536">
        <v>0.70320000000000005</v>
      </c>
      <c r="L5288" s="535">
        <v>37.950000000000003</v>
      </c>
      <c r="M5288" s="536">
        <v>0.65669999999999995</v>
      </c>
      <c r="N5288" s="535">
        <v>37.11</v>
      </c>
      <c r="O5288" s="536">
        <v>0.67149999999999999</v>
      </c>
      <c r="P5288" s="535">
        <v>37.840000000000003</v>
      </c>
      <c r="Q5288" s="536">
        <v>0.65859999999999996</v>
      </c>
      <c r="R5288" s="535">
        <v>38.11</v>
      </c>
    </row>
    <row r="5289" spans="1:18" ht="12.75">
      <c r="A5289" s="145">
        <v>104585</v>
      </c>
      <c r="B5289" s="102" t="s">
        <v>26959</v>
      </c>
      <c r="C5289" s="145" t="s">
        <v>2</v>
      </c>
      <c r="D5289" s="535">
        <v>0</v>
      </c>
      <c r="E5289" s="536"/>
      <c r="F5289" s="535">
        <v>0</v>
      </c>
      <c r="G5289" s="536"/>
      <c r="H5289" s="535">
        <v>0</v>
      </c>
      <c r="I5289" s="536"/>
      <c r="J5289" s="535">
        <v>0</v>
      </c>
      <c r="K5289" s="536"/>
      <c r="L5289" s="535">
        <v>0</v>
      </c>
      <c r="M5289" s="536"/>
      <c r="N5289" s="535">
        <v>0</v>
      </c>
      <c r="O5289" s="536"/>
      <c r="P5289" s="535">
        <v>0</v>
      </c>
      <c r="Q5289" s="536"/>
      <c r="R5289" s="535">
        <v>0</v>
      </c>
    </row>
    <row r="5290" spans="1:18" ht="12.75">
      <c r="A5290" s="145">
        <v>104587</v>
      </c>
      <c r="B5290" s="102" t="s">
        <v>26960</v>
      </c>
      <c r="C5290" s="145" t="s">
        <v>2</v>
      </c>
      <c r="D5290" s="535">
        <v>0</v>
      </c>
      <c r="E5290" s="536"/>
      <c r="F5290" s="535">
        <v>0</v>
      </c>
      <c r="G5290" s="536"/>
      <c r="H5290" s="535">
        <v>0</v>
      </c>
      <c r="I5290" s="536"/>
      <c r="J5290" s="535">
        <v>0</v>
      </c>
      <c r="K5290" s="536"/>
      <c r="L5290" s="535">
        <v>0</v>
      </c>
      <c r="M5290" s="536"/>
      <c r="N5290" s="535">
        <v>0</v>
      </c>
      <c r="O5290" s="536"/>
      <c r="P5290" s="535">
        <v>0</v>
      </c>
      <c r="Q5290" s="536"/>
      <c r="R5290" s="535">
        <v>0</v>
      </c>
    </row>
    <row r="5291" spans="1:18" ht="12.75">
      <c r="A5291" s="145">
        <v>104586</v>
      </c>
      <c r="B5291" s="102" t="s">
        <v>26961</v>
      </c>
      <c r="C5291" s="145" t="s">
        <v>2</v>
      </c>
      <c r="D5291" s="535">
        <v>0</v>
      </c>
      <c r="E5291" s="536"/>
      <c r="F5291" s="535">
        <v>0</v>
      </c>
      <c r="G5291" s="536"/>
      <c r="H5291" s="535">
        <v>0</v>
      </c>
      <c r="I5291" s="536"/>
      <c r="J5291" s="535">
        <v>0</v>
      </c>
      <c r="K5291" s="536"/>
      <c r="L5291" s="535">
        <v>0</v>
      </c>
      <c r="M5291" s="536"/>
      <c r="N5291" s="535">
        <v>0</v>
      </c>
      <c r="O5291" s="536"/>
      <c r="P5291" s="535">
        <v>0</v>
      </c>
      <c r="Q5291" s="536"/>
      <c r="R5291" s="535">
        <v>0</v>
      </c>
    </row>
    <row r="5292" spans="1:18" ht="12.75">
      <c r="A5292" s="145">
        <v>96798</v>
      </c>
      <c r="B5292" s="102" t="s">
        <v>26962</v>
      </c>
      <c r="C5292" s="145" t="s">
        <v>1</v>
      </c>
      <c r="D5292" s="535">
        <v>8.56</v>
      </c>
      <c r="E5292" s="536">
        <v>0.61209999999999998</v>
      </c>
      <c r="F5292" s="535">
        <v>8.42</v>
      </c>
      <c r="G5292" s="536">
        <v>0.62229999999999996</v>
      </c>
      <c r="H5292" s="535">
        <v>8.66</v>
      </c>
      <c r="I5292" s="536">
        <v>0.60509999999999997</v>
      </c>
      <c r="J5292" s="535">
        <v>7.99</v>
      </c>
      <c r="K5292" s="536">
        <v>0.65580000000000005</v>
      </c>
      <c r="L5292" s="535">
        <v>8.64</v>
      </c>
      <c r="M5292" s="536">
        <v>0.60650000000000004</v>
      </c>
      <c r="N5292" s="535">
        <v>8.43</v>
      </c>
      <c r="O5292" s="536">
        <v>0.62160000000000004</v>
      </c>
      <c r="P5292" s="535">
        <v>8.6199999999999992</v>
      </c>
      <c r="Q5292" s="536">
        <v>0.6079</v>
      </c>
      <c r="R5292" s="535">
        <v>8.69</v>
      </c>
    </row>
    <row r="5293" spans="1:18" ht="12.75">
      <c r="A5293" s="145">
        <v>96799</v>
      </c>
      <c r="B5293" s="102" t="s">
        <v>26963</v>
      </c>
      <c r="C5293" s="145" t="s">
        <v>1</v>
      </c>
      <c r="D5293" s="535">
        <v>10.95</v>
      </c>
      <c r="E5293" s="536">
        <v>0.61829999999999996</v>
      </c>
      <c r="F5293" s="535">
        <v>10.77</v>
      </c>
      <c r="G5293" s="536">
        <v>0.62860000000000005</v>
      </c>
      <c r="H5293" s="535">
        <v>11.09</v>
      </c>
      <c r="I5293" s="536">
        <v>0.61050000000000004</v>
      </c>
      <c r="J5293" s="535">
        <v>10.24</v>
      </c>
      <c r="K5293" s="536">
        <v>0.66110000000000002</v>
      </c>
      <c r="L5293" s="535">
        <v>11.07</v>
      </c>
      <c r="M5293" s="536">
        <v>0.61160000000000003</v>
      </c>
      <c r="N5293" s="535">
        <v>10.79</v>
      </c>
      <c r="O5293" s="536">
        <v>0.62739999999999996</v>
      </c>
      <c r="P5293" s="535">
        <v>11.03</v>
      </c>
      <c r="Q5293" s="536">
        <v>0.61380000000000001</v>
      </c>
      <c r="R5293" s="535">
        <v>11.12</v>
      </c>
    </row>
    <row r="5294" spans="1:18" ht="12.75">
      <c r="A5294" s="145">
        <v>96800</v>
      </c>
      <c r="B5294" s="102" t="s">
        <v>26964</v>
      </c>
      <c r="C5294" s="145" t="s">
        <v>1</v>
      </c>
      <c r="D5294" s="535">
        <v>14.9</v>
      </c>
      <c r="E5294" s="536">
        <v>0.64629999999999999</v>
      </c>
      <c r="F5294" s="535">
        <v>14.67</v>
      </c>
      <c r="G5294" s="536">
        <v>0.65639999999999998</v>
      </c>
      <c r="H5294" s="535">
        <v>15.07</v>
      </c>
      <c r="I5294" s="536">
        <v>0.63900000000000001</v>
      </c>
      <c r="J5294" s="535">
        <v>14</v>
      </c>
      <c r="K5294" s="536">
        <v>0.68789999999999996</v>
      </c>
      <c r="L5294" s="535">
        <v>15.04</v>
      </c>
      <c r="M5294" s="536">
        <v>0.64029999999999998</v>
      </c>
      <c r="N5294" s="535">
        <v>14.7</v>
      </c>
      <c r="O5294" s="536">
        <v>0.65510000000000002</v>
      </c>
      <c r="P5294" s="535">
        <v>15</v>
      </c>
      <c r="Q5294" s="536">
        <v>0.64200000000000002</v>
      </c>
      <c r="R5294" s="535">
        <v>15.11</v>
      </c>
    </row>
    <row r="5295" spans="1:18" ht="12.75">
      <c r="A5295" s="145">
        <v>96801</v>
      </c>
      <c r="B5295" s="102" t="s">
        <v>26965</v>
      </c>
      <c r="C5295" s="145" t="s">
        <v>1</v>
      </c>
      <c r="D5295" s="535">
        <v>22.54</v>
      </c>
      <c r="E5295" s="536">
        <v>0.69879999999999998</v>
      </c>
      <c r="F5295" s="535">
        <v>22.24</v>
      </c>
      <c r="G5295" s="536">
        <v>0.70820000000000005</v>
      </c>
      <c r="H5295" s="535">
        <v>22.75</v>
      </c>
      <c r="I5295" s="536">
        <v>0.69230000000000003</v>
      </c>
      <c r="J5295" s="535">
        <v>21.37</v>
      </c>
      <c r="K5295" s="536">
        <v>0.73699999999999999</v>
      </c>
      <c r="L5295" s="535">
        <v>22.72</v>
      </c>
      <c r="M5295" s="536">
        <v>0.69320000000000004</v>
      </c>
      <c r="N5295" s="535">
        <v>22.27</v>
      </c>
      <c r="O5295" s="536">
        <v>0.70720000000000005</v>
      </c>
      <c r="P5295" s="535">
        <v>22.66</v>
      </c>
      <c r="Q5295" s="536">
        <v>0.69510000000000005</v>
      </c>
      <c r="R5295" s="535">
        <v>22.81</v>
      </c>
    </row>
    <row r="5296" spans="1:18" ht="12.75">
      <c r="A5296" s="145">
        <v>104539</v>
      </c>
      <c r="B5296" s="102" t="s">
        <v>26966</v>
      </c>
      <c r="C5296" s="145" t="s">
        <v>2</v>
      </c>
      <c r="D5296" s="535">
        <v>0</v>
      </c>
      <c r="E5296" s="536"/>
      <c r="F5296" s="535">
        <v>0</v>
      </c>
      <c r="G5296" s="536"/>
      <c r="H5296" s="535">
        <v>0</v>
      </c>
      <c r="I5296" s="536"/>
      <c r="J5296" s="535">
        <v>0</v>
      </c>
      <c r="K5296" s="536"/>
      <c r="L5296" s="535">
        <v>0</v>
      </c>
      <c r="M5296" s="536"/>
      <c r="N5296" s="535">
        <v>0</v>
      </c>
      <c r="O5296" s="536"/>
      <c r="P5296" s="535">
        <v>0</v>
      </c>
      <c r="Q5296" s="536"/>
      <c r="R5296" s="535">
        <v>0</v>
      </c>
    </row>
    <row r="5297" spans="1:18" ht="12.75">
      <c r="A5297" s="145">
        <v>104541</v>
      </c>
      <c r="B5297" s="102" t="s">
        <v>26967</v>
      </c>
      <c r="C5297" s="145" t="s">
        <v>2</v>
      </c>
      <c r="D5297" s="535">
        <v>0</v>
      </c>
      <c r="E5297" s="536"/>
      <c r="F5297" s="535">
        <v>0</v>
      </c>
      <c r="G5297" s="536"/>
      <c r="H5297" s="535">
        <v>0</v>
      </c>
      <c r="I5297" s="536"/>
      <c r="J5297" s="535">
        <v>0</v>
      </c>
      <c r="K5297" s="536"/>
      <c r="L5297" s="535">
        <v>0</v>
      </c>
      <c r="M5297" s="536"/>
      <c r="N5297" s="535">
        <v>0</v>
      </c>
      <c r="O5297" s="536"/>
      <c r="P5297" s="535">
        <v>0</v>
      </c>
      <c r="Q5297" s="536"/>
      <c r="R5297" s="535">
        <v>0</v>
      </c>
    </row>
    <row r="5298" spans="1:18" ht="12.75">
      <c r="A5298" s="145">
        <v>104540</v>
      </c>
      <c r="B5298" s="102" t="s">
        <v>26968</v>
      </c>
      <c r="C5298" s="145" t="s">
        <v>2</v>
      </c>
      <c r="D5298" s="535">
        <v>0</v>
      </c>
      <c r="E5298" s="536"/>
      <c r="F5298" s="535">
        <v>0</v>
      </c>
      <c r="G5298" s="536"/>
      <c r="H5298" s="535">
        <v>0</v>
      </c>
      <c r="I5298" s="536"/>
      <c r="J5298" s="535">
        <v>0</v>
      </c>
      <c r="K5298" s="536"/>
      <c r="L5298" s="535">
        <v>0</v>
      </c>
      <c r="M5298" s="536"/>
      <c r="N5298" s="535">
        <v>0</v>
      </c>
      <c r="O5298" s="536"/>
      <c r="P5298" s="535">
        <v>0</v>
      </c>
      <c r="Q5298" s="536"/>
      <c r="R5298" s="535">
        <v>0</v>
      </c>
    </row>
    <row r="5299" spans="1:18" ht="12.75">
      <c r="A5299" s="145">
        <v>104543</v>
      </c>
      <c r="B5299" s="102" t="s">
        <v>26969</v>
      </c>
      <c r="C5299" s="145" t="s">
        <v>2</v>
      </c>
      <c r="D5299" s="535">
        <v>0</v>
      </c>
      <c r="E5299" s="536"/>
      <c r="F5299" s="535">
        <v>0</v>
      </c>
      <c r="G5299" s="536"/>
      <c r="H5299" s="535">
        <v>0</v>
      </c>
      <c r="I5299" s="536"/>
      <c r="J5299" s="535">
        <v>0</v>
      </c>
      <c r="K5299" s="536"/>
      <c r="L5299" s="535">
        <v>0</v>
      </c>
      <c r="M5299" s="536"/>
      <c r="N5299" s="535">
        <v>0</v>
      </c>
      <c r="O5299" s="536"/>
      <c r="P5299" s="535">
        <v>0</v>
      </c>
      <c r="Q5299" s="536"/>
      <c r="R5299" s="535">
        <v>0</v>
      </c>
    </row>
    <row r="5300" spans="1:18" ht="12.75">
      <c r="A5300" s="145">
        <v>104544</v>
      </c>
      <c r="B5300" s="102" t="s">
        <v>26970</v>
      </c>
      <c r="C5300" s="145" t="s">
        <v>2</v>
      </c>
      <c r="D5300" s="535">
        <v>0</v>
      </c>
      <c r="E5300" s="536"/>
      <c r="F5300" s="535">
        <v>0</v>
      </c>
      <c r="G5300" s="536"/>
      <c r="H5300" s="535">
        <v>0</v>
      </c>
      <c r="I5300" s="536"/>
      <c r="J5300" s="535">
        <v>0</v>
      </c>
      <c r="K5300" s="536"/>
      <c r="L5300" s="535">
        <v>0</v>
      </c>
      <c r="M5300" s="536"/>
      <c r="N5300" s="535">
        <v>0</v>
      </c>
      <c r="O5300" s="536"/>
      <c r="P5300" s="535">
        <v>0</v>
      </c>
      <c r="Q5300" s="536"/>
      <c r="R5300" s="535">
        <v>0</v>
      </c>
    </row>
    <row r="5301" spans="1:18" ht="12.75">
      <c r="A5301" s="145">
        <v>104545</v>
      </c>
      <c r="B5301" s="102" t="s">
        <v>26971</v>
      </c>
      <c r="C5301" s="145" t="s">
        <v>2</v>
      </c>
      <c r="D5301" s="535">
        <v>0</v>
      </c>
      <c r="E5301" s="536"/>
      <c r="F5301" s="535">
        <v>0</v>
      </c>
      <c r="G5301" s="536"/>
      <c r="H5301" s="535">
        <v>0</v>
      </c>
      <c r="I5301" s="536"/>
      <c r="J5301" s="535">
        <v>0</v>
      </c>
      <c r="K5301" s="536"/>
      <c r="L5301" s="535">
        <v>0</v>
      </c>
      <c r="M5301" s="536"/>
      <c r="N5301" s="535">
        <v>0</v>
      </c>
      <c r="O5301" s="536"/>
      <c r="P5301" s="535">
        <v>0</v>
      </c>
      <c r="Q5301" s="536"/>
      <c r="R5301" s="535">
        <v>0</v>
      </c>
    </row>
    <row r="5302" spans="1:18" ht="12.75">
      <c r="A5302" s="145">
        <v>104542</v>
      </c>
      <c r="B5302" s="102" t="s">
        <v>26972</v>
      </c>
      <c r="C5302" s="145" t="s">
        <v>2</v>
      </c>
      <c r="D5302" s="535">
        <v>0</v>
      </c>
      <c r="E5302" s="536"/>
      <c r="F5302" s="535">
        <v>0</v>
      </c>
      <c r="G5302" s="536"/>
      <c r="H5302" s="535">
        <v>0</v>
      </c>
      <c r="I5302" s="536"/>
      <c r="J5302" s="535">
        <v>0</v>
      </c>
      <c r="K5302" s="536"/>
      <c r="L5302" s="535">
        <v>0</v>
      </c>
      <c r="M5302" s="536"/>
      <c r="N5302" s="535">
        <v>0</v>
      </c>
      <c r="O5302" s="536"/>
      <c r="P5302" s="535">
        <v>0</v>
      </c>
      <c r="Q5302" s="536"/>
      <c r="R5302" s="535">
        <v>0</v>
      </c>
    </row>
    <row r="5303" spans="1:18" ht="12.75">
      <c r="A5303" s="145">
        <v>104592</v>
      </c>
      <c r="B5303" s="102" t="s">
        <v>26973</v>
      </c>
      <c r="C5303" s="145" t="s">
        <v>2</v>
      </c>
      <c r="D5303" s="535">
        <v>0</v>
      </c>
      <c r="E5303" s="536"/>
      <c r="F5303" s="535">
        <v>0</v>
      </c>
      <c r="G5303" s="536"/>
      <c r="H5303" s="535">
        <v>0</v>
      </c>
      <c r="I5303" s="536"/>
      <c r="J5303" s="535">
        <v>0</v>
      </c>
      <c r="K5303" s="536"/>
      <c r="L5303" s="535">
        <v>0</v>
      </c>
      <c r="M5303" s="536"/>
      <c r="N5303" s="535">
        <v>0</v>
      </c>
      <c r="O5303" s="536"/>
      <c r="P5303" s="535">
        <v>0</v>
      </c>
      <c r="Q5303" s="536"/>
      <c r="R5303" s="535">
        <v>0</v>
      </c>
    </row>
    <row r="5304" spans="1:18" ht="12.75">
      <c r="A5304" s="145">
        <v>104548</v>
      </c>
      <c r="B5304" s="102" t="s">
        <v>26974</v>
      </c>
      <c r="C5304" s="145" t="s">
        <v>2</v>
      </c>
      <c r="D5304" s="535">
        <v>0</v>
      </c>
      <c r="E5304" s="536"/>
      <c r="F5304" s="535">
        <v>0</v>
      </c>
      <c r="G5304" s="536"/>
      <c r="H5304" s="535">
        <v>0</v>
      </c>
      <c r="I5304" s="536"/>
      <c r="J5304" s="535">
        <v>0</v>
      </c>
      <c r="K5304" s="536"/>
      <c r="L5304" s="535">
        <v>0</v>
      </c>
      <c r="M5304" s="536"/>
      <c r="N5304" s="535">
        <v>0</v>
      </c>
      <c r="O5304" s="536"/>
      <c r="P5304" s="535">
        <v>0</v>
      </c>
      <c r="Q5304" s="536"/>
      <c r="R5304" s="535">
        <v>0</v>
      </c>
    </row>
    <row r="5305" spans="1:18" ht="12.75">
      <c r="A5305" s="145">
        <v>104546</v>
      </c>
      <c r="B5305" s="102" t="s">
        <v>26975</v>
      </c>
      <c r="C5305" s="145" t="s">
        <v>2</v>
      </c>
      <c r="D5305" s="535">
        <v>0</v>
      </c>
      <c r="E5305" s="536"/>
      <c r="F5305" s="535">
        <v>0</v>
      </c>
      <c r="G5305" s="536"/>
      <c r="H5305" s="535">
        <v>0</v>
      </c>
      <c r="I5305" s="536"/>
      <c r="J5305" s="535">
        <v>0</v>
      </c>
      <c r="K5305" s="536"/>
      <c r="L5305" s="535">
        <v>0</v>
      </c>
      <c r="M5305" s="536"/>
      <c r="N5305" s="535">
        <v>0</v>
      </c>
      <c r="O5305" s="536"/>
      <c r="P5305" s="535">
        <v>0</v>
      </c>
      <c r="Q5305" s="536"/>
      <c r="R5305" s="535">
        <v>0</v>
      </c>
    </row>
    <row r="5306" spans="1:18" ht="12.75">
      <c r="A5306" s="145">
        <v>104549</v>
      </c>
      <c r="B5306" s="102" t="s">
        <v>26976</v>
      </c>
      <c r="C5306" s="145" t="s">
        <v>2</v>
      </c>
      <c r="D5306" s="535">
        <v>0</v>
      </c>
      <c r="E5306" s="536"/>
      <c r="F5306" s="535">
        <v>0</v>
      </c>
      <c r="G5306" s="536"/>
      <c r="H5306" s="535">
        <v>0</v>
      </c>
      <c r="I5306" s="536"/>
      <c r="J5306" s="535">
        <v>0</v>
      </c>
      <c r="K5306" s="536"/>
      <c r="L5306" s="535">
        <v>0</v>
      </c>
      <c r="M5306" s="536"/>
      <c r="N5306" s="535">
        <v>0</v>
      </c>
      <c r="O5306" s="536"/>
      <c r="P5306" s="535">
        <v>0</v>
      </c>
      <c r="Q5306" s="536"/>
      <c r="R5306" s="535">
        <v>0</v>
      </c>
    </row>
    <row r="5307" spans="1:18" ht="12.75">
      <c r="A5307" s="145">
        <v>104550</v>
      </c>
      <c r="B5307" s="102" t="s">
        <v>26977</v>
      </c>
      <c r="C5307" s="145" t="s">
        <v>2</v>
      </c>
      <c r="D5307" s="535">
        <v>0</v>
      </c>
      <c r="E5307" s="536"/>
      <c r="F5307" s="535">
        <v>0</v>
      </c>
      <c r="G5307" s="536"/>
      <c r="H5307" s="535">
        <v>0</v>
      </c>
      <c r="I5307" s="536"/>
      <c r="J5307" s="535">
        <v>0</v>
      </c>
      <c r="K5307" s="536"/>
      <c r="L5307" s="535">
        <v>0</v>
      </c>
      <c r="M5307" s="536"/>
      <c r="N5307" s="535">
        <v>0</v>
      </c>
      <c r="O5307" s="536"/>
      <c r="P5307" s="535">
        <v>0</v>
      </c>
      <c r="Q5307" s="536"/>
      <c r="R5307" s="535">
        <v>0</v>
      </c>
    </row>
    <row r="5308" spans="1:18" ht="12.75">
      <c r="A5308" s="145">
        <v>104552</v>
      </c>
      <c r="B5308" s="102" t="s">
        <v>26978</v>
      </c>
      <c r="C5308" s="145" t="s">
        <v>2</v>
      </c>
      <c r="D5308" s="535">
        <v>0</v>
      </c>
      <c r="E5308" s="536"/>
      <c r="F5308" s="535">
        <v>0</v>
      </c>
      <c r="G5308" s="536"/>
      <c r="H5308" s="535">
        <v>0</v>
      </c>
      <c r="I5308" s="536"/>
      <c r="J5308" s="535">
        <v>0</v>
      </c>
      <c r="K5308" s="536"/>
      <c r="L5308" s="535">
        <v>0</v>
      </c>
      <c r="M5308" s="536"/>
      <c r="N5308" s="535">
        <v>0</v>
      </c>
      <c r="O5308" s="536"/>
      <c r="P5308" s="535">
        <v>0</v>
      </c>
      <c r="Q5308" s="536"/>
      <c r="R5308" s="535">
        <v>0</v>
      </c>
    </row>
    <row r="5309" spans="1:18" ht="12.75">
      <c r="A5309" s="145">
        <v>104551</v>
      </c>
      <c r="B5309" s="102" t="s">
        <v>26979</v>
      </c>
      <c r="C5309" s="145" t="s">
        <v>2</v>
      </c>
      <c r="D5309" s="535">
        <v>0</v>
      </c>
      <c r="E5309" s="536"/>
      <c r="F5309" s="535">
        <v>0</v>
      </c>
      <c r="G5309" s="536"/>
      <c r="H5309" s="535">
        <v>0</v>
      </c>
      <c r="I5309" s="536"/>
      <c r="J5309" s="535">
        <v>0</v>
      </c>
      <c r="K5309" s="536"/>
      <c r="L5309" s="535">
        <v>0</v>
      </c>
      <c r="M5309" s="536"/>
      <c r="N5309" s="535">
        <v>0</v>
      </c>
      <c r="O5309" s="536"/>
      <c r="P5309" s="535">
        <v>0</v>
      </c>
      <c r="Q5309" s="536"/>
      <c r="R5309" s="535">
        <v>0</v>
      </c>
    </row>
    <row r="5310" spans="1:18" ht="12.75">
      <c r="A5310" s="145">
        <v>104553</v>
      </c>
      <c r="B5310" s="102" t="s">
        <v>26980</v>
      </c>
      <c r="C5310" s="145" t="s">
        <v>2</v>
      </c>
      <c r="D5310" s="535">
        <v>0</v>
      </c>
      <c r="E5310" s="536"/>
      <c r="F5310" s="535">
        <v>0</v>
      </c>
      <c r="G5310" s="536"/>
      <c r="H5310" s="535">
        <v>0</v>
      </c>
      <c r="I5310" s="536"/>
      <c r="J5310" s="535">
        <v>0</v>
      </c>
      <c r="K5310" s="536"/>
      <c r="L5310" s="535">
        <v>0</v>
      </c>
      <c r="M5310" s="536"/>
      <c r="N5310" s="535">
        <v>0</v>
      </c>
      <c r="O5310" s="536"/>
      <c r="P5310" s="535">
        <v>0</v>
      </c>
      <c r="Q5310" s="536"/>
      <c r="R5310" s="535">
        <v>0</v>
      </c>
    </row>
    <row r="5311" spans="1:18" ht="12.75">
      <c r="A5311" s="145">
        <v>104554</v>
      </c>
      <c r="B5311" s="102" t="s">
        <v>26981</v>
      </c>
      <c r="C5311" s="145" t="s">
        <v>2</v>
      </c>
      <c r="D5311" s="535">
        <v>0</v>
      </c>
      <c r="E5311" s="536"/>
      <c r="F5311" s="535">
        <v>0</v>
      </c>
      <c r="G5311" s="536"/>
      <c r="H5311" s="535">
        <v>0</v>
      </c>
      <c r="I5311" s="536"/>
      <c r="J5311" s="535">
        <v>0</v>
      </c>
      <c r="K5311" s="536"/>
      <c r="L5311" s="535">
        <v>0</v>
      </c>
      <c r="M5311" s="536"/>
      <c r="N5311" s="535">
        <v>0</v>
      </c>
      <c r="O5311" s="536"/>
      <c r="P5311" s="535">
        <v>0</v>
      </c>
      <c r="Q5311" s="536"/>
      <c r="R5311" s="535">
        <v>0</v>
      </c>
    </row>
    <row r="5312" spans="1:18" ht="12.75">
      <c r="A5312" s="145">
        <v>104555</v>
      </c>
      <c r="B5312" s="102" t="s">
        <v>26982</v>
      </c>
      <c r="C5312" s="145" t="s">
        <v>2</v>
      </c>
      <c r="D5312" s="535">
        <v>0</v>
      </c>
      <c r="E5312" s="536"/>
      <c r="F5312" s="535">
        <v>0</v>
      </c>
      <c r="G5312" s="536"/>
      <c r="H5312" s="535">
        <v>0</v>
      </c>
      <c r="I5312" s="536"/>
      <c r="J5312" s="535">
        <v>0</v>
      </c>
      <c r="K5312" s="536"/>
      <c r="L5312" s="535">
        <v>0</v>
      </c>
      <c r="M5312" s="536"/>
      <c r="N5312" s="535">
        <v>0</v>
      </c>
      <c r="O5312" s="536"/>
      <c r="P5312" s="535">
        <v>0</v>
      </c>
      <c r="Q5312" s="536"/>
      <c r="R5312" s="535">
        <v>0</v>
      </c>
    </row>
    <row r="5313" spans="1:18" ht="12.75">
      <c r="A5313" s="145">
        <v>104556</v>
      </c>
      <c r="B5313" s="102" t="s">
        <v>26983</v>
      </c>
      <c r="C5313" s="145" t="s">
        <v>2</v>
      </c>
      <c r="D5313" s="535">
        <v>0</v>
      </c>
      <c r="E5313" s="536"/>
      <c r="F5313" s="535">
        <v>0</v>
      </c>
      <c r="G5313" s="536"/>
      <c r="H5313" s="535">
        <v>0</v>
      </c>
      <c r="I5313" s="536"/>
      <c r="J5313" s="535">
        <v>0</v>
      </c>
      <c r="K5313" s="536"/>
      <c r="L5313" s="535">
        <v>0</v>
      </c>
      <c r="M5313" s="536"/>
      <c r="N5313" s="535">
        <v>0</v>
      </c>
      <c r="O5313" s="536"/>
      <c r="P5313" s="535">
        <v>0</v>
      </c>
      <c r="Q5313" s="536"/>
      <c r="R5313" s="535">
        <v>0</v>
      </c>
    </row>
    <row r="5314" spans="1:18" ht="12.75">
      <c r="A5314" s="145">
        <v>104558</v>
      </c>
      <c r="B5314" s="102" t="s">
        <v>26984</v>
      </c>
      <c r="C5314" s="145" t="s">
        <v>2</v>
      </c>
      <c r="D5314" s="535">
        <v>0</v>
      </c>
      <c r="E5314" s="536"/>
      <c r="F5314" s="535">
        <v>0</v>
      </c>
      <c r="G5314" s="536"/>
      <c r="H5314" s="535">
        <v>0</v>
      </c>
      <c r="I5314" s="536"/>
      <c r="J5314" s="535">
        <v>0</v>
      </c>
      <c r="K5314" s="536"/>
      <c r="L5314" s="535">
        <v>0</v>
      </c>
      <c r="M5314" s="536"/>
      <c r="N5314" s="535">
        <v>0</v>
      </c>
      <c r="O5314" s="536"/>
      <c r="P5314" s="535">
        <v>0</v>
      </c>
      <c r="Q5314" s="536"/>
      <c r="R5314" s="535">
        <v>0</v>
      </c>
    </row>
    <row r="5315" spans="1:18" ht="12.75">
      <c r="A5315" s="145">
        <v>104559</v>
      </c>
      <c r="B5315" s="102" t="s">
        <v>26985</v>
      </c>
      <c r="C5315" s="145" t="s">
        <v>2</v>
      </c>
      <c r="D5315" s="535">
        <v>0</v>
      </c>
      <c r="E5315" s="536"/>
      <c r="F5315" s="535">
        <v>0</v>
      </c>
      <c r="G5315" s="536"/>
      <c r="H5315" s="535">
        <v>0</v>
      </c>
      <c r="I5315" s="536"/>
      <c r="J5315" s="535">
        <v>0</v>
      </c>
      <c r="K5315" s="536"/>
      <c r="L5315" s="535">
        <v>0</v>
      </c>
      <c r="M5315" s="536"/>
      <c r="N5315" s="535">
        <v>0</v>
      </c>
      <c r="O5315" s="536"/>
      <c r="P5315" s="535">
        <v>0</v>
      </c>
      <c r="Q5315" s="536"/>
      <c r="R5315" s="535">
        <v>0</v>
      </c>
    </row>
    <row r="5316" spans="1:18" ht="12.75">
      <c r="A5316" s="145">
        <v>104560</v>
      </c>
      <c r="B5316" s="102" t="s">
        <v>26986</v>
      </c>
      <c r="C5316" s="145" t="s">
        <v>2</v>
      </c>
      <c r="D5316" s="535">
        <v>0</v>
      </c>
      <c r="E5316" s="536"/>
      <c r="F5316" s="535">
        <v>0</v>
      </c>
      <c r="G5316" s="536"/>
      <c r="H5316" s="535">
        <v>0</v>
      </c>
      <c r="I5316" s="536"/>
      <c r="J5316" s="535">
        <v>0</v>
      </c>
      <c r="K5316" s="536"/>
      <c r="L5316" s="535">
        <v>0</v>
      </c>
      <c r="M5316" s="536"/>
      <c r="N5316" s="535">
        <v>0</v>
      </c>
      <c r="O5316" s="536"/>
      <c r="P5316" s="535">
        <v>0</v>
      </c>
      <c r="Q5316" s="536"/>
      <c r="R5316" s="535">
        <v>0</v>
      </c>
    </row>
    <row r="5317" spans="1:18" ht="12.75">
      <c r="A5317" s="145">
        <v>104557</v>
      </c>
      <c r="B5317" s="102" t="s">
        <v>26987</v>
      </c>
      <c r="C5317" s="145" t="s">
        <v>2</v>
      </c>
      <c r="D5317" s="535">
        <v>0</v>
      </c>
      <c r="E5317" s="536"/>
      <c r="F5317" s="535">
        <v>0</v>
      </c>
      <c r="G5317" s="536"/>
      <c r="H5317" s="535">
        <v>0</v>
      </c>
      <c r="I5317" s="536"/>
      <c r="J5317" s="535">
        <v>0</v>
      </c>
      <c r="K5317" s="536"/>
      <c r="L5317" s="535">
        <v>0</v>
      </c>
      <c r="M5317" s="536"/>
      <c r="N5317" s="535">
        <v>0</v>
      </c>
      <c r="O5317" s="536"/>
      <c r="P5317" s="535">
        <v>0</v>
      </c>
      <c r="Q5317" s="536"/>
      <c r="R5317" s="535">
        <v>0</v>
      </c>
    </row>
    <row r="5318" spans="1:18" ht="12.75">
      <c r="A5318" s="145">
        <v>104561</v>
      </c>
      <c r="B5318" s="102" t="s">
        <v>26988</v>
      </c>
      <c r="C5318" s="145" t="s">
        <v>2</v>
      </c>
      <c r="D5318" s="535">
        <v>0</v>
      </c>
      <c r="E5318" s="536"/>
      <c r="F5318" s="535">
        <v>0</v>
      </c>
      <c r="G5318" s="536"/>
      <c r="H5318" s="535">
        <v>0</v>
      </c>
      <c r="I5318" s="536"/>
      <c r="J5318" s="535">
        <v>0</v>
      </c>
      <c r="K5318" s="536"/>
      <c r="L5318" s="535">
        <v>0</v>
      </c>
      <c r="M5318" s="536"/>
      <c r="N5318" s="535">
        <v>0</v>
      </c>
      <c r="O5318" s="536"/>
      <c r="P5318" s="535">
        <v>0</v>
      </c>
      <c r="Q5318" s="536"/>
      <c r="R5318" s="535">
        <v>0</v>
      </c>
    </row>
    <row r="5319" spans="1:18" ht="12.75">
      <c r="A5319" s="145">
        <v>104562</v>
      </c>
      <c r="B5319" s="102" t="s">
        <v>26989</v>
      </c>
      <c r="C5319" s="145" t="s">
        <v>2</v>
      </c>
      <c r="D5319" s="535">
        <v>0</v>
      </c>
      <c r="E5319" s="536"/>
      <c r="F5319" s="535">
        <v>0</v>
      </c>
      <c r="G5319" s="536"/>
      <c r="H5319" s="535">
        <v>0</v>
      </c>
      <c r="I5319" s="536"/>
      <c r="J5319" s="535">
        <v>0</v>
      </c>
      <c r="K5319" s="536"/>
      <c r="L5319" s="535">
        <v>0</v>
      </c>
      <c r="M5319" s="536"/>
      <c r="N5319" s="535">
        <v>0</v>
      </c>
      <c r="O5319" s="536"/>
      <c r="P5319" s="535">
        <v>0</v>
      </c>
      <c r="Q5319" s="536"/>
      <c r="R5319" s="535">
        <v>0</v>
      </c>
    </row>
    <row r="5320" spans="1:18" ht="12.75">
      <c r="A5320" s="145">
        <v>96860</v>
      </c>
      <c r="B5320" s="102" t="s">
        <v>26990</v>
      </c>
      <c r="C5320" s="145" t="s">
        <v>2</v>
      </c>
      <c r="D5320" s="535">
        <v>31.35</v>
      </c>
      <c r="E5320" s="536">
        <v>0.53490000000000004</v>
      </c>
      <c r="F5320" s="535">
        <v>30.71</v>
      </c>
      <c r="G5320" s="536">
        <v>0.54610000000000003</v>
      </c>
      <c r="H5320" s="535">
        <v>31.8</v>
      </c>
      <c r="I5320" s="536">
        <v>0.52739999999999998</v>
      </c>
      <c r="J5320" s="535">
        <v>28.86</v>
      </c>
      <c r="K5320" s="536">
        <v>0.58109999999999995</v>
      </c>
      <c r="L5320" s="535">
        <v>31.73</v>
      </c>
      <c r="M5320" s="536">
        <v>0.52849999999999997</v>
      </c>
      <c r="N5320" s="535">
        <v>30.76</v>
      </c>
      <c r="O5320" s="536">
        <v>0.54520000000000002</v>
      </c>
      <c r="P5320" s="535">
        <v>31.61</v>
      </c>
      <c r="Q5320" s="536">
        <v>0.53049999999999997</v>
      </c>
      <c r="R5320" s="535">
        <v>31.92</v>
      </c>
    </row>
    <row r="5321" spans="1:18" ht="12.75">
      <c r="A5321" s="145">
        <v>96862</v>
      </c>
      <c r="B5321" s="102" t="s">
        <v>26991</v>
      </c>
      <c r="C5321" s="145" t="s">
        <v>2</v>
      </c>
      <c r="D5321" s="535">
        <v>38.520000000000003</v>
      </c>
      <c r="E5321" s="536">
        <v>0.5514</v>
      </c>
      <c r="F5321" s="535">
        <v>37.76</v>
      </c>
      <c r="G5321" s="536">
        <v>0.5625</v>
      </c>
      <c r="H5321" s="535">
        <v>39.06</v>
      </c>
      <c r="I5321" s="536">
        <v>0.54379999999999995</v>
      </c>
      <c r="J5321" s="535">
        <v>35.57</v>
      </c>
      <c r="K5321" s="536">
        <v>0.59709999999999996</v>
      </c>
      <c r="L5321" s="535">
        <v>38.97</v>
      </c>
      <c r="M5321" s="536">
        <v>0.54500000000000004</v>
      </c>
      <c r="N5321" s="535">
        <v>37.83</v>
      </c>
      <c r="O5321" s="536">
        <v>0.5615</v>
      </c>
      <c r="P5321" s="535">
        <v>38.840000000000003</v>
      </c>
      <c r="Q5321" s="536">
        <v>0.54690000000000005</v>
      </c>
      <c r="R5321" s="535">
        <v>39.21</v>
      </c>
    </row>
    <row r="5322" spans="1:18" ht="12.75">
      <c r="A5322" s="145">
        <v>96864</v>
      </c>
      <c r="B5322" s="102" t="s">
        <v>26992</v>
      </c>
      <c r="C5322" s="145" t="s">
        <v>2</v>
      </c>
      <c r="D5322" s="535">
        <v>54.32</v>
      </c>
      <c r="E5322" s="536">
        <v>0.61970000000000003</v>
      </c>
      <c r="F5322" s="535">
        <v>53.41</v>
      </c>
      <c r="G5322" s="536">
        <v>0.63019999999999998</v>
      </c>
      <c r="H5322" s="535">
        <v>54.97</v>
      </c>
      <c r="I5322" s="536">
        <v>0.61229999999999996</v>
      </c>
      <c r="J5322" s="535">
        <v>50.78</v>
      </c>
      <c r="K5322" s="536">
        <v>0.66290000000000004</v>
      </c>
      <c r="L5322" s="535">
        <v>54.86</v>
      </c>
      <c r="M5322" s="536">
        <v>0.61360000000000003</v>
      </c>
      <c r="N5322" s="535">
        <v>53.49</v>
      </c>
      <c r="O5322" s="536">
        <v>0.62929999999999997</v>
      </c>
      <c r="P5322" s="535">
        <v>54.7</v>
      </c>
      <c r="Q5322" s="536">
        <v>0.61539999999999995</v>
      </c>
      <c r="R5322" s="535">
        <v>55.13</v>
      </c>
    </row>
    <row r="5323" spans="1:18" ht="12.75">
      <c r="A5323" s="145">
        <v>96866</v>
      </c>
      <c r="B5323" s="102" t="s">
        <v>26993</v>
      </c>
      <c r="C5323" s="145" t="s">
        <v>2</v>
      </c>
      <c r="D5323" s="535">
        <v>70.62</v>
      </c>
      <c r="E5323" s="536">
        <v>0.64049999999999996</v>
      </c>
      <c r="F5323" s="535">
        <v>69.510000000000005</v>
      </c>
      <c r="G5323" s="536">
        <v>0.65069999999999995</v>
      </c>
      <c r="H5323" s="535">
        <v>71.42</v>
      </c>
      <c r="I5323" s="536">
        <v>0.63329999999999997</v>
      </c>
      <c r="J5323" s="535">
        <v>66.28</v>
      </c>
      <c r="K5323" s="536">
        <v>0.68240000000000001</v>
      </c>
      <c r="L5323" s="535">
        <v>71.290000000000006</v>
      </c>
      <c r="M5323" s="536">
        <v>0.63449999999999995</v>
      </c>
      <c r="N5323" s="535">
        <v>69.61</v>
      </c>
      <c r="O5323" s="536">
        <v>0.64980000000000004</v>
      </c>
      <c r="P5323" s="535">
        <v>71.08</v>
      </c>
      <c r="Q5323" s="536">
        <v>0.63629999999999998</v>
      </c>
      <c r="R5323" s="535">
        <v>71.62</v>
      </c>
    </row>
    <row r="5324" spans="1:18" ht="12.75">
      <c r="A5324" s="145">
        <v>96868</v>
      </c>
      <c r="B5324" s="102" t="s">
        <v>26994</v>
      </c>
      <c r="C5324" s="145" t="s">
        <v>2</v>
      </c>
      <c r="D5324" s="535">
        <v>20.5</v>
      </c>
      <c r="E5324" s="536">
        <v>0.50339999999999996</v>
      </c>
      <c r="F5324" s="535">
        <v>20.05</v>
      </c>
      <c r="G5324" s="536">
        <v>0.51470000000000005</v>
      </c>
      <c r="H5324" s="535">
        <v>20.82</v>
      </c>
      <c r="I5324" s="536">
        <v>0.49569999999999997</v>
      </c>
      <c r="J5324" s="535">
        <v>18.75</v>
      </c>
      <c r="K5324" s="536">
        <v>0.5504</v>
      </c>
      <c r="L5324" s="535">
        <v>20.77</v>
      </c>
      <c r="M5324" s="536">
        <v>0.49690000000000001</v>
      </c>
      <c r="N5324" s="535">
        <v>20.09</v>
      </c>
      <c r="O5324" s="536">
        <v>0.51370000000000005</v>
      </c>
      <c r="P5324" s="535">
        <v>20.68</v>
      </c>
      <c r="Q5324" s="536">
        <v>0.499</v>
      </c>
      <c r="R5324" s="535">
        <v>20.9</v>
      </c>
    </row>
    <row r="5325" spans="1:18" ht="12.75">
      <c r="A5325" s="145">
        <v>96869</v>
      </c>
      <c r="B5325" s="102" t="s">
        <v>26995</v>
      </c>
      <c r="C5325" s="145" t="s">
        <v>2</v>
      </c>
      <c r="D5325" s="535">
        <v>31.3</v>
      </c>
      <c r="E5325" s="536">
        <v>0.61470000000000002</v>
      </c>
      <c r="F5325" s="535">
        <v>30.78</v>
      </c>
      <c r="G5325" s="536">
        <v>0.62509999999999999</v>
      </c>
      <c r="H5325" s="535">
        <v>31.68</v>
      </c>
      <c r="I5325" s="536">
        <v>0.60729999999999995</v>
      </c>
      <c r="J5325" s="535">
        <v>29.24</v>
      </c>
      <c r="K5325" s="536">
        <v>0.65800000000000003</v>
      </c>
      <c r="L5325" s="535">
        <v>31.62</v>
      </c>
      <c r="M5325" s="536">
        <v>0.60850000000000004</v>
      </c>
      <c r="N5325" s="535">
        <v>30.82</v>
      </c>
      <c r="O5325" s="536">
        <v>0.62429999999999997</v>
      </c>
      <c r="P5325" s="535">
        <v>31.53</v>
      </c>
      <c r="Q5325" s="536">
        <v>0.61019999999999996</v>
      </c>
      <c r="R5325" s="535">
        <v>31.77</v>
      </c>
    </row>
    <row r="5326" spans="1:18" ht="12.75">
      <c r="A5326" s="145">
        <v>96870</v>
      </c>
      <c r="B5326" s="102" t="s">
        <v>26996</v>
      </c>
      <c r="C5326" s="145" t="s">
        <v>2</v>
      </c>
      <c r="D5326" s="535">
        <v>46.91</v>
      </c>
      <c r="E5326" s="536">
        <v>0.69259999999999999</v>
      </c>
      <c r="F5326" s="535">
        <v>46.27</v>
      </c>
      <c r="G5326" s="536">
        <v>0.70220000000000005</v>
      </c>
      <c r="H5326" s="535">
        <v>47.35</v>
      </c>
      <c r="I5326" s="536">
        <v>0.68620000000000003</v>
      </c>
      <c r="J5326" s="535">
        <v>44.44</v>
      </c>
      <c r="K5326" s="536">
        <v>0.73109999999999997</v>
      </c>
      <c r="L5326" s="535">
        <v>47.29</v>
      </c>
      <c r="M5326" s="536">
        <v>0.68700000000000006</v>
      </c>
      <c r="N5326" s="535">
        <v>46.33</v>
      </c>
      <c r="O5326" s="536">
        <v>0.70130000000000003</v>
      </c>
      <c r="P5326" s="535">
        <v>47.16</v>
      </c>
      <c r="Q5326" s="536">
        <v>0.68889999999999996</v>
      </c>
      <c r="R5326" s="535">
        <v>47.47</v>
      </c>
    </row>
    <row r="5327" spans="1:18" ht="12.75">
      <c r="A5327" s="145">
        <v>96871</v>
      </c>
      <c r="B5327" s="102" t="s">
        <v>26997</v>
      </c>
      <c r="C5327" s="145" t="s">
        <v>2</v>
      </c>
      <c r="D5327" s="535">
        <v>53.66</v>
      </c>
      <c r="E5327" s="536">
        <v>0.66959999999999997</v>
      </c>
      <c r="F5327" s="535">
        <v>52.88</v>
      </c>
      <c r="G5327" s="536">
        <v>0.67949999999999999</v>
      </c>
      <c r="H5327" s="535">
        <v>54.21</v>
      </c>
      <c r="I5327" s="536">
        <v>0.66279999999999994</v>
      </c>
      <c r="J5327" s="535">
        <v>50.62</v>
      </c>
      <c r="K5327" s="536">
        <v>0.70979999999999999</v>
      </c>
      <c r="L5327" s="535">
        <v>54.12</v>
      </c>
      <c r="M5327" s="536">
        <v>0.66390000000000005</v>
      </c>
      <c r="N5327" s="535">
        <v>52.94</v>
      </c>
      <c r="O5327" s="536">
        <v>0.67869999999999997</v>
      </c>
      <c r="P5327" s="535">
        <v>53.98</v>
      </c>
      <c r="Q5327" s="536">
        <v>0.66559999999999997</v>
      </c>
      <c r="R5327" s="535">
        <v>54.35</v>
      </c>
    </row>
    <row r="5328" spans="1:18" ht="12.75">
      <c r="A5328" s="145">
        <v>96861</v>
      </c>
      <c r="B5328" s="102" t="s">
        <v>26998</v>
      </c>
      <c r="C5328" s="145" t="s">
        <v>2</v>
      </c>
      <c r="D5328" s="535">
        <v>39.6</v>
      </c>
      <c r="E5328" s="536">
        <v>0.54800000000000004</v>
      </c>
      <c r="F5328" s="535">
        <v>38.81</v>
      </c>
      <c r="G5328" s="536">
        <v>0.55910000000000004</v>
      </c>
      <c r="H5328" s="535">
        <v>40.15</v>
      </c>
      <c r="I5328" s="536">
        <v>0.54049999999999998</v>
      </c>
      <c r="J5328" s="535">
        <v>36.54</v>
      </c>
      <c r="K5328" s="536">
        <v>0.59389999999999998</v>
      </c>
      <c r="L5328" s="535">
        <v>40.06</v>
      </c>
      <c r="M5328" s="536">
        <v>0.54169999999999996</v>
      </c>
      <c r="N5328" s="535">
        <v>38.89</v>
      </c>
      <c r="O5328" s="536">
        <v>0.55800000000000005</v>
      </c>
      <c r="P5328" s="535">
        <v>39.93</v>
      </c>
      <c r="Q5328" s="536">
        <v>0.54349999999999998</v>
      </c>
      <c r="R5328" s="535">
        <v>40.32</v>
      </c>
    </row>
    <row r="5329" spans="1:18" ht="12.75">
      <c r="A5329" s="145">
        <v>96863</v>
      </c>
      <c r="B5329" s="102" t="s">
        <v>26999</v>
      </c>
      <c r="C5329" s="145" t="s">
        <v>2</v>
      </c>
      <c r="D5329" s="535">
        <v>40.619999999999997</v>
      </c>
      <c r="E5329" s="536">
        <v>0.51500000000000001</v>
      </c>
      <c r="F5329" s="535">
        <v>39.75</v>
      </c>
      <c r="G5329" s="536">
        <v>0.52629999999999999</v>
      </c>
      <c r="H5329" s="535">
        <v>41.22</v>
      </c>
      <c r="I5329" s="536">
        <v>0.50749999999999995</v>
      </c>
      <c r="J5329" s="535">
        <v>37.26</v>
      </c>
      <c r="K5329" s="536">
        <v>0.5615</v>
      </c>
      <c r="L5329" s="535">
        <v>41.13</v>
      </c>
      <c r="M5329" s="536">
        <v>0.50860000000000005</v>
      </c>
      <c r="N5329" s="535">
        <v>39.840000000000003</v>
      </c>
      <c r="O5329" s="536">
        <v>0.52510000000000001</v>
      </c>
      <c r="P5329" s="535">
        <v>40.98</v>
      </c>
      <c r="Q5329" s="536">
        <v>0.51049999999999995</v>
      </c>
      <c r="R5329" s="535">
        <v>41.41</v>
      </c>
    </row>
    <row r="5330" spans="1:18" ht="12.75">
      <c r="A5330" s="145">
        <v>96865</v>
      </c>
      <c r="B5330" s="102" t="s">
        <v>27000</v>
      </c>
      <c r="C5330" s="145" t="s">
        <v>2</v>
      </c>
      <c r="D5330" s="535">
        <v>47.93</v>
      </c>
      <c r="E5330" s="536">
        <v>0.51049999999999995</v>
      </c>
      <c r="F5330" s="535">
        <v>46.9</v>
      </c>
      <c r="G5330" s="536">
        <v>0.52170000000000005</v>
      </c>
      <c r="H5330" s="535">
        <v>48.66</v>
      </c>
      <c r="I5330" s="536">
        <v>0.50290000000000001</v>
      </c>
      <c r="J5330" s="535">
        <v>43.94</v>
      </c>
      <c r="K5330" s="536">
        <v>0.55689999999999995</v>
      </c>
      <c r="L5330" s="535">
        <v>48.55</v>
      </c>
      <c r="M5330" s="536">
        <v>0.504</v>
      </c>
      <c r="N5330" s="535">
        <v>47</v>
      </c>
      <c r="O5330" s="536">
        <v>0.52059999999999995</v>
      </c>
      <c r="P5330" s="535">
        <v>48.36</v>
      </c>
      <c r="Q5330" s="536">
        <v>0.50600000000000001</v>
      </c>
      <c r="R5330" s="535">
        <v>48.88</v>
      </c>
    </row>
    <row r="5331" spans="1:18" ht="12.75">
      <c r="A5331" s="145">
        <v>96814</v>
      </c>
      <c r="B5331" s="102" t="s">
        <v>27001</v>
      </c>
      <c r="C5331" s="145" t="s">
        <v>2</v>
      </c>
      <c r="D5331" s="535">
        <v>16.829999999999998</v>
      </c>
      <c r="E5331" s="536">
        <v>0.52639999999999998</v>
      </c>
      <c r="F5331" s="535">
        <v>16.47</v>
      </c>
      <c r="G5331" s="536">
        <v>0.53790000000000004</v>
      </c>
      <c r="H5331" s="535">
        <v>17.07</v>
      </c>
      <c r="I5331" s="536">
        <v>0.51900000000000002</v>
      </c>
      <c r="J5331" s="535">
        <v>15.46</v>
      </c>
      <c r="K5331" s="536">
        <v>0.57310000000000005</v>
      </c>
      <c r="L5331" s="535">
        <v>17.03</v>
      </c>
      <c r="M5331" s="536">
        <v>0.52029999999999998</v>
      </c>
      <c r="N5331" s="535">
        <v>16.5</v>
      </c>
      <c r="O5331" s="536">
        <v>0.53700000000000003</v>
      </c>
      <c r="P5331" s="535">
        <v>16.97</v>
      </c>
      <c r="Q5331" s="536">
        <v>0.52210000000000001</v>
      </c>
      <c r="R5331" s="535">
        <v>17.13</v>
      </c>
    </row>
    <row r="5332" spans="1:18" ht="12.75">
      <c r="A5332" s="145">
        <v>96818</v>
      </c>
      <c r="B5332" s="102" t="s">
        <v>27002</v>
      </c>
      <c r="C5332" s="145" t="s">
        <v>2</v>
      </c>
      <c r="D5332" s="535">
        <v>22.57</v>
      </c>
      <c r="E5332" s="536">
        <v>0.61009999999999998</v>
      </c>
      <c r="F5332" s="535">
        <v>22.19</v>
      </c>
      <c r="G5332" s="536">
        <v>0.62050000000000005</v>
      </c>
      <c r="H5332" s="535">
        <v>22.85</v>
      </c>
      <c r="I5332" s="536">
        <v>0.60260000000000002</v>
      </c>
      <c r="J5332" s="535">
        <v>21.06</v>
      </c>
      <c r="K5332" s="536">
        <v>0.65380000000000005</v>
      </c>
      <c r="L5332" s="535">
        <v>22.81</v>
      </c>
      <c r="M5332" s="536">
        <v>0.60370000000000001</v>
      </c>
      <c r="N5332" s="535">
        <v>22.23</v>
      </c>
      <c r="O5332" s="536">
        <v>0.61939999999999995</v>
      </c>
      <c r="P5332" s="535">
        <v>22.73</v>
      </c>
      <c r="Q5332" s="536">
        <v>0.60580000000000001</v>
      </c>
      <c r="R5332" s="535">
        <v>22.92</v>
      </c>
    </row>
    <row r="5333" spans="1:18" ht="12.75">
      <c r="A5333" s="145">
        <v>96819</v>
      </c>
      <c r="B5333" s="102" t="s">
        <v>27003</v>
      </c>
      <c r="C5333" s="145" t="s">
        <v>2</v>
      </c>
      <c r="D5333" s="535">
        <v>24.2</v>
      </c>
      <c r="E5333" s="536">
        <v>0.60829999999999995</v>
      </c>
      <c r="F5333" s="535">
        <v>23.78</v>
      </c>
      <c r="G5333" s="536">
        <v>0.61899999999999999</v>
      </c>
      <c r="H5333" s="535">
        <v>24.49</v>
      </c>
      <c r="I5333" s="536">
        <v>0.60109999999999997</v>
      </c>
      <c r="J5333" s="535">
        <v>22.57</v>
      </c>
      <c r="K5333" s="536">
        <v>0.6522</v>
      </c>
      <c r="L5333" s="535">
        <v>24.45</v>
      </c>
      <c r="M5333" s="536">
        <v>0.60199999999999998</v>
      </c>
      <c r="N5333" s="535">
        <v>23.82</v>
      </c>
      <c r="O5333" s="536">
        <v>0.61799999999999999</v>
      </c>
      <c r="P5333" s="535">
        <v>24.37</v>
      </c>
      <c r="Q5333" s="536">
        <v>0.60399999999999998</v>
      </c>
      <c r="R5333" s="535">
        <v>24.57</v>
      </c>
    </row>
    <row r="5334" spans="1:18" ht="12.75">
      <c r="A5334" s="145">
        <v>96822</v>
      </c>
      <c r="B5334" s="102" t="s">
        <v>27004</v>
      </c>
      <c r="C5334" s="145" t="s">
        <v>2</v>
      </c>
      <c r="D5334" s="535">
        <v>31.74</v>
      </c>
      <c r="E5334" s="536">
        <v>0.63770000000000004</v>
      </c>
      <c r="F5334" s="535">
        <v>31.25</v>
      </c>
      <c r="G5334" s="536">
        <v>0.64770000000000005</v>
      </c>
      <c r="H5334" s="535">
        <v>32.11</v>
      </c>
      <c r="I5334" s="536">
        <v>0.63029999999999997</v>
      </c>
      <c r="J5334" s="535">
        <v>29.78</v>
      </c>
      <c r="K5334" s="536">
        <v>0.67969999999999997</v>
      </c>
      <c r="L5334" s="535">
        <v>32.049999999999997</v>
      </c>
      <c r="M5334" s="536">
        <v>0.63149999999999995</v>
      </c>
      <c r="N5334" s="535">
        <v>31.29</v>
      </c>
      <c r="O5334" s="536">
        <v>0.64690000000000003</v>
      </c>
      <c r="P5334" s="535">
        <v>31.95</v>
      </c>
      <c r="Q5334" s="536">
        <v>0.63349999999999995</v>
      </c>
      <c r="R5334" s="535">
        <v>32.200000000000003</v>
      </c>
    </row>
    <row r="5335" spans="1:18" ht="12.75">
      <c r="A5335" s="145">
        <v>96808</v>
      </c>
      <c r="B5335" s="102" t="s">
        <v>27005</v>
      </c>
      <c r="C5335" s="145" t="s">
        <v>2</v>
      </c>
      <c r="D5335" s="535">
        <v>17.87</v>
      </c>
      <c r="E5335" s="536">
        <v>0.45219999999999999</v>
      </c>
      <c r="F5335" s="535">
        <v>17.440000000000001</v>
      </c>
      <c r="G5335" s="536">
        <v>0.46329999999999999</v>
      </c>
      <c r="H5335" s="535">
        <v>18.170000000000002</v>
      </c>
      <c r="I5335" s="536">
        <v>0.44469999999999998</v>
      </c>
      <c r="J5335" s="535">
        <v>16.2</v>
      </c>
      <c r="K5335" s="536">
        <v>0.49880000000000002</v>
      </c>
      <c r="L5335" s="535">
        <v>18.11</v>
      </c>
      <c r="M5335" s="536">
        <v>0.44619999999999999</v>
      </c>
      <c r="N5335" s="535">
        <v>17.48</v>
      </c>
      <c r="O5335" s="536">
        <v>0.4622</v>
      </c>
      <c r="P5335" s="535">
        <v>18.05</v>
      </c>
      <c r="Q5335" s="536">
        <v>0.4476</v>
      </c>
      <c r="R5335" s="535">
        <v>18.260000000000002</v>
      </c>
    </row>
    <row r="5336" spans="1:18" ht="12.75">
      <c r="A5336" s="145">
        <v>96811</v>
      </c>
      <c r="B5336" s="102" t="s">
        <v>27006</v>
      </c>
      <c r="C5336" s="145" t="s">
        <v>2</v>
      </c>
      <c r="D5336" s="535">
        <v>22.54</v>
      </c>
      <c r="E5336" s="536">
        <v>0.48580000000000001</v>
      </c>
      <c r="F5336" s="535">
        <v>22.02</v>
      </c>
      <c r="G5336" s="536">
        <v>0.49730000000000002</v>
      </c>
      <c r="H5336" s="535">
        <v>22.9</v>
      </c>
      <c r="I5336" s="536">
        <v>0.47820000000000001</v>
      </c>
      <c r="J5336" s="535">
        <v>20.57</v>
      </c>
      <c r="K5336" s="536">
        <v>0.5323</v>
      </c>
      <c r="L5336" s="535">
        <v>22.85</v>
      </c>
      <c r="M5336" s="536">
        <v>0.47920000000000001</v>
      </c>
      <c r="N5336" s="535">
        <v>22.09</v>
      </c>
      <c r="O5336" s="536">
        <v>0.49569999999999997</v>
      </c>
      <c r="P5336" s="535">
        <v>22.75</v>
      </c>
      <c r="Q5336" s="536">
        <v>0.48130000000000001</v>
      </c>
      <c r="R5336" s="535">
        <v>23.02</v>
      </c>
    </row>
    <row r="5337" spans="1:18" ht="12.75">
      <c r="A5337" s="145">
        <v>96815</v>
      </c>
      <c r="B5337" s="102" t="s">
        <v>27007</v>
      </c>
      <c r="C5337" s="145" t="s">
        <v>2</v>
      </c>
      <c r="D5337" s="535">
        <v>34.89</v>
      </c>
      <c r="E5337" s="536">
        <v>0.6028</v>
      </c>
      <c r="F5337" s="535">
        <v>34.28</v>
      </c>
      <c r="G5337" s="536">
        <v>0.61350000000000005</v>
      </c>
      <c r="H5337" s="535">
        <v>35.32</v>
      </c>
      <c r="I5337" s="536">
        <v>0.59540000000000004</v>
      </c>
      <c r="J5337" s="535">
        <v>32.54</v>
      </c>
      <c r="K5337" s="536">
        <v>0.64629999999999999</v>
      </c>
      <c r="L5337" s="535">
        <v>35.25</v>
      </c>
      <c r="M5337" s="536">
        <v>0.59660000000000002</v>
      </c>
      <c r="N5337" s="535">
        <v>34.35</v>
      </c>
      <c r="O5337" s="536">
        <v>0.61219999999999997</v>
      </c>
      <c r="P5337" s="535">
        <v>35.15</v>
      </c>
      <c r="Q5337" s="536">
        <v>0.59830000000000005</v>
      </c>
      <c r="R5337" s="535">
        <v>35.46</v>
      </c>
    </row>
    <row r="5338" spans="1:18" ht="12.75">
      <c r="A5338" s="145">
        <v>96820</v>
      </c>
      <c r="B5338" s="102" t="s">
        <v>27008</v>
      </c>
      <c r="C5338" s="145" t="s">
        <v>2</v>
      </c>
      <c r="D5338" s="535">
        <v>41.97</v>
      </c>
      <c r="E5338" s="536">
        <v>0.59379999999999999</v>
      </c>
      <c r="F5338" s="535">
        <v>41.21</v>
      </c>
      <c r="G5338" s="536">
        <v>0.60470000000000002</v>
      </c>
      <c r="H5338" s="535">
        <v>42.48</v>
      </c>
      <c r="I5338" s="536">
        <v>0.58660000000000001</v>
      </c>
      <c r="J5338" s="535">
        <v>39.07</v>
      </c>
      <c r="K5338" s="536">
        <v>0.63780000000000003</v>
      </c>
      <c r="L5338" s="535">
        <v>42.41</v>
      </c>
      <c r="M5338" s="536">
        <v>0.58760000000000001</v>
      </c>
      <c r="N5338" s="535">
        <v>41.3</v>
      </c>
      <c r="O5338" s="536">
        <v>0.60340000000000005</v>
      </c>
      <c r="P5338" s="535">
        <v>42.28</v>
      </c>
      <c r="Q5338" s="536">
        <v>0.58940000000000003</v>
      </c>
      <c r="R5338" s="535">
        <v>42.66</v>
      </c>
    </row>
    <row r="5339" spans="1:18" ht="12.75">
      <c r="A5339" s="145">
        <v>96702</v>
      </c>
      <c r="B5339" s="102" t="s">
        <v>27009</v>
      </c>
      <c r="C5339" s="145" t="s">
        <v>2</v>
      </c>
      <c r="D5339" s="535">
        <v>12.84</v>
      </c>
      <c r="E5339" s="536">
        <v>0.433</v>
      </c>
      <c r="F5339" s="535">
        <v>12.42</v>
      </c>
      <c r="G5339" s="536">
        <v>0.44769999999999999</v>
      </c>
      <c r="H5339" s="535">
        <v>13.11</v>
      </c>
      <c r="I5339" s="536">
        <v>0.42409999999999998</v>
      </c>
      <c r="J5339" s="535">
        <v>11.61</v>
      </c>
      <c r="K5339" s="536">
        <v>0.47889999999999999</v>
      </c>
      <c r="L5339" s="535">
        <v>12.97</v>
      </c>
      <c r="M5339" s="536">
        <v>0.42870000000000003</v>
      </c>
      <c r="N5339" s="535">
        <v>12.02</v>
      </c>
      <c r="O5339" s="536">
        <v>0</v>
      </c>
      <c r="P5339" s="535">
        <v>13.57</v>
      </c>
      <c r="Q5339" s="536">
        <v>0</v>
      </c>
      <c r="R5339" s="535">
        <v>13.21</v>
      </c>
    </row>
    <row r="5340" spans="1:18" ht="12.75">
      <c r="A5340" s="145">
        <v>96662</v>
      </c>
      <c r="B5340" s="102" t="s">
        <v>27010</v>
      </c>
      <c r="C5340" s="145" t="s">
        <v>2</v>
      </c>
      <c r="D5340" s="535">
        <v>10.38</v>
      </c>
      <c r="E5340" s="536">
        <v>0.53559999999999997</v>
      </c>
      <c r="F5340" s="535">
        <v>10.1</v>
      </c>
      <c r="G5340" s="536">
        <v>0.55049999999999999</v>
      </c>
      <c r="H5340" s="535">
        <v>10.56</v>
      </c>
      <c r="I5340" s="536">
        <v>0.52649999999999997</v>
      </c>
      <c r="J5340" s="535">
        <v>9.57</v>
      </c>
      <c r="K5340" s="536">
        <v>0.58099999999999996</v>
      </c>
      <c r="L5340" s="535">
        <v>10.46</v>
      </c>
      <c r="M5340" s="536">
        <v>0.53149999999999997</v>
      </c>
      <c r="N5340" s="535">
        <v>9.66</v>
      </c>
      <c r="O5340" s="536">
        <v>0</v>
      </c>
      <c r="P5340" s="535">
        <v>11.09</v>
      </c>
      <c r="Q5340" s="536">
        <v>0</v>
      </c>
      <c r="R5340" s="535">
        <v>10.63</v>
      </c>
    </row>
    <row r="5341" spans="1:18" ht="12.75">
      <c r="A5341" s="145">
        <v>96704</v>
      </c>
      <c r="B5341" s="102" t="s">
        <v>27011</v>
      </c>
      <c r="C5341" s="145" t="s">
        <v>2</v>
      </c>
      <c r="D5341" s="535">
        <v>22.56</v>
      </c>
      <c r="E5341" s="536">
        <v>0.64049999999999996</v>
      </c>
      <c r="F5341" s="535">
        <v>22.08</v>
      </c>
      <c r="G5341" s="536">
        <v>0.65439999999999998</v>
      </c>
      <c r="H5341" s="535">
        <v>22.85</v>
      </c>
      <c r="I5341" s="536">
        <v>0.63239999999999996</v>
      </c>
      <c r="J5341" s="535">
        <v>21.19</v>
      </c>
      <c r="K5341" s="536">
        <v>0.68189999999999995</v>
      </c>
      <c r="L5341" s="535">
        <v>22.7</v>
      </c>
      <c r="M5341" s="536">
        <v>0.63660000000000005</v>
      </c>
      <c r="N5341" s="535">
        <v>20.88</v>
      </c>
      <c r="O5341" s="536">
        <v>0</v>
      </c>
      <c r="P5341" s="535">
        <v>24.35</v>
      </c>
      <c r="Q5341" s="536">
        <v>0</v>
      </c>
      <c r="R5341" s="535">
        <v>22.96</v>
      </c>
    </row>
    <row r="5342" spans="1:18" ht="12.75">
      <c r="A5342" s="145">
        <v>96664</v>
      </c>
      <c r="B5342" s="102" t="s">
        <v>27012</v>
      </c>
      <c r="C5342" s="145" t="s">
        <v>2</v>
      </c>
      <c r="D5342" s="535">
        <v>19.399999999999999</v>
      </c>
      <c r="E5342" s="536">
        <v>0.74480000000000002</v>
      </c>
      <c r="F5342" s="535">
        <v>19.11</v>
      </c>
      <c r="G5342" s="536">
        <v>0.75609999999999999</v>
      </c>
      <c r="H5342" s="535">
        <v>19.579999999999998</v>
      </c>
      <c r="I5342" s="536">
        <v>0.73799999999999999</v>
      </c>
      <c r="J5342" s="535">
        <v>18.57</v>
      </c>
      <c r="K5342" s="536">
        <v>0.77810000000000001</v>
      </c>
      <c r="L5342" s="535">
        <v>19.489999999999998</v>
      </c>
      <c r="M5342" s="536">
        <v>0.74139999999999995</v>
      </c>
      <c r="N5342" s="535">
        <v>17.86</v>
      </c>
      <c r="O5342" s="536">
        <v>0</v>
      </c>
      <c r="P5342" s="535">
        <v>21.17</v>
      </c>
      <c r="Q5342" s="536">
        <v>0</v>
      </c>
      <c r="R5342" s="535">
        <v>19.649999999999999</v>
      </c>
    </row>
    <row r="5343" spans="1:18" ht="12.75">
      <c r="A5343" s="145">
        <v>104191</v>
      </c>
      <c r="B5343" s="102" t="s">
        <v>27013</v>
      </c>
      <c r="C5343" s="145" t="s">
        <v>2</v>
      </c>
      <c r="D5343" s="535">
        <v>11.57</v>
      </c>
      <c r="E5343" s="536">
        <v>0.39500000000000002</v>
      </c>
      <c r="F5343" s="535">
        <v>11.17</v>
      </c>
      <c r="G5343" s="536">
        <v>0.40910000000000002</v>
      </c>
      <c r="H5343" s="535">
        <v>11.82</v>
      </c>
      <c r="I5343" s="536">
        <v>0.3866</v>
      </c>
      <c r="J5343" s="535">
        <v>10.4</v>
      </c>
      <c r="K5343" s="536">
        <v>0.43940000000000001</v>
      </c>
      <c r="L5343" s="535">
        <v>11.69</v>
      </c>
      <c r="M5343" s="536">
        <v>0.39090000000000003</v>
      </c>
      <c r="N5343" s="535">
        <v>10.86</v>
      </c>
      <c r="O5343" s="536">
        <v>0</v>
      </c>
      <c r="P5343" s="535">
        <v>12.19</v>
      </c>
      <c r="Q5343" s="536">
        <v>0</v>
      </c>
      <c r="R5343" s="535">
        <v>11.92</v>
      </c>
    </row>
    <row r="5344" spans="1:18" ht="12.75">
      <c r="A5344" s="145">
        <v>96700</v>
      </c>
      <c r="B5344" s="102" t="s">
        <v>27014</v>
      </c>
      <c r="C5344" s="145" t="s">
        <v>2</v>
      </c>
      <c r="D5344" s="535">
        <v>18.71</v>
      </c>
      <c r="E5344" s="536">
        <v>0.64939999999999998</v>
      </c>
      <c r="F5344" s="535">
        <v>18.34</v>
      </c>
      <c r="G5344" s="536">
        <v>0.66249999999999998</v>
      </c>
      <c r="H5344" s="535">
        <v>18.95</v>
      </c>
      <c r="I5344" s="536">
        <v>0.64119999999999999</v>
      </c>
      <c r="J5344" s="535">
        <v>17.61</v>
      </c>
      <c r="K5344" s="536">
        <v>0.68989999999999996</v>
      </c>
      <c r="L5344" s="535">
        <v>18.82</v>
      </c>
      <c r="M5344" s="536">
        <v>0.64559999999999995</v>
      </c>
      <c r="N5344" s="535">
        <v>17.32</v>
      </c>
      <c r="O5344" s="536">
        <v>0</v>
      </c>
      <c r="P5344" s="535">
        <v>20.22</v>
      </c>
      <c r="Q5344" s="536">
        <v>0</v>
      </c>
      <c r="R5344" s="535">
        <v>19.04</v>
      </c>
    </row>
    <row r="5345" spans="1:18" ht="12.75">
      <c r="A5345" s="145">
        <v>96658</v>
      </c>
      <c r="B5345" s="102" t="s">
        <v>27015</v>
      </c>
      <c r="C5345" s="145" t="s">
        <v>2</v>
      </c>
      <c r="D5345" s="535">
        <v>16.84</v>
      </c>
      <c r="E5345" s="536">
        <v>0.72150000000000003</v>
      </c>
      <c r="F5345" s="535">
        <v>16.57</v>
      </c>
      <c r="G5345" s="536">
        <v>0.73329999999999995</v>
      </c>
      <c r="H5345" s="535">
        <v>17.02</v>
      </c>
      <c r="I5345" s="536">
        <v>0.71389999999999998</v>
      </c>
      <c r="J5345" s="535">
        <v>16.05</v>
      </c>
      <c r="K5345" s="536">
        <v>0.75700000000000001</v>
      </c>
      <c r="L5345" s="535">
        <v>16.93</v>
      </c>
      <c r="M5345" s="536">
        <v>0.7177</v>
      </c>
      <c r="N5345" s="535">
        <v>15.53</v>
      </c>
      <c r="O5345" s="536">
        <v>0</v>
      </c>
      <c r="P5345" s="535">
        <v>18.329999999999998</v>
      </c>
      <c r="Q5345" s="536">
        <v>0</v>
      </c>
      <c r="R5345" s="535">
        <v>17.079999999999998</v>
      </c>
    </row>
    <row r="5346" spans="1:18" ht="12.75">
      <c r="A5346" s="145">
        <v>96641</v>
      </c>
      <c r="B5346" s="102" t="s">
        <v>27016</v>
      </c>
      <c r="C5346" s="145" t="s">
        <v>2</v>
      </c>
      <c r="D5346" s="535">
        <v>19.149999999999999</v>
      </c>
      <c r="E5346" s="536">
        <v>0.63449999999999995</v>
      </c>
      <c r="F5346" s="535">
        <v>18.75</v>
      </c>
      <c r="G5346" s="536">
        <v>0.64800000000000002</v>
      </c>
      <c r="H5346" s="535">
        <v>19.399999999999999</v>
      </c>
      <c r="I5346" s="536">
        <v>0.62629999999999997</v>
      </c>
      <c r="J5346" s="535">
        <v>17.98</v>
      </c>
      <c r="K5346" s="536">
        <v>0.67579999999999996</v>
      </c>
      <c r="L5346" s="535">
        <v>19.27</v>
      </c>
      <c r="M5346" s="536">
        <v>0.63049999999999995</v>
      </c>
      <c r="N5346" s="535">
        <v>17.739999999999998</v>
      </c>
      <c r="O5346" s="536">
        <v>0</v>
      </c>
      <c r="P5346" s="535">
        <v>20.66</v>
      </c>
      <c r="Q5346" s="536">
        <v>0</v>
      </c>
      <c r="R5346" s="535">
        <v>19.5</v>
      </c>
    </row>
    <row r="5347" spans="1:18" ht="12.75">
      <c r="A5347" s="145">
        <v>96661</v>
      </c>
      <c r="B5347" s="102" t="s">
        <v>27017</v>
      </c>
      <c r="C5347" s="145" t="s">
        <v>2</v>
      </c>
      <c r="D5347" s="535">
        <v>35.549999999999997</v>
      </c>
      <c r="E5347" s="536">
        <v>0.86439999999999995</v>
      </c>
      <c r="F5347" s="535">
        <v>35.270000000000003</v>
      </c>
      <c r="G5347" s="536">
        <v>0.87129999999999996</v>
      </c>
      <c r="H5347" s="535">
        <v>35.729999999999997</v>
      </c>
      <c r="I5347" s="536">
        <v>0.86009999999999998</v>
      </c>
      <c r="J5347" s="535">
        <v>34.74</v>
      </c>
      <c r="K5347" s="536">
        <v>0.88460000000000005</v>
      </c>
      <c r="L5347" s="535">
        <v>35.630000000000003</v>
      </c>
      <c r="M5347" s="536">
        <v>0.86250000000000004</v>
      </c>
      <c r="N5347" s="535">
        <v>32.5</v>
      </c>
      <c r="O5347" s="536">
        <v>0</v>
      </c>
      <c r="P5347" s="535">
        <v>39.22</v>
      </c>
      <c r="Q5347" s="536">
        <v>0</v>
      </c>
      <c r="R5347" s="535">
        <v>35.799999999999997</v>
      </c>
    </row>
    <row r="5348" spans="1:18" ht="12.75">
      <c r="A5348" s="145">
        <v>96699</v>
      </c>
      <c r="B5348" s="102" t="s">
        <v>27018</v>
      </c>
      <c r="C5348" s="145" t="s">
        <v>2</v>
      </c>
      <c r="D5348" s="535">
        <v>28.28</v>
      </c>
      <c r="E5348" s="536">
        <v>0.76800000000000002</v>
      </c>
      <c r="F5348" s="535">
        <v>27.91</v>
      </c>
      <c r="G5348" s="536">
        <v>0.7782</v>
      </c>
      <c r="H5348" s="535">
        <v>28.52</v>
      </c>
      <c r="I5348" s="536">
        <v>0.76160000000000005</v>
      </c>
      <c r="J5348" s="535">
        <v>27.18</v>
      </c>
      <c r="K5348" s="536">
        <v>0.79910000000000003</v>
      </c>
      <c r="L5348" s="535">
        <v>28.39</v>
      </c>
      <c r="M5348" s="536">
        <v>0.7651</v>
      </c>
      <c r="N5348" s="535">
        <v>26</v>
      </c>
      <c r="O5348" s="536">
        <v>0</v>
      </c>
      <c r="P5348" s="535">
        <v>30.91</v>
      </c>
      <c r="Q5348" s="536">
        <v>0</v>
      </c>
      <c r="R5348" s="535">
        <v>28.61</v>
      </c>
    </row>
    <row r="5349" spans="1:18" ht="12.75">
      <c r="A5349" s="145">
        <v>96657</v>
      </c>
      <c r="B5349" s="102" t="s">
        <v>27019</v>
      </c>
      <c r="C5349" s="145" t="s">
        <v>2</v>
      </c>
      <c r="D5349" s="535">
        <v>26.41</v>
      </c>
      <c r="E5349" s="536">
        <v>0.82240000000000002</v>
      </c>
      <c r="F5349" s="535">
        <v>26.14</v>
      </c>
      <c r="G5349" s="536">
        <v>0.83089999999999997</v>
      </c>
      <c r="H5349" s="535">
        <v>26.59</v>
      </c>
      <c r="I5349" s="536">
        <v>0.81679999999999997</v>
      </c>
      <c r="J5349" s="535">
        <v>25.62</v>
      </c>
      <c r="K5349" s="536">
        <v>0.8478</v>
      </c>
      <c r="L5349" s="535">
        <v>26.5</v>
      </c>
      <c r="M5349" s="536">
        <v>0.8196</v>
      </c>
      <c r="N5349" s="535">
        <v>24.21</v>
      </c>
      <c r="O5349" s="536">
        <v>0</v>
      </c>
      <c r="P5349" s="535">
        <v>29.02</v>
      </c>
      <c r="Q5349" s="536">
        <v>0</v>
      </c>
      <c r="R5349" s="535">
        <v>26.65</v>
      </c>
    </row>
    <row r="5350" spans="1:18" ht="12.75">
      <c r="A5350" s="145">
        <v>96640</v>
      </c>
      <c r="B5350" s="102" t="s">
        <v>27020</v>
      </c>
      <c r="C5350" s="145" t="s">
        <v>2</v>
      </c>
      <c r="D5350" s="535">
        <v>28.72</v>
      </c>
      <c r="E5350" s="536">
        <v>0.75629999999999997</v>
      </c>
      <c r="F5350" s="535">
        <v>28.32</v>
      </c>
      <c r="G5350" s="536">
        <v>0.76690000000000003</v>
      </c>
      <c r="H5350" s="535">
        <v>28.97</v>
      </c>
      <c r="I5350" s="536">
        <v>0.74970000000000003</v>
      </c>
      <c r="J5350" s="535">
        <v>27.55</v>
      </c>
      <c r="K5350" s="536">
        <v>0.78839999999999999</v>
      </c>
      <c r="L5350" s="535">
        <v>28.84</v>
      </c>
      <c r="M5350" s="536">
        <v>0.75309999999999999</v>
      </c>
      <c r="N5350" s="535">
        <v>26.42</v>
      </c>
      <c r="O5350" s="536">
        <v>0</v>
      </c>
      <c r="P5350" s="535">
        <v>31.35</v>
      </c>
      <c r="Q5350" s="536">
        <v>0</v>
      </c>
      <c r="R5350" s="535">
        <v>29.07</v>
      </c>
    </row>
    <row r="5351" spans="1:18" ht="12.75">
      <c r="A5351" s="145">
        <v>96660</v>
      </c>
      <c r="B5351" s="102" t="s">
        <v>27021</v>
      </c>
      <c r="C5351" s="145" t="s">
        <v>2</v>
      </c>
      <c r="D5351" s="535">
        <v>35.89</v>
      </c>
      <c r="E5351" s="536">
        <v>0.86570000000000003</v>
      </c>
      <c r="F5351" s="535">
        <v>35.61</v>
      </c>
      <c r="G5351" s="536">
        <v>0.87250000000000005</v>
      </c>
      <c r="H5351" s="535">
        <v>36.07</v>
      </c>
      <c r="I5351" s="536">
        <v>0.86140000000000005</v>
      </c>
      <c r="J5351" s="535">
        <v>35.08</v>
      </c>
      <c r="K5351" s="536">
        <v>0.88570000000000004</v>
      </c>
      <c r="L5351" s="535">
        <v>35.97</v>
      </c>
      <c r="M5351" s="536">
        <v>0.86380000000000001</v>
      </c>
      <c r="N5351" s="535">
        <v>32.81</v>
      </c>
      <c r="O5351" s="536">
        <v>0</v>
      </c>
      <c r="P5351" s="535">
        <v>39.6</v>
      </c>
      <c r="Q5351" s="536">
        <v>0</v>
      </c>
      <c r="R5351" s="535">
        <v>36.14</v>
      </c>
    </row>
    <row r="5352" spans="1:18" ht="12.75">
      <c r="A5352" s="145">
        <v>104196</v>
      </c>
      <c r="B5352" s="102" t="s">
        <v>27022</v>
      </c>
      <c r="C5352" s="145" t="s">
        <v>2</v>
      </c>
      <c r="D5352" s="535">
        <v>17.75</v>
      </c>
      <c r="E5352" s="536">
        <v>0.65010000000000001</v>
      </c>
      <c r="F5352" s="535">
        <v>17.38</v>
      </c>
      <c r="G5352" s="536">
        <v>0.66400000000000003</v>
      </c>
      <c r="H5352" s="535">
        <v>17.97</v>
      </c>
      <c r="I5352" s="536">
        <v>0.64219999999999999</v>
      </c>
      <c r="J5352" s="535">
        <v>16.7</v>
      </c>
      <c r="K5352" s="536">
        <v>0.69099999999999995</v>
      </c>
      <c r="L5352" s="535">
        <v>17.86</v>
      </c>
      <c r="M5352" s="536">
        <v>0.64610000000000001</v>
      </c>
      <c r="N5352" s="535">
        <v>16.420000000000002</v>
      </c>
      <c r="O5352" s="536">
        <v>0</v>
      </c>
      <c r="P5352" s="535">
        <v>19.18</v>
      </c>
      <c r="Q5352" s="536">
        <v>0</v>
      </c>
      <c r="R5352" s="535">
        <v>18.059999999999999</v>
      </c>
    </row>
    <row r="5353" spans="1:18" ht="12.75">
      <c r="A5353" s="145">
        <v>104197</v>
      </c>
      <c r="B5353" s="102" t="s">
        <v>27023</v>
      </c>
      <c r="C5353" s="145" t="s">
        <v>2</v>
      </c>
      <c r="D5353" s="535">
        <v>33.35</v>
      </c>
      <c r="E5353" s="536">
        <v>0.55620000000000003</v>
      </c>
      <c r="F5353" s="535">
        <v>32.5</v>
      </c>
      <c r="G5353" s="536">
        <v>0.57110000000000005</v>
      </c>
      <c r="H5353" s="535">
        <v>33.89</v>
      </c>
      <c r="I5353" s="536">
        <v>0.5474</v>
      </c>
      <c r="J5353" s="535">
        <v>30.86</v>
      </c>
      <c r="K5353" s="536">
        <v>0.60109999999999997</v>
      </c>
      <c r="L5353" s="535">
        <v>33.61</v>
      </c>
      <c r="M5353" s="536">
        <v>0.55189999999999995</v>
      </c>
      <c r="N5353" s="535">
        <v>31.04</v>
      </c>
      <c r="O5353" s="536">
        <v>0</v>
      </c>
      <c r="P5353" s="535">
        <v>35.700000000000003</v>
      </c>
      <c r="Q5353" s="536">
        <v>2.9999999999999997E-4</v>
      </c>
      <c r="R5353" s="535">
        <v>34.1</v>
      </c>
    </row>
    <row r="5354" spans="1:18" ht="12.75">
      <c r="A5354" s="145">
        <v>104198</v>
      </c>
      <c r="B5354" s="102" t="s">
        <v>27024</v>
      </c>
      <c r="C5354" s="145" t="s">
        <v>2</v>
      </c>
      <c r="D5354" s="535">
        <v>8.6</v>
      </c>
      <c r="E5354" s="536">
        <v>0.27789999999999998</v>
      </c>
      <c r="F5354" s="535">
        <v>8.23</v>
      </c>
      <c r="G5354" s="536">
        <v>0.29039999999999999</v>
      </c>
      <c r="H5354" s="535">
        <v>8.82</v>
      </c>
      <c r="I5354" s="536">
        <v>0.27100000000000002</v>
      </c>
      <c r="J5354" s="535">
        <v>7.55</v>
      </c>
      <c r="K5354" s="536">
        <v>0.31659999999999999</v>
      </c>
      <c r="L5354" s="535">
        <v>8.7100000000000009</v>
      </c>
      <c r="M5354" s="536">
        <v>0.27439999999999998</v>
      </c>
      <c r="N5354" s="535">
        <v>8.11</v>
      </c>
      <c r="O5354" s="536">
        <v>0</v>
      </c>
      <c r="P5354" s="535">
        <v>8.9600000000000009</v>
      </c>
      <c r="Q5354" s="536">
        <v>0</v>
      </c>
      <c r="R5354" s="535">
        <v>8.91</v>
      </c>
    </row>
    <row r="5355" spans="1:18" ht="12.75">
      <c r="A5355" s="145">
        <v>96685</v>
      </c>
      <c r="B5355" s="102" t="s">
        <v>27025</v>
      </c>
      <c r="C5355" s="145" t="s">
        <v>2</v>
      </c>
      <c r="D5355" s="535">
        <v>13.13</v>
      </c>
      <c r="E5355" s="536">
        <v>0.25059999999999999</v>
      </c>
      <c r="F5355" s="535">
        <v>12.57</v>
      </c>
      <c r="G5355" s="536">
        <v>0.26169999999999999</v>
      </c>
      <c r="H5355" s="535">
        <v>13.49</v>
      </c>
      <c r="I5355" s="536">
        <v>0.24390000000000001</v>
      </c>
      <c r="J5355" s="535">
        <v>11.48</v>
      </c>
      <c r="K5355" s="536">
        <v>0.28660000000000002</v>
      </c>
      <c r="L5355" s="535">
        <v>13.31</v>
      </c>
      <c r="M5355" s="536">
        <v>0.2472</v>
      </c>
      <c r="N5355" s="535">
        <v>12.44</v>
      </c>
      <c r="O5355" s="536">
        <v>0</v>
      </c>
      <c r="P5355" s="535">
        <v>13.64</v>
      </c>
      <c r="Q5355" s="536">
        <v>0</v>
      </c>
      <c r="R5355" s="535">
        <v>13.62</v>
      </c>
    </row>
    <row r="5356" spans="1:18" ht="12.75">
      <c r="A5356" s="145">
        <v>96651</v>
      </c>
      <c r="B5356" s="102" t="s">
        <v>27026</v>
      </c>
      <c r="C5356" s="145" t="s">
        <v>2</v>
      </c>
      <c r="D5356" s="535">
        <v>10.34</v>
      </c>
      <c r="E5356" s="536">
        <v>0.31819999999999998</v>
      </c>
      <c r="F5356" s="535">
        <v>9.93</v>
      </c>
      <c r="G5356" s="536">
        <v>0.33129999999999998</v>
      </c>
      <c r="H5356" s="535">
        <v>10.6</v>
      </c>
      <c r="I5356" s="536">
        <v>0.31040000000000001</v>
      </c>
      <c r="J5356" s="535">
        <v>9.15</v>
      </c>
      <c r="K5356" s="536">
        <v>0.35959999999999998</v>
      </c>
      <c r="L5356" s="535">
        <v>10.46</v>
      </c>
      <c r="M5356" s="536">
        <v>0.3145</v>
      </c>
      <c r="N5356" s="535">
        <v>9.75</v>
      </c>
      <c r="O5356" s="536">
        <v>0</v>
      </c>
      <c r="P5356" s="535">
        <v>10.81</v>
      </c>
      <c r="Q5356" s="536">
        <v>0</v>
      </c>
      <c r="R5356" s="535">
        <v>10.7</v>
      </c>
    </row>
    <row r="5357" spans="1:18" ht="12.75">
      <c r="A5357" s="145">
        <v>96638</v>
      </c>
      <c r="B5357" s="102" t="s">
        <v>27027</v>
      </c>
      <c r="C5357" s="145" t="s">
        <v>2</v>
      </c>
      <c r="D5357" s="535">
        <v>18.09</v>
      </c>
      <c r="E5357" s="536">
        <v>0.18190000000000001</v>
      </c>
      <c r="F5357" s="535">
        <v>17.239999999999998</v>
      </c>
      <c r="G5357" s="536">
        <v>0.19139999999999999</v>
      </c>
      <c r="H5357" s="535">
        <v>18.63</v>
      </c>
      <c r="I5357" s="536">
        <v>0.17660000000000001</v>
      </c>
      <c r="J5357" s="535">
        <v>15.6</v>
      </c>
      <c r="K5357" s="536">
        <v>0.2109</v>
      </c>
      <c r="L5357" s="535">
        <v>18.350000000000001</v>
      </c>
      <c r="M5357" s="536">
        <v>0.17929999999999999</v>
      </c>
      <c r="N5357" s="535">
        <v>17.190000000000001</v>
      </c>
      <c r="O5357" s="536">
        <v>0</v>
      </c>
      <c r="P5357" s="535">
        <v>18.649999999999999</v>
      </c>
      <c r="Q5357" s="536">
        <v>5.0000000000000001E-4</v>
      </c>
      <c r="R5357" s="535">
        <v>18.84</v>
      </c>
    </row>
    <row r="5358" spans="1:18" ht="12.75">
      <c r="A5358" s="145">
        <v>96687</v>
      </c>
      <c r="B5358" s="102" t="s">
        <v>27028</v>
      </c>
      <c r="C5358" s="145" t="s">
        <v>2</v>
      </c>
      <c r="D5358" s="535">
        <v>20.079999999999998</v>
      </c>
      <c r="E5358" s="536">
        <v>0.40189999999999998</v>
      </c>
      <c r="F5358" s="535">
        <v>19.38</v>
      </c>
      <c r="G5358" s="536">
        <v>0.41689999999999999</v>
      </c>
      <c r="H5358" s="535">
        <v>20.51</v>
      </c>
      <c r="I5358" s="536">
        <v>0.39350000000000002</v>
      </c>
      <c r="J5358" s="535">
        <v>18.05</v>
      </c>
      <c r="K5358" s="536">
        <v>0.4471</v>
      </c>
      <c r="L5358" s="535">
        <v>20.28</v>
      </c>
      <c r="M5358" s="536">
        <v>0.39789999999999998</v>
      </c>
      <c r="N5358" s="535">
        <v>18.84</v>
      </c>
      <c r="O5358" s="536">
        <v>0</v>
      </c>
      <c r="P5358" s="535">
        <v>21.15</v>
      </c>
      <c r="Q5358" s="536">
        <v>5.0000000000000001E-4</v>
      </c>
      <c r="R5358" s="535">
        <v>20.68</v>
      </c>
    </row>
    <row r="5359" spans="1:18" ht="12.75">
      <c r="A5359" s="145">
        <v>96653</v>
      </c>
      <c r="B5359" s="102" t="s">
        <v>27029</v>
      </c>
      <c r="C5359" s="145" t="s">
        <v>2</v>
      </c>
      <c r="D5359" s="535">
        <v>15.48</v>
      </c>
      <c r="E5359" s="536">
        <v>0.52129999999999999</v>
      </c>
      <c r="F5359" s="535">
        <v>15.05</v>
      </c>
      <c r="G5359" s="536">
        <v>0.53620000000000001</v>
      </c>
      <c r="H5359" s="535">
        <v>15.75</v>
      </c>
      <c r="I5359" s="536">
        <v>0.51239999999999997</v>
      </c>
      <c r="J5359" s="535">
        <v>14.23</v>
      </c>
      <c r="K5359" s="536">
        <v>0.56710000000000005</v>
      </c>
      <c r="L5359" s="535">
        <v>15.62</v>
      </c>
      <c r="M5359" s="536">
        <v>0.51659999999999995</v>
      </c>
      <c r="N5359" s="535">
        <v>14.43</v>
      </c>
      <c r="O5359" s="536">
        <v>0</v>
      </c>
      <c r="P5359" s="535">
        <v>16.510000000000002</v>
      </c>
      <c r="Q5359" s="536">
        <v>0</v>
      </c>
      <c r="R5359" s="535">
        <v>15.85</v>
      </c>
    </row>
    <row r="5360" spans="1:18" ht="12.75">
      <c r="A5360" s="145">
        <v>96689</v>
      </c>
      <c r="B5360" s="102" t="s">
        <v>27030</v>
      </c>
      <c r="C5360" s="145" t="s">
        <v>2</v>
      </c>
      <c r="D5360" s="535">
        <v>30.32</v>
      </c>
      <c r="E5360" s="536">
        <v>0.52210000000000001</v>
      </c>
      <c r="F5360" s="535">
        <v>29.47</v>
      </c>
      <c r="G5360" s="536">
        <v>0.53749999999999998</v>
      </c>
      <c r="H5360" s="535">
        <v>30.82</v>
      </c>
      <c r="I5360" s="536">
        <v>0.51359999999999995</v>
      </c>
      <c r="J5360" s="535">
        <v>27.88</v>
      </c>
      <c r="K5360" s="536">
        <v>0.56779999999999997</v>
      </c>
      <c r="L5360" s="535">
        <v>30.57</v>
      </c>
      <c r="M5360" s="536">
        <v>0.51780000000000004</v>
      </c>
      <c r="N5360" s="535">
        <v>28.25</v>
      </c>
      <c r="O5360" s="536">
        <v>0</v>
      </c>
      <c r="P5360" s="535">
        <v>32.340000000000003</v>
      </c>
      <c r="Q5360" s="536">
        <v>2.9999999999999997E-4</v>
      </c>
      <c r="R5360" s="535">
        <v>31.05</v>
      </c>
    </row>
    <row r="5361" spans="1:18" ht="12.75">
      <c r="A5361" s="145">
        <v>96655</v>
      </c>
      <c r="B5361" s="102" t="s">
        <v>27031</v>
      </c>
      <c r="C5361" s="145" t="s">
        <v>2</v>
      </c>
      <c r="D5361" s="535">
        <v>23.66</v>
      </c>
      <c r="E5361" s="536">
        <v>0.66910000000000003</v>
      </c>
      <c r="F5361" s="535">
        <v>23.22</v>
      </c>
      <c r="G5361" s="536">
        <v>0.68169999999999997</v>
      </c>
      <c r="H5361" s="535">
        <v>23.94</v>
      </c>
      <c r="I5361" s="536">
        <v>0.66120000000000001</v>
      </c>
      <c r="J5361" s="535">
        <v>22.35</v>
      </c>
      <c r="K5361" s="536">
        <v>0.70830000000000004</v>
      </c>
      <c r="L5361" s="535">
        <v>23.8</v>
      </c>
      <c r="M5361" s="536">
        <v>0.66510000000000002</v>
      </c>
      <c r="N5361" s="535">
        <v>21.88</v>
      </c>
      <c r="O5361" s="536">
        <v>0</v>
      </c>
      <c r="P5361" s="535">
        <v>25.62</v>
      </c>
      <c r="Q5361" s="536">
        <v>0</v>
      </c>
      <c r="R5361" s="535">
        <v>24.06</v>
      </c>
    </row>
    <row r="5362" spans="1:18" ht="12.75">
      <c r="A5362" s="145">
        <v>96691</v>
      </c>
      <c r="B5362" s="102" t="s">
        <v>27032</v>
      </c>
      <c r="C5362" s="145" t="s">
        <v>2</v>
      </c>
      <c r="D5362" s="535">
        <v>43.36</v>
      </c>
      <c r="E5362" s="536">
        <v>0.5948</v>
      </c>
      <c r="F5362" s="535">
        <v>42.35</v>
      </c>
      <c r="G5362" s="536">
        <v>0.60919999999999996</v>
      </c>
      <c r="H5362" s="535">
        <v>43.99</v>
      </c>
      <c r="I5362" s="536">
        <v>0.58630000000000004</v>
      </c>
      <c r="J5362" s="535">
        <v>40.409999999999997</v>
      </c>
      <c r="K5362" s="536">
        <v>0.63819999999999999</v>
      </c>
      <c r="L5362" s="535">
        <v>43.67</v>
      </c>
      <c r="M5362" s="536">
        <v>0.59060000000000001</v>
      </c>
      <c r="N5362" s="535">
        <v>40.26</v>
      </c>
      <c r="O5362" s="536">
        <v>0</v>
      </c>
      <c r="P5362" s="535">
        <v>46.6</v>
      </c>
      <c r="Q5362" s="536">
        <v>2.0000000000000001E-4</v>
      </c>
      <c r="R5362" s="535">
        <v>44.24</v>
      </c>
    </row>
    <row r="5363" spans="1:18" ht="12.75">
      <c r="A5363" s="145">
        <v>96693</v>
      </c>
      <c r="B5363" s="102" t="s">
        <v>27033</v>
      </c>
      <c r="C5363" s="145" t="s">
        <v>2</v>
      </c>
      <c r="D5363" s="535">
        <v>64.98</v>
      </c>
      <c r="E5363" s="536">
        <v>0.66769999999999996</v>
      </c>
      <c r="F5363" s="535">
        <v>63.73</v>
      </c>
      <c r="G5363" s="536">
        <v>0.68100000000000005</v>
      </c>
      <c r="H5363" s="535">
        <v>65.739999999999995</v>
      </c>
      <c r="I5363" s="536">
        <v>0.66</v>
      </c>
      <c r="J5363" s="535">
        <v>61.35</v>
      </c>
      <c r="K5363" s="536">
        <v>0.70730000000000004</v>
      </c>
      <c r="L5363" s="535">
        <v>65.36</v>
      </c>
      <c r="M5363" s="536">
        <v>0.66390000000000005</v>
      </c>
      <c r="N5363" s="535">
        <v>60.08</v>
      </c>
      <c r="O5363" s="536">
        <v>0</v>
      </c>
      <c r="P5363" s="535">
        <v>70.33</v>
      </c>
      <c r="Q5363" s="536">
        <v>1E-4</v>
      </c>
      <c r="R5363" s="535">
        <v>66.06</v>
      </c>
    </row>
    <row r="5364" spans="1:18" ht="12.75">
      <c r="A5364" s="145">
        <v>96695</v>
      </c>
      <c r="B5364" s="102" t="s">
        <v>27034</v>
      </c>
      <c r="C5364" s="145" t="s">
        <v>2</v>
      </c>
      <c r="D5364" s="535">
        <v>112.1</v>
      </c>
      <c r="E5364" s="536">
        <v>0.77349999999999997</v>
      </c>
      <c r="F5364" s="535">
        <v>110.63</v>
      </c>
      <c r="G5364" s="536">
        <v>0.78410000000000002</v>
      </c>
      <c r="H5364" s="535">
        <v>112.99</v>
      </c>
      <c r="I5364" s="536">
        <v>0.76739999999999997</v>
      </c>
      <c r="J5364" s="535">
        <v>107.84</v>
      </c>
      <c r="K5364" s="536">
        <v>0.80410000000000004</v>
      </c>
      <c r="L5364" s="535">
        <v>112.55</v>
      </c>
      <c r="M5364" s="536">
        <v>0.77039999999999997</v>
      </c>
      <c r="N5364" s="535">
        <v>103.03</v>
      </c>
      <c r="O5364" s="536">
        <v>0</v>
      </c>
      <c r="P5364" s="535">
        <v>122.54</v>
      </c>
      <c r="Q5364" s="536">
        <v>2.0000000000000001E-4</v>
      </c>
      <c r="R5364" s="535">
        <v>113.36</v>
      </c>
    </row>
    <row r="5365" spans="1:18" ht="12.75">
      <c r="A5365" s="145">
        <v>104193</v>
      </c>
      <c r="B5365" s="102" t="s">
        <v>27035</v>
      </c>
      <c r="C5365" s="145" t="s">
        <v>2</v>
      </c>
      <c r="D5365" s="535">
        <v>186.07</v>
      </c>
      <c r="E5365" s="536">
        <v>0.83860000000000001</v>
      </c>
      <c r="F5365" s="535">
        <v>184.33</v>
      </c>
      <c r="G5365" s="536">
        <v>0.84660000000000002</v>
      </c>
      <c r="H5365" s="535">
        <v>187.14</v>
      </c>
      <c r="I5365" s="536">
        <v>0.83379999999999999</v>
      </c>
      <c r="J5365" s="535">
        <v>181.03</v>
      </c>
      <c r="K5365" s="536">
        <v>0.8619</v>
      </c>
      <c r="L5365" s="535">
        <v>186.6</v>
      </c>
      <c r="M5365" s="536">
        <v>0.83620000000000005</v>
      </c>
      <c r="N5365" s="535">
        <v>170.39</v>
      </c>
      <c r="O5365" s="536">
        <v>0</v>
      </c>
      <c r="P5365" s="535">
        <v>204.72</v>
      </c>
      <c r="Q5365" s="536">
        <v>1E-4</v>
      </c>
      <c r="R5365" s="535">
        <v>187.56</v>
      </c>
    </row>
    <row r="5366" spans="1:18" ht="12.75">
      <c r="A5366" s="145">
        <v>96697</v>
      </c>
      <c r="B5366" s="102" t="s">
        <v>27036</v>
      </c>
      <c r="C5366" s="145" t="s">
        <v>2</v>
      </c>
      <c r="D5366" s="535">
        <v>376.3</v>
      </c>
      <c r="E5366" s="536">
        <v>0.90369999999999995</v>
      </c>
      <c r="F5366" s="535">
        <v>374.22</v>
      </c>
      <c r="G5366" s="536">
        <v>0.90880000000000005</v>
      </c>
      <c r="H5366" s="535">
        <v>377.58</v>
      </c>
      <c r="I5366" s="536">
        <v>0.90059999999999996</v>
      </c>
      <c r="J5366" s="535">
        <v>370.21</v>
      </c>
      <c r="K5366" s="536">
        <v>0.91849999999999998</v>
      </c>
      <c r="L5366" s="535">
        <v>376.95</v>
      </c>
      <c r="M5366" s="536">
        <v>0.90210000000000001</v>
      </c>
      <c r="N5366" s="535">
        <v>343.32</v>
      </c>
      <c r="O5366" s="536">
        <v>0</v>
      </c>
      <c r="P5366" s="535">
        <v>416.61</v>
      </c>
      <c r="Q5366" s="536">
        <v>1E-4</v>
      </c>
      <c r="R5366" s="535">
        <v>378.11</v>
      </c>
    </row>
    <row r="5367" spans="1:18" ht="12.75">
      <c r="A5367" s="145">
        <v>104199</v>
      </c>
      <c r="B5367" s="102" t="s">
        <v>27037</v>
      </c>
      <c r="C5367" s="145" t="s">
        <v>2</v>
      </c>
      <c r="D5367" s="535">
        <v>8.33</v>
      </c>
      <c r="E5367" s="536">
        <v>0.2545</v>
      </c>
      <c r="F5367" s="535">
        <v>7.96</v>
      </c>
      <c r="G5367" s="536">
        <v>0.26629999999999998</v>
      </c>
      <c r="H5367" s="535">
        <v>8.5500000000000007</v>
      </c>
      <c r="I5367" s="536">
        <v>0.248</v>
      </c>
      <c r="J5367" s="535">
        <v>7.28</v>
      </c>
      <c r="K5367" s="536">
        <v>0.29120000000000001</v>
      </c>
      <c r="L5367" s="535">
        <v>8.44</v>
      </c>
      <c r="M5367" s="536">
        <v>0.25119999999999998</v>
      </c>
      <c r="N5367" s="535">
        <v>7.87</v>
      </c>
      <c r="O5367" s="536">
        <v>0</v>
      </c>
      <c r="P5367" s="535">
        <v>8.66</v>
      </c>
      <c r="Q5367" s="536">
        <v>0</v>
      </c>
      <c r="R5367" s="535">
        <v>8.64</v>
      </c>
    </row>
    <row r="5368" spans="1:18" ht="12.75">
      <c r="A5368" s="145">
        <v>96684</v>
      </c>
      <c r="B5368" s="102" t="s">
        <v>27038</v>
      </c>
      <c r="C5368" s="145" t="s">
        <v>2</v>
      </c>
      <c r="D5368" s="535">
        <v>12.69</v>
      </c>
      <c r="E5368" s="536">
        <v>0.22459999999999999</v>
      </c>
      <c r="F5368" s="535">
        <v>12.13</v>
      </c>
      <c r="G5368" s="536">
        <v>0.23499999999999999</v>
      </c>
      <c r="H5368" s="535">
        <v>13.05</v>
      </c>
      <c r="I5368" s="536">
        <v>0.21840000000000001</v>
      </c>
      <c r="J5368" s="535">
        <v>11.04</v>
      </c>
      <c r="K5368" s="536">
        <v>0.25819999999999999</v>
      </c>
      <c r="L5368" s="535">
        <v>12.87</v>
      </c>
      <c r="M5368" s="536">
        <v>0.22140000000000001</v>
      </c>
      <c r="N5368" s="535">
        <v>12.04</v>
      </c>
      <c r="O5368" s="536">
        <v>0</v>
      </c>
      <c r="P5368" s="535">
        <v>13.15</v>
      </c>
      <c r="Q5368" s="536">
        <v>0</v>
      </c>
      <c r="R5368" s="535">
        <v>13.18</v>
      </c>
    </row>
    <row r="5369" spans="1:18" ht="12.75">
      <c r="A5369" s="145">
        <v>96650</v>
      </c>
      <c r="B5369" s="102" t="s">
        <v>27039</v>
      </c>
      <c r="C5369" s="145" t="s">
        <v>2</v>
      </c>
      <c r="D5369" s="535">
        <v>9.9</v>
      </c>
      <c r="E5369" s="536">
        <v>0.28789999999999999</v>
      </c>
      <c r="F5369" s="535">
        <v>9.49</v>
      </c>
      <c r="G5369" s="536">
        <v>0.30030000000000001</v>
      </c>
      <c r="H5369" s="535">
        <v>10.16</v>
      </c>
      <c r="I5369" s="536">
        <v>0.28050000000000003</v>
      </c>
      <c r="J5369" s="535">
        <v>8.7100000000000009</v>
      </c>
      <c r="K5369" s="536">
        <v>0.32719999999999999</v>
      </c>
      <c r="L5369" s="535">
        <v>10.02</v>
      </c>
      <c r="M5369" s="536">
        <v>0.28439999999999999</v>
      </c>
      <c r="N5369" s="535">
        <v>9.35</v>
      </c>
      <c r="O5369" s="536">
        <v>0</v>
      </c>
      <c r="P5369" s="535">
        <v>10.32</v>
      </c>
      <c r="Q5369" s="536">
        <v>0</v>
      </c>
      <c r="R5369" s="535">
        <v>10.26</v>
      </c>
    </row>
    <row r="5370" spans="1:18" ht="12.75">
      <c r="A5370" s="145">
        <v>96637</v>
      </c>
      <c r="B5370" s="102" t="s">
        <v>27040</v>
      </c>
      <c r="C5370" s="145" t="s">
        <v>2</v>
      </c>
      <c r="D5370" s="535">
        <v>17.649999999999999</v>
      </c>
      <c r="E5370" s="536">
        <v>0.1615</v>
      </c>
      <c r="F5370" s="535">
        <v>16.8</v>
      </c>
      <c r="G5370" s="536">
        <v>0.17019999999999999</v>
      </c>
      <c r="H5370" s="535">
        <v>18.190000000000001</v>
      </c>
      <c r="I5370" s="536">
        <v>0.15670000000000001</v>
      </c>
      <c r="J5370" s="535">
        <v>15.16</v>
      </c>
      <c r="K5370" s="536">
        <v>0.188</v>
      </c>
      <c r="L5370" s="535">
        <v>17.91</v>
      </c>
      <c r="M5370" s="536">
        <v>0.15909999999999999</v>
      </c>
      <c r="N5370" s="535">
        <v>16.79</v>
      </c>
      <c r="O5370" s="536">
        <v>0</v>
      </c>
      <c r="P5370" s="535">
        <v>18.16</v>
      </c>
      <c r="Q5370" s="536">
        <v>5.9999999999999995E-4</v>
      </c>
      <c r="R5370" s="535">
        <v>18.399999999999999</v>
      </c>
    </row>
    <row r="5371" spans="1:18" ht="12.75">
      <c r="A5371" s="145">
        <v>96686</v>
      </c>
      <c r="B5371" s="102" t="s">
        <v>27041</v>
      </c>
      <c r="C5371" s="145" t="s">
        <v>2</v>
      </c>
      <c r="D5371" s="535">
        <v>16.36</v>
      </c>
      <c r="E5371" s="536">
        <v>0.26590000000000003</v>
      </c>
      <c r="F5371" s="535">
        <v>15.66</v>
      </c>
      <c r="G5371" s="536">
        <v>0.27839999999999998</v>
      </c>
      <c r="H5371" s="535">
        <v>16.79</v>
      </c>
      <c r="I5371" s="536">
        <v>0.2591</v>
      </c>
      <c r="J5371" s="535">
        <v>14.33</v>
      </c>
      <c r="K5371" s="536">
        <v>0.30359999999999998</v>
      </c>
      <c r="L5371" s="535">
        <v>16.559999999999999</v>
      </c>
      <c r="M5371" s="536">
        <v>0.26269999999999999</v>
      </c>
      <c r="N5371" s="535">
        <v>15.46</v>
      </c>
      <c r="O5371" s="536">
        <v>0</v>
      </c>
      <c r="P5371" s="535">
        <v>17</v>
      </c>
      <c r="Q5371" s="536">
        <v>5.9999999999999995E-4</v>
      </c>
      <c r="R5371" s="535">
        <v>16.96</v>
      </c>
    </row>
    <row r="5372" spans="1:18" ht="12.75">
      <c r="A5372" s="145">
        <v>96652</v>
      </c>
      <c r="B5372" s="102" t="s">
        <v>27042</v>
      </c>
      <c r="C5372" s="145" t="s">
        <v>2</v>
      </c>
      <c r="D5372" s="535">
        <v>11.76</v>
      </c>
      <c r="E5372" s="536">
        <v>0.36990000000000001</v>
      </c>
      <c r="F5372" s="535">
        <v>11.33</v>
      </c>
      <c r="G5372" s="536">
        <v>0.38390000000000002</v>
      </c>
      <c r="H5372" s="535">
        <v>12.03</v>
      </c>
      <c r="I5372" s="536">
        <v>0.36159999999999998</v>
      </c>
      <c r="J5372" s="535">
        <v>10.51</v>
      </c>
      <c r="K5372" s="536">
        <v>0.41389999999999999</v>
      </c>
      <c r="L5372" s="535">
        <v>11.9</v>
      </c>
      <c r="M5372" s="536">
        <v>0.36549999999999999</v>
      </c>
      <c r="N5372" s="535">
        <v>11.05</v>
      </c>
      <c r="O5372" s="536">
        <v>0</v>
      </c>
      <c r="P5372" s="535">
        <v>12.36</v>
      </c>
      <c r="Q5372" s="536">
        <v>0</v>
      </c>
      <c r="R5372" s="535">
        <v>12.13</v>
      </c>
    </row>
    <row r="5373" spans="1:18" ht="12.75">
      <c r="A5373" s="145">
        <v>96688</v>
      </c>
      <c r="B5373" s="102" t="s">
        <v>27043</v>
      </c>
      <c r="C5373" s="145" t="s">
        <v>2</v>
      </c>
      <c r="D5373" s="535">
        <v>24.27</v>
      </c>
      <c r="E5373" s="536">
        <v>0.40300000000000002</v>
      </c>
      <c r="F5373" s="535">
        <v>23.42</v>
      </c>
      <c r="G5373" s="536">
        <v>0.41799999999999998</v>
      </c>
      <c r="H5373" s="535">
        <v>24.77</v>
      </c>
      <c r="I5373" s="536">
        <v>0.39479999999999998</v>
      </c>
      <c r="J5373" s="535">
        <v>21.83</v>
      </c>
      <c r="K5373" s="536">
        <v>0.44800000000000001</v>
      </c>
      <c r="L5373" s="535">
        <v>24.52</v>
      </c>
      <c r="M5373" s="536">
        <v>0.39889999999999998</v>
      </c>
      <c r="N5373" s="535">
        <v>22.76</v>
      </c>
      <c r="O5373" s="536">
        <v>0</v>
      </c>
      <c r="P5373" s="535">
        <v>25.58</v>
      </c>
      <c r="Q5373" s="536">
        <v>4.0000000000000002E-4</v>
      </c>
      <c r="R5373" s="535">
        <v>25</v>
      </c>
    </row>
    <row r="5374" spans="1:18" ht="12.75">
      <c r="A5374" s="145">
        <v>96654</v>
      </c>
      <c r="B5374" s="102" t="s">
        <v>27044</v>
      </c>
      <c r="C5374" s="145" t="s">
        <v>2</v>
      </c>
      <c r="D5374" s="535">
        <v>17.61</v>
      </c>
      <c r="E5374" s="536">
        <v>0.5554</v>
      </c>
      <c r="F5374" s="535">
        <v>17.170000000000002</v>
      </c>
      <c r="G5374" s="536">
        <v>0.5696</v>
      </c>
      <c r="H5374" s="535">
        <v>17.89</v>
      </c>
      <c r="I5374" s="536">
        <v>0.54669999999999996</v>
      </c>
      <c r="J5374" s="535">
        <v>16.3</v>
      </c>
      <c r="K5374" s="536">
        <v>0.6</v>
      </c>
      <c r="L5374" s="535">
        <v>17.75</v>
      </c>
      <c r="M5374" s="536">
        <v>0.55100000000000005</v>
      </c>
      <c r="N5374" s="535">
        <v>16.39</v>
      </c>
      <c r="O5374" s="536">
        <v>0</v>
      </c>
      <c r="P5374" s="535">
        <v>18.86</v>
      </c>
      <c r="Q5374" s="536">
        <v>0</v>
      </c>
      <c r="R5374" s="535">
        <v>18.010000000000002</v>
      </c>
    </row>
    <row r="5375" spans="1:18" ht="12.75">
      <c r="A5375" s="145">
        <v>96690</v>
      </c>
      <c r="B5375" s="102" t="s">
        <v>27045</v>
      </c>
      <c r="C5375" s="145" t="s">
        <v>2</v>
      </c>
      <c r="D5375" s="535">
        <v>33.78</v>
      </c>
      <c r="E5375" s="536">
        <v>0.47989999999999999</v>
      </c>
      <c r="F5375" s="535">
        <v>32.770000000000003</v>
      </c>
      <c r="G5375" s="536">
        <v>0.495</v>
      </c>
      <c r="H5375" s="535">
        <v>34.409999999999997</v>
      </c>
      <c r="I5375" s="536">
        <v>0.47110000000000002</v>
      </c>
      <c r="J5375" s="535">
        <v>30.83</v>
      </c>
      <c r="K5375" s="536">
        <v>0.52580000000000005</v>
      </c>
      <c r="L5375" s="535">
        <v>34.090000000000003</v>
      </c>
      <c r="M5375" s="536">
        <v>0.47549999999999998</v>
      </c>
      <c r="N5375" s="535">
        <v>31.57</v>
      </c>
      <c r="O5375" s="536">
        <v>0</v>
      </c>
      <c r="P5375" s="535">
        <v>35.9</v>
      </c>
      <c r="Q5375" s="536">
        <v>2.9999999999999997E-4</v>
      </c>
      <c r="R5375" s="535">
        <v>34.659999999999997</v>
      </c>
    </row>
    <row r="5376" spans="1:18" ht="12.75">
      <c r="A5376" s="145">
        <v>96692</v>
      </c>
      <c r="B5376" s="102" t="s">
        <v>27046</v>
      </c>
      <c r="C5376" s="145" t="s">
        <v>2</v>
      </c>
      <c r="D5376" s="535">
        <v>47.89</v>
      </c>
      <c r="E5376" s="536">
        <v>0.54920000000000002</v>
      </c>
      <c r="F5376" s="535">
        <v>46.64</v>
      </c>
      <c r="G5376" s="536">
        <v>0.56410000000000005</v>
      </c>
      <c r="H5376" s="535">
        <v>48.65</v>
      </c>
      <c r="I5376" s="536">
        <v>0.54059999999999997</v>
      </c>
      <c r="J5376" s="535">
        <v>44.26</v>
      </c>
      <c r="K5376" s="536">
        <v>0.59419999999999995</v>
      </c>
      <c r="L5376" s="535">
        <v>48.27</v>
      </c>
      <c r="M5376" s="536">
        <v>0.54490000000000005</v>
      </c>
      <c r="N5376" s="535">
        <v>44.57</v>
      </c>
      <c r="O5376" s="536">
        <v>0</v>
      </c>
      <c r="P5376" s="535">
        <v>51.23</v>
      </c>
      <c r="Q5376" s="536">
        <v>2.0000000000000001E-4</v>
      </c>
      <c r="R5376" s="535">
        <v>48.97</v>
      </c>
    </row>
    <row r="5377" spans="1:18" ht="12.75">
      <c r="A5377" s="145">
        <v>96694</v>
      </c>
      <c r="B5377" s="102" t="s">
        <v>27047</v>
      </c>
      <c r="C5377" s="145" t="s">
        <v>2</v>
      </c>
      <c r="D5377" s="535">
        <v>101.67</v>
      </c>
      <c r="E5377" s="536">
        <v>0.75029999999999997</v>
      </c>
      <c r="F5377" s="535">
        <v>100.2</v>
      </c>
      <c r="G5377" s="536">
        <v>0.76160000000000005</v>
      </c>
      <c r="H5377" s="535">
        <v>102.56</v>
      </c>
      <c r="I5377" s="536">
        <v>0.74380000000000002</v>
      </c>
      <c r="J5377" s="535">
        <v>97.41</v>
      </c>
      <c r="K5377" s="536">
        <v>0.78310000000000002</v>
      </c>
      <c r="L5377" s="535">
        <v>102.12</v>
      </c>
      <c r="M5377" s="536">
        <v>0.747</v>
      </c>
      <c r="N5377" s="535">
        <v>93.58</v>
      </c>
      <c r="O5377" s="536">
        <v>0</v>
      </c>
      <c r="P5377" s="535">
        <v>110.89</v>
      </c>
      <c r="Q5377" s="536">
        <v>2.9999999999999997E-4</v>
      </c>
      <c r="R5377" s="535">
        <v>102.93</v>
      </c>
    </row>
    <row r="5378" spans="1:18" ht="12.75">
      <c r="A5378" s="145">
        <v>96696</v>
      </c>
      <c r="B5378" s="102" t="s">
        <v>27048</v>
      </c>
      <c r="C5378" s="145" t="s">
        <v>2</v>
      </c>
      <c r="D5378" s="535">
        <v>126.98</v>
      </c>
      <c r="E5378" s="536">
        <v>0.76339999999999997</v>
      </c>
      <c r="F5378" s="535">
        <v>125.24</v>
      </c>
      <c r="G5378" s="536">
        <v>0.77429999999999999</v>
      </c>
      <c r="H5378" s="535">
        <v>128.05000000000001</v>
      </c>
      <c r="I5378" s="536">
        <v>0.75700000000000001</v>
      </c>
      <c r="J5378" s="535">
        <v>121.94</v>
      </c>
      <c r="K5378" s="536">
        <v>0.79500000000000004</v>
      </c>
      <c r="L5378" s="535">
        <v>127.51</v>
      </c>
      <c r="M5378" s="536">
        <v>0.76029999999999998</v>
      </c>
      <c r="N5378" s="535">
        <v>116.77</v>
      </c>
      <c r="O5378" s="536">
        <v>0</v>
      </c>
      <c r="P5378" s="535">
        <v>138.68</v>
      </c>
      <c r="Q5378" s="536">
        <v>2.0000000000000001E-4</v>
      </c>
      <c r="R5378" s="535">
        <v>128.47</v>
      </c>
    </row>
    <row r="5379" spans="1:18" ht="12.75">
      <c r="A5379" s="145">
        <v>96709</v>
      </c>
      <c r="B5379" s="102" t="s">
        <v>27049</v>
      </c>
      <c r="C5379" s="145" t="s">
        <v>2</v>
      </c>
      <c r="D5379" s="535">
        <v>123.71</v>
      </c>
      <c r="E5379" s="536">
        <v>0.80469999999999997</v>
      </c>
      <c r="F5379" s="535">
        <v>122.31</v>
      </c>
      <c r="G5379" s="536">
        <v>0.81420000000000003</v>
      </c>
      <c r="H5379" s="535">
        <v>124.56</v>
      </c>
      <c r="I5379" s="536">
        <v>0.79920000000000002</v>
      </c>
      <c r="J5379" s="535">
        <v>119.66</v>
      </c>
      <c r="K5379" s="536">
        <v>0.83189999999999997</v>
      </c>
      <c r="L5379" s="535">
        <v>124.14</v>
      </c>
      <c r="M5379" s="536">
        <v>0.80189999999999995</v>
      </c>
      <c r="N5379" s="535">
        <v>113.49</v>
      </c>
      <c r="O5379" s="536">
        <v>0</v>
      </c>
      <c r="P5379" s="535">
        <v>135.65</v>
      </c>
      <c r="Q5379" s="536">
        <v>2.0000000000000001E-4</v>
      </c>
      <c r="R5379" s="535">
        <v>124.92</v>
      </c>
    </row>
    <row r="5380" spans="1:18" ht="12.75">
      <c r="A5380" s="145">
        <v>104200</v>
      </c>
      <c r="B5380" s="102" t="s">
        <v>27050</v>
      </c>
      <c r="C5380" s="145" t="s">
        <v>2</v>
      </c>
      <c r="D5380" s="535">
        <v>6.81</v>
      </c>
      <c r="E5380" s="536">
        <v>0.3921</v>
      </c>
      <c r="F5380" s="535">
        <v>6.56</v>
      </c>
      <c r="G5380" s="536">
        <v>0.40699999999999997</v>
      </c>
      <c r="H5380" s="535">
        <v>6.95</v>
      </c>
      <c r="I5380" s="536">
        <v>0.38419999999999999</v>
      </c>
      <c r="J5380" s="535">
        <v>6.1</v>
      </c>
      <c r="K5380" s="536">
        <v>0.43769999999999998</v>
      </c>
      <c r="L5380" s="535">
        <v>6.89</v>
      </c>
      <c r="M5380" s="536">
        <v>0.38750000000000001</v>
      </c>
      <c r="N5380" s="535">
        <v>6.39</v>
      </c>
      <c r="O5380" s="536">
        <v>0</v>
      </c>
      <c r="P5380" s="535">
        <v>7.17</v>
      </c>
      <c r="Q5380" s="536">
        <v>0</v>
      </c>
      <c r="R5380" s="535">
        <v>7.02</v>
      </c>
    </row>
    <row r="5381" spans="1:18" ht="12.75">
      <c r="A5381" s="145">
        <v>96698</v>
      </c>
      <c r="B5381" s="102" t="s">
        <v>27051</v>
      </c>
      <c r="C5381" s="145" t="s">
        <v>2</v>
      </c>
      <c r="D5381" s="535">
        <v>9</v>
      </c>
      <c r="E5381" s="536">
        <v>0.27110000000000001</v>
      </c>
      <c r="F5381" s="535">
        <v>8.6300000000000008</v>
      </c>
      <c r="G5381" s="536">
        <v>0.28270000000000001</v>
      </c>
      <c r="H5381" s="535">
        <v>9.24</v>
      </c>
      <c r="I5381" s="536">
        <v>0.2641</v>
      </c>
      <c r="J5381" s="535">
        <v>7.9</v>
      </c>
      <c r="K5381" s="536">
        <v>0.30890000000000001</v>
      </c>
      <c r="L5381" s="535">
        <v>9.11</v>
      </c>
      <c r="M5381" s="536">
        <v>0.26779999999999998</v>
      </c>
      <c r="N5381" s="535">
        <v>8.5</v>
      </c>
      <c r="O5381" s="536">
        <v>0</v>
      </c>
      <c r="P5381" s="535">
        <v>9.3699999999999992</v>
      </c>
      <c r="Q5381" s="536">
        <v>0</v>
      </c>
      <c r="R5381" s="535">
        <v>9.33</v>
      </c>
    </row>
    <row r="5382" spans="1:18" ht="12.75">
      <c r="A5382" s="145">
        <v>96656</v>
      </c>
      <c r="B5382" s="102" t="s">
        <v>27052</v>
      </c>
      <c r="C5382" s="145" t="s">
        <v>2</v>
      </c>
      <c r="D5382" s="535">
        <v>7.13</v>
      </c>
      <c r="E5382" s="536">
        <v>0.3422</v>
      </c>
      <c r="F5382" s="535">
        <v>6.86</v>
      </c>
      <c r="G5382" s="536">
        <v>0.35570000000000002</v>
      </c>
      <c r="H5382" s="535">
        <v>7.31</v>
      </c>
      <c r="I5382" s="536">
        <v>0.33379999999999999</v>
      </c>
      <c r="J5382" s="535">
        <v>6.34</v>
      </c>
      <c r="K5382" s="536">
        <v>0.38490000000000002</v>
      </c>
      <c r="L5382" s="535">
        <v>7.22</v>
      </c>
      <c r="M5382" s="536">
        <v>0.33800000000000002</v>
      </c>
      <c r="N5382" s="535">
        <v>6.71</v>
      </c>
      <c r="O5382" s="536">
        <v>0</v>
      </c>
      <c r="P5382" s="535">
        <v>7.48</v>
      </c>
      <c r="Q5382" s="536">
        <v>0</v>
      </c>
      <c r="R5382" s="535">
        <v>7.37</v>
      </c>
    </row>
    <row r="5383" spans="1:18" ht="12.75">
      <c r="A5383" s="145">
        <v>96639</v>
      </c>
      <c r="B5383" s="102" t="s">
        <v>27053</v>
      </c>
      <c r="C5383" s="145" t="s">
        <v>2</v>
      </c>
      <c r="D5383" s="535">
        <v>12.3</v>
      </c>
      <c r="E5383" s="536">
        <v>0.19839999999999999</v>
      </c>
      <c r="F5383" s="535">
        <v>11.74</v>
      </c>
      <c r="G5383" s="536">
        <v>0.20780000000000001</v>
      </c>
      <c r="H5383" s="535">
        <v>12.66</v>
      </c>
      <c r="I5383" s="536">
        <v>0.19270000000000001</v>
      </c>
      <c r="J5383" s="535">
        <v>10.65</v>
      </c>
      <c r="K5383" s="536">
        <v>0.2291</v>
      </c>
      <c r="L5383" s="535">
        <v>12.48</v>
      </c>
      <c r="M5383" s="536">
        <v>0.19550000000000001</v>
      </c>
      <c r="N5383" s="535">
        <v>11.68</v>
      </c>
      <c r="O5383" s="536">
        <v>0</v>
      </c>
      <c r="P5383" s="535">
        <v>12.71</v>
      </c>
      <c r="Q5383" s="536">
        <v>0</v>
      </c>
      <c r="R5383" s="535">
        <v>12.79</v>
      </c>
    </row>
    <row r="5384" spans="1:18" ht="12.75">
      <c r="A5384" s="145">
        <v>96701</v>
      </c>
      <c r="B5384" s="102" t="s">
        <v>27054</v>
      </c>
      <c r="C5384" s="145" t="s">
        <v>2</v>
      </c>
      <c r="D5384" s="535">
        <v>12.36</v>
      </c>
      <c r="E5384" s="536">
        <v>0.35360000000000003</v>
      </c>
      <c r="F5384" s="535">
        <v>11.91</v>
      </c>
      <c r="G5384" s="536">
        <v>0.3669</v>
      </c>
      <c r="H5384" s="535">
        <v>12.66</v>
      </c>
      <c r="I5384" s="536">
        <v>0.34520000000000001</v>
      </c>
      <c r="J5384" s="535">
        <v>11.03</v>
      </c>
      <c r="K5384" s="536">
        <v>0.3962</v>
      </c>
      <c r="L5384" s="535">
        <v>12.5</v>
      </c>
      <c r="M5384" s="536">
        <v>0.34960000000000002</v>
      </c>
      <c r="N5384" s="535">
        <v>11.65</v>
      </c>
      <c r="O5384" s="536">
        <v>0</v>
      </c>
      <c r="P5384" s="535">
        <v>12.98</v>
      </c>
      <c r="Q5384" s="536">
        <v>0</v>
      </c>
      <c r="R5384" s="535">
        <v>12.77</v>
      </c>
    </row>
    <row r="5385" spans="1:18" ht="12.75">
      <c r="A5385" s="145">
        <v>96659</v>
      </c>
      <c r="B5385" s="102" t="s">
        <v>27055</v>
      </c>
      <c r="C5385" s="145" t="s">
        <v>2</v>
      </c>
      <c r="D5385" s="535">
        <v>9.3000000000000007</v>
      </c>
      <c r="E5385" s="536">
        <v>0.46989999999999998</v>
      </c>
      <c r="F5385" s="535">
        <v>9.02</v>
      </c>
      <c r="G5385" s="536">
        <v>0.48449999999999999</v>
      </c>
      <c r="H5385" s="535">
        <v>9.48</v>
      </c>
      <c r="I5385" s="536">
        <v>0.46100000000000002</v>
      </c>
      <c r="J5385" s="535">
        <v>8.4700000000000006</v>
      </c>
      <c r="K5385" s="536">
        <v>0.51590000000000003</v>
      </c>
      <c r="L5385" s="535">
        <v>9.39</v>
      </c>
      <c r="M5385" s="536">
        <v>0.46539999999999998</v>
      </c>
      <c r="N5385" s="535">
        <v>8.6999999999999993</v>
      </c>
      <c r="O5385" s="536">
        <v>0</v>
      </c>
      <c r="P5385" s="535">
        <v>9.89</v>
      </c>
      <c r="Q5385" s="536">
        <v>0</v>
      </c>
      <c r="R5385" s="535">
        <v>9.56</v>
      </c>
    </row>
    <row r="5386" spans="1:18" ht="12.75">
      <c r="A5386" s="145">
        <v>96703</v>
      </c>
      <c r="B5386" s="102" t="s">
        <v>27056</v>
      </c>
      <c r="C5386" s="145" t="s">
        <v>2</v>
      </c>
      <c r="D5386" s="535">
        <v>22.09</v>
      </c>
      <c r="E5386" s="536">
        <v>0.56320000000000003</v>
      </c>
      <c r="F5386" s="535">
        <v>21.52</v>
      </c>
      <c r="G5386" s="536">
        <v>0.57809999999999995</v>
      </c>
      <c r="H5386" s="535">
        <v>22.43</v>
      </c>
      <c r="I5386" s="536">
        <v>0.55459999999999998</v>
      </c>
      <c r="J5386" s="535">
        <v>20.46</v>
      </c>
      <c r="K5386" s="536">
        <v>0.60799999999999998</v>
      </c>
      <c r="L5386" s="535">
        <v>22.25</v>
      </c>
      <c r="M5386" s="536">
        <v>0.55910000000000004</v>
      </c>
      <c r="N5386" s="535">
        <v>20.54</v>
      </c>
      <c r="O5386" s="536">
        <v>0</v>
      </c>
      <c r="P5386" s="535">
        <v>23.66</v>
      </c>
      <c r="Q5386" s="536">
        <v>0</v>
      </c>
      <c r="R5386" s="535">
        <v>22.57</v>
      </c>
    </row>
    <row r="5387" spans="1:18" ht="12.75">
      <c r="A5387" s="145">
        <v>96663</v>
      </c>
      <c r="B5387" s="102" t="s">
        <v>27057</v>
      </c>
      <c r="C5387" s="145" t="s">
        <v>2</v>
      </c>
      <c r="D5387" s="535">
        <v>17.66</v>
      </c>
      <c r="E5387" s="536">
        <v>0.70440000000000003</v>
      </c>
      <c r="F5387" s="535">
        <v>17.350000000000001</v>
      </c>
      <c r="G5387" s="536">
        <v>0.71699999999999997</v>
      </c>
      <c r="H5387" s="535">
        <v>17.850000000000001</v>
      </c>
      <c r="I5387" s="536">
        <v>0.69689999999999996</v>
      </c>
      <c r="J5387" s="535">
        <v>16.78</v>
      </c>
      <c r="K5387" s="536">
        <v>0.74139999999999995</v>
      </c>
      <c r="L5387" s="535">
        <v>17.75</v>
      </c>
      <c r="M5387" s="536">
        <v>0.70079999999999998</v>
      </c>
      <c r="N5387" s="535">
        <v>16.29</v>
      </c>
      <c r="O5387" s="536">
        <v>0</v>
      </c>
      <c r="P5387" s="535">
        <v>19.18</v>
      </c>
      <c r="Q5387" s="536">
        <v>0</v>
      </c>
      <c r="R5387" s="535">
        <v>17.91</v>
      </c>
    </row>
    <row r="5388" spans="1:18" ht="12.75">
      <c r="A5388" s="145">
        <v>96705</v>
      </c>
      <c r="B5388" s="102" t="s">
        <v>27058</v>
      </c>
      <c r="C5388" s="145" t="s">
        <v>2</v>
      </c>
      <c r="D5388" s="535">
        <v>26.79</v>
      </c>
      <c r="E5388" s="536">
        <v>0.56330000000000002</v>
      </c>
      <c r="F5388" s="535">
        <v>26.12</v>
      </c>
      <c r="G5388" s="536">
        <v>0.57769999999999999</v>
      </c>
      <c r="H5388" s="535">
        <v>27.21</v>
      </c>
      <c r="I5388" s="536">
        <v>0.55459999999999998</v>
      </c>
      <c r="J5388" s="535">
        <v>24.83</v>
      </c>
      <c r="K5388" s="536">
        <v>0.60770000000000002</v>
      </c>
      <c r="L5388" s="535">
        <v>27</v>
      </c>
      <c r="M5388" s="536">
        <v>0.55889999999999995</v>
      </c>
      <c r="N5388" s="535">
        <v>24.91</v>
      </c>
      <c r="O5388" s="536">
        <v>0</v>
      </c>
      <c r="P5388" s="535">
        <v>28.71</v>
      </c>
      <c r="Q5388" s="536">
        <v>0</v>
      </c>
      <c r="R5388" s="535">
        <v>27.38</v>
      </c>
    </row>
    <row r="5389" spans="1:18" ht="12.75">
      <c r="A5389" s="145">
        <v>96706</v>
      </c>
      <c r="B5389" s="102" t="s">
        <v>27059</v>
      </c>
      <c r="C5389" s="145" t="s">
        <v>2</v>
      </c>
      <c r="D5389" s="535">
        <v>39.72</v>
      </c>
      <c r="E5389" s="536">
        <v>0.63800000000000001</v>
      </c>
      <c r="F5389" s="535">
        <v>38.89</v>
      </c>
      <c r="G5389" s="536">
        <v>0.65180000000000005</v>
      </c>
      <c r="H5389" s="535">
        <v>40.24</v>
      </c>
      <c r="I5389" s="536">
        <v>0.62970000000000004</v>
      </c>
      <c r="J5389" s="535">
        <v>37.299999999999997</v>
      </c>
      <c r="K5389" s="536">
        <v>0.6794</v>
      </c>
      <c r="L5389" s="535">
        <v>39.979999999999997</v>
      </c>
      <c r="M5389" s="536">
        <v>0.63380000000000003</v>
      </c>
      <c r="N5389" s="535">
        <v>36.799999999999997</v>
      </c>
      <c r="O5389" s="536">
        <v>0</v>
      </c>
      <c r="P5389" s="535">
        <v>42.87</v>
      </c>
      <c r="Q5389" s="536">
        <v>2.0000000000000001E-4</v>
      </c>
      <c r="R5389" s="535">
        <v>40.44</v>
      </c>
    </row>
    <row r="5390" spans="1:18" ht="12.75">
      <c r="A5390" s="145">
        <v>96707</v>
      </c>
      <c r="B5390" s="102" t="s">
        <v>27060</v>
      </c>
      <c r="C5390" s="145" t="s">
        <v>2</v>
      </c>
      <c r="D5390" s="535">
        <v>63.92</v>
      </c>
      <c r="E5390" s="536">
        <v>0.73529999999999995</v>
      </c>
      <c r="F5390" s="535">
        <v>62.94</v>
      </c>
      <c r="G5390" s="536">
        <v>0.74709999999999999</v>
      </c>
      <c r="H5390" s="535">
        <v>64.510000000000005</v>
      </c>
      <c r="I5390" s="536">
        <v>0.72860000000000003</v>
      </c>
      <c r="J5390" s="535">
        <v>61.08</v>
      </c>
      <c r="K5390" s="536">
        <v>0.76949999999999996</v>
      </c>
      <c r="L5390" s="535">
        <v>64.22</v>
      </c>
      <c r="M5390" s="536">
        <v>0.7319</v>
      </c>
      <c r="N5390" s="535">
        <v>58.86</v>
      </c>
      <c r="O5390" s="536">
        <v>0</v>
      </c>
      <c r="P5390" s="535">
        <v>69.599999999999994</v>
      </c>
      <c r="Q5390" s="536">
        <v>2.9999999999999997E-4</v>
      </c>
      <c r="R5390" s="535">
        <v>64.760000000000005</v>
      </c>
    </row>
    <row r="5391" spans="1:18" ht="12.75">
      <c r="A5391" s="145">
        <v>96708</v>
      </c>
      <c r="B5391" s="102" t="s">
        <v>27061</v>
      </c>
      <c r="C5391" s="145" t="s">
        <v>2</v>
      </c>
      <c r="D5391" s="535">
        <v>96.93</v>
      </c>
      <c r="E5391" s="536">
        <v>0.79349999999999998</v>
      </c>
      <c r="F5391" s="535">
        <v>95.77</v>
      </c>
      <c r="G5391" s="536">
        <v>0.80330000000000001</v>
      </c>
      <c r="H5391" s="535">
        <v>97.64</v>
      </c>
      <c r="I5391" s="536">
        <v>0.78769999999999996</v>
      </c>
      <c r="J5391" s="535">
        <v>93.58</v>
      </c>
      <c r="K5391" s="536">
        <v>0.82189999999999996</v>
      </c>
      <c r="L5391" s="535">
        <v>97.28</v>
      </c>
      <c r="M5391" s="536">
        <v>0.79059999999999997</v>
      </c>
      <c r="N5391" s="535">
        <v>88.99</v>
      </c>
      <c r="O5391" s="536">
        <v>0</v>
      </c>
      <c r="P5391" s="535">
        <v>106.18</v>
      </c>
      <c r="Q5391" s="536">
        <v>2.0000000000000001E-4</v>
      </c>
      <c r="R5391" s="535">
        <v>97.92</v>
      </c>
    </row>
    <row r="5392" spans="1:18" ht="12.75">
      <c r="A5392" s="145">
        <v>96675</v>
      </c>
      <c r="B5392" s="102" t="s">
        <v>27062</v>
      </c>
      <c r="C5392" s="145" t="s">
        <v>1</v>
      </c>
      <c r="D5392" s="535">
        <v>174.36</v>
      </c>
      <c r="E5392" s="536">
        <v>0.88460000000000005</v>
      </c>
      <c r="F5392" s="535">
        <v>173.2</v>
      </c>
      <c r="G5392" s="536">
        <v>0.89059999999999995</v>
      </c>
      <c r="H5392" s="535">
        <v>175.08</v>
      </c>
      <c r="I5392" s="536">
        <v>0.88100000000000001</v>
      </c>
      <c r="J5392" s="535">
        <v>170.99</v>
      </c>
      <c r="K5392" s="536">
        <v>0.90200000000000002</v>
      </c>
      <c r="L5392" s="535">
        <v>174.71</v>
      </c>
      <c r="M5392" s="536">
        <v>0.88280000000000003</v>
      </c>
      <c r="N5392" s="535">
        <v>159.25</v>
      </c>
      <c r="O5392" s="536">
        <v>0</v>
      </c>
      <c r="P5392" s="535">
        <v>192.7</v>
      </c>
      <c r="Q5392" s="536">
        <v>1E-4</v>
      </c>
      <c r="R5392" s="535">
        <v>175.37</v>
      </c>
    </row>
    <row r="5393" spans="1:18" ht="12.75">
      <c r="A5393" s="145">
        <v>96683</v>
      </c>
      <c r="B5393" s="102" t="s">
        <v>27063</v>
      </c>
      <c r="C5393" s="145" t="s">
        <v>1</v>
      </c>
      <c r="D5393" s="535">
        <v>339.1</v>
      </c>
      <c r="E5393" s="536">
        <v>0.91900000000000004</v>
      </c>
      <c r="F5393" s="535">
        <v>337.51</v>
      </c>
      <c r="G5393" s="536">
        <v>0.9234</v>
      </c>
      <c r="H5393" s="535">
        <v>340.07</v>
      </c>
      <c r="I5393" s="536">
        <v>0.91639999999999999</v>
      </c>
      <c r="J5393" s="535">
        <v>334.49</v>
      </c>
      <c r="K5393" s="536">
        <v>0.93169999999999997</v>
      </c>
      <c r="L5393" s="535">
        <v>339.59</v>
      </c>
      <c r="M5393" s="536">
        <v>0.91769999999999996</v>
      </c>
      <c r="N5393" s="535">
        <v>309.10000000000002</v>
      </c>
      <c r="O5393" s="536">
        <v>0</v>
      </c>
      <c r="P5393" s="535">
        <v>375.98</v>
      </c>
      <c r="Q5393" s="536">
        <v>1E-4</v>
      </c>
      <c r="R5393" s="535">
        <v>340.47</v>
      </c>
    </row>
    <row r="5394" spans="1:18" ht="12.75">
      <c r="A5394" s="145">
        <v>104194</v>
      </c>
      <c r="B5394" s="102" t="s">
        <v>27064</v>
      </c>
      <c r="C5394" s="145" t="s">
        <v>1</v>
      </c>
      <c r="D5394" s="535">
        <v>24.47</v>
      </c>
      <c r="E5394" s="536">
        <v>0.47489999999999999</v>
      </c>
      <c r="F5394" s="535">
        <v>23.73</v>
      </c>
      <c r="G5394" s="536">
        <v>0.49009999999999998</v>
      </c>
      <c r="H5394" s="535">
        <v>24.93</v>
      </c>
      <c r="I5394" s="536">
        <v>0.46610000000000001</v>
      </c>
      <c r="J5394" s="535">
        <v>22.31</v>
      </c>
      <c r="K5394" s="536">
        <v>0.52080000000000004</v>
      </c>
      <c r="L5394" s="535">
        <v>24.7</v>
      </c>
      <c r="M5394" s="536">
        <v>0.47039999999999998</v>
      </c>
      <c r="N5394" s="535">
        <v>22.86</v>
      </c>
      <c r="O5394" s="536">
        <v>0</v>
      </c>
      <c r="P5394" s="535">
        <v>25.99</v>
      </c>
      <c r="Q5394" s="536">
        <v>4.0000000000000002E-4</v>
      </c>
      <c r="R5394" s="535">
        <v>25.11</v>
      </c>
    </row>
    <row r="5395" spans="1:18" ht="12.75">
      <c r="A5395" s="145">
        <v>104195</v>
      </c>
      <c r="B5395" s="102" t="s">
        <v>27065</v>
      </c>
      <c r="C5395" s="145" t="s">
        <v>1</v>
      </c>
      <c r="D5395" s="535">
        <v>26</v>
      </c>
      <c r="E5395" s="536">
        <v>0.49120000000000003</v>
      </c>
      <c r="F5395" s="535">
        <v>25.24</v>
      </c>
      <c r="G5395" s="536">
        <v>0.50629999999999997</v>
      </c>
      <c r="H5395" s="535">
        <v>26.47</v>
      </c>
      <c r="I5395" s="536">
        <v>0.4824</v>
      </c>
      <c r="J5395" s="535">
        <v>23.78</v>
      </c>
      <c r="K5395" s="536">
        <v>0.53700000000000003</v>
      </c>
      <c r="L5395" s="535">
        <v>26.23</v>
      </c>
      <c r="M5395" s="536">
        <v>0.48680000000000001</v>
      </c>
      <c r="N5395" s="535">
        <v>24.28</v>
      </c>
      <c r="O5395" s="536">
        <v>0</v>
      </c>
      <c r="P5395" s="535">
        <v>27.66</v>
      </c>
      <c r="Q5395" s="536">
        <v>4.0000000000000002E-4</v>
      </c>
      <c r="R5395" s="535">
        <v>26.66</v>
      </c>
    </row>
    <row r="5396" spans="1:18" ht="12.75">
      <c r="A5396" s="145">
        <v>96668</v>
      </c>
      <c r="B5396" s="102" t="s">
        <v>27066</v>
      </c>
      <c r="C5396" s="145" t="s">
        <v>1</v>
      </c>
      <c r="D5396" s="535">
        <v>19.920000000000002</v>
      </c>
      <c r="E5396" s="536">
        <v>0.79120000000000001</v>
      </c>
      <c r="F5396" s="535">
        <v>19.68</v>
      </c>
      <c r="G5396" s="536">
        <v>0.80079999999999996</v>
      </c>
      <c r="H5396" s="535">
        <v>20.059999999999999</v>
      </c>
      <c r="I5396" s="536">
        <v>0.78559999999999997</v>
      </c>
      <c r="J5396" s="535">
        <v>19.21</v>
      </c>
      <c r="K5396" s="536">
        <v>0.82040000000000002</v>
      </c>
      <c r="L5396" s="535">
        <v>20</v>
      </c>
      <c r="M5396" s="536">
        <v>0.78800000000000003</v>
      </c>
      <c r="N5396" s="535">
        <v>18.28</v>
      </c>
      <c r="O5396" s="536">
        <v>0</v>
      </c>
      <c r="P5396" s="535">
        <v>21.83</v>
      </c>
      <c r="Q5396" s="536">
        <v>0</v>
      </c>
      <c r="R5396" s="535">
        <v>20.13</v>
      </c>
    </row>
    <row r="5397" spans="1:18" ht="12.75">
      <c r="A5397" s="145">
        <v>96644</v>
      </c>
      <c r="B5397" s="102" t="s">
        <v>27067</v>
      </c>
      <c r="C5397" s="145" t="s">
        <v>1</v>
      </c>
      <c r="D5397" s="535">
        <v>25.48</v>
      </c>
      <c r="E5397" s="536">
        <v>0.61850000000000005</v>
      </c>
      <c r="F5397" s="535">
        <v>24.91</v>
      </c>
      <c r="G5397" s="536">
        <v>0.63270000000000004</v>
      </c>
      <c r="H5397" s="535">
        <v>25.83</v>
      </c>
      <c r="I5397" s="536">
        <v>0.61009999999999998</v>
      </c>
      <c r="J5397" s="535">
        <v>23.85</v>
      </c>
      <c r="K5397" s="536">
        <v>0.66080000000000005</v>
      </c>
      <c r="L5397" s="535">
        <v>25.65</v>
      </c>
      <c r="M5397" s="536">
        <v>0.61439999999999995</v>
      </c>
      <c r="N5397" s="535">
        <v>23.63</v>
      </c>
      <c r="O5397" s="536">
        <v>0</v>
      </c>
      <c r="P5397" s="535">
        <v>27.45</v>
      </c>
      <c r="Q5397" s="536">
        <v>0</v>
      </c>
      <c r="R5397" s="535">
        <v>25.97</v>
      </c>
    </row>
    <row r="5398" spans="1:18" ht="12.75">
      <c r="A5398" s="145">
        <v>96635</v>
      </c>
      <c r="B5398" s="102" t="s">
        <v>27068</v>
      </c>
      <c r="C5398" s="145" t="s">
        <v>1</v>
      </c>
      <c r="D5398" s="535">
        <v>46.38</v>
      </c>
      <c r="E5398" s="536">
        <v>0.33979999999999999</v>
      </c>
      <c r="F5398" s="535">
        <v>44.62</v>
      </c>
      <c r="G5398" s="536">
        <v>0.35370000000000001</v>
      </c>
      <c r="H5398" s="535">
        <v>47.47</v>
      </c>
      <c r="I5398" s="536">
        <v>0.33200000000000002</v>
      </c>
      <c r="J5398" s="535">
        <v>41.24</v>
      </c>
      <c r="K5398" s="536">
        <v>0.38219999999999998</v>
      </c>
      <c r="L5398" s="535">
        <v>46.92</v>
      </c>
      <c r="M5398" s="536">
        <v>0.33589999999999998</v>
      </c>
      <c r="N5398" s="535">
        <v>43.67</v>
      </c>
      <c r="O5398" s="536">
        <v>0</v>
      </c>
      <c r="P5398" s="535">
        <v>48.6</v>
      </c>
      <c r="Q5398" s="536">
        <v>4.0000000000000002E-4</v>
      </c>
      <c r="R5398" s="535">
        <v>47.92</v>
      </c>
    </row>
    <row r="5399" spans="1:18" ht="12.75">
      <c r="A5399" s="145">
        <v>96636</v>
      </c>
      <c r="B5399" s="102" t="s">
        <v>27069</v>
      </c>
      <c r="C5399" s="145" t="s">
        <v>1</v>
      </c>
      <c r="D5399" s="535">
        <v>49.19</v>
      </c>
      <c r="E5399" s="536">
        <v>0.35920000000000002</v>
      </c>
      <c r="F5399" s="535">
        <v>47.36</v>
      </c>
      <c r="G5399" s="536">
        <v>0.3735</v>
      </c>
      <c r="H5399" s="535">
        <v>50.32</v>
      </c>
      <c r="I5399" s="536">
        <v>0.35120000000000001</v>
      </c>
      <c r="J5399" s="535">
        <v>43.89</v>
      </c>
      <c r="K5399" s="536">
        <v>0.40260000000000001</v>
      </c>
      <c r="L5399" s="535">
        <v>49.74</v>
      </c>
      <c r="M5399" s="536">
        <v>0.35520000000000002</v>
      </c>
      <c r="N5399" s="535">
        <v>46.27</v>
      </c>
      <c r="O5399" s="536">
        <v>0</v>
      </c>
      <c r="P5399" s="535">
        <v>51.64</v>
      </c>
      <c r="Q5399" s="536">
        <v>4.0000000000000002E-4</v>
      </c>
      <c r="R5399" s="535">
        <v>50.78</v>
      </c>
    </row>
    <row r="5400" spans="1:18" ht="12.75">
      <c r="A5400" s="145">
        <v>96676</v>
      </c>
      <c r="B5400" s="102" t="s">
        <v>27070</v>
      </c>
      <c r="C5400" s="145" t="s">
        <v>1</v>
      </c>
      <c r="D5400" s="535">
        <v>25.13</v>
      </c>
      <c r="E5400" s="536">
        <v>0.70309999999999995</v>
      </c>
      <c r="F5400" s="535">
        <v>24.7</v>
      </c>
      <c r="G5400" s="536">
        <v>0.71540000000000004</v>
      </c>
      <c r="H5400" s="535">
        <v>25.39</v>
      </c>
      <c r="I5400" s="536">
        <v>0.69589999999999996</v>
      </c>
      <c r="J5400" s="535">
        <v>23.87</v>
      </c>
      <c r="K5400" s="536">
        <v>0.74029999999999996</v>
      </c>
      <c r="L5400" s="535">
        <v>25.26</v>
      </c>
      <c r="M5400" s="536">
        <v>0.69950000000000001</v>
      </c>
      <c r="N5400" s="535">
        <v>23.19</v>
      </c>
      <c r="O5400" s="536">
        <v>0</v>
      </c>
      <c r="P5400" s="535">
        <v>27.29</v>
      </c>
      <c r="Q5400" s="536">
        <v>0</v>
      </c>
      <c r="R5400" s="535">
        <v>25.5</v>
      </c>
    </row>
    <row r="5401" spans="1:18" ht="12.75">
      <c r="A5401" s="145">
        <v>96647</v>
      </c>
      <c r="B5401" s="102" t="s">
        <v>27071</v>
      </c>
      <c r="C5401" s="145" t="s">
        <v>1</v>
      </c>
      <c r="D5401" s="535">
        <v>27.68</v>
      </c>
      <c r="E5401" s="536">
        <v>0.63839999999999997</v>
      </c>
      <c r="F5401" s="535">
        <v>27.1</v>
      </c>
      <c r="G5401" s="536">
        <v>0.65200000000000002</v>
      </c>
      <c r="H5401" s="535">
        <v>28.04</v>
      </c>
      <c r="I5401" s="536">
        <v>0.63019999999999998</v>
      </c>
      <c r="J5401" s="535">
        <v>26</v>
      </c>
      <c r="K5401" s="536">
        <v>0.67959999999999998</v>
      </c>
      <c r="L5401" s="535">
        <v>27.85</v>
      </c>
      <c r="M5401" s="536">
        <v>0.63449999999999995</v>
      </c>
      <c r="N5401" s="535">
        <v>25.63</v>
      </c>
      <c r="O5401" s="536">
        <v>0</v>
      </c>
      <c r="P5401" s="535">
        <v>29.87</v>
      </c>
      <c r="Q5401" s="536">
        <v>0</v>
      </c>
      <c r="R5401" s="535">
        <v>28.19</v>
      </c>
    </row>
    <row r="5402" spans="1:18" ht="12.75">
      <c r="A5402" s="145">
        <v>96669</v>
      </c>
      <c r="B5402" s="102" t="s">
        <v>27072</v>
      </c>
      <c r="C5402" s="145" t="s">
        <v>1</v>
      </c>
      <c r="D5402" s="535">
        <v>19.59</v>
      </c>
      <c r="E5402" s="536">
        <v>0.66</v>
      </c>
      <c r="F5402" s="535">
        <v>19.21</v>
      </c>
      <c r="G5402" s="536">
        <v>0.67310000000000003</v>
      </c>
      <c r="H5402" s="535">
        <v>19.82</v>
      </c>
      <c r="I5402" s="536">
        <v>0.65239999999999998</v>
      </c>
      <c r="J5402" s="535">
        <v>18.48</v>
      </c>
      <c r="K5402" s="536">
        <v>0.69969999999999999</v>
      </c>
      <c r="L5402" s="535">
        <v>19.71</v>
      </c>
      <c r="M5402" s="536">
        <v>0.65600000000000003</v>
      </c>
      <c r="N5402" s="535">
        <v>18.14</v>
      </c>
      <c r="O5402" s="536">
        <v>0</v>
      </c>
      <c r="P5402" s="535">
        <v>21.2</v>
      </c>
      <c r="Q5402" s="536">
        <v>0</v>
      </c>
      <c r="R5402" s="535">
        <v>19.940000000000001</v>
      </c>
    </row>
    <row r="5403" spans="1:18" ht="12.75">
      <c r="A5403" s="145">
        <v>96645</v>
      </c>
      <c r="B5403" s="102" t="s">
        <v>27073</v>
      </c>
      <c r="C5403" s="145" t="s">
        <v>1</v>
      </c>
      <c r="D5403" s="535">
        <v>22.56</v>
      </c>
      <c r="E5403" s="536">
        <v>0.57310000000000005</v>
      </c>
      <c r="F5403" s="535">
        <v>22</v>
      </c>
      <c r="G5403" s="536">
        <v>0.5877</v>
      </c>
      <c r="H5403" s="535">
        <v>22.91</v>
      </c>
      <c r="I5403" s="536">
        <v>0.56440000000000001</v>
      </c>
      <c r="J5403" s="535">
        <v>20.93</v>
      </c>
      <c r="K5403" s="536">
        <v>0.61780000000000002</v>
      </c>
      <c r="L5403" s="535">
        <v>22.73</v>
      </c>
      <c r="M5403" s="536">
        <v>0.56889999999999996</v>
      </c>
      <c r="N5403" s="535">
        <v>20.97</v>
      </c>
      <c r="O5403" s="536">
        <v>0</v>
      </c>
      <c r="P5403" s="535">
        <v>24.2</v>
      </c>
      <c r="Q5403" s="536">
        <v>0</v>
      </c>
      <c r="R5403" s="535">
        <v>23.05</v>
      </c>
    </row>
    <row r="5404" spans="1:18" ht="12.75">
      <c r="A5404" s="145">
        <v>96677</v>
      </c>
      <c r="B5404" s="102" t="s">
        <v>27074</v>
      </c>
      <c r="C5404" s="145" t="s">
        <v>1</v>
      </c>
      <c r="D5404" s="535">
        <v>32.729999999999997</v>
      </c>
      <c r="E5404" s="536">
        <v>0.72230000000000005</v>
      </c>
      <c r="F5404" s="535">
        <v>32.21</v>
      </c>
      <c r="G5404" s="536">
        <v>0.7339</v>
      </c>
      <c r="H5404" s="535">
        <v>33.07</v>
      </c>
      <c r="I5404" s="536">
        <v>0.71479999999999999</v>
      </c>
      <c r="J5404" s="535">
        <v>31.21</v>
      </c>
      <c r="K5404" s="536">
        <v>0.75739999999999996</v>
      </c>
      <c r="L5404" s="535">
        <v>32.9</v>
      </c>
      <c r="M5404" s="536">
        <v>0.71850000000000003</v>
      </c>
      <c r="N5404" s="535">
        <v>30.19</v>
      </c>
      <c r="O5404" s="536">
        <v>0</v>
      </c>
      <c r="P5404" s="535">
        <v>35.64</v>
      </c>
      <c r="Q5404" s="536">
        <v>0</v>
      </c>
      <c r="R5404" s="535">
        <v>33.200000000000003</v>
      </c>
    </row>
    <row r="5405" spans="1:18" ht="12.75">
      <c r="A5405" s="145">
        <v>96648</v>
      </c>
      <c r="B5405" s="102" t="s">
        <v>27075</v>
      </c>
      <c r="C5405" s="145" t="s">
        <v>1</v>
      </c>
      <c r="D5405" s="535">
        <v>34.17</v>
      </c>
      <c r="E5405" s="536">
        <v>0.69179999999999997</v>
      </c>
      <c r="F5405" s="535">
        <v>33.549999999999997</v>
      </c>
      <c r="G5405" s="536">
        <v>0.7046</v>
      </c>
      <c r="H5405" s="535">
        <v>34.54</v>
      </c>
      <c r="I5405" s="536">
        <v>0.68440000000000001</v>
      </c>
      <c r="J5405" s="535">
        <v>32.4</v>
      </c>
      <c r="K5405" s="536">
        <v>0.72960000000000003</v>
      </c>
      <c r="L5405" s="535">
        <v>34.36</v>
      </c>
      <c r="M5405" s="536">
        <v>0.68799999999999994</v>
      </c>
      <c r="N5405" s="535">
        <v>31.56</v>
      </c>
      <c r="O5405" s="536">
        <v>0</v>
      </c>
      <c r="P5405" s="535">
        <v>37.07</v>
      </c>
      <c r="Q5405" s="536">
        <v>0</v>
      </c>
      <c r="R5405" s="535">
        <v>34.69</v>
      </c>
    </row>
    <row r="5406" spans="1:18" ht="12.75">
      <c r="A5406" s="145">
        <v>96670</v>
      </c>
      <c r="B5406" s="102" t="s">
        <v>27076</v>
      </c>
      <c r="C5406" s="145" t="s">
        <v>1</v>
      </c>
      <c r="D5406" s="535">
        <v>25.48</v>
      </c>
      <c r="E5406" s="536">
        <v>0.68489999999999995</v>
      </c>
      <c r="F5406" s="535">
        <v>25.03</v>
      </c>
      <c r="G5406" s="536">
        <v>0.69720000000000004</v>
      </c>
      <c r="H5406" s="535">
        <v>25.78</v>
      </c>
      <c r="I5406" s="536">
        <v>0.67689999999999995</v>
      </c>
      <c r="J5406" s="535">
        <v>24.13</v>
      </c>
      <c r="K5406" s="536">
        <v>0.72319999999999995</v>
      </c>
      <c r="L5406" s="535">
        <v>25.62</v>
      </c>
      <c r="M5406" s="536">
        <v>0.68110000000000004</v>
      </c>
      <c r="N5406" s="535">
        <v>23.53</v>
      </c>
      <c r="O5406" s="536">
        <v>0</v>
      </c>
      <c r="P5406" s="535">
        <v>27.62</v>
      </c>
      <c r="Q5406" s="536">
        <v>0</v>
      </c>
      <c r="R5406" s="535">
        <v>25.89</v>
      </c>
    </row>
    <row r="5407" spans="1:18" ht="12.75">
      <c r="A5407" s="145">
        <v>96646</v>
      </c>
      <c r="B5407" s="102" t="s">
        <v>27077</v>
      </c>
      <c r="C5407" s="145" t="s">
        <v>1</v>
      </c>
      <c r="D5407" s="535">
        <v>27.63</v>
      </c>
      <c r="E5407" s="536">
        <v>0.63160000000000005</v>
      </c>
      <c r="F5407" s="535">
        <v>27.04</v>
      </c>
      <c r="G5407" s="536">
        <v>0.64529999999999998</v>
      </c>
      <c r="H5407" s="535">
        <v>27.98</v>
      </c>
      <c r="I5407" s="536">
        <v>0.62370000000000003</v>
      </c>
      <c r="J5407" s="535">
        <v>25.91</v>
      </c>
      <c r="K5407" s="536">
        <v>0.67349999999999999</v>
      </c>
      <c r="L5407" s="535">
        <v>27.8</v>
      </c>
      <c r="M5407" s="536">
        <v>0.62770000000000004</v>
      </c>
      <c r="N5407" s="535">
        <v>25.58</v>
      </c>
      <c r="O5407" s="536">
        <v>0</v>
      </c>
      <c r="P5407" s="535">
        <v>29.77</v>
      </c>
      <c r="Q5407" s="536">
        <v>0</v>
      </c>
      <c r="R5407" s="535">
        <v>28.14</v>
      </c>
    </row>
    <row r="5408" spans="1:18" ht="12.75">
      <c r="A5408" s="145">
        <v>96678</v>
      </c>
      <c r="B5408" s="102" t="s">
        <v>27078</v>
      </c>
      <c r="C5408" s="145" t="s">
        <v>1</v>
      </c>
      <c r="D5408" s="535">
        <v>45.1</v>
      </c>
      <c r="E5408" s="536">
        <v>0.75680000000000003</v>
      </c>
      <c r="F5408" s="535">
        <v>44.47</v>
      </c>
      <c r="G5408" s="536">
        <v>0.76749999999999996</v>
      </c>
      <c r="H5408" s="535">
        <v>45.5</v>
      </c>
      <c r="I5408" s="536">
        <v>0.75009999999999999</v>
      </c>
      <c r="J5408" s="535">
        <v>43.27</v>
      </c>
      <c r="K5408" s="536">
        <v>0.78879999999999995</v>
      </c>
      <c r="L5408" s="535">
        <v>45.3</v>
      </c>
      <c r="M5408" s="536">
        <v>0.75339999999999996</v>
      </c>
      <c r="N5408" s="535">
        <v>41.49</v>
      </c>
      <c r="O5408" s="536">
        <v>0</v>
      </c>
      <c r="P5408" s="535">
        <v>49.23</v>
      </c>
      <c r="Q5408" s="536">
        <v>0</v>
      </c>
      <c r="R5408" s="535">
        <v>45.65</v>
      </c>
    </row>
    <row r="5409" spans="1:18" ht="12.75">
      <c r="A5409" s="145">
        <v>96649</v>
      </c>
      <c r="B5409" s="102" t="s">
        <v>27079</v>
      </c>
      <c r="C5409" s="145" t="s">
        <v>1</v>
      </c>
      <c r="D5409" s="535">
        <v>45.25</v>
      </c>
      <c r="E5409" s="536">
        <v>0.75429999999999997</v>
      </c>
      <c r="F5409" s="535">
        <v>44.61</v>
      </c>
      <c r="G5409" s="536">
        <v>0.7651</v>
      </c>
      <c r="H5409" s="535">
        <v>45.65</v>
      </c>
      <c r="I5409" s="536">
        <v>0.74760000000000004</v>
      </c>
      <c r="J5409" s="535">
        <v>43.39</v>
      </c>
      <c r="K5409" s="536">
        <v>0.78659999999999997</v>
      </c>
      <c r="L5409" s="535">
        <v>45.44</v>
      </c>
      <c r="M5409" s="536">
        <v>0.75109999999999999</v>
      </c>
      <c r="N5409" s="535">
        <v>41.64</v>
      </c>
      <c r="O5409" s="536">
        <v>0</v>
      </c>
      <c r="P5409" s="535">
        <v>49.39</v>
      </c>
      <c r="Q5409" s="536">
        <v>0</v>
      </c>
      <c r="R5409" s="535">
        <v>45.82</v>
      </c>
    </row>
    <row r="5410" spans="1:18" ht="12.75">
      <c r="A5410" s="145">
        <v>96671</v>
      </c>
      <c r="B5410" s="102" t="s">
        <v>27080</v>
      </c>
      <c r="C5410" s="145" t="s">
        <v>1</v>
      </c>
      <c r="D5410" s="535">
        <v>38.590000000000003</v>
      </c>
      <c r="E5410" s="536">
        <v>0.74729999999999996</v>
      </c>
      <c r="F5410" s="535">
        <v>38.03</v>
      </c>
      <c r="G5410" s="536">
        <v>0.75829999999999997</v>
      </c>
      <c r="H5410" s="535">
        <v>38.950000000000003</v>
      </c>
      <c r="I5410" s="536">
        <v>0.74039999999999995</v>
      </c>
      <c r="J5410" s="535">
        <v>36.950000000000003</v>
      </c>
      <c r="K5410" s="536">
        <v>0.78049999999999997</v>
      </c>
      <c r="L5410" s="535">
        <v>38.76</v>
      </c>
      <c r="M5410" s="536">
        <v>0.74409999999999998</v>
      </c>
      <c r="N5410" s="535">
        <v>35.520000000000003</v>
      </c>
      <c r="O5410" s="536">
        <v>0</v>
      </c>
      <c r="P5410" s="535">
        <v>42.09</v>
      </c>
      <c r="Q5410" s="536">
        <v>0</v>
      </c>
      <c r="R5410" s="535">
        <v>39.08</v>
      </c>
    </row>
    <row r="5411" spans="1:18" ht="12.75">
      <c r="A5411" s="145">
        <v>96679</v>
      </c>
      <c r="B5411" s="102" t="s">
        <v>27081</v>
      </c>
      <c r="C5411" s="145" t="s">
        <v>1</v>
      </c>
      <c r="D5411" s="535">
        <v>67.25</v>
      </c>
      <c r="E5411" s="536">
        <v>0.80189999999999995</v>
      </c>
      <c r="F5411" s="535">
        <v>66.47</v>
      </c>
      <c r="G5411" s="536">
        <v>0.8115</v>
      </c>
      <c r="H5411" s="535">
        <v>67.72</v>
      </c>
      <c r="I5411" s="536">
        <v>0.7964</v>
      </c>
      <c r="J5411" s="535">
        <v>65</v>
      </c>
      <c r="K5411" s="536">
        <v>0.82969999999999999</v>
      </c>
      <c r="L5411" s="535">
        <v>67.48</v>
      </c>
      <c r="M5411" s="536">
        <v>0.79920000000000002</v>
      </c>
      <c r="N5411" s="535">
        <v>61.7</v>
      </c>
      <c r="O5411" s="536">
        <v>0</v>
      </c>
      <c r="P5411" s="535">
        <v>73.72</v>
      </c>
      <c r="Q5411" s="536">
        <v>1E-4</v>
      </c>
      <c r="R5411" s="535">
        <v>67.91</v>
      </c>
    </row>
    <row r="5412" spans="1:18" ht="12.75">
      <c r="A5412" s="145">
        <v>96672</v>
      </c>
      <c r="B5412" s="102" t="s">
        <v>27082</v>
      </c>
      <c r="C5412" s="145" t="s">
        <v>1</v>
      </c>
      <c r="D5412" s="535">
        <v>58.79</v>
      </c>
      <c r="E5412" s="536">
        <v>0.7964</v>
      </c>
      <c r="F5412" s="535">
        <v>58.1</v>
      </c>
      <c r="G5412" s="536">
        <v>0.80600000000000005</v>
      </c>
      <c r="H5412" s="535">
        <v>59.22</v>
      </c>
      <c r="I5412" s="536">
        <v>0.79059999999999997</v>
      </c>
      <c r="J5412" s="535">
        <v>56.78</v>
      </c>
      <c r="K5412" s="536">
        <v>0.8246</v>
      </c>
      <c r="L5412" s="535">
        <v>59.01</v>
      </c>
      <c r="M5412" s="536">
        <v>0.79339999999999999</v>
      </c>
      <c r="N5412" s="535">
        <v>53.99</v>
      </c>
      <c r="O5412" s="536">
        <v>0</v>
      </c>
      <c r="P5412" s="535">
        <v>64.45</v>
      </c>
      <c r="Q5412" s="536">
        <v>2.0000000000000001E-4</v>
      </c>
      <c r="R5412" s="535">
        <v>59.4</v>
      </c>
    </row>
    <row r="5413" spans="1:18" ht="12.75">
      <c r="A5413" s="145">
        <v>96680</v>
      </c>
      <c r="B5413" s="102" t="s">
        <v>27083</v>
      </c>
      <c r="C5413" s="145" t="s">
        <v>1</v>
      </c>
      <c r="D5413" s="535">
        <v>111.25</v>
      </c>
      <c r="E5413" s="536">
        <v>0.85289999999999999</v>
      </c>
      <c r="F5413" s="535">
        <v>110.3</v>
      </c>
      <c r="G5413" s="536">
        <v>0.86040000000000005</v>
      </c>
      <c r="H5413" s="535">
        <v>111.83</v>
      </c>
      <c r="I5413" s="536">
        <v>0.84850000000000003</v>
      </c>
      <c r="J5413" s="535">
        <v>108.5</v>
      </c>
      <c r="K5413" s="536">
        <v>0.87460000000000004</v>
      </c>
      <c r="L5413" s="535">
        <v>111.54</v>
      </c>
      <c r="M5413" s="536">
        <v>0.85070000000000001</v>
      </c>
      <c r="N5413" s="535">
        <v>101.78</v>
      </c>
      <c r="O5413" s="536">
        <v>0</v>
      </c>
      <c r="P5413" s="535">
        <v>122.57</v>
      </c>
      <c r="Q5413" s="536">
        <v>1E-4</v>
      </c>
      <c r="R5413" s="535">
        <v>112.07</v>
      </c>
    </row>
    <row r="5414" spans="1:18" ht="12.75">
      <c r="A5414" s="145">
        <v>96673</v>
      </c>
      <c r="B5414" s="102" t="s">
        <v>27084</v>
      </c>
      <c r="C5414" s="145" t="s">
        <v>1</v>
      </c>
      <c r="D5414" s="535">
        <v>74.150000000000006</v>
      </c>
      <c r="E5414" s="536">
        <v>0.80979999999999996</v>
      </c>
      <c r="F5414" s="535">
        <v>73.319999999999993</v>
      </c>
      <c r="G5414" s="536">
        <v>0.81910000000000005</v>
      </c>
      <c r="H5414" s="535">
        <v>74.650000000000006</v>
      </c>
      <c r="I5414" s="536">
        <v>0.8044</v>
      </c>
      <c r="J5414" s="535">
        <v>71.78</v>
      </c>
      <c r="K5414" s="536">
        <v>0.83660000000000001</v>
      </c>
      <c r="L5414" s="535">
        <v>74.39</v>
      </c>
      <c r="M5414" s="536">
        <v>0.80720000000000003</v>
      </c>
      <c r="N5414" s="535">
        <v>68</v>
      </c>
      <c r="O5414" s="536">
        <v>0</v>
      </c>
      <c r="P5414" s="535">
        <v>81.349999999999994</v>
      </c>
      <c r="Q5414" s="536">
        <v>1E-4</v>
      </c>
      <c r="R5414" s="535">
        <v>74.849999999999994</v>
      </c>
    </row>
    <row r="5415" spans="1:18" ht="12.75">
      <c r="A5415" s="145">
        <v>96681</v>
      </c>
      <c r="B5415" s="102" t="s">
        <v>27085</v>
      </c>
      <c r="C5415" s="145" t="s">
        <v>1</v>
      </c>
      <c r="D5415" s="535">
        <v>149.68</v>
      </c>
      <c r="E5415" s="536">
        <v>0.87150000000000005</v>
      </c>
      <c r="F5415" s="535">
        <v>148.57</v>
      </c>
      <c r="G5415" s="536">
        <v>0.87809999999999999</v>
      </c>
      <c r="H5415" s="535">
        <v>150.35</v>
      </c>
      <c r="I5415" s="536">
        <v>0.86760000000000004</v>
      </c>
      <c r="J5415" s="535">
        <v>146.46</v>
      </c>
      <c r="K5415" s="536">
        <v>0.89059999999999995</v>
      </c>
      <c r="L5415" s="535">
        <v>150.02000000000001</v>
      </c>
      <c r="M5415" s="536">
        <v>0.86950000000000005</v>
      </c>
      <c r="N5415" s="535">
        <v>136.80000000000001</v>
      </c>
      <c r="O5415" s="536">
        <v>0</v>
      </c>
      <c r="P5415" s="535">
        <v>165.2</v>
      </c>
      <c r="Q5415" s="536">
        <v>1E-4</v>
      </c>
      <c r="R5415" s="535">
        <v>150.63</v>
      </c>
    </row>
    <row r="5416" spans="1:18" ht="12.75">
      <c r="A5416" s="145">
        <v>96674</v>
      </c>
      <c r="B5416" s="102" t="s">
        <v>27086</v>
      </c>
      <c r="C5416" s="145" t="s">
        <v>1</v>
      </c>
      <c r="D5416" s="535">
        <v>119.91</v>
      </c>
      <c r="E5416" s="536">
        <v>0.8609</v>
      </c>
      <c r="F5416" s="535">
        <v>118.95</v>
      </c>
      <c r="G5416" s="536">
        <v>0.86799999999999999</v>
      </c>
      <c r="H5416" s="535">
        <v>120.5</v>
      </c>
      <c r="I5416" s="536">
        <v>0.85670000000000002</v>
      </c>
      <c r="J5416" s="535">
        <v>117.11</v>
      </c>
      <c r="K5416" s="536">
        <v>0.88149999999999995</v>
      </c>
      <c r="L5416" s="535">
        <v>120.21</v>
      </c>
      <c r="M5416" s="536">
        <v>0.85870000000000002</v>
      </c>
      <c r="N5416" s="535">
        <v>109.66</v>
      </c>
      <c r="O5416" s="536">
        <v>0</v>
      </c>
      <c r="P5416" s="535">
        <v>132.21</v>
      </c>
      <c r="Q5416" s="536">
        <v>2.0000000000000001E-4</v>
      </c>
      <c r="R5416" s="535">
        <v>120.74</v>
      </c>
    </row>
    <row r="5417" spans="1:18" ht="12.75">
      <c r="A5417" s="145">
        <v>96682</v>
      </c>
      <c r="B5417" s="102" t="s">
        <v>27087</v>
      </c>
      <c r="C5417" s="145" t="s">
        <v>1</v>
      </c>
      <c r="D5417" s="535">
        <v>247.03</v>
      </c>
      <c r="E5417" s="536">
        <v>0.90780000000000005</v>
      </c>
      <c r="F5417" s="535">
        <v>245.71</v>
      </c>
      <c r="G5417" s="536">
        <v>0.91279999999999994</v>
      </c>
      <c r="H5417" s="535">
        <v>247.84</v>
      </c>
      <c r="I5417" s="536">
        <v>0.90490000000000004</v>
      </c>
      <c r="J5417" s="535">
        <v>243.21</v>
      </c>
      <c r="K5417" s="536">
        <v>0.92210000000000003</v>
      </c>
      <c r="L5417" s="535">
        <v>247.43</v>
      </c>
      <c r="M5417" s="536">
        <v>0.90639999999999998</v>
      </c>
      <c r="N5417" s="535">
        <v>225.31</v>
      </c>
      <c r="O5417" s="536">
        <v>0</v>
      </c>
      <c r="P5417" s="535">
        <v>273.58999999999997</v>
      </c>
      <c r="Q5417" s="536">
        <v>1E-4</v>
      </c>
      <c r="R5417" s="535">
        <v>248.16</v>
      </c>
    </row>
    <row r="5418" spans="1:18" ht="12.75">
      <c r="A5418" s="145">
        <v>96643</v>
      </c>
      <c r="B5418" s="102" t="s">
        <v>27088</v>
      </c>
      <c r="C5418" s="145" t="s">
        <v>2</v>
      </c>
      <c r="D5418" s="535">
        <v>50.33</v>
      </c>
      <c r="E5418" s="536">
        <v>0.72160000000000002</v>
      </c>
      <c r="F5418" s="535">
        <v>49.52</v>
      </c>
      <c r="G5418" s="536">
        <v>0.73360000000000003</v>
      </c>
      <c r="H5418" s="535">
        <v>50.85</v>
      </c>
      <c r="I5418" s="536">
        <v>0.71430000000000005</v>
      </c>
      <c r="J5418" s="535">
        <v>47.98</v>
      </c>
      <c r="K5418" s="536">
        <v>0.75700000000000001</v>
      </c>
      <c r="L5418" s="535">
        <v>50.58</v>
      </c>
      <c r="M5418" s="536">
        <v>0.71809999999999996</v>
      </c>
      <c r="N5418" s="535">
        <v>46.4</v>
      </c>
      <c r="O5418" s="536">
        <v>0</v>
      </c>
      <c r="P5418" s="535">
        <v>54.77</v>
      </c>
      <c r="Q5418" s="536">
        <v>2.0000000000000001E-4</v>
      </c>
      <c r="R5418" s="535">
        <v>51.05</v>
      </c>
    </row>
    <row r="5419" spans="1:18" ht="12.75">
      <c r="A5419" s="145">
        <v>104201</v>
      </c>
      <c r="B5419" s="102" t="s">
        <v>27089</v>
      </c>
      <c r="C5419" s="145" t="s">
        <v>2</v>
      </c>
      <c r="D5419" s="535">
        <v>21.91</v>
      </c>
      <c r="E5419" s="536">
        <v>0.62160000000000004</v>
      </c>
      <c r="F5419" s="535">
        <v>21.42</v>
      </c>
      <c r="G5419" s="536">
        <v>0.63590000000000002</v>
      </c>
      <c r="H5419" s="535">
        <v>22.21</v>
      </c>
      <c r="I5419" s="536">
        <v>0.61319999999999997</v>
      </c>
      <c r="J5419" s="535">
        <v>20.51</v>
      </c>
      <c r="K5419" s="536">
        <v>0.66410000000000002</v>
      </c>
      <c r="L5419" s="535">
        <v>22.06</v>
      </c>
      <c r="M5419" s="536">
        <v>0.61739999999999995</v>
      </c>
      <c r="N5419" s="535">
        <v>20.309999999999999</v>
      </c>
      <c r="O5419" s="536">
        <v>0</v>
      </c>
      <c r="P5419" s="535">
        <v>23.6</v>
      </c>
      <c r="Q5419" s="536">
        <v>0</v>
      </c>
      <c r="R5419" s="535">
        <v>22.33</v>
      </c>
    </row>
    <row r="5420" spans="1:18" ht="12.75">
      <c r="A5420" s="145">
        <v>104192</v>
      </c>
      <c r="B5420" s="102" t="s">
        <v>27090</v>
      </c>
      <c r="C5420" s="145" t="s">
        <v>2</v>
      </c>
      <c r="D5420" s="535">
        <v>32.24</v>
      </c>
      <c r="E5420" s="536">
        <v>0.56540000000000001</v>
      </c>
      <c r="F5420" s="535">
        <v>31.43</v>
      </c>
      <c r="G5420" s="536">
        <v>0.58030000000000004</v>
      </c>
      <c r="H5420" s="535">
        <v>32.76</v>
      </c>
      <c r="I5420" s="536">
        <v>0.55649999999999999</v>
      </c>
      <c r="J5420" s="535">
        <v>29.89</v>
      </c>
      <c r="K5420" s="536">
        <v>0.6099</v>
      </c>
      <c r="L5420" s="535">
        <v>32.49</v>
      </c>
      <c r="M5420" s="536">
        <v>0.56110000000000004</v>
      </c>
      <c r="N5420" s="535">
        <v>29.99</v>
      </c>
      <c r="O5420" s="536">
        <v>0</v>
      </c>
      <c r="P5420" s="535">
        <v>34.549999999999997</v>
      </c>
      <c r="Q5420" s="536">
        <v>2.9999999999999997E-4</v>
      </c>
      <c r="R5420" s="535">
        <v>32.96</v>
      </c>
    </row>
    <row r="5421" spans="1:18" ht="12.75">
      <c r="A5421" s="145">
        <v>104202</v>
      </c>
      <c r="B5421" s="102" t="s">
        <v>27091</v>
      </c>
      <c r="C5421" s="145" t="s">
        <v>2</v>
      </c>
      <c r="D5421" s="535">
        <v>12.35</v>
      </c>
      <c r="E5421" s="536">
        <v>0.32869999999999999</v>
      </c>
      <c r="F5421" s="535">
        <v>11.86</v>
      </c>
      <c r="G5421" s="536">
        <v>0.34229999999999999</v>
      </c>
      <c r="H5421" s="535">
        <v>12.65</v>
      </c>
      <c r="I5421" s="536">
        <v>0.32090000000000002</v>
      </c>
      <c r="J5421" s="535">
        <v>10.95</v>
      </c>
      <c r="K5421" s="536">
        <v>0.37080000000000002</v>
      </c>
      <c r="L5421" s="535">
        <v>12.5</v>
      </c>
      <c r="M5421" s="536">
        <v>0.32479999999999998</v>
      </c>
      <c r="N5421" s="535">
        <v>11.63</v>
      </c>
      <c r="O5421" s="536">
        <v>0</v>
      </c>
      <c r="P5421" s="535">
        <v>12.91</v>
      </c>
      <c r="Q5421" s="536">
        <v>0</v>
      </c>
      <c r="R5421" s="535">
        <v>12.77</v>
      </c>
    </row>
    <row r="5422" spans="1:18" ht="12.75">
      <c r="A5422" s="145">
        <v>96717</v>
      </c>
      <c r="B5422" s="102" t="s">
        <v>27092</v>
      </c>
      <c r="C5422" s="145" t="s">
        <v>2</v>
      </c>
      <c r="D5422" s="535">
        <v>342.28</v>
      </c>
      <c r="E5422" s="536">
        <v>0.85880000000000001</v>
      </c>
      <c r="F5422" s="535">
        <v>339.49</v>
      </c>
      <c r="G5422" s="536">
        <v>0.86599999999999999</v>
      </c>
      <c r="H5422" s="535">
        <v>343.98</v>
      </c>
      <c r="I5422" s="536">
        <v>0.85450000000000004</v>
      </c>
      <c r="J5422" s="535">
        <v>334.17</v>
      </c>
      <c r="K5422" s="536">
        <v>0.87960000000000005</v>
      </c>
      <c r="L5422" s="535">
        <v>343.14</v>
      </c>
      <c r="M5422" s="536">
        <v>0.85660000000000003</v>
      </c>
      <c r="N5422" s="535">
        <v>313.06</v>
      </c>
      <c r="O5422" s="536">
        <v>0</v>
      </c>
      <c r="P5422" s="535">
        <v>377.31</v>
      </c>
      <c r="Q5422" s="536">
        <v>2.0000000000000001E-4</v>
      </c>
      <c r="R5422" s="535">
        <v>344.69</v>
      </c>
    </row>
    <row r="5423" spans="1:18" ht="12.75">
      <c r="A5423" s="145">
        <v>96710</v>
      </c>
      <c r="B5423" s="102" t="s">
        <v>27093</v>
      </c>
      <c r="C5423" s="145" t="s">
        <v>2</v>
      </c>
      <c r="D5423" s="535">
        <v>16.62</v>
      </c>
      <c r="E5423" s="536">
        <v>0.21</v>
      </c>
      <c r="F5423" s="535">
        <v>15.86</v>
      </c>
      <c r="G5423" s="536">
        <v>0.22070000000000001</v>
      </c>
      <c r="H5423" s="535">
        <v>17.09</v>
      </c>
      <c r="I5423" s="536">
        <v>0.20419999999999999</v>
      </c>
      <c r="J5423" s="535">
        <v>14.41</v>
      </c>
      <c r="K5423" s="536">
        <v>0.2422</v>
      </c>
      <c r="L5423" s="535">
        <v>16.850000000000001</v>
      </c>
      <c r="M5423" s="536">
        <v>0.20710000000000001</v>
      </c>
      <c r="N5423" s="535">
        <v>15.77</v>
      </c>
      <c r="O5423" s="536">
        <v>0</v>
      </c>
      <c r="P5423" s="535">
        <v>17.18</v>
      </c>
      <c r="Q5423" s="536">
        <v>5.9999999999999995E-4</v>
      </c>
      <c r="R5423" s="535">
        <v>17.28</v>
      </c>
    </row>
    <row r="5424" spans="1:18" ht="12.75">
      <c r="A5424" s="145">
        <v>96665</v>
      </c>
      <c r="B5424" s="102" t="s">
        <v>27094</v>
      </c>
      <c r="C5424" s="145" t="s">
        <v>2</v>
      </c>
      <c r="D5424" s="535">
        <v>12.9</v>
      </c>
      <c r="E5424" s="536">
        <v>0.27050000000000002</v>
      </c>
      <c r="F5424" s="535">
        <v>12.35</v>
      </c>
      <c r="G5424" s="536">
        <v>0.28260000000000002</v>
      </c>
      <c r="H5424" s="535">
        <v>13.23</v>
      </c>
      <c r="I5424" s="536">
        <v>0.26379999999999998</v>
      </c>
      <c r="J5424" s="535">
        <v>11.31</v>
      </c>
      <c r="K5424" s="536">
        <v>0.30859999999999999</v>
      </c>
      <c r="L5424" s="535">
        <v>13.06</v>
      </c>
      <c r="M5424" s="536">
        <v>0.26719999999999999</v>
      </c>
      <c r="N5424" s="535">
        <v>12.18</v>
      </c>
      <c r="O5424" s="536">
        <v>0</v>
      </c>
      <c r="P5424" s="535">
        <v>13.41</v>
      </c>
      <c r="Q5424" s="536">
        <v>0</v>
      </c>
      <c r="R5424" s="535">
        <v>13.36</v>
      </c>
    </row>
    <row r="5425" spans="1:18" ht="12.75">
      <c r="A5425" s="145">
        <v>96642</v>
      </c>
      <c r="B5425" s="102" t="s">
        <v>27095</v>
      </c>
      <c r="C5425" s="145" t="s">
        <v>2</v>
      </c>
      <c r="D5425" s="535">
        <v>23.24</v>
      </c>
      <c r="E5425" s="536">
        <v>0.1502</v>
      </c>
      <c r="F5425" s="535">
        <v>22.1</v>
      </c>
      <c r="G5425" s="536">
        <v>0.15840000000000001</v>
      </c>
      <c r="H5425" s="535">
        <v>23.94</v>
      </c>
      <c r="I5425" s="536">
        <v>0.14580000000000001</v>
      </c>
      <c r="J5425" s="535">
        <v>19.93</v>
      </c>
      <c r="K5425" s="536">
        <v>0.17510000000000001</v>
      </c>
      <c r="L5425" s="535">
        <v>23.58</v>
      </c>
      <c r="M5425" s="536">
        <v>0.14799999999999999</v>
      </c>
      <c r="N5425" s="535">
        <v>22.12</v>
      </c>
      <c r="O5425" s="536">
        <v>0</v>
      </c>
      <c r="P5425" s="535">
        <v>23.88</v>
      </c>
      <c r="Q5425" s="536">
        <v>4.0000000000000002E-4</v>
      </c>
      <c r="R5425" s="535">
        <v>24.22</v>
      </c>
    </row>
    <row r="5426" spans="1:18" ht="12.75">
      <c r="A5426" s="145">
        <v>96711</v>
      </c>
      <c r="B5426" s="102" t="s">
        <v>27096</v>
      </c>
      <c r="C5426" s="145" t="s">
        <v>2</v>
      </c>
      <c r="D5426" s="535">
        <v>24.7</v>
      </c>
      <c r="E5426" s="536">
        <v>0.3518</v>
      </c>
      <c r="F5426" s="535">
        <v>23.78</v>
      </c>
      <c r="G5426" s="536">
        <v>0.3659</v>
      </c>
      <c r="H5426" s="535">
        <v>25.29</v>
      </c>
      <c r="I5426" s="536">
        <v>0.34360000000000002</v>
      </c>
      <c r="J5426" s="535">
        <v>22.02</v>
      </c>
      <c r="K5426" s="536">
        <v>0.39460000000000001</v>
      </c>
      <c r="L5426" s="535">
        <v>24.98</v>
      </c>
      <c r="M5426" s="536">
        <v>0.34789999999999999</v>
      </c>
      <c r="N5426" s="535">
        <v>23.24</v>
      </c>
      <c r="O5426" s="536">
        <v>0</v>
      </c>
      <c r="P5426" s="535">
        <v>25.91</v>
      </c>
      <c r="Q5426" s="536">
        <v>4.0000000000000002E-4</v>
      </c>
      <c r="R5426" s="535">
        <v>25.51</v>
      </c>
    </row>
    <row r="5427" spans="1:18" ht="12.75">
      <c r="A5427" s="145">
        <v>96666</v>
      </c>
      <c r="B5427" s="102" t="s">
        <v>27097</v>
      </c>
      <c r="C5427" s="145" t="s">
        <v>2</v>
      </c>
      <c r="D5427" s="535">
        <v>18.57</v>
      </c>
      <c r="E5427" s="536">
        <v>0.46800000000000003</v>
      </c>
      <c r="F5427" s="535">
        <v>18.010000000000002</v>
      </c>
      <c r="G5427" s="536">
        <v>0.48249999999999998</v>
      </c>
      <c r="H5427" s="535">
        <v>18.93</v>
      </c>
      <c r="I5427" s="536">
        <v>0.45910000000000001</v>
      </c>
      <c r="J5427" s="535">
        <v>16.920000000000002</v>
      </c>
      <c r="K5427" s="536">
        <v>0.51359999999999995</v>
      </c>
      <c r="L5427" s="535">
        <v>18.75</v>
      </c>
      <c r="M5427" s="536">
        <v>0.46350000000000002</v>
      </c>
      <c r="N5427" s="535">
        <v>17.37</v>
      </c>
      <c r="O5427" s="536">
        <v>0</v>
      </c>
      <c r="P5427" s="535">
        <v>19.72</v>
      </c>
      <c r="Q5427" s="536">
        <v>0</v>
      </c>
      <c r="R5427" s="535">
        <v>19.079999999999998</v>
      </c>
    </row>
    <row r="5428" spans="1:18" ht="12.75">
      <c r="A5428" s="145">
        <v>96712</v>
      </c>
      <c r="B5428" s="102" t="s">
        <v>27098</v>
      </c>
      <c r="C5428" s="145" t="s">
        <v>2</v>
      </c>
      <c r="D5428" s="535">
        <v>35.159999999999997</v>
      </c>
      <c r="E5428" s="536">
        <v>0.45050000000000001</v>
      </c>
      <c r="F5428" s="535">
        <v>34.020000000000003</v>
      </c>
      <c r="G5428" s="536">
        <v>0.46589999999999998</v>
      </c>
      <c r="H5428" s="535">
        <v>35.83</v>
      </c>
      <c r="I5428" s="536">
        <v>0.44209999999999999</v>
      </c>
      <c r="J5428" s="535">
        <v>31.9</v>
      </c>
      <c r="K5428" s="536">
        <v>0.49659999999999999</v>
      </c>
      <c r="L5428" s="535">
        <v>35.49</v>
      </c>
      <c r="M5428" s="536">
        <v>0.44629999999999997</v>
      </c>
      <c r="N5428" s="535">
        <v>32.89</v>
      </c>
      <c r="O5428" s="536">
        <v>0</v>
      </c>
      <c r="P5428" s="535">
        <v>37.229999999999997</v>
      </c>
      <c r="Q5428" s="536">
        <v>2.9999999999999997E-4</v>
      </c>
      <c r="R5428" s="535">
        <v>36.119999999999997</v>
      </c>
    </row>
    <row r="5429" spans="1:18" ht="12.75">
      <c r="A5429" s="145">
        <v>96667</v>
      </c>
      <c r="B5429" s="102" t="s">
        <v>27099</v>
      </c>
      <c r="C5429" s="145" t="s">
        <v>2</v>
      </c>
      <c r="D5429" s="535">
        <v>26.3</v>
      </c>
      <c r="E5429" s="536">
        <v>0.60229999999999995</v>
      </c>
      <c r="F5429" s="535">
        <v>25.69</v>
      </c>
      <c r="G5429" s="536">
        <v>0.61660000000000004</v>
      </c>
      <c r="H5429" s="535">
        <v>26.67</v>
      </c>
      <c r="I5429" s="536">
        <v>0.59389999999999998</v>
      </c>
      <c r="J5429" s="535">
        <v>24.53</v>
      </c>
      <c r="K5429" s="536">
        <v>0.64570000000000005</v>
      </c>
      <c r="L5429" s="535">
        <v>26.48</v>
      </c>
      <c r="M5429" s="536">
        <v>0.59819999999999995</v>
      </c>
      <c r="N5429" s="535">
        <v>24.4</v>
      </c>
      <c r="O5429" s="536">
        <v>0</v>
      </c>
      <c r="P5429" s="535">
        <v>28.27</v>
      </c>
      <c r="Q5429" s="536">
        <v>0</v>
      </c>
      <c r="R5429" s="535">
        <v>26.82</v>
      </c>
    </row>
    <row r="5430" spans="1:18" ht="12.75">
      <c r="A5430" s="145">
        <v>96713</v>
      </c>
      <c r="B5430" s="102" t="s">
        <v>27100</v>
      </c>
      <c r="C5430" s="145" t="s">
        <v>2</v>
      </c>
      <c r="D5430" s="535">
        <v>53.94</v>
      </c>
      <c r="E5430" s="536">
        <v>0.56559999999999999</v>
      </c>
      <c r="F5430" s="535">
        <v>52.59</v>
      </c>
      <c r="G5430" s="536">
        <v>0.58030000000000004</v>
      </c>
      <c r="H5430" s="535">
        <v>54.77</v>
      </c>
      <c r="I5430" s="536">
        <v>0.55710000000000004</v>
      </c>
      <c r="J5430" s="535">
        <v>50.01</v>
      </c>
      <c r="K5430" s="536">
        <v>0.61009999999999998</v>
      </c>
      <c r="L5430" s="535">
        <v>54.35</v>
      </c>
      <c r="M5430" s="536">
        <v>0.56140000000000001</v>
      </c>
      <c r="N5430" s="535">
        <v>50.15</v>
      </c>
      <c r="O5430" s="536">
        <v>0</v>
      </c>
      <c r="P5430" s="535">
        <v>57.81</v>
      </c>
      <c r="Q5430" s="536">
        <v>2.0000000000000001E-4</v>
      </c>
      <c r="R5430" s="535">
        <v>55.12</v>
      </c>
    </row>
    <row r="5431" spans="1:18" ht="12.75">
      <c r="A5431" s="145">
        <v>96714</v>
      </c>
      <c r="B5431" s="102" t="s">
        <v>27101</v>
      </c>
      <c r="C5431" s="145" t="s">
        <v>2</v>
      </c>
      <c r="D5431" s="535">
        <v>76.739999999999995</v>
      </c>
      <c r="E5431" s="536">
        <v>0.625</v>
      </c>
      <c r="F5431" s="535">
        <v>75.08</v>
      </c>
      <c r="G5431" s="536">
        <v>0.6391</v>
      </c>
      <c r="H5431" s="535">
        <v>77.77</v>
      </c>
      <c r="I5431" s="536">
        <v>0.61670000000000003</v>
      </c>
      <c r="J5431" s="535">
        <v>71.92</v>
      </c>
      <c r="K5431" s="536">
        <v>0.66690000000000005</v>
      </c>
      <c r="L5431" s="535">
        <v>77.25</v>
      </c>
      <c r="M5431" s="536">
        <v>0.62080000000000002</v>
      </c>
      <c r="N5431" s="535">
        <v>71.13</v>
      </c>
      <c r="O5431" s="536">
        <v>0</v>
      </c>
      <c r="P5431" s="535">
        <v>82.71</v>
      </c>
      <c r="Q5431" s="536">
        <v>2.0000000000000001E-4</v>
      </c>
      <c r="R5431" s="535">
        <v>78.19</v>
      </c>
    </row>
    <row r="5432" spans="1:18" ht="12.75">
      <c r="A5432" s="145">
        <v>96715</v>
      </c>
      <c r="B5432" s="102" t="s">
        <v>27102</v>
      </c>
      <c r="C5432" s="145" t="s">
        <v>2</v>
      </c>
      <c r="D5432" s="535">
        <v>136.75</v>
      </c>
      <c r="E5432" s="536">
        <v>0.75239999999999996</v>
      </c>
      <c r="F5432" s="535">
        <v>134.79</v>
      </c>
      <c r="G5432" s="536">
        <v>0.76359999999999995</v>
      </c>
      <c r="H5432" s="535">
        <v>137.94</v>
      </c>
      <c r="I5432" s="536">
        <v>0.74590000000000001</v>
      </c>
      <c r="J5432" s="535">
        <v>131.07</v>
      </c>
      <c r="K5432" s="536">
        <v>0.78500000000000003</v>
      </c>
      <c r="L5432" s="535">
        <v>137.37</v>
      </c>
      <c r="M5432" s="536">
        <v>0.749</v>
      </c>
      <c r="N5432" s="535">
        <v>125.85</v>
      </c>
      <c r="O5432" s="536">
        <v>0</v>
      </c>
      <c r="P5432" s="535">
        <v>149.19999999999999</v>
      </c>
      <c r="Q5432" s="536">
        <v>2.9999999999999997E-4</v>
      </c>
      <c r="R5432" s="535">
        <v>138.44</v>
      </c>
    </row>
    <row r="5433" spans="1:18" ht="12.75">
      <c r="A5433" s="145">
        <v>96716</v>
      </c>
      <c r="B5433" s="102" t="s">
        <v>27103</v>
      </c>
      <c r="C5433" s="145" t="s">
        <v>2</v>
      </c>
      <c r="D5433" s="535">
        <v>178.14</v>
      </c>
      <c r="E5433" s="536">
        <v>0.77510000000000001</v>
      </c>
      <c r="F5433" s="535">
        <v>175.82</v>
      </c>
      <c r="G5433" s="536">
        <v>0.78569999999999995</v>
      </c>
      <c r="H5433" s="535">
        <v>179.56</v>
      </c>
      <c r="I5433" s="536">
        <v>0.76900000000000002</v>
      </c>
      <c r="J5433" s="535">
        <v>171.43</v>
      </c>
      <c r="K5433" s="536">
        <v>0.80549999999999999</v>
      </c>
      <c r="L5433" s="535">
        <v>178.85</v>
      </c>
      <c r="M5433" s="536">
        <v>0.77200000000000002</v>
      </c>
      <c r="N5433" s="535">
        <v>163.71</v>
      </c>
      <c r="O5433" s="536">
        <v>0</v>
      </c>
      <c r="P5433" s="535">
        <v>194.79</v>
      </c>
      <c r="Q5433" s="536">
        <v>2.9999999999999997E-4</v>
      </c>
      <c r="R5433" s="535">
        <v>180.14</v>
      </c>
    </row>
    <row r="5434" spans="1:18" ht="12.75">
      <c r="A5434" s="145">
        <v>104328</v>
      </c>
      <c r="B5434" s="102" t="s">
        <v>27104</v>
      </c>
      <c r="C5434" s="145" t="s">
        <v>2</v>
      </c>
      <c r="D5434" s="535">
        <v>78.510000000000005</v>
      </c>
      <c r="E5434" s="536">
        <v>0</v>
      </c>
      <c r="F5434" s="535">
        <v>64.59</v>
      </c>
      <c r="G5434" s="536">
        <v>0</v>
      </c>
      <c r="H5434" s="535">
        <v>72.66</v>
      </c>
      <c r="I5434" s="536">
        <v>0</v>
      </c>
      <c r="J5434" s="535">
        <v>77.040000000000006</v>
      </c>
      <c r="K5434" s="536">
        <v>0</v>
      </c>
      <c r="L5434" s="535">
        <v>68.3</v>
      </c>
      <c r="M5434" s="536">
        <v>0</v>
      </c>
      <c r="N5434" s="535">
        <v>84.6</v>
      </c>
      <c r="O5434" s="536">
        <v>0</v>
      </c>
      <c r="P5434" s="535">
        <v>97.81</v>
      </c>
      <c r="Q5434" s="536">
        <v>0</v>
      </c>
      <c r="R5434" s="535">
        <v>86.88</v>
      </c>
    </row>
    <row r="5435" spans="1:18" ht="12.75">
      <c r="A5435" s="145">
        <v>104329</v>
      </c>
      <c r="B5435" s="102" t="s">
        <v>27105</v>
      </c>
      <c r="C5435" s="145" t="s">
        <v>2</v>
      </c>
      <c r="D5435" s="535">
        <v>88.37</v>
      </c>
      <c r="E5435" s="536">
        <v>0</v>
      </c>
      <c r="F5435" s="535">
        <v>72.319999999999993</v>
      </c>
      <c r="G5435" s="536">
        <v>0</v>
      </c>
      <c r="H5435" s="535">
        <v>81.55</v>
      </c>
      <c r="I5435" s="536">
        <v>0</v>
      </c>
      <c r="J5435" s="535">
        <v>87.61</v>
      </c>
      <c r="K5435" s="536">
        <v>0</v>
      </c>
      <c r="L5435" s="535">
        <v>76.319999999999993</v>
      </c>
      <c r="M5435" s="536">
        <v>0</v>
      </c>
      <c r="N5435" s="535">
        <v>96.28</v>
      </c>
      <c r="O5435" s="536">
        <v>0</v>
      </c>
      <c r="P5435" s="535">
        <v>111.67</v>
      </c>
      <c r="Q5435" s="536">
        <v>0</v>
      </c>
      <c r="R5435" s="535">
        <v>98.36</v>
      </c>
    </row>
    <row r="5436" spans="1:18" ht="12.75">
      <c r="A5436" s="145">
        <v>89707</v>
      </c>
      <c r="B5436" s="102" t="s">
        <v>27106</v>
      </c>
      <c r="C5436" s="145" t="s">
        <v>2</v>
      </c>
      <c r="D5436" s="535">
        <v>54.79</v>
      </c>
      <c r="E5436" s="536">
        <v>0</v>
      </c>
      <c r="F5436" s="535">
        <v>45.77</v>
      </c>
      <c r="G5436" s="536">
        <v>0</v>
      </c>
      <c r="H5436" s="535">
        <v>51.1</v>
      </c>
      <c r="I5436" s="536">
        <v>0</v>
      </c>
      <c r="J5436" s="535">
        <v>51.95</v>
      </c>
      <c r="K5436" s="536">
        <v>0</v>
      </c>
      <c r="L5436" s="535">
        <v>48.73</v>
      </c>
      <c r="M5436" s="536">
        <v>0</v>
      </c>
      <c r="N5436" s="535">
        <v>56.81</v>
      </c>
      <c r="O5436" s="536">
        <v>0</v>
      </c>
      <c r="P5436" s="535">
        <v>65.02</v>
      </c>
      <c r="Q5436" s="536">
        <v>0</v>
      </c>
      <c r="R5436" s="535">
        <v>59.42</v>
      </c>
    </row>
    <row r="5437" spans="1:18" ht="12.75">
      <c r="A5437" s="145">
        <v>89708</v>
      </c>
      <c r="B5437" s="102" t="s">
        <v>27107</v>
      </c>
      <c r="C5437" s="145" t="s">
        <v>2</v>
      </c>
      <c r="D5437" s="535">
        <v>115.98</v>
      </c>
      <c r="E5437" s="536">
        <v>0</v>
      </c>
      <c r="F5437" s="535">
        <v>93.46</v>
      </c>
      <c r="G5437" s="536">
        <v>0</v>
      </c>
      <c r="H5437" s="535">
        <v>105.1</v>
      </c>
      <c r="I5437" s="536">
        <v>0</v>
      </c>
      <c r="J5437" s="535">
        <v>114.67</v>
      </c>
      <c r="K5437" s="536">
        <v>0</v>
      </c>
      <c r="L5437" s="535">
        <v>98.87</v>
      </c>
      <c r="M5437" s="536">
        <v>0</v>
      </c>
      <c r="N5437" s="535">
        <v>124.25</v>
      </c>
      <c r="O5437" s="536">
        <v>0</v>
      </c>
      <c r="P5437" s="535">
        <v>144.99</v>
      </c>
      <c r="Q5437" s="536">
        <v>0</v>
      </c>
      <c r="R5437" s="535">
        <v>127.72</v>
      </c>
    </row>
    <row r="5438" spans="1:18" ht="12.75">
      <c r="A5438" s="145">
        <v>104330</v>
      </c>
      <c r="B5438" s="102" t="s">
        <v>27108</v>
      </c>
      <c r="C5438" s="145" t="s">
        <v>2</v>
      </c>
      <c r="D5438" s="535">
        <v>0</v>
      </c>
      <c r="E5438" s="536"/>
      <c r="F5438" s="535">
        <v>0</v>
      </c>
      <c r="G5438" s="536"/>
      <c r="H5438" s="535">
        <v>0</v>
      </c>
      <c r="I5438" s="536"/>
      <c r="J5438" s="535">
        <v>0</v>
      </c>
      <c r="K5438" s="536"/>
      <c r="L5438" s="535">
        <v>0</v>
      </c>
      <c r="M5438" s="536"/>
      <c r="N5438" s="535">
        <v>0</v>
      </c>
      <c r="O5438" s="536"/>
      <c r="P5438" s="535">
        <v>0</v>
      </c>
      <c r="Q5438" s="536"/>
      <c r="R5438" s="535">
        <v>0</v>
      </c>
    </row>
    <row r="5439" spans="1:18" ht="12.75">
      <c r="A5439" s="145">
        <v>104326</v>
      </c>
      <c r="B5439" s="102" t="s">
        <v>27109</v>
      </c>
      <c r="C5439" s="145" t="s">
        <v>2</v>
      </c>
      <c r="D5439" s="535">
        <v>22.31</v>
      </c>
      <c r="E5439" s="536">
        <v>0</v>
      </c>
      <c r="F5439" s="535">
        <v>18.850000000000001</v>
      </c>
      <c r="G5439" s="536">
        <v>0</v>
      </c>
      <c r="H5439" s="535">
        <v>21.13</v>
      </c>
      <c r="I5439" s="536">
        <v>0</v>
      </c>
      <c r="J5439" s="535">
        <v>21.42</v>
      </c>
      <c r="K5439" s="536">
        <v>0</v>
      </c>
      <c r="L5439" s="535">
        <v>19.97</v>
      </c>
      <c r="M5439" s="536">
        <v>0</v>
      </c>
      <c r="N5439" s="535">
        <v>23.79</v>
      </c>
      <c r="O5439" s="536">
        <v>0</v>
      </c>
      <c r="P5439" s="535">
        <v>27.16</v>
      </c>
      <c r="Q5439" s="536">
        <v>0</v>
      </c>
      <c r="R5439" s="535">
        <v>24.6</v>
      </c>
    </row>
    <row r="5440" spans="1:18" ht="12.75">
      <c r="A5440" s="145">
        <v>89710</v>
      </c>
      <c r="B5440" s="102" t="s">
        <v>27110</v>
      </c>
      <c r="C5440" s="145" t="s">
        <v>2</v>
      </c>
      <c r="D5440" s="535">
        <v>20.61</v>
      </c>
      <c r="E5440" s="536">
        <v>0</v>
      </c>
      <c r="F5440" s="535">
        <v>17.510000000000002</v>
      </c>
      <c r="G5440" s="536">
        <v>0</v>
      </c>
      <c r="H5440" s="535">
        <v>19.59</v>
      </c>
      <c r="I5440" s="536">
        <v>0</v>
      </c>
      <c r="J5440" s="535">
        <v>19.59</v>
      </c>
      <c r="K5440" s="536">
        <v>0</v>
      </c>
      <c r="L5440" s="535">
        <v>18.579999999999998</v>
      </c>
      <c r="M5440" s="536">
        <v>0</v>
      </c>
      <c r="N5440" s="535">
        <v>21.77</v>
      </c>
      <c r="O5440" s="536">
        <v>0</v>
      </c>
      <c r="P5440" s="535">
        <v>24.76</v>
      </c>
      <c r="Q5440" s="536">
        <v>0</v>
      </c>
      <c r="R5440" s="535">
        <v>22.61</v>
      </c>
    </row>
    <row r="5441" spans="1:18" ht="12.75">
      <c r="A5441" s="145">
        <v>104327</v>
      </c>
      <c r="B5441" s="102" t="s">
        <v>27111</v>
      </c>
      <c r="C5441" s="145" t="s">
        <v>2</v>
      </c>
      <c r="D5441" s="535">
        <v>21.3</v>
      </c>
      <c r="E5441" s="536">
        <v>0</v>
      </c>
      <c r="F5441" s="535">
        <v>18.05</v>
      </c>
      <c r="G5441" s="536">
        <v>0</v>
      </c>
      <c r="H5441" s="535">
        <v>20.22</v>
      </c>
      <c r="I5441" s="536">
        <v>0</v>
      </c>
      <c r="J5441" s="535">
        <v>20.34</v>
      </c>
      <c r="K5441" s="536">
        <v>0</v>
      </c>
      <c r="L5441" s="535">
        <v>19.14</v>
      </c>
      <c r="M5441" s="536">
        <v>0</v>
      </c>
      <c r="N5441" s="535">
        <v>22.59</v>
      </c>
      <c r="O5441" s="536">
        <v>0</v>
      </c>
      <c r="P5441" s="535">
        <v>25.74</v>
      </c>
      <c r="Q5441" s="536">
        <v>0</v>
      </c>
      <c r="R5441" s="535">
        <v>23.43</v>
      </c>
    </row>
    <row r="5442" spans="1:18" ht="12.75">
      <c r="A5442" s="145">
        <v>89709</v>
      </c>
      <c r="B5442" s="102" t="s">
        <v>27112</v>
      </c>
      <c r="C5442" s="145" t="s">
        <v>2</v>
      </c>
      <c r="D5442" s="535">
        <v>23.37</v>
      </c>
      <c r="E5442" s="536">
        <v>0</v>
      </c>
      <c r="F5442" s="535">
        <v>19.670000000000002</v>
      </c>
      <c r="G5442" s="536">
        <v>0</v>
      </c>
      <c r="H5442" s="535">
        <v>22.08</v>
      </c>
      <c r="I5442" s="536">
        <v>0</v>
      </c>
      <c r="J5442" s="535">
        <v>22.55</v>
      </c>
      <c r="K5442" s="536">
        <v>0</v>
      </c>
      <c r="L5442" s="535">
        <v>20.82</v>
      </c>
      <c r="M5442" s="536">
        <v>0</v>
      </c>
      <c r="N5442" s="535">
        <v>25.04</v>
      </c>
      <c r="O5442" s="536">
        <v>0</v>
      </c>
      <c r="P5442" s="535">
        <v>28.64</v>
      </c>
      <c r="Q5442" s="536">
        <v>0</v>
      </c>
      <c r="R5442" s="535">
        <v>25.83</v>
      </c>
    </row>
    <row r="5443" spans="1:18" ht="12.75">
      <c r="A5443" s="145">
        <v>104341</v>
      </c>
      <c r="B5443" s="102" t="s">
        <v>27113</v>
      </c>
      <c r="C5443" s="145" t="s">
        <v>2</v>
      </c>
      <c r="D5443" s="535">
        <v>13.09</v>
      </c>
      <c r="E5443" s="536">
        <v>0</v>
      </c>
      <c r="F5443" s="535">
        <v>11.09</v>
      </c>
      <c r="G5443" s="536">
        <v>0</v>
      </c>
      <c r="H5443" s="535">
        <v>11.35</v>
      </c>
      <c r="I5443" s="536">
        <v>0</v>
      </c>
      <c r="J5443" s="535">
        <v>10.57</v>
      </c>
      <c r="K5443" s="536">
        <v>0</v>
      </c>
      <c r="L5443" s="535">
        <v>11.05</v>
      </c>
      <c r="M5443" s="536">
        <v>0</v>
      </c>
      <c r="N5443" s="535">
        <v>11.97</v>
      </c>
      <c r="O5443" s="536">
        <v>0</v>
      </c>
      <c r="P5443" s="535">
        <v>11.86</v>
      </c>
      <c r="Q5443" s="536">
        <v>0</v>
      </c>
      <c r="R5443" s="535">
        <v>13.15</v>
      </c>
    </row>
    <row r="5444" spans="1:18" ht="12.75">
      <c r="A5444" s="145">
        <v>104357</v>
      </c>
      <c r="B5444" s="102" t="s">
        <v>27114</v>
      </c>
      <c r="C5444" s="145" t="s">
        <v>2</v>
      </c>
      <c r="D5444" s="535">
        <v>22.86</v>
      </c>
      <c r="E5444" s="536">
        <v>0</v>
      </c>
      <c r="F5444" s="535">
        <v>19.37</v>
      </c>
      <c r="G5444" s="536">
        <v>0</v>
      </c>
      <c r="H5444" s="535">
        <v>18.71</v>
      </c>
      <c r="I5444" s="536">
        <v>0</v>
      </c>
      <c r="J5444" s="535">
        <v>17.82</v>
      </c>
      <c r="K5444" s="536">
        <v>0</v>
      </c>
      <c r="L5444" s="535">
        <v>18.52</v>
      </c>
      <c r="M5444" s="536">
        <v>0</v>
      </c>
      <c r="N5444" s="535">
        <v>20.86</v>
      </c>
      <c r="O5444" s="536">
        <v>0</v>
      </c>
      <c r="P5444" s="535">
        <v>20.37</v>
      </c>
      <c r="Q5444" s="536">
        <v>0</v>
      </c>
      <c r="R5444" s="535">
        <v>23.97</v>
      </c>
    </row>
    <row r="5445" spans="1:18" ht="12.75">
      <c r="A5445" s="145">
        <v>89811</v>
      </c>
      <c r="B5445" s="102" t="s">
        <v>27115</v>
      </c>
      <c r="C5445" s="145" t="s">
        <v>2</v>
      </c>
      <c r="D5445" s="535">
        <v>52.14</v>
      </c>
      <c r="E5445" s="536">
        <v>0</v>
      </c>
      <c r="F5445" s="535">
        <v>44.39</v>
      </c>
      <c r="G5445" s="536">
        <v>0</v>
      </c>
      <c r="H5445" s="535">
        <v>42.6</v>
      </c>
      <c r="I5445" s="536">
        <v>0</v>
      </c>
      <c r="J5445" s="535">
        <v>40.43</v>
      </c>
      <c r="K5445" s="536">
        <v>0</v>
      </c>
      <c r="L5445" s="535">
        <v>42.47</v>
      </c>
      <c r="M5445" s="536">
        <v>0</v>
      </c>
      <c r="N5445" s="535">
        <v>47.5</v>
      </c>
      <c r="O5445" s="536">
        <v>0</v>
      </c>
      <c r="P5445" s="535">
        <v>46.87</v>
      </c>
      <c r="Q5445" s="536">
        <v>0</v>
      </c>
      <c r="R5445" s="535">
        <v>55.45</v>
      </c>
    </row>
    <row r="5446" spans="1:18" ht="12.75">
      <c r="A5446" s="145">
        <v>89748</v>
      </c>
      <c r="B5446" s="102" t="s">
        <v>27116</v>
      </c>
      <c r="C5446" s="145" t="s">
        <v>2</v>
      </c>
      <c r="D5446" s="535">
        <v>50.76</v>
      </c>
      <c r="E5446" s="536">
        <v>0</v>
      </c>
      <c r="F5446" s="535">
        <v>43.1</v>
      </c>
      <c r="G5446" s="536">
        <v>0</v>
      </c>
      <c r="H5446" s="535">
        <v>41.15</v>
      </c>
      <c r="I5446" s="536">
        <v>0</v>
      </c>
      <c r="J5446" s="535">
        <v>39.29</v>
      </c>
      <c r="K5446" s="536">
        <v>0</v>
      </c>
      <c r="L5446" s="535">
        <v>41.06</v>
      </c>
      <c r="M5446" s="536">
        <v>0</v>
      </c>
      <c r="N5446" s="535">
        <v>46.17</v>
      </c>
      <c r="O5446" s="536">
        <v>0</v>
      </c>
      <c r="P5446" s="535">
        <v>45.46</v>
      </c>
      <c r="Q5446" s="536">
        <v>0</v>
      </c>
      <c r="R5446" s="535">
        <v>53.99</v>
      </c>
    </row>
    <row r="5447" spans="1:18" ht="12.75">
      <c r="A5447" s="145">
        <v>89852</v>
      </c>
      <c r="B5447" s="102" t="s">
        <v>27117</v>
      </c>
      <c r="C5447" s="145" t="s">
        <v>2</v>
      </c>
      <c r="D5447" s="535">
        <v>55.53</v>
      </c>
      <c r="E5447" s="536">
        <v>0</v>
      </c>
      <c r="F5447" s="535">
        <v>47.6</v>
      </c>
      <c r="G5447" s="536">
        <v>0</v>
      </c>
      <c r="H5447" s="535">
        <v>46.11</v>
      </c>
      <c r="I5447" s="536">
        <v>0</v>
      </c>
      <c r="J5447" s="535">
        <v>43.26</v>
      </c>
      <c r="K5447" s="536">
        <v>0</v>
      </c>
      <c r="L5447" s="535">
        <v>45.92</v>
      </c>
      <c r="M5447" s="536">
        <v>0</v>
      </c>
      <c r="N5447" s="535">
        <v>50.76</v>
      </c>
      <c r="O5447" s="536">
        <v>0</v>
      </c>
      <c r="P5447" s="535">
        <v>50.31</v>
      </c>
      <c r="Q5447" s="536">
        <v>0</v>
      </c>
      <c r="R5447" s="535">
        <v>59.02</v>
      </c>
    </row>
    <row r="5448" spans="1:18" ht="12.75">
      <c r="A5448" s="145">
        <v>89728</v>
      </c>
      <c r="B5448" s="102" t="s">
        <v>27118</v>
      </c>
      <c r="C5448" s="145" t="s">
        <v>2</v>
      </c>
      <c r="D5448" s="535">
        <v>15.17</v>
      </c>
      <c r="E5448" s="536">
        <v>0</v>
      </c>
      <c r="F5448" s="535">
        <v>13.17</v>
      </c>
      <c r="G5448" s="536">
        <v>0</v>
      </c>
      <c r="H5448" s="535">
        <v>13.12</v>
      </c>
      <c r="I5448" s="536">
        <v>0</v>
      </c>
      <c r="J5448" s="535">
        <v>12</v>
      </c>
      <c r="K5448" s="536">
        <v>0</v>
      </c>
      <c r="L5448" s="535">
        <v>13.47</v>
      </c>
      <c r="M5448" s="536">
        <v>0</v>
      </c>
      <c r="N5448" s="535">
        <v>13.56</v>
      </c>
      <c r="O5448" s="536">
        <v>0</v>
      </c>
      <c r="P5448" s="535">
        <v>14.68</v>
      </c>
      <c r="Q5448" s="536">
        <v>0</v>
      </c>
      <c r="R5448" s="535">
        <v>16.54</v>
      </c>
    </row>
    <row r="5449" spans="1:18" ht="12.75">
      <c r="A5449" s="145">
        <v>89803</v>
      </c>
      <c r="B5449" s="102" t="s">
        <v>27119</v>
      </c>
      <c r="C5449" s="145" t="s">
        <v>2</v>
      </c>
      <c r="D5449" s="535">
        <v>22.03</v>
      </c>
      <c r="E5449" s="536">
        <v>0</v>
      </c>
      <c r="F5449" s="535">
        <v>18.38</v>
      </c>
      <c r="G5449" s="536">
        <v>0</v>
      </c>
      <c r="H5449" s="535">
        <v>17.149999999999999</v>
      </c>
      <c r="I5449" s="536">
        <v>0</v>
      </c>
      <c r="J5449" s="535">
        <v>16.87</v>
      </c>
      <c r="K5449" s="536">
        <v>0</v>
      </c>
      <c r="L5449" s="535">
        <v>17.02</v>
      </c>
      <c r="M5449" s="536">
        <v>0</v>
      </c>
      <c r="N5449" s="535">
        <v>19.98</v>
      </c>
      <c r="O5449" s="536">
        <v>0</v>
      </c>
      <c r="P5449" s="535">
        <v>19.14</v>
      </c>
      <c r="Q5449" s="536">
        <v>0</v>
      </c>
      <c r="R5449" s="535">
        <v>23.29</v>
      </c>
    </row>
    <row r="5450" spans="1:18" ht="12.75">
      <c r="A5450" s="145">
        <v>89733</v>
      </c>
      <c r="B5450" s="102" t="s">
        <v>27120</v>
      </c>
      <c r="C5450" s="145" t="s">
        <v>2</v>
      </c>
      <c r="D5450" s="535">
        <v>27.87</v>
      </c>
      <c r="E5450" s="536">
        <v>0</v>
      </c>
      <c r="F5450" s="535">
        <v>23.89</v>
      </c>
      <c r="G5450" s="536">
        <v>0</v>
      </c>
      <c r="H5450" s="535">
        <v>23.21</v>
      </c>
      <c r="I5450" s="536">
        <v>0</v>
      </c>
      <c r="J5450" s="535">
        <v>21.72</v>
      </c>
      <c r="K5450" s="536">
        <v>0</v>
      </c>
      <c r="L5450" s="535">
        <v>22.96</v>
      </c>
      <c r="M5450" s="536">
        <v>0</v>
      </c>
      <c r="N5450" s="535">
        <v>25.58</v>
      </c>
      <c r="O5450" s="536">
        <v>0</v>
      </c>
      <c r="P5450" s="535">
        <v>25.07</v>
      </c>
      <c r="Q5450" s="536">
        <v>0</v>
      </c>
      <c r="R5450" s="535">
        <v>29.43</v>
      </c>
    </row>
    <row r="5451" spans="1:18" ht="12.75">
      <c r="A5451" s="145">
        <v>89807</v>
      </c>
      <c r="B5451" s="102" t="s">
        <v>27121</v>
      </c>
      <c r="C5451" s="145" t="s">
        <v>2</v>
      </c>
      <c r="D5451" s="535">
        <v>44.81</v>
      </c>
      <c r="E5451" s="536">
        <v>0</v>
      </c>
      <c r="F5451" s="535">
        <v>38.020000000000003</v>
      </c>
      <c r="G5451" s="536">
        <v>0</v>
      </c>
      <c r="H5451" s="535">
        <v>35.46</v>
      </c>
      <c r="I5451" s="536">
        <v>0</v>
      </c>
      <c r="J5451" s="535">
        <v>34.18</v>
      </c>
      <c r="K5451" s="536">
        <v>0</v>
      </c>
      <c r="L5451" s="535">
        <v>35.71</v>
      </c>
      <c r="M5451" s="536">
        <v>0</v>
      </c>
      <c r="N5451" s="535">
        <v>40.619999999999997</v>
      </c>
      <c r="O5451" s="536">
        <v>0</v>
      </c>
      <c r="P5451" s="535">
        <v>40.04</v>
      </c>
      <c r="Q5451" s="536">
        <v>0</v>
      </c>
      <c r="R5451" s="535">
        <v>48.61</v>
      </c>
    </row>
    <row r="5452" spans="1:18" ht="12.75">
      <c r="A5452" s="145">
        <v>89742</v>
      </c>
      <c r="B5452" s="102" t="s">
        <v>27122</v>
      </c>
      <c r="C5452" s="145" t="s">
        <v>2</v>
      </c>
      <c r="D5452" s="535">
        <v>47.03</v>
      </c>
      <c r="E5452" s="536">
        <v>0</v>
      </c>
      <c r="F5452" s="535">
        <v>40.130000000000003</v>
      </c>
      <c r="G5452" s="536">
        <v>0</v>
      </c>
      <c r="H5452" s="535">
        <v>37.770000000000003</v>
      </c>
      <c r="I5452" s="536">
        <v>0</v>
      </c>
      <c r="J5452" s="535">
        <v>36.03</v>
      </c>
      <c r="K5452" s="536">
        <v>0</v>
      </c>
      <c r="L5452" s="535">
        <v>37.97</v>
      </c>
      <c r="M5452" s="536">
        <v>0</v>
      </c>
      <c r="N5452" s="535">
        <v>42.76</v>
      </c>
      <c r="O5452" s="536">
        <v>0</v>
      </c>
      <c r="P5452" s="535">
        <v>42.3</v>
      </c>
      <c r="Q5452" s="536">
        <v>0</v>
      </c>
      <c r="R5452" s="535">
        <v>50.96</v>
      </c>
    </row>
    <row r="5453" spans="1:18" ht="12.75">
      <c r="A5453" s="145">
        <v>89812</v>
      </c>
      <c r="B5453" s="102" t="s">
        <v>27123</v>
      </c>
      <c r="C5453" s="145" t="s">
        <v>2</v>
      </c>
      <c r="D5453" s="535">
        <v>92.22</v>
      </c>
      <c r="E5453" s="536">
        <v>0</v>
      </c>
      <c r="F5453" s="535">
        <v>78.67</v>
      </c>
      <c r="G5453" s="536">
        <v>0</v>
      </c>
      <c r="H5453" s="535">
        <v>71.25</v>
      </c>
      <c r="I5453" s="536">
        <v>0</v>
      </c>
      <c r="J5453" s="535">
        <v>68.94</v>
      </c>
      <c r="K5453" s="536">
        <v>0</v>
      </c>
      <c r="L5453" s="535">
        <v>73.72</v>
      </c>
      <c r="M5453" s="536">
        <v>0</v>
      </c>
      <c r="N5453" s="535">
        <v>82.68</v>
      </c>
      <c r="O5453" s="536">
        <v>0</v>
      </c>
      <c r="P5453" s="535">
        <v>84.01</v>
      </c>
      <c r="Q5453" s="536">
        <v>0</v>
      </c>
      <c r="R5453" s="535">
        <v>104.14</v>
      </c>
    </row>
    <row r="5454" spans="1:18" ht="12.75">
      <c r="A5454" s="145">
        <v>89750</v>
      </c>
      <c r="B5454" s="102" t="s">
        <v>27124</v>
      </c>
      <c r="C5454" s="145" t="s">
        <v>2</v>
      </c>
      <c r="D5454" s="535">
        <v>90.84</v>
      </c>
      <c r="E5454" s="536">
        <v>0</v>
      </c>
      <c r="F5454" s="535">
        <v>77.38</v>
      </c>
      <c r="G5454" s="536">
        <v>0</v>
      </c>
      <c r="H5454" s="535">
        <v>69.8</v>
      </c>
      <c r="I5454" s="536">
        <v>0</v>
      </c>
      <c r="J5454" s="535">
        <v>67.8</v>
      </c>
      <c r="K5454" s="536">
        <v>0</v>
      </c>
      <c r="L5454" s="535">
        <v>72.31</v>
      </c>
      <c r="M5454" s="536">
        <v>0</v>
      </c>
      <c r="N5454" s="535">
        <v>81.349999999999994</v>
      </c>
      <c r="O5454" s="536">
        <v>0</v>
      </c>
      <c r="P5454" s="535">
        <v>82.6</v>
      </c>
      <c r="Q5454" s="536">
        <v>0</v>
      </c>
      <c r="R5454" s="535">
        <v>102.68</v>
      </c>
    </row>
    <row r="5455" spans="1:18" ht="12.75">
      <c r="A5455" s="145">
        <v>89853</v>
      </c>
      <c r="B5455" s="102" t="s">
        <v>27125</v>
      </c>
      <c r="C5455" s="145" t="s">
        <v>2</v>
      </c>
      <c r="D5455" s="535">
        <v>95.61</v>
      </c>
      <c r="E5455" s="536">
        <v>0</v>
      </c>
      <c r="F5455" s="535">
        <v>81.88</v>
      </c>
      <c r="G5455" s="536">
        <v>0</v>
      </c>
      <c r="H5455" s="535">
        <v>74.760000000000005</v>
      </c>
      <c r="I5455" s="536">
        <v>0</v>
      </c>
      <c r="J5455" s="535">
        <v>71.77</v>
      </c>
      <c r="K5455" s="536">
        <v>0</v>
      </c>
      <c r="L5455" s="535">
        <v>77.17</v>
      </c>
      <c r="M5455" s="536">
        <v>0</v>
      </c>
      <c r="N5455" s="535">
        <v>85.94</v>
      </c>
      <c r="O5455" s="536">
        <v>0</v>
      </c>
      <c r="P5455" s="535">
        <v>87.45</v>
      </c>
      <c r="Q5455" s="536">
        <v>0</v>
      </c>
      <c r="R5455" s="535">
        <v>107.71</v>
      </c>
    </row>
    <row r="5456" spans="1:18" ht="12.75">
      <c r="A5456" s="145">
        <v>89730</v>
      </c>
      <c r="B5456" s="102" t="s">
        <v>27126</v>
      </c>
      <c r="C5456" s="145" t="s">
        <v>2</v>
      </c>
      <c r="D5456" s="535">
        <v>17.34</v>
      </c>
      <c r="E5456" s="536">
        <v>0</v>
      </c>
      <c r="F5456" s="535">
        <v>15.03</v>
      </c>
      <c r="G5456" s="536">
        <v>0</v>
      </c>
      <c r="H5456" s="535">
        <v>14.68</v>
      </c>
      <c r="I5456" s="536">
        <v>0</v>
      </c>
      <c r="J5456" s="535">
        <v>13.55</v>
      </c>
      <c r="K5456" s="536">
        <v>0</v>
      </c>
      <c r="L5456" s="535">
        <v>15.16</v>
      </c>
      <c r="M5456" s="536">
        <v>0</v>
      </c>
      <c r="N5456" s="535">
        <v>15.47</v>
      </c>
      <c r="O5456" s="536">
        <v>0</v>
      </c>
      <c r="P5456" s="535">
        <v>16.690000000000001</v>
      </c>
      <c r="Q5456" s="536">
        <v>0</v>
      </c>
      <c r="R5456" s="535">
        <v>19.18</v>
      </c>
    </row>
    <row r="5457" spans="1:18" ht="12.75">
      <c r="A5457" s="145">
        <v>89804</v>
      </c>
      <c r="B5457" s="102" t="s">
        <v>27127</v>
      </c>
      <c r="C5457" s="145" t="s">
        <v>2</v>
      </c>
      <c r="D5457" s="535">
        <v>24.53</v>
      </c>
      <c r="E5457" s="536">
        <v>0</v>
      </c>
      <c r="F5457" s="535">
        <v>20.52</v>
      </c>
      <c r="G5457" s="536">
        <v>0</v>
      </c>
      <c r="H5457" s="535">
        <v>18.940000000000001</v>
      </c>
      <c r="I5457" s="536">
        <v>0</v>
      </c>
      <c r="J5457" s="535">
        <v>18.649999999999999</v>
      </c>
      <c r="K5457" s="536">
        <v>0</v>
      </c>
      <c r="L5457" s="535">
        <v>18.97</v>
      </c>
      <c r="M5457" s="536">
        <v>0</v>
      </c>
      <c r="N5457" s="535">
        <v>22.17</v>
      </c>
      <c r="O5457" s="536">
        <v>0</v>
      </c>
      <c r="P5457" s="535">
        <v>21.46</v>
      </c>
      <c r="Q5457" s="536">
        <v>0</v>
      </c>
      <c r="R5457" s="535">
        <v>26.33</v>
      </c>
    </row>
    <row r="5458" spans="1:18" ht="12.75">
      <c r="A5458" s="145">
        <v>89735</v>
      </c>
      <c r="B5458" s="102" t="s">
        <v>27128</v>
      </c>
      <c r="C5458" s="145" t="s">
        <v>2</v>
      </c>
      <c r="D5458" s="535">
        <v>30.37</v>
      </c>
      <c r="E5458" s="536">
        <v>0</v>
      </c>
      <c r="F5458" s="535">
        <v>26.03</v>
      </c>
      <c r="G5458" s="536">
        <v>0</v>
      </c>
      <c r="H5458" s="535">
        <v>25</v>
      </c>
      <c r="I5458" s="536">
        <v>0</v>
      </c>
      <c r="J5458" s="535">
        <v>23.5</v>
      </c>
      <c r="K5458" s="536">
        <v>0</v>
      </c>
      <c r="L5458" s="535">
        <v>24.91</v>
      </c>
      <c r="M5458" s="536">
        <v>0</v>
      </c>
      <c r="N5458" s="535">
        <v>27.77</v>
      </c>
      <c r="O5458" s="536">
        <v>0</v>
      </c>
      <c r="P5458" s="535">
        <v>27.39</v>
      </c>
      <c r="Q5458" s="536">
        <v>0</v>
      </c>
      <c r="R5458" s="535">
        <v>32.47</v>
      </c>
    </row>
    <row r="5459" spans="1:18" ht="12.75">
      <c r="A5459" s="145">
        <v>89808</v>
      </c>
      <c r="B5459" s="102" t="s">
        <v>27129</v>
      </c>
      <c r="C5459" s="145" t="s">
        <v>2</v>
      </c>
      <c r="D5459" s="535">
        <v>68.36</v>
      </c>
      <c r="E5459" s="536">
        <v>0</v>
      </c>
      <c r="F5459" s="535">
        <v>58.15</v>
      </c>
      <c r="G5459" s="536">
        <v>0</v>
      </c>
      <c r="H5459" s="535">
        <v>52.29</v>
      </c>
      <c r="I5459" s="536">
        <v>0</v>
      </c>
      <c r="J5459" s="535">
        <v>50.92</v>
      </c>
      <c r="K5459" s="536">
        <v>0</v>
      </c>
      <c r="L5459" s="535">
        <v>54.07</v>
      </c>
      <c r="M5459" s="536">
        <v>0</v>
      </c>
      <c r="N5459" s="535">
        <v>61.28</v>
      </c>
      <c r="O5459" s="536">
        <v>0</v>
      </c>
      <c r="P5459" s="535">
        <v>61.86</v>
      </c>
      <c r="Q5459" s="536">
        <v>0</v>
      </c>
      <c r="R5459" s="535">
        <v>77.209999999999994</v>
      </c>
    </row>
    <row r="5460" spans="1:18" ht="12.75">
      <c r="A5460" s="145">
        <v>89743</v>
      </c>
      <c r="B5460" s="102" t="s">
        <v>27130</v>
      </c>
      <c r="C5460" s="145" t="s">
        <v>2</v>
      </c>
      <c r="D5460" s="535">
        <v>70.58</v>
      </c>
      <c r="E5460" s="536">
        <v>0</v>
      </c>
      <c r="F5460" s="535">
        <v>60.26</v>
      </c>
      <c r="G5460" s="536">
        <v>0</v>
      </c>
      <c r="H5460" s="535">
        <v>54.6</v>
      </c>
      <c r="I5460" s="536">
        <v>0</v>
      </c>
      <c r="J5460" s="535">
        <v>52.77</v>
      </c>
      <c r="K5460" s="536">
        <v>0</v>
      </c>
      <c r="L5460" s="535">
        <v>56.33</v>
      </c>
      <c r="M5460" s="536">
        <v>0</v>
      </c>
      <c r="N5460" s="535">
        <v>63.42</v>
      </c>
      <c r="O5460" s="536">
        <v>0</v>
      </c>
      <c r="P5460" s="535">
        <v>64.12</v>
      </c>
      <c r="Q5460" s="536">
        <v>0</v>
      </c>
      <c r="R5460" s="535">
        <v>79.56</v>
      </c>
    </row>
    <row r="5461" spans="1:18" ht="12.75">
      <c r="A5461" s="145">
        <v>89810</v>
      </c>
      <c r="B5461" s="102" t="s">
        <v>27131</v>
      </c>
      <c r="C5461" s="145" t="s">
        <v>2</v>
      </c>
      <c r="D5461" s="535">
        <v>35.9</v>
      </c>
      <c r="E5461" s="536">
        <v>0</v>
      </c>
      <c r="F5461" s="535">
        <v>30.49</v>
      </c>
      <c r="G5461" s="536">
        <v>0</v>
      </c>
      <c r="H5461" s="535">
        <v>30.99</v>
      </c>
      <c r="I5461" s="536">
        <v>0</v>
      </c>
      <c r="J5461" s="535">
        <v>28.87</v>
      </c>
      <c r="K5461" s="536">
        <v>0</v>
      </c>
      <c r="L5461" s="535">
        <v>29.8</v>
      </c>
      <c r="M5461" s="536">
        <v>0</v>
      </c>
      <c r="N5461" s="535">
        <v>33.25</v>
      </c>
      <c r="O5461" s="536">
        <v>0</v>
      </c>
      <c r="P5461" s="535">
        <v>31.81</v>
      </c>
      <c r="Q5461" s="536">
        <v>0</v>
      </c>
      <c r="R5461" s="535">
        <v>35.71</v>
      </c>
    </row>
    <row r="5462" spans="1:18" ht="12.75">
      <c r="A5462" s="145">
        <v>89746</v>
      </c>
      <c r="B5462" s="102" t="s">
        <v>27132</v>
      </c>
      <c r="C5462" s="145" t="s">
        <v>2</v>
      </c>
      <c r="D5462" s="535">
        <v>34.520000000000003</v>
      </c>
      <c r="E5462" s="536">
        <v>0</v>
      </c>
      <c r="F5462" s="535">
        <v>29.2</v>
      </c>
      <c r="G5462" s="536">
        <v>0</v>
      </c>
      <c r="H5462" s="535">
        <v>29.54</v>
      </c>
      <c r="I5462" s="536">
        <v>0</v>
      </c>
      <c r="J5462" s="535">
        <v>27.73</v>
      </c>
      <c r="K5462" s="536">
        <v>0</v>
      </c>
      <c r="L5462" s="535">
        <v>28.39</v>
      </c>
      <c r="M5462" s="536">
        <v>0</v>
      </c>
      <c r="N5462" s="535">
        <v>31.92</v>
      </c>
      <c r="O5462" s="536">
        <v>0</v>
      </c>
      <c r="P5462" s="535">
        <v>30.4</v>
      </c>
      <c r="Q5462" s="536">
        <v>0</v>
      </c>
      <c r="R5462" s="535">
        <v>34.25</v>
      </c>
    </row>
    <row r="5463" spans="1:18" ht="12.75">
      <c r="A5463" s="145">
        <v>89851</v>
      </c>
      <c r="B5463" s="102" t="s">
        <v>27133</v>
      </c>
      <c r="C5463" s="145" t="s">
        <v>2</v>
      </c>
      <c r="D5463" s="535">
        <v>39.29</v>
      </c>
      <c r="E5463" s="536">
        <v>0</v>
      </c>
      <c r="F5463" s="535">
        <v>33.700000000000003</v>
      </c>
      <c r="G5463" s="536">
        <v>0</v>
      </c>
      <c r="H5463" s="535">
        <v>34.5</v>
      </c>
      <c r="I5463" s="536">
        <v>0</v>
      </c>
      <c r="J5463" s="535">
        <v>31.7</v>
      </c>
      <c r="K5463" s="536">
        <v>0</v>
      </c>
      <c r="L5463" s="535">
        <v>33.25</v>
      </c>
      <c r="M5463" s="536">
        <v>0</v>
      </c>
      <c r="N5463" s="535">
        <v>36.51</v>
      </c>
      <c r="O5463" s="536">
        <v>0</v>
      </c>
      <c r="P5463" s="535">
        <v>35.25</v>
      </c>
      <c r="Q5463" s="536">
        <v>0</v>
      </c>
      <c r="R5463" s="535">
        <v>39.28</v>
      </c>
    </row>
    <row r="5464" spans="1:18" ht="12.75">
      <c r="A5464" s="145">
        <v>89855</v>
      </c>
      <c r="B5464" s="102" t="s">
        <v>27134</v>
      </c>
      <c r="C5464" s="145" t="s">
        <v>2</v>
      </c>
      <c r="D5464" s="535">
        <v>133.53</v>
      </c>
      <c r="E5464" s="536">
        <v>0</v>
      </c>
      <c r="F5464" s="535">
        <v>113.02</v>
      </c>
      <c r="G5464" s="536">
        <v>0</v>
      </c>
      <c r="H5464" s="535">
        <v>106.89</v>
      </c>
      <c r="I5464" s="536">
        <v>0</v>
      </c>
      <c r="J5464" s="535">
        <v>102.74</v>
      </c>
      <c r="K5464" s="536">
        <v>0</v>
      </c>
      <c r="L5464" s="535">
        <v>105.34</v>
      </c>
      <c r="M5464" s="536">
        <v>0</v>
      </c>
      <c r="N5464" s="535">
        <v>122.58</v>
      </c>
      <c r="O5464" s="536">
        <v>0</v>
      </c>
      <c r="P5464" s="535">
        <v>116.72</v>
      </c>
      <c r="Q5464" s="536">
        <v>0</v>
      </c>
      <c r="R5464" s="535">
        <v>140.9</v>
      </c>
    </row>
    <row r="5465" spans="1:18" ht="12.75">
      <c r="A5465" s="145">
        <v>89726</v>
      </c>
      <c r="B5465" s="102" t="s">
        <v>27135</v>
      </c>
      <c r="C5465" s="145" t="s">
        <v>2</v>
      </c>
      <c r="D5465" s="535">
        <v>12.09</v>
      </c>
      <c r="E5465" s="536">
        <v>0</v>
      </c>
      <c r="F5465" s="535">
        <v>10.54</v>
      </c>
      <c r="G5465" s="536">
        <v>0</v>
      </c>
      <c r="H5465" s="535">
        <v>10.93</v>
      </c>
      <c r="I5465" s="536">
        <v>0</v>
      </c>
      <c r="J5465" s="535">
        <v>9.82</v>
      </c>
      <c r="K5465" s="536">
        <v>0</v>
      </c>
      <c r="L5465" s="535">
        <v>11.07</v>
      </c>
      <c r="M5465" s="536">
        <v>0</v>
      </c>
      <c r="N5465" s="535">
        <v>10.86</v>
      </c>
      <c r="O5465" s="536">
        <v>0</v>
      </c>
      <c r="P5465" s="535">
        <v>11.83</v>
      </c>
      <c r="Q5465" s="536">
        <v>0</v>
      </c>
      <c r="R5465" s="535">
        <v>12.8</v>
      </c>
    </row>
    <row r="5466" spans="1:18" ht="12.75">
      <c r="A5466" s="145">
        <v>89802</v>
      </c>
      <c r="B5466" s="102" t="s">
        <v>27136</v>
      </c>
      <c r="C5466" s="145" t="s">
        <v>2</v>
      </c>
      <c r="D5466" s="535">
        <v>13.19</v>
      </c>
      <c r="E5466" s="536">
        <v>0</v>
      </c>
      <c r="F5466" s="535">
        <v>10.82</v>
      </c>
      <c r="G5466" s="536">
        <v>0</v>
      </c>
      <c r="H5466" s="535">
        <v>10.83</v>
      </c>
      <c r="I5466" s="536">
        <v>0</v>
      </c>
      <c r="J5466" s="535">
        <v>10.59</v>
      </c>
      <c r="K5466" s="536">
        <v>0</v>
      </c>
      <c r="L5466" s="535">
        <v>10.119999999999999</v>
      </c>
      <c r="M5466" s="536">
        <v>0</v>
      </c>
      <c r="N5466" s="535">
        <v>12.22</v>
      </c>
      <c r="O5466" s="536">
        <v>0</v>
      </c>
      <c r="P5466" s="535">
        <v>10.95</v>
      </c>
      <c r="Q5466" s="536">
        <v>0</v>
      </c>
      <c r="R5466" s="535">
        <v>12.56</v>
      </c>
    </row>
    <row r="5467" spans="1:18" ht="12.75">
      <c r="A5467" s="145">
        <v>89732</v>
      </c>
      <c r="B5467" s="102" t="s">
        <v>27137</v>
      </c>
      <c r="C5467" s="145" t="s">
        <v>2</v>
      </c>
      <c r="D5467" s="535">
        <v>19.03</v>
      </c>
      <c r="E5467" s="536">
        <v>0</v>
      </c>
      <c r="F5467" s="535">
        <v>16.329999999999998</v>
      </c>
      <c r="G5467" s="536">
        <v>0</v>
      </c>
      <c r="H5467" s="535">
        <v>16.89</v>
      </c>
      <c r="I5467" s="536">
        <v>0</v>
      </c>
      <c r="J5467" s="535">
        <v>15.44</v>
      </c>
      <c r="K5467" s="536">
        <v>0</v>
      </c>
      <c r="L5467" s="535">
        <v>16.059999999999999</v>
      </c>
      <c r="M5467" s="536">
        <v>0</v>
      </c>
      <c r="N5467" s="535">
        <v>17.82</v>
      </c>
      <c r="O5467" s="536">
        <v>0</v>
      </c>
      <c r="P5467" s="535">
        <v>16.88</v>
      </c>
      <c r="Q5467" s="536">
        <v>0</v>
      </c>
      <c r="R5467" s="535">
        <v>18.7</v>
      </c>
    </row>
    <row r="5468" spans="1:18" ht="12.75">
      <c r="A5468" s="145">
        <v>89806</v>
      </c>
      <c r="B5468" s="102" t="s">
        <v>27138</v>
      </c>
      <c r="C5468" s="145" t="s">
        <v>2</v>
      </c>
      <c r="D5468" s="535">
        <v>26.41</v>
      </c>
      <c r="E5468" s="536">
        <v>0</v>
      </c>
      <c r="F5468" s="535">
        <v>22.27</v>
      </c>
      <c r="G5468" s="536">
        <v>0</v>
      </c>
      <c r="H5468" s="535">
        <v>22.3</v>
      </c>
      <c r="I5468" s="536">
        <v>0</v>
      </c>
      <c r="J5468" s="535">
        <v>21.08</v>
      </c>
      <c r="K5468" s="536">
        <v>0</v>
      </c>
      <c r="L5468" s="535">
        <v>21.35</v>
      </c>
      <c r="M5468" s="536">
        <v>0</v>
      </c>
      <c r="N5468" s="535">
        <v>24.46</v>
      </c>
      <c r="O5468" s="536">
        <v>0</v>
      </c>
      <c r="P5468" s="535">
        <v>22.98</v>
      </c>
      <c r="Q5468" s="536">
        <v>0</v>
      </c>
      <c r="R5468" s="535">
        <v>26.25</v>
      </c>
    </row>
    <row r="5469" spans="1:18" ht="12.75">
      <c r="A5469" s="145">
        <v>89739</v>
      </c>
      <c r="B5469" s="102" t="s">
        <v>27139</v>
      </c>
      <c r="C5469" s="145" t="s">
        <v>2</v>
      </c>
      <c r="D5469" s="535">
        <v>28.63</v>
      </c>
      <c r="E5469" s="536">
        <v>0</v>
      </c>
      <c r="F5469" s="535">
        <v>24.38</v>
      </c>
      <c r="G5469" s="536">
        <v>0</v>
      </c>
      <c r="H5469" s="535">
        <v>24.61</v>
      </c>
      <c r="I5469" s="536">
        <v>0</v>
      </c>
      <c r="J5469" s="535">
        <v>22.93</v>
      </c>
      <c r="K5469" s="536">
        <v>0</v>
      </c>
      <c r="L5469" s="535">
        <v>23.61</v>
      </c>
      <c r="M5469" s="536">
        <v>0</v>
      </c>
      <c r="N5469" s="535">
        <v>26.6</v>
      </c>
      <c r="O5469" s="536">
        <v>0</v>
      </c>
      <c r="P5469" s="535">
        <v>25.24</v>
      </c>
      <c r="Q5469" s="536">
        <v>0</v>
      </c>
      <c r="R5469" s="535">
        <v>28.6</v>
      </c>
    </row>
    <row r="5470" spans="1:18" ht="12.75">
      <c r="A5470" s="145">
        <v>89809</v>
      </c>
      <c r="B5470" s="102" t="s">
        <v>27140</v>
      </c>
      <c r="C5470" s="145" t="s">
        <v>2</v>
      </c>
      <c r="D5470" s="535">
        <v>34.94</v>
      </c>
      <c r="E5470" s="536">
        <v>0</v>
      </c>
      <c r="F5470" s="535">
        <v>29.67</v>
      </c>
      <c r="G5470" s="536">
        <v>0</v>
      </c>
      <c r="H5470" s="535">
        <v>30.31</v>
      </c>
      <c r="I5470" s="536">
        <v>0</v>
      </c>
      <c r="J5470" s="535">
        <v>28.19</v>
      </c>
      <c r="K5470" s="536">
        <v>0</v>
      </c>
      <c r="L5470" s="535">
        <v>29.05</v>
      </c>
      <c r="M5470" s="536">
        <v>0</v>
      </c>
      <c r="N5470" s="535">
        <v>32.409999999999997</v>
      </c>
      <c r="O5470" s="536">
        <v>0</v>
      </c>
      <c r="P5470" s="535">
        <v>30.92</v>
      </c>
      <c r="Q5470" s="536">
        <v>0</v>
      </c>
      <c r="R5470" s="535">
        <v>34.549999999999997</v>
      </c>
    </row>
    <row r="5471" spans="1:18" ht="12.75">
      <c r="A5471" s="145">
        <v>89744</v>
      </c>
      <c r="B5471" s="102" t="s">
        <v>27141</v>
      </c>
      <c r="C5471" s="145" t="s">
        <v>2</v>
      </c>
      <c r="D5471" s="535">
        <v>33.56</v>
      </c>
      <c r="E5471" s="536">
        <v>0</v>
      </c>
      <c r="F5471" s="535">
        <v>28.38</v>
      </c>
      <c r="G5471" s="536">
        <v>0</v>
      </c>
      <c r="H5471" s="535">
        <v>28.86</v>
      </c>
      <c r="I5471" s="536">
        <v>0</v>
      </c>
      <c r="J5471" s="535">
        <v>27.05</v>
      </c>
      <c r="K5471" s="536">
        <v>0</v>
      </c>
      <c r="L5471" s="535">
        <v>27.64</v>
      </c>
      <c r="M5471" s="536">
        <v>0</v>
      </c>
      <c r="N5471" s="535">
        <v>31.08</v>
      </c>
      <c r="O5471" s="536">
        <v>0</v>
      </c>
      <c r="P5471" s="535">
        <v>29.51</v>
      </c>
      <c r="Q5471" s="536">
        <v>0</v>
      </c>
      <c r="R5471" s="535">
        <v>33.090000000000003</v>
      </c>
    </row>
    <row r="5472" spans="1:18" ht="12.75">
      <c r="A5472" s="145">
        <v>89850</v>
      </c>
      <c r="B5472" s="102" t="s">
        <v>27142</v>
      </c>
      <c r="C5472" s="145" t="s">
        <v>2</v>
      </c>
      <c r="D5472" s="535">
        <v>38.33</v>
      </c>
      <c r="E5472" s="536">
        <v>0</v>
      </c>
      <c r="F5472" s="535">
        <v>32.880000000000003</v>
      </c>
      <c r="G5472" s="536">
        <v>0</v>
      </c>
      <c r="H5472" s="535">
        <v>33.82</v>
      </c>
      <c r="I5472" s="536">
        <v>0</v>
      </c>
      <c r="J5472" s="535">
        <v>31.02</v>
      </c>
      <c r="K5472" s="536">
        <v>0</v>
      </c>
      <c r="L5472" s="535">
        <v>32.5</v>
      </c>
      <c r="M5472" s="536">
        <v>0</v>
      </c>
      <c r="N5472" s="535">
        <v>35.67</v>
      </c>
      <c r="O5472" s="536">
        <v>0</v>
      </c>
      <c r="P5472" s="535">
        <v>34.36</v>
      </c>
      <c r="Q5472" s="536">
        <v>0</v>
      </c>
      <c r="R5472" s="535">
        <v>38.119999999999997</v>
      </c>
    </row>
    <row r="5473" spans="1:18" ht="12.75">
      <c r="A5473" s="145">
        <v>89854</v>
      </c>
      <c r="B5473" s="102" t="s">
        <v>27143</v>
      </c>
      <c r="C5473" s="145" t="s">
        <v>2</v>
      </c>
      <c r="D5473" s="535">
        <v>127.56</v>
      </c>
      <c r="E5473" s="536">
        <v>0</v>
      </c>
      <c r="F5473" s="535">
        <v>107.92</v>
      </c>
      <c r="G5473" s="536">
        <v>0</v>
      </c>
      <c r="H5473" s="535">
        <v>102.62</v>
      </c>
      <c r="I5473" s="536">
        <v>0</v>
      </c>
      <c r="J5473" s="535">
        <v>98.5</v>
      </c>
      <c r="K5473" s="536">
        <v>0</v>
      </c>
      <c r="L5473" s="535">
        <v>100.69</v>
      </c>
      <c r="M5473" s="536">
        <v>0</v>
      </c>
      <c r="N5473" s="535">
        <v>117.35</v>
      </c>
      <c r="O5473" s="536">
        <v>0</v>
      </c>
      <c r="P5473" s="535">
        <v>111.2</v>
      </c>
      <c r="Q5473" s="536">
        <v>0</v>
      </c>
      <c r="R5473" s="535">
        <v>133.66</v>
      </c>
    </row>
    <row r="5474" spans="1:18" ht="12.75">
      <c r="A5474" s="145">
        <v>89724</v>
      </c>
      <c r="B5474" s="102" t="s">
        <v>27144</v>
      </c>
      <c r="C5474" s="145" t="s">
        <v>2</v>
      </c>
      <c r="D5474" s="535">
        <v>11.83</v>
      </c>
      <c r="E5474" s="536">
        <v>0</v>
      </c>
      <c r="F5474" s="535">
        <v>10.32</v>
      </c>
      <c r="G5474" s="536">
        <v>0</v>
      </c>
      <c r="H5474" s="535">
        <v>10.74</v>
      </c>
      <c r="I5474" s="536">
        <v>0</v>
      </c>
      <c r="J5474" s="535">
        <v>9.6300000000000008</v>
      </c>
      <c r="K5474" s="536">
        <v>0</v>
      </c>
      <c r="L5474" s="535">
        <v>10.87</v>
      </c>
      <c r="M5474" s="536">
        <v>0</v>
      </c>
      <c r="N5474" s="535">
        <v>10.63</v>
      </c>
      <c r="O5474" s="536">
        <v>0</v>
      </c>
      <c r="P5474" s="535">
        <v>11.58</v>
      </c>
      <c r="Q5474" s="536">
        <v>0</v>
      </c>
      <c r="R5474" s="535">
        <v>12.48</v>
      </c>
    </row>
    <row r="5475" spans="1:18" ht="12.75">
      <c r="A5475" s="145">
        <v>89801</v>
      </c>
      <c r="B5475" s="102" t="s">
        <v>27145</v>
      </c>
      <c r="C5475" s="145" t="s">
        <v>2</v>
      </c>
      <c r="D5475" s="535">
        <v>12.36</v>
      </c>
      <c r="E5475" s="536">
        <v>0</v>
      </c>
      <c r="F5475" s="535">
        <v>10.11</v>
      </c>
      <c r="G5475" s="536">
        <v>0</v>
      </c>
      <c r="H5475" s="535">
        <v>10.24</v>
      </c>
      <c r="I5475" s="536">
        <v>0</v>
      </c>
      <c r="J5475" s="535">
        <v>9.99</v>
      </c>
      <c r="K5475" s="536">
        <v>0</v>
      </c>
      <c r="L5475" s="535">
        <v>9.4700000000000006</v>
      </c>
      <c r="M5475" s="536">
        <v>0</v>
      </c>
      <c r="N5475" s="535">
        <v>11.49</v>
      </c>
      <c r="O5475" s="536">
        <v>0</v>
      </c>
      <c r="P5475" s="535">
        <v>10.18</v>
      </c>
      <c r="Q5475" s="536">
        <v>0</v>
      </c>
      <c r="R5475" s="535">
        <v>11.54</v>
      </c>
    </row>
    <row r="5476" spans="1:18" ht="12.75">
      <c r="A5476" s="145">
        <v>89731</v>
      </c>
      <c r="B5476" s="102" t="s">
        <v>27146</v>
      </c>
      <c r="C5476" s="145" t="s">
        <v>2</v>
      </c>
      <c r="D5476" s="535">
        <v>18.2</v>
      </c>
      <c r="E5476" s="536">
        <v>0</v>
      </c>
      <c r="F5476" s="535">
        <v>15.62</v>
      </c>
      <c r="G5476" s="536">
        <v>0</v>
      </c>
      <c r="H5476" s="535">
        <v>16.3</v>
      </c>
      <c r="I5476" s="536">
        <v>0</v>
      </c>
      <c r="J5476" s="535">
        <v>14.84</v>
      </c>
      <c r="K5476" s="536">
        <v>0</v>
      </c>
      <c r="L5476" s="535">
        <v>15.41</v>
      </c>
      <c r="M5476" s="536">
        <v>0</v>
      </c>
      <c r="N5476" s="535">
        <v>17.09</v>
      </c>
      <c r="O5476" s="536">
        <v>0</v>
      </c>
      <c r="P5476" s="535">
        <v>16.11</v>
      </c>
      <c r="Q5476" s="536">
        <v>0</v>
      </c>
      <c r="R5476" s="535">
        <v>17.68</v>
      </c>
    </row>
    <row r="5477" spans="1:18" ht="12.75">
      <c r="A5477" s="145">
        <v>89805</v>
      </c>
      <c r="B5477" s="102" t="s">
        <v>27147</v>
      </c>
      <c r="C5477" s="145" t="s">
        <v>2</v>
      </c>
      <c r="D5477" s="535">
        <v>25.29</v>
      </c>
      <c r="E5477" s="536">
        <v>0</v>
      </c>
      <c r="F5477" s="535">
        <v>21.32</v>
      </c>
      <c r="G5477" s="536">
        <v>0</v>
      </c>
      <c r="H5477" s="535">
        <v>21.51</v>
      </c>
      <c r="I5477" s="536">
        <v>0</v>
      </c>
      <c r="J5477" s="535">
        <v>20.29</v>
      </c>
      <c r="K5477" s="536">
        <v>0</v>
      </c>
      <c r="L5477" s="535">
        <v>20.48</v>
      </c>
      <c r="M5477" s="536">
        <v>0</v>
      </c>
      <c r="N5477" s="535">
        <v>23.48</v>
      </c>
      <c r="O5477" s="536">
        <v>0</v>
      </c>
      <c r="P5477" s="535">
        <v>21.95</v>
      </c>
      <c r="Q5477" s="536">
        <v>0</v>
      </c>
      <c r="R5477" s="535">
        <v>24.89</v>
      </c>
    </row>
    <row r="5478" spans="1:18" ht="12.75">
      <c r="A5478" s="145">
        <v>89737</v>
      </c>
      <c r="B5478" s="102" t="s">
        <v>27148</v>
      </c>
      <c r="C5478" s="145" t="s">
        <v>2</v>
      </c>
      <c r="D5478" s="535">
        <v>27.51</v>
      </c>
      <c r="E5478" s="536">
        <v>0</v>
      </c>
      <c r="F5478" s="535">
        <v>23.43</v>
      </c>
      <c r="G5478" s="536">
        <v>0</v>
      </c>
      <c r="H5478" s="535">
        <v>23.82</v>
      </c>
      <c r="I5478" s="536">
        <v>0</v>
      </c>
      <c r="J5478" s="535">
        <v>22.14</v>
      </c>
      <c r="K5478" s="536">
        <v>0</v>
      </c>
      <c r="L5478" s="535">
        <v>22.74</v>
      </c>
      <c r="M5478" s="536">
        <v>0</v>
      </c>
      <c r="N5478" s="535">
        <v>25.62</v>
      </c>
      <c r="O5478" s="536">
        <v>0</v>
      </c>
      <c r="P5478" s="535">
        <v>24.21</v>
      </c>
      <c r="Q5478" s="536">
        <v>0</v>
      </c>
      <c r="R5478" s="535">
        <v>27.24</v>
      </c>
    </row>
    <row r="5479" spans="1:18" ht="12.75">
      <c r="A5479" s="145">
        <v>104355</v>
      </c>
      <c r="B5479" s="102" t="s">
        <v>27149</v>
      </c>
      <c r="C5479" s="145" t="s">
        <v>2</v>
      </c>
      <c r="D5479" s="535">
        <v>57.76</v>
      </c>
      <c r="E5479" s="536">
        <v>0</v>
      </c>
      <c r="F5479" s="535">
        <v>48.9</v>
      </c>
      <c r="G5479" s="536">
        <v>0</v>
      </c>
      <c r="H5479" s="535">
        <v>47.76</v>
      </c>
      <c r="I5479" s="536">
        <v>0</v>
      </c>
      <c r="J5479" s="535">
        <v>45.38</v>
      </c>
      <c r="K5479" s="536">
        <v>0</v>
      </c>
      <c r="L5479" s="535">
        <v>46.82</v>
      </c>
      <c r="M5479" s="536">
        <v>0</v>
      </c>
      <c r="N5479" s="535">
        <v>52.94</v>
      </c>
      <c r="O5479" s="536">
        <v>0</v>
      </c>
      <c r="P5479" s="535">
        <v>51.18</v>
      </c>
      <c r="Q5479" s="536">
        <v>0</v>
      </c>
      <c r="R5479" s="535">
        <v>59.65</v>
      </c>
    </row>
    <row r="5480" spans="1:18" ht="12.75">
      <c r="A5480" s="145">
        <v>104347</v>
      </c>
      <c r="B5480" s="102" t="s">
        <v>27150</v>
      </c>
      <c r="C5480" s="145" t="s">
        <v>2</v>
      </c>
      <c r="D5480" s="535">
        <v>57.51</v>
      </c>
      <c r="E5480" s="536">
        <v>0</v>
      </c>
      <c r="F5480" s="535">
        <v>48.66</v>
      </c>
      <c r="G5480" s="536">
        <v>0</v>
      </c>
      <c r="H5480" s="535">
        <v>47.51</v>
      </c>
      <c r="I5480" s="536">
        <v>0</v>
      </c>
      <c r="J5480" s="535">
        <v>45.18</v>
      </c>
      <c r="K5480" s="536">
        <v>0</v>
      </c>
      <c r="L5480" s="535">
        <v>46.57</v>
      </c>
      <c r="M5480" s="536">
        <v>0</v>
      </c>
      <c r="N5480" s="535">
        <v>52.7</v>
      </c>
      <c r="O5480" s="536">
        <v>0</v>
      </c>
      <c r="P5480" s="535">
        <v>50.93</v>
      </c>
      <c r="Q5480" s="536">
        <v>0</v>
      </c>
      <c r="R5480" s="535">
        <v>59.4</v>
      </c>
    </row>
    <row r="5481" spans="1:18" ht="12.75">
      <c r="A5481" s="145">
        <v>104353</v>
      </c>
      <c r="B5481" s="102" t="s">
        <v>27151</v>
      </c>
      <c r="C5481" s="145" t="s">
        <v>2</v>
      </c>
      <c r="D5481" s="535">
        <v>50.24</v>
      </c>
      <c r="E5481" s="536">
        <v>0</v>
      </c>
      <c r="F5481" s="535">
        <v>42.42</v>
      </c>
      <c r="G5481" s="536">
        <v>0</v>
      </c>
      <c r="H5481" s="535">
        <v>41.48</v>
      </c>
      <c r="I5481" s="536">
        <v>0</v>
      </c>
      <c r="J5481" s="535">
        <v>39.520000000000003</v>
      </c>
      <c r="K5481" s="536">
        <v>0</v>
      </c>
      <c r="L5481" s="535">
        <v>40.56</v>
      </c>
      <c r="M5481" s="536">
        <v>0</v>
      </c>
      <c r="N5481" s="535">
        <v>46.03</v>
      </c>
      <c r="O5481" s="536">
        <v>0</v>
      </c>
      <c r="P5481" s="535">
        <v>44.34</v>
      </c>
      <c r="Q5481" s="536">
        <v>0</v>
      </c>
      <c r="R5481" s="535">
        <v>51.66</v>
      </c>
    </row>
    <row r="5482" spans="1:18" ht="12.75">
      <c r="A5482" s="145">
        <v>104345</v>
      </c>
      <c r="B5482" s="102" t="s">
        <v>27152</v>
      </c>
      <c r="C5482" s="145" t="s">
        <v>2</v>
      </c>
      <c r="D5482" s="535">
        <v>51.61</v>
      </c>
      <c r="E5482" s="536">
        <v>0</v>
      </c>
      <c r="F5482" s="535">
        <v>43.7</v>
      </c>
      <c r="G5482" s="536">
        <v>0</v>
      </c>
      <c r="H5482" s="535">
        <v>42.9</v>
      </c>
      <c r="I5482" s="536">
        <v>0</v>
      </c>
      <c r="J5482" s="535">
        <v>40.65</v>
      </c>
      <c r="K5482" s="536">
        <v>0</v>
      </c>
      <c r="L5482" s="535">
        <v>41.95</v>
      </c>
      <c r="M5482" s="536">
        <v>0</v>
      </c>
      <c r="N5482" s="535">
        <v>47.35</v>
      </c>
      <c r="O5482" s="536">
        <v>0</v>
      </c>
      <c r="P5482" s="535">
        <v>45.73</v>
      </c>
      <c r="Q5482" s="536">
        <v>0</v>
      </c>
      <c r="R5482" s="535">
        <v>53.09</v>
      </c>
    </row>
    <row r="5483" spans="1:18" ht="12.75">
      <c r="A5483" s="145">
        <v>104350</v>
      </c>
      <c r="B5483" s="102" t="s">
        <v>27153</v>
      </c>
      <c r="C5483" s="145" t="s">
        <v>2</v>
      </c>
      <c r="D5483" s="535">
        <v>36.479999999999997</v>
      </c>
      <c r="E5483" s="536">
        <v>0</v>
      </c>
      <c r="F5483" s="535">
        <v>30.59</v>
      </c>
      <c r="G5483" s="536">
        <v>0</v>
      </c>
      <c r="H5483" s="535">
        <v>29.93</v>
      </c>
      <c r="I5483" s="536">
        <v>0</v>
      </c>
      <c r="J5483" s="535">
        <v>28.74</v>
      </c>
      <c r="K5483" s="536">
        <v>0</v>
      </c>
      <c r="L5483" s="535">
        <v>28.93</v>
      </c>
      <c r="M5483" s="536">
        <v>0</v>
      </c>
      <c r="N5483" s="535">
        <v>33.549999999999997</v>
      </c>
      <c r="O5483" s="536">
        <v>0</v>
      </c>
      <c r="P5483" s="535">
        <v>31.6</v>
      </c>
      <c r="Q5483" s="536">
        <v>0</v>
      </c>
      <c r="R5483" s="535">
        <v>36.9</v>
      </c>
    </row>
    <row r="5484" spans="1:18" ht="12.75">
      <c r="A5484" s="145">
        <v>104343</v>
      </c>
      <c r="B5484" s="102" t="s">
        <v>27154</v>
      </c>
      <c r="C5484" s="145" t="s">
        <v>2</v>
      </c>
      <c r="D5484" s="535">
        <v>41.06</v>
      </c>
      <c r="E5484" s="536">
        <v>0</v>
      </c>
      <c r="F5484" s="535">
        <v>34.9</v>
      </c>
      <c r="G5484" s="536">
        <v>0</v>
      </c>
      <c r="H5484" s="535">
        <v>34.67</v>
      </c>
      <c r="I5484" s="536">
        <v>0</v>
      </c>
      <c r="J5484" s="535">
        <v>32.54</v>
      </c>
      <c r="K5484" s="536">
        <v>0</v>
      </c>
      <c r="L5484" s="535">
        <v>33.58</v>
      </c>
      <c r="M5484" s="536">
        <v>0</v>
      </c>
      <c r="N5484" s="535">
        <v>37.94</v>
      </c>
      <c r="O5484" s="536">
        <v>0</v>
      </c>
      <c r="P5484" s="535">
        <v>36.25</v>
      </c>
      <c r="Q5484" s="536">
        <v>0</v>
      </c>
      <c r="R5484" s="535">
        <v>41.71</v>
      </c>
    </row>
    <row r="5485" spans="1:18" ht="12.75">
      <c r="A5485" s="145">
        <v>89834</v>
      </c>
      <c r="B5485" s="102" t="s">
        <v>27155</v>
      </c>
      <c r="C5485" s="145" t="s">
        <v>2</v>
      </c>
      <c r="D5485" s="535">
        <v>63.62</v>
      </c>
      <c r="E5485" s="536">
        <v>0</v>
      </c>
      <c r="F5485" s="535">
        <v>53.95</v>
      </c>
      <c r="G5485" s="536">
        <v>0</v>
      </c>
      <c r="H5485" s="535">
        <v>52.81</v>
      </c>
      <c r="I5485" s="536">
        <v>0</v>
      </c>
      <c r="J5485" s="535">
        <v>50.04</v>
      </c>
      <c r="K5485" s="536">
        <v>0</v>
      </c>
      <c r="L5485" s="535">
        <v>51.84</v>
      </c>
      <c r="M5485" s="536">
        <v>0</v>
      </c>
      <c r="N5485" s="535">
        <v>58.28</v>
      </c>
      <c r="O5485" s="536">
        <v>0</v>
      </c>
      <c r="P5485" s="535">
        <v>56.6</v>
      </c>
      <c r="Q5485" s="536">
        <v>0</v>
      </c>
      <c r="R5485" s="535">
        <v>65.790000000000006</v>
      </c>
    </row>
    <row r="5486" spans="1:18" ht="12.75">
      <c r="A5486" s="145">
        <v>89797</v>
      </c>
      <c r="B5486" s="102" t="s">
        <v>27156</v>
      </c>
      <c r="C5486" s="145" t="s">
        <v>2</v>
      </c>
      <c r="D5486" s="535">
        <v>61.77</v>
      </c>
      <c r="E5486" s="536">
        <v>0</v>
      </c>
      <c r="F5486" s="535">
        <v>52.2</v>
      </c>
      <c r="G5486" s="536">
        <v>0</v>
      </c>
      <c r="H5486" s="535">
        <v>50.89</v>
      </c>
      <c r="I5486" s="536">
        <v>0</v>
      </c>
      <c r="J5486" s="535">
        <v>48.5</v>
      </c>
      <c r="K5486" s="536">
        <v>0</v>
      </c>
      <c r="L5486" s="535">
        <v>49.96</v>
      </c>
      <c r="M5486" s="536">
        <v>0</v>
      </c>
      <c r="N5486" s="535">
        <v>56.51</v>
      </c>
      <c r="O5486" s="536">
        <v>0</v>
      </c>
      <c r="P5486" s="535">
        <v>54.72</v>
      </c>
      <c r="Q5486" s="536">
        <v>0</v>
      </c>
      <c r="R5486" s="535">
        <v>63.84</v>
      </c>
    </row>
    <row r="5487" spans="1:18" ht="12.75">
      <c r="A5487" s="145">
        <v>89861</v>
      </c>
      <c r="B5487" s="102" t="s">
        <v>27157</v>
      </c>
      <c r="C5487" s="145" t="s">
        <v>2</v>
      </c>
      <c r="D5487" s="535">
        <v>68.150000000000006</v>
      </c>
      <c r="E5487" s="536">
        <v>0</v>
      </c>
      <c r="F5487" s="535">
        <v>58.2</v>
      </c>
      <c r="G5487" s="536">
        <v>0</v>
      </c>
      <c r="H5487" s="535">
        <v>57.5</v>
      </c>
      <c r="I5487" s="536">
        <v>0</v>
      </c>
      <c r="J5487" s="535">
        <v>53.79</v>
      </c>
      <c r="K5487" s="536">
        <v>0</v>
      </c>
      <c r="L5487" s="535">
        <v>56.44</v>
      </c>
      <c r="M5487" s="536">
        <v>0</v>
      </c>
      <c r="N5487" s="535">
        <v>62.63</v>
      </c>
      <c r="O5487" s="536">
        <v>0</v>
      </c>
      <c r="P5487" s="535">
        <v>61.19</v>
      </c>
      <c r="Q5487" s="536">
        <v>0</v>
      </c>
      <c r="R5487" s="535">
        <v>70.540000000000006</v>
      </c>
    </row>
    <row r="5488" spans="1:18" ht="12.75">
      <c r="A5488" s="145">
        <v>89783</v>
      </c>
      <c r="B5488" s="102" t="s">
        <v>27158</v>
      </c>
      <c r="C5488" s="145" t="s">
        <v>2</v>
      </c>
      <c r="D5488" s="535">
        <v>17.27</v>
      </c>
      <c r="E5488" s="536">
        <v>0</v>
      </c>
      <c r="F5488" s="535">
        <v>14.97</v>
      </c>
      <c r="G5488" s="536">
        <v>0</v>
      </c>
      <c r="H5488" s="535">
        <v>15.37</v>
      </c>
      <c r="I5488" s="536">
        <v>0</v>
      </c>
      <c r="J5488" s="535">
        <v>13.96</v>
      </c>
      <c r="K5488" s="536">
        <v>0</v>
      </c>
      <c r="L5488" s="535">
        <v>15.64</v>
      </c>
      <c r="M5488" s="536">
        <v>0</v>
      </c>
      <c r="N5488" s="535">
        <v>15.42</v>
      </c>
      <c r="O5488" s="536">
        <v>0</v>
      </c>
      <c r="P5488" s="535">
        <v>16.84</v>
      </c>
      <c r="Q5488" s="536">
        <v>0</v>
      </c>
      <c r="R5488" s="535">
        <v>18.3</v>
      </c>
    </row>
    <row r="5489" spans="1:18" ht="12.75">
      <c r="A5489" s="145">
        <v>89827</v>
      </c>
      <c r="B5489" s="102" t="s">
        <v>27159</v>
      </c>
      <c r="C5489" s="145" t="s">
        <v>2</v>
      </c>
      <c r="D5489" s="535">
        <v>24.26</v>
      </c>
      <c r="E5489" s="536">
        <v>0</v>
      </c>
      <c r="F5489" s="535">
        <v>20.02</v>
      </c>
      <c r="G5489" s="536">
        <v>0</v>
      </c>
      <c r="H5489" s="535">
        <v>19.34</v>
      </c>
      <c r="I5489" s="536">
        <v>0</v>
      </c>
      <c r="J5489" s="535">
        <v>19.03</v>
      </c>
      <c r="K5489" s="536">
        <v>0</v>
      </c>
      <c r="L5489" s="535">
        <v>18.59</v>
      </c>
      <c r="M5489" s="536">
        <v>0</v>
      </c>
      <c r="N5489" s="535">
        <v>22.22</v>
      </c>
      <c r="O5489" s="536">
        <v>0</v>
      </c>
      <c r="P5489" s="535">
        <v>20.55</v>
      </c>
      <c r="Q5489" s="536">
        <v>0</v>
      </c>
      <c r="R5489" s="535">
        <v>24.32</v>
      </c>
    </row>
    <row r="5490" spans="1:18" ht="12.75">
      <c r="A5490" s="145">
        <v>89785</v>
      </c>
      <c r="B5490" s="102" t="s">
        <v>27160</v>
      </c>
      <c r="C5490" s="145" t="s">
        <v>2</v>
      </c>
      <c r="D5490" s="535">
        <v>32.06</v>
      </c>
      <c r="E5490" s="536">
        <v>0</v>
      </c>
      <c r="F5490" s="535">
        <v>27.37</v>
      </c>
      <c r="G5490" s="536">
        <v>0</v>
      </c>
      <c r="H5490" s="535">
        <v>27.42</v>
      </c>
      <c r="I5490" s="536">
        <v>0</v>
      </c>
      <c r="J5490" s="535">
        <v>25.5</v>
      </c>
      <c r="K5490" s="536">
        <v>0</v>
      </c>
      <c r="L5490" s="535">
        <v>26.52</v>
      </c>
      <c r="M5490" s="536">
        <v>0</v>
      </c>
      <c r="N5490" s="535">
        <v>29.7</v>
      </c>
      <c r="O5490" s="536">
        <v>0</v>
      </c>
      <c r="P5490" s="535">
        <v>28.45</v>
      </c>
      <c r="Q5490" s="536">
        <v>0</v>
      </c>
      <c r="R5490" s="535">
        <v>32.51</v>
      </c>
    </row>
    <row r="5491" spans="1:18" ht="12.75">
      <c r="A5491" s="145">
        <v>89830</v>
      </c>
      <c r="B5491" s="102" t="s">
        <v>27161</v>
      </c>
      <c r="C5491" s="145" t="s">
        <v>2</v>
      </c>
      <c r="D5491" s="535">
        <v>46.2</v>
      </c>
      <c r="E5491" s="536">
        <v>0</v>
      </c>
      <c r="F5491" s="535">
        <v>38.96</v>
      </c>
      <c r="G5491" s="536">
        <v>0</v>
      </c>
      <c r="H5491" s="535">
        <v>37.799999999999997</v>
      </c>
      <c r="I5491" s="536">
        <v>0</v>
      </c>
      <c r="J5491" s="535">
        <v>36.17</v>
      </c>
      <c r="K5491" s="536">
        <v>0</v>
      </c>
      <c r="L5491" s="535">
        <v>36.9</v>
      </c>
      <c r="M5491" s="536">
        <v>0</v>
      </c>
      <c r="N5491" s="535">
        <v>42.39</v>
      </c>
      <c r="O5491" s="536">
        <v>0</v>
      </c>
      <c r="P5491" s="535">
        <v>40.49</v>
      </c>
      <c r="Q5491" s="536">
        <v>0</v>
      </c>
      <c r="R5491" s="535">
        <v>47.58</v>
      </c>
    </row>
    <row r="5492" spans="1:18" ht="12.75">
      <c r="A5492" s="145">
        <v>89795</v>
      </c>
      <c r="B5492" s="102" t="s">
        <v>27162</v>
      </c>
      <c r="C5492" s="145" t="s">
        <v>2</v>
      </c>
      <c r="D5492" s="535">
        <v>49.17</v>
      </c>
      <c r="E5492" s="536">
        <v>0</v>
      </c>
      <c r="F5492" s="535">
        <v>41.76</v>
      </c>
      <c r="G5492" s="536">
        <v>0</v>
      </c>
      <c r="H5492" s="535">
        <v>40.880000000000003</v>
      </c>
      <c r="I5492" s="536">
        <v>0</v>
      </c>
      <c r="J5492" s="535">
        <v>38.64</v>
      </c>
      <c r="K5492" s="536">
        <v>0</v>
      </c>
      <c r="L5492" s="535">
        <v>39.93</v>
      </c>
      <c r="M5492" s="536">
        <v>0</v>
      </c>
      <c r="N5492" s="535">
        <v>45.23</v>
      </c>
      <c r="O5492" s="536">
        <v>0</v>
      </c>
      <c r="P5492" s="535">
        <v>43.51</v>
      </c>
      <c r="Q5492" s="536">
        <v>0</v>
      </c>
      <c r="R5492" s="535">
        <v>50.71</v>
      </c>
    </row>
    <row r="5493" spans="1:18" ht="12.75">
      <c r="A5493" s="145">
        <v>89823</v>
      </c>
      <c r="B5493" s="102" t="s">
        <v>27163</v>
      </c>
      <c r="C5493" s="145" t="s">
        <v>2</v>
      </c>
      <c r="D5493" s="535">
        <v>42.48</v>
      </c>
      <c r="E5493" s="536">
        <v>0</v>
      </c>
      <c r="F5493" s="535">
        <v>35.78</v>
      </c>
      <c r="G5493" s="536">
        <v>0</v>
      </c>
      <c r="H5493" s="535">
        <v>34.380000000000003</v>
      </c>
      <c r="I5493" s="536">
        <v>0</v>
      </c>
      <c r="J5493" s="535">
        <v>33.08</v>
      </c>
      <c r="K5493" s="536">
        <v>0</v>
      </c>
      <c r="L5493" s="535">
        <v>33.96</v>
      </c>
      <c r="M5493" s="536">
        <v>0</v>
      </c>
      <c r="N5493" s="535">
        <v>38.69</v>
      </c>
      <c r="O5493" s="536">
        <v>0</v>
      </c>
      <c r="P5493" s="535">
        <v>37.549999999999997</v>
      </c>
      <c r="Q5493" s="536">
        <v>0</v>
      </c>
      <c r="R5493" s="535">
        <v>44.39</v>
      </c>
    </row>
    <row r="5494" spans="1:18" ht="12.75">
      <c r="A5494" s="145">
        <v>89779</v>
      </c>
      <c r="B5494" s="102" t="s">
        <v>27164</v>
      </c>
      <c r="C5494" s="145" t="s">
        <v>2</v>
      </c>
      <c r="D5494" s="535">
        <v>41.56</v>
      </c>
      <c r="E5494" s="536">
        <v>0</v>
      </c>
      <c r="F5494" s="535">
        <v>34.909999999999997</v>
      </c>
      <c r="G5494" s="536">
        <v>0</v>
      </c>
      <c r="H5494" s="535">
        <v>33.409999999999997</v>
      </c>
      <c r="I5494" s="536">
        <v>0</v>
      </c>
      <c r="J5494" s="535">
        <v>32.31</v>
      </c>
      <c r="K5494" s="536">
        <v>0</v>
      </c>
      <c r="L5494" s="535">
        <v>33.03</v>
      </c>
      <c r="M5494" s="536">
        <v>0</v>
      </c>
      <c r="N5494" s="535">
        <v>37.81</v>
      </c>
      <c r="O5494" s="536">
        <v>0</v>
      </c>
      <c r="P5494" s="535">
        <v>36.619999999999997</v>
      </c>
      <c r="Q5494" s="536">
        <v>0</v>
      </c>
      <c r="R5494" s="535">
        <v>43.41</v>
      </c>
    </row>
    <row r="5495" spans="1:18" ht="12.75">
      <c r="A5495" s="145">
        <v>89857</v>
      </c>
      <c r="B5495" s="102" t="s">
        <v>27165</v>
      </c>
      <c r="C5495" s="145" t="s">
        <v>2</v>
      </c>
      <c r="D5495" s="535">
        <v>44.74</v>
      </c>
      <c r="E5495" s="536">
        <v>0</v>
      </c>
      <c r="F5495" s="535">
        <v>37.909999999999997</v>
      </c>
      <c r="G5495" s="536">
        <v>0</v>
      </c>
      <c r="H5495" s="535">
        <v>36.72</v>
      </c>
      <c r="I5495" s="536">
        <v>0</v>
      </c>
      <c r="J5495" s="535">
        <v>34.950000000000003</v>
      </c>
      <c r="K5495" s="536">
        <v>0</v>
      </c>
      <c r="L5495" s="535">
        <v>36.270000000000003</v>
      </c>
      <c r="M5495" s="536">
        <v>0</v>
      </c>
      <c r="N5495" s="535">
        <v>40.869999999999997</v>
      </c>
      <c r="O5495" s="536">
        <v>0</v>
      </c>
      <c r="P5495" s="535">
        <v>39.85</v>
      </c>
      <c r="Q5495" s="536">
        <v>0</v>
      </c>
      <c r="R5495" s="535">
        <v>46.76</v>
      </c>
    </row>
    <row r="5496" spans="1:18" ht="12.75">
      <c r="A5496" s="145">
        <v>89814</v>
      </c>
      <c r="B5496" s="102" t="s">
        <v>27166</v>
      </c>
      <c r="C5496" s="145" t="s">
        <v>2</v>
      </c>
      <c r="D5496" s="535">
        <v>21.09</v>
      </c>
      <c r="E5496" s="536">
        <v>0</v>
      </c>
      <c r="F5496" s="535">
        <v>17.53</v>
      </c>
      <c r="G5496" s="536">
        <v>0</v>
      </c>
      <c r="H5496" s="535">
        <v>16.28</v>
      </c>
      <c r="I5496" s="536">
        <v>0</v>
      </c>
      <c r="J5496" s="535">
        <v>16.13</v>
      </c>
      <c r="K5496" s="536">
        <v>0</v>
      </c>
      <c r="L5496" s="535">
        <v>16.13</v>
      </c>
      <c r="M5496" s="536">
        <v>0</v>
      </c>
      <c r="N5496" s="535">
        <v>19.11</v>
      </c>
      <c r="O5496" s="536">
        <v>0</v>
      </c>
      <c r="P5496" s="535">
        <v>18.22</v>
      </c>
      <c r="Q5496" s="536">
        <v>0</v>
      </c>
      <c r="R5496" s="535">
        <v>22.27</v>
      </c>
    </row>
    <row r="5497" spans="1:18" ht="12.75">
      <c r="A5497" s="145">
        <v>89754</v>
      </c>
      <c r="B5497" s="102" t="s">
        <v>27167</v>
      </c>
      <c r="C5497" s="145" t="s">
        <v>2</v>
      </c>
      <c r="D5497" s="535">
        <v>24.99</v>
      </c>
      <c r="E5497" s="536">
        <v>0</v>
      </c>
      <c r="F5497" s="535">
        <v>21.2</v>
      </c>
      <c r="G5497" s="536">
        <v>0</v>
      </c>
      <c r="H5497" s="535">
        <v>20.329999999999998</v>
      </c>
      <c r="I5497" s="536">
        <v>0</v>
      </c>
      <c r="J5497" s="535">
        <v>19.37</v>
      </c>
      <c r="K5497" s="536">
        <v>0</v>
      </c>
      <c r="L5497" s="535">
        <v>20.09</v>
      </c>
      <c r="M5497" s="536">
        <v>0</v>
      </c>
      <c r="N5497" s="535">
        <v>22.84</v>
      </c>
      <c r="O5497" s="536">
        <v>0</v>
      </c>
      <c r="P5497" s="535">
        <v>22.18</v>
      </c>
      <c r="Q5497" s="536">
        <v>0</v>
      </c>
      <c r="R5497" s="535">
        <v>26.36</v>
      </c>
    </row>
    <row r="5498" spans="1:18" ht="12.75">
      <c r="A5498" s="145">
        <v>89819</v>
      </c>
      <c r="B5498" s="102" t="s">
        <v>27168</v>
      </c>
      <c r="C5498" s="145" t="s">
        <v>2</v>
      </c>
      <c r="D5498" s="535">
        <v>29.28</v>
      </c>
      <c r="E5498" s="536">
        <v>0</v>
      </c>
      <c r="F5498" s="535">
        <v>24.53</v>
      </c>
      <c r="G5498" s="536">
        <v>0</v>
      </c>
      <c r="H5498" s="535">
        <v>23.6</v>
      </c>
      <c r="I5498" s="536">
        <v>0</v>
      </c>
      <c r="J5498" s="535">
        <v>22.83</v>
      </c>
      <c r="K5498" s="536">
        <v>0</v>
      </c>
      <c r="L5498" s="535">
        <v>23.03</v>
      </c>
      <c r="M5498" s="536">
        <v>0</v>
      </c>
      <c r="N5498" s="535">
        <v>26.8</v>
      </c>
      <c r="O5498" s="536">
        <v>0</v>
      </c>
      <c r="P5498" s="535">
        <v>25.43</v>
      </c>
      <c r="Q5498" s="536">
        <v>0</v>
      </c>
      <c r="R5498" s="535">
        <v>30.12</v>
      </c>
    </row>
    <row r="5499" spans="1:18" ht="12.75">
      <c r="A5499" s="145">
        <v>89776</v>
      </c>
      <c r="B5499" s="102" t="s">
        <v>27169</v>
      </c>
      <c r="C5499" s="145" t="s">
        <v>2</v>
      </c>
      <c r="D5499" s="535">
        <v>30.76</v>
      </c>
      <c r="E5499" s="536">
        <v>0</v>
      </c>
      <c r="F5499" s="535">
        <v>25.93</v>
      </c>
      <c r="G5499" s="536">
        <v>0</v>
      </c>
      <c r="H5499" s="535">
        <v>25.14</v>
      </c>
      <c r="I5499" s="536">
        <v>0</v>
      </c>
      <c r="J5499" s="535">
        <v>24.08</v>
      </c>
      <c r="K5499" s="536">
        <v>0</v>
      </c>
      <c r="L5499" s="535">
        <v>24.55</v>
      </c>
      <c r="M5499" s="536">
        <v>0</v>
      </c>
      <c r="N5499" s="535">
        <v>28.23</v>
      </c>
      <c r="O5499" s="536">
        <v>0</v>
      </c>
      <c r="P5499" s="535">
        <v>26.95</v>
      </c>
      <c r="Q5499" s="536">
        <v>0</v>
      </c>
      <c r="R5499" s="535">
        <v>31.69</v>
      </c>
    </row>
    <row r="5500" spans="1:18" ht="12.75">
      <c r="A5500" s="145">
        <v>89821</v>
      </c>
      <c r="B5500" s="102" t="s">
        <v>27170</v>
      </c>
      <c r="C5500" s="145" t="s">
        <v>2</v>
      </c>
      <c r="D5500" s="535">
        <v>21.54</v>
      </c>
      <c r="E5500" s="536">
        <v>0</v>
      </c>
      <c r="F5500" s="535">
        <v>18.05</v>
      </c>
      <c r="G5500" s="536">
        <v>0</v>
      </c>
      <c r="H5500" s="535">
        <v>17.96</v>
      </c>
      <c r="I5500" s="536">
        <v>0</v>
      </c>
      <c r="J5500" s="535">
        <v>17.23</v>
      </c>
      <c r="K5500" s="536">
        <v>0</v>
      </c>
      <c r="L5500" s="535">
        <v>18.57</v>
      </c>
      <c r="M5500" s="536">
        <v>0</v>
      </c>
      <c r="N5500" s="535">
        <v>18.690000000000001</v>
      </c>
      <c r="O5500" s="536">
        <v>0</v>
      </c>
      <c r="P5500" s="535">
        <v>20.66</v>
      </c>
      <c r="Q5500" s="536">
        <v>0</v>
      </c>
      <c r="R5500" s="535">
        <v>22.93</v>
      </c>
    </row>
    <row r="5501" spans="1:18" ht="12.75">
      <c r="A5501" s="145">
        <v>89778</v>
      </c>
      <c r="B5501" s="102" t="s">
        <v>27171</v>
      </c>
      <c r="C5501" s="145" t="s">
        <v>2</v>
      </c>
      <c r="D5501" s="535">
        <v>20.62</v>
      </c>
      <c r="E5501" s="536">
        <v>0</v>
      </c>
      <c r="F5501" s="535">
        <v>17.18</v>
      </c>
      <c r="G5501" s="536">
        <v>0</v>
      </c>
      <c r="H5501" s="535">
        <v>16.989999999999998</v>
      </c>
      <c r="I5501" s="536">
        <v>0</v>
      </c>
      <c r="J5501" s="535">
        <v>16.46</v>
      </c>
      <c r="K5501" s="536">
        <v>0</v>
      </c>
      <c r="L5501" s="535">
        <v>17.64</v>
      </c>
      <c r="M5501" s="536">
        <v>0</v>
      </c>
      <c r="N5501" s="535">
        <v>17.809999999999999</v>
      </c>
      <c r="O5501" s="536">
        <v>0</v>
      </c>
      <c r="P5501" s="535">
        <v>19.73</v>
      </c>
      <c r="Q5501" s="536">
        <v>0</v>
      </c>
      <c r="R5501" s="535">
        <v>21.95</v>
      </c>
    </row>
    <row r="5502" spans="1:18" ht="12.75">
      <c r="A5502" s="145">
        <v>89856</v>
      </c>
      <c r="B5502" s="102" t="s">
        <v>27172</v>
      </c>
      <c r="C5502" s="145" t="s">
        <v>2</v>
      </c>
      <c r="D5502" s="535">
        <v>23.8</v>
      </c>
      <c r="E5502" s="536">
        <v>0</v>
      </c>
      <c r="F5502" s="535">
        <v>20.18</v>
      </c>
      <c r="G5502" s="536">
        <v>0</v>
      </c>
      <c r="H5502" s="535">
        <v>20.309999999999999</v>
      </c>
      <c r="I5502" s="536">
        <v>0</v>
      </c>
      <c r="J5502" s="535">
        <v>19.100000000000001</v>
      </c>
      <c r="K5502" s="536">
        <v>0</v>
      </c>
      <c r="L5502" s="535">
        <v>20.88</v>
      </c>
      <c r="M5502" s="536">
        <v>0</v>
      </c>
      <c r="N5502" s="535">
        <v>20.88</v>
      </c>
      <c r="O5502" s="536">
        <v>0</v>
      </c>
      <c r="P5502" s="535">
        <v>22.96</v>
      </c>
      <c r="Q5502" s="536">
        <v>0</v>
      </c>
      <c r="R5502" s="535">
        <v>25.3</v>
      </c>
    </row>
    <row r="5503" spans="1:18" ht="12.75">
      <c r="A5503" s="145">
        <v>89752</v>
      </c>
      <c r="B5503" s="102" t="s">
        <v>27173</v>
      </c>
      <c r="C5503" s="145" t="s">
        <v>2</v>
      </c>
      <c r="D5503" s="535">
        <v>8.85</v>
      </c>
      <c r="E5503" s="536">
        <v>0</v>
      </c>
      <c r="F5503" s="535">
        <v>7.56</v>
      </c>
      <c r="G5503" s="536">
        <v>0</v>
      </c>
      <c r="H5503" s="535">
        <v>7.84</v>
      </c>
      <c r="I5503" s="536">
        <v>0</v>
      </c>
      <c r="J5503" s="535">
        <v>7.22</v>
      </c>
      <c r="K5503" s="536">
        <v>0</v>
      </c>
      <c r="L5503" s="535">
        <v>7.97</v>
      </c>
      <c r="M5503" s="536">
        <v>0</v>
      </c>
      <c r="N5503" s="535">
        <v>7.82</v>
      </c>
      <c r="O5503" s="536">
        <v>0</v>
      </c>
      <c r="P5503" s="535">
        <v>8.6199999999999992</v>
      </c>
      <c r="Q5503" s="536">
        <v>0</v>
      </c>
      <c r="R5503" s="535">
        <v>9.26</v>
      </c>
    </row>
    <row r="5504" spans="1:18" ht="12.75">
      <c r="A5504" s="145">
        <v>89813</v>
      </c>
      <c r="B5504" s="102" t="s">
        <v>27174</v>
      </c>
      <c r="C5504" s="145" t="s">
        <v>2</v>
      </c>
      <c r="D5504" s="535">
        <v>6.72</v>
      </c>
      <c r="E5504" s="536">
        <v>0</v>
      </c>
      <c r="F5504" s="535">
        <v>5.56</v>
      </c>
      <c r="G5504" s="536">
        <v>0</v>
      </c>
      <c r="H5504" s="535">
        <v>5.2</v>
      </c>
      <c r="I5504" s="536">
        <v>0</v>
      </c>
      <c r="J5504" s="535">
        <v>5.2</v>
      </c>
      <c r="K5504" s="536">
        <v>0</v>
      </c>
      <c r="L5504" s="535">
        <v>5.5</v>
      </c>
      <c r="M5504" s="536">
        <v>0</v>
      </c>
      <c r="N5504" s="535">
        <v>5.76</v>
      </c>
      <c r="O5504" s="536">
        <v>0</v>
      </c>
      <c r="P5504" s="535">
        <v>6.33</v>
      </c>
      <c r="Q5504" s="536">
        <v>0</v>
      </c>
      <c r="R5504" s="535">
        <v>7.42</v>
      </c>
    </row>
    <row r="5505" spans="1:18" ht="12.75">
      <c r="A5505" s="145">
        <v>89753</v>
      </c>
      <c r="B5505" s="102" t="s">
        <v>27175</v>
      </c>
      <c r="C5505" s="145" t="s">
        <v>2</v>
      </c>
      <c r="D5505" s="535">
        <v>10.7</v>
      </c>
      <c r="E5505" s="536">
        <v>0</v>
      </c>
      <c r="F5505" s="535">
        <v>9.2899999999999991</v>
      </c>
      <c r="G5505" s="536">
        <v>0</v>
      </c>
      <c r="H5505" s="535">
        <v>9.2899999999999991</v>
      </c>
      <c r="I5505" s="536">
        <v>0</v>
      </c>
      <c r="J5505" s="535">
        <v>8.5</v>
      </c>
      <c r="K5505" s="536">
        <v>0</v>
      </c>
      <c r="L5505" s="535">
        <v>9.52</v>
      </c>
      <c r="M5505" s="536">
        <v>0</v>
      </c>
      <c r="N5505" s="535">
        <v>9.5399999999999991</v>
      </c>
      <c r="O5505" s="536">
        <v>0</v>
      </c>
      <c r="P5505" s="535">
        <v>10.36</v>
      </c>
      <c r="Q5505" s="536">
        <v>0</v>
      </c>
      <c r="R5505" s="535">
        <v>11.58</v>
      </c>
    </row>
    <row r="5506" spans="1:18" ht="12.75">
      <c r="A5506" s="145">
        <v>89817</v>
      </c>
      <c r="B5506" s="102" t="s">
        <v>27176</v>
      </c>
      <c r="C5506" s="145" t="s">
        <v>2</v>
      </c>
      <c r="D5506" s="535">
        <v>16.350000000000001</v>
      </c>
      <c r="E5506" s="536">
        <v>0</v>
      </c>
      <c r="F5506" s="535">
        <v>13.68</v>
      </c>
      <c r="G5506" s="536">
        <v>0</v>
      </c>
      <c r="H5506" s="535">
        <v>13.14</v>
      </c>
      <c r="I5506" s="536">
        <v>0</v>
      </c>
      <c r="J5506" s="535">
        <v>12.8</v>
      </c>
      <c r="K5506" s="536">
        <v>0</v>
      </c>
      <c r="L5506" s="535">
        <v>13.74</v>
      </c>
      <c r="M5506" s="536">
        <v>0</v>
      </c>
      <c r="N5506" s="535">
        <v>14.15</v>
      </c>
      <c r="O5506" s="536">
        <v>0</v>
      </c>
      <c r="P5506" s="535">
        <v>15.55</v>
      </c>
      <c r="Q5506" s="536">
        <v>0</v>
      </c>
      <c r="R5506" s="535">
        <v>17.79</v>
      </c>
    </row>
    <row r="5507" spans="1:18" ht="12.75">
      <c r="A5507" s="145">
        <v>89774</v>
      </c>
      <c r="B5507" s="102" t="s">
        <v>27177</v>
      </c>
      <c r="C5507" s="145" t="s">
        <v>2</v>
      </c>
      <c r="D5507" s="535">
        <v>17.86</v>
      </c>
      <c r="E5507" s="536">
        <v>0</v>
      </c>
      <c r="F5507" s="535">
        <v>15.1</v>
      </c>
      <c r="G5507" s="536">
        <v>0</v>
      </c>
      <c r="H5507" s="535">
        <v>14.7</v>
      </c>
      <c r="I5507" s="536">
        <v>0</v>
      </c>
      <c r="J5507" s="535">
        <v>14.08</v>
      </c>
      <c r="K5507" s="536">
        <v>0</v>
      </c>
      <c r="L5507" s="535">
        <v>15.29</v>
      </c>
      <c r="M5507" s="536">
        <v>0</v>
      </c>
      <c r="N5507" s="535">
        <v>15.6</v>
      </c>
      <c r="O5507" s="536">
        <v>0</v>
      </c>
      <c r="P5507" s="535">
        <v>17.100000000000001</v>
      </c>
      <c r="Q5507" s="536">
        <v>0</v>
      </c>
      <c r="R5507" s="535">
        <v>19.39</v>
      </c>
    </row>
    <row r="5508" spans="1:18" ht="12.75">
      <c r="A5508" s="145">
        <v>95693</v>
      </c>
      <c r="B5508" s="102" t="s">
        <v>27178</v>
      </c>
      <c r="C5508" s="145" t="s">
        <v>2</v>
      </c>
      <c r="D5508" s="535">
        <v>58.47</v>
      </c>
      <c r="E5508" s="536">
        <v>0</v>
      </c>
      <c r="F5508" s="535">
        <v>49.83</v>
      </c>
      <c r="G5508" s="536">
        <v>0</v>
      </c>
      <c r="H5508" s="535">
        <v>46.08</v>
      </c>
      <c r="I5508" s="536">
        <v>0</v>
      </c>
      <c r="J5508" s="535">
        <v>44.37</v>
      </c>
      <c r="K5508" s="536">
        <v>0</v>
      </c>
      <c r="L5508" s="535">
        <v>48.61</v>
      </c>
      <c r="M5508" s="536">
        <v>0</v>
      </c>
      <c r="N5508" s="535">
        <v>51.33</v>
      </c>
      <c r="O5508" s="536">
        <v>0</v>
      </c>
      <c r="P5508" s="535">
        <v>55.36</v>
      </c>
      <c r="Q5508" s="536">
        <v>0</v>
      </c>
      <c r="R5508" s="535">
        <v>66.44</v>
      </c>
    </row>
    <row r="5509" spans="1:18" ht="12.75">
      <c r="A5509" s="145">
        <v>89833</v>
      </c>
      <c r="B5509" s="102" t="s">
        <v>27179</v>
      </c>
      <c r="C5509" s="145" t="s">
        <v>2</v>
      </c>
      <c r="D5509" s="535">
        <v>54.42</v>
      </c>
      <c r="E5509" s="536">
        <v>0</v>
      </c>
      <c r="F5509" s="535">
        <v>46.08</v>
      </c>
      <c r="G5509" s="536">
        <v>0</v>
      </c>
      <c r="H5509" s="535">
        <v>46.23</v>
      </c>
      <c r="I5509" s="536">
        <v>0</v>
      </c>
      <c r="J5509" s="535">
        <v>43.5</v>
      </c>
      <c r="K5509" s="536">
        <v>0</v>
      </c>
      <c r="L5509" s="535">
        <v>44.66</v>
      </c>
      <c r="M5509" s="536">
        <v>0</v>
      </c>
      <c r="N5509" s="535">
        <v>50.21</v>
      </c>
      <c r="O5509" s="536">
        <v>0</v>
      </c>
      <c r="P5509" s="535">
        <v>48.08</v>
      </c>
      <c r="Q5509" s="536">
        <v>0</v>
      </c>
      <c r="R5509" s="535">
        <v>54.62</v>
      </c>
    </row>
    <row r="5510" spans="1:18" ht="12.75">
      <c r="A5510" s="145">
        <v>89796</v>
      </c>
      <c r="B5510" s="102" t="s">
        <v>27180</v>
      </c>
      <c r="C5510" s="145" t="s">
        <v>2</v>
      </c>
      <c r="D5510" s="535">
        <v>52.57</v>
      </c>
      <c r="E5510" s="536">
        <v>0</v>
      </c>
      <c r="F5510" s="535">
        <v>44.33</v>
      </c>
      <c r="G5510" s="536">
        <v>0</v>
      </c>
      <c r="H5510" s="535">
        <v>44.31</v>
      </c>
      <c r="I5510" s="536">
        <v>0</v>
      </c>
      <c r="J5510" s="535">
        <v>41.96</v>
      </c>
      <c r="K5510" s="536">
        <v>0</v>
      </c>
      <c r="L5510" s="535">
        <v>42.78</v>
      </c>
      <c r="M5510" s="536">
        <v>0</v>
      </c>
      <c r="N5510" s="535">
        <v>48.44</v>
      </c>
      <c r="O5510" s="536">
        <v>0</v>
      </c>
      <c r="P5510" s="535">
        <v>46.2</v>
      </c>
      <c r="Q5510" s="536">
        <v>0</v>
      </c>
      <c r="R5510" s="535">
        <v>52.67</v>
      </c>
    </row>
    <row r="5511" spans="1:18" ht="12.75">
      <c r="A5511" s="145">
        <v>89860</v>
      </c>
      <c r="B5511" s="102" t="s">
        <v>27181</v>
      </c>
      <c r="C5511" s="145" t="s">
        <v>2</v>
      </c>
      <c r="D5511" s="535">
        <v>58.95</v>
      </c>
      <c r="E5511" s="536">
        <v>0</v>
      </c>
      <c r="F5511" s="535">
        <v>50.33</v>
      </c>
      <c r="G5511" s="536">
        <v>0</v>
      </c>
      <c r="H5511" s="535">
        <v>50.92</v>
      </c>
      <c r="I5511" s="536">
        <v>0</v>
      </c>
      <c r="J5511" s="535">
        <v>47.25</v>
      </c>
      <c r="K5511" s="536">
        <v>0</v>
      </c>
      <c r="L5511" s="535">
        <v>49.26</v>
      </c>
      <c r="M5511" s="536">
        <v>0</v>
      </c>
      <c r="N5511" s="535">
        <v>54.56</v>
      </c>
      <c r="O5511" s="536">
        <v>0</v>
      </c>
      <c r="P5511" s="535">
        <v>52.67</v>
      </c>
      <c r="Q5511" s="536">
        <v>0</v>
      </c>
      <c r="R5511" s="535">
        <v>59.37</v>
      </c>
    </row>
    <row r="5512" spans="1:18" ht="12.75">
      <c r="A5512" s="145">
        <v>89782</v>
      </c>
      <c r="B5512" s="102" t="s">
        <v>27182</v>
      </c>
      <c r="C5512" s="145" t="s">
        <v>2</v>
      </c>
      <c r="D5512" s="535">
        <v>17.16</v>
      </c>
      <c r="E5512" s="536">
        <v>0</v>
      </c>
      <c r="F5512" s="535">
        <v>14.87</v>
      </c>
      <c r="G5512" s="536">
        <v>0</v>
      </c>
      <c r="H5512" s="535">
        <v>15.28</v>
      </c>
      <c r="I5512" s="536">
        <v>0</v>
      </c>
      <c r="J5512" s="535">
        <v>13.88</v>
      </c>
      <c r="K5512" s="536">
        <v>0</v>
      </c>
      <c r="L5512" s="535">
        <v>15.55</v>
      </c>
      <c r="M5512" s="536">
        <v>0</v>
      </c>
      <c r="N5512" s="535">
        <v>15.32</v>
      </c>
      <c r="O5512" s="536">
        <v>0</v>
      </c>
      <c r="P5512" s="535">
        <v>16.739999999999998</v>
      </c>
      <c r="Q5512" s="536">
        <v>0</v>
      </c>
      <c r="R5512" s="535">
        <v>18.16</v>
      </c>
    </row>
    <row r="5513" spans="1:18" ht="12.75">
      <c r="A5513" s="145">
        <v>89825</v>
      </c>
      <c r="B5513" s="102" t="s">
        <v>27183</v>
      </c>
      <c r="C5513" s="145" t="s">
        <v>2</v>
      </c>
      <c r="D5513" s="535">
        <v>21.57</v>
      </c>
      <c r="E5513" s="536">
        <v>0</v>
      </c>
      <c r="F5513" s="535">
        <v>17.72</v>
      </c>
      <c r="G5513" s="536">
        <v>0</v>
      </c>
      <c r="H5513" s="535">
        <v>17.420000000000002</v>
      </c>
      <c r="I5513" s="536">
        <v>0</v>
      </c>
      <c r="J5513" s="535">
        <v>17.11</v>
      </c>
      <c r="K5513" s="536">
        <v>0</v>
      </c>
      <c r="L5513" s="535">
        <v>16.489999999999998</v>
      </c>
      <c r="M5513" s="536">
        <v>0</v>
      </c>
      <c r="N5513" s="535">
        <v>19.87</v>
      </c>
      <c r="O5513" s="536">
        <v>0</v>
      </c>
      <c r="P5513" s="535">
        <v>18.059999999999999</v>
      </c>
      <c r="Q5513" s="536">
        <v>0</v>
      </c>
      <c r="R5513" s="535">
        <v>21.05</v>
      </c>
    </row>
    <row r="5514" spans="1:18" ht="12.75">
      <c r="A5514" s="145">
        <v>89784</v>
      </c>
      <c r="B5514" s="102" t="s">
        <v>27184</v>
      </c>
      <c r="C5514" s="145" t="s">
        <v>2</v>
      </c>
      <c r="D5514" s="535">
        <v>29.37</v>
      </c>
      <c r="E5514" s="536">
        <v>0</v>
      </c>
      <c r="F5514" s="535">
        <v>25.07</v>
      </c>
      <c r="G5514" s="536">
        <v>0</v>
      </c>
      <c r="H5514" s="535">
        <v>25.5</v>
      </c>
      <c r="I5514" s="536">
        <v>0</v>
      </c>
      <c r="J5514" s="535">
        <v>23.58</v>
      </c>
      <c r="K5514" s="536">
        <v>0</v>
      </c>
      <c r="L5514" s="535">
        <v>24.42</v>
      </c>
      <c r="M5514" s="536">
        <v>0</v>
      </c>
      <c r="N5514" s="535">
        <v>27.35</v>
      </c>
      <c r="O5514" s="536">
        <v>0</v>
      </c>
      <c r="P5514" s="535">
        <v>25.96</v>
      </c>
      <c r="Q5514" s="536">
        <v>0</v>
      </c>
      <c r="R5514" s="535">
        <v>29.24</v>
      </c>
    </row>
    <row r="5515" spans="1:18" ht="12.75">
      <c r="A5515" s="145">
        <v>89829</v>
      </c>
      <c r="B5515" s="102" t="s">
        <v>27185</v>
      </c>
      <c r="C5515" s="145" t="s">
        <v>2</v>
      </c>
      <c r="D5515" s="535">
        <v>43.83</v>
      </c>
      <c r="E5515" s="536">
        <v>0</v>
      </c>
      <c r="F5515" s="535">
        <v>36.93</v>
      </c>
      <c r="G5515" s="536">
        <v>0</v>
      </c>
      <c r="H5515" s="535">
        <v>36.1</v>
      </c>
      <c r="I5515" s="536">
        <v>0</v>
      </c>
      <c r="J5515" s="535">
        <v>34.49</v>
      </c>
      <c r="K5515" s="536">
        <v>0</v>
      </c>
      <c r="L5515" s="535">
        <v>35.049999999999997</v>
      </c>
      <c r="M5515" s="536">
        <v>0</v>
      </c>
      <c r="N5515" s="535">
        <v>40.31</v>
      </c>
      <c r="O5515" s="536">
        <v>0</v>
      </c>
      <c r="P5515" s="535">
        <v>38.29</v>
      </c>
      <c r="Q5515" s="536">
        <v>0</v>
      </c>
      <c r="R5515" s="535">
        <v>44.7</v>
      </c>
    </row>
    <row r="5516" spans="1:18" ht="12.75">
      <c r="A5516" s="145">
        <v>89786</v>
      </c>
      <c r="B5516" s="102" t="s">
        <v>27186</v>
      </c>
      <c r="C5516" s="145" t="s">
        <v>2</v>
      </c>
      <c r="D5516" s="535">
        <v>46.8</v>
      </c>
      <c r="E5516" s="536">
        <v>0</v>
      </c>
      <c r="F5516" s="535">
        <v>39.729999999999997</v>
      </c>
      <c r="G5516" s="536">
        <v>0</v>
      </c>
      <c r="H5516" s="535">
        <v>39.18</v>
      </c>
      <c r="I5516" s="536">
        <v>0</v>
      </c>
      <c r="J5516" s="535">
        <v>36.96</v>
      </c>
      <c r="K5516" s="536">
        <v>0</v>
      </c>
      <c r="L5516" s="535">
        <v>38.08</v>
      </c>
      <c r="M5516" s="536">
        <v>0</v>
      </c>
      <c r="N5516" s="535">
        <v>43.15</v>
      </c>
      <c r="O5516" s="536">
        <v>0</v>
      </c>
      <c r="P5516" s="535">
        <v>41.31</v>
      </c>
      <c r="Q5516" s="536">
        <v>0</v>
      </c>
      <c r="R5516" s="535">
        <v>47.83</v>
      </c>
    </row>
    <row r="5517" spans="1:18" ht="12.75">
      <c r="A5517" s="145">
        <v>104352</v>
      </c>
      <c r="B5517" s="102" t="s">
        <v>27187</v>
      </c>
      <c r="C5517" s="145" t="s">
        <v>2</v>
      </c>
      <c r="D5517" s="535">
        <v>47.87</v>
      </c>
      <c r="E5517" s="536">
        <v>0</v>
      </c>
      <c r="F5517" s="535">
        <v>40.39</v>
      </c>
      <c r="G5517" s="536">
        <v>0</v>
      </c>
      <c r="H5517" s="535">
        <v>39.78</v>
      </c>
      <c r="I5517" s="536">
        <v>0</v>
      </c>
      <c r="J5517" s="535">
        <v>37.83</v>
      </c>
      <c r="K5517" s="536">
        <v>0</v>
      </c>
      <c r="L5517" s="535">
        <v>38.71</v>
      </c>
      <c r="M5517" s="536">
        <v>0</v>
      </c>
      <c r="N5517" s="535">
        <v>43.95</v>
      </c>
      <c r="O5517" s="536">
        <v>0</v>
      </c>
      <c r="P5517" s="535">
        <v>42.14</v>
      </c>
      <c r="Q5517" s="536">
        <v>0</v>
      </c>
      <c r="R5517" s="535">
        <v>48.78</v>
      </c>
    </row>
    <row r="5518" spans="1:18" ht="12.75">
      <c r="A5518" s="145">
        <v>104344</v>
      </c>
      <c r="B5518" s="102" t="s">
        <v>27188</v>
      </c>
      <c r="C5518" s="145" t="s">
        <v>2</v>
      </c>
      <c r="D5518" s="535">
        <v>49.24</v>
      </c>
      <c r="E5518" s="536">
        <v>0</v>
      </c>
      <c r="F5518" s="535">
        <v>41.67</v>
      </c>
      <c r="G5518" s="536">
        <v>0</v>
      </c>
      <c r="H5518" s="535">
        <v>41.2</v>
      </c>
      <c r="I5518" s="536">
        <v>0</v>
      </c>
      <c r="J5518" s="535">
        <v>38.96</v>
      </c>
      <c r="K5518" s="536">
        <v>0</v>
      </c>
      <c r="L5518" s="535">
        <v>40.1</v>
      </c>
      <c r="M5518" s="536">
        <v>0</v>
      </c>
      <c r="N5518" s="535">
        <v>45.27</v>
      </c>
      <c r="O5518" s="536">
        <v>0</v>
      </c>
      <c r="P5518" s="535">
        <v>43.53</v>
      </c>
      <c r="Q5518" s="536">
        <v>0</v>
      </c>
      <c r="R5518" s="535">
        <v>50.21</v>
      </c>
    </row>
    <row r="5519" spans="1:18" ht="12.75">
      <c r="A5519" s="145">
        <v>104354</v>
      </c>
      <c r="B5519" s="102" t="s">
        <v>27189</v>
      </c>
      <c r="C5519" s="145" t="s">
        <v>2</v>
      </c>
      <c r="D5519" s="535">
        <v>54.71</v>
      </c>
      <c r="E5519" s="536">
        <v>0</v>
      </c>
      <c r="F5519" s="535">
        <v>46.29</v>
      </c>
      <c r="G5519" s="536">
        <v>0</v>
      </c>
      <c r="H5519" s="535">
        <v>45.58</v>
      </c>
      <c r="I5519" s="536">
        <v>0</v>
      </c>
      <c r="J5519" s="535">
        <v>43.21</v>
      </c>
      <c r="K5519" s="536">
        <v>0</v>
      </c>
      <c r="L5519" s="535">
        <v>44.44</v>
      </c>
      <c r="M5519" s="536">
        <v>0</v>
      </c>
      <c r="N5519" s="535">
        <v>50.26</v>
      </c>
      <c r="O5519" s="536">
        <v>0</v>
      </c>
      <c r="P5519" s="535">
        <v>48.35</v>
      </c>
      <c r="Q5519" s="536">
        <v>0</v>
      </c>
      <c r="R5519" s="535">
        <v>55.94</v>
      </c>
    </row>
    <row r="5520" spans="1:18" ht="12.75">
      <c r="A5520" s="145">
        <v>104346</v>
      </c>
      <c r="B5520" s="102" t="s">
        <v>27190</v>
      </c>
      <c r="C5520" s="145" t="s">
        <v>2</v>
      </c>
      <c r="D5520" s="535">
        <v>54.46</v>
      </c>
      <c r="E5520" s="536">
        <v>0</v>
      </c>
      <c r="F5520" s="535">
        <v>46.05</v>
      </c>
      <c r="G5520" s="536">
        <v>0</v>
      </c>
      <c r="H5520" s="535">
        <v>45.33</v>
      </c>
      <c r="I5520" s="536">
        <v>0</v>
      </c>
      <c r="J5520" s="535">
        <v>43.01</v>
      </c>
      <c r="K5520" s="536">
        <v>0</v>
      </c>
      <c r="L5520" s="535">
        <v>44.19</v>
      </c>
      <c r="M5520" s="536">
        <v>0</v>
      </c>
      <c r="N5520" s="535">
        <v>50.02</v>
      </c>
      <c r="O5520" s="536">
        <v>0</v>
      </c>
      <c r="P5520" s="535">
        <v>48.1</v>
      </c>
      <c r="Q5520" s="536">
        <v>0</v>
      </c>
      <c r="R5520" s="535">
        <v>55.69</v>
      </c>
    </row>
    <row r="5521" spans="1:18" ht="12.75">
      <c r="A5521" s="145">
        <v>104356</v>
      </c>
      <c r="B5521" s="102" t="s">
        <v>27191</v>
      </c>
      <c r="C5521" s="145" t="s">
        <v>2</v>
      </c>
      <c r="D5521" s="535">
        <v>35.08</v>
      </c>
      <c r="E5521" s="536">
        <v>0</v>
      </c>
      <c r="F5521" s="535">
        <v>29.28</v>
      </c>
      <c r="G5521" s="536">
        <v>0</v>
      </c>
      <c r="H5521" s="535">
        <v>26.32</v>
      </c>
      <c r="I5521" s="536">
        <v>0</v>
      </c>
      <c r="J5521" s="535">
        <v>26.37</v>
      </c>
      <c r="K5521" s="536">
        <v>0</v>
      </c>
      <c r="L5521" s="535">
        <v>28.16</v>
      </c>
      <c r="M5521" s="536">
        <v>0</v>
      </c>
      <c r="N5521" s="535">
        <v>30.25</v>
      </c>
      <c r="O5521" s="536">
        <v>0</v>
      </c>
      <c r="P5521" s="535">
        <v>32.85</v>
      </c>
      <c r="Q5521" s="536">
        <v>0</v>
      </c>
      <c r="R5521" s="535">
        <v>40.03</v>
      </c>
    </row>
    <row r="5522" spans="1:18" ht="12.75">
      <c r="A5522" s="145">
        <v>104348</v>
      </c>
      <c r="B5522" s="102" t="s">
        <v>27192</v>
      </c>
      <c r="C5522" s="145" t="s">
        <v>2</v>
      </c>
      <c r="D5522" s="535">
        <v>12.75</v>
      </c>
      <c r="E5522" s="536">
        <v>0</v>
      </c>
      <c r="F5522" s="535">
        <v>10.66</v>
      </c>
      <c r="G5522" s="536">
        <v>0</v>
      </c>
      <c r="H5522" s="535">
        <v>9.2899999999999991</v>
      </c>
      <c r="I5522" s="536">
        <v>0</v>
      </c>
      <c r="J5522" s="535">
        <v>9.42</v>
      </c>
      <c r="K5522" s="536">
        <v>0</v>
      </c>
      <c r="L5522" s="535">
        <v>10.050000000000001</v>
      </c>
      <c r="M5522" s="536">
        <v>0</v>
      </c>
      <c r="N5522" s="535">
        <v>11</v>
      </c>
      <c r="O5522" s="536">
        <v>0</v>
      </c>
      <c r="P5522" s="535">
        <v>11.86</v>
      </c>
      <c r="Q5522" s="536">
        <v>0</v>
      </c>
      <c r="R5522" s="535">
        <v>14.86</v>
      </c>
    </row>
    <row r="5523" spans="1:18" ht="12.75">
      <c r="A5523" s="145">
        <v>104351</v>
      </c>
      <c r="B5523" s="102" t="s">
        <v>27193</v>
      </c>
      <c r="C5523" s="145" t="s">
        <v>2</v>
      </c>
      <c r="D5523" s="535">
        <v>26.41</v>
      </c>
      <c r="E5523" s="536">
        <v>0</v>
      </c>
      <c r="F5523" s="535">
        <v>22.07</v>
      </c>
      <c r="G5523" s="536">
        <v>0</v>
      </c>
      <c r="H5523" s="535">
        <v>19.57</v>
      </c>
      <c r="I5523" s="536">
        <v>0</v>
      </c>
      <c r="J5523" s="535">
        <v>19.670000000000002</v>
      </c>
      <c r="K5523" s="536">
        <v>0</v>
      </c>
      <c r="L5523" s="535">
        <v>21.03</v>
      </c>
      <c r="M5523" s="536">
        <v>0</v>
      </c>
      <c r="N5523" s="535">
        <v>22.78</v>
      </c>
      <c r="O5523" s="536">
        <v>0</v>
      </c>
      <c r="P5523" s="535">
        <v>24.65</v>
      </c>
      <c r="Q5523" s="536">
        <v>0</v>
      </c>
      <c r="R5523" s="535">
        <v>30.4</v>
      </c>
    </row>
    <row r="5524" spans="1:18" ht="12.75">
      <c r="A5524" s="145">
        <v>89800</v>
      </c>
      <c r="B5524" s="102" t="s">
        <v>27194</v>
      </c>
      <c r="C5524" s="145" t="s">
        <v>1</v>
      </c>
      <c r="D5524" s="535">
        <v>32.86</v>
      </c>
      <c r="E5524" s="536">
        <v>0</v>
      </c>
      <c r="F5524" s="535">
        <v>29.4</v>
      </c>
      <c r="G5524" s="536">
        <v>0</v>
      </c>
      <c r="H5524" s="535">
        <v>28.28</v>
      </c>
      <c r="I5524" s="536">
        <v>0</v>
      </c>
      <c r="J5524" s="535">
        <v>25.15</v>
      </c>
      <c r="K5524" s="536">
        <v>0</v>
      </c>
      <c r="L5524" s="535">
        <v>29.16</v>
      </c>
      <c r="M5524" s="536">
        <v>0</v>
      </c>
      <c r="N5524" s="535">
        <v>30.05</v>
      </c>
      <c r="O5524" s="536">
        <v>0</v>
      </c>
      <c r="P5524" s="535">
        <v>31.77</v>
      </c>
      <c r="Q5524" s="536">
        <v>0</v>
      </c>
      <c r="R5524" s="535">
        <v>37.5</v>
      </c>
    </row>
    <row r="5525" spans="1:18" ht="12.75">
      <c r="A5525" s="145">
        <v>89714</v>
      </c>
      <c r="B5525" s="102" t="s">
        <v>27195</v>
      </c>
      <c r="C5525" s="145" t="s">
        <v>1</v>
      </c>
      <c r="D5525" s="535">
        <v>43.1</v>
      </c>
      <c r="E5525" s="536">
        <v>0</v>
      </c>
      <c r="F5525" s="535">
        <v>39.049999999999997</v>
      </c>
      <c r="G5525" s="536">
        <v>0</v>
      </c>
      <c r="H5525" s="535">
        <v>38.880000000000003</v>
      </c>
      <c r="I5525" s="536">
        <v>0</v>
      </c>
      <c r="J5525" s="535">
        <v>33.659999999999997</v>
      </c>
      <c r="K5525" s="536">
        <v>0</v>
      </c>
      <c r="L5525" s="535">
        <v>39.57</v>
      </c>
      <c r="M5525" s="536">
        <v>0</v>
      </c>
      <c r="N5525" s="535">
        <v>39.869999999999997</v>
      </c>
      <c r="O5525" s="536">
        <v>0</v>
      </c>
      <c r="P5525" s="535">
        <v>42.16</v>
      </c>
      <c r="Q5525" s="536">
        <v>0</v>
      </c>
      <c r="R5525" s="535">
        <v>48.27</v>
      </c>
    </row>
    <row r="5526" spans="1:18" ht="12.75">
      <c r="A5526" s="145">
        <v>89848</v>
      </c>
      <c r="B5526" s="102" t="s">
        <v>27196</v>
      </c>
      <c r="C5526" s="145" t="s">
        <v>1</v>
      </c>
      <c r="D5526" s="535">
        <v>31.54</v>
      </c>
      <c r="E5526" s="536">
        <v>0</v>
      </c>
      <c r="F5526" s="535">
        <v>28.14</v>
      </c>
      <c r="G5526" s="536">
        <v>0</v>
      </c>
      <c r="H5526" s="535">
        <v>26.89</v>
      </c>
      <c r="I5526" s="536">
        <v>0</v>
      </c>
      <c r="J5526" s="535">
        <v>24.04</v>
      </c>
      <c r="K5526" s="536">
        <v>0</v>
      </c>
      <c r="L5526" s="535">
        <v>27.8</v>
      </c>
      <c r="M5526" s="536">
        <v>0</v>
      </c>
      <c r="N5526" s="535">
        <v>28.78</v>
      </c>
      <c r="O5526" s="536">
        <v>0</v>
      </c>
      <c r="P5526" s="535">
        <v>30.42</v>
      </c>
      <c r="Q5526" s="536">
        <v>0</v>
      </c>
      <c r="R5526" s="535">
        <v>36.090000000000003</v>
      </c>
    </row>
    <row r="5527" spans="1:18" ht="12.75">
      <c r="A5527" s="145">
        <v>89849</v>
      </c>
      <c r="B5527" s="102" t="s">
        <v>27197</v>
      </c>
      <c r="C5527" s="145" t="s">
        <v>1</v>
      </c>
      <c r="D5527" s="535">
        <v>64.69</v>
      </c>
      <c r="E5527" s="536">
        <v>0</v>
      </c>
      <c r="F5527" s="535">
        <v>56.84</v>
      </c>
      <c r="G5527" s="536">
        <v>0</v>
      </c>
      <c r="H5527" s="535">
        <v>51.87</v>
      </c>
      <c r="I5527" s="536">
        <v>0</v>
      </c>
      <c r="J5527" s="535">
        <v>48.11</v>
      </c>
      <c r="K5527" s="536">
        <v>0</v>
      </c>
      <c r="L5527" s="535">
        <v>54.62</v>
      </c>
      <c r="M5527" s="536">
        <v>0</v>
      </c>
      <c r="N5527" s="535">
        <v>58.18</v>
      </c>
      <c r="O5527" s="536">
        <v>0</v>
      </c>
      <c r="P5527" s="535">
        <v>61.49</v>
      </c>
      <c r="Q5527" s="536">
        <v>0</v>
      </c>
      <c r="R5527" s="535">
        <v>75.69</v>
      </c>
    </row>
    <row r="5528" spans="1:18" ht="12.75">
      <c r="A5528" s="145">
        <v>89711</v>
      </c>
      <c r="B5528" s="102" t="s">
        <v>27198</v>
      </c>
      <c r="C5528" s="145" t="s">
        <v>1</v>
      </c>
      <c r="D5528" s="535">
        <v>24.4</v>
      </c>
      <c r="E5528" s="536">
        <v>0</v>
      </c>
      <c r="F5528" s="535">
        <v>22.31</v>
      </c>
      <c r="G5528" s="536">
        <v>0</v>
      </c>
      <c r="H5528" s="535">
        <v>22.76</v>
      </c>
      <c r="I5528" s="536">
        <v>0</v>
      </c>
      <c r="J5528" s="535">
        <v>19.350000000000001</v>
      </c>
      <c r="K5528" s="536">
        <v>0</v>
      </c>
      <c r="L5528" s="535">
        <v>22.96</v>
      </c>
      <c r="M5528" s="536">
        <v>0</v>
      </c>
      <c r="N5528" s="535">
        <v>22.75</v>
      </c>
      <c r="O5528" s="536">
        <v>0</v>
      </c>
      <c r="P5528" s="535">
        <v>24.07</v>
      </c>
      <c r="Q5528" s="536">
        <v>0</v>
      </c>
      <c r="R5528" s="535">
        <v>26.94</v>
      </c>
    </row>
    <row r="5529" spans="1:18" ht="12.75">
      <c r="A5529" s="145">
        <v>89798</v>
      </c>
      <c r="B5529" s="102" t="s">
        <v>27199</v>
      </c>
      <c r="C5529" s="145" t="s">
        <v>1</v>
      </c>
      <c r="D5529" s="535">
        <v>15.37</v>
      </c>
      <c r="E5529" s="536">
        <v>0</v>
      </c>
      <c r="F5529" s="535">
        <v>13.34</v>
      </c>
      <c r="G5529" s="536">
        <v>0</v>
      </c>
      <c r="H5529" s="535">
        <v>11.74</v>
      </c>
      <c r="I5529" s="536">
        <v>0</v>
      </c>
      <c r="J5529" s="535">
        <v>11.21</v>
      </c>
      <c r="K5529" s="536">
        <v>0</v>
      </c>
      <c r="L5529" s="535">
        <v>12.54</v>
      </c>
      <c r="M5529" s="536">
        <v>0</v>
      </c>
      <c r="N5529" s="535">
        <v>13.66</v>
      </c>
      <c r="O5529" s="536">
        <v>0</v>
      </c>
      <c r="P5529" s="535">
        <v>14.45</v>
      </c>
      <c r="Q5529" s="536">
        <v>0</v>
      </c>
      <c r="R5529" s="535">
        <v>18.28</v>
      </c>
    </row>
    <row r="5530" spans="1:18" ht="12.75">
      <c r="A5530" s="145">
        <v>89712</v>
      </c>
      <c r="B5530" s="102" t="s">
        <v>27200</v>
      </c>
      <c r="C5530" s="145" t="s">
        <v>1</v>
      </c>
      <c r="D5530" s="535">
        <v>30.96</v>
      </c>
      <c r="E5530" s="536">
        <v>0</v>
      </c>
      <c r="F5530" s="535">
        <v>28.03</v>
      </c>
      <c r="G5530" s="536">
        <v>0</v>
      </c>
      <c r="H5530" s="535">
        <v>27.9</v>
      </c>
      <c r="I5530" s="536">
        <v>0</v>
      </c>
      <c r="J5530" s="535">
        <v>24.17</v>
      </c>
      <c r="K5530" s="536">
        <v>0</v>
      </c>
      <c r="L5530" s="535">
        <v>28.4</v>
      </c>
      <c r="M5530" s="536">
        <v>0</v>
      </c>
      <c r="N5530" s="535">
        <v>28.62</v>
      </c>
      <c r="O5530" s="536">
        <v>0</v>
      </c>
      <c r="P5530" s="535">
        <v>30.27</v>
      </c>
      <c r="Q5530" s="536">
        <v>0</v>
      </c>
      <c r="R5530" s="535">
        <v>34.67</v>
      </c>
    </row>
    <row r="5531" spans="1:18" ht="12.75">
      <c r="A5531" s="145">
        <v>89799</v>
      </c>
      <c r="B5531" s="102" t="s">
        <v>27201</v>
      </c>
      <c r="C5531" s="145" t="s">
        <v>1</v>
      </c>
      <c r="D5531" s="535">
        <v>25.64</v>
      </c>
      <c r="E5531" s="536">
        <v>0</v>
      </c>
      <c r="F5531" s="535">
        <v>22.68</v>
      </c>
      <c r="G5531" s="536">
        <v>0</v>
      </c>
      <c r="H5531" s="535">
        <v>21.1</v>
      </c>
      <c r="I5531" s="536">
        <v>0</v>
      </c>
      <c r="J5531" s="535">
        <v>19.27</v>
      </c>
      <c r="K5531" s="536">
        <v>0</v>
      </c>
      <c r="L5531" s="535">
        <v>22.04</v>
      </c>
      <c r="M5531" s="536">
        <v>0</v>
      </c>
      <c r="N5531" s="535">
        <v>23.21</v>
      </c>
      <c r="O5531" s="536">
        <v>0</v>
      </c>
      <c r="P5531" s="535">
        <v>24.53</v>
      </c>
      <c r="Q5531" s="536">
        <v>0</v>
      </c>
      <c r="R5531" s="535">
        <v>29.74</v>
      </c>
    </row>
    <row r="5532" spans="1:18" ht="12.75">
      <c r="A5532" s="145">
        <v>89713</v>
      </c>
      <c r="B5532" s="102" t="s">
        <v>27202</v>
      </c>
      <c r="C5532" s="145" t="s">
        <v>1</v>
      </c>
      <c r="D5532" s="535">
        <v>38.58</v>
      </c>
      <c r="E5532" s="536">
        <v>0</v>
      </c>
      <c r="F5532" s="535">
        <v>34.86</v>
      </c>
      <c r="G5532" s="536">
        <v>0</v>
      </c>
      <c r="H5532" s="535">
        <v>34.5</v>
      </c>
      <c r="I5532" s="536">
        <v>0</v>
      </c>
      <c r="J5532" s="535">
        <v>30.03</v>
      </c>
      <c r="K5532" s="536">
        <v>0</v>
      </c>
      <c r="L5532" s="535">
        <v>35.200000000000003</v>
      </c>
      <c r="M5532" s="536">
        <v>0</v>
      </c>
      <c r="N5532" s="535">
        <v>35.6</v>
      </c>
      <c r="O5532" s="536">
        <v>0</v>
      </c>
      <c r="P5532" s="535">
        <v>37.659999999999997</v>
      </c>
      <c r="Q5532" s="536">
        <v>0</v>
      </c>
      <c r="R5532" s="535">
        <v>43.34</v>
      </c>
    </row>
    <row r="5533" spans="1:18" ht="12.75">
      <c r="A5533" s="145">
        <v>89376</v>
      </c>
      <c r="B5533" s="102" t="s">
        <v>27203</v>
      </c>
      <c r="C5533" s="145" t="s">
        <v>2</v>
      </c>
      <c r="D5533" s="535">
        <v>6.45</v>
      </c>
      <c r="E5533" s="536">
        <v>0</v>
      </c>
      <c r="F5533" s="535">
        <v>5.8</v>
      </c>
      <c r="G5533" s="536">
        <v>0</v>
      </c>
      <c r="H5533" s="535">
        <v>6.18</v>
      </c>
      <c r="I5533" s="536">
        <v>0</v>
      </c>
      <c r="J5533" s="535">
        <v>5.36</v>
      </c>
      <c r="K5533" s="536">
        <v>0</v>
      </c>
      <c r="L5533" s="535">
        <v>6.12</v>
      </c>
      <c r="M5533" s="536">
        <v>0</v>
      </c>
      <c r="N5533" s="535">
        <v>6.02</v>
      </c>
      <c r="O5533" s="536">
        <v>0</v>
      </c>
      <c r="P5533" s="535">
        <v>6.49</v>
      </c>
      <c r="Q5533" s="536">
        <v>0</v>
      </c>
      <c r="R5533" s="535">
        <v>6.77</v>
      </c>
    </row>
    <row r="5534" spans="1:18" ht="12.75">
      <c r="A5534" s="145">
        <v>89429</v>
      </c>
      <c r="B5534" s="102" t="s">
        <v>27204</v>
      </c>
      <c r="C5534" s="145" t="s">
        <v>2</v>
      </c>
      <c r="D5534" s="535">
        <v>6.95</v>
      </c>
      <c r="E5534" s="536">
        <v>0</v>
      </c>
      <c r="F5534" s="535">
        <v>6.22</v>
      </c>
      <c r="G5534" s="536">
        <v>0</v>
      </c>
      <c r="H5534" s="535">
        <v>6.6</v>
      </c>
      <c r="I5534" s="536">
        <v>0</v>
      </c>
      <c r="J5534" s="535">
        <v>5.79</v>
      </c>
      <c r="K5534" s="536">
        <v>0</v>
      </c>
      <c r="L5534" s="535">
        <v>6.56</v>
      </c>
      <c r="M5534" s="536">
        <v>0</v>
      </c>
      <c r="N5534" s="535">
        <v>6.48</v>
      </c>
      <c r="O5534" s="536">
        <v>0</v>
      </c>
      <c r="P5534" s="535">
        <v>6.98</v>
      </c>
      <c r="Q5534" s="536">
        <v>0</v>
      </c>
      <c r="R5534" s="535">
        <v>7.29</v>
      </c>
    </row>
    <row r="5535" spans="1:18" ht="12.75">
      <c r="A5535" s="145">
        <v>89383</v>
      </c>
      <c r="B5535" s="102" t="s">
        <v>27205</v>
      </c>
      <c r="C5535" s="145" t="s">
        <v>2</v>
      </c>
      <c r="D5535" s="535">
        <v>7.53</v>
      </c>
      <c r="E5535" s="536">
        <v>0</v>
      </c>
      <c r="F5535" s="535">
        <v>6.77</v>
      </c>
      <c r="G5535" s="536">
        <v>0</v>
      </c>
      <c r="H5535" s="535">
        <v>7.19</v>
      </c>
      <c r="I5535" s="536">
        <v>0</v>
      </c>
      <c r="J5535" s="535">
        <v>6.26</v>
      </c>
      <c r="K5535" s="536">
        <v>0</v>
      </c>
      <c r="L5535" s="535">
        <v>7.13</v>
      </c>
      <c r="M5535" s="536">
        <v>0</v>
      </c>
      <c r="N5535" s="535">
        <v>7.02</v>
      </c>
      <c r="O5535" s="536">
        <v>0</v>
      </c>
      <c r="P5535" s="535">
        <v>7.56</v>
      </c>
      <c r="Q5535" s="536">
        <v>0</v>
      </c>
      <c r="R5535" s="535">
        <v>7.89</v>
      </c>
    </row>
    <row r="5536" spans="1:18" ht="12.75">
      <c r="A5536" s="145">
        <v>89553</v>
      </c>
      <c r="B5536" s="102" t="s">
        <v>27206</v>
      </c>
      <c r="C5536" s="145" t="s">
        <v>2</v>
      </c>
      <c r="D5536" s="535">
        <v>6.55</v>
      </c>
      <c r="E5536" s="536">
        <v>0</v>
      </c>
      <c r="F5536" s="535">
        <v>5.72</v>
      </c>
      <c r="G5536" s="536">
        <v>0</v>
      </c>
      <c r="H5536" s="535">
        <v>5.87</v>
      </c>
      <c r="I5536" s="536">
        <v>0</v>
      </c>
      <c r="J5536" s="535">
        <v>5.41</v>
      </c>
      <c r="K5536" s="536">
        <v>0</v>
      </c>
      <c r="L5536" s="535">
        <v>5.83</v>
      </c>
      <c r="M5536" s="536">
        <v>0</v>
      </c>
      <c r="N5536" s="535">
        <v>6.07</v>
      </c>
      <c r="O5536" s="536">
        <v>0</v>
      </c>
      <c r="P5536" s="535">
        <v>6.56</v>
      </c>
      <c r="Q5536" s="536">
        <v>0</v>
      </c>
      <c r="R5536" s="535">
        <v>6.95</v>
      </c>
    </row>
    <row r="5537" spans="1:18" ht="12.75">
      <c r="A5537" s="145">
        <v>89436</v>
      </c>
      <c r="B5537" s="102" t="s">
        <v>27207</v>
      </c>
      <c r="C5537" s="145" t="s">
        <v>2</v>
      </c>
      <c r="D5537" s="535">
        <v>9.25</v>
      </c>
      <c r="E5537" s="536">
        <v>0</v>
      </c>
      <c r="F5537" s="535">
        <v>8.26</v>
      </c>
      <c r="G5537" s="536">
        <v>0</v>
      </c>
      <c r="H5537" s="535">
        <v>8.64</v>
      </c>
      <c r="I5537" s="536">
        <v>0</v>
      </c>
      <c r="J5537" s="535">
        <v>7.66</v>
      </c>
      <c r="K5537" s="536">
        <v>0</v>
      </c>
      <c r="L5537" s="535">
        <v>8.58</v>
      </c>
      <c r="M5537" s="536">
        <v>0</v>
      </c>
      <c r="N5537" s="535">
        <v>8.65</v>
      </c>
      <c r="O5537" s="536">
        <v>0</v>
      </c>
      <c r="P5537" s="535">
        <v>9.3000000000000007</v>
      </c>
      <c r="Q5537" s="536">
        <v>0</v>
      </c>
      <c r="R5537" s="535">
        <v>9.7899999999999991</v>
      </c>
    </row>
    <row r="5538" spans="1:18" ht="12.75">
      <c r="A5538" s="145">
        <v>89391</v>
      </c>
      <c r="B5538" s="102" t="s">
        <v>27208</v>
      </c>
      <c r="C5538" s="145" t="s">
        <v>2</v>
      </c>
      <c r="D5538" s="535">
        <v>9.92</v>
      </c>
      <c r="E5538" s="536">
        <v>0</v>
      </c>
      <c r="F5538" s="535">
        <v>8.89</v>
      </c>
      <c r="G5538" s="536">
        <v>0</v>
      </c>
      <c r="H5538" s="535">
        <v>9.34</v>
      </c>
      <c r="I5538" s="536">
        <v>0</v>
      </c>
      <c r="J5538" s="535">
        <v>8.2200000000000006</v>
      </c>
      <c r="K5538" s="536">
        <v>0</v>
      </c>
      <c r="L5538" s="535">
        <v>9.25</v>
      </c>
      <c r="M5538" s="536">
        <v>0</v>
      </c>
      <c r="N5538" s="535">
        <v>9.3000000000000007</v>
      </c>
      <c r="O5538" s="536">
        <v>0</v>
      </c>
      <c r="P5538" s="535">
        <v>9.98</v>
      </c>
      <c r="Q5538" s="536">
        <v>0</v>
      </c>
      <c r="R5538" s="535">
        <v>10.5</v>
      </c>
    </row>
    <row r="5539" spans="1:18" ht="12.75">
      <c r="A5539" s="145">
        <v>103994</v>
      </c>
      <c r="B5539" s="102" t="s">
        <v>27209</v>
      </c>
      <c r="C5539" s="145" t="s">
        <v>2</v>
      </c>
      <c r="D5539" s="535">
        <v>15.91</v>
      </c>
      <c r="E5539" s="536">
        <v>0</v>
      </c>
      <c r="F5539" s="535">
        <v>14.25</v>
      </c>
      <c r="G5539" s="536">
        <v>0</v>
      </c>
      <c r="H5539" s="535">
        <v>14.3</v>
      </c>
      <c r="I5539" s="536">
        <v>0</v>
      </c>
      <c r="J5539" s="535">
        <v>12.99</v>
      </c>
      <c r="K5539" s="536">
        <v>0</v>
      </c>
      <c r="L5539" s="535">
        <v>14.08</v>
      </c>
      <c r="M5539" s="536">
        <v>0</v>
      </c>
      <c r="N5539" s="535">
        <v>15.23</v>
      </c>
      <c r="O5539" s="536">
        <v>0</v>
      </c>
      <c r="P5539" s="535">
        <v>16.079999999999998</v>
      </c>
      <c r="Q5539" s="536">
        <v>0</v>
      </c>
      <c r="R5539" s="535">
        <v>17.41</v>
      </c>
    </row>
    <row r="5540" spans="1:18" ht="12.75">
      <c r="A5540" s="145">
        <v>89570</v>
      </c>
      <c r="B5540" s="102" t="s">
        <v>27210</v>
      </c>
      <c r="C5540" s="145" t="s">
        <v>2</v>
      </c>
      <c r="D5540" s="535">
        <v>12.81</v>
      </c>
      <c r="E5540" s="536">
        <v>0</v>
      </c>
      <c r="F5540" s="535">
        <v>11.4</v>
      </c>
      <c r="G5540" s="536">
        <v>0</v>
      </c>
      <c r="H5540" s="535">
        <v>11.18</v>
      </c>
      <c r="I5540" s="536">
        <v>0</v>
      </c>
      <c r="J5540" s="535">
        <v>10.4</v>
      </c>
      <c r="K5540" s="536">
        <v>0</v>
      </c>
      <c r="L5540" s="535">
        <v>11</v>
      </c>
      <c r="M5540" s="536">
        <v>0</v>
      </c>
      <c r="N5540" s="535">
        <v>12.32</v>
      </c>
      <c r="O5540" s="536">
        <v>0</v>
      </c>
      <c r="P5540" s="535">
        <v>12.96</v>
      </c>
      <c r="Q5540" s="536">
        <v>0</v>
      </c>
      <c r="R5540" s="535">
        <v>14.19</v>
      </c>
    </row>
    <row r="5541" spans="1:18" ht="12.75">
      <c r="A5541" s="145">
        <v>103992</v>
      </c>
      <c r="B5541" s="102" t="s">
        <v>27211</v>
      </c>
      <c r="C5541" s="145" t="s">
        <v>2</v>
      </c>
      <c r="D5541" s="535">
        <v>12.99</v>
      </c>
      <c r="E5541" s="536">
        <v>0</v>
      </c>
      <c r="F5541" s="535">
        <v>11.58</v>
      </c>
      <c r="G5541" s="536">
        <v>0</v>
      </c>
      <c r="H5541" s="535">
        <v>11.9</v>
      </c>
      <c r="I5541" s="536">
        <v>0</v>
      </c>
      <c r="J5541" s="535">
        <v>10.67</v>
      </c>
      <c r="K5541" s="536">
        <v>0</v>
      </c>
      <c r="L5541" s="535">
        <v>11.76</v>
      </c>
      <c r="M5541" s="536">
        <v>0</v>
      </c>
      <c r="N5541" s="535">
        <v>12.26</v>
      </c>
      <c r="O5541" s="536">
        <v>0</v>
      </c>
      <c r="P5541" s="535">
        <v>13.07</v>
      </c>
      <c r="Q5541" s="536">
        <v>0</v>
      </c>
      <c r="R5541" s="535">
        <v>13.92</v>
      </c>
    </row>
    <row r="5542" spans="1:18" ht="12.75">
      <c r="A5542" s="145">
        <v>89572</v>
      </c>
      <c r="B5542" s="102" t="s">
        <v>27212</v>
      </c>
      <c r="C5542" s="145" t="s">
        <v>2</v>
      </c>
      <c r="D5542" s="535">
        <v>9.85</v>
      </c>
      <c r="E5542" s="536">
        <v>0</v>
      </c>
      <c r="F5542" s="535">
        <v>8.6199999999999992</v>
      </c>
      <c r="G5542" s="536">
        <v>0</v>
      </c>
      <c r="H5542" s="535">
        <v>8.68</v>
      </c>
      <c r="I5542" s="536">
        <v>0</v>
      </c>
      <c r="J5542" s="535">
        <v>8.0500000000000007</v>
      </c>
      <c r="K5542" s="536">
        <v>0</v>
      </c>
      <c r="L5542" s="535">
        <v>8.58</v>
      </c>
      <c r="M5542" s="536">
        <v>0</v>
      </c>
      <c r="N5542" s="535">
        <v>9.26</v>
      </c>
      <c r="O5542" s="536">
        <v>0</v>
      </c>
      <c r="P5542" s="535">
        <v>9.89</v>
      </c>
      <c r="Q5542" s="536">
        <v>0</v>
      </c>
      <c r="R5542" s="535">
        <v>10.64</v>
      </c>
    </row>
    <row r="5543" spans="1:18" ht="12.75">
      <c r="A5543" s="145">
        <v>104001</v>
      </c>
      <c r="B5543" s="102" t="s">
        <v>27213</v>
      </c>
      <c r="C5543" s="145" t="s">
        <v>2</v>
      </c>
      <c r="D5543" s="535">
        <v>15.57</v>
      </c>
      <c r="E5543" s="536">
        <v>0</v>
      </c>
      <c r="F5543" s="535">
        <v>13.8</v>
      </c>
      <c r="G5543" s="536">
        <v>0</v>
      </c>
      <c r="H5543" s="535">
        <v>14.15</v>
      </c>
      <c r="I5543" s="536">
        <v>0</v>
      </c>
      <c r="J5543" s="535">
        <v>12.82</v>
      </c>
      <c r="K5543" s="536">
        <v>0</v>
      </c>
      <c r="L5543" s="535">
        <v>14</v>
      </c>
      <c r="M5543" s="536">
        <v>0</v>
      </c>
      <c r="N5543" s="535">
        <v>14.63</v>
      </c>
      <c r="O5543" s="536">
        <v>0</v>
      </c>
      <c r="P5543" s="535">
        <v>15.65</v>
      </c>
      <c r="Q5543" s="536">
        <v>0</v>
      </c>
      <c r="R5543" s="535">
        <v>16.66</v>
      </c>
    </row>
    <row r="5544" spans="1:18" ht="12.75">
      <c r="A5544" s="145">
        <v>89596</v>
      </c>
      <c r="B5544" s="102" t="s">
        <v>27214</v>
      </c>
      <c r="C5544" s="145" t="s">
        <v>2</v>
      </c>
      <c r="D5544" s="535">
        <v>11.84</v>
      </c>
      <c r="E5544" s="536">
        <v>0</v>
      </c>
      <c r="F5544" s="535">
        <v>10.34</v>
      </c>
      <c r="G5544" s="536">
        <v>0</v>
      </c>
      <c r="H5544" s="535">
        <v>10.38</v>
      </c>
      <c r="I5544" s="536">
        <v>0</v>
      </c>
      <c r="J5544" s="535">
        <v>9.6999999999999993</v>
      </c>
      <c r="K5544" s="536">
        <v>0</v>
      </c>
      <c r="L5544" s="535">
        <v>10.28</v>
      </c>
      <c r="M5544" s="536">
        <v>0</v>
      </c>
      <c r="N5544" s="535">
        <v>11.11</v>
      </c>
      <c r="O5544" s="536">
        <v>0</v>
      </c>
      <c r="P5544" s="535">
        <v>11.87</v>
      </c>
      <c r="Q5544" s="536">
        <v>0</v>
      </c>
      <c r="R5544" s="535">
        <v>12.76</v>
      </c>
    </row>
    <row r="5545" spans="1:18" ht="12.75">
      <c r="A5545" s="145">
        <v>104002</v>
      </c>
      <c r="B5545" s="102" t="s">
        <v>27215</v>
      </c>
      <c r="C5545" s="145" t="s">
        <v>2</v>
      </c>
      <c r="D5545" s="535">
        <v>19.57</v>
      </c>
      <c r="E5545" s="536">
        <v>0</v>
      </c>
      <c r="F5545" s="535">
        <v>17.559999999999999</v>
      </c>
      <c r="G5545" s="536">
        <v>0</v>
      </c>
      <c r="H5545" s="535">
        <v>17.489999999999998</v>
      </c>
      <c r="I5545" s="536">
        <v>0</v>
      </c>
      <c r="J5545" s="535">
        <v>15.93</v>
      </c>
      <c r="K5545" s="536">
        <v>0</v>
      </c>
      <c r="L5545" s="535">
        <v>17.190000000000001</v>
      </c>
      <c r="M5545" s="536">
        <v>0</v>
      </c>
      <c r="N5545" s="535">
        <v>18.84</v>
      </c>
      <c r="O5545" s="536">
        <v>0</v>
      </c>
      <c r="P5545" s="535">
        <v>19.809999999999999</v>
      </c>
      <c r="Q5545" s="536">
        <v>0</v>
      </c>
      <c r="R5545" s="535">
        <v>21.56</v>
      </c>
    </row>
    <row r="5546" spans="1:18" ht="12.75">
      <c r="A5546" s="145">
        <v>89595</v>
      </c>
      <c r="B5546" s="102" t="s">
        <v>27216</v>
      </c>
      <c r="C5546" s="145" t="s">
        <v>2</v>
      </c>
      <c r="D5546" s="535">
        <v>16.149999999999999</v>
      </c>
      <c r="E5546" s="536">
        <v>0</v>
      </c>
      <c r="F5546" s="535">
        <v>14.35</v>
      </c>
      <c r="G5546" s="536">
        <v>0</v>
      </c>
      <c r="H5546" s="535">
        <v>13.98</v>
      </c>
      <c r="I5546" s="536">
        <v>0</v>
      </c>
      <c r="J5546" s="535">
        <v>13.1</v>
      </c>
      <c r="K5546" s="536">
        <v>0</v>
      </c>
      <c r="L5546" s="535">
        <v>13.73</v>
      </c>
      <c r="M5546" s="536">
        <v>0</v>
      </c>
      <c r="N5546" s="535">
        <v>15.58</v>
      </c>
      <c r="O5546" s="536">
        <v>0</v>
      </c>
      <c r="P5546" s="535">
        <v>16.350000000000001</v>
      </c>
      <c r="Q5546" s="536">
        <v>0</v>
      </c>
      <c r="R5546" s="535">
        <v>17.98</v>
      </c>
    </row>
    <row r="5547" spans="1:18" ht="12.75">
      <c r="A5547" s="145">
        <v>89610</v>
      </c>
      <c r="B5547" s="102" t="s">
        <v>27217</v>
      </c>
      <c r="C5547" s="145" t="s">
        <v>2</v>
      </c>
      <c r="D5547" s="535">
        <v>21.85</v>
      </c>
      <c r="E5547" s="536">
        <v>0</v>
      </c>
      <c r="F5547" s="535">
        <v>19.3</v>
      </c>
      <c r="G5547" s="536">
        <v>0</v>
      </c>
      <c r="H5547" s="535">
        <v>18.809999999999999</v>
      </c>
      <c r="I5547" s="536">
        <v>0</v>
      </c>
      <c r="J5547" s="535">
        <v>17.739999999999998</v>
      </c>
      <c r="K5547" s="536">
        <v>0</v>
      </c>
      <c r="L5547" s="535">
        <v>18.52</v>
      </c>
      <c r="M5547" s="536">
        <v>0</v>
      </c>
      <c r="N5547" s="535">
        <v>20.95</v>
      </c>
      <c r="O5547" s="536">
        <v>0</v>
      </c>
      <c r="P5547" s="535">
        <v>22.08</v>
      </c>
      <c r="Q5547" s="536">
        <v>0</v>
      </c>
      <c r="R5547" s="535">
        <v>24.23</v>
      </c>
    </row>
    <row r="5548" spans="1:18" ht="12.75">
      <c r="A5548" s="145">
        <v>89613</v>
      </c>
      <c r="B5548" s="102" t="s">
        <v>27218</v>
      </c>
      <c r="C5548" s="145" t="s">
        <v>2</v>
      </c>
      <c r="D5548" s="535">
        <v>33.950000000000003</v>
      </c>
      <c r="E5548" s="536">
        <v>0</v>
      </c>
      <c r="F5548" s="535">
        <v>30.08</v>
      </c>
      <c r="G5548" s="536">
        <v>0</v>
      </c>
      <c r="H5548" s="535">
        <v>28.94</v>
      </c>
      <c r="I5548" s="536">
        <v>0</v>
      </c>
      <c r="J5548" s="535">
        <v>27.44</v>
      </c>
      <c r="K5548" s="536">
        <v>0</v>
      </c>
      <c r="L5548" s="535">
        <v>28.4</v>
      </c>
      <c r="M5548" s="536">
        <v>0</v>
      </c>
      <c r="N5548" s="535">
        <v>32.880000000000003</v>
      </c>
      <c r="O5548" s="536">
        <v>0</v>
      </c>
      <c r="P5548" s="535">
        <v>34.4</v>
      </c>
      <c r="Q5548" s="536">
        <v>0</v>
      </c>
      <c r="R5548" s="535">
        <v>38.07</v>
      </c>
    </row>
    <row r="5549" spans="1:18" ht="12.75">
      <c r="A5549" s="145">
        <v>89616</v>
      </c>
      <c r="B5549" s="102" t="s">
        <v>27219</v>
      </c>
      <c r="C5549" s="145" t="s">
        <v>2</v>
      </c>
      <c r="D5549" s="535">
        <v>45.33</v>
      </c>
      <c r="E5549" s="536">
        <v>0</v>
      </c>
      <c r="F5549" s="535">
        <v>40.119999999999997</v>
      </c>
      <c r="G5549" s="536">
        <v>0</v>
      </c>
      <c r="H5549" s="535">
        <v>38.43</v>
      </c>
      <c r="I5549" s="536">
        <v>0</v>
      </c>
      <c r="J5549" s="535">
        <v>36.590000000000003</v>
      </c>
      <c r="K5549" s="536">
        <v>0</v>
      </c>
      <c r="L5549" s="535">
        <v>37.700000000000003</v>
      </c>
      <c r="M5549" s="536">
        <v>0</v>
      </c>
      <c r="N5549" s="535">
        <v>43.92</v>
      </c>
      <c r="O5549" s="536">
        <v>0</v>
      </c>
      <c r="P5549" s="535">
        <v>45.94</v>
      </c>
      <c r="Q5549" s="536">
        <v>0</v>
      </c>
      <c r="R5549" s="535">
        <v>50.97</v>
      </c>
    </row>
    <row r="5550" spans="1:18" ht="12.75">
      <c r="A5550" s="145">
        <v>103952</v>
      </c>
      <c r="B5550" s="102" t="s">
        <v>27220</v>
      </c>
      <c r="C5550" s="145" t="s">
        <v>2</v>
      </c>
      <c r="D5550" s="535">
        <v>6.62</v>
      </c>
      <c r="E5550" s="536">
        <v>0</v>
      </c>
      <c r="F5550" s="535">
        <v>5.91</v>
      </c>
      <c r="G5550" s="536">
        <v>0</v>
      </c>
      <c r="H5550" s="535">
        <v>6.32</v>
      </c>
      <c r="I5550" s="536">
        <v>0</v>
      </c>
      <c r="J5550" s="535">
        <v>5.52</v>
      </c>
      <c r="K5550" s="536">
        <v>0</v>
      </c>
      <c r="L5550" s="535">
        <v>6.29</v>
      </c>
      <c r="M5550" s="536">
        <v>0</v>
      </c>
      <c r="N5550" s="535">
        <v>6.13</v>
      </c>
      <c r="O5550" s="536">
        <v>0</v>
      </c>
      <c r="P5550" s="535">
        <v>6.63</v>
      </c>
      <c r="Q5550" s="536">
        <v>0</v>
      </c>
      <c r="R5550" s="535">
        <v>6.88</v>
      </c>
    </row>
    <row r="5551" spans="1:18" ht="12.75">
      <c r="A5551" s="145">
        <v>103947</v>
      </c>
      <c r="B5551" s="102" t="s">
        <v>27221</v>
      </c>
      <c r="C5551" s="145" t="s">
        <v>2</v>
      </c>
      <c r="D5551" s="535">
        <v>7.2</v>
      </c>
      <c r="E5551" s="536">
        <v>0</v>
      </c>
      <c r="F5551" s="535">
        <v>6.46</v>
      </c>
      <c r="G5551" s="536">
        <v>0</v>
      </c>
      <c r="H5551" s="535">
        <v>6.91</v>
      </c>
      <c r="I5551" s="536">
        <v>0</v>
      </c>
      <c r="J5551" s="535">
        <v>5.99</v>
      </c>
      <c r="K5551" s="536">
        <v>0</v>
      </c>
      <c r="L5551" s="535">
        <v>6.86</v>
      </c>
      <c r="M5551" s="536">
        <v>0</v>
      </c>
      <c r="N5551" s="535">
        <v>6.67</v>
      </c>
      <c r="O5551" s="536">
        <v>0</v>
      </c>
      <c r="P5551" s="535">
        <v>7.21</v>
      </c>
      <c r="Q5551" s="536">
        <v>0</v>
      </c>
      <c r="R5551" s="535">
        <v>7.48</v>
      </c>
    </row>
    <row r="5552" spans="1:18" ht="12.75">
      <c r="A5552" s="145">
        <v>103957</v>
      </c>
      <c r="B5552" s="102" t="s">
        <v>27222</v>
      </c>
      <c r="C5552" s="145" t="s">
        <v>2</v>
      </c>
      <c r="D5552" s="535">
        <v>5.61</v>
      </c>
      <c r="E5552" s="536">
        <v>0</v>
      </c>
      <c r="F5552" s="535">
        <v>4.84</v>
      </c>
      <c r="G5552" s="536">
        <v>0</v>
      </c>
      <c r="H5552" s="535">
        <v>5.08</v>
      </c>
      <c r="I5552" s="536">
        <v>0</v>
      </c>
      <c r="J5552" s="535">
        <v>4.67</v>
      </c>
      <c r="K5552" s="536">
        <v>0</v>
      </c>
      <c r="L5552" s="535">
        <v>5.0599999999999996</v>
      </c>
      <c r="M5552" s="536">
        <v>0</v>
      </c>
      <c r="N5552" s="535">
        <v>5.0999999999999996</v>
      </c>
      <c r="O5552" s="536">
        <v>0</v>
      </c>
      <c r="P5552" s="535">
        <v>5.58</v>
      </c>
      <c r="Q5552" s="536">
        <v>0</v>
      </c>
      <c r="R5552" s="535">
        <v>5.81</v>
      </c>
    </row>
    <row r="5553" spans="1:18" ht="12.75">
      <c r="A5553" s="145">
        <v>103953</v>
      </c>
      <c r="B5553" s="102" t="s">
        <v>27223</v>
      </c>
      <c r="C5553" s="145" t="s">
        <v>2</v>
      </c>
      <c r="D5553" s="535">
        <v>8.31</v>
      </c>
      <c r="E5553" s="536">
        <v>0</v>
      </c>
      <c r="F5553" s="535">
        <v>7.38</v>
      </c>
      <c r="G5553" s="536">
        <v>0</v>
      </c>
      <c r="H5553" s="535">
        <v>7.85</v>
      </c>
      <c r="I5553" s="536">
        <v>0</v>
      </c>
      <c r="J5553" s="535">
        <v>6.92</v>
      </c>
      <c r="K5553" s="536">
        <v>0</v>
      </c>
      <c r="L5553" s="535">
        <v>7.81</v>
      </c>
      <c r="M5553" s="536">
        <v>0</v>
      </c>
      <c r="N5553" s="535">
        <v>7.68</v>
      </c>
      <c r="O5553" s="536">
        <v>0</v>
      </c>
      <c r="P5553" s="535">
        <v>8.32</v>
      </c>
      <c r="Q5553" s="536">
        <v>0</v>
      </c>
      <c r="R5553" s="535">
        <v>8.65</v>
      </c>
    </row>
    <row r="5554" spans="1:18" ht="12.75">
      <c r="A5554" s="145">
        <v>103948</v>
      </c>
      <c r="B5554" s="102" t="s">
        <v>27224</v>
      </c>
      <c r="C5554" s="145" t="s">
        <v>2</v>
      </c>
      <c r="D5554" s="535">
        <v>8.98</v>
      </c>
      <c r="E5554" s="536">
        <v>0</v>
      </c>
      <c r="F5554" s="535">
        <v>8.01</v>
      </c>
      <c r="G5554" s="536">
        <v>0</v>
      </c>
      <c r="H5554" s="535">
        <v>8.5500000000000007</v>
      </c>
      <c r="I5554" s="536">
        <v>0</v>
      </c>
      <c r="J5554" s="535">
        <v>7.48</v>
      </c>
      <c r="K5554" s="536">
        <v>0</v>
      </c>
      <c r="L5554" s="535">
        <v>8.48</v>
      </c>
      <c r="M5554" s="536">
        <v>0</v>
      </c>
      <c r="N5554" s="535">
        <v>8.33</v>
      </c>
      <c r="O5554" s="536">
        <v>0</v>
      </c>
      <c r="P5554" s="535">
        <v>9</v>
      </c>
      <c r="Q5554" s="536">
        <v>0</v>
      </c>
      <c r="R5554" s="535">
        <v>9.36</v>
      </c>
    </row>
    <row r="5555" spans="1:18" ht="12.75">
      <c r="A5555" s="145">
        <v>103958</v>
      </c>
      <c r="B5555" s="102" t="s">
        <v>27225</v>
      </c>
      <c r="C5555" s="145" t="s">
        <v>2</v>
      </c>
      <c r="D5555" s="535">
        <v>11.38</v>
      </c>
      <c r="E5555" s="536">
        <v>0</v>
      </c>
      <c r="F5555" s="535">
        <v>9.8699999999999992</v>
      </c>
      <c r="G5555" s="536">
        <v>0</v>
      </c>
      <c r="H5555" s="535">
        <v>9.99</v>
      </c>
      <c r="I5555" s="536">
        <v>0</v>
      </c>
      <c r="J5555" s="535">
        <v>9.3800000000000008</v>
      </c>
      <c r="K5555" s="536">
        <v>0</v>
      </c>
      <c r="L5555" s="535">
        <v>9.93</v>
      </c>
      <c r="M5555" s="536">
        <v>0</v>
      </c>
      <c r="N5555" s="535">
        <v>10.54</v>
      </c>
      <c r="O5555" s="536">
        <v>0</v>
      </c>
      <c r="P5555" s="535">
        <v>11.36</v>
      </c>
      <c r="Q5555" s="536">
        <v>0</v>
      </c>
      <c r="R5555" s="535">
        <v>12.1</v>
      </c>
    </row>
    <row r="5556" spans="1:18" ht="12.75">
      <c r="A5556" s="145">
        <v>104009</v>
      </c>
      <c r="B5556" s="102" t="s">
        <v>27226</v>
      </c>
      <c r="C5556" s="145" t="s">
        <v>2</v>
      </c>
      <c r="D5556" s="535">
        <v>15.01</v>
      </c>
      <c r="E5556" s="536">
        <v>0</v>
      </c>
      <c r="F5556" s="535">
        <v>13.3</v>
      </c>
      <c r="G5556" s="536">
        <v>0</v>
      </c>
      <c r="H5556" s="535">
        <v>13.75</v>
      </c>
      <c r="I5556" s="536">
        <v>0</v>
      </c>
      <c r="J5556" s="535">
        <v>12.4</v>
      </c>
      <c r="K5556" s="536">
        <v>0</v>
      </c>
      <c r="L5556" s="535">
        <v>13.62</v>
      </c>
      <c r="M5556" s="536">
        <v>0</v>
      </c>
      <c r="N5556" s="535">
        <v>14.02</v>
      </c>
      <c r="O5556" s="536">
        <v>0</v>
      </c>
      <c r="P5556" s="535">
        <v>15.06</v>
      </c>
      <c r="Q5556" s="536">
        <v>0</v>
      </c>
      <c r="R5556" s="535">
        <v>15.93</v>
      </c>
    </row>
    <row r="5557" spans="1:18" ht="12.75">
      <c r="A5557" s="145">
        <v>103959</v>
      </c>
      <c r="B5557" s="102" t="s">
        <v>27227</v>
      </c>
      <c r="C5557" s="145" t="s">
        <v>2</v>
      </c>
      <c r="D5557" s="535">
        <v>16.96</v>
      </c>
      <c r="E5557" s="536">
        <v>0</v>
      </c>
      <c r="F5557" s="535">
        <v>14.76</v>
      </c>
      <c r="G5557" s="536">
        <v>0</v>
      </c>
      <c r="H5557" s="535">
        <v>14.7</v>
      </c>
      <c r="I5557" s="536">
        <v>0</v>
      </c>
      <c r="J5557" s="535">
        <v>13.89</v>
      </c>
      <c r="K5557" s="536">
        <v>0</v>
      </c>
      <c r="L5557" s="535">
        <v>14.57</v>
      </c>
      <c r="M5557" s="536">
        <v>0</v>
      </c>
      <c r="N5557" s="535">
        <v>15.89</v>
      </c>
      <c r="O5557" s="536">
        <v>0</v>
      </c>
      <c r="P5557" s="535">
        <v>17.010000000000002</v>
      </c>
      <c r="Q5557" s="536">
        <v>0</v>
      </c>
      <c r="R5557" s="535">
        <v>18.34</v>
      </c>
    </row>
    <row r="5558" spans="1:18" ht="12.75">
      <c r="A5558" s="145">
        <v>103962</v>
      </c>
      <c r="B5558" s="102" t="s">
        <v>27228</v>
      </c>
      <c r="C5558" s="145" t="s">
        <v>2</v>
      </c>
      <c r="D5558" s="535">
        <v>7.25</v>
      </c>
      <c r="E5558" s="536">
        <v>0</v>
      </c>
      <c r="F5558" s="535">
        <v>6.4</v>
      </c>
      <c r="G5558" s="536">
        <v>0</v>
      </c>
      <c r="H5558" s="535">
        <v>6.42</v>
      </c>
      <c r="I5558" s="536">
        <v>0</v>
      </c>
      <c r="J5558" s="535">
        <v>5.94</v>
      </c>
      <c r="K5558" s="536">
        <v>0</v>
      </c>
      <c r="L5558" s="535">
        <v>6.32</v>
      </c>
      <c r="M5558" s="536">
        <v>0</v>
      </c>
      <c r="N5558" s="535">
        <v>6.87</v>
      </c>
      <c r="O5558" s="536">
        <v>0</v>
      </c>
      <c r="P5558" s="535">
        <v>7.3</v>
      </c>
      <c r="Q5558" s="536">
        <v>0</v>
      </c>
      <c r="R5558" s="535">
        <v>7.88</v>
      </c>
    </row>
    <row r="5559" spans="1:18" ht="12.75">
      <c r="A5559" s="145">
        <v>103954</v>
      </c>
      <c r="B5559" s="102" t="s">
        <v>27229</v>
      </c>
      <c r="C5559" s="145" t="s">
        <v>2</v>
      </c>
      <c r="D5559" s="535">
        <v>9.84</v>
      </c>
      <c r="E5559" s="536">
        <v>0</v>
      </c>
      <c r="F5559" s="535">
        <v>8.86</v>
      </c>
      <c r="G5559" s="536">
        <v>0</v>
      </c>
      <c r="H5559" s="535">
        <v>9.1199999999999992</v>
      </c>
      <c r="I5559" s="536">
        <v>0</v>
      </c>
      <c r="J5559" s="535">
        <v>8.1</v>
      </c>
      <c r="K5559" s="536">
        <v>0</v>
      </c>
      <c r="L5559" s="535">
        <v>8.9700000000000006</v>
      </c>
      <c r="M5559" s="536">
        <v>0</v>
      </c>
      <c r="N5559" s="535">
        <v>9.35</v>
      </c>
      <c r="O5559" s="536">
        <v>0</v>
      </c>
      <c r="P5559" s="535">
        <v>9.9499999999999993</v>
      </c>
      <c r="Q5559" s="536">
        <v>0</v>
      </c>
      <c r="R5559" s="535">
        <v>10.63</v>
      </c>
    </row>
    <row r="5560" spans="1:18" ht="12.75">
      <c r="A5560" s="145">
        <v>103949</v>
      </c>
      <c r="B5560" s="102" t="s">
        <v>27230</v>
      </c>
      <c r="C5560" s="145" t="s">
        <v>2</v>
      </c>
      <c r="D5560" s="535">
        <v>10.49</v>
      </c>
      <c r="E5560" s="536">
        <v>0</v>
      </c>
      <c r="F5560" s="535">
        <v>9.4499999999999993</v>
      </c>
      <c r="G5560" s="536">
        <v>0</v>
      </c>
      <c r="H5560" s="535">
        <v>9.7799999999999994</v>
      </c>
      <c r="I5560" s="536">
        <v>0</v>
      </c>
      <c r="J5560" s="535">
        <v>8.6300000000000008</v>
      </c>
      <c r="K5560" s="536">
        <v>0</v>
      </c>
      <c r="L5560" s="535">
        <v>9.61</v>
      </c>
      <c r="M5560" s="536">
        <v>0</v>
      </c>
      <c r="N5560" s="535">
        <v>9.9600000000000009</v>
      </c>
      <c r="O5560" s="536">
        <v>0</v>
      </c>
      <c r="P5560" s="535">
        <v>10.58</v>
      </c>
      <c r="Q5560" s="536">
        <v>0</v>
      </c>
      <c r="R5560" s="535">
        <v>11.29</v>
      </c>
    </row>
    <row r="5561" spans="1:18" ht="12.75">
      <c r="A5561" s="145">
        <v>103964</v>
      </c>
      <c r="B5561" s="102" t="s">
        <v>27231</v>
      </c>
      <c r="C5561" s="145" t="s">
        <v>2</v>
      </c>
      <c r="D5561" s="535">
        <v>9.23</v>
      </c>
      <c r="E5561" s="536">
        <v>0</v>
      </c>
      <c r="F5561" s="535">
        <v>8.1300000000000008</v>
      </c>
      <c r="G5561" s="536">
        <v>0</v>
      </c>
      <c r="H5561" s="535">
        <v>8.1199999999999992</v>
      </c>
      <c r="I5561" s="536">
        <v>0</v>
      </c>
      <c r="J5561" s="535">
        <v>7.55</v>
      </c>
      <c r="K5561" s="536">
        <v>0</v>
      </c>
      <c r="L5561" s="535">
        <v>8.02</v>
      </c>
      <c r="M5561" s="536">
        <v>0</v>
      </c>
      <c r="N5561" s="535">
        <v>8.73</v>
      </c>
      <c r="O5561" s="536">
        <v>0</v>
      </c>
      <c r="P5561" s="535">
        <v>9.3000000000000007</v>
      </c>
      <c r="Q5561" s="536">
        <v>0</v>
      </c>
      <c r="R5561" s="535">
        <v>10.02</v>
      </c>
    </row>
    <row r="5562" spans="1:18" ht="12.75">
      <c r="A5562" s="145">
        <v>104014</v>
      </c>
      <c r="B5562" s="102" t="s">
        <v>27232</v>
      </c>
      <c r="C5562" s="145" t="s">
        <v>2</v>
      </c>
      <c r="D5562" s="535">
        <v>12.16</v>
      </c>
      <c r="E5562" s="536">
        <v>0</v>
      </c>
      <c r="F5562" s="535">
        <v>10.89</v>
      </c>
      <c r="G5562" s="536">
        <v>0</v>
      </c>
      <c r="H5562" s="535">
        <v>11.15</v>
      </c>
      <c r="I5562" s="536">
        <v>0</v>
      </c>
      <c r="J5562" s="535">
        <v>9.98</v>
      </c>
      <c r="K5562" s="536">
        <v>0</v>
      </c>
      <c r="L5562" s="535">
        <v>11</v>
      </c>
      <c r="M5562" s="536">
        <v>0</v>
      </c>
      <c r="N5562" s="535">
        <v>11.53</v>
      </c>
      <c r="O5562" s="536">
        <v>0</v>
      </c>
      <c r="P5562" s="535">
        <v>12.27</v>
      </c>
      <c r="Q5562" s="536">
        <v>0</v>
      </c>
      <c r="R5562" s="535">
        <v>13.1</v>
      </c>
    </row>
    <row r="5563" spans="1:18" ht="12.75">
      <c r="A5563" s="145">
        <v>103966</v>
      </c>
      <c r="B5563" s="102" t="s">
        <v>27233</v>
      </c>
      <c r="C5563" s="145" t="s">
        <v>2</v>
      </c>
      <c r="D5563" s="535">
        <v>10.91</v>
      </c>
      <c r="E5563" s="536">
        <v>0</v>
      </c>
      <c r="F5563" s="535">
        <v>9.5500000000000007</v>
      </c>
      <c r="G5563" s="536">
        <v>0</v>
      </c>
      <c r="H5563" s="535">
        <v>9.5500000000000007</v>
      </c>
      <c r="I5563" s="536">
        <v>0</v>
      </c>
      <c r="J5563" s="535">
        <v>8.9499999999999993</v>
      </c>
      <c r="K5563" s="536">
        <v>0</v>
      </c>
      <c r="L5563" s="535">
        <v>9.4499999999999993</v>
      </c>
      <c r="M5563" s="536">
        <v>0</v>
      </c>
      <c r="N5563" s="535">
        <v>10.26</v>
      </c>
      <c r="O5563" s="536">
        <v>0</v>
      </c>
      <c r="P5563" s="535">
        <v>10.96</v>
      </c>
      <c r="Q5563" s="536">
        <v>0</v>
      </c>
      <c r="R5563" s="535">
        <v>11.82</v>
      </c>
    </row>
    <row r="5564" spans="1:18" ht="12.75">
      <c r="A5564" s="145">
        <v>103999</v>
      </c>
      <c r="B5564" s="102" t="s">
        <v>27234</v>
      </c>
      <c r="C5564" s="145" t="s">
        <v>2</v>
      </c>
      <c r="D5564" s="535">
        <v>14.12</v>
      </c>
      <c r="E5564" s="536">
        <v>0</v>
      </c>
      <c r="F5564" s="535">
        <v>12.56</v>
      </c>
      <c r="G5564" s="536">
        <v>0</v>
      </c>
      <c r="H5564" s="535">
        <v>12.86</v>
      </c>
      <c r="I5564" s="536">
        <v>0</v>
      </c>
      <c r="J5564" s="535">
        <v>11.62</v>
      </c>
      <c r="K5564" s="536">
        <v>0</v>
      </c>
      <c r="L5564" s="535">
        <v>12.71</v>
      </c>
      <c r="M5564" s="536">
        <v>0</v>
      </c>
      <c r="N5564" s="535">
        <v>13.33</v>
      </c>
      <c r="O5564" s="536">
        <v>0</v>
      </c>
      <c r="P5564" s="535">
        <v>14.22</v>
      </c>
      <c r="Q5564" s="536">
        <v>0</v>
      </c>
      <c r="R5564" s="535">
        <v>15.18</v>
      </c>
    </row>
    <row r="5565" spans="1:18" ht="12.75">
      <c r="A5565" s="145">
        <v>103967</v>
      </c>
      <c r="B5565" s="102" t="s">
        <v>27235</v>
      </c>
      <c r="C5565" s="145" t="s">
        <v>2</v>
      </c>
      <c r="D5565" s="535">
        <v>13.1</v>
      </c>
      <c r="E5565" s="536">
        <v>0</v>
      </c>
      <c r="F5565" s="535">
        <v>11.52</v>
      </c>
      <c r="G5565" s="536">
        <v>0</v>
      </c>
      <c r="H5565" s="535">
        <v>11.42</v>
      </c>
      <c r="I5565" s="536">
        <v>0</v>
      </c>
      <c r="J5565" s="535">
        <v>10.71</v>
      </c>
      <c r="K5565" s="536">
        <v>0</v>
      </c>
      <c r="L5565" s="535">
        <v>11.27</v>
      </c>
      <c r="M5565" s="536">
        <v>0</v>
      </c>
      <c r="N5565" s="535">
        <v>12.43</v>
      </c>
      <c r="O5565" s="536">
        <v>0</v>
      </c>
      <c r="P5565" s="535">
        <v>13.2</v>
      </c>
      <c r="Q5565" s="536">
        <v>0</v>
      </c>
      <c r="R5565" s="535">
        <v>14.32</v>
      </c>
    </row>
    <row r="5566" spans="1:18" ht="12.75">
      <c r="A5566" s="145">
        <v>104003</v>
      </c>
      <c r="B5566" s="102" t="s">
        <v>27236</v>
      </c>
      <c r="C5566" s="145" t="s">
        <v>2</v>
      </c>
      <c r="D5566" s="535">
        <v>16.52</v>
      </c>
      <c r="E5566" s="536">
        <v>0</v>
      </c>
      <c r="F5566" s="535">
        <v>14.73</v>
      </c>
      <c r="G5566" s="536">
        <v>0</v>
      </c>
      <c r="H5566" s="535">
        <v>14.93</v>
      </c>
      <c r="I5566" s="536">
        <v>0</v>
      </c>
      <c r="J5566" s="535">
        <v>13.54</v>
      </c>
      <c r="K5566" s="536">
        <v>0</v>
      </c>
      <c r="L5566" s="535">
        <v>14.73</v>
      </c>
      <c r="M5566" s="536">
        <v>0</v>
      </c>
      <c r="N5566" s="535">
        <v>15.69</v>
      </c>
      <c r="O5566" s="536">
        <v>0</v>
      </c>
      <c r="P5566" s="535">
        <v>16.66</v>
      </c>
      <c r="Q5566" s="536">
        <v>0</v>
      </c>
      <c r="R5566" s="535">
        <v>17.899999999999999</v>
      </c>
    </row>
    <row r="5567" spans="1:18" ht="12.75">
      <c r="A5567" s="145">
        <v>103968</v>
      </c>
      <c r="B5567" s="102" t="s">
        <v>27237</v>
      </c>
      <c r="C5567" s="145" t="s">
        <v>2</v>
      </c>
      <c r="D5567" s="535">
        <v>18.600000000000001</v>
      </c>
      <c r="E5567" s="536">
        <v>0</v>
      </c>
      <c r="F5567" s="535">
        <v>16.53</v>
      </c>
      <c r="G5567" s="536">
        <v>0</v>
      </c>
      <c r="H5567" s="535">
        <v>16.010000000000002</v>
      </c>
      <c r="I5567" s="536">
        <v>0</v>
      </c>
      <c r="J5567" s="535">
        <v>15.05</v>
      </c>
      <c r="K5567" s="536">
        <v>0</v>
      </c>
      <c r="L5567" s="535">
        <v>15.73</v>
      </c>
      <c r="M5567" s="536">
        <v>0</v>
      </c>
      <c r="N5567" s="535">
        <v>18</v>
      </c>
      <c r="O5567" s="536">
        <v>0</v>
      </c>
      <c r="P5567" s="535">
        <v>18.84</v>
      </c>
      <c r="Q5567" s="536">
        <v>0</v>
      </c>
      <c r="R5567" s="535">
        <v>20.79</v>
      </c>
    </row>
    <row r="5568" spans="1:18" ht="12.75">
      <c r="A5568" s="145">
        <v>103969</v>
      </c>
      <c r="B5568" s="102" t="s">
        <v>27238</v>
      </c>
      <c r="C5568" s="145" t="s">
        <v>2</v>
      </c>
      <c r="D5568" s="535">
        <v>21.91</v>
      </c>
      <c r="E5568" s="536">
        <v>0</v>
      </c>
      <c r="F5568" s="535">
        <v>19.55</v>
      </c>
      <c r="G5568" s="536">
        <v>0</v>
      </c>
      <c r="H5568" s="535">
        <v>18.82</v>
      </c>
      <c r="I5568" s="536">
        <v>0</v>
      </c>
      <c r="J5568" s="535">
        <v>17.68</v>
      </c>
      <c r="K5568" s="536">
        <v>0</v>
      </c>
      <c r="L5568" s="535">
        <v>18.440000000000001</v>
      </c>
      <c r="M5568" s="536">
        <v>0</v>
      </c>
      <c r="N5568" s="535">
        <v>21.32</v>
      </c>
      <c r="O5568" s="536">
        <v>0</v>
      </c>
      <c r="P5568" s="535">
        <v>22.25</v>
      </c>
      <c r="Q5568" s="536">
        <v>0</v>
      </c>
      <c r="R5568" s="535">
        <v>24.66</v>
      </c>
    </row>
    <row r="5569" spans="1:18" ht="12.75">
      <c r="A5569" s="145">
        <v>103971</v>
      </c>
      <c r="B5569" s="102" t="s">
        <v>27239</v>
      </c>
      <c r="C5569" s="145" t="s">
        <v>2</v>
      </c>
      <c r="D5569" s="535">
        <v>27.85</v>
      </c>
      <c r="E5569" s="536">
        <v>0</v>
      </c>
      <c r="F5569" s="535">
        <v>24.85</v>
      </c>
      <c r="G5569" s="536">
        <v>0</v>
      </c>
      <c r="H5569" s="535">
        <v>23.84</v>
      </c>
      <c r="I5569" s="536">
        <v>0</v>
      </c>
      <c r="J5569" s="535">
        <v>22.45</v>
      </c>
      <c r="K5569" s="536">
        <v>0</v>
      </c>
      <c r="L5569" s="535">
        <v>23.36</v>
      </c>
      <c r="M5569" s="536">
        <v>0</v>
      </c>
      <c r="N5569" s="535">
        <v>27.15</v>
      </c>
      <c r="O5569" s="536">
        <v>0</v>
      </c>
      <c r="P5569" s="535">
        <v>28.29</v>
      </c>
      <c r="Q5569" s="536">
        <v>0</v>
      </c>
      <c r="R5569" s="535">
        <v>31.44</v>
      </c>
    </row>
    <row r="5570" spans="1:18" ht="12.75">
      <c r="A5570" s="145">
        <v>103972</v>
      </c>
      <c r="B5570" s="102" t="s">
        <v>27240</v>
      </c>
      <c r="C5570" s="145" t="s">
        <v>2</v>
      </c>
      <c r="D5570" s="535">
        <v>32.31</v>
      </c>
      <c r="E5570" s="536">
        <v>0</v>
      </c>
      <c r="F5570" s="535">
        <v>28.7</v>
      </c>
      <c r="G5570" s="536">
        <v>0</v>
      </c>
      <c r="H5570" s="535">
        <v>27.54</v>
      </c>
      <c r="I5570" s="536">
        <v>0</v>
      </c>
      <c r="J5570" s="535">
        <v>26.07</v>
      </c>
      <c r="K5570" s="536">
        <v>0</v>
      </c>
      <c r="L5570" s="535">
        <v>27.02</v>
      </c>
      <c r="M5570" s="536">
        <v>0</v>
      </c>
      <c r="N5570" s="535">
        <v>31.37</v>
      </c>
      <c r="O5570" s="536">
        <v>0</v>
      </c>
      <c r="P5570" s="535">
        <v>32.75</v>
      </c>
      <c r="Q5570" s="536">
        <v>0</v>
      </c>
      <c r="R5570" s="535">
        <v>36.340000000000003</v>
      </c>
    </row>
    <row r="5571" spans="1:18" ht="12.75">
      <c r="A5571" s="145">
        <v>103993</v>
      </c>
      <c r="B5571" s="102" t="s">
        <v>27241</v>
      </c>
      <c r="C5571" s="145" t="s">
        <v>2</v>
      </c>
      <c r="D5571" s="535">
        <v>11.19</v>
      </c>
      <c r="E5571" s="536">
        <v>0</v>
      </c>
      <c r="F5571" s="535">
        <v>9.91</v>
      </c>
      <c r="G5571" s="536">
        <v>0</v>
      </c>
      <c r="H5571" s="535">
        <v>10.39</v>
      </c>
      <c r="I5571" s="536">
        <v>0</v>
      </c>
      <c r="J5571" s="535">
        <v>9.26</v>
      </c>
      <c r="K5571" s="536">
        <v>0</v>
      </c>
      <c r="L5571" s="535">
        <v>10.31</v>
      </c>
      <c r="M5571" s="536">
        <v>0</v>
      </c>
      <c r="N5571" s="535">
        <v>10.4</v>
      </c>
      <c r="O5571" s="536">
        <v>0</v>
      </c>
      <c r="P5571" s="535">
        <v>11.2</v>
      </c>
      <c r="Q5571" s="536">
        <v>0</v>
      </c>
      <c r="R5571" s="535">
        <v>11.76</v>
      </c>
    </row>
    <row r="5572" spans="1:18" ht="12.75">
      <c r="A5572" s="145">
        <v>89407</v>
      </c>
      <c r="B5572" s="102" t="s">
        <v>27242</v>
      </c>
      <c r="C5572" s="145" t="s">
        <v>2</v>
      </c>
      <c r="D5572" s="535">
        <v>10.07</v>
      </c>
      <c r="E5572" s="536">
        <v>0</v>
      </c>
      <c r="F5572" s="535">
        <v>9.19</v>
      </c>
      <c r="G5572" s="536">
        <v>0</v>
      </c>
      <c r="H5572" s="535">
        <v>9.6</v>
      </c>
      <c r="I5572" s="536">
        <v>0</v>
      </c>
      <c r="J5572" s="535">
        <v>8.2799999999999994</v>
      </c>
      <c r="K5572" s="536">
        <v>0</v>
      </c>
      <c r="L5572" s="535">
        <v>9.4499999999999993</v>
      </c>
      <c r="M5572" s="536">
        <v>0</v>
      </c>
      <c r="N5572" s="535">
        <v>9.59</v>
      </c>
      <c r="O5572" s="536">
        <v>0</v>
      </c>
      <c r="P5572" s="535">
        <v>10.18</v>
      </c>
      <c r="Q5572" s="536">
        <v>0</v>
      </c>
      <c r="R5572" s="535">
        <v>10.79</v>
      </c>
    </row>
    <row r="5573" spans="1:18" ht="12.75">
      <c r="A5573" s="145">
        <v>89361</v>
      </c>
      <c r="B5573" s="102" t="s">
        <v>27243</v>
      </c>
      <c r="C5573" s="145" t="s">
        <v>2</v>
      </c>
      <c r="D5573" s="535">
        <v>10.86</v>
      </c>
      <c r="E5573" s="536">
        <v>0</v>
      </c>
      <c r="F5573" s="535">
        <v>9.92</v>
      </c>
      <c r="G5573" s="536">
        <v>0</v>
      </c>
      <c r="H5573" s="535">
        <v>10.43</v>
      </c>
      <c r="I5573" s="536">
        <v>0</v>
      </c>
      <c r="J5573" s="535">
        <v>8.94</v>
      </c>
      <c r="K5573" s="536">
        <v>0</v>
      </c>
      <c r="L5573" s="535">
        <v>10.27</v>
      </c>
      <c r="M5573" s="536">
        <v>0</v>
      </c>
      <c r="N5573" s="535">
        <v>10.35</v>
      </c>
      <c r="O5573" s="536">
        <v>0</v>
      </c>
      <c r="P5573" s="535">
        <v>10.98</v>
      </c>
      <c r="Q5573" s="536">
        <v>0</v>
      </c>
      <c r="R5573" s="535">
        <v>11.63</v>
      </c>
    </row>
    <row r="5574" spans="1:18" ht="12.75">
      <c r="A5574" s="145">
        <v>89490</v>
      </c>
      <c r="B5574" s="102" t="s">
        <v>27244</v>
      </c>
      <c r="C5574" s="145" t="s">
        <v>2</v>
      </c>
      <c r="D5574" s="535">
        <v>8.1</v>
      </c>
      <c r="E5574" s="536">
        <v>0</v>
      </c>
      <c r="F5574" s="535">
        <v>7.23</v>
      </c>
      <c r="G5574" s="536">
        <v>0</v>
      </c>
      <c r="H5574" s="535">
        <v>7.39</v>
      </c>
      <c r="I5574" s="536">
        <v>0</v>
      </c>
      <c r="J5574" s="535">
        <v>6.66</v>
      </c>
      <c r="K5574" s="536">
        <v>0</v>
      </c>
      <c r="L5574" s="535">
        <v>7.29</v>
      </c>
      <c r="M5574" s="536">
        <v>0</v>
      </c>
      <c r="N5574" s="535">
        <v>7.65</v>
      </c>
      <c r="O5574" s="536">
        <v>0</v>
      </c>
      <c r="P5574" s="535">
        <v>8.16</v>
      </c>
      <c r="Q5574" s="536">
        <v>0</v>
      </c>
      <c r="R5574" s="535">
        <v>8.7200000000000006</v>
      </c>
    </row>
    <row r="5575" spans="1:18" ht="12.75">
      <c r="A5575" s="145">
        <v>89411</v>
      </c>
      <c r="B5575" s="102" t="s">
        <v>27245</v>
      </c>
      <c r="C5575" s="145" t="s">
        <v>2</v>
      </c>
      <c r="D5575" s="535">
        <v>11.83</v>
      </c>
      <c r="E5575" s="536">
        <v>0</v>
      </c>
      <c r="F5575" s="535">
        <v>10.73</v>
      </c>
      <c r="G5575" s="536">
        <v>0</v>
      </c>
      <c r="H5575" s="535">
        <v>11.24</v>
      </c>
      <c r="I5575" s="536">
        <v>0</v>
      </c>
      <c r="J5575" s="535">
        <v>9.75</v>
      </c>
      <c r="K5575" s="536">
        <v>0</v>
      </c>
      <c r="L5575" s="535">
        <v>11.06</v>
      </c>
      <c r="M5575" s="536">
        <v>0</v>
      </c>
      <c r="N5575" s="535">
        <v>11.21</v>
      </c>
      <c r="O5575" s="536">
        <v>0</v>
      </c>
      <c r="P5575" s="535">
        <v>11.94</v>
      </c>
      <c r="Q5575" s="536">
        <v>0</v>
      </c>
      <c r="R5575" s="535">
        <v>12.62</v>
      </c>
    </row>
    <row r="5576" spans="1:18" ht="12.75">
      <c r="A5576" s="145">
        <v>89365</v>
      </c>
      <c r="B5576" s="102" t="s">
        <v>27246</v>
      </c>
      <c r="C5576" s="145" t="s">
        <v>2</v>
      </c>
      <c r="D5576" s="535">
        <v>12.74</v>
      </c>
      <c r="E5576" s="536">
        <v>0</v>
      </c>
      <c r="F5576" s="535">
        <v>11.6</v>
      </c>
      <c r="G5576" s="536">
        <v>0</v>
      </c>
      <c r="H5576" s="535">
        <v>12.18</v>
      </c>
      <c r="I5576" s="536">
        <v>0</v>
      </c>
      <c r="J5576" s="535">
        <v>10.51</v>
      </c>
      <c r="K5576" s="536">
        <v>0</v>
      </c>
      <c r="L5576" s="535">
        <v>12</v>
      </c>
      <c r="M5576" s="536">
        <v>0</v>
      </c>
      <c r="N5576" s="535">
        <v>12.09</v>
      </c>
      <c r="O5576" s="536">
        <v>0</v>
      </c>
      <c r="P5576" s="535">
        <v>12.86</v>
      </c>
      <c r="Q5576" s="536">
        <v>0</v>
      </c>
      <c r="R5576" s="535">
        <v>13.59</v>
      </c>
    </row>
    <row r="5577" spans="1:18" ht="12.75">
      <c r="A5577" s="145">
        <v>89496</v>
      </c>
      <c r="B5577" s="102" t="s">
        <v>27247</v>
      </c>
      <c r="C5577" s="145" t="s">
        <v>2</v>
      </c>
      <c r="D5577" s="535">
        <v>11.71</v>
      </c>
      <c r="E5577" s="536">
        <v>0</v>
      </c>
      <c r="F5577" s="535">
        <v>10.46</v>
      </c>
      <c r="G5577" s="536">
        <v>0</v>
      </c>
      <c r="H5577" s="535">
        <v>10.52</v>
      </c>
      <c r="I5577" s="536">
        <v>0</v>
      </c>
      <c r="J5577" s="535">
        <v>9.58</v>
      </c>
      <c r="K5577" s="536">
        <v>0</v>
      </c>
      <c r="L5577" s="535">
        <v>10.37</v>
      </c>
      <c r="M5577" s="536">
        <v>0</v>
      </c>
      <c r="N5577" s="535">
        <v>11.19</v>
      </c>
      <c r="O5577" s="536">
        <v>0</v>
      </c>
      <c r="P5577" s="535">
        <v>11.82</v>
      </c>
      <c r="Q5577" s="536">
        <v>0</v>
      </c>
      <c r="R5577" s="535">
        <v>12.78</v>
      </c>
    </row>
    <row r="5578" spans="1:18" ht="12.75">
      <c r="A5578" s="145">
        <v>89416</v>
      </c>
      <c r="B5578" s="102" t="s">
        <v>27248</v>
      </c>
      <c r="C5578" s="145" t="s">
        <v>2</v>
      </c>
      <c r="D5578" s="535">
        <v>16.05</v>
      </c>
      <c r="E5578" s="536">
        <v>0</v>
      </c>
      <c r="F5578" s="535">
        <v>14.56</v>
      </c>
      <c r="G5578" s="536">
        <v>0</v>
      </c>
      <c r="H5578" s="535">
        <v>15.02</v>
      </c>
      <c r="I5578" s="536">
        <v>0</v>
      </c>
      <c r="J5578" s="535">
        <v>13.19</v>
      </c>
      <c r="K5578" s="536">
        <v>0</v>
      </c>
      <c r="L5578" s="535">
        <v>14.78</v>
      </c>
      <c r="M5578" s="536">
        <v>0</v>
      </c>
      <c r="N5578" s="535">
        <v>15.34</v>
      </c>
      <c r="O5578" s="536">
        <v>0</v>
      </c>
      <c r="P5578" s="535">
        <v>16.25</v>
      </c>
      <c r="Q5578" s="536">
        <v>0</v>
      </c>
      <c r="R5578" s="535">
        <v>17.350000000000001</v>
      </c>
    </row>
    <row r="5579" spans="1:18" ht="12.75">
      <c r="A5579" s="145">
        <v>89370</v>
      </c>
      <c r="B5579" s="102" t="s">
        <v>27249</v>
      </c>
      <c r="C5579" s="145" t="s">
        <v>2</v>
      </c>
      <c r="D5579" s="535">
        <v>17.149999999999999</v>
      </c>
      <c r="E5579" s="536">
        <v>0</v>
      </c>
      <c r="F5579" s="535">
        <v>15.58</v>
      </c>
      <c r="G5579" s="536">
        <v>0</v>
      </c>
      <c r="H5579" s="535">
        <v>16.149999999999999</v>
      </c>
      <c r="I5579" s="536">
        <v>0</v>
      </c>
      <c r="J5579" s="535">
        <v>14.09</v>
      </c>
      <c r="K5579" s="536">
        <v>0</v>
      </c>
      <c r="L5579" s="535">
        <v>15.89</v>
      </c>
      <c r="M5579" s="536">
        <v>0</v>
      </c>
      <c r="N5579" s="535">
        <v>16.39</v>
      </c>
      <c r="O5579" s="536">
        <v>0</v>
      </c>
      <c r="P5579" s="535">
        <v>17.350000000000001</v>
      </c>
      <c r="Q5579" s="536">
        <v>0</v>
      </c>
      <c r="R5579" s="535">
        <v>18.489999999999998</v>
      </c>
    </row>
    <row r="5580" spans="1:18" ht="12.75">
      <c r="A5580" s="145">
        <v>89500</v>
      </c>
      <c r="B5580" s="102" t="s">
        <v>27250</v>
      </c>
      <c r="C5580" s="145" t="s">
        <v>2</v>
      </c>
      <c r="D5580" s="535">
        <v>14.33</v>
      </c>
      <c r="E5580" s="536">
        <v>0</v>
      </c>
      <c r="F5580" s="535">
        <v>12.78</v>
      </c>
      <c r="G5580" s="536">
        <v>0</v>
      </c>
      <c r="H5580" s="535">
        <v>12.86</v>
      </c>
      <c r="I5580" s="536">
        <v>0</v>
      </c>
      <c r="J5580" s="535">
        <v>11.71</v>
      </c>
      <c r="K5580" s="536">
        <v>0</v>
      </c>
      <c r="L5580" s="535">
        <v>12.68</v>
      </c>
      <c r="M5580" s="536">
        <v>0</v>
      </c>
      <c r="N5580" s="535">
        <v>13.66</v>
      </c>
      <c r="O5580" s="536">
        <v>0</v>
      </c>
      <c r="P5580" s="535">
        <v>14.47</v>
      </c>
      <c r="Q5580" s="536">
        <v>0</v>
      </c>
      <c r="R5580" s="535">
        <v>15.62</v>
      </c>
    </row>
    <row r="5581" spans="1:18" ht="12.75">
      <c r="A5581" s="145">
        <v>103983</v>
      </c>
      <c r="B5581" s="102" t="s">
        <v>27251</v>
      </c>
      <c r="C5581" s="145" t="s">
        <v>2</v>
      </c>
      <c r="D5581" s="535">
        <v>19.309999999999999</v>
      </c>
      <c r="E5581" s="536">
        <v>0</v>
      </c>
      <c r="F5581" s="535">
        <v>17.47</v>
      </c>
      <c r="G5581" s="536">
        <v>0</v>
      </c>
      <c r="H5581" s="535">
        <v>18.010000000000002</v>
      </c>
      <c r="I5581" s="536">
        <v>0</v>
      </c>
      <c r="J5581" s="535">
        <v>15.86</v>
      </c>
      <c r="K5581" s="536">
        <v>0</v>
      </c>
      <c r="L5581" s="535">
        <v>17.739999999999998</v>
      </c>
      <c r="M5581" s="536">
        <v>0</v>
      </c>
      <c r="N5581" s="535">
        <v>18.440000000000001</v>
      </c>
      <c r="O5581" s="536">
        <v>0</v>
      </c>
      <c r="P5581" s="535">
        <v>19.52</v>
      </c>
      <c r="Q5581" s="536">
        <v>0</v>
      </c>
      <c r="R5581" s="535">
        <v>20.85</v>
      </c>
    </row>
    <row r="5582" spans="1:18" ht="12.75">
      <c r="A5582" s="145">
        <v>89504</v>
      </c>
      <c r="B5582" s="102" t="s">
        <v>27252</v>
      </c>
      <c r="C5582" s="145" t="s">
        <v>2</v>
      </c>
      <c r="D5582" s="535">
        <v>21.1</v>
      </c>
      <c r="E5582" s="536">
        <v>0</v>
      </c>
      <c r="F5582" s="535">
        <v>18.77</v>
      </c>
      <c r="G5582" s="536">
        <v>0</v>
      </c>
      <c r="H5582" s="535">
        <v>18.63</v>
      </c>
      <c r="I5582" s="536">
        <v>0</v>
      </c>
      <c r="J5582" s="535">
        <v>17.190000000000001</v>
      </c>
      <c r="K5582" s="536">
        <v>0</v>
      </c>
      <c r="L5582" s="535">
        <v>18.34</v>
      </c>
      <c r="M5582" s="536">
        <v>0</v>
      </c>
      <c r="N5582" s="535">
        <v>20.22</v>
      </c>
      <c r="O5582" s="536">
        <v>0</v>
      </c>
      <c r="P5582" s="535">
        <v>21.33</v>
      </c>
      <c r="Q5582" s="536">
        <v>0</v>
      </c>
      <c r="R5582" s="535">
        <v>23.2</v>
      </c>
    </row>
    <row r="5583" spans="1:18" ht="12.75">
      <c r="A5583" s="145">
        <v>103987</v>
      </c>
      <c r="B5583" s="102" t="s">
        <v>27253</v>
      </c>
      <c r="C5583" s="145" t="s">
        <v>2</v>
      </c>
      <c r="D5583" s="535">
        <v>26.93</v>
      </c>
      <c r="E5583" s="536">
        <v>0</v>
      </c>
      <c r="F5583" s="535">
        <v>24.27</v>
      </c>
      <c r="G5583" s="536">
        <v>0</v>
      </c>
      <c r="H5583" s="535">
        <v>24.66</v>
      </c>
      <c r="I5583" s="536">
        <v>0</v>
      </c>
      <c r="J5583" s="535">
        <v>22.03</v>
      </c>
      <c r="K5583" s="536">
        <v>0</v>
      </c>
      <c r="L5583" s="535">
        <v>24.27</v>
      </c>
      <c r="M5583" s="536">
        <v>0</v>
      </c>
      <c r="N5583" s="535">
        <v>25.8</v>
      </c>
      <c r="O5583" s="536">
        <v>0</v>
      </c>
      <c r="P5583" s="535">
        <v>27.25</v>
      </c>
      <c r="Q5583" s="536">
        <v>0</v>
      </c>
      <c r="R5583" s="535">
        <v>29.34</v>
      </c>
    </row>
    <row r="5584" spans="1:18" ht="12.75">
      <c r="A5584" s="145">
        <v>89510</v>
      </c>
      <c r="B5584" s="102" t="s">
        <v>27254</v>
      </c>
      <c r="C5584" s="145" t="s">
        <v>2</v>
      </c>
      <c r="D5584" s="535">
        <v>29.99</v>
      </c>
      <c r="E5584" s="536">
        <v>0</v>
      </c>
      <c r="F5584" s="535">
        <v>26.74</v>
      </c>
      <c r="G5584" s="536">
        <v>0</v>
      </c>
      <c r="H5584" s="535">
        <v>26.22</v>
      </c>
      <c r="I5584" s="536">
        <v>0</v>
      </c>
      <c r="J5584" s="535">
        <v>24.34</v>
      </c>
      <c r="K5584" s="536">
        <v>0</v>
      </c>
      <c r="L5584" s="535">
        <v>25.75</v>
      </c>
      <c r="M5584" s="536">
        <v>0</v>
      </c>
      <c r="N5584" s="535">
        <v>28.95</v>
      </c>
      <c r="O5584" s="536">
        <v>0</v>
      </c>
      <c r="P5584" s="535">
        <v>30.38</v>
      </c>
      <c r="Q5584" s="536">
        <v>0</v>
      </c>
      <c r="R5584" s="535">
        <v>33.340000000000003</v>
      </c>
    </row>
    <row r="5585" spans="1:18" ht="12.75">
      <c r="A5585" s="145">
        <v>89519</v>
      </c>
      <c r="B5585" s="102" t="s">
        <v>27255</v>
      </c>
      <c r="C5585" s="145" t="s">
        <v>2</v>
      </c>
      <c r="D5585" s="535">
        <v>52.21</v>
      </c>
      <c r="E5585" s="536">
        <v>0</v>
      </c>
      <c r="F5585" s="535">
        <v>46.77</v>
      </c>
      <c r="G5585" s="536">
        <v>0</v>
      </c>
      <c r="H5585" s="535">
        <v>44.93</v>
      </c>
      <c r="I5585" s="536">
        <v>0</v>
      </c>
      <c r="J5585" s="535">
        <v>42.07</v>
      </c>
      <c r="K5585" s="536">
        <v>0</v>
      </c>
      <c r="L5585" s="535">
        <v>43.94</v>
      </c>
      <c r="M5585" s="536">
        <v>0</v>
      </c>
      <c r="N5585" s="535">
        <v>51.08</v>
      </c>
      <c r="O5585" s="536">
        <v>0</v>
      </c>
      <c r="P5585" s="535">
        <v>53.11</v>
      </c>
      <c r="Q5585" s="536">
        <v>0</v>
      </c>
      <c r="R5585" s="535">
        <v>59.04</v>
      </c>
    </row>
    <row r="5586" spans="1:18" ht="12.75">
      <c r="A5586" s="145">
        <v>89527</v>
      </c>
      <c r="B5586" s="102" t="s">
        <v>27256</v>
      </c>
      <c r="C5586" s="145" t="s">
        <v>2</v>
      </c>
      <c r="D5586" s="535">
        <v>62.89</v>
      </c>
      <c r="E5586" s="536">
        <v>0</v>
      </c>
      <c r="F5586" s="535">
        <v>56.26</v>
      </c>
      <c r="G5586" s="536">
        <v>0</v>
      </c>
      <c r="H5586" s="535">
        <v>53.92</v>
      </c>
      <c r="I5586" s="536">
        <v>0</v>
      </c>
      <c r="J5586" s="535">
        <v>50.68</v>
      </c>
      <c r="K5586" s="536">
        <v>0</v>
      </c>
      <c r="L5586" s="535">
        <v>52.75</v>
      </c>
      <c r="M5586" s="536">
        <v>0</v>
      </c>
      <c r="N5586" s="535">
        <v>61.52</v>
      </c>
      <c r="O5586" s="536">
        <v>0</v>
      </c>
      <c r="P5586" s="535">
        <v>63.96</v>
      </c>
      <c r="Q5586" s="536">
        <v>0</v>
      </c>
      <c r="R5586" s="535">
        <v>71.19</v>
      </c>
    </row>
    <row r="5587" spans="1:18" ht="12.75">
      <c r="A5587" s="145">
        <v>89406</v>
      </c>
      <c r="B5587" s="102" t="s">
        <v>27257</v>
      </c>
      <c r="C5587" s="145" t="s">
        <v>2</v>
      </c>
      <c r="D5587" s="535">
        <v>9.98</v>
      </c>
      <c r="E5587" s="536">
        <v>0</v>
      </c>
      <c r="F5587" s="535">
        <v>9.11</v>
      </c>
      <c r="G5587" s="536">
        <v>0</v>
      </c>
      <c r="H5587" s="535">
        <v>9.5299999999999994</v>
      </c>
      <c r="I5587" s="536">
        <v>0</v>
      </c>
      <c r="J5587" s="535">
        <v>8.2100000000000009</v>
      </c>
      <c r="K5587" s="536">
        <v>0</v>
      </c>
      <c r="L5587" s="535">
        <v>9.39</v>
      </c>
      <c r="M5587" s="536">
        <v>0</v>
      </c>
      <c r="N5587" s="535">
        <v>9.51</v>
      </c>
      <c r="O5587" s="536">
        <v>0</v>
      </c>
      <c r="P5587" s="535">
        <v>10.09</v>
      </c>
      <c r="Q5587" s="536">
        <v>0</v>
      </c>
      <c r="R5587" s="535">
        <v>10.69</v>
      </c>
    </row>
    <row r="5588" spans="1:18" ht="12.75">
      <c r="A5588" s="145">
        <v>89360</v>
      </c>
      <c r="B5588" s="102" t="s">
        <v>27258</v>
      </c>
      <c r="C5588" s="145" t="s">
        <v>2</v>
      </c>
      <c r="D5588" s="535">
        <v>10.77</v>
      </c>
      <c r="E5588" s="536">
        <v>0</v>
      </c>
      <c r="F5588" s="535">
        <v>9.84</v>
      </c>
      <c r="G5588" s="536">
        <v>0</v>
      </c>
      <c r="H5588" s="535">
        <v>10.36</v>
      </c>
      <c r="I5588" s="536">
        <v>0</v>
      </c>
      <c r="J5588" s="535">
        <v>8.8699999999999992</v>
      </c>
      <c r="K5588" s="536">
        <v>0</v>
      </c>
      <c r="L5588" s="535">
        <v>10.210000000000001</v>
      </c>
      <c r="M5588" s="536">
        <v>0</v>
      </c>
      <c r="N5588" s="535">
        <v>10.27</v>
      </c>
      <c r="O5588" s="536">
        <v>0</v>
      </c>
      <c r="P5588" s="535">
        <v>10.89</v>
      </c>
      <c r="Q5588" s="536">
        <v>0</v>
      </c>
      <c r="R5588" s="535">
        <v>11.53</v>
      </c>
    </row>
    <row r="5589" spans="1:18" ht="12.75">
      <c r="A5589" s="145">
        <v>89489</v>
      </c>
      <c r="B5589" s="102" t="s">
        <v>27259</v>
      </c>
      <c r="C5589" s="145" t="s">
        <v>2</v>
      </c>
      <c r="D5589" s="535">
        <v>8.6999999999999993</v>
      </c>
      <c r="E5589" s="536">
        <v>0</v>
      </c>
      <c r="F5589" s="535">
        <v>7.78</v>
      </c>
      <c r="G5589" s="536">
        <v>0</v>
      </c>
      <c r="H5589" s="535">
        <v>7.9</v>
      </c>
      <c r="I5589" s="536">
        <v>0</v>
      </c>
      <c r="J5589" s="535">
        <v>7.13</v>
      </c>
      <c r="K5589" s="536">
        <v>0</v>
      </c>
      <c r="L5589" s="535">
        <v>7.78</v>
      </c>
      <c r="M5589" s="536">
        <v>0</v>
      </c>
      <c r="N5589" s="535">
        <v>8.27</v>
      </c>
      <c r="O5589" s="536">
        <v>0</v>
      </c>
      <c r="P5589" s="535">
        <v>8.7799999999999994</v>
      </c>
      <c r="Q5589" s="536">
        <v>0</v>
      </c>
      <c r="R5589" s="535">
        <v>9.44</v>
      </c>
    </row>
    <row r="5590" spans="1:18" ht="12.75">
      <c r="A5590" s="145">
        <v>89410</v>
      </c>
      <c r="B5590" s="102" t="s">
        <v>27260</v>
      </c>
      <c r="C5590" s="145" t="s">
        <v>2</v>
      </c>
      <c r="D5590" s="535">
        <v>12.43</v>
      </c>
      <c r="E5590" s="536">
        <v>0</v>
      </c>
      <c r="F5590" s="535">
        <v>11.28</v>
      </c>
      <c r="G5590" s="536">
        <v>0</v>
      </c>
      <c r="H5590" s="535">
        <v>11.75</v>
      </c>
      <c r="I5590" s="536">
        <v>0</v>
      </c>
      <c r="J5590" s="535">
        <v>10.220000000000001</v>
      </c>
      <c r="K5590" s="536">
        <v>0</v>
      </c>
      <c r="L5590" s="535">
        <v>11.55</v>
      </c>
      <c r="M5590" s="536">
        <v>0</v>
      </c>
      <c r="N5590" s="535">
        <v>11.83</v>
      </c>
      <c r="O5590" s="536">
        <v>0</v>
      </c>
      <c r="P5590" s="535">
        <v>12.56</v>
      </c>
      <c r="Q5590" s="536">
        <v>0</v>
      </c>
      <c r="R5590" s="535">
        <v>13.34</v>
      </c>
    </row>
    <row r="5591" spans="1:18" ht="12.75">
      <c r="A5591" s="145">
        <v>89364</v>
      </c>
      <c r="B5591" s="102" t="s">
        <v>27261</v>
      </c>
      <c r="C5591" s="145" t="s">
        <v>2</v>
      </c>
      <c r="D5591" s="535">
        <v>13.34</v>
      </c>
      <c r="E5591" s="536">
        <v>0</v>
      </c>
      <c r="F5591" s="535">
        <v>12.15</v>
      </c>
      <c r="G5591" s="536">
        <v>0</v>
      </c>
      <c r="H5591" s="535">
        <v>12.69</v>
      </c>
      <c r="I5591" s="536">
        <v>0</v>
      </c>
      <c r="J5591" s="535">
        <v>10.98</v>
      </c>
      <c r="K5591" s="536">
        <v>0</v>
      </c>
      <c r="L5591" s="535">
        <v>12.49</v>
      </c>
      <c r="M5591" s="536">
        <v>0</v>
      </c>
      <c r="N5591" s="535">
        <v>12.71</v>
      </c>
      <c r="O5591" s="536">
        <v>0</v>
      </c>
      <c r="P5591" s="535">
        <v>13.48</v>
      </c>
      <c r="Q5591" s="536">
        <v>0</v>
      </c>
      <c r="R5591" s="535">
        <v>14.31</v>
      </c>
    </row>
    <row r="5592" spans="1:18" ht="12.75">
      <c r="A5592" s="145">
        <v>89494</v>
      </c>
      <c r="B5592" s="102" t="s">
        <v>27262</v>
      </c>
      <c r="C5592" s="145" t="s">
        <v>2</v>
      </c>
      <c r="D5592" s="535">
        <v>13.95</v>
      </c>
      <c r="E5592" s="536">
        <v>0</v>
      </c>
      <c r="F5592" s="535">
        <v>12.53</v>
      </c>
      <c r="G5592" s="536">
        <v>0</v>
      </c>
      <c r="H5592" s="535">
        <v>12.39</v>
      </c>
      <c r="I5592" s="536">
        <v>0</v>
      </c>
      <c r="J5592" s="535">
        <v>11.33</v>
      </c>
      <c r="K5592" s="536">
        <v>0</v>
      </c>
      <c r="L5592" s="535">
        <v>12.17</v>
      </c>
      <c r="M5592" s="536">
        <v>0</v>
      </c>
      <c r="N5592" s="535">
        <v>13.5</v>
      </c>
      <c r="O5592" s="536">
        <v>0</v>
      </c>
      <c r="P5592" s="535">
        <v>14.13</v>
      </c>
      <c r="Q5592" s="536">
        <v>0</v>
      </c>
      <c r="R5592" s="535">
        <v>15.47</v>
      </c>
    </row>
    <row r="5593" spans="1:18" ht="12.75">
      <c r="A5593" s="145">
        <v>89415</v>
      </c>
      <c r="B5593" s="102" t="s">
        <v>27263</v>
      </c>
      <c r="C5593" s="145" t="s">
        <v>2</v>
      </c>
      <c r="D5593" s="535">
        <v>18.29</v>
      </c>
      <c r="E5593" s="536">
        <v>0</v>
      </c>
      <c r="F5593" s="535">
        <v>16.63</v>
      </c>
      <c r="G5593" s="536">
        <v>0</v>
      </c>
      <c r="H5593" s="535">
        <v>16.89</v>
      </c>
      <c r="I5593" s="536">
        <v>0</v>
      </c>
      <c r="J5593" s="535">
        <v>14.94</v>
      </c>
      <c r="K5593" s="536">
        <v>0</v>
      </c>
      <c r="L5593" s="535">
        <v>16.579999999999998</v>
      </c>
      <c r="M5593" s="536">
        <v>0</v>
      </c>
      <c r="N5593" s="535">
        <v>17.649999999999999</v>
      </c>
      <c r="O5593" s="536">
        <v>0</v>
      </c>
      <c r="P5593" s="535">
        <v>18.559999999999999</v>
      </c>
      <c r="Q5593" s="536">
        <v>0</v>
      </c>
      <c r="R5593" s="535">
        <v>20.04</v>
      </c>
    </row>
    <row r="5594" spans="1:18" ht="12.75">
      <c r="A5594" s="145">
        <v>89369</v>
      </c>
      <c r="B5594" s="102" t="s">
        <v>27264</v>
      </c>
      <c r="C5594" s="145" t="s">
        <v>2</v>
      </c>
      <c r="D5594" s="535">
        <v>19.39</v>
      </c>
      <c r="E5594" s="536">
        <v>0</v>
      </c>
      <c r="F5594" s="535">
        <v>17.649999999999999</v>
      </c>
      <c r="G5594" s="536">
        <v>0</v>
      </c>
      <c r="H5594" s="535">
        <v>18.02</v>
      </c>
      <c r="I5594" s="536">
        <v>0</v>
      </c>
      <c r="J5594" s="535">
        <v>15.84</v>
      </c>
      <c r="K5594" s="536">
        <v>0</v>
      </c>
      <c r="L5594" s="535">
        <v>17.690000000000001</v>
      </c>
      <c r="M5594" s="536">
        <v>0</v>
      </c>
      <c r="N5594" s="535">
        <v>18.7</v>
      </c>
      <c r="O5594" s="536">
        <v>0</v>
      </c>
      <c r="P5594" s="535">
        <v>19.66</v>
      </c>
      <c r="Q5594" s="536">
        <v>0</v>
      </c>
      <c r="R5594" s="535">
        <v>21.18</v>
      </c>
    </row>
    <row r="5595" spans="1:18" ht="12.75">
      <c r="A5595" s="145">
        <v>89499</v>
      </c>
      <c r="B5595" s="102" t="s">
        <v>27265</v>
      </c>
      <c r="C5595" s="145" t="s">
        <v>2</v>
      </c>
      <c r="D5595" s="535">
        <v>21.76</v>
      </c>
      <c r="E5595" s="536">
        <v>0</v>
      </c>
      <c r="F5595" s="535">
        <v>19.66</v>
      </c>
      <c r="G5595" s="536">
        <v>0</v>
      </c>
      <c r="H5595" s="535">
        <v>19.100000000000001</v>
      </c>
      <c r="I5595" s="536">
        <v>0</v>
      </c>
      <c r="J5595" s="535">
        <v>17.54</v>
      </c>
      <c r="K5595" s="536">
        <v>0</v>
      </c>
      <c r="L5595" s="535">
        <v>18.670000000000002</v>
      </c>
      <c r="M5595" s="536">
        <v>0</v>
      </c>
      <c r="N5595" s="535">
        <v>21.34</v>
      </c>
      <c r="O5595" s="536">
        <v>0</v>
      </c>
      <c r="P5595" s="535">
        <v>22.16</v>
      </c>
      <c r="Q5595" s="536">
        <v>0</v>
      </c>
      <c r="R5595" s="535">
        <v>24.56</v>
      </c>
    </row>
    <row r="5596" spans="1:18" ht="12.75">
      <c r="A5596" s="145">
        <v>103982</v>
      </c>
      <c r="B5596" s="102" t="s">
        <v>27266</v>
      </c>
      <c r="C5596" s="145" t="s">
        <v>2</v>
      </c>
      <c r="D5596" s="535">
        <v>26.74</v>
      </c>
      <c r="E5596" s="536">
        <v>0</v>
      </c>
      <c r="F5596" s="535">
        <v>24.35</v>
      </c>
      <c r="G5596" s="536">
        <v>0</v>
      </c>
      <c r="H5596" s="535">
        <v>24.25</v>
      </c>
      <c r="I5596" s="536">
        <v>0</v>
      </c>
      <c r="J5596" s="535">
        <v>21.69</v>
      </c>
      <c r="K5596" s="536">
        <v>0</v>
      </c>
      <c r="L5596" s="535">
        <v>23.73</v>
      </c>
      <c r="M5596" s="536">
        <v>0</v>
      </c>
      <c r="N5596" s="535">
        <v>26.12</v>
      </c>
      <c r="O5596" s="536">
        <v>0</v>
      </c>
      <c r="P5596" s="535">
        <v>27.21</v>
      </c>
      <c r="Q5596" s="536">
        <v>0</v>
      </c>
      <c r="R5596" s="535">
        <v>29.79</v>
      </c>
    </row>
    <row r="5597" spans="1:18" ht="12.75">
      <c r="A5597" s="145">
        <v>89503</v>
      </c>
      <c r="B5597" s="102" t="s">
        <v>27267</v>
      </c>
      <c r="C5597" s="145" t="s">
        <v>2</v>
      </c>
      <c r="D5597" s="535">
        <v>25.34</v>
      </c>
      <c r="E5597" s="536">
        <v>0</v>
      </c>
      <c r="F5597" s="535">
        <v>22.7</v>
      </c>
      <c r="G5597" s="536">
        <v>0</v>
      </c>
      <c r="H5597" s="535">
        <v>22.19</v>
      </c>
      <c r="I5597" s="536">
        <v>0</v>
      </c>
      <c r="J5597" s="535">
        <v>20.53</v>
      </c>
      <c r="K5597" s="536">
        <v>0</v>
      </c>
      <c r="L5597" s="535">
        <v>21.76</v>
      </c>
      <c r="M5597" s="536">
        <v>0</v>
      </c>
      <c r="N5597" s="535">
        <v>24.6</v>
      </c>
      <c r="O5597" s="536">
        <v>0</v>
      </c>
      <c r="P5597" s="535">
        <v>25.72</v>
      </c>
      <c r="Q5597" s="536">
        <v>0</v>
      </c>
      <c r="R5597" s="535">
        <v>28.3</v>
      </c>
    </row>
    <row r="5598" spans="1:18" ht="12.75">
      <c r="A5598" s="145">
        <v>103986</v>
      </c>
      <c r="B5598" s="102" t="s">
        <v>27268</v>
      </c>
      <c r="C5598" s="145" t="s">
        <v>2</v>
      </c>
      <c r="D5598" s="535">
        <v>31.17</v>
      </c>
      <c r="E5598" s="536">
        <v>0</v>
      </c>
      <c r="F5598" s="535">
        <v>28.2</v>
      </c>
      <c r="G5598" s="536">
        <v>0</v>
      </c>
      <c r="H5598" s="535">
        <v>28.22</v>
      </c>
      <c r="I5598" s="536">
        <v>0</v>
      </c>
      <c r="J5598" s="535">
        <v>25.37</v>
      </c>
      <c r="K5598" s="536">
        <v>0</v>
      </c>
      <c r="L5598" s="535">
        <v>27.69</v>
      </c>
      <c r="M5598" s="536">
        <v>0</v>
      </c>
      <c r="N5598" s="535">
        <v>30.18</v>
      </c>
      <c r="O5598" s="536">
        <v>0</v>
      </c>
      <c r="P5598" s="535">
        <v>31.64</v>
      </c>
      <c r="Q5598" s="536">
        <v>0</v>
      </c>
      <c r="R5598" s="535">
        <v>34.44</v>
      </c>
    </row>
    <row r="5599" spans="1:18" ht="12.75">
      <c r="A5599" s="145">
        <v>89507</v>
      </c>
      <c r="B5599" s="102" t="s">
        <v>27269</v>
      </c>
      <c r="C5599" s="145" t="s">
        <v>2</v>
      </c>
      <c r="D5599" s="535">
        <v>51.5</v>
      </c>
      <c r="E5599" s="536">
        <v>0</v>
      </c>
      <c r="F5599" s="535">
        <v>46.68</v>
      </c>
      <c r="G5599" s="536">
        <v>0</v>
      </c>
      <c r="H5599" s="535">
        <v>44.27</v>
      </c>
      <c r="I5599" s="536">
        <v>0</v>
      </c>
      <c r="J5599" s="535">
        <v>41.24</v>
      </c>
      <c r="K5599" s="536">
        <v>0</v>
      </c>
      <c r="L5599" s="535">
        <v>43.11</v>
      </c>
      <c r="M5599" s="536">
        <v>0</v>
      </c>
      <c r="N5599" s="535">
        <v>51.19</v>
      </c>
      <c r="O5599" s="536">
        <v>0</v>
      </c>
      <c r="P5599" s="535">
        <v>52.67</v>
      </c>
      <c r="Q5599" s="536">
        <v>0</v>
      </c>
      <c r="R5599" s="535">
        <v>59.22</v>
      </c>
    </row>
    <row r="5600" spans="1:18" ht="12.75">
      <c r="A5600" s="145">
        <v>89517</v>
      </c>
      <c r="B5600" s="102" t="s">
        <v>27270</v>
      </c>
      <c r="C5600" s="145" t="s">
        <v>2</v>
      </c>
      <c r="D5600" s="535">
        <v>76.27</v>
      </c>
      <c r="E5600" s="536">
        <v>0</v>
      </c>
      <c r="F5600" s="535">
        <v>69.08</v>
      </c>
      <c r="G5600" s="536">
        <v>0</v>
      </c>
      <c r="H5600" s="535">
        <v>65.12</v>
      </c>
      <c r="I5600" s="536">
        <v>0</v>
      </c>
      <c r="J5600" s="535">
        <v>60.98</v>
      </c>
      <c r="K5600" s="536">
        <v>0</v>
      </c>
      <c r="L5600" s="535">
        <v>63.36</v>
      </c>
      <c r="M5600" s="536">
        <v>0</v>
      </c>
      <c r="N5600" s="535">
        <v>75.97</v>
      </c>
      <c r="O5600" s="536">
        <v>0</v>
      </c>
      <c r="P5600" s="535">
        <v>78.040000000000006</v>
      </c>
      <c r="Q5600" s="536">
        <v>0</v>
      </c>
      <c r="R5600" s="535">
        <v>88</v>
      </c>
    </row>
    <row r="5601" spans="1:18" ht="12.75">
      <c r="A5601" s="145">
        <v>89525</v>
      </c>
      <c r="B5601" s="102" t="s">
        <v>27271</v>
      </c>
      <c r="C5601" s="145" t="s">
        <v>2</v>
      </c>
      <c r="D5601" s="535">
        <v>95.82</v>
      </c>
      <c r="E5601" s="536">
        <v>0</v>
      </c>
      <c r="F5601" s="535">
        <v>86.79</v>
      </c>
      <c r="G5601" s="536">
        <v>0</v>
      </c>
      <c r="H5601" s="535">
        <v>81.55</v>
      </c>
      <c r="I5601" s="536">
        <v>0</v>
      </c>
      <c r="J5601" s="535">
        <v>76.56</v>
      </c>
      <c r="K5601" s="536">
        <v>0</v>
      </c>
      <c r="L5601" s="535">
        <v>79.33</v>
      </c>
      <c r="M5601" s="536">
        <v>0</v>
      </c>
      <c r="N5601" s="535">
        <v>95.57</v>
      </c>
      <c r="O5601" s="536">
        <v>0</v>
      </c>
      <c r="P5601" s="535">
        <v>98.08</v>
      </c>
      <c r="Q5601" s="536">
        <v>0</v>
      </c>
      <c r="R5601" s="535">
        <v>110.81</v>
      </c>
    </row>
    <row r="5602" spans="1:18" ht="12.75">
      <c r="A5602" s="145">
        <v>89423</v>
      </c>
      <c r="B5602" s="102" t="s">
        <v>27272</v>
      </c>
      <c r="C5602" s="145" t="s">
        <v>2</v>
      </c>
      <c r="D5602" s="535">
        <v>10.95</v>
      </c>
      <c r="E5602" s="536">
        <v>0</v>
      </c>
      <c r="F5602" s="535">
        <v>9.9600000000000009</v>
      </c>
      <c r="G5602" s="536">
        <v>0</v>
      </c>
      <c r="H5602" s="535">
        <v>9.9</v>
      </c>
      <c r="I5602" s="536">
        <v>0</v>
      </c>
      <c r="J5602" s="535">
        <v>8.8699999999999992</v>
      </c>
      <c r="K5602" s="536">
        <v>0</v>
      </c>
      <c r="L5602" s="535">
        <v>9.6999999999999993</v>
      </c>
      <c r="M5602" s="536">
        <v>0</v>
      </c>
      <c r="N5602" s="535">
        <v>10.67</v>
      </c>
      <c r="O5602" s="536">
        <v>0</v>
      </c>
      <c r="P5602" s="535">
        <v>11.13</v>
      </c>
      <c r="Q5602" s="536">
        <v>0</v>
      </c>
      <c r="R5602" s="535">
        <v>12.18</v>
      </c>
    </row>
    <row r="5603" spans="1:18" ht="12.75">
      <c r="A5603" s="145">
        <v>89377</v>
      </c>
      <c r="B5603" s="102" t="s">
        <v>27273</v>
      </c>
      <c r="C5603" s="145" t="s">
        <v>2</v>
      </c>
      <c r="D5603" s="535">
        <v>11.48</v>
      </c>
      <c r="E5603" s="536">
        <v>0</v>
      </c>
      <c r="F5603" s="535">
        <v>10.46</v>
      </c>
      <c r="G5603" s="536">
        <v>0</v>
      </c>
      <c r="H5603" s="535">
        <v>10.46</v>
      </c>
      <c r="I5603" s="536">
        <v>0</v>
      </c>
      <c r="J5603" s="535">
        <v>9.31</v>
      </c>
      <c r="K5603" s="536">
        <v>0</v>
      </c>
      <c r="L5603" s="535">
        <v>10.24</v>
      </c>
      <c r="M5603" s="536">
        <v>0</v>
      </c>
      <c r="N5603" s="535">
        <v>11.16</v>
      </c>
      <c r="O5603" s="536">
        <v>0</v>
      </c>
      <c r="P5603" s="535">
        <v>11.67</v>
      </c>
      <c r="Q5603" s="536">
        <v>0</v>
      </c>
      <c r="R5603" s="535">
        <v>12.74</v>
      </c>
    </row>
    <row r="5604" spans="1:18" ht="12.75">
      <c r="A5604" s="145">
        <v>89540</v>
      </c>
      <c r="B5604" s="102" t="s">
        <v>27274</v>
      </c>
      <c r="C5604" s="145" t="s">
        <v>2</v>
      </c>
      <c r="D5604" s="535">
        <v>11.53</v>
      </c>
      <c r="E5604" s="536">
        <v>0</v>
      </c>
      <c r="F5604" s="535">
        <v>10.39</v>
      </c>
      <c r="G5604" s="536">
        <v>0</v>
      </c>
      <c r="H5604" s="535">
        <v>10.01</v>
      </c>
      <c r="I5604" s="536">
        <v>0</v>
      </c>
      <c r="J5604" s="535">
        <v>9.2899999999999991</v>
      </c>
      <c r="K5604" s="536">
        <v>0</v>
      </c>
      <c r="L5604" s="535">
        <v>9.7899999999999991</v>
      </c>
      <c r="M5604" s="536">
        <v>0</v>
      </c>
      <c r="N5604" s="535">
        <v>11.3</v>
      </c>
      <c r="O5604" s="536">
        <v>0</v>
      </c>
      <c r="P5604" s="535">
        <v>11.74</v>
      </c>
      <c r="Q5604" s="536">
        <v>0</v>
      </c>
      <c r="R5604" s="535">
        <v>13.04</v>
      </c>
    </row>
    <row r="5605" spans="1:18" ht="12.75">
      <c r="A5605" s="145">
        <v>89430</v>
      </c>
      <c r="B5605" s="102" t="s">
        <v>27275</v>
      </c>
      <c r="C5605" s="145" t="s">
        <v>2</v>
      </c>
      <c r="D5605" s="535">
        <v>14.03</v>
      </c>
      <c r="E5605" s="536">
        <v>0</v>
      </c>
      <c r="F5605" s="535">
        <v>12.74</v>
      </c>
      <c r="G5605" s="536">
        <v>0</v>
      </c>
      <c r="H5605" s="535">
        <v>12.59</v>
      </c>
      <c r="I5605" s="536">
        <v>0</v>
      </c>
      <c r="J5605" s="535">
        <v>11.36</v>
      </c>
      <c r="K5605" s="536">
        <v>0</v>
      </c>
      <c r="L5605" s="535">
        <v>12.32</v>
      </c>
      <c r="M5605" s="536">
        <v>0</v>
      </c>
      <c r="N5605" s="535">
        <v>13.68</v>
      </c>
      <c r="O5605" s="536">
        <v>0</v>
      </c>
      <c r="P5605" s="535">
        <v>14.27</v>
      </c>
      <c r="Q5605" s="536">
        <v>0</v>
      </c>
      <c r="R5605" s="535">
        <v>15.66</v>
      </c>
    </row>
    <row r="5606" spans="1:18" ht="12.75">
      <c r="A5606" s="145">
        <v>89384</v>
      </c>
      <c r="B5606" s="102" t="s">
        <v>27276</v>
      </c>
      <c r="C5606" s="145" t="s">
        <v>2</v>
      </c>
      <c r="D5606" s="535">
        <v>14.63</v>
      </c>
      <c r="E5606" s="536">
        <v>0</v>
      </c>
      <c r="F5606" s="535">
        <v>13.31</v>
      </c>
      <c r="G5606" s="536">
        <v>0</v>
      </c>
      <c r="H5606" s="535">
        <v>13.22</v>
      </c>
      <c r="I5606" s="536">
        <v>0</v>
      </c>
      <c r="J5606" s="535">
        <v>11.87</v>
      </c>
      <c r="K5606" s="536">
        <v>0</v>
      </c>
      <c r="L5606" s="535">
        <v>12.94</v>
      </c>
      <c r="M5606" s="536">
        <v>0</v>
      </c>
      <c r="N5606" s="535">
        <v>14.27</v>
      </c>
      <c r="O5606" s="536">
        <v>0</v>
      </c>
      <c r="P5606" s="535">
        <v>14.89</v>
      </c>
      <c r="Q5606" s="536">
        <v>0</v>
      </c>
      <c r="R5606" s="535">
        <v>16.3</v>
      </c>
    </row>
    <row r="5607" spans="1:18" ht="12.75">
      <c r="A5607" s="145">
        <v>89555</v>
      </c>
      <c r="B5607" s="102" t="s">
        <v>27277</v>
      </c>
      <c r="C5607" s="145" t="s">
        <v>2</v>
      </c>
      <c r="D5607" s="535">
        <v>23.66</v>
      </c>
      <c r="E5607" s="536">
        <v>0</v>
      </c>
      <c r="F5607" s="535">
        <v>21.51</v>
      </c>
      <c r="G5607" s="536">
        <v>0</v>
      </c>
      <c r="H5607" s="535">
        <v>20.22</v>
      </c>
      <c r="I5607" s="536">
        <v>0</v>
      </c>
      <c r="J5607" s="535">
        <v>18.89</v>
      </c>
      <c r="K5607" s="536">
        <v>0</v>
      </c>
      <c r="L5607" s="535">
        <v>19.670000000000002</v>
      </c>
      <c r="M5607" s="536">
        <v>0</v>
      </c>
      <c r="N5607" s="535">
        <v>23.65</v>
      </c>
      <c r="O5607" s="536">
        <v>0</v>
      </c>
      <c r="P5607" s="535">
        <v>24.23</v>
      </c>
      <c r="Q5607" s="536">
        <v>0</v>
      </c>
      <c r="R5607" s="535">
        <v>27.39</v>
      </c>
    </row>
    <row r="5608" spans="1:18" ht="12.75">
      <c r="A5608" s="145">
        <v>89437</v>
      </c>
      <c r="B5608" s="102" t="s">
        <v>27278</v>
      </c>
      <c r="C5608" s="145" t="s">
        <v>2</v>
      </c>
      <c r="D5608" s="535">
        <v>26.54</v>
      </c>
      <c r="E5608" s="536">
        <v>0</v>
      </c>
      <c r="F5608" s="535">
        <v>24.23</v>
      </c>
      <c r="G5608" s="536">
        <v>0</v>
      </c>
      <c r="H5608" s="535">
        <v>23.21</v>
      </c>
      <c r="I5608" s="536">
        <v>0</v>
      </c>
      <c r="J5608" s="535">
        <v>21.28</v>
      </c>
      <c r="K5608" s="536">
        <v>0</v>
      </c>
      <c r="L5608" s="535">
        <v>22.6</v>
      </c>
      <c r="M5608" s="536">
        <v>0</v>
      </c>
      <c r="N5608" s="535">
        <v>26.4</v>
      </c>
      <c r="O5608" s="536">
        <v>0</v>
      </c>
      <c r="P5608" s="535">
        <v>27.18</v>
      </c>
      <c r="Q5608" s="536">
        <v>0</v>
      </c>
      <c r="R5608" s="535">
        <v>30.43</v>
      </c>
    </row>
    <row r="5609" spans="1:18" ht="12.75">
      <c r="A5609" s="145">
        <v>89392</v>
      </c>
      <c r="B5609" s="102" t="s">
        <v>27279</v>
      </c>
      <c r="C5609" s="145" t="s">
        <v>2</v>
      </c>
      <c r="D5609" s="535">
        <v>27.27</v>
      </c>
      <c r="E5609" s="536">
        <v>0</v>
      </c>
      <c r="F5609" s="535">
        <v>24.91</v>
      </c>
      <c r="G5609" s="536">
        <v>0</v>
      </c>
      <c r="H5609" s="535">
        <v>23.96</v>
      </c>
      <c r="I5609" s="536">
        <v>0</v>
      </c>
      <c r="J5609" s="535">
        <v>21.89</v>
      </c>
      <c r="K5609" s="536">
        <v>0</v>
      </c>
      <c r="L5609" s="535">
        <v>23.34</v>
      </c>
      <c r="M5609" s="536">
        <v>0</v>
      </c>
      <c r="N5609" s="535">
        <v>27.1</v>
      </c>
      <c r="O5609" s="536">
        <v>0</v>
      </c>
      <c r="P5609" s="535">
        <v>27.92</v>
      </c>
      <c r="Q5609" s="536">
        <v>0</v>
      </c>
      <c r="R5609" s="535">
        <v>31.2</v>
      </c>
    </row>
    <row r="5610" spans="1:18" ht="12.75">
      <c r="A5610" s="145">
        <v>89405</v>
      </c>
      <c r="B5610" s="102" t="s">
        <v>27280</v>
      </c>
      <c r="C5610" s="145" t="s">
        <v>2</v>
      </c>
      <c r="D5610" s="535">
        <v>8.8800000000000008</v>
      </c>
      <c r="E5610" s="536">
        <v>0</v>
      </c>
      <c r="F5610" s="535">
        <v>8.09</v>
      </c>
      <c r="G5610" s="536">
        <v>0</v>
      </c>
      <c r="H5610" s="535">
        <v>8.61</v>
      </c>
      <c r="I5610" s="536">
        <v>0</v>
      </c>
      <c r="J5610" s="535">
        <v>7.35</v>
      </c>
      <c r="K5610" s="536">
        <v>0</v>
      </c>
      <c r="L5610" s="535">
        <v>8.5</v>
      </c>
      <c r="M5610" s="536">
        <v>0</v>
      </c>
      <c r="N5610" s="535">
        <v>8.3699999999999992</v>
      </c>
      <c r="O5610" s="536">
        <v>0</v>
      </c>
      <c r="P5610" s="535">
        <v>8.9499999999999993</v>
      </c>
      <c r="Q5610" s="536">
        <v>0</v>
      </c>
      <c r="R5610" s="535">
        <v>9.36</v>
      </c>
    </row>
    <row r="5611" spans="1:18" ht="12.75">
      <c r="A5611" s="145">
        <v>89359</v>
      </c>
      <c r="B5611" s="102" t="s">
        <v>27281</v>
      </c>
      <c r="C5611" s="145" t="s">
        <v>2</v>
      </c>
      <c r="D5611" s="535">
        <v>9.67</v>
      </c>
      <c r="E5611" s="536">
        <v>0</v>
      </c>
      <c r="F5611" s="535">
        <v>8.82</v>
      </c>
      <c r="G5611" s="536">
        <v>0</v>
      </c>
      <c r="H5611" s="535">
        <v>9.44</v>
      </c>
      <c r="I5611" s="536">
        <v>0</v>
      </c>
      <c r="J5611" s="535">
        <v>8.01</v>
      </c>
      <c r="K5611" s="536">
        <v>0</v>
      </c>
      <c r="L5611" s="535">
        <v>9.32</v>
      </c>
      <c r="M5611" s="536">
        <v>0</v>
      </c>
      <c r="N5611" s="535">
        <v>9.1300000000000008</v>
      </c>
      <c r="O5611" s="536">
        <v>0</v>
      </c>
      <c r="P5611" s="535">
        <v>9.75</v>
      </c>
      <c r="Q5611" s="536">
        <v>0</v>
      </c>
      <c r="R5611" s="535">
        <v>10.199999999999999</v>
      </c>
    </row>
    <row r="5612" spans="1:18" ht="12.75">
      <c r="A5612" s="145">
        <v>89485</v>
      </c>
      <c r="B5612" s="102" t="s">
        <v>27282</v>
      </c>
      <c r="C5612" s="145" t="s">
        <v>2</v>
      </c>
      <c r="D5612" s="535">
        <v>7.03</v>
      </c>
      <c r="E5612" s="536">
        <v>0</v>
      </c>
      <c r="F5612" s="535">
        <v>6.23</v>
      </c>
      <c r="G5612" s="536">
        <v>0</v>
      </c>
      <c r="H5612" s="535">
        <v>6.5</v>
      </c>
      <c r="I5612" s="536">
        <v>0</v>
      </c>
      <c r="J5612" s="535">
        <v>5.81</v>
      </c>
      <c r="K5612" s="536">
        <v>0</v>
      </c>
      <c r="L5612" s="535">
        <v>6.43</v>
      </c>
      <c r="M5612" s="536">
        <v>0</v>
      </c>
      <c r="N5612" s="535">
        <v>6.55</v>
      </c>
      <c r="O5612" s="536">
        <v>0</v>
      </c>
      <c r="P5612" s="535">
        <v>7.05</v>
      </c>
      <c r="Q5612" s="536">
        <v>0</v>
      </c>
      <c r="R5612" s="535">
        <v>7.43</v>
      </c>
    </row>
    <row r="5613" spans="1:18" ht="12.75">
      <c r="A5613" s="145">
        <v>89409</v>
      </c>
      <c r="B5613" s="102" t="s">
        <v>27283</v>
      </c>
      <c r="C5613" s="145" t="s">
        <v>2</v>
      </c>
      <c r="D5613" s="535">
        <v>10.76</v>
      </c>
      <c r="E5613" s="536">
        <v>0</v>
      </c>
      <c r="F5613" s="535">
        <v>9.73</v>
      </c>
      <c r="G5613" s="536">
        <v>0</v>
      </c>
      <c r="H5613" s="535">
        <v>10.35</v>
      </c>
      <c r="I5613" s="536">
        <v>0</v>
      </c>
      <c r="J5613" s="535">
        <v>8.9</v>
      </c>
      <c r="K5613" s="536">
        <v>0</v>
      </c>
      <c r="L5613" s="535">
        <v>10.199999999999999</v>
      </c>
      <c r="M5613" s="536">
        <v>0</v>
      </c>
      <c r="N5613" s="535">
        <v>10.11</v>
      </c>
      <c r="O5613" s="536">
        <v>0</v>
      </c>
      <c r="P5613" s="535">
        <v>10.83</v>
      </c>
      <c r="Q5613" s="536">
        <v>0</v>
      </c>
      <c r="R5613" s="535">
        <v>11.33</v>
      </c>
    </row>
    <row r="5614" spans="1:18" ht="12.75">
      <c r="A5614" s="145">
        <v>89363</v>
      </c>
      <c r="B5614" s="102" t="s">
        <v>27284</v>
      </c>
      <c r="C5614" s="145" t="s">
        <v>2</v>
      </c>
      <c r="D5614" s="535">
        <v>11.67</v>
      </c>
      <c r="E5614" s="536">
        <v>0</v>
      </c>
      <c r="F5614" s="535">
        <v>10.6</v>
      </c>
      <c r="G5614" s="536">
        <v>0</v>
      </c>
      <c r="H5614" s="535">
        <v>11.29</v>
      </c>
      <c r="I5614" s="536">
        <v>0</v>
      </c>
      <c r="J5614" s="535">
        <v>9.66</v>
      </c>
      <c r="K5614" s="536">
        <v>0</v>
      </c>
      <c r="L5614" s="535">
        <v>11.14</v>
      </c>
      <c r="M5614" s="536">
        <v>0</v>
      </c>
      <c r="N5614" s="535">
        <v>10.99</v>
      </c>
      <c r="O5614" s="536">
        <v>0</v>
      </c>
      <c r="P5614" s="535">
        <v>11.75</v>
      </c>
      <c r="Q5614" s="536">
        <v>0</v>
      </c>
      <c r="R5614" s="535">
        <v>12.3</v>
      </c>
    </row>
    <row r="5615" spans="1:18" ht="12.75">
      <c r="A5615" s="145">
        <v>89493</v>
      </c>
      <c r="B5615" s="102" t="s">
        <v>27285</v>
      </c>
      <c r="C5615" s="145" t="s">
        <v>2</v>
      </c>
      <c r="D5615" s="535">
        <v>11.35</v>
      </c>
      <c r="E5615" s="536">
        <v>0</v>
      </c>
      <c r="F5615" s="535">
        <v>10.119999999999999</v>
      </c>
      <c r="G5615" s="536">
        <v>0</v>
      </c>
      <c r="H5615" s="535">
        <v>10.210000000000001</v>
      </c>
      <c r="I5615" s="536">
        <v>0</v>
      </c>
      <c r="J5615" s="535">
        <v>9.2899999999999991</v>
      </c>
      <c r="K5615" s="536">
        <v>0</v>
      </c>
      <c r="L5615" s="535">
        <v>10.07</v>
      </c>
      <c r="M5615" s="536">
        <v>0</v>
      </c>
      <c r="N5615" s="535">
        <v>10.81</v>
      </c>
      <c r="O5615" s="536">
        <v>0</v>
      </c>
      <c r="P5615" s="535">
        <v>11.44</v>
      </c>
      <c r="Q5615" s="536">
        <v>0</v>
      </c>
      <c r="R5615" s="535">
        <v>12.34</v>
      </c>
    </row>
    <row r="5616" spans="1:18" ht="12.75">
      <c r="A5616" s="145">
        <v>89414</v>
      </c>
      <c r="B5616" s="102" t="s">
        <v>27286</v>
      </c>
      <c r="C5616" s="145" t="s">
        <v>2</v>
      </c>
      <c r="D5616" s="535">
        <v>15.69</v>
      </c>
      <c r="E5616" s="536">
        <v>0</v>
      </c>
      <c r="F5616" s="535">
        <v>14.22</v>
      </c>
      <c r="G5616" s="536">
        <v>0</v>
      </c>
      <c r="H5616" s="535">
        <v>14.71</v>
      </c>
      <c r="I5616" s="536">
        <v>0</v>
      </c>
      <c r="J5616" s="535">
        <v>12.9</v>
      </c>
      <c r="K5616" s="536">
        <v>0</v>
      </c>
      <c r="L5616" s="535">
        <v>14.48</v>
      </c>
      <c r="M5616" s="536">
        <v>0</v>
      </c>
      <c r="N5616" s="535">
        <v>14.96</v>
      </c>
      <c r="O5616" s="536">
        <v>0</v>
      </c>
      <c r="P5616" s="535">
        <v>15.87</v>
      </c>
      <c r="Q5616" s="536">
        <v>0</v>
      </c>
      <c r="R5616" s="535">
        <v>16.91</v>
      </c>
    </row>
    <row r="5617" spans="1:18" ht="12.75">
      <c r="A5617" s="145">
        <v>89368</v>
      </c>
      <c r="B5617" s="102" t="s">
        <v>27287</v>
      </c>
      <c r="C5617" s="145" t="s">
        <v>2</v>
      </c>
      <c r="D5617" s="535">
        <v>16.79</v>
      </c>
      <c r="E5617" s="536">
        <v>0</v>
      </c>
      <c r="F5617" s="535">
        <v>15.24</v>
      </c>
      <c r="G5617" s="536">
        <v>0</v>
      </c>
      <c r="H5617" s="535">
        <v>15.84</v>
      </c>
      <c r="I5617" s="536">
        <v>0</v>
      </c>
      <c r="J5617" s="535">
        <v>13.8</v>
      </c>
      <c r="K5617" s="536">
        <v>0</v>
      </c>
      <c r="L5617" s="535">
        <v>15.59</v>
      </c>
      <c r="M5617" s="536">
        <v>0</v>
      </c>
      <c r="N5617" s="535">
        <v>16.010000000000002</v>
      </c>
      <c r="O5617" s="536">
        <v>0</v>
      </c>
      <c r="P5617" s="535">
        <v>16.97</v>
      </c>
      <c r="Q5617" s="536">
        <v>0</v>
      </c>
      <c r="R5617" s="535">
        <v>18.05</v>
      </c>
    </row>
    <row r="5618" spans="1:18" ht="12.75">
      <c r="A5618" s="145">
        <v>89498</v>
      </c>
      <c r="B5618" s="102" t="s">
        <v>27288</v>
      </c>
      <c r="C5618" s="145" t="s">
        <v>2</v>
      </c>
      <c r="D5618" s="535">
        <v>14.94</v>
      </c>
      <c r="E5618" s="536">
        <v>0</v>
      </c>
      <c r="F5618" s="535">
        <v>13.34</v>
      </c>
      <c r="G5618" s="536">
        <v>0</v>
      </c>
      <c r="H5618" s="535">
        <v>13.37</v>
      </c>
      <c r="I5618" s="536">
        <v>0</v>
      </c>
      <c r="J5618" s="535">
        <v>12.18</v>
      </c>
      <c r="K5618" s="536">
        <v>0</v>
      </c>
      <c r="L5618" s="535">
        <v>13.17</v>
      </c>
      <c r="M5618" s="536">
        <v>0</v>
      </c>
      <c r="N5618" s="535">
        <v>14.29</v>
      </c>
      <c r="O5618" s="536">
        <v>0</v>
      </c>
      <c r="P5618" s="535">
        <v>15.09</v>
      </c>
      <c r="Q5618" s="536">
        <v>0</v>
      </c>
      <c r="R5618" s="535">
        <v>16.350000000000001</v>
      </c>
    </row>
    <row r="5619" spans="1:18" ht="12.75">
      <c r="A5619" s="145">
        <v>103981</v>
      </c>
      <c r="B5619" s="102" t="s">
        <v>27289</v>
      </c>
      <c r="C5619" s="145" t="s">
        <v>2</v>
      </c>
      <c r="D5619" s="535">
        <v>19.920000000000002</v>
      </c>
      <c r="E5619" s="536">
        <v>0</v>
      </c>
      <c r="F5619" s="535">
        <v>18.03</v>
      </c>
      <c r="G5619" s="536">
        <v>0</v>
      </c>
      <c r="H5619" s="535">
        <v>18.52</v>
      </c>
      <c r="I5619" s="536">
        <v>0</v>
      </c>
      <c r="J5619" s="535">
        <v>16.329999999999998</v>
      </c>
      <c r="K5619" s="536">
        <v>0</v>
      </c>
      <c r="L5619" s="535">
        <v>18.23</v>
      </c>
      <c r="M5619" s="536">
        <v>0</v>
      </c>
      <c r="N5619" s="535">
        <v>19.07</v>
      </c>
      <c r="O5619" s="536">
        <v>0</v>
      </c>
      <c r="P5619" s="535">
        <v>20.14</v>
      </c>
      <c r="Q5619" s="536">
        <v>0</v>
      </c>
      <c r="R5619" s="535">
        <v>21.58</v>
      </c>
    </row>
    <row r="5620" spans="1:18" ht="12.75">
      <c r="A5620" s="145">
        <v>89502</v>
      </c>
      <c r="B5620" s="102" t="s">
        <v>27290</v>
      </c>
      <c r="C5620" s="145" t="s">
        <v>2</v>
      </c>
      <c r="D5620" s="535">
        <v>19.09</v>
      </c>
      <c r="E5620" s="536">
        <v>0</v>
      </c>
      <c r="F5620" s="535">
        <v>16.899999999999999</v>
      </c>
      <c r="G5620" s="536">
        <v>0</v>
      </c>
      <c r="H5620" s="535">
        <v>16.940000000000001</v>
      </c>
      <c r="I5620" s="536">
        <v>0</v>
      </c>
      <c r="J5620" s="535">
        <v>15.61</v>
      </c>
      <c r="K5620" s="536">
        <v>0</v>
      </c>
      <c r="L5620" s="535">
        <v>16.71</v>
      </c>
      <c r="M5620" s="536">
        <v>0</v>
      </c>
      <c r="N5620" s="535">
        <v>18.14</v>
      </c>
      <c r="O5620" s="536">
        <v>0</v>
      </c>
      <c r="P5620" s="535">
        <v>19.239999999999998</v>
      </c>
      <c r="Q5620" s="536">
        <v>0</v>
      </c>
      <c r="R5620" s="535">
        <v>20.78</v>
      </c>
    </row>
    <row r="5621" spans="1:18" ht="12.75">
      <c r="A5621" s="145">
        <v>103985</v>
      </c>
      <c r="B5621" s="102" t="s">
        <v>27291</v>
      </c>
      <c r="C5621" s="145" t="s">
        <v>2</v>
      </c>
      <c r="D5621" s="535">
        <v>24.92</v>
      </c>
      <c r="E5621" s="536">
        <v>0</v>
      </c>
      <c r="F5621" s="535">
        <v>22.4</v>
      </c>
      <c r="G5621" s="536">
        <v>0</v>
      </c>
      <c r="H5621" s="535">
        <v>22.97</v>
      </c>
      <c r="I5621" s="536">
        <v>0</v>
      </c>
      <c r="J5621" s="535">
        <v>20.45</v>
      </c>
      <c r="K5621" s="536">
        <v>0</v>
      </c>
      <c r="L5621" s="535">
        <v>22.64</v>
      </c>
      <c r="M5621" s="536">
        <v>0</v>
      </c>
      <c r="N5621" s="535">
        <v>23.72</v>
      </c>
      <c r="O5621" s="536">
        <v>0</v>
      </c>
      <c r="P5621" s="535">
        <v>25.16</v>
      </c>
      <c r="Q5621" s="536">
        <v>0</v>
      </c>
      <c r="R5621" s="535">
        <v>26.92</v>
      </c>
    </row>
    <row r="5622" spans="1:18" ht="12.75">
      <c r="A5622" s="145">
        <v>89506</v>
      </c>
      <c r="B5622" s="102" t="s">
        <v>27292</v>
      </c>
      <c r="C5622" s="145" t="s">
        <v>2</v>
      </c>
      <c r="D5622" s="535">
        <v>43.75</v>
      </c>
      <c r="E5622" s="536">
        <v>0</v>
      </c>
      <c r="F5622" s="535">
        <v>39.49</v>
      </c>
      <c r="G5622" s="536">
        <v>0</v>
      </c>
      <c r="H5622" s="535">
        <v>37.76</v>
      </c>
      <c r="I5622" s="536">
        <v>0</v>
      </c>
      <c r="J5622" s="535">
        <v>35.15</v>
      </c>
      <c r="K5622" s="536">
        <v>0</v>
      </c>
      <c r="L5622" s="535">
        <v>36.85</v>
      </c>
      <c r="M5622" s="536">
        <v>0</v>
      </c>
      <c r="N5622" s="535">
        <v>43.17</v>
      </c>
      <c r="O5622" s="536">
        <v>0</v>
      </c>
      <c r="P5622" s="535">
        <v>44.64</v>
      </c>
      <c r="Q5622" s="536">
        <v>0</v>
      </c>
      <c r="R5622" s="535">
        <v>49.89</v>
      </c>
    </row>
    <row r="5623" spans="1:18" ht="12.75">
      <c r="A5623" s="145">
        <v>89515</v>
      </c>
      <c r="B5623" s="102" t="s">
        <v>27293</v>
      </c>
      <c r="C5623" s="145" t="s">
        <v>2</v>
      </c>
      <c r="D5623" s="535">
        <v>90.73</v>
      </c>
      <c r="E5623" s="536">
        <v>0</v>
      </c>
      <c r="F5623" s="535">
        <v>82.49</v>
      </c>
      <c r="G5623" s="536">
        <v>0</v>
      </c>
      <c r="H5623" s="535">
        <v>77.27</v>
      </c>
      <c r="I5623" s="536">
        <v>0</v>
      </c>
      <c r="J5623" s="535">
        <v>72.349999999999994</v>
      </c>
      <c r="K5623" s="536">
        <v>0</v>
      </c>
      <c r="L5623" s="535">
        <v>75.040000000000006</v>
      </c>
      <c r="M5623" s="536">
        <v>0</v>
      </c>
      <c r="N5623" s="535">
        <v>90.93</v>
      </c>
      <c r="O5623" s="536">
        <v>0</v>
      </c>
      <c r="P5623" s="535">
        <v>93.03</v>
      </c>
      <c r="Q5623" s="536">
        <v>0</v>
      </c>
      <c r="R5623" s="535">
        <v>105.4</v>
      </c>
    </row>
    <row r="5624" spans="1:18" ht="12.75">
      <c r="A5624" s="145">
        <v>89523</v>
      </c>
      <c r="B5624" s="102" t="s">
        <v>27294</v>
      </c>
      <c r="C5624" s="145" t="s">
        <v>2</v>
      </c>
      <c r="D5624" s="535">
        <v>110.91</v>
      </c>
      <c r="E5624" s="536">
        <v>0</v>
      </c>
      <c r="F5624" s="535">
        <v>100.78</v>
      </c>
      <c r="G5624" s="536">
        <v>0</v>
      </c>
      <c r="H5624" s="535">
        <v>94.22</v>
      </c>
      <c r="I5624" s="536">
        <v>0</v>
      </c>
      <c r="J5624" s="535">
        <v>88.41</v>
      </c>
      <c r="K5624" s="536">
        <v>0</v>
      </c>
      <c r="L5624" s="535">
        <v>91.51</v>
      </c>
      <c r="M5624" s="536">
        <v>0</v>
      </c>
      <c r="N5624" s="535">
        <v>111.18</v>
      </c>
      <c r="O5624" s="536">
        <v>0</v>
      </c>
      <c r="P5624" s="535">
        <v>113.72</v>
      </c>
      <c r="Q5624" s="536">
        <v>0</v>
      </c>
      <c r="R5624" s="535">
        <v>128.97</v>
      </c>
    </row>
    <row r="5625" spans="1:18" ht="12.75">
      <c r="A5625" s="145">
        <v>90373</v>
      </c>
      <c r="B5625" s="102" t="s">
        <v>27295</v>
      </c>
      <c r="C5625" s="145" t="s">
        <v>2</v>
      </c>
      <c r="D5625" s="535">
        <v>14.63</v>
      </c>
      <c r="E5625" s="536">
        <v>0</v>
      </c>
      <c r="F5625" s="535">
        <v>13.37</v>
      </c>
      <c r="G5625" s="536">
        <v>0</v>
      </c>
      <c r="H5625" s="535">
        <v>13.55</v>
      </c>
      <c r="I5625" s="536">
        <v>0</v>
      </c>
      <c r="J5625" s="535">
        <v>11.93</v>
      </c>
      <c r="K5625" s="536">
        <v>0</v>
      </c>
      <c r="L5625" s="535">
        <v>13.3</v>
      </c>
      <c r="M5625" s="536">
        <v>0</v>
      </c>
      <c r="N5625" s="535">
        <v>14.2</v>
      </c>
      <c r="O5625" s="536">
        <v>0</v>
      </c>
      <c r="P5625" s="535">
        <v>14.87</v>
      </c>
      <c r="Q5625" s="536">
        <v>0</v>
      </c>
      <c r="R5625" s="535">
        <v>16.11</v>
      </c>
    </row>
    <row r="5626" spans="1:18" ht="12.75">
      <c r="A5626" s="145">
        <v>89366</v>
      </c>
      <c r="B5626" s="102" t="s">
        <v>27296</v>
      </c>
      <c r="C5626" s="145" t="s">
        <v>2</v>
      </c>
      <c r="D5626" s="535">
        <v>18.25</v>
      </c>
      <c r="E5626" s="536">
        <v>0</v>
      </c>
      <c r="F5626" s="535">
        <v>16.739999999999998</v>
      </c>
      <c r="G5626" s="536">
        <v>0</v>
      </c>
      <c r="H5626" s="535">
        <v>16.73</v>
      </c>
      <c r="I5626" s="536">
        <v>0</v>
      </c>
      <c r="J5626" s="535">
        <v>14.81</v>
      </c>
      <c r="K5626" s="536">
        <v>0</v>
      </c>
      <c r="L5626" s="535">
        <v>16.36</v>
      </c>
      <c r="M5626" s="536">
        <v>0</v>
      </c>
      <c r="N5626" s="535">
        <v>17.91</v>
      </c>
      <c r="O5626" s="536">
        <v>0</v>
      </c>
      <c r="P5626" s="535">
        <v>18.61</v>
      </c>
      <c r="Q5626" s="536">
        <v>0</v>
      </c>
      <c r="R5626" s="535">
        <v>20.399999999999999</v>
      </c>
    </row>
    <row r="5627" spans="1:18" ht="12.75">
      <c r="A5627" s="145">
        <v>89404</v>
      </c>
      <c r="B5627" s="102" t="s">
        <v>27297</v>
      </c>
      <c r="C5627" s="145" t="s">
        <v>2</v>
      </c>
      <c r="D5627" s="535">
        <v>8.2799999999999994</v>
      </c>
      <c r="E5627" s="536">
        <v>0</v>
      </c>
      <c r="F5627" s="535">
        <v>7.53</v>
      </c>
      <c r="G5627" s="536">
        <v>0</v>
      </c>
      <c r="H5627" s="535">
        <v>8.1</v>
      </c>
      <c r="I5627" s="536">
        <v>0</v>
      </c>
      <c r="J5627" s="535">
        <v>6.87</v>
      </c>
      <c r="K5627" s="536">
        <v>0</v>
      </c>
      <c r="L5627" s="535">
        <v>8.01</v>
      </c>
      <c r="M5627" s="536">
        <v>0</v>
      </c>
      <c r="N5627" s="535">
        <v>7.74</v>
      </c>
      <c r="O5627" s="536">
        <v>0</v>
      </c>
      <c r="P5627" s="535">
        <v>8.32</v>
      </c>
      <c r="Q5627" s="536">
        <v>0</v>
      </c>
      <c r="R5627" s="535">
        <v>8.6300000000000008</v>
      </c>
    </row>
    <row r="5628" spans="1:18" ht="12.75">
      <c r="A5628" s="145">
        <v>89358</v>
      </c>
      <c r="B5628" s="102" t="s">
        <v>27298</v>
      </c>
      <c r="C5628" s="145" t="s">
        <v>2</v>
      </c>
      <c r="D5628" s="535">
        <v>9.07</v>
      </c>
      <c r="E5628" s="536">
        <v>0</v>
      </c>
      <c r="F5628" s="535">
        <v>8.26</v>
      </c>
      <c r="G5628" s="536">
        <v>0</v>
      </c>
      <c r="H5628" s="535">
        <v>8.93</v>
      </c>
      <c r="I5628" s="536">
        <v>0</v>
      </c>
      <c r="J5628" s="535">
        <v>7.53</v>
      </c>
      <c r="K5628" s="536">
        <v>0</v>
      </c>
      <c r="L5628" s="535">
        <v>8.83</v>
      </c>
      <c r="M5628" s="536">
        <v>0</v>
      </c>
      <c r="N5628" s="535">
        <v>8.5</v>
      </c>
      <c r="O5628" s="536">
        <v>0</v>
      </c>
      <c r="P5628" s="535">
        <v>9.1199999999999992</v>
      </c>
      <c r="Q5628" s="536">
        <v>0</v>
      </c>
      <c r="R5628" s="535">
        <v>9.4700000000000006</v>
      </c>
    </row>
    <row r="5629" spans="1:18" ht="12.75">
      <c r="A5629" s="145">
        <v>89481</v>
      </c>
      <c r="B5629" s="102" t="s">
        <v>27299</v>
      </c>
      <c r="C5629" s="145" t="s">
        <v>2</v>
      </c>
      <c r="D5629" s="535">
        <v>6.16</v>
      </c>
      <c r="E5629" s="536">
        <v>0</v>
      </c>
      <c r="F5629" s="535">
        <v>5.43</v>
      </c>
      <c r="G5629" s="536">
        <v>0</v>
      </c>
      <c r="H5629" s="535">
        <v>5.77</v>
      </c>
      <c r="I5629" s="536">
        <v>0</v>
      </c>
      <c r="J5629" s="535">
        <v>5.13</v>
      </c>
      <c r="K5629" s="536">
        <v>0</v>
      </c>
      <c r="L5629" s="535">
        <v>5.73</v>
      </c>
      <c r="M5629" s="536">
        <v>0</v>
      </c>
      <c r="N5629" s="535">
        <v>5.65</v>
      </c>
      <c r="O5629" s="536">
        <v>0</v>
      </c>
      <c r="P5629" s="535">
        <v>6.15</v>
      </c>
      <c r="Q5629" s="536">
        <v>0</v>
      </c>
      <c r="R5629" s="535">
        <v>6.38</v>
      </c>
    </row>
    <row r="5630" spans="1:18" ht="12.75">
      <c r="A5630" s="145">
        <v>89408</v>
      </c>
      <c r="B5630" s="102" t="s">
        <v>27300</v>
      </c>
      <c r="C5630" s="145" t="s">
        <v>2</v>
      </c>
      <c r="D5630" s="535">
        <v>9.89</v>
      </c>
      <c r="E5630" s="536">
        <v>0</v>
      </c>
      <c r="F5630" s="535">
        <v>8.93</v>
      </c>
      <c r="G5630" s="536">
        <v>0</v>
      </c>
      <c r="H5630" s="535">
        <v>9.6199999999999992</v>
      </c>
      <c r="I5630" s="536">
        <v>0</v>
      </c>
      <c r="J5630" s="535">
        <v>8.2200000000000006</v>
      </c>
      <c r="K5630" s="536">
        <v>0</v>
      </c>
      <c r="L5630" s="535">
        <v>9.5</v>
      </c>
      <c r="M5630" s="536">
        <v>0</v>
      </c>
      <c r="N5630" s="535">
        <v>9.2100000000000009</v>
      </c>
      <c r="O5630" s="536">
        <v>0</v>
      </c>
      <c r="P5630" s="535">
        <v>9.93</v>
      </c>
      <c r="Q5630" s="536">
        <v>0</v>
      </c>
      <c r="R5630" s="535">
        <v>10.28</v>
      </c>
    </row>
    <row r="5631" spans="1:18" ht="12.75">
      <c r="A5631" s="145">
        <v>89362</v>
      </c>
      <c r="B5631" s="102" t="s">
        <v>27301</v>
      </c>
      <c r="C5631" s="145" t="s">
        <v>2</v>
      </c>
      <c r="D5631" s="535">
        <v>10.8</v>
      </c>
      <c r="E5631" s="536">
        <v>0</v>
      </c>
      <c r="F5631" s="535">
        <v>9.8000000000000007</v>
      </c>
      <c r="G5631" s="536">
        <v>0</v>
      </c>
      <c r="H5631" s="535">
        <v>10.56</v>
      </c>
      <c r="I5631" s="536">
        <v>0</v>
      </c>
      <c r="J5631" s="535">
        <v>8.98</v>
      </c>
      <c r="K5631" s="536">
        <v>0</v>
      </c>
      <c r="L5631" s="535">
        <v>10.44</v>
      </c>
      <c r="M5631" s="536">
        <v>0</v>
      </c>
      <c r="N5631" s="535">
        <v>10.09</v>
      </c>
      <c r="O5631" s="536">
        <v>0</v>
      </c>
      <c r="P5631" s="535">
        <v>10.85</v>
      </c>
      <c r="Q5631" s="536">
        <v>0</v>
      </c>
      <c r="R5631" s="535">
        <v>11.25</v>
      </c>
    </row>
    <row r="5632" spans="1:18" ht="12.75">
      <c r="A5632" s="145">
        <v>89412</v>
      </c>
      <c r="B5632" s="102" t="s">
        <v>27302</v>
      </c>
      <c r="C5632" s="145" t="s">
        <v>2</v>
      </c>
      <c r="D5632" s="535">
        <v>11.06</v>
      </c>
      <c r="E5632" s="536">
        <v>0</v>
      </c>
      <c r="F5632" s="535">
        <v>10.06</v>
      </c>
      <c r="G5632" s="536">
        <v>0</v>
      </c>
      <c r="H5632" s="535">
        <v>10.53</v>
      </c>
      <c r="I5632" s="536">
        <v>0</v>
      </c>
      <c r="J5632" s="535">
        <v>9.11</v>
      </c>
      <c r="K5632" s="536">
        <v>0</v>
      </c>
      <c r="L5632" s="535">
        <v>10.38</v>
      </c>
      <c r="M5632" s="536">
        <v>0</v>
      </c>
      <c r="N5632" s="535">
        <v>10.54</v>
      </c>
      <c r="O5632" s="536">
        <v>0</v>
      </c>
      <c r="P5632" s="535">
        <v>11.18</v>
      </c>
      <c r="Q5632" s="536">
        <v>0</v>
      </c>
      <c r="R5632" s="535">
        <v>11.87</v>
      </c>
    </row>
    <row r="5633" spans="1:18" ht="12.75">
      <c r="A5633" s="145">
        <v>89492</v>
      </c>
      <c r="B5633" s="102" t="s">
        <v>27303</v>
      </c>
      <c r="C5633" s="145" t="s">
        <v>2</v>
      </c>
      <c r="D5633" s="535">
        <v>9.42</v>
      </c>
      <c r="E5633" s="536">
        <v>0</v>
      </c>
      <c r="F5633" s="535">
        <v>8.33</v>
      </c>
      <c r="G5633" s="536">
        <v>0</v>
      </c>
      <c r="H5633" s="535">
        <v>8.59</v>
      </c>
      <c r="I5633" s="536">
        <v>0</v>
      </c>
      <c r="J5633" s="535">
        <v>7.77</v>
      </c>
      <c r="K5633" s="536">
        <v>0</v>
      </c>
      <c r="L5633" s="535">
        <v>8.51</v>
      </c>
      <c r="M5633" s="536">
        <v>0</v>
      </c>
      <c r="N5633" s="535">
        <v>8.81</v>
      </c>
      <c r="O5633" s="536">
        <v>0</v>
      </c>
      <c r="P5633" s="535">
        <v>9.43</v>
      </c>
      <c r="Q5633" s="536">
        <v>0</v>
      </c>
      <c r="R5633" s="535">
        <v>10.01</v>
      </c>
    </row>
    <row r="5634" spans="1:18" ht="12.75">
      <c r="A5634" s="145">
        <v>89413</v>
      </c>
      <c r="B5634" s="102" t="s">
        <v>27304</v>
      </c>
      <c r="C5634" s="145" t="s">
        <v>2</v>
      </c>
      <c r="D5634" s="535">
        <v>13.76</v>
      </c>
      <c r="E5634" s="536">
        <v>0</v>
      </c>
      <c r="F5634" s="535">
        <v>12.43</v>
      </c>
      <c r="G5634" s="536">
        <v>0</v>
      </c>
      <c r="H5634" s="535">
        <v>13.09</v>
      </c>
      <c r="I5634" s="536">
        <v>0</v>
      </c>
      <c r="J5634" s="535">
        <v>11.38</v>
      </c>
      <c r="K5634" s="536">
        <v>0</v>
      </c>
      <c r="L5634" s="535">
        <v>12.92</v>
      </c>
      <c r="M5634" s="536">
        <v>0</v>
      </c>
      <c r="N5634" s="535">
        <v>12.96</v>
      </c>
      <c r="O5634" s="536">
        <v>0</v>
      </c>
      <c r="P5634" s="535">
        <v>13.86</v>
      </c>
      <c r="Q5634" s="536">
        <v>0</v>
      </c>
      <c r="R5634" s="535">
        <v>14.58</v>
      </c>
    </row>
    <row r="5635" spans="1:18" ht="12.75">
      <c r="A5635" s="145">
        <v>89367</v>
      </c>
      <c r="B5635" s="102" t="s">
        <v>27305</v>
      </c>
      <c r="C5635" s="145" t="s">
        <v>2</v>
      </c>
      <c r="D5635" s="535">
        <v>14.86</v>
      </c>
      <c r="E5635" s="536">
        <v>0</v>
      </c>
      <c r="F5635" s="535">
        <v>13.45</v>
      </c>
      <c r="G5635" s="536">
        <v>0</v>
      </c>
      <c r="H5635" s="535">
        <v>14.22</v>
      </c>
      <c r="I5635" s="536">
        <v>0</v>
      </c>
      <c r="J5635" s="535">
        <v>12.28</v>
      </c>
      <c r="K5635" s="536">
        <v>0</v>
      </c>
      <c r="L5635" s="535">
        <v>14.03</v>
      </c>
      <c r="M5635" s="536">
        <v>0</v>
      </c>
      <c r="N5635" s="535">
        <v>14.01</v>
      </c>
      <c r="O5635" s="536">
        <v>0</v>
      </c>
      <c r="P5635" s="535">
        <v>14.96</v>
      </c>
      <c r="Q5635" s="536">
        <v>0</v>
      </c>
      <c r="R5635" s="535">
        <v>15.72</v>
      </c>
    </row>
    <row r="5636" spans="1:18" ht="12.75">
      <c r="A5636" s="145">
        <v>89497</v>
      </c>
      <c r="B5636" s="102" t="s">
        <v>27306</v>
      </c>
      <c r="C5636" s="145" t="s">
        <v>2</v>
      </c>
      <c r="D5636" s="535">
        <v>14.88</v>
      </c>
      <c r="E5636" s="536">
        <v>0</v>
      </c>
      <c r="F5636" s="535">
        <v>13.28</v>
      </c>
      <c r="G5636" s="536">
        <v>0</v>
      </c>
      <c r="H5636" s="535">
        <v>13.32</v>
      </c>
      <c r="I5636" s="536">
        <v>0</v>
      </c>
      <c r="J5636" s="535">
        <v>12.13</v>
      </c>
      <c r="K5636" s="536">
        <v>0</v>
      </c>
      <c r="L5636" s="535">
        <v>13.12</v>
      </c>
      <c r="M5636" s="536">
        <v>0</v>
      </c>
      <c r="N5636" s="535">
        <v>14.22</v>
      </c>
      <c r="O5636" s="536">
        <v>0</v>
      </c>
      <c r="P5636" s="535">
        <v>15.03</v>
      </c>
      <c r="Q5636" s="536">
        <v>0</v>
      </c>
      <c r="R5636" s="535">
        <v>16.28</v>
      </c>
    </row>
    <row r="5637" spans="1:18" ht="12.75">
      <c r="A5637" s="145">
        <v>103980</v>
      </c>
      <c r="B5637" s="102" t="s">
        <v>27307</v>
      </c>
      <c r="C5637" s="145" t="s">
        <v>2</v>
      </c>
      <c r="D5637" s="535">
        <v>19.86</v>
      </c>
      <c r="E5637" s="536">
        <v>0</v>
      </c>
      <c r="F5637" s="535">
        <v>17.97</v>
      </c>
      <c r="G5637" s="536">
        <v>0</v>
      </c>
      <c r="H5637" s="535">
        <v>18.47</v>
      </c>
      <c r="I5637" s="536">
        <v>0</v>
      </c>
      <c r="J5637" s="535">
        <v>16.28</v>
      </c>
      <c r="K5637" s="536">
        <v>0</v>
      </c>
      <c r="L5637" s="535">
        <v>18.18</v>
      </c>
      <c r="M5637" s="536">
        <v>0</v>
      </c>
      <c r="N5637" s="535">
        <v>19</v>
      </c>
      <c r="O5637" s="536">
        <v>0</v>
      </c>
      <c r="P5637" s="535">
        <v>20.079999999999998</v>
      </c>
      <c r="Q5637" s="536">
        <v>0</v>
      </c>
      <c r="R5637" s="535">
        <v>21.51</v>
      </c>
    </row>
    <row r="5638" spans="1:18" ht="12.75">
      <c r="A5638" s="145">
        <v>89501</v>
      </c>
      <c r="B5638" s="102" t="s">
        <v>27308</v>
      </c>
      <c r="C5638" s="145" t="s">
        <v>2</v>
      </c>
      <c r="D5638" s="535">
        <v>16.28</v>
      </c>
      <c r="E5638" s="536">
        <v>0</v>
      </c>
      <c r="F5638" s="535">
        <v>14.31</v>
      </c>
      <c r="G5638" s="536">
        <v>0</v>
      </c>
      <c r="H5638" s="535">
        <v>14.59</v>
      </c>
      <c r="I5638" s="536">
        <v>0</v>
      </c>
      <c r="J5638" s="535">
        <v>13.41</v>
      </c>
      <c r="K5638" s="536">
        <v>0</v>
      </c>
      <c r="L5638" s="535">
        <v>14.45</v>
      </c>
      <c r="M5638" s="536">
        <v>0</v>
      </c>
      <c r="N5638" s="535">
        <v>15.24</v>
      </c>
      <c r="O5638" s="536">
        <v>0</v>
      </c>
      <c r="P5638" s="535">
        <v>16.34</v>
      </c>
      <c r="Q5638" s="536">
        <v>0</v>
      </c>
      <c r="R5638" s="535">
        <v>17.41</v>
      </c>
    </row>
    <row r="5639" spans="1:18" ht="12.75">
      <c r="A5639" s="145">
        <v>103984</v>
      </c>
      <c r="B5639" s="102" t="s">
        <v>27309</v>
      </c>
      <c r="C5639" s="145" t="s">
        <v>2</v>
      </c>
      <c r="D5639" s="535">
        <v>22.11</v>
      </c>
      <c r="E5639" s="536">
        <v>0</v>
      </c>
      <c r="F5639" s="535">
        <v>19.809999999999999</v>
      </c>
      <c r="G5639" s="536">
        <v>0</v>
      </c>
      <c r="H5639" s="535">
        <v>20.62</v>
      </c>
      <c r="I5639" s="536">
        <v>0</v>
      </c>
      <c r="J5639" s="535">
        <v>18.25</v>
      </c>
      <c r="K5639" s="536">
        <v>0</v>
      </c>
      <c r="L5639" s="535">
        <v>20.38</v>
      </c>
      <c r="M5639" s="536">
        <v>0</v>
      </c>
      <c r="N5639" s="535">
        <v>20.82</v>
      </c>
      <c r="O5639" s="536">
        <v>0</v>
      </c>
      <c r="P5639" s="535">
        <v>22.26</v>
      </c>
      <c r="Q5639" s="536">
        <v>0</v>
      </c>
      <c r="R5639" s="535">
        <v>23.55</v>
      </c>
    </row>
    <row r="5640" spans="1:18" ht="12.75">
      <c r="A5640" s="145">
        <v>89505</v>
      </c>
      <c r="B5640" s="102" t="s">
        <v>27310</v>
      </c>
      <c r="C5640" s="145" t="s">
        <v>2</v>
      </c>
      <c r="D5640" s="535">
        <v>45.71</v>
      </c>
      <c r="E5640" s="536">
        <v>0</v>
      </c>
      <c r="F5640" s="535">
        <v>41.31</v>
      </c>
      <c r="G5640" s="536">
        <v>0</v>
      </c>
      <c r="H5640" s="535">
        <v>39.409999999999997</v>
      </c>
      <c r="I5640" s="536">
        <v>0</v>
      </c>
      <c r="J5640" s="535">
        <v>36.69</v>
      </c>
      <c r="K5640" s="536">
        <v>0</v>
      </c>
      <c r="L5640" s="535">
        <v>38.44</v>
      </c>
      <c r="M5640" s="536">
        <v>0</v>
      </c>
      <c r="N5640" s="535">
        <v>45.2</v>
      </c>
      <c r="O5640" s="536">
        <v>0</v>
      </c>
      <c r="P5640" s="535">
        <v>46.67</v>
      </c>
      <c r="Q5640" s="536">
        <v>0</v>
      </c>
      <c r="R5640" s="535">
        <v>52.25</v>
      </c>
    </row>
    <row r="5641" spans="1:18" ht="12.75">
      <c r="A5641" s="145">
        <v>89513</v>
      </c>
      <c r="B5641" s="102" t="s">
        <v>27311</v>
      </c>
      <c r="C5641" s="145" t="s">
        <v>2</v>
      </c>
      <c r="D5641" s="535">
        <v>113.4</v>
      </c>
      <c r="E5641" s="536">
        <v>0</v>
      </c>
      <c r="F5641" s="535">
        <v>103.51</v>
      </c>
      <c r="G5641" s="536">
        <v>0</v>
      </c>
      <c r="H5641" s="535">
        <v>96.29</v>
      </c>
      <c r="I5641" s="536">
        <v>0</v>
      </c>
      <c r="J5641" s="535">
        <v>90.16</v>
      </c>
      <c r="K5641" s="536">
        <v>0</v>
      </c>
      <c r="L5641" s="535">
        <v>93.34</v>
      </c>
      <c r="M5641" s="536">
        <v>0</v>
      </c>
      <c r="N5641" s="535">
        <v>114.37</v>
      </c>
      <c r="O5641" s="536">
        <v>0</v>
      </c>
      <c r="P5641" s="535">
        <v>116.52</v>
      </c>
      <c r="Q5641" s="536">
        <v>0</v>
      </c>
      <c r="R5641" s="535">
        <v>132.68</v>
      </c>
    </row>
    <row r="5642" spans="1:18" ht="12.75">
      <c r="A5642" s="145">
        <v>89521</v>
      </c>
      <c r="B5642" s="102" t="s">
        <v>27312</v>
      </c>
      <c r="C5642" s="145" t="s">
        <v>2</v>
      </c>
      <c r="D5642" s="535">
        <v>135.16999999999999</v>
      </c>
      <c r="E5642" s="536">
        <v>0</v>
      </c>
      <c r="F5642" s="535">
        <v>123.28</v>
      </c>
      <c r="G5642" s="536">
        <v>0</v>
      </c>
      <c r="H5642" s="535">
        <v>114.59</v>
      </c>
      <c r="I5642" s="536">
        <v>0</v>
      </c>
      <c r="J5642" s="535">
        <v>107.49</v>
      </c>
      <c r="K5642" s="536">
        <v>0</v>
      </c>
      <c r="L5642" s="535">
        <v>111.1</v>
      </c>
      <c r="M5642" s="536">
        <v>0</v>
      </c>
      <c r="N5642" s="535">
        <v>136.28</v>
      </c>
      <c r="O5642" s="536">
        <v>0</v>
      </c>
      <c r="P5642" s="535">
        <v>138.87</v>
      </c>
      <c r="Q5642" s="536">
        <v>0</v>
      </c>
      <c r="R5642" s="535">
        <v>158.16999999999999</v>
      </c>
    </row>
    <row r="5643" spans="1:18" ht="12.75">
      <c r="A5643" s="145">
        <v>103955</v>
      </c>
      <c r="B5643" s="102" t="s">
        <v>27313</v>
      </c>
      <c r="C5643" s="145" t="s">
        <v>2</v>
      </c>
      <c r="D5643" s="535">
        <v>11.41</v>
      </c>
      <c r="E5643" s="536">
        <v>0</v>
      </c>
      <c r="F5643" s="535">
        <v>10.38</v>
      </c>
      <c r="G5643" s="536">
        <v>0</v>
      </c>
      <c r="H5643" s="535">
        <v>10.82</v>
      </c>
      <c r="I5643" s="536">
        <v>0</v>
      </c>
      <c r="J5643" s="535">
        <v>9.39</v>
      </c>
      <c r="K5643" s="536">
        <v>0</v>
      </c>
      <c r="L5643" s="535">
        <v>10.66</v>
      </c>
      <c r="M5643" s="536">
        <v>0</v>
      </c>
      <c r="N5643" s="535">
        <v>10.9</v>
      </c>
      <c r="O5643" s="536">
        <v>0</v>
      </c>
      <c r="P5643" s="535">
        <v>11.54</v>
      </c>
      <c r="Q5643" s="536">
        <v>0</v>
      </c>
      <c r="R5643" s="535">
        <v>12.28</v>
      </c>
    </row>
    <row r="5644" spans="1:18" ht="12.75">
      <c r="A5644" s="145">
        <v>103950</v>
      </c>
      <c r="B5644" s="102" t="s">
        <v>27314</v>
      </c>
      <c r="C5644" s="145" t="s">
        <v>2</v>
      </c>
      <c r="D5644" s="535">
        <v>12.27</v>
      </c>
      <c r="E5644" s="536">
        <v>0</v>
      </c>
      <c r="F5644" s="535">
        <v>11.19</v>
      </c>
      <c r="G5644" s="536">
        <v>0</v>
      </c>
      <c r="H5644" s="535">
        <v>11.69</v>
      </c>
      <c r="I5644" s="536">
        <v>0</v>
      </c>
      <c r="J5644" s="535">
        <v>10.11</v>
      </c>
      <c r="K5644" s="536">
        <v>0</v>
      </c>
      <c r="L5644" s="535">
        <v>11.51</v>
      </c>
      <c r="M5644" s="536">
        <v>0</v>
      </c>
      <c r="N5644" s="535">
        <v>11.72</v>
      </c>
      <c r="O5644" s="536">
        <v>0</v>
      </c>
      <c r="P5644" s="535">
        <v>12.41</v>
      </c>
      <c r="Q5644" s="536">
        <v>0</v>
      </c>
      <c r="R5644" s="535">
        <v>13.18</v>
      </c>
    </row>
    <row r="5645" spans="1:18" ht="12.75">
      <c r="A5645" s="145">
        <v>103974</v>
      </c>
      <c r="B5645" s="102" t="s">
        <v>27315</v>
      </c>
      <c r="C5645" s="145" t="s">
        <v>2</v>
      </c>
      <c r="D5645" s="535">
        <v>11.82</v>
      </c>
      <c r="E5645" s="536">
        <v>0</v>
      </c>
      <c r="F5645" s="535">
        <v>10.62</v>
      </c>
      <c r="G5645" s="536">
        <v>0</v>
      </c>
      <c r="H5645" s="535">
        <v>10.57</v>
      </c>
      <c r="I5645" s="536">
        <v>0</v>
      </c>
      <c r="J5645" s="535">
        <v>9.61</v>
      </c>
      <c r="K5645" s="536">
        <v>0</v>
      </c>
      <c r="L5645" s="535">
        <v>10.39</v>
      </c>
      <c r="M5645" s="536">
        <v>0</v>
      </c>
      <c r="N5645" s="535">
        <v>11.41</v>
      </c>
      <c r="O5645" s="536">
        <v>0</v>
      </c>
      <c r="P5645" s="535">
        <v>11.97</v>
      </c>
      <c r="Q5645" s="536">
        <v>0</v>
      </c>
      <c r="R5645" s="535">
        <v>13.07</v>
      </c>
    </row>
    <row r="5646" spans="1:18" ht="12.75">
      <c r="A5646" s="145">
        <v>103956</v>
      </c>
      <c r="B5646" s="102" t="s">
        <v>27316</v>
      </c>
      <c r="C5646" s="145" t="s">
        <v>2</v>
      </c>
      <c r="D5646" s="535">
        <v>15.86</v>
      </c>
      <c r="E5646" s="536">
        <v>0</v>
      </c>
      <c r="F5646" s="535">
        <v>14.42</v>
      </c>
      <c r="G5646" s="536">
        <v>0</v>
      </c>
      <c r="H5646" s="535">
        <v>14.74</v>
      </c>
      <c r="I5646" s="536">
        <v>0</v>
      </c>
      <c r="J5646" s="535">
        <v>12.97</v>
      </c>
      <c r="K5646" s="536">
        <v>0</v>
      </c>
      <c r="L5646" s="535">
        <v>14.49</v>
      </c>
      <c r="M5646" s="536">
        <v>0</v>
      </c>
      <c r="N5646" s="535">
        <v>15.28</v>
      </c>
      <c r="O5646" s="536">
        <v>0</v>
      </c>
      <c r="P5646" s="535">
        <v>16.079999999999998</v>
      </c>
      <c r="Q5646" s="536">
        <v>0</v>
      </c>
      <c r="R5646" s="535">
        <v>17.32</v>
      </c>
    </row>
    <row r="5647" spans="1:18" ht="12.75">
      <c r="A5647" s="145">
        <v>103951</v>
      </c>
      <c r="B5647" s="102" t="s">
        <v>27317</v>
      </c>
      <c r="C5647" s="145" t="s">
        <v>2</v>
      </c>
      <c r="D5647" s="535">
        <v>16.86</v>
      </c>
      <c r="E5647" s="536">
        <v>0</v>
      </c>
      <c r="F5647" s="535">
        <v>15.37</v>
      </c>
      <c r="G5647" s="536">
        <v>0</v>
      </c>
      <c r="H5647" s="535">
        <v>15.78</v>
      </c>
      <c r="I5647" s="536">
        <v>0</v>
      </c>
      <c r="J5647" s="535">
        <v>13.8</v>
      </c>
      <c r="K5647" s="536">
        <v>0</v>
      </c>
      <c r="L5647" s="535">
        <v>15.51</v>
      </c>
      <c r="M5647" s="536">
        <v>0</v>
      </c>
      <c r="N5647" s="535">
        <v>16.239999999999998</v>
      </c>
      <c r="O5647" s="536">
        <v>0</v>
      </c>
      <c r="P5647" s="535">
        <v>17.09</v>
      </c>
      <c r="Q5647" s="536">
        <v>0</v>
      </c>
      <c r="R5647" s="535">
        <v>18.37</v>
      </c>
    </row>
    <row r="5648" spans="1:18" ht="12.75">
      <c r="A5648" s="145">
        <v>89374</v>
      </c>
      <c r="B5648" s="102" t="s">
        <v>27318</v>
      </c>
      <c r="C5648" s="145" t="s">
        <v>2</v>
      </c>
      <c r="D5648" s="535">
        <v>11.35</v>
      </c>
      <c r="E5648" s="536">
        <v>0</v>
      </c>
      <c r="F5648" s="535">
        <v>10.33</v>
      </c>
      <c r="G5648" s="536">
        <v>0</v>
      </c>
      <c r="H5648" s="535">
        <v>10.28</v>
      </c>
      <c r="I5648" s="536">
        <v>0</v>
      </c>
      <c r="J5648" s="535">
        <v>9.1999999999999993</v>
      </c>
      <c r="K5648" s="536">
        <v>0</v>
      </c>
      <c r="L5648" s="535">
        <v>10.07</v>
      </c>
      <c r="M5648" s="536">
        <v>0</v>
      </c>
      <c r="N5648" s="535">
        <v>11.09</v>
      </c>
      <c r="O5648" s="536">
        <v>0</v>
      </c>
      <c r="P5648" s="535">
        <v>11.56</v>
      </c>
      <c r="Q5648" s="536">
        <v>0</v>
      </c>
      <c r="R5648" s="535">
        <v>12.66</v>
      </c>
    </row>
    <row r="5649" spans="1:18" ht="12.75">
      <c r="A5649" s="145">
        <v>89427</v>
      </c>
      <c r="B5649" s="102" t="s">
        <v>27319</v>
      </c>
      <c r="C5649" s="145" t="s">
        <v>2</v>
      </c>
      <c r="D5649" s="535">
        <v>13.33</v>
      </c>
      <c r="E5649" s="536">
        <v>0</v>
      </c>
      <c r="F5649" s="535">
        <v>12.14</v>
      </c>
      <c r="G5649" s="536">
        <v>0</v>
      </c>
      <c r="H5649" s="535">
        <v>11.96</v>
      </c>
      <c r="I5649" s="536">
        <v>0</v>
      </c>
      <c r="J5649" s="535">
        <v>10.8</v>
      </c>
      <c r="K5649" s="536">
        <v>0</v>
      </c>
      <c r="L5649" s="535">
        <v>11.71</v>
      </c>
      <c r="M5649" s="536">
        <v>0</v>
      </c>
      <c r="N5649" s="535">
        <v>13.08</v>
      </c>
      <c r="O5649" s="536">
        <v>0</v>
      </c>
      <c r="P5649" s="535">
        <v>13.59</v>
      </c>
      <c r="Q5649" s="536">
        <v>0</v>
      </c>
      <c r="R5649" s="535">
        <v>14.97</v>
      </c>
    </row>
    <row r="5650" spans="1:18" ht="12.75">
      <c r="A5650" s="145">
        <v>89381</v>
      </c>
      <c r="B5650" s="102" t="s">
        <v>27320</v>
      </c>
      <c r="C5650" s="145" t="s">
        <v>2</v>
      </c>
      <c r="D5650" s="535">
        <v>13.91</v>
      </c>
      <c r="E5650" s="536">
        <v>0</v>
      </c>
      <c r="F5650" s="535">
        <v>12.69</v>
      </c>
      <c r="G5650" s="536">
        <v>0</v>
      </c>
      <c r="H5650" s="535">
        <v>12.55</v>
      </c>
      <c r="I5650" s="536">
        <v>0</v>
      </c>
      <c r="J5650" s="535">
        <v>11.27</v>
      </c>
      <c r="K5650" s="536">
        <v>0</v>
      </c>
      <c r="L5650" s="535">
        <v>12.28</v>
      </c>
      <c r="M5650" s="536">
        <v>0</v>
      </c>
      <c r="N5650" s="535">
        <v>13.62</v>
      </c>
      <c r="O5650" s="536">
        <v>0</v>
      </c>
      <c r="P5650" s="535">
        <v>14.17</v>
      </c>
      <c r="Q5650" s="536">
        <v>0</v>
      </c>
      <c r="R5650" s="535">
        <v>15.57</v>
      </c>
    </row>
    <row r="5651" spans="1:18" ht="12.75">
      <c r="A5651" s="145">
        <v>95237</v>
      </c>
      <c r="B5651" s="102" t="s">
        <v>27321</v>
      </c>
      <c r="C5651" s="145" t="s">
        <v>2</v>
      </c>
      <c r="D5651" s="535">
        <v>26.78</v>
      </c>
      <c r="E5651" s="536">
        <v>0</v>
      </c>
      <c r="F5651" s="535">
        <v>24.5</v>
      </c>
      <c r="G5651" s="536">
        <v>0</v>
      </c>
      <c r="H5651" s="535">
        <v>23.35</v>
      </c>
      <c r="I5651" s="536">
        <v>0</v>
      </c>
      <c r="J5651" s="535">
        <v>21.43</v>
      </c>
      <c r="K5651" s="536">
        <v>0</v>
      </c>
      <c r="L5651" s="535">
        <v>22.72</v>
      </c>
      <c r="M5651" s="536">
        <v>0</v>
      </c>
      <c r="N5651" s="535">
        <v>26.78</v>
      </c>
      <c r="O5651" s="536">
        <v>0</v>
      </c>
      <c r="P5651" s="535">
        <v>27.46</v>
      </c>
      <c r="Q5651" s="536">
        <v>0</v>
      </c>
      <c r="R5651" s="535">
        <v>30.87</v>
      </c>
    </row>
    <row r="5652" spans="1:18" ht="12.75">
      <c r="A5652" s="145">
        <v>89979</v>
      </c>
      <c r="B5652" s="102" t="s">
        <v>27322</v>
      </c>
      <c r="C5652" s="145" t="s">
        <v>2</v>
      </c>
      <c r="D5652" s="535">
        <v>27.45</v>
      </c>
      <c r="E5652" s="536">
        <v>0</v>
      </c>
      <c r="F5652" s="535">
        <v>25.13</v>
      </c>
      <c r="G5652" s="536">
        <v>0</v>
      </c>
      <c r="H5652" s="535">
        <v>24.05</v>
      </c>
      <c r="I5652" s="536">
        <v>0</v>
      </c>
      <c r="J5652" s="535">
        <v>21.99</v>
      </c>
      <c r="K5652" s="536">
        <v>0</v>
      </c>
      <c r="L5652" s="535">
        <v>23.39</v>
      </c>
      <c r="M5652" s="536">
        <v>0</v>
      </c>
      <c r="N5652" s="535">
        <v>27.43</v>
      </c>
      <c r="O5652" s="536">
        <v>0</v>
      </c>
      <c r="P5652" s="535">
        <v>28.14</v>
      </c>
      <c r="Q5652" s="536">
        <v>0</v>
      </c>
      <c r="R5652" s="535">
        <v>31.58</v>
      </c>
    </row>
    <row r="5653" spans="1:18" ht="12.75">
      <c r="A5653" s="145">
        <v>103991</v>
      </c>
      <c r="B5653" s="102" t="s">
        <v>27323</v>
      </c>
      <c r="C5653" s="145" t="s">
        <v>2</v>
      </c>
      <c r="D5653" s="535">
        <v>20.43</v>
      </c>
      <c r="E5653" s="536">
        <v>0</v>
      </c>
      <c r="F5653" s="535">
        <v>18.48</v>
      </c>
      <c r="G5653" s="536">
        <v>0</v>
      </c>
      <c r="H5653" s="535">
        <v>18.14</v>
      </c>
      <c r="I5653" s="536">
        <v>0</v>
      </c>
      <c r="J5653" s="535">
        <v>16.52</v>
      </c>
      <c r="K5653" s="536">
        <v>0</v>
      </c>
      <c r="L5653" s="535">
        <v>17.77</v>
      </c>
      <c r="M5653" s="536">
        <v>0</v>
      </c>
      <c r="N5653" s="535">
        <v>19.96</v>
      </c>
      <c r="O5653" s="536">
        <v>0</v>
      </c>
      <c r="P5653" s="535">
        <v>20.78</v>
      </c>
      <c r="Q5653" s="536">
        <v>0</v>
      </c>
      <c r="R5653" s="535">
        <v>22.88</v>
      </c>
    </row>
    <row r="5654" spans="1:18" ht="12.75">
      <c r="A5654" s="145">
        <v>89564</v>
      </c>
      <c r="B5654" s="102" t="s">
        <v>27324</v>
      </c>
      <c r="C5654" s="145" t="s">
        <v>2</v>
      </c>
      <c r="D5654" s="535">
        <v>17.29</v>
      </c>
      <c r="E5654" s="536">
        <v>0</v>
      </c>
      <c r="F5654" s="535">
        <v>15.52</v>
      </c>
      <c r="G5654" s="536">
        <v>0</v>
      </c>
      <c r="H5654" s="535">
        <v>14.92</v>
      </c>
      <c r="I5654" s="536">
        <v>0</v>
      </c>
      <c r="J5654" s="535">
        <v>13.9</v>
      </c>
      <c r="K5654" s="536">
        <v>0</v>
      </c>
      <c r="L5654" s="535">
        <v>14.59</v>
      </c>
      <c r="M5654" s="536">
        <v>0</v>
      </c>
      <c r="N5654" s="535">
        <v>16.96</v>
      </c>
      <c r="O5654" s="536">
        <v>0</v>
      </c>
      <c r="P5654" s="535">
        <v>17.600000000000001</v>
      </c>
      <c r="Q5654" s="536">
        <v>0</v>
      </c>
      <c r="R5654" s="535">
        <v>19.600000000000001</v>
      </c>
    </row>
    <row r="5655" spans="1:18" ht="12.75">
      <c r="A5655" s="145">
        <v>104000</v>
      </c>
      <c r="B5655" s="102" t="s">
        <v>27325</v>
      </c>
      <c r="C5655" s="145" t="s">
        <v>2</v>
      </c>
      <c r="D5655" s="535">
        <v>31.09</v>
      </c>
      <c r="E5655" s="536">
        <v>0</v>
      </c>
      <c r="F5655" s="535">
        <v>28.2</v>
      </c>
      <c r="G5655" s="536">
        <v>0</v>
      </c>
      <c r="H5655" s="535">
        <v>27.18</v>
      </c>
      <c r="I5655" s="536">
        <v>0</v>
      </c>
      <c r="J5655" s="535">
        <v>25.02</v>
      </c>
      <c r="K5655" s="536">
        <v>0</v>
      </c>
      <c r="L5655" s="535">
        <v>26.53</v>
      </c>
      <c r="M5655" s="536">
        <v>0</v>
      </c>
      <c r="N5655" s="535">
        <v>30.69</v>
      </c>
      <c r="O5655" s="536">
        <v>0</v>
      </c>
      <c r="P5655" s="535">
        <v>31.74</v>
      </c>
      <c r="Q5655" s="536">
        <v>0</v>
      </c>
      <c r="R5655" s="535">
        <v>35.340000000000003</v>
      </c>
    </row>
    <row r="5656" spans="1:18" ht="12.75">
      <c r="A5656" s="145">
        <v>89593</v>
      </c>
      <c r="B5656" s="102" t="s">
        <v>27326</v>
      </c>
      <c r="C5656" s="145" t="s">
        <v>2</v>
      </c>
      <c r="D5656" s="535">
        <v>27.36</v>
      </c>
      <c r="E5656" s="536">
        <v>0</v>
      </c>
      <c r="F5656" s="535">
        <v>24.74</v>
      </c>
      <c r="G5656" s="536">
        <v>0</v>
      </c>
      <c r="H5656" s="535">
        <v>23.41</v>
      </c>
      <c r="I5656" s="536">
        <v>0</v>
      </c>
      <c r="J5656" s="535">
        <v>21.9</v>
      </c>
      <c r="K5656" s="536">
        <v>0</v>
      </c>
      <c r="L5656" s="535">
        <v>22.81</v>
      </c>
      <c r="M5656" s="536">
        <v>0</v>
      </c>
      <c r="N5656" s="535">
        <v>27.17</v>
      </c>
      <c r="O5656" s="536">
        <v>0</v>
      </c>
      <c r="P5656" s="535">
        <v>27.96</v>
      </c>
      <c r="Q5656" s="536">
        <v>0</v>
      </c>
      <c r="R5656" s="535">
        <v>31.44</v>
      </c>
    </row>
    <row r="5657" spans="1:18" ht="12.75">
      <c r="A5657" s="145">
        <v>89418</v>
      </c>
      <c r="B5657" s="102" t="s">
        <v>27327</v>
      </c>
      <c r="C5657" s="145" t="s">
        <v>2</v>
      </c>
      <c r="D5657" s="535">
        <v>17.329999999999998</v>
      </c>
      <c r="E5657" s="536">
        <v>0</v>
      </c>
      <c r="F5657" s="535">
        <v>15.88</v>
      </c>
      <c r="G5657" s="536">
        <v>0</v>
      </c>
      <c r="H5657" s="535">
        <v>15.26</v>
      </c>
      <c r="I5657" s="536">
        <v>0</v>
      </c>
      <c r="J5657" s="535">
        <v>13.89</v>
      </c>
      <c r="K5657" s="536">
        <v>0</v>
      </c>
      <c r="L5657" s="535">
        <v>14.85</v>
      </c>
      <c r="M5657" s="536">
        <v>0</v>
      </c>
      <c r="N5657" s="535">
        <v>17.28</v>
      </c>
      <c r="O5657" s="536">
        <v>0</v>
      </c>
      <c r="P5657" s="535">
        <v>17.75</v>
      </c>
      <c r="Q5657" s="536">
        <v>0</v>
      </c>
      <c r="R5657" s="535">
        <v>19.87</v>
      </c>
    </row>
    <row r="5658" spans="1:18" ht="12.75">
      <c r="A5658" s="145">
        <v>89372</v>
      </c>
      <c r="B5658" s="102" t="s">
        <v>27328</v>
      </c>
      <c r="C5658" s="145" t="s">
        <v>2</v>
      </c>
      <c r="D5658" s="535">
        <v>17.86</v>
      </c>
      <c r="E5658" s="536">
        <v>0</v>
      </c>
      <c r="F5658" s="535">
        <v>16.38</v>
      </c>
      <c r="G5658" s="536">
        <v>0</v>
      </c>
      <c r="H5658" s="535">
        <v>15.82</v>
      </c>
      <c r="I5658" s="536">
        <v>0</v>
      </c>
      <c r="J5658" s="535">
        <v>14.33</v>
      </c>
      <c r="K5658" s="536">
        <v>0</v>
      </c>
      <c r="L5658" s="535">
        <v>15.39</v>
      </c>
      <c r="M5658" s="536">
        <v>0</v>
      </c>
      <c r="N5658" s="535">
        <v>17.77</v>
      </c>
      <c r="O5658" s="536">
        <v>0</v>
      </c>
      <c r="P5658" s="535">
        <v>18.29</v>
      </c>
      <c r="Q5658" s="536">
        <v>0</v>
      </c>
      <c r="R5658" s="535">
        <v>20.43</v>
      </c>
    </row>
    <row r="5659" spans="1:18" ht="12.75">
      <c r="A5659" s="145">
        <v>89530</v>
      </c>
      <c r="B5659" s="102" t="s">
        <v>27329</v>
      </c>
      <c r="C5659" s="145" t="s">
        <v>2</v>
      </c>
      <c r="D5659" s="535">
        <v>17.899999999999999</v>
      </c>
      <c r="E5659" s="536">
        <v>0</v>
      </c>
      <c r="F5659" s="535">
        <v>16.29</v>
      </c>
      <c r="G5659" s="536">
        <v>0</v>
      </c>
      <c r="H5659" s="535">
        <v>15.35</v>
      </c>
      <c r="I5659" s="536">
        <v>0</v>
      </c>
      <c r="J5659" s="535">
        <v>14.29</v>
      </c>
      <c r="K5659" s="536">
        <v>0</v>
      </c>
      <c r="L5659" s="535">
        <v>14.92</v>
      </c>
      <c r="M5659" s="536">
        <v>0</v>
      </c>
      <c r="N5659" s="535">
        <v>17.88</v>
      </c>
      <c r="O5659" s="536">
        <v>0</v>
      </c>
      <c r="P5659" s="535">
        <v>18.329999999999998</v>
      </c>
      <c r="Q5659" s="536">
        <v>0</v>
      </c>
      <c r="R5659" s="535">
        <v>20.7</v>
      </c>
    </row>
    <row r="5660" spans="1:18" ht="12.75">
      <c r="A5660" s="145">
        <v>89425</v>
      </c>
      <c r="B5660" s="102" t="s">
        <v>27330</v>
      </c>
      <c r="C5660" s="145" t="s">
        <v>2</v>
      </c>
      <c r="D5660" s="535">
        <v>20.399999999999999</v>
      </c>
      <c r="E5660" s="536">
        <v>0</v>
      </c>
      <c r="F5660" s="535">
        <v>18.64</v>
      </c>
      <c r="G5660" s="536">
        <v>0</v>
      </c>
      <c r="H5660" s="535">
        <v>17.93</v>
      </c>
      <c r="I5660" s="536">
        <v>0</v>
      </c>
      <c r="J5660" s="535">
        <v>16.36</v>
      </c>
      <c r="K5660" s="536">
        <v>0</v>
      </c>
      <c r="L5660" s="535">
        <v>17.45</v>
      </c>
      <c r="M5660" s="536">
        <v>0</v>
      </c>
      <c r="N5660" s="535">
        <v>20.260000000000002</v>
      </c>
      <c r="O5660" s="536">
        <v>0</v>
      </c>
      <c r="P5660" s="535">
        <v>20.86</v>
      </c>
      <c r="Q5660" s="536">
        <v>0</v>
      </c>
      <c r="R5660" s="535">
        <v>23.32</v>
      </c>
    </row>
    <row r="5661" spans="1:18" ht="12.75">
      <c r="A5661" s="145">
        <v>89379</v>
      </c>
      <c r="B5661" s="102" t="s">
        <v>27331</v>
      </c>
      <c r="C5661" s="145" t="s">
        <v>2</v>
      </c>
      <c r="D5661" s="535">
        <v>21</v>
      </c>
      <c r="E5661" s="536">
        <v>0</v>
      </c>
      <c r="F5661" s="535">
        <v>19.21</v>
      </c>
      <c r="G5661" s="536">
        <v>0</v>
      </c>
      <c r="H5661" s="535">
        <v>18.559999999999999</v>
      </c>
      <c r="I5661" s="536">
        <v>0</v>
      </c>
      <c r="J5661" s="535">
        <v>16.87</v>
      </c>
      <c r="K5661" s="536">
        <v>0</v>
      </c>
      <c r="L5661" s="535">
        <v>18.07</v>
      </c>
      <c r="M5661" s="536">
        <v>0</v>
      </c>
      <c r="N5661" s="535">
        <v>20.85</v>
      </c>
      <c r="O5661" s="536">
        <v>0</v>
      </c>
      <c r="P5661" s="535">
        <v>21.48</v>
      </c>
      <c r="Q5661" s="536">
        <v>0</v>
      </c>
      <c r="R5661" s="535">
        <v>23.96</v>
      </c>
    </row>
    <row r="5662" spans="1:18" ht="12.75">
      <c r="A5662" s="145">
        <v>89542</v>
      </c>
      <c r="B5662" s="102" t="s">
        <v>27332</v>
      </c>
      <c r="C5662" s="145" t="s">
        <v>2</v>
      </c>
      <c r="D5662" s="535">
        <v>29.75</v>
      </c>
      <c r="E5662" s="536">
        <v>0</v>
      </c>
      <c r="F5662" s="535">
        <v>27.15</v>
      </c>
      <c r="G5662" s="536">
        <v>0</v>
      </c>
      <c r="H5662" s="535">
        <v>25.33</v>
      </c>
      <c r="I5662" s="536">
        <v>0</v>
      </c>
      <c r="J5662" s="535">
        <v>23.67</v>
      </c>
      <c r="K5662" s="536">
        <v>0</v>
      </c>
      <c r="L5662" s="535">
        <v>24.58</v>
      </c>
      <c r="M5662" s="536">
        <v>0</v>
      </c>
      <c r="N5662" s="535">
        <v>29.94</v>
      </c>
      <c r="O5662" s="536">
        <v>0</v>
      </c>
      <c r="P5662" s="535">
        <v>30.54</v>
      </c>
      <c r="Q5662" s="536">
        <v>0</v>
      </c>
      <c r="R5662" s="535">
        <v>34.71</v>
      </c>
    </row>
    <row r="5663" spans="1:18" ht="12.75">
      <c r="A5663" s="145">
        <v>89432</v>
      </c>
      <c r="B5663" s="102" t="s">
        <v>27333</v>
      </c>
      <c r="C5663" s="145" t="s">
        <v>2</v>
      </c>
      <c r="D5663" s="535">
        <v>32.630000000000003</v>
      </c>
      <c r="E5663" s="536">
        <v>0</v>
      </c>
      <c r="F5663" s="535">
        <v>29.87</v>
      </c>
      <c r="G5663" s="536">
        <v>0</v>
      </c>
      <c r="H5663" s="535">
        <v>28.32</v>
      </c>
      <c r="I5663" s="536">
        <v>0</v>
      </c>
      <c r="J5663" s="535">
        <v>26.06</v>
      </c>
      <c r="K5663" s="536">
        <v>0</v>
      </c>
      <c r="L5663" s="535">
        <v>27.51</v>
      </c>
      <c r="M5663" s="536">
        <v>0</v>
      </c>
      <c r="N5663" s="535">
        <v>32.69</v>
      </c>
      <c r="O5663" s="536">
        <v>0</v>
      </c>
      <c r="P5663" s="535">
        <v>33.49</v>
      </c>
      <c r="Q5663" s="536">
        <v>0</v>
      </c>
      <c r="R5663" s="535">
        <v>37.75</v>
      </c>
    </row>
    <row r="5664" spans="1:18" ht="12.75">
      <c r="A5664" s="145">
        <v>89387</v>
      </c>
      <c r="B5664" s="102" t="s">
        <v>27334</v>
      </c>
      <c r="C5664" s="145" t="s">
        <v>2</v>
      </c>
      <c r="D5664" s="535">
        <v>33.36</v>
      </c>
      <c r="E5664" s="536">
        <v>0</v>
      </c>
      <c r="F5664" s="535">
        <v>30.55</v>
      </c>
      <c r="G5664" s="536">
        <v>0</v>
      </c>
      <c r="H5664" s="535">
        <v>29.07</v>
      </c>
      <c r="I5664" s="536">
        <v>0</v>
      </c>
      <c r="J5664" s="535">
        <v>26.67</v>
      </c>
      <c r="K5664" s="536">
        <v>0</v>
      </c>
      <c r="L5664" s="535">
        <v>28.25</v>
      </c>
      <c r="M5664" s="536">
        <v>0</v>
      </c>
      <c r="N5664" s="535">
        <v>33.39</v>
      </c>
      <c r="O5664" s="536">
        <v>0</v>
      </c>
      <c r="P5664" s="535">
        <v>34.229999999999997</v>
      </c>
      <c r="Q5664" s="536">
        <v>0</v>
      </c>
      <c r="R5664" s="535">
        <v>38.520000000000003</v>
      </c>
    </row>
    <row r="5665" spans="1:18" ht="12.75">
      <c r="A5665" s="145">
        <v>89560</v>
      </c>
      <c r="B5665" s="102" t="s">
        <v>27335</v>
      </c>
      <c r="C5665" s="145" t="s">
        <v>2</v>
      </c>
      <c r="D5665" s="535">
        <v>38.1</v>
      </c>
      <c r="E5665" s="536">
        <v>0</v>
      </c>
      <c r="F5665" s="535">
        <v>34.78</v>
      </c>
      <c r="G5665" s="536">
        <v>0</v>
      </c>
      <c r="H5665" s="535">
        <v>32.42</v>
      </c>
      <c r="I5665" s="536">
        <v>0</v>
      </c>
      <c r="J5665" s="535">
        <v>30.3</v>
      </c>
      <c r="K5665" s="536">
        <v>0</v>
      </c>
      <c r="L5665" s="535">
        <v>31.44</v>
      </c>
      <c r="M5665" s="536">
        <v>0</v>
      </c>
      <c r="N5665" s="535">
        <v>38.4</v>
      </c>
      <c r="O5665" s="536">
        <v>0</v>
      </c>
      <c r="P5665" s="535">
        <v>39.14</v>
      </c>
      <c r="Q5665" s="536">
        <v>0</v>
      </c>
      <c r="R5665" s="535">
        <v>44.53</v>
      </c>
    </row>
    <row r="5666" spans="1:18" ht="12.75">
      <c r="A5666" s="145">
        <v>104159</v>
      </c>
      <c r="B5666" s="102" t="s">
        <v>27336</v>
      </c>
      <c r="C5666" s="145" t="s">
        <v>2</v>
      </c>
      <c r="D5666" s="535">
        <v>41.47</v>
      </c>
      <c r="E5666" s="536">
        <v>0</v>
      </c>
      <c r="F5666" s="535">
        <v>37.950000000000003</v>
      </c>
      <c r="G5666" s="536">
        <v>0</v>
      </c>
      <c r="H5666" s="535">
        <v>35.880000000000003</v>
      </c>
      <c r="I5666" s="536">
        <v>0</v>
      </c>
      <c r="J5666" s="535">
        <v>33.11</v>
      </c>
      <c r="K5666" s="536">
        <v>0</v>
      </c>
      <c r="L5666" s="535">
        <v>34.86</v>
      </c>
      <c r="M5666" s="536">
        <v>0</v>
      </c>
      <c r="N5666" s="535">
        <v>41.62</v>
      </c>
      <c r="O5666" s="536">
        <v>0</v>
      </c>
      <c r="P5666" s="535">
        <v>42.56</v>
      </c>
      <c r="Q5666" s="536">
        <v>0</v>
      </c>
      <c r="R5666" s="535">
        <v>48.06</v>
      </c>
    </row>
    <row r="5667" spans="1:18" ht="12.75">
      <c r="A5667" s="145">
        <v>89577</v>
      </c>
      <c r="B5667" s="102" t="s">
        <v>27337</v>
      </c>
      <c r="C5667" s="145" t="s">
        <v>2</v>
      </c>
      <c r="D5667" s="535">
        <v>40.380000000000003</v>
      </c>
      <c r="E5667" s="536">
        <v>0</v>
      </c>
      <c r="F5667" s="535">
        <v>36.630000000000003</v>
      </c>
      <c r="G5667" s="536">
        <v>0</v>
      </c>
      <c r="H5667" s="535">
        <v>34.36</v>
      </c>
      <c r="I5667" s="536">
        <v>0</v>
      </c>
      <c r="J5667" s="535">
        <v>32.24</v>
      </c>
      <c r="K5667" s="536">
        <v>0</v>
      </c>
      <c r="L5667" s="535">
        <v>33.409999999999997</v>
      </c>
      <c r="M5667" s="536">
        <v>0</v>
      </c>
      <c r="N5667" s="535">
        <v>40.35</v>
      </c>
      <c r="O5667" s="536">
        <v>0</v>
      </c>
      <c r="P5667" s="535">
        <v>41.36</v>
      </c>
      <c r="Q5667" s="536">
        <v>0</v>
      </c>
      <c r="R5667" s="535">
        <v>46.79</v>
      </c>
    </row>
    <row r="5668" spans="1:18" ht="12.75">
      <c r="A5668" s="145">
        <v>103996</v>
      </c>
      <c r="B5668" s="102" t="s">
        <v>27338</v>
      </c>
      <c r="C5668" s="145" t="s">
        <v>2</v>
      </c>
      <c r="D5668" s="535">
        <v>44.3</v>
      </c>
      <c r="E5668" s="536">
        <v>0</v>
      </c>
      <c r="F5668" s="535">
        <v>40.32</v>
      </c>
      <c r="G5668" s="536">
        <v>0</v>
      </c>
      <c r="H5668" s="535">
        <v>38.4</v>
      </c>
      <c r="I5668" s="536">
        <v>0</v>
      </c>
      <c r="J5668" s="535">
        <v>35.51</v>
      </c>
      <c r="K5668" s="536">
        <v>0</v>
      </c>
      <c r="L5668" s="535">
        <v>37.380000000000003</v>
      </c>
      <c r="M5668" s="536">
        <v>0</v>
      </c>
      <c r="N5668" s="535">
        <v>44.09</v>
      </c>
      <c r="O5668" s="536">
        <v>0</v>
      </c>
      <c r="P5668" s="535">
        <v>45.34</v>
      </c>
      <c r="Q5668" s="536">
        <v>0</v>
      </c>
      <c r="R5668" s="535">
        <v>50.91</v>
      </c>
    </row>
    <row r="5669" spans="1:18" ht="12.75">
      <c r="A5669" s="145">
        <v>89598</v>
      </c>
      <c r="B5669" s="102" t="s">
        <v>27339</v>
      </c>
      <c r="C5669" s="145" t="s">
        <v>2</v>
      </c>
      <c r="D5669" s="535">
        <v>54.45</v>
      </c>
      <c r="E5669" s="536">
        <v>0</v>
      </c>
      <c r="F5669" s="535">
        <v>49.37</v>
      </c>
      <c r="G5669" s="536">
        <v>0</v>
      </c>
      <c r="H5669" s="535">
        <v>46.18</v>
      </c>
      <c r="I5669" s="536">
        <v>0</v>
      </c>
      <c r="J5669" s="535">
        <v>43.43</v>
      </c>
      <c r="K5669" s="536">
        <v>0</v>
      </c>
      <c r="L5669" s="535">
        <v>44.89</v>
      </c>
      <c r="M5669" s="536">
        <v>0</v>
      </c>
      <c r="N5669" s="535">
        <v>54.46</v>
      </c>
      <c r="O5669" s="536">
        <v>0</v>
      </c>
      <c r="P5669" s="535">
        <v>55.79</v>
      </c>
      <c r="Q5669" s="536">
        <v>0</v>
      </c>
      <c r="R5669" s="535">
        <v>63.2</v>
      </c>
    </row>
    <row r="5670" spans="1:18" ht="12.75">
      <c r="A5670" s="145">
        <v>89419</v>
      </c>
      <c r="B5670" s="102" t="s">
        <v>27340</v>
      </c>
      <c r="C5670" s="145" t="s">
        <v>2</v>
      </c>
      <c r="D5670" s="535">
        <v>7.53</v>
      </c>
      <c r="E5670" s="536">
        <v>0</v>
      </c>
      <c r="F5670" s="535">
        <v>6.75</v>
      </c>
      <c r="G5670" s="536">
        <v>0</v>
      </c>
      <c r="H5670" s="535">
        <v>7.08</v>
      </c>
      <c r="I5670" s="536">
        <v>0</v>
      </c>
      <c r="J5670" s="535">
        <v>6.24</v>
      </c>
      <c r="K5670" s="536">
        <v>0</v>
      </c>
      <c r="L5670" s="535">
        <v>7.02</v>
      </c>
      <c r="M5670" s="536">
        <v>0</v>
      </c>
      <c r="N5670" s="535">
        <v>7.07</v>
      </c>
      <c r="O5670" s="536">
        <v>0</v>
      </c>
      <c r="P5670" s="535">
        <v>7.57</v>
      </c>
      <c r="Q5670" s="536">
        <v>0</v>
      </c>
      <c r="R5670" s="535">
        <v>7.98</v>
      </c>
    </row>
    <row r="5671" spans="1:18" ht="12.75">
      <c r="A5671" s="145">
        <v>89373</v>
      </c>
      <c r="B5671" s="102" t="s">
        <v>27341</v>
      </c>
      <c r="C5671" s="145" t="s">
        <v>2</v>
      </c>
      <c r="D5671" s="535">
        <v>8.11</v>
      </c>
      <c r="E5671" s="536">
        <v>0</v>
      </c>
      <c r="F5671" s="535">
        <v>7.3</v>
      </c>
      <c r="G5671" s="536">
        <v>0</v>
      </c>
      <c r="H5671" s="535">
        <v>7.67</v>
      </c>
      <c r="I5671" s="536">
        <v>0</v>
      </c>
      <c r="J5671" s="535">
        <v>6.71</v>
      </c>
      <c r="K5671" s="536">
        <v>0</v>
      </c>
      <c r="L5671" s="535">
        <v>7.59</v>
      </c>
      <c r="M5671" s="536">
        <v>0</v>
      </c>
      <c r="N5671" s="535">
        <v>7.61</v>
      </c>
      <c r="O5671" s="536">
        <v>0</v>
      </c>
      <c r="P5671" s="535">
        <v>8.15</v>
      </c>
      <c r="Q5671" s="536">
        <v>0</v>
      </c>
      <c r="R5671" s="535">
        <v>8.58</v>
      </c>
    </row>
    <row r="5672" spans="1:18" ht="12.75">
      <c r="A5672" s="145">
        <v>89532</v>
      </c>
      <c r="B5672" s="102" t="s">
        <v>27342</v>
      </c>
      <c r="C5672" s="145" t="s">
        <v>2</v>
      </c>
      <c r="D5672" s="535">
        <v>8.0299999999999994</v>
      </c>
      <c r="E5672" s="536">
        <v>0</v>
      </c>
      <c r="F5672" s="535">
        <v>7.09</v>
      </c>
      <c r="G5672" s="536">
        <v>0</v>
      </c>
      <c r="H5672" s="535">
        <v>7.11</v>
      </c>
      <c r="I5672" s="536">
        <v>0</v>
      </c>
      <c r="J5672" s="535">
        <v>6.57</v>
      </c>
      <c r="K5672" s="536">
        <v>0</v>
      </c>
      <c r="L5672" s="535">
        <v>7.02</v>
      </c>
      <c r="M5672" s="536">
        <v>0</v>
      </c>
      <c r="N5672" s="535">
        <v>7.6</v>
      </c>
      <c r="O5672" s="536">
        <v>0</v>
      </c>
      <c r="P5672" s="535">
        <v>8.09</v>
      </c>
      <c r="Q5672" s="536">
        <v>0</v>
      </c>
      <c r="R5672" s="535">
        <v>8.7200000000000006</v>
      </c>
    </row>
    <row r="5673" spans="1:18" ht="12.75">
      <c r="A5673" s="145">
        <v>89426</v>
      </c>
      <c r="B5673" s="102" t="s">
        <v>27343</v>
      </c>
      <c r="C5673" s="145" t="s">
        <v>2</v>
      </c>
      <c r="D5673" s="535">
        <v>10.73</v>
      </c>
      <c r="E5673" s="536">
        <v>0</v>
      </c>
      <c r="F5673" s="535">
        <v>9.6300000000000008</v>
      </c>
      <c r="G5673" s="536">
        <v>0</v>
      </c>
      <c r="H5673" s="535">
        <v>9.8800000000000008</v>
      </c>
      <c r="I5673" s="536">
        <v>0</v>
      </c>
      <c r="J5673" s="535">
        <v>8.82</v>
      </c>
      <c r="K5673" s="536">
        <v>0</v>
      </c>
      <c r="L5673" s="535">
        <v>9.77</v>
      </c>
      <c r="M5673" s="536">
        <v>0</v>
      </c>
      <c r="N5673" s="535">
        <v>10.18</v>
      </c>
      <c r="O5673" s="536">
        <v>0</v>
      </c>
      <c r="P5673" s="535">
        <v>10.83</v>
      </c>
      <c r="Q5673" s="536">
        <v>0</v>
      </c>
      <c r="R5673" s="535">
        <v>11.56</v>
      </c>
    </row>
    <row r="5674" spans="1:18" ht="12.75">
      <c r="A5674" s="145">
        <v>89380</v>
      </c>
      <c r="B5674" s="102" t="s">
        <v>27344</v>
      </c>
      <c r="C5674" s="145" t="s">
        <v>2</v>
      </c>
      <c r="D5674" s="535">
        <v>11.4</v>
      </c>
      <c r="E5674" s="536">
        <v>0</v>
      </c>
      <c r="F5674" s="535">
        <v>10.26</v>
      </c>
      <c r="G5674" s="536">
        <v>0</v>
      </c>
      <c r="H5674" s="535">
        <v>10.58</v>
      </c>
      <c r="I5674" s="536">
        <v>0</v>
      </c>
      <c r="J5674" s="535">
        <v>9.3800000000000008</v>
      </c>
      <c r="K5674" s="536">
        <v>0</v>
      </c>
      <c r="L5674" s="535">
        <v>10.44</v>
      </c>
      <c r="M5674" s="536">
        <v>0</v>
      </c>
      <c r="N5674" s="535">
        <v>10.83</v>
      </c>
      <c r="O5674" s="536">
        <v>0</v>
      </c>
      <c r="P5674" s="535">
        <v>11.51</v>
      </c>
      <c r="Q5674" s="536">
        <v>0</v>
      </c>
      <c r="R5674" s="535">
        <v>12.27</v>
      </c>
    </row>
    <row r="5675" spans="1:18" ht="12.75">
      <c r="A5675" s="145">
        <v>89562</v>
      </c>
      <c r="B5675" s="102" t="s">
        <v>27345</v>
      </c>
      <c r="C5675" s="145" t="s">
        <v>2</v>
      </c>
      <c r="D5675" s="535">
        <v>11.64</v>
      </c>
      <c r="E5675" s="536">
        <v>0</v>
      </c>
      <c r="F5675" s="535">
        <v>10.28</v>
      </c>
      <c r="G5675" s="536">
        <v>0</v>
      </c>
      <c r="H5675" s="535">
        <v>10.18</v>
      </c>
      <c r="I5675" s="536">
        <v>0</v>
      </c>
      <c r="J5675" s="535">
        <v>9.4600000000000009</v>
      </c>
      <c r="K5675" s="536">
        <v>0</v>
      </c>
      <c r="L5675" s="535">
        <v>10.029999999999999</v>
      </c>
      <c r="M5675" s="536">
        <v>0</v>
      </c>
      <c r="N5675" s="535">
        <v>11.11</v>
      </c>
      <c r="O5675" s="536">
        <v>0</v>
      </c>
      <c r="P5675" s="535">
        <v>11.75</v>
      </c>
      <c r="Q5675" s="536">
        <v>0</v>
      </c>
      <c r="R5675" s="535">
        <v>12.8</v>
      </c>
    </row>
    <row r="5676" spans="1:18" ht="12.75">
      <c r="A5676" s="145">
        <v>89433</v>
      </c>
      <c r="B5676" s="102" t="s">
        <v>27346</v>
      </c>
      <c r="C5676" s="145" t="s">
        <v>2</v>
      </c>
      <c r="D5676" s="535">
        <v>14.78</v>
      </c>
      <c r="E5676" s="536">
        <v>0</v>
      </c>
      <c r="F5676" s="535">
        <v>13.24</v>
      </c>
      <c r="G5676" s="536">
        <v>0</v>
      </c>
      <c r="H5676" s="535">
        <v>13.4</v>
      </c>
      <c r="I5676" s="536">
        <v>0</v>
      </c>
      <c r="J5676" s="535">
        <v>12.08</v>
      </c>
      <c r="K5676" s="536">
        <v>0</v>
      </c>
      <c r="L5676" s="535">
        <v>13.21</v>
      </c>
      <c r="M5676" s="536">
        <v>0</v>
      </c>
      <c r="N5676" s="535">
        <v>14.11</v>
      </c>
      <c r="O5676" s="536">
        <v>0</v>
      </c>
      <c r="P5676" s="535">
        <v>14.93</v>
      </c>
      <c r="Q5676" s="536">
        <v>0</v>
      </c>
      <c r="R5676" s="535">
        <v>16.079999999999998</v>
      </c>
    </row>
    <row r="5677" spans="1:18" ht="12.75">
      <c r="A5677" s="145">
        <v>89579</v>
      </c>
      <c r="B5677" s="102" t="s">
        <v>27347</v>
      </c>
      <c r="C5677" s="145" t="s">
        <v>2</v>
      </c>
      <c r="D5677" s="535">
        <v>13.14</v>
      </c>
      <c r="E5677" s="536">
        <v>0</v>
      </c>
      <c r="F5677" s="535">
        <v>11.62</v>
      </c>
      <c r="G5677" s="536">
        <v>0</v>
      </c>
      <c r="H5677" s="535">
        <v>11.42</v>
      </c>
      <c r="I5677" s="536">
        <v>0</v>
      </c>
      <c r="J5677" s="535">
        <v>10.7</v>
      </c>
      <c r="K5677" s="536">
        <v>0</v>
      </c>
      <c r="L5677" s="535">
        <v>11.25</v>
      </c>
      <c r="M5677" s="536">
        <v>0</v>
      </c>
      <c r="N5677" s="535">
        <v>12.57</v>
      </c>
      <c r="O5677" s="536">
        <v>0</v>
      </c>
      <c r="P5677" s="535">
        <v>13.27</v>
      </c>
      <c r="Q5677" s="536">
        <v>0</v>
      </c>
      <c r="R5677" s="535">
        <v>14.5</v>
      </c>
    </row>
    <row r="5678" spans="1:18" ht="12.75">
      <c r="A5678" s="145">
        <v>103998</v>
      </c>
      <c r="B5678" s="102" t="s">
        <v>27348</v>
      </c>
      <c r="C5678" s="145" t="s">
        <v>2</v>
      </c>
      <c r="D5678" s="535">
        <v>16.350000000000001</v>
      </c>
      <c r="E5678" s="536">
        <v>0</v>
      </c>
      <c r="F5678" s="535">
        <v>14.63</v>
      </c>
      <c r="G5678" s="536">
        <v>0</v>
      </c>
      <c r="H5678" s="535">
        <v>14.73</v>
      </c>
      <c r="I5678" s="536">
        <v>0</v>
      </c>
      <c r="J5678" s="535">
        <v>13.37</v>
      </c>
      <c r="K5678" s="536">
        <v>0</v>
      </c>
      <c r="L5678" s="535">
        <v>14.51</v>
      </c>
      <c r="M5678" s="536">
        <v>0</v>
      </c>
      <c r="N5678" s="535">
        <v>15.64</v>
      </c>
      <c r="O5678" s="536">
        <v>0</v>
      </c>
      <c r="P5678" s="535">
        <v>16.53</v>
      </c>
      <c r="Q5678" s="536">
        <v>0</v>
      </c>
      <c r="R5678" s="535">
        <v>17.86</v>
      </c>
    </row>
    <row r="5679" spans="1:18" ht="12.75">
      <c r="A5679" s="145">
        <v>89605</v>
      </c>
      <c r="B5679" s="102" t="s">
        <v>27349</v>
      </c>
      <c r="C5679" s="145" t="s">
        <v>2</v>
      </c>
      <c r="D5679" s="535">
        <v>23.04</v>
      </c>
      <c r="E5679" s="536">
        <v>0</v>
      </c>
      <c r="F5679" s="535">
        <v>20.399999999999999</v>
      </c>
      <c r="G5679" s="536">
        <v>0</v>
      </c>
      <c r="H5679" s="535">
        <v>19.809999999999999</v>
      </c>
      <c r="I5679" s="536">
        <v>0</v>
      </c>
      <c r="J5679" s="535">
        <v>18.670000000000002</v>
      </c>
      <c r="K5679" s="536">
        <v>0</v>
      </c>
      <c r="L5679" s="535">
        <v>19.48</v>
      </c>
      <c r="M5679" s="536">
        <v>0</v>
      </c>
      <c r="N5679" s="535">
        <v>22.18</v>
      </c>
      <c r="O5679" s="536">
        <v>0</v>
      </c>
      <c r="P5679" s="535">
        <v>23.31</v>
      </c>
      <c r="Q5679" s="536">
        <v>0</v>
      </c>
      <c r="R5679" s="535">
        <v>25.66</v>
      </c>
    </row>
    <row r="5680" spans="1:18" ht="12.75">
      <c r="A5680" s="145">
        <v>89981</v>
      </c>
      <c r="B5680" s="102" t="s">
        <v>27350</v>
      </c>
      <c r="C5680" s="145" t="s">
        <v>2</v>
      </c>
      <c r="D5680" s="535">
        <v>24.08</v>
      </c>
      <c r="E5680" s="536">
        <v>0</v>
      </c>
      <c r="F5680" s="535">
        <v>21.96</v>
      </c>
      <c r="G5680" s="536">
        <v>0</v>
      </c>
      <c r="H5680" s="535">
        <v>20.58</v>
      </c>
      <c r="I5680" s="536">
        <v>0</v>
      </c>
      <c r="J5680" s="535">
        <v>19.18</v>
      </c>
      <c r="K5680" s="536">
        <v>0</v>
      </c>
      <c r="L5680" s="535">
        <v>19.97</v>
      </c>
      <c r="M5680" s="536">
        <v>0</v>
      </c>
      <c r="N5680" s="535">
        <v>24.2</v>
      </c>
      <c r="O5680" s="536">
        <v>0</v>
      </c>
      <c r="P5680" s="535">
        <v>24.72</v>
      </c>
      <c r="Q5680" s="536">
        <v>0</v>
      </c>
      <c r="R5680" s="535">
        <v>28.03</v>
      </c>
    </row>
    <row r="5681" spans="1:18" ht="12.75">
      <c r="A5681" s="145">
        <v>89385</v>
      </c>
      <c r="B5681" s="102" t="s">
        <v>27351</v>
      </c>
      <c r="C5681" s="145" t="s">
        <v>2</v>
      </c>
      <c r="D5681" s="535">
        <v>8.23</v>
      </c>
      <c r="E5681" s="536">
        <v>0</v>
      </c>
      <c r="F5681" s="535">
        <v>7.42</v>
      </c>
      <c r="G5681" s="536">
        <v>0</v>
      </c>
      <c r="H5681" s="535">
        <v>7.78</v>
      </c>
      <c r="I5681" s="536">
        <v>0</v>
      </c>
      <c r="J5681" s="535">
        <v>6.81</v>
      </c>
      <c r="K5681" s="536">
        <v>0</v>
      </c>
      <c r="L5681" s="535">
        <v>7.69</v>
      </c>
      <c r="M5681" s="536">
        <v>0</v>
      </c>
      <c r="N5681" s="535">
        <v>7.74</v>
      </c>
      <c r="O5681" s="536">
        <v>0</v>
      </c>
      <c r="P5681" s="535">
        <v>8.2899999999999991</v>
      </c>
      <c r="Q5681" s="536">
        <v>0</v>
      </c>
      <c r="R5681" s="535">
        <v>8.73</v>
      </c>
    </row>
    <row r="5682" spans="1:18" ht="12.75">
      <c r="A5682" s="145">
        <v>89551</v>
      </c>
      <c r="B5682" s="102" t="s">
        <v>27352</v>
      </c>
      <c r="C5682" s="145" t="s">
        <v>2</v>
      </c>
      <c r="D5682" s="535">
        <v>9.6</v>
      </c>
      <c r="E5682" s="536">
        <v>0</v>
      </c>
      <c r="F5682" s="535">
        <v>8.5500000000000007</v>
      </c>
      <c r="G5682" s="536">
        <v>0</v>
      </c>
      <c r="H5682" s="535">
        <v>8.43</v>
      </c>
      <c r="I5682" s="536">
        <v>0</v>
      </c>
      <c r="J5682" s="535">
        <v>7.81</v>
      </c>
      <c r="K5682" s="536">
        <v>0</v>
      </c>
      <c r="L5682" s="535">
        <v>8.2899999999999991</v>
      </c>
      <c r="M5682" s="536">
        <v>0</v>
      </c>
      <c r="N5682" s="535">
        <v>9.23</v>
      </c>
      <c r="O5682" s="536">
        <v>0</v>
      </c>
      <c r="P5682" s="535">
        <v>9.7200000000000006</v>
      </c>
      <c r="Q5682" s="536">
        <v>0</v>
      </c>
      <c r="R5682" s="535">
        <v>10.62</v>
      </c>
    </row>
    <row r="5683" spans="1:18" ht="12.75">
      <c r="A5683" s="145">
        <v>89434</v>
      </c>
      <c r="B5683" s="102" t="s">
        <v>27353</v>
      </c>
      <c r="C5683" s="145" t="s">
        <v>2</v>
      </c>
      <c r="D5683" s="535">
        <v>12.3</v>
      </c>
      <c r="E5683" s="536">
        <v>0</v>
      </c>
      <c r="F5683" s="535">
        <v>11.09</v>
      </c>
      <c r="G5683" s="536">
        <v>0</v>
      </c>
      <c r="H5683" s="535">
        <v>11.2</v>
      </c>
      <c r="I5683" s="536">
        <v>0</v>
      </c>
      <c r="J5683" s="535">
        <v>10.06</v>
      </c>
      <c r="K5683" s="536">
        <v>0</v>
      </c>
      <c r="L5683" s="535">
        <v>11.04</v>
      </c>
      <c r="M5683" s="536">
        <v>0</v>
      </c>
      <c r="N5683" s="535">
        <v>11.81</v>
      </c>
      <c r="O5683" s="536">
        <v>0</v>
      </c>
      <c r="P5683" s="535">
        <v>12.46</v>
      </c>
      <c r="Q5683" s="536">
        <v>0</v>
      </c>
      <c r="R5683" s="535">
        <v>13.46</v>
      </c>
    </row>
    <row r="5684" spans="1:18" ht="12.75">
      <c r="A5684" s="145">
        <v>89389</v>
      </c>
      <c r="B5684" s="102" t="s">
        <v>27354</v>
      </c>
      <c r="C5684" s="145" t="s">
        <v>2</v>
      </c>
      <c r="D5684" s="535">
        <v>12.97</v>
      </c>
      <c r="E5684" s="536">
        <v>0</v>
      </c>
      <c r="F5684" s="535">
        <v>11.72</v>
      </c>
      <c r="G5684" s="536">
        <v>0</v>
      </c>
      <c r="H5684" s="535">
        <v>11.9</v>
      </c>
      <c r="I5684" s="536">
        <v>0</v>
      </c>
      <c r="J5684" s="535">
        <v>10.62</v>
      </c>
      <c r="K5684" s="536">
        <v>0</v>
      </c>
      <c r="L5684" s="535">
        <v>11.71</v>
      </c>
      <c r="M5684" s="536">
        <v>0</v>
      </c>
      <c r="N5684" s="535">
        <v>12.46</v>
      </c>
      <c r="O5684" s="536">
        <v>0</v>
      </c>
      <c r="P5684" s="535">
        <v>13.14</v>
      </c>
      <c r="Q5684" s="536">
        <v>0</v>
      </c>
      <c r="R5684" s="535">
        <v>14.17</v>
      </c>
    </row>
    <row r="5685" spans="1:18" ht="12.75">
      <c r="A5685" s="145">
        <v>89417</v>
      </c>
      <c r="B5685" s="102" t="s">
        <v>27355</v>
      </c>
      <c r="C5685" s="145" t="s">
        <v>2</v>
      </c>
      <c r="D5685" s="535">
        <v>6.28</v>
      </c>
      <c r="E5685" s="536">
        <v>0</v>
      </c>
      <c r="F5685" s="535">
        <v>5.63</v>
      </c>
      <c r="G5685" s="536">
        <v>0</v>
      </c>
      <c r="H5685" s="535">
        <v>5.98</v>
      </c>
      <c r="I5685" s="536">
        <v>0</v>
      </c>
      <c r="J5685" s="535">
        <v>5.2</v>
      </c>
      <c r="K5685" s="536">
        <v>0</v>
      </c>
      <c r="L5685" s="535">
        <v>5.93</v>
      </c>
      <c r="M5685" s="536">
        <v>0</v>
      </c>
      <c r="N5685" s="535">
        <v>5.84</v>
      </c>
      <c r="O5685" s="536">
        <v>0</v>
      </c>
      <c r="P5685" s="535">
        <v>6.29</v>
      </c>
      <c r="Q5685" s="536">
        <v>0</v>
      </c>
      <c r="R5685" s="535">
        <v>6.56</v>
      </c>
    </row>
    <row r="5686" spans="1:18" ht="12.75">
      <c r="A5686" s="145">
        <v>89371</v>
      </c>
      <c r="B5686" s="102" t="s">
        <v>27356</v>
      </c>
      <c r="C5686" s="145" t="s">
        <v>2</v>
      </c>
      <c r="D5686" s="535">
        <v>6.81</v>
      </c>
      <c r="E5686" s="536">
        <v>0</v>
      </c>
      <c r="F5686" s="535">
        <v>6.13</v>
      </c>
      <c r="G5686" s="536">
        <v>0</v>
      </c>
      <c r="H5686" s="535">
        <v>6.54</v>
      </c>
      <c r="I5686" s="536">
        <v>0</v>
      </c>
      <c r="J5686" s="535">
        <v>5.64</v>
      </c>
      <c r="K5686" s="536">
        <v>0</v>
      </c>
      <c r="L5686" s="535">
        <v>6.47</v>
      </c>
      <c r="M5686" s="536">
        <v>0</v>
      </c>
      <c r="N5686" s="535">
        <v>6.33</v>
      </c>
      <c r="O5686" s="536">
        <v>0</v>
      </c>
      <c r="P5686" s="535">
        <v>6.83</v>
      </c>
      <c r="Q5686" s="536">
        <v>0</v>
      </c>
      <c r="R5686" s="535">
        <v>7.12</v>
      </c>
    </row>
    <row r="5687" spans="1:18" ht="12.75">
      <c r="A5687" s="145">
        <v>89528</v>
      </c>
      <c r="B5687" s="102" t="s">
        <v>27357</v>
      </c>
      <c r="C5687" s="145" t="s">
        <v>2</v>
      </c>
      <c r="D5687" s="535">
        <v>4.9400000000000004</v>
      </c>
      <c r="E5687" s="536">
        <v>0</v>
      </c>
      <c r="F5687" s="535">
        <v>4.2699999999999996</v>
      </c>
      <c r="G5687" s="536">
        <v>0</v>
      </c>
      <c r="H5687" s="535">
        <v>4.47</v>
      </c>
      <c r="I5687" s="536">
        <v>0</v>
      </c>
      <c r="J5687" s="535">
        <v>4.1100000000000003</v>
      </c>
      <c r="K5687" s="536">
        <v>0</v>
      </c>
      <c r="L5687" s="535">
        <v>4.46</v>
      </c>
      <c r="M5687" s="536">
        <v>0</v>
      </c>
      <c r="N5687" s="535">
        <v>4.4800000000000004</v>
      </c>
      <c r="O5687" s="536">
        <v>0</v>
      </c>
      <c r="P5687" s="535">
        <v>4.9000000000000004</v>
      </c>
      <c r="Q5687" s="536">
        <v>0</v>
      </c>
      <c r="R5687" s="535">
        <v>5.1100000000000003</v>
      </c>
    </row>
    <row r="5688" spans="1:18" ht="12.75">
      <c r="A5688" s="145">
        <v>89424</v>
      </c>
      <c r="B5688" s="102" t="s">
        <v>27358</v>
      </c>
      <c r="C5688" s="145" t="s">
        <v>2</v>
      </c>
      <c r="D5688" s="535">
        <v>7.44</v>
      </c>
      <c r="E5688" s="536">
        <v>0</v>
      </c>
      <c r="F5688" s="535">
        <v>6.62</v>
      </c>
      <c r="G5688" s="536">
        <v>0</v>
      </c>
      <c r="H5688" s="535">
        <v>7.05</v>
      </c>
      <c r="I5688" s="536">
        <v>0</v>
      </c>
      <c r="J5688" s="535">
        <v>6.18</v>
      </c>
      <c r="K5688" s="536">
        <v>0</v>
      </c>
      <c r="L5688" s="535">
        <v>6.99</v>
      </c>
      <c r="M5688" s="536">
        <v>0</v>
      </c>
      <c r="N5688" s="535">
        <v>6.86</v>
      </c>
      <c r="O5688" s="536">
        <v>0</v>
      </c>
      <c r="P5688" s="535">
        <v>7.43</v>
      </c>
      <c r="Q5688" s="536">
        <v>0</v>
      </c>
      <c r="R5688" s="535">
        <v>7.73</v>
      </c>
    </row>
    <row r="5689" spans="1:18" ht="12.75">
      <c r="A5689" s="145">
        <v>89378</v>
      </c>
      <c r="B5689" s="102" t="s">
        <v>27359</v>
      </c>
      <c r="C5689" s="145" t="s">
        <v>2</v>
      </c>
      <c r="D5689" s="535">
        <v>8.0399999999999991</v>
      </c>
      <c r="E5689" s="536">
        <v>0</v>
      </c>
      <c r="F5689" s="535">
        <v>7.19</v>
      </c>
      <c r="G5689" s="536">
        <v>0</v>
      </c>
      <c r="H5689" s="535">
        <v>7.68</v>
      </c>
      <c r="I5689" s="536">
        <v>0</v>
      </c>
      <c r="J5689" s="535">
        <v>6.69</v>
      </c>
      <c r="K5689" s="536">
        <v>0</v>
      </c>
      <c r="L5689" s="535">
        <v>7.61</v>
      </c>
      <c r="M5689" s="536">
        <v>0</v>
      </c>
      <c r="N5689" s="535">
        <v>7.45</v>
      </c>
      <c r="O5689" s="536">
        <v>0</v>
      </c>
      <c r="P5689" s="535">
        <v>8.0500000000000007</v>
      </c>
      <c r="Q5689" s="536">
        <v>0</v>
      </c>
      <c r="R5689" s="535">
        <v>8.3699999999999992</v>
      </c>
    </row>
    <row r="5690" spans="1:18" ht="12.75">
      <c r="A5690" s="145">
        <v>89541</v>
      </c>
      <c r="B5690" s="102" t="s">
        <v>27360</v>
      </c>
      <c r="C5690" s="145" t="s">
        <v>2</v>
      </c>
      <c r="D5690" s="535">
        <v>7.36</v>
      </c>
      <c r="E5690" s="536">
        <v>0</v>
      </c>
      <c r="F5690" s="535">
        <v>6.39</v>
      </c>
      <c r="G5690" s="536">
        <v>0</v>
      </c>
      <c r="H5690" s="535">
        <v>6.53</v>
      </c>
      <c r="I5690" s="536">
        <v>0</v>
      </c>
      <c r="J5690" s="535">
        <v>6.07</v>
      </c>
      <c r="K5690" s="536">
        <v>0</v>
      </c>
      <c r="L5690" s="535">
        <v>6.5</v>
      </c>
      <c r="M5690" s="536">
        <v>0</v>
      </c>
      <c r="N5690" s="535">
        <v>6.78</v>
      </c>
      <c r="O5690" s="536">
        <v>0</v>
      </c>
      <c r="P5690" s="535">
        <v>7.33</v>
      </c>
      <c r="Q5690" s="536">
        <v>0</v>
      </c>
      <c r="R5690" s="535">
        <v>7.76</v>
      </c>
    </row>
    <row r="5691" spans="1:18" ht="12.75">
      <c r="A5691" s="145">
        <v>89431</v>
      </c>
      <c r="B5691" s="102" t="s">
        <v>27361</v>
      </c>
      <c r="C5691" s="145" t="s">
        <v>2</v>
      </c>
      <c r="D5691" s="535">
        <v>10.24</v>
      </c>
      <c r="E5691" s="536">
        <v>0</v>
      </c>
      <c r="F5691" s="535">
        <v>9.11</v>
      </c>
      <c r="G5691" s="536">
        <v>0</v>
      </c>
      <c r="H5691" s="535">
        <v>9.52</v>
      </c>
      <c r="I5691" s="536">
        <v>0</v>
      </c>
      <c r="J5691" s="535">
        <v>8.4600000000000009</v>
      </c>
      <c r="K5691" s="536">
        <v>0</v>
      </c>
      <c r="L5691" s="535">
        <v>9.43</v>
      </c>
      <c r="M5691" s="536">
        <v>0</v>
      </c>
      <c r="N5691" s="535">
        <v>9.5299999999999994</v>
      </c>
      <c r="O5691" s="536">
        <v>0</v>
      </c>
      <c r="P5691" s="535">
        <v>10.28</v>
      </c>
      <c r="Q5691" s="536">
        <v>0</v>
      </c>
      <c r="R5691" s="535">
        <v>10.8</v>
      </c>
    </row>
    <row r="5692" spans="1:18" ht="12.75">
      <c r="A5692" s="145">
        <v>89386</v>
      </c>
      <c r="B5692" s="102" t="s">
        <v>27362</v>
      </c>
      <c r="C5692" s="145" t="s">
        <v>2</v>
      </c>
      <c r="D5692" s="535">
        <v>10.97</v>
      </c>
      <c r="E5692" s="536">
        <v>0</v>
      </c>
      <c r="F5692" s="535">
        <v>9.7899999999999991</v>
      </c>
      <c r="G5692" s="536">
        <v>0</v>
      </c>
      <c r="H5692" s="535">
        <v>10.27</v>
      </c>
      <c r="I5692" s="536">
        <v>0</v>
      </c>
      <c r="J5692" s="535">
        <v>9.07</v>
      </c>
      <c r="K5692" s="536">
        <v>0</v>
      </c>
      <c r="L5692" s="535">
        <v>10.17</v>
      </c>
      <c r="M5692" s="536">
        <v>0</v>
      </c>
      <c r="N5692" s="535">
        <v>10.23</v>
      </c>
      <c r="O5692" s="536">
        <v>0</v>
      </c>
      <c r="P5692" s="535">
        <v>11.02</v>
      </c>
      <c r="Q5692" s="536">
        <v>0</v>
      </c>
      <c r="R5692" s="535">
        <v>11.57</v>
      </c>
    </row>
    <row r="5693" spans="1:18" ht="12.75">
      <c r="A5693" s="145">
        <v>89558</v>
      </c>
      <c r="B5693" s="102" t="s">
        <v>27363</v>
      </c>
      <c r="C5693" s="145" t="s">
        <v>2</v>
      </c>
      <c r="D5693" s="535">
        <v>11.03</v>
      </c>
      <c r="E5693" s="536">
        <v>0</v>
      </c>
      <c r="F5693" s="535">
        <v>9.69</v>
      </c>
      <c r="G5693" s="536">
        <v>0</v>
      </c>
      <c r="H5693" s="535">
        <v>9.7100000000000009</v>
      </c>
      <c r="I5693" s="536">
        <v>0</v>
      </c>
      <c r="J5693" s="535">
        <v>9.0299999999999994</v>
      </c>
      <c r="K5693" s="536">
        <v>0</v>
      </c>
      <c r="L5693" s="535">
        <v>9.59</v>
      </c>
      <c r="M5693" s="536">
        <v>0</v>
      </c>
      <c r="N5693" s="535">
        <v>10.41</v>
      </c>
      <c r="O5693" s="536">
        <v>0</v>
      </c>
      <c r="P5693" s="535">
        <v>11.09</v>
      </c>
      <c r="Q5693" s="536">
        <v>0</v>
      </c>
      <c r="R5693" s="535">
        <v>11.96</v>
      </c>
    </row>
    <row r="5694" spans="1:18" ht="12.75">
      <c r="A5694" s="145">
        <v>103988</v>
      </c>
      <c r="B5694" s="102" t="s">
        <v>27364</v>
      </c>
      <c r="C5694" s="145" t="s">
        <v>2</v>
      </c>
      <c r="D5694" s="535">
        <v>14.4</v>
      </c>
      <c r="E5694" s="536">
        <v>0</v>
      </c>
      <c r="F5694" s="535">
        <v>12.86</v>
      </c>
      <c r="G5694" s="536">
        <v>0</v>
      </c>
      <c r="H5694" s="535">
        <v>13.17</v>
      </c>
      <c r="I5694" s="536">
        <v>0</v>
      </c>
      <c r="J5694" s="535">
        <v>11.84</v>
      </c>
      <c r="K5694" s="536">
        <v>0</v>
      </c>
      <c r="L5694" s="535">
        <v>13.01</v>
      </c>
      <c r="M5694" s="536">
        <v>0</v>
      </c>
      <c r="N5694" s="535">
        <v>13.63</v>
      </c>
      <c r="O5694" s="536">
        <v>0</v>
      </c>
      <c r="P5694" s="535">
        <v>14.51</v>
      </c>
      <c r="Q5694" s="536">
        <v>0</v>
      </c>
      <c r="R5694" s="535">
        <v>15.49</v>
      </c>
    </row>
    <row r="5695" spans="1:18" ht="12.75">
      <c r="A5695" s="145">
        <v>89575</v>
      </c>
      <c r="B5695" s="102" t="s">
        <v>27365</v>
      </c>
      <c r="C5695" s="145" t="s">
        <v>2</v>
      </c>
      <c r="D5695" s="535">
        <v>13.17</v>
      </c>
      <c r="E5695" s="536">
        <v>0</v>
      </c>
      <c r="F5695" s="535">
        <v>11.4</v>
      </c>
      <c r="G5695" s="536">
        <v>0</v>
      </c>
      <c r="H5695" s="535">
        <v>11.52</v>
      </c>
      <c r="I5695" s="536">
        <v>0</v>
      </c>
      <c r="J5695" s="535">
        <v>10.85</v>
      </c>
      <c r="K5695" s="536">
        <v>0</v>
      </c>
      <c r="L5695" s="535">
        <v>11.45</v>
      </c>
      <c r="M5695" s="536">
        <v>0</v>
      </c>
      <c r="N5695" s="535">
        <v>12.21</v>
      </c>
      <c r="O5695" s="536">
        <v>0</v>
      </c>
      <c r="P5695" s="535">
        <v>13.16</v>
      </c>
      <c r="Q5695" s="536">
        <v>0</v>
      </c>
      <c r="R5695" s="535">
        <v>14.04</v>
      </c>
    </row>
    <row r="5696" spans="1:18" ht="12.75">
      <c r="A5696" s="145">
        <v>103995</v>
      </c>
      <c r="B5696" s="102" t="s">
        <v>27366</v>
      </c>
      <c r="C5696" s="145" t="s">
        <v>2</v>
      </c>
      <c r="D5696" s="535">
        <v>17.09</v>
      </c>
      <c r="E5696" s="536">
        <v>0</v>
      </c>
      <c r="F5696" s="535">
        <v>15.09</v>
      </c>
      <c r="G5696" s="536">
        <v>0</v>
      </c>
      <c r="H5696" s="535">
        <v>15.56</v>
      </c>
      <c r="I5696" s="536">
        <v>0</v>
      </c>
      <c r="J5696" s="535">
        <v>14.12</v>
      </c>
      <c r="K5696" s="536">
        <v>0</v>
      </c>
      <c r="L5696" s="535">
        <v>15.42</v>
      </c>
      <c r="M5696" s="536">
        <v>0</v>
      </c>
      <c r="N5696" s="535">
        <v>15.95</v>
      </c>
      <c r="O5696" s="536">
        <v>0</v>
      </c>
      <c r="P5696" s="535">
        <v>17.14</v>
      </c>
      <c r="Q5696" s="536">
        <v>0</v>
      </c>
      <c r="R5696" s="535">
        <v>18.16</v>
      </c>
    </row>
    <row r="5697" spans="1:18" ht="12.75">
      <c r="A5697" s="145">
        <v>89597</v>
      </c>
      <c r="B5697" s="102" t="s">
        <v>27367</v>
      </c>
      <c r="C5697" s="145" t="s">
        <v>2</v>
      </c>
      <c r="D5697" s="535">
        <v>25.33</v>
      </c>
      <c r="E5697" s="536">
        <v>0</v>
      </c>
      <c r="F5697" s="535">
        <v>22.37</v>
      </c>
      <c r="G5697" s="536">
        <v>0</v>
      </c>
      <c r="H5697" s="535">
        <v>21.74</v>
      </c>
      <c r="I5697" s="536">
        <v>0</v>
      </c>
      <c r="J5697" s="535">
        <v>20.54</v>
      </c>
      <c r="K5697" s="536">
        <v>0</v>
      </c>
      <c r="L5697" s="535">
        <v>21.38</v>
      </c>
      <c r="M5697" s="536">
        <v>0</v>
      </c>
      <c r="N5697" s="535">
        <v>24.34</v>
      </c>
      <c r="O5697" s="536">
        <v>0</v>
      </c>
      <c r="P5697" s="535">
        <v>25.61</v>
      </c>
      <c r="Q5697" s="536">
        <v>0</v>
      </c>
      <c r="R5697" s="535">
        <v>28.16</v>
      </c>
    </row>
    <row r="5698" spans="1:18" ht="12.75">
      <c r="A5698" s="145">
        <v>89611</v>
      </c>
      <c r="B5698" s="102" t="s">
        <v>27368</v>
      </c>
      <c r="C5698" s="145" t="s">
        <v>2</v>
      </c>
      <c r="D5698" s="535">
        <v>35.840000000000003</v>
      </c>
      <c r="E5698" s="536">
        <v>0</v>
      </c>
      <c r="F5698" s="535">
        <v>31.55</v>
      </c>
      <c r="G5698" s="536">
        <v>0</v>
      </c>
      <c r="H5698" s="535">
        <v>30.5</v>
      </c>
      <c r="I5698" s="536">
        <v>0</v>
      </c>
      <c r="J5698" s="535">
        <v>29.07</v>
      </c>
      <c r="K5698" s="536">
        <v>0</v>
      </c>
      <c r="L5698" s="535">
        <v>30</v>
      </c>
      <c r="M5698" s="536">
        <v>0</v>
      </c>
      <c r="N5698" s="535">
        <v>34.43</v>
      </c>
      <c r="O5698" s="536">
        <v>0</v>
      </c>
      <c r="P5698" s="535">
        <v>36.229999999999997</v>
      </c>
      <c r="Q5698" s="536">
        <v>0</v>
      </c>
      <c r="R5698" s="535">
        <v>39.880000000000003</v>
      </c>
    </row>
    <row r="5699" spans="1:18" ht="12.75">
      <c r="A5699" s="145">
        <v>89614</v>
      </c>
      <c r="B5699" s="102" t="s">
        <v>27369</v>
      </c>
      <c r="C5699" s="145" t="s">
        <v>2</v>
      </c>
      <c r="D5699" s="535">
        <v>65.8</v>
      </c>
      <c r="E5699" s="536">
        <v>0</v>
      </c>
      <c r="F5699" s="535">
        <v>58.9</v>
      </c>
      <c r="G5699" s="536">
        <v>0</v>
      </c>
      <c r="H5699" s="535">
        <v>55.58</v>
      </c>
      <c r="I5699" s="536">
        <v>0</v>
      </c>
      <c r="J5699" s="535">
        <v>52.78</v>
      </c>
      <c r="K5699" s="536">
        <v>0</v>
      </c>
      <c r="L5699" s="535">
        <v>54.28</v>
      </c>
      <c r="M5699" s="536">
        <v>0</v>
      </c>
      <c r="N5699" s="535">
        <v>64.819999999999993</v>
      </c>
      <c r="O5699" s="536">
        <v>0</v>
      </c>
      <c r="P5699" s="535">
        <v>67.06</v>
      </c>
      <c r="Q5699" s="536">
        <v>0</v>
      </c>
      <c r="R5699" s="535">
        <v>75.290000000000006</v>
      </c>
    </row>
    <row r="5700" spans="1:18" ht="12.75">
      <c r="A5700" s="145">
        <v>103975</v>
      </c>
      <c r="B5700" s="102" t="s">
        <v>27370</v>
      </c>
      <c r="C5700" s="145" t="s">
        <v>2</v>
      </c>
      <c r="D5700" s="535">
        <v>19.98</v>
      </c>
      <c r="E5700" s="536">
        <v>0</v>
      </c>
      <c r="F5700" s="535">
        <v>17.760000000000002</v>
      </c>
      <c r="G5700" s="536">
        <v>0</v>
      </c>
      <c r="H5700" s="535">
        <v>17.649999999999999</v>
      </c>
      <c r="I5700" s="536">
        <v>0</v>
      </c>
      <c r="J5700" s="535">
        <v>16.28</v>
      </c>
      <c r="K5700" s="536">
        <v>0</v>
      </c>
      <c r="L5700" s="535">
        <v>17.38</v>
      </c>
      <c r="M5700" s="536">
        <v>0</v>
      </c>
      <c r="N5700" s="535">
        <v>19.12</v>
      </c>
      <c r="O5700" s="536">
        <v>0</v>
      </c>
      <c r="P5700" s="535">
        <v>20.170000000000002</v>
      </c>
      <c r="Q5700" s="536">
        <v>0</v>
      </c>
      <c r="R5700" s="535">
        <v>21.93</v>
      </c>
    </row>
    <row r="5701" spans="1:18" ht="12.75">
      <c r="A5701" s="145">
        <v>104007</v>
      </c>
      <c r="B5701" s="102" t="s">
        <v>27371</v>
      </c>
      <c r="C5701" s="145" t="s">
        <v>2</v>
      </c>
      <c r="D5701" s="535">
        <v>24.72</v>
      </c>
      <c r="E5701" s="536">
        <v>0</v>
      </c>
      <c r="F5701" s="535">
        <v>22.23</v>
      </c>
      <c r="G5701" s="536">
        <v>0</v>
      </c>
      <c r="H5701" s="535">
        <v>22.54</v>
      </c>
      <c r="I5701" s="536">
        <v>0</v>
      </c>
      <c r="J5701" s="535">
        <v>20.22</v>
      </c>
      <c r="K5701" s="536">
        <v>0</v>
      </c>
      <c r="L5701" s="535">
        <v>22.2</v>
      </c>
      <c r="M5701" s="536">
        <v>0</v>
      </c>
      <c r="N5701" s="535">
        <v>23.64</v>
      </c>
      <c r="O5701" s="536">
        <v>0</v>
      </c>
      <c r="P5701" s="535">
        <v>24.98</v>
      </c>
      <c r="Q5701" s="536">
        <v>0</v>
      </c>
      <c r="R5701" s="535">
        <v>26.91</v>
      </c>
    </row>
    <row r="5702" spans="1:18" ht="12.75">
      <c r="A5702" s="145">
        <v>103976</v>
      </c>
      <c r="B5702" s="102" t="s">
        <v>27372</v>
      </c>
      <c r="C5702" s="145" t="s">
        <v>2</v>
      </c>
      <c r="D5702" s="535">
        <v>28.68</v>
      </c>
      <c r="E5702" s="536">
        <v>0</v>
      </c>
      <c r="F5702" s="535">
        <v>25.69</v>
      </c>
      <c r="G5702" s="536">
        <v>0</v>
      </c>
      <c r="H5702" s="535">
        <v>25.1</v>
      </c>
      <c r="I5702" s="536">
        <v>0</v>
      </c>
      <c r="J5702" s="535">
        <v>23.24</v>
      </c>
      <c r="K5702" s="536">
        <v>0</v>
      </c>
      <c r="L5702" s="535">
        <v>24.62</v>
      </c>
      <c r="M5702" s="536">
        <v>0</v>
      </c>
      <c r="N5702" s="535">
        <v>27.85</v>
      </c>
      <c r="O5702" s="536">
        <v>0</v>
      </c>
      <c r="P5702" s="535">
        <v>29.11</v>
      </c>
      <c r="Q5702" s="536">
        <v>0</v>
      </c>
      <c r="R5702" s="535">
        <v>32.049999999999997</v>
      </c>
    </row>
    <row r="5703" spans="1:18" ht="12.75">
      <c r="A5703" s="145">
        <v>104008</v>
      </c>
      <c r="B5703" s="102" t="s">
        <v>27373</v>
      </c>
      <c r="C5703" s="145" t="s">
        <v>2</v>
      </c>
      <c r="D5703" s="535">
        <v>35.479999999999997</v>
      </c>
      <c r="E5703" s="536">
        <v>0</v>
      </c>
      <c r="F5703" s="535">
        <v>32.07</v>
      </c>
      <c r="G5703" s="536">
        <v>0</v>
      </c>
      <c r="H5703" s="535">
        <v>32.11</v>
      </c>
      <c r="I5703" s="536">
        <v>0</v>
      </c>
      <c r="J5703" s="535">
        <v>28.88</v>
      </c>
      <c r="K5703" s="536">
        <v>0</v>
      </c>
      <c r="L5703" s="535">
        <v>31.52</v>
      </c>
      <c r="M5703" s="536">
        <v>0</v>
      </c>
      <c r="N5703" s="535">
        <v>34.33</v>
      </c>
      <c r="O5703" s="536">
        <v>0</v>
      </c>
      <c r="P5703" s="535">
        <v>36</v>
      </c>
      <c r="Q5703" s="536">
        <v>0</v>
      </c>
      <c r="R5703" s="535">
        <v>39.17</v>
      </c>
    </row>
    <row r="5704" spans="1:18" ht="12.75">
      <c r="A5704" s="145">
        <v>89630</v>
      </c>
      <c r="B5704" s="102" t="s">
        <v>27374</v>
      </c>
      <c r="C5704" s="145" t="s">
        <v>2</v>
      </c>
      <c r="D5704" s="535">
        <v>67.48</v>
      </c>
      <c r="E5704" s="536">
        <v>0</v>
      </c>
      <c r="F5704" s="535">
        <v>60.75</v>
      </c>
      <c r="G5704" s="536">
        <v>0</v>
      </c>
      <c r="H5704" s="535">
        <v>57.88</v>
      </c>
      <c r="I5704" s="536">
        <v>0</v>
      </c>
      <c r="J5704" s="535">
        <v>54.22</v>
      </c>
      <c r="K5704" s="536">
        <v>0</v>
      </c>
      <c r="L5704" s="535">
        <v>56.52</v>
      </c>
      <c r="M5704" s="536">
        <v>0</v>
      </c>
      <c r="N5704" s="535">
        <v>66.52</v>
      </c>
      <c r="O5704" s="536">
        <v>0</v>
      </c>
      <c r="P5704" s="535">
        <v>68.81</v>
      </c>
      <c r="Q5704" s="536">
        <v>0</v>
      </c>
      <c r="R5704" s="535">
        <v>76.95</v>
      </c>
    </row>
    <row r="5705" spans="1:18" ht="12.75">
      <c r="A5705" s="145">
        <v>89632</v>
      </c>
      <c r="B5705" s="102" t="s">
        <v>27375</v>
      </c>
      <c r="C5705" s="145" t="s">
        <v>2</v>
      </c>
      <c r="D5705" s="535">
        <v>134.16999999999999</v>
      </c>
      <c r="E5705" s="536">
        <v>0</v>
      </c>
      <c r="F5705" s="535">
        <v>122.03</v>
      </c>
      <c r="G5705" s="536">
        <v>0</v>
      </c>
      <c r="H5705" s="535">
        <v>113.92</v>
      </c>
      <c r="I5705" s="536">
        <v>0</v>
      </c>
      <c r="J5705" s="535">
        <v>106.86</v>
      </c>
      <c r="K5705" s="536">
        <v>0</v>
      </c>
      <c r="L5705" s="535">
        <v>110.59</v>
      </c>
      <c r="M5705" s="536">
        <v>0</v>
      </c>
      <c r="N5705" s="535">
        <v>134.69</v>
      </c>
      <c r="O5705" s="536">
        <v>0</v>
      </c>
      <c r="P5705" s="535">
        <v>137.63999999999999</v>
      </c>
      <c r="Q5705" s="536">
        <v>0</v>
      </c>
      <c r="R5705" s="535">
        <v>156.26</v>
      </c>
    </row>
    <row r="5706" spans="1:18" ht="12.75">
      <c r="A5706" s="145">
        <v>89438</v>
      </c>
      <c r="B5706" s="102" t="s">
        <v>27376</v>
      </c>
      <c r="C5706" s="145" t="s">
        <v>2</v>
      </c>
      <c r="D5706" s="535">
        <v>11.52</v>
      </c>
      <c r="E5706" s="536">
        <v>0</v>
      </c>
      <c r="F5706" s="535">
        <v>10.44</v>
      </c>
      <c r="G5706" s="536">
        <v>0</v>
      </c>
      <c r="H5706" s="535">
        <v>11.2</v>
      </c>
      <c r="I5706" s="536">
        <v>0</v>
      </c>
      <c r="J5706" s="535">
        <v>9.57</v>
      </c>
      <c r="K5706" s="536">
        <v>0</v>
      </c>
      <c r="L5706" s="535">
        <v>11.07</v>
      </c>
      <c r="M5706" s="536">
        <v>0</v>
      </c>
      <c r="N5706" s="535">
        <v>10.78</v>
      </c>
      <c r="O5706" s="536">
        <v>0</v>
      </c>
      <c r="P5706" s="535">
        <v>11.59</v>
      </c>
      <c r="Q5706" s="536">
        <v>0</v>
      </c>
      <c r="R5706" s="535">
        <v>12.06</v>
      </c>
    </row>
    <row r="5707" spans="1:18" ht="12.75">
      <c r="A5707" s="145">
        <v>89393</v>
      </c>
      <c r="B5707" s="102" t="s">
        <v>27377</v>
      </c>
      <c r="C5707" s="145" t="s">
        <v>2</v>
      </c>
      <c r="D5707" s="535">
        <v>12.57</v>
      </c>
      <c r="E5707" s="536">
        <v>0</v>
      </c>
      <c r="F5707" s="535">
        <v>11.44</v>
      </c>
      <c r="G5707" s="536">
        <v>0</v>
      </c>
      <c r="H5707" s="535">
        <v>12.29</v>
      </c>
      <c r="I5707" s="536">
        <v>0</v>
      </c>
      <c r="J5707" s="535">
        <v>10.45</v>
      </c>
      <c r="K5707" s="536">
        <v>0</v>
      </c>
      <c r="L5707" s="535">
        <v>12.14</v>
      </c>
      <c r="M5707" s="536">
        <v>0</v>
      </c>
      <c r="N5707" s="535">
        <v>11.79</v>
      </c>
      <c r="O5707" s="536">
        <v>0</v>
      </c>
      <c r="P5707" s="535">
        <v>12.66</v>
      </c>
      <c r="Q5707" s="536">
        <v>0</v>
      </c>
      <c r="R5707" s="535">
        <v>13.17</v>
      </c>
    </row>
    <row r="5708" spans="1:18" ht="12.75">
      <c r="A5708" s="145">
        <v>89617</v>
      </c>
      <c r="B5708" s="102" t="s">
        <v>27378</v>
      </c>
      <c r="C5708" s="145" t="s">
        <v>2</v>
      </c>
      <c r="D5708" s="535">
        <v>8.6999999999999993</v>
      </c>
      <c r="E5708" s="536">
        <v>0</v>
      </c>
      <c r="F5708" s="535">
        <v>7.62</v>
      </c>
      <c r="G5708" s="536">
        <v>0</v>
      </c>
      <c r="H5708" s="535">
        <v>8.07</v>
      </c>
      <c r="I5708" s="536">
        <v>0</v>
      </c>
      <c r="J5708" s="535">
        <v>7.24</v>
      </c>
      <c r="K5708" s="536">
        <v>0</v>
      </c>
      <c r="L5708" s="535">
        <v>8.0399999999999991</v>
      </c>
      <c r="M5708" s="536">
        <v>0</v>
      </c>
      <c r="N5708" s="535">
        <v>7.98</v>
      </c>
      <c r="O5708" s="536">
        <v>0</v>
      </c>
      <c r="P5708" s="535">
        <v>8.67</v>
      </c>
      <c r="Q5708" s="536">
        <v>0</v>
      </c>
      <c r="R5708" s="535">
        <v>9.0299999999999994</v>
      </c>
    </row>
    <row r="5709" spans="1:18" ht="12.75">
      <c r="A5709" s="145">
        <v>89440</v>
      </c>
      <c r="B5709" s="102" t="s">
        <v>27379</v>
      </c>
      <c r="C5709" s="145" t="s">
        <v>2</v>
      </c>
      <c r="D5709" s="535">
        <v>13.69</v>
      </c>
      <c r="E5709" s="536">
        <v>0</v>
      </c>
      <c r="F5709" s="535">
        <v>12.3</v>
      </c>
      <c r="G5709" s="536">
        <v>0</v>
      </c>
      <c r="H5709" s="535">
        <v>13.2</v>
      </c>
      <c r="I5709" s="536">
        <v>0</v>
      </c>
      <c r="J5709" s="535">
        <v>11.38</v>
      </c>
      <c r="K5709" s="536">
        <v>0</v>
      </c>
      <c r="L5709" s="535">
        <v>13.09</v>
      </c>
      <c r="M5709" s="536">
        <v>0</v>
      </c>
      <c r="N5709" s="535">
        <v>12.75</v>
      </c>
      <c r="O5709" s="536">
        <v>0</v>
      </c>
      <c r="P5709" s="535">
        <v>13.73</v>
      </c>
      <c r="Q5709" s="536">
        <v>0</v>
      </c>
      <c r="R5709" s="535">
        <v>14.25</v>
      </c>
    </row>
    <row r="5710" spans="1:18" ht="12.75">
      <c r="A5710" s="145">
        <v>89395</v>
      </c>
      <c r="B5710" s="102" t="s">
        <v>27380</v>
      </c>
      <c r="C5710" s="145" t="s">
        <v>2</v>
      </c>
      <c r="D5710" s="535">
        <v>14.9</v>
      </c>
      <c r="E5710" s="536">
        <v>0</v>
      </c>
      <c r="F5710" s="535">
        <v>13.44</v>
      </c>
      <c r="G5710" s="536">
        <v>0</v>
      </c>
      <c r="H5710" s="535">
        <v>14.46</v>
      </c>
      <c r="I5710" s="536">
        <v>0</v>
      </c>
      <c r="J5710" s="535">
        <v>12.39</v>
      </c>
      <c r="K5710" s="536">
        <v>0</v>
      </c>
      <c r="L5710" s="535">
        <v>14.32</v>
      </c>
      <c r="M5710" s="536">
        <v>0</v>
      </c>
      <c r="N5710" s="535">
        <v>13.9</v>
      </c>
      <c r="O5710" s="536">
        <v>0</v>
      </c>
      <c r="P5710" s="535">
        <v>14.96</v>
      </c>
      <c r="Q5710" s="536">
        <v>0</v>
      </c>
      <c r="R5710" s="535">
        <v>15.53</v>
      </c>
    </row>
    <row r="5711" spans="1:18" ht="12.75">
      <c r="A5711" s="145">
        <v>89620</v>
      </c>
      <c r="B5711" s="102" t="s">
        <v>27381</v>
      </c>
      <c r="C5711" s="145" t="s">
        <v>2</v>
      </c>
      <c r="D5711" s="535">
        <v>13.52</v>
      </c>
      <c r="E5711" s="536">
        <v>0</v>
      </c>
      <c r="F5711" s="535">
        <v>11.92</v>
      </c>
      <c r="G5711" s="536">
        <v>0</v>
      </c>
      <c r="H5711" s="535">
        <v>12.24</v>
      </c>
      <c r="I5711" s="536">
        <v>0</v>
      </c>
      <c r="J5711" s="535">
        <v>11.15</v>
      </c>
      <c r="K5711" s="536">
        <v>0</v>
      </c>
      <c r="L5711" s="535">
        <v>12.13</v>
      </c>
      <c r="M5711" s="536">
        <v>0</v>
      </c>
      <c r="N5711" s="535">
        <v>12.65</v>
      </c>
      <c r="O5711" s="536">
        <v>0</v>
      </c>
      <c r="P5711" s="535">
        <v>13.57</v>
      </c>
      <c r="Q5711" s="536">
        <v>0</v>
      </c>
      <c r="R5711" s="535">
        <v>14.42</v>
      </c>
    </row>
    <row r="5712" spans="1:18" ht="12.75">
      <c r="A5712" s="145">
        <v>89443</v>
      </c>
      <c r="B5712" s="102" t="s">
        <v>27382</v>
      </c>
      <c r="C5712" s="145" t="s">
        <v>2</v>
      </c>
      <c r="D5712" s="535">
        <v>19.28</v>
      </c>
      <c r="E5712" s="536">
        <v>0</v>
      </c>
      <c r="F5712" s="535">
        <v>17.34</v>
      </c>
      <c r="G5712" s="536">
        <v>0</v>
      </c>
      <c r="H5712" s="535">
        <v>18.190000000000001</v>
      </c>
      <c r="I5712" s="536">
        <v>0</v>
      </c>
      <c r="J5712" s="535">
        <v>15.94</v>
      </c>
      <c r="K5712" s="536">
        <v>0</v>
      </c>
      <c r="L5712" s="535">
        <v>17.97</v>
      </c>
      <c r="M5712" s="536">
        <v>0</v>
      </c>
      <c r="N5712" s="535">
        <v>18.149999999999999</v>
      </c>
      <c r="O5712" s="536">
        <v>0</v>
      </c>
      <c r="P5712" s="535">
        <v>19.41</v>
      </c>
      <c r="Q5712" s="536">
        <v>0</v>
      </c>
      <c r="R5712" s="535">
        <v>20.46</v>
      </c>
    </row>
    <row r="5713" spans="1:18" ht="12.75">
      <c r="A5713" s="145">
        <v>89398</v>
      </c>
      <c r="B5713" s="102" t="s">
        <v>27383</v>
      </c>
      <c r="C5713" s="145" t="s">
        <v>2</v>
      </c>
      <c r="D5713" s="535">
        <v>20.74</v>
      </c>
      <c r="E5713" s="536">
        <v>0</v>
      </c>
      <c r="F5713" s="535">
        <v>18.71</v>
      </c>
      <c r="G5713" s="536">
        <v>0</v>
      </c>
      <c r="H5713" s="535">
        <v>19.690000000000001</v>
      </c>
      <c r="I5713" s="536">
        <v>0</v>
      </c>
      <c r="J5713" s="535">
        <v>17.14</v>
      </c>
      <c r="K5713" s="536">
        <v>0</v>
      </c>
      <c r="L5713" s="535">
        <v>19.45</v>
      </c>
      <c r="M5713" s="536">
        <v>0</v>
      </c>
      <c r="N5713" s="535">
        <v>19.54</v>
      </c>
      <c r="O5713" s="536">
        <v>0</v>
      </c>
      <c r="P5713" s="535">
        <v>20.89</v>
      </c>
      <c r="Q5713" s="536">
        <v>0</v>
      </c>
      <c r="R5713" s="535">
        <v>22</v>
      </c>
    </row>
    <row r="5714" spans="1:18" ht="12.75">
      <c r="A5714" s="145">
        <v>89623</v>
      </c>
      <c r="B5714" s="102" t="s">
        <v>27384</v>
      </c>
      <c r="C5714" s="145" t="s">
        <v>2</v>
      </c>
      <c r="D5714" s="535">
        <v>21.78</v>
      </c>
      <c r="E5714" s="536">
        <v>0</v>
      </c>
      <c r="F5714" s="535">
        <v>19.420000000000002</v>
      </c>
      <c r="G5714" s="536">
        <v>0</v>
      </c>
      <c r="H5714" s="535">
        <v>19.36</v>
      </c>
      <c r="I5714" s="536">
        <v>0</v>
      </c>
      <c r="J5714" s="535">
        <v>17.75</v>
      </c>
      <c r="K5714" s="536">
        <v>0</v>
      </c>
      <c r="L5714" s="535">
        <v>19.04</v>
      </c>
      <c r="M5714" s="536">
        <v>0</v>
      </c>
      <c r="N5714" s="535">
        <v>20.87</v>
      </c>
      <c r="O5714" s="536">
        <v>0</v>
      </c>
      <c r="P5714" s="535">
        <v>22</v>
      </c>
      <c r="Q5714" s="536">
        <v>0</v>
      </c>
      <c r="R5714" s="535">
        <v>23.9</v>
      </c>
    </row>
    <row r="5715" spans="1:18" ht="12.75">
      <c r="A5715" s="145">
        <v>104011</v>
      </c>
      <c r="B5715" s="102" t="s">
        <v>27385</v>
      </c>
      <c r="C5715" s="145" t="s">
        <v>2</v>
      </c>
      <c r="D5715" s="535">
        <v>28.41</v>
      </c>
      <c r="E5715" s="536">
        <v>0</v>
      </c>
      <c r="F5715" s="535">
        <v>25.66</v>
      </c>
      <c r="G5715" s="536">
        <v>0</v>
      </c>
      <c r="H5715" s="535">
        <v>26.19</v>
      </c>
      <c r="I5715" s="536">
        <v>0</v>
      </c>
      <c r="J5715" s="535">
        <v>23.26</v>
      </c>
      <c r="K5715" s="536">
        <v>0</v>
      </c>
      <c r="L5715" s="535">
        <v>25.77</v>
      </c>
      <c r="M5715" s="536">
        <v>0</v>
      </c>
      <c r="N5715" s="535">
        <v>27.21</v>
      </c>
      <c r="O5715" s="536">
        <v>0</v>
      </c>
      <c r="P5715" s="535">
        <v>28.73</v>
      </c>
      <c r="Q5715" s="536">
        <v>0</v>
      </c>
      <c r="R5715" s="535">
        <v>30.86</v>
      </c>
    </row>
    <row r="5716" spans="1:18" ht="12.75">
      <c r="A5716" s="145">
        <v>89625</v>
      </c>
      <c r="B5716" s="102" t="s">
        <v>27386</v>
      </c>
      <c r="C5716" s="145" t="s">
        <v>2</v>
      </c>
      <c r="D5716" s="535">
        <v>25.65</v>
      </c>
      <c r="E5716" s="536">
        <v>0</v>
      </c>
      <c r="F5716" s="535">
        <v>22.58</v>
      </c>
      <c r="G5716" s="536">
        <v>0</v>
      </c>
      <c r="H5716" s="535">
        <v>22.71</v>
      </c>
      <c r="I5716" s="536">
        <v>0</v>
      </c>
      <c r="J5716" s="535">
        <v>21.02</v>
      </c>
      <c r="K5716" s="536">
        <v>0</v>
      </c>
      <c r="L5716" s="535">
        <v>22.43</v>
      </c>
      <c r="M5716" s="536">
        <v>0</v>
      </c>
      <c r="N5716" s="535">
        <v>24.21</v>
      </c>
      <c r="O5716" s="536">
        <v>0</v>
      </c>
      <c r="P5716" s="535">
        <v>25.79</v>
      </c>
      <c r="Q5716" s="536">
        <v>0</v>
      </c>
      <c r="R5716" s="535">
        <v>27.78</v>
      </c>
    </row>
    <row r="5717" spans="1:18" ht="12.75">
      <c r="A5717" s="145">
        <v>104004</v>
      </c>
      <c r="B5717" s="102" t="s">
        <v>27387</v>
      </c>
      <c r="C5717" s="145" t="s">
        <v>2</v>
      </c>
      <c r="D5717" s="535">
        <v>33.46</v>
      </c>
      <c r="E5717" s="536">
        <v>0</v>
      </c>
      <c r="F5717" s="535">
        <v>29.92</v>
      </c>
      <c r="G5717" s="536">
        <v>0</v>
      </c>
      <c r="H5717" s="535">
        <v>30.75</v>
      </c>
      <c r="I5717" s="536">
        <v>0</v>
      </c>
      <c r="J5717" s="535">
        <v>27.52</v>
      </c>
      <c r="K5717" s="536">
        <v>0</v>
      </c>
      <c r="L5717" s="535">
        <v>30.35</v>
      </c>
      <c r="M5717" s="536">
        <v>0</v>
      </c>
      <c r="N5717" s="535">
        <v>31.68</v>
      </c>
      <c r="O5717" s="536">
        <v>0</v>
      </c>
      <c r="P5717" s="535">
        <v>33.71</v>
      </c>
      <c r="Q5717" s="536">
        <v>0</v>
      </c>
      <c r="R5717" s="535">
        <v>35.96</v>
      </c>
    </row>
    <row r="5718" spans="1:18" ht="12.75">
      <c r="A5718" s="145">
        <v>89628</v>
      </c>
      <c r="B5718" s="102" t="s">
        <v>27388</v>
      </c>
      <c r="C5718" s="145" t="s">
        <v>2</v>
      </c>
      <c r="D5718" s="535">
        <v>53.09</v>
      </c>
      <c r="E5718" s="536">
        <v>0</v>
      </c>
      <c r="F5718" s="535">
        <v>47.61</v>
      </c>
      <c r="G5718" s="536">
        <v>0</v>
      </c>
      <c r="H5718" s="535">
        <v>45.85</v>
      </c>
      <c r="I5718" s="536">
        <v>0</v>
      </c>
      <c r="J5718" s="535">
        <v>42.82</v>
      </c>
      <c r="K5718" s="536">
        <v>0</v>
      </c>
      <c r="L5718" s="535">
        <v>44.86</v>
      </c>
      <c r="M5718" s="536">
        <v>0</v>
      </c>
      <c r="N5718" s="535">
        <v>51.94</v>
      </c>
      <c r="O5718" s="536">
        <v>0</v>
      </c>
      <c r="P5718" s="535">
        <v>54.02</v>
      </c>
      <c r="Q5718" s="536">
        <v>0</v>
      </c>
      <c r="R5718" s="535">
        <v>59.99</v>
      </c>
    </row>
    <row r="5719" spans="1:18" ht="12.75">
      <c r="A5719" s="145">
        <v>89629</v>
      </c>
      <c r="B5719" s="102" t="s">
        <v>27389</v>
      </c>
      <c r="C5719" s="145" t="s">
        <v>2</v>
      </c>
      <c r="D5719" s="535">
        <v>88.93</v>
      </c>
      <c r="E5719" s="536">
        <v>0</v>
      </c>
      <c r="F5719" s="535">
        <v>79.97</v>
      </c>
      <c r="G5719" s="536">
        <v>0</v>
      </c>
      <c r="H5719" s="535">
        <v>75.95</v>
      </c>
      <c r="I5719" s="536">
        <v>0</v>
      </c>
      <c r="J5719" s="535">
        <v>71.37</v>
      </c>
      <c r="K5719" s="536">
        <v>0</v>
      </c>
      <c r="L5719" s="535">
        <v>74.13</v>
      </c>
      <c r="M5719" s="536">
        <v>0</v>
      </c>
      <c r="N5719" s="535">
        <v>87.73</v>
      </c>
      <c r="O5719" s="536">
        <v>0</v>
      </c>
      <c r="P5719" s="535">
        <v>90.69</v>
      </c>
      <c r="Q5719" s="536">
        <v>0</v>
      </c>
      <c r="R5719" s="535">
        <v>101.61</v>
      </c>
    </row>
    <row r="5720" spans="1:18" ht="12.75">
      <c r="A5720" s="145">
        <v>89631</v>
      </c>
      <c r="B5720" s="102" t="s">
        <v>27390</v>
      </c>
      <c r="C5720" s="145" t="s">
        <v>2</v>
      </c>
      <c r="D5720" s="535">
        <v>116.49</v>
      </c>
      <c r="E5720" s="536">
        <v>0</v>
      </c>
      <c r="F5720" s="535">
        <v>104.9</v>
      </c>
      <c r="G5720" s="536">
        <v>0</v>
      </c>
      <c r="H5720" s="535">
        <v>99.09</v>
      </c>
      <c r="I5720" s="536">
        <v>0</v>
      </c>
      <c r="J5720" s="535">
        <v>93.34</v>
      </c>
      <c r="K5720" s="536">
        <v>0</v>
      </c>
      <c r="L5720" s="535">
        <v>96.6</v>
      </c>
      <c r="M5720" s="536">
        <v>0</v>
      </c>
      <c r="N5720" s="535">
        <v>115.33</v>
      </c>
      <c r="O5720" s="536">
        <v>0</v>
      </c>
      <c r="P5720" s="535">
        <v>118.94</v>
      </c>
      <c r="Q5720" s="536">
        <v>0</v>
      </c>
      <c r="R5720" s="535">
        <v>133.71</v>
      </c>
    </row>
    <row r="5721" spans="1:18" ht="12.75">
      <c r="A5721" s="145">
        <v>89401</v>
      </c>
      <c r="B5721" s="102" t="s">
        <v>27391</v>
      </c>
      <c r="C5721" s="145" t="s">
        <v>1</v>
      </c>
      <c r="D5721" s="535">
        <v>12.11</v>
      </c>
      <c r="E5721" s="536">
        <v>0</v>
      </c>
      <c r="F5721" s="535">
        <v>11.33</v>
      </c>
      <c r="G5721" s="536">
        <v>0</v>
      </c>
      <c r="H5721" s="535">
        <v>11.66</v>
      </c>
      <c r="I5721" s="536">
        <v>0</v>
      </c>
      <c r="J5721" s="535">
        <v>9.86</v>
      </c>
      <c r="K5721" s="536">
        <v>0</v>
      </c>
      <c r="L5721" s="535">
        <v>11.39</v>
      </c>
      <c r="M5721" s="536">
        <v>0</v>
      </c>
      <c r="N5721" s="535">
        <v>11.93</v>
      </c>
      <c r="O5721" s="536">
        <v>0</v>
      </c>
      <c r="P5721" s="535">
        <v>12.38</v>
      </c>
      <c r="Q5721" s="536">
        <v>0</v>
      </c>
      <c r="R5721" s="535">
        <v>13.38</v>
      </c>
    </row>
    <row r="5722" spans="1:18" ht="12.75">
      <c r="A5722" s="145">
        <v>89355</v>
      </c>
      <c r="B5722" s="102" t="s">
        <v>27392</v>
      </c>
      <c r="C5722" s="145" t="s">
        <v>1</v>
      </c>
      <c r="D5722" s="535">
        <v>22.98</v>
      </c>
      <c r="E5722" s="536">
        <v>0</v>
      </c>
      <c r="F5722" s="535">
        <v>21.57</v>
      </c>
      <c r="G5722" s="536">
        <v>0</v>
      </c>
      <c r="H5722" s="535">
        <v>22.91</v>
      </c>
      <c r="I5722" s="536">
        <v>0</v>
      </c>
      <c r="J5722" s="535">
        <v>18.91</v>
      </c>
      <c r="K5722" s="536">
        <v>0</v>
      </c>
      <c r="L5722" s="535">
        <v>22.44</v>
      </c>
      <c r="M5722" s="536">
        <v>0</v>
      </c>
      <c r="N5722" s="535">
        <v>22.34</v>
      </c>
      <c r="O5722" s="536">
        <v>0</v>
      </c>
      <c r="P5722" s="535">
        <v>23.42</v>
      </c>
      <c r="Q5722" s="536">
        <v>0</v>
      </c>
      <c r="R5722" s="535">
        <v>24.81</v>
      </c>
    </row>
    <row r="5723" spans="1:18" ht="12.75">
      <c r="A5723" s="145">
        <v>89446</v>
      </c>
      <c r="B5723" s="102" t="s">
        <v>27393</v>
      </c>
      <c r="C5723" s="145" t="s">
        <v>1</v>
      </c>
      <c r="D5723" s="535">
        <v>6</v>
      </c>
      <c r="E5723" s="536">
        <v>0</v>
      </c>
      <c r="F5723" s="535">
        <v>5.56</v>
      </c>
      <c r="G5723" s="536">
        <v>0</v>
      </c>
      <c r="H5723" s="535">
        <v>5.24</v>
      </c>
      <c r="I5723" s="536">
        <v>0</v>
      </c>
      <c r="J5723" s="535">
        <v>4.75</v>
      </c>
      <c r="K5723" s="536">
        <v>0</v>
      </c>
      <c r="L5723" s="535">
        <v>5.05</v>
      </c>
      <c r="M5723" s="536">
        <v>0</v>
      </c>
      <c r="N5723" s="535">
        <v>6.11</v>
      </c>
      <c r="O5723" s="536">
        <v>0</v>
      </c>
      <c r="P5723" s="535">
        <v>6.19</v>
      </c>
      <c r="Q5723" s="536">
        <v>0</v>
      </c>
      <c r="R5723" s="535">
        <v>7.04</v>
      </c>
    </row>
    <row r="5724" spans="1:18" ht="12.75">
      <c r="A5724" s="145">
        <v>89402</v>
      </c>
      <c r="B5724" s="102" t="s">
        <v>27394</v>
      </c>
      <c r="C5724" s="145" t="s">
        <v>1</v>
      </c>
      <c r="D5724" s="535">
        <v>13.91</v>
      </c>
      <c r="E5724" s="536">
        <v>0</v>
      </c>
      <c r="F5724" s="535">
        <v>13.02</v>
      </c>
      <c r="G5724" s="536">
        <v>0</v>
      </c>
      <c r="H5724" s="535">
        <v>13.42</v>
      </c>
      <c r="I5724" s="536">
        <v>0</v>
      </c>
      <c r="J5724" s="535">
        <v>11.34</v>
      </c>
      <c r="K5724" s="536">
        <v>0</v>
      </c>
      <c r="L5724" s="535">
        <v>13.11</v>
      </c>
      <c r="M5724" s="536">
        <v>0</v>
      </c>
      <c r="N5724" s="535">
        <v>13.69</v>
      </c>
      <c r="O5724" s="536">
        <v>0</v>
      </c>
      <c r="P5724" s="535">
        <v>14.21</v>
      </c>
      <c r="Q5724" s="536">
        <v>0</v>
      </c>
      <c r="R5724" s="535">
        <v>15.35</v>
      </c>
    </row>
    <row r="5725" spans="1:18" ht="12.75">
      <c r="A5725" s="145">
        <v>89356</v>
      </c>
      <c r="B5725" s="102" t="s">
        <v>27395</v>
      </c>
      <c r="C5725" s="145" t="s">
        <v>1</v>
      </c>
      <c r="D5725" s="535">
        <v>26.51</v>
      </c>
      <c r="E5725" s="536">
        <v>0</v>
      </c>
      <c r="F5725" s="535">
        <v>24.88</v>
      </c>
      <c r="G5725" s="536">
        <v>0</v>
      </c>
      <c r="H5725" s="535">
        <v>26.44</v>
      </c>
      <c r="I5725" s="536">
        <v>0</v>
      </c>
      <c r="J5725" s="535">
        <v>21.81</v>
      </c>
      <c r="K5725" s="536">
        <v>0</v>
      </c>
      <c r="L5725" s="535">
        <v>25.9</v>
      </c>
      <c r="M5725" s="536">
        <v>0</v>
      </c>
      <c r="N5725" s="535">
        <v>25.74</v>
      </c>
      <c r="O5725" s="536">
        <v>0</v>
      </c>
      <c r="P5725" s="535">
        <v>27</v>
      </c>
      <c r="Q5725" s="536">
        <v>0</v>
      </c>
      <c r="R5725" s="535">
        <v>28.6</v>
      </c>
    </row>
    <row r="5726" spans="1:18" ht="12.75">
      <c r="A5726" s="145">
        <v>89447</v>
      </c>
      <c r="B5726" s="102" t="s">
        <v>27396</v>
      </c>
      <c r="C5726" s="145" t="s">
        <v>1</v>
      </c>
      <c r="D5726" s="535">
        <v>11.89</v>
      </c>
      <c r="E5726" s="536">
        <v>0</v>
      </c>
      <c r="F5726" s="535">
        <v>11.05</v>
      </c>
      <c r="G5726" s="536">
        <v>0</v>
      </c>
      <c r="H5726" s="535">
        <v>10.23</v>
      </c>
      <c r="I5726" s="536">
        <v>0</v>
      </c>
      <c r="J5726" s="535">
        <v>9.41</v>
      </c>
      <c r="K5726" s="536">
        <v>0</v>
      </c>
      <c r="L5726" s="535">
        <v>9.8800000000000008</v>
      </c>
      <c r="M5726" s="536">
        <v>0</v>
      </c>
      <c r="N5726" s="535">
        <v>12.19</v>
      </c>
      <c r="O5726" s="536">
        <v>0</v>
      </c>
      <c r="P5726" s="535">
        <v>12.3</v>
      </c>
      <c r="Q5726" s="536">
        <v>0</v>
      </c>
      <c r="R5726" s="535">
        <v>14.11</v>
      </c>
    </row>
    <row r="5727" spans="1:18" ht="12.75">
      <c r="A5727" s="145">
        <v>89403</v>
      </c>
      <c r="B5727" s="102" t="s">
        <v>27397</v>
      </c>
      <c r="C5727" s="145" t="s">
        <v>1</v>
      </c>
      <c r="D5727" s="535">
        <v>21.32</v>
      </c>
      <c r="E5727" s="536">
        <v>0</v>
      </c>
      <c r="F5727" s="535">
        <v>19.920000000000002</v>
      </c>
      <c r="G5727" s="536">
        <v>0</v>
      </c>
      <c r="H5727" s="535">
        <v>19.98</v>
      </c>
      <c r="I5727" s="536">
        <v>0</v>
      </c>
      <c r="J5727" s="535">
        <v>17.239999999999998</v>
      </c>
      <c r="K5727" s="536">
        <v>0</v>
      </c>
      <c r="L5727" s="535">
        <v>19.45</v>
      </c>
      <c r="M5727" s="536">
        <v>0</v>
      </c>
      <c r="N5727" s="535">
        <v>21.22</v>
      </c>
      <c r="O5727" s="536">
        <v>0</v>
      </c>
      <c r="P5727" s="535">
        <v>21.86</v>
      </c>
      <c r="Q5727" s="536">
        <v>0</v>
      </c>
      <c r="R5727" s="535">
        <v>24.01</v>
      </c>
    </row>
    <row r="5728" spans="1:18" ht="12.75">
      <c r="A5728" s="145">
        <v>89357</v>
      </c>
      <c r="B5728" s="102" t="s">
        <v>27398</v>
      </c>
      <c r="C5728" s="145" t="s">
        <v>1</v>
      </c>
      <c r="D5728" s="535">
        <v>36.33</v>
      </c>
      <c r="E5728" s="536">
        <v>0</v>
      </c>
      <c r="F5728" s="535">
        <v>34.06</v>
      </c>
      <c r="G5728" s="536">
        <v>0</v>
      </c>
      <c r="H5728" s="535">
        <v>35.49</v>
      </c>
      <c r="I5728" s="536">
        <v>0</v>
      </c>
      <c r="J5728" s="535">
        <v>29.73</v>
      </c>
      <c r="K5728" s="536">
        <v>0</v>
      </c>
      <c r="L5728" s="535">
        <v>34.71</v>
      </c>
      <c r="M5728" s="536">
        <v>0</v>
      </c>
      <c r="N5728" s="535">
        <v>35.590000000000003</v>
      </c>
      <c r="O5728" s="536">
        <v>0</v>
      </c>
      <c r="P5728" s="535">
        <v>37.090000000000003</v>
      </c>
      <c r="Q5728" s="536">
        <v>0</v>
      </c>
      <c r="R5728" s="535">
        <v>39.78</v>
      </c>
    </row>
    <row r="5729" spans="1:18" ht="12.75">
      <c r="A5729" s="145">
        <v>89448</v>
      </c>
      <c r="B5729" s="102" t="s">
        <v>27399</v>
      </c>
      <c r="C5729" s="145" t="s">
        <v>1</v>
      </c>
      <c r="D5729" s="535">
        <v>18.2</v>
      </c>
      <c r="E5729" s="536">
        <v>0</v>
      </c>
      <c r="F5729" s="535">
        <v>16.89</v>
      </c>
      <c r="G5729" s="536">
        <v>0</v>
      </c>
      <c r="H5729" s="535">
        <v>15.57</v>
      </c>
      <c r="I5729" s="536">
        <v>0</v>
      </c>
      <c r="J5729" s="535">
        <v>14.37</v>
      </c>
      <c r="K5729" s="536">
        <v>0</v>
      </c>
      <c r="L5729" s="535">
        <v>15.01</v>
      </c>
      <c r="M5729" s="536">
        <v>0</v>
      </c>
      <c r="N5729" s="535">
        <v>18.7</v>
      </c>
      <c r="O5729" s="536">
        <v>0</v>
      </c>
      <c r="P5729" s="535">
        <v>18.82</v>
      </c>
      <c r="Q5729" s="536">
        <v>0</v>
      </c>
      <c r="R5729" s="535">
        <v>21.66</v>
      </c>
    </row>
    <row r="5730" spans="1:18" ht="12.75">
      <c r="A5730" s="145">
        <v>103978</v>
      </c>
      <c r="B5730" s="102" t="s">
        <v>27400</v>
      </c>
      <c r="C5730" s="145" t="s">
        <v>1</v>
      </c>
      <c r="D5730" s="535">
        <v>29.29</v>
      </c>
      <c r="E5730" s="536">
        <v>0</v>
      </c>
      <c r="F5730" s="535">
        <v>27.33</v>
      </c>
      <c r="G5730" s="536">
        <v>0</v>
      </c>
      <c r="H5730" s="535">
        <v>27.05</v>
      </c>
      <c r="I5730" s="536">
        <v>0</v>
      </c>
      <c r="J5730" s="535">
        <v>23.58</v>
      </c>
      <c r="K5730" s="536">
        <v>0</v>
      </c>
      <c r="L5730" s="535">
        <v>26.27</v>
      </c>
      <c r="M5730" s="536">
        <v>0</v>
      </c>
      <c r="N5730" s="535">
        <v>29.31</v>
      </c>
      <c r="O5730" s="536">
        <v>0</v>
      </c>
      <c r="P5730" s="535">
        <v>30.05</v>
      </c>
      <c r="Q5730" s="536">
        <v>0</v>
      </c>
      <c r="R5730" s="535">
        <v>33.299999999999997</v>
      </c>
    </row>
    <row r="5731" spans="1:18" ht="12.75">
      <c r="A5731" s="145">
        <v>89449</v>
      </c>
      <c r="B5731" s="102" t="s">
        <v>27401</v>
      </c>
      <c r="C5731" s="145" t="s">
        <v>1</v>
      </c>
      <c r="D5731" s="535">
        <v>20.13</v>
      </c>
      <c r="E5731" s="536">
        <v>0</v>
      </c>
      <c r="F5731" s="535">
        <v>18.690000000000001</v>
      </c>
      <c r="G5731" s="536">
        <v>0</v>
      </c>
      <c r="H5731" s="535">
        <v>17.27</v>
      </c>
      <c r="I5731" s="536">
        <v>0</v>
      </c>
      <c r="J5731" s="535">
        <v>15.9</v>
      </c>
      <c r="K5731" s="536">
        <v>0</v>
      </c>
      <c r="L5731" s="535">
        <v>16.649999999999999</v>
      </c>
      <c r="M5731" s="536">
        <v>0</v>
      </c>
      <c r="N5731" s="535">
        <v>20.67</v>
      </c>
      <c r="O5731" s="536">
        <v>0</v>
      </c>
      <c r="P5731" s="535">
        <v>20.82</v>
      </c>
      <c r="Q5731" s="536">
        <v>0</v>
      </c>
      <c r="R5731" s="535">
        <v>23.93</v>
      </c>
    </row>
    <row r="5732" spans="1:18" ht="12.75">
      <c r="A5732" s="145">
        <v>103979</v>
      </c>
      <c r="B5732" s="102" t="s">
        <v>27402</v>
      </c>
      <c r="C5732" s="145" t="s">
        <v>1</v>
      </c>
      <c r="D5732" s="535">
        <v>33.36</v>
      </c>
      <c r="E5732" s="536">
        <v>0</v>
      </c>
      <c r="F5732" s="535">
        <v>31.15</v>
      </c>
      <c r="G5732" s="536">
        <v>0</v>
      </c>
      <c r="H5732" s="535">
        <v>30.96</v>
      </c>
      <c r="I5732" s="536">
        <v>0</v>
      </c>
      <c r="J5732" s="535">
        <v>26.89</v>
      </c>
      <c r="K5732" s="536">
        <v>0</v>
      </c>
      <c r="L5732" s="535">
        <v>30.1</v>
      </c>
      <c r="M5732" s="536">
        <v>0</v>
      </c>
      <c r="N5732" s="535">
        <v>33.35</v>
      </c>
      <c r="O5732" s="536">
        <v>0</v>
      </c>
      <c r="P5732" s="535">
        <v>34.25</v>
      </c>
      <c r="Q5732" s="536">
        <v>0</v>
      </c>
      <c r="R5732" s="535">
        <v>37.83</v>
      </c>
    </row>
    <row r="5733" spans="1:18" ht="12.75">
      <c r="A5733" s="145">
        <v>89450</v>
      </c>
      <c r="B5733" s="102" t="s">
        <v>27403</v>
      </c>
      <c r="C5733" s="145" t="s">
        <v>1</v>
      </c>
      <c r="D5733" s="535">
        <v>32.229999999999997</v>
      </c>
      <c r="E5733" s="536">
        <v>0</v>
      </c>
      <c r="F5733" s="535">
        <v>29.91</v>
      </c>
      <c r="G5733" s="536">
        <v>0</v>
      </c>
      <c r="H5733" s="535">
        <v>27.49</v>
      </c>
      <c r="I5733" s="536">
        <v>0</v>
      </c>
      <c r="J5733" s="535">
        <v>25.42</v>
      </c>
      <c r="K5733" s="536">
        <v>0</v>
      </c>
      <c r="L5733" s="535">
        <v>26.48</v>
      </c>
      <c r="M5733" s="536">
        <v>0</v>
      </c>
      <c r="N5733" s="535">
        <v>33.15</v>
      </c>
      <c r="O5733" s="536">
        <v>0</v>
      </c>
      <c r="P5733" s="535">
        <v>33.35</v>
      </c>
      <c r="Q5733" s="536">
        <v>0</v>
      </c>
      <c r="R5733" s="535">
        <v>38.44</v>
      </c>
    </row>
    <row r="5734" spans="1:18" ht="12.75">
      <c r="A5734" s="145">
        <v>89451</v>
      </c>
      <c r="B5734" s="102" t="s">
        <v>27404</v>
      </c>
      <c r="C5734" s="145" t="s">
        <v>1</v>
      </c>
      <c r="D5734" s="535">
        <v>52.45</v>
      </c>
      <c r="E5734" s="536">
        <v>0</v>
      </c>
      <c r="F5734" s="535">
        <v>48.67</v>
      </c>
      <c r="G5734" s="536">
        <v>0</v>
      </c>
      <c r="H5734" s="535">
        <v>44.55</v>
      </c>
      <c r="I5734" s="536">
        <v>0</v>
      </c>
      <c r="J5734" s="535">
        <v>41.34</v>
      </c>
      <c r="K5734" s="536">
        <v>0</v>
      </c>
      <c r="L5734" s="535">
        <v>42.93</v>
      </c>
      <c r="M5734" s="536">
        <v>0</v>
      </c>
      <c r="N5734" s="535">
        <v>54.02</v>
      </c>
      <c r="O5734" s="536">
        <v>0</v>
      </c>
      <c r="P5734" s="535">
        <v>54.28</v>
      </c>
      <c r="Q5734" s="536">
        <v>0</v>
      </c>
      <c r="R5734" s="535">
        <v>62.69</v>
      </c>
    </row>
    <row r="5735" spans="1:18" ht="12.75">
      <c r="A5735" s="145">
        <v>89452</v>
      </c>
      <c r="B5735" s="102" t="s">
        <v>27405</v>
      </c>
      <c r="C5735" s="145" t="s">
        <v>1</v>
      </c>
      <c r="D5735" s="535">
        <v>72.2</v>
      </c>
      <c r="E5735" s="536">
        <v>0</v>
      </c>
      <c r="F5735" s="535">
        <v>66.98</v>
      </c>
      <c r="G5735" s="536">
        <v>0</v>
      </c>
      <c r="H5735" s="535">
        <v>61.21</v>
      </c>
      <c r="I5735" s="536">
        <v>0</v>
      </c>
      <c r="J5735" s="535">
        <v>56.9</v>
      </c>
      <c r="K5735" s="536">
        <v>0</v>
      </c>
      <c r="L5735" s="535">
        <v>58.95</v>
      </c>
      <c r="M5735" s="536">
        <v>0</v>
      </c>
      <c r="N5735" s="535">
        <v>74.44</v>
      </c>
      <c r="O5735" s="536">
        <v>0</v>
      </c>
      <c r="P5735" s="535">
        <v>74.760000000000005</v>
      </c>
      <c r="Q5735" s="536">
        <v>0</v>
      </c>
      <c r="R5735" s="535">
        <v>86.42</v>
      </c>
    </row>
    <row r="5736" spans="1:18" ht="12.75">
      <c r="A5736" s="145">
        <v>89394</v>
      </c>
      <c r="B5736" s="102" t="s">
        <v>27406</v>
      </c>
      <c r="C5736" s="145" t="s">
        <v>2</v>
      </c>
      <c r="D5736" s="535">
        <v>20.9</v>
      </c>
      <c r="E5736" s="536">
        <v>0</v>
      </c>
      <c r="F5736" s="535">
        <v>19.13</v>
      </c>
      <c r="G5736" s="536">
        <v>0</v>
      </c>
      <c r="H5736" s="535">
        <v>19.13</v>
      </c>
      <c r="I5736" s="536">
        <v>0</v>
      </c>
      <c r="J5736" s="535">
        <v>16.95</v>
      </c>
      <c r="K5736" s="536">
        <v>0</v>
      </c>
      <c r="L5736" s="535">
        <v>18.690000000000001</v>
      </c>
      <c r="M5736" s="536">
        <v>0</v>
      </c>
      <c r="N5736" s="535">
        <v>20.46</v>
      </c>
      <c r="O5736" s="536">
        <v>0</v>
      </c>
      <c r="P5736" s="535">
        <v>21.31</v>
      </c>
      <c r="Q5736" s="536">
        <v>0</v>
      </c>
      <c r="R5736" s="535">
        <v>23.3</v>
      </c>
    </row>
    <row r="5737" spans="1:18" ht="12.75">
      <c r="A5737" s="145">
        <v>89396</v>
      </c>
      <c r="B5737" s="102" t="s">
        <v>27407</v>
      </c>
      <c r="C5737" s="145" t="s">
        <v>2</v>
      </c>
      <c r="D5737" s="535">
        <v>22.94</v>
      </c>
      <c r="E5737" s="536">
        <v>0</v>
      </c>
      <c r="F5737" s="535">
        <v>20.96</v>
      </c>
      <c r="G5737" s="536">
        <v>0</v>
      </c>
      <c r="H5737" s="535">
        <v>20.94</v>
      </c>
      <c r="I5737" s="536">
        <v>0</v>
      </c>
      <c r="J5737" s="535">
        <v>18.61</v>
      </c>
      <c r="K5737" s="536">
        <v>0</v>
      </c>
      <c r="L5737" s="535">
        <v>20.49</v>
      </c>
      <c r="M5737" s="536">
        <v>0</v>
      </c>
      <c r="N5737" s="535">
        <v>22.42</v>
      </c>
      <c r="O5737" s="536">
        <v>0</v>
      </c>
      <c r="P5737" s="535">
        <v>23.35</v>
      </c>
      <c r="Q5737" s="536">
        <v>0</v>
      </c>
      <c r="R5737" s="535">
        <v>25.52</v>
      </c>
    </row>
    <row r="5738" spans="1:18" ht="12.75">
      <c r="A5738" s="145">
        <v>90374</v>
      </c>
      <c r="B5738" s="102" t="s">
        <v>27408</v>
      </c>
      <c r="C5738" s="145" t="s">
        <v>2</v>
      </c>
      <c r="D5738" s="535">
        <v>24.86</v>
      </c>
      <c r="E5738" s="536">
        <v>0</v>
      </c>
      <c r="F5738" s="535">
        <v>22.74</v>
      </c>
      <c r="G5738" s="536">
        <v>0</v>
      </c>
      <c r="H5738" s="535">
        <v>22.7</v>
      </c>
      <c r="I5738" s="536">
        <v>0</v>
      </c>
      <c r="J5738" s="535">
        <v>20.149999999999999</v>
      </c>
      <c r="K5738" s="536">
        <v>0</v>
      </c>
      <c r="L5738" s="535">
        <v>22.2</v>
      </c>
      <c r="M5738" s="536">
        <v>0</v>
      </c>
      <c r="N5738" s="535">
        <v>24.35</v>
      </c>
      <c r="O5738" s="536">
        <v>0</v>
      </c>
      <c r="P5738" s="535">
        <v>25.33</v>
      </c>
      <c r="Q5738" s="536">
        <v>0</v>
      </c>
      <c r="R5738" s="535">
        <v>27.7</v>
      </c>
    </row>
    <row r="5739" spans="1:18" ht="12.75">
      <c r="A5739" s="145">
        <v>89444</v>
      </c>
      <c r="B5739" s="102" t="s">
        <v>27409</v>
      </c>
      <c r="C5739" s="145" t="s">
        <v>2</v>
      </c>
      <c r="D5739" s="535">
        <v>27.09</v>
      </c>
      <c r="E5739" s="536">
        <v>0</v>
      </c>
      <c r="F5739" s="535">
        <v>24.74</v>
      </c>
      <c r="G5739" s="536">
        <v>0</v>
      </c>
      <c r="H5739" s="535">
        <v>24.5</v>
      </c>
      <c r="I5739" s="536">
        <v>0</v>
      </c>
      <c r="J5739" s="535">
        <v>21.94</v>
      </c>
      <c r="K5739" s="536">
        <v>0</v>
      </c>
      <c r="L5739" s="535">
        <v>23.97</v>
      </c>
      <c r="M5739" s="536">
        <v>0</v>
      </c>
      <c r="N5739" s="535">
        <v>26.58</v>
      </c>
      <c r="O5739" s="536">
        <v>0</v>
      </c>
      <c r="P5739" s="535">
        <v>27.63</v>
      </c>
      <c r="Q5739" s="536">
        <v>0</v>
      </c>
      <c r="R5739" s="535">
        <v>30.33</v>
      </c>
    </row>
    <row r="5740" spans="1:18" ht="12.75">
      <c r="A5740" s="145">
        <v>89399</v>
      </c>
      <c r="B5740" s="102" t="s">
        <v>27410</v>
      </c>
      <c r="C5740" s="145" t="s">
        <v>2</v>
      </c>
      <c r="D5740" s="535">
        <v>27.79</v>
      </c>
      <c r="E5740" s="536">
        <v>0</v>
      </c>
      <c r="F5740" s="535">
        <v>25.39</v>
      </c>
      <c r="G5740" s="536">
        <v>0</v>
      </c>
      <c r="H5740" s="535">
        <v>25.23</v>
      </c>
      <c r="I5740" s="536">
        <v>0</v>
      </c>
      <c r="J5740" s="535">
        <v>22.53</v>
      </c>
      <c r="K5740" s="536">
        <v>0</v>
      </c>
      <c r="L5740" s="535">
        <v>24.69</v>
      </c>
      <c r="M5740" s="536">
        <v>0</v>
      </c>
      <c r="N5740" s="535">
        <v>27.25</v>
      </c>
      <c r="O5740" s="536">
        <v>0</v>
      </c>
      <c r="P5740" s="535">
        <v>28.34</v>
      </c>
      <c r="Q5740" s="536">
        <v>0</v>
      </c>
      <c r="R5740" s="535">
        <v>31.07</v>
      </c>
    </row>
    <row r="5741" spans="1:18" ht="12.75">
      <c r="A5741" s="145">
        <v>89442</v>
      </c>
      <c r="B5741" s="102" t="s">
        <v>27411</v>
      </c>
      <c r="C5741" s="145" t="s">
        <v>2</v>
      </c>
      <c r="D5741" s="535">
        <v>15.65</v>
      </c>
      <c r="E5741" s="536">
        <v>0</v>
      </c>
      <c r="F5741" s="535">
        <v>14.19</v>
      </c>
      <c r="G5741" s="536">
        <v>0</v>
      </c>
      <c r="H5741" s="535">
        <v>14.76</v>
      </c>
      <c r="I5741" s="536">
        <v>0</v>
      </c>
      <c r="J5741" s="535">
        <v>12.87</v>
      </c>
      <c r="K5741" s="536">
        <v>0</v>
      </c>
      <c r="L5741" s="535">
        <v>14.53</v>
      </c>
      <c r="M5741" s="536">
        <v>0</v>
      </c>
      <c r="N5741" s="535">
        <v>14.93</v>
      </c>
      <c r="O5741" s="536">
        <v>0</v>
      </c>
      <c r="P5741" s="535">
        <v>15.81</v>
      </c>
      <c r="Q5741" s="536">
        <v>0</v>
      </c>
      <c r="R5741" s="535">
        <v>16.809999999999999</v>
      </c>
    </row>
    <row r="5742" spans="1:18" ht="12.75">
      <c r="A5742" s="145">
        <v>89397</v>
      </c>
      <c r="B5742" s="102" t="s">
        <v>27412</v>
      </c>
      <c r="C5742" s="145" t="s">
        <v>2</v>
      </c>
      <c r="D5742" s="535">
        <v>16.79</v>
      </c>
      <c r="E5742" s="536">
        <v>0</v>
      </c>
      <c r="F5742" s="535">
        <v>15.26</v>
      </c>
      <c r="G5742" s="536">
        <v>0</v>
      </c>
      <c r="H5742" s="535">
        <v>15.93</v>
      </c>
      <c r="I5742" s="536">
        <v>0</v>
      </c>
      <c r="J5742" s="535">
        <v>13.81</v>
      </c>
      <c r="K5742" s="536">
        <v>0</v>
      </c>
      <c r="L5742" s="535">
        <v>15.68</v>
      </c>
      <c r="M5742" s="536">
        <v>0</v>
      </c>
      <c r="N5742" s="535">
        <v>16</v>
      </c>
      <c r="O5742" s="536">
        <v>0</v>
      </c>
      <c r="P5742" s="535">
        <v>16.96</v>
      </c>
      <c r="Q5742" s="536">
        <v>0</v>
      </c>
      <c r="R5742" s="535">
        <v>17.989999999999998</v>
      </c>
    </row>
    <row r="5743" spans="1:18" ht="12.75">
      <c r="A5743" s="145">
        <v>89622</v>
      </c>
      <c r="B5743" s="102" t="s">
        <v>27413</v>
      </c>
      <c r="C5743" s="145" t="s">
        <v>2</v>
      </c>
      <c r="D5743" s="535">
        <v>15.84</v>
      </c>
      <c r="E5743" s="536">
        <v>0</v>
      </c>
      <c r="F5743" s="535">
        <v>14.15</v>
      </c>
      <c r="G5743" s="536">
        <v>0</v>
      </c>
      <c r="H5743" s="535">
        <v>14.12</v>
      </c>
      <c r="I5743" s="536">
        <v>0</v>
      </c>
      <c r="J5743" s="535">
        <v>12.9</v>
      </c>
      <c r="K5743" s="536">
        <v>0</v>
      </c>
      <c r="L5743" s="535">
        <v>13.9</v>
      </c>
      <c r="M5743" s="536">
        <v>0</v>
      </c>
      <c r="N5743" s="535">
        <v>15.2</v>
      </c>
      <c r="O5743" s="536">
        <v>0</v>
      </c>
      <c r="P5743" s="535">
        <v>16.02</v>
      </c>
      <c r="Q5743" s="536">
        <v>0</v>
      </c>
      <c r="R5743" s="535">
        <v>17.399999999999999</v>
      </c>
    </row>
    <row r="5744" spans="1:18" ht="12.75">
      <c r="A5744" s="145">
        <v>89445</v>
      </c>
      <c r="B5744" s="102" t="s">
        <v>27414</v>
      </c>
      <c r="C5744" s="145" t="s">
        <v>2</v>
      </c>
      <c r="D5744" s="535">
        <v>21.21</v>
      </c>
      <c r="E5744" s="536">
        <v>0</v>
      </c>
      <c r="F5744" s="535">
        <v>19.21</v>
      </c>
      <c r="G5744" s="536">
        <v>0</v>
      </c>
      <c r="H5744" s="535">
        <v>19.670000000000002</v>
      </c>
      <c r="I5744" s="536">
        <v>0</v>
      </c>
      <c r="J5744" s="535">
        <v>17.37</v>
      </c>
      <c r="K5744" s="536">
        <v>0</v>
      </c>
      <c r="L5744" s="535">
        <v>19.350000000000001</v>
      </c>
      <c r="M5744" s="536">
        <v>0</v>
      </c>
      <c r="N5744" s="535">
        <v>20.34</v>
      </c>
      <c r="O5744" s="536">
        <v>0</v>
      </c>
      <c r="P5744" s="535">
        <v>21.47</v>
      </c>
      <c r="Q5744" s="536">
        <v>0</v>
      </c>
      <c r="R5744" s="535">
        <v>23.05</v>
      </c>
    </row>
    <row r="5745" spans="1:18" ht="12.75">
      <c r="A5745" s="145">
        <v>89400</v>
      </c>
      <c r="B5745" s="102" t="s">
        <v>27415</v>
      </c>
      <c r="C5745" s="145" t="s">
        <v>2</v>
      </c>
      <c r="D5745" s="535">
        <v>22.55</v>
      </c>
      <c r="E5745" s="536">
        <v>0</v>
      </c>
      <c r="F5745" s="535">
        <v>20.47</v>
      </c>
      <c r="G5745" s="536">
        <v>0</v>
      </c>
      <c r="H5745" s="535">
        <v>21.04</v>
      </c>
      <c r="I5745" s="536">
        <v>0</v>
      </c>
      <c r="J5745" s="535">
        <v>18.48</v>
      </c>
      <c r="K5745" s="536">
        <v>0</v>
      </c>
      <c r="L5745" s="535">
        <v>20.7</v>
      </c>
      <c r="M5745" s="536">
        <v>0</v>
      </c>
      <c r="N5745" s="535">
        <v>21.62</v>
      </c>
      <c r="O5745" s="536">
        <v>0</v>
      </c>
      <c r="P5745" s="535">
        <v>22.82</v>
      </c>
      <c r="Q5745" s="536">
        <v>0</v>
      </c>
      <c r="R5745" s="535">
        <v>24.44</v>
      </c>
    </row>
    <row r="5746" spans="1:18" ht="12.75">
      <c r="A5746" s="145">
        <v>89624</v>
      </c>
      <c r="B5746" s="102" t="s">
        <v>27416</v>
      </c>
      <c r="C5746" s="145" t="s">
        <v>2</v>
      </c>
      <c r="D5746" s="535">
        <v>20.11</v>
      </c>
      <c r="E5746" s="536">
        <v>0</v>
      </c>
      <c r="F5746" s="535">
        <v>17.95</v>
      </c>
      <c r="G5746" s="536">
        <v>0</v>
      </c>
      <c r="H5746" s="535">
        <v>17.87</v>
      </c>
      <c r="I5746" s="536">
        <v>0</v>
      </c>
      <c r="J5746" s="535">
        <v>16.38</v>
      </c>
      <c r="K5746" s="536">
        <v>0</v>
      </c>
      <c r="L5746" s="535">
        <v>17.559999999999999</v>
      </c>
      <c r="M5746" s="536">
        <v>0</v>
      </c>
      <c r="N5746" s="535">
        <v>19.28</v>
      </c>
      <c r="O5746" s="536">
        <v>0</v>
      </c>
      <c r="P5746" s="535">
        <v>20.34</v>
      </c>
      <c r="Q5746" s="536">
        <v>0</v>
      </c>
      <c r="R5746" s="535">
        <v>22.1</v>
      </c>
    </row>
    <row r="5747" spans="1:18" ht="12.75">
      <c r="A5747" s="145">
        <v>104012</v>
      </c>
      <c r="B5747" s="102" t="s">
        <v>27417</v>
      </c>
      <c r="C5747" s="145" t="s">
        <v>2</v>
      </c>
      <c r="D5747" s="535">
        <v>26.31</v>
      </c>
      <c r="E5747" s="536">
        <v>0</v>
      </c>
      <c r="F5747" s="535">
        <v>23.78</v>
      </c>
      <c r="G5747" s="536">
        <v>0</v>
      </c>
      <c r="H5747" s="535">
        <v>24.26</v>
      </c>
      <c r="I5747" s="536">
        <v>0</v>
      </c>
      <c r="J5747" s="535">
        <v>21.54</v>
      </c>
      <c r="K5747" s="536">
        <v>0</v>
      </c>
      <c r="L5747" s="535">
        <v>23.86</v>
      </c>
      <c r="M5747" s="536">
        <v>0</v>
      </c>
      <c r="N5747" s="535">
        <v>25.21</v>
      </c>
      <c r="O5747" s="536">
        <v>0</v>
      </c>
      <c r="P5747" s="535">
        <v>26.62</v>
      </c>
      <c r="Q5747" s="536">
        <v>0</v>
      </c>
      <c r="R5747" s="535">
        <v>28.62</v>
      </c>
    </row>
    <row r="5748" spans="1:18" ht="12.75">
      <c r="A5748" s="145">
        <v>89627</v>
      </c>
      <c r="B5748" s="102" t="s">
        <v>27418</v>
      </c>
      <c r="C5748" s="145" t="s">
        <v>2</v>
      </c>
      <c r="D5748" s="535">
        <v>22.53</v>
      </c>
      <c r="E5748" s="536">
        <v>0</v>
      </c>
      <c r="F5748" s="535">
        <v>20.07</v>
      </c>
      <c r="G5748" s="536">
        <v>0</v>
      </c>
      <c r="H5748" s="535">
        <v>19.89</v>
      </c>
      <c r="I5748" s="536">
        <v>0</v>
      </c>
      <c r="J5748" s="535">
        <v>18.34</v>
      </c>
      <c r="K5748" s="536">
        <v>0</v>
      </c>
      <c r="L5748" s="535">
        <v>19.55</v>
      </c>
      <c r="M5748" s="536">
        <v>0</v>
      </c>
      <c r="N5748" s="535">
        <v>21.64</v>
      </c>
      <c r="O5748" s="536">
        <v>0</v>
      </c>
      <c r="P5748" s="535">
        <v>22.78</v>
      </c>
      <c r="Q5748" s="536">
        <v>0</v>
      </c>
      <c r="R5748" s="535">
        <v>24.84</v>
      </c>
    </row>
    <row r="5749" spans="1:18" ht="12.75">
      <c r="A5749" s="145">
        <v>104006</v>
      </c>
      <c r="B5749" s="102" t="s">
        <v>27419</v>
      </c>
      <c r="C5749" s="145" t="s">
        <v>2</v>
      </c>
      <c r="D5749" s="535">
        <v>28.24</v>
      </c>
      <c r="E5749" s="536">
        <v>0</v>
      </c>
      <c r="F5749" s="535">
        <v>25.42</v>
      </c>
      <c r="G5749" s="536">
        <v>0</v>
      </c>
      <c r="H5749" s="535">
        <v>25.75</v>
      </c>
      <c r="I5749" s="536">
        <v>0</v>
      </c>
      <c r="J5749" s="535">
        <v>23.07</v>
      </c>
      <c r="K5749" s="536">
        <v>0</v>
      </c>
      <c r="L5749" s="535">
        <v>25.33</v>
      </c>
      <c r="M5749" s="536">
        <v>0</v>
      </c>
      <c r="N5749" s="535">
        <v>27.07</v>
      </c>
      <c r="O5749" s="536">
        <v>0</v>
      </c>
      <c r="P5749" s="535">
        <v>28.56</v>
      </c>
      <c r="Q5749" s="536">
        <v>0</v>
      </c>
      <c r="R5749" s="535">
        <v>30.82</v>
      </c>
    </row>
    <row r="5750" spans="1:18" ht="12.75">
      <c r="A5750" s="145">
        <v>89626</v>
      </c>
      <c r="B5750" s="102" t="s">
        <v>27420</v>
      </c>
      <c r="C5750" s="145" t="s">
        <v>2</v>
      </c>
      <c r="D5750" s="535">
        <v>33.47</v>
      </c>
      <c r="E5750" s="536">
        <v>0</v>
      </c>
      <c r="F5750" s="535">
        <v>30.03</v>
      </c>
      <c r="G5750" s="536">
        <v>0</v>
      </c>
      <c r="H5750" s="535">
        <v>29.21</v>
      </c>
      <c r="I5750" s="536">
        <v>0</v>
      </c>
      <c r="J5750" s="535">
        <v>27.04</v>
      </c>
      <c r="K5750" s="536">
        <v>0</v>
      </c>
      <c r="L5750" s="535">
        <v>28.61</v>
      </c>
      <c r="M5750" s="536">
        <v>0</v>
      </c>
      <c r="N5750" s="535">
        <v>32.6</v>
      </c>
      <c r="O5750" s="536">
        <v>0</v>
      </c>
      <c r="P5750" s="535">
        <v>33.99</v>
      </c>
      <c r="Q5750" s="536">
        <v>0</v>
      </c>
      <c r="R5750" s="535">
        <v>37.549999999999997</v>
      </c>
    </row>
    <row r="5751" spans="1:18" ht="12.75">
      <c r="A5751" s="145">
        <v>104005</v>
      </c>
      <c r="B5751" s="102" t="s">
        <v>27421</v>
      </c>
      <c r="C5751" s="145" t="s">
        <v>2</v>
      </c>
      <c r="D5751" s="535">
        <v>40.68</v>
      </c>
      <c r="E5751" s="536">
        <v>0</v>
      </c>
      <c r="F5751" s="535">
        <v>36.83</v>
      </c>
      <c r="G5751" s="536">
        <v>0</v>
      </c>
      <c r="H5751" s="535">
        <v>36.65</v>
      </c>
      <c r="I5751" s="536">
        <v>0</v>
      </c>
      <c r="J5751" s="535">
        <v>33.03</v>
      </c>
      <c r="K5751" s="536">
        <v>0</v>
      </c>
      <c r="L5751" s="535">
        <v>35.93</v>
      </c>
      <c r="M5751" s="536">
        <v>0</v>
      </c>
      <c r="N5751" s="535">
        <v>39.51</v>
      </c>
      <c r="O5751" s="536">
        <v>0</v>
      </c>
      <c r="P5751" s="535">
        <v>41.32</v>
      </c>
      <c r="Q5751" s="536">
        <v>0</v>
      </c>
      <c r="R5751" s="535">
        <v>45.14</v>
      </c>
    </row>
    <row r="5752" spans="1:18" ht="12.75">
      <c r="A5752" s="145">
        <v>89439</v>
      </c>
      <c r="B5752" s="102" t="s">
        <v>27422</v>
      </c>
      <c r="C5752" s="145" t="s">
        <v>2</v>
      </c>
      <c r="D5752" s="535">
        <v>13.18</v>
      </c>
      <c r="E5752" s="536">
        <v>0</v>
      </c>
      <c r="F5752" s="535">
        <v>11.97</v>
      </c>
      <c r="G5752" s="536">
        <v>0</v>
      </c>
      <c r="H5752" s="535">
        <v>12.59</v>
      </c>
      <c r="I5752" s="536">
        <v>0</v>
      </c>
      <c r="J5752" s="535">
        <v>10.87</v>
      </c>
      <c r="K5752" s="536">
        <v>0</v>
      </c>
      <c r="L5752" s="535">
        <v>12.41</v>
      </c>
      <c r="M5752" s="536">
        <v>0</v>
      </c>
      <c r="N5752" s="535">
        <v>12.5</v>
      </c>
      <c r="O5752" s="536">
        <v>0</v>
      </c>
      <c r="P5752" s="535">
        <v>13.31</v>
      </c>
      <c r="Q5752" s="536">
        <v>0</v>
      </c>
      <c r="R5752" s="535">
        <v>14.05</v>
      </c>
    </row>
    <row r="5753" spans="1:18" ht="12.75">
      <c r="A5753" s="145">
        <v>89421</v>
      </c>
      <c r="B5753" s="102" t="s">
        <v>27423</v>
      </c>
      <c r="C5753" s="145" t="s">
        <v>2</v>
      </c>
      <c r="D5753" s="535">
        <v>12.86</v>
      </c>
      <c r="E5753" s="536">
        <v>0</v>
      </c>
      <c r="F5753" s="535">
        <v>11.74</v>
      </c>
      <c r="G5753" s="536">
        <v>0</v>
      </c>
      <c r="H5753" s="535">
        <v>11.5</v>
      </c>
      <c r="I5753" s="536">
        <v>0</v>
      </c>
      <c r="J5753" s="535">
        <v>10.37</v>
      </c>
      <c r="K5753" s="536">
        <v>0</v>
      </c>
      <c r="L5753" s="535">
        <v>11.24</v>
      </c>
      <c r="M5753" s="536">
        <v>0</v>
      </c>
      <c r="N5753" s="535">
        <v>12.66</v>
      </c>
      <c r="O5753" s="536">
        <v>0</v>
      </c>
      <c r="P5753" s="535">
        <v>13.11</v>
      </c>
      <c r="Q5753" s="536">
        <v>0</v>
      </c>
      <c r="R5753" s="535">
        <v>14.49</v>
      </c>
    </row>
    <row r="5754" spans="1:18" ht="12.75">
      <c r="A5754" s="145">
        <v>89375</v>
      </c>
      <c r="B5754" s="102" t="s">
        <v>27424</v>
      </c>
      <c r="C5754" s="145" t="s">
        <v>2</v>
      </c>
      <c r="D5754" s="535">
        <v>13.39</v>
      </c>
      <c r="E5754" s="536">
        <v>0</v>
      </c>
      <c r="F5754" s="535">
        <v>12.24</v>
      </c>
      <c r="G5754" s="536">
        <v>0</v>
      </c>
      <c r="H5754" s="535">
        <v>12.06</v>
      </c>
      <c r="I5754" s="536">
        <v>0</v>
      </c>
      <c r="J5754" s="535">
        <v>10.81</v>
      </c>
      <c r="K5754" s="536">
        <v>0</v>
      </c>
      <c r="L5754" s="535">
        <v>11.78</v>
      </c>
      <c r="M5754" s="536">
        <v>0</v>
      </c>
      <c r="N5754" s="535">
        <v>13.15</v>
      </c>
      <c r="O5754" s="536">
        <v>0</v>
      </c>
      <c r="P5754" s="535">
        <v>13.65</v>
      </c>
      <c r="Q5754" s="536">
        <v>0</v>
      </c>
      <c r="R5754" s="535">
        <v>15.05</v>
      </c>
    </row>
    <row r="5755" spans="1:18" ht="12.75">
      <c r="A5755" s="145">
        <v>89536</v>
      </c>
      <c r="B5755" s="102" t="s">
        <v>27425</v>
      </c>
      <c r="C5755" s="145" t="s">
        <v>2</v>
      </c>
      <c r="D5755" s="535">
        <v>13</v>
      </c>
      <c r="E5755" s="536">
        <v>0</v>
      </c>
      <c r="F5755" s="535">
        <v>11.75</v>
      </c>
      <c r="G5755" s="536">
        <v>0</v>
      </c>
      <c r="H5755" s="535">
        <v>11.24</v>
      </c>
      <c r="I5755" s="536">
        <v>0</v>
      </c>
      <c r="J5755" s="535">
        <v>10.45</v>
      </c>
      <c r="K5755" s="536">
        <v>0</v>
      </c>
      <c r="L5755" s="535">
        <v>10.97</v>
      </c>
      <c r="M5755" s="536">
        <v>0</v>
      </c>
      <c r="N5755" s="535">
        <v>12.82</v>
      </c>
      <c r="O5755" s="536">
        <v>0</v>
      </c>
      <c r="P5755" s="535">
        <v>13.26</v>
      </c>
      <c r="Q5755" s="536">
        <v>0</v>
      </c>
      <c r="R5755" s="535">
        <v>14.81</v>
      </c>
    </row>
    <row r="5756" spans="1:18" ht="12.75">
      <c r="A5756" s="145">
        <v>89428</v>
      </c>
      <c r="B5756" s="102" t="s">
        <v>27426</v>
      </c>
      <c r="C5756" s="145" t="s">
        <v>2</v>
      </c>
      <c r="D5756" s="535">
        <v>15.5</v>
      </c>
      <c r="E5756" s="536">
        <v>0</v>
      </c>
      <c r="F5756" s="535">
        <v>14.1</v>
      </c>
      <c r="G5756" s="536">
        <v>0</v>
      </c>
      <c r="H5756" s="535">
        <v>13.82</v>
      </c>
      <c r="I5756" s="536">
        <v>0</v>
      </c>
      <c r="J5756" s="535">
        <v>12.52</v>
      </c>
      <c r="K5756" s="536">
        <v>0</v>
      </c>
      <c r="L5756" s="535">
        <v>13.5</v>
      </c>
      <c r="M5756" s="536">
        <v>0</v>
      </c>
      <c r="N5756" s="535">
        <v>15.2</v>
      </c>
      <c r="O5756" s="536">
        <v>0</v>
      </c>
      <c r="P5756" s="535">
        <v>15.79</v>
      </c>
      <c r="Q5756" s="536">
        <v>0</v>
      </c>
      <c r="R5756" s="535">
        <v>17.43</v>
      </c>
    </row>
    <row r="5757" spans="1:18" ht="12.75">
      <c r="A5757" s="145">
        <v>89382</v>
      </c>
      <c r="B5757" s="102" t="s">
        <v>27427</v>
      </c>
      <c r="C5757" s="145" t="s">
        <v>2</v>
      </c>
      <c r="D5757" s="535">
        <v>16.100000000000001</v>
      </c>
      <c r="E5757" s="536">
        <v>0</v>
      </c>
      <c r="F5757" s="535">
        <v>14.67</v>
      </c>
      <c r="G5757" s="536">
        <v>0</v>
      </c>
      <c r="H5757" s="535">
        <v>14.45</v>
      </c>
      <c r="I5757" s="536">
        <v>0</v>
      </c>
      <c r="J5757" s="535">
        <v>13.03</v>
      </c>
      <c r="K5757" s="536">
        <v>0</v>
      </c>
      <c r="L5757" s="535">
        <v>14.12</v>
      </c>
      <c r="M5757" s="536">
        <v>0</v>
      </c>
      <c r="N5757" s="535">
        <v>15.79</v>
      </c>
      <c r="O5757" s="536">
        <v>0</v>
      </c>
      <c r="P5757" s="535">
        <v>16.41</v>
      </c>
      <c r="Q5757" s="536">
        <v>0</v>
      </c>
      <c r="R5757" s="535">
        <v>18.07</v>
      </c>
    </row>
    <row r="5758" spans="1:18" ht="12.75">
      <c r="A5758" s="145">
        <v>89552</v>
      </c>
      <c r="B5758" s="102" t="s">
        <v>27428</v>
      </c>
      <c r="C5758" s="145" t="s">
        <v>2</v>
      </c>
      <c r="D5758" s="535">
        <v>20.239999999999998</v>
      </c>
      <c r="E5758" s="536">
        <v>0</v>
      </c>
      <c r="F5758" s="535">
        <v>18.34</v>
      </c>
      <c r="G5758" s="536">
        <v>0</v>
      </c>
      <c r="H5758" s="535">
        <v>17.350000000000001</v>
      </c>
      <c r="I5758" s="536">
        <v>0</v>
      </c>
      <c r="J5758" s="535">
        <v>16.2</v>
      </c>
      <c r="K5758" s="536">
        <v>0</v>
      </c>
      <c r="L5758" s="535">
        <v>16.899999999999999</v>
      </c>
      <c r="M5758" s="536">
        <v>0</v>
      </c>
      <c r="N5758" s="535">
        <v>20.11</v>
      </c>
      <c r="O5758" s="536">
        <v>0</v>
      </c>
      <c r="P5758" s="535">
        <v>20.68</v>
      </c>
      <c r="Q5758" s="536">
        <v>0</v>
      </c>
      <c r="R5758" s="535">
        <v>23.27</v>
      </c>
    </row>
    <row r="5759" spans="1:18" ht="12.75">
      <c r="A5759" s="145">
        <v>89435</v>
      </c>
      <c r="B5759" s="102" t="s">
        <v>27429</v>
      </c>
      <c r="C5759" s="145" t="s">
        <v>2</v>
      </c>
      <c r="D5759" s="535">
        <v>23.12</v>
      </c>
      <c r="E5759" s="536">
        <v>0</v>
      </c>
      <c r="F5759" s="535">
        <v>21.06</v>
      </c>
      <c r="G5759" s="536">
        <v>0</v>
      </c>
      <c r="H5759" s="535">
        <v>20.34</v>
      </c>
      <c r="I5759" s="536">
        <v>0</v>
      </c>
      <c r="J5759" s="535">
        <v>18.59</v>
      </c>
      <c r="K5759" s="536">
        <v>0</v>
      </c>
      <c r="L5759" s="535">
        <v>19.829999999999998</v>
      </c>
      <c r="M5759" s="536">
        <v>0</v>
      </c>
      <c r="N5759" s="535">
        <v>22.86</v>
      </c>
      <c r="O5759" s="536">
        <v>0</v>
      </c>
      <c r="P5759" s="535">
        <v>23.63</v>
      </c>
      <c r="Q5759" s="536">
        <v>0</v>
      </c>
      <c r="R5759" s="535">
        <v>26.31</v>
      </c>
    </row>
    <row r="5760" spans="1:18" ht="12.75">
      <c r="A5760" s="145">
        <v>89390</v>
      </c>
      <c r="B5760" s="102" t="s">
        <v>27430</v>
      </c>
      <c r="C5760" s="145" t="s">
        <v>2</v>
      </c>
      <c r="D5760" s="535">
        <v>23.85</v>
      </c>
      <c r="E5760" s="536">
        <v>0</v>
      </c>
      <c r="F5760" s="535">
        <v>21.74</v>
      </c>
      <c r="G5760" s="536">
        <v>0</v>
      </c>
      <c r="H5760" s="535">
        <v>21.09</v>
      </c>
      <c r="I5760" s="536">
        <v>0</v>
      </c>
      <c r="J5760" s="535">
        <v>19.2</v>
      </c>
      <c r="K5760" s="536">
        <v>0</v>
      </c>
      <c r="L5760" s="535">
        <v>20.57</v>
      </c>
      <c r="M5760" s="536">
        <v>0</v>
      </c>
      <c r="N5760" s="535">
        <v>23.56</v>
      </c>
      <c r="O5760" s="536">
        <v>0</v>
      </c>
      <c r="P5760" s="535">
        <v>24.37</v>
      </c>
      <c r="Q5760" s="536">
        <v>0</v>
      </c>
      <c r="R5760" s="535">
        <v>27.08</v>
      </c>
    </row>
    <row r="5761" spans="1:18" ht="12.75">
      <c r="A5761" s="145">
        <v>89568</v>
      </c>
      <c r="B5761" s="102" t="s">
        <v>27431</v>
      </c>
      <c r="C5761" s="145" t="s">
        <v>2</v>
      </c>
      <c r="D5761" s="535">
        <v>35.35</v>
      </c>
      <c r="E5761" s="536">
        <v>0</v>
      </c>
      <c r="F5761" s="535">
        <v>32.229999999999997</v>
      </c>
      <c r="G5761" s="536">
        <v>0</v>
      </c>
      <c r="H5761" s="535">
        <v>30.12</v>
      </c>
      <c r="I5761" s="536">
        <v>0</v>
      </c>
      <c r="J5761" s="535">
        <v>28.14</v>
      </c>
      <c r="K5761" s="536">
        <v>0</v>
      </c>
      <c r="L5761" s="535">
        <v>29.22</v>
      </c>
      <c r="M5761" s="536">
        <v>0</v>
      </c>
      <c r="N5761" s="535">
        <v>35.56</v>
      </c>
      <c r="O5761" s="536">
        <v>0</v>
      </c>
      <c r="P5761" s="535">
        <v>36.29</v>
      </c>
      <c r="Q5761" s="536">
        <v>0</v>
      </c>
      <c r="R5761" s="535">
        <v>41.22</v>
      </c>
    </row>
    <row r="5762" spans="1:18" ht="12.75">
      <c r="A5762" s="145">
        <v>103990</v>
      </c>
      <c r="B5762" s="102" t="s">
        <v>27432</v>
      </c>
      <c r="C5762" s="145" t="s">
        <v>2</v>
      </c>
      <c r="D5762" s="535">
        <v>38.72</v>
      </c>
      <c r="E5762" s="536">
        <v>0</v>
      </c>
      <c r="F5762" s="535">
        <v>35.4</v>
      </c>
      <c r="G5762" s="536">
        <v>0</v>
      </c>
      <c r="H5762" s="535">
        <v>33.58</v>
      </c>
      <c r="I5762" s="536">
        <v>0</v>
      </c>
      <c r="J5762" s="535">
        <v>30.95</v>
      </c>
      <c r="K5762" s="536">
        <v>0</v>
      </c>
      <c r="L5762" s="535">
        <v>32.64</v>
      </c>
      <c r="M5762" s="536">
        <v>0</v>
      </c>
      <c r="N5762" s="535">
        <v>38.78</v>
      </c>
      <c r="O5762" s="536">
        <v>0</v>
      </c>
      <c r="P5762" s="535">
        <v>39.71</v>
      </c>
      <c r="Q5762" s="536">
        <v>0</v>
      </c>
      <c r="R5762" s="535">
        <v>44.75</v>
      </c>
    </row>
    <row r="5763" spans="1:18" ht="12.75">
      <c r="A5763" s="145">
        <v>89594</v>
      </c>
      <c r="B5763" s="102" t="s">
        <v>27433</v>
      </c>
      <c r="C5763" s="145" t="s">
        <v>2</v>
      </c>
      <c r="D5763" s="535">
        <v>39.340000000000003</v>
      </c>
      <c r="E5763" s="536">
        <v>0</v>
      </c>
      <c r="F5763" s="535">
        <v>35.659999999999997</v>
      </c>
      <c r="G5763" s="536">
        <v>0</v>
      </c>
      <c r="H5763" s="535">
        <v>33.479999999999997</v>
      </c>
      <c r="I5763" s="536">
        <v>0</v>
      </c>
      <c r="J5763" s="535">
        <v>31.42</v>
      </c>
      <c r="K5763" s="536">
        <v>0</v>
      </c>
      <c r="L5763" s="535">
        <v>32.57</v>
      </c>
      <c r="M5763" s="536">
        <v>0</v>
      </c>
      <c r="N5763" s="535">
        <v>39.28</v>
      </c>
      <c r="O5763" s="536">
        <v>0</v>
      </c>
      <c r="P5763" s="535">
        <v>40.28</v>
      </c>
      <c r="Q5763" s="536">
        <v>0</v>
      </c>
      <c r="R5763" s="535">
        <v>45.53</v>
      </c>
    </row>
    <row r="5764" spans="1:18" ht="12.75">
      <c r="A5764" s="145">
        <v>103997</v>
      </c>
      <c r="B5764" s="102" t="s">
        <v>27434</v>
      </c>
      <c r="C5764" s="145" t="s">
        <v>2</v>
      </c>
      <c r="D5764" s="535">
        <v>43.26</v>
      </c>
      <c r="E5764" s="536">
        <v>0</v>
      </c>
      <c r="F5764" s="535">
        <v>39.35</v>
      </c>
      <c r="G5764" s="536">
        <v>0</v>
      </c>
      <c r="H5764" s="535">
        <v>37.520000000000003</v>
      </c>
      <c r="I5764" s="536">
        <v>0</v>
      </c>
      <c r="J5764" s="535">
        <v>34.69</v>
      </c>
      <c r="K5764" s="536">
        <v>0</v>
      </c>
      <c r="L5764" s="535">
        <v>36.54</v>
      </c>
      <c r="M5764" s="536">
        <v>0</v>
      </c>
      <c r="N5764" s="535">
        <v>43.02</v>
      </c>
      <c r="O5764" s="536">
        <v>0</v>
      </c>
      <c r="P5764" s="535">
        <v>44.26</v>
      </c>
      <c r="Q5764" s="536">
        <v>0</v>
      </c>
      <c r="R5764" s="535">
        <v>49.65</v>
      </c>
    </row>
    <row r="5765" spans="1:18" ht="12.75">
      <c r="A5765" s="145">
        <v>89609</v>
      </c>
      <c r="B5765" s="102" t="s">
        <v>27435</v>
      </c>
      <c r="C5765" s="145" t="s">
        <v>2</v>
      </c>
      <c r="D5765" s="535">
        <v>91.16</v>
      </c>
      <c r="E5765" s="536">
        <v>0</v>
      </c>
      <c r="F5765" s="535">
        <v>83.4</v>
      </c>
      <c r="G5765" s="536">
        <v>0</v>
      </c>
      <c r="H5765" s="535">
        <v>76.989999999999995</v>
      </c>
      <c r="I5765" s="536">
        <v>0</v>
      </c>
      <c r="J5765" s="535">
        <v>72.27</v>
      </c>
      <c r="K5765" s="536">
        <v>0</v>
      </c>
      <c r="L5765" s="535">
        <v>74.52</v>
      </c>
      <c r="M5765" s="536">
        <v>0</v>
      </c>
      <c r="N5765" s="535">
        <v>92.43</v>
      </c>
      <c r="O5765" s="536">
        <v>0</v>
      </c>
      <c r="P5765" s="535">
        <v>93.83</v>
      </c>
      <c r="Q5765" s="536">
        <v>0</v>
      </c>
      <c r="R5765" s="535">
        <v>107.37</v>
      </c>
    </row>
    <row r="5766" spans="1:18" ht="12.75">
      <c r="A5766" s="145">
        <v>89612</v>
      </c>
      <c r="B5766" s="102" t="s">
        <v>27436</v>
      </c>
      <c r="C5766" s="145" t="s">
        <v>2</v>
      </c>
      <c r="D5766" s="535">
        <v>178.53</v>
      </c>
      <c r="E5766" s="536">
        <v>0</v>
      </c>
      <c r="F5766" s="535">
        <v>163.85</v>
      </c>
      <c r="G5766" s="536">
        <v>0</v>
      </c>
      <c r="H5766" s="535">
        <v>150.27000000000001</v>
      </c>
      <c r="I5766" s="536">
        <v>0</v>
      </c>
      <c r="J5766" s="535">
        <v>141.19999999999999</v>
      </c>
      <c r="K5766" s="536">
        <v>0</v>
      </c>
      <c r="L5766" s="535">
        <v>145.19</v>
      </c>
      <c r="M5766" s="536">
        <v>0</v>
      </c>
      <c r="N5766" s="535">
        <v>182</v>
      </c>
      <c r="O5766" s="536">
        <v>0</v>
      </c>
      <c r="P5766" s="535">
        <v>184.11</v>
      </c>
      <c r="Q5766" s="536">
        <v>0</v>
      </c>
      <c r="R5766" s="535">
        <v>211.6</v>
      </c>
    </row>
    <row r="5767" spans="1:18" ht="12.75">
      <c r="A5767" s="145">
        <v>89615</v>
      </c>
      <c r="B5767" s="102" t="s">
        <v>27437</v>
      </c>
      <c r="C5767" s="145" t="s">
        <v>2</v>
      </c>
      <c r="D5767" s="535">
        <v>210.89</v>
      </c>
      <c r="E5767" s="536">
        <v>0</v>
      </c>
      <c r="F5767" s="535">
        <v>193.43</v>
      </c>
      <c r="G5767" s="536">
        <v>0</v>
      </c>
      <c r="H5767" s="535">
        <v>177.37</v>
      </c>
      <c r="I5767" s="536">
        <v>0</v>
      </c>
      <c r="J5767" s="535">
        <v>166.8</v>
      </c>
      <c r="K5767" s="536">
        <v>0</v>
      </c>
      <c r="L5767" s="535">
        <v>171.41</v>
      </c>
      <c r="M5767" s="536">
        <v>0</v>
      </c>
      <c r="N5767" s="535">
        <v>214.88</v>
      </c>
      <c r="O5767" s="536">
        <v>0</v>
      </c>
      <c r="P5767" s="535">
        <v>217.43</v>
      </c>
      <c r="Q5767" s="536">
        <v>0</v>
      </c>
      <c r="R5767" s="535">
        <v>249.89</v>
      </c>
    </row>
    <row r="5768" spans="1:18" ht="12.75">
      <c r="A5768" s="145">
        <v>89747</v>
      </c>
      <c r="B5768" s="102" t="s">
        <v>27438</v>
      </c>
      <c r="C5768" s="145" t="s">
        <v>2</v>
      </c>
      <c r="D5768" s="535">
        <v>34.26</v>
      </c>
      <c r="E5768" s="536">
        <v>0</v>
      </c>
      <c r="F5768" s="535">
        <v>29.51</v>
      </c>
      <c r="G5768" s="536">
        <v>0.77259999999999995</v>
      </c>
      <c r="H5768" s="535">
        <v>30.41</v>
      </c>
      <c r="I5768" s="536">
        <v>0</v>
      </c>
      <c r="J5768" s="535">
        <v>29.67</v>
      </c>
      <c r="K5768" s="536">
        <v>0.76849999999999996</v>
      </c>
      <c r="L5768" s="535">
        <v>30.59</v>
      </c>
      <c r="M5768" s="536">
        <v>0</v>
      </c>
      <c r="N5768" s="535">
        <v>28.68</v>
      </c>
      <c r="O5768" s="536">
        <v>0</v>
      </c>
      <c r="P5768" s="535">
        <v>31.26</v>
      </c>
      <c r="Q5768" s="536">
        <v>0</v>
      </c>
      <c r="R5768" s="535">
        <v>38.18</v>
      </c>
    </row>
    <row r="5769" spans="1:18" ht="12.75">
      <c r="A5769" s="145">
        <v>89656</v>
      </c>
      <c r="B5769" s="102" t="s">
        <v>27439</v>
      </c>
      <c r="C5769" s="145" t="s">
        <v>2</v>
      </c>
      <c r="D5769" s="535">
        <v>25.97</v>
      </c>
      <c r="E5769" s="536">
        <v>0</v>
      </c>
      <c r="F5769" s="535">
        <v>22.46</v>
      </c>
      <c r="G5769" s="536">
        <v>0.75819999999999999</v>
      </c>
      <c r="H5769" s="535">
        <v>23.18</v>
      </c>
      <c r="I5769" s="536">
        <v>0</v>
      </c>
      <c r="J5769" s="535">
        <v>22.45</v>
      </c>
      <c r="K5769" s="536">
        <v>0.75860000000000005</v>
      </c>
      <c r="L5769" s="535">
        <v>23.31</v>
      </c>
      <c r="M5769" s="536">
        <v>0</v>
      </c>
      <c r="N5769" s="535">
        <v>21.84</v>
      </c>
      <c r="O5769" s="536">
        <v>0</v>
      </c>
      <c r="P5769" s="535">
        <v>23.75</v>
      </c>
      <c r="Q5769" s="536">
        <v>0</v>
      </c>
      <c r="R5769" s="535">
        <v>28.94</v>
      </c>
    </row>
    <row r="5770" spans="1:18" ht="12.75">
      <c r="A5770" s="145">
        <v>89663</v>
      </c>
      <c r="B5770" s="102" t="s">
        <v>27440</v>
      </c>
      <c r="C5770" s="145" t="s">
        <v>2</v>
      </c>
      <c r="D5770" s="535">
        <v>34.82</v>
      </c>
      <c r="E5770" s="536">
        <v>0</v>
      </c>
      <c r="F5770" s="535">
        <v>30.04</v>
      </c>
      <c r="G5770" s="536">
        <v>0.75900000000000001</v>
      </c>
      <c r="H5770" s="535">
        <v>30.99</v>
      </c>
      <c r="I5770" s="536">
        <v>0</v>
      </c>
      <c r="J5770" s="535">
        <v>30.14</v>
      </c>
      <c r="K5770" s="536">
        <v>0.75649999999999995</v>
      </c>
      <c r="L5770" s="535">
        <v>31.16</v>
      </c>
      <c r="M5770" s="536">
        <v>0</v>
      </c>
      <c r="N5770" s="535">
        <v>29.21</v>
      </c>
      <c r="O5770" s="536">
        <v>0</v>
      </c>
      <c r="P5770" s="535">
        <v>31.83</v>
      </c>
      <c r="Q5770" s="536">
        <v>0</v>
      </c>
      <c r="R5770" s="535">
        <v>38.770000000000003</v>
      </c>
    </row>
    <row r="5771" spans="1:18" ht="12.75">
      <c r="A5771" s="145">
        <v>89759</v>
      </c>
      <c r="B5771" s="102" t="s">
        <v>27441</v>
      </c>
      <c r="C5771" s="145" t="s">
        <v>2</v>
      </c>
      <c r="D5771" s="535">
        <v>13.79</v>
      </c>
      <c r="E5771" s="536">
        <v>0</v>
      </c>
      <c r="F5771" s="535">
        <v>11.57</v>
      </c>
      <c r="G5771" s="536">
        <v>0.3518</v>
      </c>
      <c r="H5771" s="535">
        <v>12.25</v>
      </c>
      <c r="I5771" s="536">
        <v>0</v>
      </c>
      <c r="J5771" s="535">
        <v>11.8</v>
      </c>
      <c r="K5771" s="536">
        <v>0.34489999999999998</v>
      </c>
      <c r="L5771" s="535">
        <v>12.36</v>
      </c>
      <c r="M5771" s="536">
        <v>0</v>
      </c>
      <c r="N5771" s="535">
        <v>11.69</v>
      </c>
      <c r="O5771" s="536">
        <v>0</v>
      </c>
      <c r="P5771" s="535">
        <v>13.05</v>
      </c>
      <c r="Q5771" s="536">
        <v>0</v>
      </c>
      <c r="R5771" s="535">
        <v>14.33</v>
      </c>
    </row>
    <row r="5772" spans="1:18" ht="12.75">
      <c r="A5772" s="145">
        <v>89832</v>
      </c>
      <c r="B5772" s="102" t="s">
        <v>27442</v>
      </c>
      <c r="C5772" s="145" t="s">
        <v>2</v>
      </c>
      <c r="D5772" s="535">
        <v>47.97</v>
      </c>
      <c r="E5772" s="536">
        <v>0</v>
      </c>
      <c r="F5772" s="535">
        <v>41.21</v>
      </c>
      <c r="G5772" s="536">
        <v>0.77680000000000005</v>
      </c>
      <c r="H5772" s="535">
        <v>42.42</v>
      </c>
      <c r="I5772" s="536">
        <v>0</v>
      </c>
      <c r="J5772" s="535">
        <v>41.55</v>
      </c>
      <c r="K5772" s="536">
        <v>0.77039999999999997</v>
      </c>
      <c r="L5772" s="535">
        <v>42.72</v>
      </c>
      <c r="M5772" s="536">
        <v>0</v>
      </c>
      <c r="N5772" s="535">
        <v>40.04</v>
      </c>
      <c r="O5772" s="536">
        <v>0</v>
      </c>
      <c r="P5772" s="535">
        <v>43.73</v>
      </c>
      <c r="Q5772" s="536">
        <v>0</v>
      </c>
      <c r="R5772" s="535">
        <v>53.41</v>
      </c>
    </row>
    <row r="5773" spans="1:18" ht="12.75">
      <c r="A5773" s="145">
        <v>89666</v>
      </c>
      <c r="B5773" s="102" t="s">
        <v>27443</v>
      </c>
      <c r="C5773" s="145" t="s">
        <v>2</v>
      </c>
      <c r="D5773" s="535">
        <v>8.9</v>
      </c>
      <c r="E5773" s="536">
        <v>0</v>
      </c>
      <c r="F5773" s="535">
        <v>7.51</v>
      </c>
      <c r="G5773" s="536">
        <v>0.15579999999999999</v>
      </c>
      <c r="H5773" s="535">
        <v>8.06</v>
      </c>
      <c r="I5773" s="536">
        <v>0</v>
      </c>
      <c r="J5773" s="535">
        <v>7.55</v>
      </c>
      <c r="K5773" s="536">
        <v>0.155</v>
      </c>
      <c r="L5773" s="535">
        <v>8.1199999999999992</v>
      </c>
      <c r="M5773" s="536">
        <v>0</v>
      </c>
      <c r="N5773" s="535">
        <v>7.69</v>
      </c>
      <c r="O5773" s="536">
        <v>0</v>
      </c>
      <c r="P5773" s="535">
        <v>8.61</v>
      </c>
      <c r="Q5773" s="536">
        <v>0</v>
      </c>
      <c r="R5773" s="535">
        <v>9.0299999999999994</v>
      </c>
    </row>
    <row r="5774" spans="1:18" ht="12.75">
      <c r="A5774" s="145">
        <v>89678</v>
      </c>
      <c r="B5774" s="102" t="s">
        <v>27444</v>
      </c>
      <c r="C5774" s="145" t="s">
        <v>2</v>
      </c>
      <c r="D5774" s="535">
        <v>14.39</v>
      </c>
      <c r="E5774" s="536">
        <v>0</v>
      </c>
      <c r="F5774" s="535">
        <v>12.13</v>
      </c>
      <c r="G5774" s="536">
        <v>0.33550000000000002</v>
      </c>
      <c r="H5774" s="535">
        <v>12.87</v>
      </c>
      <c r="I5774" s="536">
        <v>0</v>
      </c>
      <c r="J5774" s="535">
        <v>12.3</v>
      </c>
      <c r="K5774" s="536">
        <v>0.33090000000000003</v>
      </c>
      <c r="L5774" s="535">
        <v>12.98</v>
      </c>
      <c r="M5774" s="536">
        <v>0</v>
      </c>
      <c r="N5774" s="535">
        <v>12.27</v>
      </c>
      <c r="O5774" s="536">
        <v>0</v>
      </c>
      <c r="P5774" s="535">
        <v>13.68</v>
      </c>
      <c r="Q5774" s="536">
        <v>0</v>
      </c>
      <c r="R5774" s="535">
        <v>14.97</v>
      </c>
    </row>
    <row r="5775" spans="1:18" ht="12.75">
      <c r="A5775" s="145">
        <v>89764</v>
      </c>
      <c r="B5775" s="102" t="s">
        <v>27445</v>
      </c>
      <c r="C5775" s="145" t="s">
        <v>2</v>
      </c>
      <c r="D5775" s="535">
        <v>43.11</v>
      </c>
      <c r="E5775" s="536">
        <v>0</v>
      </c>
      <c r="F5775" s="535">
        <v>36.97</v>
      </c>
      <c r="G5775" s="536">
        <v>0.753</v>
      </c>
      <c r="H5775" s="535">
        <v>38.11</v>
      </c>
      <c r="I5775" s="536">
        <v>0</v>
      </c>
      <c r="J5775" s="535">
        <v>37.33</v>
      </c>
      <c r="K5775" s="536">
        <v>0.74580000000000002</v>
      </c>
      <c r="L5775" s="535">
        <v>38.39</v>
      </c>
      <c r="M5775" s="536">
        <v>0</v>
      </c>
      <c r="N5775" s="535">
        <v>36</v>
      </c>
      <c r="O5775" s="536">
        <v>0</v>
      </c>
      <c r="P5775" s="535">
        <v>39.369999999999997</v>
      </c>
      <c r="Q5775" s="536">
        <v>0</v>
      </c>
      <c r="R5775" s="535">
        <v>47.79</v>
      </c>
    </row>
    <row r="5776" spans="1:18" ht="12.75">
      <c r="A5776" s="145">
        <v>89689</v>
      </c>
      <c r="B5776" s="102" t="s">
        <v>27446</v>
      </c>
      <c r="C5776" s="145" t="s">
        <v>2</v>
      </c>
      <c r="D5776" s="535">
        <v>43.82</v>
      </c>
      <c r="E5776" s="536">
        <v>0</v>
      </c>
      <c r="F5776" s="535">
        <v>37.65</v>
      </c>
      <c r="G5776" s="536">
        <v>0.73939999999999995</v>
      </c>
      <c r="H5776" s="535">
        <v>38.85</v>
      </c>
      <c r="I5776" s="536">
        <v>0</v>
      </c>
      <c r="J5776" s="535">
        <v>37.909999999999997</v>
      </c>
      <c r="K5776" s="536">
        <v>0.73440000000000005</v>
      </c>
      <c r="L5776" s="535">
        <v>39.11</v>
      </c>
      <c r="M5776" s="536">
        <v>0</v>
      </c>
      <c r="N5776" s="535">
        <v>36.69</v>
      </c>
      <c r="O5776" s="536">
        <v>0</v>
      </c>
      <c r="P5776" s="535">
        <v>40.090000000000003</v>
      </c>
      <c r="Q5776" s="536">
        <v>0</v>
      </c>
      <c r="R5776" s="535">
        <v>48.54</v>
      </c>
    </row>
    <row r="5777" spans="1:18" ht="12.75">
      <c r="A5777" s="145">
        <v>89655</v>
      </c>
      <c r="B5777" s="102" t="s">
        <v>27447</v>
      </c>
      <c r="C5777" s="145" t="s">
        <v>2</v>
      </c>
      <c r="D5777" s="535">
        <v>27.84</v>
      </c>
      <c r="E5777" s="536">
        <v>0</v>
      </c>
      <c r="F5777" s="535">
        <v>24.1</v>
      </c>
      <c r="G5777" s="536">
        <v>0.77470000000000006</v>
      </c>
      <c r="H5777" s="535">
        <v>24.84</v>
      </c>
      <c r="I5777" s="536">
        <v>0</v>
      </c>
      <c r="J5777" s="535">
        <v>24.09</v>
      </c>
      <c r="K5777" s="536">
        <v>0.77500000000000002</v>
      </c>
      <c r="L5777" s="535">
        <v>24.97</v>
      </c>
      <c r="M5777" s="536">
        <v>0</v>
      </c>
      <c r="N5777" s="535">
        <v>23.39</v>
      </c>
      <c r="O5777" s="536">
        <v>0</v>
      </c>
      <c r="P5777" s="535">
        <v>25.42</v>
      </c>
      <c r="Q5777" s="536">
        <v>0</v>
      </c>
      <c r="R5777" s="535">
        <v>31.11</v>
      </c>
    </row>
    <row r="5778" spans="1:18" ht="12.75">
      <c r="A5778" s="145">
        <v>89662</v>
      </c>
      <c r="B5778" s="102" t="s">
        <v>27448</v>
      </c>
      <c r="C5778" s="145" t="s">
        <v>2</v>
      </c>
      <c r="D5778" s="535">
        <v>36.020000000000003</v>
      </c>
      <c r="E5778" s="536">
        <v>0</v>
      </c>
      <c r="F5778" s="535">
        <v>31.15</v>
      </c>
      <c r="G5778" s="536">
        <v>0.79649999999999999</v>
      </c>
      <c r="H5778" s="535">
        <v>32.04</v>
      </c>
      <c r="I5778" s="536">
        <v>0</v>
      </c>
      <c r="J5778" s="535">
        <v>31.19</v>
      </c>
      <c r="K5778" s="536">
        <v>0.7954</v>
      </c>
      <c r="L5778" s="535">
        <v>32.22</v>
      </c>
      <c r="M5778" s="536">
        <v>0</v>
      </c>
      <c r="N5778" s="535">
        <v>30.17</v>
      </c>
      <c r="O5778" s="536">
        <v>0</v>
      </c>
      <c r="P5778" s="535">
        <v>32.799999999999997</v>
      </c>
      <c r="Q5778" s="536">
        <v>0</v>
      </c>
      <c r="R5778" s="535">
        <v>40.340000000000003</v>
      </c>
    </row>
    <row r="5779" spans="1:18" ht="12.75">
      <c r="A5779" s="145">
        <v>89758</v>
      </c>
      <c r="B5779" s="102" t="s">
        <v>27449</v>
      </c>
      <c r="C5779" s="145" t="s">
        <v>2</v>
      </c>
      <c r="D5779" s="535">
        <v>42.74</v>
      </c>
      <c r="E5779" s="536">
        <v>0</v>
      </c>
      <c r="F5779" s="535">
        <v>36.71</v>
      </c>
      <c r="G5779" s="536">
        <v>0.77959999999999996</v>
      </c>
      <c r="H5779" s="535">
        <v>37.78</v>
      </c>
      <c r="I5779" s="536">
        <v>0</v>
      </c>
      <c r="J5779" s="535">
        <v>37.020000000000003</v>
      </c>
      <c r="K5779" s="536">
        <v>0.77310000000000001</v>
      </c>
      <c r="L5779" s="535">
        <v>38.04</v>
      </c>
      <c r="M5779" s="536">
        <v>0</v>
      </c>
      <c r="N5779" s="535">
        <v>35.659999999999997</v>
      </c>
      <c r="O5779" s="536">
        <v>0</v>
      </c>
      <c r="P5779" s="535">
        <v>38.94</v>
      </c>
      <c r="Q5779" s="536">
        <v>0</v>
      </c>
      <c r="R5779" s="535">
        <v>47.6</v>
      </c>
    </row>
    <row r="5780" spans="1:18" ht="12.75">
      <c r="A5780" s="145">
        <v>89676</v>
      </c>
      <c r="B5780" s="102" t="s">
        <v>27450</v>
      </c>
      <c r="C5780" s="145" t="s">
        <v>2</v>
      </c>
      <c r="D5780" s="535">
        <v>42.79</v>
      </c>
      <c r="E5780" s="536">
        <v>0</v>
      </c>
      <c r="F5780" s="535">
        <v>36.9</v>
      </c>
      <c r="G5780" s="536">
        <v>0.77559999999999996</v>
      </c>
      <c r="H5780" s="535">
        <v>38.01</v>
      </c>
      <c r="I5780" s="536">
        <v>0</v>
      </c>
      <c r="J5780" s="535">
        <v>37.049999999999997</v>
      </c>
      <c r="K5780" s="536">
        <v>0.77249999999999996</v>
      </c>
      <c r="L5780" s="535">
        <v>38.25</v>
      </c>
      <c r="M5780" s="536">
        <v>0</v>
      </c>
      <c r="N5780" s="535">
        <v>35.85</v>
      </c>
      <c r="O5780" s="536">
        <v>0</v>
      </c>
      <c r="P5780" s="535">
        <v>39.04</v>
      </c>
      <c r="Q5780" s="536">
        <v>0</v>
      </c>
      <c r="R5780" s="535">
        <v>47.73</v>
      </c>
    </row>
    <row r="5781" spans="1:18" ht="12.75">
      <c r="A5781" s="145">
        <v>89818</v>
      </c>
      <c r="B5781" s="102" t="s">
        <v>27451</v>
      </c>
      <c r="C5781" s="145" t="s">
        <v>2</v>
      </c>
      <c r="D5781" s="535">
        <v>61.66</v>
      </c>
      <c r="E5781" s="536">
        <v>0</v>
      </c>
      <c r="F5781" s="535">
        <v>52.83</v>
      </c>
      <c r="G5781" s="536">
        <v>0.8669</v>
      </c>
      <c r="H5781" s="535">
        <v>54</v>
      </c>
      <c r="I5781" s="536">
        <v>0</v>
      </c>
      <c r="J5781" s="535">
        <v>53.6</v>
      </c>
      <c r="K5781" s="536">
        <v>0.85450000000000004</v>
      </c>
      <c r="L5781" s="535">
        <v>54.44</v>
      </c>
      <c r="M5781" s="536">
        <v>0</v>
      </c>
      <c r="N5781" s="535">
        <v>50.99</v>
      </c>
      <c r="O5781" s="536">
        <v>0</v>
      </c>
      <c r="P5781" s="535">
        <v>55.62</v>
      </c>
      <c r="Q5781" s="536">
        <v>0</v>
      </c>
      <c r="R5781" s="535">
        <v>69.33</v>
      </c>
    </row>
    <row r="5782" spans="1:18" ht="12.75">
      <c r="A5782" s="145">
        <v>89763</v>
      </c>
      <c r="B5782" s="102" t="s">
        <v>27452</v>
      </c>
      <c r="C5782" s="145" t="s">
        <v>2</v>
      </c>
      <c r="D5782" s="535">
        <v>64.569999999999993</v>
      </c>
      <c r="E5782" s="536">
        <v>0</v>
      </c>
      <c r="F5782" s="535">
        <v>55.58</v>
      </c>
      <c r="G5782" s="536">
        <v>0.82399999999999995</v>
      </c>
      <c r="H5782" s="535">
        <v>57.02</v>
      </c>
      <c r="I5782" s="536">
        <v>0</v>
      </c>
      <c r="J5782" s="535">
        <v>56.02</v>
      </c>
      <c r="K5782" s="536">
        <v>0.81759999999999999</v>
      </c>
      <c r="L5782" s="535">
        <v>57.41</v>
      </c>
      <c r="M5782" s="536">
        <v>0</v>
      </c>
      <c r="N5782" s="535">
        <v>53.78</v>
      </c>
      <c r="O5782" s="536">
        <v>0</v>
      </c>
      <c r="P5782" s="535">
        <v>58.59</v>
      </c>
      <c r="Q5782" s="536">
        <v>0</v>
      </c>
      <c r="R5782" s="535">
        <v>72.400000000000006</v>
      </c>
    </row>
    <row r="5783" spans="1:18" ht="12.75">
      <c r="A5783" s="145">
        <v>89686</v>
      </c>
      <c r="B5783" s="102" t="s">
        <v>27453</v>
      </c>
      <c r="C5783" s="145" t="s">
        <v>2</v>
      </c>
      <c r="D5783" s="535">
        <v>65.31</v>
      </c>
      <c r="E5783" s="536">
        <v>0</v>
      </c>
      <c r="F5783" s="535">
        <v>56.28</v>
      </c>
      <c r="G5783" s="536">
        <v>0.81379999999999997</v>
      </c>
      <c r="H5783" s="535">
        <v>57.8</v>
      </c>
      <c r="I5783" s="536">
        <v>0</v>
      </c>
      <c r="J5783" s="535">
        <v>56.63</v>
      </c>
      <c r="K5783" s="536">
        <v>0.80879999999999996</v>
      </c>
      <c r="L5783" s="535">
        <v>58.18</v>
      </c>
      <c r="M5783" s="536">
        <v>0</v>
      </c>
      <c r="N5783" s="535">
        <v>54.5</v>
      </c>
      <c r="O5783" s="536">
        <v>0</v>
      </c>
      <c r="P5783" s="535">
        <v>59.34</v>
      </c>
      <c r="Q5783" s="536">
        <v>0</v>
      </c>
      <c r="R5783" s="535">
        <v>73.19</v>
      </c>
    </row>
    <row r="5784" spans="1:18" ht="12.75">
      <c r="A5784" s="145">
        <v>104029</v>
      </c>
      <c r="B5784" s="102" t="s">
        <v>27454</v>
      </c>
      <c r="C5784" s="145" t="s">
        <v>2</v>
      </c>
      <c r="D5784" s="535">
        <v>77.63</v>
      </c>
      <c r="E5784" s="536">
        <v>0</v>
      </c>
      <c r="F5784" s="535">
        <v>66.900000000000006</v>
      </c>
      <c r="G5784" s="536">
        <v>0.83809999999999996</v>
      </c>
      <c r="H5784" s="535">
        <v>68.58</v>
      </c>
      <c r="I5784" s="536">
        <v>0</v>
      </c>
      <c r="J5784" s="535">
        <v>67.37</v>
      </c>
      <c r="K5784" s="536">
        <v>0.83230000000000004</v>
      </c>
      <c r="L5784" s="535">
        <v>69.040000000000006</v>
      </c>
      <c r="M5784" s="536">
        <v>0</v>
      </c>
      <c r="N5784" s="535">
        <v>64.650000000000006</v>
      </c>
      <c r="O5784" s="536">
        <v>0</v>
      </c>
      <c r="P5784" s="535">
        <v>70.34</v>
      </c>
      <c r="Q5784" s="536">
        <v>0</v>
      </c>
      <c r="R5784" s="535">
        <v>87.25</v>
      </c>
    </row>
    <row r="5785" spans="1:18" ht="12.75">
      <c r="A5785" s="145">
        <v>89831</v>
      </c>
      <c r="B5785" s="102" t="s">
        <v>27455</v>
      </c>
      <c r="C5785" s="145" t="s">
        <v>2</v>
      </c>
      <c r="D5785" s="535">
        <v>74.45</v>
      </c>
      <c r="E5785" s="536">
        <v>0</v>
      </c>
      <c r="F5785" s="535">
        <v>63.89</v>
      </c>
      <c r="G5785" s="536">
        <v>0.87760000000000005</v>
      </c>
      <c r="H5785" s="535">
        <v>65.28</v>
      </c>
      <c r="I5785" s="536">
        <v>0</v>
      </c>
      <c r="J5785" s="535">
        <v>64.72</v>
      </c>
      <c r="K5785" s="536">
        <v>0.86629999999999996</v>
      </c>
      <c r="L5785" s="535">
        <v>65.8</v>
      </c>
      <c r="M5785" s="536">
        <v>0</v>
      </c>
      <c r="N5785" s="535">
        <v>61.59</v>
      </c>
      <c r="O5785" s="536">
        <v>0</v>
      </c>
      <c r="P5785" s="535">
        <v>67.11</v>
      </c>
      <c r="Q5785" s="536">
        <v>0</v>
      </c>
      <c r="R5785" s="535">
        <v>83.9</v>
      </c>
    </row>
    <row r="5786" spans="1:18" ht="12.75">
      <c r="A5786" s="145">
        <v>89668</v>
      </c>
      <c r="B5786" s="102" t="s">
        <v>27456</v>
      </c>
      <c r="C5786" s="145" t="s">
        <v>2</v>
      </c>
      <c r="D5786" s="535">
        <v>33.99</v>
      </c>
      <c r="E5786" s="536">
        <v>0</v>
      </c>
      <c r="F5786" s="535">
        <v>29.31</v>
      </c>
      <c r="G5786" s="536">
        <v>0.7581</v>
      </c>
      <c r="H5786" s="535">
        <v>30.23</v>
      </c>
      <c r="I5786" s="536">
        <v>0</v>
      </c>
      <c r="J5786" s="535">
        <v>29.43</v>
      </c>
      <c r="K5786" s="536">
        <v>0.755</v>
      </c>
      <c r="L5786" s="535">
        <v>30.4</v>
      </c>
      <c r="M5786" s="536">
        <v>0</v>
      </c>
      <c r="N5786" s="535">
        <v>28.51</v>
      </c>
      <c r="O5786" s="536">
        <v>0</v>
      </c>
      <c r="P5786" s="535">
        <v>31.07</v>
      </c>
      <c r="Q5786" s="536">
        <v>0</v>
      </c>
      <c r="R5786" s="535">
        <v>37.83</v>
      </c>
    </row>
    <row r="5787" spans="1:18" ht="12.75">
      <c r="A5787" s="145">
        <v>89639</v>
      </c>
      <c r="B5787" s="102" t="s">
        <v>27457</v>
      </c>
      <c r="C5787" s="145" t="s">
        <v>2</v>
      </c>
      <c r="D5787" s="535">
        <v>14.32</v>
      </c>
      <c r="E5787" s="536">
        <v>0</v>
      </c>
      <c r="F5787" s="535">
        <v>12.46</v>
      </c>
      <c r="G5787" s="536">
        <v>0.40689999999999998</v>
      </c>
      <c r="H5787" s="535">
        <v>13.18</v>
      </c>
      <c r="I5787" s="536">
        <v>0</v>
      </c>
      <c r="J5787" s="535">
        <v>12.22</v>
      </c>
      <c r="K5787" s="536">
        <v>0.41489999999999999</v>
      </c>
      <c r="L5787" s="535">
        <v>13.22</v>
      </c>
      <c r="M5787" s="536">
        <v>0</v>
      </c>
      <c r="N5787" s="535">
        <v>12.45</v>
      </c>
      <c r="O5787" s="536">
        <v>0</v>
      </c>
      <c r="P5787" s="535">
        <v>13.61</v>
      </c>
      <c r="Q5787" s="536">
        <v>0</v>
      </c>
      <c r="R5787" s="535">
        <v>15.29</v>
      </c>
    </row>
    <row r="5788" spans="1:18" ht="12.75">
      <c r="A5788" s="145">
        <v>89721</v>
      </c>
      <c r="B5788" s="102" t="s">
        <v>27458</v>
      </c>
      <c r="C5788" s="145" t="s">
        <v>2</v>
      </c>
      <c r="D5788" s="535">
        <v>18.7</v>
      </c>
      <c r="E5788" s="536">
        <v>0</v>
      </c>
      <c r="F5788" s="535">
        <v>16.12</v>
      </c>
      <c r="G5788" s="536">
        <v>0.44669999999999999</v>
      </c>
      <c r="H5788" s="535">
        <v>17.010000000000002</v>
      </c>
      <c r="I5788" s="536">
        <v>0</v>
      </c>
      <c r="J5788" s="535">
        <v>16.02</v>
      </c>
      <c r="K5788" s="536">
        <v>0.44940000000000002</v>
      </c>
      <c r="L5788" s="535">
        <v>17.079999999999998</v>
      </c>
      <c r="M5788" s="536">
        <v>0</v>
      </c>
      <c r="N5788" s="535">
        <v>16.09</v>
      </c>
      <c r="O5788" s="536">
        <v>0</v>
      </c>
      <c r="P5788" s="535">
        <v>17.670000000000002</v>
      </c>
      <c r="Q5788" s="536">
        <v>0</v>
      </c>
      <c r="R5788" s="535">
        <v>19.98</v>
      </c>
    </row>
    <row r="5789" spans="1:18" ht="12.75">
      <c r="A5789" s="145">
        <v>89643</v>
      </c>
      <c r="B5789" s="102" t="s">
        <v>27459</v>
      </c>
      <c r="C5789" s="145" t="s">
        <v>2</v>
      </c>
      <c r="D5789" s="535">
        <v>19.54</v>
      </c>
      <c r="E5789" s="536">
        <v>0</v>
      </c>
      <c r="F5789" s="535">
        <v>16.91</v>
      </c>
      <c r="G5789" s="536">
        <v>0.42580000000000001</v>
      </c>
      <c r="H5789" s="535">
        <v>17.88</v>
      </c>
      <c r="I5789" s="536">
        <v>0</v>
      </c>
      <c r="J5789" s="535">
        <v>16.71</v>
      </c>
      <c r="K5789" s="536">
        <v>0.43090000000000001</v>
      </c>
      <c r="L5789" s="535">
        <v>17.920000000000002</v>
      </c>
      <c r="M5789" s="536">
        <v>0</v>
      </c>
      <c r="N5789" s="535">
        <v>16.89</v>
      </c>
      <c r="O5789" s="536">
        <v>0</v>
      </c>
      <c r="P5789" s="535">
        <v>18.52</v>
      </c>
      <c r="Q5789" s="536">
        <v>0</v>
      </c>
      <c r="R5789" s="535">
        <v>20.85</v>
      </c>
    </row>
    <row r="5790" spans="1:18" ht="12.75">
      <c r="A5790" s="145">
        <v>89727</v>
      </c>
      <c r="B5790" s="102" t="s">
        <v>27460</v>
      </c>
      <c r="C5790" s="145" t="s">
        <v>2</v>
      </c>
      <c r="D5790" s="535">
        <v>28.39</v>
      </c>
      <c r="E5790" s="536">
        <v>0</v>
      </c>
      <c r="F5790" s="535">
        <v>24.4</v>
      </c>
      <c r="G5790" s="536">
        <v>0.55410000000000004</v>
      </c>
      <c r="H5790" s="535">
        <v>25.55</v>
      </c>
      <c r="I5790" s="536">
        <v>0</v>
      </c>
      <c r="J5790" s="535">
        <v>24.4</v>
      </c>
      <c r="K5790" s="536">
        <v>0.55410000000000004</v>
      </c>
      <c r="L5790" s="535">
        <v>25.67</v>
      </c>
      <c r="M5790" s="536">
        <v>0</v>
      </c>
      <c r="N5790" s="535">
        <v>24.16</v>
      </c>
      <c r="O5790" s="536">
        <v>0</v>
      </c>
      <c r="P5790" s="535">
        <v>26.5</v>
      </c>
      <c r="Q5790" s="536">
        <v>0</v>
      </c>
      <c r="R5790" s="535">
        <v>30.71</v>
      </c>
    </row>
    <row r="5791" spans="1:18" ht="12.75">
      <c r="A5791" s="145">
        <v>89648</v>
      </c>
      <c r="B5791" s="102" t="s">
        <v>27461</v>
      </c>
      <c r="C5791" s="145" t="s">
        <v>2</v>
      </c>
      <c r="D5791" s="535">
        <v>29.37</v>
      </c>
      <c r="E5791" s="536">
        <v>0</v>
      </c>
      <c r="F5791" s="535">
        <v>25.33</v>
      </c>
      <c r="G5791" s="536">
        <v>0.53380000000000005</v>
      </c>
      <c r="H5791" s="535">
        <v>26.56</v>
      </c>
      <c r="I5791" s="536">
        <v>0</v>
      </c>
      <c r="J5791" s="535">
        <v>25.21</v>
      </c>
      <c r="K5791" s="536">
        <v>0.5363</v>
      </c>
      <c r="L5791" s="535">
        <v>26.67</v>
      </c>
      <c r="M5791" s="536">
        <v>0</v>
      </c>
      <c r="N5791" s="535">
        <v>25.1</v>
      </c>
      <c r="O5791" s="536">
        <v>0</v>
      </c>
      <c r="P5791" s="535">
        <v>27.49</v>
      </c>
      <c r="Q5791" s="536">
        <v>0</v>
      </c>
      <c r="R5791" s="535">
        <v>31.74</v>
      </c>
    </row>
    <row r="5792" spans="1:18" ht="12.75">
      <c r="A5792" s="145">
        <v>89749</v>
      </c>
      <c r="B5792" s="102" t="s">
        <v>27462</v>
      </c>
      <c r="C5792" s="145" t="s">
        <v>2</v>
      </c>
      <c r="D5792" s="535">
        <v>19.559999999999999</v>
      </c>
      <c r="E5792" s="536">
        <v>0</v>
      </c>
      <c r="F5792" s="535">
        <v>16.7</v>
      </c>
      <c r="G5792" s="536">
        <v>0.59819999999999995</v>
      </c>
      <c r="H5792" s="535">
        <v>17.41</v>
      </c>
      <c r="I5792" s="536">
        <v>0</v>
      </c>
      <c r="J5792" s="535">
        <v>16.86</v>
      </c>
      <c r="K5792" s="536">
        <v>0.59250000000000003</v>
      </c>
      <c r="L5792" s="535">
        <v>17.53</v>
      </c>
      <c r="M5792" s="536">
        <v>0</v>
      </c>
      <c r="N5792" s="535">
        <v>16.5</v>
      </c>
      <c r="O5792" s="536">
        <v>0</v>
      </c>
      <c r="P5792" s="535">
        <v>18.14</v>
      </c>
      <c r="Q5792" s="536">
        <v>0</v>
      </c>
      <c r="R5792" s="535">
        <v>21.21</v>
      </c>
    </row>
    <row r="5793" spans="1:18" ht="12.75">
      <c r="A5793" s="145">
        <v>89657</v>
      </c>
      <c r="B5793" s="102" t="s">
        <v>27463</v>
      </c>
      <c r="C5793" s="145" t="s">
        <v>2</v>
      </c>
      <c r="D5793" s="535">
        <v>16.239999999999998</v>
      </c>
      <c r="E5793" s="536">
        <v>0</v>
      </c>
      <c r="F5793" s="535">
        <v>13.98</v>
      </c>
      <c r="G5793" s="536">
        <v>0.61160000000000003</v>
      </c>
      <c r="H5793" s="535">
        <v>14.57</v>
      </c>
      <c r="I5793" s="536">
        <v>0</v>
      </c>
      <c r="J5793" s="535">
        <v>13.97</v>
      </c>
      <c r="K5793" s="536">
        <v>0.61199999999999999</v>
      </c>
      <c r="L5793" s="535">
        <v>14.66</v>
      </c>
      <c r="M5793" s="536">
        <v>0</v>
      </c>
      <c r="N5793" s="535">
        <v>13.77</v>
      </c>
      <c r="O5793" s="536">
        <v>0</v>
      </c>
      <c r="P5793" s="535">
        <v>15.06</v>
      </c>
      <c r="Q5793" s="536">
        <v>0</v>
      </c>
      <c r="R5793" s="535">
        <v>17.71</v>
      </c>
    </row>
    <row r="5794" spans="1:18" ht="12.75">
      <c r="A5794" s="145">
        <v>89664</v>
      </c>
      <c r="B5794" s="102" t="s">
        <v>27464</v>
      </c>
      <c r="C5794" s="145" t="s">
        <v>2</v>
      </c>
      <c r="D5794" s="535">
        <v>20.12</v>
      </c>
      <c r="E5794" s="536">
        <v>0</v>
      </c>
      <c r="F5794" s="535">
        <v>17.23</v>
      </c>
      <c r="G5794" s="536">
        <v>0.57979999999999998</v>
      </c>
      <c r="H5794" s="535">
        <v>17.989999999999998</v>
      </c>
      <c r="I5794" s="536">
        <v>0</v>
      </c>
      <c r="J5794" s="535">
        <v>17.329999999999998</v>
      </c>
      <c r="K5794" s="536">
        <v>0.57650000000000001</v>
      </c>
      <c r="L5794" s="535">
        <v>18.100000000000001</v>
      </c>
      <c r="M5794" s="536">
        <v>0</v>
      </c>
      <c r="N5794" s="535">
        <v>17.03</v>
      </c>
      <c r="O5794" s="536">
        <v>0</v>
      </c>
      <c r="P5794" s="535">
        <v>18.71</v>
      </c>
      <c r="Q5794" s="536">
        <v>0</v>
      </c>
      <c r="R5794" s="535">
        <v>21.8</v>
      </c>
    </row>
    <row r="5795" spans="1:18" ht="12.75">
      <c r="A5795" s="145">
        <v>89638</v>
      </c>
      <c r="B5795" s="102" t="s">
        <v>27465</v>
      </c>
      <c r="C5795" s="145" t="s">
        <v>2</v>
      </c>
      <c r="D5795" s="535">
        <v>13.58</v>
      </c>
      <c r="E5795" s="536">
        <v>0</v>
      </c>
      <c r="F5795" s="535">
        <v>11.82</v>
      </c>
      <c r="G5795" s="536">
        <v>0.37480000000000002</v>
      </c>
      <c r="H5795" s="535">
        <v>12.53</v>
      </c>
      <c r="I5795" s="536">
        <v>0</v>
      </c>
      <c r="J5795" s="535">
        <v>11.58</v>
      </c>
      <c r="K5795" s="536">
        <v>0.3826</v>
      </c>
      <c r="L5795" s="535">
        <v>12.57</v>
      </c>
      <c r="M5795" s="536">
        <v>0</v>
      </c>
      <c r="N5795" s="535">
        <v>11.84</v>
      </c>
      <c r="O5795" s="536">
        <v>0</v>
      </c>
      <c r="P5795" s="535">
        <v>12.95</v>
      </c>
      <c r="Q5795" s="536">
        <v>0</v>
      </c>
      <c r="R5795" s="535">
        <v>14.44</v>
      </c>
    </row>
    <row r="5796" spans="1:18" ht="12.75">
      <c r="A5796" s="145">
        <v>89720</v>
      </c>
      <c r="B5796" s="102" t="s">
        <v>27466</v>
      </c>
      <c r="C5796" s="145" t="s">
        <v>2</v>
      </c>
      <c r="D5796" s="535">
        <v>17.25</v>
      </c>
      <c r="E5796" s="536">
        <v>0</v>
      </c>
      <c r="F5796" s="535">
        <v>14.84</v>
      </c>
      <c r="G5796" s="536">
        <v>0.39889999999999998</v>
      </c>
      <c r="H5796" s="535">
        <v>15.72</v>
      </c>
      <c r="I5796" s="536">
        <v>0</v>
      </c>
      <c r="J5796" s="535">
        <v>14.74</v>
      </c>
      <c r="K5796" s="536">
        <v>0.40160000000000001</v>
      </c>
      <c r="L5796" s="535">
        <v>15.78</v>
      </c>
      <c r="M5796" s="536">
        <v>0</v>
      </c>
      <c r="N5796" s="535">
        <v>14.88</v>
      </c>
      <c r="O5796" s="536">
        <v>0</v>
      </c>
      <c r="P5796" s="535">
        <v>16.36</v>
      </c>
      <c r="Q5796" s="536">
        <v>0</v>
      </c>
      <c r="R5796" s="535">
        <v>18.3</v>
      </c>
    </row>
    <row r="5797" spans="1:18" ht="12.75">
      <c r="A5797" s="145">
        <v>89642</v>
      </c>
      <c r="B5797" s="102" t="s">
        <v>27467</v>
      </c>
      <c r="C5797" s="145" t="s">
        <v>2</v>
      </c>
      <c r="D5797" s="535">
        <v>18.09</v>
      </c>
      <c r="E5797" s="536">
        <v>0</v>
      </c>
      <c r="F5797" s="535">
        <v>15.63</v>
      </c>
      <c r="G5797" s="536">
        <v>0.37880000000000003</v>
      </c>
      <c r="H5797" s="535">
        <v>16.59</v>
      </c>
      <c r="I5797" s="536">
        <v>0</v>
      </c>
      <c r="J5797" s="535">
        <v>15.43</v>
      </c>
      <c r="K5797" s="536">
        <v>0.38369999999999999</v>
      </c>
      <c r="L5797" s="535">
        <v>16.62</v>
      </c>
      <c r="M5797" s="536">
        <v>0</v>
      </c>
      <c r="N5797" s="535">
        <v>15.68</v>
      </c>
      <c r="O5797" s="536">
        <v>0</v>
      </c>
      <c r="P5797" s="535">
        <v>17.21</v>
      </c>
      <c r="Q5797" s="536">
        <v>0</v>
      </c>
      <c r="R5797" s="535">
        <v>19.170000000000002</v>
      </c>
    </row>
    <row r="5798" spans="1:18" ht="12.75">
      <c r="A5798" s="145">
        <v>89725</v>
      </c>
      <c r="B5798" s="102" t="s">
        <v>27468</v>
      </c>
      <c r="C5798" s="145" t="s">
        <v>2</v>
      </c>
      <c r="D5798" s="535">
        <v>22.68</v>
      </c>
      <c r="E5798" s="536">
        <v>0</v>
      </c>
      <c r="F5798" s="535">
        <v>19.420000000000002</v>
      </c>
      <c r="G5798" s="536">
        <v>0.43980000000000002</v>
      </c>
      <c r="H5798" s="535">
        <v>20.5</v>
      </c>
      <c r="I5798" s="536">
        <v>0</v>
      </c>
      <c r="J5798" s="535">
        <v>19.420000000000002</v>
      </c>
      <c r="K5798" s="536">
        <v>0.43980000000000002</v>
      </c>
      <c r="L5798" s="535">
        <v>20.6</v>
      </c>
      <c r="M5798" s="536">
        <v>0</v>
      </c>
      <c r="N5798" s="535">
        <v>19.420000000000002</v>
      </c>
      <c r="O5798" s="536">
        <v>0</v>
      </c>
      <c r="P5798" s="535">
        <v>21.41</v>
      </c>
      <c r="Q5798" s="536">
        <v>0</v>
      </c>
      <c r="R5798" s="535">
        <v>24.12</v>
      </c>
    </row>
    <row r="5799" spans="1:18" ht="12.75">
      <c r="A5799" s="145">
        <v>89647</v>
      </c>
      <c r="B5799" s="102" t="s">
        <v>27469</v>
      </c>
      <c r="C5799" s="145" t="s">
        <v>2</v>
      </c>
      <c r="D5799" s="535">
        <v>23.66</v>
      </c>
      <c r="E5799" s="536">
        <v>0</v>
      </c>
      <c r="F5799" s="535">
        <v>20.350000000000001</v>
      </c>
      <c r="G5799" s="536">
        <v>0.41970000000000002</v>
      </c>
      <c r="H5799" s="535">
        <v>21.51</v>
      </c>
      <c r="I5799" s="536">
        <v>0</v>
      </c>
      <c r="J5799" s="535">
        <v>20.23</v>
      </c>
      <c r="K5799" s="536">
        <v>0.42209999999999998</v>
      </c>
      <c r="L5799" s="535">
        <v>21.6</v>
      </c>
      <c r="M5799" s="536">
        <v>0</v>
      </c>
      <c r="N5799" s="535">
        <v>20.36</v>
      </c>
      <c r="O5799" s="536">
        <v>0</v>
      </c>
      <c r="P5799" s="535">
        <v>22.4</v>
      </c>
      <c r="Q5799" s="536">
        <v>0</v>
      </c>
      <c r="R5799" s="535">
        <v>25.15</v>
      </c>
    </row>
    <row r="5800" spans="1:18" ht="12.75">
      <c r="A5800" s="145">
        <v>89780</v>
      </c>
      <c r="B5800" s="102" t="s">
        <v>27470</v>
      </c>
      <c r="C5800" s="145" t="s">
        <v>2</v>
      </c>
      <c r="D5800" s="535">
        <v>28.18</v>
      </c>
      <c r="E5800" s="536">
        <v>0</v>
      </c>
      <c r="F5800" s="535">
        <v>23.78</v>
      </c>
      <c r="G5800" s="536">
        <v>0.63080000000000003</v>
      </c>
      <c r="H5800" s="535">
        <v>24.68</v>
      </c>
      <c r="I5800" s="536">
        <v>0</v>
      </c>
      <c r="J5800" s="535">
        <v>24.33</v>
      </c>
      <c r="K5800" s="536">
        <v>0.61650000000000005</v>
      </c>
      <c r="L5800" s="535">
        <v>24.94</v>
      </c>
      <c r="M5800" s="536">
        <v>0</v>
      </c>
      <c r="N5800" s="535">
        <v>23.48</v>
      </c>
      <c r="O5800" s="536">
        <v>0</v>
      </c>
      <c r="P5800" s="535">
        <v>25.97</v>
      </c>
      <c r="Q5800" s="536">
        <v>0</v>
      </c>
      <c r="R5800" s="535">
        <v>30.48</v>
      </c>
    </row>
    <row r="5801" spans="1:18" ht="12.75">
      <c r="A5801" s="145">
        <v>89734</v>
      </c>
      <c r="B5801" s="102" t="s">
        <v>27471</v>
      </c>
      <c r="C5801" s="145" t="s">
        <v>2</v>
      </c>
      <c r="D5801" s="535">
        <v>32.71</v>
      </c>
      <c r="E5801" s="536">
        <v>0</v>
      </c>
      <c r="F5801" s="535">
        <v>28.04</v>
      </c>
      <c r="G5801" s="536">
        <v>0.53500000000000003</v>
      </c>
      <c r="H5801" s="535">
        <v>29.38</v>
      </c>
      <c r="I5801" s="536">
        <v>0</v>
      </c>
      <c r="J5801" s="535">
        <v>28.09</v>
      </c>
      <c r="K5801" s="536">
        <v>0.53400000000000003</v>
      </c>
      <c r="L5801" s="535">
        <v>29.55</v>
      </c>
      <c r="M5801" s="536">
        <v>0</v>
      </c>
      <c r="N5801" s="535">
        <v>27.82</v>
      </c>
      <c r="O5801" s="536">
        <v>0</v>
      </c>
      <c r="P5801" s="535">
        <v>30.57</v>
      </c>
      <c r="Q5801" s="536">
        <v>0</v>
      </c>
      <c r="R5801" s="535">
        <v>35.26</v>
      </c>
    </row>
    <row r="5802" spans="1:18" ht="12.75">
      <c r="A5802" s="145">
        <v>89650</v>
      </c>
      <c r="B5802" s="102" t="s">
        <v>27472</v>
      </c>
      <c r="C5802" s="145" t="s">
        <v>2</v>
      </c>
      <c r="D5802" s="535">
        <v>33.86</v>
      </c>
      <c r="E5802" s="536">
        <v>0</v>
      </c>
      <c r="F5802" s="535">
        <v>29.13</v>
      </c>
      <c r="G5802" s="536">
        <v>0.51490000000000002</v>
      </c>
      <c r="H5802" s="535">
        <v>30.57</v>
      </c>
      <c r="I5802" s="536">
        <v>0</v>
      </c>
      <c r="J5802" s="535">
        <v>29.05</v>
      </c>
      <c r="K5802" s="536">
        <v>0.51639999999999997</v>
      </c>
      <c r="L5802" s="535">
        <v>30.72</v>
      </c>
      <c r="M5802" s="536">
        <v>0</v>
      </c>
      <c r="N5802" s="535">
        <v>28.93</v>
      </c>
      <c r="O5802" s="536">
        <v>0</v>
      </c>
      <c r="P5802" s="535">
        <v>31.75</v>
      </c>
      <c r="Q5802" s="536">
        <v>0</v>
      </c>
      <c r="R5802" s="535">
        <v>36.47</v>
      </c>
    </row>
    <row r="5803" spans="1:18" ht="12.75">
      <c r="A5803" s="145">
        <v>89787</v>
      </c>
      <c r="B5803" s="102" t="s">
        <v>27473</v>
      </c>
      <c r="C5803" s="145" t="s">
        <v>2</v>
      </c>
      <c r="D5803" s="535">
        <v>41.97</v>
      </c>
      <c r="E5803" s="536">
        <v>0</v>
      </c>
      <c r="F5803" s="535">
        <v>35.630000000000003</v>
      </c>
      <c r="G5803" s="536">
        <v>0.70750000000000002</v>
      </c>
      <c r="H5803" s="535">
        <v>36.82</v>
      </c>
      <c r="I5803" s="536">
        <v>0</v>
      </c>
      <c r="J5803" s="535">
        <v>36.31</v>
      </c>
      <c r="K5803" s="536">
        <v>0.69430000000000003</v>
      </c>
      <c r="L5803" s="535">
        <v>37.15</v>
      </c>
      <c r="M5803" s="536">
        <v>0</v>
      </c>
      <c r="N5803" s="535">
        <v>34.909999999999997</v>
      </c>
      <c r="O5803" s="536">
        <v>0</v>
      </c>
      <c r="P5803" s="535">
        <v>38.43</v>
      </c>
      <c r="Q5803" s="536">
        <v>0</v>
      </c>
      <c r="R5803" s="535">
        <v>45.99</v>
      </c>
    </row>
    <row r="5804" spans="1:18" ht="12.75">
      <c r="A5804" s="145">
        <v>104024</v>
      </c>
      <c r="B5804" s="102" t="s">
        <v>27474</v>
      </c>
      <c r="C5804" s="145" t="s">
        <v>2</v>
      </c>
      <c r="D5804" s="535">
        <v>47.05</v>
      </c>
      <c r="E5804" s="536">
        <v>0</v>
      </c>
      <c r="F5804" s="535">
        <v>40.42</v>
      </c>
      <c r="G5804" s="536">
        <v>0.62370000000000003</v>
      </c>
      <c r="H5804" s="535">
        <v>42.08</v>
      </c>
      <c r="I5804" s="536">
        <v>0</v>
      </c>
      <c r="J5804" s="535">
        <v>40.53</v>
      </c>
      <c r="K5804" s="536">
        <v>0.622</v>
      </c>
      <c r="L5804" s="535">
        <v>42.33</v>
      </c>
      <c r="M5804" s="536">
        <v>0</v>
      </c>
      <c r="N5804" s="535">
        <v>39.78</v>
      </c>
      <c r="O5804" s="536">
        <v>0</v>
      </c>
      <c r="P5804" s="535">
        <v>43.58</v>
      </c>
      <c r="Q5804" s="536">
        <v>0</v>
      </c>
      <c r="R5804" s="535">
        <v>51.34</v>
      </c>
    </row>
    <row r="5805" spans="1:18" ht="12.75">
      <c r="A5805" s="145">
        <v>89789</v>
      </c>
      <c r="B5805" s="102" t="s">
        <v>27475</v>
      </c>
      <c r="C5805" s="145" t="s">
        <v>2</v>
      </c>
      <c r="D5805" s="535">
        <v>77.7</v>
      </c>
      <c r="E5805" s="536">
        <v>0</v>
      </c>
      <c r="F5805" s="535">
        <v>66.55</v>
      </c>
      <c r="G5805" s="536">
        <v>0.8044</v>
      </c>
      <c r="H5805" s="535">
        <v>68.34</v>
      </c>
      <c r="I5805" s="536">
        <v>0</v>
      </c>
      <c r="J5805" s="535">
        <v>67.41</v>
      </c>
      <c r="K5805" s="536">
        <v>0.79410000000000003</v>
      </c>
      <c r="L5805" s="535">
        <v>68.88</v>
      </c>
      <c r="M5805" s="536">
        <v>0</v>
      </c>
      <c r="N5805" s="535">
        <v>64.56</v>
      </c>
      <c r="O5805" s="536">
        <v>0</v>
      </c>
      <c r="P5805" s="535">
        <v>70.569999999999993</v>
      </c>
      <c r="Q5805" s="536">
        <v>0</v>
      </c>
      <c r="R5805" s="535">
        <v>86.65</v>
      </c>
    </row>
    <row r="5806" spans="1:18" ht="12.75">
      <c r="A5806" s="145">
        <v>89791</v>
      </c>
      <c r="B5806" s="102" t="s">
        <v>27476</v>
      </c>
      <c r="C5806" s="145" t="s">
        <v>2</v>
      </c>
      <c r="D5806" s="535">
        <v>175.63</v>
      </c>
      <c r="E5806" s="536">
        <v>0</v>
      </c>
      <c r="F5806" s="535">
        <v>151.75</v>
      </c>
      <c r="G5806" s="536">
        <v>0.89129999999999998</v>
      </c>
      <c r="H5806" s="535">
        <v>155</v>
      </c>
      <c r="I5806" s="536">
        <v>0</v>
      </c>
      <c r="J5806" s="535">
        <v>152.68</v>
      </c>
      <c r="K5806" s="536">
        <v>0.88590000000000002</v>
      </c>
      <c r="L5806" s="535">
        <v>156</v>
      </c>
      <c r="M5806" s="536">
        <v>0</v>
      </c>
      <c r="N5806" s="535">
        <v>145.91</v>
      </c>
      <c r="O5806" s="536">
        <v>0</v>
      </c>
      <c r="P5806" s="535">
        <v>158.31</v>
      </c>
      <c r="Q5806" s="536">
        <v>0</v>
      </c>
      <c r="R5806" s="535">
        <v>199.02</v>
      </c>
    </row>
    <row r="5807" spans="1:18" ht="12.75">
      <c r="A5807" s="145">
        <v>89793</v>
      </c>
      <c r="B5807" s="102" t="s">
        <v>27477</v>
      </c>
      <c r="C5807" s="145" t="s">
        <v>2</v>
      </c>
      <c r="D5807" s="535">
        <v>253.9</v>
      </c>
      <c r="E5807" s="536">
        <v>0</v>
      </c>
      <c r="F5807" s="535">
        <v>218.74</v>
      </c>
      <c r="G5807" s="536">
        <v>0.89459999999999995</v>
      </c>
      <c r="H5807" s="535">
        <v>223.29</v>
      </c>
      <c r="I5807" s="536">
        <v>0</v>
      </c>
      <c r="J5807" s="535">
        <v>220.82</v>
      </c>
      <c r="K5807" s="536">
        <v>0.88619999999999999</v>
      </c>
      <c r="L5807" s="535">
        <v>224.88</v>
      </c>
      <c r="M5807" s="536">
        <v>0</v>
      </c>
      <c r="N5807" s="535">
        <v>210.38</v>
      </c>
      <c r="O5807" s="536">
        <v>0</v>
      </c>
      <c r="P5807" s="535">
        <v>228.63</v>
      </c>
      <c r="Q5807" s="536">
        <v>0</v>
      </c>
      <c r="R5807" s="535">
        <v>287.37</v>
      </c>
    </row>
    <row r="5808" spans="1:18" ht="12.75">
      <c r="A5808" s="145">
        <v>89637</v>
      </c>
      <c r="B5808" s="102" t="s">
        <v>27478</v>
      </c>
      <c r="C5808" s="145" t="s">
        <v>2</v>
      </c>
      <c r="D5808" s="535">
        <v>12.54</v>
      </c>
      <c r="E5808" s="536">
        <v>0</v>
      </c>
      <c r="F5808" s="535">
        <v>10.91</v>
      </c>
      <c r="G5808" s="536">
        <v>0.3226</v>
      </c>
      <c r="H5808" s="535">
        <v>11.61</v>
      </c>
      <c r="I5808" s="536">
        <v>0</v>
      </c>
      <c r="J5808" s="535">
        <v>10.67</v>
      </c>
      <c r="K5808" s="536">
        <v>0.32990000000000003</v>
      </c>
      <c r="L5808" s="535">
        <v>11.64</v>
      </c>
      <c r="M5808" s="536">
        <v>0</v>
      </c>
      <c r="N5808" s="535">
        <v>10.98</v>
      </c>
      <c r="O5808" s="536">
        <v>0</v>
      </c>
      <c r="P5808" s="535">
        <v>12.02</v>
      </c>
      <c r="Q5808" s="536">
        <v>0</v>
      </c>
      <c r="R5808" s="535">
        <v>13.23</v>
      </c>
    </row>
    <row r="5809" spans="1:18" ht="12.75">
      <c r="A5809" s="145">
        <v>89719</v>
      </c>
      <c r="B5809" s="102" t="s">
        <v>27479</v>
      </c>
      <c r="C5809" s="145" t="s">
        <v>2</v>
      </c>
      <c r="D5809" s="535">
        <v>15.41</v>
      </c>
      <c r="E5809" s="536">
        <v>0</v>
      </c>
      <c r="F5809" s="535">
        <v>13.24</v>
      </c>
      <c r="G5809" s="536">
        <v>0.32629999999999998</v>
      </c>
      <c r="H5809" s="535">
        <v>14.1</v>
      </c>
      <c r="I5809" s="536">
        <v>0</v>
      </c>
      <c r="J5809" s="535">
        <v>13.14</v>
      </c>
      <c r="K5809" s="536">
        <v>0.32879999999999998</v>
      </c>
      <c r="L5809" s="535">
        <v>14.15</v>
      </c>
      <c r="M5809" s="536">
        <v>0</v>
      </c>
      <c r="N5809" s="535">
        <v>13.36</v>
      </c>
      <c r="O5809" s="536">
        <v>0</v>
      </c>
      <c r="P5809" s="535">
        <v>14.73</v>
      </c>
      <c r="Q5809" s="536">
        <v>0</v>
      </c>
      <c r="R5809" s="535">
        <v>16.18</v>
      </c>
    </row>
    <row r="5810" spans="1:18" ht="12.75">
      <c r="A5810" s="145">
        <v>89641</v>
      </c>
      <c r="B5810" s="102" t="s">
        <v>27480</v>
      </c>
      <c r="C5810" s="145" t="s">
        <v>2</v>
      </c>
      <c r="D5810" s="535">
        <v>16.25</v>
      </c>
      <c r="E5810" s="536">
        <v>0</v>
      </c>
      <c r="F5810" s="535">
        <v>14.03</v>
      </c>
      <c r="G5810" s="536">
        <v>0.30790000000000001</v>
      </c>
      <c r="H5810" s="535">
        <v>14.97</v>
      </c>
      <c r="I5810" s="536">
        <v>0</v>
      </c>
      <c r="J5810" s="535">
        <v>13.83</v>
      </c>
      <c r="K5810" s="536">
        <v>0.31240000000000001</v>
      </c>
      <c r="L5810" s="535">
        <v>14.99</v>
      </c>
      <c r="M5810" s="536">
        <v>0</v>
      </c>
      <c r="N5810" s="535">
        <v>14.16</v>
      </c>
      <c r="O5810" s="536">
        <v>0</v>
      </c>
      <c r="P5810" s="535">
        <v>15.58</v>
      </c>
      <c r="Q5810" s="536">
        <v>0</v>
      </c>
      <c r="R5810" s="535">
        <v>17.05</v>
      </c>
    </row>
    <row r="5811" spans="1:18" ht="12.75">
      <c r="A5811" s="145">
        <v>89723</v>
      </c>
      <c r="B5811" s="102" t="s">
        <v>27481</v>
      </c>
      <c r="C5811" s="145" t="s">
        <v>2</v>
      </c>
      <c r="D5811" s="535">
        <v>23.44</v>
      </c>
      <c r="E5811" s="536">
        <v>0</v>
      </c>
      <c r="F5811" s="535">
        <v>20.079999999999998</v>
      </c>
      <c r="G5811" s="536">
        <v>0.4582</v>
      </c>
      <c r="H5811" s="535">
        <v>21.17</v>
      </c>
      <c r="I5811" s="536">
        <v>0</v>
      </c>
      <c r="J5811" s="535">
        <v>20.079999999999998</v>
      </c>
      <c r="K5811" s="536">
        <v>0.4582</v>
      </c>
      <c r="L5811" s="535">
        <v>21.27</v>
      </c>
      <c r="M5811" s="536">
        <v>0</v>
      </c>
      <c r="N5811" s="535">
        <v>20.05</v>
      </c>
      <c r="O5811" s="536">
        <v>0</v>
      </c>
      <c r="P5811" s="535">
        <v>22.08</v>
      </c>
      <c r="Q5811" s="536">
        <v>0</v>
      </c>
      <c r="R5811" s="535">
        <v>24.99</v>
      </c>
    </row>
    <row r="5812" spans="1:18" ht="12.75">
      <c r="A5812" s="145">
        <v>89646</v>
      </c>
      <c r="B5812" s="102" t="s">
        <v>27482</v>
      </c>
      <c r="C5812" s="145" t="s">
        <v>2</v>
      </c>
      <c r="D5812" s="535">
        <v>24.42</v>
      </c>
      <c r="E5812" s="536">
        <v>0</v>
      </c>
      <c r="F5812" s="535">
        <v>21.01</v>
      </c>
      <c r="G5812" s="536">
        <v>0.43790000000000001</v>
      </c>
      <c r="H5812" s="535">
        <v>22.18</v>
      </c>
      <c r="I5812" s="536">
        <v>0</v>
      </c>
      <c r="J5812" s="535">
        <v>20.89</v>
      </c>
      <c r="K5812" s="536">
        <v>0.44040000000000001</v>
      </c>
      <c r="L5812" s="535">
        <v>22.27</v>
      </c>
      <c r="M5812" s="536">
        <v>0</v>
      </c>
      <c r="N5812" s="535">
        <v>20.99</v>
      </c>
      <c r="O5812" s="536">
        <v>0</v>
      </c>
      <c r="P5812" s="535">
        <v>23.07</v>
      </c>
      <c r="Q5812" s="536">
        <v>0</v>
      </c>
      <c r="R5812" s="535">
        <v>26.02</v>
      </c>
    </row>
    <row r="5813" spans="1:18" ht="12.75">
      <c r="A5813" s="145">
        <v>89777</v>
      </c>
      <c r="B5813" s="102" t="s">
        <v>27483</v>
      </c>
      <c r="C5813" s="145" t="s">
        <v>2</v>
      </c>
      <c r="D5813" s="535">
        <v>30.06</v>
      </c>
      <c r="E5813" s="536">
        <v>0</v>
      </c>
      <c r="F5813" s="535">
        <v>25.42</v>
      </c>
      <c r="G5813" s="536">
        <v>0.65459999999999996</v>
      </c>
      <c r="H5813" s="535">
        <v>26.34</v>
      </c>
      <c r="I5813" s="536">
        <v>0</v>
      </c>
      <c r="J5813" s="535">
        <v>25.97</v>
      </c>
      <c r="K5813" s="536">
        <v>0.64070000000000005</v>
      </c>
      <c r="L5813" s="535">
        <v>26.6</v>
      </c>
      <c r="M5813" s="536">
        <v>0</v>
      </c>
      <c r="N5813" s="535">
        <v>25.03</v>
      </c>
      <c r="O5813" s="536">
        <v>0</v>
      </c>
      <c r="P5813" s="535">
        <v>27.64</v>
      </c>
      <c r="Q5813" s="536">
        <v>0</v>
      </c>
      <c r="R5813" s="535">
        <v>32.64</v>
      </c>
    </row>
    <row r="5814" spans="1:18" ht="12.75">
      <c r="A5814" s="145">
        <v>89729</v>
      </c>
      <c r="B5814" s="102" t="s">
        <v>27484</v>
      </c>
      <c r="C5814" s="145" t="s">
        <v>2</v>
      </c>
      <c r="D5814" s="535">
        <v>34.590000000000003</v>
      </c>
      <c r="E5814" s="536">
        <v>0</v>
      </c>
      <c r="F5814" s="535">
        <v>29.68</v>
      </c>
      <c r="G5814" s="536">
        <v>0.56059999999999999</v>
      </c>
      <c r="H5814" s="535">
        <v>31.04</v>
      </c>
      <c r="I5814" s="536">
        <v>0</v>
      </c>
      <c r="J5814" s="535">
        <v>29.73</v>
      </c>
      <c r="K5814" s="536">
        <v>0.55969999999999998</v>
      </c>
      <c r="L5814" s="535">
        <v>31.21</v>
      </c>
      <c r="M5814" s="536">
        <v>0</v>
      </c>
      <c r="N5814" s="535">
        <v>29.37</v>
      </c>
      <c r="O5814" s="536">
        <v>0</v>
      </c>
      <c r="P5814" s="535">
        <v>32.24</v>
      </c>
      <c r="Q5814" s="536">
        <v>0</v>
      </c>
      <c r="R5814" s="535">
        <v>37.42</v>
      </c>
    </row>
    <row r="5815" spans="1:18" ht="12.75">
      <c r="A5815" s="145">
        <v>89649</v>
      </c>
      <c r="B5815" s="102" t="s">
        <v>27485</v>
      </c>
      <c r="C5815" s="145" t="s">
        <v>2</v>
      </c>
      <c r="D5815" s="535">
        <v>35.74</v>
      </c>
      <c r="E5815" s="536">
        <v>0</v>
      </c>
      <c r="F5815" s="535">
        <v>30.77</v>
      </c>
      <c r="G5815" s="536">
        <v>0.54079999999999995</v>
      </c>
      <c r="H5815" s="535">
        <v>32.229999999999997</v>
      </c>
      <c r="I5815" s="536">
        <v>0</v>
      </c>
      <c r="J5815" s="535">
        <v>30.69</v>
      </c>
      <c r="K5815" s="536">
        <v>0.54220000000000002</v>
      </c>
      <c r="L5815" s="535">
        <v>32.380000000000003</v>
      </c>
      <c r="M5815" s="536">
        <v>0</v>
      </c>
      <c r="N5815" s="535">
        <v>30.48</v>
      </c>
      <c r="O5815" s="536">
        <v>0</v>
      </c>
      <c r="P5815" s="535">
        <v>33.42</v>
      </c>
      <c r="Q5815" s="536">
        <v>0</v>
      </c>
      <c r="R5815" s="535">
        <v>38.630000000000003</v>
      </c>
    </row>
    <row r="5816" spans="1:18" ht="12.75">
      <c r="A5816" s="145">
        <v>89781</v>
      </c>
      <c r="B5816" s="102" t="s">
        <v>27486</v>
      </c>
      <c r="C5816" s="145" t="s">
        <v>2</v>
      </c>
      <c r="D5816" s="535">
        <v>42.43</v>
      </c>
      <c r="E5816" s="536">
        <v>0</v>
      </c>
      <c r="F5816" s="535">
        <v>36.03</v>
      </c>
      <c r="G5816" s="536">
        <v>0.71079999999999999</v>
      </c>
      <c r="H5816" s="535">
        <v>37.229999999999997</v>
      </c>
      <c r="I5816" s="536">
        <v>0</v>
      </c>
      <c r="J5816" s="535">
        <v>36.71</v>
      </c>
      <c r="K5816" s="536">
        <v>0.6976</v>
      </c>
      <c r="L5816" s="535">
        <v>37.56</v>
      </c>
      <c r="M5816" s="536">
        <v>0</v>
      </c>
      <c r="N5816" s="535">
        <v>35.299999999999997</v>
      </c>
      <c r="O5816" s="536">
        <v>0</v>
      </c>
      <c r="P5816" s="535">
        <v>38.840000000000003</v>
      </c>
      <c r="Q5816" s="536">
        <v>0</v>
      </c>
      <c r="R5816" s="535">
        <v>46.53</v>
      </c>
    </row>
    <row r="5817" spans="1:18" ht="12.75">
      <c r="A5817" s="145">
        <v>104023</v>
      </c>
      <c r="B5817" s="102" t="s">
        <v>27487</v>
      </c>
      <c r="C5817" s="145" t="s">
        <v>2</v>
      </c>
      <c r="D5817" s="535">
        <v>47.51</v>
      </c>
      <c r="E5817" s="536">
        <v>0</v>
      </c>
      <c r="F5817" s="535">
        <v>40.82</v>
      </c>
      <c r="G5817" s="536">
        <v>0.62739999999999996</v>
      </c>
      <c r="H5817" s="535">
        <v>42.49</v>
      </c>
      <c r="I5817" s="536">
        <v>0</v>
      </c>
      <c r="J5817" s="535">
        <v>40.93</v>
      </c>
      <c r="K5817" s="536">
        <v>0.62570000000000003</v>
      </c>
      <c r="L5817" s="535">
        <v>42.74</v>
      </c>
      <c r="M5817" s="536">
        <v>0</v>
      </c>
      <c r="N5817" s="535">
        <v>40.17</v>
      </c>
      <c r="O5817" s="536">
        <v>0</v>
      </c>
      <c r="P5817" s="535">
        <v>43.99</v>
      </c>
      <c r="Q5817" s="536">
        <v>0</v>
      </c>
      <c r="R5817" s="535">
        <v>51.88</v>
      </c>
    </row>
    <row r="5818" spans="1:18" ht="12.75">
      <c r="A5818" s="145">
        <v>89788</v>
      </c>
      <c r="B5818" s="102" t="s">
        <v>27488</v>
      </c>
      <c r="C5818" s="145" t="s">
        <v>2</v>
      </c>
      <c r="D5818" s="535">
        <v>91.37</v>
      </c>
      <c r="E5818" s="536">
        <v>0</v>
      </c>
      <c r="F5818" s="535">
        <v>78.459999999999994</v>
      </c>
      <c r="G5818" s="536">
        <v>0.83409999999999995</v>
      </c>
      <c r="H5818" s="535">
        <v>80.42</v>
      </c>
      <c r="I5818" s="536">
        <v>0</v>
      </c>
      <c r="J5818" s="535">
        <v>79.319999999999993</v>
      </c>
      <c r="K5818" s="536">
        <v>0.82499999999999996</v>
      </c>
      <c r="L5818" s="535">
        <v>81.03</v>
      </c>
      <c r="M5818" s="536">
        <v>0</v>
      </c>
      <c r="N5818" s="535">
        <v>75.900000000000006</v>
      </c>
      <c r="O5818" s="536">
        <v>0</v>
      </c>
      <c r="P5818" s="535">
        <v>82.76</v>
      </c>
      <c r="Q5818" s="536">
        <v>0</v>
      </c>
      <c r="R5818" s="535">
        <v>102.44</v>
      </c>
    </row>
    <row r="5819" spans="1:18" ht="12.75">
      <c r="A5819" s="145">
        <v>89790</v>
      </c>
      <c r="B5819" s="102" t="s">
        <v>27489</v>
      </c>
      <c r="C5819" s="145" t="s">
        <v>2</v>
      </c>
      <c r="D5819" s="535">
        <v>181.82</v>
      </c>
      <c r="E5819" s="536">
        <v>0</v>
      </c>
      <c r="F5819" s="535">
        <v>157.13999999999999</v>
      </c>
      <c r="G5819" s="536">
        <v>0.89510000000000001</v>
      </c>
      <c r="H5819" s="535">
        <v>160.47</v>
      </c>
      <c r="I5819" s="536">
        <v>0</v>
      </c>
      <c r="J5819" s="535">
        <v>158.07</v>
      </c>
      <c r="K5819" s="536">
        <v>0.88980000000000004</v>
      </c>
      <c r="L5819" s="535">
        <v>161.49</v>
      </c>
      <c r="M5819" s="536">
        <v>0</v>
      </c>
      <c r="N5819" s="535">
        <v>151.03</v>
      </c>
      <c r="O5819" s="536">
        <v>0</v>
      </c>
      <c r="P5819" s="535">
        <v>163.83000000000001</v>
      </c>
      <c r="Q5819" s="536">
        <v>0</v>
      </c>
      <c r="R5819" s="535">
        <v>206.17</v>
      </c>
    </row>
    <row r="5820" spans="1:18" ht="12.75">
      <c r="A5820" s="145">
        <v>89792</v>
      </c>
      <c r="B5820" s="102" t="s">
        <v>27490</v>
      </c>
      <c r="C5820" s="145" t="s">
        <v>2</v>
      </c>
      <c r="D5820" s="535">
        <v>215.43</v>
      </c>
      <c r="E5820" s="536">
        <v>0</v>
      </c>
      <c r="F5820" s="535">
        <v>185.2</v>
      </c>
      <c r="G5820" s="536">
        <v>0.87549999999999994</v>
      </c>
      <c r="H5820" s="535">
        <v>189.27</v>
      </c>
      <c r="I5820" s="536">
        <v>0</v>
      </c>
      <c r="J5820" s="535">
        <v>187.28</v>
      </c>
      <c r="K5820" s="536">
        <v>0.86580000000000001</v>
      </c>
      <c r="L5820" s="535">
        <v>190.69</v>
      </c>
      <c r="M5820" s="536">
        <v>0</v>
      </c>
      <c r="N5820" s="535">
        <v>178.49</v>
      </c>
      <c r="O5820" s="536">
        <v>0</v>
      </c>
      <c r="P5820" s="535">
        <v>194.29</v>
      </c>
      <c r="Q5820" s="536">
        <v>0</v>
      </c>
      <c r="R5820" s="535">
        <v>242.94</v>
      </c>
    </row>
    <row r="5821" spans="1:18" ht="12.75">
      <c r="A5821" s="145">
        <v>89640</v>
      </c>
      <c r="B5821" s="102" t="s">
        <v>27491</v>
      </c>
      <c r="C5821" s="145" t="s">
        <v>2</v>
      </c>
      <c r="D5821" s="535">
        <v>22.24</v>
      </c>
      <c r="E5821" s="536">
        <v>0</v>
      </c>
      <c r="F5821" s="535">
        <v>19.36</v>
      </c>
      <c r="G5821" s="536">
        <v>0.61829999999999996</v>
      </c>
      <c r="H5821" s="535">
        <v>20.190000000000001</v>
      </c>
      <c r="I5821" s="536">
        <v>0</v>
      </c>
      <c r="J5821" s="535">
        <v>19.12</v>
      </c>
      <c r="K5821" s="536">
        <v>0.626</v>
      </c>
      <c r="L5821" s="535">
        <v>20.260000000000002</v>
      </c>
      <c r="M5821" s="536">
        <v>0</v>
      </c>
      <c r="N5821" s="535">
        <v>19.02</v>
      </c>
      <c r="O5821" s="536">
        <v>0</v>
      </c>
      <c r="P5821" s="535">
        <v>20.68</v>
      </c>
      <c r="Q5821" s="536">
        <v>0</v>
      </c>
      <c r="R5821" s="535">
        <v>24.43</v>
      </c>
    </row>
    <row r="5822" spans="1:18" ht="12.75">
      <c r="A5822" s="145">
        <v>89644</v>
      </c>
      <c r="B5822" s="102" t="s">
        <v>27492</v>
      </c>
      <c r="C5822" s="145" t="s">
        <v>2</v>
      </c>
      <c r="D5822" s="535">
        <v>27.13</v>
      </c>
      <c r="E5822" s="536">
        <v>0</v>
      </c>
      <c r="F5822" s="535">
        <v>23.57</v>
      </c>
      <c r="G5822" s="536">
        <v>0.63729999999999998</v>
      </c>
      <c r="H5822" s="535">
        <v>24.55</v>
      </c>
      <c r="I5822" s="536">
        <v>0</v>
      </c>
      <c r="J5822" s="535">
        <v>23.35</v>
      </c>
      <c r="K5822" s="536">
        <v>0.64329999999999998</v>
      </c>
      <c r="L5822" s="535">
        <v>24.62</v>
      </c>
      <c r="M5822" s="536">
        <v>0</v>
      </c>
      <c r="N5822" s="535">
        <v>23.11</v>
      </c>
      <c r="O5822" s="536">
        <v>0</v>
      </c>
      <c r="P5822" s="535">
        <v>25.17</v>
      </c>
      <c r="Q5822" s="536">
        <v>0</v>
      </c>
      <c r="R5822" s="535">
        <v>29.84</v>
      </c>
    </row>
    <row r="5823" spans="1:18" ht="12.75">
      <c r="A5823" s="145">
        <v>89645</v>
      </c>
      <c r="B5823" s="102" t="s">
        <v>27493</v>
      </c>
      <c r="C5823" s="145" t="s">
        <v>2</v>
      </c>
      <c r="D5823" s="535">
        <v>37.770000000000003</v>
      </c>
      <c r="E5823" s="536">
        <v>0</v>
      </c>
      <c r="F5823" s="535">
        <v>32.770000000000003</v>
      </c>
      <c r="G5823" s="536">
        <v>0.7107</v>
      </c>
      <c r="H5823" s="535">
        <v>33.950000000000003</v>
      </c>
      <c r="I5823" s="536">
        <v>0</v>
      </c>
      <c r="J5823" s="535">
        <v>32.61</v>
      </c>
      <c r="K5823" s="536">
        <v>0.71419999999999995</v>
      </c>
      <c r="L5823" s="535">
        <v>34.08</v>
      </c>
      <c r="M5823" s="536">
        <v>0</v>
      </c>
      <c r="N5823" s="535">
        <v>31.97</v>
      </c>
      <c r="O5823" s="536">
        <v>0</v>
      </c>
      <c r="P5823" s="535">
        <v>34.75</v>
      </c>
      <c r="Q5823" s="536">
        <v>0</v>
      </c>
      <c r="R5823" s="535">
        <v>41.92</v>
      </c>
    </row>
    <row r="5824" spans="1:18" ht="12.75">
      <c r="A5824" s="145">
        <v>89652</v>
      </c>
      <c r="B5824" s="102" t="s">
        <v>27494</v>
      </c>
      <c r="C5824" s="145" t="s">
        <v>2</v>
      </c>
      <c r="D5824" s="535">
        <v>14.38</v>
      </c>
      <c r="E5824" s="536">
        <v>0</v>
      </c>
      <c r="F5824" s="535">
        <v>12.36</v>
      </c>
      <c r="G5824" s="536">
        <v>0.56069999999999998</v>
      </c>
      <c r="H5824" s="535">
        <v>12.93</v>
      </c>
      <c r="I5824" s="536">
        <v>0</v>
      </c>
      <c r="J5824" s="535">
        <v>12.35</v>
      </c>
      <c r="K5824" s="536">
        <v>0.56110000000000004</v>
      </c>
      <c r="L5824" s="535">
        <v>13</v>
      </c>
      <c r="M5824" s="536">
        <v>0</v>
      </c>
      <c r="N5824" s="535">
        <v>12.23</v>
      </c>
      <c r="O5824" s="536">
        <v>0</v>
      </c>
      <c r="P5824" s="535">
        <v>13.4</v>
      </c>
      <c r="Q5824" s="536">
        <v>0</v>
      </c>
      <c r="R5824" s="535">
        <v>15.56</v>
      </c>
    </row>
    <row r="5825" spans="1:18" ht="12.75">
      <c r="A5825" s="145">
        <v>89738</v>
      </c>
      <c r="B5825" s="102" t="s">
        <v>27495</v>
      </c>
      <c r="C5825" s="145" t="s">
        <v>2</v>
      </c>
      <c r="D5825" s="535">
        <v>19.64</v>
      </c>
      <c r="E5825" s="536">
        <v>0</v>
      </c>
      <c r="F5825" s="535">
        <v>16.77</v>
      </c>
      <c r="G5825" s="536">
        <v>0.59989999999999999</v>
      </c>
      <c r="H5825" s="535">
        <v>17.48</v>
      </c>
      <c r="I5825" s="536">
        <v>0</v>
      </c>
      <c r="J5825" s="535">
        <v>16.93</v>
      </c>
      <c r="K5825" s="536">
        <v>0.59419999999999995</v>
      </c>
      <c r="L5825" s="535">
        <v>17.600000000000001</v>
      </c>
      <c r="M5825" s="536">
        <v>0</v>
      </c>
      <c r="N5825" s="535">
        <v>16.559999999999999</v>
      </c>
      <c r="O5825" s="536">
        <v>0</v>
      </c>
      <c r="P5825" s="535">
        <v>18.21</v>
      </c>
      <c r="Q5825" s="536">
        <v>0</v>
      </c>
      <c r="R5825" s="535">
        <v>21.3</v>
      </c>
    </row>
    <row r="5826" spans="1:18" ht="12.75">
      <c r="A5826" s="145">
        <v>89659</v>
      </c>
      <c r="B5826" s="102" t="s">
        <v>27496</v>
      </c>
      <c r="C5826" s="145" t="s">
        <v>2</v>
      </c>
      <c r="D5826" s="535">
        <v>20.2</v>
      </c>
      <c r="E5826" s="536">
        <v>0</v>
      </c>
      <c r="F5826" s="535">
        <v>17.3</v>
      </c>
      <c r="G5826" s="536">
        <v>0.58150000000000002</v>
      </c>
      <c r="H5826" s="535">
        <v>18.059999999999999</v>
      </c>
      <c r="I5826" s="536">
        <v>0</v>
      </c>
      <c r="J5826" s="535">
        <v>17.399999999999999</v>
      </c>
      <c r="K5826" s="536">
        <v>0.57820000000000005</v>
      </c>
      <c r="L5826" s="535">
        <v>18.170000000000002</v>
      </c>
      <c r="M5826" s="536">
        <v>0</v>
      </c>
      <c r="N5826" s="535">
        <v>17.09</v>
      </c>
      <c r="O5826" s="536">
        <v>0</v>
      </c>
      <c r="P5826" s="535">
        <v>18.78</v>
      </c>
      <c r="Q5826" s="536">
        <v>0</v>
      </c>
      <c r="R5826" s="535">
        <v>21.89</v>
      </c>
    </row>
    <row r="5827" spans="1:18" ht="12.75">
      <c r="A5827" s="145">
        <v>89756</v>
      </c>
      <c r="B5827" s="102" t="s">
        <v>27497</v>
      </c>
      <c r="C5827" s="145" t="s">
        <v>2</v>
      </c>
      <c r="D5827" s="535">
        <v>27.17</v>
      </c>
      <c r="E5827" s="536">
        <v>0</v>
      </c>
      <c r="F5827" s="535">
        <v>23.14</v>
      </c>
      <c r="G5827" s="536">
        <v>0.64219999999999999</v>
      </c>
      <c r="H5827" s="535">
        <v>24.04</v>
      </c>
      <c r="I5827" s="536">
        <v>0</v>
      </c>
      <c r="J5827" s="535">
        <v>23.44</v>
      </c>
      <c r="K5827" s="536">
        <v>0.63400000000000001</v>
      </c>
      <c r="L5827" s="535">
        <v>24.23</v>
      </c>
      <c r="M5827" s="536">
        <v>0</v>
      </c>
      <c r="N5827" s="535">
        <v>22.77</v>
      </c>
      <c r="O5827" s="536">
        <v>0</v>
      </c>
      <c r="P5827" s="535">
        <v>25.07</v>
      </c>
      <c r="Q5827" s="536">
        <v>0</v>
      </c>
      <c r="R5827" s="535">
        <v>29.58</v>
      </c>
    </row>
    <row r="5828" spans="1:18" ht="12.75">
      <c r="A5828" s="145">
        <v>89672</v>
      </c>
      <c r="B5828" s="102" t="s">
        <v>27498</v>
      </c>
      <c r="C5828" s="145" t="s">
        <v>2</v>
      </c>
      <c r="D5828" s="535">
        <v>27.82</v>
      </c>
      <c r="E5828" s="536">
        <v>0</v>
      </c>
      <c r="F5828" s="535">
        <v>23.75</v>
      </c>
      <c r="G5828" s="536">
        <v>0.62570000000000003</v>
      </c>
      <c r="H5828" s="535">
        <v>24.73</v>
      </c>
      <c r="I5828" s="536">
        <v>0</v>
      </c>
      <c r="J5828" s="535">
        <v>23.98</v>
      </c>
      <c r="K5828" s="536">
        <v>0.61970000000000003</v>
      </c>
      <c r="L5828" s="535">
        <v>24.89</v>
      </c>
      <c r="M5828" s="536">
        <v>0</v>
      </c>
      <c r="N5828" s="535">
        <v>23.4</v>
      </c>
      <c r="O5828" s="536">
        <v>0</v>
      </c>
      <c r="P5828" s="535">
        <v>25.74</v>
      </c>
      <c r="Q5828" s="536">
        <v>0</v>
      </c>
      <c r="R5828" s="535">
        <v>30.27</v>
      </c>
    </row>
    <row r="5829" spans="1:18" ht="12.75">
      <c r="A5829" s="145">
        <v>89815</v>
      </c>
      <c r="B5829" s="102" t="s">
        <v>27499</v>
      </c>
      <c r="C5829" s="145" t="s">
        <v>2</v>
      </c>
      <c r="D5829" s="535">
        <v>33.200000000000003</v>
      </c>
      <c r="E5829" s="536">
        <v>0</v>
      </c>
      <c r="F5829" s="535">
        <v>28.04</v>
      </c>
      <c r="G5829" s="536">
        <v>0.74470000000000003</v>
      </c>
      <c r="H5829" s="535">
        <v>28.86</v>
      </c>
      <c r="I5829" s="536">
        <v>0</v>
      </c>
      <c r="J5829" s="535">
        <v>28.79</v>
      </c>
      <c r="K5829" s="536">
        <v>0.72529999999999994</v>
      </c>
      <c r="L5829" s="535">
        <v>29.18</v>
      </c>
      <c r="M5829" s="536">
        <v>0</v>
      </c>
      <c r="N5829" s="535">
        <v>27.42</v>
      </c>
      <c r="O5829" s="536">
        <v>0</v>
      </c>
      <c r="P5829" s="535">
        <v>30.24</v>
      </c>
      <c r="Q5829" s="536">
        <v>0</v>
      </c>
      <c r="R5829" s="535">
        <v>36.46</v>
      </c>
    </row>
    <row r="5830" spans="1:18" ht="12.75">
      <c r="A5830" s="145">
        <v>89761</v>
      </c>
      <c r="B5830" s="102" t="s">
        <v>27500</v>
      </c>
      <c r="C5830" s="145" t="s">
        <v>2</v>
      </c>
      <c r="D5830" s="535">
        <v>36.19</v>
      </c>
      <c r="E5830" s="536">
        <v>0</v>
      </c>
      <c r="F5830" s="535">
        <v>30.86</v>
      </c>
      <c r="G5830" s="536">
        <v>0.67659999999999998</v>
      </c>
      <c r="H5830" s="535">
        <v>31.97</v>
      </c>
      <c r="I5830" s="536">
        <v>0</v>
      </c>
      <c r="J5830" s="535">
        <v>31.27</v>
      </c>
      <c r="K5830" s="536">
        <v>0.66769999999999996</v>
      </c>
      <c r="L5830" s="535">
        <v>32.22</v>
      </c>
      <c r="M5830" s="536">
        <v>0</v>
      </c>
      <c r="N5830" s="535">
        <v>30.28</v>
      </c>
      <c r="O5830" s="536">
        <v>0</v>
      </c>
      <c r="P5830" s="535">
        <v>33.28</v>
      </c>
      <c r="Q5830" s="536">
        <v>0</v>
      </c>
      <c r="R5830" s="535">
        <v>39.61</v>
      </c>
    </row>
    <row r="5831" spans="1:18" ht="12.75">
      <c r="A5831" s="145">
        <v>89682</v>
      </c>
      <c r="B5831" s="102" t="s">
        <v>27501</v>
      </c>
      <c r="C5831" s="145" t="s">
        <v>2</v>
      </c>
      <c r="D5831" s="535">
        <v>36.96</v>
      </c>
      <c r="E5831" s="536">
        <v>0</v>
      </c>
      <c r="F5831" s="535">
        <v>31.58</v>
      </c>
      <c r="G5831" s="536">
        <v>0.66120000000000001</v>
      </c>
      <c r="H5831" s="535">
        <v>32.75</v>
      </c>
      <c r="I5831" s="536">
        <v>0</v>
      </c>
      <c r="J5831" s="535">
        <v>31.91</v>
      </c>
      <c r="K5831" s="536">
        <v>0.65429999999999999</v>
      </c>
      <c r="L5831" s="535">
        <v>33.01</v>
      </c>
      <c r="M5831" s="536">
        <v>0</v>
      </c>
      <c r="N5831" s="535">
        <v>31.02</v>
      </c>
      <c r="O5831" s="536">
        <v>0</v>
      </c>
      <c r="P5831" s="535">
        <v>34.06</v>
      </c>
      <c r="Q5831" s="536">
        <v>0</v>
      </c>
      <c r="R5831" s="535">
        <v>40.409999999999997</v>
      </c>
    </row>
    <row r="5832" spans="1:18" ht="12.75">
      <c r="A5832" s="145">
        <v>89824</v>
      </c>
      <c r="B5832" s="102" t="s">
        <v>27502</v>
      </c>
      <c r="C5832" s="145" t="s">
        <v>2</v>
      </c>
      <c r="D5832" s="535">
        <v>45.02</v>
      </c>
      <c r="E5832" s="536">
        <v>0</v>
      </c>
      <c r="F5832" s="535">
        <v>38.15</v>
      </c>
      <c r="G5832" s="536">
        <v>0.77769999999999995</v>
      </c>
      <c r="H5832" s="535">
        <v>39.200000000000003</v>
      </c>
      <c r="I5832" s="536">
        <v>0</v>
      </c>
      <c r="J5832" s="535">
        <v>39.06</v>
      </c>
      <c r="K5832" s="536">
        <v>0.75960000000000005</v>
      </c>
      <c r="L5832" s="535">
        <v>39.61</v>
      </c>
      <c r="M5832" s="536">
        <v>0</v>
      </c>
      <c r="N5832" s="535">
        <v>37.17</v>
      </c>
      <c r="O5832" s="536">
        <v>0</v>
      </c>
      <c r="P5832" s="535">
        <v>40.9</v>
      </c>
      <c r="Q5832" s="536">
        <v>0</v>
      </c>
      <c r="R5832" s="535">
        <v>49.75</v>
      </c>
    </row>
    <row r="5833" spans="1:18" ht="12.75">
      <c r="A5833" s="145">
        <v>104026</v>
      </c>
      <c r="B5833" s="102" t="s">
        <v>27503</v>
      </c>
      <c r="C5833" s="145" t="s">
        <v>2</v>
      </c>
      <c r="D5833" s="535">
        <v>48.41</v>
      </c>
      <c r="E5833" s="536">
        <v>0</v>
      </c>
      <c r="F5833" s="535">
        <v>41.34</v>
      </c>
      <c r="G5833" s="536">
        <v>0.7177</v>
      </c>
      <c r="H5833" s="535">
        <v>42.72</v>
      </c>
      <c r="I5833" s="536">
        <v>0</v>
      </c>
      <c r="J5833" s="535">
        <v>41.88</v>
      </c>
      <c r="K5833" s="536">
        <v>0.70850000000000002</v>
      </c>
      <c r="L5833" s="535">
        <v>43.05</v>
      </c>
      <c r="M5833" s="536">
        <v>0</v>
      </c>
      <c r="N5833" s="535">
        <v>40.43</v>
      </c>
      <c r="O5833" s="536">
        <v>0</v>
      </c>
      <c r="P5833" s="535">
        <v>44.34</v>
      </c>
      <c r="Q5833" s="536">
        <v>0</v>
      </c>
      <c r="R5833" s="535">
        <v>53.3</v>
      </c>
    </row>
    <row r="5834" spans="1:18" ht="12.75">
      <c r="A5834" s="145">
        <v>89740</v>
      </c>
      <c r="B5834" s="102" t="s">
        <v>27504</v>
      </c>
      <c r="C5834" s="145" t="s">
        <v>2</v>
      </c>
      <c r="D5834" s="535">
        <v>11.04</v>
      </c>
      <c r="E5834" s="536">
        <v>0</v>
      </c>
      <c r="F5834" s="535">
        <v>9.27</v>
      </c>
      <c r="G5834" s="536">
        <v>0.25459999999999999</v>
      </c>
      <c r="H5834" s="535">
        <v>9.9</v>
      </c>
      <c r="I5834" s="536">
        <v>0</v>
      </c>
      <c r="J5834" s="535">
        <v>9.41</v>
      </c>
      <c r="K5834" s="536">
        <v>0.25080000000000002</v>
      </c>
      <c r="L5834" s="535">
        <v>9.98</v>
      </c>
      <c r="M5834" s="536">
        <v>0</v>
      </c>
      <c r="N5834" s="535">
        <v>9.4499999999999993</v>
      </c>
      <c r="O5834" s="536">
        <v>0</v>
      </c>
      <c r="P5834" s="535">
        <v>10.56</v>
      </c>
      <c r="Q5834" s="536">
        <v>0</v>
      </c>
      <c r="R5834" s="535">
        <v>11.33</v>
      </c>
    </row>
    <row r="5835" spans="1:18" ht="12.75">
      <c r="A5835" s="145">
        <v>89836</v>
      </c>
      <c r="B5835" s="102" t="s">
        <v>27505</v>
      </c>
      <c r="C5835" s="145" t="s">
        <v>2</v>
      </c>
      <c r="D5835" s="535">
        <v>228.66</v>
      </c>
      <c r="E5835" s="536">
        <v>0</v>
      </c>
      <c r="F5835" s="535">
        <v>197.95</v>
      </c>
      <c r="G5835" s="536">
        <v>0.94730000000000003</v>
      </c>
      <c r="H5835" s="535">
        <v>201.4</v>
      </c>
      <c r="I5835" s="536">
        <v>0</v>
      </c>
      <c r="J5835" s="535">
        <v>199.11</v>
      </c>
      <c r="K5835" s="536">
        <v>0.94179999999999997</v>
      </c>
      <c r="L5835" s="535">
        <v>202.67</v>
      </c>
      <c r="M5835" s="536">
        <v>0</v>
      </c>
      <c r="N5835" s="535">
        <v>189.34</v>
      </c>
      <c r="O5835" s="536">
        <v>0</v>
      </c>
      <c r="P5835" s="535">
        <v>204.94</v>
      </c>
      <c r="Q5835" s="536">
        <v>0</v>
      </c>
      <c r="R5835" s="535">
        <v>261.25</v>
      </c>
    </row>
    <row r="5836" spans="1:18" ht="12.75">
      <c r="A5836" s="145">
        <v>89653</v>
      </c>
      <c r="B5836" s="102" t="s">
        <v>27506</v>
      </c>
      <c r="C5836" s="145" t="s">
        <v>2</v>
      </c>
      <c r="D5836" s="535">
        <v>20.27</v>
      </c>
      <c r="E5836" s="536">
        <v>0</v>
      </c>
      <c r="F5836" s="535">
        <v>17.5</v>
      </c>
      <c r="G5836" s="536">
        <v>0.68969999999999998</v>
      </c>
      <c r="H5836" s="535">
        <v>18.14</v>
      </c>
      <c r="I5836" s="536">
        <v>0</v>
      </c>
      <c r="J5836" s="535">
        <v>17.489999999999998</v>
      </c>
      <c r="K5836" s="536">
        <v>0.69010000000000005</v>
      </c>
      <c r="L5836" s="535">
        <v>18.239999999999998</v>
      </c>
      <c r="M5836" s="536">
        <v>0</v>
      </c>
      <c r="N5836" s="535">
        <v>17.12</v>
      </c>
      <c r="O5836" s="536">
        <v>0</v>
      </c>
      <c r="P5836" s="535">
        <v>18.66</v>
      </c>
      <c r="Q5836" s="536">
        <v>0</v>
      </c>
      <c r="R5836" s="535">
        <v>22.37</v>
      </c>
    </row>
    <row r="5837" spans="1:18" ht="12.75">
      <c r="A5837" s="145">
        <v>89660</v>
      </c>
      <c r="B5837" s="102" t="s">
        <v>27507</v>
      </c>
      <c r="C5837" s="145" t="s">
        <v>2</v>
      </c>
      <c r="D5837" s="535">
        <v>11.62</v>
      </c>
      <c r="E5837" s="536">
        <v>0</v>
      </c>
      <c r="F5837" s="535">
        <v>9.82</v>
      </c>
      <c r="G5837" s="536">
        <v>0.24030000000000001</v>
      </c>
      <c r="H5837" s="535">
        <v>10.5</v>
      </c>
      <c r="I5837" s="536">
        <v>0</v>
      </c>
      <c r="J5837" s="535">
        <v>9.89</v>
      </c>
      <c r="K5837" s="536">
        <v>0.23860000000000001</v>
      </c>
      <c r="L5837" s="535">
        <v>10.56</v>
      </c>
      <c r="M5837" s="536">
        <v>0</v>
      </c>
      <c r="N5837" s="535">
        <v>10.01</v>
      </c>
      <c r="O5837" s="536">
        <v>0</v>
      </c>
      <c r="P5837" s="535">
        <v>11.15</v>
      </c>
      <c r="Q5837" s="536">
        <v>0</v>
      </c>
      <c r="R5837" s="535">
        <v>11.95</v>
      </c>
    </row>
    <row r="5838" spans="1:18" ht="12.75">
      <c r="A5838" s="145">
        <v>104028</v>
      </c>
      <c r="B5838" s="102" t="s">
        <v>27508</v>
      </c>
      <c r="C5838" s="145" t="s">
        <v>2</v>
      </c>
      <c r="D5838" s="535">
        <v>148.68</v>
      </c>
      <c r="E5838" s="536">
        <v>0</v>
      </c>
      <c r="F5838" s="535">
        <v>128.84</v>
      </c>
      <c r="G5838" s="536">
        <v>0.91590000000000005</v>
      </c>
      <c r="H5838" s="535">
        <v>131.4</v>
      </c>
      <c r="I5838" s="536">
        <v>0</v>
      </c>
      <c r="J5838" s="535">
        <v>129.31</v>
      </c>
      <c r="K5838" s="536">
        <v>0.91259999999999997</v>
      </c>
      <c r="L5838" s="535">
        <v>132.18</v>
      </c>
      <c r="M5838" s="536">
        <v>0</v>
      </c>
      <c r="N5838" s="535">
        <v>123.55</v>
      </c>
      <c r="O5838" s="536">
        <v>0</v>
      </c>
      <c r="P5838" s="535">
        <v>133.74</v>
      </c>
      <c r="Q5838" s="536">
        <v>0</v>
      </c>
      <c r="R5838" s="535">
        <v>169.3</v>
      </c>
    </row>
    <row r="5839" spans="1:18" ht="12.75">
      <c r="A5839" s="145">
        <v>89826</v>
      </c>
      <c r="B5839" s="102" t="s">
        <v>27509</v>
      </c>
      <c r="C5839" s="145" t="s">
        <v>2</v>
      </c>
      <c r="D5839" s="535">
        <v>145.5</v>
      </c>
      <c r="E5839" s="536">
        <v>0</v>
      </c>
      <c r="F5839" s="535">
        <v>125.83</v>
      </c>
      <c r="G5839" s="536">
        <v>0.93789999999999996</v>
      </c>
      <c r="H5839" s="535">
        <v>128.1</v>
      </c>
      <c r="I5839" s="536">
        <v>0</v>
      </c>
      <c r="J5839" s="535">
        <v>126.66</v>
      </c>
      <c r="K5839" s="536">
        <v>0.93169999999999997</v>
      </c>
      <c r="L5839" s="535">
        <v>128.94</v>
      </c>
      <c r="M5839" s="536">
        <v>0</v>
      </c>
      <c r="N5839" s="535">
        <v>120.49</v>
      </c>
      <c r="O5839" s="536">
        <v>0</v>
      </c>
      <c r="P5839" s="535">
        <v>130.51</v>
      </c>
      <c r="Q5839" s="536">
        <v>0</v>
      </c>
      <c r="R5839" s="535">
        <v>165.95</v>
      </c>
    </row>
    <row r="5840" spans="1:18" ht="12.75">
      <c r="A5840" s="145">
        <v>89651</v>
      </c>
      <c r="B5840" s="102" t="s">
        <v>27510</v>
      </c>
      <c r="C5840" s="145" t="s">
        <v>2</v>
      </c>
      <c r="D5840" s="535">
        <v>8.56</v>
      </c>
      <c r="E5840" s="536">
        <v>0</v>
      </c>
      <c r="F5840" s="535">
        <v>7.29</v>
      </c>
      <c r="G5840" s="536">
        <v>0.25509999999999999</v>
      </c>
      <c r="H5840" s="535">
        <v>7.78</v>
      </c>
      <c r="I5840" s="536">
        <v>0</v>
      </c>
      <c r="J5840" s="535">
        <v>7.28</v>
      </c>
      <c r="K5840" s="536">
        <v>0.2555</v>
      </c>
      <c r="L5840" s="535">
        <v>7.83</v>
      </c>
      <c r="M5840" s="536">
        <v>0</v>
      </c>
      <c r="N5840" s="535">
        <v>7.41</v>
      </c>
      <c r="O5840" s="536">
        <v>0</v>
      </c>
      <c r="P5840" s="535">
        <v>8.2100000000000009</v>
      </c>
      <c r="Q5840" s="536">
        <v>0</v>
      </c>
      <c r="R5840" s="535">
        <v>8.84</v>
      </c>
    </row>
    <row r="5841" spans="1:18" ht="12.75">
      <c r="A5841" s="145">
        <v>89736</v>
      </c>
      <c r="B5841" s="102" t="s">
        <v>27511</v>
      </c>
      <c r="C5841" s="145" t="s">
        <v>2</v>
      </c>
      <c r="D5841" s="535">
        <v>10.86</v>
      </c>
      <c r="E5841" s="536">
        <v>0</v>
      </c>
      <c r="F5841" s="535">
        <v>9.11</v>
      </c>
      <c r="G5841" s="536">
        <v>0.26340000000000002</v>
      </c>
      <c r="H5841" s="535">
        <v>9.7100000000000009</v>
      </c>
      <c r="I5841" s="536">
        <v>0</v>
      </c>
      <c r="J5841" s="535">
        <v>9.27</v>
      </c>
      <c r="K5841" s="536">
        <v>0.25890000000000002</v>
      </c>
      <c r="L5841" s="535">
        <v>9.8000000000000007</v>
      </c>
      <c r="M5841" s="536">
        <v>0</v>
      </c>
      <c r="N5841" s="535">
        <v>9.2799999999999994</v>
      </c>
      <c r="O5841" s="536">
        <v>0</v>
      </c>
      <c r="P5841" s="535">
        <v>10.38</v>
      </c>
      <c r="Q5841" s="536">
        <v>0</v>
      </c>
      <c r="R5841" s="535">
        <v>11.16</v>
      </c>
    </row>
    <row r="5842" spans="1:18" ht="12.75">
      <c r="A5842" s="145">
        <v>89658</v>
      </c>
      <c r="B5842" s="102" t="s">
        <v>27512</v>
      </c>
      <c r="C5842" s="145" t="s">
        <v>2</v>
      </c>
      <c r="D5842" s="535">
        <v>11.42</v>
      </c>
      <c r="E5842" s="536">
        <v>0</v>
      </c>
      <c r="F5842" s="535">
        <v>9.64</v>
      </c>
      <c r="G5842" s="536">
        <v>0.249</v>
      </c>
      <c r="H5842" s="535">
        <v>10.29</v>
      </c>
      <c r="I5842" s="536">
        <v>0</v>
      </c>
      <c r="J5842" s="535">
        <v>9.74</v>
      </c>
      <c r="K5842" s="536">
        <v>0.24640000000000001</v>
      </c>
      <c r="L5842" s="535">
        <v>10.37</v>
      </c>
      <c r="M5842" s="536">
        <v>0</v>
      </c>
      <c r="N5842" s="535">
        <v>9.81</v>
      </c>
      <c r="O5842" s="536">
        <v>0</v>
      </c>
      <c r="P5842" s="535">
        <v>10.95</v>
      </c>
      <c r="Q5842" s="536">
        <v>0</v>
      </c>
      <c r="R5842" s="535">
        <v>11.75</v>
      </c>
    </row>
    <row r="5843" spans="1:18" ht="12.75">
      <c r="A5843" s="145">
        <v>89755</v>
      </c>
      <c r="B5843" s="102" t="s">
        <v>27513</v>
      </c>
      <c r="C5843" s="145" t="s">
        <v>2</v>
      </c>
      <c r="D5843" s="535">
        <v>16.25</v>
      </c>
      <c r="E5843" s="536">
        <v>0</v>
      </c>
      <c r="F5843" s="535">
        <v>13.62</v>
      </c>
      <c r="G5843" s="536">
        <v>0.3921</v>
      </c>
      <c r="H5843" s="535">
        <v>14.38</v>
      </c>
      <c r="I5843" s="536">
        <v>0</v>
      </c>
      <c r="J5843" s="535">
        <v>13.92</v>
      </c>
      <c r="K5843" s="536">
        <v>0.3836</v>
      </c>
      <c r="L5843" s="535">
        <v>14.52</v>
      </c>
      <c r="M5843" s="536">
        <v>0</v>
      </c>
      <c r="N5843" s="535">
        <v>13.72</v>
      </c>
      <c r="O5843" s="536">
        <v>0</v>
      </c>
      <c r="P5843" s="535">
        <v>15.32</v>
      </c>
      <c r="Q5843" s="536">
        <v>0</v>
      </c>
      <c r="R5843" s="535">
        <v>16.97</v>
      </c>
    </row>
    <row r="5844" spans="1:18" ht="12.75">
      <c r="A5844" s="145">
        <v>89670</v>
      </c>
      <c r="B5844" s="102" t="s">
        <v>27514</v>
      </c>
      <c r="C5844" s="145" t="s">
        <v>2</v>
      </c>
      <c r="D5844" s="535">
        <v>16.899999999999999</v>
      </c>
      <c r="E5844" s="536">
        <v>0</v>
      </c>
      <c r="F5844" s="535">
        <v>14.23</v>
      </c>
      <c r="G5844" s="536">
        <v>0.37530000000000002</v>
      </c>
      <c r="H5844" s="535">
        <v>15.07</v>
      </c>
      <c r="I5844" s="536">
        <v>0</v>
      </c>
      <c r="J5844" s="535">
        <v>14.46</v>
      </c>
      <c r="K5844" s="536">
        <v>0.36930000000000002</v>
      </c>
      <c r="L5844" s="535">
        <v>15.18</v>
      </c>
      <c r="M5844" s="536">
        <v>0</v>
      </c>
      <c r="N5844" s="535">
        <v>14.35</v>
      </c>
      <c r="O5844" s="536">
        <v>0</v>
      </c>
      <c r="P5844" s="535">
        <v>15.99</v>
      </c>
      <c r="Q5844" s="536">
        <v>0</v>
      </c>
      <c r="R5844" s="535">
        <v>17.66</v>
      </c>
    </row>
    <row r="5845" spans="1:18" ht="12.75">
      <c r="A5845" s="145">
        <v>89794</v>
      </c>
      <c r="B5845" s="102" t="s">
        <v>27515</v>
      </c>
      <c r="C5845" s="145" t="s">
        <v>2</v>
      </c>
      <c r="D5845" s="535">
        <v>22.89</v>
      </c>
      <c r="E5845" s="536">
        <v>0</v>
      </c>
      <c r="F5845" s="535">
        <v>19.05</v>
      </c>
      <c r="G5845" s="536">
        <v>0.62409999999999999</v>
      </c>
      <c r="H5845" s="535">
        <v>19.739999999999998</v>
      </c>
      <c r="I5845" s="536">
        <v>0</v>
      </c>
      <c r="J5845" s="535">
        <v>19.8</v>
      </c>
      <c r="K5845" s="536">
        <v>0.60050000000000003</v>
      </c>
      <c r="L5845" s="535">
        <v>20.010000000000002</v>
      </c>
      <c r="M5845" s="536">
        <v>0</v>
      </c>
      <c r="N5845" s="535">
        <v>18.87</v>
      </c>
      <c r="O5845" s="536">
        <v>0</v>
      </c>
      <c r="P5845" s="535">
        <v>21.04</v>
      </c>
      <c r="Q5845" s="536">
        <v>0</v>
      </c>
      <c r="R5845" s="535">
        <v>24.56</v>
      </c>
    </row>
    <row r="5846" spans="1:18" ht="12.75">
      <c r="A5846" s="145">
        <v>89760</v>
      </c>
      <c r="B5846" s="102" t="s">
        <v>27516</v>
      </c>
      <c r="C5846" s="145" t="s">
        <v>2</v>
      </c>
      <c r="D5846" s="535">
        <v>25.88</v>
      </c>
      <c r="E5846" s="536">
        <v>0</v>
      </c>
      <c r="F5846" s="535">
        <v>21.87</v>
      </c>
      <c r="G5846" s="536">
        <v>0.54369999999999996</v>
      </c>
      <c r="H5846" s="535">
        <v>22.85</v>
      </c>
      <c r="I5846" s="536">
        <v>0</v>
      </c>
      <c r="J5846" s="535">
        <v>22.28</v>
      </c>
      <c r="K5846" s="536">
        <v>0.53369999999999995</v>
      </c>
      <c r="L5846" s="535">
        <v>23.05</v>
      </c>
      <c r="M5846" s="536">
        <v>0</v>
      </c>
      <c r="N5846" s="535">
        <v>21.73</v>
      </c>
      <c r="O5846" s="536">
        <v>0</v>
      </c>
      <c r="P5846" s="535">
        <v>24.08</v>
      </c>
      <c r="Q5846" s="536">
        <v>0</v>
      </c>
      <c r="R5846" s="535">
        <v>27.71</v>
      </c>
    </row>
    <row r="5847" spans="1:18" ht="12.75">
      <c r="A5847" s="145">
        <v>89680</v>
      </c>
      <c r="B5847" s="102" t="s">
        <v>27517</v>
      </c>
      <c r="C5847" s="145" t="s">
        <v>2</v>
      </c>
      <c r="D5847" s="535">
        <v>26.65</v>
      </c>
      <c r="E5847" s="536">
        <v>0</v>
      </c>
      <c r="F5847" s="535">
        <v>22.59</v>
      </c>
      <c r="G5847" s="536">
        <v>0.52629999999999999</v>
      </c>
      <c r="H5847" s="535">
        <v>23.63</v>
      </c>
      <c r="I5847" s="536">
        <v>0</v>
      </c>
      <c r="J5847" s="535">
        <v>22.92</v>
      </c>
      <c r="K5847" s="536">
        <v>0.51880000000000004</v>
      </c>
      <c r="L5847" s="535">
        <v>23.84</v>
      </c>
      <c r="M5847" s="536">
        <v>0</v>
      </c>
      <c r="N5847" s="535">
        <v>22.47</v>
      </c>
      <c r="O5847" s="536">
        <v>0</v>
      </c>
      <c r="P5847" s="535">
        <v>24.86</v>
      </c>
      <c r="Q5847" s="536">
        <v>0</v>
      </c>
      <c r="R5847" s="535">
        <v>28.51</v>
      </c>
    </row>
    <row r="5848" spans="1:18" ht="12.75">
      <c r="A5848" s="145">
        <v>89822</v>
      </c>
      <c r="B5848" s="102" t="s">
        <v>27518</v>
      </c>
      <c r="C5848" s="145" t="s">
        <v>2</v>
      </c>
      <c r="D5848" s="535">
        <v>29.87</v>
      </c>
      <c r="E5848" s="536">
        <v>0</v>
      </c>
      <c r="F5848" s="535">
        <v>24.94</v>
      </c>
      <c r="G5848" s="536">
        <v>0.66</v>
      </c>
      <c r="H5848" s="535">
        <v>25.8</v>
      </c>
      <c r="I5848" s="536">
        <v>0</v>
      </c>
      <c r="J5848" s="535">
        <v>25.85</v>
      </c>
      <c r="K5848" s="536">
        <v>0.63680000000000003</v>
      </c>
      <c r="L5848" s="535">
        <v>26.15</v>
      </c>
      <c r="M5848" s="536">
        <v>0</v>
      </c>
      <c r="N5848" s="535">
        <v>24.61</v>
      </c>
      <c r="O5848" s="536">
        <v>0</v>
      </c>
      <c r="P5848" s="535">
        <v>27.38</v>
      </c>
      <c r="Q5848" s="536">
        <v>0</v>
      </c>
      <c r="R5848" s="535">
        <v>32.25</v>
      </c>
    </row>
    <row r="5849" spans="1:18" ht="12.75">
      <c r="A5849" s="145">
        <v>104025</v>
      </c>
      <c r="B5849" s="102" t="s">
        <v>27519</v>
      </c>
      <c r="C5849" s="145" t="s">
        <v>2</v>
      </c>
      <c r="D5849" s="535">
        <v>33.26</v>
      </c>
      <c r="E5849" s="536">
        <v>0</v>
      </c>
      <c r="F5849" s="535">
        <v>28.13</v>
      </c>
      <c r="G5849" s="536">
        <v>0.58509999999999995</v>
      </c>
      <c r="H5849" s="535">
        <v>29.32</v>
      </c>
      <c r="I5849" s="536">
        <v>0</v>
      </c>
      <c r="J5849" s="535">
        <v>28.67</v>
      </c>
      <c r="K5849" s="536">
        <v>0.57410000000000005</v>
      </c>
      <c r="L5849" s="535">
        <v>29.59</v>
      </c>
      <c r="M5849" s="536">
        <v>0</v>
      </c>
      <c r="N5849" s="535">
        <v>27.87</v>
      </c>
      <c r="O5849" s="536">
        <v>0</v>
      </c>
      <c r="P5849" s="535">
        <v>30.82</v>
      </c>
      <c r="Q5849" s="536">
        <v>0</v>
      </c>
      <c r="R5849" s="535">
        <v>35.799999999999997</v>
      </c>
    </row>
    <row r="5850" spans="1:18" ht="12.75">
      <c r="A5850" s="145">
        <v>89835</v>
      </c>
      <c r="B5850" s="102" t="s">
        <v>27520</v>
      </c>
      <c r="C5850" s="145" t="s">
        <v>2</v>
      </c>
      <c r="D5850" s="535">
        <v>51.15</v>
      </c>
      <c r="E5850" s="536">
        <v>0</v>
      </c>
      <c r="F5850" s="535">
        <v>43.22</v>
      </c>
      <c r="G5850" s="536">
        <v>0.755</v>
      </c>
      <c r="H5850" s="535">
        <v>44.46</v>
      </c>
      <c r="I5850" s="536">
        <v>0</v>
      </c>
      <c r="J5850" s="535">
        <v>44.36</v>
      </c>
      <c r="K5850" s="536">
        <v>0.73560000000000003</v>
      </c>
      <c r="L5850" s="535">
        <v>44.95</v>
      </c>
      <c r="M5850" s="536">
        <v>0</v>
      </c>
      <c r="N5850" s="535">
        <v>42.21</v>
      </c>
      <c r="O5850" s="536">
        <v>0</v>
      </c>
      <c r="P5850" s="535">
        <v>46.54</v>
      </c>
      <c r="Q5850" s="536">
        <v>0</v>
      </c>
      <c r="R5850" s="535">
        <v>56.26</v>
      </c>
    </row>
    <row r="5851" spans="1:18" ht="12.75">
      <c r="A5851" s="145">
        <v>89838</v>
      </c>
      <c r="B5851" s="102" t="s">
        <v>27521</v>
      </c>
      <c r="C5851" s="145" t="s">
        <v>2</v>
      </c>
      <c r="D5851" s="535">
        <v>175.96</v>
      </c>
      <c r="E5851" s="536">
        <v>0</v>
      </c>
      <c r="F5851" s="535">
        <v>151.80000000000001</v>
      </c>
      <c r="G5851" s="536">
        <v>0.9123</v>
      </c>
      <c r="H5851" s="535">
        <v>154.78</v>
      </c>
      <c r="I5851" s="536">
        <v>0</v>
      </c>
      <c r="J5851" s="535">
        <v>153.1</v>
      </c>
      <c r="K5851" s="536">
        <v>0.90459999999999996</v>
      </c>
      <c r="L5851" s="535">
        <v>155.84</v>
      </c>
      <c r="M5851" s="536">
        <v>0</v>
      </c>
      <c r="N5851" s="535">
        <v>145.72999999999999</v>
      </c>
      <c r="O5851" s="536">
        <v>0</v>
      </c>
      <c r="P5851" s="535">
        <v>158.19</v>
      </c>
      <c r="Q5851" s="536">
        <v>0</v>
      </c>
      <c r="R5851" s="535">
        <v>199.75</v>
      </c>
    </row>
    <row r="5852" spans="1:18" ht="12.75">
      <c r="A5852" s="145">
        <v>89840</v>
      </c>
      <c r="B5852" s="102" t="s">
        <v>27522</v>
      </c>
      <c r="C5852" s="145" t="s">
        <v>2</v>
      </c>
      <c r="D5852" s="535">
        <v>207.87</v>
      </c>
      <c r="E5852" s="536">
        <v>0</v>
      </c>
      <c r="F5852" s="535">
        <v>178.32</v>
      </c>
      <c r="G5852" s="536">
        <v>0.8921</v>
      </c>
      <c r="H5852" s="535">
        <v>181.97</v>
      </c>
      <c r="I5852" s="536">
        <v>0</v>
      </c>
      <c r="J5852" s="535">
        <v>180.83</v>
      </c>
      <c r="K5852" s="536">
        <v>0.87970000000000004</v>
      </c>
      <c r="L5852" s="535">
        <v>183.45</v>
      </c>
      <c r="M5852" s="536">
        <v>0</v>
      </c>
      <c r="N5852" s="535">
        <v>171.69</v>
      </c>
      <c r="O5852" s="536">
        <v>0</v>
      </c>
      <c r="P5852" s="535">
        <v>187.06</v>
      </c>
      <c r="Q5852" s="536">
        <v>0</v>
      </c>
      <c r="R5852" s="535">
        <v>234.62</v>
      </c>
    </row>
    <row r="5853" spans="1:18" ht="12.75">
      <c r="A5853" s="145">
        <v>104015</v>
      </c>
      <c r="B5853" s="102" t="s">
        <v>27523</v>
      </c>
      <c r="C5853" s="145" t="s">
        <v>2</v>
      </c>
      <c r="D5853" s="535">
        <v>19.53</v>
      </c>
      <c r="E5853" s="536">
        <v>0</v>
      </c>
      <c r="F5853" s="535">
        <v>16.82</v>
      </c>
      <c r="G5853" s="536">
        <v>0.30320000000000003</v>
      </c>
      <c r="H5853" s="535">
        <v>17.93</v>
      </c>
      <c r="I5853" s="536">
        <v>0</v>
      </c>
      <c r="J5853" s="535">
        <v>16.63</v>
      </c>
      <c r="K5853" s="536">
        <v>0.30669999999999997</v>
      </c>
      <c r="L5853" s="535">
        <v>17.989999999999998</v>
      </c>
      <c r="M5853" s="536">
        <v>0</v>
      </c>
      <c r="N5853" s="535">
        <v>16.989999999999998</v>
      </c>
      <c r="O5853" s="536">
        <v>0</v>
      </c>
      <c r="P5853" s="535">
        <v>18.72</v>
      </c>
      <c r="Q5853" s="536">
        <v>0</v>
      </c>
      <c r="R5853" s="535">
        <v>20.45</v>
      </c>
    </row>
    <row r="5854" spans="1:18" ht="12.75">
      <c r="A5854" s="145">
        <v>104018</v>
      </c>
      <c r="B5854" s="102" t="s">
        <v>27524</v>
      </c>
      <c r="C5854" s="145" t="s">
        <v>2</v>
      </c>
      <c r="D5854" s="535">
        <v>25.06</v>
      </c>
      <c r="E5854" s="536">
        <v>0</v>
      </c>
      <c r="F5854" s="535">
        <v>21.35</v>
      </c>
      <c r="G5854" s="536">
        <v>0.36020000000000002</v>
      </c>
      <c r="H5854" s="535">
        <v>22.64</v>
      </c>
      <c r="I5854" s="536">
        <v>0</v>
      </c>
      <c r="J5854" s="535">
        <v>21.41</v>
      </c>
      <c r="K5854" s="536">
        <v>0.35920000000000002</v>
      </c>
      <c r="L5854" s="535">
        <v>22.77</v>
      </c>
      <c r="M5854" s="536">
        <v>0</v>
      </c>
      <c r="N5854" s="535">
        <v>21.51</v>
      </c>
      <c r="O5854" s="536">
        <v>0</v>
      </c>
      <c r="P5854" s="535">
        <v>23.8</v>
      </c>
      <c r="Q5854" s="536">
        <v>0</v>
      </c>
      <c r="R5854" s="535">
        <v>26.27</v>
      </c>
    </row>
    <row r="5855" spans="1:18" ht="12.75">
      <c r="A5855" s="145">
        <v>104016</v>
      </c>
      <c r="B5855" s="102" t="s">
        <v>27525</v>
      </c>
      <c r="C5855" s="145" t="s">
        <v>2</v>
      </c>
      <c r="D5855" s="535">
        <v>26.26</v>
      </c>
      <c r="E5855" s="536">
        <v>0</v>
      </c>
      <c r="F5855" s="535">
        <v>22.49</v>
      </c>
      <c r="G5855" s="536">
        <v>0.34189999999999998</v>
      </c>
      <c r="H5855" s="535">
        <v>23.89</v>
      </c>
      <c r="I5855" s="536">
        <v>0</v>
      </c>
      <c r="J5855" s="535">
        <v>22.41</v>
      </c>
      <c r="K5855" s="536">
        <v>0.34320000000000001</v>
      </c>
      <c r="L5855" s="535">
        <v>24</v>
      </c>
      <c r="M5855" s="536">
        <v>0</v>
      </c>
      <c r="N5855" s="535">
        <v>22.67</v>
      </c>
      <c r="O5855" s="536">
        <v>0</v>
      </c>
      <c r="P5855" s="535">
        <v>25.03</v>
      </c>
      <c r="Q5855" s="536">
        <v>0</v>
      </c>
      <c r="R5855" s="535">
        <v>27.54</v>
      </c>
    </row>
    <row r="5856" spans="1:18" ht="12.75">
      <c r="A5856" s="145">
        <v>104019</v>
      </c>
      <c r="B5856" s="102" t="s">
        <v>27526</v>
      </c>
      <c r="C5856" s="145" t="s">
        <v>2</v>
      </c>
      <c r="D5856" s="535">
        <v>51.44</v>
      </c>
      <c r="E5856" s="536">
        <v>0</v>
      </c>
      <c r="F5856" s="535">
        <v>44.13</v>
      </c>
      <c r="G5856" s="536">
        <v>0.625</v>
      </c>
      <c r="H5856" s="535">
        <v>45.93</v>
      </c>
      <c r="I5856" s="536">
        <v>0</v>
      </c>
      <c r="J5856" s="535">
        <v>44.32</v>
      </c>
      <c r="K5856" s="536">
        <v>0.62229999999999996</v>
      </c>
      <c r="L5856" s="535">
        <v>46.21</v>
      </c>
      <c r="M5856" s="536">
        <v>0</v>
      </c>
      <c r="N5856" s="535">
        <v>43.44</v>
      </c>
      <c r="O5856" s="536">
        <v>0</v>
      </c>
      <c r="P5856" s="535">
        <v>47.62</v>
      </c>
      <c r="Q5856" s="536">
        <v>0</v>
      </c>
      <c r="R5856" s="535">
        <v>56.09</v>
      </c>
    </row>
    <row r="5857" spans="1:18" ht="12.75">
      <c r="A5857" s="145">
        <v>104017</v>
      </c>
      <c r="B5857" s="102" t="s">
        <v>27527</v>
      </c>
      <c r="C5857" s="145" t="s">
        <v>2</v>
      </c>
      <c r="D5857" s="535">
        <v>52.85</v>
      </c>
      <c r="E5857" s="536">
        <v>0</v>
      </c>
      <c r="F5857" s="535">
        <v>45.46</v>
      </c>
      <c r="G5857" s="536">
        <v>0.60670000000000002</v>
      </c>
      <c r="H5857" s="535">
        <v>47.39</v>
      </c>
      <c r="I5857" s="536">
        <v>0</v>
      </c>
      <c r="J5857" s="535">
        <v>45.49</v>
      </c>
      <c r="K5857" s="536">
        <v>0.60629999999999995</v>
      </c>
      <c r="L5857" s="535">
        <v>47.65</v>
      </c>
      <c r="M5857" s="536">
        <v>0</v>
      </c>
      <c r="N5857" s="535">
        <v>44.8</v>
      </c>
      <c r="O5857" s="536">
        <v>0</v>
      </c>
      <c r="P5857" s="535">
        <v>49.07</v>
      </c>
      <c r="Q5857" s="536">
        <v>0</v>
      </c>
      <c r="R5857" s="535">
        <v>57.59</v>
      </c>
    </row>
    <row r="5858" spans="1:18" ht="12.75">
      <c r="A5858" s="145">
        <v>104020</v>
      </c>
      <c r="B5858" s="102" t="s">
        <v>27528</v>
      </c>
      <c r="C5858" s="145" t="s">
        <v>2</v>
      </c>
      <c r="D5858" s="535">
        <v>64.83</v>
      </c>
      <c r="E5858" s="536">
        <v>0</v>
      </c>
      <c r="F5858" s="535">
        <v>55.15</v>
      </c>
      <c r="G5858" s="536">
        <v>0.75470000000000004</v>
      </c>
      <c r="H5858" s="535">
        <v>56.8</v>
      </c>
      <c r="I5858" s="536">
        <v>0</v>
      </c>
      <c r="J5858" s="535">
        <v>56.19</v>
      </c>
      <c r="K5858" s="536">
        <v>0.74070000000000003</v>
      </c>
      <c r="L5858" s="535">
        <v>57.32</v>
      </c>
      <c r="M5858" s="536">
        <v>0</v>
      </c>
      <c r="N5858" s="535">
        <v>53.81</v>
      </c>
      <c r="O5858" s="536">
        <v>0</v>
      </c>
      <c r="P5858" s="535">
        <v>59.09</v>
      </c>
      <c r="Q5858" s="536">
        <v>0</v>
      </c>
      <c r="R5858" s="535">
        <v>71.569999999999993</v>
      </c>
    </row>
    <row r="5859" spans="1:18" ht="12.75">
      <c r="A5859" s="145">
        <v>104030</v>
      </c>
      <c r="B5859" s="102" t="s">
        <v>27529</v>
      </c>
      <c r="C5859" s="145" t="s">
        <v>2</v>
      </c>
      <c r="D5859" s="535">
        <v>71.22</v>
      </c>
      <c r="E5859" s="536">
        <v>0</v>
      </c>
      <c r="F5859" s="535">
        <v>61.18</v>
      </c>
      <c r="G5859" s="536">
        <v>0.68030000000000002</v>
      </c>
      <c r="H5859" s="535">
        <v>63.42</v>
      </c>
      <c r="I5859" s="536">
        <v>0</v>
      </c>
      <c r="J5859" s="535">
        <v>61.49</v>
      </c>
      <c r="K5859" s="536">
        <v>0.67689999999999995</v>
      </c>
      <c r="L5859" s="535">
        <v>63.82</v>
      </c>
      <c r="M5859" s="536">
        <v>0</v>
      </c>
      <c r="N5859" s="535">
        <v>59.94</v>
      </c>
      <c r="O5859" s="536">
        <v>0</v>
      </c>
      <c r="P5859" s="535">
        <v>65.569999999999993</v>
      </c>
      <c r="Q5859" s="536">
        <v>0</v>
      </c>
      <c r="R5859" s="535">
        <v>78.290000000000006</v>
      </c>
    </row>
    <row r="5860" spans="1:18" ht="12.75">
      <c r="A5860" s="145">
        <v>89694</v>
      </c>
      <c r="B5860" s="102" t="s">
        <v>27530</v>
      </c>
      <c r="C5860" s="145" t="s">
        <v>2</v>
      </c>
      <c r="D5860" s="535">
        <v>23.68</v>
      </c>
      <c r="E5860" s="536">
        <v>0</v>
      </c>
      <c r="F5860" s="535">
        <v>20.54</v>
      </c>
      <c r="G5860" s="536">
        <v>0.50780000000000003</v>
      </c>
      <c r="H5860" s="535">
        <v>21.59</v>
      </c>
      <c r="I5860" s="536">
        <v>0</v>
      </c>
      <c r="J5860" s="535">
        <v>20.29</v>
      </c>
      <c r="K5860" s="536">
        <v>0.51400000000000001</v>
      </c>
      <c r="L5860" s="535">
        <v>21.65</v>
      </c>
      <c r="M5860" s="536">
        <v>0</v>
      </c>
      <c r="N5860" s="535">
        <v>20.37</v>
      </c>
      <c r="O5860" s="536">
        <v>0</v>
      </c>
      <c r="P5860" s="535">
        <v>22.26</v>
      </c>
      <c r="Q5860" s="536">
        <v>0</v>
      </c>
      <c r="R5860" s="535">
        <v>25.58</v>
      </c>
    </row>
    <row r="5861" spans="1:18" ht="12.75">
      <c r="A5861" s="145">
        <v>89700</v>
      </c>
      <c r="B5861" s="102" t="s">
        <v>27531</v>
      </c>
      <c r="C5861" s="145" t="s">
        <v>2</v>
      </c>
      <c r="D5861" s="535">
        <v>27.13</v>
      </c>
      <c r="E5861" s="536">
        <v>0</v>
      </c>
      <c r="F5861" s="535">
        <v>23.44</v>
      </c>
      <c r="G5861" s="536">
        <v>0.5</v>
      </c>
      <c r="H5861" s="535">
        <v>24.65</v>
      </c>
      <c r="I5861" s="536">
        <v>0</v>
      </c>
      <c r="J5861" s="535">
        <v>23.25</v>
      </c>
      <c r="K5861" s="536">
        <v>0.50409999999999999</v>
      </c>
      <c r="L5861" s="535">
        <v>24.74</v>
      </c>
      <c r="M5861" s="536">
        <v>0</v>
      </c>
      <c r="N5861" s="535">
        <v>23.29</v>
      </c>
      <c r="O5861" s="536">
        <v>0</v>
      </c>
      <c r="P5861" s="535">
        <v>25.5</v>
      </c>
      <c r="Q5861" s="536">
        <v>0</v>
      </c>
      <c r="R5861" s="535">
        <v>29.22</v>
      </c>
    </row>
    <row r="5862" spans="1:18" ht="12.75">
      <c r="A5862" s="145">
        <v>89703</v>
      </c>
      <c r="B5862" s="102" t="s">
        <v>27532</v>
      </c>
      <c r="C5862" s="145" t="s">
        <v>2</v>
      </c>
      <c r="D5862" s="535">
        <v>55.59</v>
      </c>
      <c r="E5862" s="536">
        <v>0</v>
      </c>
      <c r="F5862" s="535">
        <v>48.13</v>
      </c>
      <c r="G5862" s="536">
        <v>0.72909999999999997</v>
      </c>
      <c r="H5862" s="535">
        <v>49.77</v>
      </c>
      <c r="I5862" s="536">
        <v>0</v>
      </c>
      <c r="J5862" s="535">
        <v>48.03</v>
      </c>
      <c r="K5862" s="536">
        <v>0.73060000000000003</v>
      </c>
      <c r="L5862" s="535">
        <v>50.01</v>
      </c>
      <c r="M5862" s="536">
        <v>0</v>
      </c>
      <c r="N5862" s="535">
        <v>46.89</v>
      </c>
      <c r="O5862" s="536">
        <v>0</v>
      </c>
      <c r="P5862" s="535">
        <v>51.02</v>
      </c>
      <c r="Q5862" s="536">
        <v>0</v>
      </c>
      <c r="R5862" s="535">
        <v>61.78</v>
      </c>
    </row>
    <row r="5863" spans="1:18" ht="12.75">
      <c r="A5863" s="145">
        <v>89691</v>
      </c>
      <c r="B5863" s="102" t="s">
        <v>27533</v>
      </c>
      <c r="C5863" s="145" t="s">
        <v>2</v>
      </c>
      <c r="D5863" s="535">
        <v>16.21</v>
      </c>
      <c r="E5863" s="536">
        <v>0</v>
      </c>
      <c r="F5863" s="535">
        <v>14.03</v>
      </c>
      <c r="G5863" s="536">
        <v>0.27939999999999998</v>
      </c>
      <c r="H5863" s="535">
        <v>14.98</v>
      </c>
      <c r="I5863" s="536">
        <v>0</v>
      </c>
      <c r="J5863" s="535">
        <v>13.78</v>
      </c>
      <c r="K5863" s="536">
        <v>0.28449999999999998</v>
      </c>
      <c r="L5863" s="535">
        <v>15.01</v>
      </c>
      <c r="M5863" s="536">
        <v>0</v>
      </c>
      <c r="N5863" s="535">
        <v>14.17</v>
      </c>
      <c r="O5863" s="536">
        <v>0</v>
      </c>
      <c r="P5863" s="535">
        <v>15.59</v>
      </c>
      <c r="Q5863" s="536">
        <v>0</v>
      </c>
      <c r="R5863" s="535">
        <v>16.95</v>
      </c>
    </row>
    <row r="5864" spans="1:18" ht="12.75">
      <c r="A5864" s="145">
        <v>89765</v>
      </c>
      <c r="B5864" s="102" t="s">
        <v>27534</v>
      </c>
      <c r="C5864" s="145" t="s">
        <v>2</v>
      </c>
      <c r="D5864" s="535">
        <v>20.13</v>
      </c>
      <c r="E5864" s="536">
        <v>0</v>
      </c>
      <c r="F5864" s="535">
        <v>17.170000000000002</v>
      </c>
      <c r="G5864" s="536">
        <v>0.28420000000000001</v>
      </c>
      <c r="H5864" s="535">
        <v>18.3</v>
      </c>
      <c r="I5864" s="536">
        <v>0</v>
      </c>
      <c r="J5864" s="535">
        <v>17.14</v>
      </c>
      <c r="K5864" s="536">
        <v>0.28470000000000001</v>
      </c>
      <c r="L5864" s="535">
        <v>18.39</v>
      </c>
      <c r="M5864" s="536">
        <v>0</v>
      </c>
      <c r="N5864" s="535">
        <v>17.39</v>
      </c>
      <c r="O5864" s="536">
        <v>0</v>
      </c>
      <c r="P5864" s="535">
        <v>19.27</v>
      </c>
      <c r="Q5864" s="536">
        <v>0</v>
      </c>
      <c r="R5864" s="535">
        <v>20.91</v>
      </c>
    </row>
    <row r="5865" spans="1:18" ht="12.75">
      <c r="A5865" s="145">
        <v>89697</v>
      </c>
      <c r="B5865" s="102" t="s">
        <v>27535</v>
      </c>
      <c r="C5865" s="145" t="s">
        <v>2</v>
      </c>
      <c r="D5865" s="535">
        <v>21.25</v>
      </c>
      <c r="E5865" s="536">
        <v>0</v>
      </c>
      <c r="F5865" s="535">
        <v>18.22</v>
      </c>
      <c r="G5865" s="536">
        <v>0.26779999999999998</v>
      </c>
      <c r="H5865" s="535">
        <v>19.46</v>
      </c>
      <c r="I5865" s="536">
        <v>0</v>
      </c>
      <c r="J5865" s="535">
        <v>18.079999999999998</v>
      </c>
      <c r="K5865" s="536">
        <v>0.26989999999999997</v>
      </c>
      <c r="L5865" s="535">
        <v>19.53</v>
      </c>
      <c r="M5865" s="536">
        <v>0</v>
      </c>
      <c r="N5865" s="535">
        <v>18.46</v>
      </c>
      <c r="O5865" s="536">
        <v>0</v>
      </c>
      <c r="P5865" s="535">
        <v>20.399999999999999</v>
      </c>
      <c r="Q5865" s="536">
        <v>0</v>
      </c>
      <c r="R5865" s="535">
        <v>22.08</v>
      </c>
    </row>
    <row r="5866" spans="1:18" ht="12.75">
      <c r="A5866" s="145">
        <v>89844</v>
      </c>
      <c r="B5866" s="102" t="s">
        <v>27536</v>
      </c>
      <c r="C5866" s="145" t="s">
        <v>2</v>
      </c>
      <c r="D5866" s="535">
        <v>73.52</v>
      </c>
      <c r="E5866" s="536">
        <v>0</v>
      </c>
      <c r="F5866" s="535">
        <v>62.6</v>
      </c>
      <c r="G5866" s="536">
        <v>0.76549999999999996</v>
      </c>
      <c r="H5866" s="535">
        <v>64.42</v>
      </c>
      <c r="I5866" s="536">
        <v>0</v>
      </c>
      <c r="J5866" s="535">
        <v>63.74</v>
      </c>
      <c r="K5866" s="536">
        <v>0.75180000000000002</v>
      </c>
      <c r="L5866" s="535">
        <v>65</v>
      </c>
      <c r="M5866" s="536">
        <v>0</v>
      </c>
      <c r="N5866" s="535">
        <v>61</v>
      </c>
      <c r="O5866" s="536">
        <v>0</v>
      </c>
      <c r="P5866" s="535">
        <v>66.95</v>
      </c>
      <c r="Q5866" s="536">
        <v>0</v>
      </c>
      <c r="R5866" s="535">
        <v>81.319999999999993</v>
      </c>
    </row>
    <row r="5867" spans="1:18" ht="12.75">
      <c r="A5867" s="145">
        <v>104022</v>
      </c>
      <c r="B5867" s="102" t="s">
        <v>27537</v>
      </c>
      <c r="C5867" s="145" t="s">
        <v>2</v>
      </c>
      <c r="D5867" s="535">
        <v>80.3</v>
      </c>
      <c r="E5867" s="536">
        <v>0</v>
      </c>
      <c r="F5867" s="535">
        <v>68.98</v>
      </c>
      <c r="G5867" s="536">
        <v>0.69469999999999998</v>
      </c>
      <c r="H5867" s="535">
        <v>71.44</v>
      </c>
      <c r="I5867" s="536">
        <v>0</v>
      </c>
      <c r="J5867" s="535">
        <v>69.36</v>
      </c>
      <c r="K5867" s="536">
        <v>0.69089999999999996</v>
      </c>
      <c r="L5867" s="535">
        <v>71.89</v>
      </c>
      <c r="M5867" s="536">
        <v>0</v>
      </c>
      <c r="N5867" s="535">
        <v>67.5</v>
      </c>
      <c r="O5867" s="536">
        <v>0</v>
      </c>
      <c r="P5867" s="535">
        <v>73.819999999999993</v>
      </c>
      <c r="Q5867" s="536">
        <v>0</v>
      </c>
      <c r="R5867" s="535">
        <v>88.44</v>
      </c>
    </row>
    <row r="5868" spans="1:18" ht="12.75">
      <c r="A5868" s="145">
        <v>89633</v>
      </c>
      <c r="B5868" s="102" t="s">
        <v>27538</v>
      </c>
      <c r="C5868" s="145" t="s">
        <v>1</v>
      </c>
      <c r="D5868" s="535">
        <v>29.76</v>
      </c>
      <c r="E5868" s="536">
        <v>0</v>
      </c>
      <c r="F5868" s="535">
        <v>27.04</v>
      </c>
      <c r="G5868" s="536">
        <v>0.45889999999999997</v>
      </c>
      <c r="H5868" s="535">
        <v>28.7</v>
      </c>
      <c r="I5868" s="536">
        <v>0</v>
      </c>
      <c r="J5868" s="535">
        <v>25.32</v>
      </c>
      <c r="K5868" s="536">
        <v>0.49009999999999998</v>
      </c>
      <c r="L5868" s="535">
        <v>28.46</v>
      </c>
      <c r="M5868" s="536">
        <v>0</v>
      </c>
      <c r="N5868" s="535">
        <v>26.71</v>
      </c>
      <c r="O5868" s="536">
        <v>0</v>
      </c>
      <c r="P5868" s="535">
        <v>28.47</v>
      </c>
      <c r="Q5868" s="536">
        <v>0</v>
      </c>
      <c r="R5868" s="535">
        <v>32.770000000000003</v>
      </c>
    </row>
    <row r="5869" spans="1:18" ht="12.75">
      <c r="A5869" s="145">
        <v>89716</v>
      </c>
      <c r="B5869" s="102" t="s">
        <v>27539</v>
      </c>
      <c r="C5869" s="145" t="s">
        <v>1</v>
      </c>
      <c r="D5869" s="535">
        <v>30.93</v>
      </c>
      <c r="E5869" s="536">
        <v>0</v>
      </c>
      <c r="F5869" s="535">
        <v>27.55</v>
      </c>
      <c r="G5869" s="536">
        <v>0.7198</v>
      </c>
      <c r="H5869" s="535">
        <v>28.61</v>
      </c>
      <c r="I5869" s="536">
        <v>0</v>
      </c>
      <c r="J5869" s="535">
        <v>26.64</v>
      </c>
      <c r="K5869" s="536">
        <v>0.74439999999999995</v>
      </c>
      <c r="L5869" s="535">
        <v>28.54</v>
      </c>
      <c r="M5869" s="536">
        <v>0</v>
      </c>
      <c r="N5869" s="535">
        <v>26.71</v>
      </c>
      <c r="O5869" s="536">
        <v>0</v>
      </c>
      <c r="P5869" s="535">
        <v>28.61</v>
      </c>
      <c r="Q5869" s="536">
        <v>0</v>
      </c>
      <c r="R5869" s="535">
        <v>34.880000000000003</v>
      </c>
    </row>
    <row r="5870" spans="1:18" ht="12.75">
      <c r="A5870" s="145">
        <v>89634</v>
      </c>
      <c r="B5870" s="102" t="s">
        <v>27540</v>
      </c>
      <c r="C5870" s="145" t="s">
        <v>1</v>
      </c>
      <c r="D5870" s="535">
        <v>42.39</v>
      </c>
      <c r="E5870" s="536">
        <v>0</v>
      </c>
      <c r="F5870" s="535">
        <v>38.35</v>
      </c>
      <c r="G5870" s="536">
        <v>0.5171</v>
      </c>
      <c r="H5870" s="535">
        <v>40.479999999999997</v>
      </c>
      <c r="I5870" s="536">
        <v>0</v>
      </c>
      <c r="J5870" s="535">
        <v>36.159999999999997</v>
      </c>
      <c r="K5870" s="536">
        <v>0.5484</v>
      </c>
      <c r="L5870" s="535">
        <v>40.19</v>
      </c>
      <c r="M5870" s="536">
        <v>0</v>
      </c>
      <c r="N5870" s="535">
        <v>37.700000000000003</v>
      </c>
      <c r="O5870" s="536">
        <v>0</v>
      </c>
      <c r="P5870" s="535">
        <v>40.229999999999997</v>
      </c>
      <c r="Q5870" s="536">
        <v>0</v>
      </c>
      <c r="R5870" s="535">
        <v>46.92</v>
      </c>
    </row>
    <row r="5871" spans="1:18" ht="12.75">
      <c r="A5871" s="145">
        <v>89717</v>
      </c>
      <c r="B5871" s="102" t="s">
        <v>27541</v>
      </c>
      <c r="C5871" s="145" t="s">
        <v>1</v>
      </c>
      <c r="D5871" s="535">
        <v>48.84</v>
      </c>
      <c r="E5871" s="536">
        <v>0</v>
      </c>
      <c r="F5871" s="535">
        <v>43.26</v>
      </c>
      <c r="G5871" s="536">
        <v>0.78939999999999999</v>
      </c>
      <c r="H5871" s="535">
        <v>44.67</v>
      </c>
      <c r="I5871" s="536">
        <v>0</v>
      </c>
      <c r="J5871" s="535">
        <v>42.18</v>
      </c>
      <c r="K5871" s="536">
        <v>0.80959999999999999</v>
      </c>
      <c r="L5871" s="535">
        <v>44.64</v>
      </c>
      <c r="M5871" s="536">
        <v>0</v>
      </c>
      <c r="N5871" s="535">
        <v>41.74</v>
      </c>
      <c r="O5871" s="536">
        <v>0</v>
      </c>
      <c r="P5871" s="535">
        <v>44.77</v>
      </c>
      <c r="Q5871" s="536">
        <v>0</v>
      </c>
      <c r="R5871" s="535">
        <v>55.39</v>
      </c>
    </row>
    <row r="5872" spans="1:18" ht="12.75">
      <c r="A5872" s="145">
        <v>89635</v>
      </c>
      <c r="B5872" s="102" t="s">
        <v>27542</v>
      </c>
      <c r="C5872" s="145" t="s">
        <v>1</v>
      </c>
      <c r="D5872" s="535">
        <v>62.36</v>
      </c>
      <c r="E5872" s="536">
        <v>0</v>
      </c>
      <c r="F5872" s="535">
        <v>55.99</v>
      </c>
      <c r="G5872" s="536">
        <v>0.6099</v>
      </c>
      <c r="H5872" s="535">
        <v>58.67</v>
      </c>
      <c r="I5872" s="536">
        <v>0</v>
      </c>
      <c r="J5872" s="535">
        <v>53.41</v>
      </c>
      <c r="K5872" s="536">
        <v>0.63939999999999997</v>
      </c>
      <c r="L5872" s="535">
        <v>58.4</v>
      </c>
      <c r="M5872" s="536">
        <v>0</v>
      </c>
      <c r="N5872" s="535">
        <v>54.71</v>
      </c>
      <c r="O5872" s="536">
        <v>0</v>
      </c>
      <c r="P5872" s="535">
        <v>58.48</v>
      </c>
      <c r="Q5872" s="536">
        <v>0</v>
      </c>
      <c r="R5872" s="535">
        <v>69.61</v>
      </c>
    </row>
    <row r="5873" spans="1:18" ht="12.75">
      <c r="A5873" s="145">
        <v>89770</v>
      </c>
      <c r="B5873" s="102" t="s">
        <v>27543</v>
      </c>
      <c r="C5873" s="145" t="s">
        <v>1</v>
      </c>
      <c r="D5873" s="535">
        <v>52.54</v>
      </c>
      <c r="E5873" s="536">
        <v>0</v>
      </c>
      <c r="F5873" s="535">
        <v>45.9</v>
      </c>
      <c r="G5873" s="536">
        <v>0.97170000000000001</v>
      </c>
      <c r="H5873" s="535">
        <v>46.67</v>
      </c>
      <c r="I5873" s="536">
        <v>0</v>
      </c>
      <c r="J5873" s="535">
        <v>45.74</v>
      </c>
      <c r="K5873" s="536">
        <v>0.97509999999999997</v>
      </c>
      <c r="L5873" s="535">
        <v>46.88</v>
      </c>
      <c r="M5873" s="536">
        <v>0</v>
      </c>
      <c r="N5873" s="535">
        <v>43.73</v>
      </c>
      <c r="O5873" s="536">
        <v>0</v>
      </c>
      <c r="P5873" s="535">
        <v>47.05</v>
      </c>
      <c r="Q5873" s="536">
        <v>0</v>
      </c>
      <c r="R5873" s="535">
        <v>60.54</v>
      </c>
    </row>
    <row r="5874" spans="1:18" ht="12.75">
      <c r="A5874" s="145">
        <v>89718</v>
      </c>
      <c r="B5874" s="102" t="s">
        <v>27544</v>
      </c>
      <c r="C5874" s="145" t="s">
        <v>1</v>
      </c>
      <c r="D5874" s="535">
        <v>62.55</v>
      </c>
      <c r="E5874" s="536">
        <v>0</v>
      </c>
      <c r="F5874" s="535">
        <v>55.34</v>
      </c>
      <c r="G5874" s="536">
        <v>0.80589999999999995</v>
      </c>
      <c r="H5874" s="535">
        <v>57.05</v>
      </c>
      <c r="I5874" s="536">
        <v>0</v>
      </c>
      <c r="J5874" s="535">
        <v>54.06</v>
      </c>
      <c r="K5874" s="536">
        <v>0.82499999999999996</v>
      </c>
      <c r="L5874" s="535">
        <v>57.06</v>
      </c>
      <c r="M5874" s="536">
        <v>0</v>
      </c>
      <c r="N5874" s="535">
        <v>53.33</v>
      </c>
      <c r="O5874" s="536">
        <v>0</v>
      </c>
      <c r="P5874" s="535">
        <v>57.21</v>
      </c>
      <c r="Q5874" s="536">
        <v>0</v>
      </c>
      <c r="R5874" s="535">
        <v>71.06</v>
      </c>
    </row>
    <row r="5875" spans="1:18" ht="12.75">
      <c r="A5875" s="145">
        <v>89636</v>
      </c>
      <c r="B5875" s="102" t="s">
        <v>27545</v>
      </c>
      <c r="C5875" s="145" t="s">
        <v>1</v>
      </c>
      <c r="D5875" s="535">
        <v>78.45</v>
      </c>
      <c r="E5875" s="536">
        <v>0</v>
      </c>
      <c r="F5875" s="535">
        <v>70.31</v>
      </c>
      <c r="G5875" s="536">
        <v>0.63429999999999997</v>
      </c>
      <c r="H5875" s="535">
        <v>73.540000000000006</v>
      </c>
      <c r="I5875" s="536">
        <v>0</v>
      </c>
      <c r="J5875" s="535">
        <v>67.27</v>
      </c>
      <c r="K5875" s="536">
        <v>0.66300000000000003</v>
      </c>
      <c r="L5875" s="535">
        <v>73.239999999999995</v>
      </c>
      <c r="M5875" s="536">
        <v>0</v>
      </c>
      <c r="N5875" s="535">
        <v>68.599999999999994</v>
      </c>
      <c r="O5875" s="536">
        <v>0</v>
      </c>
      <c r="P5875" s="535">
        <v>73.349999999999994</v>
      </c>
      <c r="Q5875" s="536">
        <v>0</v>
      </c>
      <c r="R5875" s="535">
        <v>87.78</v>
      </c>
    </row>
    <row r="5876" spans="1:18" ht="12.75">
      <c r="A5876" s="145">
        <v>89771</v>
      </c>
      <c r="B5876" s="102" t="s">
        <v>27546</v>
      </c>
      <c r="C5876" s="145" t="s">
        <v>1</v>
      </c>
      <c r="D5876" s="535">
        <v>70.14</v>
      </c>
      <c r="E5876" s="536">
        <v>0</v>
      </c>
      <c r="F5876" s="535">
        <v>61.26</v>
      </c>
      <c r="G5876" s="536">
        <v>0.97470000000000001</v>
      </c>
      <c r="H5876" s="535">
        <v>62.28</v>
      </c>
      <c r="I5876" s="536">
        <v>0</v>
      </c>
      <c r="J5876" s="535">
        <v>61.07</v>
      </c>
      <c r="K5876" s="536">
        <v>0.97770000000000001</v>
      </c>
      <c r="L5876" s="535">
        <v>62.54</v>
      </c>
      <c r="M5876" s="536">
        <v>0</v>
      </c>
      <c r="N5876" s="535">
        <v>58.36</v>
      </c>
      <c r="O5876" s="536">
        <v>0</v>
      </c>
      <c r="P5876" s="535">
        <v>62.8</v>
      </c>
      <c r="Q5876" s="536">
        <v>0</v>
      </c>
      <c r="R5876" s="535">
        <v>80.819999999999993</v>
      </c>
    </row>
    <row r="5877" spans="1:18" ht="12.75">
      <c r="A5877" s="145">
        <v>104021</v>
      </c>
      <c r="B5877" s="102" t="s">
        <v>27547</v>
      </c>
      <c r="C5877" s="145" t="s">
        <v>1</v>
      </c>
      <c r="D5877" s="535">
        <v>81.599999999999994</v>
      </c>
      <c r="E5877" s="536">
        <v>0</v>
      </c>
      <c r="F5877" s="535">
        <v>72.06</v>
      </c>
      <c r="G5877" s="536">
        <v>0.8286</v>
      </c>
      <c r="H5877" s="535">
        <v>74.17</v>
      </c>
      <c r="I5877" s="536">
        <v>0</v>
      </c>
      <c r="J5877" s="535">
        <v>70.61</v>
      </c>
      <c r="K5877" s="536">
        <v>0.84560000000000002</v>
      </c>
      <c r="L5877" s="535">
        <v>74.2</v>
      </c>
      <c r="M5877" s="536">
        <v>0</v>
      </c>
      <c r="N5877" s="535">
        <v>69.37</v>
      </c>
      <c r="O5877" s="536">
        <v>0</v>
      </c>
      <c r="P5877" s="535">
        <v>74.45</v>
      </c>
      <c r="Q5877" s="536">
        <v>0</v>
      </c>
      <c r="R5877" s="535">
        <v>92.88</v>
      </c>
    </row>
    <row r="5878" spans="1:18" ht="12.75">
      <c r="A5878" s="145">
        <v>89772</v>
      </c>
      <c r="B5878" s="102" t="s">
        <v>27548</v>
      </c>
      <c r="C5878" s="145" t="s">
        <v>1</v>
      </c>
      <c r="D5878" s="535">
        <v>102.31</v>
      </c>
      <c r="E5878" s="536">
        <v>0</v>
      </c>
      <c r="F5878" s="535">
        <v>89.33</v>
      </c>
      <c r="G5878" s="536">
        <v>0.97840000000000005</v>
      </c>
      <c r="H5878" s="535">
        <v>90.77</v>
      </c>
      <c r="I5878" s="536">
        <v>0</v>
      </c>
      <c r="J5878" s="535">
        <v>89.1</v>
      </c>
      <c r="K5878" s="536">
        <v>0.98089999999999999</v>
      </c>
      <c r="L5878" s="535">
        <v>91.17</v>
      </c>
      <c r="M5878" s="536">
        <v>0</v>
      </c>
      <c r="N5878" s="535">
        <v>85.07</v>
      </c>
      <c r="O5878" s="536">
        <v>0</v>
      </c>
      <c r="P5878" s="535">
        <v>91.55</v>
      </c>
      <c r="Q5878" s="536">
        <v>0</v>
      </c>
      <c r="R5878" s="535">
        <v>117.91</v>
      </c>
    </row>
    <row r="5879" spans="1:18" ht="12.75">
      <c r="A5879" s="145">
        <v>89773</v>
      </c>
      <c r="B5879" s="102" t="s">
        <v>27549</v>
      </c>
      <c r="C5879" s="145" t="s">
        <v>1</v>
      </c>
      <c r="D5879" s="535">
        <v>164.82</v>
      </c>
      <c r="E5879" s="536">
        <v>0</v>
      </c>
      <c r="F5879" s="535">
        <v>143.88</v>
      </c>
      <c r="G5879" s="536">
        <v>0.98229999999999995</v>
      </c>
      <c r="H5879" s="535">
        <v>146.16999999999999</v>
      </c>
      <c r="I5879" s="536">
        <v>0</v>
      </c>
      <c r="J5879" s="535">
        <v>143.57</v>
      </c>
      <c r="K5879" s="536">
        <v>0.98440000000000005</v>
      </c>
      <c r="L5879" s="535">
        <v>146.83000000000001</v>
      </c>
      <c r="M5879" s="536">
        <v>0</v>
      </c>
      <c r="N5879" s="535">
        <v>136.99</v>
      </c>
      <c r="O5879" s="536">
        <v>0</v>
      </c>
      <c r="P5879" s="535">
        <v>147.41999999999999</v>
      </c>
      <c r="Q5879" s="536">
        <v>0</v>
      </c>
      <c r="R5879" s="535">
        <v>190.04</v>
      </c>
    </row>
    <row r="5880" spans="1:18" ht="12.75">
      <c r="A5880" s="145">
        <v>89775</v>
      </c>
      <c r="B5880" s="102" t="s">
        <v>27550</v>
      </c>
      <c r="C5880" s="145" t="s">
        <v>1</v>
      </c>
      <c r="D5880" s="535">
        <v>257.7</v>
      </c>
      <c r="E5880" s="536">
        <v>0</v>
      </c>
      <c r="F5880" s="535">
        <v>224.89</v>
      </c>
      <c r="G5880" s="536">
        <v>0.98640000000000005</v>
      </c>
      <c r="H5880" s="535">
        <v>228.38</v>
      </c>
      <c r="I5880" s="536">
        <v>0</v>
      </c>
      <c r="J5880" s="535">
        <v>224.53</v>
      </c>
      <c r="K5880" s="536">
        <v>0.98799999999999999</v>
      </c>
      <c r="L5880" s="535">
        <v>229.44</v>
      </c>
      <c r="M5880" s="536">
        <v>0</v>
      </c>
      <c r="N5880" s="535">
        <v>214.06</v>
      </c>
      <c r="O5880" s="536">
        <v>0</v>
      </c>
      <c r="P5880" s="535">
        <v>230.36</v>
      </c>
      <c r="Q5880" s="536">
        <v>0</v>
      </c>
      <c r="R5880" s="535">
        <v>297.24</v>
      </c>
    </row>
    <row r="5881" spans="1:18" ht="12.75">
      <c r="A5881" s="145">
        <v>89767</v>
      </c>
      <c r="B5881" s="102" t="s">
        <v>27551</v>
      </c>
      <c r="C5881" s="145" t="s">
        <v>2</v>
      </c>
      <c r="D5881" s="535">
        <v>25.02</v>
      </c>
      <c r="E5881" s="536">
        <v>0</v>
      </c>
      <c r="F5881" s="535">
        <v>21.43</v>
      </c>
      <c r="G5881" s="536">
        <v>0.42649999999999999</v>
      </c>
      <c r="H5881" s="535">
        <v>22.63</v>
      </c>
      <c r="I5881" s="536">
        <v>0</v>
      </c>
      <c r="J5881" s="535">
        <v>21.4</v>
      </c>
      <c r="K5881" s="536">
        <v>0.42709999999999998</v>
      </c>
      <c r="L5881" s="535">
        <v>22.74</v>
      </c>
      <c r="M5881" s="536">
        <v>0</v>
      </c>
      <c r="N5881" s="535">
        <v>21.45</v>
      </c>
      <c r="O5881" s="536">
        <v>0</v>
      </c>
      <c r="P5881" s="535">
        <v>23.64</v>
      </c>
      <c r="Q5881" s="536">
        <v>0</v>
      </c>
      <c r="R5881" s="535">
        <v>26.56</v>
      </c>
    </row>
    <row r="5882" spans="1:18" ht="12.75">
      <c r="A5882" s="145">
        <v>89695</v>
      </c>
      <c r="B5882" s="102" t="s">
        <v>27552</v>
      </c>
      <c r="C5882" s="145" t="s">
        <v>2</v>
      </c>
      <c r="D5882" s="535">
        <v>20.239999999999998</v>
      </c>
      <c r="E5882" s="536">
        <v>0</v>
      </c>
      <c r="F5882" s="535">
        <v>17.53</v>
      </c>
      <c r="G5882" s="536">
        <v>0.42330000000000001</v>
      </c>
      <c r="H5882" s="535">
        <v>18.54</v>
      </c>
      <c r="I5882" s="536">
        <v>0</v>
      </c>
      <c r="J5882" s="535">
        <v>17.28</v>
      </c>
      <c r="K5882" s="536">
        <v>0.4294</v>
      </c>
      <c r="L5882" s="535">
        <v>18.59</v>
      </c>
      <c r="M5882" s="536">
        <v>0</v>
      </c>
      <c r="N5882" s="535">
        <v>17.510000000000002</v>
      </c>
      <c r="O5882" s="536">
        <v>0</v>
      </c>
      <c r="P5882" s="535">
        <v>19.18</v>
      </c>
      <c r="Q5882" s="536">
        <v>0</v>
      </c>
      <c r="R5882" s="535">
        <v>21.59</v>
      </c>
    </row>
    <row r="5883" spans="1:18" ht="12.75">
      <c r="A5883" s="145">
        <v>89702</v>
      </c>
      <c r="B5883" s="102" t="s">
        <v>27553</v>
      </c>
      <c r="C5883" s="145" t="s">
        <v>2</v>
      </c>
      <c r="D5883" s="535">
        <v>26.14</v>
      </c>
      <c r="E5883" s="536">
        <v>0</v>
      </c>
      <c r="F5883" s="535">
        <v>22.48</v>
      </c>
      <c r="G5883" s="536">
        <v>0.40660000000000002</v>
      </c>
      <c r="H5883" s="535">
        <v>23.79</v>
      </c>
      <c r="I5883" s="536">
        <v>0</v>
      </c>
      <c r="J5883" s="535">
        <v>22.34</v>
      </c>
      <c r="K5883" s="536">
        <v>0.40910000000000002</v>
      </c>
      <c r="L5883" s="535">
        <v>23.88</v>
      </c>
      <c r="M5883" s="536">
        <v>0</v>
      </c>
      <c r="N5883" s="535">
        <v>22.52</v>
      </c>
      <c r="O5883" s="536">
        <v>0</v>
      </c>
      <c r="P5883" s="535">
        <v>24.77</v>
      </c>
      <c r="Q5883" s="536">
        <v>0</v>
      </c>
      <c r="R5883" s="535">
        <v>27.73</v>
      </c>
    </row>
    <row r="5884" spans="1:18" ht="12.75">
      <c r="A5884" s="145">
        <v>89768</v>
      </c>
      <c r="B5884" s="102" t="s">
        <v>27554</v>
      </c>
      <c r="C5884" s="145" t="s">
        <v>2</v>
      </c>
      <c r="D5884" s="535">
        <v>29.16</v>
      </c>
      <c r="E5884" s="536">
        <v>0</v>
      </c>
      <c r="F5884" s="535">
        <v>24.81</v>
      </c>
      <c r="G5884" s="536">
        <v>0.39419999999999999</v>
      </c>
      <c r="H5884" s="535">
        <v>26.24</v>
      </c>
      <c r="I5884" s="536">
        <v>0</v>
      </c>
      <c r="J5884" s="535">
        <v>24.95</v>
      </c>
      <c r="K5884" s="536">
        <v>0.39200000000000002</v>
      </c>
      <c r="L5884" s="535">
        <v>26.41</v>
      </c>
      <c r="M5884" s="536">
        <v>0</v>
      </c>
      <c r="N5884" s="535">
        <v>24.93</v>
      </c>
      <c r="O5884" s="536">
        <v>0</v>
      </c>
      <c r="P5884" s="535">
        <v>27.6</v>
      </c>
      <c r="Q5884" s="536">
        <v>0</v>
      </c>
      <c r="R5884" s="535">
        <v>30.71</v>
      </c>
    </row>
    <row r="5885" spans="1:18" ht="12.75">
      <c r="A5885" s="145">
        <v>89842</v>
      </c>
      <c r="B5885" s="102" t="s">
        <v>27555</v>
      </c>
      <c r="C5885" s="145" t="s">
        <v>2</v>
      </c>
      <c r="D5885" s="535">
        <v>58.42</v>
      </c>
      <c r="E5885" s="536">
        <v>0</v>
      </c>
      <c r="F5885" s="535">
        <v>49.69</v>
      </c>
      <c r="G5885" s="536">
        <v>0.75070000000000003</v>
      </c>
      <c r="H5885" s="535">
        <v>51.19</v>
      </c>
      <c r="I5885" s="536">
        <v>0</v>
      </c>
      <c r="J5885" s="535">
        <v>50.62</v>
      </c>
      <c r="K5885" s="536">
        <v>0.7369</v>
      </c>
      <c r="L5885" s="535">
        <v>51.67</v>
      </c>
      <c r="M5885" s="536">
        <v>0</v>
      </c>
      <c r="N5885" s="535">
        <v>48.5</v>
      </c>
      <c r="O5885" s="536">
        <v>0</v>
      </c>
      <c r="P5885" s="535">
        <v>53.27</v>
      </c>
      <c r="Q5885" s="536">
        <v>0</v>
      </c>
      <c r="R5885" s="535">
        <v>64.47</v>
      </c>
    </row>
    <row r="5886" spans="1:18" ht="12.75">
      <c r="A5886" s="145">
        <v>89845</v>
      </c>
      <c r="B5886" s="102" t="s">
        <v>27556</v>
      </c>
      <c r="C5886" s="145" t="s">
        <v>2</v>
      </c>
      <c r="D5886" s="535">
        <v>115</v>
      </c>
      <c r="E5886" s="536">
        <v>0</v>
      </c>
      <c r="F5886" s="535">
        <v>98.38</v>
      </c>
      <c r="G5886" s="536">
        <v>0.8135</v>
      </c>
      <c r="H5886" s="535">
        <v>100.95</v>
      </c>
      <c r="I5886" s="536">
        <v>0</v>
      </c>
      <c r="J5886" s="535">
        <v>99.81</v>
      </c>
      <c r="K5886" s="536">
        <v>0.80179999999999996</v>
      </c>
      <c r="L5886" s="535">
        <v>101.78</v>
      </c>
      <c r="M5886" s="536">
        <v>0</v>
      </c>
      <c r="N5886" s="535">
        <v>95.39</v>
      </c>
      <c r="O5886" s="536">
        <v>0</v>
      </c>
      <c r="P5886" s="535">
        <v>104.29</v>
      </c>
      <c r="Q5886" s="536">
        <v>0</v>
      </c>
      <c r="R5886" s="535">
        <v>128.31</v>
      </c>
    </row>
    <row r="5887" spans="1:18" ht="12.75">
      <c r="A5887" s="145">
        <v>89846</v>
      </c>
      <c r="B5887" s="102" t="s">
        <v>27557</v>
      </c>
      <c r="C5887" s="145" t="s">
        <v>2</v>
      </c>
      <c r="D5887" s="535">
        <v>244.85</v>
      </c>
      <c r="E5887" s="536">
        <v>0</v>
      </c>
      <c r="F5887" s="535">
        <v>211.29</v>
      </c>
      <c r="G5887" s="536">
        <v>0.89039999999999997</v>
      </c>
      <c r="H5887" s="535">
        <v>215.79</v>
      </c>
      <c r="I5887" s="536">
        <v>0</v>
      </c>
      <c r="J5887" s="535">
        <v>212.87</v>
      </c>
      <c r="K5887" s="536">
        <v>0.88380000000000003</v>
      </c>
      <c r="L5887" s="535">
        <v>217.23</v>
      </c>
      <c r="M5887" s="536">
        <v>0</v>
      </c>
      <c r="N5887" s="535">
        <v>203.21</v>
      </c>
      <c r="O5887" s="536">
        <v>0</v>
      </c>
      <c r="P5887" s="535">
        <v>220.66</v>
      </c>
      <c r="Q5887" s="536">
        <v>0</v>
      </c>
      <c r="R5887" s="535">
        <v>277.23</v>
      </c>
    </row>
    <row r="5888" spans="1:18" ht="12.75">
      <c r="A5888" s="145">
        <v>89847</v>
      </c>
      <c r="B5888" s="102" t="s">
        <v>27558</v>
      </c>
      <c r="C5888" s="145" t="s">
        <v>2</v>
      </c>
      <c r="D5888" s="535">
        <v>293.07</v>
      </c>
      <c r="E5888" s="536">
        <v>0</v>
      </c>
      <c r="F5888" s="535">
        <v>251.44</v>
      </c>
      <c r="G5888" s="536">
        <v>0.87009999999999998</v>
      </c>
      <c r="H5888" s="535">
        <v>257</v>
      </c>
      <c r="I5888" s="536">
        <v>0</v>
      </c>
      <c r="J5888" s="535">
        <v>254.76</v>
      </c>
      <c r="K5888" s="536">
        <v>0.85880000000000001</v>
      </c>
      <c r="L5888" s="535">
        <v>259.05</v>
      </c>
      <c r="M5888" s="536">
        <v>0</v>
      </c>
      <c r="N5888" s="535">
        <v>242.52</v>
      </c>
      <c r="O5888" s="536">
        <v>0</v>
      </c>
      <c r="P5888" s="535">
        <v>264.36</v>
      </c>
      <c r="Q5888" s="536">
        <v>0</v>
      </c>
      <c r="R5888" s="535">
        <v>329.89</v>
      </c>
    </row>
    <row r="5889" spans="1:18" ht="12.75">
      <c r="A5889" s="145">
        <v>89705</v>
      </c>
      <c r="B5889" s="102" t="s">
        <v>27559</v>
      </c>
      <c r="C5889" s="145" t="s">
        <v>2</v>
      </c>
      <c r="D5889" s="535">
        <v>30.46</v>
      </c>
      <c r="E5889" s="536">
        <v>0</v>
      </c>
      <c r="F5889" s="535">
        <v>26.04</v>
      </c>
      <c r="G5889" s="536">
        <v>0.37559999999999999</v>
      </c>
      <c r="H5889" s="535">
        <v>27.59</v>
      </c>
      <c r="I5889" s="536">
        <v>0</v>
      </c>
      <c r="J5889" s="535">
        <v>26.04</v>
      </c>
      <c r="K5889" s="536">
        <v>0.37559999999999999</v>
      </c>
      <c r="L5889" s="535">
        <v>27.73</v>
      </c>
      <c r="M5889" s="536">
        <v>0</v>
      </c>
      <c r="N5889" s="535">
        <v>26.18</v>
      </c>
      <c r="O5889" s="536">
        <v>0</v>
      </c>
      <c r="P5889" s="535">
        <v>28.91</v>
      </c>
      <c r="Q5889" s="536">
        <v>0</v>
      </c>
      <c r="R5889" s="535">
        <v>32.08</v>
      </c>
    </row>
    <row r="5890" spans="1:18" ht="12.75">
      <c r="A5890" s="145">
        <v>89769</v>
      </c>
      <c r="B5890" s="102" t="s">
        <v>27560</v>
      </c>
      <c r="C5890" s="145" t="s">
        <v>2</v>
      </c>
      <c r="D5890" s="535">
        <v>64.430000000000007</v>
      </c>
      <c r="E5890" s="536">
        <v>0</v>
      </c>
      <c r="F5890" s="535">
        <v>55.35</v>
      </c>
      <c r="G5890" s="536">
        <v>0.67390000000000005</v>
      </c>
      <c r="H5890" s="535">
        <v>57.41</v>
      </c>
      <c r="I5890" s="536">
        <v>0</v>
      </c>
      <c r="J5890" s="535">
        <v>55.61</v>
      </c>
      <c r="K5890" s="536">
        <v>0.67069999999999996</v>
      </c>
      <c r="L5890" s="535">
        <v>57.77</v>
      </c>
      <c r="M5890" s="536">
        <v>0</v>
      </c>
      <c r="N5890" s="535">
        <v>54.25</v>
      </c>
      <c r="O5890" s="536">
        <v>0</v>
      </c>
      <c r="P5890" s="535">
        <v>59.36</v>
      </c>
      <c r="Q5890" s="536">
        <v>0</v>
      </c>
      <c r="R5890" s="535">
        <v>70.77</v>
      </c>
    </row>
    <row r="5891" spans="1:18" ht="12.75">
      <c r="A5891" s="145">
        <v>89706</v>
      </c>
      <c r="B5891" s="102" t="s">
        <v>27561</v>
      </c>
      <c r="C5891" s="145" t="s">
        <v>2</v>
      </c>
      <c r="D5891" s="535">
        <v>65.959999999999994</v>
      </c>
      <c r="E5891" s="536">
        <v>0</v>
      </c>
      <c r="F5891" s="535">
        <v>56.79</v>
      </c>
      <c r="G5891" s="536">
        <v>0.65680000000000005</v>
      </c>
      <c r="H5891" s="535">
        <v>59</v>
      </c>
      <c r="I5891" s="536">
        <v>0</v>
      </c>
      <c r="J5891" s="535">
        <v>56.88</v>
      </c>
      <c r="K5891" s="536">
        <v>0.65580000000000005</v>
      </c>
      <c r="L5891" s="535">
        <v>59.33</v>
      </c>
      <c r="M5891" s="536">
        <v>0</v>
      </c>
      <c r="N5891" s="535">
        <v>55.72</v>
      </c>
      <c r="O5891" s="536">
        <v>0</v>
      </c>
      <c r="P5891" s="535">
        <v>60.92</v>
      </c>
      <c r="Q5891" s="536">
        <v>0</v>
      </c>
      <c r="R5891" s="535">
        <v>72.38</v>
      </c>
    </row>
    <row r="5892" spans="1:18" ht="12.75">
      <c r="A5892" s="145">
        <v>89741</v>
      </c>
      <c r="B5892" s="102" t="s">
        <v>27562</v>
      </c>
      <c r="C5892" s="145" t="s">
        <v>2</v>
      </c>
      <c r="D5892" s="535">
        <v>26.85</v>
      </c>
      <c r="E5892" s="536">
        <v>0</v>
      </c>
      <c r="F5892" s="535">
        <v>23.05</v>
      </c>
      <c r="G5892" s="536">
        <v>0.70889999999999997</v>
      </c>
      <c r="H5892" s="535">
        <v>23.85</v>
      </c>
      <c r="I5892" s="536">
        <v>0</v>
      </c>
      <c r="J5892" s="535">
        <v>23.21</v>
      </c>
      <c r="K5892" s="536">
        <v>0.70399999999999996</v>
      </c>
      <c r="L5892" s="535">
        <v>24.01</v>
      </c>
      <c r="M5892" s="536">
        <v>0</v>
      </c>
      <c r="N5892" s="535">
        <v>22.54</v>
      </c>
      <c r="O5892" s="536">
        <v>0</v>
      </c>
      <c r="P5892" s="535">
        <v>24.65</v>
      </c>
      <c r="Q5892" s="536">
        <v>0</v>
      </c>
      <c r="R5892" s="535">
        <v>29.63</v>
      </c>
    </row>
    <row r="5893" spans="1:18" ht="12.75">
      <c r="A5893" s="145">
        <v>89757</v>
      </c>
      <c r="B5893" s="102" t="s">
        <v>27563</v>
      </c>
      <c r="C5893" s="145" t="s">
        <v>2</v>
      </c>
      <c r="D5893" s="535">
        <v>35.07</v>
      </c>
      <c r="E5893" s="536">
        <v>0</v>
      </c>
      <c r="F5893" s="535">
        <v>30.03</v>
      </c>
      <c r="G5893" s="536">
        <v>0.72430000000000005</v>
      </c>
      <c r="H5893" s="535">
        <v>31.02</v>
      </c>
      <c r="I5893" s="536">
        <v>0</v>
      </c>
      <c r="J5893" s="535">
        <v>30.33</v>
      </c>
      <c r="K5893" s="536">
        <v>0.71709999999999996</v>
      </c>
      <c r="L5893" s="535">
        <v>31.25</v>
      </c>
      <c r="M5893" s="536">
        <v>0</v>
      </c>
      <c r="N5893" s="535">
        <v>29.32</v>
      </c>
      <c r="O5893" s="536">
        <v>0</v>
      </c>
      <c r="P5893" s="535">
        <v>32.11</v>
      </c>
      <c r="Q5893" s="536">
        <v>0</v>
      </c>
      <c r="R5893" s="535">
        <v>38.700000000000003</v>
      </c>
    </row>
    <row r="5894" spans="1:18" ht="12.75">
      <c r="A5894" s="145">
        <v>104027</v>
      </c>
      <c r="B5894" s="102" t="s">
        <v>27564</v>
      </c>
      <c r="C5894" s="145" t="s">
        <v>2</v>
      </c>
      <c r="D5894" s="535">
        <v>73.12</v>
      </c>
      <c r="E5894" s="536">
        <v>0</v>
      </c>
      <c r="F5894" s="535">
        <v>62.88</v>
      </c>
      <c r="G5894" s="536">
        <v>0.81440000000000001</v>
      </c>
      <c r="H5894" s="535">
        <v>64.569999999999993</v>
      </c>
      <c r="I5894" s="536">
        <v>0</v>
      </c>
      <c r="J5894" s="535">
        <v>63.42</v>
      </c>
      <c r="K5894" s="536">
        <v>0.8075</v>
      </c>
      <c r="L5894" s="535">
        <v>65.010000000000005</v>
      </c>
      <c r="M5894" s="536">
        <v>0</v>
      </c>
      <c r="N5894" s="535">
        <v>60.91</v>
      </c>
      <c r="O5894" s="536">
        <v>0</v>
      </c>
      <c r="P5894" s="535">
        <v>66.39</v>
      </c>
      <c r="Q5894" s="536">
        <v>0</v>
      </c>
      <c r="R5894" s="535">
        <v>81.83</v>
      </c>
    </row>
    <row r="5895" spans="1:18" ht="12.75">
      <c r="A5895" s="145">
        <v>89837</v>
      </c>
      <c r="B5895" s="102" t="s">
        <v>27565</v>
      </c>
      <c r="C5895" s="145" t="s">
        <v>2</v>
      </c>
      <c r="D5895" s="535">
        <v>153.58000000000001</v>
      </c>
      <c r="E5895" s="536">
        <v>0</v>
      </c>
      <c r="F5895" s="535">
        <v>132.52000000000001</v>
      </c>
      <c r="G5895" s="536">
        <v>0.92010000000000003</v>
      </c>
      <c r="H5895" s="535">
        <v>135.04</v>
      </c>
      <c r="I5895" s="536">
        <v>0</v>
      </c>
      <c r="J5895" s="535">
        <v>133.66</v>
      </c>
      <c r="K5895" s="536">
        <v>0.91220000000000001</v>
      </c>
      <c r="L5895" s="535">
        <v>135.97999999999999</v>
      </c>
      <c r="M5895" s="536">
        <v>0</v>
      </c>
      <c r="N5895" s="535">
        <v>127.13</v>
      </c>
      <c r="O5895" s="536">
        <v>0</v>
      </c>
      <c r="P5895" s="535">
        <v>137.96</v>
      </c>
      <c r="Q5895" s="536">
        <v>0</v>
      </c>
      <c r="R5895" s="535">
        <v>174.54</v>
      </c>
    </row>
    <row r="5896" spans="1:18" ht="12.75">
      <c r="A5896" s="145">
        <v>89839</v>
      </c>
      <c r="B5896" s="102" t="s">
        <v>27566</v>
      </c>
      <c r="C5896" s="145" t="s">
        <v>2</v>
      </c>
      <c r="D5896" s="535">
        <v>199.41</v>
      </c>
      <c r="E5896" s="536">
        <v>0</v>
      </c>
      <c r="F5896" s="535">
        <v>172.24</v>
      </c>
      <c r="G5896" s="536">
        <v>0.92269999999999996</v>
      </c>
      <c r="H5896" s="535">
        <v>175.52</v>
      </c>
      <c r="I5896" s="536">
        <v>0</v>
      </c>
      <c r="J5896" s="535">
        <v>173.54</v>
      </c>
      <c r="K5896" s="536">
        <v>0.91579999999999995</v>
      </c>
      <c r="L5896" s="535">
        <v>176.68</v>
      </c>
      <c r="M5896" s="536">
        <v>0</v>
      </c>
      <c r="N5896" s="535">
        <v>165.17</v>
      </c>
      <c r="O5896" s="536">
        <v>0</v>
      </c>
      <c r="P5896" s="535">
        <v>179.11</v>
      </c>
      <c r="Q5896" s="536">
        <v>0</v>
      </c>
      <c r="R5896" s="535">
        <v>226.82</v>
      </c>
    </row>
    <row r="5897" spans="1:18" ht="12.75">
      <c r="A5897" s="145">
        <v>89841</v>
      </c>
      <c r="B5897" s="102" t="s">
        <v>27567</v>
      </c>
      <c r="C5897" s="145" t="s">
        <v>2</v>
      </c>
      <c r="D5897" s="535">
        <v>302.99</v>
      </c>
      <c r="E5897" s="536">
        <v>0</v>
      </c>
      <c r="F5897" s="535">
        <v>261.25</v>
      </c>
      <c r="G5897" s="536">
        <v>0.9264</v>
      </c>
      <c r="H5897" s="535">
        <v>266.08999999999997</v>
      </c>
      <c r="I5897" s="536">
        <v>0</v>
      </c>
      <c r="J5897" s="535">
        <v>263.76</v>
      </c>
      <c r="K5897" s="536">
        <v>0.91749999999999998</v>
      </c>
      <c r="L5897" s="535">
        <v>267.98</v>
      </c>
      <c r="M5897" s="536">
        <v>0</v>
      </c>
      <c r="N5897" s="535">
        <v>250.55</v>
      </c>
      <c r="O5897" s="536">
        <v>0</v>
      </c>
      <c r="P5897" s="535">
        <v>271.95</v>
      </c>
      <c r="Q5897" s="536">
        <v>0</v>
      </c>
      <c r="R5897" s="535">
        <v>344.47</v>
      </c>
    </row>
    <row r="5898" spans="1:18" ht="12.75">
      <c r="A5898" s="145">
        <v>89654</v>
      </c>
      <c r="B5898" s="102" t="s">
        <v>27568</v>
      </c>
      <c r="C5898" s="145" t="s">
        <v>2</v>
      </c>
      <c r="D5898" s="535">
        <v>23.43</v>
      </c>
      <c r="E5898" s="536">
        <v>0</v>
      </c>
      <c r="F5898" s="535">
        <v>20.25</v>
      </c>
      <c r="G5898" s="536">
        <v>0.7319</v>
      </c>
      <c r="H5898" s="535">
        <v>20.93</v>
      </c>
      <c r="I5898" s="536">
        <v>0</v>
      </c>
      <c r="J5898" s="535">
        <v>20.239999999999998</v>
      </c>
      <c r="K5898" s="536">
        <v>0.73219999999999996</v>
      </c>
      <c r="L5898" s="535">
        <v>21.04</v>
      </c>
      <c r="M5898" s="536">
        <v>0</v>
      </c>
      <c r="N5898" s="535">
        <v>19.73</v>
      </c>
      <c r="O5898" s="536">
        <v>0</v>
      </c>
      <c r="P5898" s="535">
        <v>21.48</v>
      </c>
      <c r="Q5898" s="536">
        <v>0</v>
      </c>
      <c r="R5898" s="535">
        <v>26.01</v>
      </c>
    </row>
    <row r="5899" spans="1:18" ht="12.75">
      <c r="A5899" s="145">
        <v>89661</v>
      </c>
      <c r="B5899" s="102" t="s">
        <v>27569</v>
      </c>
      <c r="C5899" s="145" t="s">
        <v>2</v>
      </c>
      <c r="D5899" s="535">
        <v>27.41</v>
      </c>
      <c r="E5899" s="536">
        <v>0</v>
      </c>
      <c r="F5899" s="535">
        <v>23.58</v>
      </c>
      <c r="G5899" s="536">
        <v>0.69299999999999995</v>
      </c>
      <c r="H5899" s="535">
        <v>24.43</v>
      </c>
      <c r="I5899" s="536">
        <v>0</v>
      </c>
      <c r="J5899" s="535">
        <v>23.68</v>
      </c>
      <c r="K5899" s="536">
        <v>0.69</v>
      </c>
      <c r="L5899" s="535">
        <v>24.58</v>
      </c>
      <c r="M5899" s="536">
        <v>0</v>
      </c>
      <c r="N5899" s="535">
        <v>23.07</v>
      </c>
      <c r="O5899" s="536">
        <v>0</v>
      </c>
      <c r="P5899" s="535">
        <v>25.22</v>
      </c>
      <c r="Q5899" s="536">
        <v>0</v>
      </c>
      <c r="R5899" s="535">
        <v>30.22</v>
      </c>
    </row>
    <row r="5900" spans="1:18" ht="12.75">
      <c r="A5900" s="145">
        <v>89674</v>
      </c>
      <c r="B5900" s="102" t="s">
        <v>27570</v>
      </c>
      <c r="C5900" s="145" t="s">
        <v>2</v>
      </c>
      <c r="D5900" s="535">
        <v>35.72</v>
      </c>
      <c r="E5900" s="536">
        <v>0</v>
      </c>
      <c r="F5900" s="535">
        <v>30.64</v>
      </c>
      <c r="G5900" s="536">
        <v>0.70989999999999998</v>
      </c>
      <c r="H5900" s="535">
        <v>31.71</v>
      </c>
      <c r="I5900" s="536">
        <v>0</v>
      </c>
      <c r="J5900" s="535">
        <v>30.87</v>
      </c>
      <c r="K5900" s="536">
        <v>0.7046</v>
      </c>
      <c r="L5900" s="535">
        <v>31.91</v>
      </c>
      <c r="M5900" s="536">
        <v>0</v>
      </c>
      <c r="N5900" s="535">
        <v>29.95</v>
      </c>
      <c r="O5900" s="536">
        <v>0</v>
      </c>
      <c r="P5900" s="535">
        <v>32.78</v>
      </c>
      <c r="Q5900" s="536">
        <v>0</v>
      </c>
      <c r="R5900" s="535">
        <v>39.39</v>
      </c>
    </row>
    <row r="5901" spans="1:18" ht="12.75">
      <c r="A5901" s="145">
        <v>89816</v>
      </c>
      <c r="B5901" s="102" t="s">
        <v>27571</v>
      </c>
      <c r="C5901" s="145" t="s">
        <v>2</v>
      </c>
      <c r="D5901" s="535">
        <v>47.96</v>
      </c>
      <c r="E5901" s="536">
        <v>0</v>
      </c>
      <c r="F5901" s="535">
        <v>40.909999999999997</v>
      </c>
      <c r="G5901" s="536">
        <v>0.82499999999999996</v>
      </c>
      <c r="H5901" s="535">
        <v>41.91</v>
      </c>
      <c r="I5901" s="536">
        <v>0</v>
      </c>
      <c r="J5901" s="535">
        <v>41.66</v>
      </c>
      <c r="K5901" s="536">
        <v>0.81010000000000004</v>
      </c>
      <c r="L5901" s="535">
        <v>42.29</v>
      </c>
      <c r="M5901" s="536">
        <v>0</v>
      </c>
      <c r="N5901" s="535">
        <v>39.65</v>
      </c>
      <c r="O5901" s="536">
        <v>0</v>
      </c>
      <c r="P5901" s="535">
        <v>43.42</v>
      </c>
      <c r="Q5901" s="536">
        <v>0</v>
      </c>
      <c r="R5901" s="535">
        <v>53.5</v>
      </c>
    </row>
    <row r="5902" spans="1:18" ht="12.75">
      <c r="A5902" s="145">
        <v>89762</v>
      </c>
      <c r="B5902" s="102" t="s">
        <v>27572</v>
      </c>
      <c r="C5902" s="145" t="s">
        <v>2</v>
      </c>
      <c r="D5902" s="535">
        <v>50.95</v>
      </c>
      <c r="E5902" s="536">
        <v>0</v>
      </c>
      <c r="F5902" s="535">
        <v>43.73</v>
      </c>
      <c r="G5902" s="536">
        <v>0.77180000000000004</v>
      </c>
      <c r="H5902" s="535">
        <v>45.02</v>
      </c>
      <c r="I5902" s="536">
        <v>0</v>
      </c>
      <c r="J5902" s="535">
        <v>44.14</v>
      </c>
      <c r="K5902" s="536">
        <v>0.76459999999999995</v>
      </c>
      <c r="L5902" s="535">
        <v>45.33</v>
      </c>
      <c r="M5902" s="536">
        <v>0</v>
      </c>
      <c r="N5902" s="535">
        <v>42.51</v>
      </c>
      <c r="O5902" s="536">
        <v>0</v>
      </c>
      <c r="P5902" s="535">
        <v>46.46</v>
      </c>
      <c r="Q5902" s="536">
        <v>0</v>
      </c>
      <c r="R5902" s="535">
        <v>56.65</v>
      </c>
    </row>
    <row r="5903" spans="1:18" ht="12.75">
      <c r="A5903" s="145">
        <v>89684</v>
      </c>
      <c r="B5903" s="102" t="s">
        <v>27573</v>
      </c>
      <c r="C5903" s="145" t="s">
        <v>2</v>
      </c>
      <c r="D5903" s="535">
        <v>51.72</v>
      </c>
      <c r="E5903" s="536">
        <v>0</v>
      </c>
      <c r="F5903" s="535">
        <v>44.45</v>
      </c>
      <c r="G5903" s="536">
        <v>0.75929999999999997</v>
      </c>
      <c r="H5903" s="535">
        <v>45.8</v>
      </c>
      <c r="I5903" s="536">
        <v>0</v>
      </c>
      <c r="J5903" s="535">
        <v>44.78</v>
      </c>
      <c r="K5903" s="536">
        <v>0.75370000000000004</v>
      </c>
      <c r="L5903" s="535">
        <v>46.12</v>
      </c>
      <c r="M5903" s="536">
        <v>0</v>
      </c>
      <c r="N5903" s="535">
        <v>43.25</v>
      </c>
      <c r="O5903" s="536">
        <v>0</v>
      </c>
      <c r="P5903" s="535">
        <v>47.24</v>
      </c>
      <c r="Q5903" s="536">
        <v>0</v>
      </c>
      <c r="R5903" s="535">
        <v>57.45</v>
      </c>
    </row>
    <row r="5904" spans="1:18" ht="12.75">
      <c r="A5904" s="145">
        <v>89828</v>
      </c>
      <c r="B5904" s="102" t="s">
        <v>27574</v>
      </c>
      <c r="C5904" s="145" t="s">
        <v>2</v>
      </c>
      <c r="D5904" s="535">
        <v>69.73</v>
      </c>
      <c r="E5904" s="536">
        <v>0</v>
      </c>
      <c r="F5904" s="535">
        <v>59.69</v>
      </c>
      <c r="G5904" s="536">
        <v>0.8579</v>
      </c>
      <c r="H5904" s="535">
        <v>61.05</v>
      </c>
      <c r="I5904" s="536">
        <v>0</v>
      </c>
      <c r="J5904" s="535">
        <v>60.6</v>
      </c>
      <c r="K5904" s="536">
        <v>0.84499999999999997</v>
      </c>
      <c r="L5904" s="535">
        <v>61.57</v>
      </c>
      <c r="M5904" s="536">
        <v>0</v>
      </c>
      <c r="N5904" s="535">
        <v>57.65</v>
      </c>
      <c r="O5904" s="536">
        <v>0</v>
      </c>
      <c r="P5904" s="535">
        <v>62.95</v>
      </c>
      <c r="Q5904" s="536">
        <v>0</v>
      </c>
      <c r="R5904" s="535">
        <v>78.28</v>
      </c>
    </row>
    <row r="5905" spans="1:18" ht="12.75">
      <c r="A5905" s="145">
        <v>89546</v>
      </c>
      <c r="B5905" s="102" t="s">
        <v>27575</v>
      </c>
      <c r="C5905" s="145" t="s">
        <v>2</v>
      </c>
      <c r="D5905" s="535">
        <v>13.53</v>
      </c>
      <c r="E5905" s="536">
        <v>0</v>
      </c>
      <c r="F5905" s="535">
        <v>11.16</v>
      </c>
      <c r="G5905" s="536">
        <v>0</v>
      </c>
      <c r="H5905" s="535">
        <v>10.82</v>
      </c>
      <c r="I5905" s="536">
        <v>0</v>
      </c>
      <c r="J5905" s="535">
        <v>10.64</v>
      </c>
      <c r="K5905" s="536">
        <v>0</v>
      </c>
      <c r="L5905" s="535">
        <v>10.6</v>
      </c>
      <c r="M5905" s="536">
        <v>0</v>
      </c>
      <c r="N5905" s="535">
        <v>12.23</v>
      </c>
      <c r="O5905" s="536">
        <v>0</v>
      </c>
      <c r="P5905" s="535">
        <v>11.77</v>
      </c>
      <c r="Q5905" s="536">
        <v>0</v>
      </c>
      <c r="R5905" s="535">
        <v>13.74</v>
      </c>
    </row>
    <row r="5906" spans="1:18" ht="12.75">
      <c r="A5906" s="145">
        <v>89482</v>
      </c>
      <c r="B5906" s="102" t="s">
        <v>27576</v>
      </c>
      <c r="C5906" s="145" t="s">
        <v>2</v>
      </c>
      <c r="D5906" s="535">
        <v>44.55</v>
      </c>
      <c r="E5906" s="536">
        <v>0</v>
      </c>
      <c r="F5906" s="535">
        <v>36.119999999999997</v>
      </c>
      <c r="G5906" s="536">
        <v>0</v>
      </c>
      <c r="H5906" s="535">
        <v>40.5</v>
      </c>
      <c r="I5906" s="536">
        <v>0</v>
      </c>
      <c r="J5906" s="535">
        <v>43.45</v>
      </c>
      <c r="K5906" s="536">
        <v>0</v>
      </c>
      <c r="L5906" s="535">
        <v>38.33</v>
      </c>
      <c r="M5906" s="536">
        <v>0</v>
      </c>
      <c r="N5906" s="535">
        <v>47</v>
      </c>
      <c r="O5906" s="536">
        <v>0</v>
      </c>
      <c r="P5906" s="535">
        <v>54.63</v>
      </c>
      <c r="Q5906" s="536">
        <v>0</v>
      </c>
      <c r="R5906" s="535">
        <v>48.65</v>
      </c>
    </row>
    <row r="5907" spans="1:18" ht="12.75">
      <c r="A5907" s="145">
        <v>89491</v>
      </c>
      <c r="B5907" s="102" t="s">
        <v>27577</v>
      </c>
      <c r="C5907" s="145" t="s">
        <v>2</v>
      </c>
      <c r="D5907" s="535">
        <v>113.21</v>
      </c>
      <c r="E5907" s="536">
        <v>0</v>
      </c>
      <c r="F5907" s="535">
        <v>89.97</v>
      </c>
      <c r="G5907" s="536">
        <v>0</v>
      </c>
      <c r="H5907" s="535">
        <v>101.2</v>
      </c>
      <c r="I5907" s="536">
        <v>0</v>
      </c>
      <c r="J5907" s="535">
        <v>112.48</v>
      </c>
      <c r="K5907" s="536">
        <v>0</v>
      </c>
      <c r="L5907" s="535">
        <v>94.35</v>
      </c>
      <c r="M5907" s="536">
        <v>0</v>
      </c>
      <c r="N5907" s="535">
        <v>121.62</v>
      </c>
      <c r="O5907" s="536">
        <v>0</v>
      </c>
      <c r="P5907" s="535">
        <v>140.59</v>
      </c>
      <c r="Q5907" s="536">
        <v>0</v>
      </c>
      <c r="R5907" s="535">
        <v>123.26</v>
      </c>
    </row>
    <row r="5908" spans="1:18" ht="12.75">
      <c r="A5908" s="145">
        <v>104178</v>
      </c>
      <c r="B5908" s="102" t="s">
        <v>27578</v>
      </c>
      <c r="C5908" s="145" t="s">
        <v>2</v>
      </c>
      <c r="D5908" s="535">
        <v>25.76</v>
      </c>
      <c r="E5908" s="536">
        <v>0</v>
      </c>
      <c r="F5908" s="535">
        <v>21.67</v>
      </c>
      <c r="G5908" s="536">
        <v>0</v>
      </c>
      <c r="H5908" s="535">
        <v>20.399999999999999</v>
      </c>
      <c r="I5908" s="536">
        <v>0</v>
      </c>
      <c r="J5908" s="535">
        <v>19.8</v>
      </c>
      <c r="K5908" s="536">
        <v>0</v>
      </c>
      <c r="L5908" s="535">
        <v>20.32</v>
      </c>
      <c r="M5908" s="536">
        <v>0</v>
      </c>
      <c r="N5908" s="535">
        <v>23.39</v>
      </c>
      <c r="O5908" s="536">
        <v>0</v>
      </c>
      <c r="P5908" s="535">
        <v>22.71</v>
      </c>
      <c r="Q5908" s="536">
        <v>0</v>
      </c>
      <c r="R5908" s="535">
        <v>27.36</v>
      </c>
    </row>
    <row r="5909" spans="1:18" ht="12.75">
      <c r="A5909" s="145">
        <v>104179</v>
      </c>
      <c r="B5909" s="102" t="s">
        <v>27579</v>
      </c>
      <c r="C5909" s="145" t="s">
        <v>2</v>
      </c>
      <c r="D5909" s="535">
        <v>97.72</v>
      </c>
      <c r="E5909" s="536">
        <v>0</v>
      </c>
      <c r="F5909" s="535">
        <v>82.57</v>
      </c>
      <c r="G5909" s="536">
        <v>0</v>
      </c>
      <c r="H5909" s="535">
        <v>74.290000000000006</v>
      </c>
      <c r="I5909" s="536">
        <v>0</v>
      </c>
      <c r="J5909" s="535">
        <v>72.959999999999994</v>
      </c>
      <c r="K5909" s="536">
        <v>0</v>
      </c>
      <c r="L5909" s="535">
        <v>75.3</v>
      </c>
      <c r="M5909" s="536">
        <v>0</v>
      </c>
      <c r="N5909" s="535">
        <v>88.55</v>
      </c>
      <c r="O5909" s="536">
        <v>0</v>
      </c>
      <c r="P5909" s="535">
        <v>85.87</v>
      </c>
      <c r="Q5909" s="536">
        <v>0</v>
      </c>
      <c r="R5909" s="535">
        <v>107.94</v>
      </c>
    </row>
    <row r="5910" spans="1:18" ht="12.75">
      <c r="A5910" s="145">
        <v>89587</v>
      </c>
      <c r="B5910" s="102" t="s">
        <v>27580</v>
      </c>
      <c r="C5910" s="145" t="s">
        <v>2</v>
      </c>
      <c r="D5910" s="535">
        <v>58.62</v>
      </c>
      <c r="E5910" s="536">
        <v>0</v>
      </c>
      <c r="F5910" s="535">
        <v>50.1</v>
      </c>
      <c r="G5910" s="536">
        <v>0</v>
      </c>
      <c r="H5910" s="535">
        <v>48.47</v>
      </c>
      <c r="I5910" s="536">
        <v>0</v>
      </c>
      <c r="J5910" s="535">
        <v>45.61</v>
      </c>
      <c r="K5910" s="536">
        <v>0</v>
      </c>
      <c r="L5910" s="535">
        <v>48.08</v>
      </c>
      <c r="M5910" s="536">
        <v>0</v>
      </c>
      <c r="N5910" s="535">
        <v>53.66</v>
      </c>
      <c r="O5910" s="536">
        <v>0</v>
      </c>
      <c r="P5910" s="535">
        <v>52.71</v>
      </c>
      <c r="Q5910" s="536">
        <v>0</v>
      </c>
      <c r="R5910" s="535">
        <v>62.01</v>
      </c>
    </row>
    <row r="5911" spans="1:18" ht="12.75">
      <c r="A5911" s="145">
        <v>89535</v>
      </c>
      <c r="B5911" s="102" t="s">
        <v>27581</v>
      </c>
      <c r="C5911" s="145" t="s">
        <v>2</v>
      </c>
      <c r="D5911" s="535">
        <v>50.5</v>
      </c>
      <c r="E5911" s="536">
        <v>0</v>
      </c>
      <c r="F5911" s="535">
        <v>42.44</v>
      </c>
      <c r="G5911" s="536">
        <v>0</v>
      </c>
      <c r="H5911" s="535">
        <v>40.049999999999997</v>
      </c>
      <c r="I5911" s="536">
        <v>0</v>
      </c>
      <c r="J5911" s="535">
        <v>38.86</v>
      </c>
      <c r="K5911" s="536">
        <v>0</v>
      </c>
      <c r="L5911" s="535">
        <v>39.81</v>
      </c>
      <c r="M5911" s="536">
        <v>0</v>
      </c>
      <c r="N5911" s="535">
        <v>45.87</v>
      </c>
      <c r="O5911" s="536">
        <v>0</v>
      </c>
      <c r="P5911" s="535">
        <v>44.46</v>
      </c>
      <c r="Q5911" s="536">
        <v>0</v>
      </c>
      <c r="R5911" s="535">
        <v>53.46</v>
      </c>
    </row>
    <row r="5912" spans="1:18" ht="12.75">
      <c r="A5912" s="145">
        <v>89592</v>
      </c>
      <c r="B5912" s="102" t="s">
        <v>27582</v>
      </c>
      <c r="C5912" s="145" t="s">
        <v>2</v>
      </c>
      <c r="D5912" s="535">
        <v>186.29</v>
      </c>
      <c r="E5912" s="536">
        <v>0</v>
      </c>
      <c r="F5912" s="535">
        <v>158.4</v>
      </c>
      <c r="G5912" s="536">
        <v>0</v>
      </c>
      <c r="H5912" s="535">
        <v>147.44</v>
      </c>
      <c r="I5912" s="536">
        <v>0</v>
      </c>
      <c r="J5912" s="535">
        <v>141.74</v>
      </c>
      <c r="K5912" s="536">
        <v>0</v>
      </c>
      <c r="L5912" s="535">
        <v>147.38</v>
      </c>
      <c r="M5912" s="536">
        <v>0</v>
      </c>
      <c r="N5912" s="535">
        <v>170.16</v>
      </c>
      <c r="O5912" s="536">
        <v>0</v>
      </c>
      <c r="P5912" s="535">
        <v>164.74</v>
      </c>
      <c r="Q5912" s="536">
        <v>0</v>
      </c>
      <c r="R5912" s="535">
        <v>201.34</v>
      </c>
    </row>
    <row r="5913" spans="1:18" ht="12.75">
      <c r="A5913" s="145">
        <v>104169</v>
      </c>
      <c r="B5913" s="102" t="s">
        <v>27583</v>
      </c>
      <c r="C5913" s="145" t="s">
        <v>2</v>
      </c>
      <c r="D5913" s="535">
        <v>174.39</v>
      </c>
      <c r="E5913" s="536">
        <v>0</v>
      </c>
      <c r="F5913" s="535">
        <v>147.18</v>
      </c>
      <c r="G5913" s="536">
        <v>0</v>
      </c>
      <c r="H5913" s="535">
        <v>135.09</v>
      </c>
      <c r="I5913" s="536">
        <v>0</v>
      </c>
      <c r="J5913" s="535">
        <v>131.85</v>
      </c>
      <c r="K5913" s="536">
        <v>0</v>
      </c>
      <c r="L5913" s="535">
        <v>135.28</v>
      </c>
      <c r="M5913" s="536">
        <v>0</v>
      </c>
      <c r="N5913" s="535">
        <v>158.74</v>
      </c>
      <c r="O5913" s="536">
        <v>0</v>
      </c>
      <c r="P5913" s="535">
        <v>152.66</v>
      </c>
      <c r="Q5913" s="536">
        <v>0</v>
      </c>
      <c r="R5913" s="535">
        <v>188.82</v>
      </c>
    </row>
    <row r="5914" spans="1:18" ht="12.75">
      <c r="A5914" s="145">
        <v>89583</v>
      </c>
      <c r="B5914" s="102" t="s">
        <v>27584</v>
      </c>
      <c r="C5914" s="145" t="s">
        <v>2</v>
      </c>
      <c r="D5914" s="535">
        <v>50.14</v>
      </c>
      <c r="E5914" s="536">
        <v>0</v>
      </c>
      <c r="F5914" s="535">
        <v>42.77</v>
      </c>
      <c r="G5914" s="536">
        <v>0</v>
      </c>
      <c r="H5914" s="535">
        <v>40.25</v>
      </c>
      <c r="I5914" s="536">
        <v>0</v>
      </c>
      <c r="J5914" s="535">
        <v>38.369999999999997</v>
      </c>
      <c r="K5914" s="536">
        <v>0</v>
      </c>
      <c r="L5914" s="535">
        <v>40.43</v>
      </c>
      <c r="M5914" s="536">
        <v>0</v>
      </c>
      <c r="N5914" s="535">
        <v>45.61</v>
      </c>
      <c r="O5914" s="536">
        <v>0</v>
      </c>
      <c r="P5914" s="535">
        <v>45.03</v>
      </c>
      <c r="Q5914" s="536">
        <v>0</v>
      </c>
      <c r="R5914" s="535">
        <v>54.33</v>
      </c>
    </row>
    <row r="5915" spans="1:18" ht="12.75">
      <c r="A5915" s="145">
        <v>89526</v>
      </c>
      <c r="B5915" s="102" t="s">
        <v>27585</v>
      </c>
      <c r="C5915" s="145" t="s">
        <v>2</v>
      </c>
      <c r="D5915" s="535">
        <v>45.65</v>
      </c>
      <c r="E5915" s="536">
        <v>0</v>
      </c>
      <c r="F5915" s="535">
        <v>38.549999999999997</v>
      </c>
      <c r="G5915" s="536">
        <v>0</v>
      </c>
      <c r="H5915" s="535">
        <v>35.61</v>
      </c>
      <c r="I5915" s="536">
        <v>0</v>
      </c>
      <c r="J5915" s="535">
        <v>34.64</v>
      </c>
      <c r="K5915" s="536">
        <v>0</v>
      </c>
      <c r="L5915" s="535">
        <v>35.869999999999997</v>
      </c>
      <c r="M5915" s="536">
        <v>0</v>
      </c>
      <c r="N5915" s="535">
        <v>41.31</v>
      </c>
      <c r="O5915" s="536">
        <v>0</v>
      </c>
      <c r="P5915" s="535">
        <v>40.47</v>
      </c>
      <c r="Q5915" s="536">
        <v>0</v>
      </c>
      <c r="R5915" s="535">
        <v>49.61</v>
      </c>
    </row>
    <row r="5916" spans="1:18" ht="12.75">
      <c r="A5916" s="145">
        <v>95695</v>
      </c>
      <c r="B5916" s="102" t="s">
        <v>27586</v>
      </c>
      <c r="C5916" s="145" t="s">
        <v>2</v>
      </c>
      <c r="D5916" s="535">
        <v>70.8</v>
      </c>
      <c r="E5916" s="536">
        <v>0</v>
      </c>
      <c r="F5916" s="535">
        <v>60.52</v>
      </c>
      <c r="G5916" s="536">
        <v>0</v>
      </c>
      <c r="H5916" s="535">
        <v>57.18</v>
      </c>
      <c r="I5916" s="536">
        <v>0</v>
      </c>
      <c r="J5916" s="535">
        <v>54.28</v>
      </c>
      <c r="K5916" s="536">
        <v>0</v>
      </c>
      <c r="L5916" s="535">
        <v>57.58</v>
      </c>
      <c r="M5916" s="536">
        <v>0</v>
      </c>
      <c r="N5916" s="535">
        <v>64.349999999999994</v>
      </c>
      <c r="O5916" s="536">
        <v>0</v>
      </c>
      <c r="P5916" s="535">
        <v>64</v>
      </c>
      <c r="Q5916" s="536">
        <v>0</v>
      </c>
      <c r="R5916" s="535">
        <v>76.8</v>
      </c>
    </row>
    <row r="5917" spans="1:18" ht="12.75">
      <c r="A5917" s="145">
        <v>95694</v>
      </c>
      <c r="B5917" s="102" t="s">
        <v>27587</v>
      </c>
      <c r="C5917" s="145" t="s">
        <v>2</v>
      </c>
      <c r="D5917" s="535">
        <v>62.68</v>
      </c>
      <c r="E5917" s="536">
        <v>0</v>
      </c>
      <c r="F5917" s="535">
        <v>52.86</v>
      </c>
      <c r="G5917" s="536">
        <v>0</v>
      </c>
      <c r="H5917" s="535">
        <v>48.76</v>
      </c>
      <c r="I5917" s="536">
        <v>0</v>
      </c>
      <c r="J5917" s="535">
        <v>47.53</v>
      </c>
      <c r="K5917" s="536">
        <v>0</v>
      </c>
      <c r="L5917" s="535">
        <v>49.31</v>
      </c>
      <c r="M5917" s="536">
        <v>0</v>
      </c>
      <c r="N5917" s="535">
        <v>56.56</v>
      </c>
      <c r="O5917" s="536">
        <v>0</v>
      </c>
      <c r="P5917" s="535">
        <v>55.75</v>
      </c>
      <c r="Q5917" s="536">
        <v>0</v>
      </c>
      <c r="R5917" s="535">
        <v>68.25</v>
      </c>
    </row>
    <row r="5918" spans="1:18" ht="12.75">
      <c r="A5918" s="145">
        <v>89585</v>
      </c>
      <c r="B5918" s="102" t="s">
        <v>27588</v>
      </c>
      <c r="C5918" s="145" t="s">
        <v>2</v>
      </c>
      <c r="D5918" s="535">
        <v>53.58</v>
      </c>
      <c r="E5918" s="536">
        <v>0</v>
      </c>
      <c r="F5918" s="535">
        <v>45.79</v>
      </c>
      <c r="G5918" s="536">
        <v>0</v>
      </c>
      <c r="H5918" s="535">
        <v>44.87</v>
      </c>
      <c r="I5918" s="536">
        <v>0</v>
      </c>
      <c r="J5918" s="535">
        <v>42.03</v>
      </c>
      <c r="K5918" s="536">
        <v>0</v>
      </c>
      <c r="L5918" s="535">
        <v>44.15</v>
      </c>
      <c r="M5918" s="536">
        <v>0</v>
      </c>
      <c r="N5918" s="535">
        <v>49.23</v>
      </c>
      <c r="O5918" s="536">
        <v>0</v>
      </c>
      <c r="P5918" s="535">
        <v>48.03</v>
      </c>
      <c r="Q5918" s="536">
        <v>0</v>
      </c>
      <c r="R5918" s="535">
        <v>55.88</v>
      </c>
    </row>
    <row r="5919" spans="1:18" ht="12.75">
      <c r="A5919" s="145">
        <v>89531</v>
      </c>
      <c r="B5919" s="102" t="s">
        <v>27589</v>
      </c>
      <c r="C5919" s="145" t="s">
        <v>2</v>
      </c>
      <c r="D5919" s="535">
        <v>45.46</v>
      </c>
      <c r="E5919" s="536">
        <v>0</v>
      </c>
      <c r="F5919" s="535">
        <v>38.130000000000003</v>
      </c>
      <c r="G5919" s="536">
        <v>0</v>
      </c>
      <c r="H5919" s="535">
        <v>36.450000000000003</v>
      </c>
      <c r="I5919" s="536">
        <v>0</v>
      </c>
      <c r="J5919" s="535">
        <v>35.28</v>
      </c>
      <c r="K5919" s="536">
        <v>0</v>
      </c>
      <c r="L5919" s="535">
        <v>35.880000000000003</v>
      </c>
      <c r="M5919" s="536">
        <v>0</v>
      </c>
      <c r="N5919" s="535">
        <v>41.44</v>
      </c>
      <c r="O5919" s="536">
        <v>0</v>
      </c>
      <c r="P5919" s="535">
        <v>39.78</v>
      </c>
      <c r="Q5919" s="536">
        <v>0</v>
      </c>
      <c r="R5919" s="535">
        <v>47.33</v>
      </c>
    </row>
    <row r="5920" spans="1:18" ht="12.75">
      <c r="A5920" s="145">
        <v>89591</v>
      </c>
      <c r="B5920" s="102" t="s">
        <v>27590</v>
      </c>
      <c r="C5920" s="145" t="s">
        <v>2</v>
      </c>
      <c r="D5920" s="535">
        <v>154.69999999999999</v>
      </c>
      <c r="E5920" s="536">
        <v>0</v>
      </c>
      <c r="F5920" s="535">
        <v>131.38</v>
      </c>
      <c r="G5920" s="536">
        <v>0</v>
      </c>
      <c r="H5920" s="535">
        <v>124.86</v>
      </c>
      <c r="I5920" s="536">
        <v>0</v>
      </c>
      <c r="J5920" s="535">
        <v>119.27</v>
      </c>
      <c r="K5920" s="536">
        <v>0</v>
      </c>
      <c r="L5920" s="535">
        <v>122.75</v>
      </c>
      <c r="M5920" s="536">
        <v>0</v>
      </c>
      <c r="N5920" s="535">
        <v>142.43</v>
      </c>
      <c r="O5920" s="536">
        <v>0</v>
      </c>
      <c r="P5920" s="535">
        <v>135.46</v>
      </c>
      <c r="Q5920" s="536">
        <v>0</v>
      </c>
      <c r="R5920" s="535">
        <v>162.97</v>
      </c>
    </row>
    <row r="5921" spans="1:18" ht="12.75">
      <c r="A5921" s="145">
        <v>104168</v>
      </c>
      <c r="B5921" s="102" t="s">
        <v>27591</v>
      </c>
      <c r="C5921" s="145" t="s">
        <v>2</v>
      </c>
      <c r="D5921" s="535">
        <v>142.80000000000001</v>
      </c>
      <c r="E5921" s="536">
        <v>0</v>
      </c>
      <c r="F5921" s="535">
        <v>120.16</v>
      </c>
      <c r="G5921" s="536">
        <v>0</v>
      </c>
      <c r="H5921" s="535">
        <v>112.51</v>
      </c>
      <c r="I5921" s="536">
        <v>0</v>
      </c>
      <c r="J5921" s="535">
        <v>109.38</v>
      </c>
      <c r="K5921" s="536">
        <v>0</v>
      </c>
      <c r="L5921" s="535">
        <v>110.65</v>
      </c>
      <c r="M5921" s="536">
        <v>0</v>
      </c>
      <c r="N5921" s="535">
        <v>131.01</v>
      </c>
      <c r="O5921" s="536">
        <v>0</v>
      </c>
      <c r="P5921" s="535">
        <v>123.38</v>
      </c>
      <c r="Q5921" s="536">
        <v>0</v>
      </c>
      <c r="R5921" s="535">
        <v>150.44999999999999</v>
      </c>
    </row>
    <row r="5922" spans="1:18" ht="12.75">
      <c r="A5922" s="145">
        <v>89516</v>
      </c>
      <c r="B5922" s="102" t="s">
        <v>27592</v>
      </c>
      <c r="C5922" s="145" t="s">
        <v>2</v>
      </c>
      <c r="D5922" s="535">
        <v>9.58</v>
      </c>
      <c r="E5922" s="536">
        <v>0</v>
      </c>
      <c r="F5922" s="535">
        <v>8</v>
      </c>
      <c r="G5922" s="536">
        <v>0</v>
      </c>
      <c r="H5922" s="535">
        <v>7.66</v>
      </c>
      <c r="I5922" s="536">
        <v>0</v>
      </c>
      <c r="J5922" s="535">
        <v>7.49</v>
      </c>
      <c r="K5922" s="536">
        <v>0</v>
      </c>
      <c r="L5922" s="535">
        <v>8.0299999999999994</v>
      </c>
      <c r="M5922" s="536">
        <v>0</v>
      </c>
      <c r="N5922" s="535">
        <v>8.2799999999999994</v>
      </c>
      <c r="O5922" s="536">
        <v>0</v>
      </c>
      <c r="P5922" s="535">
        <v>9.1</v>
      </c>
      <c r="Q5922" s="536">
        <v>0</v>
      </c>
      <c r="R5922" s="535">
        <v>10.45</v>
      </c>
    </row>
    <row r="5923" spans="1:18" ht="12.75">
      <c r="A5923" s="145">
        <v>89520</v>
      </c>
      <c r="B5923" s="102" t="s">
        <v>27593</v>
      </c>
      <c r="C5923" s="145" t="s">
        <v>2</v>
      </c>
      <c r="D5923" s="535">
        <v>19.649999999999999</v>
      </c>
      <c r="E5923" s="536">
        <v>0</v>
      </c>
      <c r="F5923" s="535">
        <v>16.39</v>
      </c>
      <c r="G5923" s="536">
        <v>0</v>
      </c>
      <c r="H5923" s="535">
        <v>16.190000000000001</v>
      </c>
      <c r="I5923" s="536">
        <v>0</v>
      </c>
      <c r="J5923" s="535">
        <v>15.58</v>
      </c>
      <c r="K5923" s="536">
        <v>0</v>
      </c>
      <c r="L5923" s="535">
        <v>15.35</v>
      </c>
      <c r="M5923" s="536">
        <v>0</v>
      </c>
      <c r="N5923" s="535">
        <v>18.27</v>
      </c>
      <c r="O5923" s="536">
        <v>0</v>
      </c>
      <c r="P5923" s="535">
        <v>16.63</v>
      </c>
      <c r="Q5923" s="536">
        <v>0</v>
      </c>
      <c r="R5923" s="535">
        <v>19.350000000000001</v>
      </c>
    </row>
    <row r="5924" spans="1:18" ht="12.75">
      <c r="A5924" s="145">
        <v>89582</v>
      </c>
      <c r="B5924" s="102" t="s">
        <v>27594</v>
      </c>
      <c r="C5924" s="145" t="s">
        <v>2</v>
      </c>
      <c r="D5924" s="535">
        <v>40.5</v>
      </c>
      <c r="E5924" s="536">
        <v>0</v>
      </c>
      <c r="F5924" s="535">
        <v>34.520000000000003</v>
      </c>
      <c r="G5924" s="536">
        <v>0</v>
      </c>
      <c r="H5924" s="535">
        <v>33.35</v>
      </c>
      <c r="I5924" s="536">
        <v>0</v>
      </c>
      <c r="J5924" s="535">
        <v>31.51</v>
      </c>
      <c r="K5924" s="536">
        <v>0</v>
      </c>
      <c r="L5924" s="535">
        <v>32.909999999999997</v>
      </c>
      <c r="M5924" s="536">
        <v>0</v>
      </c>
      <c r="N5924" s="535">
        <v>37.15</v>
      </c>
      <c r="O5924" s="536">
        <v>0</v>
      </c>
      <c r="P5924" s="535">
        <v>36.1</v>
      </c>
      <c r="Q5924" s="536">
        <v>0</v>
      </c>
      <c r="R5924" s="535">
        <v>42.61</v>
      </c>
    </row>
    <row r="5925" spans="1:18" ht="12.75">
      <c r="A5925" s="145">
        <v>89524</v>
      </c>
      <c r="B5925" s="102" t="s">
        <v>27595</v>
      </c>
      <c r="C5925" s="145" t="s">
        <v>2</v>
      </c>
      <c r="D5925" s="535">
        <v>36.01</v>
      </c>
      <c r="E5925" s="536">
        <v>0</v>
      </c>
      <c r="F5925" s="535">
        <v>30.3</v>
      </c>
      <c r="G5925" s="536">
        <v>0</v>
      </c>
      <c r="H5925" s="535">
        <v>28.71</v>
      </c>
      <c r="I5925" s="536">
        <v>0</v>
      </c>
      <c r="J5925" s="535">
        <v>27.78</v>
      </c>
      <c r="K5925" s="536">
        <v>0</v>
      </c>
      <c r="L5925" s="535">
        <v>28.35</v>
      </c>
      <c r="M5925" s="536">
        <v>0</v>
      </c>
      <c r="N5925" s="535">
        <v>32.85</v>
      </c>
      <c r="O5925" s="536">
        <v>0</v>
      </c>
      <c r="P5925" s="535">
        <v>31.54</v>
      </c>
      <c r="Q5925" s="536">
        <v>0</v>
      </c>
      <c r="R5925" s="535">
        <v>37.89</v>
      </c>
    </row>
    <row r="5926" spans="1:18" ht="12.75">
      <c r="A5926" s="145">
        <v>89584</v>
      </c>
      <c r="B5926" s="102" t="s">
        <v>27596</v>
      </c>
      <c r="C5926" s="145" t="s">
        <v>2</v>
      </c>
      <c r="D5926" s="535">
        <v>52.4</v>
      </c>
      <c r="E5926" s="536">
        <v>0</v>
      </c>
      <c r="F5926" s="535">
        <v>44.78</v>
      </c>
      <c r="G5926" s="536">
        <v>0</v>
      </c>
      <c r="H5926" s="535">
        <v>44.03</v>
      </c>
      <c r="I5926" s="536">
        <v>0</v>
      </c>
      <c r="J5926" s="535">
        <v>41.19</v>
      </c>
      <c r="K5926" s="536">
        <v>0</v>
      </c>
      <c r="L5926" s="535">
        <v>43.23</v>
      </c>
      <c r="M5926" s="536">
        <v>0</v>
      </c>
      <c r="N5926" s="535">
        <v>48.2</v>
      </c>
      <c r="O5926" s="536">
        <v>0</v>
      </c>
      <c r="P5926" s="535">
        <v>46.94</v>
      </c>
      <c r="Q5926" s="536">
        <v>0</v>
      </c>
      <c r="R5926" s="535">
        <v>54.45</v>
      </c>
    </row>
    <row r="5927" spans="1:18" ht="12.75">
      <c r="A5927" s="145">
        <v>89529</v>
      </c>
      <c r="B5927" s="102" t="s">
        <v>27597</v>
      </c>
      <c r="C5927" s="145" t="s">
        <v>2</v>
      </c>
      <c r="D5927" s="535">
        <v>44.28</v>
      </c>
      <c r="E5927" s="536">
        <v>0</v>
      </c>
      <c r="F5927" s="535">
        <v>37.119999999999997</v>
      </c>
      <c r="G5927" s="536">
        <v>0</v>
      </c>
      <c r="H5927" s="535">
        <v>35.61</v>
      </c>
      <c r="I5927" s="536">
        <v>0</v>
      </c>
      <c r="J5927" s="535">
        <v>34.44</v>
      </c>
      <c r="K5927" s="536">
        <v>0</v>
      </c>
      <c r="L5927" s="535">
        <v>34.96</v>
      </c>
      <c r="M5927" s="536">
        <v>0</v>
      </c>
      <c r="N5927" s="535">
        <v>40.409999999999997</v>
      </c>
      <c r="O5927" s="536">
        <v>0</v>
      </c>
      <c r="P5927" s="535">
        <v>38.69</v>
      </c>
      <c r="Q5927" s="536">
        <v>0</v>
      </c>
      <c r="R5927" s="535">
        <v>45.9</v>
      </c>
    </row>
    <row r="5928" spans="1:18" ht="12.75">
      <c r="A5928" s="145">
        <v>89590</v>
      </c>
      <c r="B5928" s="102" t="s">
        <v>27598</v>
      </c>
      <c r="C5928" s="145" t="s">
        <v>2</v>
      </c>
      <c r="D5928" s="535">
        <v>158.29</v>
      </c>
      <c r="E5928" s="536">
        <v>0</v>
      </c>
      <c r="F5928" s="535">
        <v>134.44999999999999</v>
      </c>
      <c r="G5928" s="536">
        <v>0</v>
      </c>
      <c r="H5928" s="535">
        <v>127.43</v>
      </c>
      <c r="I5928" s="536">
        <v>0</v>
      </c>
      <c r="J5928" s="535">
        <v>121.83</v>
      </c>
      <c r="K5928" s="536">
        <v>0</v>
      </c>
      <c r="L5928" s="535">
        <v>125.55</v>
      </c>
      <c r="M5928" s="536">
        <v>0</v>
      </c>
      <c r="N5928" s="535">
        <v>145.59</v>
      </c>
      <c r="O5928" s="536">
        <v>0</v>
      </c>
      <c r="P5928" s="535">
        <v>138.79</v>
      </c>
      <c r="Q5928" s="536">
        <v>0</v>
      </c>
      <c r="R5928" s="535">
        <v>167.33</v>
      </c>
    </row>
    <row r="5929" spans="1:18" ht="12.75">
      <c r="A5929" s="145">
        <v>104167</v>
      </c>
      <c r="B5929" s="102" t="s">
        <v>27599</v>
      </c>
      <c r="C5929" s="145" t="s">
        <v>2</v>
      </c>
      <c r="D5929" s="535">
        <v>146.38999999999999</v>
      </c>
      <c r="E5929" s="536">
        <v>0</v>
      </c>
      <c r="F5929" s="535">
        <v>123.23</v>
      </c>
      <c r="G5929" s="536">
        <v>0</v>
      </c>
      <c r="H5929" s="535">
        <v>115.08</v>
      </c>
      <c r="I5929" s="536">
        <v>0</v>
      </c>
      <c r="J5929" s="535">
        <v>111.94</v>
      </c>
      <c r="K5929" s="536">
        <v>0</v>
      </c>
      <c r="L5929" s="535">
        <v>113.45</v>
      </c>
      <c r="M5929" s="536">
        <v>0</v>
      </c>
      <c r="N5929" s="535">
        <v>134.16999999999999</v>
      </c>
      <c r="O5929" s="536">
        <v>0</v>
      </c>
      <c r="P5929" s="535">
        <v>126.71</v>
      </c>
      <c r="Q5929" s="536">
        <v>0</v>
      </c>
      <c r="R5929" s="535">
        <v>154.81</v>
      </c>
    </row>
    <row r="5930" spans="1:18" ht="12.75">
      <c r="A5930" s="145">
        <v>89514</v>
      </c>
      <c r="B5930" s="102" t="s">
        <v>27600</v>
      </c>
      <c r="C5930" s="145" t="s">
        <v>2</v>
      </c>
      <c r="D5930" s="535">
        <v>9.49</v>
      </c>
      <c r="E5930" s="536">
        <v>0</v>
      </c>
      <c r="F5930" s="535">
        <v>7.91</v>
      </c>
      <c r="G5930" s="536">
        <v>0</v>
      </c>
      <c r="H5930" s="535">
        <v>7.59</v>
      </c>
      <c r="I5930" s="536">
        <v>0</v>
      </c>
      <c r="J5930" s="535">
        <v>7.42</v>
      </c>
      <c r="K5930" s="536">
        <v>0</v>
      </c>
      <c r="L5930" s="535">
        <v>7.95</v>
      </c>
      <c r="M5930" s="536">
        <v>0</v>
      </c>
      <c r="N5930" s="535">
        <v>8.19</v>
      </c>
      <c r="O5930" s="536">
        <v>0</v>
      </c>
      <c r="P5930" s="535">
        <v>9.01</v>
      </c>
      <c r="Q5930" s="536">
        <v>0</v>
      </c>
      <c r="R5930" s="535">
        <v>10.34</v>
      </c>
    </row>
    <row r="5931" spans="1:18" ht="12.75">
      <c r="A5931" s="145">
        <v>89518</v>
      </c>
      <c r="B5931" s="102" t="s">
        <v>27601</v>
      </c>
      <c r="C5931" s="145" t="s">
        <v>2</v>
      </c>
      <c r="D5931" s="535">
        <v>18.82</v>
      </c>
      <c r="E5931" s="536">
        <v>0</v>
      </c>
      <c r="F5931" s="535">
        <v>15.68</v>
      </c>
      <c r="G5931" s="536">
        <v>0</v>
      </c>
      <c r="H5931" s="535">
        <v>15.61</v>
      </c>
      <c r="I5931" s="536">
        <v>0</v>
      </c>
      <c r="J5931" s="535">
        <v>14.99</v>
      </c>
      <c r="K5931" s="536">
        <v>0</v>
      </c>
      <c r="L5931" s="535">
        <v>14.71</v>
      </c>
      <c r="M5931" s="536">
        <v>0</v>
      </c>
      <c r="N5931" s="535">
        <v>17.54</v>
      </c>
      <c r="O5931" s="536">
        <v>0</v>
      </c>
      <c r="P5931" s="535">
        <v>15.86</v>
      </c>
      <c r="Q5931" s="536">
        <v>0</v>
      </c>
      <c r="R5931" s="535">
        <v>18.350000000000001</v>
      </c>
    </row>
    <row r="5932" spans="1:18" ht="12.75">
      <c r="A5932" s="145">
        <v>89581</v>
      </c>
      <c r="B5932" s="102" t="s">
        <v>27602</v>
      </c>
      <c r="C5932" s="145" t="s">
        <v>2</v>
      </c>
      <c r="D5932" s="535">
        <v>39.97</v>
      </c>
      <c r="E5932" s="536">
        <v>0</v>
      </c>
      <c r="F5932" s="535">
        <v>34.07</v>
      </c>
      <c r="G5932" s="536">
        <v>0</v>
      </c>
      <c r="H5932" s="535">
        <v>32.979999999999997</v>
      </c>
      <c r="I5932" s="536">
        <v>0</v>
      </c>
      <c r="J5932" s="535">
        <v>31.14</v>
      </c>
      <c r="K5932" s="536">
        <v>0</v>
      </c>
      <c r="L5932" s="535">
        <v>32.5</v>
      </c>
      <c r="M5932" s="536">
        <v>0</v>
      </c>
      <c r="N5932" s="535">
        <v>36.69</v>
      </c>
      <c r="O5932" s="536">
        <v>0</v>
      </c>
      <c r="P5932" s="535">
        <v>35.61</v>
      </c>
      <c r="Q5932" s="536">
        <v>0</v>
      </c>
      <c r="R5932" s="535">
        <v>41.98</v>
      </c>
    </row>
    <row r="5933" spans="1:18" ht="12.75">
      <c r="A5933" s="145">
        <v>89522</v>
      </c>
      <c r="B5933" s="102" t="s">
        <v>27603</v>
      </c>
      <c r="C5933" s="145" t="s">
        <v>2</v>
      </c>
      <c r="D5933" s="535">
        <v>35.479999999999997</v>
      </c>
      <c r="E5933" s="536">
        <v>0</v>
      </c>
      <c r="F5933" s="535">
        <v>29.85</v>
      </c>
      <c r="G5933" s="536">
        <v>0</v>
      </c>
      <c r="H5933" s="535">
        <v>28.34</v>
      </c>
      <c r="I5933" s="536">
        <v>0</v>
      </c>
      <c r="J5933" s="535">
        <v>27.41</v>
      </c>
      <c r="K5933" s="536">
        <v>0</v>
      </c>
      <c r="L5933" s="535">
        <v>27.94</v>
      </c>
      <c r="M5933" s="536">
        <v>0</v>
      </c>
      <c r="N5933" s="535">
        <v>32.39</v>
      </c>
      <c r="O5933" s="536">
        <v>0</v>
      </c>
      <c r="P5933" s="535">
        <v>31.05</v>
      </c>
      <c r="Q5933" s="536">
        <v>0</v>
      </c>
      <c r="R5933" s="535">
        <v>37.26</v>
      </c>
    </row>
    <row r="5934" spans="1:18" ht="12.75">
      <c r="A5934" s="145">
        <v>89574</v>
      </c>
      <c r="B5934" s="102" t="s">
        <v>27604</v>
      </c>
      <c r="C5934" s="145" t="s">
        <v>2</v>
      </c>
      <c r="D5934" s="535">
        <v>178.46</v>
      </c>
      <c r="E5934" s="536">
        <v>0</v>
      </c>
      <c r="F5934" s="535">
        <v>151.15</v>
      </c>
      <c r="G5934" s="536">
        <v>0</v>
      </c>
      <c r="H5934" s="535">
        <v>135.47999999999999</v>
      </c>
      <c r="I5934" s="536">
        <v>0</v>
      </c>
      <c r="J5934" s="535">
        <v>132.85</v>
      </c>
      <c r="K5934" s="536">
        <v>0</v>
      </c>
      <c r="L5934" s="535">
        <v>140.03</v>
      </c>
      <c r="M5934" s="536">
        <v>0</v>
      </c>
      <c r="N5934" s="535">
        <v>159.69999999999999</v>
      </c>
      <c r="O5934" s="536">
        <v>0</v>
      </c>
      <c r="P5934" s="535">
        <v>160.71</v>
      </c>
      <c r="Q5934" s="536">
        <v>0</v>
      </c>
      <c r="R5934" s="535">
        <v>201.04</v>
      </c>
    </row>
    <row r="5935" spans="1:18" ht="12.75">
      <c r="A5935" s="145">
        <v>89690</v>
      </c>
      <c r="B5935" s="102" t="s">
        <v>27605</v>
      </c>
      <c r="C5935" s="145" t="s">
        <v>2</v>
      </c>
      <c r="D5935" s="535">
        <v>104.76</v>
      </c>
      <c r="E5935" s="536">
        <v>0</v>
      </c>
      <c r="F5935" s="535">
        <v>89.34</v>
      </c>
      <c r="G5935" s="536">
        <v>0</v>
      </c>
      <c r="H5935" s="535">
        <v>83.91</v>
      </c>
      <c r="I5935" s="536">
        <v>0</v>
      </c>
      <c r="J5935" s="535">
        <v>80.099999999999994</v>
      </c>
      <c r="K5935" s="536">
        <v>0</v>
      </c>
      <c r="L5935" s="535">
        <v>84.64</v>
      </c>
      <c r="M5935" s="536">
        <v>0</v>
      </c>
      <c r="N5935" s="535">
        <v>95.06</v>
      </c>
      <c r="O5935" s="536">
        <v>0</v>
      </c>
      <c r="P5935" s="535">
        <v>94.43</v>
      </c>
      <c r="Q5935" s="536">
        <v>0</v>
      </c>
      <c r="R5935" s="535">
        <v>113.89</v>
      </c>
    </row>
    <row r="5936" spans="1:18" ht="12.75">
      <c r="A5936" s="145">
        <v>89567</v>
      </c>
      <c r="B5936" s="102" t="s">
        <v>27606</v>
      </c>
      <c r="C5936" s="145" t="s">
        <v>2</v>
      </c>
      <c r="D5936" s="535">
        <v>93.94</v>
      </c>
      <c r="E5936" s="536">
        <v>0</v>
      </c>
      <c r="F5936" s="535">
        <v>79.13</v>
      </c>
      <c r="G5936" s="536">
        <v>0</v>
      </c>
      <c r="H5936" s="535">
        <v>72.69</v>
      </c>
      <c r="I5936" s="536">
        <v>0</v>
      </c>
      <c r="J5936" s="535">
        <v>71.099999999999994</v>
      </c>
      <c r="K5936" s="536">
        <v>0</v>
      </c>
      <c r="L5936" s="535">
        <v>73.62</v>
      </c>
      <c r="M5936" s="536">
        <v>0</v>
      </c>
      <c r="N5936" s="535">
        <v>84.67</v>
      </c>
      <c r="O5936" s="536">
        <v>0</v>
      </c>
      <c r="P5936" s="535">
        <v>83.44</v>
      </c>
      <c r="Q5936" s="536">
        <v>0</v>
      </c>
      <c r="R5936" s="535">
        <v>102.5</v>
      </c>
    </row>
    <row r="5937" spans="1:18" ht="12.75">
      <c r="A5937" s="145">
        <v>89692</v>
      </c>
      <c r="B5937" s="102" t="s">
        <v>27607</v>
      </c>
      <c r="C5937" s="145" t="s">
        <v>2</v>
      </c>
      <c r="D5937" s="535">
        <v>117.69</v>
      </c>
      <c r="E5937" s="536">
        <v>0</v>
      </c>
      <c r="F5937" s="535">
        <v>100.37</v>
      </c>
      <c r="G5937" s="536">
        <v>0</v>
      </c>
      <c r="H5937" s="535">
        <v>92.17</v>
      </c>
      <c r="I5937" s="536">
        <v>0</v>
      </c>
      <c r="J5937" s="535">
        <v>88.73</v>
      </c>
      <c r="K5937" s="536">
        <v>0</v>
      </c>
      <c r="L5937" s="535">
        <v>94.28</v>
      </c>
      <c r="M5937" s="536">
        <v>0</v>
      </c>
      <c r="N5937" s="535">
        <v>106.11</v>
      </c>
      <c r="O5937" s="536">
        <v>0</v>
      </c>
      <c r="P5937" s="535">
        <v>106.53</v>
      </c>
      <c r="Q5937" s="536">
        <v>0</v>
      </c>
      <c r="R5937" s="535">
        <v>130.83000000000001</v>
      </c>
    </row>
    <row r="5938" spans="1:18" ht="12.75">
      <c r="A5938" s="145">
        <v>89569</v>
      </c>
      <c r="B5938" s="102" t="s">
        <v>27608</v>
      </c>
      <c r="C5938" s="145" t="s">
        <v>2</v>
      </c>
      <c r="D5938" s="535">
        <v>108.47</v>
      </c>
      <c r="E5938" s="536">
        <v>0</v>
      </c>
      <c r="F5938" s="535">
        <v>91.69</v>
      </c>
      <c r="G5938" s="536">
        <v>0</v>
      </c>
      <c r="H5938" s="535">
        <v>82.62</v>
      </c>
      <c r="I5938" s="536">
        <v>0</v>
      </c>
      <c r="J5938" s="535">
        <v>81.069999999999993</v>
      </c>
      <c r="K5938" s="536">
        <v>0</v>
      </c>
      <c r="L5938" s="535">
        <v>84.91</v>
      </c>
      <c r="M5938" s="536">
        <v>0</v>
      </c>
      <c r="N5938" s="535">
        <v>97.27</v>
      </c>
      <c r="O5938" s="536">
        <v>0</v>
      </c>
      <c r="P5938" s="535">
        <v>97.18</v>
      </c>
      <c r="Q5938" s="536">
        <v>0</v>
      </c>
      <c r="R5938" s="535">
        <v>121.14</v>
      </c>
    </row>
    <row r="5939" spans="1:18" ht="12.75">
      <c r="A5939" s="145">
        <v>89699</v>
      </c>
      <c r="B5939" s="102" t="s">
        <v>27609</v>
      </c>
      <c r="C5939" s="145" t="s">
        <v>2</v>
      </c>
      <c r="D5939" s="535">
        <v>234.47</v>
      </c>
      <c r="E5939" s="536">
        <v>0</v>
      </c>
      <c r="F5939" s="535">
        <v>199.26</v>
      </c>
      <c r="G5939" s="536">
        <v>0</v>
      </c>
      <c r="H5939" s="535">
        <v>183.95</v>
      </c>
      <c r="I5939" s="536">
        <v>0</v>
      </c>
      <c r="J5939" s="535">
        <v>177.54</v>
      </c>
      <c r="K5939" s="536">
        <v>0</v>
      </c>
      <c r="L5939" s="535">
        <v>185.24</v>
      </c>
      <c r="M5939" s="536">
        <v>0</v>
      </c>
      <c r="N5939" s="535">
        <v>213.24</v>
      </c>
      <c r="O5939" s="536">
        <v>0</v>
      </c>
      <c r="P5939" s="535">
        <v>208.24</v>
      </c>
      <c r="Q5939" s="536">
        <v>0</v>
      </c>
      <c r="R5939" s="535">
        <v>255.9</v>
      </c>
    </row>
    <row r="5940" spans="1:18" ht="12.75">
      <c r="A5940" s="145">
        <v>104174</v>
      </c>
      <c r="B5940" s="102" t="s">
        <v>27610</v>
      </c>
      <c r="C5940" s="145" t="s">
        <v>2</v>
      </c>
      <c r="D5940" s="535">
        <v>221.94</v>
      </c>
      <c r="E5940" s="536">
        <v>0</v>
      </c>
      <c r="F5940" s="535">
        <v>187.45</v>
      </c>
      <c r="G5940" s="536">
        <v>0</v>
      </c>
      <c r="H5940" s="535">
        <v>170.95</v>
      </c>
      <c r="I5940" s="536">
        <v>0</v>
      </c>
      <c r="J5940" s="535">
        <v>167.12</v>
      </c>
      <c r="K5940" s="536">
        <v>0</v>
      </c>
      <c r="L5940" s="535">
        <v>172.49</v>
      </c>
      <c r="M5940" s="536">
        <v>0</v>
      </c>
      <c r="N5940" s="535">
        <v>201.22</v>
      </c>
      <c r="O5940" s="536">
        <v>0</v>
      </c>
      <c r="P5940" s="535">
        <v>195.53</v>
      </c>
      <c r="Q5940" s="536">
        <v>0</v>
      </c>
      <c r="R5940" s="535">
        <v>242.71</v>
      </c>
    </row>
    <row r="5941" spans="1:18" ht="12.75">
      <c r="A5941" s="145">
        <v>89698</v>
      </c>
      <c r="B5941" s="102" t="s">
        <v>27611</v>
      </c>
      <c r="C5941" s="145" t="s">
        <v>2</v>
      </c>
      <c r="D5941" s="535">
        <v>309.99</v>
      </c>
      <c r="E5941" s="536">
        <v>0</v>
      </c>
      <c r="F5941" s="535">
        <v>263.33999999999997</v>
      </c>
      <c r="G5941" s="536">
        <v>0</v>
      </c>
      <c r="H5941" s="535">
        <v>241.58</v>
      </c>
      <c r="I5941" s="536">
        <v>0</v>
      </c>
      <c r="J5941" s="535">
        <v>233.83</v>
      </c>
      <c r="K5941" s="536">
        <v>0</v>
      </c>
      <c r="L5941" s="535">
        <v>243.86</v>
      </c>
      <c r="M5941" s="536">
        <v>0</v>
      </c>
      <c r="N5941" s="535">
        <v>281.7</v>
      </c>
      <c r="O5941" s="536">
        <v>0</v>
      </c>
      <c r="P5941" s="535">
        <v>275.02999999999997</v>
      </c>
      <c r="Q5941" s="536">
        <v>0</v>
      </c>
      <c r="R5941" s="535">
        <v>339.85</v>
      </c>
    </row>
    <row r="5942" spans="1:18" ht="12.75">
      <c r="A5942" s="145">
        <v>104176</v>
      </c>
      <c r="B5942" s="102" t="s">
        <v>27612</v>
      </c>
      <c r="C5942" s="145" t="s">
        <v>2</v>
      </c>
      <c r="D5942" s="535">
        <v>294.12</v>
      </c>
      <c r="E5942" s="536">
        <v>0</v>
      </c>
      <c r="F5942" s="535">
        <v>248.39</v>
      </c>
      <c r="G5942" s="536">
        <v>0</v>
      </c>
      <c r="H5942" s="535">
        <v>225.12</v>
      </c>
      <c r="I5942" s="536">
        <v>0</v>
      </c>
      <c r="J5942" s="535">
        <v>220.64</v>
      </c>
      <c r="K5942" s="536">
        <v>0</v>
      </c>
      <c r="L5942" s="535">
        <v>227.71</v>
      </c>
      <c r="M5942" s="536">
        <v>0</v>
      </c>
      <c r="N5942" s="535">
        <v>266.47000000000003</v>
      </c>
      <c r="O5942" s="536">
        <v>0</v>
      </c>
      <c r="P5942" s="535">
        <v>258.92</v>
      </c>
      <c r="Q5942" s="536">
        <v>0</v>
      </c>
      <c r="R5942" s="535">
        <v>323.14999999999998</v>
      </c>
    </row>
    <row r="5943" spans="1:18" ht="12.75">
      <c r="A5943" s="145">
        <v>89561</v>
      </c>
      <c r="B5943" s="102" t="s">
        <v>27613</v>
      </c>
      <c r="C5943" s="145" t="s">
        <v>2</v>
      </c>
      <c r="D5943" s="535">
        <v>16.850000000000001</v>
      </c>
      <c r="E5943" s="536">
        <v>0</v>
      </c>
      <c r="F5943" s="535">
        <v>14.08</v>
      </c>
      <c r="G5943" s="536">
        <v>0</v>
      </c>
      <c r="H5943" s="535">
        <v>13.14</v>
      </c>
      <c r="I5943" s="536">
        <v>0</v>
      </c>
      <c r="J5943" s="535">
        <v>12.96</v>
      </c>
      <c r="K5943" s="536">
        <v>0</v>
      </c>
      <c r="L5943" s="535">
        <v>13.89</v>
      </c>
      <c r="M5943" s="536">
        <v>0</v>
      </c>
      <c r="N5943" s="535">
        <v>14.56</v>
      </c>
      <c r="O5943" s="536">
        <v>0</v>
      </c>
      <c r="P5943" s="535">
        <v>15.92</v>
      </c>
      <c r="Q5943" s="536">
        <v>0</v>
      </c>
      <c r="R5943" s="535">
        <v>18.75</v>
      </c>
    </row>
    <row r="5944" spans="1:18" ht="12.75">
      <c r="A5944" s="145">
        <v>89563</v>
      </c>
      <c r="B5944" s="102" t="s">
        <v>27614</v>
      </c>
      <c r="C5944" s="145" t="s">
        <v>2</v>
      </c>
      <c r="D5944" s="535">
        <v>41.46</v>
      </c>
      <c r="E5944" s="536">
        <v>0</v>
      </c>
      <c r="F5944" s="535">
        <v>34.76</v>
      </c>
      <c r="G5944" s="536">
        <v>0</v>
      </c>
      <c r="H5944" s="535">
        <v>32.659999999999997</v>
      </c>
      <c r="I5944" s="536">
        <v>0</v>
      </c>
      <c r="J5944" s="535">
        <v>31.83</v>
      </c>
      <c r="K5944" s="536">
        <v>0</v>
      </c>
      <c r="L5944" s="535">
        <v>32.22</v>
      </c>
      <c r="M5944" s="536">
        <v>0</v>
      </c>
      <c r="N5944" s="535">
        <v>37.86</v>
      </c>
      <c r="O5944" s="536">
        <v>0</v>
      </c>
      <c r="P5944" s="535">
        <v>35.979999999999997</v>
      </c>
      <c r="Q5944" s="536">
        <v>0</v>
      </c>
      <c r="R5944" s="535">
        <v>43.65</v>
      </c>
    </row>
    <row r="5945" spans="1:18" ht="12.75">
      <c r="A5945" s="145">
        <v>89685</v>
      </c>
      <c r="B5945" s="102" t="s">
        <v>27615</v>
      </c>
      <c r="C5945" s="145" t="s">
        <v>2</v>
      </c>
      <c r="D5945" s="535">
        <v>71.72</v>
      </c>
      <c r="E5945" s="536">
        <v>0</v>
      </c>
      <c r="F5945" s="535">
        <v>61.04</v>
      </c>
      <c r="G5945" s="536">
        <v>0</v>
      </c>
      <c r="H5945" s="535">
        <v>57.37</v>
      </c>
      <c r="I5945" s="536">
        <v>0</v>
      </c>
      <c r="J5945" s="535">
        <v>54.9</v>
      </c>
      <c r="K5945" s="536">
        <v>0</v>
      </c>
      <c r="L5945" s="535">
        <v>57.56</v>
      </c>
      <c r="M5945" s="536">
        <v>0</v>
      </c>
      <c r="N5945" s="535">
        <v>65.239999999999995</v>
      </c>
      <c r="O5945" s="536">
        <v>0</v>
      </c>
      <c r="P5945" s="535">
        <v>64.180000000000007</v>
      </c>
      <c r="Q5945" s="536">
        <v>0</v>
      </c>
      <c r="R5945" s="535">
        <v>77.53</v>
      </c>
    </row>
    <row r="5946" spans="1:18" ht="12.75">
      <c r="A5946" s="145">
        <v>89565</v>
      </c>
      <c r="B5946" s="102" t="s">
        <v>27616</v>
      </c>
      <c r="C5946" s="145" t="s">
        <v>2</v>
      </c>
      <c r="D5946" s="535">
        <v>65.739999999999995</v>
      </c>
      <c r="E5946" s="536">
        <v>0</v>
      </c>
      <c r="F5946" s="535">
        <v>55.41</v>
      </c>
      <c r="G5946" s="536">
        <v>0</v>
      </c>
      <c r="H5946" s="535">
        <v>51.16</v>
      </c>
      <c r="I5946" s="536">
        <v>0</v>
      </c>
      <c r="J5946" s="535">
        <v>49.92</v>
      </c>
      <c r="K5946" s="536">
        <v>0</v>
      </c>
      <c r="L5946" s="535">
        <v>51.47</v>
      </c>
      <c r="M5946" s="536">
        <v>0</v>
      </c>
      <c r="N5946" s="535">
        <v>59.49</v>
      </c>
      <c r="O5946" s="536">
        <v>0</v>
      </c>
      <c r="P5946" s="535">
        <v>58.09</v>
      </c>
      <c r="Q5946" s="536">
        <v>0</v>
      </c>
      <c r="R5946" s="535">
        <v>71.239999999999995</v>
      </c>
    </row>
    <row r="5947" spans="1:18" ht="12.75">
      <c r="A5947" s="145">
        <v>89671</v>
      </c>
      <c r="B5947" s="102" t="s">
        <v>27617</v>
      </c>
      <c r="C5947" s="145" t="s">
        <v>2</v>
      </c>
      <c r="D5947" s="535">
        <v>53.11</v>
      </c>
      <c r="E5947" s="536">
        <v>0</v>
      </c>
      <c r="F5947" s="535">
        <v>44.94</v>
      </c>
      <c r="G5947" s="536">
        <v>0</v>
      </c>
      <c r="H5947" s="535">
        <v>42.88</v>
      </c>
      <c r="I5947" s="536">
        <v>0</v>
      </c>
      <c r="J5947" s="535">
        <v>41.08</v>
      </c>
      <c r="K5947" s="536">
        <v>0</v>
      </c>
      <c r="L5947" s="535">
        <v>42.56</v>
      </c>
      <c r="M5947" s="536">
        <v>0</v>
      </c>
      <c r="N5947" s="535">
        <v>48.4</v>
      </c>
      <c r="O5947" s="536">
        <v>0</v>
      </c>
      <c r="P5947" s="535">
        <v>47.15</v>
      </c>
      <c r="Q5947" s="536">
        <v>0</v>
      </c>
      <c r="R5947" s="535">
        <v>56.15</v>
      </c>
    </row>
    <row r="5948" spans="1:18" ht="12.75">
      <c r="A5948" s="145">
        <v>89556</v>
      </c>
      <c r="B5948" s="102" t="s">
        <v>27618</v>
      </c>
      <c r="C5948" s="145" t="s">
        <v>2</v>
      </c>
      <c r="D5948" s="535">
        <v>47.7</v>
      </c>
      <c r="E5948" s="536">
        <v>0</v>
      </c>
      <c r="F5948" s="535">
        <v>39.840000000000003</v>
      </c>
      <c r="G5948" s="536">
        <v>0</v>
      </c>
      <c r="H5948" s="535">
        <v>37.270000000000003</v>
      </c>
      <c r="I5948" s="536">
        <v>0</v>
      </c>
      <c r="J5948" s="535">
        <v>36.58</v>
      </c>
      <c r="K5948" s="536">
        <v>0</v>
      </c>
      <c r="L5948" s="535">
        <v>37.049999999999997</v>
      </c>
      <c r="M5948" s="536">
        <v>0</v>
      </c>
      <c r="N5948" s="535">
        <v>43.2</v>
      </c>
      <c r="O5948" s="536">
        <v>0</v>
      </c>
      <c r="P5948" s="535">
        <v>41.65</v>
      </c>
      <c r="Q5948" s="536">
        <v>0</v>
      </c>
      <c r="R5948" s="535">
        <v>50.45</v>
      </c>
    </row>
    <row r="5949" spans="1:18" ht="12.75">
      <c r="A5949" s="145">
        <v>89679</v>
      </c>
      <c r="B5949" s="102" t="s">
        <v>27619</v>
      </c>
      <c r="C5949" s="145" t="s">
        <v>2</v>
      </c>
      <c r="D5949" s="535">
        <v>146.88</v>
      </c>
      <c r="E5949" s="536">
        <v>0</v>
      </c>
      <c r="F5949" s="535">
        <v>123.91</v>
      </c>
      <c r="G5949" s="536">
        <v>0</v>
      </c>
      <c r="H5949" s="535">
        <v>116.42</v>
      </c>
      <c r="I5949" s="536">
        <v>0</v>
      </c>
      <c r="J5949" s="535">
        <v>112.65</v>
      </c>
      <c r="K5949" s="536">
        <v>0</v>
      </c>
      <c r="L5949" s="535">
        <v>114.55</v>
      </c>
      <c r="M5949" s="536">
        <v>0</v>
      </c>
      <c r="N5949" s="535">
        <v>134.85</v>
      </c>
      <c r="O5949" s="536">
        <v>0</v>
      </c>
      <c r="P5949" s="535">
        <v>127.43</v>
      </c>
      <c r="Q5949" s="536">
        <v>0</v>
      </c>
      <c r="R5949" s="535">
        <v>154.91999999999999</v>
      </c>
    </row>
    <row r="5950" spans="1:18" ht="12.75">
      <c r="A5950" s="145">
        <v>104171</v>
      </c>
      <c r="B5950" s="102" t="s">
        <v>27620</v>
      </c>
      <c r="C5950" s="145" t="s">
        <v>2</v>
      </c>
      <c r="D5950" s="535">
        <v>110.33</v>
      </c>
      <c r="E5950" s="536">
        <v>0</v>
      </c>
      <c r="F5950" s="535">
        <v>93.84</v>
      </c>
      <c r="G5950" s="536">
        <v>0</v>
      </c>
      <c r="H5950" s="535">
        <v>83.62</v>
      </c>
      <c r="I5950" s="536">
        <v>0</v>
      </c>
      <c r="J5950" s="535">
        <v>81.73</v>
      </c>
      <c r="K5950" s="536">
        <v>0</v>
      </c>
      <c r="L5950" s="535">
        <v>87.07</v>
      </c>
      <c r="M5950" s="536">
        <v>0</v>
      </c>
      <c r="N5950" s="535">
        <v>98.57</v>
      </c>
      <c r="O5950" s="536">
        <v>0</v>
      </c>
      <c r="P5950" s="535">
        <v>100.13</v>
      </c>
      <c r="Q5950" s="536">
        <v>0</v>
      </c>
      <c r="R5950" s="535">
        <v>125.73</v>
      </c>
    </row>
    <row r="5951" spans="1:18" ht="12.75">
      <c r="A5951" s="145">
        <v>89600</v>
      </c>
      <c r="B5951" s="102" t="s">
        <v>27621</v>
      </c>
      <c r="C5951" s="145" t="s">
        <v>2</v>
      </c>
      <c r="D5951" s="535">
        <v>30.91</v>
      </c>
      <c r="E5951" s="536">
        <v>0</v>
      </c>
      <c r="F5951" s="535">
        <v>26.04</v>
      </c>
      <c r="G5951" s="536">
        <v>0</v>
      </c>
      <c r="H5951" s="535">
        <v>25.45</v>
      </c>
      <c r="I5951" s="536">
        <v>0</v>
      </c>
      <c r="J5951" s="535">
        <v>24.31</v>
      </c>
      <c r="K5951" s="536">
        <v>0</v>
      </c>
      <c r="L5951" s="535">
        <v>24.66</v>
      </c>
      <c r="M5951" s="536">
        <v>0</v>
      </c>
      <c r="N5951" s="535">
        <v>28.47</v>
      </c>
      <c r="O5951" s="536">
        <v>0</v>
      </c>
      <c r="P5951" s="535">
        <v>26.92</v>
      </c>
      <c r="Q5951" s="536">
        <v>0</v>
      </c>
      <c r="R5951" s="535">
        <v>31.49</v>
      </c>
    </row>
    <row r="5952" spans="1:18" ht="12.75">
      <c r="A5952" s="145">
        <v>89548</v>
      </c>
      <c r="B5952" s="102" t="s">
        <v>27622</v>
      </c>
      <c r="C5952" s="145" t="s">
        <v>2</v>
      </c>
      <c r="D5952" s="535">
        <v>27.91</v>
      </c>
      <c r="E5952" s="536">
        <v>0</v>
      </c>
      <c r="F5952" s="535">
        <v>23.23</v>
      </c>
      <c r="G5952" s="536">
        <v>0</v>
      </c>
      <c r="H5952" s="535">
        <v>22.34</v>
      </c>
      <c r="I5952" s="536">
        <v>0</v>
      </c>
      <c r="J5952" s="535">
        <v>21.81</v>
      </c>
      <c r="K5952" s="536">
        <v>0</v>
      </c>
      <c r="L5952" s="535">
        <v>21.62</v>
      </c>
      <c r="M5952" s="536">
        <v>0</v>
      </c>
      <c r="N5952" s="535">
        <v>25.6</v>
      </c>
      <c r="O5952" s="536">
        <v>0</v>
      </c>
      <c r="P5952" s="535">
        <v>23.88</v>
      </c>
      <c r="Q5952" s="536">
        <v>0</v>
      </c>
      <c r="R5952" s="535">
        <v>28.35</v>
      </c>
    </row>
    <row r="5953" spans="1:18" ht="12.75">
      <c r="A5953" s="145">
        <v>89669</v>
      </c>
      <c r="B5953" s="102" t="s">
        <v>27623</v>
      </c>
      <c r="C5953" s="145" t="s">
        <v>2</v>
      </c>
      <c r="D5953" s="535">
        <v>39.17</v>
      </c>
      <c r="E5953" s="536">
        <v>0</v>
      </c>
      <c r="F5953" s="535">
        <v>32.61</v>
      </c>
      <c r="G5953" s="536">
        <v>0</v>
      </c>
      <c r="H5953" s="535">
        <v>32.03</v>
      </c>
      <c r="I5953" s="536">
        <v>0</v>
      </c>
      <c r="J5953" s="535">
        <v>31.06</v>
      </c>
      <c r="K5953" s="536">
        <v>0</v>
      </c>
      <c r="L5953" s="535">
        <v>32.17</v>
      </c>
      <c r="M5953" s="536">
        <v>0</v>
      </c>
      <c r="N5953" s="535">
        <v>34.799999999999997</v>
      </c>
      <c r="O5953" s="536">
        <v>0</v>
      </c>
      <c r="P5953" s="535">
        <v>35.71</v>
      </c>
      <c r="Q5953" s="536">
        <v>0</v>
      </c>
      <c r="R5953" s="535">
        <v>40.619999999999997</v>
      </c>
    </row>
    <row r="5954" spans="1:18" ht="12.75">
      <c r="A5954" s="145">
        <v>89554</v>
      </c>
      <c r="B5954" s="102" t="s">
        <v>27624</v>
      </c>
      <c r="C5954" s="145" t="s">
        <v>2</v>
      </c>
      <c r="D5954" s="535">
        <v>33.729999999999997</v>
      </c>
      <c r="E5954" s="536">
        <v>0</v>
      </c>
      <c r="F5954" s="535">
        <v>27.49</v>
      </c>
      <c r="G5954" s="536">
        <v>0</v>
      </c>
      <c r="H5954" s="535">
        <v>26.4</v>
      </c>
      <c r="I5954" s="536">
        <v>0</v>
      </c>
      <c r="J5954" s="535">
        <v>26.53</v>
      </c>
      <c r="K5954" s="536">
        <v>0</v>
      </c>
      <c r="L5954" s="535">
        <v>26.63</v>
      </c>
      <c r="M5954" s="536">
        <v>0</v>
      </c>
      <c r="N5954" s="535">
        <v>29.57</v>
      </c>
      <c r="O5954" s="536">
        <v>0</v>
      </c>
      <c r="P5954" s="535">
        <v>30.18</v>
      </c>
      <c r="Q5954" s="536">
        <v>0</v>
      </c>
      <c r="R5954" s="535">
        <v>34.880000000000003</v>
      </c>
    </row>
    <row r="5955" spans="1:18" ht="12.75">
      <c r="A5955" s="145">
        <v>89677</v>
      </c>
      <c r="B5955" s="102" t="s">
        <v>27625</v>
      </c>
      <c r="C5955" s="145" t="s">
        <v>2</v>
      </c>
      <c r="D5955" s="535">
        <v>91.79</v>
      </c>
      <c r="E5955" s="536">
        <v>0</v>
      </c>
      <c r="F5955" s="535">
        <v>77.06</v>
      </c>
      <c r="G5955" s="536">
        <v>0</v>
      </c>
      <c r="H5955" s="535">
        <v>74.08</v>
      </c>
      <c r="I5955" s="536">
        <v>0</v>
      </c>
      <c r="J5955" s="535">
        <v>71.61</v>
      </c>
      <c r="K5955" s="536">
        <v>0</v>
      </c>
      <c r="L5955" s="535">
        <v>73.48</v>
      </c>
      <c r="M5955" s="536">
        <v>0</v>
      </c>
      <c r="N5955" s="535">
        <v>83.13</v>
      </c>
      <c r="O5955" s="536">
        <v>0</v>
      </c>
      <c r="P5955" s="535">
        <v>81.48</v>
      </c>
      <c r="Q5955" s="536">
        <v>0</v>
      </c>
      <c r="R5955" s="535">
        <v>95.87</v>
      </c>
    </row>
    <row r="5956" spans="1:18" ht="12.75">
      <c r="A5956" s="145">
        <v>104170</v>
      </c>
      <c r="B5956" s="102" t="s">
        <v>27626</v>
      </c>
      <c r="C5956" s="145" t="s">
        <v>2</v>
      </c>
      <c r="D5956" s="535">
        <v>83.66</v>
      </c>
      <c r="E5956" s="536">
        <v>0</v>
      </c>
      <c r="F5956" s="535">
        <v>69.42</v>
      </c>
      <c r="G5956" s="536">
        <v>0</v>
      </c>
      <c r="H5956" s="535">
        <v>65.709999999999994</v>
      </c>
      <c r="I5956" s="536">
        <v>0</v>
      </c>
      <c r="J5956" s="535">
        <v>64.86</v>
      </c>
      <c r="K5956" s="536">
        <v>0</v>
      </c>
      <c r="L5956" s="535">
        <v>65.25</v>
      </c>
      <c r="M5956" s="536">
        <v>0</v>
      </c>
      <c r="N5956" s="535">
        <v>75.37</v>
      </c>
      <c r="O5956" s="536">
        <v>0</v>
      </c>
      <c r="P5956" s="535">
        <v>73.239999999999995</v>
      </c>
      <c r="Q5956" s="536">
        <v>0</v>
      </c>
      <c r="R5956" s="535">
        <v>87.33</v>
      </c>
    </row>
    <row r="5957" spans="1:18" ht="12.75">
      <c r="A5957" s="145">
        <v>89544</v>
      </c>
      <c r="B5957" s="102" t="s">
        <v>27627</v>
      </c>
      <c r="C5957" s="145" t="s">
        <v>2</v>
      </c>
      <c r="D5957" s="535">
        <v>9.73</v>
      </c>
      <c r="E5957" s="536">
        <v>0</v>
      </c>
      <c r="F5957" s="535">
        <v>8.0399999999999991</v>
      </c>
      <c r="G5957" s="536">
        <v>0</v>
      </c>
      <c r="H5957" s="535">
        <v>7.48</v>
      </c>
      <c r="I5957" s="536">
        <v>0</v>
      </c>
      <c r="J5957" s="535">
        <v>7.48</v>
      </c>
      <c r="K5957" s="536">
        <v>0</v>
      </c>
      <c r="L5957" s="535">
        <v>7.93</v>
      </c>
      <c r="M5957" s="536">
        <v>0</v>
      </c>
      <c r="N5957" s="535">
        <v>8.33</v>
      </c>
      <c r="O5957" s="536">
        <v>0</v>
      </c>
      <c r="P5957" s="535">
        <v>9.15</v>
      </c>
      <c r="Q5957" s="536">
        <v>0</v>
      </c>
      <c r="R5957" s="535">
        <v>10.77</v>
      </c>
    </row>
    <row r="5958" spans="1:18" ht="12.75">
      <c r="A5958" s="145">
        <v>89545</v>
      </c>
      <c r="B5958" s="102" t="s">
        <v>27628</v>
      </c>
      <c r="C5958" s="145" t="s">
        <v>2</v>
      </c>
      <c r="D5958" s="535">
        <v>19.829999999999998</v>
      </c>
      <c r="E5958" s="536">
        <v>0</v>
      </c>
      <c r="F5958" s="535">
        <v>16.510000000000002</v>
      </c>
      <c r="G5958" s="536">
        <v>0</v>
      </c>
      <c r="H5958" s="535">
        <v>15.42</v>
      </c>
      <c r="I5958" s="536">
        <v>0</v>
      </c>
      <c r="J5958" s="535">
        <v>15.26</v>
      </c>
      <c r="K5958" s="536">
        <v>0</v>
      </c>
      <c r="L5958" s="535">
        <v>15.57</v>
      </c>
      <c r="M5958" s="536">
        <v>0</v>
      </c>
      <c r="N5958" s="535">
        <v>17.71</v>
      </c>
      <c r="O5958" s="536">
        <v>0</v>
      </c>
      <c r="P5958" s="535">
        <v>17.64</v>
      </c>
      <c r="Q5958" s="536">
        <v>0</v>
      </c>
      <c r="R5958" s="535">
        <v>21.21</v>
      </c>
    </row>
    <row r="5959" spans="1:18" ht="12.75">
      <c r="A5959" s="145">
        <v>89599</v>
      </c>
      <c r="B5959" s="102" t="s">
        <v>27629</v>
      </c>
      <c r="C5959" s="145" t="s">
        <v>2</v>
      </c>
      <c r="D5959" s="535">
        <v>29.46</v>
      </c>
      <c r="E5959" s="536">
        <v>0</v>
      </c>
      <c r="F5959" s="535">
        <v>24.57</v>
      </c>
      <c r="G5959" s="536">
        <v>0</v>
      </c>
      <c r="H5959" s="535">
        <v>23.72</v>
      </c>
      <c r="I5959" s="536">
        <v>0</v>
      </c>
      <c r="J5959" s="535">
        <v>23.14</v>
      </c>
      <c r="K5959" s="536">
        <v>0</v>
      </c>
      <c r="L5959" s="535">
        <v>23.91</v>
      </c>
      <c r="M5959" s="536">
        <v>0</v>
      </c>
      <c r="N5959" s="535">
        <v>26.2</v>
      </c>
      <c r="O5959" s="536">
        <v>0</v>
      </c>
      <c r="P5959" s="535">
        <v>26.72</v>
      </c>
      <c r="Q5959" s="536">
        <v>0</v>
      </c>
      <c r="R5959" s="535">
        <v>30.93</v>
      </c>
    </row>
    <row r="5960" spans="1:18" ht="12.75">
      <c r="A5960" s="145">
        <v>89547</v>
      </c>
      <c r="B5960" s="102" t="s">
        <v>27630</v>
      </c>
      <c r="C5960" s="145" t="s">
        <v>2</v>
      </c>
      <c r="D5960" s="535">
        <v>26.45</v>
      </c>
      <c r="E5960" s="536">
        <v>0</v>
      </c>
      <c r="F5960" s="535">
        <v>21.75</v>
      </c>
      <c r="G5960" s="536">
        <v>0</v>
      </c>
      <c r="H5960" s="535">
        <v>20.6</v>
      </c>
      <c r="I5960" s="536">
        <v>0</v>
      </c>
      <c r="J5960" s="535">
        <v>20.62</v>
      </c>
      <c r="K5960" s="536">
        <v>0</v>
      </c>
      <c r="L5960" s="535">
        <v>20.85</v>
      </c>
      <c r="M5960" s="536">
        <v>0</v>
      </c>
      <c r="N5960" s="535">
        <v>23.32</v>
      </c>
      <c r="O5960" s="536">
        <v>0</v>
      </c>
      <c r="P5960" s="535">
        <v>23.66</v>
      </c>
      <c r="Q5960" s="536">
        <v>0</v>
      </c>
      <c r="R5960" s="535">
        <v>27.78</v>
      </c>
    </row>
    <row r="5961" spans="1:18" ht="12.75">
      <c r="A5961" s="145">
        <v>89495</v>
      </c>
      <c r="B5961" s="102" t="s">
        <v>27631</v>
      </c>
      <c r="C5961" s="145" t="s">
        <v>2</v>
      </c>
      <c r="D5961" s="535">
        <v>20.32</v>
      </c>
      <c r="E5961" s="536">
        <v>0</v>
      </c>
      <c r="F5961" s="535">
        <v>16.78</v>
      </c>
      <c r="G5961" s="536">
        <v>0</v>
      </c>
      <c r="H5961" s="535">
        <v>18.920000000000002</v>
      </c>
      <c r="I5961" s="536">
        <v>0</v>
      </c>
      <c r="J5961" s="535">
        <v>20.010000000000002</v>
      </c>
      <c r="K5961" s="536">
        <v>0</v>
      </c>
      <c r="L5961" s="535">
        <v>17.73</v>
      </c>
      <c r="M5961" s="536">
        <v>0</v>
      </c>
      <c r="N5961" s="535">
        <v>22.13</v>
      </c>
      <c r="O5961" s="536">
        <v>0</v>
      </c>
      <c r="P5961" s="535">
        <v>25.53</v>
      </c>
      <c r="Q5961" s="536">
        <v>0</v>
      </c>
      <c r="R5961" s="535">
        <v>22.61</v>
      </c>
    </row>
    <row r="5962" spans="1:18" ht="12.75">
      <c r="A5962" s="145">
        <v>89673</v>
      </c>
      <c r="B5962" s="102" t="s">
        <v>27632</v>
      </c>
      <c r="C5962" s="145" t="s">
        <v>2</v>
      </c>
      <c r="D5962" s="535">
        <v>42.35</v>
      </c>
      <c r="E5962" s="536">
        <v>0</v>
      </c>
      <c r="F5962" s="535">
        <v>35.78</v>
      </c>
      <c r="G5962" s="536">
        <v>0</v>
      </c>
      <c r="H5962" s="535">
        <v>34.4</v>
      </c>
      <c r="I5962" s="536">
        <v>0</v>
      </c>
      <c r="J5962" s="535">
        <v>32.93</v>
      </c>
      <c r="K5962" s="536">
        <v>0</v>
      </c>
      <c r="L5962" s="535">
        <v>33.880000000000003</v>
      </c>
      <c r="M5962" s="536">
        <v>0</v>
      </c>
      <c r="N5962" s="535">
        <v>38.72</v>
      </c>
      <c r="O5962" s="536">
        <v>0</v>
      </c>
      <c r="P5962" s="535">
        <v>37.340000000000003</v>
      </c>
      <c r="Q5962" s="536">
        <v>0</v>
      </c>
      <c r="R5962" s="535">
        <v>44.22</v>
      </c>
    </row>
    <row r="5963" spans="1:18" ht="12.75">
      <c r="A5963" s="145">
        <v>89557</v>
      </c>
      <c r="B5963" s="102" t="s">
        <v>27633</v>
      </c>
      <c r="C5963" s="145" t="s">
        <v>2</v>
      </c>
      <c r="D5963" s="535">
        <v>38.14</v>
      </c>
      <c r="E5963" s="536">
        <v>0</v>
      </c>
      <c r="F5963" s="535">
        <v>31.82</v>
      </c>
      <c r="G5963" s="536">
        <v>0</v>
      </c>
      <c r="H5963" s="535">
        <v>30.05</v>
      </c>
      <c r="I5963" s="536">
        <v>0</v>
      </c>
      <c r="J5963" s="535">
        <v>29.44</v>
      </c>
      <c r="K5963" s="536">
        <v>0</v>
      </c>
      <c r="L5963" s="535">
        <v>29.6</v>
      </c>
      <c r="M5963" s="536">
        <v>0</v>
      </c>
      <c r="N5963" s="535">
        <v>34.69</v>
      </c>
      <c r="O5963" s="536">
        <v>0</v>
      </c>
      <c r="P5963" s="535">
        <v>33.07</v>
      </c>
      <c r="Q5963" s="536">
        <v>0</v>
      </c>
      <c r="R5963" s="535">
        <v>39.81</v>
      </c>
    </row>
    <row r="5964" spans="1:18" ht="12.75">
      <c r="A5964" s="145">
        <v>89681</v>
      </c>
      <c r="B5964" s="102" t="s">
        <v>27634</v>
      </c>
      <c r="C5964" s="145" t="s">
        <v>2</v>
      </c>
      <c r="D5964" s="535">
        <v>106.39</v>
      </c>
      <c r="E5964" s="536">
        <v>0</v>
      </c>
      <c r="F5964" s="535">
        <v>89.9</v>
      </c>
      <c r="G5964" s="536">
        <v>0</v>
      </c>
      <c r="H5964" s="535">
        <v>84.23</v>
      </c>
      <c r="I5964" s="536">
        <v>0</v>
      </c>
      <c r="J5964" s="535">
        <v>81.42</v>
      </c>
      <c r="K5964" s="536">
        <v>0</v>
      </c>
      <c r="L5964" s="535">
        <v>83.54</v>
      </c>
      <c r="M5964" s="536">
        <v>0</v>
      </c>
      <c r="N5964" s="535">
        <v>97.24</v>
      </c>
      <c r="O5964" s="536">
        <v>0</v>
      </c>
      <c r="P5964" s="535">
        <v>93.21</v>
      </c>
      <c r="Q5964" s="536">
        <v>0</v>
      </c>
      <c r="R5964" s="535">
        <v>113.3</v>
      </c>
    </row>
    <row r="5965" spans="1:18" ht="12.75">
      <c r="A5965" s="145">
        <v>104173</v>
      </c>
      <c r="B5965" s="102" t="s">
        <v>27635</v>
      </c>
      <c r="C5965" s="145" t="s">
        <v>2</v>
      </c>
      <c r="D5965" s="535">
        <v>100.97</v>
      </c>
      <c r="E5965" s="536">
        <v>0</v>
      </c>
      <c r="F5965" s="535">
        <v>84.78</v>
      </c>
      <c r="G5965" s="536">
        <v>0</v>
      </c>
      <c r="H5965" s="535">
        <v>78.599999999999994</v>
      </c>
      <c r="I5965" s="536">
        <v>0</v>
      </c>
      <c r="J5965" s="535">
        <v>76.92</v>
      </c>
      <c r="K5965" s="536">
        <v>0</v>
      </c>
      <c r="L5965" s="535">
        <v>78.010000000000005</v>
      </c>
      <c r="M5965" s="536">
        <v>0</v>
      </c>
      <c r="N5965" s="535">
        <v>92.03</v>
      </c>
      <c r="O5965" s="536">
        <v>0</v>
      </c>
      <c r="P5965" s="535">
        <v>87.71</v>
      </c>
      <c r="Q5965" s="536">
        <v>0</v>
      </c>
      <c r="R5965" s="535">
        <v>107.59</v>
      </c>
    </row>
    <row r="5966" spans="1:18" ht="12.75">
      <c r="A5966" s="145">
        <v>89549</v>
      </c>
      <c r="B5966" s="102" t="s">
        <v>27636</v>
      </c>
      <c r="C5966" s="145" t="s">
        <v>2</v>
      </c>
      <c r="D5966" s="535">
        <v>23.3</v>
      </c>
      <c r="E5966" s="536">
        <v>0</v>
      </c>
      <c r="F5966" s="535">
        <v>19.350000000000001</v>
      </c>
      <c r="G5966" s="536">
        <v>0</v>
      </c>
      <c r="H5966" s="535">
        <v>18.73</v>
      </c>
      <c r="I5966" s="536">
        <v>0</v>
      </c>
      <c r="J5966" s="535">
        <v>18.3</v>
      </c>
      <c r="K5966" s="536">
        <v>0</v>
      </c>
      <c r="L5966" s="535">
        <v>17.98</v>
      </c>
      <c r="M5966" s="536">
        <v>0</v>
      </c>
      <c r="N5966" s="535">
        <v>21.47</v>
      </c>
      <c r="O5966" s="536">
        <v>0</v>
      </c>
      <c r="P5966" s="535">
        <v>19.760000000000002</v>
      </c>
      <c r="Q5966" s="536">
        <v>0</v>
      </c>
      <c r="R5966" s="535">
        <v>23.36</v>
      </c>
    </row>
    <row r="5967" spans="1:18" ht="12.75">
      <c r="A5967" s="145">
        <v>89578</v>
      </c>
      <c r="B5967" s="102" t="s">
        <v>27637</v>
      </c>
      <c r="C5967" s="145" t="s">
        <v>1</v>
      </c>
      <c r="D5967" s="535">
        <v>37.65</v>
      </c>
      <c r="E5967" s="536">
        <v>0</v>
      </c>
      <c r="F5967" s="535">
        <v>32.57</v>
      </c>
      <c r="G5967" s="536">
        <v>0</v>
      </c>
      <c r="H5967" s="535">
        <v>28.28</v>
      </c>
      <c r="I5967" s="536">
        <v>0</v>
      </c>
      <c r="J5967" s="535">
        <v>27.3</v>
      </c>
      <c r="K5967" s="536">
        <v>0</v>
      </c>
      <c r="L5967" s="535">
        <v>30.37</v>
      </c>
      <c r="M5967" s="536">
        <v>0</v>
      </c>
      <c r="N5967" s="535">
        <v>33.369999999999997</v>
      </c>
      <c r="O5967" s="536">
        <v>0</v>
      </c>
      <c r="P5967" s="535">
        <v>35.28</v>
      </c>
      <c r="Q5967" s="536">
        <v>0</v>
      </c>
      <c r="R5967" s="535">
        <v>45.02</v>
      </c>
    </row>
    <row r="5968" spans="1:18" ht="12.75">
      <c r="A5968" s="145">
        <v>89512</v>
      </c>
      <c r="B5968" s="102" t="s">
        <v>27638</v>
      </c>
      <c r="C5968" s="145" t="s">
        <v>1</v>
      </c>
      <c r="D5968" s="535">
        <v>56.01</v>
      </c>
      <c r="E5968" s="536">
        <v>0</v>
      </c>
      <c r="F5968" s="535">
        <v>49.88</v>
      </c>
      <c r="G5968" s="536">
        <v>0</v>
      </c>
      <c r="H5968" s="535">
        <v>47.34</v>
      </c>
      <c r="I5968" s="536">
        <v>0</v>
      </c>
      <c r="J5968" s="535">
        <v>42.57</v>
      </c>
      <c r="K5968" s="536">
        <v>0</v>
      </c>
      <c r="L5968" s="535">
        <v>49.07</v>
      </c>
      <c r="M5968" s="536">
        <v>0</v>
      </c>
      <c r="N5968" s="535">
        <v>51.01</v>
      </c>
      <c r="O5968" s="536">
        <v>0</v>
      </c>
      <c r="P5968" s="535">
        <v>53.93</v>
      </c>
      <c r="Q5968" s="536">
        <v>0</v>
      </c>
      <c r="R5968" s="535">
        <v>64.319999999999993</v>
      </c>
    </row>
    <row r="5969" spans="1:18" ht="12.75">
      <c r="A5969" s="145">
        <v>89580</v>
      </c>
      <c r="B5969" s="102" t="s">
        <v>27639</v>
      </c>
      <c r="C5969" s="145" t="s">
        <v>1</v>
      </c>
      <c r="D5969" s="535">
        <v>77.86</v>
      </c>
      <c r="E5969" s="536">
        <v>0</v>
      </c>
      <c r="F5969" s="535">
        <v>67.260000000000005</v>
      </c>
      <c r="G5969" s="536">
        <v>0</v>
      </c>
      <c r="H5969" s="535">
        <v>58.02</v>
      </c>
      <c r="I5969" s="536">
        <v>0</v>
      </c>
      <c r="J5969" s="535">
        <v>56.28</v>
      </c>
      <c r="K5969" s="536">
        <v>0</v>
      </c>
      <c r="L5969" s="535">
        <v>62.48</v>
      </c>
      <c r="M5969" s="536">
        <v>0</v>
      </c>
      <c r="N5969" s="535">
        <v>68.92</v>
      </c>
      <c r="O5969" s="536">
        <v>0</v>
      </c>
      <c r="P5969" s="535">
        <v>72.83</v>
      </c>
      <c r="Q5969" s="536">
        <v>0</v>
      </c>
      <c r="R5969" s="535">
        <v>93.35</v>
      </c>
    </row>
    <row r="5970" spans="1:18" ht="12.75">
      <c r="A5970" s="145">
        <v>104166</v>
      </c>
      <c r="B5970" s="102" t="s">
        <v>27640</v>
      </c>
      <c r="C5970" s="145" t="s">
        <v>1</v>
      </c>
      <c r="D5970" s="535">
        <v>84.62</v>
      </c>
      <c r="E5970" s="536">
        <v>0</v>
      </c>
      <c r="F5970" s="535">
        <v>73.63</v>
      </c>
      <c r="G5970" s="536">
        <v>0</v>
      </c>
      <c r="H5970" s="535">
        <v>65.099999999999994</v>
      </c>
      <c r="I5970" s="536">
        <v>0</v>
      </c>
      <c r="J5970" s="535">
        <v>61.9</v>
      </c>
      <c r="K5970" s="536">
        <v>0</v>
      </c>
      <c r="L5970" s="535">
        <v>69.39</v>
      </c>
      <c r="M5970" s="536">
        <v>0</v>
      </c>
      <c r="N5970" s="535">
        <v>75.44</v>
      </c>
      <c r="O5970" s="536">
        <v>0</v>
      </c>
      <c r="P5970" s="535">
        <v>79.7</v>
      </c>
      <c r="Q5970" s="536">
        <v>0</v>
      </c>
      <c r="R5970" s="535">
        <v>100.49</v>
      </c>
    </row>
    <row r="5971" spans="1:18" ht="12.75">
      <c r="A5971" s="145">
        <v>89508</v>
      </c>
      <c r="B5971" s="102" t="s">
        <v>27641</v>
      </c>
      <c r="C5971" s="145" t="s">
        <v>1</v>
      </c>
      <c r="D5971" s="535">
        <v>19.149999999999999</v>
      </c>
      <c r="E5971" s="536">
        <v>0</v>
      </c>
      <c r="F5971" s="535">
        <v>17.11</v>
      </c>
      <c r="G5971" s="536">
        <v>0</v>
      </c>
      <c r="H5971" s="535">
        <v>16.39</v>
      </c>
      <c r="I5971" s="536">
        <v>0</v>
      </c>
      <c r="J5971" s="535">
        <v>14.63</v>
      </c>
      <c r="K5971" s="536">
        <v>0</v>
      </c>
      <c r="L5971" s="535">
        <v>16.920000000000002</v>
      </c>
      <c r="M5971" s="536">
        <v>0</v>
      </c>
      <c r="N5971" s="535">
        <v>17.489999999999998</v>
      </c>
      <c r="O5971" s="536">
        <v>0</v>
      </c>
      <c r="P5971" s="535">
        <v>18.489999999999998</v>
      </c>
      <c r="Q5971" s="536">
        <v>0</v>
      </c>
      <c r="R5971" s="535">
        <v>21.9</v>
      </c>
    </row>
    <row r="5972" spans="1:18" ht="12.75">
      <c r="A5972" s="145">
        <v>89509</v>
      </c>
      <c r="B5972" s="102" t="s">
        <v>27642</v>
      </c>
      <c r="C5972" s="145" t="s">
        <v>1</v>
      </c>
      <c r="D5972" s="535">
        <v>25.9</v>
      </c>
      <c r="E5972" s="536">
        <v>0</v>
      </c>
      <c r="F5972" s="535">
        <v>23.09</v>
      </c>
      <c r="G5972" s="536">
        <v>0</v>
      </c>
      <c r="H5972" s="535">
        <v>21.96</v>
      </c>
      <c r="I5972" s="536">
        <v>0</v>
      </c>
      <c r="J5972" s="535">
        <v>19.71</v>
      </c>
      <c r="K5972" s="536">
        <v>0</v>
      </c>
      <c r="L5972" s="535">
        <v>22.74</v>
      </c>
      <c r="M5972" s="536">
        <v>0</v>
      </c>
      <c r="N5972" s="535">
        <v>23.6</v>
      </c>
      <c r="O5972" s="536">
        <v>0</v>
      </c>
      <c r="P5972" s="535">
        <v>24.96</v>
      </c>
      <c r="Q5972" s="536">
        <v>0</v>
      </c>
      <c r="R5972" s="535">
        <v>29.73</v>
      </c>
    </row>
    <row r="5973" spans="1:18" ht="12.75">
      <c r="A5973" s="145">
        <v>89576</v>
      </c>
      <c r="B5973" s="102" t="s">
        <v>27643</v>
      </c>
      <c r="C5973" s="145" t="s">
        <v>1</v>
      </c>
      <c r="D5973" s="535">
        <v>30.35</v>
      </c>
      <c r="E5973" s="536">
        <v>0</v>
      </c>
      <c r="F5973" s="535">
        <v>26.19</v>
      </c>
      <c r="G5973" s="536">
        <v>0</v>
      </c>
      <c r="H5973" s="535">
        <v>22.56</v>
      </c>
      <c r="I5973" s="536">
        <v>0</v>
      </c>
      <c r="J5973" s="535">
        <v>21.9</v>
      </c>
      <c r="K5973" s="536">
        <v>0</v>
      </c>
      <c r="L5973" s="535">
        <v>24.32</v>
      </c>
      <c r="M5973" s="536">
        <v>0</v>
      </c>
      <c r="N5973" s="535">
        <v>26.83</v>
      </c>
      <c r="O5973" s="536">
        <v>0</v>
      </c>
      <c r="P5973" s="535">
        <v>28.37</v>
      </c>
      <c r="Q5973" s="536">
        <v>0</v>
      </c>
      <c r="R5973" s="535">
        <v>36.4</v>
      </c>
    </row>
    <row r="5974" spans="1:18" ht="12.75">
      <c r="A5974" s="145">
        <v>89511</v>
      </c>
      <c r="B5974" s="102" t="s">
        <v>27644</v>
      </c>
      <c r="C5974" s="145" t="s">
        <v>1</v>
      </c>
      <c r="D5974" s="535">
        <v>44.16</v>
      </c>
      <c r="E5974" s="536">
        <v>0</v>
      </c>
      <c r="F5974" s="535">
        <v>39.22</v>
      </c>
      <c r="G5974" s="536">
        <v>0</v>
      </c>
      <c r="H5974" s="535">
        <v>36.9</v>
      </c>
      <c r="I5974" s="536">
        <v>0</v>
      </c>
      <c r="J5974" s="535">
        <v>33.4</v>
      </c>
      <c r="K5974" s="536">
        <v>0</v>
      </c>
      <c r="L5974" s="535">
        <v>38.39</v>
      </c>
      <c r="M5974" s="536">
        <v>0</v>
      </c>
      <c r="N5974" s="535">
        <v>40.11</v>
      </c>
      <c r="O5974" s="536">
        <v>0</v>
      </c>
      <c r="P5974" s="535">
        <v>42.4</v>
      </c>
      <c r="Q5974" s="536">
        <v>0</v>
      </c>
      <c r="R5974" s="535">
        <v>50.95</v>
      </c>
    </row>
    <row r="5975" spans="1:18" ht="12.75">
      <c r="A5975" s="145">
        <v>89675</v>
      </c>
      <c r="B5975" s="102" t="s">
        <v>27645</v>
      </c>
      <c r="C5975" s="145" t="s">
        <v>2</v>
      </c>
      <c r="D5975" s="535">
        <v>82.97</v>
      </c>
      <c r="E5975" s="536">
        <v>0</v>
      </c>
      <c r="F5975" s="535">
        <v>70.48</v>
      </c>
      <c r="G5975" s="536">
        <v>0</v>
      </c>
      <c r="H5975" s="535">
        <v>64.23</v>
      </c>
      <c r="I5975" s="536">
        <v>0</v>
      </c>
      <c r="J5975" s="535">
        <v>62.33</v>
      </c>
      <c r="K5975" s="536">
        <v>0</v>
      </c>
      <c r="L5975" s="535">
        <v>65.849999999999994</v>
      </c>
      <c r="M5975" s="536">
        <v>0</v>
      </c>
      <c r="N5975" s="535">
        <v>74.61</v>
      </c>
      <c r="O5975" s="536">
        <v>0</v>
      </c>
      <c r="P5975" s="535">
        <v>74.819999999999993</v>
      </c>
      <c r="Q5975" s="536">
        <v>0</v>
      </c>
      <c r="R5975" s="535">
        <v>92.43</v>
      </c>
    </row>
    <row r="5976" spans="1:18" ht="12.75">
      <c r="A5976" s="145">
        <v>89559</v>
      </c>
      <c r="B5976" s="102" t="s">
        <v>27646</v>
      </c>
      <c r="C5976" s="145" t="s">
        <v>2</v>
      </c>
      <c r="D5976" s="535">
        <v>77.56</v>
      </c>
      <c r="E5976" s="536">
        <v>0</v>
      </c>
      <c r="F5976" s="535">
        <v>65.38</v>
      </c>
      <c r="G5976" s="536">
        <v>0</v>
      </c>
      <c r="H5976" s="535">
        <v>58.62</v>
      </c>
      <c r="I5976" s="536">
        <v>0</v>
      </c>
      <c r="J5976" s="535">
        <v>57.83</v>
      </c>
      <c r="K5976" s="536">
        <v>0</v>
      </c>
      <c r="L5976" s="535">
        <v>60.34</v>
      </c>
      <c r="M5976" s="536">
        <v>0</v>
      </c>
      <c r="N5976" s="535">
        <v>69.41</v>
      </c>
      <c r="O5976" s="536">
        <v>0</v>
      </c>
      <c r="P5976" s="535">
        <v>69.319999999999993</v>
      </c>
      <c r="Q5976" s="536">
        <v>0</v>
      </c>
      <c r="R5976" s="535">
        <v>86.73</v>
      </c>
    </row>
    <row r="5977" spans="1:18" ht="12.75">
      <c r="A5977" s="145">
        <v>104172</v>
      </c>
      <c r="B5977" s="102" t="s">
        <v>27647</v>
      </c>
      <c r="C5977" s="145" t="s">
        <v>2</v>
      </c>
      <c r="D5977" s="535">
        <v>316.12</v>
      </c>
      <c r="E5977" s="536">
        <v>0</v>
      </c>
      <c r="F5977" s="535">
        <v>267.99</v>
      </c>
      <c r="G5977" s="536">
        <v>0</v>
      </c>
      <c r="H5977" s="535">
        <v>234.83</v>
      </c>
      <c r="I5977" s="536">
        <v>0</v>
      </c>
      <c r="J5977" s="535">
        <v>232.09</v>
      </c>
      <c r="K5977" s="536">
        <v>0</v>
      </c>
      <c r="L5977" s="535">
        <v>244.64</v>
      </c>
      <c r="M5977" s="536">
        <v>0</v>
      </c>
      <c r="N5977" s="535">
        <v>282.72000000000003</v>
      </c>
      <c r="O5977" s="536">
        <v>0</v>
      </c>
      <c r="P5977" s="535">
        <v>283.58</v>
      </c>
      <c r="Q5977" s="536">
        <v>0</v>
      </c>
      <c r="R5977" s="535">
        <v>361.81</v>
      </c>
    </row>
    <row r="5978" spans="1:18" ht="12.75">
      <c r="A5978" s="145">
        <v>89683</v>
      </c>
      <c r="B5978" s="102" t="s">
        <v>27648</v>
      </c>
      <c r="C5978" s="145" t="s">
        <v>2</v>
      </c>
      <c r="D5978" s="535">
        <v>324.05</v>
      </c>
      <c r="E5978" s="536">
        <v>0</v>
      </c>
      <c r="F5978" s="535">
        <v>275.45999999999998</v>
      </c>
      <c r="G5978" s="536">
        <v>0</v>
      </c>
      <c r="H5978" s="535">
        <v>243.07</v>
      </c>
      <c r="I5978" s="536">
        <v>0</v>
      </c>
      <c r="J5978" s="535">
        <v>238.68</v>
      </c>
      <c r="K5978" s="536">
        <v>0</v>
      </c>
      <c r="L5978" s="535">
        <v>252.71</v>
      </c>
      <c r="M5978" s="536">
        <v>0</v>
      </c>
      <c r="N5978" s="535">
        <v>290.33999999999997</v>
      </c>
      <c r="O5978" s="536">
        <v>0</v>
      </c>
      <c r="P5978" s="535">
        <v>291.63</v>
      </c>
      <c r="Q5978" s="536">
        <v>0</v>
      </c>
      <c r="R5978" s="535">
        <v>370.16</v>
      </c>
    </row>
    <row r="5979" spans="1:18" ht="12.75">
      <c r="A5979" s="145">
        <v>89667</v>
      </c>
      <c r="B5979" s="102" t="s">
        <v>27649</v>
      </c>
      <c r="C5979" s="145" t="s">
        <v>2</v>
      </c>
      <c r="D5979" s="535">
        <v>51.11</v>
      </c>
      <c r="E5979" s="536">
        <v>0</v>
      </c>
      <c r="F5979" s="535">
        <v>43.32</v>
      </c>
      <c r="G5979" s="536">
        <v>0</v>
      </c>
      <c r="H5979" s="535">
        <v>39.89</v>
      </c>
      <c r="I5979" s="536">
        <v>0</v>
      </c>
      <c r="J5979" s="535">
        <v>38.68</v>
      </c>
      <c r="K5979" s="536">
        <v>0</v>
      </c>
      <c r="L5979" s="535">
        <v>40.409999999999997</v>
      </c>
      <c r="M5979" s="536">
        <v>0</v>
      </c>
      <c r="N5979" s="535">
        <v>46.2</v>
      </c>
      <c r="O5979" s="536">
        <v>0</v>
      </c>
      <c r="P5979" s="535">
        <v>45.64</v>
      </c>
      <c r="Q5979" s="536">
        <v>0</v>
      </c>
      <c r="R5979" s="535">
        <v>56.03</v>
      </c>
    </row>
    <row r="5980" spans="1:18" ht="12.75">
      <c r="A5980" s="145">
        <v>89550</v>
      </c>
      <c r="B5980" s="102" t="s">
        <v>27650</v>
      </c>
      <c r="C5980" s="145" t="s">
        <v>2</v>
      </c>
      <c r="D5980" s="535">
        <v>48.11</v>
      </c>
      <c r="E5980" s="536">
        <v>0</v>
      </c>
      <c r="F5980" s="535">
        <v>40.51</v>
      </c>
      <c r="G5980" s="536">
        <v>0</v>
      </c>
      <c r="H5980" s="535">
        <v>36.78</v>
      </c>
      <c r="I5980" s="536">
        <v>0</v>
      </c>
      <c r="J5980" s="535">
        <v>36.18</v>
      </c>
      <c r="K5980" s="536">
        <v>0</v>
      </c>
      <c r="L5980" s="535">
        <v>37.369999999999997</v>
      </c>
      <c r="M5980" s="536">
        <v>0</v>
      </c>
      <c r="N5980" s="535">
        <v>43.33</v>
      </c>
      <c r="O5980" s="536">
        <v>0</v>
      </c>
      <c r="P5980" s="535">
        <v>42.6</v>
      </c>
      <c r="Q5980" s="536">
        <v>0</v>
      </c>
      <c r="R5980" s="535">
        <v>52.89</v>
      </c>
    </row>
    <row r="5981" spans="1:18" ht="12.75">
      <c r="A5981" s="145">
        <v>89693</v>
      </c>
      <c r="B5981" s="102" t="s">
        <v>27651</v>
      </c>
      <c r="C5981" s="145" t="s">
        <v>2</v>
      </c>
      <c r="D5981" s="535">
        <v>92.83</v>
      </c>
      <c r="E5981" s="536">
        <v>0</v>
      </c>
      <c r="F5981" s="535">
        <v>79.14</v>
      </c>
      <c r="G5981" s="536">
        <v>0</v>
      </c>
      <c r="H5981" s="535">
        <v>75.39</v>
      </c>
      <c r="I5981" s="536">
        <v>0</v>
      </c>
      <c r="J5981" s="535">
        <v>71.62</v>
      </c>
      <c r="K5981" s="536">
        <v>0</v>
      </c>
      <c r="L5981" s="535">
        <v>75.34</v>
      </c>
      <c r="M5981" s="536">
        <v>0</v>
      </c>
      <c r="N5981" s="535">
        <v>84.59</v>
      </c>
      <c r="O5981" s="536">
        <v>0</v>
      </c>
      <c r="P5981" s="535">
        <v>83.38</v>
      </c>
      <c r="Q5981" s="536">
        <v>0</v>
      </c>
      <c r="R5981" s="535">
        <v>99.4</v>
      </c>
    </row>
    <row r="5982" spans="1:18" ht="12.75">
      <c r="A5982" s="145">
        <v>89571</v>
      </c>
      <c r="B5982" s="102" t="s">
        <v>27652</v>
      </c>
      <c r="C5982" s="145" t="s">
        <v>2</v>
      </c>
      <c r="D5982" s="535">
        <v>82.01</v>
      </c>
      <c r="E5982" s="536">
        <v>0</v>
      </c>
      <c r="F5982" s="535">
        <v>68.930000000000007</v>
      </c>
      <c r="G5982" s="536">
        <v>0</v>
      </c>
      <c r="H5982" s="535">
        <v>64.17</v>
      </c>
      <c r="I5982" s="536">
        <v>0</v>
      </c>
      <c r="J5982" s="535">
        <v>62.62</v>
      </c>
      <c r="K5982" s="536">
        <v>0</v>
      </c>
      <c r="L5982" s="535">
        <v>64.319999999999993</v>
      </c>
      <c r="M5982" s="536">
        <v>0</v>
      </c>
      <c r="N5982" s="535">
        <v>74.2</v>
      </c>
      <c r="O5982" s="536">
        <v>0</v>
      </c>
      <c r="P5982" s="535">
        <v>72.39</v>
      </c>
      <c r="Q5982" s="536">
        <v>0</v>
      </c>
      <c r="R5982" s="535">
        <v>88.01</v>
      </c>
    </row>
    <row r="5983" spans="1:18" ht="12.75">
      <c r="A5983" s="145">
        <v>89696</v>
      </c>
      <c r="B5983" s="102" t="s">
        <v>27653</v>
      </c>
      <c r="C5983" s="145" t="s">
        <v>2</v>
      </c>
      <c r="D5983" s="535">
        <v>98.39</v>
      </c>
      <c r="E5983" s="536">
        <v>0</v>
      </c>
      <c r="F5983" s="535">
        <v>83.85</v>
      </c>
      <c r="G5983" s="536">
        <v>0</v>
      </c>
      <c r="H5983" s="535">
        <v>78.37</v>
      </c>
      <c r="I5983" s="536">
        <v>0</v>
      </c>
      <c r="J5983" s="535">
        <v>75</v>
      </c>
      <c r="K5983" s="536">
        <v>0</v>
      </c>
      <c r="L5983" s="535">
        <v>79.22</v>
      </c>
      <c r="M5983" s="536">
        <v>0</v>
      </c>
      <c r="N5983" s="535">
        <v>89.17</v>
      </c>
      <c r="O5983" s="536">
        <v>0</v>
      </c>
      <c r="P5983" s="535">
        <v>88.64</v>
      </c>
      <c r="Q5983" s="536">
        <v>0</v>
      </c>
      <c r="R5983" s="535">
        <v>107.38</v>
      </c>
    </row>
    <row r="5984" spans="1:18" ht="12.75">
      <c r="A5984" s="145">
        <v>89573</v>
      </c>
      <c r="B5984" s="102" t="s">
        <v>27654</v>
      </c>
      <c r="C5984" s="145" t="s">
        <v>2</v>
      </c>
      <c r="D5984" s="535">
        <v>89.17</v>
      </c>
      <c r="E5984" s="536">
        <v>0</v>
      </c>
      <c r="F5984" s="535">
        <v>75.17</v>
      </c>
      <c r="G5984" s="536">
        <v>0</v>
      </c>
      <c r="H5984" s="535">
        <v>68.819999999999993</v>
      </c>
      <c r="I5984" s="536">
        <v>0</v>
      </c>
      <c r="J5984" s="535">
        <v>67.34</v>
      </c>
      <c r="K5984" s="536">
        <v>0</v>
      </c>
      <c r="L5984" s="535">
        <v>69.849999999999994</v>
      </c>
      <c r="M5984" s="536">
        <v>0</v>
      </c>
      <c r="N5984" s="535">
        <v>80.33</v>
      </c>
      <c r="O5984" s="536">
        <v>0</v>
      </c>
      <c r="P5984" s="535">
        <v>79.290000000000006</v>
      </c>
      <c r="Q5984" s="536">
        <v>0</v>
      </c>
      <c r="R5984" s="535">
        <v>97.69</v>
      </c>
    </row>
    <row r="5985" spans="1:18" ht="12.75">
      <c r="A5985" s="145">
        <v>89704</v>
      </c>
      <c r="B5985" s="102" t="s">
        <v>27655</v>
      </c>
      <c r="C5985" s="145" t="s">
        <v>2</v>
      </c>
      <c r="D5985" s="535">
        <v>180.48</v>
      </c>
      <c r="E5985" s="536">
        <v>0</v>
      </c>
      <c r="F5985" s="535">
        <v>153.07</v>
      </c>
      <c r="G5985" s="536">
        <v>0</v>
      </c>
      <c r="H5985" s="535">
        <v>145.36000000000001</v>
      </c>
      <c r="I5985" s="536">
        <v>0</v>
      </c>
      <c r="J5985" s="535">
        <v>139.13</v>
      </c>
      <c r="K5985" s="536">
        <v>0</v>
      </c>
      <c r="L5985" s="535">
        <v>143.13999999999999</v>
      </c>
      <c r="M5985" s="536">
        <v>0</v>
      </c>
      <c r="N5985" s="535">
        <v>165.86</v>
      </c>
      <c r="O5985" s="536">
        <v>0</v>
      </c>
      <c r="P5985" s="535">
        <v>158.19999999999999</v>
      </c>
      <c r="Q5985" s="536">
        <v>0</v>
      </c>
      <c r="R5985" s="535">
        <v>190.31</v>
      </c>
    </row>
    <row r="5986" spans="1:18" ht="12.75">
      <c r="A5986" s="145">
        <v>104175</v>
      </c>
      <c r="B5986" s="102" t="s">
        <v>27656</v>
      </c>
      <c r="C5986" s="145" t="s">
        <v>2</v>
      </c>
      <c r="D5986" s="535">
        <v>167.95</v>
      </c>
      <c r="E5986" s="536">
        <v>0</v>
      </c>
      <c r="F5986" s="535">
        <v>141.26</v>
      </c>
      <c r="G5986" s="536">
        <v>0</v>
      </c>
      <c r="H5986" s="535">
        <v>132.36000000000001</v>
      </c>
      <c r="I5986" s="536">
        <v>0</v>
      </c>
      <c r="J5986" s="535">
        <v>128.71</v>
      </c>
      <c r="K5986" s="536">
        <v>0</v>
      </c>
      <c r="L5986" s="535">
        <v>130.38999999999999</v>
      </c>
      <c r="M5986" s="536">
        <v>0</v>
      </c>
      <c r="N5986" s="535">
        <v>153.84</v>
      </c>
      <c r="O5986" s="536">
        <v>0</v>
      </c>
      <c r="P5986" s="535">
        <v>145.49</v>
      </c>
      <c r="Q5986" s="536">
        <v>0</v>
      </c>
      <c r="R5986" s="535">
        <v>177.12</v>
      </c>
    </row>
    <row r="5987" spans="1:18" ht="12.75">
      <c r="A5987" s="145">
        <v>89701</v>
      </c>
      <c r="B5987" s="102" t="s">
        <v>27657</v>
      </c>
      <c r="C5987" s="145" t="s">
        <v>2</v>
      </c>
      <c r="D5987" s="535">
        <v>233.4</v>
      </c>
      <c r="E5987" s="536">
        <v>0</v>
      </c>
      <c r="F5987" s="535">
        <v>197.82</v>
      </c>
      <c r="G5987" s="536">
        <v>0</v>
      </c>
      <c r="H5987" s="535">
        <v>186.83</v>
      </c>
      <c r="I5987" s="536">
        <v>0</v>
      </c>
      <c r="J5987" s="535">
        <v>179.35</v>
      </c>
      <c r="K5987" s="536">
        <v>0</v>
      </c>
      <c r="L5987" s="535">
        <v>184.13</v>
      </c>
      <c r="M5987" s="536">
        <v>0</v>
      </c>
      <c r="N5987" s="535">
        <v>214.48</v>
      </c>
      <c r="O5987" s="536">
        <v>0</v>
      </c>
      <c r="P5987" s="535">
        <v>204.05</v>
      </c>
      <c r="Q5987" s="536">
        <v>0</v>
      </c>
      <c r="R5987" s="535">
        <v>246.81</v>
      </c>
    </row>
    <row r="5988" spans="1:18" ht="12.75">
      <c r="A5988" s="145">
        <v>104177</v>
      </c>
      <c r="B5988" s="102" t="s">
        <v>27658</v>
      </c>
      <c r="C5988" s="145" t="s">
        <v>2</v>
      </c>
      <c r="D5988" s="535">
        <v>217.53</v>
      </c>
      <c r="E5988" s="536">
        <v>0</v>
      </c>
      <c r="F5988" s="535">
        <v>182.87</v>
      </c>
      <c r="G5988" s="536">
        <v>0</v>
      </c>
      <c r="H5988" s="535">
        <v>170.37</v>
      </c>
      <c r="I5988" s="536">
        <v>0</v>
      </c>
      <c r="J5988" s="535">
        <v>166.16</v>
      </c>
      <c r="K5988" s="536">
        <v>0</v>
      </c>
      <c r="L5988" s="535">
        <v>167.98</v>
      </c>
      <c r="M5988" s="536">
        <v>0</v>
      </c>
      <c r="N5988" s="535">
        <v>199.25</v>
      </c>
      <c r="O5988" s="536">
        <v>0</v>
      </c>
      <c r="P5988" s="535">
        <v>187.94</v>
      </c>
      <c r="Q5988" s="536">
        <v>0</v>
      </c>
      <c r="R5988" s="535">
        <v>230.11</v>
      </c>
    </row>
    <row r="5989" spans="1:18" ht="12.75">
      <c r="A5989" s="145">
        <v>89566</v>
      </c>
      <c r="B5989" s="102" t="s">
        <v>27659</v>
      </c>
      <c r="C5989" s="145" t="s">
        <v>2</v>
      </c>
      <c r="D5989" s="535">
        <v>56.27</v>
      </c>
      <c r="E5989" s="536">
        <v>0</v>
      </c>
      <c r="F5989" s="535">
        <v>47.31</v>
      </c>
      <c r="G5989" s="536">
        <v>0</v>
      </c>
      <c r="H5989" s="535">
        <v>44.39</v>
      </c>
      <c r="I5989" s="536">
        <v>0</v>
      </c>
      <c r="J5989" s="535">
        <v>43.19</v>
      </c>
      <c r="K5989" s="536">
        <v>0</v>
      </c>
      <c r="L5989" s="535">
        <v>44.09</v>
      </c>
      <c r="M5989" s="536">
        <v>0</v>
      </c>
      <c r="N5989" s="535">
        <v>51.18</v>
      </c>
      <c r="O5989" s="536">
        <v>0</v>
      </c>
      <c r="P5989" s="535">
        <v>49.32</v>
      </c>
      <c r="Q5989" s="536">
        <v>0</v>
      </c>
      <c r="R5989" s="535">
        <v>59.74</v>
      </c>
    </row>
    <row r="5990" spans="1:18" ht="12.75">
      <c r="A5990" s="145">
        <v>89687</v>
      </c>
      <c r="B5990" s="102" t="s">
        <v>27660</v>
      </c>
      <c r="C5990" s="145" t="s">
        <v>2</v>
      </c>
      <c r="D5990" s="535">
        <v>62.25</v>
      </c>
      <c r="E5990" s="536">
        <v>0</v>
      </c>
      <c r="F5990" s="535">
        <v>52.94</v>
      </c>
      <c r="G5990" s="536">
        <v>0</v>
      </c>
      <c r="H5990" s="535">
        <v>50.6</v>
      </c>
      <c r="I5990" s="536">
        <v>0</v>
      </c>
      <c r="J5990" s="535">
        <v>48.17</v>
      </c>
      <c r="K5990" s="536">
        <v>0</v>
      </c>
      <c r="L5990" s="535">
        <v>50.18</v>
      </c>
      <c r="M5990" s="536">
        <v>0</v>
      </c>
      <c r="N5990" s="535">
        <v>56.93</v>
      </c>
      <c r="O5990" s="536">
        <v>0</v>
      </c>
      <c r="P5990" s="535">
        <v>55.41</v>
      </c>
      <c r="Q5990" s="536">
        <v>0</v>
      </c>
      <c r="R5990" s="535">
        <v>66.03</v>
      </c>
    </row>
    <row r="5991" spans="1:18" ht="12.75">
      <c r="A5991" s="145">
        <v>102450</v>
      </c>
      <c r="B5991" s="102" t="s">
        <v>27661</v>
      </c>
      <c r="C5991" s="145" t="s">
        <v>4</v>
      </c>
      <c r="D5991" s="535">
        <v>0</v>
      </c>
      <c r="E5991" s="536"/>
      <c r="F5991" s="535">
        <v>0</v>
      </c>
      <c r="G5991" s="536"/>
      <c r="H5991" s="535">
        <v>0</v>
      </c>
      <c r="I5991" s="536"/>
      <c r="J5991" s="535">
        <v>0</v>
      </c>
      <c r="K5991" s="536"/>
      <c r="L5991" s="535">
        <v>0</v>
      </c>
      <c r="M5991" s="536"/>
      <c r="N5991" s="535">
        <v>0</v>
      </c>
      <c r="O5991" s="536"/>
      <c r="P5991" s="535">
        <v>0</v>
      </c>
      <c r="Q5991" s="536"/>
      <c r="R5991" s="535">
        <v>0</v>
      </c>
    </row>
    <row r="5992" spans="1:18" ht="12.75">
      <c r="A5992" s="145">
        <v>102250</v>
      </c>
      <c r="B5992" s="102" t="s">
        <v>27662</v>
      </c>
      <c r="C5992" s="145" t="s">
        <v>4</v>
      </c>
      <c r="D5992" s="535">
        <v>0</v>
      </c>
      <c r="E5992" s="536"/>
      <c r="F5992" s="535">
        <v>0</v>
      </c>
      <c r="G5992" s="536"/>
      <c r="H5992" s="535">
        <v>0</v>
      </c>
      <c r="I5992" s="536"/>
      <c r="J5992" s="535">
        <v>0</v>
      </c>
      <c r="K5992" s="536"/>
      <c r="L5992" s="535">
        <v>0</v>
      </c>
      <c r="M5992" s="536"/>
      <c r="N5992" s="535">
        <v>0</v>
      </c>
      <c r="O5992" s="536"/>
      <c r="P5992" s="535">
        <v>0</v>
      </c>
      <c r="Q5992" s="536"/>
      <c r="R5992" s="535">
        <v>0</v>
      </c>
    </row>
    <row r="5993" spans="1:18" ht="12.75">
      <c r="A5993" s="145">
        <v>102240</v>
      </c>
      <c r="B5993" s="102" t="s">
        <v>27663</v>
      </c>
      <c r="C5993" s="145" t="s">
        <v>4</v>
      </c>
      <c r="D5993" s="535">
        <v>0</v>
      </c>
      <c r="E5993" s="536"/>
      <c r="F5993" s="535">
        <v>0</v>
      </c>
      <c r="G5993" s="536"/>
      <c r="H5993" s="535">
        <v>0</v>
      </c>
      <c r="I5993" s="536"/>
      <c r="J5993" s="535">
        <v>0</v>
      </c>
      <c r="K5993" s="536"/>
      <c r="L5993" s="535">
        <v>0</v>
      </c>
      <c r="M5993" s="536"/>
      <c r="N5993" s="535">
        <v>0</v>
      </c>
      <c r="O5993" s="536"/>
      <c r="P5993" s="535">
        <v>0</v>
      </c>
      <c r="Q5993" s="536"/>
      <c r="R5993" s="535">
        <v>0</v>
      </c>
    </row>
    <row r="5994" spans="1:18" ht="12.75">
      <c r="A5994" s="145">
        <v>102449</v>
      </c>
      <c r="B5994" s="102" t="s">
        <v>27664</v>
      </c>
      <c r="C5994" s="145" t="s">
        <v>4</v>
      </c>
      <c r="D5994" s="535">
        <v>0</v>
      </c>
      <c r="E5994" s="536"/>
      <c r="F5994" s="535">
        <v>0</v>
      </c>
      <c r="G5994" s="536"/>
      <c r="H5994" s="535">
        <v>0</v>
      </c>
      <c r="I5994" s="536"/>
      <c r="J5994" s="535">
        <v>0</v>
      </c>
      <c r="K5994" s="536"/>
      <c r="L5994" s="535">
        <v>0</v>
      </c>
      <c r="M5994" s="536"/>
      <c r="N5994" s="535">
        <v>0</v>
      </c>
      <c r="O5994" s="536"/>
      <c r="P5994" s="535">
        <v>0</v>
      </c>
      <c r="Q5994" s="536"/>
      <c r="R5994" s="535">
        <v>0</v>
      </c>
    </row>
    <row r="5995" spans="1:18" ht="12.75">
      <c r="A5995" s="145">
        <v>102249</v>
      </c>
      <c r="B5995" s="102" t="s">
        <v>27665</v>
      </c>
      <c r="C5995" s="145" t="s">
        <v>4</v>
      </c>
      <c r="D5995" s="535">
        <v>0</v>
      </c>
      <c r="E5995" s="536"/>
      <c r="F5995" s="535">
        <v>0</v>
      </c>
      <c r="G5995" s="536"/>
      <c r="H5995" s="535">
        <v>0</v>
      </c>
      <c r="I5995" s="536"/>
      <c r="J5995" s="535">
        <v>0</v>
      </c>
      <c r="K5995" s="536"/>
      <c r="L5995" s="535">
        <v>0</v>
      </c>
      <c r="M5995" s="536"/>
      <c r="N5995" s="535">
        <v>0</v>
      </c>
      <c r="O5995" s="536"/>
      <c r="P5995" s="535">
        <v>0</v>
      </c>
      <c r="Q5995" s="536"/>
      <c r="R5995" s="535">
        <v>0</v>
      </c>
    </row>
    <row r="5996" spans="1:18" ht="12.75">
      <c r="A5996" s="145">
        <v>102238</v>
      </c>
      <c r="B5996" s="102" t="s">
        <v>27666</v>
      </c>
      <c r="C5996" s="145" t="s">
        <v>4</v>
      </c>
      <c r="D5996" s="535">
        <v>0</v>
      </c>
      <c r="E5996" s="536"/>
      <c r="F5996" s="535">
        <v>0</v>
      </c>
      <c r="G5996" s="536"/>
      <c r="H5996" s="535">
        <v>0</v>
      </c>
      <c r="I5996" s="536"/>
      <c r="J5996" s="535">
        <v>0</v>
      </c>
      <c r="K5996" s="536"/>
      <c r="L5996" s="535">
        <v>0</v>
      </c>
      <c r="M5996" s="536"/>
      <c r="N5996" s="535">
        <v>0</v>
      </c>
      <c r="O5996" s="536"/>
      <c r="P5996" s="535">
        <v>0</v>
      </c>
      <c r="Q5996" s="536"/>
      <c r="R5996" s="535">
        <v>0</v>
      </c>
    </row>
    <row r="5997" spans="1:18" ht="12.75">
      <c r="A5997" s="145">
        <v>102448</v>
      </c>
      <c r="B5997" s="102" t="s">
        <v>27667</v>
      </c>
      <c r="C5997" s="145" t="s">
        <v>4</v>
      </c>
      <c r="D5997" s="535">
        <v>0</v>
      </c>
      <c r="E5997" s="536"/>
      <c r="F5997" s="535">
        <v>0</v>
      </c>
      <c r="G5997" s="536"/>
      <c r="H5997" s="535">
        <v>0</v>
      </c>
      <c r="I5997" s="536"/>
      <c r="J5997" s="535">
        <v>0</v>
      </c>
      <c r="K5997" s="536"/>
      <c r="L5997" s="535">
        <v>0</v>
      </c>
      <c r="M5997" s="536"/>
      <c r="N5997" s="535">
        <v>0</v>
      </c>
      <c r="O5997" s="536"/>
      <c r="P5997" s="535">
        <v>0</v>
      </c>
      <c r="Q5997" s="536"/>
      <c r="R5997" s="535">
        <v>0</v>
      </c>
    </row>
    <row r="5998" spans="1:18" ht="12.75">
      <c r="A5998" s="145">
        <v>102248</v>
      </c>
      <c r="B5998" s="102" t="s">
        <v>27668</v>
      </c>
      <c r="C5998" s="145" t="s">
        <v>4</v>
      </c>
      <c r="D5998" s="535">
        <v>0</v>
      </c>
      <c r="E5998" s="536"/>
      <c r="F5998" s="535">
        <v>0</v>
      </c>
      <c r="G5998" s="536"/>
      <c r="H5998" s="535">
        <v>0</v>
      </c>
      <c r="I5998" s="536"/>
      <c r="J5998" s="535">
        <v>0</v>
      </c>
      <c r="K5998" s="536"/>
      <c r="L5998" s="535">
        <v>0</v>
      </c>
      <c r="M5998" s="536"/>
      <c r="N5998" s="535">
        <v>0</v>
      </c>
      <c r="O5998" s="536"/>
      <c r="P5998" s="535">
        <v>0</v>
      </c>
      <c r="Q5998" s="536"/>
      <c r="R5998" s="535">
        <v>0</v>
      </c>
    </row>
    <row r="5999" spans="1:18" ht="12.75">
      <c r="A5999" s="145">
        <v>102253</v>
      </c>
      <c r="B5999" s="102" t="s">
        <v>27669</v>
      </c>
      <c r="C5999" s="145" t="s">
        <v>4</v>
      </c>
      <c r="D5999" s="535">
        <v>1680.1</v>
      </c>
      <c r="E5999" s="536">
        <v>0</v>
      </c>
      <c r="F5999" s="535">
        <v>918.32</v>
      </c>
      <c r="G5999" s="536">
        <v>2.0000000000000001E-4</v>
      </c>
      <c r="H5999" s="535">
        <v>1106.1500000000001</v>
      </c>
      <c r="I5999" s="536">
        <v>2.1000000000000001E-2</v>
      </c>
      <c r="J5999" s="535">
        <v>1223.1099999999999</v>
      </c>
      <c r="K5999" s="536">
        <v>0</v>
      </c>
      <c r="L5999" s="535">
        <v>737.71</v>
      </c>
      <c r="M5999" s="536">
        <v>0</v>
      </c>
      <c r="N5999" s="535">
        <v>775.84</v>
      </c>
      <c r="O5999" s="536">
        <v>0</v>
      </c>
      <c r="P5999" s="535">
        <v>823.6</v>
      </c>
      <c r="Q5999" s="536">
        <v>2.9999999999999997E-4</v>
      </c>
      <c r="R5999" s="535">
        <v>594.16</v>
      </c>
    </row>
    <row r="6000" spans="1:18" ht="12.75">
      <c r="A6000" s="145">
        <v>102254</v>
      </c>
      <c r="B6000" s="102" t="s">
        <v>27670</v>
      </c>
      <c r="C6000" s="145" t="s">
        <v>4</v>
      </c>
      <c r="D6000" s="535">
        <v>1547.42</v>
      </c>
      <c r="E6000" s="536">
        <v>0</v>
      </c>
      <c r="F6000" s="535">
        <v>967.35</v>
      </c>
      <c r="G6000" s="536">
        <v>2.0000000000000001E-4</v>
      </c>
      <c r="H6000" s="535">
        <v>1137.02</v>
      </c>
      <c r="I6000" s="536">
        <v>2.0400000000000001E-2</v>
      </c>
      <c r="J6000" s="535">
        <v>1017.42</v>
      </c>
      <c r="K6000" s="536">
        <v>0</v>
      </c>
      <c r="L6000" s="535">
        <v>699.17</v>
      </c>
      <c r="M6000" s="536">
        <v>0</v>
      </c>
      <c r="N6000" s="535">
        <v>1029.4100000000001</v>
      </c>
      <c r="O6000" s="536">
        <v>0.83079999999999998</v>
      </c>
      <c r="P6000" s="535">
        <v>792.74</v>
      </c>
      <c r="Q6000" s="536">
        <v>2.9999999999999997E-4</v>
      </c>
      <c r="R6000" s="535">
        <v>504.1</v>
      </c>
    </row>
    <row r="6001" spans="1:18" ht="12.75">
      <c r="A6001" s="145">
        <v>102257</v>
      </c>
      <c r="B6001" s="102" t="s">
        <v>27671</v>
      </c>
      <c r="C6001" s="145" t="s">
        <v>4</v>
      </c>
      <c r="D6001" s="535">
        <v>411.31</v>
      </c>
      <c r="E6001" s="536">
        <v>0.57869999999999999</v>
      </c>
      <c r="F6001" s="535">
        <v>373.97</v>
      </c>
      <c r="G6001" s="536">
        <v>0.63700000000000001</v>
      </c>
      <c r="H6001" s="535">
        <v>415.35</v>
      </c>
      <c r="I6001" s="536">
        <v>0.62890000000000001</v>
      </c>
      <c r="J6001" s="535">
        <v>394.37</v>
      </c>
      <c r="K6001" s="536">
        <v>0.60350000000000004</v>
      </c>
      <c r="L6001" s="535">
        <v>410.24</v>
      </c>
      <c r="M6001" s="536">
        <v>0.58020000000000005</v>
      </c>
      <c r="N6001" s="535">
        <v>398.98</v>
      </c>
      <c r="O6001" s="536">
        <v>0.59660000000000002</v>
      </c>
      <c r="P6001" s="535">
        <v>390.55</v>
      </c>
      <c r="Q6001" s="536">
        <v>0.6099</v>
      </c>
      <c r="R6001" s="535">
        <v>407.02</v>
      </c>
    </row>
    <row r="6002" spans="1:18" ht="12.75">
      <c r="A6002" s="145">
        <v>102239</v>
      </c>
      <c r="B6002" s="102" t="s">
        <v>27672</v>
      </c>
      <c r="C6002" s="145" t="s">
        <v>4</v>
      </c>
      <c r="D6002" s="535">
        <v>0</v>
      </c>
      <c r="E6002" s="536"/>
      <c r="F6002" s="535">
        <v>0</v>
      </c>
      <c r="G6002" s="536"/>
      <c r="H6002" s="535">
        <v>0</v>
      </c>
      <c r="I6002" s="536"/>
      <c r="J6002" s="535">
        <v>0</v>
      </c>
      <c r="K6002" s="536"/>
      <c r="L6002" s="535">
        <v>0</v>
      </c>
      <c r="M6002" s="536"/>
      <c r="N6002" s="535">
        <v>0</v>
      </c>
      <c r="O6002" s="536"/>
      <c r="P6002" s="535">
        <v>0</v>
      </c>
      <c r="Q6002" s="536"/>
      <c r="R6002" s="535">
        <v>0</v>
      </c>
    </row>
    <row r="6003" spans="1:18" ht="12.75">
      <c r="A6003" s="145">
        <v>102236</v>
      </c>
      <c r="B6003" s="102" t="s">
        <v>27673</v>
      </c>
      <c r="C6003" s="145" t="s">
        <v>4</v>
      </c>
      <c r="D6003" s="535">
        <v>0</v>
      </c>
      <c r="E6003" s="536"/>
      <c r="F6003" s="535">
        <v>0</v>
      </c>
      <c r="G6003" s="536"/>
      <c r="H6003" s="535">
        <v>0</v>
      </c>
      <c r="I6003" s="536"/>
      <c r="J6003" s="535">
        <v>0</v>
      </c>
      <c r="K6003" s="536"/>
      <c r="L6003" s="535">
        <v>0</v>
      </c>
      <c r="M6003" s="536"/>
      <c r="N6003" s="535">
        <v>0</v>
      </c>
      <c r="O6003" s="536"/>
      <c r="P6003" s="535">
        <v>0</v>
      </c>
      <c r="Q6003" s="536"/>
      <c r="R6003" s="535">
        <v>0</v>
      </c>
    </row>
    <row r="6004" spans="1:18" ht="12.75">
      <c r="A6004" s="145">
        <v>102235</v>
      </c>
      <c r="B6004" s="102" t="s">
        <v>27674</v>
      </c>
      <c r="C6004" s="145" t="s">
        <v>4</v>
      </c>
      <c r="D6004" s="535">
        <v>659.51</v>
      </c>
      <c r="E6004" s="536">
        <v>1.8800000000000001E-2</v>
      </c>
      <c r="F6004" s="535">
        <v>565.49</v>
      </c>
      <c r="G6004" s="536">
        <v>2.2100000000000002E-2</v>
      </c>
      <c r="H6004" s="535">
        <v>735.4</v>
      </c>
      <c r="I6004" s="536">
        <v>2.3699999999999999E-2</v>
      </c>
      <c r="J6004" s="535">
        <v>641.72</v>
      </c>
      <c r="K6004" s="536">
        <v>1.9300000000000001E-2</v>
      </c>
      <c r="L6004" s="535">
        <v>532.19000000000005</v>
      </c>
      <c r="M6004" s="536">
        <v>0</v>
      </c>
      <c r="N6004" s="535">
        <v>525.79</v>
      </c>
      <c r="O6004" s="536">
        <v>0.88270000000000004</v>
      </c>
      <c r="P6004" s="535">
        <v>374.58</v>
      </c>
      <c r="Q6004" s="536">
        <v>3.3300000000000003E-2</v>
      </c>
      <c r="R6004" s="535">
        <v>573.11</v>
      </c>
    </row>
    <row r="6005" spans="1:18" ht="12.75">
      <c r="A6005" s="145">
        <v>106164</v>
      </c>
      <c r="B6005" s="102" t="s">
        <v>27675</v>
      </c>
      <c r="C6005" s="145" t="s">
        <v>4</v>
      </c>
      <c r="D6005" s="535">
        <v>0</v>
      </c>
      <c r="E6005" s="536"/>
      <c r="F6005" s="535">
        <v>0</v>
      </c>
      <c r="G6005" s="536"/>
      <c r="H6005" s="535">
        <v>0</v>
      </c>
      <c r="I6005" s="536"/>
      <c r="J6005" s="535">
        <v>0</v>
      </c>
      <c r="K6005" s="536"/>
      <c r="L6005" s="535">
        <v>0</v>
      </c>
      <c r="M6005" s="536"/>
      <c r="N6005" s="535">
        <v>0</v>
      </c>
      <c r="O6005" s="536"/>
      <c r="P6005" s="535">
        <v>0</v>
      </c>
      <c r="Q6005" s="536"/>
      <c r="R6005" s="535">
        <v>0</v>
      </c>
    </row>
    <row r="6006" spans="1:18" ht="12.75">
      <c r="A6006" s="145">
        <v>102260</v>
      </c>
      <c r="B6006" s="102" t="s">
        <v>27676</v>
      </c>
      <c r="C6006" s="145" t="s">
        <v>4</v>
      </c>
      <c r="D6006" s="535">
        <v>0</v>
      </c>
      <c r="E6006" s="536"/>
      <c r="F6006" s="535">
        <v>0</v>
      </c>
      <c r="G6006" s="536"/>
      <c r="H6006" s="535">
        <v>0</v>
      </c>
      <c r="I6006" s="536"/>
      <c r="J6006" s="535">
        <v>0</v>
      </c>
      <c r="K6006" s="536"/>
      <c r="L6006" s="535">
        <v>0</v>
      </c>
      <c r="M6006" s="536"/>
      <c r="N6006" s="535">
        <v>0</v>
      </c>
      <c r="O6006" s="536"/>
      <c r="P6006" s="535">
        <v>0</v>
      </c>
      <c r="Q6006" s="536"/>
      <c r="R6006" s="535">
        <v>0</v>
      </c>
    </row>
    <row r="6007" spans="1:18" ht="12.75">
      <c r="A6007" s="145">
        <v>102259</v>
      </c>
      <c r="B6007" s="102" t="s">
        <v>27677</v>
      </c>
      <c r="C6007" s="145" t="s">
        <v>4</v>
      </c>
      <c r="D6007" s="535">
        <v>0</v>
      </c>
      <c r="E6007" s="536"/>
      <c r="F6007" s="535">
        <v>0</v>
      </c>
      <c r="G6007" s="536"/>
      <c r="H6007" s="535">
        <v>0</v>
      </c>
      <c r="I6007" s="536"/>
      <c r="J6007" s="535">
        <v>0</v>
      </c>
      <c r="K6007" s="536"/>
      <c r="L6007" s="535">
        <v>0</v>
      </c>
      <c r="M6007" s="536"/>
      <c r="N6007" s="535">
        <v>0</v>
      </c>
      <c r="O6007" s="536"/>
      <c r="P6007" s="535">
        <v>0</v>
      </c>
      <c r="Q6007" s="536"/>
      <c r="R6007" s="535">
        <v>0</v>
      </c>
    </row>
    <row r="6008" spans="1:18" ht="12.75">
      <c r="A6008" s="145">
        <v>102262</v>
      </c>
      <c r="B6008" s="102" t="s">
        <v>27678</v>
      </c>
      <c r="C6008" s="145" t="s">
        <v>2</v>
      </c>
      <c r="D6008" s="535">
        <v>0</v>
      </c>
      <c r="E6008" s="536"/>
      <c r="F6008" s="535">
        <v>0</v>
      </c>
      <c r="G6008" s="536"/>
      <c r="H6008" s="535">
        <v>0</v>
      </c>
      <c r="I6008" s="536"/>
      <c r="J6008" s="535">
        <v>0</v>
      </c>
      <c r="K6008" s="536"/>
      <c r="L6008" s="535">
        <v>0</v>
      </c>
      <c r="M6008" s="536"/>
      <c r="N6008" s="535">
        <v>0</v>
      </c>
      <c r="O6008" s="536"/>
      <c r="P6008" s="535">
        <v>0</v>
      </c>
      <c r="Q6008" s="536"/>
      <c r="R6008" s="535">
        <v>0</v>
      </c>
    </row>
    <row r="6009" spans="1:18" ht="12.75">
      <c r="A6009" s="145">
        <v>102242</v>
      </c>
      <c r="B6009" s="102" t="s">
        <v>27679</v>
      </c>
      <c r="C6009" s="145" t="s">
        <v>4</v>
      </c>
      <c r="D6009" s="535">
        <v>0</v>
      </c>
      <c r="E6009" s="536"/>
      <c r="F6009" s="535">
        <v>0</v>
      </c>
      <c r="G6009" s="536"/>
      <c r="H6009" s="535">
        <v>0</v>
      </c>
      <c r="I6009" s="536"/>
      <c r="J6009" s="535">
        <v>0</v>
      </c>
      <c r="K6009" s="536"/>
      <c r="L6009" s="535">
        <v>0</v>
      </c>
      <c r="M6009" s="536"/>
      <c r="N6009" s="535">
        <v>0</v>
      </c>
      <c r="O6009" s="536"/>
      <c r="P6009" s="535">
        <v>0</v>
      </c>
      <c r="Q6009" s="536"/>
      <c r="R6009" s="535">
        <v>0</v>
      </c>
    </row>
    <row r="6010" spans="1:18" ht="12.75">
      <c r="A6010" s="145">
        <v>106165</v>
      </c>
      <c r="B6010" s="102" t="s">
        <v>27680</v>
      </c>
      <c r="C6010" s="145" t="s">
        <v>2</v>
      </c>
      <c r="D6010" s="535">
        <v>0</v>
      </c>
      <c r="E6010" s="536"/>
      <c r="F6010" s="535">
        <v>0</v>
      </c>
      <c r="G6010" s="536"/>
      <c r="H6010" s="535">
        <v>0</v>
      </c>
      <c r="I6010" s="536"/>
      <c r="J6010" s="535">
        <v>0</v>
      </c>
      <c r="K6010" s="536"/>
      <c r="L6010" s="535">
        <v>0</v>
      </c>
      <c r="M6010" s="536"/>
      <c r="N6010" s="535">
        <v>0</v>
      </c>
      <c r="O6010" s="536"/>
      <c r="P6010" s="535">
        <v>0</v>
      </c>
      <c r="Q6010" s="536"/>
      <c r="R6010" s="535">
        <v>0</v>
      </c>
    </row>
    <row r="6011" spans="1:18" ht="12.75">
      <c r="A6011" s="145">
        <v>102246</v>
      </c>
      <c r="B6011" s="102" t="s">
        <v>27681</v>
      </c>
      <c r="C6011" s="145" t="s">
        <v>4</v>
      </c>
      <c r="D6011" s="535">
        <v>0</v>
      </c>
      <c r="E6011" s="536"/>
      <c r="F6011" s="535">
        <v>0</v>
      </c>
      <c r="G6011" s="536"/>
      <c r="H6011" s="535">
        <v>0</v>
      </c>
      <c r="I6011" s="536"/>
      <c r="J6011" s="535">
        <v>0</v>
      </c>
      <c r="K6011" s="536"/>
      <c r="L6011" s="535">
        <v>0</v>
      </c>
      <c r="M6011" s="536"/>
      <c r="N6011" s="535">
        <v>0</v>
      </c>
      <c r="O6011" s="536"/>
      <c r="P6011" s="535">
        <v>0</v>
      </c>
      <c r="Q6011" s="536"/>
      <c r="R6011" s="535">
        <v>0</v>
      </c>
    </row>
    <row r="6012" spans="1:18" ht="12.75">
      <c r="A6012" s="145">
        <v>102252</v>
      </c>
      <c r="B6012" s="102" t="s">
        <v>27682</v>
      </c>
      <c r="C6012" s="145" t="s">
        <v>4</v>
      </c>
      <c r="D6012" s="535">
        <v>0</v>
      </c>
      <c r="E6012" s="536"/>
      <c r="F6012" s="535">
        <v>0</v>
      </c>
      <c r="G6012" s="536"/>
      <c r="H6012" s="535">
        <v>0</v>
      </c>
      <c r="I6012" s="536"/>
      <c r="J6012" s="535">
        <v>0</v>
      </c>
      <c r="K6012" s="536"/>
      <c r="L6012" s="535">
        <v>0</v>
      </c>
      <c r="M6012" s="536"/>
      <c r="N6012" s="535">
        <v>0</v>
      </c>
      <c r="O6012" s="536"/>
      <c r="P6012" s="535">
        <v>0</v>
      </c>
      <c r="Q6012" s="536"/>
      <c r="R6012" s="535">
        <v>0</v>
      </c>
    </row>
    <row r="6013" spans="1:18" ht="12.75">
      <c r="A6013" s="145">
        <v>101912</v>
      </c>
      <c r="B6013" s="102" t="s">
        <v>27683</v>
      </c>
      <c r="C6013" s="145" t="s">
        <v>2</v>
      </c>
      <c r="D6013" s="535">
        <v>2384.0700000000002</v>
      </c>
      <c r="E6013" s="536">
        <v>0.1691</v>
      </c>
      <c r="F6013" s="535">
        <v>2414.42</v>
      </c>
      <c r="G6013" s="536">
        <v>0</v>
      </c>
      <c r="H6013" s="535">
        <v>2392.3000000000002</v>
      </c>
      <c r="I6013" s="536">
        <v>0</v>
      </c>
      <c r="J6013" s="535">
        <v>2981.73</v>
      </c>
      <c r="K6013" s="536">
        <v>0.32779999999999998</v>
      </c>
      <c r="L6013" s="535">
        <v>2397.67</v>
      </c>
      <c r="M6013" s="536">
        <v>0</v>
      </c>
      <c r="N6013" s="535">
        <v>2325.69</v>
      </c>
      <c r="O6013" s="536">
        <v>0</v>
      </c>
      <c r="P6013" s="535">
        <v>1813.65</v>
      </c>
      <c r="Q6013" s="536">
        <v>0</v>
      </c>
      <c r="R6013" s="535">
        <v>2113.77</v>
      </c>
    </row>
    <row r="6014" spans="1:18" ht="12.75">
      <c r="A6014" s="145">
        <v>96765</v>
      </c>
      <c r="B6014" s="102" t="s">
        <v>27684</v>
      </c>
      <c r="C6014" s="145" t="s">
        <v>2</v>
      </c>
      <c r="D6014" s="535">
        <v>1772.62</v>
      </c>
      <c r="E6014" s="536">
        <v>0.29249999999999998</v>
      </c>
      <c r="F6014" s="535">
        <v>1936.35</v>
      </c>
      <c r="G6014" s="536">
        <v>0</v>
      </c>
      <c r="H6014" s="535">
        <v>1927.82</v>
      </c>
      <c r="I6014" s="536">
        <v>0</v>
      </c>
      <c r="J6014" s="535">
        <v>2358.16</v>
      </c>
      <c r="K6014" s="536">
        <v>0.36559999999999998</v>
      </c>
      <c r="L6014" s="535">
        <v>1904.17</v>
      </c>
      <c r="M6014" s="536">
        <v>0</v>
      </c>
      <c r="N6014" s="535">
        <v>1907.95</v>
      </c>
      <c r="O6014" s="536">
        <v>0</v>
      </c>
      <c r="P6014" s="535">
        <v>1407.4</v>
      </c>
      <c r="Q6014" s="536">
        <v>1.8E-3</v>
      </c>
      <c r="R6014" s="535">
        <v>1698.4</v>
      </c>
    </row>
    <row r="6015" spans="1:18" ht="12.75">
      <c r="A6015" s="145">
        <v>97430</v>
      </c>
      <c r="B6015" s="102" t="s">
        <v>27685</v>
      </c>
      <c r="C6015" s="145" t="s">
        <v>2</v>
      </c>
      <c r="D6015" s="535">
        <v>40.89</v>
      </c>
      <c r="E6015" s="536">
        <v>0.50109999999999999</v>
      </c>
      <c r="F6015" s="535">
        <v>39.65</v>
      </c>
      <c r="G6015" s="536">
        <v>0.51680000000000004</v>
      </c>
      <c r="H6015" s="535">
        <v>41.57</v>
      </c>
      <c r="I6015" s="536">
        <v>0.4929</v>
      </c>
      <c r="J6015" s="535">
        <v>37.450000000000003</v>
      </c>
      <c r="K6015" s="536">
        <v>0.54710000000000003</v>
      </c>
      <c r="L6015" s="535">
        <v>58.7</v>
      </c>
      <c r="M6015" s="536">
        <v>0</v>
      </c>
      <c r="N6015" s="535">
        <v>40.01</v>
      </c>
      <c r="O6015" s="536">
        <v>0.5121</v>
      </c>
      <c r="P6015" s="535">
        <v>41.18</v>
      </c>
      <c r="Q6015" s="536">
        <v>0.49759999999999999</v>
      </c>
      <c r="R6015" s="535">
        <v>41.9</v>
      </c>
    </row>
    <row r="6016" spans="1:18" ht="12.75">
      <c r="A6016" s="145">
        <v>97431</v>
      </c>
      <c r="B6016" s="102" t="s">
        <v>27686</v>
      </c>
      <c r="C6016" s="145" t="s">
        <v>2</v>
      </c>
      <c r="D6016" s="535">
        <v>45.81</v>
      </c>
      <c r="E6016" s="536">
        <v>0.48530000000000001</v>
      </c>
      <c r="F6016" s="535">
        <v>44.36</v>
      </c>
      <c r="G6016" s="536">
        <v>0.50109999999999999</v>
      </c>
      <c r="H6016" s="535">
        <v>46.59</v>
      </c>
      <c r="I6016" s="536">
        <v>0.47710000000000002</v>
      </c>
      <c r="J6016" s="535">
        <v>41.84</v>
      </c>
      <c r="K6016" s="536">
        <v>0.53129999999999999</v>
      </c>
      <c r="L6016" s="535">
        <v>65.150000000000006</v>
      </c>
      <c r="M6016" s="536">
        <v>0</v>
      </c>
      <c r="N6016" s="535">
        <v>44.78</v>
      </c>
      <c r="O6016" s="536">
        <v>0.49640000000000001</v>
      </c>
      <c r="P6016" s="535">
        <v>46.13</v>
      </c>
      <c r="Q6016" s="536">
        <v>0.4819</v>
      </c>
      <c r="R6016" s="535">
        <v>46.97</v>
      </c>
    </row>
    <row r="6017" spans="1:18" ht="12.75">
      <c r="A6017" s="145">
        <v>97432</v>
      </c>
      <c r="B6017" s="102" t="s">
        <v>27687</v>
      </c>
      <c r="C6017" s="145" t="s">
        <v>2</v>
      </c>
      <c r="D6017" s="535">
        <v>51.73</v>
      </c>
      <c r="E6017" s="536">
        <v>0.48230000000000001</v>
      </c>
      <c r="F6017" s="535">
        <v>50.05</v>
      </c>
      <c r="G6017" s="536">
        <v>0.4985</v>
      </c>
      <c r="H6017" s="535">
        <v>52.57</v>
      </c>
      <c r="I6017" s="536">
        <v>0.47460000000000002</v>
      </c>
      <c r="J6017" s="535">
        <v>47.22</v>
      </c>
      <c r="K6017" s="536">
        <v>0.52839999999999998</v>
      </c>
      <c r="L6017" s="535">
        <v>73.41</v>
      </c>
      <c r="M6017" s="536">
        <v>0</v>
      </c>
      <c r="N6017" s="535">
        <v>50.54</v>
      </c>
      <c r="O6017" s="536">
        <v>0.49370000000000003</v>
      </c>
      <c r="P6017" s="535">
        <v>52.09</v>
      </c>
      <c r="Q6017" s="536">
        <v>0.47899999999999998</v>
      </c>
      <c r="R6017" s="535">
        <v>53.04</v>
      </c>
    </row>
    <row r="6018" spans="1:18" ht="12.75">
      <c r="A6018" s="145">
        <v>101913</v>
      </c>
      <c r="B6018" s="102" t="s">
        <v>27688</v>
      </c>
      <c r="C6018" s="145" t="s">
        <v>2</v>
      </c>
      <c r="D6018" s="535">
        <v>488.98</v>
      </c>
      <c r="E6018" s="536">
        <v>0.82469999999999999</v>
      </c>
      <c r="F6018" s="535">
        <v>451.37</v>
      </c>
      <c r="G6018" s="536">
        <v>0</v>
      </c>
      <c r="H6018" s="535">
        <v>575.21</v>
      </c>
      <c r="I6018" s="536">
        <v>0</v>
      </c>
      <c r="J6018" s="535">
        <v>546.38</v>
      </c>
      <c r="K6018" s="536">
        <v>0</v>
      </c>
      <c r="L6018" s="535">
        <v>452.48</v>
      </c>
      <c r="M6018" s="536">
        <v>0</v>
      </c>
      <c r="N6018" s="535">
        <v>599.24</v>
      </c>
      <c r="O6018" s="536">
        <v>0</v>
      </c>
      <c r="P6018" s="535">
        <v>365.63</v>
      </c>
      <c r="Q6018" s="536">
        <v>0</v>
      </c>
      <c r="R6018" s="535">
        <v>473.48</v>
      </c>
    </row>
    <row r="6019" spans="1:18" ht="12.75">
      <c r="A6019" s="145">
        <v>101914</v>
      </c>
      <c r="B6019" s="102" t="s">
        <v>27689</v>
      </c>
      <c r="C6019" s="145" t="s">
        <v>2</v>
      </c>
      <c r="D6019" s="535">
        <v>624.08000000000004</v>
      </c>
      <c r="E6019" s="536">
        <v>0.81730000000000003</v>
      </c>
      <c r="F6019" s="535">
        <v>573.79999999999995</v>
      </c>
      <c r="G6019" s="536">
        <v>0</v>
      </c>
      <c r="H6019" s="535">
        <v>731.41</v>
      </c>
      <c r="I6019" s="536">
        <v>0</v>
      </c>
      <c r="J6019" s="535">
        <v>695.21</v>
      </c>
      <c r="K6019" s="536">
        <v>0</v>
      </c>
      <c r="L6019" s="535">
        <v>576.21</v>
      </c>
      <c r="M6019" s="536">
        <v>0</v>
      </c>
      <c r="N6019" s="535">
        <v>761.28</v>
      </c>
      <c r="O6019" s="536">
        <v>0</v>
      </c>
      <c r="P6019" s="535">
        <v>466.16</v>
      </c>
      <c r="Q6019" s="536">
        <v>0</v>
      </c>
      <c r="R6019" s="535">
        <v>601.63</v>
      </c>
    </row>
    <row r="6020" spans="1:18" ht="12.75">
      <c r="A6020" s="145">
        <v>101915</v>
      </c>
      <c r="B6020" s="102" t="s">
        <v>27690</v>
      </c>
      <c r="C6020" s="145" t="s">
        <v>2</v>
      </c>
      <c r="D6020" s="535">
        <v>557.97</v>
      </c>
      <c r="E6020" s="536">
        <v>0</v>
      </c>
      <c r="F6020" s="535">
        <v>457.51</v>
      </c>
      <c r="G6020" s="536">
        <v>0</v>
      </c>
      <c r="H6020" s="535">
        <v>457.77</v>
      </c>
      <c r="I6020" s="536">
        <v>0</v>
      </c>
      <c r="J6020" s="535">
        <v>606.63</v>
      </c>
      <c r="K6020" s="536">
        <v>0</v>
      </c>
      <c r="L6020" s="535">
        <v>417.11</v>
      </c>
      <c r="M6020" s="536">
        <v>0</v>
      </c>
      <c r="N6020" s="535">
        <v>445.15</v>
      </c>
      <c r="O6020" s="536">
        <v>0</v>
      </c>
      <c r="P6020" s="535">
        <v>328.09</v>
      </c>
      <c r="Q6020" s="536">
        <v>0</v>
      </c>
      <c r="R6020" s="535">
        <v>424.72</v>
      </c>
    </row>
    <row r="6021" spans="1:18" ht="12.75">
      <c r="A6021" s="145">
        <v>97433</v>
      </c>
      <c r="B6021" s="102" t="s">
        <v>27691</v>
      </c>
      <c r="C6021" s="145" t="s">
        <v>2</v>
      </c>
      <c r="D6021" s="535">
        <v>89.64</v>
      </c>
      <c r="E6021" s="536">
        <v>0.6573</v>
      </c>
      <c r="F6021" s="535">
        <v>87.74</v>
      </c>
      <c r="G6021" s="536">
        <v>0.67149999999999999</v>
      </c>
      <c r="H6021" s="535">
        <v>90.64</v>
      </c>
      <c r="I6021" s="536">
        <v>0.65</v>
      </c>
      <c r="J6021" s="535">
        <v>84.47</v>
      </c>
      <c r="K6021" s="536">
        <v>0.69750000000000001</v>
      </c>
      <c r="L6021" s="535">
        <v>140.41999999999999</v>
      </c>
      <c r="M6021" s="536">
        <v>0</v>
      </c>
      <c r="N6021" s="535">
        <v>88.3</v>
      </c>
      <c r="O6021" s="536">
        <v>0.6673</v>
      </c>
      <c r="P6021" s="535">
        <v>90.07</v>
      </c>
      <c r="Q6021" s="536">
        <v>0.6542</v>
      </c>
      <c r="R6021" s="535">
        <v>91.16</v>
      </c>
    </row>
    <row r="6022" spans="1:18" ht="12.75">
      <c r="A6022" s="145">
        <v>97435</v>
      </c>
      <c r="B6022" s="102" t="s">
        <v>27692</v>
      </c>
      <c r="C6022" s="145" t="s">
        <v>2</v>
      </c>
      <c r="D6022" s="535">
        <v>104.75</v>
      </c>
      <c r="E6022" s="536">
        <v>0.66110000000000002</v>
      </c>
      <c r="F6022" s="535">
        <v>102.53</v>
      </c>
      <c r="G6022" s="536">
        <v>0.6754</v>
      </c>
      <c r="H6022" s="535">
        <v>105.87</v>
      </c>
      <c r="I6022" s="536">
        <v>0.65410000000000001</v>
      </c>
      <c r="J6022" s="535">
        <v>98.78</v>
      </c>
      <c r="K6022" s="536">
        <v>0.70109999999999995</v>
      </c>
      <c r="L6022" s="535">
        <v>164.44</v>
      </c>
      <c r="M6022" s="536">
        <v>0</v>
      </c>
      <c r="N6022" s="535">
        <v>103.17</v>
      </c>
      <c r="O6022" s="536">
        <v>0.67120000000000002</v>
      </c>
      <c r="P6022" s="535">
        <v>105.23</v>
      </c>
      <c r="Q6022" s="536">
        <v>0.65810000000000002</v>
      </c>
      <c r="R6022" s="535">
        <v>106.48</v>
      </c>
    </row>
    <row r="6023" spans="1:18" ht="12.75">
      <c r="A6023" s="145">
        <v>97437</v>
      </c>
      <c r="B6023" s="102" t="s">
        <v>27693</v>
      </c>
      <c r="C6023" s="145" t="s">
        <v>2</v>
      </c>
      <c r="D6023" s="535">
        <v>119.84</v>
      </c>
      <c r="E6023" s="536">
        <v>0.66310000000000002</v>
      </c>
      <c r="F6023" s="535">
        <v>117.27</v>
      </c>
      <c r="G6023" s="536">
        <v>0.67769999999999997</v>
      </c>
      <c r="H6023" s="535">
        <v>121.04</v>
      </c>
      <c r="I6023" s="536">
        <v>0.65659999999999996</v>
      </c>
      <c r="J6023" s="535">
        <v>113.04</v>
      </c>
      <c r="K6023" s="536">
        <v>0.70299999999999996</v>
      </c>
      <c r="L6023" s="535">
        <v>188.26</v>
      </c>
      <c r="M6023" s="536">
        <v>0</v>
      </c>
      <c r="N6023" s="535">
        <v>118</v>
      </c>
      <c r="O6023" s="536">
        <v>0.67349999999999999</v>
      </c>
      <c r="P6023" s="535">
        <v>120.36</v>
      </c>
      <c r="Q6023" s="536">
        <v>0.6603</v>
      </c>
      <c r="R6023" s="535">
        <v>121.77</v>
      </c>
    </row>
    <row r="6024" spans="1:18" ht="12.75">
      <c r="A6024" s="145">
        <v>97546</v>
      </c>
      <c r="B6024" s="102" t="s">
        <v>27694</v>
      </c>
      <c r="C6024" s="145" t="s">
        <v>2</v>
      </c>
      <c r="D6024" s="535">
        <v>36.39</v>
      </c>
      <c r="E6024" s="536">
        <v>0.57430000000000003</v>
      </c>
      <c r="F6024" s="535">
        <v>35.659999999999997</v>
      </c>
      <c r="G6024" s="536">
        <v>0.58609999999999995</v>
      </c>
      <c r="H6024" s="535">
        <v>37.69</v>
      </c>
      <c r="I6024" s="536">
        <v>0.56620000000000004</v>
      </c>
      <c r="J6024" s="535">
        <v>33.81</v>
      </c>
      <c r="K6024" s="536">
        <v>0.61819999999999997</v>
      </c>
      <c r="L6024" s="535">
        <v>47.48</v>
      </c>
      <c r="M6024" s="536">
        <v>0</v>
      </c>
      <c r="N6024" s="535">
        <v>36.01</v>
      </c>
      <c r="O6024" s="536">
        <v>0.58040000000000003</v>
      </c>
      <c r="P6024" s="535">
        <v>36.85</v>
      </c>
      <c r="Q6024" s="536">
        <v>0.56720000000000004</v>
      </c>
      <c r="R6024" s="535">
        <v>33.29</v>
      </c>
    </row>
    <row r="6025" spans="1:18" ht="12.75">
      <c r="A6025" s="145">
        <v>97548</v>
      </c>
      <c r="B6025" s="102" t="s">
        <v>27695</v>
      </c>
      <c r="C6025" s="145" t="s">
        <v>2</v>
      </c>
      <c r="D6025" s="535">
        <v>54.27</v>
      </c>
      <c r="E6025" s="536">
        <v>0.51349999999999996</v>
      </c>
      <c r="F6025" s="535">
        <v>52.95</v>
      </c>
      <c r="G6025" s="536">
        <v>0.52629999999999999</v>
      </c>
      <c r="H6025" s="535">
        <v>56.4</v>
      </c>
      <c r="I6025" s="536">
        <v>0.50460000000000005</v>
      </c>
      <c r="J6025" s="535">
        <v>49.86</v>
      </c>
      <c r="K6025" s="536">
        <v>0.55900000000000005</v>
      </c>
      <c r="L6025" s="535">
        <v>69.61</v>
      </c>
      <c r="M6025" s="536">
        <v>0</v>
      </c>
      <c r="N6025" s="535">
        <v>53.55</v>
      </c>
      <c r="O6025" s="536">
        <v>0.52039999999999997</v>
      </c>
      <c r="P6025" s="535">
        <v>54.99</v>
      </c>
      <c r="Q6025" s="536">
        <v>0.50680000000000003</v>
      </c>
      <c r="R6025" s="535">
        <v>50.63</v>
      </c>
    </row>
    <row r="6026" spans="1:18" ht="12.75">
      <c r="A6026" s="145">
        <v>97550</v>
      </c>
      <c r="B6026" s="102" t="s">
        <v>27696</v>
      </c>
      <c r="C6026" s="145" t="s">
        <v>2</v>
      </c>
      <c r="D6026" s="535">
        <v>90.82</v>
      </c>
      <c r="E6026" s="536">
        <v>0.43559999999999999</v>
      </c>
      <c r="F6026" s="535">
        <v>88.11</v>
      </c>
      <c r="G6026" s="536">
        <v>0.44900000000000001</v>
      </c>
      <c r="H6026" s="535">
        <v>94.84</v>
      </c>
      <c r="I6026" s="536">
        <v>0.42649999999999999</v>
      </c>
      <c r="J6026" s="535">
        <v>82.23</v>
      </c>
      <c r="K6026" s="536">
        <v>0.48110000000000003</v>
      </c>
      <c r="L6026" s="535">
        <v>113.84</v>
      </c>
      <c r="M6026" s="536">
        <v>0</v>
      </c>
      <c r="N6026" s="535">
        <v>89.26</v>
      </c>
      <c r="O6026" s="536">
        <v>0.44319999999999998</v>
      </c>
      <c r="P6026" s="535">
        <v>92.14</v>
      </c>
      <c r="Q6026" s="536">
        <v>0.42930000000000001</v>
      </c>
      <c r="R6026" s="535">
        <v>86.92</v>
      </c>
    </row>
    <row r="6027" spans="1:18" ht="12.75">
      <c r="A6027" s="145">
        <v>97479</v>
      </c>
      <c r="B6027" s="102" t="s">
        <v>27697</v>
      </c>
      <c r="C6027" s="145" t="s">
        <v>2</v>
      </c>
      <c r="D6027" s="535">
        <v>60</v>
      </c>
      <c r="E6027" s="536">
        <v>0.6593</v>
      </c>
      <c r="F6027" s="535">
        <v>59.19</v>
      </c>
      <c r="G6027" s="536">
        <v>0.66839999999999999</v>
      </c>
      <c r="H6027" s="535">
        <v>61.83</v>
      </c>
      <c r="I6027" s="536">
        <v>0.6542</v>
      </c>
      <c r="J6027" s="535">
        <v>56.62</v>
      </c>
      <c r="K6027" s="536">
        <v>0.69869999999999999</v>
      </c>
      <c r="L6027" s="535">
        <v>80.16</v>
      </c>
      <c r="M6027" s="536">
        <v>0</v>
      </c>
      <c r="N6027" s="535">
        <v>59.64</v>
      </c>
      <c r="O6027" s="536">
        <v>0.6633</v>
      </c>
      <c r="P6027" s="535">
        <v>60.7</v>
      </c>
      <c r="Q6027" s="536">
        <v>0.65169999999999995</v>
      </c>
      <c r="R6027" s="535">
        <v>53.27</v>
      </c>
    </row>
    <row r="6028" spans="1:18" ht="12.75">
      <c r="A6028" s="145">
        <v>97517</v>
      </c>
      <c r="B6028" s="102" t="s">
        <v>27698</v>
      </c>
      <c r="C6028" s="145" t="s">
        <v>2</v>
      </c>
      <c r="D6028" s="535">
        <v>55.45</v>
      </c>
      <c r="E6028" s="536">
        <v>0.71340000000000003</v>
      </c>
      <c r="F6028" s="535">
        <v>54.94</v>
      </c>
      <c r="G6028" s="536">
        <v>0.72009999999999996</v>
      </c>
      <c r="H6028" s="535">
        <v>56.98</v>
      </c>
      <c r="I6028" s="536">
        <v>0.70989999999999998</v>
      </c>
      <c r="J6028" s="535">
        <v>52.85</v>
      </c>
      <c r="K6028" s="536">
        <v>0.74850000000000005</v>
      </c>
      <c r="L6028" s="535">
        <v>75.2</v>
      </c>
      <c r="M6028" s="536">
        <v>0</v>
      </c>
      <c r="N6028" s="535">
        <v>55.28</v>
      </c>
      <c r="O6028" s="536">
        <v>0.71560000000000001</v>
      </c>
      <c r="P6028" s="535">
        <v>56.08</v>
      </c>
      <c r="Q6028" s="536">
        <v>0.70540000000000003</v>
      </c>
      <c r="R6028" s="535">
        <v>48.33</v>
      </c>
    </row>
    <row r="6029" spans="1:18" ht="12.75">
      <c r="A6029" s="145">
        <v>97481</v>
      </c>
      <c r="B6029" s="102" t="s">
        <v>27699</v>
      </c>
      <c r="C6029" s="145" t="s">
        <v>2</v>
      </c>
      <c r="D6029" s="535">
        <v>86.64</v>
      </c>
      <c r="E6029" s="536">
        <v>0.69779999999999998</v>
      </c>
      <c r="F6029" s="535">
        <v>85.64</v>
      </c>
      <c r="G6029" s="536">
        <v>0.70599999999999996</v>
      </c>
      <c r="H6029" s="535">
        <v>89.03</v>
      </c>
      <c r="I6029" s="536">
        <v>0.6925</v>
      </c>
      <c r="J6029" s="535">
        <v>82.33</v>
      </c>
      <c r="K6029" s="536">
        <v>0.73440000000000005</v>
      </c>
      <c r="L6029" s="535">
        <v>116.99</v>
      </c>
      <c r="M6029" s="536">
        <v>0</v>
      </c>
      <c r="N6029" s="535">
        <v>86.21</v>
      </c>
      <c r="O6029" s="536">
        <v>0.70130000000000003</v>
      </c>
      <c r="P6029" s="535">
        <v>87.55</v>
      </c>
      <c r="Q6029" s="536">
        <v>0.69059999999999999</v>
      </c>
      <c r="R6029" s="535">
        <v>75.91</v>
      </c>
    </row>
    <row r="6030" spans="1:18" ht="12.75">
      <c r="A6030" s="145">
        <v>97519</v>
      </c>
      <c r="B6030" s="102" t="s">
        <v>27700</v>
      </c>
      <c r="C6030" s="145" t="s">
        <v>2</v>
      </c>
      <c r="D6030" s="535">
        <v>78.64</v>
      </c>
      <c r="E6030" s="536">
        <v>0.76880000000000004</v>
      </c>
      <c r="F6030" s="535">
        <v>78.13</v>
      </c>
      <c r="G6030" s="536">
        <v>0.77380000000000004</v>
      </c>
      <c r="H6030" s="535">
        <v>80.459999999999994</v>
      </c>
      <c r="I6030" s="536">
        <v>0.76619999999999999</v>
      </c>
      <c r="J6030" s="535">
        <v>75.680000000000007</v>
      </c>
      <c r="K6030" s="536">
        <v>0.79890000000000005</v>
      </c>
      <c r="L6030" s="535">
        <v>108.26</v>
      </c>
      <c r="M6030" s="536">
        <v>0</v>
      </c>
      <c r="N6030" s="535">
        <v>78.53</v>
      </c>
      <c r="O6030" s="536">
        <v>0.76990000000000003</v>
      </c>
      <c r="P6030" s="535">
        <v>79.400000000000006</v>
      </c>
      <c r="Q6030" s="536">
        <v>0.76149999999999995</v>
      </c>
      <c r="R6030" s="535">
        <v>67.19</v>
      </c>
    </row>
    <row r="6031" spans="1:18" ht="12.75">
      <c r="A6031" s="145">
        <v>97483</v>
      </c>
      <c r="B6031" s="102" t="s">
        <v>27701</v>
      </c>
      <c r="C6031" s="145" t="s">
        <v>2</v>
      </c>
      <c r="D6031" s="535">
        <v>121.02</v>
      </c>
      <c r="E6031" s="536">
        <v>0.72970000000000002</v>
      </c>
      <c r="F6031" s="535">
        <v>119.74</v>
      </c>
      <c r="G6031" s="536">
        <v>0.73750000000000004</v>
      </c>
      <c r="H6031" s="535">
        <v>123.97</v>
      </c>
      <c r="I6031" s="536">
        <v>0.72399999999999998</v>
      </c>
      <c r="J6031" s="535">
        <v>115.63</v>
      </c>
      <c r="K6031" s="536">
        <v>0.76370000000000005</v>
      </c>
      <c r="L6031" s="535">
        <v>164.82</v>
      </c>
      <c r="M6031" s="536">
        <v>0</v>
      </c>
      <c r="N6031" s="535">
        <v>120.46</v>
      </c>
      <c r="O6031" s="536">
        <v>0.73309999999999997</v>
      </c>
      <c r="P6031" s="535">
        <v>122.14</v>
      </c>
      <c r="Q6031" s="536">
        <v>0.72299999999999998</v>
      </c>
      <c r="R6031" s="535">
        <v>104.84</v>
      </c>
    </row>
    <row r="6032" spans="1:18" ht="12.75">
      <c r="A6032" s="145">
        <v>97521</v>
      </c>
      <c r="B6032" s="102" t="s">
        <v>27702</v>
      </c>
      <c r="C6032" s="145" t="s">
        <v>2</v>
      </c>
      <c r="D6032" s="535">
        <v>109.11</v>
      </c>
      <c r="E6032" s="536">
        <v>0.80940000000000001</v>
      </c>
      <c r="F6032" s="535">
        <v>108.58</v>
      </c>
      <c r="G6032" s="536">
        <v>0.81330000000000002</v>
      </c>
      <c r="H6032" s="535">
        <v>111.23</v>
      </c>
      <c r="I6032" s="536">
        <v>0.80689999999999995</v>
      </c>
      <c r="J6032" s="535">
        <v>105.74</v>
      </c>
      <c r="K6032" s="536">
        <v>0.83520000000000005</v>
      </c>
      <c r="L6032" s="535">
        <v>151.82</v>
      </c>
      <c r="M6032" s="536">
        <v>0</v>
      </c>
      <c r="N6032" s="535">
        <v>109.01</v>
      </c>
      <c r="O6032" s="536">
        <v>0.81010000000000004</v>
      </c>
      <c r="P6032" s="535">
        <v>109.99</v>
      </c>
      <c r="Q6032" s="536">
        <v>0.80289999999999995</v>
      </c>
      <c r="R6032" s="535">
        <v>91.84</v>
      </c>
    </row>
    <row r="6033" spans="1:18" ht="12.75">
      <c r="A6033" s="145">
        <v>97452</v>
      </c>
      <c r="B6033" s="102" t="s">
        <v>27703</v>
      </c>
      <c r="C6033" s="145" t="s">
        <v>2</v>
      </c>
      <c r="D6033" s="535">
        <v>194.59</v>
      </c>
      <c r="E6033" s="536">
        <v>0.64529999999999998</v>
      </c>
      <c r="F6033" s="535">
        <v>191.33</v>
      </c>
      <c r="G6033" s="536">
        <v>0.65620000000000001</v>
      </c>
      <c r="H6033" s="535">
        <v>200.35</v>
      </c>
      <c r="I6033" s="536">
        <v>0.63639999999999997</v>
      </c>
      <c r="J6033" s="535">
        <v>183.1</v>
      </c>
      <c r="K6033" s="536">
        <v>0.68569999999999998</v>
      </c>
      <c r="L6033" s="535">
        <v>258.95</v>
      </c>
      <c r="M6033" s="536">
        <v>0</v>
      </c>
      <c r="N6033" s="535">
        <v>192.89</v>
      </c>
      <c r="O6033" s="536">
        <v>0.65090000000000003</v>
      </c>
      <c r="P6033" s="535">
        <v>196.6</v>
      </c>
      <c r="Q6033" s="536">
        <v>0.63870000000000005</v>
      </c>
      <c r="R6033" s="535">
        <v>173.66</v>
      </c>
    </row>
    <row r="6034" spans="1:18" ht="12.75">
      <c r="A6034" s="145">
        <v>97485</v>
      </c>
      <c r="B6034" s="102" t="s">
        <v>27704</v>
      </c>
      <c r="C6034" s="145" t="s">
        <v>2</v>
      </c>
      <c r="D6034" s="535">
        <v>166.52</v>
      </c>
      <c r="E6034" s="536">
        <v>0.754</v>
      </c>
      <c r="F6034" s="535">
        <v>165</v>
      </c>
      <c r="G6034" s="536">
        <v>0.76100000000000001</v>
      </c>
      <c r="H6034" s="535">
        <v>170.29</v>
      </c>
      <c r="I6034" s="536">
        <v>0.74870000000000003</v>
      </c>
      <c r="J6034" s="535">
        <v>159.77000000000001</v>
      </c>
      <c r="K6034" s="536">
        <v>0.78590000000000004</v>
      </c>
      <c r="L6034" s="535">
        <v>228.27</v>
      </c>
      <c r="M6034" s="536">
        <v>0</v>
      </c>
      <c r="N6034" s="535">
        <v>165.89</v>
      </c>
      <c r="O6034" s="536">
        <v>0.75690000000000002</v>
      </c>
      <c r="P6034" s="535">
        <v>167.97</v>
      </c>
      <c r="Q6034" s="536">
        <v>0.74750000000000005</v>
      </c>
      <c r="R6034" s="535">
        <v>143.02000000000001</v>
      </c>
    </row>
    <row r="6035" spans="1:18" ht="12.75">
      <c r="A6035" s="145">
        <v>97523</v>
      </c>
      <c r="B6035" s="102" t="s">
        <v>27705</v>
      </c>
      <c r="C6035" s="145" t="s">
        <v>2</v>
      </c>
      <c r="D6035" s="535">
        <v>149.72</v>
      </c>
      <c r="E6035" s="536">
        <v>0.83860000000000001</v>
      </c>
      <c r="F6035" s="535">
        <v>149.25</v>
      </c>
      <c r="G6035" s="536">
        <v>0.84130000000000005</v>
      </c>
      <c r="H6035" s="535">
        <v>152.31</v>
      </c>
      <c r="I6035" s="536">
        <v>0.83709999999999996</v>
      </c>
      <c r="J6035" s="535">
        <v>145.83000000000001</v>
      </c>
      <c r="K6035" s="536">
        <v>0.86099999999999999</v>
      </c>
      <c r="L6035" s="535">
        <v>209.93</v>
      </c>
      <c r="M6035" s="536">
        <v>0</v>
      </c>
      <c r="N6035" s="535">
        <v>149.76</v>
      </c>
      <c r="O6035" s="536">
        <v>0.83840000000000003</v>
      </c>
      <c r="P6035" s="535">
        <v>150.84</v>
      </c>
      <c r="Q6035" s="536">
        <v>0.83240000000000003</v>
      </c>
      <c r="R6035" s="535">
        <v>124.69</v>
      </c>
    </row>
    <row r="6036" spans="1:18" ht="12.75">
      <c r="A6036" s="145">
        <v>97454</v>
      </c>
      <c r="B6036" s="102" t="s">
        <v>27706</v>
      </c>
      <c r="C6036" s="145" t="s">
        <v>2</v>
      </c>
      <c r="D6036" s="535">
        <v>327.88</v>
      </c>
      <c r="E6036" s="536">
        <v>0.7651</v>
      </c>
      <c r="F6036" s="535">
        <v>324.83999999999997</v>
      </c>
      <c r="G6036" s="536">
        <v>0.7722</v>
      </c>
      <c r="H6036" s="535">
        <v>334.83</v>
      </c>
      <c r="I6036" s="536">
        <v>0.7591</v>
      </c>
      <c r="J6036" s="535">
        <v>315.18</v>
      </c>
      <c r="K6036" s="536">
        <v>0.79590000000000005</v>
      </c>
      <c r="L6036" s="535">
        <v>450.74</v>
      </c>
      <c r="M6036" s="536">
        <v>0</v>
      </c>
      <c r="N6036" s="535">
        <v>326.56</v>
      </c>
      <c r="O6036" s="536">
        <v>0.76819999999999999</v>
      </c>
      <c r="P6036" s="535">
        <v>330.52</v>
      </c>
      <c r="Q6036" s="536">
        <v>0.75900000000000001</v>
      </c>
      <c r="R6036" s="535">
        <v>280.5</v>
      </c>
    </row>
    <row r="6037" spans="1:18" ht="12.75">
      <c r="A6037" s="145">
        <v>97487</v>
      </c>
      <c r="B6037" s="102" t="s">
        <v>27707</v>
      </c>
      <c r="C6037" s="145" t="s">
        <v>2</v>
      </c>
      <c r="D6037" s="535">
        <v>304.60000000000002</v>
      </c>
      <c r="E6037" s="536">
        <v>0.82350000000000001</v>
      </c>
      <c r="F6037" s="535">
        <v>303.01</v>
      </c>
      <c r="G6037" s="536">
        <v>0.82789999999999997</v>
      </c>
      <c r="H6037" s="535">
        <v>309.91000000000003</v>
      </c>
      <c r="I6037" s="536">
        <v>0.82020000000000004</v>
      </c>
      <c r="J6037" s="535">
        <v>295.85000000000002</v>
      </c>
      <c r="K6037" s="536">
        <v>0.84789999999999999</v>
      </c>
      <c r="L6037" s="535">
        <v>425.31</v>
      </c>
      <c r="M6037" s="536">
        <v>0</v>
      </c>
      <c r="N6037" s="535">
        <v>304.17</v>
      </c>
      <c r="O6037" s="536">
        <v>0.82469999999999999</v>
      </c>
      <c r="P6037" s="535">
        <v>306.77</v>
      </c>
      <c r="Q6037" s="536">
        <v>0.81769999999999998</v>
      </c>
      <c r="R6037" s="535">
        <v>255.1</v>
      </c>
    </row>
    <row r="6038" spans="1:18" ht="12.75">
      <c r="A6038" s="145">
        <v>97525</v>
      </c>
      <c r="B6038" s="102" t="s">
        <v>27708</v>
      </c>
      <c r="C6038" s="145" t="s">
        <v>2</v>
      </c>
      <c r="D6038" s="535">
        <v>280.36</v>
      </c>
      <c r="E6038" s="536">
        <v>0.89470000000000005</v>
      </c>
      <c r="F6038" s="535">
        <v>280.27999999999997</v>
      </c>
      <c r="G6038" s="536">
        <v>0.89500000000000002</v>
      </c>
      <c r="H6038" s="535">
        <v>283.94</v>
      </c>
      <c r="I6038" s="536">
        <v>0.8952</v>
      </c>
      <c r="J6038" s="535">
        <v>275.7</v>
      </c>
      <c r="K6038" s="536">
        <v>0.90990000000000004</v>
      </c>
      <c r="L6038" s="535">
        <v>398.81</v>
      </c>
      <c r="M6038" s="536">
        <v>0</v>
      </c>
      <c r="N6038" s="535">
        <v>280.87</v>
      </c>
      <c r="O6038" s="536">
        <v>0.8931</v>
      </c>
      <c r="P6038" s="535">
        <v>282.02999999999997</v>
      </c>
      <c r="Q6038" s="536">
        <v>0.88939999999999997</v>
      </c>
      <c r="R6038" s="535">
        <v>228.62</v>
      </c>
    </row>
    <row r="6039" spans="1:18" ht="12.75">
      <c r="A6039" s="145">
        <v>97456</v>
      </c>
      <c r="B6039" s="102" t="s">
        <v>27709</v>
      </c>
      <c r="C6039" s="145" t="s">
        <v>2</v>
      </c>
      <c r="D6039" s="535">
        <v>735.96</v>
      </c>
      <c r="E6039" s="536">
        <v>0.88470000000000004</v>
      </c>
      <c r="F6039" s="535">
        <v>733.03</v>
      </c>
      <c r="G6039" s="536">
        <v>0.88819999999999999</v>
      </c>
      <c r="H6039" s="535">
        <v>743.97</v>
      </c>
      <c r="I6039" s="536">
        <v>0.88109999999999999</v>
      </c>
      <c r="J6039" s="535">
        <v>722.06</v>
      </c>
      <c r="K6039" s="536">
        <v>0.90169999999999995</v>
      </c>
      <c r="L6039" s="535">
        <v>1043.8499999999999</v>
      </c>
      <c r="M6039" s="536">
        <v>0</v>
      </c>
      <c r="N6039" s="535">
        <v>734.87</v>
      </c>
      <c r="O6039" s="536">
        <v>0.88600000000000001</v>
      </c>
      <c r="P6039" s="535">
        <v>739.12</v>
      </c>
      <c r="Q6039" s="536">
        <v>0.88090000000000002</v>
      </c>
      <c r="R6039" s="535">
        <v>602.47</v>
      </c>
    </row>
    <row r="6040" spans="1:18" ht="12.75">
      <c r="A6040" s="145">
        <v>97489</v>
      </c>
      <c r="B6040" s="102" t="s">
        <v>27710</v>
      </c>
      <c r="C6040" s="145" t="s">
        <v>2</v>
      </c>
      <c r="D6040" s="535">
        <v>717.41</v>
      </c>
      <c r="E6040" s="536">
        <v>0.90759999999999996</v>
      </c>
      <c r="F6040" s="535">
        <v>715.62</v>
      </c>
      <c r="G6040" s="536">
        <v>0.90980000000000005</v>
      </c>
      <c r="H6040" s="535">
        <v>724.09</v>
      </c>
      <c r="I6040" s="536">
        <v>0.90529999999999999</v>
      </c>
      <c r="J6040" s="535">
        <v>706.64</v>
      </c>
      <c r="K6040" s="536">
        <v>0.9214</v>
      </c>
      <c r="L6040" s="535">
        <v>1023.55</v>
      </c>
      <c r="M6040" s="536">
        <v>0</v>
      </c>
      <c r="N6040" s="535">
        <v>717.02</v>
      </c>
      <c r="O6040" s="536">
        <v>0.90800000000000003</v>
      </c>
      <c r="P6040" s="535">
        <v>720.18</v>
      </c>
      <c r="Q6040" s="536">
        <v>0.90410000000000001</v>
      </c>
      <c r="R6040" s="535">
        <v>582.20000000000005</v>
      </c>
    </row>
    <row r="6041" spans="1:18" ht="12.75">
      <c r="A6041" s="145">
        <v>97527</v>
      </c>
      <c r="B6041" s="102" t="s">
        <v>27711</v>
      </c>
      <c r="C6041" s="145" t="s">
        <v>2</v>
      </c>
      <c r="D6041" s="535">
        <v>685.77</v>
      </c>
      <c r="E6041" s="536">
        <v>0.94940000000000002</v>
      </c>
      <c r="F6041" s="535">
        <v>685.95</v>
      </c>
      <c r="G6041" s="536">
        <v>0.94920000000000004</v>
      </c>
      <c r="H6041" s="535">
        <v>690.23</v>
      </c>
      <c r="I6041" s="536">
        <v>0.94969999999999999</v>
      </c>
      <c r="J6041" s="535">
        <v>680.36</v>
      </c>
      <c r="K6041" s="536">
        <v>0.95699999999999996</v>
      </c>
      <c r="L6041" s="535">
        <v>989</v>
      </c>
      <c r="M6041" s="536">
        <v>0</v>
      </c>
      <c r="N6041" s="535">
        <v>686.62</v>
      </c>
      <c r="O6041" s="536">
        <v>0.94830000000000003</v>
      </c>
      <c r="P6041" s="535">
        <v>687.91</v>
      </c>
      <c r="Q6041" s="536">
        <v>0.94650000000000001</v>
      </c>
      <c r="R6041" s="535">
        <v>547.69000000000005</v>
      </c>
    </row>
    <row r="6042" spans="1:18" ht="12.75">
      <c r="A6042" s="145">
        <v>97434</v>
      </c>
      <c r="B6042" s="102" t="s">
        <v>27712</v>
      </c>
      <c r="C6042" s="145" t="s">
        <v>2</v>
      </c>
      <c r="D6042" s="535">
        <v>91.18</v>
      </c>
      <c r="E6042" s="536">
        <v>0.66310000000000002</v>
      </c>
      <c r="F6042" s="535">
        <v>89.28</v>
      </c>
      <c r="G6042" s="536">
        <v>0.67720000000000002</v>
      </c>
      <c r="H6042" s="535">
        <v>92.18</v>
      </c>
      <c r="I6042" s="536">
        <v>0.65590000000000004</v>
      </c>
      <c r="J6042" s="535">
        <v>86.01</v>
      </c>
      <c r="K6042" s="536">
        <v>0.70289999999999997</v>
      </c>
      <c r="L6042" s="535">
        <v>143.29</v>
      </c>
      <c r="M6042" s="536">
        <v>0</v>
      </c>
      <c r="N6042" s="535">
        <v>89.84</v>
      </c>
      <c r="O6042" s="536">
        <v>0.67300000000000004</v>
      </c>
      <c r="P6042" s="535">
        <v>91.61</v>
      </c>
      <c r="Q6042" s="536">
        <v>0.66</v>
      </c>
      <c r="R6042" s="535">
        <v>92.7</v>
      </c>
    </row>
    <row r="6043" spans="1:18" ht="12.75">
      <c r="A6043" s="145">
        <v>97436</v>
      </c>
      <c r="B6043" s="102" t="s">
        <v>27713</v>
      </c>
      <c r="C6043" s="145" t="s">
        <v>2</v>
      </c>
      <c r="D6043" s="535">
        <v>107.73</v>
      </c>
      <c r="E6043" s="536">
        <v>0.67049999999999998</v>
      </c>
      <c r="F6043" s="535">
        <v>105.51</v>
      </c>
      <c r="G6043" s="536">
        <v>0.68459999999999999</v>
      </c>
      <c r="H6043" s="535">
        <v>108.85</v>
      </c>
      <c r="I6043" s="536">
        <v>0.66359999999999997</v>
      </c>
      <c r="J6043" s="535">
        <v>101.76</v>
      </c>
      <c r="K6043" s="536">
        <v>0.70979999999999999</v>
      </c>
      <c r="L6043" s="535">
        <v>169.95</v>
      </c>
      <c r="M6043" s="536">
        <v>0</v>
      </c>
      <c r="N6043" s="535">
        <v>106.15</v>
      </c>
      <c r="O6043" s="536">
        <v>0.68049999999999999</v>
      </c>
      <c r="P6043" s="535">
        <v>108.21</v>
      </c>
      <c r="Q6043" s="536">
        <v>0.66749999999999998</v>
      </c>
      <c r="R6043" s="535">
        <v>109.46</v>
      </c>
    </row>
    <row r="6044" spans="1:18" ht="12.75">
      <c r="A6044" s="145">
        <v>97438</v>
      </c>
      <c r="B6044" s="102" t="s">
        <v>27714</v>
      </c>
      <c r="C6044" s="145" t="s">
        <v>2</v>
      </c>
      <c r="D6044" s="535">
        <v>123.03</v>
      </c>
      <c r="E6044" s="536">
        <v>0.67190000000000005</v>
      </c>
      <c r="F6044" s="535">
        <v>120.46</v>
      </c>
      <c r="G6044" s="536">
        <v>0.68620000000000003</v>
      </c>
      <c r="H6044" s="535">
        <v>124.23</v>
      </c>
      <c r="I6044" s="536">
        <v>0.66539999999999999</v>
      </c>
      <c r="J6044" s="535">
        <v>116.23</v>
      </c>
      <c r="K6044" s="536">
        <v>0.71120000000000005</v>
      </c>
      <c r="L6044" s="535">
        <v>194.16</v>
      </c>
      <c r="M6044" s="536">
        <v>0</v>
      </c>
      <c r="N6044" s="535">
        <v>121.19</v>
      </c>
      <c r="O6044" s="536">
        <v>0.68210000000000004</v>
      </c>
      <c r="P6044" s="535">
        <v>123.55</v>
      </c>
      <c r="Q6044" s="536">
        <v>0.66900000000000004</v>
      </c>
      <c r="R6044" s="535">
        <v>124.96</v>
      </c>
    </row>
    <row r="6045" spans="1:18" ht="12.75">
      <c r="A6045" s="145">
        <v>97547</v>
      </c>
      <c r="B6045" s="102" t="s">
        <v>27715</v>
      </c>
      <c r="C6045" s="145" t="s">
        <v>2</v>
      </c>
      <c r="D6045" s="535">
        <v>36.39</v>
      </c>
      <c r="E6045" s="536">
        <v>0.57430000000000003</v>
      </c>
      <c r="F6045" s="535">
        <v>35.659999999999997</v>
      </c>
      <c r="G6045" s="536">
        <v>0.58609999999999995</v>
      </c>
      <c r="H6045" s="535">
        <v>37.69</v>
      </c>
      <c r="I6045" s="536">
        <v>0.56620000000000004</v>
      </c>
      <c r="J6045" s="535">
        <v>33.81</v>
      </c>
      <c r="K6045" s="536">
        <v>0.61819999999999997</v>
      </c>
      <c r="L6045" s="535">
        <v>47.48</v>
      </c>
      <c r="M6045" s="536">
        <v>0</v>
      </c>
      <c r="N6045" s="535">
        <v>36.01</v>
      </c>
      <c r="O6045" s="536">
        <v>0.58040000000000003</v>
      </c>
      <c r="P6045" s="535">
        <v>36.85</v>
      </c>
      <c r="Q6045" s="536">
        <v>0.56720000000000004</v>
      </c>
      <c r="R6045" s="535">
        <v>33.29</v>
      </c>
    </row>
    <row r="6046" spans="1:18" ht="12.75">
      <c r="A6046" s="145">
        <v>97549</v>
      </c>
      <c r="B6046" s="102" t="s">
        <v>27716</v>
      </c>
      <c r="C6046" s="145" t="s">
        <v>2</v>
      </c>
      <c r="D6046" s="535">
        <v>54.27</v>
      </c>
      <c r="E6046" s="536">
        <v>0.51349999999999996</v>
      </c>
      <c r="F6046" s="535">
        <v>52.95</v>
      </c>
      <c r="G6046" s="536">
        <v>0.52629999999999999</v>
      </c>
      <c r="H6046" s="535">
        <v>56.4</v>
      </c>
      <c r="I6046" s="536">
        <v>0.50460000000000005</v>
      </c>
      <c r="J6046" s="535">
        <v>49.86</v>
      </c>
      <c r="K6046" s="536">
        <v>0.55900000000000005</v>
      </c>
      <c r="L6046" s="535">
        <v>69.61</v>
      </c>
      <c r="M6046" s="536">
        <v>0</v>
      </c>
      <c r="N6046" s="535">
        <v>53.55</v>
      </c>
      <c r="O6046" s="536">
        <v>0.52039999999999997</v>
      </c>
      <c r="P6046" s="535">
        <v>54.99</v>
      </c>
      <c r="Q6046" s="536">
        <v>0.50680000000000003</v>
      </c>
      <c r="R6046" s="535">
        <v>50.63</v>
      </c>
    </row>
    <row r="6047" spans="1:18" ht="12.75">
      <c r="A6047" s="145">
        <v>97551</v>
      </c>
      <c r="B6047" s="102" t="s">
        <v>27717</v>
      </c>
      <c r="C6047" s="145" t="s">
        <v>2</v>
      </c>
      <c r="D6047" s="535">
        <v>90.82</v>
      </c>
      <c r="E6047" s="536">
        <v>0.43559999999999999</v>
      </c>
      <c r="F6047" s="535">
        <v>88.11</v>
      </c>
      <c r="G6047" s="536">
        <v>0.44900000000000001</v>
      </c>
      <c r="H6047" s="535">
        <v>94.84</v>
      </c>
      <c r="I6047" s="536">
        <v>0.42649999999999999</v>
      </c>
      <c r="J6047" s="535">
        <v>82.23</v>
      </c>
      <c r="K6047" s="536">
        <v>0.48110000000000003</v>
      </c>
      <c r="L6047" s="535">
        <v>113.84</v>
      </c>
      <c r="M6047" s="536">
        <v>0</v>
      </c>
      <c r="N6047" s="535">
        <v>89.26</v>
      </c>
      <c r="O6047" s="536">
        <v>0.44319999999999998</v>
      </c>
      <c r="P6047" s="535">
        <v>92.14</v>
      </c>
      <c r="Q6047" s="536">
        <v>0.42930000000000001</v>
      </c>
      <c r="R6047" s="535">
        <v>86.92</v>
      </c>
    </row>
    <row r="6048" spans="1:18" ht="12.75">
      <c r="A6048" s="145">
        <v>97480</v>
      </c>
      <c r="B6048" s="102" t="s">
        <v>27718</v>
      </c>
      <c r="C6048" s="145" t="s">
        <v>2</v>
      </c>
      <c r="D6048" s="535">
        <v>60</v>
      </c>
      <c r="E6048" s="536">
        <v>0.6593</v>
      </c>
      <c r="F6048" s="535">
        <v>59.19</v>
      </c>
      <c r="G6048" s="536">
        <v>0.66839999999999999</v>
      </c>
      <c r="H6048" s="535">
        <v>61.83</v>
      </c>
      <c r="I6048" s="536">
        <v>0.6542</v>
      </c>
      <c r="J6048" s="535">
        <v>56.62</v>
      </c>
      <c r="K6048" s="536">
        <v>0.69869999999999999</v>
      </c>
      <c r="L6048" s="535">
        <v>80.16</v>
      </c>
      <c r="M6048" s="536">
        <v>0</v>
      </c>
      <c r="N6048" s="535">
        <v>59.64</v>
      </c>
      <c r="O6048" s="536">
        <v>0.6633</v>
      </c>
      <c r="P6048" s="535">
        <v>60.7</v>
      </c>
      <c r="Q6048" s="536">
        <v>0.65169999999999995</v>
      </c>
      <c r="R6048" s="535">
        <v>53.27</v>
      </c>
    </row>
    <row r="6049" spans="1:18" ht="12.75">
      <c r="A6049" s="145">
        <v>97518</v>
      </c>
      <c r="B6049" s="102" t="s">
        <v>27719</v>
      </c>
      <c r="C6049" s="145" t="s">
        <v>2</v>
      </c>
      <c r="D6049" s="535">
        <v>55.45</v>
      </c>
      <c r="E6049" s="536">
        <v>0.71340000000000003</v>
      </c>
      <c r="F6049" s="535">
        <v>54.94</v>
      </c>
      <c r="G6049" s="536">
        <v>0.72009999999999996</v>
      </c>
      <c r="H6049" s="535">
        <v>56.98</v>
      </c>
      <c r="I6049" s="536">
        <v>0.70989999999999998</v>
      </c>
      <c r="J6049" s="535">
        <v>52.85</v>
      </c>
      <c r="K6049" s="536">
        <v>0.74850000000000005</v>
      </c>
      <c r="L6049" s="535">
        <v>75.2</v>
      </c>
      <c r="M6049" s="536">
        <v>0</v>
      </c>
      <c r="N6049" s="535">
        <v>55.28</v>
      </c>
      <c r="O6049" s="536">
        <v>0.71560000000000001</v>
      </c>
      <c r="P6049" s="535">
        <v>56.08</v>
      </c>
      <c r="Q6049" s="536">
        <v>0.70540000000000003</v>
      </c>
      <c r="R6049" s="535">
        <v>48.33</v>
      </c>
    </row>
    <row r="6050" spans="1:18" ht="12.75">
      <c r="A6050" s="145">
        <v>97482</v>
      </c>
      <c r="B6050" s="102" t="s">
        <v>27720</v>
      </c>
      <c r="C6050" s="145" t="s">
        <v>2</v>
      </c>
      <c r="D6050" s="535">
        <v>86.64</v>
      </c>
      <c r="E6050" s="536">
        <v>0.69779999999999998</v>
      </c>
      <c r="F6050" s="535">
        <v>85.64</v>
      </c>
      <c r="G6050" s="536">
        <v>0.70599999999999996</v>
      </c>
      <c r="H6050" s="535">
        <v>89.03</v>
      </c>
      <c r="I6050" s="536">
        <v>0.6925</v>
      </c>
      <c r="J6050" s="535">
        <v>82.33</v>
      </c>
      <c r="K6050" s="536">
        <v>0.73440000000000005</v>
      </c>
      <c r="L6050" s="535">
        <v>116.99</v>
      </c>
      <c r="M6050" s="536">
        <v>0</v>
      </c>
      <c r="N6050" s="535">
        <v>86.21</v>
      </c>
      <c r="O6050" s="536">
        <v>0.70130000000000003</v>
      </c>
      <c r="P6050" s="535">
        <v>87.55</v>
      </c>
      <c r="Q6050" s="536">
        <v>0.69059999999999999</v>
      </c>
      <c r="R6050" s="535">
        <v>75.91</v>
      </c>
    </row>
    <row r="6051" spans="1:18" ht="12.75">
      <c r="A6051" s="145">
        <v>97520</v>
      </c>
      <c r="B6051" s="102" t="s">
        <v>27721</v>
      </c>
      <c r="C6051" s="145" t="s">
        <v>2</v>
      </c>
      <c r="D6051" s="535">
        <v>78.64</v>
      </c>
      <c r="E6051" s="536">
        <v>0.76880000000000004</v>
      </c>
      <c r="F6051" s="535">
        <v>78.13</v>
      </c>
      <c r="G6051" s="536">
        <v>0.77380000000000004</v>
      </c>
      <c r="H6051" s="535">
        <v>80.459999999999994</v>
      </c>
      <c r="I6051" s="536">
        <v>0.76619999999999999</v>
      </c>
      <c r="J6051" s="535">
        <v>75.680000000000007</v>
      </c>
      <c r="K6051" s="536">
        <v>0.79890000000000005</v>
      </c>
      <c r="L6051" s="535">
        <v>108.26</v>
      </c>
      <c r="M6051" s="536">
        <v>0</v>
      </c>
      <c r="N6051" s="535">
        <v>78.53</v>
      </c>
      <c r="O6051" s="536">
        <v>0.76990000000000003</v>
      </c>
      <c r="P6051" s="535">
        <v>79.400000000000006</v>
      </c>
      <c r="Q6051" s="536">
        <v>0.76149999999999995</v>
      </c>
      <c r="R6051" s="535">
        <v>67.19</v>
      </c>
    </row>
    <row r="6052" spans="1:18" ht="12.75">
      <c r="A6052" s="145">
        <v>97484</v>
      </c>
      <c r="B6052" s="102" t="s">
        <v>27722</v>
      </c>
      <c r="C6052" s="145" t="s">
        <v>2</v>
      </c>
      <c r="D6052" s="535">
        <v>121.02</v>
      </c>
      <c r="E6052" s="536">
        <v>0.72970000000000002</v>
      </c>
      <c r="F6052" s="535">
        <v>119.74</v>
      </c>
      <c r="G6052" s="536">
        <v>0.73750000000000004</v>
      </c>
      <c r="H6052" s="535">
        <v>123.97</v>
      </c>
      <c r="I6052" s="536">
        <v>0.72399999999999998</v>
      </c>
      <c r="J6052" s="535">
        <v>115.63</v>
      </c>
      <c r="K6052" s="536">
        <v>0.76370000000000005</v>
      </c>
      <c r="L6052" s="535">
        <v>164.82</v>
      </c>
      <c r="M6052" s="536">
        <v>0</v>
      </c>
      <c r="N6052" s="535">
        <v>120.46</v>
      </c>
      <c r="O6052" s="536">
        <v>0.73309999999999997</v>
      </c>
      <c r="P6052" s="535">
        <v>122.14</v>
      </c>
      <c r="Q6052" s="536">
        <v>0.72299999999999998</v>
      </c>
      <c r="R6052" s="535">
        <v>104.84</v>
      </c>
    </row>
    <row r="6053" spans="1:18" ht="12.75">
      <c r="A6053" s="145">
        <v>97522</v>
      </c>
      <c r="B6053" s="102" t="s">
        <v>27723</v>
      </c>
      <c r="C6053" s="145" t="s">
        <v>2</v>
      </c>
      <c r="D6053" s="535">
        <v>109.11</v>
      </c>
      <c r="E6053" s="536">
        <v>0.80940000000000001</v>
      </c>
      <c r="F6053" s="535">
        <v>108.58</v>
      </c>
      <c r="G6053" s="536">
        <v>0.81330000000000002</v>
      </c>
      <c r="H6053" s="535">
        <v>111.23</v>
      </c>
      <c r="I6053" s="536">
        <v>0.80689999999999995</v>
      </c>
      <c r="J6053" s="535">
        <v>105.74</v>
      </c>
      <c r="K6053" s="536">
        <v>0.83520000000000005</v>
      </c>
      <c r="L6053" s="535">
        <v>151.82</v>
      </c>
      <c r="M6053" s="536">
        <v>0</v>
      </c>
      <c r="N6053" s="535">
        <v>109.01</v>
      </c>
      <c r="O6053" s="536">
        <v>0.81010000000000004</v>
      </c>
      <c r="P6053" s="535">
        <v>109.99</v>
      </c>
      <c r="Q6053" s="536">
        <v>0.80289999999999995</v>
      </c>
      <c r="R6053" s="535">
        <v>91.84</v>
      </c>
    </row>
    <row r="6054" spans="1:18" ht="12.75">
      <c r="A6054" s="145">
        <v>97453</v>
      </c>
      <c r="B6054" s="102" t="s">
        <v>27724</v>
      </c>
      <c r="C6054" s="145" t="s">
        <v>2</v>
      </c>
      <c r="D6054" s="535">
        <v>206.23</v>
      </c>
      <c r="E6054" s="536">
        <v>0.6653</v>
      </c>
      <c r="F6054" s="535">
        <v>202.97</v>
      </c>
      <c r="G6054" s="536">
        <v>0.67600000000000005</v>
      </c>
      <c r="H6054" s="535">
        <v>211.99</v>
      </c>
      <c r="I6054" s="536">
        <v>0.65639999999999998</v>
      </c>
      <c r="J6054" s="535">
        <v>194.74</v>
      </c>
      <c r="K6054" s="536">
        <v>0.70450000000000002</v>
      </c>
      <c r="L6054" s="535">
        <v>275.95</v>
      </c>
      <c r="M6054" s="536">
        <v>0</v>
      </c>
      <c r="N6054" s="535">
        <v>204.53</v>
      </c>
      <c r="O6054" s="536">
        <v>0.67079999999999995</v>
      </c>
      <c r="P6054" s="535">
        <v>208.24</v>
      </c>
      <c r="Q6054" s="536">
        <v>0.65890000000000004</v>
      </c>
      <c r="R6054" s="535">
        <v>182.78</v>
      </c>
    </row>
    <row r="6055" spans="1:18" ht="12.75">
      <c r="A6055" s="145">
        <v>97486</v>
      </c>
      <c r="B6055" s="102" t="s">
        <v>27725</v>
      </c>
      <c r="C6055" s="145" t="s">
        <v>2</v>
      </c>
      <c r="D6055" s="535">
        <v>178.16</v>
      </c>
      <c r="E6055" s="536">
        <v>0.77010000000000001</v>
      </c>
      <c r="F6055" s="535">
        <v>176.64</v>
      </c>
      <c r="G6055" s="536">
        <v>0.77669999999999995</v>
      </c>
      <c r="H6055" s="535">
        <v>181.93</v>
      </c>
      <c r="I6055" s="536">
        <v>0.76480000000000004</v>
      </c>
      <c r="J6055" s="535">
        <v>171.41</v>
      </c>
      <c r="K6055" s="536">
        <v>0.8004</v>
      </c>
      <c r="L6055" s="535">
        <v>245.27</v>
      </c>
      <c r="M6055" s="536">
        <v>0</v>
      </c>
      <c r="N6055" s="535">
        <v>177.53</v>
      </c>
      <c r="O6055" s="536">
        <v>0.77280000000000004</v>
      </c>
      <c r="P6055" s="535">
        <v>179.61</v>
      </c>
      <c r="Q6055" s="536">
        <v>0.76390000000000002</v>
      </c>
      <c r="R6055" s="535">
        <v>152.13999999999999</v>
      </c>
    </row>
    <row r="6056" spans="1:18" ht="12.75">
      <c r="A6056" s="145">
        <v>97524</v>
      </c>
      <c r="B6056" s="102" t="s">
        <v>27726</v>
      </c>
      <c r="C6056" s="145" t="s">
        <v>2</v>
      </c>
      <c r="D6056" s="535">
        <v>161.36000000000001</v>
      </c>
      <c r="E6056" s="536">
        <v>0.85029999999999994</v>
      </c>
      <c r="F6056" s="535">
        <v>160.88999999999999</v>
      </c>
      <c r="G6056" s="536">
        <v>0.8528</v>
      </c>
      <c r="H6056" s="535">
        <v>163.95</v>
      </c>
      <c r="I6056" s="536">
        <v>0.84870000000000001</v>
      </c>
      <c r="J6056" s="535">
        <v>157.47</v>
      </c>
      <c r="K6056" s="536">
        <v>0.87129999999999996</v>
      </c>
      <c r="L6056" s="535">
        <v>226.93</v>
      </c>
      <c r="M6056" s="536">
        <v>0</v>
      </c>
      <c r="N6056" s="535">
        <v>161.4</v>
      </c>
      <c r="O6056" s="536">
        <v>0.85009999999999997</v>
      </c>
      <c r="P6056" s="535">
        <v>162.47999999999999</v>
      </c>
      <c r="Q6056" s="536">
        <v>0.84440000000000004</v>
      </c>
      <c r="R6056" s="535">
        <v>133.81</v>
      </c>
    </row>
    <row r="6057" spans="1:18" ht="12.75">
      <c r="A6057" s="145">
        <v>97455</v>
      </c>
      <c r="B6057" s="102" t="s">
        <v>27727</v>
      </c>
      <c r="C6057" s="145" t="s">
        <v>2</v>
      </c>
      <c r="D6057" s="535">
        <v>346.5</v>
      </c>
      <c r="E6057" s="536">
        <v>0.77769999999999995</v>
      </c>
      <c r="F6057" s="535">
        <v>343.46</v>
      </c>
      <c r="G6057" s="536">
        <v>0.78459999999999996</v>
      </c>
      <c r="H6057" s="535">
        <v>353.45</v>
      </c>
      <c r="I6057" s="536">
        <v>0.77180000000000004</v>
      </c>
      <c r="J6057" s="535">
        <v>333.8</v>
      </c>
      <c r="K6057" s="536">
        <v>0.80730000000000002</v>
      </c>
      <c r="L6057" s="535">
        <v>477.93</v>
      </c>
      <c r="M6057" s="536">
        <v>0</v>
      </c>
      <c r="N6057" s="535">
        <v>345.18</v>
      </c>
      <c r="O6057" s="536">
        <v>0.78069999999999995</v>
      </c>
      <c r="P6057" s="535">
        <v>349.14</v>
      </c>
      <c r="Q6057" s="536">
        <v>0.77180000000000004</v>
      </c>
      <c r="R6057" s="535">
        <v>295.08</v>
      </c>
    </row>
    <row r="6058" spans="1:18" ht="12.75">
      <c r="A6058" s="145">
        <v>97488</v>
      </c>
      <c r="B6058" s="102" t="s">
        <v>27728</v>
      </c>
      <c r="C6058" s="145" t="s">
        <v>2</v>
      </c>
      <c r="D6058" s="535">
        <v>323.22000000000003</v>
      </c>
      <c r="E6058" s="536">
        <v>0.8337</v>
      </c>
      <c r="F6058" s="535">
        <v>321.63</v>
      </c>
      <c r="G6058" s="536">
        <v>0.83779999999999999</v>
      </c>
      <c r="H6058" s="535">
        <v>328.53</v>
      </c>
      <c r="I6058" s="536">
        <v>0.83040000000000003</v>
      </c>
      <c r="J6058" s="535">
        <v>314.47000000000003</v>
      </c>
      <c r="K6058" s="536">
        <v>0.8569</v>
      </c>
      <c r="L6058" s="535">
        <v>452.5</v>
      </c>
      <c r="M6058" s="536">
        <v>0</v>
      </c>
      <c r="N6058" s="535">
        <v>322.79000000000002</v>
      </c>
      <c r="O6058" s="536">
        <v>0.83479999999999999</v>
      </c>
      <c r="P6058" s="535">
        <v>325.39</v>
      </c>
      <c r="Q6058" s="536">
        <v>0.82809999999999995</v>
      </c>
      <c r="R6058" s="535">
        <v>269.68</v>
      </c>
    </row>
    <row r="6059" spans="1:18" ht="12.75">
      <c r="A6059" s="145">
        <v>97526</v>
      </c>
      <c r="B6059" s="102" t="s">
        <v>27729</v>
      </c>
      <c r="C6059" s="145" t="s">
        <v>2</v>
      </c>
      <c r="D6059" s="535">
        <v>298.98</v>
      </c>
      <c r="E6059" s="536">
        <v>0.90129999999999999</v>
      </c>
      <c r="F6059" s="535">
        <v>298.89999999999998</v>
      </c>
      <c r="G6059" s="536">
        <v>0.90149999999999997</v>
      </c>
      <c r="H6059" s="535">
        <v>302.56</v>
      </c>
      <c r="I6059" s="536">
        <v>0.90159999999999996</v>
      </c>
      <c r="J6059" s="535">
        <v>294.32</v>
      </c>
      <c r="K6059" s="536">
        <v>0.91559999999999997</v>
      </c>
      <c r="L6059" s="535">
        <v>426</v>
      </c>
      <c r="M6059" s="536">
        <v>0</v>
      </c>
      <c r="N6059" s="535">
        <v>299.49</v>
      </c>
      <c r="O6059" s="536">
        <v>0.89980000000000004</v>
      </c>
      <c r="P6059" s="535">
        <v>300.64999999999998</v>
      </c>
      <c r="Q6059" s="536">
        <v>0.89629999999999999</v>
      </c>
      <c r="R6059" s="535">
        <v>243.2</v>
      </c>
    </row>
    <row r="6060" spans="1:18" ht="12.75">
      <c r="A6060" s="145">
        <v>97457</v>
      </c>
      <c r="B6060" s="102" t="s">
        <v>27730</v>
      </c>
      <c r="C6060" s="145" t="s">
        <v>2</v>
      </c>
      <c r="D6060" s="535">
        <v>652.41999999999996</v>
      </c>
      <c r="E6060" s="536">
        <v>0.86990000000000001</v>
      </c>
      <c r="F6060" s="535">
        <v>649.49</v>
      </c>
      <c r="G6060" s="536">
        <v>0.87380000000000002</v>
      </c>
      <c r="H6060" s="535">
        <v>660.43</v>
      </c>
      <c r="I6060" s="536">
        <v>0.86609999999999998</v>
      </c>
      <c r="J6060" s="535">
        <v>638.52</v>
      </c>
      <c r="K6060" s="536">
        <v>0.88890000000000002</v>
      </c>
      <c r="L6060" s="535">
        <v>921.86</v>
      </c>
      <c r="M6060" s="536">
        <v>0</v>
      </c>
      <c r="N6060" s="535">
        <v>651.33000000000004</v>
      </c>
      <c r="O6060" s="536">
        <v>0.87139999999999995</v>
      </c>
      <c r="P6060" s="535">
        <v>655.58</v>
      </c>
      <c r="Q6060" s="536">
        <v>0.86570000000000003</v>
      </c>
      <c r="R6060" s="535">
        <v>537.04999999999995</v>
      </c>
    </row>
    <row r="6061" spans="1:18" ht="12.75">
      <c r="A6061" s="145">
        <v>97490</v>
      </c>
      <c r="B6061" s="102" t="s">
        <v>27731</v>
      </c>
      <c r="C6061" s="145" t="s">
        <v>2</v>
      </c>
      <c r="D6061" s="535">
        <v>633.87</v>
      </c>
      <c r="E6061" s="536">
        <v>0.89539999999999997</v>
      </c>
      <c r="F6061" s="535">
        <v>632.08000000000004</v>
      </c>
      <c r="G6061" s="536">
        <v>0.89790000000000003</v>
      </c>
      <c r="H6061" s="535">
        <v>640.54999999999995</v>
      </c>
      <c r="I6061" s="536">
        <v>0.89300000000000002</v>
      </c>
      <c r="J6061" s="535">
        <v>623.1</v>
      </c>
      <c r="K6061" s="536">
        <v>0.91080000000000005</v>
      </c>
      <c r="L6061" s="535">
        <v>901.56</v>
      </c>
      <c r="M6061" s="536">
        <v>0</v>
      </c>
      <c r="N6061" s="535">
        <v>633.48</v>
      </c>
      <c r="O6061" s="536">
        <v>0.89590000000000003</v>
      </c>
      <c r="P6061" s="535">
        <v>636.64</v>
      </c>
      <c r="Q6061" s="536">
        <v>0.89149999999999996</v>
      </c>
      <c r="R6061" s="535">
        <v>516.78</v>
      </c>
    </row>
    <row r="6062" spans="1:18" ht="12.75">
      <c r="A6062" s="145">
        <v>97528</v>
      </c>
      <c r="B6062" s="102" t="s">
        <v>27732</v>
      </c>
      <c r="C6062" s="145" t="s">
        <v>2</v>
      </c>
      <c r="D6062" s="535">
        <v>602.23</v>
      </c>
      <c r="E6062" s="536">
        <v>0.94240000000000002</v>
      </c>
      <c r="F6062" s="535">
        <v>602.41</v>
      </c>
      <c r="G6062" s="536">
        <v>0.94210000000000005</v>
      </c>
      <c r="H6062" s="535">
        <v>606.69000000000005</v>
      </c>
      <c r="I6062" s="536">
        <v>0.94279999999999997</v>
      </c>
      <c r="J6062" s="535">
        <v>596.82000000000005</v>
      </c>
      <c r="K6062" s="536">
        <v>0.95099999999999996</v>
      </c>
      <c r="L6062" s="535">
        <v>867.01</v>
      </c>
      <c r="M6062" s="536">
        <v>0</v>
      </c>
      <c r="N6062" s="535">
        <v>603.08000000000004</v>
      </c>
      <c r="O6062" s="536">
        <v>0.94110000000000005</v>
      </c>
      <c r="P6062" s="535">
        <v>604.37</v>
      </c>
      <c r="Q6062" s="536">
        <v>0.93910000000000005</v>
      </c>
      <c r="R6062" s="535">
        <v>482.27</v>
      </c>
    </row>
    <row r="6063" spans="1:18" ht="12.75">
      <c r="A6063" s="145">
        <v>101906</v>
      </c>
      <c r="B6063" s="102" t="s">
        <v>27733</v>
      </c>
      <c r="C6063" s="145" t="s">
        <v>2</v>
      </c>
      <c r="D6063" s="535">
        <v>802.4</v>
      </c>
      <c r="E6063" s="536">
        <v>1.5E-3</v>
      </c>
      <c r="F6063" s="535">
        <v>745.61</v>
      </c>
      <c r="G6063" s="536">
        <v>0</v>
      </c>
      <c r="H6063" s="535">
        <v>644.05999999999995</v>
      </c>
      <c r="I6063" s="536">
        <v>0</v>
      </c>
      <c r="J6063" s="535">
        <v>1303.8800000000001</v>
      </c>
      <c r="K6063" s="536">
        <v>0</v>
      </c>
      <c r="L6063" s="535">
        <v>829.38</v>
      </c>
      <c r="M6063" s="536">
        <v>0</v>
      </c>
      <c r="N6063" s="535">
        <v>851.72</v>
      </c>
      <c r="O6063" s="536">
        <v>0</v>
      </c>
      <c r="P6063" s="535">
        <v>608.92999999999995</v>
      </c>
      <c r="Q6063" s="536">
        <v>2E-3</v>
      </c>
      <c r="R6063" s="535">
        <v>695.73</v>
      </c>
    </row>
    <row r="6064" spans="1:18" ht="12.75">
      <c r="A6064" s="145">
        <v>101907</v>
      </c>
      <c r="B6064" s="102" t="s">
        <v>27734</v>
      </c>
      <c r="C6064" s="145" t="s">
        <v>2</v>
      </c>
      <c r="D6064" s="535">
        <v>867.02</v>
      </c>
      <c r="E6064" s="536">
        <v>1.4E-3</v>
      </c>
      <c r="F6064" s="535">
        <v>805.62</v>
      </c>
      <c r="G6064" s="536">
        <v>0</v>
      </c>
      <c r="H6064" s="535">
        <v>695.41</v>
      </c>
      <c r="I6064" s="536">
        <v>0</v>
      </c>
      <c r="J6064" s="535">
        <v>1410.62</v>
      </c>
      <c r="K6064" s="536">
        <v>0</v>
      </c>
      <c r="L6064" s="535">
        <v>896.19</v>
      </c>
      <c r="M6064" s="536">
        <v>0</v>
      </c>
      <c r="N6064" s="535">
        <v>920.49</v>
      </c>
      <c r="O6064" s="536">
        <v>0</v>
      </c>
      <c r="P6064" s="535">
        <v>657.4</v>
      </c>
      <c r="Q6064" s="536">
        <v>1.9E-3</v>
      </c>
      <c r="R6064" s="535">
        <v>751.35</v>
      </c>
    </row>
    <row r="6065" spans="1:18" ht="12.75">
      <c r="A6065" s="145">
        <v>101911</v>
      </c>
      <c r="B6065" s="102" t="s">
        <v>27735</v>
      </c>
      <c r="C6065" s="145" t="s">
        <v>2</v>
      </c>
      <c r="D6065" s="535">
        <v>414.71</v>
      </c>
      <c r="E6065" s="536">
        <v>3.0000000000000001E-3</v>
      </c>
      <c r="F6065" s="535">
        <v>385.61</v>
      </c>
      <c r="G6065" s="536">
        <v>0</v>
      </c>
      <c r="H6065" s="535">
        <v>335.98</v>
      </c>
      <c r="I6065" s="536">
        <v>0</v>
      </c>
      <c r="J6065" s="535">
        <v>663.5</v>
      </c>
      <c r="K6065" s="536">
        <v>0</v>
      </c>
      <c r="L6065" s="535">
        <v>428.53</v>
      </c>
      <c r="M6065" s="536">
        <v>0</v>
      </c>
      <c r="N6065" s="535">
        <v>439.1</v>
      </c>
      <c r="O6065" s="536">
        <v>0</v>
      </c>
      <c r="P6065" s="535">
        <v>318.16000000000003</v>
      </c>
      <c r="Q6065" s="536">
        <v>3.8999999999999998E-3</v>
      </c>
      <c r="R6065" s="535">
        <v>362.04</v>
      </c>
    </row>
    <row r="6066" spans="1:18" ht="12.75">
      <c r="A6066" s="145">
        <v>101908</v>
      </c>
      <c r="B6066" s="102" t="s">
        <v>27736</v>
      </c>
      <c r="C6066" s="145" t="s">
        <v>2</v>
      </c>
      <c r="D6066" s="535">
        <v>263.94</v>
      </c>
      <c r="E6066" s="536">
        <v>4.7000000000000002E-3</v>
      </c>
      <c r="F6066" s="535">
        <v>245.61</v>
      </c>
      <c r="G6066" s="536">
        <v>0</v>
      </c>
      <c r="H6066" s="535">
        <v>216.17</v>
      </c>
      <c r="I6066" s="536">
        <v>0</v>
      </c>
      <c r="J6066" s="535">
        <v>414.46</v>
      </c>
      <c r="K6066" s="536">
        <v>0</v>
      </c>
      <c r="L6066" s="535">
        <v>272.64999999999998</v>
      </c>
      <c r="M6066" s="536">
        <v>0</v>
      </c>
      <c r="N6066" s="535">
        <v>278.64</v>
      </c>
      <c r="O6066" s="536">
        <v>0</v>
      </c>
      <c r="P6066" s="535">
        <v>205.09</v>
      </c>
      <c r="Q6066" s="536">
        <v>6.0000000000000001E-3</v>
      </c>
      <c r="R6066" s="535">
        <v>232.27</v>
      </c>
    </row>
    <row r="6067" spans="1:18" ht="12.75">
      <c r="A6067" s="145">
        <v>101909</v>
      </c>
      <c r="B6067" s="102" t="s">
        <v>27737</v>
      </c>
      <c r="C6067" s="145" t="s">
        <v>2</v>
      </c>
      <c r="D6067" s="535">
        <v>307.02</v>
      </c>
      <c r="E6067" s="536">
        <v>4.0000000000000001E-3</v>
      </c>
      <c r="F6067" s="535">
        <v>285.62</v>
      </c>
      <c r="G6067" s="536">
        <v>0</v>
      </c>
      <c r="H6067" s="535">
        <v>250.41</v>
      </c>
      <c r="I6067" s="536">
        <v>0</v>
      </c>
      <c r="J6067" s="535">
        <v>485.62</v>
      </c>
      <c r="K6067" s="536">
        <v>0</v>
      </c>
      <c r="L6067" s="535">
        <v>317.19</v>
      </c>
      <c r="M6067" s="536">
        <v>0</v>
      </c>
      <c r="N6067" s="535">
        <v>324.49</v>
      </c>
      <c r="O6067" s="536">
        <v>0</v>
      </c>
      <c r="P6067" s="535">
        <v>237.4</v>
      </c>
      <c r="Q6067" s="536">
        <v>5.1999999999999998E-3</v>
      </c>
      <c r="R6067" s="535">
        <v>269.35000000000002</v>
      </c>
    </row>
    <row r="6068" spans="1:18" ht="12.75">
      <c r="A6068" s="145">
        <v>101910</v>
      </c>
      <c r="B6068" s="102" t="s">
        <v>27738</v>
      </c>
      <c r="C6068" s="145" t="s">
        <v>2</v>
      </c>
      <c r="D6068" s="535">
        <v>360.86</v>
      </c>
      <c r="E6068" s="536">
        <v>3.3999999999999998E-3</v>
      </c>
      <c r="F6068" s="535">
        <v>335.61</v>
      </c>
      <c r="G6068" s="536">
        <v>0</v>
      </c>
      <c r="H6068" s="535">
        <v>293.19</v>
      </c>
      <c r="I6068" s="536">
        <v>0</v>
      </c>
      <c r="J6068" s="535">
        <v>574.55999999999995</v>
      </c>
      <c r="K6068" s="536">
        <v>0</v>
      </c>
      <c r="L6068" s="535">
        <v>372.86</v>
      </c>
      <c r="M6068" s="536">
        <v>0</v>
      </c>
      <c r="N6068" s="535">
        <v>381.79</v>
      </c>
      <c r="O6068" s="536">
        <v>0</v>
      </c>
      <c r="P6068" s="535">
        <v>277.77999999999997</v>
      </c>
      <c r="Q6068" s="536">
        <v>4.4999999999999997E-3</v>
      </c>
      <c r="R6068" s="535">
        <v>315.69</v>
      </c>
    </row>
    <row r="6069" spans="1:18" ht="12.75">
      <c r="A6069" s="145">
        <v>101905</v>
      </c>
      <c r="B6069" s="102" t="s">
        <v>27739</v>
      </c>
      <c r="C6069" s="145" t="s">
        <v>2</v>
      </c>
      <c r="D6069" s="535">
        <v>272.02</v>
      </c>
      <c r="E6069" s="536">
        <v>4.5999999999999999E-3</v>
      </c>
      <c r="F6069" s="535">
        <v>253.12</v>
      </c>
      <c r="G6069" s="536">
        <v>0</v>
      </c>
      <c r="H6069" s="535">
        <v>222.59</v>
      </c>
      <c r="I6069" s="536">
        <v>0</v>
      </c>
      <c r="J6069" s="535">
        <v>427.8</v>
      </c>
      <c r="K6069" s="536">
        <v>0</v>
      </c>
      <c r="L6069" s="535">
        <v>281</v>
      </c>
      <c r="M6069" s="536">
        <v>0</v>
      </c>
      <c r="N6069" s="535">
        <v>287.24</v>
      </c>
      <c r="O6069" s="536">
        <v>0</v>
      </c>
      <c r="P6069" s="535">
        <v>211.15</v>
      </c>
      <c r="Q6069" s="536">
        <v>5.8999999999999999E-3</v>
      </c>
      <c r="R6069" s="535">
        <v>239.22</v>
      </c>
    </row>
    <row r="6070" spans="1:18" ht="12.75">
      <c r="A6070" s="145">
        <v>101916</v>
      </c>
      <c r="B6070" s="102" t="s">
        <v>27740</v>
      </c>
      <c r="C6070" s="145" t="s">
        <v>2</v>
      </c>
      <c r="D6070" s="535">
        <v>3493.79</v>
      </c>
      <c r="E6070" s="536">
        <v>0.92730000000000001</v>
      </c>
      <c r="F6070" s="535">
        <v>3479.08</v>
      </c>
      <c r="G6070" s="536">
        <v>0.93120000000000003</v>
      </c>
      <c r="H6070" s="535">
        <v>3502.54</v>
      </c>
      <c r="I6070" s="536">
        <v>0.92500000000000004</v>
      </c>
      <c r="J6070" s="535">
        <v>3452.02</v>
      </c>
      <c r="K6070" s="536">
        <v>0.9385</v>
      </c>
      <c r="L6070" s="535">
        <v>3498.42</v>
      </c>
      <c r="M6070" s="536">
        <v>0.92610000000000003</v>
      </c>
      <c r="N6070" s="535">
        <v>3484.13</v>
      </c>
      <c r="O6070" s="536">
        <v>0.92989999999999995</v>
      </c>
      <c r="P6070" s="535">
        <v>3498.15</v>
      </c>
      <c r="Q6070" s="536">
        <v>0.92610000000000003</v>
      </c>
      <c r="R6070" s="535">
        <v>4151.3599999999997</v>
      </c>
    </row>
    <row r="6071" spans="1:18" ht="12.75">
      <c r="A6071" s="145">
        <v>101936</v>
      </c>
      <c r="B6071" s="102" t="s">
        <v>27741</v>
      </c>
      <c r="C6071" s="145" t="s">
        <v>2</v>
      </c>
      <c r="D6071" s="535">
        <v>7909.02</v>
      </c>
      <c r="E6071" s="536">
        <v>7.2499999999999995E-2</v>
      </c>
      <c r="F6071" s="535">
        <v>8642.0499999999993</v>
      </c>
      <c r="G6071" s="536">
        <v>0.25469999999999998</v>
      </c>
      <c r="H6071" s="535">
        <v>8451.09</v>
      </c>
      <c r="I6071" s="536">
        <v>0.26050000000000001</v>
      </c>
      <c r="J6071" s="535">
        <v>8409.1299999999992</v>
      </c>
      <c r="K6071" s="536">
        <v>0.26179999999999998</v>
      </c>
      <c r="L6071" s="535">
        <v>8859.17</v>
      </c>
      <c r="M6071" s="536">
        <v>0</v>
      </c>
      <c r="N6071" s="535">
        <v>8680.3700000000008</v>
      </c>
      <c r="O6071" s="536">
        <v>0.25359999999999999</v>
      </c>
      <c r="P6071" s="535">
        <v>8743.35</v>
      </c>
      <c r="Q6071" s="536">
        <v>0.25180000000000002</v>
      </c>
      <c r="R6071" s="535">
        <v>10107.27</v>
      </c>
    </row>
    <row r="6072" spans="1:18" ht="12.75">
      <c r="A6072" s="145">
        <v>101937</v>
      </c>
      <c r="B6072" s="102" t="s">
        <v>27742</v>
      </c>
      <c r="C6072" s="145" t="s">
        <v>2</v>
      </c>
      <c r="D6072" s="535">
        <v>14726.31</v>
      </c>
      <c r="E6072" s="536">
        <v>5.6099999999999997E-2</v>
      </c>
      <c r="F6072" s="535">
        <v>15707.94</v>
      </c>
      <c r="G6072" s="536">
        <v>0.21290000000000001</v>
      </c>
      <c r="H6072" s="535">
        <v>15658.47</v>
      </c>
      <c r="I6072" s="536">
        <v>0.21360000000000001</v>
      </c>
      <c r="J6072" s="535">
        <v>15060.82</v>
      </c>
      <c r="K6072" s="536">
        <v>0.22209999999999999</v>
      </c>
      <c r="L6072" s="535">
        <v>16225.84</v>
      </c>
      <c r="M6072" s="536">
        <v>0</v>
      </c>
      <c r="N6072" s="535">
        <v>15810.8</v>
      </c>
      <c r="O6072" s="536">
        <v>0.21149999999999999</v>
      </c>
      <c r="P6072" s="535">
        <v>16051.46</v>
      </c>
      <c r="Q6072" s="536">
        <v>0.2084</v>
      </c>
      <c r="R6072" s="535">
        <v>18229.669999999998</v>
      </c>
    </row>
    <row r="6073" spans="1:18" ht="12.75">
      <c r="A6073" s="145">
        <v>92698</v>
      </c>
      <c r="B6073" s="102" t="s">
        <v>27743</v>
      </c>
      <c r="C6073" s="145" t="s">
        <v>2</v>
      </c>
      <c r="D6073" s="535">
        <v>23.35</v>
      </c>
      <c r="E6073" s="536">
        <v>0</v>
      </c>
      <c r="F6073" s="535">
        <v>22.53</v>
      </c>
      <c r="G6073" s="536">
        <v>0.3826</v>
      </c>
      <c r="H6073" s="535">
        <v>23.9</v>
      </c>
      <c r="I6073" s="536">
        <v>0.36070000000000002</v>
      </c>
      <c r="J6073" s="535">
        <v>20.94</v>
      </c>
      <c r="K6073" s="536">
        <v>0.41170000000000001</v>
      </c>
      <c r="L6073" s="535">
        <v>22.48</v>
      </c>
      <c r="M6073" s="536">
        <v>0</v>
      </c>
      <c r="N6073" s="535">
        <v>22.82</v>
      </c>
      <c r="O6073" s="536">
        <v>0.37769999999999998</v>
      </c>
      <c r="P6073" s="535">
        <v>23.64</v>
      </c>
      <c r="Q6073" s="536">
        <v>0.36459999999999998</v>
      </c>
      <c r="R6073" s="535">
        <v>24.92</v>
      </c>
    </row>
    <row r="6074" spans="1:18" ht="12.75">
      <c r="A6074" s="145">
        <v>92700</v>
      </c>
      <c r="B6074" s="102" t="s">
        <v>27744</v>
      </c>
      <c r="C6074" s="145" t="s">
        <v>2</v>
      </c>
      <c r="D6074" s="535">
        <v>38.159999999999997</v>
      </c>
      <c r="E6074" s="536">
        <v>0</v>
      </c>
      <c r="F6074" s="535">
        <v>36.770000000000003</v>
      </c>
      <c r="G6074" s="536">
        <v>0.35060000000000002</v>
      </c>
      <c r="H6074" s="535">
        <v>39.11</v>
      </c>
      <c r="I6074" s="536">
        <v>0.3296</v>
      </c>
      <c r="J6074" s="535">
        <v>34.020000000000003</v>
      </c>
      <c r="K6074" s="536">
        <v>0.37890000000000001</v>
      </c>
      <c r="L6074" s="535">
        <v>36.92</v>
      </c>
      <c r="M6074" s="536">
        <v>0</v>
      </c>
      <c r="N6074" s="535">
        <v>37.25</v>
      </c>
      <c r="O6074" s="536">
        <v>0.34599999999999997</v>
      </c>
      <c r="P6074" s="535">
        <v>38.659999999999997</v>
      </c>
      <c r="Q6074" s="536">
        <v>0.33339999999999997</v>
      </c>
      <c r="R6074" s="535">
        <v>40.68</v>
      </c>
    </row>
    <row r="6075" spans="1:18" ht="12.75">
      <c r="A6075" s="145">
        <v>92702</v>
      </c>
      <c r="B6075" s="102" t="s">
        <v>27745</v>
      </c>
      <c r="C6075" s="145" t="s">
        <v>2</v>
      </c>
      <c r="D6075" s="535">
        <v>59.79</v>
      </c>
      <c r="E6075" s="536">
        <v>0</v>
      </c>
      <c r="F6075" s="535">
        <v>57.51</v>
      </c>
      <c r="G6075" s="536">
        <v>0.32669999999999999</v>
      </c>
      <c r="H6075" s="535">
        <v>61.35</v>
      </c>
      <c r="I6075" s="536">
        <v>0.30630000000000002</v>
      </c>
      <c r="J6075" s="535">
        <v>53.03</v>
      </c>
      <c r="K6075" s="536">
        <v>0.3543</v>
      </c>
      <c r="L6075" s="535">
        <v>58.05</v>
      </c>
      <c r="M6075" s="536">
        <v>0</v>
      </c>
      <c r="N6075" s="535">
        <v>58.26</v>
      </c>
      <c r="O6075" s="536">
        <v>0.32250000000000001</v>
      </c>
      <c r="P6075" s="535">
        <v>60.54</v>
      </c>
      <c r="Q6075" s="536">
        <v>0.31040000000000001</v>
      </c>
      <c r="R6075" s="535">
        <v>63.66</v>
      </c>
    </row>
    <row r="6076" spans="1:18" ht="12.75">
      <c r="A6076" s="145">
        <v>92669</v>
      </c>
      <c r="B6076" s="102" t="s">
        <v>27746</v>
      </c>
      <c r="C6076" s="145" t="s">
        <v>2</v>
      </c>
      <c r="D6076" s="535">
        <v>44.4</v>
      </c>
      <c r="E6076" s="536">
        <v>0</v>
      </c>
      <c r="F6076" s="535">
        <v>43</v>
      </c>
      <c r="G6076" s="536">
        <v>0.437</v>
      </c>
      <c r="H6076" s="535">
        <v>45.39</v>
      </c>
      <c r="I6076" s="536">
        <v>0.41399999999999998</v>
      </c>
      <c r="J6076" s="535">
        <v>40.24</v>
      </c>
      <c r="K6076" s="536">
        <v>0.46689999999999998</v>
      </c>
      <c r="L6076" s="535">
        <v>42.4</v>
      </c>
      <c r="M6076" s="536">
        <v>0</v>
      </c>
      <c r="N6076" s="535">
        <v>43.49</v>
      </c>
      <c r="O6076" s="536">
        <v>0.43209999999999998</v>
      </c>
      <c r="P6076" s="535">
        <v>44.93</v>
      </c>
      <c r="Q6076" s="536">
        <v>0.41820000000000002</v>
      </c>
      <c r="R6076" s="535">
        <v>47.47</v>
      </c>
    </row>
    <row r="6077" spans="1:18" ht="12.75">
      <c r="A6077" s="145">
        <v>92671</v>
      </c>
      <c r="B6077" s="102" t="s">
        <v>27747</v>
      </c>
      <c r="C6077" s="145" t="s">
        <v>2</v>
      </c>
      <c r="D6077" s="535">
        <v>57.66</v>
      </c>
      <c r="E6077" s="536">
        <v>0</v>
      </c>
      <c r="F6077" s="535">
        <v>56.22</v>
      </c>
      <c r="G6077" s="536">
        <v>0.54320000000000002</v>
      </c>
      <c r="H6077" s="535">
        <v>58.74</v>
      </c>
      <c r="I6077" s="536">
        <v>0.51990000000000003</v>
      </c>
      <c r="J6077" s="535">
        <v>53.31</v>
      </c>
      <c r="K6077" s="536">
        <v>0.57289999999999996</v>
      </c>
      <c r="L6077" s="535">
        <v>54.1</v>
      </c>
      <c r="M6077" s="536">
        <v>0</v>
      </c>
      <c r="N6077" s="535">
        <v>56.76</v>
      </c>
      <c r="O6077" s="536">
        <v>0.53810000000000002</v>
      </c>
      <c r="P6077" s="535">
        <v>58.27</v>
      </c>
      <c r="Q6077" s="536">
        <v>0.52410000000000001</v>
      </c>
      <c r="R6077" s="535">
        <v>61.85</v>
      </c>
    </row>
    <row r="6078" spans="1:18" ht="12.75">
      <c r="A6078" s="145">
        <v>92673</v>
      </c>
      <c r="B6078" s="102" t="s">
        <v>27748</v>
      </c>
      <c r="C6078" s="145" t="s">
        <v>2</v>
      </c>
      <c r="D6078" s="535">
        <v>66.13</v>
      </c>
      <c r="E6078" s="536">
        <v>0</v>
      </c>
      <c r="F6078" s="535">
        <v>64.62</v>
      </c>
      <c r="G6078" s="536">
        <v>0.57879999999999998</v>
      </c>
      <c r="H6078" s="535">
        <v>67.3</v>
      </c>
      <c r="I6078" s="536">
        <v>0.55569999999999997</v>
      </c>
      <c r="J6078" s="535">
        <v>61.53</v>
      </c>
      <c r="K6078" s="536">
        <v>0.60780000000000001</v>
      </c>
      <c r="L6078" s="535">
        <v>61.69</v>
      </c>
      <c r="M6078" s="536">
        <v>0</v>
      </c>
      <c r="N6078" s="535">
        <v>65.19</v>
      </c>
      <c r="O6078" s="536">
        <v>0.57369999999999999</v>
      </c>
      <c r="P6078" s="535">
        <v>66.8</v>
      </c>
      <c r="Q6078" s="536">
        <v>0.55989999999999995</v>
      </c>
      <c r="R6078" s="535">
        <v>71.02</v>
      </c>
    </row>
    <row r="6079" spans="1:18" ht="12.75">
      <c r="A6079" s="145">
        <v>92675</v>
      </c>
      <c r="B6079" s="102" t="s">
        <v>27749</v>
      </c>
      <c r="C6079" s="145" t="s">
        <v>2</v>
      </c>
      <c r="D6079" s="535">
        <v>85.28</v>
      </c>
      <c r="E6079" s="536">
        <v>0</v>
      </c>
      <c r="F6079" s="535">
        <v>83.74</v>
      </c>
      <c r="G6079" s="536">
        <v>0.64949999999999997</v>
      </c>
      <c r="H6079" s="535">
        <v>86.6</v>
      </c>
      <c r="I6079" s="536">
        <v>0.62809999999999999</v>
      </c>
      <c r="J6079" s="535">
        <v>80.45</v>
      </c>
      <c r="K6079" s="536">
        <v>0.67610000000000003</v>
      </c>
      <c r="L6079" s="535">
        <v>78.680000000000007</v>
      </c>
      <c r="M6079" s="536">
        <v>0</v>
      </c>
      <c r="N6079" s="535">
        <v>84.38</v>
      </c>
      <c r="O6079" s="536">
        <v>0.64459999999999995</v>
      </c>
      <c r="P6079" s="535">
        <v>86.1</v>
      </c>
      <c r="Q6079" s="536">
        <v>0.63170000000000004</v>
      </c>
      <c r="R6079" s="535">
        <v>91.86</v>
      </c>
    </row>
    <row r="6080" spans="1:18" ht="12.75">
      <c r="A6080" s="145">
        <v>92677</v>
      </c>
      <c r="B6080" s="102" t="s">
        <v>27750</v>
      </c>
      <c r="C6080" s="145" t="s">
        <v>2</v>
      </c>
      <c r="D6080" s="535">
        <v>139.02000000000001</v>
      </c>
      <c r="E6080" s="536">
        <v>0</v>
      </c>
      <c r="F6080" s="535">
        <v>137.53</v>
      </c>
      <c r="G6080" s="536">
        <v>0.76449999999999996</v>
      </c>
      <c r="H6080" s="535">
        <v>140.68</v>
      </c>
      <c r="I6080" s="536">
        <v>0.74739999999999995</v>
      </c>
      <c r="J6080" s="535">
        <v>133.9</v>
      </c>
      <c r="K6080" s="536">
        <v>0.78520000000000001</v>
      </c>
      <c r="L6080" s="535">
        <v>125.73</v>
      </c>
      <c r="M6080" s="536">
        <v>0</v>
      </c>
      <c r="N6080" s="535">
        <v>138.22999999999999</v>
      </c>
      <c r="O6080" s="536">
        <v>0.76060000000000005</v>
      </c>
      <c r="P6080" s="535">
        <v>140.13999999999999</v>
      </c>
      <c r="Q6080" s="536">
        <v>0.75019999999999998</v>
      </c>
      <c r="R6080" s="535">
        <v>150.26</v>
      </c>
    </row>
    <row r="6081" spans="1:18" ht="12.75">
      <c r="A6081" s="145">
        <v>92635</v>
      </c>
      <c r="B6081" s="102" t="s">
        <v>27751</v>
      </c>
      <c r="C6081" s="145" t="s">
        <v>2</v>
      </c>
      <c r="D6081" s="535">
        <v>223.77</v>
      </c>
      <c r="E6081" s="536">
        <v>0</v>
      </c>
      <c r="F6081" s="535">
        <v>220.41</v>
      </c>
      <c r="G6081" s="536">
        <v>0.69740000000000002</v>
      </c>
      <c r="H6081" s="535">
        <v>226.98</v>
      </c>
      <c r="I6081" s="536">
        <v>0.67720000000000002</v>
      </c>
      <c r="J6081" s="535">
        <v>212.78</v>
      </c>
      <c r="K6081" s="536">
        <v>0.72240000000000004</v>
      </c>
      <c r="L6081" s="535">
        <v>204.71</v>
      </c>
      <c r="M6081" s="536">
        <v>0</v>
      </c>
      <c r="N6081" s="535">
        <v>221.77</v>
      </c>
      <c r="O6081" s="536">
        <v>0.69310000000000005</v>
      </c>
      <c r="P6081" s="535">
        <v>225.68</v>
      </c>
      <c r="Q6081" s="536">
        <v>0.68110000000000004</v>
      </c>
      <c r="R6081" s="535">
        <v>241.22</v>
      </c>
    </row>
    <row r="6082" spans="1:18" ht="12.75">
      <c r="A6082" s="145">
        <v>92679</v>
      </c>
      <c r="B6082" s="102" t="s">
        <v>27752</v>
      </c>
      <c r="C6082" s="145" t="s">
        <v>2</v>
      </c>
      <c r="D6082" s="535">
        <v>190.57</v>
      </c>
      <c r="E6082" s="536">
        <v>0</v>
      </c>
      <c r="F6082" s="535">
        <v>189.12</v>
      </c>
      <c r="G6082" s="536">
        <v>0.81279999999999997</v>
      </c>
      <c r="H6082" s="535">
        <v>192.55</v>
      </c>
      <c r="I6082" s="536">
        <v>0.79830000000000001</v>
      </c>
      <c r="J6082" s="535">
        <v>185.19</v>
      </c>
      <c r="K6082" s="536">
        <v>0.83</v>
      </c>
      <c r="L6082" s="535">
        <v>170.92</v>
      </c>
      <c r="M6082" s="536">
        <v>0</v>
      </c>
      <c r="N6082" s="535">
        <v>189.91</v>
      </c>
      <c r="O6082" s="536">
        <v>0.80940000000000001</v>
      </c>
      <c r="P6082" s="535">
        <v>191.97</v>
      </c>
      <c r="Q6082" s="536">
        <v>0.80069999999999997</v>
      </c>
      <c r="R6082" s="535">
        <v>206.3</v>
      </c>
    </row>
    <row r="6083" spans="1:18" ht="12.75">
      <c r="A6083" s="145">
        <v>92381</v>
      </c>
      <c r="B6083" s="102" t="s">
        <v>27753</v>
      </c>
      <c r="C6083" s="145" t="s">
        <v>2</v>
      </c>
      <c r="D6083" s="535">
        <v>60.41</v>
      </c>
      <c r="E6083" s="536">
        <v>0</v>
      </c>
      <c r="F6083" s="535">
        <v>58.09</v>
      </c>
      <c r="G6083" s="536">
        <v>0.32350000000000001</v>
      </c>
      <c r="H6083" s="535">
        <v>61.98</v>
      </c>
      <c r="I6083" s="536">
        <v>0.30320000000000003</v>
      </c>
      <c r="J6083" s="535">
        <v>53.55</v>
      </c>
      <c r="K6083" s="536">
        <v>0.35089999999999999</v>
      </c>
      <c r="L6083" s="535">
        <v>58.68</v>
      </c>
      <c r="M6083" s="536">
        <v>0</v>
      </c>
      <c r="N6083" s="535">
        <v>58.85</v>
      </c>
      <c r="O6083" s="536">
        <v>0.31929999999999997</v>
      </c>
      <c r="P6083" s="535">
        <v>61.18</v>
      </c>
      <c r="Q6083" s="536">
        <v>0.30709999999999998</v>
      </c>
      <c r="R6083" s="535">
        <v>64.31</v>
      </c>
    </row>
    <row r="6084" spans="1:18" ht="12.75">
      <c r="A6084" s="145">
        <v>92383</v>
      </c>
      <c r="B6084" s="102" t="s">
        <v>27754</v>
      </c>
      <c r="C6084" s="145" t="s">
        <v>2</v>
      </c>
      <c r="D6084" s="535">
        <v>75.81</v>
      </c>
      <c r="E6084" s="536">
        <v>0</v>
      </c>
      <c r="F6084" s="535">
        <v>73.319999999999993</v>
      </c>
      <c r="G6084" s="536">
        <v>0.41649999999999998</v>
      </c>
      <c r="H6084" s="535">
        <v>77.569999999999993</v>
      </c>
      <c r="I6084" s="536">
        <v>0.39369999999999999</v>
      </c>
      <c r="J6084" s="535">
        <v>68.39</v>
      </c>
      <c r="K6084" s="536">
        <v>0.4466</v>
      </c>
      <c r="L6084" s="535">
        <v>72.58</v>
      </c>
      <c r="M6084" s="536">
        <v>0</v>
      </c>
      <c r="N6084" s="535">
        <v>74.17</v>
      </c>
      <c r="O6084" s="536">
        <v>0.4118</v>
      </c>
      <c r="P6084" s="535">
        <v>76.7</v>
      </c>
      <c r="Q6084" s="536">
        <v>0.3982</v>
      </c>
      <c r="R6084" s="535">
        <v>80.95</v>
      </c>
    </row>
    <row r="6085" spans="1:18" ht="12.75">
      <c r="A6085" s="145">
        <v>92385</v>
      </c>
      <c r="B6085" s="102" t="s">
        <v>27755</v>
      </c>
      <c r="C6085" s="145" t="s">
        <v>2</v>
      </c>
      <c r="D6085" s="535">
        <v>86.81</v>
      </c>
      <c r="E6085" s="536">
        <v>0</v>
      </c>
      <c r="F6085" s="535">
        <v>84.11</v>
      </c>
      <c r="G6085" s="536">
        <v>0.44469999999999998</v>
      </c>
      <c r="H6085" s="535">
        <v>88.75</v>
      </c>
      <c r="I6085" s="536">
        <v>0.4214</v>
      </c>
      <c r="J6085" s="535">
        <v>78.72</v>
      </c>
      <c r="K6085" s="536">
        <v>0.47510000000000002</v>
      </c>
      <c r="L6085" s="535">
        <v>82.74</v>
      </c>
      <c r="M6085" s="536">
        <v>0</v>
      </c>
      <c r="N6085" s="535">
        <v>85.04</v>
      </c>
      <c r="O6085" s="536">
        <v>0.43980000000000002</v>
      </c>
      <c r="P6085" s="535">
        <v>87.8</v>
      </c>
      <c r="Q6085" s="536">
        <v>0.42599999999999999</v>
      </c>
      <c r="R6085" s="535">
        <v>92.77</v>
      </c>
    </row>
    <row r="6086" spans="1:18" ht="12.75">
      <c r="A6086" s="145">
        <v>92350</v>
      </c>
      <c r="B6086" s="102" t="s">
        <v>27756</v>
      </c>
      <c r="C6086" s="145" t="s">
        <v>2</v>
      </c>
      <c r="D6086" s="535">
        <v>109.19</v>
      </c>
      <c r="E6086" s="536">
        <v>0</v>
      </c>
      <c r="F6086" s="535">
        <v>106.26</v>
      </c>
      <c r="G6086" s="536">
        <v>0.51190000000000002</v>
      </c>
      <c r="H6086" s="535">
        <v>111.39</v>
      </c>
      <c r="I6086" s="536">
        <v>0.48830000000000001</v>
      </c>
      <c r="J6086" s="535">
        <v>100.31</v>
      </c>
      <c r="K6086" s="536">
        <v>0.54220000000000002</v>
      </c>
      <c r="L6086" s="535">
        <v>102.99</v>
      </c>
      <c r="M6086" s="536">
        <v>0</v>
      </c>
      <c r="N6086" s="535">
        <v>107.32</v>
      </c>
      <c r="O6086" s="536">
        <v>0.50680000000000003</v>
      </c>
      <c r="P6086" s="535">
        <v>110.36</v>
      </c>
      <c r="Q6086" s="536">
        <v>0.49280000000000002</v>
      </c>
      <c r="R6086" s="535">
        <v>117</v>
      </c>
    </row>
    <row r="6087" spans="1:18" ht="12.75">
      <c r="A6087" s="145">
        <v>92387</v>
      </c>
      <c r="B6087" s="102" t="s">
        <v>27757</v>
      </c>
      <c r="C6087" s="145" t="s">
        <v>2</v>
      </c>
      <c r="D6087" s="535">
        <v>109.08</v>
      </c>
      <c r="E6087" s="536">
        <v>0</v>
      </c>
      <c r="F6087" s="535">
        <v>106.16</v>
      </c>
      <c r="G6087" s="536">
        <v>0.51229999999999998</v>
      </c>
      <c r="H6087" s="535">
        <v>111.28</v>
      </c>
      <c r="I6087" s="536">
        <v>0.48880000000000001</v>
      </c>
      <c r="J6087" s="535">
        <v>100.22</v>
      </c>
      <c r="K6087" s="536">
        <v>0.54269999999999996</v>
      </c>
      <c r="L6087" s="535">
        <v>102.89</v>
      </c>
      <c r="M6087" s="536">
        <v>0</v>
      </c>
      <c r="N6087" s="535">
        <v>107.21</v>
      </c>
      <c r="O6087" s="536">
        <v>0.50729999999999997</v>
      </c>
      <c r="P6087" s="535">
        <v>110.25</v>
      </c>
      <c r="Q6087" s="536">
        <v>0.49330000000000002</v>
      </c>
      <c r="R6087" s="535">
        <v>116.87</v>
      </c>
    </row>
    <row r="6088" spans="1:18" ht="12.75">
      <c r="A6088" s="145">
        <v>92352</v>
      </c>
      <c r="B6088" s="102" t="s">
        <v>27758</v>
      </c>
      <c r="C6088" s="145" t="s">
        <v>2</v>
      </c>
      <c r="D6088" s="535">
        <v>164.61</v>
      </c>
      <c r="E6088" s="536">
        <v>0</v>
      </c>
      <c r="F6088" s="535">
        <v>161.63999999999999</v>
      </c>
      <c r="G6088" s="536">
        <v>0.65049999999999997</v>
      </c>
      <c r="H6088" s="535">
        <v>167.22</v>
      </c>
      <c r="I6088" s="536">
        <v>0.62880000000000003</v>
      </c>
      <c r="J6088" s="535">
        <v>155.18</v>
      </c>
      <c r="K6088" s="536">
        <v>0.67749999999999999</v>
      </c>
      <c r="L6088" s="535">
        <v>151.77000000000001</v>
      </c>
      <c r="M6088" s="536">
        <v>0</v>
      </c>
      <c r="N6088" s="535">
        <v>162.79</v>
      </c>
      <c r="O6088" s="536">
        <v>0.64590000000000003</v>
      </c>
      <c r="P6088" s="535">
        <v>166.12</v>
      </c>
      <c r="Q6088" s="536">
        <v>0.63290000000000002</v>
      </c>
      <c r="R6088" s="535">
        <v>177.17</v>
      </c>
    </row>
    <row r="6089" spans="1:18" ht="12.75">
      <c r="A6089" s="145">
        <v>92389</v>
      </c>
      <c r="B6089" s="102" t="s">
        <v>27759</v>
      </c>
      <c r="C6089" s="145" t="s">
        <v>2</v>
      </c>
      <c r="D6089" s="535">
        <v>167.54</v>
      </c>
      <c r="E6089" s="536">
        <v>0</v>
      </c>
      <c r="F6089" s="535">
        <v>164.41</v>
      </c>
      <c r="G6089" s="536">
        <v>0.63949999999999996</v>
      </c>
      <c r="H6089" s="535">
        <v>170.26</v>
      </c>
      <c r="I6089" s="536">
        <v>0.61750000000000005</v>
      </c>
      <c r="J6089" s="535">
        <v>157.62</v>
      </c>
      <c r="K6089" s="536">
        <v>0.66700000000000004</v>
      </c>
      <c r="L6089" s="535">
        <v>154.76</v>
      </c>
      <c r="M6089" s="536">
        <v>0</v>
      </c>
      <c r="N6089" s="535">
        <v>165.6</v>
      </c>
      <c r="O6089" s="536">
        <v>0.63490000000000002</v>
      </c>
      <c r="P6089" s="535">
        <v>169.09</v>
      </c>
      <c r="Q6089" s="536">
        <v>0.62180000000000002</v>
      </c>
      <c r="R6089" s="535">
        <v>180.26</v>
      </c>
    </row>
    <row r="6090" spans="1:18" ht="12.75">
      <c r="A6090" s="145">
        <v>92354</v>
      </c>
      <c r="B6090" s="102" t="s">
        <v>27760</v>
      </c>
      <c r="C6090" s="145" t="s">
        <v>2</v>
      </c>
      <c r="D6090" s="535">
        <v>217.86</v>
      </c>
      <c r="E6090" s="536">
        <v>0</v>
      </c>
      <c r="F6090" s="535">
        <v>214.83</v>
      </c>
      <c r="G6090" s="536">
        <v>0.71550000000000002</v>
      </c>
      <c r="H6090" s="535">
        <v>220.85</v>
      </c>
      <c r="I6090" s="536">
        <v>0.69599999999999995</v>
      </c>
      <c r="J6090" s="535">
        <v>207.86</v>
      </c>
      <c r="K6090" s="536">
        <v>0.73950000000000005</v>
      </c>
      <c r="L6090" s="535">
        <v>198.69</v>
      </c>
      <c r="M6090" s="536">
        <v>0</v>
      </c>
      <c r="N6090" s="535">
        <v>216.09</v>
      </c>
      <c r="O6090" s="536">
        <v>0.71130000000000004</v>
      </c>
      <c r="P6090" s="535">
        <v>219.67</v>
      </c>
      <c r="Q6090" s="536">
        <v>0.69969999999999999</v>
      </c>
      <c r="R6090" s="535">
        <v>235</v>
      </c>
    </row>
    <row r="6091" spans="1:18" ht="12.75">
      <c r="A6091" s="145">
        <v>92699</v>
      </c>
      <c r="B6091" s="102" t="s">
        <v>27761</v>
      </c>
      <c r="C6091" s="145" t="s">
        <v>2</v>
      </c>
      <c r="D6091" s="535">
        <v>21.96</v>
      </c>
      <c r="E6091" s="536">
        <v>0</v>
      </c>
      <c r="F6091" s="535">
        <v>21.14</v>
      </c>
      <c r="G6091" s="536">
        <v>0.34200000000000003</v>
      </c>
      <c r="H6091" s="535">
        <v>22.51</v>
      </c>
      <c r="I6091" s="536">
        <v>0.32119999999999999</v>
      </c>
      <c r="J6091" s="535">
        <v>19.55</v>
      </c>
      <c r="K6091" s="536">
        <v>0.36980000000000002</v>
      </c>
      <c r="L6091" s="535">
        <v>21.27</v>
      </c>
      <c r="M6091" s="536">
        <v>0</v>
      </c>
      <c r="N6091" s="535">
        <v>21.43</v>
      </c>
      <c r="O6091" s="536">
        <v>0.33739999999999998</v>
      </c>
      <c r="P6091" s="535">
        <v>22.25</v>
      </c>
      <c r="Q6091" s="536">
        <v>0.32490000000000002</v>
      </c>
      <c r="R6091" s="535">
        <v>23.41</v>
      </c>
    </row>
    <row r="6092" spans="1:18" ht="12.75">
      <c r="A6092" s="145">
        <v>92701</v>
      </c>
      <c r="B6092" s="102" t="s">
        <v>27762</v>
      </c>
      <c r="C6092" s="145" t="s">
        <v>2</v>
      </c>
      <c r="D6092" s="535">
        <v>36.090000000000003</v>
      </c>
      <c r="E6092" s="536">
        <v>0</v>
      </c>
      <c r="F6092" s="535">
        <v>34.69</v>
      </c>
      <c r="G6092" s="536">
        <v>0.31159999999999999</v>
      </c>
      <c r="H6092" s="535">
        <v>37.03</v>
      </c>
      <c r="I6092" s="536">
        <v>0.29189999999999999</v>
      </c>
      <c r="J6092" s="535">
        <v>31.94</v>
      </c>
      <c r="K6092" s="536">
        <v>0.33839999999999998</v>
      </c>
      <c r="L6092" s="535">
        <v>35.130000000000003</v>
      </c>
      <c r="M6092" s="536">
        <v>0</v>
      </c>
      <c r="N6092" s="535">
        <v>35.17</v>
      </c>
      <c r="O6092" s="536">
        <v>0.30740000000000001</v>
      </c>
      <c r="P6092" s="535">
        <v>36.58</v>
      </c>
      <c r="Q6092" s="536">
        <v>0.29549999999999998</v>
      </c>
      <c r="R6092" s="535">
        <v>38.44</v>
      </c>
    </row>
    <row r="6093" spans="1:18" ht="12.75">
      <c r="A6093" s="145">
        <v>92703</v>
      </c>
      <c r="B6093" s="102" t="s">
        <v>27763</v>
      </c>
      <c r="C6093" s="145" t="s">
        <v>2</v>
      </c>
      <c r="D6093" s="535">
        <v>57.25</v>
      </c>
      <c r="E6093" s="536">
        <v>0</v>
      </c>
      <c r="F6093" s="535">
        <v>54.96</v>
      </c>
      <c r="G6093" s="536">
        <v>0.29549999999999998</v>
      </c>
      <c r="H6093" s="535">
        <v>58.8</v>
      </c>
      <c r="I6093" s="536">
        <v>0.2762</v>
      </c>
      <c r="J6093" s="535">
        <v>50.48</v>
      </c>
      <c r="K6093" s="536">
        <v>0.32169999999999999</v>
      </c>
      <c r="L6093" s="535">
        <v>55.84</v>
      </c>
      <c r="M6093" s="536">
        <v>0</v>
      </c>
      <c r="N6093" s="535">
        <v>55.71</v>
      </c>
      <c r="O6093" s="536">
        <v>0.29149999999999998</v>
      </c>
      <c r="P6093" s="535">
        <v>57.99</v>
      </c>
      <c r="Q6093" s="536">
        <v>0.28000000000000003</v>
      </c>
      <c r="R6093" s="535">
        <v>60.89</v>
      </c>
    </row>
    <row r="6094" spans="1:18" ht="12.75">
      <c r="A6094" s="145">
        <v>92670</v>
      </c>
      <c r="B6094" s="102" t="s">
        <v>27764</v>
      </c>
      <c r="C6094" s="145" t="s">
        <v>2</v>
      </c>
      <c r="D6094" s="535">
        <v>41.86</v>
      </c>
      <c r="E6094" s="536">
        <v>0</v>
      </c>
      <c r="F6094" s="535">
        <v>40.450000000000003</v>
      </c>
      <c r="G6094" s="536">
        <v>0.40150000000000002</v>
      </c>
      <c r="H6094" s="535">
        <v>42.84</v>
      </c>
      <c r="I6094" s="536">
        <v>0.37909999999999999</v>
      </c>
      <c r="J6094" s="535">
        <v>37.69</v>
      </c>
      <c r="K6094" s="536">
        <v>0.43090000000000001</v>
      </c>
      <c r="L6094" s="535">
        <v>40.19</v>
      </c>
      <c r="M6094" s="536">
        <v>0</v>
      </c>
      <c r="N6094" s="535">
        <v>40.94</v>
      </c>
      <c r="O6094" s="536">
        <v>0.3967</v>
      </c>
      <c r="P6094" s="535">
        <v>42.38</v>
      </c>
      <c r="Q6094" s="536">
        <v>0.38319999999999999</v>
      </c>
      <c r="R6094" s="535">
        <v>44.7</v>
      </c>
    </row>
    <row r="6095" spans="1:18" ht="12.75">
      <c r="A6095" s="145">
        <v>92672</v>
      </c>
      <c r="B6095" s="102" t="s">
        <v>27765</v>
      </c>
      <c r="C6095" s="145" t="s">
        <v>2</v>
      </c>
      <c r="D6095" s="535">
        <v>52.6</v>
      </c>
      <c r="E6095" s="536">
        <v>0</v>
      </c>
      <c r="F6095" s="535">
        <v>51.13</v>
      </c>
      <c r="G6095" s="536">
        <v>0.49780000000000002</v>
      </c>
      <c r="H6095" s="535">
        <v>53.65</v>
      </c>
      <c r="I6095" s="536">
        <v>0.47439999999999999</v>
      </c>
      <c r="J6095" s="535">
        <v>48.22</v>
      </c>
      <c r="K6095" s="536">
        <v>0.52780000000000005</v>
      </c>
      <c r="L6095" s="535">
        <v>49.71</v>
      </c>
      <c r="M6095" s="536">
        <v>0</v>
      </c>
      <c r="N6095" s="535">
        <v>51.67</v>
      </c>
      <c r="O6095" s="536">
        <v>0.49249999999999999</v>
      </c>
      <c r="P6095" s="535">
        <v>53.18</v>
      </c>
      <c r="Q6095" s="536">
        <v>0.47860000000000003</v>
      </c>
      <c r="R6095" s="535">
        <v>56.34</v>
      </c>
    </row>
    <row r="6096" spans="1:18" ht="12.75">
      <c r="A6096" s="145">
        <v>92674</v>
      </c>
      <c r="B6096" s="102" t="s">
        <v>27766</v>
      </c>
      <c r="C6096" s="145" t="s">
        <v>2</v>
      </c>
      <c r="D6096" s="535">
        <v>62.64</v>
      </c>
      <c r="E6096" s="536">
        <v>0</v>
      </c>
      <c r="F6096" s="535">
        <v>61.12</v>
      </c>
      <c r="G6096" s="536">
        <v>0.55459999999999998</v>
      </c>
      <c r="H6096" s="535">
        <v>63.8</v>
      </c>
      <c r="I6096" s="536">
        <v>0.53129999999999999</v>
      </c>
      <c r="J6096" s="535">
        <v>58.03</v>
      </c>
      <c r="K6096" s="536">
        <v>0.58420000000000005</v>
      </c>
      <c r="L6096" s="535">
        <v>58.67</v>
      </c>
      <c r="M6096" s="536">
        <v>0</v>
      </c>
      <c r="N6096" s="535">
        <v>61.69</v>
      </c>
      <c r="O6096" s="536">
        <v>0.54949999999999999</v>
      </c>
      <c r="P6096" s="535">
        <v>63.3</v>
      </c>
      <c r="Q6096" s="536">
        <v>0.53549999999999998</v>
      </c>
      <c r="R6096" s="535">
        <v>67.22</v>
      </c>
    </row>
    <row r="6097" spans="1:18" ht="12.75">
      <c r="A6097" s="145">
        <v>92676</v>
      </c>
      <c r="B6097" s="102" t="s">
        <v>27767</v>
      </c>
      <c r="C6097" s="145" t="s">
        <v>2</v>
      </c>
      <c r="D6097" s="535">
        <v>82.91</v>
      </c>
      <c r="E6097" s="536">
        <v>0</v>
      </c>
      <c r="F6097" s="535">
        <v>81.36</v>
      </c>
      <c r="G6097" s="536">
        <v>0.63929999999999998</v>
      </c>
      <c r="H6097" s="535">
        <v>84.22</v>
      </c>
      <c r="I6097" s="536">
        <v>0.61750000000000005</v>
      </c>
      <c r="J6097" s="535">
        <v>78.069999999999993</v>
      </c>
      <c r="K6097" s="536">
        <v>0.66620000000000001</v>
      </c>
      <c r="L6097" s="535">
        <v>76.62</v>
      </c>
      <c r="M6097" s="536">
        <v>0</v>
      </c>
      <c r="N6097" s="535">
        <v>82</v>
      </c>
      <c r="O6097" s="536">
        <v>0.63429999999999997</v>
      </c>
      <c r="P6097" s="535">
        <v>83.72</v>
      </c>
      <c r="Q6097" s="536">
        <v>0.62119999999999997</v>
      </c>
      <c r="R6097" s="535">
        <v>89.28</v>
      </c>
    </row>
    <row r="6098" spans="1:18" ht="12.75">
      <c r="A6098" s="145">
        <v>92678</v>
      </c>
      <c r="B6098" s="102" t="s">
        <v>27768</v>
      </c>
      <c r="C6098" s="145" t="s">
        <v>2</v>
      </c>
      <c r="D6098" s="535">
        <v>128.59</v>
      </c>
      <c r="E6098" s="536">
        <v>0</v>
      </c>
      <c r="F6098" s="535">
        <v>127.04</v>
      </c>
      <c r="G6098" s="536">
        <v>0.745</v>
      </c>
      <c r="H6098" s="535">
        <v>130.19</v>
      </c>
      <c r="I6098" s="536">
        <v>0.72699999999999998</v>
      </c>
      <c r="J6098" s="535">
        <v>123.41</v>
      </c>
      <c r="K6098" s="536">
        <v>0.76700000000000002</v>
      </c>
      <c r="L6098" s="535">
        <v>116.69</v>
      </c>
      <c r="M6098" s="536">
        <v>0</v>
      </c>
      <c r="N6098" s="535">
        <v>127.74</v>
      </c>
      <c r="O6098" s="536">
        <v>0.74099999999999999</v>
      </c>
      <c r="P6098" s="535">
        <v>129.65</v>
      </c>
      <c r="Q6098" s="536">
        <v>0.73</v>
      </c>
      <c r="R6098" s="535">
        <v>138.9</v>
      </c>
    </row>
    <row r="6099" spans="1:18" ht="12.75">
      <c r="A6099" s="145">
        <v>92636</v>
      </c>
      <c r="B6099" s="102" t="s">
        <v>27769</v>
      </c>
      <c r="C6099" s="145" t="s">
        <v>2</v>
      </c>
      <c r="D6099" s="535">
        <v>203.66</v>
      </c>
      <c r="E6099" s="536">
        <v>0</v>
      </c>
      <c r="F6099" s="535">
        <v>200.21</v>
      </c>
      <c r="G6099" s="536">
        <v>0.66679999999999995</v>
      </c>
      <c r="H6099" s="535">
        <v>206.78</v>
      </c>
      <c r="I6099" s="536">
        <v>0.64570000000000005</v>
      </c>
      <c r="J6099" s="535">
        <v>192.58</v>
      </c>
      <c r="K6099" s="536">
        <v>0.69330000000000003</v>
      </c>
      <c r="L6099" s="535">
        <v>187.27</v>
      </c>
      <c r="M6099" s="536">
        <v>0</v>
      </c>
      <c r="N6099" s="535">
        <v>201.57</v>
      </c>
      <c r="O6099" s="536">
        <v>0.66239999999999999</v>
      </c>
      <c r="P6099" s="535">
        <v>205.48</v>
      </c>
      <c r="Q6099" s="536">
        <v>0.64970000000000006</v>
      </c>
      <c r="R6099" s="535">
        <v>219.33</v>
      </c>
    </row>
    <row r="6100" spans="1:18" ht="12.75">
      <c r="A6100" s="145">
        <v>92680</v>
      </c>
      <c r="B6100" s="102" t="s">
        <v>27770</v>
      </c>
      <c r="C6100" s="145" t="s">
        <v>2</v>
      </c>
      <c r="D6100" s="535">
        <v>170.46</v>
      </c>
      <c r="E6100" s="536">
        <v>0</v>
      </c>
      <c r="F6100" s="535">
        <v>168.92</v>
      </c>
      <c r="G6100" s="536">
        <v>0.79039999999999999</v>
      </c>
      <c r="H6100" s="535">
        <v>172.35</v>
      </c>
      <c r="I6100" s="536">
        <v>0.77459999999999996</v>
      </c>
      <c r="J6100" s="535">
        <v>164.99</v>
      </c>
      <c r="K6100" s="536">
        <v>0.80920000000000003</v>
      </c>
      <c r="L6100" s="535">
        <v>153.47999999999999</v>
      </c>
      <c r="M6100" s="536">
        <v>0</v>
      </c>
      <c r="N6100" s="535">
        <v>169.71</v>
      </c>
      <c r="O6100" s="536">
        <v>0.78669999999999995</v>
      </c>
      <c r="P6100" s="535">
        <v>171.77</v>
      </c>
      <c r="Q6100" s="536">
        <v>0.77729999999999999</v>
      </c>
      <c r="R6100" s="535">
        <v>184.41</v>
      </c>
    </row>
    <row r="6101" spans="1:18" ht="12.75">
      <c r="A6101" s="145">
        <v>92382</v>
      </c>
      <c r="B6101" s="102" t="s">
        <v>27771</v>
      </c>
      <c r="C6101" s="145" t="s">
        <v>2</v>
      </c>
      <c r="D6101" s="535">
        <v>57.87</v>
      </c>
      <c r="E6101" s="536">
        <v>0</v>
      </c>
      <c r="F6101" s="535">
        <v>55.54</v>
      </c>
      <c r="G6101" s="536">
        <v>0.29239999999999999</v>
      </c>
      <c r="H6101" s="535">
        <v>59.43</v>
      </c>
      <c r="I6101" s="536">
        <v>0.27329999999999999</v>
      </c>
      <c r="J6101" s="535">
        <v>51</v>
      </c>
      <c r="K6101" s="536">
        <v>0.31840000000000002</v>
      </c>
      <c r="L6101" s="535">
        <v>56.47</v>
      </c>
      <c r="M6101" s="536">
        <v>0</v>
      </c>
      <c r="N6101" s="535">
        <v>56.3</v>
      </c>
      <c r="O6101" s="536">
        <v>0.28849999999999998</v>
      </c>
      <c r="P6101" s="535">
        <v>58.63</v>
      </c>
      <c r="Q6101" s="536">
        <v>0.27700000000000002</v>
      </c>
      <c r="R6101" s="535">
        <v>61.54</v>
      </c>
    </row>
    <row r="6102" spans="1:18" ht="12.75">
      <c r="A6102" s="145">
        <v>92384</v>
      </c>
      <c r="B6102" s="102" t="s">
        <v>27772</v>
      </c>
      <c r="C6102" s="145" t="s">
        <v>2</v>
      </c>
      <c r="D6102" s="535">
        <v>70.75</v>
      </c>
      <c r="E6102" s="536">
        <v>0</v>
      </c>
      <c r="F6102" s="535">
        <v>68.23</v>
      </c>
      <c r="G6102" s="536">
        <v>0.373</v>
      </c>
      <c r="H6102" s="535">
        <v>72.48</v>
      </c>
      <c r="I6102" s="536">
        <v>0.35110000000000002</v>
      </c>
      <c r="J6102" s="535">
        <v>63.3</v>
      </c>
      <c r="K6102" s="536">
        <v>0.40210000000000001</v>
      </c>
      <c r="L6102" s="535">
        <v>68.19</v>
      </c>
      <c r="M6102" s="536">
        <v>0</v>
      </c>
      <c r="N6102" s="535">
        <v>69.08</v>
      </c>
      <c r="O6102" s="536">
        <v>0.36840000000000001</v>
      </c>
      <c r="P6102" s="535">
        <v>71.61</v>
      </c>
      <c r="Q6102" s="536">
        <v>0.35539999999999999</v>
      </c>
      <c r="R6102" s="535">
        <v>75.44</v>
      </c>
    </row>
    <row r="6103" spans="1:18" ht="12.75">
      <c r="A6103" s="145">
        <v>92386</v>
      </c>
      <c r="B6103" s="102" t="s">
        <v>27773</v>
      </c>
      <c r="C6103" s="145" t="s">
        <v>2</v>
      </c>
      <c r="D6103" s="535">
        <v>83.32</v>
      </c>
      <c r="E6103" s="536">
        <v>0</v>
      </c>
      <c r="F6103" s="535">
        <v>80.61</v>
      </c>
      <c r="G6103" s="536">
        <v>0.42049999999999998</v>
      </c>
      <c r="H6103" s="535">
        <v>85.25</v>
      </c>
      <c r="I6103" s="536">
        <v>0.3977</v>
      </c>
      <c r="J6103" s="535">
        <v>75.22</v>
      </c>
      <c r="K6103" s="536">
        <v>0.45069999999999999</v>
      </c>
      <c r="L6103" s="535">
        <v>79.72</v>
      </c>
      <c r="M6103" s="536">
        <v>0</v>
      </c>
      <c r="N6103" s="535">
        <v>81.540000000000006</v>
      </c>
      <c r="O6103" s="536">
        <v>0.41570000000000001</v>
      </c>
      <c r="P6103" s="535">
        <v>84.3</v>
      </c>
      <c r="Q6103" s="536">
        <v>0.40210000000000001</v>
      </c>
      <c r="R6103" s="535">
        <v>88.97</v>
      </c>
    </row>
    <row r="6104" spans="1:18" ht="12.75">
      <c r="A6104" s="145">
        <v>92351</v>
      </c>
      <c r="B6104" s="102" t="s">
        <v>27774</v>
      </c>
      <c r="C6104" s="145" t="s">
        <v>2</v>
      </c>
      <c r="D6104" s="535">
        <v>106.82</v>
      </c>
      <c r="E6104" s="536">
        <v>0</v>
      </c>
      <c r="F6104" s="535">
        <v>103.88</v>
      </c>
      <c r="G6104" s="536">
        <v>0.50070000000000003</v>
      </c>
      <c r="H6104" s="535">
        <v>109.01</v>
      </c>
      <c r="I6104" s="536">
        <v>0.47710000000000002</v>
      </c>
      <c r="J6104" s="535">
        <v>97.93</v>
      </c>
      <c r="K6104" s="536">
        <v>0.53110000000000002</v>
      </c>
      <c r="L6104" s="535">
        <v>100.93</v>
      </c>
      <c r="M6104" s="536">
        <v>0</v>
      </c>
      <c r="N6104" s="535">
        <v>104.94</v>
      </c>
      <c r="O6104" s="536">
        <v>0.49559999999999998</v>
      </c>
      <c r="P6104" s="535">
        <v>107.98</v>
      </c>
      <c r="Q6104" s="536">
        <v>0.48170000000000002</v>
      </c>
      <c r="R6104" s="535">
        <v>114.42</v>
      </c>
    </row>
    <row r="6105" spans="1:18" ht="12.75">
      <c r="A6105" s="145">
        <v>92388</v>
      </c>
      <c r="B6105" s="102" t="s">
        <v>27775</v>
      </c>
      <c r="C6105" s="145" t="s">
        <v>2</v>
      </c>
      <c r="D6105" s="535">
        <v>106.71</v>
      </c>
      <c r="E6105" s="536">
        <v>0</v>
      </c>
      <c r="F6105" s="535">
        <v>103.78</v>
      </c>
      <c r="G6105" s="536">
        <v>0.50119999999999998</v>
      </c>
      <c r="H6105" s="535">
        <v>108.9</v>
      </c>
      <c r="I6105" s="536">
        <v>0.47760000000000002</v>
      </c>
      <c r="J6105" s="535">
        <v>97.84</v>
      </c>
      <c r="K6105" s="536">
        <v>0.53159999999999996</v>
      </c>
      <c r="L6105" s="535">
        <v>100.83</v>
      </c>
      <c r="M6105" s="536">
        <v>0</v>
      </c>
      <c r="N6105" s="535">
        <v>104.83</v>
      </c>
      <c r="O6105" s="536">
        <v>0.49609999999999999</v>
      </c>
      <c r="P6105" s="535">
        <v>107.87</v>
      </c>
      <c r="Q6105" s="536">
        <v>0.48220000000000002</v>
      </c>
      <c r="R6105" s="535">
        <v>114.29</v>
      </c>
    </row>
    <row r="6106" spans="1:18" ht="12.75">
      <c r="A6106" s="145">
        <v>92353</v>
      </c>
      <c r="B6106" s="102" t="s">
        <v>27776</v>
      </c>
      <c r="C6106" s="145" t="s">
        <v>2</v>
      </c>
      <c r="D6106" s="535">
        <v>154.18</v>
      </c>
      <c r="E6106" s="536">
        <v>0</v>
      </c>
      <c r="F6106" s="535">
        <v>151.15</v>
      </c>
      <c r="G6106" s="536">
        <v>0.62619999999999998</v>
      </c>
      <c r="H6106" s="535">
        <v>156.72999999999999</v>
      </c>
      <c r="I6106" s="536">
        <v>0.60389999999999999</v>
      </c>
      <c r="J6106" s="535">
        <v>144.69</v>
      </c>
      <c r="K6106" s="536">
        <v>0.6542</v>
      </c>
      <c r="L6106" s="535">
        <v>142.72999999999999</v>
      </c>
      <c r="M6106" s="536">
        <v>0</v>
      </c>
      <c r="N6106" s="535">
        <v>152.30000000000001</v>
      </c>
      <c r="O6106" s="536">
        <v>0.62150000000000005</v>
      </c>
      <c r="P6106" s="535">
        <v>155.63</v>
      </c>
      <c r="Q6106" s="536">
        <v>0.60819999999999996</v>
      </c>
      <c r="R6106" s="535">
        <v>165.81</v>
      </c>
    </row>
    <row r="6107" spans="1:18" ht="12.75">
      <c r="A6107" s="145">
        <v>92390</v>
      </c>
      <c r="B6107" s="102" t="s">
        <v>27777</v>
      </c>
      <c r="C6107" s="145" t="s">
        <v>2</v>
      </c>
      <c r="D6107" s="535">
        <v>157.11000000000001</v>
      </c>
      <c r="E6107" s="536">
        <v>0</v>
      </c>
      <c r="F6107" s="535">
        <v>153.91999999999999</v>
      </c>
      <c r="G6107" s="536">
        <v>0.6149</v>
      </c>
      <c r="H6107" s="535">
        <v>159.77000000000001</v>
      </c>
      <c r="I6107" s="536">
        <v>0.59240000000000004</v>
      </c>
      <c r="J6107" s="535">
        <v>147.13</v>
      </c>
      <c r="K6107" s="536">
        <v>0.64329999999999998</v>
      </c>
      <c r="L6107" s="535">
        <v>145.72</v>
      </c>
      <c r="M6107" s="536">
        <v>0</v>
      </c>
      <c r="N6107" s="535">
        <v>155.11000000000001</v>
      </c>
      <c r="O6107" s="536">
        <v>0.61019999999999996</v>
      </c>
      <c r="P6107" s="535">
        <v>158.6</v>
      </c>
      <c r="Q6107" s="536">
        <v>0.5968</v>
      </c>
      <c r="R6107" s="535">
        <v>168.9</v>
      </c>
    </row>
    <row r="6108" spans="1:18" ht="12.75">
      <c r="A6108" s="145">
        <v>92355</v>
      </c>
      <c r="B6108" s="102" t="s">
        <v>27778</v>
      </c>
      <c r="C6108" s="145" t="s">
        <v>2</v>
      </c>
      <c r="D6108" s="535">
        <v>197.75</v>
      </c>
      <c r="E6108" s="536">
        <v>0</v>
      </c>
      <c r="F6108" s="535">
        <v>194.63</v>
      </c>
      <c r="G6108" s="536">
        <v>0.68600000000000005</v>
      </c>
      <c r="H6108" s="535">
        <v>200.65</v>
      </c>
      <c r="I6108" s="536">
        <v>0.66539999999999999</v>
      </c>
      <c r="J6108" s="535">
        <v>187.66</v>
      </c>
      <c r="K6108" s="536">
        <v>0.71140000000000003</v>
      </c>
      <c r="L6108" s="535">
        <v>181.25</v>
      </c>
      <c r="M6108" s="536">
        <v>0</v>
      </c>
      <c r="N6108" s="535">
        <v>195.89</v>
      </c>
      <c r="O6108" s="536">
        <v>0.68159999999999998</v>
      </c>
      <c r="P6108" s="535">
        <v>199.47</v>
      </c>
      <c r="Q6108" s="536">
        <v>0.66930000000000001</v>
      </c>
      <c r="R6108" s="535">
        <v>213.11</v>
      </c>
    </row>
    <row r="6109" spans="1:18" ht="12.75">
      <c r="A6109" s="145">
        <v>101925</v>
      </c>
      <c r="B6109" s="102" t="s">
        <v>27779</v>
      </c>
      <c r="C6109" s="145" t="s">
        <v>2</v>
      </c>
      <c r="D6109" s="535">
        <v>324.62</v>
      </c>
      <c r="E6109" s="536">
        <v>0</v>
      </c>
      <c r="F6109" s="535">
        <v>321.66000000000003</v>
      </c>
      <c r="G6109" s="536">
        <v>0.7893</v>
      </c>
      <c r="H6109" s="535">
        <v>328.33</v>
      </c>
      <c r="I6109" s="536">
        <v>0.77329999999999999</v>
      </c>
      <c r="J6109" s="535">
        <v>313.98</v>
      </c>
      <c r="K6109" s="536">
        <v>0.80869999999999997</v>
      </c>
      <c r="L6109" s="535">
        <v>292.33</v>
      </c>
      <c r="M6109" s="536">
        <v>0</v>
      </c>
      <c r="N6109" s="535">
        <v>323.08999999999997</v>
      </c>
      <c r="O6109" s="536">
        <v>0.78580000000000005</v>
      </c>
      <c r="P6109" s="535">
        <v>327.06</v>
      </c>
      <c r="Q6109" s="536">
        <v>0.77629999999999999</v>
      </c>
      <c r="R6109" s="535">
        <v>351.03</v>
      </c>
    </row>
    <row r="6110" spans="1:18" ht="12.75">
      <c r="A6110" s="145">
        <v>101934</v>
      </c>
      <c r="B6110" s="102" t="s">
        <v>27780</v>
      </c>
      <c r="C6110" s="145" t="s">
        <v>2</v>
      </c>
      <c r="D6110" s="535">
        <v>334.42</v>
      </c>
      <c r="E6110" s="536">
        <v>0</v>
      </c>
      <c r="F6110" s="535">
        <v>330.89</v>
      </c>
      <c r="G6110" s="536">
        <v>0.76729999999999998</v>
      </c>
      <c r="H6110" s="535">
        <v>338.49</v>
      </c>
      <c r="I6110" s="536">
        <v>0.75009999999999999</v>
      </c>
      <c r="J6110" s="535">
        <v>322.13</v>
      </c>
      <c r="K6110" s="536">
        <v>0.78820000000000001</v>
      </c>
      <c r="L6110" s="535">
        <v>302.3</v>
      </c>
      <c r="M6110" s="536">
        <v>0</v>
      </c>
      <c r="N6110" s="535">
        <v>332.49</v>
      </c>
      <c r="O6110" s="536">
        <v>0.76359999999999995</v>
      </c>
      <c r="P6110" s="535">
        <v>337.01</v>
      </c>
      <c r="Q6110" s="536">
        <v>0.75339999999999996</v>
      </c>
      <c r="R6110" s="535">
        <v>361.34</v>
      </c>
    </row>
    <row r="6111" spans="1:18" ht="12.75">
      <c r="A6111" s="145">
        <v>97541</v>
      </c>
      <c r="B6111" s="102" t="s">
        <v>27781</v>
      </c>
      <c r="C6111" s="145" t="s">
        <v>2</v>
      </c>
      <c r="D6111" s="535">
        <v>30.22</v>
      </c>
      <c r="E6111" s="536">
        <v>0.4143</v>
      </c>
      <c r="F6111" s="535">
        <v>29.43</v>
      </c>
      <c r="G6111" s="536">
        <v>0.4254</v>
      </c>
      <c r="H6111" s="535">
        <v>31.74</v>
      </c>
      <c r="I6111" s="536">
        <v>0.41299999999999998</v>
      </c>
      <c r="J6111" s="535">
        <v>27.28</v>
      </c>
      <c r="K6111" s="536">
        <v>0.45889999999999997</v>
      </c>
      <c r="L6111" s="535">
        <v>37.68</v>
      </c>
      <c r="M6111" s="536">
        <v>0</v>
      </c>
      <c r="N6111" s="535">
        <v>29.83</v>
      </c>
      <c r="O6111" s="536">
        <v>0.41970000000000002</v>
      </c>
      <c r="P6111" s="535">
        <v>30.77</v>
      </c>
      <c r="Q6111" s="536">
        <v>0.40689999999999998</v>
      </c>
      <c r="R6111" s="535">
        <v>29.12</v>
      </c>
    </row>
    <row r="6112" spans="1:18" ht="12.75">
      <c r="A6112" s="145">
        <v>97462</v>
      </c>
      <c r="B6112" s="102" t="s">
        <v>27782</v>
      </c>
      <c r="C6112" s="145" t="s">
        <v>2</v>
      </c>
      <c r="D6112" s="535">
        <v>31.26</v>
      </c>
      <c r="E6112" s="536">
        <v>0.55920000000000003</v>
      </c>
      <c r="F6112" s="535">
        <v>30.86</v>
      </c>
      <c r="G6112" s="536">
        <v>0.56640000000000001</v>
      </c>
      <c r="H6112" s="535">
        <v>32.619999999999997</v>
      </c>
      <c r="I6112" s="536">
        <v>0.56320000000000003</v>
      </c>
      <c r="J6112" s="535">
        <v>29.01</v>
      </c>
      <c r="K6112" s="536">
        <v>0.60260000000000002</v>
      </c>
      <c r="L6112" s="535">
        <v>40.65</v>
      </c>
      <c r="M6112" s="536">
        <v>0</v>
      </c>
      <c r="N6112" s="535">
        <v>31.15</v>
      </c>
      <c r="O6112" s="536">
        <v>0.56120000000000003</v>
      </c>
      <c r="P6112" s="535">
        <v>31.82</v>
      </c>
      <c r="Q6112" s="536">
        <v>0.54930000000000001</v>
      </c>
      <c r="R6112" s="535">
        <v>28.73</v>
      </c>
    </row>
    <row r="6113" spans="1:18" ht="12.75">
      <c r="A6113" s="145">
        <v>97544</v>
      </c>
      <c r="B6113" s="102" t="s">
        <v>27783</v>
      </c>
      <c r="C6113" s="145" t="s">
        <v>2</v>
      </c>
      <c r="D6113" s="535">
        <v>51.78</v>
      </c>
      <c r="E6113" s="536">
        <v>0.33760000000000001</v>
      </c>
      <c r="F6113" s="535">
        <v>50.11</v>
      </c>
      <c r="G6113" s="536">
        <v>0.3488</v>
      </c>
      <c r="H6113" s="535">
        <v>54.59</v>
      </c>
      <c r="I6113" s="536">
        <v>0.33650000000000002</v>
      </c>
      <c r="J6113" s="535">
        <v>46.05</v>
      </c>
      <c r="K6113" s="536">
        <v>0.37959999999999999</v>
      </c>
      <c r="L6113" s="535">
        <v>63.07</v>
      </c>
      <c r="M6113" s="536">
        <v>0</v>
      </c>
      <c r="N6113" s="535">
        <v>50.88</v>
      </c>
      <c r="O6113" s="536">
        <v>0.34360000000000002</v>
      </c>
      <c r="P6113" s="535">
        <v>52.75</v>
      </c>
      <c r="Q6113" s="536">
        <v>0.33139999999999997</v>
      </c>
      <c r="R6113" s="535">
        <v>51.12</v>
      </c>
    </row>
    <row r="6114" spans="1:18" ht="12.75">
      <c r="A6114" s="145">
        <v>97500</v>
      </c>
      <c r="B6114" s="102" t="s">
        <v>27784</v>
      </c>
      <c r="C6114" s="145" t="s">
        <v>2</v>
      </c>
      <c r="D6114" s="535">
        <v>28.22</v>
      </c>
      <c r="E6114" s="536">
        <v>0.61939999999999995</v>
      </c>
      <c r="F6114" s="535">
        <v>28.03</v>
      </c>
      <c r="G6114" s="536">
        <v>0.62360000000000004</v>
      </c>
      <c r="H6114" s="535">
        <v>29.39</v>
      </c>
      <c r="I6114" s="536">
        <v>0.625</v>
      </c>
      <c r="J6114" s="535">
        <v>26.49</v>
      </c>
      <c r="K6114" s="536">
        <v>0.65990000000000004</v>
      </c>
      <c r="L6114" s="535">
        <v>37.35</v>
      </c>
      <c r="M6114" s="536">
        <v>0</v>
      </c>
      <c r="N6114" s="535">
        <v>28.26</v>
      </c>
      <c r="O6114" s="536">
        <v>0.61850000000000005</v>
      </c>
      <c r="P6114" s="535">
        <v>28.74</v>
      </c>
      <c r="Q6114" s="536">
        <v>0.60819999999999996</v>
      </c>
      <c r="R6114" s="535">
        <v>25.43</v>
      </c>
    </row>
    <row r="6115" spans="1:18" ht="12.75">
      <c r="A6115" s="145">
        <v>97465</v>
      </c>
      <c r="B6115" s="102" t="s">
        <v>27785</v>
      </c>
      <c r="C6115" s="145" t="s">
        <v>2</v>
      </c>
      <c r="D6115" s="535">
        <v>63.51</v>
      </c>
      <c r="E6115" s="536">
        <v>0.72209999999999996</v>
      </c>
      <c r="F6115" s="535">
        <v>63.04</v>
      </c>
      <c r="G6115" s="536">
        <v>0.72750000000000004</v>
      </c>
      <c r="H6115" s="535">
        <v>65.3</v>
      </c>
      <c r="I6115" s="536">
        <v>0.72050000000000003</v>
      </c>
      <c r="J6115" s="535">
        <v>60.64</v>
      </c>
      <c r="K6115" s="536">
        <v>0.75629999999999997</v>
      </c>
      <c r="L6115" s="535">
        <v>86.35</v>
      </c>
      <c r="M6115" s="536">
        <v>0</v>
      </c>
      <c r="N6115" s="535">
        <v>63.43</v>
      </c>
      <c r="O6115" s="536">
        <v>0.72299999999999998</v>
      </c>
      <c r="P6115" s="535">
        <v>64.25</v>
      </c>
      <c r="Q6115" s="536">
        <v>0.71379999999999999</v>
      </c>
      <c r="R6115" s="535">
        <v>55.17</v>
      </c>
    </row>
    <row r="6116" spans="1:18" ht="12.75">
      <c r="A6116" s="145">
        <v>97503</v>
      </c>
      <c r="B6116" s="102" t="s">
        <v>27786</v>
      </c>
      <c r="C6116" s="145" t="s">
        <v>2</v>
      </c>
      <c r="D6116" s="535">
        <v>58.18</v>
      </c>
      <c r="E6116" s="536">
        <v>0.78820000000000001</v>
      </c>
      <c r="F6116" s="535">
        <v>58.04</v>
      </c>
      <c r="G6116" s="536">
        <v>0.79010000000000002</v>
      </c>
      <c r="H6116" s="535">
        <v>59.58</v>
      </c>
      <c r="I6116" s="536">
        <v>0.78969999999999996</v>
      </c>
      <c r="J6116" s="535">
        <v>56.21</v>
      </c>
      <c r="K6116" s="536">
        <v>0.81589999999999996</v>
      </c>
      <c r="L6116" s="535">
        <v>80.53</v>
      </c>
      <c r="M6116" s="536">
        <v>0</v>
      </c>
      <c r="N6116" s="535">
        <v>58.3</v>
      </c>
      <c r="O6116" s="536">
        <v>0.78659999999999997</v>
      </c>
      <c r="P6116" s="535">
        <v>58.81</v>
      </c>
      <c r="Q6116" s="536">
        <v>0.77980000000000005</v>
      </c>
      <c r="R6116" s="535">
        <v>49.35</v>
      </c>
    </row>
    <row r="6117" spans="1:18" ht="12.75">
      <c r="A6117" s="145">
        <v>97468</v>
      </c>
      <c r="B6117" s="102" t="s">
        <v>27787</v>
      </c>
      <c r="C6117" s="145" t="s">
        <v>2</v>
      </c>
      <c r="D6117" s="535">
        <v>80.7</v>
      </c>
      <c r="E6117" s="536">
        <v>0.7268</v>
      </c>
      <c r="F6117" s="535">
        <v>80.08</v>
      </c>
      <c r="G6117" s="536">
        <v>0.73240000000000005</v>
      </c>
      <c r="H6117" s="535">
        <v>82.9</v>
      </c>
      <c r="I6117" s="536">
        <v>0.7248</v>
      </c>
      <c r="J6117" s="535">
        <v>77.11</v>
      </c>
      <c r="K6117" s="536">
        <v>0.76060000000000005</v>
      </c>
      <c r="L6117" s="535">
        <v>109.86</v>
      </c>
      <c r="M6117" s="536">
        <v>0</v>
      </c>
      <c r="N6117" s="535">
        <v>80.55</v>
      </c>
      <c r="O6117" s="536">
        <v>0.72809999999999997</v>
      </c>
      <c r="P6117" s="535">
        <v>81.61</v>
      </c>
      <c r="Q6117" s="536">
        <v>0.71870000000000001</v>
      </c>
      <c r="R6117" s="535">
        <v>69.989999999999995</v>
      </c>
    </row>
    <row r="6118" spans="1:18" ht="12.75">
      <c r="A6118" s="145">
        <v>97506</v>
      </c>
      <c r="B6118" s="102" t="s">
        <v>27788</v>
      </c>
      <c r="C6118" s="145" t="s">
        <v>2</v>
      </c>
      <c r="D6118" s="535">
        <v>72.790000000000006</v>
      </c>
      <c r="E6118" s="536">
        <v>0.80569999999999997</v>
      </c>
      <c r="F6118" s="535">
        <v>72.680000000000007</v>
      </c>
      <c r="G6118" s="536">
        <v>0.80700000000000005</v>
      </c>
      <c r="H6118" s="535">
        <v>74.44</v>
      </c>
      <c r="I6118" s="536">
        <v>0.80720000000000003</v>
      </c>
      <c r="J6118" s="535">
        <v>70.540000000000006</v>
      </c>
      <c r="K6118" s="536">
        <v>0.83140000000000003</v>
      </c>
      <c r="L6118" s="535">
        <v>101.23</v>
      </c>
      <c r="M6118" s="536">
        <v>0</v>
      </c>
      <c r="N6118" s="535">
        <v>72.94</v>
      </c>
      <c r="O6118" s="536">
        <v>0.80410000000000004</v>
      </c>
      <c r="P6118" s="535">
        <v>73.540000000000006</v>
      </c>
      <c r="Q6118" s="536">
        <v>0.79749999999999999</v>
      </c>
      <c r="R6118" s="535">
        <v>61.35</v>
      </c>
    </row>
    <row r="6119" spans="1:18" ht="12.75">
      <c r="A6119" s="145">
        <v>97444</v>
      </c>
      <c r="B6119" s="102" t="s">
        <v>27789</v>
      </c>
      <c r="C6119" s="145" t="s">
        <v>2</v>
      </c>
      <c r="D6119" s="535">
        <v>138.87</v>
      </c>
      <c r="E6119" s="536">
        <v>0.66610000000000003</v>
      </c>
      <c r="F6119" s="535">
        <v>137.03</v>
      </c>
      <c r="G6119" s="536">
        <v>0.67500000000000004</v>
      </c>
      <c r="H6119" s="535">
        <v>143.03</v>
      </c>
      <c r="I6119" s="536">
        <v>0.6603</v>
      </c>
      <c r="J6119" s="535">
        <v>131.22</v>
      </c>
      <c r="K6119" s="536">
        <v>0.70489999999999997</v>
      </c>
      <c r="L6119" s="535">
        <v>185.92</v>
      </c>
      <c r="M6119" s="536">
        <v>0</v>
      </c>
      <c r="N6119" s="535">
        <v>138.04</v>
      </c>
      <c r="O6119" s="536">
        <v>0.67010000000000003</v>
      </c>
      <c r="P6119" s="535">
        <v>140.43</v>
      </c>
      <c r="Q6119" s="536">
        <v>0.65869999999999995</v>
      </c>
      <c r="R6119" s="535">
        <v>123.05</v>
      </c>
    </row>
    <row r="6120" spans="1:18" ht="12.75">
      <c r="A6120" s="145">
        <v>97471</v>
      </c>
      <c r="B6120" s="102" t="s">
        <v>27790</v>
      </c>
      <c r="C6120" s="145" t="s">
        <v>2</v>
      </c>
      <c r="D6120" s="535">
        <v>120.13</v>
      </c>
      <c r="E6120" s="536">
        <v>0.77</v>
      </c>
      <c r="F6120" s="535">
        <v>119.44</v>
      </c>
      <c r="G6120" s="536">
        <v>0.77439999999999998</v>
      </c>
      <c r="H6120" s="535">
        <v>122.96</v>
      </c>
      <c r="I6120" s="536">
        <v>0.7681</v>
      </c>
      <c r="J6120" s="535">
        <v>115.65</v>
      </c>
      <c r="K6120" s="536">
        <v>0.79979999999999996</v>
      </c>
      <c r="L6120" s="535">
        <v>165.45</v>
      </c>
      <c r="M6120" s="536">
        <v>0</v>
      </c>
      <c r="N6120" s="535">
        <v>120.02</v>
      </c>
      <c r="O6120" s="536">
        <v>0.77070000000000005</v>
      </c>
      <c r="P6120" s="535">
        <v>121.31</v>
      </c>
      <c r="Q6120" s="536">
        <v>0.76249999999999996</v>
      </c>
      <c r="R6120" s="535">
        <v>102.6</v>
      </c>
    </row>
    <row r="6121" spans="1:18" ht="12.75">
      <c r="A6121" s="145">
        <v>97509</v>
      </c>
      <c r="B6121" s="102" t="s">
        <v>27791</v>
      </c>
      <c r="C6121" s="145" t="s">
        <v>2</v>
      </c>
      <c r="D6121" s="535">
        <v>108.92</v>
      </c>
      <c r="E6121" s="536">
        <v>0.84919999999999995</v>
      </c>
      <c r="F6121" s="535">
        <v>108.94</v>
      </c>
      <c r="G6121" s="536">
        <v>0.84909999999999997</v>
      </c>
      <c r="H6121" s="535">
        <v>110.97</v>
      </c>
      <c r="I6121" s="536">
        <v>0.85099999999999998</v>
      </c>
      <c r="J6121" s="535">
        <v>106.34</v>
      </c>
      <c r="K6121" s="536">
        <v>0.86990000000000001</v>
      </c>
      <c r="L6121" s="535">
        <v>153.19999999999999</v>
      </c>
      <c r="M6121" s="536">
        <v>0</v>
      </c>
      <c r="N6121" s="535">
        <v>109.26</v>
      </c>
      <c r="O6121" s="536">
        <v>0.84660000000000002</v>
      </c>
      <c r="P6121" s="535">
        <v>109.9</v>
      </c>
      <c r="Q6121" s="536">
        <v>0.8417</v>
      </c>
      <c r="R6121" s="535">
        <v>90.38</v>
      </c>
    </row>
    <row r="6122" spans="1:18" ht="12.75">
      <c r="A6122" s="145">
        <v>97447</v>
      </c>
      <c r="B6122" s="102" t="s">
        <v>27792</v>
      </c>
      <c r="C6122" s="145" t="s">
        <v>2</v>
      </c>
      <c r="D6122" s="535">
        <v>238.01</v>
      </c>
      <c r="E6122" s="536">
        <v>0.78200000000000003</v>
      </c>
      <c r="F6122" s="535">
        <v>236.55</v>
      </c>
      <c r="G6122" s="536">
        <v>0.78680000000000005</v>
      </c>
      <c r="H6122" s="535">
        <v>243.18</v>
      </c>
      <c r="I6122" s="536">
        <v>0.77910000000000001</v>
      </c>
      <c r="J6122" s="535">
        <v>229.56</v>
      </c>
      <c r="K6122" s="536">
        <v>0.81079999999999997</v>
      </c>
      <c r="L6122" s="535">
        <v>328.75</v>
      </c>
      <c r="M6122" s="536">
        <v>0</v>
      </c>
      <c r="N6122" s="535">
        <v>237.66</v>
      </c>
      <c r="O6122" s="536">
        <v>0.78310000000000002</v>
      </c>
      <c r="P6122" s="535">
        <v>240.14</v>
      </c>
      <c r="Q6122" s="536">
        <v>0.77500000000000002</v>
      </c>
      <c r="R6122" s="535">
        <v>202.36</v>
      </c>
    </row>
    <row r="6123" spans="1:18" ht="12.75">
      <c r="A6123" s="145">
        <v>97475</v>
      </c>
      <c r="B6123" s="102" t="s">
        <v>27793</v>
      </c>
      <c r="C6123" s="145" t="s">
        <v>2</v>
      </c>
      <c r="D6123" s="535">
        <v>222.47</v>
      </c>
      <c r="E6123" s="536">
        <v>0.83660000000000001</v>
      </c>
      <c r="F6123" s="535">
        <v>221.96</v>
      </c>
      <c r="G6123" s="536">
        <v>0.83850000000000002</v>
      </c>
      <c r="H6123" s="535">
        <v>226.53</v>
      </c>
      <c r="I6123" s="536">
        <v>0.83630000000000004</v>
      </c>
      <c r="J6123" s="535">
        <v>216.65</v>
      </c>
      <c r="K6123" s="536">
        <v>0.85909999999999997</v>
      </c>
      <c r="L6123" s="535">
        <v>311.76</v>
      </c>
      <c r="M6123" s="536">
        <v>0</v>
      </c>
      <c r="N6123" s="535">
        <v>222.71</v>
      </c>
      <c r="O6123" s="536">
        <v>0.8357</v>
      </c>
      <c r="P6123" s="535">
        <v>224.28</v>
      </c>
      <c r="Q6123" s="536">
        <v>0.82989999999999997</v>
      </c>
      <c r="R6123" s="535">
        <v>185.4</v>
      </c>
    </row>
    <row r="6124" spans="1:18" ht="12.75">
      <c r="A6124" s="145">
        <v>97512</v>
      </c>
      <c r="B6124" s="102" t="s">
        <v>27794</v>
      </c>
      <c r="C6124" s="145" t="s">
        <v>2</v>
      </c>
      <c r="D6124" s="535">
        <v>206.38</v>
      </c>
      <c r="E6124" s="536">
        <v>0.90180000000000005</v>
      </c>
      <c r="F6124" s="535">
        <v>206.88</v>
      </c>
      <c r="G6124" s="536">
        <v>0.89970000000000006</v>
      </c>
      <c r="H6124" s="535">
        <v>209.32</v>
      </c>
      <c r="I6124" s="536">
        <v>0.90510000000000002</v>
      </c>
      <c r="J6124" s="535">
        <v>203.29</v>
      </c>
      <c r="K6124" s="536">
        <v>0.91549999999999998</v>
      </c>
      <c r="L6124" s="535">
        <v>294.18</v>
      </c>
      <c r="M6124" s="536">
        <v>0</v>
      </c>
      <c r="N6124" s="535">
        <v>207.26</v>
      </c>
      <c r="O6124" s="536">
        <v>0.89800000000000002</v>
      </c>
      <c r="P6124" s="535">
        <v>207.87</v>
      </c>
      <c r="Q6124" s="536">
        <v>0.89539999999999997</v>
      </c>
      <c r="R6124" s="535">
        <v>167.85</v>
      </c>
    </row>
    <row r="6125" spans="1:18" ht="12.75">
      <c r="A6125" s="145">
        <v>97450</v>
      </c>
      <c r="B6125" s="102" t="s">
        <v>27795</v>
      </c>
      <c r="C6125" s="145" t="s">
        <v>2</v>
      </c>
      <c r="D6125" s="535">
        <v>309.02</v>
      </c>
      <c r="E6125" s="536">
        <v>0.81440000000000001</v>
      </c>
      <c r="F6125" s="535">
        <v>307.8</v>
      </c>
      <c r="G6125" s="536">
        <v>0.81769999999999998</v>
      </c>
      <c r="H6125" s="535">
        <v>315.07</v>
      </c>
      <c r="I6125" s="536">
        <v>0.81289999999999996</v>
      </c>
      <c r="J6125" s="535">
        <v>299.77</v>
      </c>
      <c r="K6125" s="536">
        <v>0.83960000000000001</v>
      </c>
      <c r="L6125" s="535">
        <v>430.52</v>
      </c>
      <c r="M6125" s="536">
        <v>0</v>
      </c>
      <c r="N6125" s="535">
        <v>309</v>
      </c>
      <c r="O6125" s="536">
        <v>0.8145</v>
      </c>
      <c r="P6125" s="535">
        <v>311.61</v>
      </c>
      <c r="Q6125" s="536">
        <v>0.80769999999999997</v>
      </c>
      <c r="R6125" s="535">
        <v>259.64999999999998</v>
      </c>
    </row>
    <row r="6126" spans="1:18" ht="12.75">
      <c r="A6126" s="145">
        <v>97478</v>
      </c>
      <c r="B6126" s="102" t="s">
        <v>27796</v>
      </c>
      <c r="C6126" s="145" t="s">
        <v>2</v>
      </c>
      <c r="D6126" s="535">
        <v>296.66000000000003</v>
      </c>
      <c r="E6126" s="536">
        <v>0.84840000000000004</v>
      </c>
      <c r="F6126" s="535">
        <v>296.20999999999998</v>
      </c>
      <c r="G6126" s="536">
        <v>0.84970000000000001</v>
      </c>
      <c r="H6126" s="535">
        <v>301.85000000000002</v>
      </c>
      <c r="I6126" s="536">
        <v>0.84850000000000003</v>
      </c>
      <c r="J6126" s="535">
        <v>289.51</v>
      </c>
      <c r="K6126" s="536">
        <v>0.86929999999999996</v>
      </c>
      <c r="L6126" s="535">
        <v>417.02</v>
      </c>
      <c r="M6126" s="536">
        <v>0</v>
      </c>
      <c r="N6126" s="535">
        <v>297.13</v>
      </c>
      <c r="O6126" s="536">
        <v>0.84699999999999998</v>
      </c>
      <c r="P6126" s="535">
        <v>299.02</v>
      </c>
      <c r="Q6126" s="536">
        <v>0.8417</v>
      </c>
      <c r="R6126" s="535">
        <v>246.18</v>
      </c>
    </row>
    <row r="6127" spans="1:18" ht="12.75">
      <c r="A6127" s="145">
        <v>97515</v>
      </c>
      <c r="B6127" s="102" t="s">
        <v>27797</v>
      </c>
      <c r="C6127" s="145" t="s">
        <v>2</v>
      </c>
      <c r="D6127" s="535">
        <v>275.52999999999997</v>
      </c>
      <c r="E6127" s="536">
        <v>0.91339999999999999</v>
      </c>
      <c r="F6127" s="535">
        <v>276.38</v>
      </c>
      <c r="G6127" s="536">
        <v>0.91059999999999997</v>
      </c>
      <c r="H6127" s="535">
        <v>279.20999999999998</v>
      </c>
      <c r="I6127" s="536">
        <v>0.9173</v>
      </c>
      <c r="J6127" s="535">
        <v>271.94</v>
      </c>
      <c r="K6127" s="536">
        <v>0.92549999999999999</v>
      </c>
      <c r="L6127" s="535">
        <v>393.93</v>
      </c>
      <c r="M6127" s="536">
        <v>0</v>
      </c>
      <c r="N6127" s="535">
        <v>276.79000000000002</v>
      </c>
      <c r="O6127" s="536">
        <v>0.9093</v>
      </c>
      <c r="P6127" s="535">
        <v>277.44</v>
      </c>
      <c r="Q6127" s="536">
        <v>0.90720000000000001</v>
      </c>
      <c r="R6127" s="535">
        <v>223.1</v>
      </c>
    </row>
    <row r="6128" spans="1:18" ht="12.75">
      <c r="A6128" s="145">
        <v>92928</v>
      </c>
      <c r="B6128" s="102" t="s">
        <v>27798</v>
      </c>
      <c r="C6128" s="145" t="s">
        <v>2</v>
      </c>
      <c r="D6128" s="535">
        <v>58.51</v>
      </c>
      <c r="E6128" s="536">
        <v>0</v>
      </c>
      <c r="F6128" s="535">
        <v>56.72</v>
      </c>
      <c r="G6128" s="536">
        <v>0.4476</v>
      </c>
      <c r="H6128" s="535">
        <v>59.8</v>
      </c>
      <c r="I6128" s="536">
        <v>0.42459999999999998</v>
      </c>
      <c r="J6128" s="535">
        <v>53.16</v>
      </c>
      <c r="K6128" s="536">
        <v>0.47760000000000002</v>
      </c>
      <c r="L6128" s="535">
        <v>55.76</v>
      </c>
      <c r="M6128" s="536">
        <v>0</v>
      </c>
      <c r="N6128" s="535">
        <v>57.36</v>
      </c>
      <c r="O6128" s="536">
        <v>0.44259999999999999</v>
      </c>
      <c r="P6128" s="535">
        <v>59.22</v>
      </c>
      <c r="Q6128" s="536">
        <v>0.42870000000000003</v>
      </c>
      <c r="R6128" s="535">
        <v>62.6</v>
      </c>
    </row>
    <row r="6129" spans="1:18" ht="12.75">
      <c r="A6129" s="145">
        <v>92943</v>
      </c>
      <c r="B6129" s="102" t="s">
        <v>27799</v>
      </c>
      <c r="C6129" s="145" t="s">
        <v>2</v>
      </c>
      <c r="D6129" s="535">
        <v>44.7</v>
      </c>
      <c r="E6129" s="536">
        <v>0</v>
      </c>
      <c r="F6129" s="535">
        <v>43.7</v>
      </c>
      <c r="G6129" s="536">
        <v>0.58099999999999996</v>
      </c>
      <c r="H6129" s="535">
        <v>45.47</v>
      </c>
      <c r="I6129" s="536">
        <v>0.55840000000000001</v>
      </c>
      <c r="J6129" s="535">
        <v>41.68</v>
      </c>
      <c r="K6129" s="536">
        <v>0.60919999999999996</v>
      </c>
      <c r="L6129" s="535">
        <v>41.72</v>
      </c>
      <c r="M6129" s="536">
        <v>0</v>
      </c>
      <c r="N6129" s="535">
        <v>44.11</v>
      </c>
      <c r="O6129" s="536">
        <v>0.5756</v>
      </c>
      <c r="P6129" s="535">
        <v>45.2</v>
      </c>
      <c r="Q6129" s="536">
        <v>0.56169999999999998</v>
      </c>
      <c r="R6129" s="535">
        <v>48.08</v>
      </c>
    </row>
    <row r="6130" spans="1:18" ht="12.75">
      <c r="A6130" s="145">
        <v>92929</v>
      </c>
      <c r="B6130" s="102" t="s">
        <v>27800</v>
      </c>
      <c r="C6130" s="145" t="s">
        <v>2</v>
      </c>
      <c r="D6130" s="535">
        <v>58.51</v>
      </c>
      <c r="E6130" s="536">
        <v>0</v>
      </c>
      <c r="F6130" s="535">
        <v>56.72</v>
      </c>
      <c r="G6130" s="536">
        <v>0.4476</v>
      </c>
      <c r="H6130" s="535">
        <v>59.8</v>
      </c>
      <c r="I6130" s="536">
        <v>0.42459999999999998</v>
      </c>
      <c r="J6130" s="535">
        <v>53.16</v>
      </c>
      <c r="K6130" s="536">
        <v>0.47760000000000002</v>
      </c>
      <c r="L6130" s="535">
        <v>55.76</v>
      </c>
      <c r="M6130" s="536">
        <v>0</v>
      </c>
      <c r="N6130" s="535">
        <v>57.36</v>
      </c>
      <c r="O6130" s="536">
        <v>0.44259999999999999</v>
      </c>
      <c r="P6130" s="535">
        <v>59.22</v>
      </c>
      <c r="Q6130" s="536">
        <v>0.42870000000000003</v>
      </c>
      <c r="R6130" s="535">
        <v>62.6</v>
      </c>
    </row>
    <row r="6131" spans="1:18" ht="12.75">
      <c r="A6131" s="145">
        <v>92944</v>
      </c>
      <c r="B6131" s="102" t="s">
        <v>27801</v>
      </c>
      <c r="C6131" s="145" t="s">
        <v>2</v>
      </c>
      <c r="D6131" s="535">
        <v>44.7</v>
      </c>
      <c r="E6131" s="536">
        <v>0</v>
      </c>
      <c r="F6131" s="535">
        <v>43.7</v>
      </c>
      <c r="G6131" s="536">
        <v>0.58099999999999996</v>
      </c>
      <c r="H6131" s="535">
        <v>45.47</v>
      </c>
      <c r="I6131" s="536">
        <v>0.55840000000000001</v>
      </c>
      <c r="J6131" s="535">
        <v>41.68</v>
      </c>
      <c r="K6131" s="536">
        <v>0.60919999999999996</v>
      </c>
      <c r="L6131" s="535">
        <v>41.72</v>
      </c>
      <c r="M6131" s="536">
        <v>0</v>
      </c>
      <c r="N6131" s="535">
        <v>44.11</v>
      </c>
      <c r="O6131" s="536">
        <v>0.5756</v>
      </c>
      <c r="P6131" s="535">
        <v>45.2</v>
      </c>
      <c r="Q6131" s="536">
        <v>0.56169999999999998</v>
      </c>
      <c r="R6131" s="535">
        <v>48.08</v>
      </c>
    </row>
    <row r="6132" spans="1:18" ht="12.75">
      <c r="A6132" s="145">
        <v>92930</v>
      </c>
      <c r="B6132" s="102" t="s">
        <v>27802</v>
      </c>
      <c r="C6132" s="145" t="s">
        <v>2</v>
      </c>
      <c r="D6132" s="535">
        <v>58.51</v>
      </c>
      <c r="E6132" s="536">
        <v>0</v>
      </c>
      <c r="F6132" s="535">
        <v>56.72</v>
      </c>
      <c r="G6132" s="536">
        <v>0.4476</v>
      </c>
      <c r="H6132" s="535">
        <v>59.8</v>
      </c>
      <c r="I6132" s="536">
        <v>0.42459999999999998</v>
      </c>
      <c r="J6132" s="535">
        <v>53.16</v>
      </c>
      <c r="K6132" s="536">
        <v>0.47760000000000002</v>
      </c>
      <c r="L6132" s="535">
        <v>55.76</v>
      </c>
      <c r="M6132" s="536">
        <v>0</v>
      </c>
      <c r="N6132" s="535">
        <v>57.36</v>
      </c>
      <c r="O6132" s="536">
        <v>0.44259999999999999</v>
      </c>
      <c r="P6132" s="535">
        <v>59.22</v>
      </c>
      <c r="Q6132" s="536">
        <v>0.42870000000000003</v>
      </c>
      <c r="R6132" s="535">
        <v>62.6</v>
      </c>
    </row>
    <row r="6133" spans="1:18" ht="12.75">
      <c r="A6133" s="145">
        <v>92945</v>
      </c>
      <c r="B6133" s="102" t="s">
        <v>27803</v>
      </c>
      <c r="C6133" s="145" t="s">
        <v>2</v>
      </c>
      <c r="D6133" s="535">
        <v>44.7</v>
      </c>
      <c r="E6133" s="536">
        <v>0</v>
      </c>
      <c r="F6133" s="535">
        <v>43.7</v>
      </c>
      <c r="G6133" s="536">
        <v>0.58099999999999996</v>
      </c>
      <c r="H6133" s="535">
        <v>45.47</v>
      </c>
      <c r="I6133" s="536">
        <v>0.55840000000000001</v>
      </c>
      <c r="J6133" s="535">
        <v>41.68</v>
      </c>
      <c r="K6133" s="536">
        <v>0.60919999999999996</v>
      </c>
      <c r="L6133" s="535">
        <v>41.72</v>
      </c>
      <c r="M6133" s="536">
        <v>0</v>
      </c>
      <c r="N6133" s="535">
        <v>44.11</v>
      </c>
      <c r="O6133" s="536">
        <v>0.5756</v>
      </c>
      <c r="P6133" s="535">
        <v>45.2</v>
      </c>
      <c r="Q6133" s="536">
        <v>0.56169999999999998</v>
      </c>
      <c r="R6133" s="535">
        <v>48.08</v>
      </c>
    </row>
    <row r="6134" spans="1:18" ht="12.75">
      <c r="A6134" s="145">
        <v>92925</v>
      </c>
      <c r="B6134" s="102" t="s">
        <v>27804</v>
      </c>
      <c r="C6134" s="145" t="s">
        <v>2</v>
      </c>
      <c r="D6134" s="535">
        <v>51.28</v>
      </c>
      <c r="E6134" s="536">
        <v>0</v>
      </c>
      <c r="F6134" s="535">
        <v>49.62</v>
      </c>
      <c r="G6134" s="536">
        <v>0.4224</v>
      </c>
      <c r="H6134" s="535">
        <v>52.44</v>
      </c>
      <c r="I6134" s="536">
        <v>0.3997</v>
      </c>
      <c r="J6134" s="535">
        <v>46.35</v>
      </c>
      <c r="K6134" s="536">
        <v>0.45219999999999999</v>
      </c>
      <c r="L6134" s="535">
        <v>49.06</v>
      </c>
      <c r="M6134" s="536">
        <v>0</v>
      </c>
      <c r="N6134" s="535">
        <v>50.21</v>
      </c>
      <c r="O6134" s="536">
        <v>0.41739999999999999</v>
      </c>
      <c r="P6134" s="535">
        <v>51.9</v>
      </c>
      <c r="Q6134" s="536">
        <v>0.40389999999999998</v>
      </c>
      <c r="R6134" s="535">
        <v>54.8</v>
      </c>
    </row>
    <row r="6135" spans="1:18" ht="12.75">
      <c r="A6135" s="145">
        <v>92940</v>
      </c>
      <c r="B6135" s="102" t="s">
        <v>27805</v>
      </c>
      <c r="C6135" s="145" t="s">
        <v>2</v>
      </c>
      <c r="D6135" s="535">
        <v>39.159999999999997</v>
      </c>
      <c r="E6135" s="536">
        <v>0</v>
      </c>
      <c r="F6135" s="535">
        <v>38.200000000000003</v>
      </c>
      <c r="G6135" s="536">
        <v>0.54869999999999997</v>
      </c>
      <c r="H6135" s="535">
        <v>39.869999999999997</v>
      </c>
      <c r="I6135" s="536">
        <v>0.52569999999999995</v>
      </c>
      <c r="J6135" s="535">
        <v>36.270000000000003</v>
      </c>
      <c r="K6135" s="536">
        <v>0.57789999999999997</v>
      </c>
      <c r="L6135" s="535">
        <v>36.729999999999997</v>
      </c>
      <c r="M6135" s="536">
        <v>0</v>
      </c>
      <c r="N6135" s="535">
        <v>38.58</v>
      </c>
      <c r="O6135" s="536">
        <v>0.54330000000000001</v>
      </c>
      <c r="P6135" s="535">
        <v>39.6</v>
      </c>
      <c r="Q6135" s="536">
        <v>0.52929999999999999</v>
      </c>
      <c r="R6135" s="535">
        <v>42.06</v>
      </c>
    </row>
    <row r="6136" spans="1:18" ht="12.75">
      <c r="A6136" s="145">
        <v>92926</v>
      </c>
      <c r="B6136" s="102" t="s">
        <v>27806</v>
      </c>
      <c r="C6136" s="145" t="s">
        <v>2</v>
      </c>
      <c r="D6136" s="535">
        <v>51.27</v>
      </c>
      <c r="E6136" s="536">
        <v>0</v>
      </c>
      <c r="F6136" s="535">
        <v>49.61</v>
      </c>
      <c r="G6136" s="536">
        <v>0.42230000000000001</v>
      </c>
      <c r="H6136" s="535">
        <v>52.43</v>
      </c>
      <c r="I6136" s="536">
        <v>0.39960000000000001</v>
      </c>
      <c r="J6136" s="535">
        <v>46.34</v>
      </c>
      <c r="K6136" s="536">
        <v>0.4521</v>
      </c>
      <c r="L6136" s="535">
        <v>49.05</v>
      </c>
      <c r="M6136" s="536">
        <v>0</v>
      </c>
      <c r="N6136" s="535">
        <v>50.2</v>
      </c>
      <c r="O6136" s="536">
        <v>0.4173</v>
      </c>
      <c r="P6136" s="535">
        <v>51.89</v>
      </c>
      <c r="Q6136" s="536">
        <v>0.4037</v>
      </c>
      <c r="R6136" s="535">
        <v>54.79</v>
      </c>
    </row>
    <row r="6137" spans="1:18" ht="12.75">
      <c r="A6137" s="145">
        <v>92941</v>
      </c>
      <c r="B6137" s="102" t="s">
        <v>27807</v>
      </c>
      <c r="C6137" s="145" t="s">
        <v>2</v>
      </c>
      <c r="D6137" s="535">
        <v>39.15</v>
      </c>
      <c r="E6137" s="536">
        <v>0</v>
      </c>
      <c r="F6137" s="535">
        <v>38.19</v>
      </c>
      <c r="G6137" s="536">
        <v>0.54859999999999998</v>
      </c>
      <c r="H6137" s="535">
        <v>39.86</v>
      </c>
      <c r="I6137" s="536">
        <v>0.52559999999999996</v>
      </c>
      <c r="J6137" s="535">
        <v>36.26</v>
      </c>
      <c r="K6137" s="536">
        <v>0.57779999999999998</v>
      </c>
      <c r="L6137" s="535">
        <v>36.72</v>
      </c>
      <c r="M6137" s="536">
        <v>0</v>
      </c>
      <c r="N6137" s="535">
        <v>38.57</v>
      </c>
      <c r="O6137" s="536">
        <v>0.54320000000000002</v>
      </c>
      <c r="P6137" s="535">
        <v>39.590000000000003</v>
      </c>
      <c r="Q6137" s="536">
        <v>0.5292</v>
      </c>
      <c r="R6137" s="535">
        <v>42.05</v>
      </c>
    </row>
    <row r="6138" spans="1:18" ht="12.75">
      <c r="A6138" s="145">
        <v>92927</v>
      </c>
      <c r="B6138" s="102" t="s">
        <v>27808</v>
      </c>
      <c r="C6138" s="145" t="s">
        <v>2</v>
      </c>
      <c r="D6138" s="535">
        <v>51.27</v>
      </c>
      <c r="E6138" s="536">
        <v>0</v>
      </c>
      <c r="F6138" s="535">
        <v>49.61</v>
      </c>
      <c r="G6138" s="536">
        <v>0.42230000000000001</v>
      </c>
      <c r="H6138" s="535">
        <v>52.43</v>
      </c>
      <c r="I6138" s="536">
        <v>0.39960000000000001</v>
      </c>
      <c r="J6138" s="535">
        <v>46.34</v>
      </c>
      <c r="K6138" s="536">
        <v>0.4521</v>
      </c>
      <c r="L6138" s="535">
        <v>49.05</v>
      </c>
      <c r="M6138" s="536">
        <v>0</v>
      </c>
      <c r="N6138" s="535">
        <v>50.2</v>
      </c>
      <c r="O6138" s="536">
        <v>0.4173</v>
      </c>
      <c r="P6138" s="535">
        <v>51.89</v>
      </c>
      <c r="Q6138" s="536">
        <v>0.4037</v>
      </c>
      <c r="R6138" s="535">
        <v>54.79</v>
      </c>
    </row>
    <row r="6139" spans="1:18" ht="12.75">
      <c r="A6139" s="145">
        <v>92942</v>
      </c>
      <c r="B6139" s="102" t="s">
        <v>27809</v>
      </c>
      <c r="C6139" s="145" t="s">
        <v>2</v>
      </c>
      <c r="D6139" s="535">
        <v>39.15</v>
      </c>
      <c r="E6139" s="536">
        <v>0</v>
      </c>
      <c r="F6139" s="535">
        <v>38.19</v>
      </c>
      <c r="G6139" s="536">
        <v>0.54859999999999998</v>
      </c>
      <c r="H6139" s="535">
        <v>39.86</v>
      </c>
      <c r="I6139" s="536">
        <v>0.52559999999999996</v>
      </c>
      <c r="J6139" s="535">
        <v>36.26</v>
      </c>
      <c r="K6139" s="536">
        <v>0.57779999999999998</v>
      </c>
      <c r="L6139" s="535">
        <v>36.72</v>
      </c>
      <c r="M6139" s="536">
        <v>0</v>
      </c>
      <c r="N6139" s="535">
        <v>38.57</v>
      </c>
      <c r="O6139" s="536">
        <v>0.54320000000000002</v>
      </c>
      <c r="P6139" s="535">
        <v>39.590000000000003</v>
      </c>
      <c r="Q6139" s="536">
        <v>0.5292</v>
      </c>
      <c r="R6139" s="535">
        <v>42.05</v>
      </c>
    </row>
    <row r="6140" spans="1:18" ht="12.75">
      <c r="A6140" s="145">
        <v>92918</v>
      </c>
      <c r="B6140" s="102" t="s">
        <v>27810</v>
      </c>
      <c r="C6140" s="145" t="s">
        <v>2</v>
      </c>
      <c r="D6140" s="535">
        <v>41.65</v>
      </c>
      <c r="E6140" s="536">
        <v>0</v>
      </c>
      <c r="F6140" s="535">
        <v>40.1</v>
      </c>
      <c r="G6140" s="536">
        <v>0.34439999999999998</v>
      </c>
      <c r="H6140" s="535">
        <v>42.68</v>
      </c>
      <c r="I6140" s="536">
        <v>0.3236</v>
      </c>
      <c r="J6140" s="535">
        <v>37.090000000000003</v>
      </c>
      <c r="K6140" s="536">
        <v>0.37230000000000002</v>
      </c>
      <c r="L6140" s="535">
        <v>40.33</v>
      </c>
      <c r="M6140" s="536">
        <v>0</v>
      </c>
      <c r="N6140" s="535">
        <v>40.630000000000003</v>
      </c>
      <c r="O6140" s="536">
        <v>0.33989999999999998</v>
      </c>
      <c r="P6140" s="535">
        <v>42.18</v>
      </c>
      <c r="Q6140" s="536">
        <v>0.32740000000000002</v>
      </c>
      <c r="R6140" s="535">
        <v>44.39</v>
      </c>
    </row>
    <row r="6141" spans="1:18" ht="12.75">
      <c r="A6141" s="145">
        <v>92938</v>
      </c>
      <c r="B6141" s="102" t="s">
        <v>27811</v>
      </c>
      <c r="C6141" s="145" t="s">
        <v>2</v>
      </c>
      <c r="D6141" s="535">
        <v>31</v>
      </c>
      <c r="E6141" s="536">
        <v>0</v>
      </c>
      <c r="F6141" s="535">
        <v>30.05</v>
      </c>
      <c r="G6141" s="536">
        <v>0.45960000000000001</v>
      </c>
      <c r="H6141" s="535">
        <v>31.63</v>
      </c>
      <c r="I6141" s="536">
        <v>0.43659999999999999</v>
      </c>
      <c r="J6141" s="535">
        <v>28.23</v>
      </c>
      <c r="K6141" s="536">
        <v>0.48920000000000002</v>
      </c>
      <c r="L6141" s="535">
        <v>29.49</v>
      </c>
      <c r="M6141" s="536">
        <v>0</v>
      </c>
      <c r="N6141" s="535">
        <v>30.4</v>
      </c>
      <c r="O6141" s="536">
        <v>0.45429999999999998</v>
      </c>
      <c r="P6141" s="535">
        <v>31.36</v>
      </c>
      <c r="Q6141" s="536">
        <v>0.44040000000000001</v>
      </c>
      <c r="R6141" s="535">
        <v>33.18</v>
      </c>
    </row>
    <row r="6142" spans="1:18" ht="12.75">
      <c r="A6142" s="145">
        <v>92920</v>
      </c>
      <c r="B6142" s="102" t="s">
        <v>27812</v>
      </c>
      <c r="C6142" s="145" t="s">
        <v>2</v>
      </c>
      <c r="D6142" s="535">
        <v>41.91</v>
      </c>
      <c r="E6142" s="536">
        <v>0</v>
      </c>
      <c r="F6142" s="535">
        <v>40.369999999999997</v>
      </c>
      <c r="G6142" s="536">
        <v>0.3488</v>
      </c>
      <c r="H6142" s="535">
        <v>42.95</v>
      </c>
      <c r="I6142" s="536">
        <v>0.32779999999999998</v>
      </c>
      <c r="J6142" s="535">
        <v>37.36</v>
      </c>
      <c r="K6142" s="536">
        <v>0.37690000000000001</v>
      </c>
      <c r="L6142" s="535">
        <v>40.56</v>
      </c>
      <c r="M6142" s="536">
        <v>0</v>
      </c>
      <c r="N6142" s="535">
        <v>40.9</v>
      </c>
      <c r="O6142" s="536">
        <v>0.34429999999999999</v>
      </c>
      <c r="P6142" s="535">
        <v>42.45</v>
      </c>
      <c r="Q6142" s="536">
        <v>0.33169999999999999</v>
      </c>
      <c r="R6142" s="535">
        <v>44.69</v>
      </c>
    </row>
    <row r="6143" spans="1:18" ht="12.75">
      <c r="A6143" s="145">
        <v>92939</v>
      </c>
      <c r="B6143" s="102" t="s">
        <v>27813</v>
      </c>
      <c r="C6143" s="145" t="s">
        <v>2</v>
      </c>
      <c r="D6143" s="535">
        <v>31.26</v>
      </c>
      <c r="E6143" s="536">
        <v>0</v>
      </c>
      <c r="F6143" s="535">
        <v>30.32</v>
      </c>
      <c r="G6143" s="536">
        <v>0.46439999999999998</v>
      </c>
      <c r="H6143" s="535">
        <v>31.9</v>
      </c>
      <c r="I6143" s="536">
        <v>0.44140000000000001</v>
      </c>
      <c r="J6143" s="535">
        <v>28.5</v>
      </c>
      <c r="K6143" s="536">
        <v>0.49399999999999999</v>
      </c>
      <c r="L6143" s="535">
        <v>29.72</v>
      </c>
      <c r="M6143" s="536">
        <v>0</v>
      </c>
      <c r="N6143" s="535">
        <v>30.67</v>
      </c>
      <c r="O6143" s="536">
        <v>0.45910000000000001</v>
      </c>
      <c r="P6143" s="535">
        <v>31.63</v>
      </c>
      <c r="Q6143" s="536">
        <v>0.4451</v>
      </c>
      <c r="R6143" s="535">
        <v>33.479999999999997</v>
      </c>
    </row>
    <row r="6144" spans="1:18" ht="12.75">
      <c r="A6144" s="145">
        <v>92910</v>
      </c>
      <c r="B6144" s="102" t="s">
        <v>27814</v>
      </c>
      <c r="C6144" s="145" t="s">
        <v>2</v>
      </c>
      <c r="D6144" s="535">
        <v>111.23</v>
      </c>
      <c r="E6144" s="536">
        <v>0</v>
      </c>
      <c r="F6144" s="535">
        <v>109.23</v>
      </c>
      <c r="G6144" s="536">
        <v>0.65290000000000004</v>
      </c>
      <c r="H6144" s="535">
        <v>112.94</v>
      </c>
      <c r="I6144" s="536">
        <v>0.63149999999999995</v>
      </c>
      <c r="J6144" s="535">
        <v>104.96</v>
      </c>
      <c r="K6144" s="536">
        <v>0.67949999999999999</v>
      </c>
      <c r="L6144" s="535">
        <v>102.51</v>
      </c>
      <c r="M6144" s="536">
        <v>0</v>
      </c>
      <c r="N6144" s="535">
        <v>110.04</v>
      </c>
      <c r="O6144" s="536">
        <v>0.64810000000000001</v>
      </c>
      <c r="P6144" s="535">
        <v>112.27</v>
      </c>
      <c r="Q6144" s="536">
        <v>0.63529999999999998</v>
      </c>
      <c r="R6144" s="535">
        <v>119.78</v>
      </c>
    </row>
    <row r="6145" spans="1:18" ht="12.75">
      <c r="A6145" s="145">
        <v>92934</v>
      </c>
      <c r="B6145" s="102" t="s">
        <v>27815</v>
      </c>
      <c r="C6145" s="145" t="s">
        <v>2</v>
      </c>
      <c r="D6145" s="535">
        <v>113.15</v>
      </c>
      <c r="E6145" s="536">
        <v>0</v>
      </c>
      <c r="F6145" s="535">
        <v>111.03</v>
      </c>
      <c r="G6145" s="536">
        <v>0.64229999999999998</v>
      </c>
      <c r="H6145" s="535">
        <v>114.93</v>
      </c>
      <c r="I6145" s="536">
        <v>0.62060000000000004</v>
      </c>
      <c r="J6145" s="535">
        <v>106.55</v>
      </c>
      <c r="K6145" s="536">
        <v>0.6694</v>
      </c>
      <c r="L6145" s="535">
        <v>104.47</v>
      </c>
      <c r="M6145" s="536">
        <v>0</v>
      </c>
      <c r="N6145" s="535">
        <v>111.88</v>
      </c>
      <c r="O6145" s="536">
        <v>0.63749999999999996</v>
      </c>
      <c r="P6145" s="535">
        <v>114.22</v>
      </c>
      <c r="Q6145" s="536">
        <v>0.62439999999999996</v>
      </c>
      <c r="R6145" s="535">
        <v>121.8</v>
      </c>
    </row>
    <row r="6146" spans="1:18" ht="12.75">
      <c r="A6146" s="145">
        <v>92949</v>
      </c>
      <c r="B6146" s="102" t="s">
        <v>27816</v>
      </c>
      <c r="C6146" s="145" t="s">
        <v>2</v>
      </c>
      <c r="D6146" s="535">
        <v>94.09</v>
      </c>
      <c r="E6146" s="536">
        <v>0</v>
      </c>
      <c r="F6146" s="535">
        <v>93.09</v>
      </c>
      <c r="G6146" s="536">
        <v>0.7661</v>
      </c>
      <c r="H6146" s="535">
        <v>95.17</v>
      </c>
      <c r="I6146" s="536">
        <v>0.74939999999999996</v>
      </c>
      <c r="J6146" s="535">
        <v>90.71</v>
      </c>
      <c r="K6146" s="536">
        <v>0.78620000000000001</v>
      </c>
      <c r="L6146" s="535">
        <v>85.07</v>
      </c>
      <c r="M6146" s="536">
        <v>0</v>
      </c>
      <c r="N6146" s="535">
        <v>93.6</v>
      </c>
      <c r="O6146" s="536">
        <v>0.76200000000000001</v>
      </c>
      <c r="P6146" s="535">
        <v>94.88</v>
      </c>
      <c r="Q6146" s="536">
        <v>0.75170000000000003</v>
      </c>
      <c r="R6146" s="535">
        <v>101.77</v>
      </c>
    </row>
    <row r="6147" spans="1:18" ht="12.75">
      <c r="A6147" s="145">
        <v>92911</v>
      </c>
      <c r="B6147" s="102" t="s">
        <v>27817</v>
      </c>
      <c r="C6147" s="145" t="s">
        <v>2</v>
      </c>
      <c r="D6147" s="535">
        <v>111.23</v>
      </c>
      <c r="E6147" s="536">
        <v>0</v>
      </c>
      <c r="F6147" s="535">
        <v>109.23</v>
      </c>
      <c r="G6147" s="536">
        <v>0.65290000000000004</v>
      </c>
      <c r="H6147" s="535">
        <v>112.94</v>
      </c>
      <c r="I6147" s="536">
        <v>0.63149999999999995</v>
      </c>
      <c r="J6147" s="535">
        <v>104.96</v>
      </c>
      <c r="K6147" s="536">
        <v>0.67949999999999999</v>
      </c>
      <c r="L6147" s="535">
        <v>102.51</v>
      </c>
      <c r="M6147" s="536">
        <v>0</v>
      </c>
      <c r="N6147" s="535">
        <v>110.04</v>
      </c>
      <c r="O6147" s="536">
        <v>0.64810000000000001</v>
      </c>
      <c r="P6147" s="535">
        <v>112.27</v>
      </c>
      <c r="Q6147" s="536">
        <v>0.63529999999999998</v>
      </c>
      <c r="R6147" s="535">
        <v>119.78</v>
      </c>
    </row>
    <row r="6148" spans="1:18" ht="12.75">
      <c r="A6148" s="145">
        <v>92935</v>
      </c>
      <c r="B6148" s="102" t="s">
        <v>27818</v>
      </c>
      <c r="C6148" s="145" t="s">
        <v>2</v>
      </c>
      <c r="D6148" s="535">
        <v>113.15</v>
      </c>
      <c r="E6148" s="536">
        <v>0</v>
      </c>
      <c r="F6148" s="535">
        <v>111.03</v>
      </c>
      <c r="G6148" s="536">
        <v>0.64229999999999998</v>
      </c>
      <c r="H6148" s="535">
        <v>114.93</v>
      </c>
      <c r="I6148" s="536">
        <v>0.62060000000000004</v>
      </c>
      <c r="J6148" s="535">
        <v>106.55</v>
      </c>
      <c r="K6148" s="536">
        <v>0.6694</v>
      </c>
      <c r="L6148" s="535">
        <v>104.47</v>
      </c>
      <c r="M6148" s="536">
        <v>0</v>
      </c>
      <c r="N6148" s="535">
        <v>111.88</v>
      </c>
      <c r="O6148" s="536">
        <v>0.63749999999999996</v>
      </c>
      <c r="P6148" s="535">
        <v>114.22</v>
      </c>
      <c r="Q6148" s="536">
        <v>0.62439999999999996</v>
      </c>
      <c r="R6148" s="535">
        <v>121.8</v>
      </c>
    </row>
    <row r="6149" spans="1:18" ht="12.75">
      <c r="A6149" s="145">
        <v>92950</v>
      </c>
      <c r="B6149" s="102" t="s">
        <v>27819</v>
      </c>
      <c r="C6149" s="145" t="s">
        <v>2</v>
      </c>
      <c r="D6149" s="535">
        <v>94.09</v>
      </c>
      <c r="E6149" s="536">
        <v>0</v>
      </c>
      <c r="F6149" s="535">
        <v>93.09</v>
      </c>
      <c r="G6149" s="536">
        <v>0.7661</v>
      </c>
      <c r="H6149" s="535">
        <v>95.17</v>
      </c>
      <c r="I6149" s="536">
        <v>0.74939999999999996</v>
      </c>
      <c r="J6149" s="535">
        <v>90.71</v>
      </c>
      <c r="K6149" s="536">
        <v>0.78620000000000001</v>
      </c>
      <c r="L6149" s="535">
        <v>85.07</v>
      </c>
      <c r="M6149" s="536">
        <v>0</v>
      </c>
      <c r="N6149" s="535">
        <v>93.6</v>
      </c>
      <c r="O6149" s="536">
        <v>0.76200000000000001</v>
      </c>
      <c r="P6149" s="535">
        <v>94.88</v>
      </c>
      <c r="Q6149" s="536">
        <v>0.75170000000000003</v>
      </c>
      <c r="R6149" s="535">
        <v>101.77</v>
      </c>
    </row>
    <row r="6150" spans="1:18" ht="12.75">
      <c r="A6150" s="145">
        <v>92907</v>
      </c>
      <c r="B6150" s="102" t="s">
        <v>27820</v>
      </c>
      <c r="C6150" s="145" t="s">
        <v>2</v>
      </c>
      <c r="D6150" s="535">
        <v>77.37</v>
      </c>
      <c r="E6150" s="536">
        <v>0</v>
      </c>
      <c r="F6150" s="535">
        <v>75.430000000000007</v>
      </c>
      <c r="G6150" s="536">
        <v>0.53900000000000003</v>
      </c>
      <c r="H6150" s="535">
        <v>78.83</v>
      </c>
      <c r="I6150" s="536">
        <v>0.51580000000000004</v>
      </c>
      <c r="J6150" s="535">
        <v>71.5</v>
      </c>
      <c r="K6150" s="536">
        <v>0.56869999999999998</v>
      </c>
      <c r="L6150" s="535">
        <v>72.66</v>
      </c>
      <c r="M6150" s="536">
        <v>0</v>
      </c>
      <c r="N6150" s="535">
        <v>76.16</v>
      </c>
      <c r="O6150" s="536">
        <v>0.53390000000000004</v>
      </c>
      <c r="P6150" s="535">
        <v>78.209999999999994</v>
      </c>
      <c r="Q6150" s="536">
        <v>0.51990000000000003</v>
      </c>
      <c r="R6150" s="535">
        <v>83.02</v>
      </c>
    </row>
    <row r="6151" spans="1:18" ht="12.75">
      <c r="A6151" s="145">
        <v>92931</v>
      </c>
      <c r="B6151" s="102" t="s">
        <v>27821</v>
      </c>
      <c r="C6151" s="145" t="s">
        <v>2</v>
      </c>
      <c r="D6151" s="535">
        <v>77.31</v>
      </c>
      <c r="E6151" s="536">
        <v>0</v>
      </c>
      <c r="F6151" s="535">
        <v>75.38</v>
      </c>
      <c r="G6151" s="536">
        <v>0.53939999999999999</v>
      </c>
      <c r="H6151" s="535">
        <v>78.78</v>
      </c>
      <c r="I6151" s="536">
        <v>0.5161</v>
      </c>
      <c r="J6151" s="535">
        <v>71.45</v>
      </c>
      <c r="K6151" s="536">
        <v>0.56910000000000005</v>
      </c>
      <c r="L6151" s="535">
        <v>72.61</v>
      </c>
      <c r="M6151" s="536">
        <v>0</v>
      </c>
      <c r="N6151" s="535">
        <v>76.11</v>
      </c>
      <c r="O6151" s="536">
        <v>0.53420000000000001</v>
      </c>
      <c r="P6151" s="535">
        <v>78.150000000000006</v>
      </c>
      <c r="Q6151" s="536">
        <v>0.52029999999999998</v>
      </c>
      <c r="R6151" s="535">
        <v>82.96</v>
      </c>
    </row>
    <row r="6152" spans="1:18" ht="12.75">
      <c r="A6152" s="145">
        <v>92946</v>
      </c>
      <c r="B6152" s="102" t="s">
        <v>27822</v>
      </c>
      <c r="C6152" s="145" t="s">
        <v>2</v>
      </c>
      <c r="D6152" s="535">
        <v>61.42</v>
      </c>
      <c r="E6152" s="536">
        <v>0</v>
      </c>
      <c r="F6152" s="535">
        <v>60.4</v>
      </c>
      <c r="G6152" s="536">
        <v>0.67320000000000002</v>
      </c>
      <c r="H6152" s="535">
        <v>62.3</v>
      </c>
      <c r="I6152" s="536">
        <v>0.65259999999999996</v>
      </c>
      <c r="J6152" s="535">
        <v>58.24</v>
      </c>
      <c r="K6152" s="536">
        <v>0.69810000000000005</v>
      </c>
      <c r="L6152" s="535">
        <v>56.43</v>
      </c>
      <c r="M6152" s="536">
        <v>0</v>
      </c>
      <c r="N6152" s="535">
        <v>60.86</v>
      </c>
      <c r="O6152" s="536">
        <v>0.66810000000000003</v>
      </c>
      <c r="P6152" s="535">
        <v>62.01</v>
      </c>
      <c r="Q6152" s="536">
        <v>0.65569999999999995</v>
      </c>
      <c r="R6152" s="535">
        <v>66.25</v>
      </c>
    </row>
    <row r="6153" spans="1:18" ht="12.75">
      <c r="A6153" s="145">
        <v>92908</v>
      </c>
      <c r="B6153" s="102" t="s">
        <v>27823</v>
      </c>
      <c r="C6153" s="145" t="s">
        <v>2</v>
      </c>
      <c r="D6153" s="535">
        <v>77.37</v>
      </c>
      <c r="E6153" s="536">
        <v>0</v>
      </c>
      <c r="F6153" s="535">
        <v>75.430000000000007</v>
      </c>
      <c r="G6153" s="536">
        <v>0.53900000000000003</v>
      </c>
      <c r="H6153" s="535">
        <v>78.83</v>
      </c>
      <c r="I6153" s="536">
        <v>0.51580000000000004</v>
      </c>
      <c r="J6153" s="535">
        <v>71.5</v>
      </c>
      <c r="K6153" s="536">
        <v>0.56869999999999998</v>
      </c>
      <c r="L6153" s="535">
        <v>72.66</v>
      </c>
      <c r="M6153" s="536">
        <v>0</v>
      </c>
      <c r="N6153" s="535">
        <v>76.16</v>
      </c>
      <c r="O6153" s="536">
        <v>0.53390000000000004</v>
      </c>
      <c r="P6153" s="535">
        <v>78.209999999999994</v>
      </c>
      <c r="Q6153" s="536">
        <v>0.51990000000000003</v>
      </c>
      <c r="R6153" s="535">
        <v>83.02</v>
      </c>
    </row>
    <row r="6154" spans="1:18" ht="12.75">
      <c r="A6154" s="145">
        <v>92932</v>
      </c>
      <c r="B6154" s="102" t="s">
        <v>27824</v>
      </c>
      <c r="C6154" s="145" t="s">
        <v>2</v>
      </c>
      <c r="D6154" s="535">
        <v>77.31</v>
      </c>
      <c r="E6154" s="536">
        <v>0</v>
      </c>
      <c r="F6154" s="535">
        <v>75.38</v>
      </c>
      <c r="G6154" s="536">
        <v>0.53939999999999999</v>
      </c>
      <c r="H6154" s="535">
        <v>78.78</v>
      </c>
      <c r="I6154" s="536">
        <v>0.5161</v>
      </c>
      <c r="J6154" s="535">
        <v>71.45</v>
      </c>
      <c r="K6154" s="536">
        <v>0.56910000000000005</v>
      </c>
      <c r="L6154" s="535">
        <v>72.61</v>
      </c>
      <c r="M6154" s="536">
        <v>0</v>
      </c>
      <c r="N6154" s="535">
        <v>76.11</v>
      </c>
      <c r="O6154" s="536">
        <v>0.53420000000000001</v>
      </c>
      <c r="P6154" s="535">
        <v>78.150000000000006</v>
      </c>
      <c r="Q6154" s="536">
        <v>0.52029999999999998</v>
      </c>
      <c r="R6154" s="535">
        <v>82.96</v>
      </c>
    </row>
    <row r="6155" spans="1:18" ht="12.75">
      <c r="A6155" s="145">
        <v>92947</v>
      </c>
      <c r="B6155" s="102" t="s">
        <v>27825</v>
      </c>
      <c r="C6155" s="145" t="s">
        <v>2</v>
      </c>
      <c r="D6155" s="535">
        <v>61.42</v>
      </c>
      <c r="E6155" s="536">
        <v>0</v>
      </c>
      <c r="F6155" s="535">
        <v>60.4</v>
      </c>
      <c r="G6155" s="536">
        <v>0.67320000000000002</v>
      </c>
      <c r="H6155" s="535">
        <v>62.3</v>
      </c>
      <c r="I6155" s="536">
        <v>0.65259999999999996</v>
      </c>
      <c r="J6155" s="535">
        <v>58.24</v>
      </c>
      <c r="K6155" s="536">
        <v>0.69810000000000005</v>
      </c>
      <c r="L6155" s="535">
        <v>56.43</v>
      </c>
      <c r="M6155" s="536">
        <v>0</v>
      </c>
      <c r="N6155" s="535">
        <v>60.86</v>
      </c>
      <c r="O6155" s="536">
        <v>0.66810000000000003</v>
      </c>
      <c r="P6155" s="535">
        <v>62.01</v>
      </c>
      <c r="Q6155" s="536">
        <v>0.65569999999999995</v>
      </c>
      <c r="R6155" s="535">
        <v>66.25</v>
      </c>
    </row>
    <row r="6156" spans="1:18" ht="12.75">
      <c r="A6156" s="145">
        <v>92909</v>
      </c>
      <c r="B6156" s="102" t="s">
        <v>27826</v>
      </c>
      <c r="C6156" s="145" t="s">
        <v>2</v>
      </c>
      <c r="D6156" s="535">
        <v>77.37</v>
      </c>
      <c r="E6156" s="536">
        <v>0</v>
      </c>
      <c r="F6156" s="535">
        <v>75.430000000000007</v>
      </c>
      <c r="G6156" s="536">
        <v>0.53900000000000003</v>
      </c>
      <c r="H6156" s="535">
        <v>78.83</v>
      </c>
      <c r="I6156" s="536">
        <v>0.51580000000000004</v>
      </c>
      <c r="J6156" s="535">
        <v>71.5</v>
      </c>
      <c r="K6156" s="536">
        <v>0.56869999999999998</v>
      </c>
      <c r="L6156" s="535">
        <v>72.66</v>
      </c>
      <c r="M6156" s="536">
        <v>0</v>
      </c>
      <c r="N6156" s="535">
        <v>76.16</v>
      </c>
      <c r="O6156" s="536">
        <v>0.53390000000000004</v>
      </c>
      <c r="P6156" s="535">
        <v>78.209999999999994</v>
      </c>
      <c r="Q6156" s="536">
        <v>0.51990000000000003</v>
      </c>
      <c r="R6156" s="535">
        <v>83.02</v>
      </c>
    </row>
    <row r="6157" spans="1:18" ht="12.75">
      <c r="A6157" s="145">
        <v>92933</v>
      </c>
      <c r="B6157" s="102" t="s">
        <v>27827</v>
      </c>
      <c r="C6157" s="145" t="s">
        <v>2</v>
      </c>
      <c r="D6157" s="535">
        <v>77.31</v>
      </c>
      <c r="E6157" s="536">
        <v>0</v>
      </c>
      <c r="F6157" s="535">
        <v>75.38</v>
      </c>
      <c r="G6157" s="536">
        <v>0.53939999999999999</v>
      </c>
      <c r="H6157" s="535">
        <v>78.78</v>
      </c>
      <c r="I6157" s="536">
        <v>0.5161</v>
      </c>
      <c r="J6157" s="535">
        <v>71.45</v>
      </c>
      <c r="K6157" s="536">
        <v>0.56910000000000005</v>
      </c>
      <c r="L6157" s="535">
        <v>72.61</v>
      </c>
      <c r="M6157" s="536">
        <v>0</v>
      </c>
      <c r="N6157" s="535">
        <v>76.11</v>
      </c>
      <c r="O6157" s="536">
        <v>0.53420000000000001</v>
      </c>
      <c r="P6157" s="535">
        <v>78.150000000000006</v>
      </c>
      <c r="Q6157" s="536">
        <v>0.52029999999999998</v>
      </c>
      <c r="R6157" s="535">
        <v>82.96</v>
      </c>
    </row>
    <row r="6158" spans="1:18" ht="12.75">
      <c r="A6158" s="145">
        <v>92948</v>
      </c>
      <c r="B6158" s="102" t="s">
        <v>27828</v>
      </c>
      <c r="C6158" s="145" t="s">
        <v>2</v>
      </c>
      <c r="D6158" s="535">
        <v>61.42</v>
      </c>
      <c r="E6158" s="536">
        <v>0</v>
      </c>
      <c r="F6158" s="535">
        <v>60.4</v>
      </c>
      <c r="G6158" s="536">
        <v>0.67320000000000002</v>
      </c>
      <c r="H6158" s="535">
        <v>62.3</v>
      </c>
      <c r="I6158" s="536">
        <v>0.65259999999999996</v>
      </c>
      <c r="J6158" s="535">
        <v>58.24</v>
      </c>
      <c r="K6158" s="536">
        <v>0.69810000000000005</v>
      </c>
      <c r="L6158" s="535">
        <v>56.43</v>
      </c>
      <c r="M6158" s="536">
        <v>0</v>
      </c>
      <c r="N6158" s="535">
        <v>60.86</v>
      </c>
      <c r="O6158" s="536">
        <v>0.66810000000000003</v>
      </c>
      <c r="P6158" s="535">
        <v>62.01</v>
      </c>
      <c r="Q6158" s="536">
        <v>0.65569999999999995</v>
      </c>
      <c r="R6158" s="535">
        <v>66.25</v>
      </c>
    </row>
    <row r="6159" spans="1:18" ht="12.75">
      <c r="A6159" s="145">
        <v>92912</v>
      </c>
      <c r="B6159" s="102" t="s">
        <v>27829</v>
      </c>
      <c r="C6159" s="145" t="s">
        <v>2</v>
      </c>
      <c r="D6159" s="535">
        <v>148.38999999999999</v>
      </c>
      <c r="E6159" s="536">
        <v>0</v>
      </c>
      <c r="F6159" s="535">
        <v>146.57</v>
      </c>
      <c r="G6159" s="536">
        <v>0.74139999999999995</v>
      </c>
      <c r="H6159" s="535">
        <v>150.28</v>
      </c>
      <c r="I6159" s="536">
        <v>0.72309999999999997</v>
      </c>
      <c r="J6159" s="535">
        <v>142.30000000000001</v>
      </c>
      <c r="K6159" s="536">
        <v>0.76359999999999995</v>
      </c>
      <c r="L6159" s="535">
        <v>134.72999999999999</v>
      </c>
      <c r="M6159" s="536">
        <v>0</v>
      </c>
      <c r="N6159" s="535">
        <v>147.38</v>
      </c>
      <c r="O6159" s="536">
        <v>0.73729999999999996</v>
      </c>
      <c r="P6159" s="535">
        <v>149.61000000000001</v>
      </c>
      <c r="Q6159" s="536">
        <v>0.72629999999999995</v>
      </c>
      <c r="R6159" s="535">
        <v>160.22999999999999</v>
      </c>
    </row>
    <row r="6160" spans="1:18" ht="12.75">
      <c r="A6160" s="145">
        <v>92913</v>
      </c>
      <c r="B6160" s="102" t="s">
        <v>27830</v>
      </c>
      <c r="C6160" s="145" t="s">
        <v>2</v>
      </c>
      <c r="D6160" s="535">
        <v>151.65</v>
      </c>
      <c r="E6160" s="536">
        <v>0</v>
      </c>
      <c r="F6160" s="535">
        <v>149.63999999999999</v>
      </c>
      <c r="G6160" s="536">
        <v>0.72609999999999997</v>
      </c>
      <c r="H6160" s="535">
        <v>153.65</v>
      </c>
      <c r="I6160" s="536">
        <v>0.70720000000000005</v>
      </c>
      <c r="J6160" s="535">
        <v>145.05000000000001</v>
      </c>
      <c r="K6160" s="536">
        <v>0.74909999999999999</v>
      </c>
      <c r="L6160" s="535">
        <v>138.07</v>
      </c>
      <c r="M6160" s="536">
        <v>0</v>
      </c>
      <c r="N6160" s="535">
        <v>150.54</v>
      </c>
      <c r="O6160" s="536">
        <v>0.7218</v>
      </c>
      <c r="P6160" s="535">
        <v>152.93</v>
      </c>
      <c r="Q6160" s="536">
        <v>0.71050000000000002</v>
      </c>
      <c r="R6160" s="535">
        <v>163.69999999999999</v>
      </c>
    </row>
    <row r="6161" spans="1:18" ht="12.75">
      <c r="A6161" s="145">
        <v>92936</v>
      </c>
      <c r="B6161" s="102" t="s">
        <v>27831</v>
      </c>
      <c r="C6161" s="145" t="s">
        <v>2</v>
      </c>
      <c r="D6161" s="535">
        <v>155.6</v>
      </c>
      <c r="E6161" s="536">
        <v>0</v>
      </c>
      <c r="F6161" s="535">
        <v>153.37</v>
      </c>
      <c r="G6161" s="536">
        <v>0.70850000000000002</v>
      </c>
      <c r="H6161" s="535">
        <v>157.72999999999999</v>
      </c>
      <c r="I6161" s="536">
        <v>0.68889999999999996</v>
      </c>
      <c r="J6161" s="535">
        <v>148.33000000000001</v>
      </c>
      <c r="K6161" s="536">
        <v>0.73260000000000003</v>
      </c>
      <c r="L6161" s="535">
        <v>142.08000000000001</v>
      </c>
      <c r="M6161" s="536">
        <v>0</v>
      </c>
      <c r="N6161" s="535">
        <v>154.33000000000001</v>
      </c>
      <c r="O6161" s="536">
        <v>0.70409999999999995</v>
      </c>
      <c r="P6161" s="535">
        <v>156.94</v>
      </c>
      <c r="Q6161" s="536">
        <v>0.69240000000000002</v>
      </c>
      <c r="R6161" s="535">
        <v>167.85</v>
      </c>
    </row>
    <row r="6162" spans="1:18" ht="12.75">
      <c r="A6162" s="145">
        <v>92951</v>
      </c>
      <c r="B6162" s="102" t="s">
        <v>27832</v>
      </c>
      <c r="C6162" s="145" t="s">
        <v>2</v>
      </c>
      <c r="D6162" s="535">
        <v>133.44</v>
      </c>
      <c r="E6162" s="536">
        <v>0</v>
      </c>
      <c r="F6162" s="535">
        <v>132.47999999999999</v>
      </c>
      <c r="G6162" s="536">
        <v>0.82020000000000004</v>
      </c>
      <c r="H6162" s="535">
        <v>134.76</v>
      </c>
      <c r="I6162" s="536">
        <v>0.80630000000000002</v>
      </c>
      <c r="J6162" s="535">
        <v>129.91999999999999</v>
      </c>
      <c r="K6162" s="536">
        <v>0.83640000000000003</v>
      </c>
      <c r="L6162" s="535">
        <v>119.53</v>
      </c>
      <c r="M6162" s="536">
        <v>0</v>
      </c>
      <c r="N6162" s="535">
        <v>133.07</v>
      </c>
      <c r="O6162" s="536">
        <v>0.81659999999999999</v>
      </c>
      <c r="P6162" s="535">
        <v>134.44999999999999</v>
      </c>
      <c r="Q6162" s="536">
        <v>0.80820000000000003</v>
      </c>
      <c r="R6162" s="535">
        <v>144.56</v>
      </c>
    </row>
    <row r="6163" spans="1:18" ht="12.75">
      <c r="A6163" s="145">
        <v>92914</v>
      </c>
      <c r="B6163" s="102" t="s">
        <v>27833</v>
      </c>
      <c r="C6163" s="145" t="s">
        <v>2</v>
      </c>
      <c r="D6163" s="535">
        <v>151.65</v>
      </c>
      <c r="E6163" s="536">
        <v>0</v>
      </c>
      <c r="F6163" s="535">
        <v>149.63999999999999</v>
      </c>
      <c r="G6163" s="536">
        <v>0.72609999999999997</v>
      </c>
      <c r="H6163" s="535">
        <v>153.65</v>
      </c>
      <c r="I6163" s="536">
        <v>0.70720000000000005</v>
      </c>
      <c r="J6163" s="535">
        <v>145.05000000000001</v>
      </c>
      <c r="K6163" s="536">
        <v>0.74909999999999999</v>
      </c>
      <c r="L6163" s="535">
        <v>138.07</v>
      </c>
      <c r="M6163" s="536">
        <v>0</v>
      </c>
      <c r="N6163" s="535">
        <v>150.54</v>
      </c>
      <c r="O6163" s="536">
        <v>0.7218</v>
      </c>
      <c r="P6163" s="535">
        <v>152.93</v>
      </c>
      <c r="Q6163" s="536">
        <v>0.71050000000000002</v>
      </c>
      <c r="R6163" s="535">
        <v>163.69999999999999</v>
      </c>
    </row>
    <row r="6164" spans="1:18" ht="12.75">
      <c r="A6164" s="145">
        <v>92937</v>
      </c>
      <c r="B6164" s="102" t="s">
        <v>27834</v>
      </c>
      <c r="C6164" s="145" t="s">
        <v>2</v>
      </c>
      <c r="D6164" s="535">
        <v>155.6</v>
      </c>
      <c r="E6164" s="536">
        <v>0</v>
      </c>
      <c r="F6164" s="535">
        <v>153.37</v>
      </c>
      <c r="G6164" s="536">
        <v>0.70850000000000002</v>
      </c>
      <c r="H6164" s="535">
        <v>157.72999999999999</v>
      </c>
      <c r="I6164" s="536">
        <v>0.68889999999999996</v>
      </c>
      <c r="J6164" s="535">
        <v>148.33000000000001</v>
      </c>
      <c r="K6164" s="536">
        <v>0.73260000000000003</v>
      </c>
      <c r="L6164" s="535">
        <v>142.08000000000001</v>
      </c>
      <c r="M6164" s="536">
        <v>0</v>
      </c>
      <c r="N6164" s="535">
        <v>154.33000000000001</v>
      </c>
      <c r="O6164" s="536">
        <v>0.70409999999999995</v>
      </c>
      <c r="P6164" s="535">
        <v>156.94</v>
      </c>
      <c r="Q6164" s="536">
        <v>0.69240000000000002</v>
      </c>
      <c r="R6164" s="535">
        <v>167.85</v>
      </c>
    </row>
    <row r="6165" spans="1:18" ht="12.75">
      <c r="A6165" s="145">
        <v>92952</v>
      </c>
      <c r="B6165" s="102" t="s">
        <v>27835</v>
      </c>
      <c r="C6165" s="145" t="s">
        <v>2</v>
      </c>
      <c r="D6165" s="535">
        <v>133.44</v>
      </c>
      <c r="E6165" s="536">
        <v>0</v>
      </c>
      <c r="F6165" s="535">
        <v>132.47999999999999</v>
      </c>
      <c r="G6165" s="536">
        <v>0.82020000000000004</v>
      </c>
      <c r="H6165" s="535">
        <v>134.76</v>
      </c>
      <c r="I6165" s="536">
        <v>0.80630000000000002</v>
      </c>
      <c r="J6165" s="535">
        <v>129.91999999999999</v>
      </c>
      <c r="K6165" s="536">
        <v>0.83640000000000003</v>
      </c>
      <c r="L6165" s="535">
        <v>119.53</v>
      </c>
      <c r="M6165" s="536">
        <v>0</v>
      </c>
      <c r="N6165" s="535">
        <v>133.07</v>
      </c>
      <c r="O6165" s="536">
        <v>0.81659999999999999</v>
      </c>
      <c r="P6165" s="535">
        <v>134.44999999999999</v>
      </c>
      <c r="Q6165" s="536">
        <v>0.80820000000000003</v>
      </c>
      <c r="R6165" s="535">
        <v>144.56</v>
      </c>
    </row>
    <row r="6166" spans="1:18" ht="12.75">
      <c r="A6166" s="145">
        <v>92953</v>
      </c>
      <c r="B6166" s="102" t="s">
        <v>27836</v>
      </c>
      <c r="C6166" s="145" t="s">
        <v>2</v>
      </c>
      <c r="D6166" s="535">
        <v>26.93</v>
      </c>
      <c r="E6166" s="536">
        <v>0</v>
      </c>
      <c r="F6166" s="535">
        <v>26</v>
      </c>
      <c r="G6166" s="536">
        <v>0.38379999999999997</v>
      </c>
      <c r="H6166" s="535">
        <v>27.55</v>
      </c>
      <c r="I6166" s="536">
        <v>0.36230000000000001</v>
      </c>
      <c r="J6166" s="535">
        <v>24.18</v>
      </c>
      <c r="K6166" s="536">
        <v>0.41270000000000001</v>
      </c>
      <c r="L6166" s="535">
        <v>25.92</v>
      </c>
      <c r="M6166" s="536">
        <v>0</v>
      </c>
      <c r="N6166" s="535">
        <v>26.33</v>
      </c>
      <c r="O6166" s="536">
        <v>0.379</v>
      </c>
      <c r="P6166" s="535">
        <v>27.28</v>
      </c>
      <c r="Q6166" s="536">
        <v>0.36580000000000001</v>
      </c>
      <c r="R6166" s="535">
        <v>28.77</v>
      </c>
    </row>
    <row r="6167" spans="1:18" ht="12.75">
      <c r="A6167" s="145">
        <v>101921</v>
      </c>
      <c r="B6167" s="102" t="s">
        <v>27837</v>
      </c>
      <c r="C6167" s="145" t="s">
        <v>2</v>
      </c>
      <c r="D6167" s="535">
        <v>235.03</v>
      </c>
      <c r="E6167" s="536">
        <v>0</v>
      </c>
      <c r="F6167" s="535">
        <v>233.12</v>
      </c>
      <c r="G6167" s="536">
        <v>0.80489999999999995</v>
      </c>
      <c r="H6167" s="535">
        <v>237.54</v>
      </c>
      <c r="I6167" s="536">
        <v>0.78990000000000005</v>
      </c>
      <c r="J6167" s="535">
        <v>228.07</v>
      </c>
      <c r="K6167" s="536">
        <v>0.82269999999999999</v>
      </c>
      <c r="L6167" s="535">
        <v>211.08</v>
      </c>
      <c r="M6167" s="536">
        <v>0</v>
      </c>
      <c r="N6167" s="535">
        <v>234.14</v>
      </c>
      <c r="O6167" s="536">
        <v>0.8014</v>
      </c>
      <c r="P6167" s="535">
        <v>236.8</v>
      </c>
      <c r="Q6167" s="536">
        <v>0.79239999999999999</v>
      </c>
      <c r="R6167" s="535">
        <v>254.37</v>
      </c>
    </row>
    <row r="6168" spans="1:18" ht="12.75">
      <c r="A6168" s="145">
        <v>101930</v>
      </c>
      <c r="B6168" s="102" t="s">
        <v>27838</v>
      </c>
      <c r="C6168" s="145" t="s">
        <v>2</v>
      </c>
      <c r="D6168" s="535">
        <v>241.55</v>
      </c>
      <c r="E6168" s="536">
        <v>0</v>
      </c>
      <c r="F6168" s="535">
        <v>239.27</v>
      </c>
      <c r="G6168" s="536">
        <v>0.78420000000000001</v>
      </c>
      <c r="H6168" s="535">
        <v>244.31</v>
      </c>
      <c r="I6168" s="536">
        <v>0.76800000000000002</v>
      </c>
      <c r="J6168" s="535">
        <v>233.49</v>
      </c>
      <c r="K6168" s="536">
        <v>0.80359999999999998</v>
      </c>
      <c r="L6168" s="535">
        <v>217.73</v>
      </c>
      <c r="M6168" s="536">
        <v>0</v>
      </c>
      <c r="N6168" s="535">
        <v>240.4</v>
      </c>
      <c r="O6168" s="536">
        <v>0.78049999999999997</v>
      </c>
      <c r="P6168" s="535">
        <v>243.43</v>
      </c>
      <c r="Q6168" s="536">
        <v>0.77080000000000004</v>
      </c>
      <c r="R6168" s="535">
        <v>261.24</v>
      </c>
    </row>
    <row r="6169" spans="1:18" ht="12.75">
      <c r="A6169" s="145">
        <v>101922</v>
      </c>
      <c r="B6169" s="102" t="s">
        <v>27839</v>
      </c>
      <c r="C6169" s="145" t="s">
        <v>2</v>
      </c>
      <c r="D6169" s="535">
        <v>235.03</v>
      </c>
      <c r="E6169" s="536">
        <v>0</v>
      </c>
      <c r="F6169" s="535">
        <v>233.12</v>
      </c>
      <c r="G6169" s="536">
        <v>0.80489999999999995</v>
      </c>
      <c r="H6169" s="535">
        <v>237.54</v>
      </c>
      <c r="I6169" s="536">
        <v>0.78990000000000005</v>
      </c>
      <c r="J6169" s="535">
        <v>228.07</v>
      </c>
      <c r="K6169" s="536">
        <v>0.82269999999999999</v>
      </c>
      <c r="L6169" s="535">
        <v>211.08</v>
      </c>
      <c r="M6169" s="536">
        <v>0</v>
      </c>
      <c r="N6169" s="535">
        <v>234.14</v>
      </c>
      <c r="O6169" s="536">
        <v>0.8014</v>
      </c>
      <c r="P6169" s="535">
        <v>236.8</v>
      </c>
      <c r="Q6169" s="536">
        <v>0.79239999999999999</v>
      </c>
      <c r="R6169" s="535">
        <v>254.37</v>
      </c>
    </row>
    <row r="6170" spans="1:18" ht="12.75">
      <c r="A6170" s="145">
        <v>101931</v>
      </c>
      <c r="B6170" s="102" t="s">
        <v>27840</v>
      </c>
      <c r="C6170" s="145" t="s">
        <v>2</v>
      </c>
      <c r="D6170" s="535">
        <v>241.55</v>
      </c>
      <c r="E6170" s="536">
        <v>0</v>
      </c>
      <c r="F6170" s="535">
        <v>239.27</v>
      </c>
      <c r="G6170" s="536">
        <v>0.78420000000000001</v>
      </c>
      <c r="H6170" s="535">
        <v>244.31</v>
      </c>
      <c r="I6170" s="536">
        <v>0.76800000000000002</v>
      </c>
      <c r="J6170" s="535">
        <v>233.49</v>
      </c>
      <c r="K6170" s="536">
        <v>0.80359999999999998</v>
      </c>
      <c r="L6170" s="535">
        <v>217.73</v>
      </c>
      <c r="M6170" s="536">
        <v>0</v>
      </c>
      <c r="N6170" s="535">
        <v>240.4</v>
      </c>
      <c r="O6170" s="536">
        <v>0.78049999999999997</v>
      </c>
      <c r="P6170" s="535">
        <v>243.43</v>
      </c>
      <c r="Q6170" s="536">
        <v>0.77080000000000004</v>
      </c>
      <c r="R6170" s="535">
        <v>261.24</v>
      </c>
    </row>
    <row r="6171" spans="1:18" ht="12.75">
      <c r="A6171" s="145">
        <v>101923</v>
      </c>
      <c r="B6171" s="102" t="s">
        <v>27841</v>
      </c>
      <c r="C6171" s="145" t="s">
        <v>2</v>
      </c>
      <c r="D6171" s="535">
        <v>235.03</v>
      </c>
      <c r="E6171" s="536">
        <v>0</v>
      </c>
      <c r="F6171" s="535">
        <v>233.12</v>
      </c>
      <c r="G6171" s="536">
        <v>0.80489999999999995</v>
      </c>
      <c r="H6171" s="535">
        <v>237.54</v>
      </c>
      <c r="I6171" s="536">
        <v>0.78990000000000005</v>
      </c>
      <c r="J6171" s="535">
        <v>228.07</v>
      </c>
      <c r="K6171" s="536">
        <v>0.82269999999999999</v>
      </c>
      <c r="L6171" s="535">
        <v>211.08</v>
      </c>
      <c r="M6171" s="536">
        <v>0</v>
      </c>
      <c r="N6171" s="535">
        <v>234.14</v>
      </c>
      <c r="O6171" s="536">
        <v>0.8014</v>
      </c>
      <c r="P6171" s="535">
        <v>236.8</v>
      </c>
      <c r="Q6171" s="536">
        <v>0.79239999999999999</v>
      </c>
      <c r="R6171" s="535">
        <v>254.37</v>
      </c>
    </row>
    <row r="6172" spans="1:18" ht="12.75">
      <c r="A6172" s="145">
        <v>101932</v>
      </c>
      <c r="B6172" s="102" t="s">
        <v>27842</v>
      </c>
      <c r="C6172" s="145" t="s">
        <v>2</v>
      </c>
      <c r="D6172" s="535">
        <v>241.55</v>
      </c>
      <c r="E6172" s="536">
        <v>0</v>
      </c>
      <c r="F6172" s="535">
        <v>239.27</v>
      </c>
      <c r="G6172" s="536">
        <v>0.78420000000000001</v>
      </c>
      <c r="H6172" s="535">
        <v>244.31</v>
      </c>
      <c r="I6172" s="536">
        <v>0.76800000000000002</v>
      </c>
      <c r="J6172" s="535">
        <v>233.49</v>
      </c>
      <c r="K6172" s="536">
        <v>0.80359999999999998</v>
      </c>
      <c r="L6172" s="535">
        <v>217.73</v>
      </c>
      <c r="M6172" s="536">
        <v>0</v>
      </c>
      <c r="N6172" s="535">
        <v>240.4</v>
      </c>
      <c r="O6172" s="536">
        <v>0.78049999999999997</v>
      </c>
      <c r="P6172" s="535">
        <v>243.43</v>
      </c>
      <c r="Q6172" s="536">
        <v>0.77080000000000004</v>
      </c>
      <c r="R6172" s="535">
        <v>261.24</v>
      </c>
    </row>
    <row r="6173" spans="1:18" ht="12.75">
      <c r="A6173" s="145">
        <v>97537</v>
      </c>
      <c r="B6173" s="102" t="s">
        <v>27843</v>
      </c>
      <c r="C6173" s="145" t="s">
        <v>2</v>
      </c>
      <c r="D6173" s="535">
        <v>25.92</v>
      </c>
      <c r="E6173" s="536">
        <v>0.60109999999999997</v>
      </c>
      <c r="F6173" s="535">
        <v>25.52</v>
      </c>
      <c r="G6173" s="536">
        <v>0.61050000000000004</v>
      </c>
      <c r="H6173" s="535">
        <v>26.84</v>
      </c>
      <c r="I6173" s="536">
        <v>0.59689999999999999</v>
      </c>
      <c r="J6173" s="535">
        <v>24.21</v>
      </c>
      <c r="K6173" s="536">
        <v>0.64349999999999996</v>
      </c>
      <c r="L6173" s="535">
        <v>34.08</v>
      </c>
      <c r="M6173" s="536">
        <v>0</v>
      </c>
      <c r="N6173" s="535">
        <v>25.74</v>
      </c>
      <c r="O6173" s="536">
        <v>0.60529999999999995</v>
      </c>
      <c r="P6173" s="535">
        <v>26.27</v>
      </c>
      <c r="Q6173" s="536">
        <v>0.59309999999999996</v>
      </c>
      <c r="R6173" s="535">
        <v>23.49</v>
      </c>
    </row>
    <row r="6174" spans="1:18" ht="12.75">
      <c r="A6174" s="145">
        <v>97540</v>
      </c>
      <c r="B6174" s="102" t="s">
        <v>27844</v>
      </c>
      <c r="C6174" s="145" t="s">
        <v>2</v>
      </c>
      <c r="D6174" s="535">
        <v>35.18</v>
      </c>
      <c r="E6174" s="536">
        <v>0.49690000000000001</v>
      </c>
      <c r="F6174" s="535">
        <v>34.39</v>
      </c>
      <c r="G6174" s="536">
        <v>0.50829999999999997</v>
      </c>
      <c r="H6174" s="535">
        <v>36.700000000000003</v>
      </c>
      <c r="I6174" s="536">
        <v>0.4924</v>
      </c>
      <c r="J6174" s="535">
        <v>32.24</v>
      </c>
      <c r="K6174" s="536">
        <v>0.54220000000000002</v>
      </c>
      <c r="L6174" s="535">
        <v>44.92</v>
      </c>
      <c r="M6174" s="536">
        <v>0</v>
      </c>
      <c r="N6174" s="535">
        <v>34.79</v>
      </c>
      <c r="O6174" s="536">
        <v>0.50239999999999996</v>
      </c>
      <c r="P6174" s="535">
        <v>35.729999999999997</v>
      </c>
      <c r="Q6174" s="536">
        <v>0.48920000000000002</v>
      </c>
      <c r="R6174" s="535">
        <v>33.01</v>
      </c>
    </row>
    <row r="6175" spans="1:18" ht="12.75">
      <c r="A6175" s="145">
        <v>97543</v>
      </c>
      <c r="B6175" s="102" t="s">
        <v>27845</v>
      </c>
      <c r="C6175" s="145" t="s">
        <v>2</v>
      </c>
      <c r="D6175" s="535">
        <v>57.76</v>
      </c>
      <c r="E6175" s="536">
        <v>0.40620000000000001</v>
      </c>
      <c r="F6175" s="535">
        <v>56.09</v>
      </c>
      <c r="G6175" s="536">
        <v>0.41830000000000001</v>
      </c>
      <c r="H6175" s="535">
        <v>60.57</v>
      </c>
      <c r="I6175" s="536">
        <v>0.40200000000000002</v>
      </c>
      <c r="J6175" s="535">
        <v>52.03</v>
      </c>
      <c r="K6175" s="536">
        <v>0.45090000000000002</v>
      </c>
      <c r="L6175" s="535">
        <v>71.8</v>
      </c>
      <c r="M6175" s="536">
        <v>0</v>
      </c>
      <c r="N6175" s="535">
        <v>56.86</v>
      </c>
      <c r="O6175" s="536">
        <v>0.41260000000000002</v>
      </c>
      <c r="P6175" s="535">
        <v>58.73</v>
      </c>
      <c r="Q6175" s="536">
        <v>0.39950000000000002</v>
      </c>
      <c r="R6175" s="535">
        <v>55.8</v>
      </c>
    </row>
    <row r="6176" spans="1:18" ht="12.75">
      <c r="A6176" s="145">
        <v>97461</v>
      </c>
      <c r="B6176" s="102" t="s">
        <v>27846</v>
      </c>
      <c r="C6176" s="145" t="s">
        <v>2</v>
      </c>
      <c r="D6176" s="535">
        <v>37.24</v>
      </c>
      <c r="E6176" s="536">
        <v>0.63</v>
      </c>
      <c r="F6176" s="535">
        <v>36.840000000000003</v>
      </c>
      <c r="G6176" s="536">
        <v>0.63680000000000003</v>
      </c>
      <c r="H6176" s="535">
        <v>38.6</v>
      </c>
      <c r="I6176" s="536">
        <v>0.63080000000000003</v>
      </c>
      <c r="J6176" s="535">
        <v>34.99</v>
      </c>
      <c r="K6176" s="536">
        <v>0.67049999999999998</v>
      </c>
      <c r="L6176" s="535">
        <v>49.38</v>
      </c>
      <c r="M6176" s="536">
        <v>0</v>
      </c>
      <c r="N6176" s="535">
        <v>37.130000000000003</v>
      </c>
      <c r="O6176" s="536">
        <v>0.63180000000000003</v>
      </c>
      <c r="P6176" s="535">
        <v>37.799999999999997</v>
      </c>
      <c r="Q6176" s="536">
        <v>0.62060000000000004</v>
      </c>
      <c r="R6176" s="535">
        <v>33.409999999999997</v>
      </c>
    </row>
    <row r="6177" spans="1:18" ht="12.75">
      <c r="A6177" s="145">
        <v>97499</v>
      </c>
      <c r="B6177" s="102" t="s">
        <v>27847</v>
      </c>
      <c r="C6177" s="145" t="s">
        <v>2</v>
      </c>
      <c r="D6177" s="535">
        <v>34.200000000000003</v>
      </c>
      <c r="E6177" s="536">
        <v>0.68600000000000005</v>
      </c>
      <c r="F6177" s="535">
        <v>34.01</v>
      </c>
      <c r="G6177" s="536">
        <v>0.68979999999999997</v>
      </c>
      <c r="H6177" s="535">
        <v>35.369999999999997</v>
      </c>
      <c r="I6177" s="536">
        <v>0.68840000000000001</v>
      </c>
      <c r="J6177" s="535">
        <v>32.47</v>
      </c>
      <c r="K6177" s="536">
        <v>0.72250000000000003</v>
      </c>
      <c r="L6177" s="535">
        <v>46.08</v>
      </c>
      <c r="M6177" s="536">
        <v>0</v>
      </c>
      <c r="N6177" s="535">
        <v>34.24</v>
      </c>
      <c r="O6177" s="536">
        <v>0.68520000000000003</v>
      </c>
      <c r="P6177" s="535">
        <v>34.72</v>
      </c>
      <c r="Q6177" s="536">
        <v>0.67569999999999997</v>
      </c>
      <c r="R6177" s="535">
        <v>30.11</v>
      </c>
    </row>
    <row r="6178" spans="1:18" ht="12.75">
      <c r="A6178" s="145">
        <v>97464</v>
      </c>
      <c r="B6178" s="102" t="s">
        <v>27848</v>
      </c>
      <c r="C6178" s="145" t="s">
        <v>2</v>
      </c>
      <c r="D6178" s="535">
        <v>53.44</v>
      </c>
      <c r="E6178" s="536">
        <v>0.66969999999999996</v>
      </c>
      <c r="F6178" s="535">
        <v>52.97</v>
      </c>
      <c r="G6178" s="536">
        <v>0.67569999999999997</v>
      </c>
      <c r="H6178" s="535">
        <v>55.23</v>
      </c>
      <c r="I6178" s="536">
        <v>0.66959999999999997</v>
      </c>
      <c r="J6178" s="535">
        <v>50.57</v>
      </c>
      <c r="K6178" s="536">
        <v>0.7077</v>
      </c>
      <c r="L6178" s="535">
        <v>71.64</v>
      </c>
      <c r="M6178" s="536">
        <v>0</v>
      </c>
      <c r="N6178" s="535">
        <v>53.36</v>
      </c>
      <c r="O6178" s="536">
        <v>0.67069999999999996</v>
      </c>
      <c r="P6178" s="535">
        <v>54.18</v>
      </c>
      <c r="Q6178" s="536">
        <v>0.66059999999999997</v>
      </c>
      <c r="R6178" s="535">
        <v>47.28</v>
      </c>
    </row>
    <row r="6179" spans="1:18" ht="12.75">
      <c r="A6179" s="145">
        <v>97502</v>
      </c>
      <c r="B6179" s="102" t="s">
        <v>27849</v>
      </c>
      <c r="C6179" s="145" t="s">
        <v>2</v>
      </c>
      <c r="D6179" s="535">
        <v>47.83</v>
      </c>
      <c r="E6179" s="536">
        <v>0.74829999999999997</v>
      </c>
      <c r="F6179" s="535">
        <v>47.69</v>
      </c>
      <c r="G6179" s="536">
        <v>0.75049999999999994</v>
      </c>
      <c r="H6179" s="535">
        <v>49.23</v>
      </c>
      <c r="I6179" s="536">
        <v>0.75119999999999998</v>
      </c>
      <c r="J6179" s="535">
        <v>45.91</v>
      </c>
      <c r="K6179" s="536">
        <v>0.77959999999999996</v>
      </c>
      <c r="L6179" s="535">
        <v>65.53</v>
      </c>
      <c r="M6179" s="536">
        <v>0</v>
      </c>
      <c r="N6179" s="535">
        <v>47.96</v>
      </c>
      <c r="O6179" s="536">
        <v>0.74619999999999997</v>
      </c>
      <c r="P6179" s="535">
        <v>48.46</v>
      </c>
      <c r="Q6179" s="536">
        <v>0.73850000000000005</v>
      </c>
      <c r="R6179" s="535">
        <v>41.18</v>
      </c>
    </row>
    <row r="6180" spans="1:18" ht="12.75">
      <c r="A6180" s="145">
        <v>97467</v>
      </c>
      <c r="B6180" s="102" t="s">
        <v>27850</v>
      </c>
      <c r="C6180" s="145" t="s">
        <v>2</v>
      </c>
      <c r="D6180" s="535">
        <v>67.8</v>
      </c>
      <c r="E6180" s="536">
        <v>0.67479999999999996</v>
      </c>
      <c r="F6180" s="535">
        <v>67.180000000000007</v>
      </c>
      <c r="G6180" s="536">
        <v>0.68100000000000005</v>
      </c>
      <c r="H6180" s="535">
        <v>70</v>
      </c>
      <c r="I6180" s="536">
        <v>0.67410000000000003</v>
      </c>
      <c r="J6180" s="535">
        <v>64.209999999999994</v>
      </c>
      <c r="K6180" s="536">
        <v>0.71250000000000002</v>
      </c>
      <c r="L6180" s="535">
        <v>91.02</v>
      </c>
      <c r="M6180" s="536">
        <v>0</v>
      </c>
      <c r="N6180" s="535">
        <v>67.650000000000006</v>
      </c>
      <c r="O6180" s="536">
        <v>0.67630000000000001</v>
      </c>
      <c r="P6180" s="535">
        <v>68.709999999999994</v>
      </c>
      <c r="Q6180" s="536">
        <v>0.66579999999999995</v>
      </c>
      <c r="R6180" s="535">
        <v>59.89</v>
      </c>
    </row>
    <row r="6181" spans="1:18" ht="12.75">
      <c r="A6181" s="145">
        <v>97505</v>
      </c>
      <c r="B6181" s="102" t="s">
        <v>27851</v>
      </c>
      <c r="C6181" s="145" t="s">
        <v>2</v>
      </c>
      <c r="D6181" s="535">
        <v>59.89</v>
      </c>
      <c r="E6181" s="536">
        <v>0.76390000000000002</v>
      </c>
      <c r="F6181" s="535">
        <v>59.78</v>
      </c>
      <c r="G6181" s="536">
        <v>0.76529999999999998</v>
      </c>
      <c r="H6181" s="535">
        <v>61.54</v>
      </c>
      <c r="I6181" s="536">
        <v>0.76680000000000004</v>
      </c>
      <c r="J6181" s="535">
        <v>57.64</v>
      </c>
      <c r="K6181" s="536">
        <v>0.79369999999999996</v>
      </c>
      <c r="L6181" s="535">
        <v>82.39</v>
      </c>
      <c r="M6181" s="536">
        <v>0</v>
      </c>
      <c r="N6181" s="535">
        <v>60.04</v>
      </c>
      <c r="O6181" s="536">
        <v>0.76200000000000001</v>
      </c>
      <c r="P6181" s="535">
        <v>60.64</v>
      </c>
      <c r="Q6181" s="536">
        <v>0.75449999999999995</v>
      </c>
      <c r="R6181" s="535">
        <v>51.25</v>
      </c>
    </row>
    <row r="6182" spans="1:18" ht="12.75">
      <c r="A6182" s="145">
        <v>97443</v>
      </c>
      <c r="B6182" s="102" t="s">
        <v>27852</v>
      </c>
      <c r="C6182" s="145" t="s">
        <v>2</v>
      </c>
      <c r="D6182" s="535">
        <v>118.48</v>
      </c>
      <c r="E6182" s="536">
        <v>0.60860000000000003</v>
      </c>
      <c r="F6182" s="535">
        <v>116.64</v>
      </c>
      <c r="G6182" s="536">
        <v>0.61819999999999997</v>
      </c>
      <c r="H6182" s="535">
        <v>122.64</v>
      </c>
      <c r="I6182" s="536">
        <v>0.6038</v>
      </c>
      <c r="J6182" s="535">
        <v>110.83</v>
      </c>
      <c r="K6182" s="536">
        <v>0.65059999999999996</v>
      </c>
      <c r="L6182" s="535">
        <v>156.13</v>
      </c>
      <c r="M6182" s="536">
        <v>0</v>
      </c>
      <c r="N6182" s="535">
        <v>117.65</v>
      </c>
      <c r="O6182" s="536">
        <v>0.6129</v>
      </c>
      <c r="P6182" s="535">
        <v>120.04</v>
      </c>
      <c r="Q6182" s="536">
        <v>0.60070000000000001</v>
      </c>
      <c r="R6182" s="535">
        <v>107.07</v>
      </c>
    </row>
    <row r="6183" spans="1:18" ht="12.75">
      <c r="A6183" s="145">
        <v>97470</v>
      </c>
      <c r="B6183" s="102" t="s">
        <v>27853</v>
      </c>
      <c r="C6183" s="145" t="s">
        <v>2</v>
      </c>
      <c r="D6183" s="535">
        <v>99.74</v>
      </c>
      <c r="E6183" s="536">
        <v>0.72299999999999998</v>
      </c>
      <c r="F6183" s="535">
        <v>99.05</v>
      </c>
      <c r="G6183" s="536">
        <v>0.72799999999999998</v>
      </c>
      <c r="H6183" s="535">
        <v>102.57</v>
      </c>
      <c r="I6183" s="536">
        <v>0.72189999999999999</v>
      </c>
      <c r="J6183" s="535">
        <v>95.26</v>
      </c>
      <c r="K6183" s="536">
        <v>0.75700000000000001</v>
      </c>
      <c r="L6183" s="535">
        <v>135.66</v>
      </c>
      <c r="M6183" s="536">
        <v>0</v>
      </c>
      <c r="N6183" s="535">
        <v>99.63</v>
      </c>
      <c r="O6183" s="536">
        <v>0.7238</v>
      </c>
      <c r="P6183" s="535">
        <v>100.92</v>
      </c>
      <c r="Q6183" s="536">
        <v>0.71450000000000002</v>
      </c>
      <c r="R6183" s="535">
        <v>86.62</v>
      </c>
    </row>
    <row r="6184" spans="1:18" ht="12.75">
      <c r="A6184" s="145">
        <v>97508</v>
      </c>
      <c r="B6184" s="102" t="s">
        <v>27854</v>
      </c>
      <c r="C6184" s="145" t="s">
        <v>2</v>
      </c>
      <c r="D6184" s="535">
        <v>88.53</v>
      </c>
      <c r="E6184" s="536">
        <v>0.8145</v>
      </c>
      <c r="F6184" s="535">
        <v>88.55</v>
      </c>
      <c r="G6184" s="536">
        <v>0.81430000000000002</v>
      </c>
      <c r="H6184" s="535">
        <v>90.58</v>
      </c>
      <c r="I6184" s="536">
        <v>0.8175</v>
      </c>
      <c r="J6184" s="535">
        <v>85.95</v>
      </c>
      <c r="K6184" s="536">
        <v>0.83899999999999997</v>
      </c>
      <c r="L6184" s="535">
        <v>123.41</v>
      </c>
      <c r="M6184" s="536">
        <v>0</v>
      </c>
      <c r="N6184" s="535">
        <v>88.87</v>
      </c>
      <c r="O6184" s="536">
        <v>0.81140000000000001</v>
      </c>
      <c r="P6184" s="535">
        <v>89.51</v>
      </c>
      <c r="Q6184" s="536">
        <v>0.80559999999999998</v>
      </c>
      <c r="R6184" s="535">
        <v>74.400000000000006</v>
      </c>
    </row>
    <row r="6185" spans="1:18" ht="12.75">
      <c r="A6185" s="145">
        <v>97446</v>
      </c>
      <c r="B6185" s="102" t="s">
        <v>27855</v>
      </c>
      <c r="C6185" s="145" t="s">
        <v>2</v>
      </c>
      <c r="D6185" s="535">
        <v>238.01</v>
      </c>
      <c r="E6185" s="536">
        <v>0.78200000000000003</v>
      </c>
      <c r="F6185" s="535">
        <v>236.55</v>
      </c>
      <c r="G6185" s="536">
        <v>0.78680000000000005</v>
      </c>
      <c r="H6185" s="535">
        <v>243.18</v>
      </c>
      <c r="I6185" s="536">
        <v>0.77910000000000001</v>
      </c>
      <c r="J6185" s="535">
        <v>229.56</v>
      </c>
      <c r="K6185" s="536">
        <v>0.81079999999999997</v>
      </c>
      <c r="L6185" s="535">
        <v>328.75</v>
      </c>
      <c r="M6185" s="536">
        <v>0</v>
      </c>
      <c r="N6185" s="535">
        <v>237.66</v>
      </c>
      <c r="O6185" s="536">
        <v>0.78310000000000002</v>
      </c>
      <c r="P6185" s="535">
        <v>240.14</v>
      </c>
      <c r="Q6185" s="536">
        <v>0.77500000000000002</v>
      </c>
      <c r="R6185" s="535">
        <v>202.36</v>
      </c>
    </row>
    <row r="6186" spans="1:18" ht="12.75">
      <c r="A6186" s="145">
        <v>97474</v>
      </c>
      <c r="B6186" s="102" t="s">
        <v>27856</v>
      </c>
      <c r="C6186" s="145" t="s">
        <v>2</v>
      </c>
      <c r="D6186" s="535">
        <v>181.23</v>
      </c>
      <c r="E6186" s="536">
        <v>0.7994</v>
      </c>
      <c r="F6186" s="535">
        <v>180.72</v>
      </c>
      <c r="G6186" s="536">
        <v>0.80169999999999997</v>
      </c>
      <c r="H6186" s="535">
        <v>185.29</v>
      </c>
      <c r="I6186" s="536">
        <v>0.79990000000000006</v>
      </c>
      <c r="J6186" s="535">
        <v>175.41</v>
      </c>
      <c r="K6186" s="536">
        <v>0.82599999999999996</v>
      </c>
      <c r="L6186" s="535">
        <v>251.55</v>
      </c>
      <c r="M6186" s="536">
        <v>0</v>
      </c>
      <c r="N6186" s="535">
        <v>181.47</v>
      </c>
      <c r="O6186" s="536">
        <v>0.7984</v>
      </c>
      <c r="P6186" s="535">
        <v>183.04</v>
      </c>
      <c r="Q6186" s="536">
        <v>0.79149999999999998</v>
      </c>
      <c r="R6186" s="535">
        <v>153.11000000000001</v>
      </c>
    </row>
    <row r="6187" spans="1:18" ht="12.75">
      <c r="A6187" s="145">
        <v>97511</v>
      </c>
      <c r="B6187" s="102" t="s">
        <v>27857</v>
      </c>
      <c r="C6187" s="145" t="s">
        <v>2</v>
      </c>
      <c r="D6187" s="535">
        <v>165.14</v>
      </c>
      <c r="E6187" s="536">
        <v>0.87729999999999997</v>
      </c>
      <c r="F6187" s="535">
        <v>165.64</v>
      </c>
      <c r="G6187" s="536">
        <v>0.87470000000000003</v>
      </c>
      <c r="H6187" s="535">
        <v>168.08</v>
      </c>
      <c r="I6187" s="536">
        <v>0.88180000000000003</v>
      </c>
      <c r="J6187" s="535">
        <v>162.05000000000001</v>
      </c>
      <c r="K6187" s="536">
        <v>0.89400000000000002</v>
      </c>
      <c r="L6187" s="535">
        <v>233.97</v>
      </c>
      <c r="M6187" s="536">
        <v>0</v>
      </c>
      <c r="N6187" s="535">
        <v>166.02</v>
      </c>
      <c r="O6187" s="536">
        <v>0.87270000000000003</v>
      </c>
      <c r="P6187" s="535">
        <v>166.63</v>
      </c>
      <c r="Q6187" s="536">
        <v>0.86950000000000005</v>
      </c>
      <c r="R6187" s="535">
        <v>135.56</v>
      </c>
    </row>
    <row r="6188" spans="1:18" ht="12.75">
      <c r="A6188" s="145">
        <v>97449</v>
      </c>
      <c r="B6188" s="102" t="s">
        <v>27858</v>
      </c>
      <c r="C6188" s="145" t="s">
        <v>2</v>
      </c>
      <c r="D6188" s="535">
        <v>253.47</v>
      </c>
      <c r="E6188" s="536">
        <v>0.77380000000000004</v>
      </c>
      <c r="F6188" s="535">
        <v>252.25</v>
      </c>
      <c r="G6188" s="536">
        <v>0.77749999999999997</v>
      </c>
      <c r="H6188" s="535">
        <v>259.52</v>
      </c>
      <c r="I6188" s="536">
        <v>0.77280000000000004</v>
      </c>
      <c r="J6188" s="535">
        <v>244.22</v>
      </c>
      <c r="K6188" s="536">
        <v>0.80310000000000004</v>
      </c>
      <c r="L6188" s="535">
        <v>349.41</v>
      </c>
      <c r="M6188" s="536">
        <v>0</v>
      </c>
      <c r="N6188" s="535">
        <v>253.45</v>
      </c>
      <c r="O6188" s="536">
        <v>0.77380000000000004</v>
      </c>
      <c r="P6188" s="535">
        <v>256.06</v>
      </c>
      <c r="Q6188" s="536">
        <v>0.76600000000000001</v>
      </c>
      <c r="R6188" s="535">
        <v>216.15</v>
      </c>
    </row>
    <row r="6189" spans="1:18" ht="12.75">
      <c r="A6189" s="145">
        <v>97477</v>
      </c>
      <c r="B6189" s="102" t="s">
        <v>27859</v>
      </c>
      <c r="C6189" s="145" t="s">
        <v>2</v>
      </c>
      <c r="D6189" s="535">
        <v>241.11</v>
      </c>
      <c r="E6189" s="536">
        <v>0.81340000000000001</v>
      </c>
      <c r="F6189" s="535">
        <v>240.66</v>
      </c>
      <c r="G6189" s="536">
        <v>0.81499999999999995</v>
      </c>
      <c r="H6189" s="535">
        <v>246.3</v>
      </c>
      <c r="I6189" s="536">
        <v>0.81430000000000002</v>
      </c>
      <c r="J6189" s="535">
        <v>233.96</v>
      </c>
      <c r="K6189" s="536">
        <v>0.83830000000000005</v>
      </c>
      <c r="L6189" s="535">
        <v>335.91</v>
      </c>
      <c r="M6189" s="536">
        <v>0</v>
      </c>
      <c r="N6189" s="535">
        <v>241.58</v>
      </c>
      <c r="O6189" s="536">
        <v>0.81189999999999996</v>
      </c>
      <c r="P6189" s="535">
        <v>243.47</v>
      </c>
      <c r="Q6189" s="536">
        <v>0.80559999999999998</v>
      </c>
      <c r="R6189" s="535">
        <v>202.68</v>
      </c>
    </row>
    <row r="6190" spans="1:18" ht="12.75">
      <c r="A6190" s="145">
        <v>97514</v>
      </c>
      <c r="B6190" s="102" t="s">
        <v>27860</v>
      </c>
      <c r="C6190" s="145" t="s">
        <v>2</v>
      </c>
      <c r="D6190" s="535">
        <v>219.98</v>
      </c>
      <c r="E6190" s="536">
        <v>0.89159999999999995</v>
      </c>
      <c r="F6190" s="535">
        <v>220.83</v>
      </c>
      <c r="G6190" s="536">
        <v>0.8881</v>
      </c>
      <c r="H6190" s="535">
        <v>223.66</v>
      </c>
      <c r="I6190" s="536">
        <v>0.89670000000000005</v>
      </c>
      <c r="J6190" s="535">
        <v>216.39</v>
      </c>
      <c r="K6190" s="536">
        <v>0.90639999999999998</v>
      </c>
      <c r="L6190" s="535">
        <v>312.82</v>
      </c>
      <c r="M6190" s="536">
        <v>0</v>
      </c>
      <c r="N6190" s="535">
        <v>221.24</v>
      </c>
      <c r="O6190" s="536">
        <v>0.88649999999999995</v>
      </c>
      <c r="P6190" s="535">
        <v>221.89</v>
      </c>
      <c r="Q6190" s="536">
        <v>0.88390000000000002</v>
      </c>
      <c r="R6190" s="535">
        <v>179.6</v>
      </c>
    </row>
    <row r="6191" spans="1:18" ht="12.75">
      <c r="A6191" s="145">
        <v>101920</v>
      </c>
      <c r="B6191" s="102" t="s">
        <v>27861</v>
      </c>
      <c r="C6191" s="145" t="s">
        <v>2</v>
      </c>
      <c r="D6191" s="535">
        <v>206.43</v>
      </c>
      <c r="E6191" s="536">
        <v>0</v>
      </c>
      <c r="F6191" s="535">
        <v>204.39</v>
      </c>
      <c r="G6191" s="536">
        <v>0.77739999999999998</v>
      </c>
      <c r="H6191" s="535">
        <v>208.81</v>
      </c>
      <c r="I6191" s="536">
        <v>0.76100000000000001</v>
      </c>
      <c r="J6191" s="535">
        <v>199.34</v>
      </c>
      <c r="K6191" s="536">
        <v>0.79710000000000003</v>
      </c>
      <c r="L6191" s="535">
        <v>186.29</v>
      </c>
      <c r="M6191" s="536">
        <v>0</v>
      </c>
      <c r="N6191" s="535">
        <v>205.41</v>
      </c>
      <c r="O6191" s="536">
        <v>0.77359999999999995</v>
      </c>
      <c r="P6191" s="535">
        <v>208.07</v>
      </c>
      <c r="Q6191" s="536">
        <v>0.76370000000000005</v>
      </c>
      <c r="R6191" s="535">
        <v>223.24</v>
      </c>
    </row>
    <row r="6192" spans="1:18" ht="12.75">
      <c r="A6192" s="145">
        <v>101929</v>
      </c>
      <c r="B6192" s="102" t="s">
        <v>27862</v>
      </c>
      <c r="C6192" s="145" t="s">
        <v>2</v>
      </c>
      <c r="D6192" s="535">
        <v>212.95</v>
      </c>
      <c r="E6192" s="536">
        <v>0</v>
      </c>
      <c r="F6192" s="535">
        <v>210.54</v>
      </c>
      <c r="G6192" s="536">
        <v>0.75470000000000004</v>
      </c>
      <c r="H6192" s="535">
        <v>215.58</v>
      </c>
      <c r="I6192" s="536">
        <v>0.73709999999999998</v>
      </c>
      <c r="J6192" s="535">
        <v>204.76</v>
      </c>
      <c r="K6192" s="536">
        <v>0.77600000000000002</v>
      </c>
      <c r="L6192" s="535">
        <v>192.94</v>
      </c>
      <c r="M6192" s="536">
        <v>0</v>
      </c>
      <c r="N6192" s="535">
        <v>211.67</v>
      </c>
      <c r="O6192" s="536">
        <v>0.75070000000000003</v>
      </c>
      <c r="P6192" s="535">
        <v>214.7</v>
      </c>
      <c r="Q6192" s="536">
        <v>0.74009999999999998</v>
      </c>
      <c r="R6192" s="535">
        <v>230.11</v>
      </c>
    </row>
    <row r="6193" spans="1:18" ht="12.75">
      <c r="A6193" s="145">
        <v>92693</v>
      </c>
      <c r="B6193" s="102" t="s">
        <v>27863</v>
      </c>
      <c r="C6193" s="145" t="s">
        <v>2</v>
      </c>
      <c r="D6193" s="535">
        <v>16.2</v>
      </c>
      <c r="E6193" s="536">
        <v>0</v>
      </c>
      <c r="F6193" s="535">
        <v>15.65</v>
      </c>
      <c r="G6193" s="536">
        <v>0.4032</v>
      </c>
      <c r="H6193" s="535">
        <v>16.559999999999999</v>
      </c>
      <c r="I6193" s="536">
        <v>0.38100000000000001</v>
      </c>
      <c r="J6193" s="535">
        <v>14.61</v>
      </c>
      <c r="K6193" s="536">
        <v>0.43190000000000001</v>
      </c>
      <c r="L6193" s="535">
        <v>15.56</v>
      </c>
      <c r="M6193" s="536">
        <v>0</v>
      </c>
      <c r="N6193" s="535">
        <v>15.86</v>
      </c>
      <c r="O6193" s="536">
        <v>0.39789999999999998</v>
      </c>
      <c r="P6193" s="535">
        <v>16.399999999999999</v>
      </c>
      <c r="Q6193" s="536">
        <v>0.38479999999999998</v>
      </c>
      <c r="R6193" s="535">
        <v>17.329999999999998</v>
      </c>
    </row>
    <row r="6194" spans="1:18" ht="12.75">
      <c r="A6194" s="145">
        <v>92695</v>
      </c>
      <c r="B6194" s="102" t="s">
        <v>27864</v>
      </c>
      <c r="C6194" s="145" t="s">
        <v>2</v>
      </c>
      <c r="D6194" s="535">
        <v>25.54</v>
      </c>
      <c r="E6194" s="536">
        <v>0</v>
      </c>
      <c r="F6194" s="535">
        <v>24.61</v>
      </c>
      <c r="G6194" s="536">
        <v>0.34899999999999998</v>
      </c>
      <c r="H6194" s="535">
        <v>26.16</v>
      </c>
      <c r="I6194" s="536">
        <v>0.32840000000000003</v>
      </c>
      <c r="J6194" s="535">
        <v>22.79</v>
      </c>
      <c r="K6194" s="536">
        <v>0.37690000000000001</v>
      </c>
      <c r="L6194" s="535">
        <v>24.72</v>
      </c>
      <c r="M6194" s="536">
        <v>0</v>
      </c>
      <c r="N6194" s="535">
        <v>24.94</v>
      </c>
      <c r="O6194" s="536">
        <v>0.34439999999999998</v>
      </c>
      <c r="P6194" s="535">
        <v>25.89</v>
      </c>
      <c r="Q6194" s="536">
        <v>0.33179999999999998</v>
      </c>
      <c r="R6194" s="535">
        <v>27.26</v>
      </c>
    </row>
    <row r="6195" spans="1:18" ht="12.75">
      <c r="A6195" s="145">
        <v>92697</v>
      </c>
      <c r="B6195" s="102" t="s">
        <v>27865</v>
      </c>
      <c r="C6195" s="145" t="s">
        <v>2</v>
      </c>
      <c r="D6195" s="535">
        <v>41.36</v>
      </c>
      <c r="E6195" s="536">
        <v>0</v>
      </c>
      <c r="F6195" s="535">
        <v>39.83</v>
      </c>
      <c r="G6195" s="536">
        <v>0.35070000000000001</v>
      </c>
      <c r="H6195" s="535">
        <v>42.38</v>
      </c>
      <c r="I6195" s="536">
        <v>0.3296</v>
      </c>
      <c r="J6195" s="535">
        <v>36.880000000000003</v>
      </c>
      <c r="K6195" s="536">
        <v>0.37880000000000003</v>
      </c>
      <c r="L6195" s="535">
        <v>40.01</v>
      </c>
      <c r="M6195" s="536">
        <v>0</v>
      </c>
      <c r="N6195" s="535">
        <v>40.35</v>
      </c>
      <c r="O6195" s="536">
        <v>0.34620000000000001</v>
      </c>
      <c r="P6195" s="535">
        <v>41.88</v>
      </c>
      <c r="Q6195" s="536">
        <v>0.33360000000000001</v>
      </c>
      <c r="R6195" s="535">
        <v>44.09</v>
      </c>
    </row>
    <row r="6196" spans="1:18" ht="12.75">
      <c r="A6196" s="145">
        <v>92658</v>
      </c>
      <c r="B6196" s="102" t="s">
        <v>27866</v>
      </c>
      <c r="C6196" s="145" t="s">
        <v>2</v>
      </c>
      <c r="D6196" s="535">
        <v>31.16</v>
      </c>
      <c r="E6196" s="536">
        <v>0</v>
      </c>
      <c r="F6196" s="535">
        <v>30.21</v>
      </c>
      <c r="G6196" s="536">
        <v>0.46239999999999998</v>
      </c>
      <c r="H6196" s="535">
        <v>31.79</v>
      </c>
      <c r="I6196" s="536">
        <v>0.43940000000000001</v>
      </c>
      <c r="J6196" s="535">
        <v>28.39</v>
      </c>
      <c r="K6196" s="536">
        <v>0.49209999999999998</v>
      </c>
      <c r="L6196" s="535">
        <v>29.63</v>
      </c>
      <c r="M6196" s="536">
        <v>0</v>
      </c>
      <c r="N6196" s="535">
        <v>30.56</v>
      </c>
      <c r="O6196" s="536">
        <v>0.45710000000000001</v>
      </c>
      <c r="P6196" s="535">
        <v>31.52</v>
      </c>
      <c r="Q6196" s="536">
        <v>0.44319999999999998</v>
      </c>
      <c r="R6196" s="535">
        <v>33.36</v>
      </c>
    </row>
    <row r="6197" spans="1:18" ht="12.75">
      <c r="A6197" s="145">
        <v>92660</v>
      </c>
      <c r="B6197" s="102" t="s">
        <v>27867</v>
      </c>
      <c r="C6197" s="145" t="s">
        <v>2</v>
      </c>
      <c r="D6197" s="535">
        <v>37.74</v>
      </c>
      <c r="E6197" s="536">
        <v>0</v>
      </c>
      <c r="F6197" s="535">
        <v>36.770000000000003</v>
      </c>
      <c r="G6197" s="536">
        <v>0.53110000000000002</v>
      </c>
      <c r="H6197" s="535">
        <v>38.44</v>
      </c>
      <c r="I6197" s="536">
        <v>0.5081</v>
      </c>
      <c r="J6197" s="535">
        <v>34.840000000000003</v>
      </c>
      <c r="K6197" s="536">
        <v>0.56059999999999999</v>
      </c>
      <c r="L6197" s="535">
        <v>35.49</v>
      </c>
      <c r="M6197" s="536">
        <v>0</v>
      </c>
      <c r="N6197" s="535">
        <v>37.15</v>
      </c>
      <c r="O6197" s="536">
        <v>0.52569999999999995</v>
      </c>
      <c r="P6197" s="535">
        <v>38.17</v>
      </c>
      <c r="Q6197" s="536">
        <v>0.51170000000000004</v>
      </c>
      <c r="R6197" s="535">
        <v>40.51</v>
      </c>
    </row>
    <row r="6198" spans="1:18" ht="12.75">
      <c r="A6198" s="145">
        <v>92662</v>
      </c>
      <c r="B6198" s="102" t="s">
        <v>27868</v>
      </c>
      <c r="C6198" s="145" t="s">
        <v>2</v>
      </c>
      <c r="D6198" s="535">
        <v>43.22</v>
      </c>
      <c r="E6198" s="536">
        <v>0</v>
      </c>
      <c r="F6198" s="535">
        <v>42.22</v>
      </c>
      <c r="G6198" s="536">
        <v>0.56630000000000003</v>
      </c>
      <c r="H6198" s="535">
        <v>43.99</v>
      </c>
      <c r="I6198" s="536">
        <v>0.54349999999999998</v>
      </c>
      <c r="J6198" s="535">
        <v>40.200000000000003</v>
      </c>
      <c r="K6198" s="536">
        <v>0.5948</v>
      </c>
      <c r="L6198" s="535">
        <v>40.44</v>
      </c>
      <c r="M6198" s="536">
        <v>0</v>
      </c>
      <c r="N6198" s="535">
        <v>42.63</v>
      </c>
      <c r="O6198" s="536">
        <v>0.56089999999999995</v>
      </c>
      <c r="P6198" s="535">
        <v>43.72</v>
      </c>
      <c r="Q6198" s="536">
        <v>0.54690000000000005</v>
      </c>
      <c r="R6198" s="535">
        <v>46.47</v>
      </c>
    </row>
    <row r="6199" spans="1:18" ht="12.75">
      <c r="A6199" s="145">
        <v>92664</v>
      </c>
      <c r="B6199" s="102" t="s">
        <v>27869</v>
      </c>
      <c r="C6199" s="145" t="s">
        <v>2</v>
      </c>
      <c r="D6199" s="535">
        <v>57.4</v>
      </c>
      <c r="E6199" s="536">
        <v>0</v>
      </c>
      <c r="F6199" s="535">
        <v>56.35</v>
      </c>
      <c r="G6199" s="536">
        <v>0.64970000000000006</v>
      </c>
      <c r="H6199" s="535">
        <v>58.25</v>
      </c>
      <c r="I6199" s="536">
        <v>0.62849999999999995</v>
      </c>
      <c r="J6199" s="535">
        <v>54.19</v>
      </c>
      <c r="K6199" s="536">
        <v>0.67559999999999998</v>
      </c>
      <c r="L6199" s="535">
        <v>52.94</v>
      </c>
      <c r="M6199" s="536">
        <v>0</v>
      </c>
      <c r="N6199" s="535">
        <v>56.81</v>
      </c>
      <c r="O6199" s="536">
        <v>0.64439999999999997</v>
      </c>
      <c r="P6199" s="535">
        <v>57.96</v>
      </c>
      <c r="Q6199" s="536">
        <v>0.63160000000000005</v>
      </c>
      <c r="R6199" s="535">
        <v>61.87</v>
      </c>
    </row>
    <row r="6200" spans="1:18" ht="12.75">
      <c r="A6200" s="145">
        <v>92666</v>
      </c>
      <c r="B6200" s="102" t="s">
        <v>27870</v>
      </c>
      <c r="C6200" s="145" t="s">
        <v>2</v>
      </c>
      <c r="D6200" s="535">
        <v>89.58</v>
      </c>
      <c r="E6200" s="536">
        <v>0</v>
      </c>
      <c r="F6200" s="535">
        <v>88.56</v>
      </c>
      <c r="G6200" s="536">
        <v>0.75419999999999998</v>
      </c>
      <c r="H6200" s="535">
        <v>90.64</v>
      </c>
      <c r="I6200" s="536">
        <v>0.7369</v>
      </c>
      <c r="J6200" s="535">
        <v>86.18</v>
      </c>
      <c r="K6200" s="536">
        <v>0.77500000000000002</v>
      </c>
      <c r="L6200" s="535">
        <v>81.16</v>
      </c>
      <c r="M6200" s="536">
        <v>0</v>
      </c>
      <c r="N6200" s="535">
        <v>89.07</v>
      </c>
      <c r="O6200" s="536">
        <v>0.74990000000000001</v>
      </c>
      <c r="P6200" s="535">
        <v>90.35</v>
      </c>
      <c r="Q6200" s="536">
        <v>0.73919999999999997</v>
      </c>
      <c r="R6200" s="535">
        <v>96.86</v>
      </c>
    </row>
    <row r="6201" spans="1:18" ht="12.75">
      <c r="A6201" s="145">
        <v>92668</v>
      </c>
      <c r="B6201" s="102" t="s">
        <v>27871</v>
      </c>
      <c r="C6201" s="145" t="s">
        <v>2</v>
      </c>
      <c r="D6201" s="535">
        <v>125.58</v>
      </c>
      <c r="E6201" s="536">
        <v>0</v>
      </c>
      <c r="F6201" s="535">
        <v>124.58</v>
      </c>
      <c r="G6201" s="536">
        <v>0.80879999999999996</v>
      </c>
      <c r="H6201" s="535">
        <v>126.86</v>
      </c>
      <c r="I6201" s="536">
        <v>0.79430000000000001</v>
      </c>
      <c r="J6201" s="535">
        <v>122.02</v>
      </c>
      <c r="K6201" s="536">
        <v>0.82579999999999998</v>
      </c>
      <c r="L6201" s="535">
        <v>112.71</v>
      </c>
      <c r="M6201" s="536">
        <v>0</v>
      </c>
      <c r="N6201" s="535">
        <v>125.17</v>
      </c>
      <c r="O6201" s="536">
        <v>0.80500000000000005</v>
      </c>
      <c r="P6201" s="535">
        <v>126.55</v>
      </c>
      <c r="Q6201" s="536">
        <v>0.79620000000000002</v>
      </c>
      <c r="R6201" s="535">
        <v>136.01</v>
      </c>
    </row>
    <row r="6202" spans="1:18" ht="12.75">
      <c r="A6202" s="145">
        <v>92370</v>
      </c>
      <c r="B6202" s="102" t="s">
        <v>27872</v>
      </c>
      <c r="C6202" s="145" t="s">
        <v>2</v>
      </c>
      <c r="D6202" s="535">
        <v>41.81</v>
      </c>
      <c r="E6202" s="536">
        <v>0</v>
      </c>
      <c r="F6202" s="535">
        <v>40.26</v>
      </c>
      <c r="G6202" s="536">
        <v>0.34699999999999998</v>
      </c>
      <c r="H6202" s="535">
        <v>42.84</v>
      </c>
      <c r="I6202" s="536">
        <v>0.3261</v>
      </c>
      <c r="J6202" s="535">
        <v>37.25</v>
      </c>
      <c r="K6202" s="536">
        <v>0.375</v>
      </c>
      <c r="L6202" s="535">
        <v>40.47</v>
      </c>
      <c r="M6202" s="536">
        <v>0</v>
      </c>
      <c r="N6202" s="535">
        <v>40.79</v>
      </c>
      <c r="O6202" s="536">
        <v>0.34250000000000003</v>
      </c>
      <c r="P6202" s="535">
        <v>42.34</v>
      </c>
      <c r="Q6202" s="536">
        <v>0.32990000000000003</v>
      </c>
      <c r="R6202" s="535">
        <v>44.57</v>
      </c>
    </row>
    <row r="6203" spans="1:18" ht="12.75">
      <c r="A6203" s="145">
        <v>92372</v>
      </c>
      <c r="B6203" s="102" t="s">
        <v>27873</v>
      </c>
      <c r="C6203" s="145" t="s">
        <v>2</v>
      </c>
      <c r="D6203" s="535">
        <v>49.86</v>
      </c>
      <c r="E6203" s="536">
        <v>0</v>
      </c>
      <c r="F6203" s="535">
        <v>48.19</v>
      </c>
      <c r="G6203" s="536">
        <v>0.40529999999999999</v>
      </c>
      <c r="H6203" s="535">
        <v>51.01</v>
      </c>
      <c r="I6203" s="536">
        <v>0.38290000000000002</v>
      </c>
      <c r="J6203" s="535">
        <v>44.92</v>
      </c>
      <c r="K6203" s="536">
        <v>0.43480000000000002</v>
      </c>
      <c r="L6203" s="535">
        <v>47.82</v>
      </c>
      <c r="M6203" s="536">
        <v>0</v>
      </c>
      <c r="N6203" s="535">
        <v>48.78</v>
      </c>
      <c r="O6203" s="536">
        <v>0.40039999999999998</v>
      </c>
      <c r="P6203" s="535">
        <v>50.47</v>
      </c>
      <c r="Q6203" s="536">
        <v>0.38700000000000001</v>
      </c>
      <c r="R6203" s="535">
        <v>53.25</v>
      </c>
    </row>
    <row r="6204" spans="1:18" ht="12.75">
      <c r="A6204" s="145">
        <v>92374</v>
      </c>
      <c r="B6204" s="102" t="s">
        <v>27874</v>
      </c>
      <c r="C6204" s="145" t="s">
        <v>2</v>
      </c>
      <c r="D6204" s="535">
        <v>57.03</v>
      </c>
      <c r="E6204" s="536">
        <v>0</v>
      </c>
      <c r="F6204" s="535">
        <v>55.24</v>
      </c>
      <c r="G6204" s="536">
        <v>0.43280000000000002</v>
      </c>
      <c r="H6204" s="535">
        <v>58.32</v>
      </c>
      <c r="I6204" s="536">
        <v>0.41</v>
      </c>
      <c r="J6204" s="535">
        <v>51.68</v>
      </c>
      <c r="K6204" s="536">
        <v>0.4627</v>
      </c>
      <c r="L6204" s="535">
        <v>54.48</v>
      </c>
      <c r="M6204" s="536">
        <v>0</v>
      </c>
      <c r="N6204" s="535">
        <v>55.88</v>
      </c>
      <c r="O6204" s="536">
        <v>0.4279</v>
      </c>
      <c r="P6204" s="535">
        <v>57.74</v>
      </c>
      <c r="Q6204" s="536">
        <v>0.41410000000000002</v>
      </c>
      <c r="R6204" s="535">
        <v>60.99</v>
      </c>
    </row>
    <row r="6205" spans="1:18" ht="12.75">
      <c r="A6205" s="145">
        <v>92345</v>
      </c>
      <c r="B6205" s="102" t="s">
        <v>27875</v>
      </c>
      <c r="C6205" s="145" t="s">
        <v>2</v>
      </c>
      <c r="D6205" s="535">
        <v>73.349999999999994</v>
      </c>
      <c r="E6205" s="536">
        <v>0</v>
      </c>
      <c r="F6205" s="535">
        <v>71.38</v>
      </c>
      <c r="G6205" s="536">
        <v>0.51290000000000002</v>
      </c>
      <c r="H6205" s="535">
        <v>74.78</v>
      </c>
      <c r="I6205" s="536">
        <v>0.48959999999999998</v>
      </c>
      <c r="J6205" s="535">
        <v>67.45</v>
      </c>
      <c r="K6205" s="536">
        <v>0.54279999999999995</v>
      </c>
      <c r="L6205" s="535">
        <v>69.17</v>
      </c>
      <c r="M6205" s="536">
        <v>0</v>
      </c>
      <c r="N6205" s="535">
        <v>72.11</v>
      </c>
      <c r="O6205" s="536">
        <v>0.50770000000000004</v>
      </c>
      <c r="P6205" s="535">
        <v>74.16</v>
      </c>
      <c r="Q6205" s="536">
        <v>0.49370000000000003</v>
      </c>
      <c r="R6205" s="535">
        <v>78.64</v>
      </c>
    </row>
    <row r="6206" spans="1:18" ht="12.75">
      <c r="A6206" s="145">
        <v>92376</v>
      </c>
      <c r="B6206" s="102" t="s">
        <v>27876</v>
      </c>
      <c r="C6206" s="145" t="s">
        <v>2</v>
      </c>
      <c r="D6206" s="535">
        <v>73.290000000000006</v>
      </c>
      <c r="E6206" s="536">
        <v>0</v>
      </c>
      <c r="F6206" s="535">
        <v>71.33</v>
      </c>
      <c r="G6206" s="536">
        <v>0.51319999999999999</v>
      </c>
      <c r="H6206" s="535">
        <v>74.73</v>
      </c>
      <c r="I6206" s="536">
        <v>0.4899</v>
      </c>
      <c r="J6206" s="535">
        <v>67.400000000000006</v>
      </c>
      <c r="K6206" s="536">
        <v>0.54320000000000002</v>
      </c>
      <c r="L6206" s="535">
        <v>69.12</v>
      </c>
      <c r="M6206" s="536">
        <v>0</v>
      </c>
      <c r="N6206" s="535">
        <v>72.06</v>
      </c>
      <c r="O6206" s="536">
        <v>0.50800000000000001</v>
      </c>
      <c r="P6206" s="535">
        <v>74.099999999999994</v>
      </c>
      <c r="Q6206" s="536">
        <v>0.49409999999999998</v>
      </c>
      <c r="R6206" s="535">
        <v>78.58</v>
      </c>
    </row>
    <row r="6207" spans="1:18" ht="12.75">
      <c r="A6207" s="145">
        <v>92347</v>
      </c>
      <c r="B6207" s="102" t="s">
        <v>27877</v>
      </c>
      <c r="C6207" s="145" t="s">
        <v>2</v>
      </c>
      <c r="D6207" s="535">
        <v>106.72</v>
      </c>
      <c r="E6207" s="536">
        <v>0</v>
      </c>
      <c r="F6207" s="535">
        <v>104.7</v>
      </c>
      <c r="G6207" s="536">
        <v>0.63790000000000002</v>
      </c>
      <c r="H6207" s="535">
        <v>108.41</v>
      </c>
      <c r="I6207" s="536">
        <v>0.61609999999999998</v>
      </c>
      <c r="J6207" s="535">
        <v>100.43</v>
      </c>
      <c r="K6207" s="536">
        <v>0.66500000000000004</v>
      </c>
      <c r="L6207" s="535">
        <v>98.6</v>
      </c>
      <c r="M6207" s="536">
        <v>0</v>
      </c>
      <c r="N6207" s="535">
        <v>105.51</v>
      </c>
      <c r="O6207" s="536">
        <v>0.63300000000000001</v>
      </c>
      <c r="P6207" s="535">
        <v>107.74</v>
      </c>
      <c r="Q6207" s="536">
        <v>0.61990000000000001</v>
      </c>
      <c r="R6207" s="535">
        <v>114.87</v>
      </c>
    </row>
    <row r="6208" spans="1:18" ht="12.75">
      <c r="A6208" s="145">
        <v>92378</v>
      </c>
      <c r="B6208" s="102" t="s">
        <v>27878</v>
      </c>
      <c r="C6208" s="145" t="s">
        <v>2</v>
      </c>
      <c r="D6208" s="535">
        <v>108.64</v>
      </c>
      <c r="E6208" s="536">
        <v>0</v>
      </c>
      <c r="F6208" s="535">
        <v>106.5</v>
      </c>
      <c r="G6208" s="536">
        <v>0.62709999999999999</v>
      </c>
      <c r="H6208" s="535">
        <v>110.4</v>
      </c>
      <c r="I6208" s="536">
        <v>0.60499999999999998</v>
      </c>
      <c r="J6208" s="535">
        <v>102.02</v>
      </c>
      <c r="K6208" s="536">
        <v>0.65469999999999995</v>
      </c>
      <c r="L6208" s="535">
        <v>100.56</v>
      </c>
      <c r="M6208" s="536">
        <v>0</v>
      </c>
      <c r="N6208" s="535">
        <v>107.35</v>
      </c>
      <c r="O6208" s="536">
        <v>0.62219999999999998</v>
      </c>
      <c r="P6208" s="535">
        <v>109.69</v>
      </c>
      <c r="Q6208" s="536">
        <v>0.6089</v>
      </c>
      <c r="R6208" s="535">
        <v>116.89</v>
      </c>
    </row>
    <row r="6209" spans="1:18" ht="12.75">
      <c r="A6209" s="145">
        <v>92349</v>
      </c>
      <c r="B6209" s="102" t="s">
        <v>27879</v>
      </c>
      <c r="C6209" s="145" t="s">
        <v>2</v>
      </c>
      <c r="D6209" s="535">
        <v>143.79</v>
      </c>
      <c r="E6209" s="536">
        <v>0</v>
      </c>
      <c r="F6209" s="535">
        <v>141.74</v>
      </c>
      <c r="G6209" s="536">
        <v>0.71089999999999998</v>
      </c>
      <c r="H6209" s="535">
        <v>145.75</v>
      </c>
      <c r="I6209" s="536">
        <v>0.69130000000000003</v>
      </c>
      <c r="J6209" s="535">
        <v>137.15</v>
      </c>
      <c r="K6209" s="536">
        <v>0.73470000000000002</v>
      </c>
      <c r="L6209" s="535">
        <v>131.25</v>
      </c>
      <c r="M6209" s="536">
        <v>0</v>
      </c>
      <c r="N6209" s="535">
        <v>142.63999999999999</v>
      </c>
      <c r="O6209" s="536">
        <v>0.70640000000000003</v>
      </c>
      <c r="P6209" s="535">
        <v>145.03</v>
      </c>
      <c r="Q6209" s="536">
        <v>0.69479999999999997</v>
      </c>
      <c r="R6209" s="535">
        <v>155.15</v>
      </c>
    </row>
    <row r="6210" spans="1:18" ht="12.75">
      <c r="A6210" s="145">
        <v>92380</v>
      </c>
      <c r="B6210" s="102" t="s">
        <v>27880</v>
      </c>
      <c r="C6210" s="145" t="s">
        <v>2</v>
      </c>
      <c r="D6210" s="535">
        <v>147.74</v>
      </c>
      <c r="E6210" s="536">
        <v>0</v>
      </c>
      <c r="F6210" s="535">
        <v>145.47</v>
      </c>
      <c r="G6210" s="536">
        <v>0.69269999999999998</v>
      </c>
      <c r="H6210" s="535">
        <v>149.83000000000001</v>
      </c>
      <c r="I6210" s="536">
        <v>0.67249999999999999</v>
      </c>
      <c r="J6210" s="535">
        <v>140.43</v>
      </c>
      <c r="K6210" s="536">
        <v>0.71750000000000003</v>
      </c>
      <c r="L6210" s="535">
        <v>135.26</v>
      </c>
      <c r="M6210" s="536">
        <v>0</v>
      </c>
      <c r="N6210" s="535">
        <v>146.43</v>
      </c>
      <c r="O6210" s="536">
        <v>0.68810000000000004</v>
      </c>
      <c r="P6210" s="535">
        <v>149.04</v>
      </c>
      <c r="Q6210" s="536">
        <v>0.67610000000000003</v>
      </c>
      <c r="R6210" s="535">
        <v>159.30000000000001</v>
      </c>
    </row>
    <row r="6211" spans="1:18" ht="12.75">
      <c r="A6211" s="145">
        <v>101917</v>
      </c>
      <c r="B6211" s="102" t="s">
        <v>27881</v>
      </c>
      <c r="C6211" s="145" t="s">
        <v>2</v>
      </c>
      <c r="D6211" s="535">
        <v>179.94</v>
      </c>
      <c r="E6211" s="536">
        <v>0.73570000000000002</v>
      </c>
      <c r="F6211" s="535">
        <v>177.19</v>
      </c>
      <c r="G6211" s="536">
        <v>0.74719999999999998</v>
      </c>
      <c r="H6211" s="535">
        <v>181.69</v>
      </c>
      <c r="I6211" s="536">
        <v>0.72870000000000001</v>
      </c>
      <c r="J6211" s="535">
        <v>171.92</v>
      </c>
      <c r="K6211" s="536">
        <v>0.77010000000000001</v>
      </c>
      <c r="L6211" s="535">
        <v>158.72</v>
      </c>
      <c r="M6211" s="536">
        <v>0</v>
      </c>
      <c r="N6211" s="535">
        <v>178.02</v>
      </c>
      <c r="O6211" s="536">
        <v>0.74370000000000003</v>
      </c>
      <c r="P6211" s="535">
        <v>180.66</v>
      </c>
      <c r="Q6211" s="536">
        <v>0.73280000000000001</v>
      </c>
      <c r="R6211" s="535">
        <v>182.42</v>
      </c>
    </row>
    <row r="6212" spans="1:18" ht="12.75">
      <c r="A6212" s="145">
        <v>101924</v>
      </c>
      <c r="B6212" s="102" t="s">
        <v>27882</v>
      </c>
      <c r="C6212" s="145" t="s">
        <v>2</v>
      </c>
      <c r="D6212" s="535">
        <v>194.47</v>
      </c>
      <c r="E6212" s="536">
        <v>0</v>
      </c>
      <c r="F6212" s="535">
        <v>192.36</v>
      </c>
      <c r="G6212" s="536">
        <v>0.76349999999999996</v>
      </c>
      <c r="H6212" s="535">
        <v>196.78</v>
      </c>
      <c r="I6212" s="536">
        <v>0.74639999999999995</v>
      </c>
      <c r="J6212" s="535">
        <v>187.31</v>
      </c>
      <c r="K6212" s="536">
        <v>0.78410000000000002</v>
      </c>
      <c r="L6212" s="535">
        <v>175.91</v>
      </c>
      <c r="M6212" s="536">
        <v>0</v>
      </c>
      <c r="N6212" s="535">
        <v>193.38</v>
      </c>
      <c r="O6212" s="536">
        <v>0.75949999999999995</v>
      </c>
      <c r="P6212" s="535">
        <v>196.04</v>
      </c>
      <c r="Q6212" s="536">
        <v>0.74919999999999998</v>
      </c>
      <c r="R6212" s="535">
        <v>210.21</v>
      </c>
    </row>
    <row r="6213" spans="1:18" ht="12.75">
      <c r="A6213" s="145">
        <v>101933</v>
      </c>
      <c r="B6213" s="102" t="s">
        <v>27883</v>
      </c>
      <c r="C6213" s="145" t="s">
        <v>2</v>
      </c>
      <c r="D6213" s="535">
        <v>200.99</v>
      </c>
      <c r="E6213" s="536">
        <v>0</v>
      </c>
      <c r="F6213" s="535">
        <v>198.51</v>
      </c>
      <c r="G6213" s="536">
        <v>0.7399</v>
      </c>
      <c r="H6213" s="535">
        <v>203.55</v>
      </c>
      <c r="I6213" s="536">
        <v>0.72150000000000003</v>
      </c>
      <c r="J6213" s="535">
        <v>192.73</v>
      </c>
      <c r="K6213" s="536">
        <v>0.7621</v>
      </c>
      <c r="L6213" s="535">
        <v>182.56</v>
      </c>
      <c r="M6213" s="536">
        <v>0</v>
      </c>
      <c r="N6213" s="535">
        <v>199.64</v>
      </c>
      <c r="O6213" s="536">
        <v>0.73570000000000002</v>
      </c>
      <c r="P6213" s="535">
        <v>202.67</v>
      </c>
      <c r="Q6213" s="536">
        <v>0.72470000000000001</v>
      </c>
      <c r="R6213" s="535">
        <v>217.08</v>
      </c>
    </row>
    <row r="6214" spans="1:18" ht="12.75">
      <c r="A6214" s="145">
        <v>92692</v>
      </c>
      <c r="B6214" s="102" t="s">
        <v>27884</v>
      </c>
      <c r="C6214" s="145" t="s">
        <v>2</v>
      </c>
      <c r="D6214" s="535">
        <v>15.78</v>
      </c>
      <c r="E6214" s="536">
        <v>0</v>
      </c>
      <c r="F6214" s="535">
        <v>15.23</v>
      </c>
      <c r="G6214" s="536">
        <v>0.38669999999999999</v>
      </c>
      <c r="H6214" s="535">
        <v>16.14</v>
      </c>
      <c r="I6214" s="536">
        <v>0.3649</v>
      </c>
      <c r="J6214" s="535">
        <v>14.19</v>
      </c>
      <c r="K6214" s="536">
        <v>0.41510000000000002</v>
      </c>
      <c r="L6214" s="535">
        <v>15.19</v>
      </c>
      <c r="M6214" s="536">
        <v>0</v>
      </c>
      <c r="N6214" s="535">
        <v>15.44</v>
      </c>
      <c r="O6214" s="536">
        <v>0.38150000000000001</v>
      </c>
      <c r="P6214" s="535">
        <v>15.98</v>
      </c>
      <c r="Q6214" s="536">
        <v>0.36859999999999998</v>
      </c>
      <c r="R6214" s="535">
        <v>16.87</v>
      </c>
    </row>
    <row r="6215" spans="1:18" ht="12.75">
      <c r="A6215" s="145">
        <v>92694</v>
      </c>
      <c r="B6215" s="102" t="s">
        <v>27885</v>
      </c>
      <c r="C6215" s="145" t="s">
        <v>2</v>
      </c>
      <c r="D6215" s="535">
        <v>25.11</v>
      </c>
      <c r="E6215" s="536">
        <v>0</v>
      </c>
      <c r="F6215" s="535">
        <v>24.18</v>
      </c>
      <c r="G6215" s="536">
        <v>0.33750000000000002</v>
      </c>
      <c r="H6215" s="535">
        <v>25.73</v>
      </c>
      <c r="I6215" s="536">
        <v>0.31709999999999999</v>
      </c>
      <c r="J6215" s="535">
        <v>22.36</v>
      </c>
      <c r="K6215" s="536">
        <v>0.3649</v>
      </c>
      <c r="L6215" s="535">
        <v>24.35</v>
      </c>
      <c r="M6215" s="536">
        <v>0</v>
      </c>
      <c r="N6215" s="535">
        <v>24.51</v>
      </c>
      <c r="O6215" s="536">
        <v>0.33289999999999997</v>
      </c>
      <c r="P6215" s="535">
        <v>25.46</v>
      </c>
      <c r="Q6215" s="536">
        <v>0.32050000000000001</v>
      </c>
      <c r="R6215" s="535">
        <v>26.79</v>
      </c>
    </row>
    <row r="6216" spans="1:18" ht="12.75">
      <c r="A6216" s="145">
        <v>92696</v>
      </c>
      <c r="B6216" s="102" t="s">
        <v>27886</v>
      </c>
      <c r="C6216" s="145" t="s">
        <v>2</v>
      </c>
      <c r="D6216" s="535">
        <v>39.44</v>
      </c>
      <c r="E6216" s="536">
        <v>0</v>
      </c>
      <c r="F6216" s="535">
        <v>37.909999999999997</v>
      </c>
      <c r="G6216" s="536">
        <v>0.31790000000000002</v>
      </c>
      <c r="H6216" s="535">
        <v>40.46</v>
      </c>
      <c r="I6216" s="536">
        <v>0.29780000000000001</v>
      </c>
      <c r="J6216" s="535">
        <v>34.96</v>
      </c>
      <c r="K6216" s="536">
        <v>0.34470000000000001</v>
      </c>
      <c r="L6216" s="535">
        <v>38.340000000000003</v>
      </c>
      <c r="M6216" s="536">
        <v>0</v>
      </c>
      <c r="N6216" s="535">
        <v>38.43</v>
      </c>
      <c r="O6216" s="536">
        <v>0.31359999999999999</v>
      </c>
      <c r="P6216" s="535">
        <v>39.96</v>
      </c>
      <c r="Q6216" s="536">
        <v>0.30159999999999998</v>
      </c>
      <c r="R6216" s="535">
        <v>42</v>
      </c>
    </row>
    <row r="6217" spans="1:18" ht="12.75">
      <c r="A6217" s="145">
        <v>92657</v>
      </c>
      <c r="B6217" s="102" t="s">
        <v>27887</v>
      </c>
      <c r="C6217" s="145" t="s">
        <v>2</v>
      </c>
      <c r="D6217" s="535">
        <v>29.24</v>
      </c>
      <c r="E6217" s="536">
        <v>0</v>
      </c>
      <c r="F6217" s="535">
        <v>28.29</v>
      </c>
      <c r="G6217" s="536">
        <v>0.4259</v>
      </c>
      <c r="H6217" s="535">
        <v>29.87</v>
      </c>
      <c r="I6217" s="536">
        <v>0.40339999999999998</v>
      </c>
      <c r="J6217" s="535">
        <v>26.47</v>
      </c>
      <c r="K6217" s="536">
        <v>0.45519999999999999</v>
      </c>
      <c r="L6217" s="535">
        <v>27.96</v>
      </c>
      <c r="M6217" s="536">
        <v>0</v>
      </c>
      <c r="N6217" s="535">
        <v>28.64</v>
      </c>
      <c r="O6217" s="536">
        <v>0.42070000000000002</v>
      </c>
      <c r="P6217" s="535">
        <v>29.6</v>
      </c>
      <c r="Q6217" s="536">
        <v>0.40710000000000002</v>
      </c>
      <c r="R6217" s="535">
        <v>31.27</v>
      </c>
    </row>
    <row r="6218" spans="1:18" ht="12.75">
      <c r="A6218" s="145">
        <v>92659</v>
      </c>
      <c r="B6218" s="102" t="s">
        <v>27888</v>
      </c>
      <c r="C6218" s="145" t="s">
        <v>2</v>
      </c>
      <c r="D6218" s="535">
        <v>35.950000000000003</v>
      </c>
      <c r="E6218" s="536">
        <v>0</v>
      </c>
      <c r="F6218" s="535">
        <v>34.979999999999997</v>
      </c>
      <c r="G6218" s="536">
        <v>0.5071</v>
      </c>
      <c r="H6218" s="535">
        <v>36.65</v>
      </c>
      <c r="I6218" s="536">
        <v>0.48399999999999999</v>
      </c>
      <c r="J6218" s="535">
        <v>33.049999999999997</v>
      </c>
      <c r="K6218" s="536">
        <v>0.53680000000000005</v>
      </c>
      <c r="L6218" s="535">
        <v>33.94</v>
      </c>
      <c r="M6218" s="536">
        <v>0</v>
      </c>
      <c r="N6218" s="535">
        <v>35.36</v>
      </c>
      <c r="O6218" s="536">
        <v>0.50170000000000003</v>
      </c>
      <c r="P6218" s="535">
        <v>36.380000000000003</v>
      </c>
      <c r="Q6218" s="536">
        <v>0.48759999999999998</v>
      </c>
      <c r="R6218" s="535">
        <v>38.57</v>
      </c>
    </row>
    <row r="6219" spans="1:18" ht="12.75">
      <c r="A6219" s="145">
        <v>92661</v>
      </c>
      <c r="B6219" s="102" t="s">
        <v>27889</v>
      </c>
      <c r="C6219" s="145" t="s">
        <v>2</v>
      </c>
      <c r="D6219" s="535">
        <v>42.88</v>
      </c>
      <c r="E6219" s="536">
        <v>0</v>
      </c>
      <c r="F6219" s="535">
        <v>41.87</v>
      </c>
      <c r="G6219" s="536">
        <v>0.56269999999999998</v>
      </c>
      <c r="H6219" s="535">
        <v>43.64</v>
      </c>
      <c r="I6219" s="536">
        <v>0.53990000000000005</v>
      </c>
      <c r="J6219" s="535">
        <v>39.85</v>
      </c>
      <c r="K6219" s="536">
        <v>0.59119999999999995</v>
      </c>
      <c r="L6219" s="535">
        <v>40.14</v>
      </c>
      <c r="M6219" s="536">
        <v>0</v>
      </c>
      <c r="N6219" s="535">
        <v>42.28</v>
      </c>
      <c r="O6219" s="536">
        <v>0.55720000000000003</v>
      </c>
      <c r="P6219" s="535">
        <v>43.37</v>
      </c>
      <c r="Q6219" s="536">
        <v>0.54320000000000002</v>
      </c>
      <c r="R6219" s="535">
        <v>46.1</v>
      </c>
    </row>
    <row r="6220" spans="1:18" ht="12.75">
      <c r="A6220" s="145">
        <v>92663</v>
      </c>
      <c r="B6220" s="102" t="s">
        <v>27890</v>
      </c>
      <c r="C6220" s="145" t="s">
        <v>2</v>
      </c>
      <c r="D6220" s="535">
        <v>57.42</v>
      </c>
      <c r="E6220" s="536">
        <v>0</v>
      </c>
      <c r="F6220" s="535">
        <v>56.38</v>
      </c>
      <c r="G6220" s="536">
        <v>0.64990000000000003</v>
      </c>
      <c r="H6220" s="535">
        <v>58.28</v>
      </c>
      <c r="I6220" s="536">
        <v>0.62870000000000004</v>
      </c>
      <c r="J6220" s="535">
        <v>54.22</v>
      </c>
      <c r="K6220" s="536">
        <v>0.67579999999999996</v>
      </c>
      <c r="L6220" s="535">
        <v>52.97</v>
      </c>
      <c r="M6220" s="536">
        <v>0</v>
      </c>
      <c r="N6220" s="535">
        <v>56.84</v>
      </c>
      <c r="O6220" s="536">
        <v>0.64459999999999995</v>
      </c>
      <c r="P6220" s="535">
        <v>57.99</v>
      </c>
      <c r="Q6220" s="536">
        <v>0.63180000000000003</v>
      </c>
      <c r="R6220" s="535">
        <v>61.9</v>
      </c>
    </row>
    <row r="6221" spans="1:18" ht="12.75">
      <c r="A6221" s="145">
        <v>92665</v>
      </c>
      <c r="B6221" s="102" t="s">
        <v>27891</v>
      </c>
      <c r="C6221" s="145" t="s">
        <v>2</v>
      </c>
      <c r="D6221" s="535">
        <v>78.92</v>
      </c>
      <c r="E6221" s="536">
        <v>0</v>
      </c>
      <c r="F6221" s="535">
        <v>77.849999999999994</v>
      </c>
      <c r="G6221" s="536">
        <v>0.72040000000000004</v>
      </c>
      <c r="H6221" s="535">
        <v>79.930000000000007</v>
      </c>
      <c r="I6221" s="536">
        <v>0.7016</v>
      </c>
      <c r="J6221" s="535">
        <v>75.47</v>
      </c>
      <c r="K6221" s="536">
        <v>0.74309999999999998</v>
      </c>
      <c r="L6221" s="535">
        <v>71.92</v>
      </c>
      <c r="M6221" s="536">
        <v>0</v>
      </c>
      <c r="N6221" s="535">
        <v>78.36</v>
      </c>
      <c r="O6221" s="536">
        <v>0.7157</v>
      </c>
      <c r="P6221" s="535">
        <v>79.64</v>
      </c>
      <c r="Q6221" s="536">
        <v>0.70420000000000005</v>
      </c>
      <c r="R6221" s="535">
        <v>85.26</v>
      </c>
    </row>
    <row r="6222" spans="1:18" ht="12.75">
      <c r="A6222" s="145">
        <v>92667</v>
      </c>
      <c r="B6222" s="102" t="s">
        <v>27892</v>
      </c>
      <c r="C6222" s="145" t="s">
        <v>2</v>
      </c>
      <c r="D6222" s="535">
        <v>116.09</v>
      </c>
      <c r="E6222" s="536">
        <v>0</v>
      </c>
      <c r="F6222" s="535">
        <v>115.05</v>
      </c>
      <c r="G6222" s="536">
        <v>0.79300000000000004</v>
      </c>
      <c r="H6222" s="535">
        <v>117.33</v>
      </c>
      <c r="I6222" s="536">
        <v>0.77759999999999996</v>
      </c>
      <c r="J6222" s="535">
        <v>112.49</v>
      </c>
      <c r="K6222" s="536">
        <v>0.81100000000000005</v>
      </c>
      <c r="L6222" s="535">
        <v>104.49</v>
      </c>
      <c r="M6222" s="536">
        <v>0</v>
      </c>
      <c r="N6222" s="535">
        <v>115.64</v>
      </c>
      <c r="O6222" s="536">
        <v>0.78890000000000005</v>
      </c>
      <c r="P6222" s="535">
        <v>117.02</v>
      </c>
      <c r="Q6222" s="536">
        <v>0.77959999999999996</v>
      </c>
      <c r="R6222" s="535">
        <v>125.68</v>
      </c>
    </row>
    <row r="6223" spans="1:18" ht="12.75">
      <c r="A6223" s="145">
        <v>92369</v>
      </c>
      <c r="B6223" s="102" t="s">
        <v>27893</v>
      </c>
      <c r="C6223" s="145" t="s">
        <v>2</v>
      </c>
      <c r="D6223" s="535">
        <v>39.89</v>
      </c>
      <c r="E6223" s="536">
        <v>0</v>
      </c>
      <c r="F6223" s="535">
        <v>38.340000000000003</v>
      </c>
      <c r="G6223" s="536">
        <v>0.31430000000000002</v>
      </c>
      <c r="H6223" s="535">
        <v>40.92</v>
      </c>
      <c r="I6223" s="536">
        <v>0.29449999999999998</v>
      </c>
      <c r="J6223" s="535">
        <v>35.33</v>
      </c>
      <c r="K6223" s="536">
        <v>0.34110000000000001</v>
      </c>
      <c r="L6223" s="535">
        <v>38.799999999999997</v>
      </c>
      <c r="M6223" s="536">
        <v>0</v>
      </c>
      <c r="N6223" s="535">
        <v>38.869999999999997</v>
      </c>
      <c r="O6223" s="536">
        <v>0.31</v>
      </c>
      <c r="P6223" s="535">
        <v>40.42</v>
      </c>
      <c r="Q6223" s="536">
        <v>0.29809999999999998</v>
      </c>
      <c r="R6223" s="535">
        <v>42.48</v>
      </c>
    </row>
    <row r="6224" spans="1:18" ht="12.75">
      <c r="A6224" s="145">
        <v>92371</v>
      </c>
      <c r="B6224" s="102" t="s">
        <v>27894</v>
      </c>
      <c r="C6224" s="145" t="s">
        <v>2</v>
      </c>
      <c r="D6224" s="535">
        <v>48.07</v>
      </c>
      <c r="E6224" s="536">
        <v>0</v>
      </c>
      <c r="F6224" s="535">
        <v>46.4</v>
      </c>
      <c r="G6224" s="536">
        <v>0.38229999999999997</v>
      </c>
      <c r="H6224" s="535">
        <v>49.22</v>
      </c>
      <c r="I6224" s="536">
        <v>0.3604</v>
      </c>
      <c r="J6224" s="535">
        <v>43.13</v>
      </c>
      <c r="K6224" s="536">
        <v>0.4113</v>
      </c>
      <c r="L6224" s="535">
        <v>46.27</v>
      </c>
      <c r="M6224" s="536">
        <v>0</v>
      </c>
      <c r="N6224" s="535">
        <v>46.99</v>
      </c>
      <c r="O6224" s="536">
        <v>0.3775</v>
      </c>
      <c r="P6224" s="535">
        <v>48.68</v>
      </c>
      <c r="Q6224" s="536">
        <v>0.3644</v>
      </c>
      <c r="R6224" s="535">
        <v>51.31</v>
      </c>
    </row>
    <row r="6225" spans="1:18" ht="12.75">
      <c r="A6225" s="145">
        <v>92373</v>
      </c>
      <c r="B6225" s="102" t="s">
        <v>27895</v>
      </c>
      <c r="C6225" s="145" t="s">
        <v>2</v>
      </c>
      <c r="D6225" s="535">
        <v>56.69</v>
      </c>
      <c r="E6225" s="536">
        <v>0</v>
      </c>
      <c r="F6225" s="535">
        <v>54.89</v>
      </c>
      <c r="G6225" s="536">
        <v>0.42920000000000003</v>
      </c>
      <c r="H6225" s="535">
        <v>57.97</v>
      </c>
      <c r="I6225" s="536">
        <v>0.40639999999999998</v>
      </c>
      <c r="J6225" s="535">
        <v>51.33</v>
      </c>
      <c r="K6225" s="536">
        <v>0.45900000000000002</v>
      </c>
      <c r="L6225" s="535">
        <v>54.18</v>
      </c>
      <c r="M6225" s="536">
        <v>0</v>
      </c>
      <c r="N6225" s="535">
        <v>55.53</v>
      </c>
      <c r="O6225" s="536">
        <v>0.42430000000000001</v>
      </c>
      <c r="P6225" s="535">
        <v>57.39</v>
      </c>
      <c r="Q6225" s="536">
        <v>0.41049999999999998</v>
      </c>
      <c r="R6225" s="535">
        <v>60.62</v>
      </c>
    </row>
    <row r="6226" spans="1:18" ht="12.75">
      <c r="A6226" s="145">
        <v>92344</v>
      </c>
      <c r="B6226" s="102" t="s">
        <v>27896</v>
      </c>
      <c r="C6226" s="145" t="s">
        <v>2</v>
      </c>
      <c r="D6226" s="535">
        <v>73.37</v>
      </c>
      <c r="E6226" s="536">
        <v>0</v>
      </c>
      <c r="F6226" s="535">
        <v>71.41</v>
      </c>
      <c r="G6226" s="536">
        <v>0.5131</v>
      </c>
      <c r="H6226" s="535">
        <v>74.81</v>
      </c>
      <c r="I6226" s="536">
        <v>0.48980000000000001</v>
      </c>
      <c r="J6226" s="535">
        <v>67.48</v>
      </c>
      <c r="K6226" s="536">
        <v>0.54300000000000004</v>
      </c>
      <c r="L6226" s="535">
        <v>69.2</v>
      </c>
      <c r="M6226" s="536">
        <v>0</v>
      </c>
      <c r="N6226" s="535">
        <v>72.14</v>
      </c>
      <c r="O6226" s="536">
        <v>0.50790000000000002</v>
      </c>
      <c r="P6226" s="535">
        <v>74.19</v>
      </c>
      <c r="Q6226" s="536">
        <v>0.49390000000000001</v>
      </c>
      <c r="R6226" s="535">
        <v>78.67</v>
      </c>
    </row>
    <row r="6227" spans="1:18" ht="12.75">
      <c r="A6227" s="145">
        <v>92375</v>
      </c>
      <c r="B6227" s="102" t="s">
        <v>27897</v>
      </c>
      <c r="C6227" s="145" t="s">
        <v>2</v>
      </c>
      <c r="D6227" s="535">
        <v>73.31</v>
      </c>
      <c r="E6227" s="536">
        <v>0</v>
      </c>
      <c r="F6227" s="535">
        <v>71.36</v>
      </c>
      <c r="G6227" s="536">
        <v>0.51349999999999996</v>
      </c>
      <c r="H6227" s="535">
        <v>74.760000000000005</v>
      </c>
      <c r="I6227" s="536">
        <v>0.49009999999999998</v>
      </c>
      <c r="J6227" s="535">
        <v>67.430000000000007</v>
      </c>
      <c r="K6227" s="536">
        <v>0.54339999999999999</v>
      </c>
      <c r="L6227" s="535">
        <v>69.150000000000006</v>
      </c>
      <c r="M6227" s="536">
        <v>0</v>
      </c>
      <c r="N6227" s="535">
        <v>72.09</v>
      </c>
      <c r="O6227" s="536">
        <v>0.50829999999999997</v>
      </c>
      <c r="P6227" s="535">
        <v>74.13</v>
      </c>
      <c r="Q6227" s="536">
        <v>0.49430000000000002</v>
      </c>
      <c r="R6227" s="535">
        <v>78.61</v>
      </c>
    </row>
    <row r="6228" spans="1:18" ht="12.75">
      <c r="A6228" s="145">
        <v>92346</v>
      </c>
      <c r="B6228" s="102" t="s">
        <v>27898</v>
      </c>
      <c r="C6228" s="145" t="s">
        <v>2</v>
      </c>
      <c r="D6228" s="535">
        <v>96.06</v>
      </c>
      <c r="E6228" s="536">
        <v>0</v>
      </c>
      <c r="F6228" s="535">
        <v>93.99</v>
      </c>
      <c r="G6228" s="536">
        <v>0.59670000000000001</v>
      </c>
      <c r="H6228" s="535">
        <v>97.7</v>
      </c>
      <c r="I6228" s="536">
        <v>0.57399999999999995</v>
      </c>
      <c r="J6228" s="535">
        <v>89.72</v>
      </c>
      <c r="K6228" s="536">
        <v>0.62509999999999999</v>
      </c>
      <c r="L6228" s="535">
        <v>89.36</v>
      </c>
      <c r="M6228" s="536">
        <v>0</v>
      </c>
      <c r="N6228" s="535">
        <v>94.8</v>
      </c>
      <c r="O6228" s="536">
        <v>0.59160000000000001</v>
      </c>
      <c r="P6228" s="535">
        <v>97.03</v>
      </c>
      <c r="Q6228" s="536">
        <v>0.57799999999999996</v>
      </c>
      <c r="R6228" s="535">
        <v>103.27</v>
      </c>
    </row>
    <row r="6229" spans="1:18" ht="12.75">
      <c r="A6229" s="145">
        <v>92377</v>
      </c>
      <c r="B6229" s="102" t="s">
        <v>27899</v>
      </c>
      <c r="C6229" s="145" t="s">
        <v>2</v>
      </c>
      <c r="D6229" s="535">
        <v>97.98</v>
      </c>
      <c r="E6229" s="536">
        <v>0</v>
      </c>
      <c r="F6229" s="535">
        <v>95.79</v>
      </c>
      <c r="G6229" s="536">
        <v>0.58540000000000003</v>
      </c>
      <c r="H6229" s="535">
        <v>99.69</v>
      </c>
      <c r="I6229" s="536">
        <v>0.5625</v>
      </c>
      <c r="J6229" s="535">
        <v>91.31</v>
      </c>
      <c r="K6229" s="536">
        <v>0.61419999999999997</v>
      </c>
      <c r="L6229" s="535">
        <v>91.32</v>
      </c>
      <c r="M6229" s="536">
        <v>0</v>
      </c>
      <c r="N6229" s="535">
        <v>96.64</v>
      </c>
      <c r="O6229" s="536">
        <v>0.58030000000000004</v>
      </c>
      <c r="P6229" s="535">
        <v>98.98</v>
      </c>
      <c r="Q6229" s="536">
        <v>0.56659999999999999</v>
      </c>
      <c r="R6229" s="535">
        <v>105.29</v>
      </c>
    </row>
    <row r="6230" spans="1:18" ht="12.75">
      <c r="A6230" s="145">
        <v>92348</v>
      </c>
      <c r="B6230" s="102" t="s">
        <v>27900</v>
      </c>
      <c r="C6230" s="145" t="s">
        <v>2</v>
      </c>
      <c r="D6230" s="535">
        <v>134.30000000000001</v>
      </c>
      <c r="E6230" s="536">
        <v>0</v>
      </c>
      <c r="F6230" s="535">
        <v>132.21</v>
      </c>
      <c r="G6230" s="536">
        <v>0.69</v>
      </c>
      <c r="H6230" s="535">
        <v>136.22</v>
      </c>
      <c r="I6230" s="536">
        <v>0.66969999999999996</v>
      </c>
      <c r="J6230" s="535">
        <v>127.62</v>
      </c>
      <c r="K6230" s="536">
        <v>0.71489999999999998</v>
      </c>
      <c r="L6230" s="535">
        <v>123.03</v>
      </c>
      <c r="M6230" s="536">
        <v>0</v>
      </c>
      <c r="N6230" s="535">
        <v>133.11000000000001</v>
      </c>
      <c r="O6230" s="536">
        <v>0.68540000000000001</v>
      </c>
      <c r="P6230" s="535">
        <v>135.5</v>
      </c>
      <c r="Q6230" s="536">
        <v>0.67330000000000001</v>
      </c>
      <c r="R6230" s="535">
        <v>144.82</v>
      </c>
    </row>
    <row r="6231" spans="1:18" ht="12.75">
      <c r="A6231" s="145">
        <v>92379</v>
      </c>
      <c r="B6231" s="102" t="s">
        <v>27901</v>
      </c>
      <c r="C6231" s="145" t="s">
        <v>2</v>
      </c>
      <c r="D6231" s="535">
        <v>138.25</v>
      </c>
      <c r="E6231" s="536">
        <v>0</v>
      </c>
      <c r="F6231" s="535">
        <v>135.94</v>
      </c>
      <c r="G6231" s="536">
        <v>0.67110000000000003</v>
      </c>
      <c r="H6231" s="535">
        <v>140.30000000000001</v>
      </c>
      <c r="I6231" s="536">
        <v>0.6502</v>
      </c>
      <c r="J6231" s="535">
        <v>130.9</v>
      </c>
      <c r="K6231" s="536">
        <v>0.69689999999999996</v>
      </c>
      <c r="L6231" s="535">
        <v>127.04</v>
      </c>
      <c r="M6231" s="536">
        <v>0</v>
      </c>
      <c r="N6231" s="535">
        <v>136.9</v>
      </c>
      <c r="O6231" s="536">
        <v>0.66639999999999999</v>
      </c>
      <c r="P6231" s="535">
        <v>139.51</v>
      </c>
      <c r="Q6231" s="536">
        <v>0.65390000000000004</v>
      </c>
      <c r="R6231" s="535">
        <v>148.97</v>
      </c>
    </row>
    <row r="6232" spans="1:18" ht="12.75">
      <c r="A6232" s="145">
        <v>95696</v>
      </c>
      <c r="B6232" s="102" t="s">
        <v>27902</v>
      </c>
      <c r="C6232" s="145" t="s">
        <v>2</v>
      </c>
      <c r="D6232" s="535">
        <v>46.68</v>
      </c>
      <c r="E6232" s="536">
        <v>0.91449999999999998</v>
      </c>
      <c r="F6232" s="535">
        <v>59.59</v>
      </c>
      <c r="G6232" s="536">
        <v>0</v>
      </c>
      <c r="H6232" s="535">
        <v>46.8</v>
      </c>
      <c r="I6232" s="536">
        <v>0.91220000000000001</v>
      </c>
      <c r="J6232" s="535">
        <v>46.03</v>
      </c>
      <c r="K6232" s="536">
        <v>0.9274</v>
      </c>
      <c r="L6232" s="535">
        <v>45.81</v>
      </c>
      <c r="M6232" s="536">
        <v>0</v>
      </c>
      <c r="N6232" s="535">
        <v>67.819999999999993</v>
      </c>
      <c r="O6232" s="536">
        <v>0</v>
      </c>
      <c r="P6232" s="535">
        <v>44.76</v>
      </c>
      <c r="Q6232" s="536">
        <v>0</v>
      </c>
      <c r="R6232" s="535">
        <v>49.56</v>
      </c>
    </row>
    <row r="6233" spans="1:18" ht="12.75">
      <c r="A6233" s="145">
        <v>92335</v>
      </c>
      <c r="B6233" s="102" t="s">
        <v>27903</v>
      </c>
      <c r="C6233" s="145" t="s">
        <v>1</v>
      </c>
      <c r="D6233" s="535">
        <v>91.45</v>
      </c>
      <c r="E6233" s="536">
        <v>0.83650000000000002</v>
      </c>
      <c r="F6233" s="535">
        <v>90.58</v>
      </c>
      <c r="G6233" s="536">
        <v>0.84460000000000002</v>
      </c>
      <c r="H6233" s="535">
        <v>91.99</v>
      </c>
      <c r="I6233" s="536">
        <v>0.83160000000000001</v>
      </c>
      <c r="J6233" s="535">
        <v>88.92</v>
      </c>
      <c r="K6233" s="536">
        <v>0.86029999999999995</v>
      </c>
      <c r="L6233" s="535">
        <v>105.82</v>
      </c>
      <c r="M6233" s="536">
        <v>0</v>
      </c>
      <c r="N6233" s="535">
        <v>90.84</v>
      </c>
      <c r="O6233" s="536">
        <v>0.84209999999999996</v>
      </c>
      <c r="P6233" s="535">
        <v>91.67</v>
      </c>
      <c r="Q6233" s="536">
        <v>0.83450000000000002</v>
      </c>
      <c r="R6233" s="535">
        <v>118.24</v>
      </c>
    </row>
    <row r="6234" spans="1:18" ht="12.75">
      <c r="A6234" s="145">
        <v>92336</v>
      </c>
      <c r="B6234" s="102" t="s">
        <v>27904</v>
      </c>
      <c r="C6234" s="145" t="s">
        <v>1</v>
      </c>
      <c r="D6234" s="535">
        <v>112.17</v>
      </c>
      <c r="E6234" s="536">
        <v>0.84630000000000005</v>
      </c>
      <c r="F6234" s="535">
        <v>111.17</v>
      </c>
      <c r="G6234" s="536">
        <v>0.85389999999999999</v>
      </c>
      <c r="H6234" s="535">
        <v>112.81</v>
      </c>
      <c r="I6234" s="536">
        <v>0.84150000000000003</v>
      </c>
      <c r="J6234" s="535">
        <v>109.26</v>
      </c>
      <c r="K6234" s="536">
        <v>0.86880000000000002</v>
      </c>
      <c r="L6234" s="535">
        <v>129.97999999999999</v>
      </c>
      <c r="M6234" s="536">
        <v>0</v>
      </c>
      <c r="N6234" s="535">
        <v>111.47</v>
      </c>
      <c r="O6234" s="536">
        <v>0.85160000000000002</v>
      </c>
      <c r="P6234" s="535">
        <v>112.42</v>
      </c>
      <c r="Q6234" s="536">
        <v>0.84440000000000004</v>
      </c>
      <c r="R6234" s="535">
        <v>145.35</v>
      </c>
    </row>
    <row r="6235" spans="1:18" ht="12.75">
      <c r="A6235" s="145">
        <v>92337</v>
      </c>
      <c r="B6235" s="102" t="s">
        <v>27905</v>
      </c>
      <c r="C6235" s="145" t="s">
        <v>1</v>
      </c>
      <c r="D6235" s="535">
        <v>147.24</v>
      </c>
      <c r="E6235" s="536">
        <v>0.86760000000000004</v>
      </c>
      <c r="F6235" s="535">
        <v>146.12</v>
      </c>
      <c r="G6235" s="536">
        <v>0.87429999999999997</v>
      </c>
      <c r="H6235" s="535">
        <v>147.97</v>
      </c>
      <c r="I6235" s="536">
        <v>0.86339999999999995</v>
      </c>
      <c r="J6235" s="535">
        <v>143.94999999999999</v>
      </c>
      <c r="K6235" s="536">
        <v>0.88749999999999996</v>
      </c>
      <c r="L6235" s="535">
        <v>171.14</v>
      </c>
      <c r="M6235" s="536">
        <v>0</v>
      </c>
      <c r="N6235" s="535">
        <v>146.46</v>
      </c>
      <c r="O6235" s="536">
        <v>0.87229999999999996</v>
      </c>
      <c r="P6235" s="535">
        <v>147.53</v>
      </c>
      <c r="Q6235" s="536">
        <v>0.8659</v>
      </c>
      <c r="R6235" s="535">
        <v>191.69</v>
      </c>
    </row>
    <row r="6236" spans="1:18" ht="12.75">
      <c r="A6236" s="145">
        <v>92687</v>
      </c>
      <c r="B6236" s="102" t="s">
        <v>27906</v>
      </c>
      <c r="C6236" s="145" t="s">
        <v>1</v>
      </c>
      <c r="D6236" s="535">
        <v>29.03</v>
      </c>
      <c r="E6236" s="536">
        <v>0.66449999999999998</v>
      </c>
      <c r="F6236" s="535">
        <v>28.47</v>
      </c>
      <c r="G6236" s="536">
        <v>0.67759999999999998</v>
      </c>
      <c r="H6236" s="535">
        <v>29.39</v>
      </c>
      <c r="I6236" s="536">
        <v>0.65629999999999999</v>
      </c>
      <c r="J6236" s="535">
        <v>27.39</v>
      </c>
      <c r="K6236" s="536">
        <v>0.70430000000000004</v>
      </c>
      <c r="L6236" s="535">
        <v>32.76</v>
      </c>
      <c r="M6236" s="536">
        <v>0</v>
      </c>
      <c r="N6236" s="535">
        <v>28.64</v>
      </c>
      <c r="O6236" s="536">
        <v>0.67349999999999999</v>
      </c>
      <c r="P6236" s="535">
        <v>29.17</v>
      </c>
      <c r="Q6236" s="536">
        <v>0.6613</v>
      </c>
      <c r="R6236" s="535">
        <v>36.11</v>
      </c>
    </row>
    <row r="6237" spans="1:18" ht="12.75">
      <c r="A6237" s="145">
        <v>92688</v>
      </c>
      <c r="B6237" s="102" t="s">
        <v>27907</v>
      </c>
      <c r="C6237" s="145" t="s">
        <v>1</v>
      </c>
      <c r="D6237" s="535">
        <v>41.13</v>
      </c>
      <c r="E6237" s="536">
        <v>0.59319999999999995</v>
      </c>
      <c r="F6237" s="535">
        <v>40.17</v>
      </c>
      <c r="G6237" s="536">
        <v>0.60740000000000005</v>
      </c>
      <c r="H6237" s="535">
        <v>41.75</v>
      </c>
      <c r="I6237" s="536">
        <v>0.58440000000000003</v>
      </c>
      <c r="J6237" s="535">
        <v>38.31</v>
      </c>
      <c r="K6237" s="536">
        <v>0.63690000000000002</v>
      </c>
      <c r="L6237" s="535">
        <v>45.93</v>
      </c>
      <c r="M6237" s="536">
        <v>0</v>
      </c>
      <c r="N6237" s="535">
        <v>40.450000000000003</v>
      </c>
      <c r="O6237" s="536">
        <v>0.60319999999999996</v>
      </c>
      <c r="P6237" s="535">
        <v>41.39</v>
      </c>
      <c r="Q6237" s="536">
        <v>0.58950000000000002</v>
      </c>
      <c r="R6237" s="535">
        <v>50.29</v>
      </c>
    </row>
    <row r="6238" spans="1:18" ht="12.75">
      <c r="A6238" s="145">
        <v>97536</v>
      </c>
      <c r="B6238" s="102" t="s">
        <v>27908</v>
      </c>
      <c r="C6238" s="145" t="s">
        <v>1</v>
      </c>
      <c r="D6238" s="535">
        <v>63.41</v>
      </c>
      <c r="E6238" s="536">
        <v>0.57089999999999996</v>
      </c>
      <c r="F6238" s="535">
        <v>61.84</v>
      </c>
      <c r="G6238" s="536">
        <v>0.58540000000000003</v>
      </c>
      <c r="H6238" s="535">
        <v>64.42</v>
      </c>
      <c r="I6238" s="536">
        <v>0.56189999999999996</v>
      </c>
      <c r="J6238" s="535">
        <v>58.82</v>
      </c>
      <c r="K6238" s="536">
        <v>0.61539999999999995</v>
      </c>
      <c r="L6238" s="535">
        <v>70.58</v>
      </c>
      <c r="M6238" s="536">
        <v>0</v>
      </c>
      <c r="N6238" s="535">
        <v>62.32</v>
      </c>
      <c r="O6238" s="536">
        <v>0.58089999999999997</v>
      </c>
      <c r="P6238" s="535">
        <v>63.83</v>
      </c>
      <c r="Q6238" s="536">
        <v>0.56710000000000005</v>
      </c>
      <c r="R6238" s="535">
        <v>77.14</v>
      </c>
    </row>
    <row r="6239" spans="1:18" ht="12.75">
      <c r="A6239" s="145">
        <v>97535</v>
      </c>
      <c r="B6239" s="102" t="s">
        <v>27909</v>
      </c>
      <c r="C6239" s="145" t="s">
        <v>1</v>
      </c>
      <c r="D6239" s="535">
        <v>50.84</v>
      </c>
      <c r="E6239" s="536">
        <v>0.71199999999999997</v>
      </c>
      <c r="F6239" s="535">
        <v>50</v>
      </c>
      <c r="G6239" s="536">
        <v>0.72399999999999998</v>
      </c>
      <c r="H6239" s="535">
        <v>51.39</v>
      </c>
      <c r="I6239" s="536">
        <v>0.70440000000000003</v>
      </c>
      <c r="J6239" s="535">
        <v>48.38</v>
      </c>
      <c r="K6239" s="536">
        <v>0.74819999999999998</v>
      </c>
      <c r="L6239" s="535">
        <v>57.78</v>
      </c>
      <c r="M6239" s="536">
        <v>0</v>
      </c>
      <c r="N6239" s="535">
        <v>50.25</v>
      </c>
      <c r="O6239" s="536">
        <v>0.72040000000000004</v>
      </c>
      <c r="P6239" s="535">
        <v>51.06</v>
      </c>
      <c r="Q6239" s="536">
        <v>0.70899999999999996</v>
      </c>
      <c r="R6239" s="535">
        <v>63.92</v>
      </c>
    </row>
    <row r="6240" spans="1:18" ht="12.75">
      <c r="A6240" s="145">
        <v>92652</v>
      </c>
      <c r="B6240" s="102" t="s">
        <v>27910</v>
      </c>
      <c r="C6240" s="145" t="s">
        <v>1</v>
      </c>
      <c r="D6240" s="535">
        <v>61.15</v>
      </c>
      <c r="E6240" s="536">
        <v>0.74670000000000003</v>
      </c>
      <c r="F6240" s="535">
        <v>60.26</v>
      </c>
      <c r="G6240" s="536">
        <v>0.75770000000000004</v>
      </c>
      <c r="H6240" s="535">
        <v>61.73</v>
      </c>
      <c r="I6240" s="536">
        <v>0.73970000000000002</v>
      </c>
      <c r="J6240" s="535">
        <v>58.54</v>
      </c>
      <c r="K6240" s="536">
        <v>0.78</v>
      </c>
      <c r="L6240" s="535">
        <v>69.86</v>
      </c>
      <c r="M6240" s="536">
        <v>0</v>
      </c>
      <c r="N6240" s="535">
        <v>60.53</v>
      </c>
      <c r="O6240" s="536">
        <v>0.75429999999999997</v>
      </c>
      <c r="P6240" s="535">
        <v>61.38</v>
      </c>
      <c r="Q6240" s="536">
        <v>0.74390000000000001</v>
      </c>
      <c r="R6240" s="535">
        <v>77.489999999999995</v>
      </c>
    </row>
    <row r="6241" spans="1:18" ht="12.75">
      <c r="A6241" s="145">
        <v>92653</v>
      </c>
      <c r="B6241" s="102" t="s">
        <v>27911</v>
      </c>
      <c r="C6241" s="145" t="s">
        <v>1</v>
      </c>
      <c r="D6241" s="535">
        <v>69.5</v>
      </c>
      <c r="E6241" s="536">
        <v>0.76329999999999998</v>
      </c>
      <c r="F6241" s="535">
        <v>68.55</v>
      </c>
      <c r="G6241" s="536">
        <v>0.77390000000000003</v>
      </c>
      <c r="H6241" s="535">
        <v>70.11</v>
      </c>
      <c r="I6241" s="536">
        <v>0.75670000000000004</v>
      </c>
      <c r="J6241" s="535">
        <v>66.72</v>
      </c>
      <c r="K6241" s="536">
        <v>0.79510000000000003</v>
      </c>
      <c r="L6241" s="535">
        <v>79.56</v>
      </c>
      <c r="M6241" s="536">
        <v>0</v>
      </c>
      <c r="N6241" s="535">
        <v>68.83</v>
      </c>
      <c r="O6241" s="536">
        <v>0.77070000000000005</v>
      </c>
      <c r="P6241" s="535">
        <v>69.75</v>
      </c>
      <c r="Q6241" s="536">
        <v>0.76060000000000005</v>
      </c>
      <c r="R6241" s="535">
        <v>88.38</v>
      </c>
    </row>
    <row r="6242" spans="1:18" ht="12.75">
      <c r="A6242" s="145">
        <v>92654</v>
      </c>
      <c r="B6242" s="102" t="s">
        <v>27912</v>
      </c>
      <c r="C6242" s="145" t="s">
        <v>1</v>
      </c>
      <c r="D6242" s="535">
        <v>94.14</v>
      </c>
      <c r="E6242" s="536">
        <v>0.81259999999999999</v>
      </c>
      <c r="F6242" s="535">
        <v>93.12</v>
      </c>
      <c r="G6242" s="536">
        <v>0.82150000000000001</v>
      </c>
      <c r="H6242" s="535">
        <v>94.79</v>
      </c>
      <c r="I6242" s="536">
        <v>0.80700000000000005</v>
      </c>
      <c r="J6242" s="535">
        <v>91.16</v>
      </c>
      <c r="K6242" s="536">
        <v>0.83919999999999995</v>
      </c>
      <c r="L6242" s="535">
        <v>108.56</v>
      </c>
      <c r="M6242" s="536">
        <v>0</v>
      </c>
      <c r="N6242" s="535">
        <v>93.42</v>
      </c>
      <c r="O6242" s="536">
        <v>0.81889999999999996</v>
      </c>
      <c r="P6242" s="535">
        <v>94.4</v>
      </c>
      <c r="Q6242" s="536">
        <v>0.81040000000000001</v>
      </c>
      <c r="R6242" s="535">
        <v>121.05</v>
      </c>
    </row>
    <row r="6243" spans="1:18" ht="12.75">
      <c r="A6243" s="145">
        <v>92655</v>
      </c>
      <c r="B6243" s="102" t="s">
        <v>27913</v>
      </c>
      <c r="C6243" s="145" t="s">
        <v>1</v>
      </c>
      <c r="D6243" s="535">
        <v>114.37</v>
      </c>
      <c r="E6243" s="536">
        <v>0.83</v>
      </c>
      <c r="F6243" s="535">
        <v>113.25</v>
      </c>
      <c r="G6243" s="536">
        <v>0.83819999999999995</v>
      </c>
      <c r="H6243" s="535">
        <v>115.08</v>
      </c>
      <c r="I6243" s="536">
        <v>0.82489999999999997</v>
      </c>
      <c r="J6243" s="535">
        <v>111.08</v>
      </c>
      <c r="K6243" s="536">
        <v>0.85460000000000003</v>
      </c>
      <c r="L6243" s="535">
        <v>132.22</v>
      </c>
      <c r="M6243" s="536">
        <v>0</v>
      </c>
      <c r="N6243" s="535">
        <v>113.58</v>
      </c>
      <c r="O6243" s="536">
        <v>0.83579999999999999</v>
      </c>
      <c r="P6243" s="535">
        <v>114.66</v>
      </c>
      <c r="Q6243" s="536">
        <v>0.82789999999999997</v>
      </c>
      <c r="R6243" s="535">
        <v>147.66</v>
      </c>
    </row>
    <row r="6244" spans="1:18" ht="12.75">
      <c r="A6244" s="145">
        <v>92656</v>
      </c>
      <c r="B6244" s="102" t="s">
        <v>27914</v>
      </c>
      <c r="C6244" s="145" t="s">
        <v>1</v>
      </c>
      <c r="D6244" s="535">
        <v>148.93</v>
      </c>
      <c r="E6244" s="536">
        <v>0.85780000000000001</v>
      </c>
      <c r="F6244" s="535">
        <v>147.71</v>
      </c>
      <c r="G6244" s="536">
        <v>0.8649</v>
      </c>
      <c r="H6244" s="535">
        <v>149.72</v>
      </c>
      <c r="I6244" s="536">
        <v>0.85329999999999995</v>
      </c>
      <c r="J6244" s="535">
        <v>145.35</v>
      </c>
      <c r="K6244" s="536">
        <v>0.87890000000000001</v>
      </c>
      <c r="L6244" s="535">
        <v>172.86</v>
      </c>
      <c r="M6244" s="536">
        <v>0</v>
      </c>
      <c r="N6244" s="535">
        <v>148.08000000000001</v>
      </c>
      <c r="O6244" s="536">
        <v>0.86270000000000002</v>
      </c>
      <c r="P6244" s="535">
        <v>149.25</v>
      </c>
      <c r="Q6244" s="536">
        <v>0.85589999999999999</v>
      </c>
      <c r="R6244" s="535">
        <v>193.47</v>
      </c>
    </row>
    <row r="6245" spans="1:18" ht="12.75">
      <c r="A6245" s="145">
        <v>101918</v>
      </c>
      <c r="B6245" s="102" t="s">
        <v>27915</v>
      </c>
      <c r="C6245" s="145" t="s">
        <v>1</v>
      </c>
      <c r="D6245" s="535">
        <v>210.97</v>
      </c>
      <c r="E6245" s="536">
        <v>0.83409999999999995</v>
      </c>
      <c r="F6245" s="535">
        <v>208.96</v>
      </c>
      <c r="G6245" s="536">
        <v>0.84209999999999996</v>
      </c>
      <c r="H6245" s="535">
        <v>212.27</v>
      </c>
      <c r="I6245" s="536">
        <v>0.82889999999999997</v>
      </c>
      <c r="J6245" s="535">
        <v>205.06</v>
      </c>
      <c r="K6245" s="536">
        <v>0.85809999999999997</v>
      </c>
      <c r="L6245" s="535">
        <v>244.04</v>
      </c>
      <c r="M6245" s="536">
        <v>0</v>
      </c>
      <c r="N6245" s="535">
        <v>209.56</v>
      </c>
      <c r="O6245" s="536">
        <v>0.8397</v>
      </c>
      <c r="P6245" s="535">
        <v>211.5</v>
      </c>
      <c r="Q6245" s="536">
        <v>0.83199999999999996</v>
      </c>
      <c r="R6245" s="535">
        <v>272.62</v>
      </c>
    </row>
    <row r="6246" spans="1:18" ht="12.75">
      <c r="A6246" s="145">
        <v>101927</v>
      </c>
      <c r="B6246" s="102" t="s">
        <v>27916</v>
      </c>
      <c r="C6246" s="145" t="s">
        <v>1</v>
      </c>
      <c r="D6246" s="535">
        <v>193.92</v>
      </c>
      <c r="E6246" s="536">
        <v>0.90739999999999998</v>
      </c>
      <c r="F6246" s="535">
        <v>192.88</v>
      </c>
      <c r="G6246" s="536">
        <v>0.9123</v>
      </c>
      <c r="H6246" s="535">
        <v>194.58</v>
      </c>
      <c r="I6246" s="536">
        <v>0.90429999999999999</v>
      </c>
      <c r="J6246" s="535">
        <v>190.88</v>
      </c>
      <c r="K6246" s="536">
        <v>0.92179999999999995</v>
      </c>
      <c r="L6246" s="535">
        <v>226.69</v>
      </c>
      <c r="M6246" s="536">
        <v>0</v>
      </c>
      <c r="N6246" s="535">
        <v>193.19</v>
      </c>
      <c r="O6246" s="536">
        <v>0.91080000000000005</v>
      </c>
      <c r="P6246" s="535">
        <v>194.19</v>
      </c>
      <c r="Q6246" s="536">
        <v>0.90610000000000002</v>
      </c>
      <c r="R6246" s="535">
        <v>254.69</v>
      </c>
    </row>
    <row r="6247" spans="1:18" ht="12.75">
      <c r="A6247" s="145">
        <v>97498</v>
      </c>
      <c r="B6247" s="102" t="s">
        <v>27917</v>
      </c>
      <c r="C6247" s="145" t="s">
        <v>1</v>
      </c>
      <c r="D6247" s="535">
        <v>45.38</v>
      </c>
      <c r="E6247" s="536">
        <v>0.79769999999999996</v>
      </c>
      <c r="F6247" s="535">
        <v>44.85</v>
      </c>
      <c r="G6247" s="536">
        <v>0.80710000000000004</v>
      </c>
      <c r="H6247" s="535">
        <v>45.72</v>
      </c>
      <c r="I6247" s="536">
        <v>0.79179999999999995</v>
      </c>
      <c r="J6247" s="535">
        <v>43.83</v>
      </c>
      <c r="K6247" s="536">
        <v>0.82589999999999997</v>
      </c>
      <c r="L6247" s="535">
        <v>52.22</v>
      </c>
      <c r="M6247" s="536">
        <v>0</v>
      </c>
      <c r="N6247" s="535">
        <v>45</v>
      </c>
      <c r="O6247" s="536">
        <v>0.8044</v>
      </c>
      <c r="P6247" s="535">
        <v>45.51</v>
      </c>
      <c r="Q6247" s="536">
        <v>0.7954</v>
      </c>
      <c r="R6247" s="535">
        <v>58.17</v>
      </c>
    </row>
    <row r="6248" spans="1:18" ht="12.75">
      <c r="A6248" s="145">
        <v>92364</v>
      </c>
      <c r="B6248" s="102" t="s">
        <v>27918</v>
      </c>
      <c r="C6248" s="145" t="s">
        <v>1</v>
      </c>
      <c r="D6248" s="535">
        <v>55.69</v>
      </c>
      <c r="E6248" s="536">
        <v>0.81989999999999996</v>
      </c>
      <c r="F6248" s="535">
        <v>55.11</v>
      </c>
      <c r="G6248" s="536">
        <v>0.82850000000000001</v>
      </c>
      <c r="H6248" s="535">
        <v>56.06</v>
      </c>
      <c r="I6248" s="536">
        <v>0.8145</v>
      </c>
      <c r="J6248" s="535">
        <v>53.99</v>
      </c>
      <c r="K6248" s="536">
        <v>0.84570000000000001</v>
      </c>
      <c r="L6248" s="535">
        <v>64.290000000000006</v>
      </c>
      <c r="M6248" s="536">
        <v>0</v>
      </c>
      <c r="N6248" s="535">
        <v>55.28</v>
      </c>
      <c r="O6248" s="536">
        <v>0.82599999999999996</v>
      </c>
      <c r="P6248" s="535">
        <v>55.83</v>
      </c>
      <c r="Q6248" s="536">
        <v>0.81779999999999997</v>
      </c>
      <c r="R6248" s="535">
        <v>71.73</v>
      </c>
    </row>
    <row r="6249" spans="1:18" ht="12.75">
      <c r="A6249" s="145">
        <v>92365</v>
      </c>
      <c r="B6249" s="102" t="s">
        <v>27919</v>
      </c>
      <c r="C6249" s="145" t="s">
        <v>1</v>
      </c>
      <c r="D6249" s="535">
        <v>63.97</v>
      </c>
      <c r="E6249" s="536">
        <v>0.82930000000000004</v>
      </c>
      <c r="F6249" s="535">
        <v>63.35</v>
      </c>
      <c r="G6249" s="536">
        <v>0.83740000000000003</v>
      </c>
      <c r="H6249" s="535">
        <v>64.38</v>
      </c>
      <c r="I6249" s="536">
        <v>0.82399999999999995</v>
      </c>
      <c r="J6249" s="535">
        <v>62.13</v>
      </c>
      <c r="K6249" s="536">
        <v>0.85389999999999999</v>
      </c>
      <c r="L6249" s="535">
        <v>73.94</v>
      </c>
      <c r="M6249" s="536">
        <v>0</v>
      </c>
      <c r="N6249" s="535">
        <v>63.54</v>
      </c>
      <c r="O6249" s="536">
        <v>0.83489999999999998</v>
      </c>
      <c r="P6249" s="535">
        <v>64.150000000000006</v>
      </c>
      <c r="Q6249" s="536">
        <v>0.82699999999999996</v>
      </c>
      <c r="R6249" s="535">
        <v>82.57</v>
      </c>
    </row>
    <row r="6250" spans="1:18" ht="12.75">
      <c r="A6250" s="145">
        <v>92341</v>
      </c>
      <c r="B6250" s="102" t="s">
        <v>27920</v>
      </c>
      <c r="C6250" s="145" t="s">
        <v>1</v>
      </c>
      <c r="D6250" s="535">
        <v>103.44</v>
      </c>
      <c r="E6250" s="536">
        <v>0.73960000000000004</v>
      </c>
      <c r="F6250" s="535">
        <v>101.88</v>
      </c>
      <c r="G6250" s="536">
        <v>0.75090000000000001</v>
      </c>
      <c r="H6250" s="535">
        <v>104.44</v>
      </c>
      <c r="I6250" s="536">
        <v>0.73250000000000004</v>
      </c>
      <c r="J6250" s="535">
        <v>98.88</v>
      </c>
      <c r="K6250" s="536">
        <v>0.77370000000000005</v>
      </c>
      <c r="L6250" s="535">
        <v>118.02</v>
      </c>
      <c r="M6250" s="536">
        <v>0</v>
      </c>
      <c r="N6250" s="535">
        <v>102.35</v>
      </c>
      <c r="O6250" s="536">
        <v>0.74739999999999995</v>
      </c>
      <c r="P6250" s="535">
        <v>103.84</v>
      </c>
      <c r="Q6250" s="536">
        <v>0.73670000000000002</v>
      </c>
      <c r="R6250" s="535">
        <v>130.84</v>
      </c>
    </row>
    <row r="6251" spans="1:18" ht="12.75">
      <c r="A6251" s="145">
        <v>92366</v>
      </c>
      <c r="B6251" s="102" t="s">
        <v>27921</v>
      </c>
      <c r="C6251" s="145" t="s">
        <v>1</v>
      </c>
      <c r="D6251" s="535">
        <v>88.61</v>
      </c>
      <c r="E6251" s="536">
        <v>0.86329999999999996</v>
      </c>
      <c r="F6251" s="535">
        <v>87.91</v>
      </c>
      <c r="G6251" s="536">
        <v>0.87019999999999997</v>
      </c>
      <c r="H6251" s="535">
        <v>89.06</v>
      </c>
      <c r="I6251" s="536">
        <v>0.85899999999999999</v>
      </c>
      <c r="J6251" s="535">
        <v>86.57</v>
      </c>
      <c r="K6251" s="536">
        <v>0.88370000000000004</v>
      </c>
      <c r="L6251" s="535">
        <v>102.94</v>
      </c>
      <c r="M6251" s="536">
        <v>0</v>
      </c>
      <c r="N6251" s="535">
        <v>88.11</v>
      </c>
      <c r="O6251" s="536">
        <v>0.86819999999999997</v>
      </c>
      <c r="P6251" s="535">
        <v>88.8</v>
      </c>
      <c r="Q6251" s="536">
        <v>0.86150000000000004</v>
      </c>
      <c r="R6251" s="535">
        <v>115.24</v>
      </c>
    </row>
    <row r="6252" spans="1:18" ht="12.75">
      <c r="A6252" s="145">
        <v>92342</v>
      </c>
      <c r="B6252" s="102" t="s">
        <v>27922</v>
      </c>
      <c r="C6252" s="145" t="s">
        <v>1</v>
      </c>
      <c r="D6252" s="535">
        <v>124.23</v>
      </c>
      <c r="E6252" s="536">
        <v>0.7641</v>
      </c>
      <c r="F6252" s="535">
        <v>122.54</v>
      </c>
      <c r="G6252" s="536">
        <v>0.77470000000000006</v>
      </c>
      <c r="H6252" s="535">
        <v>125.32</v>
      </c>
      <c r="I6252" s="536">
        <v>0.75749999999999995</v>
      </c>
      <c r="J6252" s="535">
        <v>119.29</v>
      </c>
      <c r="K6252" s="536">
        <v>0.79579999999999995</v>
      </c>
      <c r="L6252" s="535">
        <v>142.26</v>
      </c>
      <c r="M6252" s="536">
        <v>0</v>
      </c>
      <c r="N6252" s="535">
        <v>123.04</v>
      </c>
      <c r="O6252" s="536">
        <v>0.77149999999999996</v>
      </c>
      <c r="P6252" s="535">
        <v>124.67</v>
      </c>
      <c r="Q6252" s="536">
        <v>0.76149999999999995</v>
      </c>
      <c r="R6252" s="535">
        <v>158.03</v>
      </c>
    </row>
    <row r="6253" spans="1:18" ht="12.75">
      <c r="A6253" s="145">
        <v>92367</v>
      </c>
      <c r="B6253" s="102" t="s">
        <v>27923</v>
      </c>
      <c r="C6253" s="145" t="s">
        <v>1</v>
      </c>
      <c r="D6253" s="535">
        <v>108.73</v>
      </c>
      <c r="E6253" s="536">
        <v>0.87309999999999999</v>
      </c>
      <c r="F6253" s="535">
        <v>107.93</v>
      </c>
      <c r="G6253" s="536">
        <v>0.87960000000000005</v>
      </c>
      <c r="H6253" s="535">
        <v>109.24</v>
      </c>
      <c r="I6253" s="536">
        <v>0.86899999999999999</v>
      </c>
      <c r="J6253" s="535">
        <v>106.4</v>
      </c>
      <c r="K6253" s="536">
        <v>0.89219999999999999</v>
      </c>
      <c r="L6253" s="535">
        <v>126.48</v>
      </c>
      <c r="M6253" s="536">
        <v>0</v>
      </c>
      <c r="N6253" s="535">
        <v>108.17</v>
      </c>
      <c r="O6253" s="536">
        <v>0.87760000000000005</v>
      </c>
      <c r="P6253" s="535">
        <v>108.94</v>
      </c>
      <c r="Q6253" s="536">
        <v>0.87139999999999995</v>
      </c>
      <c r="R6253" s="535">
        <v>141.72999999999999</v>
      </c>
    </row>
    <row r="6254" spans="1:18" ht="12.75">
      <c r="A6254" s="145">
        <v>92343</v>
      </c>
      <c r="B6254" s="102" t="s">
        <v>27924</v>
      </c>
      <c r="C6254" s="145" t="s">
        <v>1</v>
      </c>
      <c r="D6254" s="535">
        <v>159.41999999999999</v>
      </c>
      <c r="E6254" s="536">
        <v>0.80130000000000001</v>
      </c>
      <c r="F6254" s="535">
        <v>157.59</v>
      </c>
      <c r="G6254" s="536">
        <v>0.81059999999999999</v>
      </c>
      <c r="H6254" s="535">
        <v>160.6</v>
      </c>
      <c r="I6254" s="536">
        <v>0.79549999999999998</v>
      </c>
      <c r="J6254" s="535">
        <v>154.07</v>
      </c>
      <c r="K6254" s="536">
        <v>0.82920000000000005</v>
      </c>
      <c r="L6254" s="535">
        <v>183.53</v>
      </c>
      <c r="M6254" s="536">
        <v>0</v>
      </c>
      <c r="N6254" s="535">
        <v>158.13999999999999</v>
      </c>
      <c r="O6254" s="536">
        <v>0.80779999999999996</v>
      </c>
      <c r="P6254" s="535">
        <v>159.9</v>
      </c>
      <c r="Q6254" s="536">
        <v>0.79890000000000005</v>
      </c>
      <c r="R6254" s="535">
        <v>204.5</v>
      </c>
    </row>
    <row r="6255" spans="1:18" ht="12.75">
      <c r="A6255" s="145">
        <v>92368</v>
      </c>
      <c r="B6255" s="102" t="s">
        <v>27925</v>
      </c>
      <c r="C6255" s="145" t="s">
        <v>1</v>
      </c>
      <c r="D6255" s="535">
        <v>143.30000000000001</v>
      </c>
      <c r="E6255" s="536">
        <v>0.89149999999999996</v>
      </c>
      <c r="F6255" s="535">
        <v>142.4</v>
      </c>
      <c r="G6255" s="536">
        <v>0.89710000000000001</v>
      </c>
      <c r="H6255" s="535">
        <v>143.87</v>
      </c>
      <c r="I6255" s="536">
        <v>0.88800000000000001</v>
      </c>
      <c r="J6255" s="535">
        <v>140.66999999999999</v>
      </c>
      <c r="K6255" s="536">
        <v>0.90820000000000001</v>
      </c>
      <c r="L6255" s="535">
        <v>167.13</v>
      </c>
      <c r="M6255" s="536">
        <v>0</v>
      </c>
      <c r="N6255" s="535">
        <v>142.66999999999999</v>
      </c>
      <c r="O6255" s="536">
        <v>0.89539999999999997</v>
      </c>
      <c r="P6255" s="535">
        <v>143.54</v>
      </c>
      <c r="Q6255" s="536">
        <v>0.89</v>
      </c>
      <c r="R6255" s="535">
        <v>187.54</v>
      </c>
    </row>
    <row r="6256" spans="1:18" ht="12.75">
      <c r="A6256" s="145">
        <v>92689</v>
      </c>
      <c r="B6256" s="102" t="s">
        <v>27926</v>
      </c>
      <c r="C6256" s="145" t="s">
        <v>1</v>
      </c>
      <c r="D6256" s="535">
        <v>53.39</v>
      </c>
      <c r="E6256" s="536">
        <v>0.81059999999999999</v>
      </c>
      <c r="F6256" s="535">
        <v>52.77</v>
      </c>
      <c r="G6256" s="536">
        <v>0.82020000000000004</v>
      </c>
      <c r="H6256" s="535">
        <v>54.1</v>
      </c>
      <c r="I6256" s="536">
        <v>0.8</v>
      </c>
      <c r="J6256" s="535">
        <v>51.68</v>
      </c>
      <c r="K6256" s="536">
        <v>0.83750000000000002</v>
      </c>
      <c r="L6256" s="535">
        <v>54.33</v>
      </c>
      <c r="M6256" s="536">
        <v>0.79659999999999997</v>
      </c>
      <c r="N6256" s="535">
        <v>53</v>
      </c>
      <c r="O6256" s="536">
        <v>0.81659999999999999</v>
      </c>
      <c r="P6256" s="535">
        <v>53.59</v>
      </c>
      <c r="Q6256" s="536">
        <v>0.80759999999999998</v>
      </c>
      <c r="R6256" s="535">
        <v>54.47</v>
      </c>
    </row>
    <row r="6257" spans="1:18" ht="12.75">
      <c r="A6257" s="145">
        <v>92690</v>
      </c>
      <c r="B6257" s="102" t="s">
        <v>27927</v>
      </c>
      <c r="C6257" s="145" t="s">
        <v>1</v>
      </c>
      <c r="D6257" s="535">
        <v>76.45</v>
      </c>
      <c r="E6257" s="536">
        <v>0.77239999999999998</v>
      </c>
      <c r="F6257" s="535">
        <v>75.36</v>
      </c>
      <c r="G6257" s="536">
        <v>0.78359999999999996</v>
      </c>
      <c r="H6257" s="535">
        <v>77.680000000000007</v>
      </c>
      <c r="I6257" s="536">
        <v>0.76019999999999999</v>
      </c>
      <c r="J6257" s="535">
        <v>73.5</v>
      </c>
      <c r="K6257" s="536">
        <v>0.8034</v>
      </c>
      <c r="L6257" s="535">
        <v>78.06</v>
      </c>
      <c r="M6257" s="536">
        <v>0.75649999999999995</v>
      </c>
      <c r="N6257" s="535">
        <v>75.77</v>
      </c>
      <c r="O6257" s="536">
        <v>0.77929999999999999</v>
      </c>
      <c r="P6257" s="535">
        <v>76.8</v>
      </c>
      <c r="Q6257" s="536">
        <v>0.76890000000000003</v>
      </c>
      <c r="R6257" s="535">
        <v>78.239999999999995</v>
      </c>
    </row>
    <row r="6258" spans="1:18" ht="12.75">
      <c r="A6258" s="145">
        <v>92691</v>
      </c>
      <c r="B6258" s="102" t="s">
        <v>27928</v>
      </c>
      <c r="C6258" s="145" t="s">
        <v>1</v>
      </c>
      <c r="D6258" s="535">
        <v>100.38</v>
      </c>
      <c r="E6258" s="536">
        <v>0.66210000000000002</v>
      </c>
      <c r="F6258" s="535">
        <v>98.28</v>
      </c>
      <c r="G6258" s="536">
        <v>0.67620000000000002</v>
      </c>
      <c r="H6258" s="535">
        <v>102.78</v>
      </c>
      <c r="I6258" s="536">
        <v>0.64659999999999995</v>
      </c>
      <c r="J6258" s="535">
        <v>94.64</v>
      </c>
      <c r="K6258" s="536">
        <v>0.70220000000000005</v>
      </c>
      <c r="L6258" s="535">
        <v>103.52</v>
      </c>
      <c r="M6258" s="536">
        <v>0.64200000000000002</v>
      </c>
      <c r="N6258" s="535">
        <v>99.07</v>
      </c>
      <c r="O6258" s="536">
        <v>0.67079999999999995</v>
      </c>
      <c r="P6258" s="535">
        <v>101.05</v>
      </c>
      <c r="Q6258" s="536">
        <v>0.65769999999999995</v>
      </c>
      <c r="R6258" s="535">
        <v>103.7</v>
      </c>
    </row>
    <row r="6259" spans="1:18" ht="12.75">
      <c r="A6259" s="145">
        <v>92359</v>
      </c>
      <c r="B6259" s="102" t="s">
        <v>27929</v>
      </c>
      <c r="C6259" s="145" t="s">
        <v>1</v>
      </c>
      <c r="D6259" s="535">
        <v>70.89</v>
      </c>
      <c r="E6259" s="536">
        <v>0.9375</v>
      </c>
      <c r="F6259" s="535">
        <v>70.62</v>
      </c>
      <c r="G6259" s="536">
        <v>0.94110000000000005</v>
      </c>
      <c r="H6259" s="535">
        <v>71.2</v>
      </c>
      <c r="I6259" s="536">
        <v>0.93340000000000001</v>
      </c>
      <c r="J6259" s="535">
        <v>70.13</v>
      </c>
      <c r="K6259" s="536">
        <v>0.94769999999999999</v>
      </c>
      <c r="L6259" s="535">
        <v>71.3</v>
      </c>
      <c r="M6259" s="536">
        <v>0.93210000000000004</v>
      </c>
      <c r="N6259" s="535">
        <v>70.72</v>
      </c>
      <c r="O6259" s="536">
        <v>0.93979999999999997</v>
      </c>
      <c r="P6259" s="535">
        <v>70.98</v>
      </c>
      <c r="Q6259" s="536">
        <v>0.93630000000000002</v>
      </c>
      <c r="R6259" s="535">
        <v>71.52</v>
      </c>
    </row>
    <row r="6260" spans="1:18" ht="12.75">
      <c r="A6260" s="145">
        <v>92645</v>
      </c>
      <c r="B6260" s="102" t="s">
        <v>27930</v>
      </c>
      <c r="C6260" s="145" t="s">
        <v>1</v>
      </c>
      <c r="D6260" s="535">
        <v>75.33</v>
      </c>
      <c r="E6260" s="536">
        <v>0.88229999999999997</v>
      </c>
      <c r="F6260" s="535">
        <v>74.78</v>
      </c>
      <c r="G6260" s="536">
        <v>0.88870000000000005</v>
      </c>
      <c r="H6260" s="535">
        <v>75.959999999999994</v>
      </c>
      <c r="I6260" s="536">
        <v>0.87490000000000001</v>
      </c>
      <c r="J6260" s="535">
        <v>73.83</v>
      </c>
      <c r="K6260" s="536">
        <v>0.9002</v>
      </c>
      <c r="L6260" s="535">
        <v>76.16</v>
      </c>
      <c r="M6260" s="536">
        <v>0.87260000000000004</v>
      </c>
      <c r="N6260" s="535">
        <v>74.989999999999995</v>
      </c>
      <c r="O6260" s="536">
        <v>0.88629999999999998</v>
      </c>
      <c r="P6260" s="535">
        <v>75.510000000000005</v>
      </c>
      <c r="Q6260" s="536">
        <v>0.88009999999999999</v>
      </c>
      <c r="R6260" s="535">
        <v>76.36</v>
      </c>
    </row>
    <row r="6261" spans="1:18" ht="12.75">
      <c r="A6261" s="145">
        <v>92360</v>
      </c>
      <c r="B6261" s="102" t="s">
        <v>27931</v>
      </c>
      <c r="C6261" s="145" t="s">
        <v>1</v>
      </c>
      <c r="D6261" s="535">
        <v>94.73</v>
      </c>
      <c r="E6261" s="536">
        <v>0.94010000000000005</v>
      </c>
      <c r="F6261" s="535">
        <v>94.38</v>
      </c>
      <c r="G6261" s="536">
        <v>0.94359999999999999</v>
      </c>
      <c r="H6261" s="535">
        <v>95.13</v>
      </c>
      <c r="I6261" s="536">
        <v>0.93620000000000003</v>
      </c>
      <c r="J6261" s="535">
        <v>93.77</v>
      </c>
      <c r="K6261" s="536">
        <v>0.94979999999999998</v>
      </c>
      <c r="L6261" s="535">
        <v>95.26</v>
      </c>
      <c r="M6261" s="536">
        <v>0.93489999999999995</v>
      </c>
      <c r="N6261" s="535">
        <v>94.52</v>
      </c>
      <c r="O6261" s="536">
        <v>0.94220000000000004</v>
      </c>
      <c r="P6261" s="535">
        <v>94.84</v>
      </c>
      <c r="Q6261" s="536">
        <v>0.93910000000000005</v>
      </c>
      <c r="R6261" s="535">
        <v>95.54</v>
      </c>
    </row>
    <row r="6262" spans="1:18" ht="12.75">
      <c r="A6262" s="145">
        <v>92646</v>
      </c>
      <c r="B6262" s="102" t="s">
        <v>27932</v>
      </c>
      <c r="C6262" s="145" t="s">
        <v>1</v>
      </c>
      <c r="D6262" s="535">
        <v>99.17</v>
      </c>
      <c r="E6262" s="536">
        <v>0.89810000000000001</v>
      </c>
      <c r="F6262" s="535">
        <v>98.55</v>
      </c>
      <c r="G6262" s="536">
        <v>0.90369999999999995</v>
      </c>
      <c r="H6262" s="535">
        <v>99.88</v>
      </c>
      <c r="I6262" s="536">
        <v>0.89170000000000005</v>
      </c>
      <c r="J6262" s="535">
        <v>97.46</v>
      </c>
      <c r="K6262" s="536">
        <v>0.91379999999999995</v>
      </c>
      <c r="L6262" s="535">
        <v>100.11</v>
      </c>
      <c r="M6262" s="536">
        <v>0.88959999999999995</v>
      </c>
      <c r="N6262" s="535">
        <v>98.78</v>
      </c>
      <c r="O6262" s="536">
        <v>0.90159999999999996</v>
      </c>
      <c r="P6262" s="535">
        <v>99.37</v>
      </c>
      <c r="Q6262" s="536">
        <v>0.8962</v>
      </c>
      <c r="R6262" s="535">
        <v>100.39</v>
      </c>
    </row>
    <row r="6263" spans="1:18" ht="12.75">
      <c r="A6263" s="145">
        <v>95697</v>
      </c>
      <c r="B6263" s="102" t="s">
        <v>27933</v>
      </c>
      <c r="C6263" s="145" t="s">
        <v>1</v>
      </c>
      <c r="D6263" s="535">
        <v>104.14</v>
      </c>
      <c r="E6263" s="536">
        <v>0.93189999999999995</v>
      </c>
      <c r="F6263" s="535">
        <v>103.7</v>
      </c>
      <c r="G6263" s="536">
        <v>0.93589999999999995</v>
      </c>
      <c r="H6263" s="535">
        <v>104.64</v>
      </c>
      <c r="I6263" s="536">
        <v>0.92749999999999999</v>
      </c>
      <c r="J6263" s="535">
        <v>102.94</v>
      </c>
      <c r="K6263" s="536">
        <v>0.94279999999999997</v>
      </c>
      <c r="L6263" s="535">
        <v>104.8</v>
      </c>
      <c r="M6263" s="536">
        <v>0.92600000000000005</v>
      </c>
      <c r="N6263" s="535">
        <v>103.86</v>
      </c>
      <c r="O6263" s="536">
        <v>0.93440000000000001</v>
      </c>
      <c r="P6263" s="535">
        <v>104.29</v>
      </c>
      <c r="Q6263" s="536">
        <v>0.93059999999999998</v>
      </c>
      <c r="R6263" s="535">
        <v>105.12</v>
      </c>
    </row>
    <row r="6264" spans="1:18" ht="12.75">
      <c r="A6264" s="145">
        <v>92648</v>
      </c>
      <c r="B6264" s="102" t="s">
        <v>27934</v>
      </c>
      <c r="C6264" s="145" t="s">
        <v>1</v>
      </c>
      <c r="D6264" s="535">
        <v>108.59</v>
      </c>
      <c r="E6264" s="536">
        <v>0.89370000000000005</v>
      </c>
      <c r="F6264" s="535">
        <v>107.87</v>
      </c>
      <c r="G6264" s="536">
        <v>0.89970000000000006</v>
      </c>
      <c r="H6264" s="535">
        <v>109.4</v>
      </c>
      <c r="I6264" s="536">
        <v>0.8871</v>
      </c>
      <c r="J6264" s="535">
        <v>106.63</v>
      </c>
      <c r="K6264" s="536">
        <v>0.91020000000000001</v>
      </c>
      <c r="L6264" s="535">
        <v>109.66</v>
      </c>
      <c r="M6264" s="536">
        <v>0.88500000000000001</v>
      </c>
      <c r="N6264" s="535">
        <v>108.14</v>
      </c>
      <c r="O6264" s="536">
        <v>0.89739999999999998</v>
      </c>
      <c r="P6264" s="535">
        <v>108.82</v>
      </c>
      <c r="Q6264" s="536">
        <v>0.89180000000000004</v>
      </c>
      <c r="R6264" s="535">
        <v>109.96</v>
      </c>
    </row>
    <row r="6265" spans="1:18" ht="12.75">
      <c r="A6265" s="145">
        <v>92338</v>
      </c>
      <c r="B6265" s="102" t="s">
        <v>27935</v>
      </c>
      <c r="C6265" s="145" t="s">
        <v>1</v>
      </c>
      <c r="D6265" s="535">
        <v>152.66</v>
      </c>
      <c r="E6265" s="536">
        <v>0.7802</v>
      </c>
      <c r="F6265" s="535">
        <v>150.58000000000001</v>
      </c>
      <c r="G6265" s="536">
        <v>0.79090000000000005</v>
      </c>
      <c r="H6265" s="535">
        <v>155.04</v>
      </c>
      <c r="I6265" s="536">
        <v>0.76819999999999999</v>
      </c>
      <c r="J6265" s="535">
        <v>146.97999999999999</v>
      </c>
      <c r="K6265" s="536">
        <v>0.81030000000000002</v>
      </c>
      <c r="L6265" s="535">
        <v>155.77000000000001</v>
      </c>
      <c r="M6265" s="536">
        <v>0.76459999999999995</v>
      </c>
      <c r="N6265" s="535">
        <v>151.36000000000001</v>
      </c>
      <c r="O6265" s="536">
        <v>0.78690000000000004</v>
      </c>
      <c r="P6265" s="535">
        <v>153.34</v>
      </c>
      <c r="Q6265" s="536">
        <v>0.77669999999999995</v>
      </c>
      <c r="R6265" s="535">
        <v>156.13</v>
      </c>
    </row>
    <row r="6266" spans="1:18" ht="12.75">
      <c r="A6266" s="145">
        <v>92361</v>
      </c>
      <c r="B6266" s="102" t="s">
        <v>27936</v>
      </c>
      <c r="C6266" s="145" t="s">
        <v>1</v>
      </c>
      <c r="D6266" s="535">
        <v>127.97</v>
      </c>
      <c r="E6266" s="536">
        <v>0.93069999999999997</v>
      </c>
      <c r="F6266" s="535">
        <v>127.42</v>
      </c>
      <c r="G6266" s="536">
        <v>0.93469999999999998</v>
      </c>
      <c r="H6266" s="535">
        <v>128.6</v>
      </c>
      <c r="I6266" s="536">
        <v>0.92610000000000003</v>
      </c>
      <c r="J6266" s="535">
        <v>126.47</v>
      </c>
      <c r="K6266" s="536">
        <v>0.94169999999999998</v>
      </c>
      <c r="L6266" s="535">
        <v>128.80000000000001</v>
      </c>
      <c r="M6266" s="536">
        <v>0.92469999999999997</v>
      </c>
      <c r="N6266" s="535">
        <v>127.63</v>
      </c>
      <c r="O6266" s="536">
        <v>0.93320000000000003</v>
      </c>
      <c r="P6266" s="535">
        <v>128.15</v>
      </c>
      <c r="Q6266" s="536">
        <v>0.9294</v>
      </c>
      <c r="R6266" s="535">
        <v>129.16999999999999</v>
      </c>
    </row>
    <row r="6267" spans="1:18" ht="12.75">
      <c r="A6267" s="145">
        <v>92649</v>
      </c>
      <c r="B6267" s="102" t="s">
        <v>27937</v>
      </c>
      <c r="C6267" s="145" t="s">
        <v>1</v>
      </c>
      <c r="D6267" s="535">
        <v>132.41999999999999</v>
      </c>
      <c r="E6267" s="536">
        <v>0.89939999999999998</v>
      </c>
      <c r="F6267" s="535">
        <v>131.58000000000001</v>
      </c>
      <c r="G6267" s="536">
        <v>0.9052</v>
      </c>
      <c r="H6267" s="535">
        <v>133.35</v>
      </c>
      <c r="I6267" s="536">
        <v>0.8931</v>
      </c>
      <c r="J6267" s="535">
        <v>130.16</v>
      </c>
      <c r="K6267" s="536">
        <v>0.91500000000000004</v>
      </c>
      <c r="L6267" s="535">
        <v>133.65</v>
      </c>
      <c r="M6267" s="536">
        <v>0.8911</v>
      </c>
      <c r="N6267" s="535">
        <v>131.88999999999999</v>
      </c>
      <c r="O6267" s="536">
        <v>0.90300000000000002</v>
      </c>
      <c r="P6267" s="535">
        <v>132.68</v>
      </c>
      <c r="Q6267" s="536">
        <v>0.89759999999999995</v>
      </c>
      <c r="R6267" s="535">
        <v>134.03</v>
      </c>
    </row>
    <row r="6268" spans="1:18" ht="12.75">
      <c r="A6268" s="145">
        <v>92339</v>
      </c>
      <c r="B6268" s="102" t="s">
        <v>27938</v>
      </c>
      <c r="C6268" s="145" t="s">
        <v>1</v>
      </c>
      <c r="D6268" s="535">
        <v>230.17</v>
      </c>
      <c r="E6268" s="536">
        <v>0.83830000000000005</v>
      </c>
      <c r="F6268" s="535">
        <v>227.85</v>
      </c>
      <c r="G6268" s="536">
        <v>0.84689999999999999</v>
      </c>
      <c r="H6268" s="535">
        <v>232.8</v>
      </c>
      <c r="I6268" s="536">
        <v>0.82889999999999997</v>
      </c>
      <c r="J6268" s="535">
        <v>223.87</v>
      </c>
      <c r="K6268" s="536">
        <v>0.8619</v>
      </c>
      <c r="L6268" s="535">
        <v>233.62</v>
      </c>
      <c r="M6268" s="536">
        <v>0.82599999999999996</v>
      </c>
      <c r="N6268" s="535">
        <v>228.73</v>
      </c>
      <c r="O6268" s="536">
        <v>0.84360000000000002</v>
      </c>
      <c r="P6268" s="535">
        <v>230.92</v>
      </c>
      <c r="Q6268" s="536">
        <v>0.83560000000000001</v>
      </c>
      <c r="R6268" s="535">
        <v>234.2</v>
      </c>
    </row>
    <row r="6269" spans="1:18" ht="12.75">
      <c r="A6269" s="145">
        <v>92362</v>
      </c>
      <c r="B6269" s="102" t="s">
        <v>27939</v>
      </c>
      <c r="C6269" s="145" t="s">
        <v>1</v>
      </c>
      <c r="D6269" s="535">
        <v>204.5</v>
      </c>
      <c r="E6269" s="536">
        <v>0.94359999999999999</v>
      </c>
      <c r="F6269" s="535">
        <v>203.78</v>
      </c>
      <c r="G6269" s="536">
        <v>0.94689999999999996</v>
      </c>
      <c r="H6269" s="535">
        <v>205.31</v>
      </c>
      <c r="I6269" s="536">
        <v>0.93979999999999997</v>
      </c>
      <c r="J6269" s="535">
        <v>202.54</v>
      </c>
      <c r="K6269" s="536">
        <v>0.95269999999999999</v>
      </c>
      <c r="L6269" s="535">
        <v>205.57</v>
      </c>
      <c r="M6269" s="536">
        <v>0.93869999999999998</v>
      </c>
      <c r="N6269" s="535">
        <v>204.05</v>
      </c>
      <c r="O6269" s="536">
        <v>0.94569999999999999</v>
      </c>
      <c r="P6269" s="535">
        <v>204.73</v>
      </c>
      <c r="Q6269" s="536">
        <v>0.9425</v>
      </c>
      <c r="R6269" s="535">
        <v>206.19</v>
      </c>
    </row>
    <row r="6270" spans="1:18" ht="12.75">
      <c r="A6270" s="145">
        <v>92650</v>
      </c>
      <c r="B6270" s="102" t="s">
        <v>27940</v>
      </c>
      <c r="C6270" s="145" t="s">
        <v>1</v>
      </c>
      <c r="D6270" s="535">
        <v>208.94</v>
      </c>
      <c r="E6270" s="536">
        <v>0.92349999999999999</v>
      </c>
      <c r="F6270" s="535">
        <v>207.94</v>
      </c>
      <c r="G6270" s="536">
        <v>0.92800000000000005</v>
      </c>
      <c r="H6270" s="535">
        <v>210.06</v>
      </c>
      <c r="I6270" s="536">
        <v>0.91859999999999997</v>
      </c>
      <c r="J6270" s="535">
        <v>206.24</v>
      </c>
      <c r="K6270" s="536">
        <v>0.93559999999999999</v>
      </c>
      <c r="L6270" s="535">
        <v>210.42</v>
      </c>
      <c r="M6270" s="536">
        <v>0.91700000000000004</v>
      </c>
      <c r="N6270" s="535">
        <v>208.32</v>
      </c>
      <c r="O6270" s="536">
        <v>0.92630000000000001</v>
      </c>
      <c r="P6270" s="535">
        <v>209.26</v>
      </c>
      <c r="Q6270" s="536">
        <v>0.92210000000000003</v>
      </c>
      <c r="R6270" s="535">
        <v>211.04</v>
      </c>
    </row>
    <row r="6271" spans="1:18" ht="12.75">
      <c r="A6271" s="145">
        <v>97439</v>
      </c>
      <c r="B6271" s="102" t="s">
        <v>27941</v>
      </c>
      <c r="C6271" s="145" t="s">
        <v>2</v>
      </c>
      <c r="D6271" s="535">
        <v>134.36000000000001</v>
      </c>
      <c r="E6271" s="536">
        <v>0.69510000000000005</v>
      </c>
      <c r="F6271" s="535">
        <v>131.83000000000001</v>
      </c>
      <c r="G6271" s="536">
        <v>0.70840000000000003</v>
      </c>
      <c r="H6271" s="535">
        <v>135.68</v>
      </c>
      <c r="I6271" s="536">
        <v>0.68830000000000002</v>
      </c>
      <c r="J6271" s="535">
        <v>127.46</v>
      </c>
      <c r="K6271" s="536">
        <v>0.73270000000000002</v>
      </c>
      <c r="L6271" s="535">
        <v>214.73</v>
      </c>
      <c r="M6271" s="536">
        <v>0</v>
      </c>
      <c r="N6271" s="535">
        <v>132.55000000000001</v>
      </c>
      <c r="O6271" s="536">
        <v>0.7046</v>
      </c>
      <c r="P6271" s="535">
        <v>134.91999999999999</v>
      </c>
      <c r="Q6271" s="536">
        <v>0.69220000000000004</v>
      </c>
      <c r="R6271" s="535">
        <v>136.38</v>
      </c>
    </row>
    <row r="6272" spans="1:18" ht="12.75">
      <c r="A6272" s="145">
        <v>97440</v>
      </c>
      <c r="B6272" s="102" t="s">
        <v>27942</v>
      </c>
      <c r="C6272" s="145" t="s">
        <v>2</v>
      </c>
      <c r="D6272" s="535">
        <v>160.66999999999999</v>
      </c>
      <c r="E6272" s="536">
        <v>0.70489999999999997</v>
      </c>
      <c r="F6272" s="535">
        <v>157.68</v>
      </c>
      <c r="G6272" s="536">
        <v>0.71819999999999995</v>
      </c>
      <c r="H6272" s="535">
        <v>162.13</v>
      </c>
      <c r="I6272" s="536">
        <v>0.69850000000000001</v>
      </c>
      <c r="J6272" s="535">
        <v>152.69999999999999</v>
      </c>
      <c r="K6272" s="536">
        <v>0.74170000000000003</v>
      </c>
      <c r="L6272" s="535">
        <v>258.11</v>
      </c>
      <c r="M6272" s="536">
        <v>0</v>
      </c>
      <c r="N6272" s="535">
        <v>158.54</v>
      </c>
      <c r="O6272" s="536">
        <v>0.71430000000000005</v>
      </c>
      <c r="P6272" s="535">
        <v>161.30000000000001</v>
      </c>
      <c r="Q6272" s="536">
        <v>0.70209999999999995</v>
      </c>
      <c r="R6272" s="535">
        <v>162.97999999999999</v>
      </c>
    </row>
    <row r="6273" spans="1:18" ht="12.75">
      <c r="A6273" s="145">
        <v>97442</v>
      </c>
      <c r="B6273" s="102" t="s">
        <v>27943</v>
      </c>
      <c r="C6273" s="145" t="s">
        <v>2</v>
      </c>
      <c r="D6273" s="535">
        <v>177.65</v>
      </c>
      <c r="E6273" s="536">
        <v>0.70040000000000002</v>
      </c>
      <c r="F6273" s="535">
        <v>174.41</v>
      </c>
      <c r="G6273" s="536">
        <v>0.71340000000000003</v>
      </c>
      <c r="H6273" s="535">
        <v>179.43</v>
      </c>
      <c r="I6273" s="536">
        <v>0.69340000000000002</v>
      </c>
      <c r="J6273" s="535">
        <v>168.68</v>
      </c>
      <c r="K6273" s="536">
        <v>0.73760000000000003</v>
      </c>
      <c r="L6273" s="535">
        <v>284.79000000000002</v>
      </c>
      <c r="M6273" s="536">
        <v>0</v>
      </c>
      <c r="N6273" s="535">
        <v>175.36</v>
      </c>
      <c r="O6273" s="536">
        <v>0.70950000000000002</v>
      </c>
      <c r="P6273" s="535">
        <v>178.4</v>
      </c>
      <c r="Q6273" s="536">
        <v>0.69740000000000002</v>
      </c>
      <c r="R6273" s="535">
        <v>180.3</v>
      </c>
    </row>
    <row r="6274" spans="1:18" ht="12.75">
      <c r="A6274" s="145">
        <v>97552</v>
      </c>
      <c r="B6274" s="102" t="s">
        <v>27944</v>
      </c>
      <c r="C6274" s="145" t="s">
        <v>2</v>
      </c>
      <c r="D6274" s="535">
        <v>52.83</v>
      </c>
      <c r="E6274" s="536">
        <v>0.60860000000000003</v>
      </c>
      <c r="F6274" s="535">
        <v>51.91</v>
      </c>
      <c r="G6274" s="536">
        <v>0.61929999999999996</v>
      </c>
      <c r="H6274" s="535">
        <v>54.61</v>
      </c>
      <c r="I6274" s="536">
        <v>0.60140000000000005</v>
      </c>
      <c r="J6274" s="535">
        <v>49.39</v>
      </c>
      <c r="K6274" s="536">
        <v>0.65090000000000003</v>
      </c>
      <c r="L6274" s="535">
        <v>69.599999999999994</v>
      </c>
      <c r="M6274" s="536">
        <v>0</v>
      </c>
      <c r="N6274" s="535">
        <v>52.36</v>
      </c>
      <c r="O6274" s="536">
        <v>0.61399999999999999</v>
      </c>
      <c r="P6274" s="535">
        <v>53.47</v>
      </c>
      <c r="Q6274" s="536">
        <v>0.60129999999999995</v>
      </c>
      <c r="R6274" s="535">
        <v>47.74</v>
      </c>
    </row>
    <row r="6275" spans="1:18" ht="12.75">
      <c r="A6275" s="145">
        <v>97553</v>
      </c>
      <c r="B6275" s="102" t="s">
        <v>27945</v>
      </c>
      <c r="C6275" s="145" t="s">
        <v>2</v>
      </c>
      <c r="D6275" s="535">
        <v>76.680000000000007</v>
      </c>
      <c r="E6275" s="536">
        <v>0.54</v>
      </c>
      <c r="F6275" s="535">
        <v>74.95</v>
      </c>
      <c r="G6275" s="536">
        <v>0.55249999999999999</v>
      </c>
      <c r="H6275" s="535">
        <v>79.58</v>
      </c>
      <c r="I6275" s="536">
        <v>0.53149999999999997</v>
      </c>
      <c r="J6275" s="535">
        <v>70.790000000000006</v>
      </c>
      <c r="K6275" s="536">
        <v>0.58499999999999996</v>
      </c>
      <c r="L6275" s="535">
        <v>99.08</v>
      </c>
      <c r="M6275" s="536">
        <v>0</v>
      </c>
      <c r="N6275" s="535">
        <v>75.75</v>
      </c>
      <c r="O6275" s="536">
        <v>0.54669999999999996</v>
      </c>
      <c r="P6275" s="535">
        <v>77.680000000000007</v>
      </c>
      <c r="Q6275" s="536">
        <v>0.53310000000000002</v>
      </c>
      <c r="R6275" s="535">
        <v>70.92</v>
      </c>
    </row>
    <row r="6276" spans="1:18" ht="12.75">
      <c r="A6276" s="145">
        <v>97554</v>
      </c>
      <c r="B6276" s="102" t="s">
        <v>27946</v>
      </c>
      <c r="C6276" s="145" t="s">
        <v>2</v>
      </c>
      <c r="D6276" s="535">
        <v>133.51</v>
      </c>
      <c r="E6276" s="536">
        <v>0.48720000000000002</v>
      </c>
      <c r="F6276" s="535">
        <v>129.96</v>
      </c>
      <c r="G6276" s="536">
        <v>0.50049999999999994</v>
      </c>
      <c r="H6276" s="535">
        <v>138.94999999999999</v>
      </c>
      <c r="I6276" s="536">
        <v>0.4778</v>
      </c>
      <c r="J6276" s="535">
        <v>122.06</v>
      </c>
      <c r="K6276" s="536">
        <v>0.53290000000000004</v>
      </c>
      <c r="L6276" s="535">
        <v>169.9</v>
      </c>
      <c r="M6276" s="536">
        <v>0</v>
      </c>
      <c r="N6276" s="535">
        <v>131.52000000000001</v>
      </c>
      <c r="O6276" s="536">
        <v>0.49459999999999998</v>
      </c>
      <c r="P6276" s="535">
        <v>135.32</v>
      </c>
      <c r="Q6276" s="536">
        <v>0.48070000000000002</v>
      </c>
      <c r="R6276" s="535">
        <v>125.65</v>
      </c>
    </row>
    <row r="6277" spans="1:18" ht="12.75">
      <c r="A6277" s="145">
        <v>97491</v>
      </c>
      <c r="B6277" s="102" t="s">
        <v>27947</v>
      </c>
      <c r="C6277" s="145" t="s">
        <v>2</v>
      </c>
      <c r="D6277" s="535">
        <v>92.28</v>
      </c>
      <c r="E6277" s="536">
        <v>0.70489999999999997</v>
      </c>
      <c r="F6277" s="535">
        <v>91.29</v>
      </c>
      <c r="G6277" s="536">
        <v>0.71260000000000001</v>
      </c>
      <c r="H6277" s="535">
        <v>94.82</v>
      </c>
      <c r="I6277" s="536">
        <v>0.70020000000000004</v>
      </c>
      <c r="J6277" s="535">
        <v>87.81</v>
      </c>
      <c r="K6277" s="536">
        <v>0.74080000000000001</v>
      </c>
      <c r="L6277" s="535">
        <v>124.86</v>
      </c>
      <c r="M6277" s="536">
        <v>0</v>
      </c>
      <c r="N6277" s="535">
        <v>91.9</v>
      </c>
      <c r="O6277" s="536">
        <v>0.70779999999999998</v>
      </c>
      <c r="P6277" s="535">
        <v>93.27</v>
      </c>
      <c r="Q6277" s="536">
        <v>0.69740000000000002</v>
      </c>
      <c r="R6277" s="535">
        <v>80.67</v>
      </c>
    </row>
    <row r="6278" spans="1:18" ht="12.75">
      <c r="A6278" s="145">
        <v>97529</v>
      </c>
      <c r="B6278" s="102" t="s">
        <v>27948</v>
      </c>
      <c r="C6278" s="145" t="s">
        <v>2</v>
      </c>
      <c r="D6278" s="535">
        <v>86.33</v>
      </c>
      <c r="E6278" s="536">
        <v>0.75349999999999995</v>
      </c>
      <c r="F6278" s="535">
        <v>85.72</v>
      </c>
      <c r="G6278" s="536">
        <v>0.75890000000000002</v>
      </c>
      <c r="H6278" s="535">
        <v>88.44</v>
      </c>
      <c r="I6278" s="536">
        <v>0.75070000000000003</v>
      </c>
      <c r="J6278" s="535">
        <v>82.87</v>
      </c>
      <c r="K6278" s="536">
        <v>0.78500000000000003</v>
      </c>
      <c r="L6278" s="535">
        <v>118.36</v>
      </c>
      <c r="M6278" s="536">
        <v>0</v>
      </c>
      <c r="N6278" s="535">
        <v>86.18</v>
      </c>
      <c r="O6278" s="536">
        <v>0.75480000000000003</v>
      </c>
      <c r="P6278" s="535">
        <v>87.2</v>
      </c>
      <c r="Q6278" s="536">
        <v>0.746</v>
      </c>
      <c r="R6278" s="535">
        <v>74.17</v>
      </c>
    </row>
    <row r="6279" spans="1:18" ht="12.75">
      <c r="A6279" s="145">
        <v>97492</v>
      </c>
      <c r="B6279" s="102" t="s">
        <v>27949</v>
      </c>
      <c r="C6279" s="145" t="s">
        <v>2</v>
      </c>
      <c r="D6279" s="535">
        <v>134.94999999999999</v>
      </c>
      <c r="E6279" s="536">
        <v>0.74029999999999996</v>
      </c>
      <c r="F6279" s="535">
        <v>133.74</v>
      </c>
      <c r="G6279" s="536">
        <v>0.747</v>
      </c>
      <c r="H6279" s="535">
        <v>138.26</v>
      </c>
      <c r="I6279" s="536">
        <v>0.7359</v>
      </c>
      <c r="J6279" s="535">
        <v>129.19999999999999</v>
      </c>
      <c r="K6279" s="536">
        <v>0.77329999999999999</v>
      </c>
      <c r="L6279" s="535">
        <v>184.34</v>
      </c>
      <c r="M6279" s="536">
        <v>0</v>
      </c>
      <c r="N6279" s="535">
        <v>134.51</v>
      </c>
      <c r="O6279" s="536">
        <v>0.74280000000000002</v>
      </c>
      <c r="P6279" s="535">
        <v>136.25</v>
      </c>
      <c r="Q6279" s="536">
        <v>0.73329999999999995</v>
      </c>
      <c r="R6279" s="535">
        <v>116.48</v>
      </c>
    </row>
    <row r="6280" spans="1:18" ht="12.75">
      <c r="A6280" s="145">
        <v>97530</v>
      </c>
      <c r="B6280" s="102" t="s">
        <v>27950</v>
      </c>
      <c r="C6280" s="145" t="s">
        <v>2</v>
      </c>
      <c r="D6280" s="535">
        <v>124.29</v>
      </c>
      <c r="E6280" s="536">
        <v>0.80379999999999996</v>
      </c>
      <c r="F6280" s="535">
        <v>123.75</v>
      </c>
      <c r="G6280" s="536">
        <v>0.80740000000000001</v>
      </c>
      <c r="H6280" s="535">
        <v>126.84</v>
      </c>
      <c r="I6280" s="536">
        <v>0.80220000000000002</v>
      </c>
      <c r="J6280" s="535">
        <v>120.35</v>
      </c>
      <c r="K6280" s="536">
        <v>0.83020000000000005</v>
      </c>
      <c r="L6280" s="535">
        <v>172.69</v>
      </c>
      <c r="M6280" s="536">
        <v>0</v>
      </c>
      <c r="N6280" s="535">
        <v>124.26</v>
      </c>
      <c r="O6280" s="536">
        <v>0.80400000000000005</v>
      </c>
      <c r="P6280" s="535">
        <v>125.37</v>
      </c>
      <c r="Q6280" s="536">
        <v>0.79690000000000005</v>
      </c>
      <c r="R6280" s="535">
        <v>104.85</v>
      </c>
    </row>
    <row r="6281" spans="1:18" ht="12.75">
      <c r="A6281" s="145">
        <v>97493</v>
      </c>
      <c r="B6281" s="102" t="s">
        <v>27951</v>
      </c>
      <c r="C6281" s="145" t="s">
        <v>2</v>
      </c>
      <c r="D6281" s="535">
        <v>173.94</v>
      </c>
      <c r="E6281" s="536">
        <v>0.74850000000000005</v>
      </c>
      <c r="F6281" s="535">
        <v>172.38</v>
      </c>
      <c r="G6281" s="536">
        <v>0.75529999999999997</v>
      </c>
      <c r="H6281" s="535">
        <v>178.02</v>
      </c>
      <c r="I6281" s="536">
        <v>0.74360000000000004</v>
      </c>
      <c r="J6281" s="535">
        <v>166.76</v>
      </c>
      <c r="K6281" s="536">
        <v>0.78069999999999995</v>
      </c>
      <c r="L6281" s="535">
        <v>238.1</v>
      </c>
      <c r="M6281" s="536">
        <v>0</v>
      </c>
      <c r="N6281" s="535">
        <v>173.33</v>
      </c>
      <c r="O6281" s="536">
        <v>0.75109999999999999</v>
      </c>
      <c r="P6281" s="535">
        <v>175.53</v>
      </c>
      <c r="Q6281" s="536">
        <v>0.74170000000000003</v>
      </c>
      <c r="R6281" s="535">
        <v>149.69999999999999</v>
      </c>
    </row>
    <row r="6282" spans="1:18" ht="12.75">
      <c r="A6282" s="145">
        <v>97531</v>
      </c>
      <c r="B6282" s="102" t="s">
        <v>27952</v>
      </c>
      <c r="C6282" s="145" t="s">
        <v>2</v>
      </c>
      <c r="D6282" s="535">
        <v>158.04</v>
      </c>
      <c r="E6282" s="536">
        <v>0.82379999999999998</v>
      </c>
      <c r="F6282" s="535">
        <v>157.46</v>
      </c>
      <c r="G6282" s="536">
        <v>0.82679999999999998</v>
      </c>
      <c r="H6282" s="535">
        <v>160.99</v>
      </c>
      <c r="I6282" s="536">
        <v>0.82230000000000003</v>
      </c>
      <c r="J6282" s="535">
        <v>153.55000000000001</v>
      </c>
      <c r="K6282" s="536">
        <v>0.84789999999999999</v>
      </c>
      <c r="L6282" s="535">
        <v>220.72</v>
      </c>
      <c r="M6282" s="536">
        <v>0</v>
      </c>
      <c r="N6282" s="535">
        <v>158.04</v>
      </c>
      <c r="O6282" s="536">
        <v>0.82379999999999998</v>
      </c>
      <c r="P6282" s="535">
        <v>159.30000000000001</v>
      </c>
      <c r="Q6282" s="536">
        <v>0.81730000000000003</v>
      </c>
      <c r="R6282" s="535">
        <v>132.34</v>
      </c>
    </row>
    <row r="6283" spans="1:18" ht="12.75">
      <c r="A6283" s="145">
        <v>97458</v>
      </c>
      <c r="B6283" s="102" t="s">
        <v>27953</v>
      </c>
      <c r="C6283" s="145" t="s">
        <v>2</v>
      </c>
      <c r="D6283" s="535">
        <v>306.18</v>
      </c>
      <c r="E6283" s="536">
        <v>0.6986</v>
      </c>
      <c r="F6283" s="535">
        <v>302</v>
      </c>
      <c r="G6283" s="536">
        <v>0.70830000000000004</v>
      </c>
      <c r="H6283" s="535">
        <v>314.02</v>
      </c>
      <c r="I6283" s="536">
        <v>0.6905</v>
      </c>
      <c r="J6283" s="535">
        <v>290.86</v>
      </c>
      <c r="K6283" s="536">
        <v>0.73540000000000005</v>
      </c>
      <c r="L6283" s="535">
        <v>413.43</v>
      </c>
      <c r="M6283" s="536">
        <v>0</v>
      </c>
      <c r="N6283" s="535">
        <v>304.06</v>
      </c>
      <c r="O6283" s="536">
        <v>0.70350000000000001</v>
      </c>
      <c r="P6283" s="535">
        <v>308.99</v>
      </c>
      <c r="Q6283" s="536">
        <v>0.69230000000000003</v>
      </c>
      <c r="R6283" s="535">
        <v>268.20999999999998</v>
      </c>
    </row>
    <row r="6284" spans="1:18" ht="12.75">
      <c r="A6284" s="145">
        <v>97494</v>
      </c>
      <c r="B6284" s="102" t="s">
        <v>27954</v>
      </c>
      <c r="C6284" s="145" t="s">
        <v>2</v>
      </c>
      <c r="D6284" s="535">
        <v>268.69</v>
      </c>
      <c r="E6284" s="536">
        <v>0.79610000000000003</v>
      </c>
      <c r="F6284" s="535">
        <v>266.83999999999997</v>
      </c>
      <c r="G6284" s="536">
        <v>0.80159999999999998</v>
      </c>
      <c r="H6284" s="535">
        <v>273.89</v>
      </c>
      <c r="I6284" s="536">
        <v>0.79169999999999996</v>
      </c>
      <c r="J6284" s="535">
        <v>259.73</v>
      </c>
      <c r="K6284" s="536">
        <v>0.82350000000000001</v>
      </c>
      <c r="L6284" s="535">
        <v>372.47</v>
      </c>
      <c r="M6284" s="536">
        <v>0</v>
      </c>
      <c r="N6284" s="535">
        <v>268.02</v>
      </c>
      <c r="O6284" s="536">
        <v>0.79810000000000003</v>
      </c>
      <c r="P6284" s="535">
        <v>270.75</v>
      </c>
      <c r="Q6284" s="536">
        <v>0.79</v>
      </c>
      <c r="R6284" s="535">
        <v>227.3</v>
      </c>
    </row>
    <row r="6285" spans="1:18" ht="12.75">
      <c r="A6285" s="145">
        <v>97532</v>
      </c>
      <c r="B6285" s="102" t="s">
        <v>27955</v>
      </c>
      <c r="C6285" s="145" t="s">
        <v>2</v>
      </c>
      <c r="D6285" s="535">
        <v>246.29</v>
      </c>
      <c r="E6285" s="536">
        <v>0.86850000000000005</v>
      </c>
      <c r="F6285" s="535">
        <v>245.83</v>
      </c>
      <c r="G6285" s="536">
        <v>0.87009999999999998</v>
      </c>
      <c r="H6285" s="535">
        <v>249.92</v>
      </c>
      <c r="I6285" s="536">
        <v>0.86760000000000004</v>
      </c>
      <c r="J6285" s="535">
        <v>241.11</v>
      </c>
      <c r="K6285" s="536">
        <v>0.8871</v>
      </c>
      <c r="L6285" s="535">
        <v>348</v>
      </c>
      <c r="M6285" s="536">
        <v>0</v>
      </c>
      <c r="N6285" s="535">
        <v>246.51</v>
      </c>
      <c r="O6285" s="536">
        <v>0.86770000000000003</v>
      </c>
      <c r="P6285" s="535">
        <v>247.92</v>
      </c>
      <c r="Q6285" s="536">
        <v>0.86280000000000001</v>
      </c>
      <c r="R6285" s="535">
        <v>202.87</v>
      </c>
    </row>
    <row r="6286" spans="1:18" ht="12.75">
      <c r="A6286" s="145">
        <v>97459</v>
      </c>
      <c r="B6286" s="102" t="s">
        <v>27956</v>
      </c>
      <c r="C6286" s="145" t="s">
        <v>2</v>
      </c>
      <c r="D6286" s="535">
        <v>520.73</v>
      </c>
      <c r="E6286" s="536">
        <v>0.80210000000000004</v>
      </c>
      <c r="F6286" s="535">
        <v>516.98</v>
      </c>
      <c r="G6286" s="536">
        <v>0.80789999999999995</v>
      </c>
      <c r="H6286" s="535">
        <v>530.28</v>
      </c>
      <c r="I6286" s="536">
        <v>0.79710000000000003</v>
      </c>
      <c r="J6286" s="535">
        <v>503.81</v>
      </c>
      <c r="K6286" s="536">
        <v>0.82909999999999995</v>
      </c>
      <c r="L6286" s="535">
        <v>722.92</v>
      </c>
      <c r="M6286" s="536">
        <v>0</v>
      </c>
      <c r="N6286" s="535">
        <v>519.24</v>
      </c>
      <c r="O6286" s="536">
        <v>0.8044</v>
      </c>
      <c r="P6286" s="535">
        <v>524.41999999999996</v>
      </c>
      <c r="Q6286" s="536">
        <v>0.79649999999999999</v>
      </c>
      <c r="R6286" s="535">
        <v>439.53</v>
      </c>
    </row>
    <row r="6287" spans="1:18" ht="12.75">
      <c r="A6287" s="145">
        <v>97495</v>
      </c>
      <c r="B6287" s="102" t="s">
        <v>27957</v>
      </c>
      <c r="C6287" s="145" t="s">
        <v>2</v>
      </c>
      <c r="D6287" s="535">
        <v>489.64</v>
      </c>
      <c r="E6287" s="536">
        <v>0.85309999999999997</v>
      </c>
      <c r="F6287" s="535">
        <v>487.82</v>
      </c>
      <c r="G6287" s="536">
        <v>0.85619999999999996</v>
      </c>
      <c r="H6287" s="535">
        <v>496.99</v>
      </c>
      <c r="I6287" s="536">
        <v>0.85050000000000003</v>
      </c>
      <c r="J6287" s="535">
        <v>477.97</v>
      </c>
      <c r="K6287" s="536">
        <v>0.87390000000000001</v>
      </c>
      <c r="L6287" s="535">
        <v>688.94</v>
      </c>
      <c r="M6287" s="536">
        <v>0</v>
      </c>
      <c r="N6287" s="535">
        <v>489.35</v>
      </c>
      <c r="O6287" s="536">
        <v>0.85360000000000003</v>
      </c>
      <c r="P6287" s="535">
        <v>492.71</v>
      </c>
      <c r="Q6287" s="536">
        <v>0.84770000000000001</v>
      </c>
      <c r="R6287" s="535">
        <v>405.59</v>
      </c>
    </row>
    <row r="6288" spans="1:18" ht="12.75">
      <c r="A6288" s="145">
        <v>97533</v>
      </c>
      <c r="B6288" s="102" t="s">
        <v>27958</v>
      </c>
      <c r="C6288" s="145" t="s">
        <v>2</v>
      </c>
      <c r="D6288" s="535">
        <v>462.1</v>
      </c>
      <c r="E6288" s="536">
        <v>0.90390000000000004</v>
      </c>
      <c r="F6288" s="535">
        <v>461.99</v>
      </c>
      <c r="G6288" s="536">
        <v>0.90410000000000001</v>
      </c>
      <c r="H6288" s="535">
        <v>467.5</v>
      </c>
      <c r="I6288" s="536">
        <v>0.9042</v>
      </c>
      <c r="J6288" s="535">
        <v>455.1</v>
      </c>
      <c r="K6288" s="536">
        <v>0.91779999999999995</v>
      </c>
      <c r="L6288" s="535">
        <v>658.85</v>
      </c>
      <c r="M6288" s="536">
        <v>0</v>
      </c>
      <c r="N6288" s="535">
        <v>462.87</v>
      </c>
      <c r="O6288" s="536">
        <v>0.90239999999999998</v>
      </c>
      <c r="P6288" s="535">
        <v>464.62</v>
      </c>
      <c r="Q6288" s="536">
        <v>0.89900000000000002</v>
      </c>
      <c r="R6288" s="535">
        <v>375.53</v>
      </c>
    </row>
    <row r="6289" spans="1:18" ht="12.75">
      <c r="A6289" s="145">
        <v>97460</v>
      </c>
      <c r="B6289" s="102" t="s">
        <v>27959</v>
      </c>
      <c r="C6289" s="145" t="s">
        <v>2</v>
      </c>
      <c r="D6289" s="535">
        <v>796.87</v>
      </c>
      <c r="E6289" s="536">
        <v>0.85750000000000004</v>
      </c>
      <c r="F6289" s="535">
        <v>793.31</v>
      </c>
      <c r="G6289" s="536">
        <v>0.86140000000000005</v>
      </c>
      <c r="H6289" s="535">
        <v>807.88</v>
      </c>
      <c r="I6289" s="536">
        <v>0.85399999999999998</v>
      </c>
      <c r="J6289" s="535">
        <v>778.34</v>
      </c>
      <c r="K6289" s="536">
        <v>0.87790000000000001</v>
      </c>
      <c r="L6289" s="535">
        <v>1122.42</v>
      </c>
      <c r="M6289" s="536">
        <v>0</v>
      </c>
      <c r="N6289" s="535">
        <v>795.76</v>
      </c>
      <c r="O6289" s="536">
        <v>0.85870000000000002</v>
      </c>
      <c r="P6289" s="535">
        <v>801.3</v>
      </c>
      <c r="Q6289" s="536">
        <v>0.8528</v>
      </c>
      <c r="R6289" s="535">
        <v>659.01</v>
      </c>
    </row>
    <row r="6290" spans="1:18" ht="12.75">
      <c r="A6290" s="145">
        <v>97496</v>
      </c>
      <c r="B6290" s="102" t="s">
        <v>27960</v>
      </c>
      <c r="C6290" s="145" t="s">
        <v>2</v>
      </c>
      <c r="D6290" s="535">
        <v>772.17</v>
      </c>
      <c r="E6290" s="536">
        <v>0.88490000000000002</v>
      </c>
      <c r="F6290" s="535">
        <v>770.15</v>
      </c>
      <c r="G6290" s="536">
        <v>0.88729999999999998</v>
      </c>
      <c r="H6290" s="535">
        <v>781.44</v>
      </c>
      <c r="I6290" s="536">
        <v>0.88290000000000002</v>
      </c>
      <c r="J6290" s="535">
        <v>757.82</v>
      </c>
      <c r="K6290" s="536">
        <v>0.90169999999999995</v>
      </c>
      <c r="L6290" s="535">
        <v>1095.44</v>
      </c>
      <c r="M6290" s="536">
        <v>0</v>
      </c>
      <c r="N6290" s="535">
        <v>772.02</v>
      </c>
      <c r="O6290" s="536">
        <v>0.8851</v>
      </c>
      <c r="P6290" s="535">
        <v>776.11</v>
      </c>
      <c r="Q6290" s="536">
        <v>0.88049999999999995</v>
      </c>
      <c r="R6290" s="535">
        <v>632.04999999999995</v>
      </c>
    </row>
    <row r="6291" spans="1:18" ht="12.75">
      <c r="A6291" s="145">
        <v>97534</v>
      </c>
      <c r="B6291" s="102" t="s">
        <v>27961</v>
      </c>
      <c r="C6291" s="145" t="s">
        <v>2</v>
      </c>
      <c r="D6291" s="535">
        <v>729.98</v>
      </c>
      <c r="E6291" s="536">
        <v>0.93610000000000004</v>
      </c>
      <c r="F6291" s="535">
        <v>730.57</v>
      </c>
      <c r="G6291" s="536">
        <v>0.93530000000000002</v>
      </c>
      <c r="H6291" s="535">
        <v>736.26</v>
      </c>
      <c r="I6291" s="536">
        <v>0.93710000000000004</v>
      </c>
      <c r="J6291" s="535">
        <v>722.76</v>
      </c>
      <c r="K6291" s="536">
        <v>0.94540000000000002</v>
      </c>
      <c r="L6291" s="535">
        <v>1049.33</v>
      </c>
      <c r="M6291" s="536">
        <v>0</v>
      </c>
      <c r="N6291" s="535">
        <v>731.46</v>
      </c>
      <c r="O6291" s="536">
        <v>0.93420000000000003</v>
      </c>
      <c r="P6291" s="535">
        <v>733.06</v>
      </c>
      <c r="Q6291" s="536">
        <v>0.93220000000000003</v>
      </c>
      <c r="R6291" s="535">
        <v>586</v>
      </c>
    </row>
    <row r="6292" spans="1:18" ht="12.75">
      <c r="A6292" s="145">
        <v>101926</v>
      </c>
      <c r="B6292" s="102" t="s">
        <v>27962</v>
      </c>
      <c r="C6292" s="145" t="s">
        <v>2</v>
      </c>
      <c r="D6292" s="535">
        <v>418.77</v>
      </c>
      <c r="E6292" s="536">
        <v>0</v>
      </c>
      <c r="F6292" s="535">
        <v>414.74</v>
      </c>
      <c r="G6292" s="536">
        <v>0.78169999999999995</v>
      </c>
      <c r="H6292" s="535">
        <v>423.6</v>
      </c>
      <c r="I6292" s="536">
        <v>0.76539999999999997</v>
      </c>
      <c r="J6292" s="535">
        <v>404.54</v>
      </c>
      <c r="K6292" s="536">
        <v>0.80149999999999999</v>
      </c>
      <c r="L6292" s="535">
        <v>377.61</v>
      </c>
      <c r="M6292" s="536">
        <v>0</v>
      </c>
      <c r="N6292" s="535">
        <v>416.67</v>
      </c>
      <c r="O6292" s="536">
        <v>0.77810000000000001</v>
      </c>
      <c r="P6292" s="535">
        <v>421.97</v>
      </c>
      <c r="Q6292" s="536">
        <v>0.76829999999999998</v>
      </c>
      <c r="R6292" s="535">
        <v>452.77</v>
      </c>
    </row>
    <row r="6293" spans="1:18" ht="12.75">
      <c r="A6293" s="145">
        <v>101935</v>
      </c>
      <c r="B6293" s="102" t="s">
        <v>27963</v>
      </c>
      <c r="C6293" s="145" t="s">
        <v>2</v>
      </c>
      <c r="D6293" s="535">
        <v>431.83</v>
      </c>
      <c r="E6293" s="536">
        <v>0</v>
      </c>
      <c r="F6293" s="535">
        <v>427.05</v>
      </c>
      <c r="G6293" s="536">
        <v>0.75919999999999999</v>
      </c>
      <c r="H6293" s="535">
        <v>437.14</v>
      </c>
      <c r="I6293" s="536">
        <v>0.74170000000000003</v>
      </c>
      <c r="J6293" s="535">
        <v>415.38</v>
      </c>
      <c r="K6293" s="536">
        <v>0.78049999999999997</v>
      </c>
      <c r="L6293" s="535">
        <v>390.9</v>
      </c>
      <c r="M6293" s="536">
        <v>0</v>
      </c>
      <c r="N6293" s="535">
        <v>429.2</v>
      </c>
      <c r="O6293" s="536">
        <v>0.75539999999999996</v>
      </c>
      <c r="P6293" s="535">
        <v>435.24</v>
      </c>
      <c r="Q6293" s="536">
        <v>0.74490000000000001</v>
      </c>
      <c r="R6293" s="535">
        <v>466.5</v>
      </c>
    </row>
    <row r="6294" spans="1:18" ht="12.75">
      <c r="A6294" s="145">
        <v>92704</v>
      </c>
      <c r="B6294" s="102" t="s">
        <v>27964</v>
      </c>
      <c r="C6294" s="145" t="s">
        <v>2</v>
      </c>
      <c r="D6294" s="535">
        <v>29.56</v>
      </c>
      <c r="E6294" s="536">
        <v>0</v>
      </c>
      <c r="F6294" s="535">
        <v>28.46</v>
      </c>
      <c r="G6294" s="536">
        <v>0.34499999999999997</v>
      </c>
      <c r="H6294" s="535">
        <v>30.28</v>
      </c>
      <c r="I6294" s="536">
        <v>0.32429999999999998</v>
      </c>
      <c r="J6294" s="535">
        <v>26.35</v>
      </c>
      <c r="K6294" s="536">
        <v>0.37269999999999998</v>
      </c>
      <c r="L6294" s="535">
        <v>28.63</v>
      </c>
      <c r="M6294" s="536">
        <v>0</v>
      </c>
      <c r="N6294" s="535">
        <v>28.85</v>
      </c>
      <c r="O6294" s="536">
        <v>0.34039999999999998</v>
      </c>
      <c r="P6294" s="535">
        <v>29.94</v>
      </c>
      <c r="Q6294" s="536">
        <v>0.32800000000000001</v>
      </c>
      <c r="R6294" s="535">
        <v>31.53</v>
      </c>
    </row>
    <row r="6295" spans="1:18" ht="12.75">
      <c r="A6295" s="145">
        <v>92705</v>
      </c>
      <c r="B6295" s="102" t="s">
        <v>27965</v>
      </c>
      <c r="C6295" s="145" t="s">
        <v>2</v>
      </c>
      <c r="D6295" s="535">
        <v>47.71</v>
      </c>
      <c r="E6295" s="536">
        <v>0</v>
      </c>
      <c r="F6295" s="535">
        <v>45.82</v>
      </c>
      <c r="G6295" s="536">
        <v>0.30530000000000002</v>
      </c>
      <c r="H6295" s="535">
        <v>48.97</v>
      </c>
      <c r="I6295" s="536">
        <v>0.28570000000000001</v>
      </c>
      <c r="J6295" s="535">
        <v>42.18</v>
      </c>
      <c r="K6295" s="536">
        <v>0.33169999999999999</v>
      </c>
      <c r="L6295" s="535">
        <v>46.48</v>
      </c>
      <c r="M6295" s="536">
        <v>0</v>
      </c>
      <c r="N6295" s="535">
        <v>46.47</v>
      </c>
      <c r="O6295" s="536">
        <v>0.30109999999999998</v>
      </c>
      <c r="P6295" s="535">
        <v>48.34</v>
      </c>
      <c r="Q6295" s="536">
        <v>0.28939999999999999</v>
      </c>
      <c r="R6295" s="535">
        <v>50.79</v>
      </c>
    </row>
    <row r="6296" spans="1:18" ht="12.75">
      <c r="A6296" s="145">
        <v>92706</v>
      </c>
      <c r="B6296" s="102" t="s">
        <v>27966</v>
      </c>
      <c r="C6296" s="145" t="s">
        <v>2</v>
      </c>
      <c r="D6296" s="535">
        <v>77.260000000000005</v>
      </c>
      <c r="E6296" s="536">
        <v>0</v>
      </c>
      <c r="F6296" s="535">
        <v>74.2</v>
      </c>
      <c r="G6296" s="536">
        <v>0.30349999999999999</v>
      </c>
      <c r="H6296" s="535">
        <v>79.33</v>
      </c>
      <c r="I6296" s="536">
        <v>0.28389999999999999</v>
      </c>
      <c r="J6296" s="535">
        <v>68.239999999999995</v>
      </c>
      <c r="K6296" s="536">
        <v>0.33</v>
      </c>
      <c r="L6296" s="535">
        <v>75.28</v>
      </c>
      <c r="M6296" s="536">
        <v>0</v>
      </c>
      <c r="N6296" s="535">
        <v>75.23</v>
      </c>
      <c r="O6296" s="536">
        <v>0.29930000000000001</v>
      </c>
      <c r="P6296" s="535">
        <v>78.27</v>
      </c>
      <c r="Q6296" s="536">
        <v>0.28770000000000001</v>
      </c>
      <c r="R6296" s="535">
        <v>82.2</v>
      </c>
    </row>
    <row r="6297" spans="1:18" ht="12.75">
      <c r="A6297" s="145">
        <v>92637</v>
      </c>
      <c r="B6297" s="102" t="s">
        <v>27967</v>
      </c>
      <c r="C6297" s="145" t="s">
        <v>2</v>
      </c>
      <c r="D6297" s="535">
        <v>78.099999999999994</v>
      </c>
      <c r="E6297" s="536">
        <v>0</v>
      </c>
      <c r="F6297" s="535">
        <v>75</v>
      </c>
      <c r="G6297" s="536">
        <v>0.30030000000000001</v>
      </c>
      <c r="H6297" s="535">
        <v>80.2</v>
      </c>
      <c r="I6297" s="536">
        <v>0.28079999999999999</v>
      </c>
      <c r="J6297" s="535">
        <v>68.95</v>
      </c>
      <c r="K6297" s="536">
        <v>0.3266</v>
      </c>
      <c r="L6297" s="535">
        <v>76.13</v>
      </c>
      <c r="M6297" s="536">
        <v>0</v>
      </c>
      <c r="N6297" s="535">
        <v>76.040000000000006</v>
      </c>
      <c r="O6297" s="536">
        <v>0.29620000000000002</v>
      </c>
      <c r="P6297" s="535">
        <v>79.13</v>
      </c>
      <c r="Q6297" s="536">
        <v>0.28460000000000002</v>
      </c>
      <c r="R6297" s="535">
        <v>83.1</v>
      </c>
    </row>
    <row r="6298" spans="1:18" ht="12.75">
      <c r="A6298" s="145">
        <v>92681</v>
      </c>
      <c r="B6298" s="102" t="s">
        <v>27968</v>
      </c>
      <c r="C6298" s="145" t="s">
        <v>2</v>
      </c>
      <c r="D6298" s="535">
        <v>56.73</v>
      </c>
      <c r="E6298" s="536">
        <v>0</v>
      </c>
      <c r="F6298" s="535">
        <v>54.86</v>
      </c>
      <c r="G6298" s="536">
        <v>0.41049999999999998</v>
      </c>
      <c r="H6298" s="535">
        <v>58.04</v>
      </c>
      <c r="I6298" s="536">
        <v>0.38800000000000001</v>
      </c>
      <c r="J6298" s="535">
        <v>51.19</v>
      </c>
      <c r="K6298" s="536">
        <v>0.43990000000000001</v>
      </c>
      <c r="L6298" s="535">
        <v>54.39</v>
      </c>
      <c r="M6298" s="536">
        <v>0</v>
      </c>
      <c r="N6298" s="535">
        <v>55.54</v>
      </c>
      <c r="O6298" s="536">
        <v>0.40550000000000003</v>
      </c>
      <c r="P6298" s="535">
        <v>57.44</v>
      </c>
      <c r="Q6298" s="536">
        <v>0.3921</v>
      </c>
      <c r="R6298" s="535">
        <v>60.62</v>
      </c>
    </row>
    <row r="6299" spans="1:18" ht="12.75">
      <c r="A6299" s="145">
        <v>92638</v>
      </c>
      <c r="B6299" s="102" t="s">
        <v>27969</v>
      </c>
      <c r="C6299" s="145" t="s">
        <v>2</v>
      </c>
      <c r="D6299" s="535">
        <v>94.94</v>
      </c>
      <c r="E6299" s="536">
        <v>0</v>
      </c>
      <c r="F6299" s="535">
        <v>91.61</v>
      </c>
      <c r="G6299" s="536">
        <v>0.37619999999999998</v>
      </c>
      <c r="H6299" s="535">
        <v>97.25</v>
      </c>
      <c r="I6299" s="536">
        <v>0.3543</v>
      </c>
      <c r="J6299" s="535">
        <v>85.03</v>
      </c>
      <c r="K6299" s="536">
        <v>0.40529999999999999</v>
      </c>
      <c r="L6299" s="535">
        <v>91.48</v>
      </c>
      <c r="M6299" s="536">
        <v>0</v>
      </c>
      <c r="N6299" s="535">
        <v>92.75</v>
      </c>
      <c r="O6299" s="536">
        <v>0.3715</v>
      </c>
      <c r="P6299" s="535">
        <v>96.1</v>
      </c>
      <c r="Q6299" s="536">
        <v>0.35859999999999997</v>
      </c>
      <c r="R6299" s="535">
        <v>101.28</v>
      </c>
    </row>
    <row r="6300" spans="1:18" ht="12.75">
      <c r="A6300" s="145">
        <v>92682</v>
      </c>
      <c r="B6300" s="102" t="s">
        <v>27970</v>
      </c>
      <c r="C6300" s="145" t="s">
        <v>2</v>
      </c>
      <c r="D6300" s="535">
        <v>70.650000000000006</v>
      </c>
      <c r="E6300" s="536">
        <v>0</v>
      </c>
      <c r="F6300" s="535">
        <v>68.72</v>
      </c>
      <c r="G6300" s="536">
        <v>0.50149999999999995</v>
      </c>
      <c r="H6300" s="535">
        <v>72.06</v>
      </c>
      <c r="I6300" s="536">
        <v>0.47820000000000001</v>
      </c>
      <c r="J6300" s="535">
        <v>64.84</v>
      </c>
      <c r="K6300" s="536">
        <v>0.53149999999999997</v>
      </c>
      <c r="L6300" s="535">
        <v>66.75</v>
      </c>
      <c r="M6300" s="536">
        <v>0</v>
      </c>
      <c r="N6300" s="535">
        <v>69.44</v>
      </c>
      <c r="O6300" s="536">
        <v>0.49630000000000002</v>
      </c>
      <c r="P6300" s="535">
        <v>71.45</v>
      </c>
      <c r="Q6300" s="536">
        <v>0.48230000000000001</v>
      </c>
      <c r="R6300" s="535">
        <v>75.73</v>
      </c>
    </row>
    <row r="6301" spans="1:18" ht="12.75">
      <c r="A6301" s="145">
        <v>92639</v>
      </c>
      <c r="B6301" s="102" t="s">
        <v>27971</v>
      </c>
      <c r="C6301" s="145" t="s">
        <v>2</v>
      </c>
      <c r="D6301" s="535">
        <v>109.72</v>
      </c>
      <c r="E6301" s="536">
        <v>0</v>
      </c>
      <c r="F6301" s="535">
        <v>106.1</v>
      </c>
      <c r="G6301" s="536">
        <v>0.41149999999999998</v>
      </c>
      <c r="H6301" s="535">
        <v>112.28</v>
      </c>
      <c r="I6301" s="536">
        <v>0.38879999999999998</v>
      </c>
      <c r="J6301" s="535">
        <v>98.94</v>
      </c>
      <c r="K6301" s="536">
        <v>0.44130000000000003</v>
      </c>
      <c r="L6301" s="535">
        <v>105.13</v>
      </c>
      <c r="M6301" s="536">
        <v>0</v>
      </c>
      <c r="N6301" s="535">
        <v>107.36</v>
      </c>
      <c r="O6301" s="536">
        <v>0.40670000000000001</v>
      </c>
      <c r="P6301" s="535">
        <v>111.03</v>
      </c>
      <c r="Q6301" s="536">
        <v>0.39319999999999999</v>
      </c>
      <c r="R6301" s="535">
        <v>117.18</v>
      </c>
    </row>
    <row r="6302" spans="1:18" ht="12.75">
      <c r="A6302" s="145">
        <v>92683</v>
      </c>
      <c r="B6302" s="102" t="s">
        <v>27972</v>
      </c>
      <c r="C6302" s="145" t="s">
        <v>2</v>
      </c>
      <c r="D6302" s="535">
        <v>82.16</v>
      </c>
      <c r="E6302" s="536">
        <v>0</v>
      </c>
      <c r="F6302" s="535">
        <v>80.13</v>
      </c>
      <c r="G6302" s="536">
        <v>0.54490000000000005</v>
      </c>
      <c r="H6302" s="535">
        <v>83.69</v>
      </c>
      <c r="I6302" s="536">
        <v>0.52170000000000005</v>
      </c>
      <c r="J6302" s="535">
        <v>76.03</v>
      </c>
      <c r="K6302" s="536">
        <v>0.57420000000000004</v>
      </c>
      <c r="L6302" s="535">
        <v>77.09</v>
      </c>
      <c r="M6302" s="536">
        <v>0</v>
      </c>
      <c r="N6302" s="535">
        <v>80.91</v>
      </c>
      <c r="O6302" s="536">
        <v>0.53959999999999997</v>
      </c>
      <c r="P6302" s="535">
        <v>83.05</v>
      </c>
      <c r="Q6302" s="536">
        <v>0.52569999999999995</v>
      </c>
      <c r="R6302" s="535">
        <v>88.2</v>
      </c>
    </row>
    <row r="6303" spans="1:18" ht="12.75">
      <c r="A6303" s="145">
        <v>92640</v>
      </c>
      <c r="B6303" s="102" t="s">
        <v>27973</v>
      </c>
      <c r="C6303" s="145" t="s">
        <v>2</v>
      </c>
      <c r="D6303" s="535">
        <v>142.21</v>
      </c>
      <c r="E6303" s="536">
        <v>0</v>
      </c>
      <c r="F6303" s="535">
        <v>138.29</v>
      </c>
      <c r="G6303" s="536">
        <v>0.5</v>
      </c>
      <c r="H6303" s="535">
        <v>145.11000000000001</v>
      </c>
      <c r="I6303" s="536">
        <v>0.47649999999999998</v>
      </c>
      <c r="J6303" s="535">
        <v>130.37</v>
      </c>
      <c r="K6303" s="536">
        <v>0.53039999999999998</v>
      </c>
      <c r="L6303" s="535">
        <v>134.38</v>
      </c>
      <c r="M6303" s="536">
        <v>0</v>
      </c>
      <c r="N6303" s="535">
        <v>139.69999999999999</v>
      </c>
      <c r="O6303" s="536">
        <v>0.495</v>
      </c>
      <c r="P6303" s="535">
        <v>143.76</v>
      </c>
      <c r="Q6303" s="536">
        <v>0.48099999999999998</v>
      </c>
      <c r="R6303" s="535">
        <v>152.34</v>
      </c>
    </row>
    <row r="6304" spans="1:18" ht="12.75">
      <c r="A6304" s="145">
        <v>92684</v>
      </c>
      <c r="B6304" s="102" t="s">
        <v>27974</v>
      </c>
      <c r="C6304" s="145" t="s">
        <v>2</v>
      </c>
      <c r="D6304" s="535">
        <v>110.47</v>
      </c>
      <c r="E6304" s="536">
        <v>0</v>
      </c>
      <c r="F6304" s="535">
        <v>108.38</v>
      </c>
      <c r="G6304" s="536">
        <v>0.63800000000000001</v>
      </c>
      <c r="H6304" s="535">
        <v>112.2</v>
      </c>
      <c r="I6304" s="536">
        <v>0.61629999999999996</v>
      </c>
      <c r="J6304" s="535">
        <v>104</v>
      </c>
      <c r="K6304" s="536">
        <v>0.66490000000000005</v>
      </c>
      <c r="L6304" s="535">
        <v>102.07</v>
      </c>
      <c r="M6304" s="536">
        <v>0</v>
      </c>
      <c r="N6304" s="535">
        <v>109.25</v>
      </c>
      <c r="O6304" s="536">
        <v>0.63300000000000001</v>
      </c>
      <c r="P6304" s="535">
        <v>111.54</v>
      </c>
      <c r="Q6304" s="536">
        <v>0.62</v>
      </c>
      <c r="R6304" s="535">
        <v>118.96</v>
      </c>
    </row>
    <row r="6305" spans="1:18" ht="12.75">
      <c r="A6305" s="145">
        <v>92642</v>
      </c>
      <c r="B6305" s="102" t="s">
        <v>27975</v>
      </c>
      <c r="C6305" s="145" t="s">
        <v>2</v>
      </c>
      <c r="D6305" s="535">
        <v>214.63</v>
      </c>
      <c r="E6305" s="536">
        <v>0</v>
      </c>
      <c r="F6305" s="535">
        <v>210.4</v>
      </c>
      <c r="G6305" s="536">
        <v>0.624</v>
      </c>
      <c r="H6305" s="535">
        <v>218.19</v>
      </c>
      <c r="I6305" s="536">
        <v>0.6018</v>
      </c>
      <c r="J6305" s="535">
        <v>201.38</v>
      </c>
      <c r="K6305" s="536">
        <v>0.65200000000000002</v>
      </c>
      <c r="L6305" s="535">
        <v>198.78</v>
      </c>
      <c r="M6305" s="536">
        <v>0</v>
      </c>
      <c r="N6305" s="535">
        <v>212.03</v>
      </c>
      <c r="O6305" s="536">
        <v>0.61929999999999996</v>
      </c>
      <c r="P6305" s="535">
        <v>216.67</v>
      </c>
      <c r="Q6305" s="536">
        <v>0.60599999999999998</v>
      </c>
      <c r="R6305" s="535">
        <v>230.84</v>
      </c>
    </row>
    <row r="6306" spans="1:18" ht="12.75">
      <c r="A6306" s="145">
        <v>92685</v>
      </c>
      <c r="B6306" s="102" t="s">
        <v>27976</v>
      </c>
      <c r="C6306" s="145" t="s">
        <v>2</v>
      </c>
      <c r="D6306" s="535">
        <v>176.64</v>
      </c>
      <c r="E6306" s="536">
        <v>0</v>
      </c>
      <c r="F6306" s="535">
        <v>174.6</v>
      </c>
      <c r="G6306" s="536">
        <v>0.752</v>
      </c>
      <c r="H6306" s="535">
        <v>178.78</v>
      </c>
      <c r="I6306" s="536">
        <v>0.73440000000000005</v>
      </c>
      <c r="J6306" s="535">
        <v>169.8</v>
      </c>
      <c r="K6306" s="536">
        <v>0.77329999999999999</v>
      </c>
      <c r="L6306" s="535">
        <v>160.12</v>
      </c>
      <c r="M6306" s="536">
        <v>0</v>
      </c>
      <c r="N6306" s="535">
        <v>175.57</v>
      </c>
      <c r="O6306" s="536">
        <v>0.74780000000000002</v>
      </c>
      <c r="P6306" s="535">
        <v>178.11</v>
      </c>
      <c r="Q6306" s="536">
        <v>0.73719999999999997</v>
      </c>
      <c r="R6306" s="535">
        <v>190.89</v>
      </c>
    </row>
    <row r="6307" spans="1:18" ht="12.75">
      <c r="A6307" s="145">
        <v>92644</v>
      </c>
      <c r="B6307" s="102" t="s">
        <v>27977</v>
      </c>
      <c r="C6307" s="145" t="s">
        <v>2</v>
      </c>
      <c r="D6307" s="535">
        <v>269.60000000000002</v>
      </c>
      <c r="E6307" s="536">
        <v>0</v>
      </c>
      <c r="F6307" s="535">
        <v>264.97000000000003</v>
      </c>
      <c r="G6307" s="536">
        <v>0.66369999999999996</v>
      </c>
      <c r="H6307" s="535">
        <v>273.72000000000003</v>
      </c>
      <c r="I6307" s="536">
        <v>0.64249999999999996</v>
      </c>
      <c r="J6307" s="535">
        <v>254.82</v>
      </c>
      <c r="K6307" s="536">
        <v>0.69010000000000005</v>
      </c>
      <c r="L6307" s="535">
        <v>248.04</v>
      </c>
      <c r="M6307" s="536">
        <v>0</v>
      </c>
      <c r="N6307" s="535">
        <v>266.81</v>
      </c>
      <c r="O6307" s="536">
        <v>0.65910000000000002</v>
      </c>
      <c r="P6307" s="535">
        <v>272.04000000000002</v>
      </c>
      <c r="Q6307" s="536">
        <v>0.64639999999999997</v>
      </c>
      <c r="R6307" s="535">
        <v>290.35000000000002</v>
      </c>
    </row>
    <row r="6308" spans="1:18" ht="12.75">
      <c r="A6308" s="145">
        <v>92686</v>
      </c>
      <c r="B6308" s="102" t="s">
        <v>27978</v>
      </c>
      <c r="C6308" s="145" t="s">
        <v>2</v>
      </c>
      <c r="D6308" s="535">
        <v>225.29</v>
      </c>
      <c r="E6308" s="536">
        <v>0</v>
      </c>
      <c r="F6308" s="535">
        <v>223.21</v>
      </c>
      <c r="G6308" s="536">
        <v>0.78790000000000004</v>
      </c>
      <c r="H6308" s="535">
        <v>227.77</v>
      </c>
      <c r="I6308" s="536">
        <v>0.77210000000000001</v>
      </c>
      <c r="J6308" s="535">
        <v>218</v>
      </c>
      <c r="K6308" s="536">
        <v>0.80669999999999997</v>
      </c>
      <c r="L6308" s="535">
        <v>202.95</v>
      </c>
      <c r="M6308" s="536">
        <v>0</v>
      </c>
      <c r="N6308" s="535">
        <v>224.3</v>
      </c>
      <c r="O6308" s="536">
        <v>0.78400000000000003</v>
      </c>
      <c r="P6308" s="535">
        <v>227.06</v>
      </c>
      <c r="Q6308" s="536">
        <v>0.77449999999999997</v>
      </c>
      <c r="R6308" s="535">
        <v>243.75</v>
      </c>
    </row>
    <row r="6309" spans="1:18" ht="12.75">
      <c r="A6309" s="145">
        <v>92356</v>
      </c>
      <c r="B6309" s="102" t="s">
        <v>27979</v>
      </c>
      <c r="C6309" s="145" t="s">
        <v>2</v>
      </c>
      <c r="D6309" s="535">
        <v>142.37</v>
      </c>
      <c r="E6309" s="536">
        <v>0</v>
      </c>
      <c r="F6309" s="535">
        <v>138.44</v>
      </c>
      <c r="G6309" s="536">
        <v>0.4995</v>
      </c>
      <c r="H6309" s="535">
        <v>145.28</v>
      </c>
      <c r="I6309" s="536">
        <v>0.47599999999999998</v>
      </c>
      <c r="J6309" s="535">
        <v>130.52000000000001</v>
      </c>
      <c r="K6309" s="536">
        <v>0.52980000000000005</v>
      </c>
      <c r="L6309" s="535">
        <v>134.55000000000001</v>
      </c>
      <c r="M6309" s="536">
        <v>0</v>
      </c>
      <c r="N6309" s="535">
        <v>139.86000000000001</v>
      </c>
      <c r="O6309" s="536">
        <v>0.49440000000000001</v>
      </c>
      <c r="P6309" s="535">
        <v>143.93</v>
      </c>
      <c r="Q6309" s="536">
        <v>0.48039999999999999</v>
      </c>
      <c r="R6309" s="535">
        <v>152.51</v>
      </c>
    </row>
    <row r="6310" spans="1:18" ht="12.75">
      <c r="A6310" s="145">
        <v>92357</v>
      </c>
      <c r="B6310" s="102" t="s">
        <v>27980</v>
      </c>
      <c r="C6310" s="145" t="s">
        <v>2</v>
      </c>
      <c r="D6310" s="535">
        <v>210.8</v>
      </c>
      <c r="E6310" s="536">
        <v>0</v>
      </c>
      <c r="F6310" s="535">
        <v>206.78</v>
      </c>
      <c r="G6310" s="536">
        <v>0.63500000000000001</v>
      </c>
      <c r="H6310" s="535">
        <v>214.21</v>
      </c>
      <c r="I6310" s="536">
        <v>0.6129</v>
      </c>
      <c r="J6310" s="535">
        <v>198.19</v>
      </c>
      <c r="K6310" s="536">
        <v>0.66249999999999998</v>
      </c>
      <c r="L6310" s="535">
        <v>194.88</v>
      </c>
      <c r="M6310" s="536">
        <v>0</v>
      </c>
      <c r="N6310" s="535">
        <v>208.35</v>
      </c>
      <c r="O6310" s="536">
        <v>0.63019999999999998</v>
      </c>
      <c r="P6310" s="535">
        <v>212.77</v>
      </c>
      <c r="Q6310" s="536">
        <v>0.61709999999999998</v>
      </c>
      <c r="R6310" s="535">
        <v>226.81</v>
      </c>
    </row>
    <row r="6311" spans="1:18" ht="12.75">
      <c r="A6311" s="145">
        <v>92358</v>
      </c>
      <c r="B6311" s="102" t="s">
        <v>27981</v>
      </c>
      <c r="C6311" s="145" t="s">
        <v>2</v>
      </c>
      <c r="D6311" s="535">
        <v>261.70999999999998</v>
      </c>
      <c r="E6311" s="536">
        <v>0</v>
      </c>
      <c r="F6311" s="535">
        <v>257.52999999999997</v>
      </c>
      <c r="G6311" s="536">
        <v>0.68289999999999995</v>
      </c>
      <c r="H6311" s="535">
        <v>265.54000000000002</v>
      </c>
      <c r="I6311" s="536">
        <v>0.6623</v>
      </c>
      <c r="J6311" s="535">
        <v>248.26</v>
      </c>
      <c r="K6311" s="536">
        <v>0.70840000000000003</v>
      </c>
      <c r="L6311" s="535">
        <v>240.01</v>
      </c>
      <c r="M6311" s="536">
        <v>0</v>
      </c>
      <c r="N6311" s="535">
        <v>259.24</v>
      </c>
      <c r="O6311" s="536">
        <v>0.6784</v>
      </c>
      <c r="P6311" s="535">
        <v>264.02999999999997</v>
      </c>
      <c r="Q6311" s="536">
        <v>0.66610000000000003</v>
      </c>
      <c r="R6311" s="535">
        <v>282.05</v>
      </c>
    </row>
    <row r="6312" spans="1:18" ht="12.75">
      <c r="A6312" s="145">
        <v>101919</v>
      </c>
      <c r="B6312" s="102" t="s">
        <v>27982</v>
      </c>
      <c r="C6312" s="145" t="s">
        <v>2</v>
      </c>
      <c r="D6312" s="535">
        <v>428.5</v>
      </c>
      <c r="E6312" s="536">
        <v>0</v>
      </c>
      <c r="F6312" s="535">
        <v>427.53</v>
      </c>
      <c r="G6312" s="536">
        <v>0.89359999999999995</v>
      </c>
      <c r="H6312" s="535">
        <v>431.95</v>
      </c>
      <c r="I6312" s="536">
        <v>0.88449999999999995</v>
      </c>
      <c r="J6312" s="535">
        <v>422.48</v>
      </c>
      <c r="K6312" s="536">
        <v>0.90429999999999999</v>
      </c>
      <c r="L6312" s="535">
        <v>378.84</v>
      </c>
      <c r="M6312" s="536">
        <v>0</v>
      </c>
      <c r="N6312" s="535">
        <v>428.55</v>
      </c>
      <c r="O6312" s="536">
        <v>0.89149999999999996</v>
      </c>
      <c r="P6312" s="535">
        <v>431.21</v>
      </c>
      <c r="Q6312" s="536">
        <v>0.88600000000000001</v>
      </c>
      <c r="R6312" s="535">
        <v>464.99</v>
      </c>
    </row>
    <row r="6313" spans="1:18" ht="12.75">
      <c r="A6313" s="145">
        <v>101928</v>
      </c>
      <c r="B6313" s="102" t="s">
        <v>27983</v>
      </c>
      <c r="C6313" s="145" t="s">
        <v>2</v>
      </c>
      <c r="D6313" s="535">
        <v>435.02</v>
      </c>
      <c r="E6313" s="536">
        <v>0</v>
      </c>
      <c r="F6313" s="535">
        <v>433.68</v>
      </c>
      <c r="G6313" s="536">
        <v>0.88090000000000002</v>
      </c>
      <c r="H6313" s="535">
        <v>438.72</v>
      </c>
      <c r="I6313" s="536">
        <v>0.87080000000000002</v>
      </c>
      <c r="J6313" s="535">
        <v>427.9</v>
      </c>
      <c r="K6313" s="536">
        <v>0.89280000000000004</v>
      </c>
      <c r="L6313" s="535">
        <v>385.49</v>
      </c>
      <c r="M6313" s="536">
        <v>0</v>
      </c>
      <c r="N6313" s="535">
        <v>434.81</v>
      </c>
      <c r="O6313" s="536">
        <v>0.87860000000000005</v>
      </c>
      <c r="P6313" s="535">
        <v>437.84</v>
      </c>
      <c r="Q6313" s="536">
        <v>0.87260000000000004</v>
      </c>
      <c r="R6313" s="535">
        <v>471.86</v>
      </c>
    </row>
    <row r="6314" spans="1:18" ht="12.75">
      <c r="A6314" s="145">
        <v>92904</v>
      </c>
      <c r="B6314" s="102" t="s">
        <v>27984</v>
      </c>
      <c r="C6314" s="145" t="s">
        <v>2</v>
      </c>
      <c r="D6314" s="535">
        <v>35.11</v>
      </c>
      <c r="E6314" s="536">
        <v>0</v>
      </c>
      <c r="F6314" s="535">
        <v>34.65</v>
      </c>
      <c r="G6314" s="536">
        <v>0.73040000000000005</v>
      </c>
      <c r="H6314" s="535">
        <v>35.56</v>
      </c>
      <c r="I6314" s="536">
        <v>0.71179999999999999</v>
      </c>
      <c r="J6314" s="535">
        <v>33.61</v>
      </c>
      <c r="K6314" s="536">
        <v>0.753</v>
      </c>
      <c r="L6314" s="535">
        <v>31.95</v>
      </c>
      <c r="M6314" s="536">
        <v>0</v>
      </c>
      <c r="N6314" s="535">
        <v>34.86</v>
      </c>
      <c r="O6314" s="536">
        <v>0.72599999999999998</v>
      </c>
      <c r="P6314" s="535">
        <v>35.4</v>
      </c>
      <c r="Q6314" s="536">
        <v>0.71499999999999997</v>
      </c>
      <c r="R6314" s="535">
        <v>37.92</v>
      </c>
    </row>
    <row r="6315" spans="1:18" ht="12.75">
      <c r="A6315" s="145">
        <v>92905</v>
      </c>
      <c r="B6315" s="102" t="s">
        <v>27985</v>
      </c>
      <c r="C6315" s="145" t="s">
        <v>2</v>
      </c>
      <c r="D6315" s="535">
        <v>50.35</v>
      </c>
      <c r="E6315" s="536">
        <v>0</v>
      </c>
      <c r="F6315" s="535">
        <v>49.54</v>
      </c>
      <c r="G6315" s="536">
        <v>0.67659999999999998</v>
      </c>
      <c r="H6315" s="535">
        <v>51.09</v>
      </c>
      <c r="I6315" s="536">
        <v>0.65610000000000002</v>
      </c>
      <c r="J6315" s="535">
        <v>47.72</v>
      </c>
      <c r="K6315" s="536">
        <v>0.70240000000000002</v>
      </c>
      <c r="L6315" s="535">
        <v>46.23</v>
      </c>
      <c r="M6315" s="536">
        <v>0</v>
      </c>
      <c r="N6315" s="535">
        <v>49.87</v>
      </c>
      <c r="O6315" s="536">
        <v>0.67210000000000003</v>
      </c>
      <c r="P6315" s="535">
        <v>50.82</v>
      </c>
      <c r="Q6315" s="536">
        <v>0.65959999999999996</v>
      </c>
      <c r="R6315" s="535">
        <v>54.27</v>
      </c>
    </row>
    <row r="6316" spans="1:18" ht="12.75">
      <c r="A6316" s="145">
        <v>92906</v>
      </c>
      <c r="B6316" s="102" t="s">
        <v>27986</v>
      </c>
      <c r="C6316" s="145" t="s">
        <v>2</v>
      </c>
      <c r="D6316" s="535">
        <v>61.96</v>
      </c>
      <c r="E6316" s="536">
        <v>0</v>
      </c>
      <c r="F6316" s="535">
        <v>60.53</v>
      </c>
      <c r="G6316" s="536">
        <v>0.57279999999999998</v>
      </c>
      <c r="H6316" s="535">
        <v>63.08</v>
      </c>
      <c r="I6316" s="536">
        <v>0.54959999999999998</v>
      </c>
      <c r="J6316" s="535">
        <v>57.58</v>
      </c>
      <c r="K6316" s="536">
        <v>0.60209999999999997</v>
      </c>
      <c r="L6316" s="535">
        <v>57.87</v>
      </c>
      <c r="M6316" s="536">
        <v>0</v>
      </c>
      <c r="N6316" s="535">
        <v>61.05</v>
      </c>
      <c r="O6316" s="536">
        <v>0.56789999999999996</v>
      </c>
      <c r="P6316" s="535">
        <v>62.58</v>
      </c>
      <c r="Q6316" s="536">
        <v>0.55400000000000005</v>
      </c>
      <c r="R6316" s="535">
        <v>66.510000000000005</v>
      </c>
    </row>
    <row r="6317" spans="1:18" ht="12.75">
      <c r="A6317" s="145">
        <v>92898</v>
      </c>
      <c r="B6317" s="102" t="s">
        <v>27987</v>
      </c>
      <c r="C6317" s="145" t="s">
        <v>2</v>
      </c>
      <c r="D6317" s="535">
        <v>51.76</v>
      </c>
      <c r="E6317" s="536">
        <v>0</v>
      </c>
      <c r="F6317" s="535">
        <v>50.91</v>
      </c>
      <c r="G6317" s="536">
        <v>0.68100000000000005</v>
      </c>
      <c r="H6317" s="535">
        <v>52.49</v>
      </c>
      <c r="I6317" s="536">
        <v>0.66049999999999998</v>
      </c>
      <c r="J6317" s="535">
        <v>49.09</v>
      </c>
      <c r="K6317" s="536">
        <v>0.70630000000000004</v>
      </c>
      <c r="L6317" s="535">
        <v>47.49</v>
      </c>
      <c r="M6317" s="536">
        <v>0</v>
      </c>
      <c r="N6317" s="535">
        <v>51.26</v>
      </c>
      <c r="O6317" s="536">
        <v>0.6764</v>
      </c>
      <c r="P6317" s="535">
        <v>52.22</v>
      </c>
      <c r="Q6317" s="536">
        <v>0.66390000000000005</v>
      </c>
      <c r="R6317" s="535">
        <v>55.78</v>
      </c>
    </row>
    <row r="6318" spans="1:18" ht="12.75">
      <c r="A6318" s="145">
        <v>92899</v>
      </c>
      <c r="B6318" s="102" t="s">
        <v>27988</v>
      </c>
      <c r="C6318" s="145" t="s">
        <v>2</v>
      </c>
      <c r="D6318" s="535">
        <v>76.03</v>
      </c>
      <c r="E6318" s="536">
        <v>0</v>
      </c>
      <c r="F6318" s="535">
        <v>75.25</v>
      </c>
      <c r="G6318" s="536">
        <v>0.77090000000000003</v>
      </c>
      <c r="H6318" s="535">
        <v>76.92</v>
      </c>
      <c r="I6318" s="536">
        <v>0.75419999999999998</v>
      </c>
      <c r="J6318" s="535">
        <v>73.319999999999993</v>
      </c>
      <c r="K6318" s="536">
        <v>0.79120000000000001</v>
      </c>
      <c r="L6318" s="535">
        <v>68.7</v>
      </c>
      <c r="M6318" s="536">
        <v>0</v>
      </c>
      <c r="N6318" s="535">
        <v>75.63</v>
      </c>
      <c r="O6318" s="536">
        <v>0.76700000000000002</v>
      </c>
      <c r="P6318" s="535">
        <v>76.650000000000006</v>
      </c>
      <c r="Q6318" s="536">
        <v>0.75680000000000003</v>
      </c>
      <c r="R6318" s="535">
        <v>82.2</v>
      </c>
    </row>
    <row r="6319" spans="1:18" ht="12.75">
      <c r="A6319" s="145">
        <v>92900</v>
      </c>
      <c r="B6319" s="102" t="s">
        <v>27989</v>
      </c>
      <c r="C6319" s="145" t="s">
        <v>2</v>
      </c>
      <c r="D6319" s="535">
        <v>91.29</v>
      </c>
      <c r="E6319" s="536">
        <v>0</v>
      </c>
      <c r="F6319" s="535">
        <v>90.51</v>
      </c>
      <c r="G6319" s="536">
        <v>0.79769999999999996</v>
      </c>
      <c r="H6319" s="535">
        <v>92.28</v>
      </c>
      <c r="I6319" s="536">
        <v>0.78239999999999998</v>
      </c>
      <c r="J6319" s="535">
        <v>88.49</v>
      </c>
      <c r="K6319" s="536">
        <v>0.81589999999999996</v>
      </c>
      <c r="L6319" s="535">
        <v>82.11</v>
      </c>
      <c r="M6319" s="536">
        <v>0</v>
      </c>
      <c r="N6319" s="535">
        <v>90.92</v>
      </c>
      <c r="O6319" s="536">
        <v>0.79410000000000003</v>
      </c>
      <c r="P6319" s="535">
        <v>92.01</v>
      </c>
      <c r="Q6319" s="536">
        <v>0.78469999999999995</v>
      </c>
      <c r="R6319" s="535">
        <v>98.79</v>
      </c>
    </row>
    <row r="6320" spans="1:18" ht="12.75">
      <c r="A6320" s="145">
        <v>92901</v>
      </c>
      <c r="B6320" s="102" t="s">
        <v>27990</v>
      </c>
      <c r="C6320" s="145" t="s">
        <v>2</v>
      </c>
      <c r="D6320" s="535">
        <v>126.62</v>
      </c>
      <c r="E6320" s="536">
        <v>0</v>
      </c>
      <c r="F6320" s="535">
        <v>125.91</v>
      </c>
      <c r="G6320" s="536">
        <v>0.84319999999999995</v>
      </c>
      <c r="H6320" s="535">
        <v>127.81</v>
      </c>
      <c r="I6320" s="536">
        <v>0.83069999999999999</v>
      </c>
      <c r="J6320" s="535">
        <v>123.75</v>
      </c>
      <c r="K6320" s="536">
        <v>0.8579</v>
      </c>
      <c r="L6320" s="535">
        <v>112.96</v>
      </c>
      <c r="M6320" s="536">
        <v>0</v>
      </c>
      <c r="N6320" s="535">
        <v>126.37</v>
      </c>
      <c r="O6320" s="536">
        <v>0.84019999999999995</v>
      </c>
      <c r="P6320" s="535">
        <v>127.52</v>
      </c>
      <c r="Q6320" s="536">
        <v>0.83260000000000001</v>
      </c>
      <c r="R6320" s="535">
        <v>137.22999999999999</v>
      </c>
    </row>
    <row r="6321" spans="1:18" ht="12.75">
      <c r="A6321" s="145">
        <v>92902</v>
      </c>
      <c r="B6321" s="102" t="s">
        <v>27991</v>
      </c>
      <c r="C6321" s="145" t="s">
        <v>2</v>
      </c>
      <c r="D6321" s="535">
        <v>197.93</v>
      </c>
      <c r="E6321" s="536">
        <v>0</v>
      </c>
      <c r="F6321" s="535">
        <v>197.43</v>
      </c>
      <c r="G6321" s="536">
        <v>0.88970000000000005</v>
      </c>
      <c r="H6321" s="535">
        <v>199.51</v>
      </c>
      <c r="I6321" s="536">
        <v>0.88049999999999995</v>
      </c>
      <c r="J6321" s="535">
        <v>195.05</v>
      </c>
      <c r="K6321" s="536">
        <v>0.90059999999999996</v>
      </c>
      <c r="L6321" s="535">
        <v>175.1</v>
      </c>
      <c r="M6321" s="536">
        <v>0</v>
      </c>
      <c r="N6321" s="535">
        <v>197.94</v>
      </c>
      <c r="O6321" s="536">
        <v>0.88739999999999997</v>
      </c>
      <c r="P6321" s="535">
        <v>199.22</v>
      </c>
      <c r="Q6321" s="536">
        <v>0.88170000000000004</v>
      </c>
      <c r="R6321" s="535">
        <v>214.81</v>
      </c>
    </row>
    <row r="6322" spans="1:18" ht="12.75">
      <c r="A6322" s="145">
        <v>92903</v>
      </c>
      <c r="B6322" s="102" t="s">
        <v>27992</v>
      </c>
      <c r="C6322" s="145" t="s">
        <v>2</v>
      </c>
      <c r="D6322" s="535">
        <v>296.13</v>
      </c>
      <c r="E6322" s="536">
        <v>0</v>
      </c>
      <c r="F6322" s="535">
        <v>295.95999999999998</v>
      </c>
      <c r="G6322" s="536">
        <v>0.91949999999999998</v>
      </c>
      <c r="H6322" s="535">
        <v>298.24</v>
      </c>
      <c r="I6322" s="536">
        <v>0.91249999999999998</v>
      </c>
      <c r="J6322" s="535">
        <v>293.39999999999998</v>
      </c>
      <c r="K6322" s="536">
        <v>0.92749999999999999</v>
      </c>
      <c r="L6322" s="535">
        <v>260.60000000000002</v>
      </c>
      <c r="M6322" s="536">
        <v>0</v>
      </c>
      <c r="N6322" s="535">
        <v>296.55</v>
      </c>
      <c r="O6322" s="536">
        <v>0.91769999999999996</v>
      </c>
      <c r="P6322" s="535">
        <v>297.93</v>
      </c>
      <c r="Q6322" s="536">
        <v>0.91339999999999999</v>
      </c>
      <c r="R6322" s="535">
        <v>321.68</v>
      </c>
    </row>
    <row r="6323" spans="1:18" ht="12.75">
      <c r="A6323" s="145">
        <v>92892</v>
      </c>
      <c r="B6323" s="102" t="s">
        <v>27993</v>
      </c>
      <c r="C6323" s="145" t="s">
        <v>2</v>
      </c>
      <c r="D6323" s="535">
        <v>62.41</v>
      </c>
      <c r="E6323" s="536">
        <v>0</v>
      </c>
      <c r="F6323" s="535">
        <v>60.96</v>
      </c>
      <c r="G6323" s="536">
        <v>0.56869999999999998</v>
      </c>
      <c r="H6323" s="535">
        <v>63.54</v>
      </c>
      <c r="I6323" s="536">
        <v>0.54559999999999997</v>
      </c>
      <c r="J6323" s="535">
        <v>57.95</v>
      </c>
      <c r="K6323" s="536">
        <v>0.59830000000000005</v>
      </c>
      <c r="L6323" s="535">
        <v>58.33</v>
      </c>
      <c r="M6323" s="536">
        <v>0</v>
      </c>
      <c r="N6323" s="535">
        <v>61.49</v>
      </c>
      <c r="O6323" s="536">
        <v>0.56379999999999997</v>
      </c>
      <c r="P6323" s="535">
        <v>63.04</v>
      </c>
      <c r="Q6323" s="536">
        <v>0.55000000000000004</v>
      </c>
      <c r="R6323" s="535">
        <v>66.989999999999995</v>
      </c>
    </row>
    <row r="6324" spans="1:18" ht="12.75">
      <c r="A6324" s="145">
        <v>92893</v>
      </c>
      <c r="B6324" s="102" t="s">
        <v>27994</v>
      </c>
      <c r="C6324" s="145" t="s">
        <v>2</v>
      </c>
      <c r="D6324" s="535">
        <v>88.15</v>
      </c>
      <c r="E6324" s="536">
        <v>0</v>
      </c>
      <c r="F6324" s="535">
        <v>86.67</v>
      </c>
      <c r="G6324" s="536">
        <v>0.66930000000000001</v>
      </c>
      <c r="H6324" s="535">
        <v>89.49</v>
      </c>
      <c r="I6324" s="536">
        <v>0.6482</v>
      </c>
      <c r="J6324" s="535">
        <v>83.4</v>
      </c>
      <c r="K6324" s="536">
        <v>0.6956</v>
      </c>
      <c r="L6324" s="535">
        <v>81.03</v>
      </c>
      <c r="M6324" s="536">
        <v>0</v>
      </c>
      <c r="N6324" s="535">
        <v>87.26</v>
      </c>
      <c r="O6324" s="536">
        <v>0.66479999999999995</v>
      </c>
      <c r="P6324" s="535">
        <v>88.95</v>
      </c>
      <c r="Q6324" s="536">
        <v>0.6522</v>
      </c>
      <c r="R6324" s="535">
        <v>94.94</v>
      </c>
    </row>
    <row r="6325" spans="1:18" ht="12.75">
      <c r="A6325" s="145">
        <v>92894</v>
      </c>
      <c r="B6325" s="102" t="s">
        <v>27995</v>
      </c>
      <c r="C6325" s="145" t="s">
        <v>2</v>
      </c>
      <c r="D6325" s="535">
        <v>105.1</v>
      </c>
      <c r="E6325" s="536">
        <v>0</v>
      </c>
      <c r="F6325" s="535">
        <v>103.53</v>
      </c>
      <c r="G6325" s="536">
        <v>0.69740000000000002</v>
      </c>
      <c r="H6325" s="535">
        <v>106.61</v>
      </c>
      <c r="I6325" s="536">
        <v>0.67720000000000002</v>
      </c>
      <c r="J6325" s="535">
        <v>99.97</v>
      </c>
      <c r="K6325" s="536">
        <v>0.72219999999999995</v>
      </c>
      <c r="L6325" s="535">
        <v>96.15</v>
      </c>
      <c r="M6325" s="536">
        <v>0</v>
      </c>
      <c r="N6325" s="535">
        <v>104.17</v>
      </c>
      <c r="O6325" s="536">
        <v>0.69310000000000005</v>
      </c>
      <c r="P6325" s="535">
        <v>106.03</v>
      </c>
      <c r="Q6325" s="536">
        <v>0.68089999999999995</v>
      </c>
      <c r="R6325" s="535">
        <v>113.31</v>
      </c>
    </row>
    <row r="6326" spans="1:18" ht="12.75">
      <c r="A6326" s="145">
        <v>92889</v>
      </c>
      <c r="B6326" s="102" t="s">
        <v>27996</v>
      </c>
      <c r="C6326" s="145" t="s">
        <v>2</v>
      </c>
      <c r="D6326" s="535">
        <v>142.57</v>
      </c>
      <c r="E6326" s="536">
        <v>0</v>
      </c>
      <c r="F6326" s="535">
        <v>140.94</v>
      </c>
      <c r="G6326" s="536">
        <v>0.75329999999999997</v>
      </c>
      <c r="H6326" s="535">
        <v>144.34</v>
      </c>
      <c r="I6326" s="536">
        <v>0.73560000000000003</v>
      </c>
      <c r="J6326" s="535">
        <v>137.01</v>
      </c>
      <c r="K6326" s="536">
        <v>0.77490000000000003</v>
      </c>
      <c r="L6326" s="535">
        <v>129.19</v>
      </c>
      <c r="M6326" s="536">
        <v>0</v>
      </c>
      <c r="N6326" s="535">
        <v>141.66999999999999</v>
      </c>
      <c r="O6326" s="536">
        <v>0.74939999999999996</v>
      </c>
      <c r="P6326" s="535">
        <v>143.72</v>
      </c>
      <c r="Q6326" s="536">
        <v>0.73870000000000002</v>
      </c>
      <c r="R6326" s="535">
        <v>154</v>
      </c>
    </row>
    <row r="6327" spans="1:18" ht="12.75">
      <c r="A6327" s="145">
        <v>92895</v>
      </c>
      <c r="B6327" s="102" t="s">
        <v>27997</v>
      </c>
      <c r="C6327" s="145" t="s">
        <v>2</v>
      </c>
      <c r="D6327" s="535">
        <v>142.51</v>
      </c>
      <c r="E6327" s="536">
        <v>0</v>
      </c>
      <c r="F6327" s="535">
        <v>140.88999999999999</v>
      </c>
      <c r="G6327" s="536">
        <v>0.75360000000000005</v>
      </c>
      <c r="H6327" s="535">
        <v>144.29</v>
      </c>
      <c r="I6327" s="536">
        <v>0.73580000000000001</v>
      </c>
      <c r="J6327" s="535">
        <v>136.96</v>
      </c>
      <c r="K6327" s="536">
        <v>0.7752</v>
      </c>
      <c r="L6327" s="535">
        <v>129.13999999999999</v>
      </c>
      <c r="M6327" s="536">
        <v>0</v>
      </c>
      <c r="N6327" s="535">
        <v>141.62</v>
      </c>
      <c r="O6327" s="536">
        <v>0.74970000000000003</v>
      </c>
      <c r="P6327" s="535">
        <v>143.66</v>
      </c>
      <c r="Q6327" s="536">
        <v>0.73899999999999999</v>
      </c>
      <c r="R6327" s="535">
        <v>153.94</v>
      </c>
    </row>
    <row r="6328" spans="1:18" ht="12.75">
      <c r="A6328" s="145">
        <v>92890</v>
      </c>
      <c r="B6328" s="102" t="s">
        <v>27998</v>
      </c>
      <c r="C6328" s="145" t="s">
        <v>2</v>
      </c>
      <c r="D6328" s="535">
        <v>215.07</v>
      </c>
      <c r="E6328" s="536">
        <v>0</v>
      </c>
      <c r="F6328" s="535">
        <v>213.57</v>
      </c>
      <c r="G6328" s="536">
        <v>0.82250000000000001</v>
      </c>
      <c r="H6328" s="535">
        <v>217.28</v>
      </c>
      <c r="I6328" s="536">
        <v>0.80840000000000001</v>
      </c>
      <c r="J6328" s="535">
        <v>209.3</v>
      </c>
      <c r="K6328" s="536">
        <v>0.83930000000000005</v>
      </c>
      <c r="L6328" s="535">
        <v>192.54</v>
      </c>
      <c r="M6328" s="536">
        <v>0</v>
      </c>
      <c r="N6328" s="535">
        <v>214.38</v>
      </c>
      <c r="O6328" s="536">
        <v>0.81940000000000002</v>
      </c>
      <c r="P6328" s="535">
        <v>216.61</v>
      </c>
      <c r="Q6328" s="536">
        <v>0.81100000000000005</v>
      </c>
      <c r="R6328" s="535">
        <v>232.82</v>
      </c>
    </row>
    <row r="6329" spans="1:18" ht="12.75">
      <c r="A6329" s="145">
        <v>92896</v>
      </c>
      <c r="B6329" s="102" t="s">
        <v>27999</v>
      </c>
      <c r="C6329" s="145" t="s">
        <v>2</v>
      </c>
      <c r="D6329" s="535">
        <v>216.99</v>
      </c>
      <c r="E6329" s="536">
        <v>0</v>
      </c>
      <c r="F6329" s="535">
        <v>215.37</v>
      </c>
      <c r="G6329" s="536">
        <v>0.81559999999999999</v>
      </c>
      <c r="H6329" s="535">
        <v>219.27</v>
      </c>
      <c r="I6329" s="536">
        <v>0.80110000000000003</v>
      </c>
      <c r="J6329" s="535">
        <v>210.89</v>
      </c>
      <c r="K6329" s="536">
        <v>0.83289999999999997</v>
      </c>
      <c r="L6329" s="535">
        <v>194.5</v>
      </c>
      <c r="M6329" s="536">
        <v>0</v>
      </c>
      <c r="N6329" s="535">
        <v>216.22</v>
      </c>
      <c r="O6329" s="536">
        <v>0.81240000000000001</v>
      </c>
      <c r="P6329" s="535">
        <v>218.56</v>
      </c>
      <c r="Q6329" s="536">
        <v>0.80369999999999997</v>
      </c>
      <c r="R6329" s="535">
        <v>234.84</v>
      </c>
    </row>
    <row r="6330" spans="1:18" ht="12.75">
      <c r="A6330" s="145">
        <v>92891</v>
      </c>
      <c r="B6330" s="102" t="s">
        <v>28000</v>
      </c>
      <c r="C6330" s="145" t="s">
        <v>2</v>
      </c>
      <c r="D6330" s="535">
        <v>314.33999999999997</v>
      </c>
      <c r="E6330" s="536">
        <v>0</v>
      </c>
      <c r="F6330" s="535">
        <v>313.12</v>
      </c>
      <c r="G6330" s="536">
        <v>0.86909999999999998</v>
      </c>
      <c r="H6330" s="535">
        <v>317.13</v>
      </c>
      <c r="I6330" s="536">
        <v>0.85809999999999997</v>
      </c>
      <c r="J6330" s="535">
        <v>308.52999999999997</v>
      </c>
      <c r="K6330" s="536">
        <v>0.8821</v>
      </c>
      <c r="L6330" s="535">
        <v>279.14</v>
      </c>
      <c r="M6330" s="536">
        <v>0</v>
      </c>
      <c r="N6330" s="535">
        <v>314.02</v>
      </c>
      <c r="O6330" s="536">
        <v>0.86660000000000004</v>
      </c>
      <c r="P6330" s="535">
        <v>316.41000000000003</v>
      </c>
      <c r="Q6330" s="536">
        <v>0.86009999999999998</v>
      </c>
      <c r="R6330" s="535">
        <v>340.82</v>
      </c>
    </row>
    <row r="6331" spans="1:18" ht="12.75">
      <c r="A6331" s="145">
        <v>92897</v>
      </c>
      <c r="B6331" s="102" t="s">
        <v>28001</v>
      </c>
      <c r="C6331" s="145" t="s">
        <v>2</v>
      </c>
      <c r="D6331" s="535">
        <v>318.29000000000002</v>
      </c>
      <c r="E6331" s="536">
        <v>0</v>
      </c>
      <c r="F6331" s="535">
        <v>316.85000000000002</v>
      </c>
      <c r="G6331" s="536">
        <v>0.8589</v>
      </c>
      <c r="H6331" s="535">
        <v>321.20999999999998</v>
      </c>
      <c r="I6331" s="536">
        <v>0.84719999999999995</v>
      </c>
      <c r="J6331" s="535">
        <v>311.81</v>
      </c>
      <c r="K6331" s="536">
        <v>0.87280000000000002</v>
      </c>
      <c r="L6331" s="535">
        <v>283.14999999999998</v>
      </c>
      <c r="M6331" s="536">
        <v>0</v>
      </c>
      <c r="N6331" s="535">
        <v>317.81</v>
      </c>
      <c r="O6331" s="536">
        <v>0.85629999999999995</v>
      </c>
      <c r="P6331" s="535">
        <v>320.42</v>
      </c>
      <c r="Q6331" s="536">
        <v>0.84930000000000005</v>
      </c>
      <c r="R6331" s="535">
        <v>344.97</v>
      </c>
    </row>
    <row r="6332" spans="1:18" ht="12.75">
      <c r="A6332" s="145">
        <v>100822</v>
      </c>
      <c r="B6332" s="102" t="s">
        <v>28002</v>
      </c>
      <c r="C6332" s="145" t="s">
        <v>2</v>
      </c>
      <c r="D6332" s="535">
        <v>0</v>
      </c>
      <c r="E6332" s="536"/>
      <c r="F6332" s="535">
        <v>0</v>
      </c>
      <c r="G6332" s="536"/>
      <c r="H6332" s="535">
        <v>0</v>
      </c>
      <c r="I6332" s="536"/>
      <c r="J6332" s="535">
        <v>0</v>
      </c>
      <c r="K6332" s="536"/>
      <c r="L6332" s="535">
        <v>0</v>
      </c>
      <c r="M6332" s="536"/>
      <c r="N6332" s="535">
        <v>0</v>
      </c>
      <c r="O6332" s="536"/>
      <c r="P6332" s="535">
        <v>0</v>
      </c>
      <c r="Q6332" s="536"/>
      <c r="R6332" s="535">
        <v>0</v>
      </c>
    </row>
    <row r="6333" spans="1:18" ht="12.75">
      <c r="A6333" s="145">
        <v>100823</v>
      </c>
      <c r="B6333" s="102" t="s">
        <v>28003</v>
      </c>
      <c r="C6333" s="145" t="s">
        <v>2</v>
      </c>
      <c r="D6333" s="535">
        <v>0</v>
      </c>
      <c r="E6333" s="536"/>
      <c r="F6333" s="535">
        <v>0</v>
      </c>
      <c r="G6333" s="536"/>
      <c r="H6333" s="535">
        <v>0</v>
      </c>
      <c r="I6333" s="536"/>
      <c r="J6333" s="535">
        <v>0</v>
      </c>
      <c r="K6333" s="536"/>
      <c r="L6333" s="535">
        <v>0</v>
      </c>
      <c r="M6333" s="536"/>
      <c r="N6333" s="535">
        <v>0</v>
      </c>
      <c r="O6333" s="536"/>
      <c r="P6333" s="535">
        <v>0</v>
      </c>
      <c r="Q6333" s="536"/>
      <c r="R6333" s="535">
        <v>0</v>
      </c>
    </row>
    <row r="6334" spans="1:18" ht="12.75">
      <c r="A6334" s="145">
        <v>100824</v>
      </c>
      <c r="B6334" s="102" t="s">
        <v>28004</v>
      </c>
      <c r="C6334" s="145" t="s">
        <v>2</v>
      </c>
      <c r="D6334" s="535">
        <v>0</v>
      </c>
      <c r="E6334" s="536"/>
      <c r="F6334" s="535">
        <v>0</v>
      </c>
      <c r="G6334" s="536"/>
      <c r="H6334" s="535">
        <v>0</v>
      </c>
      <c r="I6334" s="536"/>
      <c r="J6334" s="535">
        <v>0</v>
      </c>
      <c r="K6334" s="536"/>
      <c r="L6334" s="535">
        <v>0</v>
      </c>
      <c r="M6334" s="536"/>
      <c r="N6334" s="535">
        <v>0</v>
      </c>
      <c r="O6334" s="536"/>
      <c r="P6334" s="535">
        <v>0</v>
      </c>
      <c r="Q6334" s="536"/>
      <c r="R6334" s="535">
        <v>0</v>
      </c>
    </row>
    <row r="6335" spans="1:18" ht="12.75">
      <c r="A6335" s="145">
        <v>100825</v>
      </c>
      <c r="B6335" s="102" t="s">
        <v>28005</v>
      </c>
      <c r="C6335" s="145" t="s">
        <v>2</v>
      </c>
      <c r="D6335" s="535">
        <v>0</v>
      </c>
      <c r="E6335" s="536"/>
      <c r="F6335" s="535">
        <v>0</v>
      </c>
      <c r="G6335" s="536"/>
      <c r="H6335" s="535">
        <v>0</v>
      </c>
      <c r="I6335" s="536"/>
      <c r="J6335" s="535">
        <v>0</v>
      </c>
      <c r="K6335" s="536"/>
      <c r="L6335" s="535">
        <v>0</v>
      </c>
      <c r="M6335" s="536"/>
      <c r="N6335" s="535">
        <v>0</v>
      </c>
      <c r="O6335" s="536"/>
      <c r="P6335" s="535">
        <v>0</v>
      </c>
      <c r="Q6335" s="536"/>
      <c r="R6335" s="535">
        <v>0</v>
      </c>
    </row>
    <row r="6336" spans="1:18" ht="12.75">
      <c r="A6336" s="145">
        <v>100818</v>
      </c>
      <c r="B6336" s="102" t="s">
        <v>28006</v>
      </c>
      <c r="C6336" s="145" t="s">
        <v>2</v>
      </c>
      <c r="D6336" s="535">
        <v>0</v>
      </c>
      <c r="E6336" s="536"/>
      <c r="F6336" s="535">
        <v>0</v>
      </c>
      <c r="G6336" s="536"/>
      <c r="H6336" s="535">
        <v>0</v>
      </c>
      <c r="I6336" s="536"/>
      <c r="J6336" s="535">
        <v>0</v>
      </c>
      <c r="K6336" s="536"/>
      <c r="L6336" s="535">
        <v>0</v>
      </c>
      <c r="M6336" s="536"/>
      <c r="N6336" s="535">
        <v>0</v>
      </c>
      <c r="O6336" s="536"/>
      <c r="P6336" s="535">
        <v>0</v>
      </c>
      <c r="Q6336" s="536"/>
      <c r="R6336" s="535">
        <v>0</v>
      </c>
    </row>
    <row r="6337" spans="1:18" ht="12.75">
      <c r="A6337" s="145">
        <v>100819</v>
      </c>
      <c r="B6337" s="102" t="s">
        <v>28007</v>
      </c>
      <c r="C6337" s="145" t="s">
        <v>2</v>
      </c>
      <c r="D6337" s="535">
        <v>0</v>
      </c>
      <c r="E6337" s="536"/>
      <c r="F6337" s="535">
        <v>0</v>
      </c>
      <c r="G6337" s="536"/>
      <c r="H6337" s="535">
        <v>0</v>
      </c>
      <c r="I6337" s="536"/>
      <c r="J6337" s="535">
        <v>0</v>
      </c>
      <c r="K6337" s="536"/>
      <c r="L6337" s="535">
        <v>0</v>
      </c>
      <c r="M6337" s="536"/>
      <c r="N6337" s="535">
        <v>0</v>
      </c>
      <c r="O6337" s="536"/>
      <c r="P6337" s="535">
        <v>0</v>
      </c>
      <c r="Q6337" s="536"/>
      <c r="R6337" s="535">
        <v>0</v>
      </c>
    </row>
    <row r="6338" spans="1:18" ht="12.75">
      <c r="A6338" s="145">
        <v>100820</v>
      </c>
      <c r="B6338" s="102" t="s">
        <v>28008</v>
      </c>
      <c r="C6338" s="145" t="s">
        <v>2</v>
      </c>
      <c r="D6338" s="535">
        <v>0</v>
      </c>
      <c r="E6338" s="536"/>
      <c r="F6338" s="535">
        <v>0</v>
      </c>
      <c r="G6338" s="536"/>
      <c r="H6338" s="535">
        <v>0</v>
      </c>
      <c r="I6338" s="536"/>
      <c r="J6338" s="535">
        <v>0</v>
      </c>
      <c r="K6338" s="536"/>
      <c r="L6338" s="535">
        <v>0</v>
      </c>
      <c r="M6338" s="536"/>
      <c r="N6338" s="535">
        <v>0</v>
      </c>
      <c r="O6338" s="536"/>
      <c r="P6338" s="535">
        <v>0</v>
      </c>
      <c r="Q6338" s="536"/>
      <c r="R6338" s="535">
        <v>0</v>
      </c>
    </row>
    <row r="6339" spans="1:18" ht="12.75">
      <c r="A6339" s="145">
        <v>100821</v>
      </c>
      <c r="B6339" s="102" t="s">
        <v>28009</v>
      </c>
      <c r="C6339" s="145" t="s">
        <v>2</v>
      </c>
      <c r="D6339" s="535">
        <v>0</v>
      </c>
      <c r="E6339" s="536"/>
      <c r="F6339" s="535">
        <v>0</v>
      </c>
      <c r="G6339" s="536"/>
      <c r="H6339" s="535">
        <v>0</v>
      </c>
      <c r="I6339" s="536"/>
      <c r="J6339" s="535">
        <v>0</v>
      </c>
      <c r="K6339" s="536"/>
      <c r="L6339" s="535">
        <v>0</v>
      </c>
      <c r="M6339" s="536"/>
      <c r="N6339" s="535">
        <v>0</v>
      </c>
      <c r="O6339" s="536"/>
      <c r="P6339" s="535">
        <v>0</v>
      </c>
      <c r="Q6339" s="536"/>
      <c r="R6339" s="535">
        <v>0</v>
      </c>
    </row>
    <row r="6340" spans="1:18" ht="12.75">
      <c r="A6340" s="145">
        <v>100846</v>
      </c>
      <c r="B6340" s="102" t="s">
        <v>28010</v>
      </c>
      <c r="C6340" s="145" t="s">
        <v>2</v>
      </c>
      <c r="D6340" s="535">
        <v>0</v>
      </c>
      <c r="E6340" s="536"/>
      <c r="F6340" s="535">
        <v>0</v>
      </c>
      <c r="G6340" s="536"/>
      <c r="H6340" s="535">
        <v>0</v>
      </c>
      <c r="I6340" s="536"/>
      <c r="J6340" s="535">
        <v>0</v>
      </c>
      <c r="K6340" s="536"/>
      <c r="L6340" s="535">
        <v>0</v>
      </c>
      <c r="M6340" s="536"/>
      <c r="N6340" s="535">
        <v>0</v>
      </c>
      <c r="O6340" s="536"/>
      <c r="P6340" s="535">
        <v>0</v>
      </c>
      <c r="Q6340" s="536"/>
      <c r="R6340" s="535">
        <v>0</v>
      </c>
    </row>
    <row r="6341" spans="1:18" ht="12.75">
      <c r="A6341" s="145">
        <v>100834</v>
      </c>
      <c r="B6341" s="102" t="s">
        <v>28011</v>
      </c>
      <c r="C6341" s="145" t="s">
        <v>2</v>
      </c>
      <c r="D6341" s="535">
        <v>0</v>
      </c>
      <c r="E6341" s="536"/>
      <c r="F6341" s="535">
        <v>0</v>
      </c>
      <c r="G6341" s="536"/>
      <c r="H6341" s="535">
        <v>0</v>
      </c>
      <c r="I6341" s="536"/>
      <c r="J6341" s="535">
        <v>0</v>
      </c>
      <c r="K6341" s="536"/>
      <c r="L6341" s="535">
        <v>0</v>
      </c>
      <c r="M6341" s="536"/>
      <c r="N6341" s="535">
        <v>0</v>
      </c>
      <c r="O6341" s="536"/>
      <c r="P6341" s="535">
        <v>0</v>
      </c>
      <c r="Q6341" s="536"/>
      <c r="R6341" s="535">
        <v>0</v>
      </c>
    </row>
    <row r="6342" spans="1:18" ht="12.75">
      <c r="A6342" s="145">
        <v>100835</v>
      </c>
      <c r="B6342" s="102" t="s">
        <v>28012</v>
      </c>
      <c r="C6342" s="145" t="s">
        <v>2</v>
      </c>
      <c r="D6342" s="535">
        <v>0</v>
      </c>
      <c r="E6342" s="536"/>
      <c r="F6342" s="535">
        <v>0</v>
      </c>
      <c r="G6342" s="536"/>
      <c r="H6342" s="535">
        <v>0</v>
      </c>
      <c r="I6342" s="536"/>
      <c r="J6342" s="535">
        <v>0</v>
      </c>
      <c r="K6342" s="536"/>
      <c r="L6342" s="535">
        <v>0</v>
      </c>
      <c r="M6342" s="536"/>
      <c r="N6342" s="535">
        <v>0</v>
      </c>
      <c r="O6342" s="536"/>
      <c r="P6342" s="535">
        <v>0</v>
      </c>
      <c r="Q6342" s="536"/>
      <c r="R6342" s="535">
        <v>0</v>
      </c>
    </row>
    <row r="6343" spans="1:18" ht="12.75">
      <c r="A6343" s="145">
        <v>100836</v>
      </c>
      <c r="B6343" s="102" t="s">
        <v>28013</v>
      </c>
      <c r="C6343" s="145" t="s">
        <v>2</v>
      </c>
      <c r="D6343" s="535">
        <v>0</v>
      </c>
      <c r="E6343" s="536"/>
      <c r="F6343" s="535">
        <v>0</v>
      </c>
      <c r="G6343" s="536"/>
      <c r="H6343" s="535">
        <v>0</v>
      </c>
      <c r="I6343" s="536"/>
      <c r="J6343" s="535">
        <v>0</v>
      </c>
      <c r="K6343" s="536"/>
      <c r="L6343" s="535">
        <v>0</v>
      </c>
      <c r="M6343" s="536"/>
      <c r="N6343" s="535">
        <v>0</v>
      </c>
      <c r="O6343" s="536"/>
      <c r="P6343" s="535">
        <v>0</v>
      </c>
      <c r="Q6343" s="536"/>
      <c r="R6343" s="535">
        <v>0</v>
      </c>
    </row>
    <row r="6344" spans="1:18" ht="12.75">
      <c r="A6344" s="145">
        <v>100837</v>
      </c>
      <c r="B6344" s="102" t="s">
        <v>28014</v>
      </c>
      <c r="C6344" s="145" t="s">
        <v>2</v>
      </c>
      <c r="D6344" s="535">
        <v>0</v>
      </c>
      <c r="E6344" s="536"/>
      <c r="F6344" s="535">
        <v>0</v>
      </c>
      <c r="G6344" s="536"/>
      <c r="H6344" s="535">
        <v>0</v>
      </c>
      <c r="I6344" s="536"/>
      <c r="J6344" s="535">
        <v>0</v>
      </c>
      <c r="K6344" s="536"/>
      <c r="L6344" s="535">
        <v>0</v>
      </c>
      <c r="M6344" s="536"/>
      <c r="N6344" s="535">
        <v>0</v>
      </c>
      <c r="O6344" s="536"/>
      <c r="P6344" s="535">
        <v>0</v>
      </c>
      <c r="Q6344" s="536"/>
      <c r="R6344" s="535">
        <v>0</v>
      </c>
    </row>
    <row r="6345" spans="1:18" ht="12.75">
      <c r="A6345" s="145">
        <v>100826</v>
      </c>
      <c r="B6345" s="102" t="s">
        <v>28015</v>
      </c>
      <c r="C6345" s="145" t="s">
        <v>2</v>
      </c>
      <c r="D6345" s="535">
        <v>0</v>
      </c>
      <c r="E6345" s="536"/>
      <c r="F6345" s="535">
        <v>0</v>
      </c>
      <c r="G6345" s="536"/>
      <c r="H6345" s="535">
        <v>0</v>
      </c>
      <c r="I6345" s="536"/>
      <c r="J6345" s="535">
        <v>0</v>
      </c>
      <c r="K6345" s="536"/>
      <c r="L6345" s="535">
        <v>0</v>
      </c>
      <c r="M6345" s="536"/>
      <c r="N6345" s="535">
        <v>0</v>
      </c>
      <c r="O6345" s="536"/>
      <c r="P6345" s="535">
        <v>0</v>
      </c>
      <c r="Q6345" s="536"/>
      <c r="R6345" s="535">
        <v>0</v>
      </c>
    </row>
    <row r="6346" spans="1:18" ht="12.75">
      <c r="A6346" s="145">
        <v>100827</v>
      </c>
      <c r="B6346" s="102" t="s">
        <v>28016</v>
      </c>
      <c r="C6346" s="145" t="s">
        <v>2</v>
      </c>
      <c r="D6346" s="535">
        <v>0</v>
      </c>
      <c r="E6346" s="536"/>
      <c r="F6346" s="535">
        <v>0</v>
      </c>
      <c r="G6346" s="536"/>
      <c r="H6346" s="535">
        <v>0</v>
      </c>
      <c r="I6346" s="536"/>
      <c r="J6346" s="535">
        <v>0</v>
      </c>
      <c r="K6346" s="536"/>
      <c r="L6346" s="535">
        <v>0</v>
      </c>
      <c r="M6346" s="536"/>
      <c r="N6346" s="535">
        <v>0</v>
      </c>
      <c r="O6346" s="536"/>
      <c r="P6346" s="535">
        <v>0</v>
      </c>
      <c r="Q6346" s="536"/>
      <c r="R6346" s="535">
        <v>0</v>
      </c>
    </row>
    <row r="6347" spans="1:18" ht="12.75">
      <c r="A6347" s="145">
        <v>100828</v>
      </c>
      <c r="B6347" s="102" t="s">
        <v>28017</v>
      </c>
      <c r="C6347" s="145" t="s">
        <v>2</v>
      </c>
      <c r="D6347" s="535">
        <v>0</v>
      </c>
      <c r="E6347" s="536"/>
      <c r="F6347" s="535">
        <v>0</v>
      </c>
      <c r="G6347" s="536"/>
      <c r="H6347" s="535">
        <v>0</v>
      </c>
      <c r="I6347" s="536"/>
      <c r="J6347" s="535">
        <v>0</v>
      </c>
      <c r="K6347" s="536"/>
      <c r="L6347" s="535">
        <v>0</v>
      </c>
      <c r="M6347" s="536"/>
      <c r="N6347" s="535">
        <v>0</v>
      </c>
      <c r="O6347" s="536"/>
      <c r="P6347" s="535">
        <v>0</v>
      </c>
      <c r="Q6347" s="536"/>
      <c r="R6347" s="535">
        <v>0</v>
      </c>
    </row>
    <row r="6348" spans="1:18" ht="12.75">
      <c r="A6348" s="145">
        <v>100829</v>
      </c>
      <c r="B6348" s="102" t="s">
        <v>28018</v>
      </c>
      <c r="C6348" s="145" t="s">
        <v>2</v>
      </c>
      <c r="D6348" s="535">
        <v>0</v>
      </c>
      <c r="E6348" s="536"/>
      <c r="F6348" s="535">
        <v>0</v>
      </c>
      <c r="G6348" s="536"/>
      <c r="H6348" s="535">
        <v>0</v>
      </c>
      <c r="I6348" s="536"/>
      <c r="J6348" s="535">
        <v>0</v>
      </c>
      <c r="K6348" s="536"/>
      <c r="L6348" s="535">
        <v>0</v>
      </c>
      <c r="M6348" s="536"/>
      <c r="N6348" s="535">
        <v>0</v>
      </c>
      <c r="O6348" s="536"/>
      <c r="P6348" s="535">
        <v>0</v>
      </c>
      <c r="Q6348" s="536"/>
      <c r="R6348" s="535">
        <v>0</v>
      </c>
    </row>
    <row r="6349" spans="1:18" ht="12.75">
      <c r="A6349" s="145">
        <v>100830</v>
      </c>
      <c r="B6349" s="102" t="s">
        <v>28019</v>
      </c>
      <c r="C6349" s="145" t="s">
        <v>2</v>
      </c>
      <c r="D6349" s="535">
        <v>0</v>
      </c>
      <c r="E6349" s="536"/>
      <c r="F6349" s="535">
        <v>0</v>
      </c>
      <c r="G6349" s="536"/>
      <c r="H6349" s="535">
        <v>0</v>
      </c>
      <c r="I6349" s="536"/>
      <c r="J6349" s="535">
        <v>0</v>
      </c>
      <c r="K6349" s="536"/>
      <c r="L6349" s="535">
        <v>0</v>
      </c>
      <c r="M6349" s="536"/>
      <c r="N6349" s="535">
        <v>0</v>
      </c>
      <c r="O6349" s="536"/>
      <c r="P6349" s="535">
        <v>0</v>
      </c>
      <c r="Q6349" s="536"/>
      <c r="R6349" s="535">
        <v>0</v>
      </c>
    </row>
    <row r="6350" spans="1:18" ht="12.75">
      <c r="A6350" s="145">
        <v>100831</v>
      </c>
      <c r="B6350" s="102" t="s">
        <v>28020</v>
      </c>
      <c r="C6350" s="145" t="s">
        <v>2</v>
      </c>
      <c r="D6350" s="535">
        <v>0</v>
      </c>
      <c r="E6350" s="536"/>
      <c r="F6350" s="535">
        <v>0</v>
      </c>
      <c r="G6350" s="536"/>
      <c r="H6350" s="535">
        <v>0</v>
      </c>
      <c r="I6350" s="536"/>
      <c r="J6350" s="535">
        <v>0</v>
      </c>
      <c r="K6350" s="536"/>
      <c r="L6350" s="535">
        <v>0</v>
      </c>
      <c r="M6350" s="536"/>
      <c r="N6350" s="535">
        <v>0</v>
      </c>
      <c r="O6350" s="536"/>
      <c r="P6350" s="535">
        <v>0</v>
      </c>
      <c r="Q6350" s="536"/>
      <c r="R6350" s="535">
        <v>0</v>
      </c>
    </row>
    <row r="6351" spans="1:18" ht="12.75">
      <c r="A6351" s="145">
        <v>100832</v>
      </c>
      <c r="B6351" s="102" t="s">
        <v>28021</v>
      </c>
      <c r="C6351" s="145" t="s">
        <v>2</v>
      </c>
      <c r="D6351" s="535">
        <v>0</v>
      </c>
      <c r="E6351" s="536"/>
      <c r="F6351" s="535">
        <v>0</v>
      </c>
      <c r="G6351" s="536"/>
      <c r="H6351" s="535">
        <v>0</v>
      </c>
      <c r="I6351" s="536"/>
      <c r="J6351" s="535">
        <v>0</v>
      </c>
      <c r="K6351" s="536"/>
      <c r="L6351" s="535">
        <v>0</v>
      </c>
      <c r="M6351" s="536"/>
      <c r="N6351" s="535">
        <v>0</v>
      </c>
      <c r="O6351" s="536"/>
      <c r="P6351" s="535">
        <v>0</v>
      </c>
      <c r="Q6351" s="536"/>
      <c r="R6351" s="535">
        <v>0</v>
      </c>
    </row>
    <row r="6352" spans="1:18" ht="12.75">
      <c r="A6352" s="145">
        <v>100833</v>
      </c>
      <c r="B6352" s="102" t="s">
        <v>28022</v>
      </c>
      <c r="C6352" s="145" t="s">
        <v>2</v>
      </c>
      <c r="D6352" s="535">
        <v>0</v>
      </c>
      <c r="E6352" s="536"/>
      <c r="F6352" s="535">
        <v>0</v>
      </c>
      <c r="G6352" s="536"/>
      <c r="H6352" s="535">
        <v>0</v>
      </c>
      <c r="I6352" s="536"/>
      <c r="J6352" s="535">
        <v>0</v>
      </c>
      <c r="K6352" s="536"/>
      <c r="L6352" s="535">
        <v>0</v>
      </c>
      <c r="M6352" s="536"/>
      <c r="N6352" s="535">
        <v>0</v>
      </c>
      <c r="O6352" s="536"/>
      <c r="P6352" s="535">
        <v>0</v>
      </c>
      <c r="Q6352" s="536"/>
      <c r="R6352" s="535">
        <v>0</v>
      </c>
    </row>
    <row r="6353" spans="1:18" ht="12.75">
      <c r="A6353" s="145">
        <v>100790</v>
      </c>
      <c r="B6353" s="102" t="s">
        <v>28023</v>
      </c>
      <c r="C6353" s="145" t="s">
        <v>2</v>
      </c>
      <c r="D6353" s="535">
        <v>0</v>
      </c>
      <c r="E6353" s="536"/>
      <c r="F6353" s="535">
        <v>0</v>
      </c>
      <c r="G6353" s="536"/>
      <c r="H6353" s="535">
        <v>0</v>
      </c>
      <c r="I6353" s="536"/>
      <c r="J6353" s="535">
        <v>0</v>
      </c>
      <c r="K6353" s="536"/>
      <c r="L6353" s="535">
        <v>0</v>
      </c>
      <c r="M6353" s="536"/>
      <c r="N6353" s="535">
        <v>0</v>
      </c>
      <c r="O6353" s="536"/>
      <c r="P6353" s="535">
        <v>0</v>
      </c>
      <c r="Q6353" s="536"/>
      <c r="R6353" s="535">
        <v>0</v>
      </c>
    </row>
    <row r="6354" spans="1:18" ht="12.75">
      <c r="A6354" s="145">
        <v>100789</v>
      </c>
      <c r="B6354" s="102" t="s">
        <v>28024</v>
      </c>
      <c r="C6354" s="145" t="s">
        <v>2</v>
      </c>
      <c r="D6354" s="535">
        <v>0</v>
      </c>
      <c r="E6354" s="536"/>
      <c r="F6354" s="535">
        <v>0</v>
      </c>
      <c r="G6354" s="536"/>
      <c r="H6354" s="535">
        <v>0</v>
      </c>
      <c r="I6354" s="536"/>
      <c r="J6354" s="535">
        <v>0</v>
      </c>
      <c r="K6354" s="536"/>
      <c r="L6354" s="535">
        <v>0</v>
      </c>
      <c r="M6354" s="536"/>
      <c r="N6354" s="535">
        <v>0</v>
      </c>
      <c r="O6354" s="536"/>
      <c r="P6354" s="535">
        <v>0</v>
      </c>
      <c r="Q6354" s="536"/>
      <c r="R6354" s="535">
        <v>0</v>
      </c>
    </row>
    <row r="6355" spans="1:18" ht="12.75">
      <c r="A6355" s="145">
        <v>100788</v>
      </c>
      <c r="B6355" s="102" t="s">
        <v>28025</v>
      </c>
      <c r="C6355" s="145" t="s">
        <v>2</v>
      </c>
      <c r="D6355" s="535">
        <v>628.36</v>
      </c>
      <c r="E6355" s="536">
        <v>4.0300000000000002E-2</v>
      </c>
      <c r="F6355" s="535">
        <v>759.71</v>
      </c>
      <c r="G6355" s="536">
        <v>0.26600000000000001</v>
      </c>
      <c r="H6355" s="535">
        <v>686.78</v>
      </c>
      <c r="I6355" s="536">
        <v>0.29430000000000001</v>
      </c>
      <c r="J6355" s="535">
        <v>760.49</v>
      </c>
      <c r="K6355" s="536">
        <v>0.26569999999999999</v>
      </c>
      <c r="L6355" s="535">
        <v>755.98</v>
      </c>
      <c r="M6355" s="536">
        <v>0</v>
      </c>
      <c r="N6355" s="535">
        <v>751.29</v>
      </c>
      <c r="O6355" s="536">
        <v>0.26900000000000002</v>
      </c>
      <c r="P6355" s="535">
        <v>740.7</v>
      </c>
      <c r="Q6355" s="536">
        <v>0.27279999999999999</v>
      </c>
      <c r="R6355" s="535">
        <v>887.13</v>
      </c>
    </row>
    <row r="6356" spans="1:18" ht="12.75">
      <c r="A6356" s="145">
        <v>100811</v>
      </c>
      <c r="B6356" s="102" t="s">
        <v>28026</v>
      </c>
      <c r="C6356" s="145" t="s">
        <v>2</v>
      </c>
      <c r="D6356" s="535">
        <v>0</v>
      </c>
      <c r="E6356" s="536"/>
      <c r="F6356" s="535">
        <v>0</v>
      </c>
      <c r="G6356" s="536"/>
      <c r="H6356" s="535">
        <v>0</v>
      </c>
      <c r="I6356" s="536"/>
      <c r="J6356" s="535">
        <v>0</v>
      </c>
      <c r="K6356" s="536"/>
      <c r="L6356" s="535">
        <v>0</v>
      </c>
      <c r="M6356" s="536"/>
      <c r="N6356" s="535">
        <v>0</v>
      </c>
      <c r="O6356" s="536"/>
      <c r="P6356" s="535">
        <v>0</v>
      </c>
      <c r="Q6356" s="536"/>
      <c r="R6356" s="535">
        <v>0</v>
      </c>
    </row>
    <row r="6357" spans="1:18" ht="12.75">
      <c r="A6357" s="145">
        <v>100812</v>
      </c>
      <c r="B6357" s="102" t="s">
        <v>28027</v>
      </c>
      <c r="C6357" s="145" t="s">
        <v>2</v>
      </c>
      <c r="D6357" s="535">
        <v>0</v>
      </c>
      <c r="E6357" s="536"/>
      <c r="F6357" s="535">
        <v>0</v>
      </c>
      <c r="G6357" s="536"/>
      <c r="H6357" s="535">
        <v>0</v>
      </c>
      <c r="I6357" s="536"/>
      <c r="J6357" s="535">
        <v>0</v>
      </c>
      <c r="K6357" s="536"/>
      <c r="L6357" s="535">
        <v>0</v>
      </c>
      <c r="M6357" s="536"/>
      <c r="N6357" s="535">
        <v>0</v>
      </c>
      <c r="O6357" s="536"/>
      <c r="P6357" s="535">
        <v>0</v>
      </c>
      <c r="Q6357" s="536"/>
      <c r="R6357" s="535">
        <v>0</v>
      </c>
    </row>
    <row r="6358" spans="1:18" ht="12.75">
      <c r="A6358" s="145">
        <v>100813</v>
      </c>
      <c r="B6358" s="102" t="s">
        <v>28028</v>
      </c>
      <c r="C6358" s="145" t="s">
        <v>2</v>
      </c>
      <c r="D6358" s="535">
        <v>0</v>
      </c>
      <c r="E6358" s="536"/>
      <c r="F6358" s="535">
        <v>0</v>
      </c>
      <c r="G6358" s="536"/>
      <c r="H6358" s="535">
        <v>0</v>
      </c>
      <c r="I6358" s="536"/>
      <c r="J6358" s="535">
        <v>0</v>
      </c>
      <c r="K6358" s="536"/>
      <c r="L6358" s="535">
        <v>0</v>
      </c>
      <c r="M6358" s="536"/>
      <c r="N6358" s="535">
        <v>0</v>
      </c>
      <c r="O6358" s="536"/>
      <c r="P6358" s="535">
        <v>0</v>
      </c>
      <c r="Q6358" s="536"/>
      <c r="R6358" s="535">
        <v>0</v>
      </c>
    </row>
    <row r="6359" spans="1:18" ht="12.75">
      <c r="A6359" s="145">
        <v>100814</v>
      </c>
      <c r="B6359" s="102" t="s">
        <v>28029</v>
      </c>
      <c r="C6359" s="145" t="s">
        <v>2</v>
      </c>
      <c r="D6359" s="535">
        <v>0</v>
      </c>
      <c r="E6359" s="536"/>
      <c r="F6359" s="535">
        <v>0</v>
      </c>
      <c r="G6359" s="536"/>
      <c r="H6359" s="535">
        <v>0</v>
      </c>
      <c r="I6359" s="536"/>
      <c r="J6359" s="535">
        <v>0</v>
      </c>
      <c r="K6359" s="536"/>
      <c r="L6359" s="535">
        <v>0</v>
      </c>
      <c r="M6359" s="536"/>
      <c r="N6359" s="535">
        <v>0</v>
      </c>
      <c r="O6359" s="536"/>
      <c r="P6359" s="535">
        <v>0</v>
      </c>
      <c r="Q6359" s="536"/>
      <c r="R6359" s="535">
        <v>0</v>
      </c>
    </row>
    <row r="6360" spans="1:18" ht="12.75">
      <c r="A6360" s="145">
        <v>100815</v>
      </c>
      <c r="B6360" s="102" t="s">
        <v>28030</v>
      </c>
      <c r="C6360" s="145" t="s">
        <v>2</v>
      </c>
      <c r="D6360" s="535">
        <v>0</v>
      </c>
      <c r="E6360" s="536"/>
      <c r="F6360" s="535">
        <v>0</v>
      </c>
      <c r="G6360" s="536"/>
      <c r="H6360" s="535">
        <v>0</v>
      </c>
      <c r="I6360" s="536"/>
      <c r="J6360" s="535">
        <v>0</v>
      </c>
      <c r="K6360" s="536"/>
      <c r="L6360" s="535">
        <v>0</v>
      </c>
      <c r="M6360" s="536"/>
      <c r="N6360" s="535">
        <v>0</v>
      </c>
      <c r="O6360" s="536"/>
      <c r="P6360" s="535">
        <v>0</v>
      </c>
      <c r="Q6360" s="536"/>
      <c r="R6360" s="535">
        <v>0</v>
      </c>
    </row>
    <row r="6361" spans="1:18" ht="12.75">
      <c r="A6361" s="145">
        <v>100816</v>
      </c>
      <c r="B6361" s="102" t="s">
        <v>28031</v>
      </c>
      <c r="C6361" s="145" t="s">
        <v>2</v>
      </c>
      <c r="D6361" s="535">
        <v>0</v>
      </c>
      <c r="E6361" s="536"/>
      <c r="F6361" s="535">
        <v>0</v>
      </c>
      <c r="G6361" s="536"/>
      <c r="H6361" s="535">
        <v>0</v>
      </c>
      <c r="I6361" s="536"/>
      <c r="J6361" s="535">
        <v>0</v>
      </c>
      <c r="K6361" s="536"/>
      <c r="L6361" s="535">
        <v>0</v>
      </c>
      <c r="M6361" s="536"/>
      <c r="N6361" s="535">
        <v>0</v>
      </c>
      <c r="O6361" s="536"/>
      <c r="P6361" s="535">
        <v>0</v>
      </c>
      <c r="Q6361" s="536"/>
      <c r="R6361" s="535">
        <v>0</v>
      </c>
    </row>
    <row r="6362" spans="1:18" ht="12.75">
      <c r="A6362" s="145">
        <v>100817</v>
      </c>
      <c r="B6362" s="102" t="s">
        <v>28032</v>
      </c>
      <c r="C6362" s="145" t="s">
        <v>2</v>
      </c>
      <c r="D6362" s="535">
        <v>0</v>
      </c>
      <c r="E6362" s="536"/>
      <c r="F6362" s="535">
        <v>0</v>
      </c>
      <c r="G6362" s="536"/>
      <c r="H6362" s="535">
        <v>0</v>
      </c>
      <c r="I6362" s="536"/>
      <c r="J6362" s="535">
        <v>0</v>
      </c>
      <c r="K6362" s="536"/>
      <c r="L6362" s="535">
        <v>0</v>
      </c>
      <c r="M6362" s="536"/>
      <c r="N6362" s="535">
        <v>0</v>
      </c>
      <c r="O6362" s="536"/>
      <c r="P6362" s="535">
        <v>0</v>
      </c>
      <c r="Q6362" s="536"/>
      <c r="R6362" s="535">
        <v>0</v>
      </c>
    </row>
    <row r="6363" spans="1:18" ht="12.75">
      <c r="A6363" s="145">
        <v>100795</v>
      </c>
      <c r="B6363" s="102" t="s">
        <v>28033</v>
      </c>
      <c r="C6363" s="145" t="s">
        <v>1</v>
      </c>
      <c r="D6363" s="535">
        <v>0</v>
      </c>
      <c r="E6363" s="536"/>
      <c r="F6363" s="535">
        <v>0</v>
      </c>
      <c r="G6363" s="536"/>
      <c r="H6363" s="535">
        <v>0</v>
      </c>
      <c r="I6363" s="536"/>
      <c r="J6363" s="535">
        <v>0</v>
      </c>
      <c r="K6363" s="536"/>
      <c r="L6363" s="535">
        <v>0</v>
      </c>
      <c r="M6363" s="536"/>
      <c r="N6363" s="535">
        <v>0</v>
      </c>
      <c r="O6363" s="536"/>
      <c r="P6363" s="535">
        <v>0</v>
      </c>
      <c r="Q6363" s="536"/>
      <c r="R6363" s="535">
        <v>0</v>
      </c>
    </row>
    <row r="6364" spans="1:18" ht="12.75">
      <c r="A6364" s="145">
        <v>100842</v>
      </c>
      <c r="B6364" s="102" t="s">
        <v>28034</v>
      </c>
      <c r="C6364" s="145" t="s">
        <v>1</v>
      </c>
      <c r="D6364" s="535">
        <v>0</v>
      </c>
      <c r="E6364" s="536"/>
      <c r="F6364" s="535">
        <v>0</v>
      </c>
      <c r="G6364" s="536"/>
      <c r="H6364" s="535">
        <v>0</v>
      </c>
      <c r="I6364" s="536"/>
      <c r="J6364" s="535">
        <v>0</v>
      </c>
      <c r="K6364" s="536"/>
      <c r="L6364" s="535">
        <v>0</v>
      </c>
      <c r="M6364" s="536"/>
      <c r="N6364" s="535">
        <v>0</v>
      </c>
      <c r="O6364" s="536"/>
      <c r="P6364" s="535">
        <v>0</v>
      </c>
      <c r="Q6364" s="536"/>
      <c r="R6364" s="535">
        <v>0</v>
      </c>
    </row>
    <row r="6365" spans="1:18" ht="12.75">
      <c r="A6365" s="145">
        <v>100796</v>
      </c>
      <c r="B6365" s="102" t="s">
        <v>28035</v>
      </c>
      <c r="C6365" s="145" t="s">
        <v>1</v>
      </c>
      <c r="D6365" s="535">
        <v>0</v>
      </c>
      <c r="E6365" s="536"/>
      <c r="F6365" s="535">
        <v>0</v>
      </c>
      <c r="G6365" s="536"/>
      <c r="H6365" s="535">
        <v>0</v>
      </c>
      <c r="I6365" s="536"/>
      <c r="J6365" s="535">
        <v>0</v>
      </c>
      <c r="K6365" s="536"/>
      <c r="L6365" s="535">
        <v>0</v>
      </c>
      <c r="M6365" s="536"/>
      <c r="N6365" s="535">
        <v>0</v>
      </c>
      <c r="O6365" s="536"/>
      <c r="P6365" s="535">
        <v>0</v>
      </c>
      <c r="Q6365" s="536"/>
      <c r="R6365" s="535">
        <v>0</v>
      </c>
    </row>
    <row r="6366" spans="1:18" ht="12.75">
      <c r="A6366" s="145">
        <v>100843</v>
      </c>
      <c r="B6366" s="102" t="s">
        <v>28036</v>
      </c>
      <c r="C6366" s="145" t="s">
        <v>1</v>
      </c>
      <c r="D6366" s="535">
        <v>0</v>
      </c>
      <c r="E6366" s="536"/>
      <c r="F6366" s="535">
        <v>0</v>
      </c>
      <c r="G6366" s="536"/>
      <c r="H6366" s="535">
        <v>0</v>
      </c>
      <c r="I6366" s="536"/>
      <c r="J6366" s="535">
        <v>0</v>
      </c>
      <c r="K6366" s="536"/>
      <c r="L6366" s="535">
        <v>0</v>
      </c>
      <c r="M6366" s="536"/>
      <c r="N6366" s="535">
        <v>0</v>
      </c>
      <c r="O6366" s="536"/>
      <c r="P6366" s="535">
        <v>0</v>
      </c>
      <c r="Q6366" s="536"/>
      <c r="R6366" s="535">
        <v>0</v>
      </c>
    </row>
    <row r="6367" spans="1:18" ht="12.75">
      <c r="A6367" s="145">
        <v>100844</v>
      </c>
      <c r="B6367" s="102" t="s">
        <v>28037</v>
      </c>
      <c r="C6367" s="145" t="s">
        <v>1</v>
      </c>
      <c r="D6367" s="535">
        <v>0</v>
      </c>
      <c r="E6367" s="536"/>
      <c r="F6367" s="535">
        <v>0</v>
      </c>
      <c r="G6367" s="536"/>
      <c r="H6367" s="535">
        <v>0</v>
      </c>
      <c r="I6367" s="536"/>
      <c r="J6367" s="535">
        <v>0</v>
      </c>
      <c r="K6367" s="536"/>
      <c r="L6367" s="535">
        <v>0</v>
      </c>
      <c r="M6367" s="536"/>
      <c r="N6367" s="535">
        <v>0</v>
      </c>
      <c r="O6367" s="536"/>
      <c r="P6367" s="535">
        <v>0</v>
      </c>
      <c r="Q6367" s="536"/>
      <c r="R6367" s="535">
        <v>0</v>
      </c>
    </row>
    <row r="6368" spans="1:18" ht="12.75">
      <c r="A6368" s="145">
        <v>100797</v>
      </c>
      <c r="B6368" s="102" t="s">
        <v>28038</v>
      </c>
      <c r="C6368" s="145" t="s">
        <v>1</v>
      </c>
      <c r="D6368" s="535">
        <v>0</v>
      </c>
      <c r="E6368" s="536"/>
      <c r="F6368" s="535">
        <v>0</v>
      </c>
      <c r="G6368" s="536"/>
      <c r="H6368" s="535">
        <v>0</v>
      </c>
      <c r="I6368" s="536"/>
      <c r="J6368" s="535">
        <v>0</v>
      </c>
      <c r="K6368" s="536"/>
      <c r="L6368" s="535">
        <v>0</v>
      </c>
      <c r="M6368" s="536"/>
      <c r="N6368" s="535">
        <v>0</v>
      </c>
      <c r="O6368" s="536"/>
      <c r="P6368" s="535">
        <v>0</v>
      </c>
      <c r="Q6368" s="536"/>
      <c r="R6368" s="535">
        <v>0</v>
      </c>
    </row>
    <row r="6369" spans="1:18" ht="12.75">
      <c r="A6369" s="145">
        <v>100798</v>
      </c>
      <c r="B6369" s="102" t="s">
        <v>28039</v>
      </c>
      <c r="C6369" s="145" t="s">
        <v>1</v>
      </c>
      <c r="D6369" s="535">
        <v>0</v>
      </c>
      <c r="E6369" s="536"/>
      <c r="F6369" s="535">
        <v>0</v>
      </c>
      <c r="G6369" s="536"/>
      <c r="H6369" s="535">
        <v>0</v>
      </c>
      <c r="I6369" s="536"/>
      <c r="J6369" s="535">
        <v>0</v>
      </c>
      <c r="K6369" s="536"/>
      <c r="L6369" s="535">
        <v>0</v>
      </c>
      <c r="M6369" s="536"/>
      <c r="N6369" s="535">
        <v>0</v>
      </c>
      <c r="O6369" s="536"/>
      <c r="P6369" s="535">
        <v>0</v>
      </c>
      <c r="Q6369" s="536"/>
      <c r="R6369" s="535">
        <v>0</v>
      </c>
    </row>
    <row r="6370" spans="1:18" ht="12.75">
      <c r="A6370" s="145">
        <v>100845</v>
      </c>
      <c r="B6370" s="102" t="s">
        <v>28040</v>
      </c>
      <c r="C6370" s="145" t="s">
        <v>1</v>
      </c>
      <c r="D6370" s="535">
        <v>0</v>
      </c>
      <c r="E6370" s="536"/>
      <c r="F6370" s="535">
        <v>0</v>
      </c>
      <c r="G6370" s="536"/>
      <c r="H6370" s="535">
        <v>0</v>
      </c>
      <c r="I6370" s="536"/>
      <c r="J6370" s="535">
        <v>0</v>
      </c>
      <c r="K6370" s="536"/>
      <c r="L6370" s="535">
        <v>0</v>
      </c>
      <c r="M6370" s="536"/>
      <c r="N6370" s="535">
        <v>0</v>
      </c>
      <c r="O6370" s="536"/>
      <c r="P6370" s="535">
        <v>0</v>
      </c>
      <c r="Q6370" s="536"/>
      <c r="R6370" s="535">
        <v>0</v>
      </c>
    </row>
    <row r="6371" spans="1:18" ht="12.75">
      <c r="A6371" s="145">
        <v>100799</v>
      </c>
      <c r="B6371" s="102" t="s">
        <v>28041</v>
      </c>
      <c r="C6371" s="145" t="s">
        <v>1</v>
      </c>
      <c r="D6371" s="535">
        <v>19.22</v>
      </c>
      <c r="E6371" s="536">
        <v>0.51349999999999996</v>
      </c>
      <c r="F6371" s="535">
        <v>19.03</v>
      </c>
      <c r="G6371" s="536">
        <v>0.51870000000000005</v>
      </c>
      <c r="H6371" s="535">
        <v>19.43</v>
      </c>
      <c r="I6371" s="536">
        <v>0.50800000000000001</v>
      </c>
      <c r="J6371" s="535">
        <v>17.600000000000001</v>
      </c>
      <c r="K6371" s="536">
        <v>0.56079999999999997</v>
      </c>
      <c r="L6371" s="535">
        <v>19.600000000000001</v>
      </c>
      <c r="M6371" s="536">
        <v>0.50360000000000005</v>
      </c>
      <c r="N6371" s="535">
        <v>18.86</v>
      </c>
      <c r="O6371" s="536">
        <v>0.52329999999999999</v>
      </c>
      <c r="P6371" s="535">
        <v>19.45</v>
      </c>
      <c r="Q6371" s="536">
        <v>0.50749999999999995</v>
      </c>
      <c r="R6371" s="535">
        <v>19.420000000000002</v>
      </c>
    </row>
    <row r="6372" spans="1:18" ht="12.75">
      <c r="A6372" s="145">
        <v>100807</v>
      </c>
      <c r="B6372" s="102" t="s">
        <v>28042</v>
      </c>
      <c r="C6372" s="145" t="s">
        <v>1</v>
      </c>
      <c r="D6372" s="535">
        <v>25.75</v>
      </c>
      <c r="E6372" s="536">
        <v>0.38329999999999997</v>
      </c>
      <c r="F6372" s="535">
        <v>25.4</v>
      </c>
      <c r="G6372" s="536">
        <v>0.3886</v>
      </c>
      <c r="H6372" s="535">
        <v>26.11</v>
      </c>
      <c r="I6372" s="536">
        <v>0.378</v>
      </c>
      <c r="J6372" s="535">
        <v>22.98</v>
      </c>
      <c r="K6372" s="536">
        <v>0.42949999999999999</v>
      </c>
      <c r="L6372" s="535">
        <v>26.38</v>
      </c>
      <c r="M6372" s="536">
        <v>0.37409999999999999</v>
      </c>
      <c r="N6372" s="535">
        <v>25.13</v>
      </c>
      <c r="O6372" s="536">
        <v>0.39279999999999998</v>
      </c>
      <c r="P6372" s="535">
        <v>26.12</v>
      </c>
      <c r="Q6372" s="536">
        <v>0.37790000000000001</v>
      </c>
      <c r="R6372" s="535">
        <v>26.07</v>
      </c>
    </row>
    <row r="6373" spans="1:18" ht="12.75">
      <c r="A6373" s="145">
        <v>100800</v>
      </c>
      <c r="B6373" s="102" t="s">
        <v>28043</v>
      </c>
      <c r="C6373" s="145" t="s">
        <v>1</v>
      </c>
      <c r="D6373" s="535">
        <v>27.17</v>
      </c>
      <c r="E6373" s="536">
        <v>0.59509999999999996</v>
      </c>
      <c r="F6373" s="535">
        <v>26.94</v>
      </c>
      <c r="G6373" s="536">
        <v>0.60019999999999996</v>
      </c>
      <c r="H6373" s="535">
        <v>27.41</v>
      </c>
      <c r="I6373" s="536">
        <v>0.58989999999999998</v>
      </c>
      <c r="J6373" s="535">
        <v>25.26</v>
      </c>
      <c r="K6373" s="536">
        <v>0.6401</v>
      </c>
      <c r="L6373" s="535">
        <v>27.6</v>
      </c>
      <c r="M6373" s="536">
        <v>0.58589999999999998</v>
      </c>
      <c r="N6373" s="535">
        <v>26.74</v>
      </c>
      <c r="O6373" s="536">
        <v>0.60470000000000002</v>
      </c>
      <c r="P6373" s="535">
        <v>27.42</v>
      </c>
      <c r="Q6373" s="536">
        <v>0.5897</v>
      </c>
      <c r="R6373" s="535">
        <v>27.39</v>
      </c>
    </row>
    <row r="6374" spans="1:18" ht="12.75">
      <c r="A6374" s="145">
        <v>100808</v>
      </c>
      <c r="B6374" s="102" t="s">
        <v>28044</v>
      </c>
      <c r="C6374" s="145" t="s">
        <v>1</v>
      </c>
      <c r="D6374" s="535">
        <v>34.9</v>
      </c>
      <c r="E6374" s="536">
        <v>0.46329999999999999</v>
      </c>
      <c r="F6374" s="535">
        <v>34.5</v>
      </c>
      <c r="G6374" s="536">
        <v>0.46870000000000001</v>
      </c>
      <c r="H6374" s="535">
        <v>35.32</v>
      </c>
      <c r="I6374" s="536">
        <v>0.45779999999999998</v>
      </c>
      <c r="J6374" s="535">
        <v>31.64</v>
      </c>
      <c r="K6374" s="536">
        <v>0.5111</v>
      </c>
      <c r="L6374" s="535">
        <v>35.65</v>
      </c>
      <c r="M6374" s="536">
        <v>0.4536</v>
      </c>
      <c r="N6374" s="535">
        <v>34.17</v>
      </c>
      <c r="O6374" s="536">
        <v>0.47320000000000001</v>
      </c>
      <c r="P6374" s="535">
        <v>35.340000000000003</v>
      </c>
      <c r="Q6374" s="536">
        <v>0.45760000000000001</v>
      </c>
      <c r="R6374" s="535">
        <v>35.28</v>
      </c>
    </row>
    <row r="6375" spans="1:18" ht="12.75">
      <c r="A6375" s="145">
        <v>100801</v>
      </c>
      <c r="B6375" s="102" t="s">
        <v>28045</v>
      </c>
      <c r="C6375" s="145" t="s">
        <v>1</v>
      </c>
      <c r="D6375" s="535">
        <v>35.450000000000003</v>
      </c>
      <c r="E6375" s="536">
        <v>0.63190000000000002</v>
      </c>
      <c r="F6375" s="535">
        <v>35.17</v>
      </c>
      <c r="G6375" s="536">
        <v>0.63690000000000002</v>
      </c>
      <c r="H6375" s="535">
        <v>35.75</v>
      </c>
      <c r="I6375" s="536">
        <v>0.62660000000000005</v>
      </c>
      <c r="J6375" s="535">
        <v>33.18</v>
      </c>
      <c r="K6375" s="536">
        <v>0.67510000000000003</v>
      </c>
      <c r="L6375" s="535">
        <v>35.97</v>
      </c>
      <c r="M6375" s="536">
        <v>0.62270000000000003</v>
      </c>
      <c r="N6375" s="535">
        <v>34.94</v>
      </c>
      <c r="O6375" s="536">
        <v>0.6411</v>
      </c>
      <c r="P6375" s="535">
        <v>35.76</v>
      </c>
      <c r="Q6375" s="536">
        <v>0.62639999999999996</v>
      </c>
      <c r="R6375" s="535">
        <v>35.71</v>
      </c>
    </row>
    <row r="6376" spans="1:18" ht="12.75">
      <c r="A6376" s="145">
        <v>100809</v>
      </c>
      <c r="B6376" s="102" t="s">
        <v>28046</v>
      </c>
      <c r="C6376" s="145" t="s">
        <v>1</v>
      </c>
      <c r="D6376" s="535">
        <v>44.7</v>
      </c>
      <c r="E6376" s="536">
        <v>0.50109999999999999</v>
      </c>
      <c r="F6376" s="535">
        <v>44.23</v>
      </c>
      <c r="G6376" s="536">
        <v>0.50639999999999996</v>
      </c>
      <c r="H6376" s="535">
        <v>45.2</v>
      </c>
      <c r="I6376" s="536">
        <v>0.49559999999999998</v>
      </c>
      <c r="J6376" s="535">
        <v>40.82</v>
      </c>
      <c r="K6376" s="536">
        <v>0.54879999999999995</v>
      </c>
      <c r="L6376" s="535">
        <v>45.59</v>
      </c>
      <c r="M6376" s="536">
        <v>0.49130000000000001</v>
      </c>
      <c r="N6376" s="535">
        <v>43.84</v>
      </c>
      <c r="O6376" s="536">
        <v>0.51090000000000002</v>
      </c>
      <c r="P6376" s="535">
        <v>45.23</v>
      </c>
      <c r="Q6376" s="536">
        <v>0.49519999999999997</v>
      </c>
      <c r="R6376" s="535">
        <v>45.15</v>
      </c>
    </row>
    <row r="6377" spans="1:18" ht="12.75">
      <c r="A6377" s="145">
        <v>100802</v>
      </c>
      <c r="B6377" s="102" t="s">
        <v>28047</v>
      </c>
      <c r="C6377" s="145" t="s">
        <v>1</v>
      </c>
      <c r="D6377" s="535">
        <v>47.15</v>
      </c>
      <c r="E6377" s="536">
        <v>0.66259999999999997</v>
      </c>
      <c r="F6377" s="535">
        <v>46.82</v>
      </c>
      <c r="G6377" s="536">
        <v>0.66720000000000002</v>
      </c>
      <c r="H6377" s="535">
        <v>47.51</v>
      </c>
      <c r="I6377" s="536">
        <v>0.65749999999999997</v>
      </c>
      <c r="J6377" s="535">
        <v>44.39</v>
      </c>
      <c r="K6377" s="536">
        <v>0.70379999999999998</v>
      </c>
      <c r="L6377" s="535">
        <v>47.79</v>
      </c>
      <c r="M6377" s="536">
        <v>0.65369999999999995</v>
      </c>
      <c r="N6377" s="535">
        <v>46.54</v>
      </c>
      <c r="O6377" s="536">
        <v>0.67130000000000001</v>
      </c>
      <c r="P6377" s="535">
        <v>47.53</v>
      </c>
      <c r="Q6377" s="536">
        <v>0.6573</v>
      </c>
      <c r="R6377" s="535">
        <v>47.48</v>
      </c>
    </row>
    <row r="6378" spans="1:18" ht="12.75">
      <c r="A6378" s="145">
        <v>100810</v>
      </c>
      <c r="B6378" s="102" t="s">
        <v>28048</v>
      </c>
      <c r="C6378" s="145" t="s">
        <v>1</v>
      </c>
      <c r="D6378" s="535">
        <v>58.53</v>
      </c>
      <c r="E6378" s="536">
        <v>0.53369999999999995</v>
      </c>
      <c r="F6378" s="535">
        <v>57.96</v>
      </c>
      <c r="G6378" s="536">
        <v>0.53900000000000003</v>
      </c>
      <c r="H6378" s="535">
        <v>59.15</v>
      </c>
      <c r="I6378" s="536">
        <v>0.52810000000000001</v>
      </c>
      <c r="J6378" s="535">
        <v>53.78</v>
      </c>
      <c r="K6378" s="536">
        <v>0.58089999999999997</v>
      </c>
      <c r="L6378" s="535">
        <v>59.62</v>
      </c>
      <c r="M6378" s="536">
        <v>0.52400000000000002</v>
      </c>
      <c r="N6378" s="535">
        <v>57.48</v>
      </c>
      <c r="O6378" s="536">
        <v>0.54349999999999998</v>
      </c>
      <c r="P6378" s="535">
        <v>59.18</v>
      </c>
      <c r="Q6378" s="536">
        <v>0.52790000000000004</v>
      </c>
      <c r="R6378" s="535">
        <v>59.09</v>
      </c>
    </row>
    <row r="6379" spans="1:18" ht="12.75">
      <c r="A6379" s="145">
        <v>100791</v>
      </c>
      <c r="B6379" s="102" t="s">
        <v>28049</v>
      </c>
      <c r="C6379" s="145" t="s">
        <v>1</v>
      </c>
      <c r="D6379" s="535">
        <v>18.670000000000002</v>
      </c>
      <c r="E6379" s="536">
        <v>0.52869999999999995</v>
      </c>
      <c r="F6379" s="535">
        <v>18.48</v>
      </c>
      <c r="G6379" s="536">
        <v>0.53410000000000002</v>
      </c>
      <c r="H6379" s="535">
        <v>18.86</v>
      </c>
      <c r="I6379" s="536">
        <v>0.52329999999999999</v>
      </c>
      <c r="J6379" s="535">
        <v>17.14</v>
      </c>
      <c r="K6379" s="536">
        <v>0.57579999999999998</v>
      </c>
      <c r="L6379" s="535">
        <v>19.02</v>
      </c>
      <c r="M6379" s="536">
        <v>0.51890000000000003</v>
      </c>
      <c r="N6379" s="535">
        <v>18.329999999999998</v>
      </c>
      <c r="O6379" s="536">
        <v>0.53849999999999998</v>
      </c>
      <c r="P6379" s="535">
        <v>18.88</v>
      </c>
      <c r="Q6379" s="536">
        <v>0.52280000000000004</v>
      </c>
      <c r="R6379" s="535">
        <v>18.84</v>
      </c>
    </row>
    <row r="6380" spans="1:18" ht="12.75">
      <c r="A6380" s="145">
        <v>100803</v>
      </c>
      <c r="B6380" s="102" t="s">
        <v>28050</v>
      </c>
      <c r="C6380" s="145" t="s">
        <v>1</v>
      </c>
      <c r="D6380" s="535">
        <v>17.53</v>
      </c>
      <c r="E6380" s="536">
        <v>0.56299999999999994</v>
      </c>
      <c r="F6380" s="535">
        <v>17.36</v>
      </c>
      <c r="G6380" s="536">
        <v>0.56850000000000001</v>
      </c>
      <c r="H6380" s="535">
        <v>17.690000000000001</v>
      </c>
      <c r="I6380" s="536">
        <v>0.55789999999999995</v>
      </c>
      <c r="J6380" s="535">
        <v>16.190000000000001</v>
      </c>
      <c r="K6380" s="536">
        <v>0.60960000000000003</v>
      </c>
      <c r="L6380" s="535">
        <v>17.829999999999998</v>
      </c>
      <c r="M6380" s="536">
        <v>0.55359999999999998</v>
      </c>
      <c r="N6380" s="535">
        <v>17.23</v>
      </c>
      <c r="O6380" s="536">
        <v>0.57279999999999998</v>
      </c>
      <c r="P6380" s="535">
        <v>17.7</v>
      </c>
      <c r="Q6380" s="536">
        <v>0.55759999999999998</v>
      </c>
      <c r="R6380" s="535">
        <v>17.68</v>
      </c>
    </row>
    <row r="6381" spans="1:18" ht="12.75">
      <c r="A6381" s="145">
        <v>100792</v>
      </c>
      <c r="B6381" s="102" t="s">
        <v>28051</v>
      </c>
      <c r="C6381" s="145" t="s">
        <v>1</v>
      </c>
      <c r="D6381" s="535">
        <v>26.61</v>
      </c>
      <c r="E6381" s="536">
        <v>0.60770000000000002</v>
      </c>
      <c r="F6381" s="535">
        <v>26.39</v>
      </c>
      <c r="G6381" s="536">
        <v>0.61270000000000002</v>
      </c>
      <c r="H6381" s="535">
        <v>26.84</v>
      </c>
      <c r="I6381" s="536">
        <v>0.60250000000000004</v>
      </c>
      <c r="J6381" s="535">
        <v>24.79</v>
      </c>
      <c r="K6381" s="536">
        <v>0.65229999999999999</v>
      </c>
      <c r="L6381" s="535">
        <v>27.02</v>
      </c>
      <c r="M6381" s="536">
        <v>0.59840000000000004</v>
      </c>
      <c r="N6381" s="535">
        <v>26.21</v>
      </c>
      <c r="O6381" s="536">
        <v>0.6169</v>
      </c>
      <c r="P6381" s="535">
        <v>26.85</v>
      </c>
      <c r="Q6381" s="536">
        <v>0.60219999999999996</v>
      </c>
      <c r="R6381" s="535">
        <v>26.82</v>
      </c>
    </row>
    <row r="6382" spans="1:18" ht="12.75">
      <c r="A6382" s="145">
        <v>100804</v>
      </c>
      <c r="B6382" s="102" t="s">
        <v>28052</v>
      </c>
      <c r="C6382" s="145" t="s">
        <v>1</v>
      </c>
      <c r="D6382" s="535">
        <v>25.25</v>
      </c>
      <c r="E6382" s="536">
        <v>0.64039999999999997</v>
      </c>
      <c r="F6382" s="535">
        <v>25.06</v>
      </c>
      <c r="G6382" s="536">
        <v>0.64529999999999998</v>
      </c>
      <c r="H6382" s="535">
        <v>25.45</v>
      </c>
      <c r="I6382" s="536">
        <v>0.63539999999999996</v>
      </c>
      <c r="J6382" s="535">
        <v>23.67</v>
      </c>
      <c r="K6382" s="536">
        <v>0.68310000000000004</v>
      </c>
      <c r="L6382" s="535">
        <v>25.61</v>
      </c>
      <c r="M6382" s="536">
        <v>0.63139999999999996</v>
      </c>
      <c r="N6382" s="535">
        <v>24.9</v>
      </c>
      <c r="O6382" s="536">
        <v>0.64939999999999998</v>
      </c>
      <c r="P6382" s="535">
        <v>25.46</v>
      </c>
      <c r="Q6382" s="536">
        <v>0.6351</v>
      </c>
      <c r="R6382" s="535">
        <v>25.44</v>
      </c>
    </row>
    <row r="6383" spans="1:18" ht="12.75">
      <c r="A6383" s="145">
        <v>100793</v>
      </c>
      <c r="B6383" s="102" t="s">
        <v>28053</v>
      </c>
      <c r="C6383" s="145" t="s">
        <v>1</v>
      </c>
      <c r="D6383" s="535">
        <v>34.9</v>
      </c>
      <c r="E6383" s="536">
        <v>0.64180000000000004</v>
      </c>
      <c r="F6383" s="535">
        <v>34.630000000000003</v>
      </c>
      <c r="G6383" s="536">
        <v>0.64680000000000004</v>
      </c>
      <c r="H6383" s="535">
        <v>35.17</v>
      </c>
      <c r="I6383" s="536">
        <v>0.63690000000000002</v>
      </c>
      <c r="J6383" s="535">
        <v>32.72</v>
      </c>
      <c r="K6383" s="536">
        <v>0.68459999999999999</v>
      </c>
      <c r="L6383" s="535">
        <v>35.39</v>
      </c>
      <c r="M6383" s="536">
        <v>0.63290000000000002</v>
      </c>
      <c r="N6383" s="535">
        <v>34.409999999999997</v>
      </c>
      <c r="O6383" s="536">
        <v>0.65100000000000002</v>
      </c>
      <c r="P6383" s="535">
        <v>35.19</v>
      </c>
      <c r="Q6383" s="536">
        <v>0.63649999999999995</v>
      </c>
      <c r="R6383" s="535">
        <v>35.15</v>
      </c>
    </row>
    <row r="6384" spans="1:18" ht="12.75">
      <c r="A6384" s="145">
        <v>100805</v>
      </c>
      <c r="B6384" s="102" t="s">
        <v>28054</v>
      </c>
      <c r="C6384" s="145" t="s">
        <v>1</v>
      </c>
      <c r="D6384" s="535">
        <v>33.26</v>
      </c>
      <c r="E6384" s="536">
        <v>0.67349999999999999</v>
      </c>
      <c r="F6384" s="535">
        <v>33.04</v>
      </c>
      <c r="G6384" s="536">
        <v>0.67800000000000005</v>
      </c>
      <c r="H6384" s="535">
        <v>33.51</v>
      </c>
      <c r="I6384" s="536">
        <v>0.66849999999999998</v>
      </c>
      <c r="J6384" s="535">
        <v>31.37</v>
      </c>
      <c r="K6384" s="536">
        <v>0.71409999999999996</v>
      </c>
      <c r="L6384" s="535">
        <v>33.700000000000003</v>
      </c>
      <c r="M6384" s="536">
        <v>0.66469999999999996</v>
      </c>
      <c r="N6384" s="535">
        <v>32.85</v>
      </c>
      <c r="O6384" s="536">
        <v>0.68189999999999995</v>
      </c>
      <c r="P6384" s="535">
        <v>33.53</v>
      </c>
      <c r="Q6384" s="536">
        <v>0.66810000000000003</v>
      </c>
      <c r="R6384" s="535">
        <v>33.479999999999997</v>
      </c>
    </row>
    <row r="6385" spans="1:18" ht="12.75">
      <c r="A6385" s="145">
        <v>100794</v>
      </c>
      <c r="B6385" s="102" t="s">
        <v>28055</v>
      </c>
      <c r="C6385" s="145" t="s">
        <v>1</v>
      </c>
      <c r="D6385" s="535">
        <v>46.6</v>
      </c>
      <c r="E6385" s="536">
        <v>0.6704</v>
      </c>
      <c r="F6385" s="535">
        <v>46.27</v>
      </c>
      <c r="G6385" s="536">
        <v>0.67520000000000002</v>
      </c>
      <c r="H6385" s="535">
        <v>46.95</v>
      </c>
      <c r="I6385" s="536">
        <v>0.66539999999999999</v>
      </c>
      <c r="J6385" s="535">
        <v>43.92</v>
      </c>
      <c r="K6385" s="536">
        <v>0.71130000000000004</v>
      </c>
      <c r="L6385" s="535">
        <v>47.21</v>
      </c>
      <c r="M6385" s="536">
        <v>0.66169999999999995</v>
      </c>
      <c r="N6385" s="535">
        <v>46</v>
      </c>
      <c r="O6385" s="536">
        <v>0.67910000000000004</v>
      </c>
      <c r="P6385" s="535">
        <v>46.96</v>
      </c>
      <c r="Q6385" s="536">
        <v>0.66520000000000001</v>
      </c>
      <c r="R6385" s="535">
        <v>46.91</v>
      </c>
    </row>
    <row r="6386" spans="1:18" ht="12.75">
      <c r="A6386" s="145">
        <v>100806</v>
      </c>
      <c r="B6386" s="102" t="s">
        <v>28056</v>
      </c>
      <c r="C6386" s="145" t="s">
        <v>1</v>
      </c>
      <c r="D6386" s="535">
        <v>44.61</v>
      </c>
      <c r="E6386" s="536">
        <v>0.70030000000000003</v>
      </c>
      <c r="F6386" s="535">
        <v>44.32</v>
      </c>
      <c r="G6386" s="536">
        <v>0.70489999999999997</v>
      </c>
      <c r="H6386" s="535">
        <v>44.9</v>
      </c>
      <c r="I6386" s="536">
        <v>0.69579999999999997</v>
      </c>
      <c r="J6386" s="535">
        <v>42.28</v>
      </c>
      <c r="K6386" s="536">
        <v>0.7389</v>
      </c>
      <c r="L6386" s="535">
        <v>45.14</v>
      </c>
      <c r="M6386" s="536">
        <v>0.69210000000000005</v>
      </c>
      <c r="N6386" s="535">
        <v>44.08</v>
      </c>
      <c r="O6386" s="536">
        <v>0.7087</v>
      </c>
      <c r="P6386" s="535">
        <v>44.92</v>
      </c>
      <c r="Q6386" s="536">
        <v>0.69550000000000001</v>
      </c>
      <c r="R6386" s="535">
        <v>44.87</v>
      </c>
    </row>
    <row r="6387" spans="1:18" ht="12.75">
      <c r="A6387" s="145">
        <v>100838</v>
      </c>
      <c r="B6387" s="102" t="s">
        <v>28057</v>
      </c>
      <c r="C6387" s="145" t="s">
        <v>2</v>
      </c>
      <c r="D6387" s="535">
        <v>0</v>
      </c>
      <c r="E6387" s="536"/>
      <c r="F6387" s="535">
        <v>0</v>
      </c>
      <c r="G6387" s="536"/>
      <c r="H6387" s="535">
        <v>0</v>
      </c>
      <c r="I6387" s="536"/>
      <c r="J6387" s="535">
        <v>0</v>
      </c>
      <c r="K6387" s="536"/>
      <c r="L6387" s="535">
        <v>0</v>
      </c>
      <c r="M6387" s="536"/>
      <c r="N6387" s="535">
        <v>0</v>
      </c>
      <c r="O6387" s="536"/>
      <c r="P6387" s="535">
        <v>0</v>
      </c>
      <c r="Q6387" s="536"/>
      <c r="R6387" s="535">
        <v>0</v>
      </c>
    </row>
    <row r="6388" spans="1:18" ht="12.75">
      <c r="A6388" s="145">
        <v>100839</v>
      </c>
      <c r="B6388" s="102" t="s">
        <v>28058</v>
      </c>
      <c r="C6388" s="145" t="s">
        <v>2</v>
      </c>
      <c r="D6388" s="535">
        <v>0</v>
      </c>
      <c r="E6388" s="536"/>
      <c r="F6388" s="535">
        <v>0</v>
      </c>
      <c r="G6388" s="536"/>
      <c r="H6388" s="535">
        <v>0</v>
      </c>
      <c r="I6388" s="536"/>
      <c r="J6388" s="535">
        <v>0</v>
      </c>
      <c r="K6388" s="536"/>
      <c r="L6388" s="535">
        <v>0</v>
      </c>
      <c r="M6388" s="536"/>
      <c r="N6388" s="535">
        <v>0</v>
      </c>
      <c r="O6388" s="536"/>
      <c r="P6388" s="535">
        <v>0</v>
      </c>
      <c r="Q6388" s="536"/>
      <c r="R6388" s="535">
        <v>0</v>
      </c>
    </row>
    <row r="6389" spans="1:18" ht="12.75">
      <c r="A6389" s="145">
        <v>100840</v>
      </c>
      <c r="B6389" s="102" t="s">
        <v>28059</v>
      </c>
      <c r="C6389" s="145" t="s">
        <v>2</v>
      </c>
      <c r="D6389" s="535">
        <v>0</v>
      </c>
      <c r="E6389" s="536"/>
      <c r="F6389" s="535">
        <v>0</v>
      </c>
      <c r="G6389" s="536"/>
      <c r="H6389" s="535">
        <v>0</v>
      </c>
      <c r="I6389" s="536"/>
      <c r="J6389" s="535">
        <v>0</v>
      </c>
      <c r="K6389" s="536"/>
      <c r="L6389" s="535">
        <v>0</v>
      </c>
      <c r="M6389" s="536"/>
      <c r="N6389" s="535">
        <v>0</v>
      </c>
      <c r="O6389" s="536"/>
      <c r="P6389" s="535">
        <v>0</v>
      </c>
      <c r="Q6389" s="536"/>
      <c r="R6389" s="535">
        <v>0</v>
      </c>
    </row>
    <row r="6390" spans="1:18" ht="12.75">
      <c r="A6390" s="145">
        <v>100841</v>
      </c>
      <c r="B6390" s="102" t="s">
        <v>28060</v>
      </c>
      <c r="C6390" s="145" t="s">
        <v>2</v>
      </c>
      <c r="D6390" s="535">
        <v>0</v>
      </c>
      <c r="E6390" s="536"/>
      <c r="F6390" s="535">
        <v>0</v>
      </c>
      <c r="G6390" s="536"/>
      <c r="H6390" s="535">
        <v>0</v>
      </c>
      <c r="I6390" s="536"/>
      <c r="J6390" s="535">
        <v>0</v>
      </c>
      <c r="K6390" s="536"/>
      <c r="L6390" s="535">
        <v>0</v>
      </c>
      <c r="M6390" s="536"/>
      <c r="N6390" s="535">
        <v>0</v>
      </c>
      <c r="O6390" s="536"/>
      <c r="P6390" s="535">
        <v>0</v>
      </c>
      <c r="Q6390" s="536"/>
      <c r="R6390" s="535">
        <v>0</v>
      </c>
    </row>
    <row r="6391" spans="1:18" ht="12.75">
      <c r="A6391" s="145">
        <v>103283</v>
      </c>
      <c r="B6391" s="102" t="s">
        <v>28061</v>
      </c>
      <c r="C6391" s="145" t="s">
        <v>2</v>
      </c>
      <c r="D6391" s="535">
        <v>0</v>
      </c>
      <c r="E6391" s="536"/>
      <c r="F6391" s="535">
        <v>0</v>
      </c>
      <c r="G6391" s="536"/>
      <c r="H6391" s="535">
        <v>0</v>
      </c>
      <c r="I6391" s="536"/>
      <c r="J6391" s="535">
        <v>0</v>
      </c>
      <c r="K6391" s="536"/>
      <c r="L6391" s="535">
        <v>0</v>
      </c>
      <c r="M6391" s="536"/>
      <c r="N6391" s="535">
        <v>0</v>
      </c>
      <c r="O6391" s="536"/>
      <c r="P6391" s="535">
        <v>0</v>
      </c>
      <c r="Q6391" s="536"/>
      <c r="R6391" s="535">
        <v>0</v>
      </c>
    </row>
    <row r="6392" spans="1:18" ht="12.75">
      <c r="A6392" s="145">
        <v>103284</v>
      </c>
      <c r="B6392" s="102" t="s">
        <v>28062</v>
      </c>
      <c r="C6392" s="145" t="s">
        <v>2</v>
      </c>
      <c r="D6392" s="535">
        <v>0</v>
      </c>
      <c r="E6392" s="536"/>
      <c r="F6392" s="535">
        <v>0</v>
      </c>
      <c r="G6392" s="536"/>
      <c r="H6392" s="535">
        <v>0</v>
      </c>
      <c r="I6392" s="536"/>
      <c r="J6392" s="535">
        <v>0</v>
      </c>
      <c r="K6392" s="536"/>
      <c r="L6392" s="535">
        <v>0</v>
      </c>
      <c r="M6392" s="536"/>
      <c r="N6392" s="535">
        <v>0</v>
      </c>
      <c r="O6392" s="536"/>
      <c r="P6392" s="535">
        <v>0</v>
      </c>
      <c r="Q6392" s="536"/>
      <c r="R6392" s="535">
        <v>0</v>
      </c>
    </row>
    <row r="6393" spans="1:18" ht="12.75">
      <c r="A6393" s="145">
        <v>103282</v>
      </c>
      <c r="B6393" s="102" t="s">
        <v>28063</v>
      </c>
      <c r="C6393" s="145" t="s">
        <v>2</v>
      </c>
      <c r="D6393" s="535">
        <v>0</v>
      </c>
      <c r="E6393" s="536"/>
      <c r="F6393" s="535">
        <v>0</v>
      </c>
      <c r="G6393" s="536"/>
      <c r="H6393" s="535">
        <v>0</v>
      </c>
      <c r="I6393" s="536"/>
      <c r="J6393" s="535">
        <v>0</v>
      </c>
      <c r="K6393" s="536"/>
      <c r="L6393" s="535">
        <v>0</v>
      </c>
      <c r="M6393" s="536"/>
      <c r="N6393" s="535">
        <v>0</v>
      </c>
      <c r="O6393" s="536"/>
      <c r="P6393" s="535">
        <v>0</v>
      </c>
      <c r="Q6393" s="536"/>
      <c r="R6393" s="535">
        <v>0</v>
      </c>
    </row>
    <row r="6394" spans="1:18" ht="12.75">
      <c r="A6394" s="145">
        <v>103279</v>
      </c>
      <c r="B6394" s="102" t="s">
        <v>28064</v>
      </c>
      <c r="C6394" s="145" t="s">
        <v>2</v>
      </c>
      <c r="D6394" s="535">
        <v>0</v>
      </c>
      <c r="E6394" s="536"/>
      <c r="F6394" s="535">
        <v>0</v>
      </c>
      <c r="G6394" s="536"/>
      <c r="H6394" s="535">
        <v>0</v>
      </c>
      <c r="I6394" s="536"/>
      <c r="J6394" s="535">
        <v>0</v>
      </c>
      <c r="K6394" s="536"/>
      <c r="L6394" s="535">
        <v>0</v>
      </c>
      <c r="M6394" s="536"/>
      <c r="N6394" s="535">
        <v>0</v>
      </c>
      <c r="O6394" s="536"/>
      <c r="P6394" s="535">
        <v>0</v>
      </c>
      <c r="Q6394" s="536"/>
      <c r="R6394" s="535">
        <v>0</v>
      </c>
    </row>
    <row r="6395" spans="1:18" ht="12.75">
      <c r="A6395" s="145">
        <v>103280</v>
      </c>
      <c r="B6395" s="102" t="s">
        <v>28065</v>
      </c>
      <c r="C6395" s="145" t="s">
        <v>2</v>
      </c>
      <c r="D6395" s="535">
        <v>0</v>
      </c>
      <c r="E6395" s="536"/>
      <c r="F6395" s="535">
        <v>0</v>
      </c>
      <c r="G6395" s="536"/>
      <c r="H6395" s="535">
        <v>0</v>
      </c>
      <c r="I6395" s="536"/>
      <c r="J6395" s="535">
        <v>0</v>
      </c>
      <c r="K6395" s="536"/>
      <c r="L6395" s="535">
        <v>0</v>
      </c>
      <c r="M6395" s="536"/>
      <c r="N6395" s="535">
        <v>0</v>
      </c>
      <c r="O6395" s="536"/>
      <c r="P6395" s="535">
        <v>0</v>
      </c>
      <c r="Q6395" s="536"/>
      <c r="R6395" s="535">
        <v>0</v>
      </c>
    </row>
    <row r="6396" spans="1:18" ht="12.75">
      <c r="A6396" s="145">
        <v>103281</v>
      </c>
      <c r="B6396" s="102" t="s">
        <v>28066</v>
      </c>
      <c r="C6396" s="145" t="s">
        <v>2</v>
      </c>
      <c r="D6396" s="535">
        <v>0</v>
      </c>
      <c r="E6396" s="536"/>
      <c r="F6396" s="535">
        <v>0</v>
      </c>
      <c r="G6396" s="536"/>
      <c r="H6396" s="535">
        <v>0</v>
      </c>
      <c r="I6396" s="536"/>
      <c r="J6396" s="535">
        <v>0</v>
      </c>
      <c r="K6396" s="536"/>
      <c r="L6396" s="535">
        <v>0</v>
      </c>
      <c r="M6396" s="536"/>
      <c r="N6396" s="535">
        <v>0</v>
      </c>
      <c r="O6396" s="536"/>
      <c r="P6396" s="535">
        <v>0</v>
      </c>
      <c r="Q6396" s="536"/>
      <c r="R6396" s="535">
        <v>0</v>
      </c>
    </row>
    <row r="6397" spans="1:18" ht="12.75">
      <c r="A6397" s="145">
        <v>103247</v>
      </c>
      <c r="B6397" s="102" t="s">
        <v>28067</v>
      </c>
      <c r="C6397" s="145" t="s">
        <v>2</v>
      </c>
      <c r="D6397" s="535">
        <v>2894.51</v>
      </c>
      <c r="E6397" s="536">
        <v>1.7000000000000001E-2</v>
      </c>
      <c r="F6397" s="535">
        <v>2685.75</v>
      </c>
      <c r="G6397" s="536">
        <v>0.94310000000000005</v>
      </c>
      <c r="H6397" s="535">
        <v>3228.21</v>
      </c>
      <c r="I6397" s="536">
        <v>1.26E-2</v>
      </c>
      <c r="J6397" s="535">
        <v>2757.29</v>
      </c>
      <c r="K6397" s="536">
        <v>1.47E-2</v>
      </c>
      <c r="L6397" s="535">
        <v>2820.71</v>
      </c>
      <c r="M6397" s="536">
        <v>0</v>
      </c>
      <c r="N6397" s="535">
        <v>2691.07</v>
      </c>
      <c r="O6397" s="536">
        <v>0.94530000000000003</v>
      </c>
      <c r="P6397" s="535">
        <v>3080.45</v>
      </c>
      <c r="Q6397" s="536">
        <v>1.6E-2</v>
      </c>
      <c r="R6397" s="535">
        <v>2766.32</v>
      </c>
    </row>
    <row r="6398" spans="1:18" ht="12.75">
      <c r="A6398" s="145">
        <v>103250</v>
      </c>
      <c r="B6398" s="102" t="s">
        <v>28068</v>
      </c>
      <c r="C6398" s="145" t="s">
        <v>2</v>
      </c>
      <c r="D6398" s="535">
        <v>4210.66</v>
      </c>
      <c r="E6398" s="536">
        <v>1.17E-2</v>
      </c>
      <c r="F6398" s="535">
        <v>3903.66</v>
      </c>
      <c r="G6398" s="536">
        <v>0.95820000000000005</v>
      </c>
      <c r="H6398" s="535">
        <v>4702.16</v>
      </c>
      <c r="I6398" s="536">
        <v>8.6E-3</v>
      </c>
      <c r="J6398" s="535">
        <v>4015.91</v>
      </c>
      <c r="K6398" s="536">
        <v>1.01E-2</v>
      </c>
      <c r="L6398" s="535">
        <v>4100.4399999999996</v>
      </c>
      <c r="M6398" s="536">
        <v>0</v>
      </c>
      <c r="N6398" s="535">
        <v>3908.95</v>
      </c>
      <c r="O6398" s="536">
        <v>0.9597</v>
      </c>
      <c r="P6398" s="535">
        <v>4481.9399999999996</v>
      </c>
      <c r="Q6398" s="536">
        <v>1.0999999999999999E-2</v>
      </c>
      <c r="R6398" s="535">
        <v>4014.45</v>
      </c>
    </row>
    <row r="6399" spans="1:18" ht="12.75">
      <c r="A6399" s="145">
        <v>103253</v>
      </c>
      <c r="B6399" s="102" t="s">
        <v>28069</v>
      </c>
      <c r="C6399" s="145" t="s">
        <v>2</v>
      </c>
      <c r="D6399" s="535">
        <v>5744.98</v>
      </c>
      <c r="E6399" s="536">
        <v>8.6E-3</v>
      </c>
      <c r="F6399" s="535">
        <v>5323.39</v>
      </c>
      <c r="G6399" s="536">
        <v>0.96819999999999995</v>
      </c>
      <c r="H6399" s="535">
        <v>6420.59</v>
      </c>
      <c r="I6399" s="536">
        <v>6.3E-3</v>
      </c>
      <c r="J6399" s="535">
        <v>5484.2</v>
      </c>
      <c r="K6399" s="536">
        <v>7.4000000000000003E-3</v>
      </c>
      <c r="L6399" s="535">
        <v>5592.19</v>
      </c>
      <c r="M6399" s="536">
        <v>0</v>
      </c>
      <c r="N6399" s="535">
        <v>5328.65</v>
      </c>
      <c r="O6399" s="536">
        <v>0.96930000000000005</v>
      </c>
      <c r="P6399" s="535">
        <v>6115.94</v>
      </c>
      <c r="Q6399" s="536">
        <v>8.0000000000000002E-3</v>
      </c>
      <c r="R6399" s="535">
        <v>5468.49</v>
      </c>
    </row>
    <row r="6400" spans="1:18" ht="12.75">
      <c r="A6400" s="145">
        <v>103244</v>
      </c>
      <c r="B6400" s="102" t="s">
        <v>28070</v>
      </c>
      <c r="C6400" s="145" t="s">
        <v>2</v>
      </c>
      <c r="D6400" s="535">
        <v>2606.5300000000002</v>
      </c>
      <c r="E6400" s="536">
        <v>1.89E-2</v>
      </c>
      <c r="F6400" s="535">
        <v>2419.29</v>
      </c>
      <c r="G6400" s="536">
        <v>0.93679999999999997</v>
      </c>
      <c r="H6400" s="535">
        <v>2905.64</v>
      </c>
      <c r="I6400" s="536">
        <v>1.4E-2</v>
      </c>
      <c r="J6400" s="535">
        <v>2481.5</v>
      </c>
      <c r="K6400" s="536">
        <v>1.6299999999999999E-2</v>
      </c>
      <c r="L6400" s="535">
        <v>2540.7399999999998</v>
      </c>
      <c r="M6400" s="536">
        <v>0</v>
      </c>
      <c r="N6400" s="535">
        <v>2424.61</v>
      </c>
      <c r="O6400" s="536">
        <v>0.93930000000000002</v>
      </c>
      <c r="P6400" s="535">
        <v>2773.73</v>
      </c>
      <c r="Q6400" s="536">
        <v>1.77E-2</v>
      </c>
      <c r="R6400" s="535">
        <v>2493.59</v>
      </c>
    </row>
    <row r="6401" spans="1:18" ht="12.75">
      <c r="A6401" s="145">
        <v>103256</v>
      </c>
      <c r="B6401" s="102" t="s">
        <v>28071</v>
      </c>
      <c r="C6401" s="145" t="s">
        <v>2</v>
      </c>
      <c r="D6401" s="535">
        <v>10677.51</v>
      </c>
      <c r="E6401" s="536">
        <v>6.4999999999999997E-3</v>
      </c>
      <c r="F6401" s="535">
        <v>9890.2800000000007</v>
      </c>
      <c r="G6401" s="536">
        <v>0.97529999999999994</v>
      </c>
      <c r="H6401" s="535">
        <v>11941.11</v>
      </c>
      <c r="I6401" s="536">
        <v>3.3999999999999998E-3</v>
      </c>
      <c r="J6401" s="535">
        <v>10200.75</v>
      </c>
      <c r="K6401" s="536">
        <v>4.8999999999999998E-3</v>
      </c>
      <c r="L6401" s="535">
        <v>10390.9</v>
      </c>
      <c r="M6401" s="536">
        <v>0</v>
      </c>
      <c r="N6401" s="535">
        <v>9897.19</v>
      </c>
      <c r="O6401" s="536">
        <v>0.97570000000000001</v>
      </c>
      <c r="P6401" s="535">
        <v>11363</v>
      </c>
      <c r="Q6401" s="536">
        <v>6.1000000000000004E-3</v>
      </c>
      <c r="R6401" s="535">
        <v>10151.790000000001</v>
      </c>
    </row>
    <row r="6402" spans="1:18" ht="12.75">
      <c r="A6402" s="145">
        <v>103258</v>
      </c>
      <c r="B6402" s="102" t="s">
        <v>28072</v>
      </c>
      <c r="C6402" s="145" t="s">
        <v>2</v>
      </c>
      <c r="D6402" s="535">
        <v>11939.11</v>
      </c>
      <c r="E6402" s="536">
        <v>5.7999999999999996E-3</v>
      </c>
      <c r="F6402" s="535">
        <v>11057.69</v>
      </c>
      <c r="G6402" s="536">
        <v>0.97740000000000005</v>
      </c>
      <c r="H6402" s="535">
        <v>13354.12</v>
      </c>
      <c r="I6402" s="536">
        <v>3.0000000000000001E-3</v>
      </c>
      <c r="J6402" s="535">
        <v>11407.98</v>
      </c>
      <c r="K6402" s="536">
        <v>4.4000000000000003E-3</v>
      </c>
      <c r="L6402" s="535">
        <v>11617.54</v>
      </c>
      <c r="M6402" s="536">
        <v>0</v>
      </c>
      <c r="N6402" s="535">
        <v>11064.58</v>
      </c>
      <c r="O6402" s="536">
        <v>0.9778</v>
      </c>
      <c r="P6402" s="535">
        <v>12706.58</v>
      </c>
      <c r="Q6402" s="536">
        <v>5.4999999999999997E-3</v>
      </c>
      <c r="R6402" s="535">
        <v>11347.52</v>
      </c>
    </row>
    <row r="6403" spans="1:18" ht="12.75">
      <c r="A6403" s="145">
        <v>103260</v>
      </c>
      <c r="B6403" s="102" t="s">
        <v>28073</v>
      </c>
      <c r="C6403" s="145" t="s">
        <v>2</v>
      </c>
      <c r="D6403" s="535">
        <v>6601.17</v>
      </c>
      <c r="E6403" s="536">
        <v>1.0500000000000001E-2</v>
      </c>
      <c r="F6403" s="535">
        <v>6118.62</v>
      </c>
      <c r="G6403" s="536">
        <v>0.95909999999999995</v>
      </c>
      <c r="H6403" s="535">
        <v>7375.01</v>
      </c>
      <c r="I6403" s="536">
        <v>5.4999999999999997E-3</v>
      </c>
      <c r="J6403" s="535">
        <v>6295.99</v>
      </c>
      <c r="K6403" s="536">
        <v>8.0000000000000002E-3</v>
      </c>
      <c r="L6403" s="535">
        <v>6428.04</v>
      </c>
      <c r="M6403" s="536">
        <v>0</v>
      </c>
      <c r="N6403" s="535">
        <v>6125.51</v>
      </c>
      <c r="O6403" s="536">
        <v>0.95979999999999999</v>
      </c>
      <c r="P6403" s="535">
        <v>7021.15</v>
      </c>
      <c r="Q6403" s="536">
        <v>9.9000000000000008E-3</v>
      </c>
      <c r="R6403" s="535">
        <v>6292.24</v>
      </c>
    </row>
    <row r="6404" spans="1:18" ht="12.75">
      <c r="A6404" s="145">
        <v>103261</v>
      </c>
      <c r="B6404" s="102" t="s">
        <v>28074</v>
      </c>
      <c r="C6404" s="145" t="s">
        <v>2</v>
      </c>
      <c r="D6404" s="535">
        <v>13470.64</v>
      </c>
      <c r="E6404" s="536">
        <v>5.1999999999999998E-3</v>
      </c>
      <c r="F6404" s="535">
        <v>12475</v>
      </c>
      <c r="G6404" s="536">
        <v>0.97819999999999996</v>
      </c>
      <c r="H6404" s="535">
        <v>15068.98</v>
      </c>
      <c r="I6404" s="536">
        <v>2.7000000000000001E-3</v>
      </c>
      <c r="J6404" s="535">
        <v>12870.92</v>
      </c>
      <c r="K6404" s="536">
        <v>3.8999999999999998E-3</v>
      </c>
      <c r="L6404" s="535">
        <v>13106.84</v>
      </c>
      <c r="M6404" s="536">
        <v>0</v>
      </c>
      <c r="N6404" s="535">
        <v>12481.81</v>
      </c>
      <c r="O6404" s="536">
        <v>0.97860000000000003</v>
      </c>
      <c r="P6404" s="535">
        <v>14337.09</v>
      </c>
      <c r="Q6404" s="536">
        <v>4.7999999999999996E-3</v>
      </c>
      <c r="R6404" s="535">
        <v>12801.39</v>
      </c>
    </row>
    <row r="6405" spans="1:18" ht="12.75">
      <c r="A6405" s="145">
        <v>103263</v>
      </c>
      <c r="B6405" s="102" t="s">
        <v>28075</v>
      </c>
      <c r="C6405" s="145" t="s">
        <v>2</v>
      </c>
      <c r="D6405" s="535">
        <v>18709.12</v>
      </c>
      <c r="E6405" s="536">
        <v>1.66E-2</v>
      </c>
      <c r="F6405" s="535">
        <v>17318.63</v>
      </c>
      <c r="G6405" s="536">
        <v>0.98180000000000001</v>
      </c>
      <c r="H6405" s="535">
        <v>20910.66</v>
      </c>
      <c r="I6405" s="536">
        <v>1.38E-2</v>
      </c>
      <c r="J6405" s="535">
        <v>17878.52</v>
      </c>
      <c r="K6405" s="536">
        <v>1.67E-2</v>
      </c>
      <c r="L6405" s="535">
        <v>18227.240000000002</v>
      </c>
      <c r="M6405" s="536">
        <v>1.5900000000000001E-2</v>
      </c>
      <c r="N6405" s="535">
        <v>17365.990000000002</v>
      </c>
      <c r="O6405" s="536">
        <v>0.97970000000000002</v>
      </c>
      <c r="P6405" s="535">
        <v>19877.259999999998</v>
      </c>
      <c r="Q6405" s="536">
        <v>1.5599999999999999E-2</v>
      </c>
      <c r="R6405" s="535">
        <v>17804.080000000002</v>
      </c>
    </row>
    <row r="6406" spans="1:18" ht="12.75">
      <c r="A6406" s="145">
        <v>103265</v>
      </c>
      <c r="B6406" s="102" t="s">
        <v>28076</v>
      </c>
      <c r="C6406" s="145" t="s">
        <v>2</v>
      </c>
      <c r="D6406" s="535">
        <v>22559</v>
      </c>
      <c r="E6406" s="536">
        <v>1.37E-2</v>
      </c>
      <c r="F6406" s="535">
        <v>20880.830000000002</v>
      </c>
      <c r="G6406" s="536">
        <v>0.9849</v>
      </c>
      <c r="H6406" s="535">
        <v>25222.97</v>
      </c>
      <c r="I6406" s="536">
        <v>1.15E-2</v>
      </c>
      <c r="J6406" s="535">
        <v>21565.439999999999</v>
      </c>
      <c r="K6406" s="536">
        <v>1.3899999999999999E-2</v>
      </c>
      <c r="L6406" s="535">
        <v>21970.06</v>
      </c>
      <c r="M6406" s="536">
        <v>1.32E-2</v>
      </c>
      <c r="N6406" s="535">
        <v>20928.189999999999</v>
      </c>
      <c r="O6406" s="536">
        <v>0.98319999999999996</v>
      </c>
      <c r="P6406" s="535">
        <v>23977.75</v>
      </c>
      <c r="Q6406" s="536">
        <v>1.29E-2</v>
      </c>
      <c r="R6406" s="535">
        <v>21450.09</v>
      </c>
    </row>
    <row r="6407" spans="1:18" ht="12.75">
      <c r="A6407" s="145">
        <v>103268</v>
      </c>
      <c r="B6407" s="102" t="s">
        <v>28077</v>
      </c>
      <c r="C6407" s="145" t="s">
        <v>2</v>
      </c>
      <c r="D6407" s="535">
        <v>7916.95</v>
      </c>
      <c r="E6407" s="536">
        <v>7.9000000000000008E-3</v>
      </c>
      <c r="F6407" s="535">
        <v>7336.14</v>
      </c>
      <c r="G6407" s="536">
        <v>0.96579999999999999</v>
      </c>
      <c r="H6407" s="535">
        <v>8847.9599999999991</v>
      </c>
      <c r="I6407" s="536">
        <v>4.5999999999999999E-3</v>
      </c>
      <c r="J6407" s="535">
        <v>7554.53</v>
      </c>
      <c r="K6407" s="536">
        <v>6.1999999999999998E-3</v>
      </c>
      <c r="L6407" s="535">
        <v>7706.41</v>
      </c>
      <c r="M6407" s="536">
        <v>0</v>
      </c>
      <c r="N6407" s="535">
        <v>7339.92</v>
      </c>
      <c r="O6407" s="536">
        <v>0.96679999999999999</v>
      </c>
      <c r="P6407" s="535">
        <v>8418.68</v>
      </c>
      <c r="Q6407" s="536">
        <v>7.4000000000000003E-3</v>
      </c>
      <c r="R6407" s="535">
        <v>7535.84</v>
      </c>
    </row>
    <row r="6408" spans="1:18" ht="12.75">
      <c r="A6408" s="145">
        <v>103270</v>
      </c>
      <c r="B6408" s="102" t="s">
        <v>28078</v>
      </c>
      <c r="C6408" s="145" t="s">
        <v>2</v>
      </c>
      <c r="D6408" s="535">
        <v>8510.14</v>
      </c>
      <c r="E6408" s="536">
        <v>7.4000000000000003E-3</v>
      </c>
      <c r="F6408" s="535">
        <v>7885.09</v>
      </c>
      <c r="G6408" s="536">
        <v>0.96709999999999996</v>
      </c>
      <c r="H6408" s="535">
        <v>9512.14</v>
      </c>
      <c r="I6408" s="536">
        <v>4.3E-3</v>
      </c>
      <c r="J6408" s="535">
        <v>8121.1</v>
      </c>
      <c r="K6408" s="536">
        <v>5.7999999999999996E-3</v>
      </c>
      <c r="L6408" s="535">
        <v>8283.24</v>
      </c>
      <c r="M6408" s="536">
        <v>0</v>
      </c>
      <c r="N6408" s="535">
        <v>7888.84</v>
      </c>
      <c r="O6408" s="536">
        <v>0.96799999999999997</v>
      </c>
      <c r="P6408" s="535">
        <v>9050.2000000000007</v>
      </c>
      <c r="Q6408" s="536">
        <v>6.8999999999999999E-3</v>
      </c>
      <c r="R6408" s="535">
        <v>8099.01</v>
      </c>
    </row>
    <row r="6409" spans="1:18" ht="12.75">
      <c r="A6409" s="145">
        <v>103272</v>
      </c>
      <c r="B6409" s="102" t="s">
        <v>28079</v>
      </c>
      <c r="C6409" s="145" t="s">
        <v>2</v>
      </c>
      <c r="D6409" s="535">
        <v>12459.81</v>
      </c>
      <c r="E6409" s="536">
        <v>5.0000000000000001E-3</v>
      </c>
      <c r="F6409" s="535">
        <v>11540.03</v>
      </c>
      <c r="G6409" s="536">
        <v>0.97460000000000002</v>
      </c>
      <c r="H6409" s="535">
        <v>13935.27</v>
      </c>
      <c r="I6409" s="536">
        <v>2.8999999999999998E-3</v>
      </c>
      <c r="J6409" s="535">
        <v>11897.59</v>
      </c>
      <c r="K6409" s="536">
        <v>4.0000000000000001E-3</v>
      </c>
      <c r="L6409" s="535">
        <v>12123.69</v>
      </c>
      <c r="M6409" s="536">
        <v>0</v>
      </c>
      <c r="N6409" s="535">
        <v>11543.66</v>
      </c>
      <c r="O6409" s="536">
        <v>0.97519999999999996</v>
      </c>
      <c r="P6409" s="535">
        <v>13255.89</v>
      </c>
      <c r="Q6409" s="536">
        <v>4.7000000000000002E-3</v>
      </c>
      <c r="R6409" s="535">
        <v>11845.08</v>
      </c>
    </row>
    <row r="6410" spans="1:18" ht="12.75">
      <c r="A6410" s="145">
        <v>103274</v>
      </c>
      <c r="B6410" s="102" t="s">
        <v>28080</v>
      </c>
      <c r="C6410" s="145" t="s">
        <v>2</v>
      </c>
      <c r="D6410" s="535">
        <v>14681.92</v>
      </c>
      <c r="E6410" s="536">
        <v>2.06E-2</v>
      </c>
      <c r="F6410" s="535">
        <v>13592.7</v>
      </c>
      <c r="G6410" s="536">
        <v>0.97499999999999998</v>
      </c>
      <c r="H6410" s="535">
        <v>16398.21</v>
      </c>
      <c r="I6410" s="536">
        <v>1.77E-2</v>
      </c>
      <c r="J6410" s="535">
        <v>14016.06</v>
      </c>
      <c r="K6410" s="536">
        <v>2.1100000000000001E-2</v>
      </c>
      <c r="L6410" s="535">
        <v>14311.64</v>
      </c>
      <c r="M6410" s="536">
        <v>2.0199999999999999E-2</v>
      </c>
      <c r="N6410" s="535">
        <v>13636.87</v>
      </c>
      <c r="O6410" s="536">
        <v>0.97260000000000002</v>
      </c>
      <c r="P6410" s="535">
        <v>15583.25</v>
      </c>
      <c r="Q6410" s="536">
        <v>1.9400000000000001E-2</v>
      </c>
      <c r="R6410" s="535">
        <v>13991.51</v>
      </c>
    </row>
    <row r="6411" spans="1:18" ht="12.75">
      <c r="A6411" s="145">
        <v>103276</v>
      </c>
      <c r="B6411" s="102" t="s">
        <v>28081</v>
      </c>
      <c r="C6411" s="145" t="s">
        <v>2</v>
      </c>
      <c r="D6411" s="535">
        <v>15327.84</v>
      </c>
      <c r="E6411" s="536">
        <v>1.9800000000000002E-2</v>
      </c>
      <c r="F6411" s="535">
        <v>14190.35</v>
      </c>
      <c r="G6411" s="536">
        <v>0.97599999999999998</v>
      </c>
      <c r="H6411" s="535">
        <v>17121.71</v>
      </c>
      <c r="I6411" s="536">
        <v>1.6899999999999998E-2</v>
      </c>
      <c r="J6411" s="535">
        <v>14634.63</v>
      </c>
      <c r="K6411" s="536">
        <v>2.0199999999999999E-2</v>
      </c>
      <c r="L6411" s="535">
        <v>14939.6</v>
      </c>
      <c r="M6411" s="536">
        <v>1.9400000000000001E-2</v>
      </c>
      <c r="N6411" s="535">
        <v>14234.52</v>
      </c>
      <c r="O6411" s="536">
        <v>0.9738</v>
      </c>
      <c r="P6411" s="535">
        <v>16271.22</v>
      </c>
      <c r="Q6411" s="536">
        <v>1.8599999999999998E-2</v>
      </c>
      <c r="R6411" s="535">
        <v>14603.23</v>
      </c>
    </row>
    <row r="6412" spans="1:18" ht="12.75">
      <c r="A6412" s="145">
        <v>103267</v>
      </c>
      <c r="B6412" s="102" t="s">
        <v>28082</v>
      </c>
      <c r="C6412" s="145" t="s">
        <v>2</v>
      </c>
      <c r="D6412" s="535">
        <v>6667.29</v>
      </c>
      <c r="E6412" s="536">
        <v>9.4000000000000004E-3</v>
      </c>
      <c r="F6412" s="535">
        <v>6179.85</v>
      </c>
      <c r="G6412" s="536">
        <v>0.95940000000000003</v>
      </c>
      <c r="H6412" s="535">
        <v>7448.19</v>
      </c>
      <c r="I6412" s="536">
        <v>5.4000000000000003E-3</v>
      </c>
      <c r="J6412" s="535">
        <v>6357.76</v>
      </c>
      <c r="K6412" s="536">
        <v>7.4000000000000003E-3</v>
      </c>
      <c r="L6412" s="535">
        <v>6491.49</v>
      </c>
      <c r="M6412" s="536">
        <v>0</v>
      </c>
      <c r="N6412" s="535">
        <v>6183.63</v>
      </c>
      <c r="O6412" s="536">
        <v>0.96060000000000001</v>
      </c>
      <c r="P6412" s="535">
        <v>7087.67</v>
      </c>
      <c r="Q6412" s="536">
        <v>8.8000000000000005E-3</v>
      </c>
      <c r="R6412" s="535">
        <v>6352.35</v>
      </c>
    </row>
    <row r="6413" spans="1:18" ht="12.75">
      <c r="A6413" s="145">
        <v>103269</v>
      </c>
      <c r="B6413" s="102" t="s">
        <v>28083</v>
      </c>
      <c r="C6413" s="145" t="s">
        <v>2</v>
      </c>
      <c r="D6413" s="535">
        <v>8197.9500000000007</v>
      </c>
      <c r="E6413" s="536">
        <v>7.6E-3</v>
      </c>
      <c r="F6413" s="535">
        <v>7596.23</v>
      </c>
      <c r="G6413" s="536">
        <v>0.96579999999999999</v>
      </c>
      <c r="H6413" s="535">
        <v>9162.4599999999991</v>
      </c>
      <c r="I6413" s="536">
        <v>4.4000000000000003E-3</v>
      </c>
      <c r="J6413" s="535">
        <v>7822.13</v>
      </c>
      <c r="K6413" s="536">
        <v>6.0000000000000001E-3</v>
      </c>
      <c r="L6413" s="535">
        <v>7979.74</v>
      </c>
      <c r="M6413" s="536">
        <v>0</v>
      </c>
      <c r="N6413" s="535">
        <v>7599.98</v>
      </c>
      <c r="O6413" s="536">
        <v>0.96679999999999999</v>
      </c>
      <c r="P6413" s="535">
        <v>8717.69</v>
      </c>
      <c r="Q6413" s="536">
        <v>7.1999999999999998E-3</v>
      </c>
      <c r="R6413" s="535">
        <v>7803.35</v>
      </c>
    </row>
    <row r="6414" spans="1:18" ht="12.75">
      <c r="A6414" s="145">
        <v>103271</v>
      </c>
      <c r="B6414" s="102" t="s">
        <v>28084</v>
      </c>
      <c r="C6414" s="145" t="s">
        <v>2</v>
      </c>
      <c r="D6414" s="535">
        <v>12062.82</v>
      </c>
      <c r="E6414" s="536">
        <v>5.1999999999999998E-3</v>
      </c>
      <c r="F6414" s="535">
        <v>11172.7</v>
      </c>
      <c r="G6414" s="536">
        <v>0.97370000000000001</v>
      </c>
      <c r="H6414" s="535">
        <v>13490.59</v>
      </c>
      <c r="I6414" s="536">
        <v>3.0000000000000001E-3</v>
      </c>
      <c r="J6414" s="535">
        <v>11517.39</v>
      </c>
      <c r="K6414" s="536">
        <v>4.1000000000000003E-3</v>
      </c>
      <c r="L6414" s="535">
        <v>11737.73</v>
      </c>
      <c r="M6414" s="536">
        <v>0</v>
      </c>
      <c r="N6414" s="535">
        <v>11176.33</v>
      </c>
      <c r="O6414" s="536">
        <v>0.97440000000000004</v>
      </c>
      <c r="P6414" s="535">
        <v>12833.05</v>
      </c>
      <c r="Q6414" s="536">
        <v>4.8999999999999998E-3</v>
      </c>
      <c r="R6414" s="535">
        <v>11469.11</v>
      </c>
    </row>
    <row r="6415" spans="1:18" ht="12.75">
      <c r="A6415" s="145">
        <v>103273</v>
      </c>
      <c r="B6415" s="102" t="s">
        <v>28085</v>
      </c>
      <c r="C6415" s="145" t="s">
        <v>2</v>
      </c>
      <c r="D6415" s="535">
        <v>12814.79</v>
      </c>
      <c r="E6415" s="536">
        <v>2.3599999999999999E-2</v>
      </c>
      <c r="F6415" s="535">
        <v>11865.09</v>
      </c>
      <c r="G6415" s="536">
        <v>0.97130000000000005</v>
      </c>
      <c r="H6415" s="535">
        <v>14306.81</v>
      </c>
      <c r="I6415" s="536">
        <v>2.0199999999999999E-2</v>
      </c>
      <c r="J6415" s="535">
        <v>12227.96</v>
      </c>
      <c r="K6415" s="536">
        <v>2.4199999999999999E-2</v>
      </c>
      <c r="L6415" s="535">
        <v>12496.44</v>
      </c>
      <c r="M6415" s="536">
        <v>2.3199999999999998E-2</v>
      </c>
      <c r="N6415" s="535">
        <v>11909.26</v>
      </c>
      <c r="O6415" s="536">
        <v>0.96870000000000001</v>
      </c>
      <c r="P6415" s="535">
        <v>13594.58</v>
      </c>
      <c r="Q6415" s="536">
        <v>2.23E-2</v>
      </c>
      <c r="R6415" s="535">
        <v>12223.26</v>
      </c>
    </row>
    <row r="6416" spans="1:18" ht="12.75">
      <c r="A6416" s="145">
        <v>103275</v>
      </c>
      <c r="B6416" s="102" t="s">
        <v>28086</v>
      </c>
      <c r="C6416" s="145" t="s">
        <v>2</v>
      </c>
      <c r="D6416" s="535">
        <v>14605.69</v>
      </c>
      <c r="E6416" s="536">
        <v>2.07E-2</v>
      </c>
      <c r="F6416" s="535">
        <v>13522.17</v>
      </c>
      <c r="G6416" s="536">
        <v>0.9748</v>
      </c>
      <c r="H6416" s="535">
        <v>16312.83</v>
      </c>
      <c r="I6416" s="536">
        <v>1.77E-2</v>
      </c>
      <c r="J6416" s="535">
        <v>13943.06</v>
      </c>
      <c r="K6416" s="536">
        <v>2.12E-2</v>
      </c>
      <c r="L6416" s="535">
        <v>14237.54</v>
      </c>
      <c r="M6416" s="536">
        <v>2.0299999999999999E-2</v>
      </c>
      <c r="N6416" s="535">
        <v>13566.34</v>
      </c>
      <c r="O6416" s="536">
        <v>0.97250000000000003</v>
      </c>
      <c r="P6416" s="535">
        <v>15502.06</v>
      </c>
      <c r="Q6416" s="536">
        <v>1.95E-2</v>
      </c>
      <c r="R6416" s="535">
        <v>13919.32</v>
      </c>
    </row>
    <row r="6417" spans="1:18" ht="12.75">
      <c r="A6417" s="145">
        <v>103248</v>
      </c>
      <c r="B6417" s="102" t="s">
        <v>28087</v>
      </c>
      <c r="C6417" s="145" t="s">
        <v>2</v>
      </c>
      <c r="D6417" s="535">
        <v>2362.71</v>
      </c>
      <c r="E6417" s="536">
        <v>2.0799999999999999E-2</v>
      </c>
      <c r="F6417" s="535">
        <v>2193.6799999999998</v>
      </c>
      <c r="G6417" s="536">
        <v>0.93030000000000002</v>
      </c>
      <c r="H6417" s="535">
        <v>2632.53</v>
      </c>
      <c r="I6417" s="536">
        <v>1.54E-2</v>
      </c>
      <c r="J6417" s="535">
        <v>2247.9899999999998</v>
      </c>
      <c r="K6417" s="536">
        <v>1.7999999999999999E-2</v>
      </c>
      <c r="L6417" s="535">
        <v>2303.69</v>
      </c>
      <c r="M6417" s="536">
        <v>0</v>
      </c>
      <c r="N6417" s="535">
        <v>2199</v>
      </c>
      <c r="O6417" s="536">
        <v>0.93300000000000005</v>
      </c>
      <c r="P6417" s="535">
        <v>2514.0300000000002</v>
      </c>
      <c r="Q6417" s="536">
        <v>1.9599999999999999E-2</v>
      </c>
      <c r="R6417" s="535">
        <v>2262.67</v>
      </c>
    </row>
    <row r="6418" spans="1:18" ht="12.75">
      <c r="A6418" s="145">
        <v>103249</v>
      </c>
      <c r="B6418" s="102" t="s">
        <v>28088</v>
      </c>
      <c r="C6418" s="145" t="s">
        <v>2</v>
      </c>
      <c r="D6418" s="535">
        <v>2539.42</v>
      </c>
      <c r="E6418" s="536">
        <v>1.9400000000000001E-2</v>
      </c>
      <c r="F6418" s="535">
        <v>2357.19</v>
      </c>
      <c r="G6418" s="536">
        <v>0.93510000000000004</v>
      </c>
      <c r="H6418" s="535">
        <v>2830.46</v>
      </c>
      <c r="I6418" s="536">
        <v>1.43E-2</v>
      </c>
      <c r="J6418" s="535">
        <v>2417.2199999999998</v>
      </c>
      <c r="K6418" s="536">
        <v>1.6799999999999999E-2</v>
      </c>
      <c r="L6418" s="535">
        <v>2475.4899999999998</v>
      </c>
      <c r="M6418" s="536">
        <v>0</v>
      </c>
      <c r="N6418" s="535">
        <v>2362.5100000000002</v>
      </c>
      <c r="O6418" s="536">
        <v>0.93769999999999998</v>
      </c>
      <c r="P6418" s="535">
        <v>2702.24</v>
      </c>
      <c r="Q6418" s="536">
        <v>1.8200000000000001E-2</v>
      </c>
      <c r="R6418" s="535">
        <v>2430.02</v>
      </c>
    </row>
    <row r="6419" spans="1:18" ht="12.75">
      <c r="A6419" s="145">
        <v>103251</v>
      </c>
      <c r="B6419" s="102" t="s">
        <v>28089</v>
      </c>
      <c r="C6419" s="145" t="s">
        <v>2</v>
      </c>
      <c r="D6419" s="535">
        <v>3322.46</v>
      </c>
      <c r="E6419" s="536">
        <v>1.4800000000000001E-2</v>
      </c>
      <c r="F6419" s="535">
        <v>3081.83</v>
      </c>
      <c r="G6419" s="536">
        <v>0.94699999999999995</v>
      </c>
      <c r="H6419" s="535">
        <v>3707.27</v>
      </c>
      <c r="I6419" s="536">
        <v>1.09E-2</v>
      </c>
      <c r="J6419" s="535">
        <v>3165.3</v>
      </c>
      <c r="K6419" s="536">
        <v>1.2800000000000001E-2</v>
      </c>
      <c r="L6419" s="535">
        <v>3236.94</v>
      </c>
      <c r="M6419" s="536">
        <v>0</v>
      </c>
      <c r="N6419" s="535">
        <v>3087.12</v>
      </c>
      <c r="O6419" s="536">
        <v>0.94899999999999995</v>
      </c>
      <c r="P6419" s="535">
        <v>3535.92</v>
      </c>
      <c r="Q6419" s="536">
        <v>1.3899999999999999E-2</v>
      </c>
      <c r="R6419" s="535">
        <v>3173.28</v>
      </c>
    </row>
    <row r="6420" spans="1:18" ht="12.75">
      <c r="A6420" s="145">
        <v>103252</v>
      </c>
      <c r="B6420" s="102" t="s">
        <v>28090</v>
      </c>
      <c r="C6420" s="145" t="s">
        <v>2</v>
      </c>
      <c r="D6420" s="535">
        <v>3680.65</v>
      </c>
      <c r="E6420" s="536">
        <v>1.34E-2</v>
      </c>
      <c r="F6420" s="535">
        <v>3413.25</v>
      </c>
      <c r="G6420" s="536">
        <v>0.95220000000000005</v>
      </c>
      <c r="H6420" s="535">
        <v>4108.4799999999996</v>
      </c>
      <c r="I6420" s="536">
        <v>9.9000000000000008E-3</v>
      </c>
      <c r="J6420" s="535">
        <v>3508.33</v>
      </c>
      <c r="K6420" s="536">
        <v>1.1599999999999999E-2</v>
      </c>
      <c r="L6420" s="535">
        <v>3585.16</v>
      </c>
      <c r="M6420" s="536">
        <v>0</v>
      </c>
      <c r="N6420" s="535">
        <v>3418.54</v>
      </c>
      <c r="O6420" s="536">
        <v>0.95389999999999997</v>
      </c>
      <c r="P6420" s="535">
        <v>3917.42</v>
      </c>
      <c r="Q6420" s="536">
        <v>1.26E-2</v>
      </c>
      <c r="R6420" s="535">
        <v>3512.5</v>
      </c>
    </row>
    <row r="6421" spans="1:18" ht="12.75">
      <c r="A6421" s="145">
        <v>103254</v>
      </c>
      <c r="B6421" s="102" t="s">
        <v>28091</v>
      </c>
      <c r="C6421" s="145" t="s">
        <v>2</v>
      </c>
      <c r="D6421" s="535">
        <v>4292.8599999999997</v>
      </c>
      <c r="E6421" s="536">
        <v>1.15E-2</v>
      </c>
      <c r="F6421" s="535">
        <v>3979.79</v>
      </c>
      <c r="G6421" s="536">
        <v>0.95750000000000002</v>
      </c>
      <c r="H6421" s="535">
        <v>4794.0600000000004</v>
      </c>
      <c r="I6421" s="536">
        <v>8.5000000000000006E-3</v>
      </c>
      <c r="J6421" s="535">
        <v>4093.56</v>
      </c>
      <c r="K6421" s="536">
        <v>9.9000000000000008E-3</v>
      </c>
      <c r="L6421" s="535">
        <v>4180.46</v>
      </c>
      <c r="M6421" s="536">
        <v>0</v>
      </c>
      <c r="N6421" s="535">
        <v>3985.05</v>
      </c>
      <c r="O6421" s="536">
        <v>0.95899999999999996</v>
      </c>
      <c r="P6421" s="535">
        <v>4569.3100000000004</v>
      </c>
      <c r="Q6421" s="536">
        <v>1.0800000000000001E-2</v>
      </c>
      <c r="R6421" s="535">
        <v>4093.27</v>
      </c>
    </row>
    <row r="6422" spans="1:18" ht="12.75">
      <c r="A6422" s="145">
        <v>103255</v>
      </c>
      <c r="B6422" s="102" t="s">
        <v>28092</v>
      </c>
      <c r="C6422" s="145" t="s">
        <v>2</v>
      </c>
      <c r="D6422" s="535">
        <v>4805.21</v>
      </c>
      <c r="E6422" s="536">
        <v>1.0200000000000001E-2</v>
      </c>
      <c r="F6422" s="535">
        <v>4453.8500000000004</v>
      </c>
      <c r="G6422" s="536">
        <v>0.96199999999999997</v>
      </c>
      <c r="H6422" s="535">
        <v>5367.94</v>
      </c>
      <c r="I6422" s="536">
        <v>7.6E-3</v>
      </c>
      <c r="J6422" s="535">
        <v>4584.21</v>
      </c>
      <c r="K6422" s="536">
        <v>8.8000000000000005E-3</v>
      </c>
      <c r="L6422" s="535">
        <v>4678.55</v>
      </c>
      <c r="M6422" s="536">
        <v>0</v>
      </c>
      <c r="N6422" s="535">
        <v>4459.1099999999997</v>
      </c>
      <c r="O6422" s="536">
        <v>0.96330000000000005</v>
      </c>
      <c r="P6422" s="535">
        <v>5115</v>
      </c>
      <c r="Q6422" s="536">
        <v>9.5999999999999992E-3</v>
      </c>
      <c r="R6422" s="535">
        <v>4578.4799999999996</v>
      </c>
    </row>
    <row r="6423" spans="1:18" ht="12.75">
      <c r="A6423" s="145">
        <v>103245</v>
      </c>
      <c r="B6423" s="102" t="s">
        <v>28093</v>
      </c>
      <c r="C6423" s="145" t="s">
        <v>2</v>
      </c>
      <c r="D6423" s="535">
        <v>2052.86</v>
      </c>
      <c r="E6423" s="536">
        <v>2.4E-2</v>
      </c>
      <c r="F6423" s="535">
        <v>1906.99</v>
      </c>
      <c r="G6423" s="536">
        <v>0.91979999999999995</v>
      </c>
      <c r="H6423" s="535">
        <v>2285.4699999999998</v>
      </c>
      <c r="I6423" s="536">
        <v>1.77E-2</v>
      </c>
      <c r="J6423" s="535">
        <v>1951.26</v>
      </c>
      <c r="K6423" s="536">
        <v>2.0799999999999999E-2</v>
      </c>
      <c r="L6423" s="535">
        <v>2002.46</v>
      </c>
      <c r="M6423" s="536">
        <v>0</v>
      </c>
      <c r="N6423" s="535">
        <v>1912.31</v>
      </c>
      <c r="O6423" s="536">
        <v>0.92300000000000004</v>
      </c>
      <c r="P6423" s="535">
        <v>2184.02</v>
      </c>
      <c r="Q6423" s="536">
        <v>2.2499999999999999E-2</v>
      </c>
      <c r="R6423" s="535">
        <v>1969.23</v>
      </c>
    </row>
    <row r="6424" spans="1:18" ht="12.75">
      <c r="A6424" s="145">
        <v>103246</v>
      </c>
      <c r="B6424" s="102" t="s">
        <v>28094</v>
      </c>
      <c r="C6424" s="145" t="s">
        <v>2</v>
      </c>
      <c r="D6424" s="535">
        <v>2240.11</v>
      </c>
      <c r="E6424" s="536">
        <v>2.1999999999999999E-2</v>
      </c>
      <c r="F6424" s="535">
        <v>2080.2399999999998</v>
      </c>
      <c r="G6424" s="536">
        <v>0.92649999999999999</v>
      </c>
      <c r="H6424" s="535">
        <v>2495.1999999999998</v>
      </c>
      <c r="I6424" s="536">
        <v>1.6199999999999999E-2</v>
      </c>
      <c r="J6424" s="535">
        <v>2130.58</v>
      </c>
      <c r="K6424" s="536">
        <v>1.9E-2</v>
      </c>
      <c r="L6424" s="535">
        <v>2184.5</v>
      </c>
      <c r="M6424" s="536">
        <v>0</v>
      </c>
      <c r="N6424" s="535">
        <v>2085.56</v>
      </c>
      <c r="O6424" s="536">
        <v>0.9294</v>
      </c>
      <c r="P6424" s="535">
        <v>2383.4499999999998</v>
      </c>
      <c r="Q6424" s="536">
        <v>2.07E-2</v>
      </c>
      <c r="R6424" s="535">
        <v>2146.56</v>
      </c>
    </row>
    <row r="6425" spans="1:18" ht="12.75">
      <c r="A6425" s="145">
        <v>103257</v>
      </c>
      <c r="B6425" s="102" t="s">
        <v>28095</v>
      </c>
      <c r="C6425" s="145" t="s">
        <v>2</v>
      </c>
      <c r="D6425" s="535">
        <v>6094.9</v>
      </c>
      <c r="E6425" s="536">
        <v>1.0200000000000001E-2</v>
      </c>
      <c r="F6425" s="535">
        <v>5648.96</v>
      </c>
      <c r="G6425" s="536">
        <v>0.95809999999999995</v>
      </c>
      <c r="H6425" s="535">
        <v>6809.3</v>
      </c>
      <c r="I6425" s="536">
        <v>6.0000000000000001E-3</v>
      </c>
      <c r="J6425" s="535">
        <v>5809.06</v>
      </c>
      <c r="K6425" s="536">
        <v>8.6999999999999994E-3</v>
      </c>
      <c r="L6425" s="535">
        <v>5934.18</v>
      </c>
      <c r="M6425" s="536">
        <v>0</v>
      </c>
      <c r="N6425" s="535">
        <v>5653.37</v>
      </c>
      <c r="O6425" s="536">
        <v>0.95930000000000004</v>
      </c>
      <c r="P6425" s="535">
        <v>6482.56</v>
      </c>
      <c r="Q6425" s="536">
        <v>9.5999999999999992E-3</v>
      </c>
      <c r="R6425" s="535">
        <v>5811.42</v>
      </c>
    </row>
    <row r="6426" spans="1:18" ht="12.75">
      <c r="A6426" s="145">
        <v>103259</v>
      </c>
      <c r="B6426" s="102" t="s">
        <v>28096</v>
      </c>
      <c r="C6426" s="145" t="s">
        <v>2</v>
      </c>
      <c r="D6426" s="535">
        <v>6425.72</v>
      </c>
      <c r="E6426" s="536">
        <v>1.0800000000000001E-2</v>
      </c>
      <c r="F6426" s="535">
        <v>5956.27</v>
      </c>
      <c r="G6426" s="536">
        <v>0.95799999999999996</v>
      </c>
      <c r="H6426" s="535">
        <v>7178.48</v>
      </c>
      <c r="I6426" s="536">
        <v>5.5999999999999999E-3</v>
      </c>
      <c r="J6426" s="535">
        <v>6127.96</v>
      </c>
      <c r="K6426" s="536">
        <v>8.2000000000000007E-3</v>
      </c>
      <c r="L6426" s="535">
        <v>6257.46</v>
      </c>
      <c r="M6426" s="536">
        <v>0</v>
      </c>
      <c r="N6426" s="535">
        <v>5963.16</v>
      </c>
      <c r="O6426" s="536">
        <v>0.9587</v>
      </c>
      <c r="P6426" s="535">
        <v>6834.28</v>
      </c>
      <c r="Q6426" s="536">
        <v>1.0200000000000001E-2</v>
      </c>
      <c r="R6426" s="535">
        <v>6126.08</v>
      </c>
    </row>
    <row r="6427" spans="1:18" ht="12.75">
      <c r="A6427" s="145">
        <v>103262</v>
      </c>
      <c r="B6427" s="102" t="s">
        <v>28097</v>
      </c>
      <c r="C6427" s="145" t="s">
        <v>2</v>
      </c>
      <c r="D6427" s="535">
        <v>8447.19</v>
      </c>
      <c r="E6427" s="536">
        <v>8.2000000000000007E-3</v>
      </c>
      <c r="F6427" s="535">
        <v>7826.93</v>
      </c>
      <c r="G6427" s="536">
        <v>0.96530000000000005</v>
      </c>
      <c r="H6427" s="535">
        <v>9442.14</v>
      </c>
      <c r="I6427" s="536">
        <v>4.3E-3</v>
      </c>
      <c r="J6427" s="535">
        <v>8060.11</v>
      </c>
      <c r="K6427" s="536">
        <v>6.1999999999999998E-3</v>
      </c>
      <c r="L6427" s="535">
        <v>8223.08</v>
      </c>
      <c r="M6427" s="536">
        <v>0</v>
      </c>
      <c r="N6427" s="535">
        <v>7833.74</v>
      </c>
      <c r="O6427" s="536">
        <v>0.96589999999999998</v>
      </c>
      <c r="P6427" s="535">
        <v>8986.6299999999992</v>
      </c>
      <c r="Q6427" s="536">
        <v>7.7000000000000002E-3</v>
      </c>
      <c r="R6427" s="535">
        <v>8043.96</v>
      </c>
    </row>
    <row r="6428" spans="1:18" ht="12.75">
      <c r="A6428" s="145">
        <v>103264</v>
      </c>
      <c r="B6428" s="102" t="s">
        <v>28098</v>
      </c>
      <c r="C6428" s="145" t="s">
        <v>2</v>
      </c>
      <c r="D6428" s="535">
        <v>10484.290000000001</v>
      </c>
      <c r="E6428" s="536">
        <v>2.9499999999999998E-2</v>
      </c>
      <c r="F6428" s="535">
        <v>9708.39</v>
      </c>
      <c r="G6428" s="536">
        <v>0.96750000000000003</v>
      </c>
      <c r="H6428" s="535">
        <v>11697.92</v>
      </c>
      <c r="I6428" s="536">
        <v>2.4799999999999999E-2</v>
      </c>
      <c r="J6428" s="535">
        <v>10001.83</v>
      </c>
      <c r="K6428" s="536">
        <v>2.9899999999999999E-2</v>
      </c>
      <c r="L6428" s="535">
        <v>10231.129999999999</v>
      </c>
      <c r="M6428" s="536">
        <v>2.8299999999999999E-2</v>
      </c>
      <c r="N6428" s="535">
        <v>9755.75</v>
      </c>
      <c r="O6428" s="536">
        <v>0.96389999999999998</v>
      </c>
      <c r="P6428" s="535">
        <v>11117.02</v>
      </c>
      <c r="Q6428" s="536">
        <v>2.7900000000000001E-2</v>
      </c>
      <c r="R6428" s="535">
        <v>10014.790000000001</v>
      </c>
    </row>
    <row r="6429" spans="1:18" ht="12.75">
      <c r="A6429" s="145">
        <v>103266</v>
      </c>
      <c r="B6429" s="102" t="s">
        <v>28099</v>
      </c>
      <c r="C6429" s="145" t="s">
        <v>2</v>
      </c>
      <c r="D6429" s="535">
        <v>11711.15</v>
      </c>
      <c r="E6429" s="536">
        <v>2.6499999999999999E-2</v>
      </c>
      <c r="F6429" s="535">
        <v>10843.57</v>
      </c>
      <c r="G6429" s="536">
        <v>0.97089999999999999</v>
      </c>
      <c r="H6429" s="535">
        <v>13072.14</v>
      </c>
      <c r="I6429" s="536">
        <v>2.2100000000000002E-2</v>
      </c>
      <c r="J6429" s="535">
        <v>11176.76</v>
      </c>
      <c r="K6429" s="536">
        <v>2.6800000000000001E-2</v>
      </c>
      <c r="L6429" s="535">
        <v>11423.87</v>
      </c>
      <c r="M6429" s="536">
        <v>2.53E-2</v>
      </c>
      <c r="N6429" s="535">
        <v>10890.93</v>
      </c>
      <c r="O6429" s="536">
        <v>0.9677</v>
      </c>
      <c r="P6429" s="535">
        <v>12423.74</v>
      </c>
      <c r="Q6429" s="536">
        <v>2.4899999999999999E-2</v>
      </c>
      <c r="R6429" s="535">
        <v>11176.68</v>
      </c>
    </row>
    <row r="6430" spans="1:18" ht="12.75">
      <c r="A6430" s="145">
        <v>103277</v>
      </c>
      <c r="B6430" s="102" t="s">
        <v>28100</v>
      </c>
      <c r="C6430" s="145" t="s">
        <v>2</v>
      </c>
      <c r="D6430" s="535">
        <v>28304.07</v>
      </c>
      <c r="E6430" s="536">
        <v>2.0500000000000001E-2</v>
      </c>
      <c r="F6430" s="535">
        <v>26195.43</v>
      </c>
      <c r="G6430" s="536">
        <v>0.98519999999999996</v>
      </c>
      <c r="H6430" s="535">
        <v>31628.14</v>
      </c>
      <c r="I6430" s="536">
        <v>1.83E-2</v>
      </c>
      <c r="J6430" s="535">
        <v>27053.200000000001</v>
      </c>
      <c r="K6430" s="536">
        <v>2.1399999999999999E-2</v>
      </c>
      <c r="L6430" s="535">
        <v>27586.92</v>
      </c>
      <c r="M6430" s="536">
        <v>2.1000000000000001E-2</v>
      </c>
      <c r="N6430" s="535">
        <v>26281.55</v>
      </c>
      <c r="O6430" s="536">
        <v>0.98240000000000005</v>
      </c>
      <c r="P6430" s="535">
        <v>30052.52</v>
      </c>
      <c r="Q6430" s="536">
        <v>1.9300000000000001E-2</v>
      </c>
      <c r="R6430" s="535">
        <v>26939.05</v>
      </c>
    </row>
    <row r="6431" spans="1:18" ht="12.75">
      <c r="A6431" s="145">
        <v>103278</v>
      </c>
      <c r="B6431" s="102" t="s">
        <v>28101</v>
      </c>
      <c r="C6431" s="145" t="s">
        <v>2</v>
      </c>
      <c r="D6431" s="535">
        <v>36237.71</v>
      </c>
      <c r="E6431" s="536">
        <v>1.6E-2</v>
      </c>
      <c r="F6431" s="535">
        <v>33536.36</v>
      </c>
      <c r="G6431" s="536">
        <v>0.98809999999999998</v>
      </c>
      <c r="H6431" s="535">
        <v>40514.42</v>
      </c>
      <c r="I6431" s="536">
        <v>1.43E-2</v>
      </c>
      <c r="J6431" s="535">
        <v>34649.050000000003</v>
      </c>
      <c r="K6431" s="536">
        <v>1.67E-2</v>
      </c>
      <c r="L6431" s="535">
        <v>35300.129999999997</v>
      </c>
      <c r="M6431" s="536">
        <v>1.6400000000000001E-2</v>
      </c>
      <c r="N6431" s="535">
        <v>33622.449999999997</v>
      </c>
      <c r="O6431" s="536">
        <v>0.9859</v>
      </c>
      <c r="P6431" s="535">
        <v>38502.25</v>
      </c>
      <c r="Q6431" s="536">
        <v>1.4999999999999999E-2</v>
      </c>
      <c r="R6431" s="535">
        <v>34454.400000000001</v>
      </c>
    </row>
    <row r="6432" spans="1:18" ht="12.75">
      <c r="A6432" s="145">
        <v>103285</v>
      </c>
      <c r="B6432" s="102" t="s">
        <v>28102</v>
      </c>
      <c r="C6432" s="145" t="s">
        <v>2</v>
      </c>
      <c r="D6432" s="535">
        <v>0</v>
      </c>
      <c r="E6432" s="536"/>
      <c r="F6432" s="535">
        <v>0</v>
      </c>
      <c r="G6432" s="536"/>
      <c r="H6432" s="535">
        <v>0</v>
      </c>
      <c r="I6432" s="536"/>
      <c r="J6432" s="535">
        <v>0</v>
      </c>
      <c r="K6432" s="536"/>
      <c r="L6432" s="535">
        <v>0</v>
      </c>
      <c r="M6432" s="536"/>
      <c r="N6432" s="535">
        <v>0</v>
      </c>
      <c r="O6432" s="536"/>
      <c r="P6432" s="535">
        <v>0</v>
      </c>
      <c r="Q6432" s="536"/>
      <c r="R6432" s="535">
        <v>0</v>
      </c>
    </row>
    <row r="6433" spans="1:18" ht="12.75">
      <c r="A6433" s="145">
        <v>103286</v>
      </c>
      <c r="B6433" s="102" t="s">
        <v>28103</v>
      </c>
      <c r="C6433" s="145" t="s">
        <v>2</v>
      </c>
      <c r="D6433" s="535">
        <v>0</v>
      </c>
      <c r="E6433" s="536"/>
      <c r="F6433" s="535">
        <v>0</v>
      </c>
      <c r="G6433" s="536"/>
      <c r="H6433" s="535">
        <v>0</v>
      </c>
      <c r="I6433" s="536"/>
      <c r="J6433" s="535">
        <v>0</v>
      </c>
      <c r="K6433" s="536"/>
      <c r="L6433" s="535">
        <v>0</v>
      </c>
      <c r="M6433" s="536"/>
      <c r="N6433" s="535">
        <v>0</v>
      </c>
      <c r="O6433" s="536"/>
      <c r="P6433" s="535">
        <v>0</v>
      </c>
      <c r="Q6433" s="536"/>
      <c r="R6433" s="535">
        <v>0</v>
      </c>
    </row>
    <row r="6434" spans="1:18" ht="12.75">
      <c r="A6434" s="145">
        <v>103287</v>
      </c>
      <c r="B6434" s="102" t="s">
        <v>28104</v>
      </c>
      <c r="C6434" s="145" t="s">
        <v>2</v>
      </c>
      <c r="D6434" s="535">
        <v>0</v>
      </c>
      <c r="E6434" s="536"/>
      <c r="F6434" s="535">
        <v>0</v>
      </c>
      <c r="G6434" s="536"/>
      <c r="H6434" s="535">
        <v>0</v>
      </c>
      <c r="I6434" s="536"/>
      <c r="J6434" s="535">
        <v>0</v>
      </c>
      <c r="K6434" s="536"/>
      <c r="L6434" s="535">
        <v>0</v>
      </c>
      <c r="M6434" s="536"/>
      <c r="N6434" s="535">
        <v>0</v>
      </c>
      <c r="O6434" s="536"/>
      <c r="P6434" s="535">
        <v>0</v>
      </c>
      <c r="Q6434" s="536"/>
      <c r="R6434" s="535">
        <v>0</v>
      </c>
    </row>
    <row r="6435" spans="1:18" ht="12.75">
      <c r="A6435" s="145">
        <v>103288</v>
      </c>
      <c r="B6435" s="102" t="s">
        <v>28105</v>
      </c>
      <c r="C6435" s="145" t="s">
        <v>2</v>
      </c>
      <c r="D6435" s="535">
        <v>17.91</v>
      </c>
      <c r="E6435" s="536">
        <v>0</v>
      </c>
      <c r="F6435" s="535">
        <v>16.59</v>
      </c>
      <c r="G6435" s="536">
        <v>0</v>
      </c>
      <c r="H6435" s="535">
        <v>17.54</v>
      </c>
      <c r="I6435" s="536">
        <v>0</v>
      </c>
      <c r="J6435" s="535">
        <v>14.87</v>
      </c>
      <c r="K6435" s="536">
        <v>0</v>
      </c>
      <c r="L6435" s="535">
        <v>17.82</v>
      </c>
      <c r="M6435" s="536">
        <v>0</v>
      </c>
      <c r="N6435" s="535">
        <v>16.38</v>
      </c>
      <c r="O6435" s="536">
        <v>0</v>
      </c>
      <c r="P6435" s="535">
        <v>17.329999999999998</v>
      </c>
      <c r="Q6435" s="536">
        <v>0</v>
      </c>
      <c r="R6435" s="535">
        <v>16.89</v>
      </c>
    </row>
    <row r="6436" spans="1:18" ht="12.75">
      <c r="A6436" s="145">
        <v>103291</v>
      </c>
      <c r="B6436" s="102" t="s">
        <v>28106</v>
      </c>
      <c r="C6436" s="145" t="s">
        <v>1</v>
      </c>
      <c r="D6436" s="535">
        <v>70.2</v>
      </c>
      <c r="E6436" s="536">
        <v>0.63859999999999995</v>
      </c>
      <c r="F6436" s="535">
        <v>61.64</v>
      </c>
      <c r="G6436" s="536">
        <v>0.88060000000000005</v>
      </c>
      <c r="H6436" s="535">
        <v>62.71</v>
      </c>
      <c r="I6436" s="536">
        <v>0.86560000000000004</v>
      </c>
      <c r="J6436" s="535">
        <v>72.959999999999994</v>
      </c>
      <c r="K6436" s="536">
        <v>0.60270000000000001</v>
      </c>
      <c r="L6436" s="535">
        <v>67.5</v>
      </c>
      <c r="M6436" s="536">
        <v>0.65139999999999998</v>
      </c>
      <c r="N6436" s="535">
        <v>62.02</v>
      </c>
      <c r="O6436" s="536">
        <v>0.87519999999999998</v>
      </c>
      <c r="P6436" s="535">
        <v>94.45</v>
      </c>
      <c r="Q6436" s="536">
        <v>0.1183</v>
      </c>
      <c r="R6436" s="535">
        <v>81.27</v>
      </c>
    </row>
    <row r="6437" spans="1:18" ht="12.75">
      <c r="A6437" s="145">
        <v>103289</v>
      </c>
      <c r="B6437" s="102" t="s">
        <v>28107</v>
      </c>
      <c r="C6437" s="145" t="s">
        <v>1</v>
      </c>
      <c r="D6437" s="535">
        <v>34.64</v>
      </c>
      <c r="E6437" s="536">
        <v>0.6331</v>
      </c>
      <c r="F6437" s="535">
        <v>31.18</v>
      </c>
      <c r="G6437" s="536">
        <v>0.7954</v>
      </c>
      <c r="H6437" s="535">
        <v>32.07</v>
      </c>
      <c r="I6437" s="536">
        <v>0.77329999999999999</v>
      </c>
      <c r="J6437" s="535">
        <v>35.24</v>
      </c>
      <c r="K6437" s="536">
        <v>0.59789999999999999</v>
      </c>
      <c r="L6437" s="535">
        <v>33.57</v>
      </c>
      <c r="M6437" s="536">
        <v>0.62760000000000005</v>
      </c>
      <c r="N6437" s="535">
        <v>31.54</v>
      </c>
      <c r="O6437" s="536">
        <v>0.7863</v>
      </c>
      <c r="P6437" s="535">
        <v>47.16</v>
      </c>
      <c r="Q6437" s="536">
        <v>9.7299999999999998E-2</v>
      </c>
      <c r="R6437" s="535">
        <v>41.03</v>
      </c>
    </row>
    <row r="6438" spans="1:18" ht="12.75">
      <c r="A6438" s="145">
        <v>103290</v>
      </c>
      <c r="B6438" s="102" t="s">
        <v>28108</v>
      </c>
      <c r="C6438" s="145" t="s">
        <v>1</v>
      </c>
      <c r="D6438" s="535">
        <v>56.48</v>
      </c>
      <c r="E6438" s="536">
        <v>0.58919999999999995</v>
      </c>
      <c r="F6438" s="535">
        <v>48.67</v>
      </c>
      <c r="G6438" s="536">
        <v>0.85880000000000001</v>
      </c>
      <c r="H6438" s="535">
        <v>49.64</v>
      </c>
      <c r="I6438" s="536">
        <v>0.84209999999999996</v>
      </c>
      <c r="J6438" s="535">
        <v>59.02</v>
      </c>
      <c r="K6438" s="536">
        <v>0.54930000000000001</v>
      </c>
      <c r="L6438" s="535">
        <v>54.01</v>
      </c>
      <c r="M6438" s="536">
        <v>0.60029999999999994</v>
      </c>
      <c r="N6438" s="535">
        <v>49.04</v>
      </c>
      <c r="O6438" s="536">
        <v>0.85240000000000005</v>
      </c>
      <c r="P6438" s="535">
        <v>72.98</v>
      </c>
      <c r="Q6438" s="536">
        <v>0.14030000000000001</v>
      </c>
      <c r="R6438" s="535">
        <v>63.69</v>
      </c>
    </row>
    <row r="6439" spans="1:18" ht="12.75">
      <c r="A6439" s="145">
        <v>103292</v>
      </c>
      <c r="B6439" s="102" t="s">
        <v>28109</v>
      </c>
      <c r="C6439" s="145" t="s">
        <v>1</v>
      </c>
      <c r="D6439" s="535">
        <v>85</v>
      </c>
      <c r="E6439" s="536">
        <v>0.65359999999999996</v>
      </c>
      <c r="F6439" s="535">
        <v>74.89</v>
      </c>
      <c r="G6439" s="536">
        <v>0.89500000000000002</v>
      </c>
      <c r="H6439" s="535">
        <v>76.040000000000006</v>
      </c>
      <c r="I6439" s="536">
        <v>0.88149999999999995</v>
      </c>
      <c r="J6439" s="535">
        <v>88.39</v>
      </c>
      <c r="K6439" s="536">
        <v>0.61880000000000002</v>
      </c>
      <c r="L6439" s="535">
        <v>81.8</v>
      </c>
      <c r="M6439" s="536">
        <v>0.66869999999999996</v>
      </c>
      <c r="N6439" s="535">
        <v>75.25</v>
      </c>
      <c r="O6439" s="536">
        <v>0.89080000000000004</v>
      </c>
      <c r="P6439" s="535">
        <v>115.57</v>
      </c>
      <c r="Q6439" s="536">
        <v>0.11409999999999999</v>
      </c>
      <c r="R6439" s="535">
        <v>98.93</v>
      </c>
    </row>
    <row r="6440" spans="1:18" ht="12.75">
      <c r="A6440" s="145">
        <v>106044</v>
      </c>
      <c r="B6440" s="102" t="s">
        <v>28110</v>
      </c>
      <c r="C6440" s="145" t="s">
        <v>2</v>
      </c>
      <c r="D6440" s="535">
        <v>61.9</v>
      </c>
      <c r="E6440" s="536">
        <v>0.34620000000000001</v>
      </c>
      <c r="F6440" s="535">
        <v>59.27</v>
      </c>
      <c r="G6440" s="536">
        <v>0.36159999999999998</v>
      </c>
      <c r="H6440" s="535">
        <v>65.5</v>
      </c>
      <c r="I6440" s="536">
        <v>0.32719999999999999</v>
      </c>
      <c r="J6440" s="535">
        <v>53.48</v>
      </c>
      <c r="K6440" s="536">
        <v>0.4007</v>
      </c>
      <c r="L6440" s="535">
        <v>61.37</v>
      </c>
      <c r="M6440" s="536">
        <v>0.34920000000000001</v>
      </c>
      <c r="N6440" s="535">
        <v>59.09</v>
      </c>
      <c r="O6440" s="536">
        <v>0.36270000000000002</v>
      </c>
      <c r="P6440" s="535">
        <v>78.91</v>
      </c>
      <c r="Q6440" s="536">
        <v>0</v>
      </c>
      <c r="R6440" s="535">
        <v>73.97</v>
      </c>
    </row>
    <row r="6441" spans="1:18" ht="12.75">
      <c r="A6441" s="145">
        <v>106045</v>
      </c>
      <c r="B6441" s="102" t="s">
        <v>28111</v>
      </c>
      <c r="C6441" s="145" t="s">
        <v>2</v>
      </c>
      <c r="D6441" s="535">
        <v>137.74</v>
      </c>
      <c r="E6441" s="536">
        <v>0.63260000000000005</v>
      </c>
      <c r="F6441" s="535">
        <v>134.47</v>
      </c>
      <c r="G6441" s="536">
        <v>0.64800000000000002</v>
      </c>
      <c r="H6441" s="535">
        <v>142.26</v>
      </c>
      <c r="I6441" s="536">
        <v>0.61250000000000004</v>
      </c>
      <c r="J6441" s="535">
        <v>127.23</v>
      </c>
      <c r="K6441" s="536">
        <v>0.68489999999999995</v>
      </c>
      <c r="L6441" s="535">
        <v>137.1</v>
      </c>
      <c r="M6441" s="536">
        <v>0.63560000000000005</v>
      </c>
      <c r="N6441" s="535">
        <v>134.22999999999999</v>
      </c>
      <c r="O6441" s="536">
        <v>0.6492</v>
      </c>
      <c r="P6441" s="535">
        <v>203.08</v>
      </c>
      <c r="Q6441" s="536">
        <v>0</v>
      </c>
      <c r="R6441" s="535">
        <v>175.71</v>
      </c>
    </row>
    <row r="6442" spans="1:18" ht="12.75">
      <c r="A6442" s="145">
        <v>106042</v>
      </c>
      <c r="B6442" s="102" t="s">
        <v>28112</v>
      </c>
      <c r="C6442" s="145" t="s">
        <v>2</v>
      </c>
      <c r="D6442" s="535">
        <v>63.78</v>
      </c>
      <c r="E6442" s="536">
        <v>0.36549999999999999</v>
      </c>
      <c r="F6442" s="535">
        <v>61.15</v>
      </c>
      <c r="G6442" s="536">
        <v>0.38119999999999998</v>
      </c>
      <c r="H6442" s="535">
        <v>67.38</v>
      </c>
      <c r="I6442" s="536">
        <v>0.34589999999999999</v>
      </c>
      <c r="J6442" s="535">
        <v>55.36</v>
      </c>
      <c r="K6442" s="536">
        <v>0.42109999999999997</v>
      </c>
      <c r="L6442" s="535">
        <v>63.25</v>
      </c>
      <c r="M6442" s="536">
        <v>0.36849999999999999</v>
      </c>
      <c r="N6442" s="535">
        <v>60.97</v>
      </c>
      <c r="O6442" s="536">
        <v>0.38229999999999997</v>
      </c>
      <c r="P6442" s="535">
        <v>82.17</v>
      </c>
      <c r="Q6442" s="536">
        <v>0</v>
      </c>
      <c r="R6442" s="535">
        <v>76.569999999999993</v>
      </c>
    </row>
    <row r="6443" spans="1:18" ht="12.75">
      <c r="A6443" s="145">
        <v>106043</v>
      </c>
      <c r="B6443" s="102" t="s">
        <v>28113</v>
      </c>
      <c r="C6443" s="145" t="s">
        <v>2</v>
      </c>
      <c r="D6443" s="535">
        <v>120.39</v>
      </c>
      <c r="E6443" s="536">
        <v>0.57969999999999999</v>
      </c>
      <c r="F6443" s="535">
        <v>117.12</v>
      </c>
      <c r="G6443" s="536">
        <v>0.59589999999999999</v>
      </c>
      <c r="H6443" s="535">
        <v>124.91</v>
      </c>
      <c r="I6443" s="536">
        <v>0.55869999999999997</v>
      </c>
      <c r="J6443" s="535">
        <v>109.88</v>
      </c>
      <c r="K6443" s="536">
        <v>0.6351</v>
      </c>
      <c r="L6443" s="535">
        <v>119.75</v>
      </c>
      <c r="M6443" s="536">
        <v>0.58279999999999998</v>
      </c>
      <c r="N6443" s="535">
        <v>116.88</v>
      </c>
      <c r="O6443" s="536">
        <v>0.59709999999999996</v>
      </c>
      <c r="P6443" s="535">
        <v>173.07</v>
      </c>
      <c r="Q6443" s="536">
        <v>0</v>
      </c>
      <c r="R6443" s="535">
        <v>151.79</v>
      </c>
    </row>
    <row r="6444" spans="1:18" ht="12.75">
      <c r="A6444" s="145">
        <v>106046</v>
      </c>
      <c r="B6444" s="102" t="s">
        <v>28114</v>
      </c>
      <c r="C6444" s="145" t="s">
        <v>2</v>
      </c>
      <c r="D6444" s="535">
        <v>40.909999999999997</v>
      </c>
      <c r="E6444" s="536">
        <v>0.33779999999999999</v>
      </c>
      <c r="F6444" s="535">
        <v>39.15</v>
      </c>
      <c r="G6444" s="536">
        <v>0.35299999999999998</v>
      </c>
      <c r="H6444" s="535">
        <v>43.27</v>
      </c>
      <c r="I6444" s="536">
        <v>0.31940000000000002</v>
      </c>
      <c r="J6444" s="535">
        <v>35.29</v>
      </c>
      <c r="K6444" s="536">
        <v>0.3916</v>
      </c>
      <c r="L6444" s="535">
        <v>40.549999999999997</v>
      </c>
      <c r="M6444" s="536">
        <v>0.34079999999999999</v>
      </c>
      <c r="N6444" s="535">
        <v>39</v>
      </c>
      <c r="O6444" s="536">
        <v>0.35439999999999999</v>
      </c>
      <c r="P6444" s="535">
        <v>51.92</v>
      </c>
      <c r="Q6444" s="536">
        <v>0</v>
      </c>
      <c r="R6444" s="535">
        <v>48.78</v>
      </c>
    </row>
    <row r="6445" spans="1:18" ht="12.75">
      <c r="A6445" s="145">
        <v>106047</v>
      </c>
      <c r="B6445" s="102" t="s">
        <v>28115</v>
      </c>
      <c r="C6445" s="145" t="s">
        <v>2</v>
      </c>
      <c r="D6445" s="535">
        <v>72.47</v>
      </c>
      <c r="E6445" s="536">
        <v>0.53239999999999998</v>
      </c>
      <c r="F6445" s="535">
        <v>70.260000000000005</v>
      </c>
      <c r="G6445" s="536">
        <v>0.54910000000000003</v>
      </c>
      <c r="H6445" s="535">
        <v>75.42</v>
      </c>
      <c r="I6445" s="536">
        <v>0.51149999999999995</v>
      </c>
      <c r="J6445" s="535">
        <v>65.430000000000007</v>
      </c>
      <c r="K6445" s="536">
        <v>0.58960000000000001</v>
      </c>
      <c r="L6445" s="535">
        <v>72.010000000000005</v>
      </c>
      <c r="M6445" s="536">
        <v>0.53580000000000005</v>
      </c>
      <c r="N6445" s="535">
        <v>70.08</v>
      </c>
      <c r="O6445" s="536">
        <v>0.55049999999999999</v>
      </c>
      <c r="P6445" s="535">
        <v>101.79</v>
      </c>
      <c r="Q6445" s="536">
        <v>0</v>
      </c>
      <c r="R6445" s="535">
        <v>90.39</v>
      </c>
    </row>
    <row r="6446" spans="1:18" ht="12.75">
      <c r="A6446" s="145">
        <v>106038</v>
      </c>
      <c r="B6446" s="102" t="s">
        <v>28116</v>
      </c>
      <c r="C6446" s="145" t="s">
        <v>2</v>
      </c>
      <c r="D6446" s="535">
        <v>57.11</v>
      </c>
      <c r="E6446" s="536">
        <v>5.4100000000000002E-2</v>
      </c>
      <c r="F6446" s="535">
        <v>53.61</v>
      </c>
      <c r="G6446" s="536">
        <v>5.7599999999999998E-2</v>
      </c>
      <c r="H6446" s="535">
        <v>61.89</v>
      </c>
      <c r="I6446" s="536">
        <v>4.99E-2</v>
      </c>
      <c r="J6446" s="535">
        <v>45.9</v>
      </c>
      <c r="K6446" s="536">
        <v>6.7299999999999999E-2</v>
      </c>
      <c r="L6446" s="535">
        <v>56.4</v>
      </c>
      <c r="M6446" s="536">
        <v>5.4800000000000001E-2</v>
      </c>
      <c r="N6446" s="535">
        <v>53.34</v>
      </c>
      <c r="O6446" s="536">
        <v>5.79E-2</v>
      </c>
      <c r="P6446" s="535">
        <v>61.21</v>
      </c>
      <c r="Q6446" s="536">
        <v>0</v>
      </c>
      <c r="R6446" s="535">
        <v>63.58</v>
      </c>
    </row>
    <row r="6447" spans="1:18" ht="12.75">
      <c r="A6447" s="145">
        <v>106039</v>
      </c>
      <c r="B6447" s="102" t="s">
        <v>28117</v>
      </c>
      <c r="C6447" s="145" t="s">
        <v>2</v>
      </c>
      <c r="D6447" s="535">
        <v>75.87</v>
      </c>
      <c r="E6447" s="536">
        <v>0.1095</v>
      </c>
      <c r="F6447" s="535">
        <v>71.489999999999995</v>
      </c>
      <c r="G6447" s="536">
        <v>0.1162</v>
      </c>
      <c r="H6447" s="535">
        <v>81.849999999999994</v>
      </c>
      <c r="I6447" s="536">
        <v>0.10150000000000001</v>
      </c>
      <c r="J6447" s="535">
        <v>61.84</v>
      </c>
      <c r="K6447" s="536">
        <v>0.13439999999999999</v>
      </c>
      <c r="L6447" s="535">
        <v>74.989999999999995</v>
      </c>
      <c r="M6447" s="536">
        <v>0.1108</v>
      </c>
      <c r="N6447" s="535">
        <v>71.16</v>
      </c>
      <c r="O6447" s="536">
        <v>0.1168</v>
      </c>
      <c r="P6447" s="535">
        <v>84.25</v>
      </c>
      <c r="Q6447" s="536">
        <v>0</v>
      </c>
      <c r="R6447" s="535">
        <v>85.65</v>
      </c>
    </row>
    <row r="6448" spans="1:18" ht="12.75">
      <c r="A6448" s="145">
        <v>106040</v>
      </c>
      <c r="B6448" s="102" t="s">
        <v>28118</v>
      </c>
      <c r="C6448" s="145" t="s">
        <v>2</v>
      </c>
      <c r="D6448" s="535">
        <v>83.25</v>
      </c>
      <c r="E6448" s="536">
        <v>0.35110000000000002</v>
      </c>
      <c r="F6448" s="535">
        <v>79.75</v>
      </c>
      <c r="G6448" s="536">
        <v>0.36649999999999999</v>
      </c>
      <c r="H6448" s="535">
        <v>88.03</v>
      </c>
      <c r="I6448" s="536">
        <v>0.33200000000000002</v>
      </c>
      <c r="J6448" s="535">
        <v>72.040000000000006</v>
      </c>
      <c r="K6448" s="536">
        <v>0.40570000000000001</v>
      </c>
      <c r="L6448" s="535">
        <v>82.54</v>
      </c>
      <c r="M6448" s="536">
        <v>0.35410000000000003</v>
      </c>
      <c r="N6448" s="535">
        <v>79.48</v>
      </c>
      <c r="O6448" s="536">
        <v>0.36780000000000002</v>
      </c>
      <c r="P6448" s="535">
        <v>106.43</v>
      </c>
      <c r="Q6448" s="536">
        <v>0</v>
      </c>
      <c r="R6448" s="535">
        <v>99.62</v>
      </c>
    </row>
    <row r="6449" spans="1:18" ht="12.75">
      <c r="A6449" s="145">
        <v>106041</v>
      </c>
      <c r="B6449" s="102" t="s">
        <v>28119</v>
      </c>
      <c r="C6449" s="145" t="s">
        <v>2</v>
      </c>
      <c r="D6449" s="535">
        <v>152.86000000000001</v>
      </c>
      <c r="E6449" s="536">
        <v>0.55800000000000005</v>
      </c>
      <c r="F6449" s="535">
        <v>148.47999999999999</v>
      </c>
      <c r="G6449" s="536">
        <v>0.57450000000000001</v>
      </c>
      <c r="H6449" s="535">
        <v>158.84</v>
      </c>
      <c r="I6449" s="536">
        <v>0.53700000000000003</v>
      </c>
      <c r="J6449" s="535">
        <v>138.83000000000001</v>
      </c>
      <c r="K6449" s="536">
        <v>0.61439999999999995</v>
      </c>
      <c r="L6449" s="535">
        <v>151.97999999999999</v>
      </c>
      <c r="M6449" s="536">
        <v>0.56130000000000002</v>
      </c>
      <c r="N6449" s="535">
        <v>148.15</v>
      </c>
      <c r="O6449" s="536">
        <v>0.57579999999999998</v>
      </c>
      <c r="P6449" s="535">
        <v>217.43</v>
      </c>
      <c r="Q6449" s="536">
        <v>0</v>
      </c>
      <c r="R6449" s="535">
        <v>191.8</v>
      </c>
    </row>
    <row r="6450" spans="1:18" ht="12.75">
      <c r="A6450" s="145">
        <v>97329</v>
      </c>
      <c r="B6450" s="102" t="s">
        <v>28120</v>
      </c>
      <c r="C6450" s="145" t="s">
        <v>1</v>
      </c>
      <c r="D6450" s="535">
        <v>65.75</v>
      </c>
      <c r="E6450" s="536">
        <v>0.66869999999999996</v>
      </c>
      <c r="F6450" s="535">
        <v>57.68</v>
      </c>
      <c r="G6450" s="536">
        <v>0.94110000000000005</v>
      </c>
      <c r="H6450" s="535">
        <v>58.26</v>
      </c>
      <c r="I6450" s="536">
        <v>0.93169999999999997</v>
      </c>
      <c r="J6450" s="535">
        <v>68.739999999999995</v>
      </c>
      <c r="K6450" s="536">
        <v>0.63970000000000005</v>
      </c>
      <c r="L6450" s="535">
        <v>63.2</v>
      </c>
      <c r="M6450" s="536">
        <v>0.69569999999999999</v>
      </c>
      <c r="N6450" s="535">
        <v>57.68</v>
      </c>
      <c r="O6450" s="536">
        <v>0.94110000000000005</v>
      </c>
      <c r="P6450" s="535">
        <v>90.15</v>
      </c>
      <c r="Q6450" s="536">
        <v>0.1144</v>
      </c>
      <c r="R6450" s="535">
        <v>76.39</v>
      </c>
    </row>
    <row r="6451" spans="1:18" ht="12.75">
      <c r="A6451" s="145">
        <v>97327</v>
      </c>
      <c r="B6451" s="102" t="s">
        <v>28121</v>
      </c>
      <c r="C6451" s="145" t="s">
        <v>1</v>
      </c>
      <c r="D6451" s="535">
        <v>30.19</v>
      </c>
      <c r="E6451" s="536">
        <v>0.69789999999999996</v>
      </c>
      <c r="F6451" s="535">
        <v>27.22</v>
      </c>
      <c r="G6451" s="536">
        <v>0.91110000000000002</v>
      </c>
      <c r="H6451" s="535">
        <v>27.62</v>
      </c>
      <c r="I6451" s="536">
        <v>0.89790000000000003</v>
      </c>
      <c r="J6451" s="535">
        <v>31.02</v>
      </c>
      <c r="K6451" s="536">
        <v>0.67920000000000003</v>
      </c>
      <c r="L6451" s="535">
        <v>29.27</v>
      </c>
      <c r="M6451" s="536">
        <v>0.7198</v>
      </c>
      <c r="N6451" s="535">
        <v>27.2</v>
      </c>
      <c r="O6451" s="536">
        <v>0.91180000000000005</v>
      </c>
      <c r="P6451" s="535">
        <v>42.86</v>
      </c>
      <c r="Q6451" s="536">
        <v>8.6999999999999994E-2</v>
      </c>
      <c r="R6451" s="535">
        <v>36.15</v>
      </c>
    </row>
    <row r="6452" spans="1:18" ht="12.75">
      <c r="A6452" s="145">
        <v>106034</v>
      </c>
      <c r="B6452" s="102" t="s">
        <v>28122</v>
      </c>
      <c r="C6452" s="145" t="s">
        <v>1</v>
      </c>
      <c r="D6452" s="535">
        <v>160.44999999999999</v>
      </c>
      <c r="E6452" s="536">
        <v>0.4123</v>
      </c>
      <c r="F6452" s="535">
        <v>121.53</v>
      </c>
      <c r="G6452" s="536">
        <v>0.96379999999999999</v>
      </c>
      <c r="H6452" s="535">
        <v>122.27</v>
      </c>
      <c r="I6452" s="536">
        <v>0.95799999999999996</v>
      </c>
      <c r="J6452" s="535">
        <v>178</v>
      </c>
      <c r="K6452" s="536">
        <v>0.37169999999999997</v>
      </c>
      <c r="L6452" s="535">
        <v>148.03</v>
      </c>
      <c r="M6452" s="536">
        <v>0.44690000000000002</v>
      </c>
      <c r="N6452" s="535">
        <v>121.51</v>
      </c>
      <c r="O6452" s="536">
        <v>0.96399999999999997</v>
      </c>
      <c r="P6452" s="535">
        <v>170.27</v>
      </c>
      <c r="Q6452" s="536">
        <v>0.29930000000000001</v>
      </c>
      <c r="R6452" s="535">
        <v>154.44999999999999</v>
      </c>
    </row>
    <row r="6453" spans="1:18" ht="12.75">
      <c r="A6453" s="145">
        <v>97328</v>
      </c>
      <c r="B6453" s="102" t="s">
        <v>28123</v>
      </c>
      <c r="C6453" s="145" t="s">
        <v>1</v>
      </c>
      <c r="D6453" s="535">
        <v>52.03</v>
      </c>
      <c r="E6453" s="536">
        <v>0.62309999999999999</v>
      </c>
      <c r="F6453" s="535">
        <v>44.71</v>
      </c>
      <c r="G6453" s="536">
        <v>0.93489999999999995</v>
      </c>
      <c r="H6453" s="535">
        <v>45.19</v>
      </c>
      <c r="I6453" s="536">
        <v>0.92500000000000004</v>
      </c>
      <c r="J6453" s="535">
        <v>54.8</v>
      </c>
      <c r="K6453" s="536">
        <v>0.59160000000000001</v>
      </c>
      <c r="L6453" s="535">
        <v>49.71</v>
      </c>
      <c r="M6453" s="536">
        <v>0.6522</v>
      </c>
      <c r="N6453" s="535">
        <v>44.7</v>
      </c>
      <c r="O6453" s="536">
        <v>0.93510000000000004</v>
      </c>
      <c r="P6453" s="535">
        <v>68.680000000000007</v>
      </c>
      <c r="Q6453" s="536">
        <v>0.1366</v>
      </c>
      <c r="R6453" s="535">
        <v>58.81</v>
      </c>
    </row>
    <row r="6454" spans="1:18" ht="12.75">
      <c r="A6454" s="145">
        <v>97330</v>
      </c>
      <c r="B6454" s="102" t="s">
        <v>28124</v>
      </c>
      <c r="C6454" s="145" t="s">
        <v>1</v>
      </c>
      <c r="D6454" s="535">
        <v>80.55</v>
      </c>
      <c r="E6454" s="536">
        <v>0.67910000000000004</v>
      </c>
      <c r="F6454" s="535">
        <v>70.930000000000007</v>
      </c>
      <c r="G6454" s="536">
        <v>0.94499999999999995</v>
      </c>
      <c r="H6454" s="535">
        <v>71.59</v>
      </c>
      <c r="I6454" s="536">
        <v>0.93630000000000002</v>
      </c>
      <c r="J6454" s="535">
        <v>84.17</v>
      </c>
      <c r="K6454" s="536">
        <v>0.64990000000000003</v>
      </c>
      <c r="L6454" s="535">
        <v>77.5</v>
      </c>
      <c r="M6454" s="536">
        <v>0.70579999999999998</v>
      </c>
      <c r="N6454" s="535">
        <v>70.91</v>
      </c>
      <c r="O6454" s="536">
        <v>0.94530000000000003</v>
      </c>
      <c r="P6454" s="535">
        <v>111.27</v>
      </c>
      <c r="Q6454" s="536">
        <v>0.1108</v>
      </c>
      <c r="R6454" s="535">
        <v>94.05</v>
      </c>
    </row>
    <row r="6455" spans="1:18" ht="12.75">
      <c r="A6455" s="145">
        <v>106035</v>
      </c>
      <c r="B6455" s="102" t="s">
        <v>28125</v>
      </c>
      <c r="C6455" s="145" t="s">
        <v>1</v>
      </c>
      <c r="D6455" s="535">
        <v>0</v>
      </c>
      <c r="E6455" s="536"/>
      <c r="F6455" s="535">
        <v>0</v>
      </c>
      <c r="G6455" s="536"/>
      <c r="H6455" s="535">
        <v>0</v>
      </c>
      <c r="I6455" s="536"/>
      <c r="J6455" s="535">
        <v>0</v>
      </c>
      <c r="K6455" s="536"/>
      <c r="L6455" s="535">
        <v>0</v>
      </c>
      <c r="M6455" s="536"/>
      <c r="N6455" s="535">
        <v>0</v>
      </c>
      <c r="O6455" s="536"/>
      <c r="P6455" s="535">
        <v>0</v>
      </c>
      <c r="Q6455" s="536"/>
      <c r="R6455" s="535">
        <v>0</v>
      </c>
    </row>
    <row r="6456" spans="1:18" ht="12.75">
      <c r="A6456" s="145">
        <v>106036</v>
      </c>
      <c r="B6456" s="102" t="s">
        <v>28126</v>
      </c>
      <c r="C6456" s="145" t="s">
        <v>1</v>
      </c>
      <c r="D6456" s="535">
        <v>0</v>
      </c>
      <c r="E6456" s="536"/>
      <c r="F6456" s="535">
        <v>0</v>
      </c>
      <c r="G6456" s="536"/>
      <c r="H6456" s="535">
        <v>0</v>
      </c>
      <c r="I6456" s="536"/>
      <c r="J6456" s="535">
        <v>0</v>
      </c>
      <c r="K6456" s="536"/>
      <c r="L6456" s="535">
        <v>0</v>
      </c>
      <c r="M6456" s="536"/>
      <c r="N6456" s="535">
        <v>0</v>
      </c>
      <c r="O6456" s="536"/>
      <c r="P6456" s="535">
        <v>0</v>
      </c>
      <c r="Q6456" s="536"/>
      <c r="R6456" s="535">
        <v>0</v>
      </c>
    </row>
    <row r="6457" spans="1:18" ht="12.75">
      <c r="A6457" s="145">
        <v>106037</v>
      </c>
      <c r="B6457" s="102" t="s">
        <v>28127</v>
      </c>
      <c r="C6457" s="145" t="s">
        <v>1</v>
      </c>
      <c r="D6457" s="535">
        <v>0</v>
      </c>
      <c r="E6457" s="536"/>
      <c r="F6457" s="535">
        <v>0</v>
      </c>
      <c r="G6457" s="536"/>
      <c r="H6457" s="535">
        <v>0</v>
      </c>
      <c r="I6457" s="536"/>
      <c r="J6457" s="535">
        <v>0</v>
      </c>
      <c r="K6457" s="536"/>
      <c r="L6457" s="535">
        <v>0</v>
      </c>
      <c r="M6457" s="536"/>
      <c r="N6457" s="535">
        <v>0</v>
      </c>
      <c r="O6457" s="536"/>
      <c r="P6457" s="535">
        <v>0</v>
      </c>
      <c r="Q6457" s="536"/>
      <c r="R6457" s="535">
        <v>0</v>
      </c>
    </row>
    <row r="6458" spans="1:18" ht="12.75">
      <c r="A6458" s="145">
        <v>93085</v>
      </c>
      <c r="B6458" s="102" t="s">
        <v>28128</v>
      </c>
      <c r="C6458" s="145" t="s">
        <v>2</v>
      </c>
      <c r="D6458" s="535">
        <v>16.7</v>
      </c>
      <c r="E6458" s="536">
        <v>0.45029999999999998</v>
      </c>
      <c r="F6458" s="535">
        <v>16.16</v>
      </c>
      <c r="G6458" s="536">
        <v>0.46529999999999999</v>
      </c>
      <c r="H6458" s="535">
        <v>17</v>
      </c>
      <c r="I6458" s="536">
        <v>0.44240000000000002</v>
      </c>
      <c r="J6458" s="535">
        <v>15.15</v>
      </c>
      <c r="K6458" s="536">
        <v>0.49640000000000001</v>
      </c>
      <c r="L6458" s="535">
        <v>16.850000000000001</v>
      </c>
      <c r="M6458" s="536">
        <v>0.44629999999999997</v>
      </c>
      <c r="N6458" s="535">
        <v>16.3</v>
      </c>
      <c r="O6458" s="536">
        <v>0.46129999999999999</v>
      </c>
      <c r="P6458" s="535">
        <v>22.34</v>
      </c>
      <c r="Q6458" s="536">
        <v>0</v>
      </c>
      <c r="R6458" s="535">
        <v>20.02</v>
      </c>
    </row>
    <row r="6459" spans="1:18" ht="12.75">
      <c r="A6459" s="145">
        <v>103892</v>
      </c>
      <c r="B6459" s="102" t="s">
        <v>28129</v>
      </c>
      <c r="C6459" s="145" t="s">
        <v>2</v>
      </c>
      <c r="D6459" s="535">
        <v>17.850000000000001</v>
      </c>
      <c r="E6459" s="536">
        <v>0.43030000000000002</v>
      </c>
      <c r="F6459" s="535">
        <v>17.25</v>
      </c>
      <c r="G6459" s="536">
        <v>0.44519999999999998</v>
      </c>
      <c r="H6459" s="535">
        <v>18.18</v>
      </c>
      <c r="I6459" s="536">
        <v>0.4224</v>
      </c>
      <c r="J6459" s="535">
        <v>16.13</v>
      </c>
      <c r="K6459" s="536">
        <v>0.47610000000000002</v>
      </c>
      <c r="L6459" s="535">
        <v>18.010000000000002</v>
      </c>
      <c r="M6459" s="536">
        <v>0.4264</v>
      </c>
      <c r="N6459" s="535">
        <v>17.41</v>
      </c>
      <c r="O6459" s="536">
        <v>0.44109999999999999</v>
      </c>
      <c r="P6459" s="535">
        <v>23.62</v>
      </c>
      <c r="Q6459" s="536">
        <v>0</v>
      </c>
      <c r="R6459" s="535">
        <v>21.27</v>
      </c>
    </row>
    <row r="6460" spans="1:18" ht="12.75">
      <c r="A6460" s="145">
        <v>103823</v>
      </c>
      <c r="B6460" s="102" t="s">
        <v>28130</v>
      </c>
      <c r="C6460" s="145" t="s">
        <v>2</v>
      </c>
      <c r="D6460" s="535">
        <v>20.14</v>
      </c>
      <c r="E6460" s="536">
        <v>0.37340000000000001</v>
      </c>
      <c r="F6460" s="535">
        <v>19.39</v>
      </c>
      <c r="G6460" s="536">
        <v>0.38779999999999998</v>
      </c>
      <c r="H6460" s="535">
        <v>20.51</v>
      </c>
      <c r="I6460" s="536">
        <v>0.36670000000000003</v>
      </c>
      <c r="J6460" s="535">
        <v>18.010000000000002</v>
      </c>
      <c r="K6460" s="536">
        <v>0.41749999999999998</v>
      </c>
      <c r="L6460" s="535">
        <v>20.309999999999999</v>
      </c>
      <c r="M6460" s="536">
        <v>0.37030000000000002</v>
      </c>
      <c r="N6460" s="535">
        <v>19.579999999999998</v>
      </c>
      <c r="O6460" s="536">
        <v>0.3841</v>
      </c>
      <c r="P6460" s="535">
        <v>25.82</v>
      </c>
      <c r="Q6460" s="536">
        <v>0</v>
      </c>
      <c r="R6460" s="535">
        <v>23.61</v>
      </c>
    </row>
    <row r="6461" spans="1:18" ht="12.75">
      <c r="A6461" s="145">
        <v>103856</v>
      </c>
      <c r="B6461" s="102" t="s">
        <v>28131</v>
      </c>
      <c r="C6461" s="145" t="s">
        <v>2</v>
      </c>
      <c r="D6461" s="535">
        <v>17.829999999999998</v>
      </c>
      <c r="E6461" s="536">
        <v>0.42180000000000001</v>
      </c>
      <c r="F6461" s="535">
        <v>17.2</v>
      </c>
      <c r="G6461" s="536">
        <v>0.43719999999999998</v>
      </c>
      <c r="H6461" s="535">
        <v>18.09</v>
      </c>
      <c r="I6461" s="536">
        <v>0.41570000000000001</v>
      </c>
      <c r="J6461" s="535">
        <v>16.09</v>
      </c>
      <c r="K6461" s="536">
        <v>0.46739999999999998</v>
      </c>
      <c r="L6461" s="535">
        <v>17.96</v>
      </c>
      <c r="M6461" s="536">
        <v>0.41870000000000002</v>
      </c>
      <c r="N6461" s="535">
        <v>17.329999999999998</v>
      </c>
      <c r="O6461" s="536">
        <v>0.43390000000000001</v>
      </c>
      <c r="P6461" s="535">
        <v>23.48</v>
      </c>
      <c r="Q6461" s="536">
        <v>0</v>
      </c>
      <c r="R6461" s="535">
        <v>21.17</v>
      </c>
    </row>
    <row r="6462" spans="1:18" ht="12.75">
      <c r="A6462" s="145">
        <v>93108</v>
      </c>
      <c r="B6462" s="102" t="s">
        <v>28132</v>
      </c>
      <c r="C6462" s="145" t="s">
        <v>2</v>
      </c>
      <c r="D6462" s="535">
        <v>14.96</v>
      </c>
      <c r="E6462" s="536">
        <v>0.50270000000000004</v>
      </c>
      <c r="F6462" s="535">
        <v>14.51</v>
      </c>
      <c r="G6462" s="536">
        <v>0.51829999999999998</v>
      </c>
      <c r="H6462" s="535">
        <v>15.17</v>
      </c>
      <c r="I6462" s="536">
        <v>0.49569999999999997</v>
      </c>
      <c r="J6462" s="535">
        <v>13.7</v>
      </c>
      <c r="K6462" s="536">
        <v>0.54890000000000005</v>
      </c>
      <c r="L6462" s="535">
        <v>15.06</v>
      </c>
      <c r="M6462" s="536">
        <v>0.49930000000000002</v>
      </c>
      <c r="N6462" s="535">
        <v>14.61</v>
      </c>
      <c r="O6462" s="536">
        <v>0.51470000000000005</v>
      </c>
      <c r="P6462" s="535">
        <v>20.56</v>
      </c>
      <c r="Q6462" s="536">
        <v>0</v>
      </c>
      <c r="R6462" s="535">
        <v>18.16</v>
      </c>
    </row>
    <row r="6463" spans="1:18" ht="12.75">
      <c r="A6463" s="145">
        <v>93091</v>
      </c>
      <c r="B6463" s="102" t="s">
        <v>28133</v>
      </c>
      <c r="C6463" s="145" t="s">
        <v>2</v>
      </c>
      <c r="D6463" s="535">
        <v>18.23</v>
      </c>
      <c r="E6463" s="536">
        <v>0.61709999999999998</v>
      </c>
      <c r="F6463" s="535">
        <v>17.8</v>
      </c>
      <c r="G6463" s="536">
        <v>0.63200000000000001</v>
      </c>
      <c r="H6463" s="535">
        <v>18.440000000000001</v>
      </c>
      <c r="I6463" s="536">
        <v>0.61009999999999998</v>
      </c>
      <c r="J6463" s="535">
        <v>17.04</v>
      </c>
      <c r="K6463" s="536">
        <v>0.66020000000000001</v>
      </c>
      <c r="L6463" s="535">
        <v>18.32</v>
      </c>
      <c r="M6463" s="536">
        <v>0.61409999999999998</v>
      </c>
      <c r="N6463" s="535">
        <v>17.91</v>
      </c>
      <c r="O6463" s="536">
        <v>0.62809999999999999</v>
      </c>
      <c r="P6463" s="535">
        <v>26.55</v>
      </c>
      <c r="Q6463" s="536">
        <v>0</v>
      </c>
      <c r="R6463" s="535">
        <v>22.85</v>
      </c>
    </row>
    <row r="6464" spans="1:18" ht="12.75">
      <c r="A6464" s="145">
        <v>103900</v>
      </c>
      <c r="B6464" s="102" t="s">
        <v>28134</v>
      </c>
      <c r="C6464" s="145" t="s">
        <v>2</v>
      </c>
      <c r="D6464" s="535">
        <v>22.99</v>
      </c>
      <c r="E6464" s="536">
        <v>0.48930000000000001</v>
      </c>
      <c r="F6464" s="535">
        <v>22.3</v>
      </c>
      <c r="G6464" s="536">
        <v>0.50449999999999995</v>
      </c>
      <c r="H6464" s="535">
        <v>23.37</v>
      </c>
      <c r="I6464" s="536">
        <v>0.48139999999999999</v>
      </c>
      <c r="J6464" s="535">
        <v>21.01</v>
      </c>
      <c r="K6464" s="536">
        <v>0.53549999999999998</v>
      </c>
      <c r="L6464" s="535">
        <v>23.17</v>
      </c>
      <c r="M6464" s="536">
        <v>0.48549999999999999</v>
      </c>
      <c r="N6464" s="535">
        <v>22.48</v>
      </c>
      <c r="O6464" s="536">
        <v>0.50039999999999996</v>
      </c>
      <c r="P6464" s="535">
        <v>31.39</v>
      </c>
      <c r="Q6464" s="536">
        <v>0</v>
      </c>
      <c r="R6464" s="535">
        <v>27.85</v>
      </c>
    </row>
    <row r="6465" spans="1:18" ht="12.75">
      <c r="A6465" s="145">
        <v>103831</v>
      </c>
      <c r="B6465" s="102" t="s">
        <v>28135</v>
      </c>
      <c r="C6465" s="145" t="s">
        <v>2</v>
      </c>
      <c r="D6465" s="535">
        <v>30.04</v>
      </c>
      <c r="E6465" s="536">
        <v>0.3745</v>
      </c>
      <c r="F6465" s="535">
        <v>28.92</v>
      </c>
      <c r="G6465" s="536">
        <v>0.38900000000000001</v>
      </c>
      <c r="H6465" s="535">
        <v>30.6</v>
      </c>
      <c r="I6465" s="536">
        <v>0.36759999999999998</v>
      </c>
      <c r="J6465" s="535">
        <v>26.87</v>
      </c>
      <c r="K6465" s="536">
        <v>0.41870000000000002</v>
      </c>
      <c r="L6465" s="535">
        <v>30.31</v>
      </c>
      <c r="M6465" s="536">
        <v>0.37119999999999997</v>
      </c>
      <c r="N6465" s="535">
        <v>29.19</v>
      </c>
      <c r="O6465" s="536">
        <v>0.38540000000000002</v>
      </c>
      <c r="P6465" s="535">
        <v>38.56</v>
      </c>
      <c r="Q6465" s="536">
        <v>0</v>
      </c>
      <c r="R6465" s="535">
        <v>35.24</v>
      </c>
    </row>
    <row r="6466" spans="1:18" ht="12.75">
      <c r="A6466" s="145">
        <v>103864</v>
      </c>
      <c r="B6466" s="102" t="s">
        <v>28136</v>
      </c>
      <c r="C6466" s="145" t="s">
        <v>2</v>
      </c>
      <c r="D6466" s="535">
        <v>24.3</v>
      </c>
      <c r="E6466" s="536">
        <v>0.46300000000000002</v>
      </c>
      <c r="F6466" s="535">
        <v>23.5</v>
      </c>
      <c r="G6466" s="536">
        <v>0.47870000000000001</v>
      </c>
      <c r="H6466" s="535">
        <v>24.63</v>
      </c>
      <c r="I6466" s="536">
        <v>0.45679999999999998</v>
      </c>
      <c r="J6466" s="535">
        <v>22.09</v>
      </c>
      <c r="K6466" s="536">
        <v>0.50929999999999997</v>
      </c>
      <c r="L6466" s="535">
        <v>24.46</v>
      </c>
      <c r="M6466" s="536">
        <v>0.45989999999999998</v>
      </c>
      <c r="N6466" s="535">
        <v>23.67</v>
      </c>
      <c r="O6466" s="536">
        <v>0.4753</v>
      </c>
      <c r="P6466" s="535">
        <v>32.71</v>
      </c>
      <c r="Q6466" s="536">
        <v>0</v>
      </c>
      <c r="R6466" s="535">
        <v>29.2</v>
      </c>
    </row>
    <row r="6467" spans="1:18" ht="12.75">
      <c r="A6467" s="145">
        <v>93133</v>
      </c>
      <c r="B6467" s="102" t="s">
        <v>28137</v>
      </c>
      <c r="C6467" s="145" t="s">
        <v>2</v>
      </c>
      <c r="D6467" s="535">
        <v>21.51</v>
      </c>
      <c r="E6467" s="536">
        <v>0.52300000000000002</v>
      </c>
      <c r="F6467" s="535">
        <v>20.9</v>
      </c>
      <c r="G6467" s="536">
        <v>0.5383</v>
      </c>
      <c r="H6467" s="535">
        <v>21.8</v>
      </c>
      <c r="I6467" s="536">
        <v>0.5161</v>
      </c>
      <c r="J6467" s="535">
        <v>19.78</v>
      </c>
      <c r="K6467" s="536">
        <v>0.56879999999999997</v>
      </c>
      <c r="L6467" s="535">
        <v>21.64</v>
      </c>
      <c r="M6467" s="536">
        <v>0.51990000000000003</v>
      </c>
      <c r="N6467" s="535">
        <v>21.04</v>
      </c>
      <c r="O6467" s="536">
        <v>0.53469999999999995</v>
      </c>
      <c r="P6467" s="535">
        <v>29.89</v>
      </c>
      <c r="Q6467" s="536">
        <v>0</v>
      </c>
      <c r="R6467" s="535">
        <v>26.29</v>
      </c>
    </row>
    <row r="6468" spans="1:18" ht="12.75">
      <c r="A6468" s="145">
        <v>93057</v>
      </c>
      <c r="B6468" s="102" t="s">
        <v>28138</v>
      </c>
      <c r="C6468" s="145" t="s">
        <v>2</v>
      </c>
      <c r="D6468" s="535">
        <v>15.17</v>
      </c>
      <c r="E6468" s="536">
        <v>0.74160000000000004</v>
      </c>
      <c r="F6468" s="535">
        <v>14.93</v>
      </c>
      <c r="G6468" s="536">
        <v>0.75349999999999995</v>
      </c>
      <c r="H6468" s="535">
        <v>15.27</v>
      </c>
      <c r="I6468" s="536">
        <v>0.73670000000000002</v>
      </c>
      <c r="J6468" s="535">
        <v>14.5</v>
      </c>
      <c r="K6468" s="536">
        <v>0.77590000000000003</v>
      </c>
      <c r="L6468" s="535">
        <v>15.21</v>
      </c>
      <c r="M6468" s="536">
        <v>0.73960000000000004</v>
      </c>
      <c r="N6468" s="535">
        <v>14.98</v>
      </c>
      <c r="O6468" s="536">
        <v>0.751</v>
      </c>
      <c r="P6468" s="535">
        <v>23.46</v>
      </c>
      <c r="Q6468" s="536">
        <v>0</v>
      </c>
      <c r="R6468" s="535">
        <v>19.62</v>
      </c>
    </row>
    <row r="6469" spans="1:18" ht="12.75">
      <c r="A6469" s="145">
        <v>93062</v>
      </c>
      <c r="B6469" s="102" t="s">
        <v>28139</v>
      </c>
      <c r="C6469" s="145" t="s">
        <v>2</v>
      </c>
      <c r="D6469" s="535">
        <v>29.01</v>
      </c>
      <c r="E6469" s="536">
        <v>0.8276</v>
      </c>
      <c r="F6469" s="535">
        <v>28.71</v>
      </c>
      <c r="G6469" s="536">
        <v>0.83630000000000004</v>
      </c>
      <c r="H6469" s="535">
        <v>29.14</v>
      </c>
      <c r="I6469" s="536">
        <v>0.82399999999999995</v>
      </c>
      <c r="J6469" s="535">
        <v>28.16</v>
      </c>
      <c r="K6469" s="536">
        <v>0.85260000000000002</v>
      </c>
      <c r="L6469" s="535">
        <v>29.06</v>
      </c>
      <c r="M6469" s="536">
        <v>0.82620000000000005</v>
      </c>
      <c r="N6469" s="535">
        <v>28.77</v>
      </c>
      <c r="O6469" s="536">
        <v>0.83450000000000002</v>
      </c>
      <c r="P6469" s="535">
        <v>46.62</v>
      </c>
      <c r="Q6469" s="536">
        <v>0</v>
      </c>
      <c r="R6469" s="535">
        <v>38.340000000000003</v>
      </c>
    </row>
    <row r="6470" spans="1:18" ht="12.75">
      <c r="A6470" s="145">
        <v>93065</v>
      </c>
      <c r="B6470" s="102" t="s">
        <v>28140</v>
      </c>
      <c r="C6470" s="145" t="s">
        <v>2</v>
      </c>
      <c r="D6470" s="535">
        <v>47.27</v>
      </c>
      <c r="E6470" s="536">
        <v>0.86970000000000003</v>
      </c>
      <c r="F6470" s="535">
        <v>46.9</v>
      </c>
      <c r="G6470" s="536">
        <v>0.87649999999999995</v>
      </c>
      <c r="H6470" s="535">
        <v>47.43</v>
      </c>
      <c r="I6470" s="536">
        <v>0.86680000000000001</v>
      </c>
      <c r="J6470" s="535">
        <v>46.22</v>
      </c>
      <c r="K6470" s="536">
        <v>0.88939999999999997</v>
      </c>
      <c r="L6470" s="535">
        <v>47.34</v>
      </c>
      <c r="M6470" s="536">
        <v>0.86839999999999995</v>
      </c>
      <c r="N6470" s="535">
        <v>46.98</v>
      </c>
      <c r="O6470" s="536">
        <v>0.87509999999999999</v>
      </c>
      <c r="P6470" s="535">
        <v>77.37</v>
      </c>
      <c r="Q6470" s="536">
        <v>0</v>
      </c>
      <c r="R6470" s="535">
        <v>63.15</v>
      </c>
    </row>
    <row r="6471" spans="1:18" ht="12.75">
      <c r="A6471" s="145">
        <v>93068</v>
      </c>
      <c r="B6471" s="102" t="s">
        <v>28141</v>
      </c>
      <c r="C6471" s="145" t="s">
        <v>2</v>
      </c>
      <c r="D6471" s="535">
        <v>66.5</v>
      </c>
      <c r="E6471" s="536">
        <v>0.88360000000000005</v>
      </c>
      <c r="F6471" s="535">
        <v>66.03</v>
      </c>
      <c r="G6471" s="536">
        <v>0.88990000000000002</v>
      </c>
      <c r="H6471" s="535">
        <v>66.7</v>
      </c>
      <c r="I6471" s="536">
        <v>0.88100000000000001</v>
      </c>
      <c r="J6471" s="535">
        <v>65.19</v>
      </c>
      <c r="K6471" s="536">
        <v>0.90139999999999998</v>
      </c>
      <c r="L6471" s="535">
        <v>66.58</v>
      </c>
      <c r="M6471" s="536">
        <v>0.88249999999999995</v>
      </c>
      <c r="N6471" s="535">
        <v>66.13</v>
      </c>
      <c r="O6471" s="536">
        <v>0.88859999999999995</v>
      </c>
      <c r="P6471" s="535">
        <v>109.5</v>
      </c>
      <c r="Q6471" s="536">
        <v>0</v>
      </c>
      <c r="R6471" s="535">
        <v>89.13</v>
      </c>
    </row>
    <row r="6472" spans="1:18" ht="12.75">
      <c r="A6472" s="145">
        <v>93071</v>
      </c>
      <c r="B6472" s="102" t="s">
        <v>28142</v>
      </c>
      <c r="C6472" s="145" t="s">
        <v>2</v>
      </c>
      <c r="D6472" s="535">
        <v>180.71</v>
      </c>
      <c r="E6472" s="536">
        <v>0.94620000000000004</v>
      </c>
      <c r="F6472" s="535">
        <v>180.11</v>
      </c>
      <c r="G6472" s="536">
        <v>0.94930000000000003</v>
      </c>
      <c r="H6472" s="535">
        <v>180.96</v>
      </c>
      <c r="I6472" s="536">
        <v>0.94479999999999997</v>
      </c>
      <c r="J6472" s="535">
        <v>179.06</v>
      </c>
      <c r="K6472" s="536">
        <v>0.95489999999999997</v>
      </c>
      <c r="L6472" s="535">
        <v>180.83</v>
      </c>
      <c r="M6472" s="536">
        <v>0.94550000000000001</v>
      </c>
      <c r="N6472" s="535">
        <v>180.25</v>
      </c>
      <c r="O6472" s="536">
        <v>0.9486</v>
      </c>
      <c r="P6472" s="535">
        <v>305.61</v>
      </c>
      <c r="Q6472" s="536">
        <v>0</v>
      </c>
      <c r="R6472" s="535">
        <v>245.91</v>
      </c>
    </row>
    <row r="6473" spans="1:18" ht="12.75">
      <c r="A6473" s="145">
        <v>93081</v>
      </c>
      <c r="B6473" s="102" t="s">
        <v>28143</v>
      </c>
      <c r="C6473" s="145" t="s">
        <v>2</v>
      </c>
      <c r="D6473" s="535">
        <v>20.12</v>
      </c>
      <c r="E6473" s="536">
        <v>0.75449999999999995</v>
      </c>
      <c r="F6473" s="535">
        <v>19.809999999999999</v>
      </c>
      <c r="G6473" s="536">
        <v>0.76629999999999998</v>
      </c>
      <c r="H6473" s="535">
        <v>20.260000000000002</v>
      </c>
      <c r="I6473" s="536">
        <v>0.74929999999999997</v>
      </c>
      <c r="J6473" s="535">
        <v>19.3</v>
      </c>
      <c r="K6473" s="536">
        <v>0.78649999999999998</v>
      </c>
      <c r="L6473" s="535">
        <v>20.18</v>
      </c>
      <c r="M6473" s="536">
        <v>0.75219999999999998</v>
      </c>
      <c r="N6473" s="535">
        <v>19.91</v>
      </c>
      <c r="O6473" s="536">
        <v>0.76239999999999997</v>
      </c>
      <c r="P6473" s="535">
        <v>31.28</v>
      </c>
      <c r="Q6473" s="536">
        <v>0</v>
      </c>
      <c r="R6473" s="535">
        <v>26.13</v>
      </c>
    </row>
    <row r="6474" spans="1:18" ht="12.75">
      <c r="A6474" s="145">
        <v>103887</v>
      </c>
      <c r="B6474" s="102" t="s">
        <v>28144</v>
      </c>
      <c r="C6474" s="145" t="s">
        <v>2</v>
      </c>
      <c r="D6474" s="535">
        <v>21.93</v>
      </c>
      <c r="E6474" s="536">
        <v>0.69220000000000004</v>
      </c>
      <c r="F6474" s="535">
        <v>21.51</v>
      </c>
      <c r="G6474" s="536">
        <v>0.70569999999999999</v>
      </c>
      <c r="H6474" s="535">
        <v>22.13</v>
      </c>
      <c r="I6474" s="536">
        <v>0.68589999999999995</v>
      </c>
      <c r="J6474" s="535">
        <v>20.81</v>
      </c>
      <c r="K6474" s="536">
        <v>0.72950000000000004</v>
      </c>
      <c r="L6474" s="535">
        <v>22.03</v>
      </c>
      <c r="M6474" s="536">
        <v>0.68910000000000005</v>
      </c>
      <c r="N6474" s="535">
        <v>21.64</v>
      </c>
      <c r="O6474" s="536">
        <v>0.70150000000000001</v>
      </c>
      <c r="P6474" s="535">
        <v>33.119999999999997</v>
      </c>
      <c r="Q6474" s="536">
        <v>0</v>
      </c>
      <c r="R6474" s="535">
        <v>28.03</v>
      </c>
    </row>
    <row r="6475" spans="1:18" ht="12.75">
      <c r="A6475" s="145">
        <v>103818</v>
      </c>
      <c r="B6475" s="102" t="s">
        <v>28145</v>
      </c>
      <c r="C6475" s="145" t="s">
        <v>2</v>
      </c>
      <c r="D6475" s="535">
        <v>21.91</v>
      </c>
      <c r="E6475" s="536">
        <v>0.69279999999999997</v>
      </c>
      <c r="F6475" s="535">
        <v>21.49</v>
      </c>
      <c r="G6475" s="536">
        <v>0.70640000000000003</v>
      </c>
      <c r="H6475" s="535">
        <v>22.1</v>
      </c>
      <c r="I6475" s="536">
        <v>0.68689999999999996</v>
      </c>
      <c r="J6475" s="535">
        <v>20.79</v>
      </c>
      <c r="K6475" s="536">
        <v>0.73019999999999996</v>
      </c>
      <c r="L6475" s="535">
        <v>22</v>
      </c>
      <c r="M6475" s="536">
        <v>0.69</v>
      </c>
      <c r="N6475" s="535">
        <v>21.62</v>
      </c>
      <c r="O6475" s="536">
        <v>0.70209999999999995</v>
      </c>
      <c r="P6475" s="535">
        <v>33.1</v>
      </c>
      <c r="Q6475" s="536">
        <v>0</v>
      </c>
      <c r="R6475" s="535">
        <v>28</v>
      </c>
    </row>
    <row r="6476" spans="1:18" ht="12.75">
      <c r="A6476" s="145">
        <v>103851</v>
      </c>
      <c r="B6476" s="102" t="s">
        <v>28146</v>
      </c>
      <c r="C6476" s="145" t="s">
        <v>2</v>
      </c>
      <c r="D6476" s="535">
        <v>21.64</v>
      </c>
      <c r="E6476" s="536">
        <v>0.70150000000000001</v>
      </c>
      <c r="F6476" s="535">
        <v>21.24</v>
      </c>
      <c r="G6476" s="536">
        <v>0.7147</v>
      </c>
      <c r="H6476" s="535">
        <v>21.82</v>
      </c>
      <c r="I6476" s="536">
        <v>0.69569999999999999</v>
      </c>
      <c r="J6476" s="535">
        <v>20.57</v>
      </c>
      <c r="K6476" s="536">
        <v>0.73799999999999999</v>
      </c>
      <c r="L6476" s="535">
        <v>21.73</v>
      </c>
      <c r="M6476" s="536">
        <v>0.6986</v>
      </c>
      <c r="N6476" s="535">
        <v>21.36</v>
      </c>
      <c r="O6476" s="536">
        <v>0.7107</v>
      </c>
      <c r="P6476" s="535">
        <v>32.82</v>
      </c>
      <c r="Q6476" s="536">
        <v>0</v>
      </c>
      <c r="R6476" s="535">
        <v>27.73</v>
      </c>
    </row>
    <row r="6477" spans="1:18" ht="12.75">
      <c r="A6477" s="145">
        <v>93104</v>
      </c>
      <c r="B6477" s="102" t="s">
        <v>28147</v>
      </c>
      <c r="C6477" s="145" t="s">
        <v>2</v>
      </c>
      <c r="D6477" s="535">
        <v>20.21</v>
      </c>
      <c r="E6477" s="536">
        <v>0.75109999999999999</v>
      </c>
      <c r="F6477" s="535">
        <v>19.91</v>
      </c>
      <c r="G6477" s="536">
        <v>0.76239999999999997</v>
      </c>
      <c r="H6477" s="535">
        <v>20.36</v>
      </c>
      <c r="I6477" s="536">
        <v>0.74560000000000004</v>
      </c>
      <c r="J6477" s="535">
        <v>19.38</v>
      </c>
      <c r="K6477" s="536">
        <v>0.7833</v>
      </c>
      <c r="L6477" s="535">
        <v>20.28</v>
      </c>
      <c r="M6477" s="536">
        <v>0.74850000000000005</v>
      </c>
      <c r="N6477" s="535">
        <v>20.010000000000002</v>
      </c>
      <c r="O6477" s="536">
        <v>0.75860000000000005</v>
      </c>
      <c r="P6477" s="535">
        <v>31.38</v>
      </c>
      <c r="Q6477" s="536">
        <v>0</v>
      </c>
      <c r="R6477" s="535">
        <v>26.24</v>
      </c>
    </row>
    <row r="6478" spans="1:18" ht="12.75">
      <c r="A6478" s="145">
        <v>98602</v>
      </c>
      <c r="B6478" s="102" t="s">
        <v>28148</v>
      </c>
      <c r="C6478" s="145" t="s">
        <v>2</v>
      </c>
      <c r="D6478" s="535">
        <v>19.510000000000002</v>
      </c>
      <c r="E6478" s="536">
        <v>0.80569999999999997</v>
      </c>
      <c r="F6478" s="535">
        <v>19.27</v>
      </c>
      <c r="G6478" s="536">
        <v>0.81579999999999997</v>
      </c>
      <c r="H6478" s="535">
        <v>19.600000000000001</v>
      </c>
      <c r="I6478" s="536">
        <v>0.80200000000000005</v>
      </c>
      <c r="J6478" s="535">
        <v>18.89</v>
      </c>
      <c r="K6478" s="536">
        <v>0.83220000000000005</v>
      </c>
      <c r="L6478" s="535">
        <v>19.559999999999999</v>
      </c>
      <c r="M6478" s="536">
        <v>0.80369999999999997</v>
      </c>
      <c r="N6478" s="535">
        <v>19.34</v>
      </c>
      <c r="O6478" s="536">
        <v>0.81279999999999997</v>
      </c>
      <c r="P6478" s="535">
        <v>31.03</v>
      </c>
      <c r="Q6478" s="536">
        <v>0</v>
      </c>
      <c r="R6478" s="535">
        <v>25.67</v>
      </c>
    </row>
    <row r="6479" spans="1:18" ht="12.75">
      <c r="A6479" s="145">
        <v>93087</v>
      </c>
      <c r="B6479" s="102" t="s">
        <v>28149</v>
      </c>
      <c r="C6479" s="145" t="s">
        <v>2</v>
      </c>
      <c r="D6479" s="535">
        <v>21.09</v>
      </c>
      <c r="E6479" s="536">
        <v>0.74539999999999995</v>
      </c>
      <c r="F6479" s="535">
        <v>20.76</v>
      </c>
      <c r="G6479" s="536">
        <v>0.75719999999999998</v>
      </c>
      <c r="H6479" s="535">
        <v>21.25</v>
      </c>
      <c r="I6479" s="536">
        <v>0.73980000000000001</v>
      </c>
      <c r="J6479" s="535">
        <v>20.21</v>
      </c>
      <c r="K6479" s="536">
        <v>0.77780000000000005</v>
      </c>
      <c r="L6479" s="535">
        <v>21.17</v>
      </c>
      <c r="M6479" s="536">
        <v>0.74260000000000004</v>
      </c>
      <c r="N6479" s="535">
        <v>20.86</v>
      </c>
      <c r="O6479" s="536">
        <v>0.75360000000000005</v>
      </c>
      <c r="P6479" s="535">
        <v>32.64</v>
      </c>
      <c r="Q6479" s="536">
        <v>0</v>
      </c>
      <c r="R6479" s="535">
        <v>27.34</v>
      </c>
    </row>
    <row r="6480" spans="1:18" ht="12.75">
      <c r="A6480" s="145">
        <v>103893</v>
      </c>
      <c r="B6480" s="102" t="s">
        <v>28150</v>
      </c>
      <c r="C6480" s="145" t="s">
        <v>2</v>
      </c>
      <c r="D6480" s="535">
        <v>23.31</v>
      </c>
      <c r="E6480" s="536">
        <v>0.6744</v>
      </c>
      <c r="F6480" s="535">
        <v>22.85</v>
      </c>
      <c r="G6480" s="536">
        <v>0.68799999999999994</v>
      </c>
      <c r="H6480" s="535">
        <v>23.54</v>
      </c>
      <c r="I6480" s="536">
        <v>0.66779999999999995</v>
      </c>
      <c r="J6480" s="535">
        <v>22.04</v>
      </c>
      <c r="K6480" s="536">
        <v>0.71319999999999995</v>
      </c>
      <c r="L6480" s="535">
        <v>23.42</v>
      </c>
      <c r="M6480" s="536">
        <v>0.67120000000000002</v>
      </c>
      <c r="N6480" s="535">
        <v>22.99</v>
      </c>
      <c r="O6480" s="536">
        <v>0.68379999999999996</v>
      </c>
      <c r="P6480" s="535">
        <v>34.89</v>
      </c>
      <c r="Q6480" s="536">
        <v>0</v>
      </c>
      <c r="R6480" s="535">
        <v>29.66</v>
      </c>
    </row>
    <row r="6481" spans="1:18" ht="12.75">
      <c r="A6481" s="145">
        <v>103824</v>
      </c>
      <c r="B6481" s="102" t="s">
        <v>28151</v>
      </c>
      <c r="C6481" s="145" t="s">
        <v>2</v>
      </c>
      <c r="D6481" s="535">
        <v>25.78</v>
      </c>
      <c r="E6481" s="536">
        <v>0.60980000000000001</v>
      </c>
      <c r="F6481" s="535">
        <v>25.16</v>
      </c>
      <c r="G6481" s="536">
        <v>0.62480000000000002</v>
      </c>
      <c r="H6481" s="535">
        <v>26.06</v>
      </c>
      <c r="I6481" s="536">
        <v>0.60319999999999996</v>
      </c>
      <c r="J6481" s="535">
        <v>24.09</v>
      </c>
      <c r="K6481" s="536">
        <v>0.65259999999999996</v>
      </c>
      <c r="L6481" s="535">
        <v>25.92</v>
      </c>
      <c r="M6481" s="536">
        <v>0.60650000000000004</v>
      </c>
      <c r="N6481" s="535">
        <v>25.33</v>
      </c>
      <c r="O6481" s="536">
        <v>0.62060000000000004</v>
      </c>
      <c r="P6481" s="535">
        <v>37.39</v>
      </c>
      <c r="Q6481" s="536">
        <v>0</v>
      </c>
      <c r="R6481" s="535">
        <v>32.24</v>
      </c>
    </row>
    <row r="6482" spans="1:18" ht="12.75">
      <c r="A6482" s="145">
        <v>103857</v>
      </c>
      <c r="B6482" s="102" t="s">
        <v>28152</v>
      </c>
      <c r="C6482" s="145" t="s">
        <v>2</v>
      </c>
      <c r="D6482" s="535">
        <v>23.63</v>
      </c>
      <c r="E6482" s="536">
        <v>0.6653</v>
      </c>
      <c r="F6482" s="535">
        <v>23.14</v>
      </c>
      <c r="G6482" s="536">
        <v>0.67930000000000001</v>
      </c>
      <c r="H6482" s="535">
        <v>23.86</v>
      </c>
      <c r="I6482" s="536">
        <v>0.65880000000000005</v>
      </c>
      <c r="J6482" s="535">
        <v>22.31</v>
      </c>
      <c r="K6482" s="536">
        <v>0.7046</v>
      </c>
      <c r="L6482" s="535">
        <v>23.74</v>
      </c>
      <c r="M6482" s="536">
        <v>0.66220000000000001</v>
      </c>
      <c r="N6482" s="535">
        <v>23.29</v>
      </c>
      <c r="O6482" s="536">
        <v>0.67500000000000004</v>
      </c>
      <c r="P6482" s="535">
        <v>35.22</v>
      </c>
      <c r="Q6482" s="536">
        <v>0</v>
      </c>
      <c r="R6482" s="535">
        <v>29.99</v>
      </c>
    </row>
    <row r="6483" spans="1:18" ht="12.75">
      <c r="A6483" s="145">
        <v>93110</v>
      </c>
      <c r="B6483" s="102" t="s">
        <v>28153</v>
      </c>
      <c r="C6483" s="145" t="s">
        <v>2</v>
      </c>
      <c r="D6483" s="535">
        <v>22.28</v>
      </c>
      <c r="E6483" s="536">
        <v>0.7056</v>
      </c>
      <c r="F6483" s="535">
        <v>21.87</v>
      </c>
      <c r="G6483" s="536">
        <v>0.71879999999999999</v>
      </c>
      <c r="H6483" s="535">
        <v>22.46</v>
      </c>
      <c r="I6483" s="536">
        <v>0.69989999999999997</v>
      </c>
      <c r="J6483" s="535">
        <v>21.19</v>
      </c>
      <c r="K6483" s="536">
        <v>0.7419</v>
      </c>
      <c r="L6483" s="535">
        <v>22.36</v>
      </c>
      <c r="M6483" s="536">
        <v>0.70299999999999996</v>
      </c>
      <c r="N6483" s="535">
        <v>21.99</v>
      </c>
      <c r="O6483" s="536">
        <v>0.71489999999999998</v>
      </c>
      <c r="P6483" s="535">
        <v>33.840000000000003</v>
      </c>
      <c r="Q6483" s="536">
        <v>0</v>
      </c>
      <c r="R6483" s="535">
        <v>28.57</v>
      </c>
    </row>
    <row r="6484" spans="1:18" ht="12.75">
      <c r="A6484" s="145">
        <v>93054</v>
      </c>
      <c r="B6484" s="102" t="s">
        <v>28154</v>
      </c>
      <c r="C6484" s="145" t="s">
        <v>2</v>
      </c>
      <c r="D6484" s="535">
        <v>24.2</v>
      </c>
      <c r="E6484" s="536">
        <v>0.79830000000000001</v>
      </c>
      <c r="F6484" s="535">
        <v>23.9</v>
      </c>
      <c r="G6484" s="536">
        <v>0.80840000000000001</v>
      </c>
      <c r="H6484" s="535">
        <v>24.33</v>
      </c>
      <c r="I6484" s="536">
        <v>0.79410000000000003</v>
      </c>
      <c r="J6484" s="535">
        <v>23.41</v>
      </c>
      <c r="K6484" s="536">
        <v>0.82530000000000003</v>
      </c>
      <c r="L6484" s="535">
        <v>24.28</v>
      </c>
      <c r="M6484" s="536">
        <v>0.79569999999999996</v>
      </c>
      <c r="N6484" s="535">
        <v>24</v>
      </c>
      <c r="O6484" s="536">
        <v>0.80500000000000005</v>
      </c>
      <c r="P6484" s="535">
        <v>38.369999999999997</v>
      </c>
      <c r="Q6484" s="536">
        <v>0</v>
      </c>
      <c r="R6484" s="535">
        <v>31.78</v>
      </c>
    </row>
    <row r="6485" spans="1:18" ht="12.75">
      <c r="A6485" s="145">
        <v>93088</v>
      </c>
      <c r="B6485" s="102" t="s">
        <v>28155</v>
      </c>
      <c r="C6485" s="145" t="s">
        <v>2</v>
      </c>
      <c r="D6485" s="535">
        <v>26.13</v>
      </c>
      <c r="E6485" s="536">
        <v>0.75160000000000005</v>
      </c>
      <c r="F6485" s="535">
        <v>25.72</v>
      </c>
      <c r="G6485" s="536">
        <v>0.76359999999999995</v>
      </c>
      <c r="H6485" s="535">
        <v>26.32</v>
      </c>
      <c r="I6485" s="536">
        <v>0.74619999999999997</v>
      </c>
      <c r="J6485" s="535">
        <v>25.06</v>
      </c>
      <c r="K6485" s="536">
        <v>0.78369999999999995</v>
      </c>
      <c r="L6485" s="535">
        <v>26.22</v>
      </c>
      <c r="M6485" s="536">
        <v>0.749</v>
      </c>
      <c r="N6485" s="535">
        <v>25.84</v>
      </c>
      <c r="O6485" s="536">
        <v>0.7601</v>
      </c>
      <c r="P6485" s="535">
        <v>40.54</v>
      </c>
      <c r="Q6485" s="536">
        <v>0</v>
      </c>
      <c r="R6485" s="535">
        <v>33.909999999999997</v>
      </c>
    </row>
    <row r="6486" spans="1:18" ht="12.75">
      <c r="A6486" s="145">
        <v>103894</v>
      </c>
      <c r="B6486" s="102" t="s">
        <v>28156</v>
      </c>
      <c r="C6486" s="145" t="s">
        <v>2</v>
      </c>
      <c r="D6486" s="535">
        <v>28</v>
      </c>
      <c r="E6486" s="536">
        <v>0.69</v>
      </c>
      <c r="F6486" s="535">
        <v>27.48</v>
      </c>
      <c r="G6486" s="536">
        <v>0.70309999999999995</v>
      </c>
      <c r="H6486" s="535">
        <v>28.27</v>
      </c>
      <c r="I6486" s="536">
        <v>0.68340000000000001</v>
      </c>
      <c r="J6486" s="535">
        <v>26.56</v>
      </c>
      <c r="K6486" s="536">
        <v>0.72740000000000005</v>
      </c>
      <c r="L6486" s="535">
        <v>28.14</v>
      </c>
      <c r="M6486" s="536">
        <v>0.68659999999999999</v>
      </c>
      <c r="N6486" s="535">
        <v>27.63</v>
      </c>
      <c r="O6486" s="536">
        <v>0.69920000000000004</v>
      </c>
      <c r="P6486" s="535">
        <v>42.22</v>
      </c>
      <c r="Q6486" s="536">
        <v>0</v>
      </c>
      <c r="R6486" s="535">
        <v>35.770000000000003</v>
      </c>
    </row>
    <row r="6487" spans="1:18" ht="12.75">
      <c r="A6487" s="145">
        <v>103825</v>
      </c>
      <c r="B6487" s="102" t="s">
        <v>28157</v>
      </c>
      <c r="C6487" s="145" t="s">
        <v>2</v>
      </c>
      <c r="D6487" s="535">
        <v>30.47</v>
      </c>
      <c r="E6487" s="536">
        <v>0.6341</v>
      </c>
      <c r="F6487" s="535">
        <v>29.79</v>
      </c>
      <c r="G6487" s="536">
        <v>0.64849999999999997</v>
      </c>
      <c r="H6487" s="535">
        <v>30.8</v>
      </c>
      <c r="I6487" s="536">
        <v>0.62729999999999997</v>
      </c>
      <c r="J6487" s="535">
        <v>28.61</v>
      </c>
      <c r="K6487" s="536">
        <v>0.67530000000000001</v>
      </c>
      <c r="L6487" s="535">
        <v>30.63</v>
      </c>
      <c r="M6487" s="536">
        <v>0.63080000000000003</v>
      </c>
      <c r="N6487" s="535">
        <v>29.97</v>
      </c>
      <c r="O6487" s="536">
        <v>0.64459999999999995</v>
      </c>
      <c r="P6487" s="535">
        <v>44.71</v>
      </c>
      <c r="Q6487" s="536">
        <v>0</v>
      </c>
      <c r="R6487" s="535">
        <v>38.35</v>
      </c>
    </row>
    <row r="6488" spans="1:18" ht="12.75">
      <c r="A6488" s="145">
        <v>103858</v>
      </c>
      <c r="B6488" s="102" t="s">
        <v>28158</v>
      </c>
      <c r="C6488" s="145" t="s">
        <v>2</v>
      </c>
      <c r="D6488" s="535">
        <v>28.33</v>
      </c>
      <c r="E6488" s="536">
        <v>0.68200000000000005</v>
      </c>
      <c r="F6488" s="535">
        <v>27.77</v>
      </c>
      <c r="G6488" s="536">
        <v>0.69569999999999999</v>
      </c>
      <c r="H6488" s="535">
        <v>28.59</v>
      </c>
      <c r="I6488" s="536">
        <v>0.67579999999999996</v>
      </c>
      <c r="J6488" s="535">
        <v>26.83</v>
      </c>
      <c r="K6488" s="536">
        <v>0.72009999999999996</v>
      </c>
      <c r="L6488" s="535">
        <v>28.46</v>
      </c>
      <c r="M6488" s="536">
        <v>0.67879999999999996</v>
      </c>
      <c r="N6488" s="535">
        <v>27.93</v>
      </c>
      <c r="O6488" s="536">
        <v>0.69169999999999998</v>
      </c>
      <c r="P6488" s="535">
        <v>42.54</v>
      </c>
      <c r="Q6488" s="536">
        <v>0</v>
      </c>
      <c r="R6488" s="535">
        <v>36.11</v>
      </c>
    </row>
    <row r="6489" spans="1:18" ht="12.75">
      <c r="A6489" s="145">
        <v>93111</v>
      </c>
      <c r="B6489" s="102" t="s">
        <v>28159</v>
      </c>
      <c r="C6489" s="145" t="s">
        <v>2</v>
      </c>
      <c r="D6489" s="535">
        <v>26.98</v>
      </c>
      <c r="E6489" s="536">
        <v>0.71609999999999996</v>
      </c>
      <c r="F6489" s="535">
        <v>26.5</v>
      </c>
      <c r="G6489" s="536">
        <v>0.72909999999999997</v>
      </c>
      <c r="H6489" s="535">
        <v>27.19</v>
      </c>
      <c r="I6489" s="536">
        <v>0.71060000000000001</v>
      </c>
      <c r="J6489" s="535">
        <v>25.71</v>
      </c>
      <c r="K6489" s="536">
        <v>0.75149999999999995</v>
      </c>
      <c r="L6489" s="535">
        <v>27.09</v>
      </c>
      <c r="M6489" s="536">
        <v>0.71319999999999995</v>
      </c>
      <c r="N6489" s="535">
        <v>26.64</v>
      </c>
      <c r="O6489" s="536">
        <v>0.72519999999999996</v>
      </c>
      <c r="P6489" s="535">
        <v>41.17</v>
      </c>
      <c r="Q6489" s="536">
        <v>0</v>
      </c>
      <c r="R6489" s="535">
        <v>34.700000000000003</v>
      </c>
    </row>
    <row r="6490" spans="1:18" ht="12.75">
      <c r="A6490" s="145">
        <v>93059</v>
      </c>
      <c r="B6490" s="102" t="s">
        <v>28160</v>
      </c>
      <c r="C6490" s="145" t="s">
        <v>2</v>
      </c>
      <c r="D6490" s="535">
        <v>31.45</v>
      </c>
      <c r="E6490" s="536">
        <v>0.86360000000000003</v>
      </c>
      <c r="F6490" s="535">
        <v>31.17</v>
      </c>
      <c r="G6490" s="536">
        <v>0.87139999999999995</v>
      </c>
      <c r="H6490" s="535">
        <v>31.56</v>
      </c>
      <c r="I6490" s="536">
        <v>0.86060000000000003</v>
      </c>
      <c r="J6490" s="535">
        <v>30.74</v>
      </c>
      <c r="K6490" s="536">
        <v>0.88349999999999995</v>
      </c>
      <c r="L6490" s="535">
        <v>31.5</v>
      </c>
      <c r="M6490" s="536">
        <v>0.86219999999999997</v>
      </c>
      <c r="N6490" s="535">
        <v>31.26</v>
      </c>
      <c r="O6490" s="536">
        <v>0.86880000000000002</v>
      </c>
      <c r="P6490" s="535">
        <v>51.34</v>
      </c>
      <c r="Q6490" s="536">
        <v>0</v>
      </c>
      <c r="R6490" s="535">
        <v>41.98</v>
      </c>
    </row>
    <row r="6491" spans="1:18" ht="12.75">
      <c r="A6491" s="145">
        <v>93093</v>
      </c>
      <c r="B6491" s="102" t="s">
        <v>28161</v>
      </c>
      <c r="C6491" s="145" t="s">
        <v>2</v>
      </c>
      <c r="D6491" s="535">
        <v>32.92</v>
      </c>
      <c r="E6491" s="536">
        <v>0.82499999999999996</v>
      </c>
      <c r="F6491" s="535">
        <v>32.56</v>
      </c>
      <c r="G6491" s="536">
        <v>0.83420000000000005</v>
      </c>
      <c r="H6491" s="535">
        <v>33.08</v>
      </c>
      <c r="I6491" s="536">
        <v>0.82099999999999995</v>
      </c>
      <c r="J6491" s="535">
        <v>31.97</v>
      </c>
      <c r="K6491" s="536">
        <v>0.84950000000000003</v>
      </c>
      <c r="L6491" s="535">
        <v>33</v>
      </c>
      <c r="M6491" s="536">
        <v>0.82299999999999995</v>
      </c>
      <c r="N6491" s="535">
        <v>32.67</v>
      </c>
      <c r="O6491" s="536">
        <v>0.83130000000000004</v>
      </c>
      <c r="P6491" s="535">
        <v>52.83</v>
      </c>
      <c r="Q6491" s="536">
        <v>0</v>
      </c>
      <c r="R6491" s="535">
        <v>43.52</v>
      </c>
    </row>
    <row r="6492" spans="1:18" ht="12.75">
      <c r="A6492" s="145">
        <v>103899</v>
      </c>
      <c r="B6492" s="102" t="s">
        <v>28162</v>
      </c>
      <c r="C6492" s="145" t="s">
        <v>2</v>
      </c>
      <c r="D6492" s="535">
        <v>35.47</v>
      </c>
      <c r="E6492" s="536">
        <v>0.76570000000000005</v>
      </c>
      <c r="F6492" s="535">
        <v>34.97</v>
      </c>
      <c r="G6492" s="536">
        <v>0.77669999999999995</v>
      </c>
      <c r="H6492" s="535">
        <v>35.729999999999997</v>
      </c>
      <c r="I6492" s="536">
        <v>0.7601</v>
      </c>
      <c r="J6492" s="535">
        <v>34.090000000000003</v>
      </c>
      <c r="K6492" s="536">
        <v>0.79669999999999996</v>
      </c>
      <c r="L6492" s="535">
        <v>35.590000000000003</v>
      </c>
      <c r="M6492" s="536">
        <v>0.7631</v>
      </c>
      <c r="N6492" s="535">
        <v>35.119999999999997</v>
      </c>
      <c r="O6492" s="536">
        <v>0.77329999999999999</v>
      </c>
      <c r="P6492" s="535">
        <v>55.43</v>
      </c>
      <c r="Q6492" s="536">
        <v>0</v>
      </c>
      <c r="R6492" s="535">
        <v>46.21</v>
      </c>
    </row>
    <row r="6493" spans="1:18" ht="12.75">
      <c r="A6493" s="145">
        <v>103830</v>
      </c>
      <c r="B6493" s="102" t="s">
        <v>28163</v>
      </c>
      <c r="C6493" s="145" t="s">
        <v>2</v>
      </c>
      <c r="D6493" s="535">
        <v>39.82</v>
      </c>
      <c r="E6493" s="536">
        <v>0.67579999999999996</v>
      </c>
      <c r="F6493" s="535">
        <v>39.04</v>
      </c>
      <c r="G6493" s="536">
        <v>0.68930000000000002</v>
      </c>
      <c r="H6493" s="535">
        <v>40.19</v>
      </c>
      <c r="I6493" s="536">
        <v>0.66959999999999997</v>
      </c>
      <c r="J6493" s="535">
        <v>37.64</v>
      </c>
      <c r="K6493" s="536">
        <v>0.71489999999999998</v>
      </c>
      <c r="L6493" s="535">
        <v>39.99</v>
      </c>
      <c r="M6493" s="536">
        <v>0.67290000000000005</v>
      </c>
      <c r="N6493" s="535">
        <v>39.24</v>
      </c>
      <c r="O6493" s="536">
        <v>0.68579999999999997</v>
      </c>
      <c r="P6493" s="535">
        <v>59.64</v>
      </c>
      <c r="Q6493" s="536">
        <v>0</v>
      </c>
      <c r="R6493" s="535">
        <v>50.67</v>
      </c>
    </row>
    <row r="6494" spans="1:18" ht="12.75">
      <c r="A6494" s="145">
        <v>103863</v>
      </c>
      <c r="B6494" s="102" t="s">
        <v>28164</v>
      </c>
      <c r="C6494" s="145" t="s">
        <v>2</v>
      </c>
      <c r="D6494" s="535">
        <v>36.32</v>
      </c>
      <c r="E6494" s="536">
        <v>0.74780000000000002</v>
      </c>
      <c r="F6494" s="535">
        <v>35.770000000000003</v>
      </c>
      <c r="G6494" s="536">
        <v>0.75929999999999997</v>
      </c>
      <c r="H6494" s="535">
        <v>36.590000000000003</v>
      </c>
      <c r="I6494" s="536">
        <v>0.74229999999999996</v>
      </c>
      <c r="J6494" s="535">
        <v>34.78</v>
      </c>
      <c r="K6494" s="536">
        <v>0.78090000000000004</v>
      </c>
      <c r="L6494" s="535">
        <v>36.450000000000003</v>
      </c>
      <c r="M6494" s="536">
        <v>0.74509999999999998</v>
      </c>
      <c r="N6494" s="535">
        <v>35.92</v>
      </c>
      <c r="O6494" s="536">
        <v>0.75609999999999999</v>
      </c>
      <c r="P6494" s="535">
        <v>56.28</v>
      </c>
      <c r="Q6494" s="536">
        <v>0</v>
      </c>
      <c r="R6494" s="535">
        <v>47.1</v>
      </c>
    </row>
    <row r="6495" spans="1:18" ht="12.75">
      <c r="A6495" s="145">
        <v>93114</v>
      </c>
      <c r="B6495" s="102" t="s">
        <v>28165</v>
      </c>
      <c r="C6495" s="145" t="s">
        <v>2</v>
      </c>
      <c r="D6495" s="535">
        <v>35.020000000000003</v>
      </c>
      <c r="E6495" s="536">
        <v>0.77559999999999996</v>
      </c>
      <c r="F6495" s="535">
        <v>34.54</v>
      </c>
      <c r="G6495" s="536">
        <v>0.7863</v>
      </c>
      <c r="H6495" s="535">
        <v>35.25</v>
      </c>
      <c r="I6495" s="536">
        <v>0.77049999999999996</v>
      </c>
      <c r="J6495" s="535">
        <v>33.71</v>
      </c>
      <c r="K6495" s="536">
        <v>0.80569999999999997</v>
      </c>
      <c r="L6495" s="535">
        <v>35.130000000000003</v>
      </c>
      <c r="M6495" s="536">
        <v>0.77310000000000001</v>
      </c>
      <c r="N6495" s="535">
        <v>34.67</v>
      </c>
      <c r="O6495" s="536">
        <v>0.78339999999999999</v>
      </c>
      <c r="P6495" s="535">
        <v>54.97</v>
      </c>
      <c r="Q6495" s="536">
        <v>0</v>
      </c>
      <c r="R6495" s="535">
        <v>45.72</v>
      </c>
    </row>
    <row r="6496" spans="1:18" ht="12.75">
      <c r="A6496" s="145">
        <v>93075</v>
      </c>
      <c r="B6496" s="102" t="s">
        <v>28166</v>
      </c>
      <c r="C6496" s="145" t="s">
        <v>2</v>
      </c>
      <c r="D6496" s="535">
        <v>21.42</v>
      </c>
      <c r="E6496" s="536">
        <v>0.70399999999999996</v>
      </c>
      <c r="F6496" s="535">
        <v>21.03</v>
      </c>
      <c r="G6496" s="536">
        <v>0.71709999999999996</v>
      </c>
      <c r="H6496" s="535">
        <v>21.61</v>
      </c>
      <c r="I6496" s="536">
        <v>0.69779999999999998</v>
      </c>
      <c r="J6496" s="535">
        <v>20.37</v>
      </c>
      <c r="K6496" s="536">
        <v>0.74029999999999996</v>
      </c>
      <c r="L6496" s="535">
        <v>21.51</v>
      </c>
      <c r="M6496" s="536">
        <v>0.70109999999999995</v>
      </c>
      <c r="N6496" s="535">
        <v>21.16</v>
      </c>
      <c r="O6496" s="536">
        <v>0.7127</v>
      </c>
      <c r="P6496" s="535">
        <v>32.520000000000003</v>
      </c>
      <c r="Q6496" s="536">
        <v>0</v>
      </c>
      <c r="R6496" s="535">
        <v>27.47</v>
      </c>
    </row>
    <row r="6497" spans="1:18" ht="12.75">
      <c r="A6497" s="145">
        <v>103876</v>
      </c>
      <c r="B6497" s="102" t="s">
        <v>28167</v>
      </c>
      <c r="C6497" s="145" t="s">
        <v>2</v>
      </c>
      <c r="D6497" s="535">
        <v>24.13</v>
      </c>
      <c r="E6497" s="536">
        <v>0.62490000000000001</v>
      </c>
      <c r="F6497" s="535">
        <v>23.58</v>
      </c>
      <c r="G6497" s="536">
        <v>0.63949999999999996</v>
      </c>
      <c r="H6497" s="535">
        <v>24.42</v>
      </c>
      <c r="I6497" s="536">
        <v>0.61750000000000005</v>
      </c>
      <c r="J6497" s="535">
        <v>22.62</v>
      </c>
      <c r="K6497" s="536">
        <v>0.66669999999999996</v>
      </c>
      <c r="L6497" s="535">
        <v>24.27</v>
      </c>
      <c r="M6497" s="536">
        <v>0.62129999999999996</v>
      </c>
      <c r="N6497" s="535">
        <v>23.75</v>
      </c>
      <c r="O6497" s="536">
        <v>0.63490000000000002</v>
      </c>
      <c r="P6497" s="535">
        <v>35.270000000000003</v>
      </c>
      <c r="Q6497" s="536">
        <v>0</v>
      </c>
      <c r="R6497" s="535">
        <v>30.31</v>
      </c>
    </row>
    <row r="6498" spans="1:18" ht="12.75">
      <c r="A6498" s="145">
        <v>103807</v>
      </c>
      <c r="B6498" s="102" t="s">
        <v>28168</v>
      </c>
      <c r="C6498" s="145" t="s">
        <v>2</v>
      </c>
      <c r="D6498" s="535">
        <v>24.09</v>
      </c>
      <c r="E6498" s="536">
        <v>0.626</v>
      </c>
      <c r="F6498" s="535">
        <v>23.55</v>
      </c>
      <c r="G6498" s="536">
        <v>0.64029999999999998</v>
      </c>
      <c r="H6498" s="535">
        <v>24.37</v>
      </c>
      <c r="I6498" s="536">
        <v>0.61880000000000002</v>
      </c>
      <c r="J6498" s="535">
        <v>22.59</v>
      </c>
      <c r="K6498" s="536">
        <v>0.66759999999999997</v>
      </c>
      <c r="L6498" s="535">
        <v>24.22</v>
      </c>
      <c r="M6498" s="536">
        <v>0.62260000000000004</v>
      </c>
      <c r="N6498" s="535">
        <v>23.7</v>
      </c>
      <c r="O6498" s="536">
        <v>0.63629999999999998</v>
      </c>
      <c r="P6498" s="535">
        <v>35.24</v>
      </c>
      <c r="Q6498" s="536">
        <v>0</v>
      </c>
      <c r="R6498" s="535">
        <v>30.28</v>
      </c>
    </row>
    <row r="6499" spans="1:18" ht="12.75">
      <c r="A6499" s="145">
        <v>103840</v>
      </c>
      <c r="B6499" s="102" t="s">
        <v>28169</v>
      </c>
      <c r="C6499" s="145" t="s">
        <v>2</v>
      </c>
      <c r="D6499" s="535">
        <v>23.68</v>
      </c>
      <c r="E6499" s="536">
        <v>0.63680000000000003</v>
      </c>
      <c r="F6499" s="535">
        <v>23.16</v>
      </c>
      <c r="G6499" s="536">
        <v>0.65110000000000001</v>
      </c>
      <c r="H6499" s="535">
        <v>23.95</v>
      </c>
      <c r="I6499" s="536">
        <v>0.62960000000000005</v>
      </c>
      <c r="J6499" s="535">
        <v>22.25</v>
      </c>
      <c r="K6499" s="536">
        <v>0.67779999999999996</v>
      </c>
      <c r="L6499" s="535">
        <v>23.81</v>
      </c>
      <c r="M6499" s="536">
        <v>0.63329999999999997</v>
      </c>
      <c r="N6499" s="535">
        <v>23.32</v>
      </c>
      <c r="O6499" s="536">
        <v>0.64670000000000005</v>
      </c>
      <c r="P6499" s="535">
        <v>34.82</v>
      </c>
      <c r="Q6499" s="536">
        <v>0</v>
      </c>
      <c r="R6499" s="535">
        <v>29.85</v>
      </c>
    </row>
    <row r="6500" spans="1:18" ht="12.75">
      <c r="A6500" s="145">
        <v>93098</v>
      </c>
      <c r="B6500" s="102" t="s">
        <v>28170</v>
      </c>
      <c r="C6500" s="145" t="s">
        <v>2</v>
      </c>
      <c r="D6500" s="535">
        <v>21.57</v>
      </c>
      <c r="E6500" s="536">
        <v>0.69910000000000005</v>
      </c>
      <c r="F6500" s="535">
        <v>21.18</v>
      </c>
      <c r="G6500" s="536">
        <v>0.71199999999999997</v>
      </c>
      <c r="H6500" s="535">
        <v>21.77</v>
      </c>
      <c r="I6500" s="536">
        <v>0.69269999999999998</v>
      </c>
      <c r="J6500" s="535">
        <v>20.48</v>
      </c>
      <c r="K6500" s="536">
        <v>0.73629999999999995</v>
      </c>
      <c r="L6500" s="535">
        <v>21.66</v>
      </c>
      <c r="M6500" s="536">
        <v>0.69620000000000004</v>
      </c>
      <c r="N6500" s="535">
        <v>21.3</v>
      </c>
      <c r="O6500" s="536">
        <v>0.70799999999999996</v>
      </c>
      <c r="P6500" s="535">
        <v>32.68</v>
      </c>
      <c r="Q6500" s="536">
        <v>0</v>
      </c>
      <c r="R6500" s="535">
        <v>27.62</v>
      </c>
    </row>
    <row r="6501" spans="1:18" ht="12.75">
      <c r="A6501" s="145">
        <v>93120</v>
      </c>
      <c r="B6501" s="102" t="s">
        <v>28171</v>
      </c>
      <c r="C6501" s="145" t="s">
        <v>2</v>
      </c>
      <c r="D6501" s="535">
        <v>27.78</v>
      </c>
      <c r="E6501" s="536">
        <v>0.8337</v>
      </c>
      <c r="F6501" s="535">
        <v>27.49</v>
      </c>
      <c r="G6501" s="536">
        <v>0.84250000000000003</v>
      </c>
      <c r="H6501" s="535">
        <v>27.92</v>
      </c>
      <c r="I6501" s="536">
        <v>0.82950000000000002</v>
      </c>
      <c r="J6501" s="535">
        <v>27.02</v>
      </c>
      <c r="K6501" s="536">
        <v>0.85709999999999997</v>
      </c>
      <c r="L6501" s="535">
        <v>27.85</v>
      </c>
      <c r="M6501" s="536">
        <v>0.83160000000000001</v>
      </c>
      <c r="N6501" s="535">
        <v>27.6</v>
      </c>
      <c r="O6501" s="536">
        <v>0.83909999999999996</v>
      </c>
      <c r="P6501" s="535">
        <v>44.76</v>
      </c>
      <c r="Q6501" s="536">
        <v>0</v>
      </c>
      <c r="R6501" s="535">
        <v>36.799999999999997</v>
      </c>
    </row>
    <row r="6502" spans="1:18" ht="12.75">
      <c r="A6502" s="145">
        <v>93077</v>
      </c>
      <c r="B6502" s="102" t="s">
        <v>28172</v>
      </c>
      <c r="C6502" s="145" t="s">
        <v>2</v>
      </c>
      <c r="D6502" s="535">
        <v>30.16</v>
      </c>
      <c r="E6502" s="536">
        <v>0.76790000000000003</v>
      </c>
      <c r="F6502" s="535">
        <v>29.73</v>
      </c>
      <c r="G6502" s="536">
        <v>0.77900000000000003</v>
      </c>
      <c r="H6502" s="535">
        <v>30.38</v>
      </c>
      <c r="I6502" s="536">
        <v>0.76229999999999998</v>
      </c>
      <c r="J6502" s="535">
        <v>28.99</v>
      </c>
      <c r="K6502" s="536">
        <v>0.79890000000000005</v>
      </c>
      <c r="L6502" s="535">
        <v>30.26</v>
      </c>
      <c r="M6502" s="536">
        <v>0.76539999999999997</v>
      </c>
      <c r="N6502" s="535">
        <v>29.86</v>
      </c>
      <c r="O6502" s="536">
        <v>0.77559999999999996</v>
      </c>
      <c r="P6502" s="535">
        <v>47.16</v>
      </c>
      <c r="Q6502" s="536">
        <v>0</v>
      </c>
      <c r="R6502" s="535">
        <v>39.299999999999997</v>
      </c>
    </row>
    <row r="6503" spans="1:18" ht="12.75">
      <c r="A6503" s="145">
        <v>103879</v>
      </c>
      <c r="B6503" s="102" t="s">
        <v>28173</v>
      </c>
      <c r="C6503" s="145" t="s">
        <v>2</v>
      </c>
      <c r="D6503" s="535">
        <v>33.479999999999997</v>
      </c>
      <c r="E6503" s="536">
        <v>0.69179999999999997</v>
      </c>
      <c r="F6503" s="535">
        <v>32.86</v>
      </c>
      <c r="G6503" s="536">
        <v>0.70479999999999998</v>
      </c>
      <c r="H6503" s="535">
        <v>33.79</v>
      </c>
      <c r="I6503" s="536">
        <v>0.68540000000000001</v>
      </c>
      <c r="J6503" s="535">
        <v>31.76</v>
      </c>
      <c r="K6503" s="536">
        <v>0.72919999999999996</v>
      </c>
      <c r="L6503" s="535">
        <v>33.64</v>
      </c>
      <c r="M6503" s="536">
        <v>0.6885</v>
      </c>
      <c r="N6503" s="535">
        <v>33.04</v>
      </c>
      <c r="O6503" s="536">
        <v>0.70099999999999996</v>
      </c>
      <c r="P6503" s="535">
        <v>50.52</v>
      </c>
      <c r="Q6503" s="536">
        <v>0</v>
      </c>
      <c r="R6503" s="535">
        <v>42.77</v>
      </c>
    </row>
    <row r="6504" spans="1:18" ht="12.75">
      <c r="A6504" s="145">
        <v>103810</v>
      </c>
      <c r="B6504" s="102" t="s">
        <v>28174</v>
      </c>
      <c r="C6504" s="145" t="s">
        <v>2</v>
      </c>
      <c r="D6504" s="535">
        <v>37.130000000000003</v>
      </c>
      <c r="E6504" s="536">
        <v>0.62380000000000002</v>
      </c>
      <c r="F6504" s="535">
        <v>36.29</v>
      </c>
      <c r="G6504" s="536">
        <v>0.63819999999999999</v>
      </c>
      <c r="H6504" s="535">
        <v>37.56</v>
      </c>
      <c r="I6504" s="536">
        <v>0.61660000000000004</v>
      </c>
      <c r="J6504" s="535">
        <v>34.79</v>
      </c>
      <c r="K6504" s="536">
        <v>0.66569999999999996</v>
      </c>
      <c r="L6504" s="535">
        <v>37.33</v>
      </c>
      <c r="M6504" s="536">
        <v>0.62039999999999995</v>
      </c>
      <c r="N6504" s="535">
        <v>36.520000000000003</v>
      </c>
      <c r="O6504" s="536">
        <v>0.63419999999999999</v>
      </c>
      <c r="P6504" s="535">
        <v>54.23</v>
      </c>
      <c r="Q6504" s="536">
        <v>0</v>
      </c>
      <c r="R6504" s="535">
        <v>46.6</v>
      </c>
    </row>
    <row r="6505" spans="1:18" ht="12.75">
      <c r="A6505" s="145">
        <v>103843</v>
      </c>
      <c r="B6505" s="102" t="s">
        <v>28175</v>
      </c>
      <c r="C6505" s="145" t="s">
        <v>2</v>
      </c>
      <c r="D6505" s="535">
        <v>33.94</v>
      </c>
      <c r="E6505" s="536">
        <v>0.68240000000000001</v>
      </c>
      <c r="F6505" s="535">
        <v>33.28</v>
      </c>
      <c r="G6505" s="536">
        <v>0.69589999999999996</v>
      </c>
      <c r="H6505" s="535">
        <v>34.270000000000003</v>
      </c>
      <c r="I6505" s="536">
        <v>0.67579999999999996</v>
      </c>
      <c r="J6505" s="535">
        <v>32.14</v>
      </c>
      <c r="K6505" s="536">
        <v>0.72060000000000002</v>
      </c>
      <c r="L6505" s="535">
        <v>34.090000000000003</v>
      </c>
      <c r="M6505" s="536">
        <v>0.6794</v>
      </c>
      <c r="N6505" s="535">
        <v>33.479999999999997</v>
      </c>
      <c r="O6505" s="536">
        <v>0.69179999999999997</v>
      </c>
      <c r="P6505" s="535">
        <v>50.99</v>
      </c>
      <c r="Q6505" s="536">
        <v>0</v>
      </c>
      <c r="R6505" s="535">
        <v>43.25</v>
      </c>
    </row>
    <row r="6506" spans="1:18" ht="12.75">
      <c r="A6506" s="145">
        <v>93100</v>
      </c>
      <c r="B6506" s="102" t="s">
        <v>28176</v>
      </c>
      <c r="C6506" s="145" t="s">
        <v>2</v>
      </c>
      <c r="D6506" s="535">
        <v>31.92</v>
      </c>
      <c r="E6506" s="536">
        <v>0.72560000000000002</v>
      </c>
      <c r="F6506" s="535">
        <v>31.38</v>
      </c>
      <c r="G6506" s="536">
        <v>0.73799999999999999</v>
      </c>
      <c r="H6506" s="535">
        <v>32.18</v>
      </c>
      <c r="I6506" s="536">
        <v>0.71970000000000001</v>
      </c>
      <c r="J6506" s="535">
        <v>30.45</v>
      </c>
      <c r="K6506" s="536">
        <v>0.76060000000000005</v>
      </c>
      <c r="L6506" s="535">
        <v>32.04</v>
      </c>
      <c r="M6506" s="536">
        <v>0.7228</v>
      </c>
      <c r="N6506" s="535">
        <v>31.54</v>
      </c>
      <c r="O6506" s="536">
        <v>0.73429999999999995</v>
      </c>
      <c r="P6506" s="535">
        <v>48.94</v>
      </c>
      <c r="Q6506" s="536">
        <v>0</v>
      </c>
      <c r="R6506" s="535">
        <v>41.14</v>
      </c>
    </row>
    <row r="6507" spans="1:18" ht="12.75">
      <c r="A6507" s="145">
        <v>93121</v>
      </c>
      <c r="B6507" s="102" t="s">
        <v>28177</v>
      </c>
      <c r="C6507" s="145" t="s">
        <v>2</v>
      </c>
      <c r="D6507" s="535">
        <v>31.58</v>
      </c>
      <c r="E6507" s="536">
        <v>0.81889999999999996</v>
      </c>
      <c r="F6507" s="535">
        <v>31.22</v>
      </c>
      <c r="G6507" s="536">
        <v>0.82830000000000004</v>
      </c>
      <c r="H6507" s="535">
        <v>31.74</v>
      </c>
      <c r="I6507" s="536">
        <v>0.81469999999999998</v>
      </c>
      <c r="J6507" s="535">
        <v>30.63</v>
      </c>
      <c r="K6507" s="536">
        <v>0.84430000000000005</v>
      </c>
      <c r="L6507" s="535">
        <v>31.66</v>
      </c>
      <c r="M6507" s="536">
        <v>0.81679999999999997</v>
      </c>
      <c r="N6507" s="535">
        <v>31.34</v>
      </c>
      <c r="O6507" s="536">
        <v>0.82509999999999994</v>
      </c>
      <c r="P6507" s="535">
        <v>50.54</v>
      </c>
      <c r="Q6507" s="536">
        <v>0</v>
      </c>
      <c r="R6507" s="535">
        <v>41.69</v>
      </c>
    </row>
    <row r="6508" spans="1:18" ht="12.75">
      <c r="A6508" s="145">
        <v>93078</v>
      </c>
      <c r="B6508" s="102" t="s">
        <v>28178</v>
      </c>
      <c r="C6508" s="145" t="s">
        <v>2</v>
      </c>
      <c r="D6508" s="535">
        <v>33.950000000000003</v>
      </c>
      <c r="E6508" s="536">
        <v>0.76170000000000004</v>
      </c>
      <c r="F6508" s="535">
        <v>33.450000000000003</v>
      </c>
      <c r="G6508" s="536">
        <v>0.77310000000000001</v>
      </c>
      <c r="H6508" s="535">
        <v>34.200000000000003</v>
      </c>
      <c r="I6508" s="536">
        <v>0.75609999999999999</v>
      </c>
      <c r="J6508" s="535">
        <v>32.61</v>
      </c>
      <c r="K6508" s="536">
        <v>0.79300000000000004</v>
      </c>
      <c r="L6508" s="535">
        <v>34.08</v>
      </c>
      <c r="M6508" s="536">
        <v>0.75880000000000003</v>
      </c>
      <c r="N6508" s="535">
        <v>33.6</v>
      </c>
      <c r="O6508" s="536">
        <v>0.76959999999999995</v>
      </c>
      <c r="P6508" s="535">
        <v>52.94</v>
      </c>
      <c r="Q6508" s="536">
        <v>0</v>
      </c>
      <c r="R6508" s="535">
        <v>44.19</v>
      </c>
    </row>
    <row r="6509" spans="1:18" ht="12.75">
      <c r="A6509" s="145">
        <v>103880</v>
      </c>
      <c r="B6509" s="102" t="s">
        <v>28179</v>
      </c>
      <c r="C6509" s="145" t="s">
        <v>2</v>
      </c>
      <c r="D6509" s="535">
        <v>37.26</v>
      </c>
      <c r="E6509" s="536">
        <v>0.69399999999999995</v>
      </c>
      <c r="F6509" s="535">
        <v>36.57</v>
      </c>
      <c r="G6509" s="536">
        <v>0.70709999999999995</v>
      </c>
      <c r="H6509" s="535">
        <v>37.619999999999997</v>
      </c>
      <c r="I6509" s="536">
        <v>0.68740000000000001</v>
      </c>
      <c r="J6509" s="535">
        <v>35.36</v>
      </c>
      <c r="K6509" s="536">
        <v>0.73129999999999995</v>
      </c>
      <c r="L6509" s="535">
        <v>37.450000000000003</v>
      </c>
      <c r="M6509" s="536">
        <v>0.6905</v>
      </c>
      <c r="N6509" s="535">
        <v>36.78</v>
      </c>
      <c r="O6509" s="536">
        <v>0.70309999999999995</v>
      </c>
      <c r="P6509" s="535">
        <v>56.3</v>
      </c>
      <c r="Q6509" s="536">
        <v>0</v>
      </c>
      <c r="R6509" s="535">
        <v>47.66</v>
      </c>
    </row>
    <row r="6510" spans="1:18" ht="12.75">
      <c r="A6510" s="145">
        <v>103811</v>
      </c>
      <c r="B6510" s="102" t="s">
        <v>28180</v>
      </c>
      <c r="C6510" s="145" t="s">
        <v>2</v>
      </c>
      <c r="D6510" s="535">
        <v>40.93</v>
      </c>
      <c r="E6510" s="536">
        <v>0.63180000000000003</v>
      </c>
      <c r="F6510" s="535">
        <v>40.020000000000003</v>
      </c>
      <c r="G6510" s="536">
        <v>0.6462</v>
      </c>
      <c r="H6510" s="535">
        <v>41.39</v>
      </c>
      <c r="I6510" s="536">
        <v>0.62480000000000002</v>
      </c>
      <c r="J6510" s="535">
        <v>38.409999999999997</v>
      </c>
      <c r="K6510" s="536">
        <v>0.67330000000000001</v>
      </c>
      <c r="L6510" s="535">
        <v>41.15</v>
      </c>
      <c r="M6510" s="536">
        <v>0.62839999999999996</v>
      </c>
      <c r="N6510" s="535">
        <v>40.270000000000003</v>
      </c>
      <c r="O6510" s="536">
        <v>0.64219999999999999</v>
      </c>
      <c r="P6510" s="535">
        <v>60.02</v>
      </c>
      <c r="Q6510" s="536">
        <v>0</v>
      </c>
      <c r="R6510" s="535">
        <v>51.5</v>
      </c>
    </row>
    <row r="6511" spans="1:18" ht="12.75">
      <c r="A6511" s="145">
        <v>103844</v>
      </c>
      <c r="B6511" s="102" t="s">
        <v>28181</v>
      </c>
      <c r="C6511" s="145" t="s">
        <v>2</v>
      </c>
      <c r="D6511" s="535">
        <v>37.72</v>
      </c>
      <c r="E6511" s="536">
        <v>0.68559999999999999</v>
      </c>
      <c r="F6511" s="535">
        <v>37.01</v>
      </c>
      <c r="G6511" s="536">
        <v>0.69869999999999999</v>
      </c>
      <c r="H6511" s="535">
        <v>38.1</v>
      </c>
      <c r="I6511" s="536">
        <v>0.67869999999999997</v>
      </c>
      <c r="J6511" s="535">
        <v>35.74</v>
      </c>
      <c r="K6511" s="536">
        <v>0.72360000000000002</v>
      </c>
      <c r="L6511" s="535">
        <v>37.909999999999997</v>
      </c>
      <c r="M6511" s="536">
        <v>0.68210000000000004</v>
      </c>
      <c r="N6511" s="535">
        <v>37.22</v>
      </c>
      <c r="O6511" s="536">
        <v>0.69479999999999997</v>
      </c>
      <c r="P6511" s="535">
        <v>56.77</v>
      </c>
      <c r="Q6511" s="536">
        <v>0</v>
      </c>
      <c r="R6511" s="535">
        <v>48.15</v>
      </c>
    </row>
    <row r="6512" spans="1:18" ht="12.75">
      <c r="A6512" s="145">
        <v>93101</v>
      </c>
      <c r="B6512" s="102" t="s">
        <v>28182</v>
      </c>
      <c r="C6512" s="145" t="s">
        <v>2</v>
      </c>
      <c r="D6512" s="535">
        <v>35.72</v>
      </c>
      <c r="E6512" s="536">
        <v>0.72399999999999998</v>
      </c>
      <c r="F6512" s="535">
        <v>35.11</v>
      </c>
      <c r="G6512" s="536">
        <v>0.73650000000000004</v>
      </c>
      <c r="H6512" s="535">
        <v>36.01</v>
      </c>
      <c r="I6512" s="536">
        <v>0.71809999999999996</v>
      </c>
      <c r="J6512" s="535">
        <v>34.07</v>
      </c>
      <c r="K6512" s="536">
        <v>0.75900000000000001</v>
      </c>
      <c r="L6512" s="535">
        <v>35.86</v>
      </c>
      <c r="M6512" s="536">
        <v>0.72109999999999996</v>
      </c>
      <c r="N6512" s="535">
        <v>35.28</v>
      </c>
      <c r="O6512" s="536">
        <v>0.73299999999999998</v>
      </c>
      <c r="P6512" s="535">
        <v>54.73</v>
      </c>
      <c r="Q6512" s="536">
        <v>0</v>
      </c>
      <c r="R6512" s="535">
        <v>46.03</v>
      </c>
    </row>
    <row r="6513" spans="1:18" ht="12.75">
      <c r="A6513" s="145">
        <v>92311</v>
      </c>
      <c r="B6513" s="102" t="s">
        <v>28183</v>
      </c>
      <c r="C6513" s="145" t="s">
        <v>2</v>
      </c>
      <c r="D6513" s="535">
        <v>14.37</v>
      </c>
      <c r="E6513" s="536">
        <v>0.45579999999999998</v>
      </c>
      <c r="F6513" s="535">
        <v>13.9</v>
      </c>
      <c r="G6513" s="536">
        <v>0.47120000000000001</v>
      </c>
      <c r="H6513" s="535">
        <v>14.61</v>
      </c>
      <c r="I6513" s="536">
        <v>0.44829999999999998</v>
      </c>
      <c r="J6513" s="535">
        <v>13.04</v>
      </c>
      <c r="K6513" s="536">
        <v>0.50229999999999997</v>
      </c>
      <c r="L6513" s="535">
        <v>14.48</v>
      </c>
      <c r="M6513" s="536">
        <v>0.45229999999999998</v>
      </c>
      <c r="N6513" s="535">
        <v>14.02</v>
      </c>
      <c r="O6513" s="536">
        <v>0.4672</v>
      </c>
      <c r="P6513" s="535">
        <v>19.28</v>
      </c>
      <c r="Q6513" s="536">
        <v>0</v>
      </c>
      <c r="R6513" s="535">
        <v>17.25</v>
      </c>
    </row>
    <row r="6514" spans="1:18" ht="12.75">
      <c r="A6514" s="145">
        <v>103874</v>
      </c>
      <c r="B6514" s="102" t="s">
        <v>28184</v>
      </c>
      <c r="C6514" s="145" t="s">
        <v>2</v>
      </c>
      <c r="D6514" s="535">
        <v>20.3</v>
      </c>
      <c r="E6514" s="536">
        <v>0.31380000000000002</v>
      </c>
      <c r="F6514" s="535">
        <v>19.489999999999998</v>
      </c>
      <c r="G6514" s="536">
        <v>0.32679999999999998</v>
      </c>
      <c r="H6514" s="535">
        <v>20.77</v>
      </c>
      <c r="I6514" s="536">
        <v>0.30669999999999997</v>
      </c>
      <c r="J6514" s="535">
        <v>17.95</v>
      </c>
      <c r="K6514" s="536">
        <v>0.35489999999999999</v>
      </c>
      <c r="L6514" s="535">
        <v>20.53</v>
      </c>
      <c r="M6514" s="536">
        <v>0.31030000000000002</v>
      </c>
      <c r="N6514" s="535">
        <v>19.71</v>
      </c>
      <c r="O6514" s="536">
        <v>0.32319999999999999</v>
      </c>
      <c r="P6514" s="535">
        <v>25.18</v>
      </c>
      <c r="Q6514" s="536">
        <v>0</v>
      </c>
      <c r="R6514" s="535">
        <v>23.44</v>
      </c>
    </row>
    <row r="6515" spans="1:18" ht="12.75">
      <c r="A6515" s="145">
        <v>103805</v>
      </c>
      <c r="B6515" s="102" t="s">
        <v>28185</v>
      </c>
      <c r="C6515" s="145" t="s">
        <v>2</v>
      </c>
      <c r="D6515" s="535">
        <v>20.23</v>
      </c>
      <c r="E6515" s="536">
        <v>0.31490000000000001</v>
      </c>
      <c r="F6515" s="535">
        <v>19.399999999999999</v>
      </c>
      <c r="G6515" s="536">
        <v>0.32840000000000003</v>
      </c>
      <c r="H6515" s="535">
        <v>20.67</v>
      </c>
      <c r="I6515" s="536">
        <v>0.30819999999999997</v>
      </c>
      <c r="J6515" s="535">
        <v>17.89</v>
      </c>
      <c r="K6515" s="536">
        <v>0.35610000000000003</v>
      </c>
      <c r="L6515" s="535">
        <v>20.440000000000001</v>
      </c>
      <c r="M6515" s="536">
        <v>0.31159999999999999</v>
      </c>
      <c r="N6515" s="535">
        <v>19.63</v>
      </c>
      <c r="O6515" s="536">
        <v>0.32450000000000001</v>
      </c>
      <c r="P6515" s="535">
        <v>25.1</v>
      </c>
      <c r="Q6515" s="536">
        <v>0</v>
      </c>
      <c r="R6515" s="535">
        <v>23.35</v>
      </c>
    </row>
    <row r="6516" spans="1:18" ht="12.75">
      <c r="A6516" s="145">
        <v>103838</v>
      </c>
      <c r="B6516" s="102" t="s">
        <v>28186</v>
      </c>
      <c r="C6516" s="145" t="s">
        <v>2</v>
      </c>
      <c r="D6516" s="535">
        <v>19.420000000000002</v>
      </c>
      <c r="E6516" s="536">
        <v>0.32800000000000001</v>
      </c>
      <c r="F6516" s="535">
        <v>18.64</v>
      </c>
      <c r="G6516" s="536">
        <v>0.3417</v>
      </c>
      <c r="H6516" s="535">
        <v>19.829999999999998</v>
      </c>
      <c r="I6516" s="536">
        <v>0.32119999999999999</v>
      </c>
      <c r="J6516" s="535">
        <v>17.21</v>
      </c>
      <c r="K6516" s="536">
        <v>0.37009999999999998</v>
      </c>
      <c r="L6516" s="535">
        <v>19.61</v>
      </c>
      <c r="M6516" s="536">
        <v>0.32479999999999998</v>
      </c>
      <c r="N6516" s="535">
        <v>18.84</v>
      </c>
      <c r="O6516" s="536">
        <v>0.33810000000000001</v>
      </c>
      <c r="P6516" s="535">
        <v>24.28</v>
      </c>
      <c r="Q6516" s="536">
        <v>0</v>
      </c>
      <c r="R6516" s="535">
        <v>22.5</v>
      </c>
    </row>
    <row r="6517" spans="1:18" ht="12.75">
      <c r="A6517" s="145">
        <v>92326</v>
      </c>
      <c r="B6517" s="102" t="s">
        <v>28187</v>
      </c>
      <c r="C6517" s="145" t="s">
        <v>2</v>
      </c>
      <c r="D6517" s="535">
        <v>15.19</v>
      </c>
      <c r="E6517" s="536">
        <v>0.41739999999999999</v>
      </c>
      <c r="F6517" s="535">
        <v>14.66</v>
      </c>
      <c r="G6517" s="536">
        <v>0.4325</v>
      </c>
      <c r="H6517" s="535">
        <v>15.46</v>
      </c>
      <c r="I6517" s="536">
        <v>0.41010000000000002</v>
      </c>
      <c r="J6517" s="535">
        <v>13.69</v>
      </c>
      <c r="K6517" s="536">
        <v>0.46310000000000001</v>
      </c>
      <c r="L6517" s="535">
        <v>15.31</v>
      </c>
      <c r="M6517" s="536">
        <v>0.41410000000000002</v>
      </c>
      <c r="N6517" s="535">
        <v>14.78</v>
      </c>
      <c r="O6517" s="536">
        <v>0.42899999999999999</v>
      </c>
      <c r="P6517" s="535">
        <v>19.95</v>
      </c>
      <c r="Q6517" s="536">
        <v>0</v>
      </c>
      <c r="R6517" s="535">
        <v>18.04</v>
      </c>
    </row>
    <row r="6518" spans="1:18" ht="12.75">
      <c r="A6518" s="145">
        <v>92287</v>
      </c>
      <c r="B6518" s="102" t="s">
        <v>28188</v>
      </c>
      <c r="C6518" s="145" t="s">
        <v>2</v>
      </c>
      <c r="D6518" s="535">
        <v>19.010000000000002</v>
      </c>
      <c r="E6518" s="536">
        <v>0.73170000000000002</v>
      </c>
      <c r="F6518" s="535">
        <v>18.7</v>
      </c>
      <c r="G6518" s="536">
        <v>0.74390000000000001</v>
      </c>
      <c r="H6518" s="535">
        <v>19.16</v>
      </c>
      <c r="I6518" s="536">
        <v>0.72599999999999998</v>
      </c>
      <c r="J6518" s="535">
        <v>18.14</v>
      </c>
      <c r="K6518" s="536">
        <v>0.76680000000000004</v>
      </c>
      <c r="L6518" s="535">
        <v>19.07</v>
      </c>
      <c r="M6518" s="536">
        <v>0.72940000000000005</v>
      </c>
      <c r="N6518" s="535">
        <v>18.77</v>
      </c>
      <c r="O6518" s="536">
        <v>0.74109999999999998</v>
      </c>
      <c r="P6518" s="535">
        <v>29.24</v>
      </c>
      <c r="Q6518" s="536">
        <v>0</v>
      </c>
      <c r="R6518" s="535">
        <v>24.53</v>
      </c>
    </row>
    <row r="6519" spans="1:18" ht="12.75">
      <c r="A6519" s="145">
        <v>92312</v>
      </c>
      <c r="B6519" s="102" t="s">
        <v>28189</v>
      </c>
      <c r="C6519" s="145" t="s">
        <v>2</v>
      </c>
      <c r="D6519" s="535">
        <v>23.74</v>
      </c>
      <c r="E6519" s="536">
        <v>0.58589999999999998</v>
      </c>
      <c r="F6519" s="535">
        <v>23.16</v>
      </c>
      <c r="G6519" s="536">
        <v>0.60060000000000002</v>
      </c>
      <c r="H6519" s="535">
        <v>24.06</v>
      </c>
      <c r="I6519" s="536">
        <v>0.57809999999999995</v>
      </c>
      <c r="J6519" s="535">
        <v>22.08</v>
      </c>
      <c r="K6519" s="536">
        <v>0.63</v>
      </c>
      <c r="L6519" s="535">
        <v>23.89</v>
      </c>
      <c r="M6519" s="536">
        <v>0.58230000000000004</v>
      </c>
      <c r="N6519" s="535">
        <v>23.31</v>
      </c>
      <c r="O6519" s="536">
        <v>0.59670000000000001</v>
      </c>
      <c r="P6519" s="535">
        <v>34.06</v>
      </c>
      <c r="Q6519" s="536">
        <v>0</v>
      </c>
      <c r="R6519" s="535">
        <v>29.52</v>
      </c>
    </row>
    <row r="6520" spans="1:18" ht="12.75">
      <c r="A6520" s="145">
        <v>103877</v>
      </c>
      <c r="B6520" s="102" t="s">
        <v>28190</v>
      </c>
      <c r="C6520" s="145" t="s">
        <v>2</v>
      </c>
      <c r="D6520" s="535">
        <v>30.36</v>
      </c>
      <c r="E6520" s="536">
        <v>0.4582</v>
      </c>
      <c r="F6520" s="535">
        <v>29.41</v>
      </c>
      <c r="G6520" s="536">
        <v>0.47299999999999998</v>
      </c>
      <c r="H6520" s="535">
        <v>30.92</v>
      </c>
      <c r="I6520" s="536">
        <v>0.44990000000000002</v>
      </c>
      <c r="J6520" s="535">
        <v>27.59</v>
      </c>
      <c r="K6520" s="536">
        <v>0.50419999999999998</v>
      </c>
      <c r="L6520" s="535">
        <v>30.63</v>
      </c>
      <c r="M6520" s="536">
        <v>0.4541</v>
      </c>
      <c r="N6520" s="535">
        <v>29.66</v>
      </c>
      <c r="O6520" s="536">
        <v>0.46899999999999997</v>
      </c>
      <c r="P6520" s="535">
        <v>40.78</v>
      </c>
      <c r="Q6520" s="536">
        <v>0</v>
      </c>
      <c r="R6520" s="535">
        <v>36.479999999999997</v>
      </c>
    </row>
    <row r="6521" spans="1:18" ht="12.75">
      <c r="A6521" s="145">
        <v>103808</v>
      </c>
      <c r="B6521" s="102" t="s">
        <v>28191</v>
      </c>
      <c r="C6521" s="145" t="s">
        <v>2</v>
      </c>
      <c r="D6521" s="535">
        <v>37.68</v>
      </c>
      <c r="E6521" s="536">
        <v>0.36919999999999997</v>
      </c>
      <c r="F6521" s="535">
        <v>36.29</v>
      </c>
      <c r="G6521" s="536">
        <v>0.38329999999999997</v>
      </c>
      <c r="H6521" s="535">
        <v>38.44</v>
      </c>
      <c r="I6521" s="536">
        <v>0.3619</v>
      </c>
      <c r="J6521" s="535">
        <v>33.659999999999997</v>
      </c>
      <c r="K6521" s="536">
        <v>0.4133</v>
      </c>
      <c r="L6521" s="535">
        <v>38.04</v>
      </c>
      <c r="M6521" s="536">
        <v>0.36570000000000003</v>
      </c>
      <c r="N6521" s="535">
        <v>36.64</v>
      </c>
      <c r="O6521" s="536">
        <v>0.37959999999999999</v>
      </c>
      <c r="P6521" s="535">
        <v>48.2</v>
      </c>
      <c r="Q6521" s="536">
        <v>0</v>
      </c>
      <c r="R6521" s="535">
        <v>44.15</v>
      </c>
    </row>
    <row r="6522" spans="1:18" ht="12.75">
      <c r="A6522" s="145">
        <v>103841</v>
      </c>
      <c r="B6522" s="102" t="s">
        <v>28192</v>
      </c>
      <c r="C6522" s="145" t="s">
        <v>2</v>
      </c>
      <c r="D6522" s="535">
        <v>31.3</v>
      </c>
      <c r="E6522" s="536">
        <v>0.44440000000000002</v>
      </c>
      <c r="F6522" s="535">
        <v>30.27</v>
      </c>
      <c r="G6522" s="536">
        <v>0.45950000000000002</v>
      </c>
      <c r="H6522" s="535">
        <v>31.86</v>
      </c>
      <c r="I6522" s="536">
        <v>0.43659999999999999</v>
      </c>
      <c r="J6522" s="535">
        <v>28.36</v>
      </c>
      <c r="K6522" s="536">
        <v>0.49049999999999999</v>
      </c>
      <c r="L6522" s="535">
        <v>31.57</v>
      </c>
      <c r="M6522" s="536">
        <v>0.44059999999999999</v>
      </c>
      <c r="N6522" s="535">
        <v>30.54</v>
      </c>
      <c r="O6522" s="536">
        <v>0.45550000000000002</v>
      </c>
      <c r="P6522" s="535">
        <v>41.73</v>
      </c>
      <c r="Q6522" s="536">
        <v>0</v>
      </c>
      <c r="R6522" s="535">
        <v>37.450000000000003</v>
      </c>
    </row>
    <row r="6523" spans="1:18" ht="12.75">
      <c r="A6523" s="145">
        <v>92327</v>
      </c>
      <c r="B6523" s="102" t="s">
        <v>28193</v>
      </c>
      <c r="C6523" s="145" t="s">
        <v>2</v>
      </c>
      <c r="D6523" s="535">
        <v>27.26</v>
      </c>
      <c r="E6523" s="536">
        <v>0.51029999999999998</v>
      </c>
      <c r="F6523" s="535">
        <v>26.48</v>
      </c>
      <c r="G6523" s="536">
        <v>0.52529999999999999</v>
      </c>
      <c r="H6523" s="535">
        <v>27.68</v>
      </c>
      <c r="I6523" s="536">
        <v>0.50249999999999995</v>
      </c>
      <c r="J6523" s="535">
        <v>25</v>
      </c>
      <c r="K6523" s="536">
        <v>0.55640000000000001</v>
      </c>
      <c r="L6523" s="535">
        <v>27.46</v>
      </c>
      <c r="M6523" s="536">
        <v>0.50660000000000005</v>
      </c>
      <c r="N6523" s="535">
        <v>26.67</v>
      </c>
      <c r="O6523" s="536">
        <v>0.52159999999999995</v>
      </c>
      <c r="P6523" s="535">
        <v>37.619999999999997</v>
      </c>
      <c r="Q6523" s="536">
        <v>0</v>
      </c>
      <c r="R6523" s="535">
        <v>33.21</v>
      </c>
    </row>
    <row r="6524" spans="1:18" ht="12.75">
      <c r="A6524" s="145">
        <v>92288</v>
      </c>
      <c r="B6524" s="102" t="s">
        <v>28194</v>
      </c>
      <c r="C6524" s="145" t="s">
        <v>2</v>
      </c>
      <c r="D6524" s="535">
        <v>29.88</v>
      </c>
      <c r="E6524" s="536">
        <v>0.78010000000000002</v>
      </c>
      <c r="F6524" s="535">
        <v>29.48</v>
      </c>
      <c r="G6524" s="536">
        <v>0.79069999999999996</v>
      </c>
      <c r="H6524" s="535">
        <v>30.09</v>
      </c>
      <c r="I6524" s="536">
        <v>0.77470000000000006</v>
      </c>
      <c r="J6524" s="535">
        <v>28.77</v>
      </c>
      <c r="K6524" s="536">
        <v>0.81020000000000003</v>
      </c>
      <c r="L6524" s="535">
        <v>29.98</v>
      </c>
      <c r="M6524" s="536">
        <v>0.77749999999999997</v>
      </c>
      <c r="N6524" s="535">
        <v>29.59</v>
      </c>
      <c r="O6524" s="536">
        <v>0.78779999999999994</v>
      </c>
      <c r="P6524" s="535">
        <v>46.99</v>
      </c>
      <c r="Q6524" s="536">
        <v>0</v>
      </c>
      <c r="R6524" s="535">
        <v>39.049999999999997</v>
      </c>
    </row>
    <row r="6525" spans="1:18" ht="12.75">
      <c r="A6525" s="145">
        <v>92313</v>
      </c>
      <c r="B6525" s="102" t="s">
        <v>28195</v>
      </c>
      <c r="C6525" s="145" t="s">
        <v>2</v>
      </c>
      <c r="D6525" s="535">
        <v>34.270000000000003</v>
      </c>
      <c r="E6525" s="536">
        <v>0.68020000000000003</v>
      </c>
      <c r="F6525" s="535">
        <v>33.619999999999997</v>
      </c>
      <c r="G6525" s="536">
        <v>0.69330000000000003</v>
      </c>
      <c r="H6525" s="535">
        <v>34.619999999999997</v>
      </c>
      <c r="I6525" s="536">
        <v>0.67330000000000001</v>
      </c>
      <c r="J6525" s="535">
        <v>32.42</v>
      </c>
      <c r="K6525" s="536">
        <v>0.71899999999999997</v>
      </c>
      <c r="L6525" s="535">
        <v>34.44</v>
      </c>
      <c r="M6525" s="536">
        <v>0.67679999999999996</v>
      </c>
      <c r="N6525" s="535">
        <v>33.79</v>
      </c>
      <c r="O6525" s="536">
        <v>0.68979999999999997</v>
      </c>
      <c r="P6525" s="535">
        <v>51.45</v>
      </c>
      <c r="Q6525" s="536">
        <v>0</v>
      </c>
      <c r="R6525" s="535">
        <v>43.65</v>
      </c>
    </row>
    <row r="6526" spans="1:18" ht="12.75">
      <c r="A6526" s="145">
        <v>103881</v>
      </c>
      <c r="B6526" s="102" t="s">
        <v>28196</v>
      </c>
      <c r="C6526" s="145" t="s">
        <v>2</v>
      </c>
      <c r="D6526" s="535">
        <v>41.93</v>
      </c>
      <c r="E6526" s="536">
        <v>0.55589999999999995</v>
      </c>
      <c r="F6526" s="535">
        <v>40.85</v>
      </c>
      <c r="G6526" s="536">
        <v>0.5706</v>
      </c>
      <c r="H6526" s="535">
        <v>42.56</v>
      </c>
      <c r="I6526" s="536">
        <v>0.54769999999999996</v>
      </c>
      <c r="J6526" s="535">
        <v>38.78</v>
      </c>
      <c r="K6526" s="536">
        <v>0.60109999999999997</v>
      </c>
      <c r="L6526" s="535">
        <v>42.23</v>
      </c>
      <c r="M6526" s="536">
        <v>0.55200000000000005</v>
      </c>
      <c r="N6526" s="535">
        <v>41.15</v>
      </c>
      <c r="O6526" s="536">
        <v>0.5665</v>
      </c>
      <c r="P6526" s="535">
        <v>59.23</v>
      </c>
      <c r="Q6526" s="536">
        <v>0</v>
      </c>
      <c r="R6526" s="535">
        <v>51.7</v>
      </c>
    </row>
    <row r="6527" spans="1:18" ht="12.75">
      <c r="A6527" s="145">
        <v>103812</v>
      </c>
      <c r="B6527" s="102" t="s">
        <v>28197</v>
      </c>
      <c r="C6527" s="145" t="s">
        <v>2</v>
      </c>
      <c r="D6527" s="535">
        <v>55.57</v>
      </c>
      <c r="E6527" s="536">
        <v>0.41949999999999998</v>
      </c>
      <c r="F6527" s="535">
        <v>53.66</v>
      </c>
      <c r="G6527" s="536">
        <v>0.43440000000000001</v>
      </c>
      <c r="H6527" s="535">
        <v>56.6</v>
      </c>
      <c r="I6527" s="536">
        <v>0.4118</v>
      </c>
      <c r="J6527" s="535">
        <v>50.12</v>
      </c>
      <c r="K6527" s="536">
        <v>0.46510000000000001</v>
      </c>
      <c r="L6527" s="535">
        <v>56.05</v>
      </c>
      <c r="M6527" s="536">
        <v>0.41589999999999999</v>
      </c>
      <c r="N6527" s="535">
        <v>54.16</v>
      </c>
      <c r="O6527" s="536">
        <v>0.4304</v>
      </c>
      <c r="P6527" s="535">
        <v>73.06</v>
      </c>
      <c r="Q6527" s="536">
        <v>0</v>
      </c>
      <c r="R6527" s="535">
        <v>66.02</v>
      </c>
    </row>
    <row r="6528" spans="1:18" ht="12.75">
      <c r="A6528" s="145">
        <v>103845</v>
      </c>
      <c r="B6528" s="102" t="s">
        <v>28198</v>
      </c>
      <c r="C6528" s="145" t="s">
        <v>2</v>
      </c>
      <c r="D6528" s="535">
        <v>44.42</v>
      </c>
      <c r="E6528" s="536">
        <v>0.52480000000000004</v>
      </c>
      <c r="F6528" s="535">
        <v>43.18</v>
      </c>
      <c r="G6528" s="536">
        <v>0.53979999999999995</v>
      </c>
      <c r="H6528" s="535">
        <v>45.09</v>
      </c>
      <c r="I6528" s="536">
        <v>0.51700000000000002</v>
      </c>
      <c r="J6528" s="535">
        <v>40.85</v>
      </c>
      <c r="K6528" s="536">
        <v>0.5706</v>
      </c>
      <c r="L6528" s="535">
        <v>44.74</v>
      </c>
      <c r="M6528" s="536">
        <v>0.52100000000000002</v>
      </c>
      <c r="N6528" s="535">
        <v>43.49</v>
      </c>
      <c r="O6528" s="536">
        <v>0.53600000000000003</v>
      </c>
      <c r="P6528" s="535">
        <v>61.74</v>
      </c>
      <c r="Q6528" s="536">
        <v>0</v>
      </c>
      <c r="R6528" s="535">
        <v>54.3</v>
      </c>
    </row>
    <row r="6529" spans="1:18" ht="12.75">
      <c r="A6529" s="145">
        <v>92328</v>
      </c>
      <c r="B6529" s="102" t="s">
        <v>28199</v>
      </c>
      <c r="C6529" s="145" t="s">
        <v>2</v>
      </c>
      <c r="D6529" s="535">
        <v>40.54</v>
      </c>
      <c r="E6529" s="536">
        <v>0.57499999999999996</v>
      </c>
      <c r="F6529" s="535">
        <v>39.520000000000003</v>
      </c>
      <c r="G6529" s="536">
        <v>0.58979999999999999</v>
      </c>
      <c r="H6529" s="535">
        <v>41.09</v>
      </c>
      <c r="I6529" s="536">
        <v>0.56730000000000003</v>
      </c>
      <c r="J6529" s="535">
        <v>37.630000000000003</v>
      </c>
      <c r="K6529" s="536">
        <v>0.61950000000000005</v>
      </c>
      <c r="L6529" s="535">
        <v>40.799999999999997</v>
      </c>
      <c r="M6529" s="536">
        <v>0.57130000000000003</v>
      </c>
      <c r="N6529" s="535">
        <v>39.79</v>
      </c>
      <c r="O6529" s="536">
        <v>0.58579999999999999</v>
      </c>
      <c r="P6529" s="535">
        <v>57.81</v>
      </c>
      <c r="Q6529" s="536">
        <v>0</v>
      </c>
      <c r="R6529" s="535">
        <v>50.23</v>
      </c>
    </row>
    <row r="6530" spans="1:18" ht="12.75">
      <c r="A6530" s="145">
        <v>92289</v>
      </c>
      <c r="B6530" s="102" t="s">
        <v>28200</v>
      </c>
      <c r="C6530" s="145" t="s">
        <v>2</v>
      </c>
      <c r="D6530" s="535">
        <v>52.77</v>
      </c>
      <c r="E6530" s="536">
        <v>0.84289999999999998</v>
      </c>
      <c r="F6530" s="535">
        <v>52.28</v>
      </c>
      <c r="G6530" s="536">
        <v>0.8508</v>
      </c>
      <c r="H6530" s="535">
        <v>53.03</v>
      </c>
      <c r="I6530" s="536">
        <v>0.83879999999999999</v>
      </c>
      <c r="J6530" s="535">
        <v>51.38</v>
      </c>
      <c r="K6530" s="536">
        <v>0.86570000000000003</v>
      </c>
      <c r="L6530" s="535">
        <v>52.89</v>
      </c>
      <c r="M6530" s="536">
        <v>0.84099999999999997</v>
      </c>
      <c r="N6530" s="535">
        <v>52.4</v>
      </c>
      <c r="O6530" s="536">
        <v>0.84889999999999999</v>
      </c>
      <c r="P6530" s="535">
        <v>85.36</v>
      </c>
      <c r="Q6530" s="536">
        <v>0</v>
      </c>
      <c r="R6530" s="535">
        <v>70.040000000000006</v>
      </c>
    </row>
    <row r="6531" spans="1:18" ht="12.75">
      <c r="A6531" s="145">
        <v>92290</v>
      </c>
      <c r="B6531" s="102" t="s">
        <v>28201</v>
      </c>
      <c r="C6531" s="145" t="s">
        <v>2</v>
      </c>
      <c r="D6531" s="535">
        <v>79.819999999999993</v>
      </c>
      <c r="E6531" s="536">
        <v>0.87429999999999997</v>
      </c>
      <c r="F6531" s="535">
        <v>79.22</v>
      </c>
      <c r="G6531" s="536">
        <v>0.88100000000000001</v>
      </c>
      <c r="H6531" s="535">
        <v>80.11</v>
      </c>
      <c r="I6531" s="536">
        <v>0.87119999999999997</v>
      </c>
      <c r="J6531" s="535">
        <v>78.11</v>
      </c>
      <c r="K6531" s="536">
        <v>0.89349999999999996</v>
      </c>
      <c r="L6531" s="535">
        <v>79.95</v>
      </c>
      <c r="M6531" s="536">
        <v>0.87290000000000001</v>
      </c>
      <c r="N6531" s="535">
        <v>79.36</v>
      </c>
      <c r="O6531" s="536">
        <v>0.87939999999999996</v>
      </c>
      <c r="P6531" s="535">
        <v>130.88999999999999</v>
      </c>
      <c r="Q6531" s="536">
        <v>0</v>
      </c>
      <c r="R6531" s="535">
        <v>106.74</v>
      </c>
    </row>
    <row r="6532" spans="1:18" ht="12.75">
      <c r="A6532" s="145">
        <v>92291</v>
      </c>
      <c r="B6532" s="102" t="s">
        <v>28202</v>
      </c>
      <c r="C6532" s="145" t="s">
        <v>2</v>
      </c>
      <c r="D6532" s="535">
        <v>123.51</v>
      </c>
      <c r="E6532" s="536">
        <v>0.89490000000000003</v>
      </c>
      <c r="F6532" s="535">
        <v>122.75</v>
      </c>
      <c r="G6532" s="536">
        <v>0.90039999999999998</v>
      </c>
      <c r="H6532" s="535">
        <v>123.91</v>
      </c>
      <c r="I6532" s="536">
        <v>0.89200000000000002</v>
      </c>
      <c r="J6532" s="535">
        <v>121.32</v>
      </c>
      <c r="K6532" s="536">
        <v>0.91110000000000002</v>
      </c>
      <c r="L6532" s="535">
        <v>123.7</v>
      </c>
      <c r="M6532" s="536">
        <v>0.89349999999999996</v>
      </c>
      <c r="N6532" s="535">
        <v>122.93</v>
      </c>
      <c r="O6532" s="536">
        <v>0.89910000000000001</v>
      </c>
      <c r="P6532" s="535">
        <v>204.39</v>
      </c>
      <c r="Q6532" s="536">
        <v>0</v>
      </c>
      <c r="R6532" s="535">
        <v>166.04</v>
      </c>
    </row>
    <row r="6533" spans="1:18" ht="12.75">
      <c r="A6533" s="145">
        <v>92292</v>
      </c>
      <c r="B6533" s="102" t="s">
        <v>28203</v>
      </c>
      <c r="C6533" s="145" t="s">
        <v>2</v>
      </c>
      <c r="D6533" s="535">
        <v>381.29</v>
      </c>
      <c r="E6533" s="536">
        <v>0.95820000000000005</v>
      </c>
      <c r="F6533" s="535">
        <v>380.35</v>
      </c>
      <c r="G6533" s="536">
        <v>0.96060000000000001</v>
      </c>
      <c r="H6533" s="535">
        <v>381.78</v>
      </c>
      <c r="I6533" s="536">
        <v>0.95699999999999996</v>
      </c>
      <c r="J6533" s="535">
        <v>378.6</v>
      </c>
      <c r="K6533" s="536">
        <v>0.96499999999999997</v>
      </c>
      <c r="L6533" s="535">
        <v>381.53</v>
      </c>
      <c r="M6533" s="536">
        <v>0.95760000000000001</v>
      </c>
      <c r="N6533" s="535">
        <v>380.58</v>
      </c>
      <c r="O6533" s="536">
        <v>0.96</v>
      </c>
      <c r="P6533" s="535">
        <v>648.16999999999996</v>
      </c>
      <c r="Q6533" s="536">
        <v>0</v>
      </c>
      <c r="R6533" s="535">
        <v>520.45000000000005</v>
      </c>
    </row>
    <row r="6534" spans="1:18" ht="12.75">
      <c r="A6534" s="145">
        <v>93082</v>
      </c>
      <c r="B6534" s="102" t="s">
        <v>28204</v>
      </c>
      <c r="C6534" s="145" t="s">
        <v>2</v>
      </c>
      <c r="D6534" s="535">
        <v>26</v>
      </c>
      <c r="E6534" s="536">
        <v>0.78</v>
      </c>
      <c r="F6534" s="535">
        <v>25.65</v>
      </c>
      <c r="G6534" s="536">
        <v>0.79059999999999997</v>
      </c>
      <c r="H6534" s="535">
        <v>26.16</v>
      </c>
      <c r="I6534" s="536">
        <v>0.7752</v>
      </c>
      <c r="J6534" s="535">
        <v>25.02</v>
      </c>
      <c r="K6534" s="536">
        <v>0.81059999999999999</v>
      </c>
      <c r="L6534" s="535">
        <v>26.07</v>
      </c>
      <c r="M6534" s="536">
        <v>0.77790000000000004</v>
      </c>
      <c r="N6534" s="535">
        <v>25.74</v>
      </c>
      <c r="O6534" s="536">
        <v>0.78790000000000004</v>
      </c>
      <c r="P6534" s="535">
        <v>40.89</v>
      </c>
      <c r="Q6534" s="536">
        <v>0</v>
      </c>
      <c r="R6534" s="535">
        <v>33.96</v>
      </c>
    </row>
    <row r="6535" spans="1:18" ht="12.75">
      <c r="A6535" s="145">
        <v>103885</v>
      </c>
      <c r="B6535" s="102" t="s">
        <v>28205</v>
      </c>
      <c r="C6535" s="145" t="s">
        <v>2</v>
      </c>
      <c r="D6535" s="535">
        <v>29.61</v>
      </c>
      <c r="E6535" s="536">
        <v>0.68489999999999995</v>
      </c>
      <c r="F6535" s="535">
        <v>29.06</v>
      </c>
      <c r="G6535" s="536">
        <v>0.69789999999999996</v>
      </c>
      <c r="H6535" s="535">
        <v>29.91</v>
      </c>
      <c r="I6535" s="536">
        <v>0.67800000000000005</v>
      </c>
      <c r="J6535" s="535">
        <v>28.03</v>
      </c>
      <c r="K6535" s="536">
        <v>0.72350000000000003</v>
      </c>
      <c r="L6535" s="535">
        <v>29.75</v>
      </c>
      <c r="M6535" s="536">
        <v>0.68169999999999997</v>
      </c>
      <c r="N6535" s="535">
        <v>29.2</v>
      </c>
      <c r="O6535" s="536">
        <v>0.69450000000000001</v>
      </c>
      <c r="P6535" s="535">
        <v>44.56</v>
      </c>
      <c r="Q6535" s="536">
        <v>0</v>
      </c>
      <c r="R6535" s="535">
        <v>37.76</v>
      </c>
    </row>
    <row r="6536" spans="1:18" ht="12.75">
      <c r="A6536" s="145">
        <v>103816</v>
      </c>
      <c r="B6536" s="102" t="s">
        <v>28206</v>
      </c>
      <c r="C6536" s="145" t="s">
        <v>2</v>
      </c>
      <c r="D6536" s="535">
        <v>29.58</v>
      </c>
      <c r="E6536" s="536">
        <v>0.68559999999999999</v>
      </c>
      <c r="F6536" s="535">
        <v>29.02</v>
      </c>
      <c r="G6536" s="536">
        <v>0.69879999999999998</v>
      </c>
      <c r="H6536" s="535">
        <v>29.85</v>
      </c>
      <c r="I6536" s="536">
        <v>0.6794</v>
      </c>
      <c r="J6536" s="535">
        <v>28</v>
      </c>
      <c r="K6536" s="536">
        <v>0.72430000000000005</v>
      </c>
      <c r="L6536" s="535">
        <v>29.71</v>
      </c>
      <c r="M6536" s="536">
        <v>0.68259999999999998</v>
      </c>
      <c r="N6536" s="535">
        <v>29.16</v>
      </c>
      <c r="O6536" s="536">
        <v>0.69550000000000001</v>
      </c>
      <c r="P6536" s="535">
        <v>44.52</v>
      </c>
      <c r="Q6536" s="536">
        <v>0</v>
      </c>
      <c r="R6536" s="535">
        <v>37.72</v>
      </c>
    </row>
    <row r="6537" spans="1:18" ht="12.75">
      <c r="A6537" s="145">
        <v>103849</v>
      </c>
      <c r="B6537" s="102" t="s">
        <v>28207</v>
      </c>
      <c r="C6537" s="145" t="s">
        <v>2</v>
      </c>
      <c r="D6537" s="535">
        <v>29.03</v>
      </c>
      <c r="E6537" s="536">
        <v>0.6986</v>
      </c>
      <c r="F6537" s="535">
        <v>28.51</v>
      </c>
      <c r="G6537" s="536">
        <v>0.71130000000000004</v>
      </c>
      <c r="H6537" s="535">
        <v>29.29</v>
      </c>
      <c r="I6537" s="536">
        <v>0.69240000000000002</v>
      </c>
      <c r="J6537" s="535">
        <v>27.55</v>
      </c>
      <c r="K6537" s="536">
        <v>0.73609999999999998</v>
      </c>
      <c r="L6537" s="535">
        <v>29.15</v>
      </c>
      <c r="M6537" s="536">
        <v>0.69569999999999999</v>
      </c>
      <c r="N6537" s="535">
        <v>28.64</v>
      </c>
      <c r="O6537" s="536">
        <v>0.70809999999999995</v>
      </c>
      <c r="P6537" s="535">
        <v>43.97</v>
      </c>
      <c r="Q6537" s="536">
        <v>0</v>
      </c>
      <c r="R6537" s="535">
        <v>37.15</v>
      </c>
    </row>
    <row r="6538" spans="1:18" ht="12.75">
      <c r="A6538" s="145">
        <v>93105</v>
      </c>
      <c r="B6538" s="102" t="s">
        <v>28208</v>
      </c>
      <c r="C6538" s="145" t="s">
        <v>2</v>
      </c>
      <c r="D6538" s="535">
        <v>26.19</v>
      </c>
      <c r="E6538" s="536">
        <v>0.77429999999999999</v>
      </c>
      <c r="F6538" s="535">
        <v>25.85</v>
      </c>
      <c r="G6538" s="536">
        <v>0.78449999999999998</v>
      </c>
      <c r="H6538" s="535">
        <v>26.37</v>
      </c>
      <c r="I6538" s="536">
        <v>0.76910000000000001</v>
      </c>
      <c r="J6538" s="535">
        <v>25.19</v>
      </c>
      <c r="K6538" s="536">
        <v>0.80510000000000004</v>
      </c>
      <c r="L6538" s="535">
        <v>26.28</v>
      </c>
      <c r="M6538" s="536">
        <v>0.77170000000000005</v>
      </c>
      <c r="N6538" s="535">
        <v>25.92</v>
      </c>
      <c r="O6538" s="536">
        <v>0.78239999999999998</v>
      </c>
      <c r="P6538" s="535">
        <v>41.09</v>
      </c>
      <c r="Q6538" s="536">
        <v>0</v>
      </c>
      <c r="R6538" s="535">
        <v>34.18</v>
      </c>
    </row>
    <row r="6539" spans="1:18" ht="12.75">
      <c r="A6539" s="145">
        <v>93055</v>
      </c>
      <c r="B6539" s="102" t="s">
        <v>28209</v>
      </c>
      <c r="C6539" s="145" t="s">
        <v>2</v>
      </c>
      <c r="D6539" s="535">
        <v>48.07</v>
      </c>
      <c r="E6539" s="536">
        <v>0.92859999999999998</v>
      </c>
      <c r="F6539" s="535">
        <v>47.85</v>
      </c>
      <c r="G6539" s="536">
        <v>0.93289999999999995</v>
      </c>
      <c r="H6539" s="535">
        <v>48.14</v>
      </c>
      <c r="I6539" s="536">
        <v>0.92730000000000001</v>
      </c>
      <c r="J6539" s="535">
        <v>47.48</v>
      </c>
      <c r="K6539" s="536">
        <v>0.94020000000000004</v>
      </c>
      <c r="L6539" s="535">
        <v>48.1</v>
      </c>
      <c r="M6539" s="536">
        <v>0.92810000000000004</v>
      </c>
      <c r="N6539" s="535">
        <v>47.9</v>
      </c>
      <c r="O6539" s="536">
        <v>0.93189999999999995</v>
      </c>
      <c r="P6539" s="535">
        <v>80.680000000000007</v>
      </c>
      <c r="Q6539" s="536">
        <v>0</v>
      </c>
      <c r="R6539" s="535">
        <v>65.14</v>
      </c>
    </row>
    <row r="6540" spans="1:18" ht="12.75">
      <c r="A6540" s="145">
        <v>93089</v>
      </c>
      <c r="B6540" s="102" t="s">
        <v>28210</v>
      </c>
      <c r="C6540" s="145" t="s">
        <v>2</v>
      </c>
      <c r="D6540" s="535">
        <v>51.24</v>
      </c>
      <c r="E6540" s="536">
        <v>0.87119999999999997</v>
      </c>
      <c r="F6540" s="535">
        <v>50.85</v>
      </c>
      <c r="G6540" s="536">
        <v>0.87790000000000001</v>
      </c>
      <c r="H6540" s="535">
        <v>51.43</v>
      </c>
      <c r="I6540" s="536">
        <v>0.86799999999999999</v>
      </c>
      <c r="J6540" s="535">
        <v>50.11</v>
      </c>
      <c r="K6540" s="536">
        <v>0.89080000000000004</v>
      </c>
      <c r="L6540" s="535">
        <v>51.32</v>
      </c>
      <c r="M6540" s="536">
        <v>0.86980000000000002</v>
      </c>
      <c r="N6540" s="535">
        <v>50.94</v>
      </c>
      <c r="O6540" s="536">
        <v>0.87629999999999997</v>
      </c>
      <c r="P6540" s="535">
        <v>83.92</v>
      </c>
      <c r="Q6540" s="536">
        <v>0</v>
      </c>
      <c r="R6540" s="535">
        <v>68.47</v>
      </c>
    </row>
    <row r="6541" spans="1:18" ht="12.75">
      <c r="A6541" s="145">
        <v>103891</v>
      </c>
      <c r="B6541" s="102" t="s">
        <v>28211</v>
      </c>
      <c r="C6541" s="145" t="s">
        <v>2</v>
      </c>
      <c r="D6541" s="535">
        <v>55.66</v>
      </c>
      <c r="E6541" s="536">
        <v>0.80200000000000005</v>
      </c>
      <c r="F6541" s="535">
        <v>55.01</v>
      </c>
      <c r="G6541" s="536">
        <v>0.8115</v>
      </c>
      <c r="H6541" s="535">
        <v>56.01</v>
      </c>
      <c r="I6541" s="536">
        <v>0.79700000000000004</v>
      </c>
      <c r="J6541" s="535">
        <v>53.8</v>
      </c>
      <c r="K6541" s="536">
        <v>0.82969999999999999</v>
      </c>
      <c r="L6541" s="535">
        <v>55.83</v>
      </c>
      <c r="M6541" s="536">
        <v>0.79959999999999998</v>
      </c>
      <c r="N6541" s="535">
        <v>55.17</v>
      </c>
      <c r="O6541" s="536">
        <v>0.80910000000000004</v>
      </c>
      <c r="P6541" s="535">
        <v>88.4</v>
      </c>
      <c r="Q6541" s="536">
        <v>0</v>
      </c>
      <c r="R6541" s="535">
        <v>73.12</v>
      </c>
    </row>
    <row r="6542" spans="1:18" ht="12.75">
      <c r="A6542" s="145">
        <v>103822</v>
      </c>
      <c r="B6542" s="102" t="s">
        <v>28212</v>
      </c>
      <c r="C6542" s="145" t="s">
        <v>2</v>
      </c>
      <c r="D6542" s="535">
        <v>60.6</v>
      </c>
      <c r="E6542" s="536">
        <v>0.73660000000000003</v>
      </c>
      <c r="F6542" s="535">
        <v>59.64</v>
      </c>
      <c r="G6542" s="536">
        <v>0.74850000000000005</v>
      </c>
      <c r="H6542" s="535">
        <v>61.06</v>
      </c>
      <c r="I6542" s="536">
        <v>0.73109999999999997</v>
      </c>
      <c r="J6542" s="535">
        <v>57.89</v>
      </c>
      <c r="K6542" s="536">
        <v>0.77110000000000001</v>
      </c>
      <c r="L6542" s="535">
        <v>60.81</v>
      </c>
      <c r="M6542" s="536">
        <v>0.73409999999999997</v>
      </c>
      <c r="N6542" s="535">
        <v>59.86</v>
      </c>
      <c r="O6542" s="536">
        <v>0.74570000000000003</v>
      </c>
      <c r="P6542" s="535">
        <v>93.39</v>
      </c>
      <c r="Q6542" s="536">
        <v>0</v>
      </c>
      <c r="R6542" s="535">
        <v>78.28</v>
      </c>
    </row>
    <row r="6543" spans="1:18" ht="12.75">
      <c r="A6543" s="145">
        <v>103855</v>
      </c>
      <c r="B6543" s="102" t="s">
        <v>28213</v>
      </c>
      <c r="C6543" s="145" t="s">
        <v>2</v>
      </c>
      <c r="D6543" s="535">
        <v>56.31</v>
      </c>
      <c r="E6543" s="536">
        <v>0.79279999999999995</v>
      </c>
      <c r="F6543" s="535">
        <v>55.6</v>
      </c>
      <c r="G6543" s="536">
        <v>0.80289999999999995</v>
      </c>
      <c r="H6543" s="535">
        <v>56.65</v>
      </c>
      <c r="I6543" s="536">
        <v>0.78800000000000003</v>
      </c>
      <c r="J6543" s="535">
        <v>54.33</v>
      </c>
      <c r="K6543" s="536">
        <v>0.8216</v>
      </c>
      <c r="L6543" s="535">
        <v>56.48</v>
      </c>
      <c r="M6543" s="536">
        <v>0.79039999999999999</v>
      </c>
      <c r="N6543" s="535">
        <v>55.78</v>
      </c>
      <c r="O6543" s="536">
        <v>0.80030000000000001</v>
      </c>
      <c r="P6543" s="535">
        <v>89.07</v>
      </c>
      <c r="Q6543" s="536">
        <v>0</v>
      </c>
      <c r="R6543" s="535">
        <v>73.790000000000006</v>
      </c>
    </row>
    <row r="6544" spans="1:18" ht="12.75">
      <c r="A6544" s="145">
        <v>93112</v>
      </c>
      <c r="B6544" s="102" t="s">
        <v>28214</v>
      </c>
      <c r="C6544" s="145" t="s">
        <v>2</v>
      </c>
      <c r="D6544" s="535">
        <v>53.6</v>
      </c>
      <c r="E6544" s="536">
        <v>0.83279999999999998</v>
      </c>
      <c r="F6544" s="535">
        <v>53.06</v>
      </c>
      <c r="G6544" s="536">
        <v>0.84130000000000005</v>
      </c>
      <c r="H6544" s="535">
        <v>53.85</v>
      </c>
      <c r="I6544" s="536">
        <v>0.82899999999999996</v>
      </c>
      <c r="J6544" s="535">
        <v>52.07</v>
      </c>
      <c r="K6544" s="536">
        <v>0.85729999999999995</v>
      </c>
      <c r="L6544" s="535">
        <v>53.72</v>
      </c>
      <c r="M6544" s="536">
        <v>0.83099999999999996</v>
      </c>
      <c r="N6544" s="535">
        <v>53.18</v>
      </c>
      <c r="O6544" s="536">
        <v>0.83940000000000003</v>
      </c>
      <c r="P6544" s="535">
        <v>86.3</v>
      </c>
      <c r="Q6544" s="536">
        <v>0</v>
      </c>
      <c r="R6544" s="535">
        <v>70.94</v>
      </c>
    </row>
    <row r="6545" spans="1:18" ht="12.75">
      <c r="A6545" s="145">
        <v>93060</v>
      </c>
      <c r="B6545" s="102" t="s">
        <v>28215</v>
      </c>
      <c r="C6545" s="145" t="s">
        <v>2</v>
      </c>
      <c r="D6545" s="535">
        <v>84.11</v>
      </c>
      <c r="E6545" s="536">
        <v>0.9476</v>
      </c>
      <c r="F6545" s="535">
        <v>83.85</v>
      </c>
      <c r="G6545" s="536">
        <v>0.95050000000000001</v>
      </c>
      <c r="H6545" s="535">
        <v>84.23</v>
      </c>
      <c r="I6545" s="536">
        <v>0.94620000000000004</v>
      </c>
      <c r="J6545" s="535">
        <v>83.37</v>
      </c>
      <c r="K6545" s="536">
        <v>0.95599999999999996</v>
      </c>
      <c r="L6545" s="535">
        <v>84.16</v>
      </c>
      <c r="M6545" s="536">
        <v>0.94699999999999995</v>
      </c>
      <c r="N6545" s="535">
        <v>83.91</v>
      </c>
      <c r="O6545" s="536">
        <v>0.94979999999999998</v>
      </c>
      <c r="P6545" s="535">
        <v>142.35</v>
      </c>
      <c r="Q6545" s="536">
        <v>0</v>
      </c>
      <c r="R6545" s="535">
        <v>114.53</v>
      </c>
    </row>
    <row r="6546" spans="1:18" ht="12.75">
      <c r="A6546" s="145">
        <v>93094</v>
      </c>
      <c r="B6546" s="102" t="s">
        <v>28216</v>
      </c>
      <c r="C6546" s="145" t="s">
        <v>2</v>
      </c>
      <c r="D6546" s="535">
        <v>87.05</v>
      </c>
      <c r="E6546" s="536">
        <v>0.91559999999999997</v>
      </c>
      <c r="F6546" s="535">
        <v>86.62</v>
      </c>
      <c r="G6546" s="536">
        <v>0.92010000000000003</v>
      </c>
      <c r="H6546" s="535">
        <v>87.27</v>
      </c>
      <c r="I6546" s="536">
        <v>0.9133</v>
      </c>
      <c r="J6546" s="535">
        <v>85.81</v>
      </c>
      <c r="K6546" s="536">
        <v>0.92879999999999996</v>
      </c>
      <c r="L6546" s="535">
        <v>87.16</v>
      </c>
      <c r="M6546" s="536">
        <v>0.91439999999999999</v>
      </c>
      <c r="N6546" s="535">
        <v>86.72</v>
      </c>
      <c r="O6546" s="536">
        <v>0.91900000000000004</v>
      </c>
      <c r="P6546" s="535">
        <v>145.33000000000001</v>
      </c>
      <c r="Q6546" s="536">
        <v>0</v>
      </c>
      <c r="R6546" s="535">
        <v>117.6</v>
      </c>
    </row>
    <row r="6547" spans="1:18" ht="12.75">
      <c r="A6547" s="145">
        <v>103897</v>
      </c>
      <c r="B6547" s="102" t="s">
        <v>28217</v>
      </c>
      <c r="C6547" s="145" t="s">
        <v>2</v>
      </c>
      <c r="D6547" s="535">
        <v>92.16</v>
      </c>
      <c r="E6547" s="536">
        <v>0.86480000000000001</v>
      </c>
      <c r="F6547" s="535">
        <v>91.43</v>
      </c>
      <c r="G6547" s="536">
        <v>0.87170000000000003</v>
      </c>
      <c r="H6547" s="535">
        <v>92.55</v>
      </c>
      <c r="I6547" s="536">
        <v>0.86119999999999997</v>
      </c>
      <c r="J6547" s="535">
        <v>90.05</v>
      </c>
      <c r="K6547" s="536">
        <v>0.8851</v>
      </c>
      <c r="L6547" s="535">
        <v>92.35</v>
      </c>
      <c r="M6547" s="536">
        <v>0.86299999999999999</v>
      </c>
      <c r="N6547" s="535">
        <v>91.63</v>
      </c>
      <c r="O6547" s="536">
        <v>0.86980000000000002</v>
      </c>
      <c r="P6547" s="535">
        <v>150.52000000000001</v>
      </c>
      <c r="Q6547" s="536">
        <v>0</v>
      </c>
      <c r="R6547" s="535">
        <v>122.98</v>
      </c>
    </row>
    <row r="6548" spans="1:18" ht="12.75">
      <c r="A6548" s="145">
        <v>103828</v>
      </c>
      <c r="B6548" s="102" t="s">
        <v>28218</v>
      </c>
      <c r="C6548" s="145" t="s">
        <v>2</v>
      </c>
      <c r="D6548" s="535">
        <v>100.83</v>
      </c>
      <c r="E6548" s="536">
        <v>0.7853</v>
      </c>
      <c r="F6548" s="535">
        <v>99.54</v>
      </c>
      <c r="G6548" s="536">
        <v>0.79549999999999998</v>
      </c>
      <c r="H6548" s="535">
        <v>101.47</v>
      </c>
      <c r="I6548" s="536">
        <v>0.78029999999999999</v>
      </c>
      <c r="J6548" s="535">
        <v>97.17</v>
      </c>
      <c r="K6548" s="536">
        <v>0.81489999999999996</v>
      </c>
      <c r="L6548" s="535">
        <v>101.13</v>
      </c>
      <c r="M6548" s="536">
        <v>0.78300000000000003</v>
      </c>
      <c r="N6548" s="535">
        <v>99.85</v>
      </c>
      <c r="O6548" s="536">
        <v>0.79300000000000004</v>
      </c>
      <c r="P6548" s="535">
        <v>158.94</v>
      </c>
      <c r="Q6548" s="536">
        <v>0</v>
      </c>
      <c r="R6548" s="535">
        <v>131.88999999999999</v>
      </c>
    </row>
    <row r="6549" spans="1:18" ht="12.75">
      <c r="A6549" s="145">
        <v>103861</v>
      </c>
      <c r="B6549" s="102" t="s">
        <v>28219</v>
      </c>
      <c r="C6549" s="145" t="s">
        <v>2</v>
      </c>
      <c r="D6549" s="535">
        <v>93.86</v>
      </c>
      <c r="E6549" s="536">
        <v>0.84909999999999997</v>
      </c>
      <c r="F6549" s="535">
        <v>93.02</v>
      </c>
      <c r="G6549" s="536">
        <v>0.85680000000000001</v>
      </c>
      <c r="H6549" s="535">
        <v>94.29</v>
      </c>
      <c r="I6549" s="536">
        <v>0.84530000000000005</v>
      </c>
      <c r="J6549" s="535">
        <v>91.47</v>
      </c>
      <c r="K6549" s="536">
        <v>0.87129999999999996</v>
      </c>
      <c r="L6549" s="535">
        <v>94.06</v>
      </c>
      <c r="M6549" s="536">
        <v>0.84730000000000005</v>
      </c>
      <c r="N6549" s="535">
        <v>93.23</v>
      </c>
      <c r="O6549" s="536">
        <v>0.85489999999999999</v>
      </c>
      <c r="P6549" s="535">
        <v>152.22999999999999</v>
      </c>
      <c r="Q6549" s="536">
        <v>0</v>
      </c>
      <c r="R6549" s="535">
        <v>124.76</v>
      </c>
    </row>
    <row r="6550" spans="1:18" ht="12.75">
      <c r="A6550" s="145">
        <v>93115</v>
      </c>
      <c r="B6550" s="102" t="s">
        <v>28220</v>
      </c>
      <c r="C6550" s="145" t="s">
        <v>2</v>
      </c>
      <c r="D6550" s="535">
        <v>91.26</v>
      </c>
      <c r="E6550" s="536">
        <v>0.87329999999999997</v>
      </c>
      <c r="F6550" s="535">
        <v>90.56</v>
      </c>
      <c r="G6550" s="536">
        <v>0.88009999999999999</v>
      </c>
      <c r="H6550" s="535">
        <v>91.6</v>
      </c>
      <c r="I6550" s="536">
        <v>0.87009999999999998</v>
      </c>
      <c r="J6550" s="535">
        <v>89.31</v>
      </c>
      <c r="K6550" s="536">
        <v>0.89239999999999997</v>
      </c>
      <c r="L6550" s="535">
        <v>91.42</v>
      </c>
      <c r="M6550" s="536">
        <v>0.87180000000000002</v>
      </c>
      <c r="N6550" s="535">
        <v>90.73</v>
      </c>
      <c r="O6550" s="536">
        <v>0.87839999999999996</v>
      </c>
      <c r="P6550" s="535">
        <v>149.6</v>
      </c>
      <c r="Q6550" s="536">
        <v>0</v>
      </c>
      <c r="R6550" s="535">
        <v>122.02</v>
      </c>
    </row>
    <row r="6551" spans="1:18" ht="12.75">
      <c r="A6551" s="145">
        <v>93074</v>
      </c>
      <c r="B6551" s="102" t="s">
        <v>28221</v>
      </c>
      <c r="C6551" s="145" t="s">
        <v>2</v>
      </c>
      <c r="D6551" s="535">
        <v>14.86</v>
      </c>
      <c r="E6551" s="536">
        <v>0.42659999999999998</v>
      </c>
      <c r="F6551" s="535">
        <v>14.36</v>
      </c>
      <c r="G6551" s="536">
        <v>0.4415</v>
      </c>
      <c r="H6551" s="535">
        <v>15.14</v>
      </c>
      <c r="I6551" s="536">
        <v>0.41880000000000001</v>
      </c>
      <c r="J6551" s="535">
        <v>13.43</v>
      </c>
      <c r="K6551" s="536">
        <v>0.47210000000000002</v>
      </c>
      <c r="L6551" s="535">
        <v>15</v>
      </c>
      <c r="M6551" s="536">
        <v>0.42270000000000002</v>
      </c>
      <c r="N6551" s="535">
        <v>14.5</v>
      </c>
      <c r="O6551" s="536">
        <v>0.43719999999999998</v>
      </c>
      <c r="P6551" s="535">
        <v>19.63</v>
      </c>
      <c r="Q6551" s="536">
        <v>0</v>
      </c>
      <c r="R6551" s="535">
        <v>17.7</v>
      </c>
    </row>
    <row r="6552" spans="1:18" ht="12.75">
      <c r="A6552" s="145">
        <v>103875</v>
      </c>
      <c r="B6552" s="102" t="s">
        <v>28222</v>
      </c>
      <c r="C6552" s="145" t="s">
        <v>2</v>
      </c>
      <c r="D6552" s="535">
        <v>20.27</v>
      </c>
      <c r="E6552" s="536">
        <v>0.31280000000000002</v>
      </c>
      <c r="F6552" s="535">
        <v>19.46</v>
      </c>
      <c r="G6552" s="536">
        <v>0.32579999999999998</v>
      </c>
      <c r="H6552" s="535">
        <v>20.74</v>
      </c>
      <c r="I6552" s="536">
        <v>0.30570000000000003</v>
      </c>
      <c r="J6552" s="535">
        <v>17.920000000000002</v>
      </c>
      <c r="K6552" s="536">
        <v>0.3538</v>
      </c>
      <c r="L6552" s="535">
        <v>20.5</v>
      </c>
      <c r="M6552" s="536">
        <v>0.30930000000000002</v>
      </c>
      <c r="N6552" s="535">
        <v>19.68</v>
      </c>
      <c r="O6552" s="536">
        <v>0.32219999999999999</v>
      </c>
      <c r="P6552" s="535">
        <v>25.12</v>
      </c>
      <c r="Q6552" s="536">
        <v>0</v>
      </c>
      <c r="R6552" s="535">
        <v>23.39</v>
      </c>
    </row>
    <row r="6553" spans="1:18" ht="12.75">
      <c r="A6553" s="145">
        <v>103806</v>
      </c>
      <c r="B6553" s="102" t="s">
        <v>28223</v>
      </c>
      <c r="C6553" s="145" t="s">
        <v>2</v>
      </c>
      <c r="D6553" s="535">
        <v>20.2</v>
      </c>
      <c r="E6553" s="536">
        <v>0.31390000000000001</v>
      </c>
      <c r="F6553" s="535">
        <v>19.37</v>
      </c>
      <c r="G6553" s="536">
        <v>0.32729999999999998</v>
      </c>
      <c r="H6553" s="535">
        <v>20.64</v>
      </c>
      <c r="I6553" s="536">
        <v>0.30719999999999997</v>
      </c>
      <c r="J6553" s="535">
        <v>17.86</v>
      </c>
      <c r="K6553" s="536">
        <v>0.35499999999999998</v>
      </c>
      <c r="L6553" s="535">
        <v>20.41</v>
      </c>
      <c r="M6553" s="536">
        <v>0.31059999999999999</v>
      </c>
      <c r="N6553" s="535">
        <v>19.600000000000001</v>
      </c>
      <c r="O6553" s="536">
        <v>0.32350000000000001</v>
      </c>
      <c r="P6553" s="535">
        <v>25.04</v>
      </c>
      <c r="Q6553" s="536">
        <v>0</v>
      </c>
      <c r="R6553" s="535">
        <v>23.3</v>
      </c>
    </row>
    <row r="6554" spans="1:18" ht="12.75">
      <c r="A6554" s="145">
        <v>103839</v>
      </c>
      <c r="B6554" s="102" t="s">
        <v>28224</v>
      </c>
      <c r="C6554" s="145" t="s">
        <v>2</v>
      </c>
      <c r="D6554" s="535">
        <v>19.39</v>
      </c>
      <c r="E6554" s="536">
        <v>0.32700000000000001</v>
      </c>
      <c r="F6554" s="535">
        <v>18.61</v>
      </c>
      <c r="G6554" s="536">
        <v>0.3407</v>
      </c>
      <c r="H6554" s="535">
        <v>19.8</v>
      </c>
      <c r="I6554" s="536">
        <v>0.32019999999999998</v>
      </c>
      <c r="J6554" s="535">
        <v>17.18</v>
      </c>
      <c r="K6554" s="536">
        <v>0.36899999999999999</v>
      </c>
      <c r="L6554" s="535">
        <v>19.579999999999998</v>
      </c>
      <c r="M6554" s="536">
        <v>0.32379999999999998</v>
      </c>
      <c r="N6554" s="535">
        <v>18.809999999999999</v>
      </c>
      <c r="O6554" s="536">
        <v>0.33710000000000001</v>
      </c>
      <c r="P6554" s="535">
        <v>24.22</v>
      </c>
      <c r="Q6554" s="536">
        <v>0</v>
      </c>
      <c r="R6554" s="535">
        <v>22.45</v>
      </c>
    </row>
    <row r="6555" spans="1:18" ht="12.75">
      <c r="A6555" s="145">
        <v>93097</v>
      </c>
      <c r="B6555" s="102" t="s">
        <v>28225</v>
      </c>
      <c r="C6555" s="145" t="s">
        <v>2</v>
      </c>
      <c r="D6555" s="535">
        <v>15.17</v>
      </c>
      <c r="E6555" s="536">
        <v>0.41789999999999999</v>
      </c>
      <c r="F6555" s="535">
        <v>14.65</v>
      </c>
      <c r="G6555" s="536">
        <v>0.43280000000000002</v>
      </c>
      <c r="H6555" s="535">
        <v>15.45</v>
      </c>
      <c r="I6555" s="536">
        <v>0.41039999999999999</v>
      </c>
      <c r="J6555" s="535">
        <v>13.67</v>
      </c>
      <c r="K6555" s="536">
        <v>0.46379999999999999</v>
      </c>
      <c r="L6555" s="535">
        <v>15.3</v>
      </c>
      <c r="M6555" s="536">
        <v>0.41439999999999999</v>
      </c>
      <c r="N6555" s="535">
        <v>14.77</v>
      </c>
      <c r="O6555" s="536">
        <v>0.42920000000000003</v>
      </c>
      <c r="P6555" s="535">
        <v>19.93</v>
      </c>
      <c r="Q6555" s="536">
        <v>0</v>
      </c>
      <c r="R6555" s="535">
        <v>18.02</v>
      </c>
    </row>
    <row r="6556" spans="1:18" ht="12.75">
      <c r="A6556" s="145">
        <v>93119</v>
      </c>
      <c r="B6556" s="102" t="s">
        <v>28226</v>
      </c>
      <c r="C6556" s="145" t="s">
        <v>2</v>
      </c>
      <c r="D6556" s="535">
        <v>18.7</v>
      </c>
      <c r="E6556" s="536">
        <v>0.72729999999999995</v>
      </c>
      <c r="F6556" s="535">
        <v>18.39</v>
      </c>
      <c r="G6556" s="536">
        <v>0.73950000000000005</v>
      </c>
      <c r="H6556" s="535">
        <v>18.850000000000001</v>
      </c>
      <c r="I6556" s="536">
        <v>0.72150000000000003</v>
      </c>
      <c r="J6556" s="535">
        <v>17.829999999999998</v>
      </c>
      <c r="K6556" s="536">
        <v>0.76280000000000003</v>
      </c>
      <c r="L6556" s="535">
        <v>18.760000000000002</v>
      </c>
      <c r="M6556" s="536">
        <v>0.72489999999999999</v>
      </c>
      <c r="N6556" s="535">
        <v>18.46</v>
      </c>
      <c r="O6556" s="536">
        <v>0.73670000000000002</v>
      </c>
      <c r="P6556" s="535">
        <v>28.7</v>
      </c>
      <c r="Q6556" s="536">
        <v>0</v>
      </c>
      <c r="R6556" s="535">
        <v>24.11</v>
      </c>
    </row>
    <row r="6557" spans="1:18" ht="12.75">
      <c r="A6557" s="145">
        <v>93076</v>
      </c>
      <c r="B6557" s="102" t="s">
        <v>28227</v>
      </c>
      <c r="C6557" s="145" t="s">
        <v>2</v>
      </c>
      <c r="D6557" s="535">
        <v>23.43</v>
      </c>
      <c r="E6557" s="536">
        <v>0.58050000000000002</v>
      </c>
      <c r="F6557" s="535">
        <v>22.85</v>
      </c>
      <c r="G6557" s="536">
        <v>0.59519999999999995</v>
      </c>
      <c r="H6557" s="535">
        <v>23.75</v>
      </c>
      <c r="I6557" s="536">
        <v>0.5726</v>
      </c>
      <c r="J6557" s="535">
        <v>21.77</v>
      </c>
      <c r="K6557" s="536">
        <v>0.62470000000000003</v>
      </c>
      <c r="L6557" s="535">
        <v>23.58</v>
      </c>
      <c r="M6557" s="536">
        <v>0.57679999999999998</v>
      </c>
      <c r="N6557" s="535">
        <v>23</v>
      </c>
      <c r="O6557" s="536">
        <v>0.59130000000000005</v>
      </c>
      <c r="P6557" s="535">
        <v>33.520000000000003</v>
      </c>
      <c r="Q6557" s="536">
        <v>0</v>
      </c>
      <c r="R6557" s="535">
        <v>29.1</v>
      </c>
    </row>
    <row r="6558" spans="1:18" ht="12.75">
      <c r="A6558" s="145">
        <v>103878</v>
      </c>
      <c r="B6558" s="102" t="s">
        <v>28228</v>
      </c>
      <c r="C6558" s="145" t="s">
        <v>2</v>
      </c>
      <c r="D6558" s="535">
        <v>30.05</v>
      </c>
      <c r="E6558" s="536">
        <v>0.4526</v>
      </c>
      <c r="F6558" s="535">
        <v>29.1</v>
      </c>
      <c r="G6558" s="536">
        <v>0.46739999999999998</v>
      </c>
      <c r="H6558" s="535">
        <v>30.61</v>
      </c>
      <c r="I6558" s="536">
        <v>0.44429999999999997</v>
      </c>
      <c r="J6558" s="535">
        <v>27.28</v>
      </c>
      <c r="K6558" s="536">
        <v>0.4985</v>
      </c>
      <c r="L6558" s="535">
        <v>30.32</v>
      </c>
      <c r="M6558" s="536">
        <v>0.44850000000000001</v>
      </c>
      <c r="N6558" s="535">
        <v>29.35</v>
      </c>
      <c r="O6558" s="536">
        <v>0.46339999999999998</v>
      </c>
      <c r="P6558" s="535">
        <v>40.24</v>
      </c>
      <c r="Q6558" s="536">
        <v>0</v>
      </c>
      <c r="R6558" s="535">
        <v>36.06</v>
      </c>
    </row>
    <row r="6559" spans="1:18" ht="12.75">
      <c r="A6559" s="145">
        <v>103809</v>
      </c>
      <c r="B6559" s="102" t="s">
        <v>28229</v>
      </c>
      <c r="C6559" s="145" t="s">
        <v>2</v>
      </c>
      <c r="D6559" s="535">
        <v>37.369999999999997</v>
      </c>
      <c r="E6559" s="536">
        <v>0.3639</v>
      </c>
      <c r="F6559" s="535">
        <v>35.979999999999997</v>
      </c>
      <c r="G6559" s="536">
        <v>0.378</v>
      </c>
      <c r="H6559" s="535">
        <v>38.130000000000003</v>
      </c>
      <c r="I6559" s="536">
        <v>0.35670000000000002</v>
      </c>
      <c r="J6559" s="535">
        <v>33.35</v>
      </c>
      <c r="K6559" s="536">
        <v>0.4078</v>
      </c>
      <c r="L6559" s="535">
        <v>37.729999999999997</v>
      </c>
      <c r="M6559" s="536">
        <v>0.36049999999999999</v>
      </c>
      <c r="N6559" s="535">
        <v>36.33</v>
      </c>
      <c r="O6559" s="536">
        <v>0.37430000000000002</v>
      </c>
      <c r="P6559" s="535">
        <v>47.66</v>
      </c>
      <c r="Q6559" s="536">
        <v>0</v>
      </c>
      <c r="R6559" s="535">
        <v>43.73</v>
      </c>
    </row>
    <row r="6560" spans="1:18" ht="12.75">
      <c r="A6560" s="145">
        <v>103842</v>
      </c>
      <c r="B6560" s="102" t="s">
        <v>28230</v>
      </c>
      <c r="C6560" s="145" t="s">
        <v>2</v>
      </c>
      <c r="D6560" s="535">
        <v>30.99</v>
      </c>
      <c r="E6560" s="536">
        <v>0.43890000000000001</v>
      </c>
      <c r="F6560" s="535">
        <v>29.96</v>
      </c>
      <c r="G6560" s="536">
        <v>0.45390000000000003</v>
      </c>
      <c r="H6560" s="535">
        <v>31.55</v>
      </c>
      <c r="I6560" s="536">
        <v>0.43109999999999998</v>
      </c>
      <c r="J6560" s="535">
        <v>28.05</v>
      </c>
      <c r="K6560" s="536">
        <v>0.48480000000000001</v>
      </c>
      <c r="L6560" s="535">
        <v>31.26</v>
      </c>
      <c r="M6560" s="536">
        <v>0.43509999999999999</v>
      </c>
      <c r="N6560" s="535">
        <v>30.23</v>
      </c>
      <c r="O6560" s="536">
        <v>0.44990000000000002</v>
      </c>
      <c r="P6560" s="535">
        <v>41.19</v>
      </c>
      <c r="Q6560" s="536">
        <v>0</v>
      </c>
      <c r="R6560" s="535">
        <v>37.03</v>
      </c>
    </row>
    <row r="6561" spans="1:18" ht="12.75">
      <c r="A6561" s="145">
        <v>93099</v>
      </c>
      <c r="B6561" s="102" t="s">
        <v>28231</v>
      </c>
      <c r="C6561" s="145" t="s">
        <v>2</v>
      </c>
      <c r="D6561" s="535">
        <v>26.95</v>
      </c>
      <c r="E6561" s="536">
        <v>0.50460000000000005</v>
      </c>
      <c r="F6561" s="535">
        <v>26.17</v>
      </c>
      <c r="G6561" s="536">
        <v>0.51970000000000005</v>
      </c>
      <c r="H6561" s="535">
        <v>27.37</v>
      </c>
      <c r="I6561" s="536">
        <v>0.49690000000000001</v>
      </c>
      <c r="J6561" s="535">
        <v>24.69</v>
      </c>
      <c r="K6561" s="536">
        <v>0.55079999999999996</v>
      </c>
      <c r="L6561" s="535">
        <v>27.15</v>
      </c>
      <c r="M6561" s="536">
        <v>0.50090000000000001</v>
      </c>
      <c r="N6561" s="535">
        <v>26.36</v>
      </c>
      <c r="O6561" s="536">
        <v>0.51590000000000003</v>
      </c>
      <c r="P6561" s="535">
        <v>37.08</v>
      </c>
      <c r="Q6561" s="536">
        <v>0</v>
      </c>
      <c r="R6561" s="535">
        <v>32.79</v>
      </c>
    </row>
    <row r="6562" spans="1:18" ht="12.75">
      <c r="A6562" s="145">
        <v>93122</v>
      </c>
      <c r="B6562" s="102" t="s">
        <v>28232</v>
      </c>
      <c r="C6562" s="145" t="s">
        <v>2</v>
      </c>
      <c r="D6562" s="535">
        <v>28</v>
      </c>
      <c r="E6562" s="536">
        <v>0.76539999999999997</v>
      </c>
      <c r="F6562" s="535">
        <v>27.6</v>
      </c>
      <c r="G6562" s="536">
        <v>0.77639999999999998</v>
      </c>
      <c r="H6562" s="535">
        <v>28.21</v>
      </c>
      <c r="I6562" s="536">
        <v>0.75970000000000004</v>
      </c>
      <c r="J6562" s="535">
        <v>26.89</v>
      </c>
      <c r="K6562" s="536">
        <v>0.79700000000000004</v>
      </c>
      <c r="L6562" s="535">
        <v>28.1</v>
      </c>
      <c r="M6562" s="536">
        <v>0.76259999999999994</v>
      </c>
      <c r="N6562" s="535">
        <v>27.71</v>
      </c>
      <c r="O6562" s="536">
        <v>0.77339999999999998</v>
      </c>
      <c r="P6562" s="535">
        <v>43.73</v>
      </c>
      <c r="Q6562" s="536">
        <v>0</v>
      </c>
      <c r="R6562" s="535">
        <v>36.450000000000003</v>
      </c>
    </row>
    <row r="6563" spans="1:18" ht="12.75">
      <c r="A6563" s="145">
        <v>93079</v>
      </c>
      <c r="B6563" s="102" t="s">
        <v>28233</v>
      </c>
      <c r="C6563" s="145" t="s">
        <v>2</v>
      </c>
      <c r="D6563" s="535">
        <v>32.39</v>
      </c>
      <c r="E6563" s="536">
        <v>0.66159999999999997</v>
      </c>
      <c r="F6563" s="535">
        <v>31.74</v>
      </c>
      <c r="G6563" s="536">
        <v>0.67520000000000002</v>
      </c>
      <c r="H6563" s="535">
        <v>32.74</v>
      </c>
      <c r="I6563" s="536">
        <v>0.65459999999999996</v>
      </c>
      <c r="J6563" s="535">
        <v>30.54</v>
      </c>
      <c r="K6563" s="536">
        <v>0.70169999999999999</v>
      </c>
      <c r="L6563" s="535">
        <v>32.56</v>
      </c>
      <c r="M6563" s="536">
        <v>0.65820000000000001</v>
      </c>
      <c r="N6563" s="535">
        <v>31.91</v>
      </c>
      <c r="O6563" s="536">
        <v>0.67159999999999997</v>
      </c>
      <c r="P6563" s="535">
        <v>48.19</v>
      </c>
      <c r="Q6563" s="536">
        <v>0</v>
      </c>
      <c r="R6563" s="535">
        <v>41.05</v>
      </c>
    </row>
    <row r="6564" spans="1:18" ht="12.75">
      <c r="A6564" s="145">
        <v>103882</v>
      </c>
      <c r="B6564" s="102" t="s">
        <v>28234</v>
      </c>
      <c r="C6564" s="145" t="s">
        <v>2</v>
      </c>
      <c r="D6564" s="535">
        <v>40.049999999999997</v>
      </c>
      <c r="E6564" s="536">
        <v>0.53510000000000002</v>
      </c>
      <c r="F6564" s="535">
        <v>38.97</v>
      </c>
      <c r="G6564" s="536">
        <v>0.54990000000000006</v>
      </c>
      <c r="H6564" s="535">
        <v>40.68</v>
      </c>
      <c r="I6564" s="536">
        <v>0.52680000000000005</v>
      </c>
      <c r="J6564" s="535">
        <v>36.9</v>
      </c>
      <c r="K6564" s="536">
        <v>0.58079999999999998</v>
      </c>
      <c r="L6564" s="535">
        <v>40.35</v>
      </c>
      <c r="M6564" s="536">
        <v>0.53110000000000002</v>
      </c>
      <c r="N6564" s="535">
        <v>39.270000000000003</v>
      </c>
      <c r="O6564" s="536">
        <v>0.54569999999999996</v>
      </c>
      <c r="P6564" s="535">
        <v>55.97</v>
      </c>
      <c r="Q6564" s="536">
        <v>0</v>
      </c>
      <c r="R6564" s="535">
        <v>49.1</v>
      </c>
    </row>
    <row r="6565" spans="1:18" ht="12.75">
      <c r="A6565" s="145">
        <v>103813</v>
      </c>
      <c r="B6565" s="102" t="s">
        <v>28235</v>
      </c>
      <c r="C6565" s="145" t="s">
        <v>2</v>
      </c>
      <c r="D6565" s="535">
        <v>53.69</v>
      </c>
      <c r="E6565" s="536">
        <v>0.39910000000000001</v>
      </c>
      <c r="F6565" s="535">
        <v>51.78</v>
      </c>
      <c r="G6565" s="536">
        <v>0.41389999999999999</v>
      </c>
      <c r="H6565" s="535">
        <v>54.72</v>
      </c>
      <c r="I6565" s="536">
        <v>0.3916</v>
      </c>
      <c r="J6565" s="535">
        <v>48.24</v>
      </c>
      <c r="K6565" s="536">
        <v>0.44419999999999998</v>
      </c>
      <c r="L6565" s="535">
        <v>54.17</v>
      </c>
      <c r="M6565" s="536">
        <v>0.39560000000000001</v>
      </c>
      <c r="N6565" s="535">
        <v>52.28</v>
      </c>
      <c r="O6565" s="536">
        <v>0.40989999999999999</v>
      </c>
      <c r="P6565" s="535">
        <v>69.8</v>
      </c>
      <c r="Q6565" s="536">
        <v>0</v>
      </c>
      <c r="R6565" s="535">
        <v>63.42</v>
      </c>
    </row>
    <row r="6566" spans="1:18" ht="12.75">
      <c r="A6566" s="145">
        <v>103846</v>
      </c>
      <c r="B6566" s="102" t="s">
        <v>28236</v>
      </c>
      <c r="C6566" s="145" t="s">
        <v>2</v>
      </c>
      <c r="D6566" s="535">
        <v>42.54</v>
      </c>
      <c r="E6566" s="536">
        <v>0.50380000000000003</v>
      </c>
      <c r="F6566" s="535">
        <v>41.3</v>
      </c>
      <c r="G6566" s="536">
        <v>0.51890000000000003</v>
      </c>
      <c r="H6566" s="535">
        <v>43.21</v>
      </c>
      <c r="I6566" s="536">
        <v>0.496</v>
      </c>
      <c r="J6566" s="535">
        <v>38.97</v>
      </c>
      <c r="K6566" s="536">
        <v>0.54990000000000006</v>
      </c>
      <c r="L6566" s="535">
        <v>42.86</v>
      </c>
      <c r="M6566" s="536">
        <v>0.5</v>
      </c>
      <c r="N6566" s="535">
        <v>41.61</v>
      </c>
      <c r="O6566" s="536">
        <v>0.51500000000000001</v>
      </c>
      <c r="P6566" s="535">
        <v>58.48</v>
      </c>
      <c r="Q6566" s="536">
        <v>0</v>
      </c>
      <c r="R6566" s="535">
        <v>51.7</v>
      </c>
    </row>
    <row r="6567" spans="1:18" ht="12.75">
      <c r="A6567" s="145">
        <v>93102</v>
      </c>
      <c r="B6567" s="102" t="s">
        <v>28237</v>
      </c>
      <c r="C6567" s="145" t="s">
        <v>2</v>
      </c>
      <c r="D6567" s="535">
        <v>38.659999999999997</v>
      </c>
      <c r="E6567" s="536">
        <v>0.55430000000000001</v>
      </c>
      <c r="F6567" s="535">
        <v>37.64</v>
      </c>
      <c r="G6567" s="536">
        <v>0.56930000000000003</v>
      </c>
      <c r="H6567" s="535">
        <v>39.21</v>
      </c>
      <c r="I6567" s="536">
        <v>0.54649999999999999</v>
      </c>
      <c r="J6567" s="535">
        <v>35.75</v>
      </c>
      <c r="K6567" s="536">
        <v>0.59940000000000004</v>
      </c>
      <c r="L6567" s="535">
        <v>38.92</v>
      </c>
      <c r="M6567" s="536">
        <v>0.55059999999999998</v>
      </c>
      <c r="N6567" s="535">
        <v>37.909999999999997</v>
      </c>
      <c r="O6567" s="536">
        <v>0.56530000000000002</v>
      </c>
      <c r="P6567" s="535">
        <v>54.55</v>
      </c>
      <c r="Q6567" s="536">
        <v>0</v>
      </c>
      <c r="R6567" s="535">
        <v>47.63</v>
      </c>
    </row>
    <row r="6568" spans="1:18" ht="12.75">
      <c r="A6568" s="145">
        <v>93123</v>
      </c>
      <c r="B6568" s="102" t="s">
        <v>28238</v>
      </c>
      <c r="C6568" s="145" t="s">
        <v>2</v>
      </c>
      <c r="D6568" s="535">
        <v>62.01</v>
      </c>
      <c r="E6568" s="536">
        <v>0.86629999999999996</v>
      </c>
      <c r="F6568" s="535">
        <v>61.52</v>
      </c>
      <c r="G6568" s="536">
        <v>0.87319999999999998</v>
      </c>
      <c r="H6568" s="535">
        <v>62.27</v>
      </c>
      <c r="I6568" s="536">
        <v>0.86270000000000002</v>
      </c>
      <c r="J6568" s="535">
        <v>60.62</v>
      </c>
      <c r="K6568" s="536">
        <v>0.88619999999999999</v>
      </c>
      <c r="L6568" s="535">
        <v>62.13</v>
      </c>
      <c r="M6568" s="536">
        <v>0.86460000000000004</v>
      </c>
      <c r="N6568" s="535">
        <v>61.64</v>
      </c>
      <c r="O6568" s="536">
        <v>0.87150000000000005</v>
      </c>
      <c r="P6568" s="535">
        <v>101.34</v>
      </c>
      <c r="Q6568" s="536">
        <v>0</v>
      </c>
      <c r="R6568" s="535">
        <v>82.78</v>
      </c>
    </row>
    <row r="6569" spans="1:18" ht="12.75">
      <c r="A6569" s="145">
        <v>93124</v>
      </c>
      <c r="B6569" s="102" t="s">
        <v>28239</v>
      </c>
      <c r="C6569" s="145" t="s">
        <v>2</v>
      </c>
      <c r="D6569" s="535">
        <v>97.17</v>
      </c>
      <c r="E6569" s="536">
        <v>0.89680000000000004</v>
      </c>
      <c r="F6569" s="535">
        <v>96.57</v>
      </c>
      <c r="G6569" s="536">
        <v>0.90239999999999998</v>
      </c>
      <c r="H6569" s="535">
        <v>97.46</v>
      </c>
      <c r="I6569" s="536">
        <v>0.89410000000000001</v>
      </c>
      <c r="J6569" s="535">
        <v>95.46</v>
      </c>
      <c r="K6569" s="536">
        <v>0.91279999999999994</v>
      </c>
      <c r="L6569" s="535">
        <v>97.3</v>
      </c>
      <c r="M6569" s="536">
        <v>0.89559999999999995</v>
      </c>
      <c r="N6569" s="535">
        <v>96.71</v>
      </c>
      <c r="O6569" s="536">
        <v>0.90100000000000002</v>
      </c>
      <c r="P6569" s="535">
        <v>160.9</v>
      </c>
      <c r="Q6569" s="536">
        <v>0</v>
      </c>
      <c r="R6569" s="535">
        <v>130.66</v>
      </c>
    </row>
    <row r="6570" spans="1:18" ht="12.75">
      <c r="A6570" s="145">
        <v>93125</v>
      </c>
      <c r="B6570" s="102" t="s">
        <v>28240</v>
      </c>
      <c r="C6570" s="145" t="s">
        <v>2</v>
      </c>
      <c r="D6570" s="535">
        <v>142.72999999999999</v>
      </c>
      <c r="E6570" s="536">
        <v>0.90910000000000002</v>
      </c>
      <c r="F6570" s="535">
        <v>141.97</v>
      </c>
      <c r="G6570" s="536">
        <v>0.91390000000000005</v>
      </c>
      <c r="H6570" s="535">
        <v>143.13</v>
      </c>
      <c r="I6570" s="536">
        <v>0.90649999999999997</v>
      </c>
      <c r="J6570" s="535">
        <v>140.54</v>
      </c>
      <c r="K6570" s="536">
        <v>0.92320000000000002</v>
      </c>
      <c r="L6570" s="535">
        <v>142.91999999999999</v>
      </c>
      <c r="M6570" s="536">
        <v>0.90790000000000004</v>
      </c>
      <c r="N6570" s="535">
        <v>142.15</v>
      </c>
      <c r="O6570" s="536">
        <v>0.91279999999999994</v>
      </c>
      <c r="P6570" s="535">
        <v>237.63</v>
      </c>
      <c r="Q6570" s="536">
        <v>0</v>
      </c>
      <c r="R6570" s="535">
        <v>192.53</v>
      </c>
    </row>
    <row r="6571" spans="1:18" ht="12.75">
      <c r="A6571" s="145">
        <v>93126</v>
      </c>
      <c r="B6571" s="102" t="s">
        <v>28241</v>
      </c>
      <c r="C6571" s="145" t="s">
        <v>2</v>
      </c>
      <c r="D6571" s="535">
        <v>314.45999999999998</v>
      </c>
      <c r="E6571" s="536">
        <v>0.94930000000000003</v>
      </c>
      <c r="F6571" s="535">
        <v>313.52</v>
      </c>
      <c r="G6571" s="536">
        <v>0.95220000000000005</v>
      </c>
      <c r="H6571" s="535">
        <v>314.95</v>
      </c>
      <c r="I6571" s="536">
        <v>0.94779999999999998</v>
      </c>
      <c r="J6571" s="535">
        <v>311.77</v>
      </c>
      <c r="K6571" s="536">
        <v>0.95750000000000002</v>
      </c>
      <c r="L6571" s="535">
        <v>314.7</v>
      </c>
      <c r="M6571" s="536">
        <v>0.9486</v>
      </c>
      <c r="N6571" s="535">
        <v>313.75</v>
      </c>
      <c r="O6571" s="536">
        <v>0.95150000000000001</v>
      </c>
      <c r="P6571" s="535">
        <v>532.57000000000005</v>
      </c>
      <c r="Q6571" s="536">
        <v>0</v>
      </c>
      <c r="R6571" s="535">
        <v>428.31</v>
      </c>
    </row>
    <row r="6572" spans="1:18" ht="12.75">
      <c r="A6572" s="145">
        <v>93063</v>
      </c>
      <c r="B6572" s="102" t="s">
        <v>28242</v>
      </c>
      <c r="C6572" s="145" t="s">
        <v>2</v>
      </c>
      <c r="D6572" s="535">
        <v>697.6</v>
      </c>
      <c r="E6572" s="536">
        <v>0.99199999999999999</v>
      </c>
      <c r="F6572" s="535">
        <v>697.27</v>
      </c>
      <c r="G6572" s="536">
        <v>0.99250000000000005</v>
      </c>
      <c r="H6572" s="535">
        <v>697.75</v>
      </c>
      <c r="I6572" s="536">
        <v>0.99180000000000001</v>
      </c>
      <c r="J6572" s="535">
        <v>696.67</v>
      </c>
      <c r="K6572" s="536">
        <v>0.99329999999999996</v>
      </c>
      <c r="L6572" s="535">
        <v>697.68</v>
      </c>
      <c r="M6572" s="536">
        <v>0.9919</v>
      </c>
      <c r="N6572" s="535">
        <v>697.35</v>
      </c>
      <c r="O6572" s="536">
        <v>0.99239999999999995</v>
      </c>
      <c r="P6572" s="535">
        <v>1202.73</v>
      </c>
      <c r="Q6572" s="536">
        <v>0</v>
      </c>
      <c r="R6572" s="535">
        <v>959.95</v>
      </c>
    </row>
    <row r="6573" spans="1:18" ht="12.75">
      <c r="A6573" s="145">
        <v>93066</v>
      </c>
      <c r="B6573" s="102" t="s">
        <v>28243</v>
      </c>
      <c r="C6573" s="145" t="s">
        <v>2</v>
      </c>
      <c r="D6573" s="535">
        <v>875.45</v>
      </c>
      <c r="E6573" s="536">
        <v>0.99229999999999996</v>
      </c>
      <c r="F6573" s="535">
        <v>875.04</v>
      </c>
      <c r="G6573" s="536">
        <v>0.99280000000000002</v>
      </c>
      <c r="H6573" s="535">
        <v>875.62</v>
      </c>
      <c r="I6573" s="536">
        <v>0.99209999999999998</v>
      </c>
      <c r="J6573" s="535">
        <v>874.3</v>
      </c>
      <c r="K6573" s="536">
        <v>0.99360000000000004</v>
      </c>
      <c r="L6573" s="535">
        <v>875.53</v>
      </c>
      <c r="M6573" s="536">
        <v>0.99219999999999997</v>
      </c>
      <c r="N6573" s="535">
        <v>875.13</v>
      </c>
      <c r="O6573" s="536">
        <v>0.99270000000000003</v>
      </c>
      <c r="P6573" s="535">
        <v>1509.52</v>
      </c>
      <c r="Q6573" s="536">
        <v>0</v>
      </c>
      <c r="R6573" s="535">
        <v>1204.74</v>
      </c>
    </row>
    <row r="6574" spans="1:18" ht="12.75">
      <c r="A6574" s="145">
        <v>93069</v>
      </c>
      <c r="B6574" s="102" t="s">
        <v>28244</v>
      </c>
      <c r="C6574" s="145" t="s">
        <v>2</v>
      </c>
      <c r="D6574" s="535">
        <v>1213.46</v>
      </c>
      <c r="E6574" s="536">
        <v>0.99280000000000002</v>
      </c>
      <c r="F6574" s="535">
        <v>1212.94</v>
      </c>
      <c r="G6574" s="536">
        <v>0.99319999999999997</v>
      </c>
      <c r="H6574" s="535">
        <v>1213.7</v>
      </c>
      <c r="I6574" s="536">
        <v>0.99260000000000004</v>
      </c>
      <c r="J6574" s="535">
        <v>1211.99</v>
      </c>
      <c r="K6574" s="536">
        <v>0.99399999999999999</v>
      </c>
      <c r="L6574" s="535">
        <v>1213.58</v>
      </c>
      <c r="M6574" s="536">
        <v>0.99270000000000003</v>
      </c>
      <c r="N6574" s="535">
        <v>1213.04</v>
      </c>
      <c r="O6574" s="536">
        <v>0.99309999999999998</v>
      </c>
      <c r="P6574" s="535">
        <v>2092.79</v>
      </c>
      <c r="Q6574" s="536">
        <v>0</v>
      </c>
      <c r="R6574" s="535">
        <v>1670.1</v>
      </c>
    </row>
    <row r="6575" spans="1:18" ht="12.75">
      <c r="A6575" s="145">
        <v>93072</v>
      </c>
      <c r="B6575" s="102" t="s">
        <v>28245</v>
      </c>
      <c r="C6575" s="145" t="s">
        <v>2</v>
      </c>
      <c r="D6575" s="535">
        <v>1601.39</v>
      </c>
      <c r="E6575" s="536">
        <v>0.99329999999999996</v>
      </c>
      <c r="F6575" s="535">
        <v>1600.75</v>
      </c>
      <c r="G6575" s="536">
        <v>0.99370000000000003</v>
      </c>
      <c r="H6575" s="535">
        <v>1601.68</v>
      </c>
      <c r="I6575" s="536">
        <v>0.99309999999999998</v>
      </c>
      <c r="J6575" s="535">
        <v>1599.57</v>
      </c>
      <c r="K6575" s="536">
        <v>0.99439999999999995</v>
      </c>
      <c r="L6575" s="535">
        <v>1601.53</v>
      </c>
      <c r="M6575" s="536">
        <v>0.99319999999999997</v>
      </c>
      <c r="N6575" s="535">
        <v>1600.89</v>
      </c>
      <c r="O6575" s="536">
        <v>0.99360000000000004</v>
      </c>
      <c r="P6575" s="535">
        <v>2762.41</v>
      </c>
      <c r="Q6575" s="536">
        <v>0</v>
      </c>
      <c r="R6575" s="535">
        <v>2204.2800000000002</v>
      </c>
    </row>
    <row r="6576" spans="1:18" ht="12.75">
      <c r="A6576" s="145">
        <v>93083</v>
      </c>
      <c r="B6576" s="102" t="s">
        <v>28246</v>
      </c>
      <c r="C6576" s="145" t="s">
        <v>2</v>
      </c>
      <c r="D6576" s="535">
        <v>479.33</v>
      </c>
      <c r="E6576" s="536">
        <v>0.98809999999999998</v>
      </c>
      <c r="F6576" s="535">
        <v>478.98</v>
      </c>
      <c r="G6576" s="536">
        <v>0.98880000000000001</v>
      </c>
      <c r="H6576" s="535">
        <v>479.49</v>
      </c>
      <c r="I6576" s="536">
        <v>0.98770000000000002</v>
      </c>
      <c r="J6576" s="535">
        <v>478.35</v>
      </c>
      <c r="K6576" s="536">
        <v>0.99009999999999998</v>
      </c>
      <c r="L6576" s="535">
        <v>479.4</v>
      </c>
      <c r="M6576" s="536">
        <v>0.9879</v>
      </c>
      <c r="N6576" s="535">
        <v>479.07</v>
      </c>
      <c r="O6576" s="536">
        <v>0.98860000000000003</v>
      </c>
      <c r="P6576" s="535">
        <v>825.06</v>
      </c>
      <c r="Q6576" s="536">
        <v>0</v>
      </c>
      <c r="R6576" s="535">
        <v>658.97</v>
      </c>
    </row>
    <row r="6577" spans="1:18" ht="12.75">
      <c r="A6577" s="145">
        <v>103886</v>
      </c>
      <c r="B6577" s="102" t="s">
        <v>28247</v>
      </c>
      <c r="C6577" s="145" t="s">
        <v>2</v>
      </c>
      <c r="D6577" s="535">
        <v>482.94</v>
      </c>
      <c r="E6577" s="536">
        <v>0.98070000000000002</v>
      </c>
      <c r="F6577" s="535">
        <v>482.39</v>
      </c>
      <c r="G6577" s="536">
        <v>0.98180000000000001</v>
      </c>
      <c r="H6577" s="535">
        <v>483.24</v>
      </c>
      <c r="I6577" s="536">
        <v>0.98009999999999997</v>
      </c>
      <c r="J6577" s="535">
        <v>481.36</v>
      </c>
      <c r="K6577" s="536">
        <v>0.9839</v>
      </c>
      <c r="L6577" s="535">
        <v>483.08</v>
      </c>
      <c r="M6577" s="536">
        <v>0.98040000000000005</v>
      </c>
      <c r="N6577" s="535">
        <v>482.53</v>
      </c>
      <c r="O6577" s="536">
        <v>0.98150000000000004</v>
      </c>
      <c r="P6577" s="535">
        <v>828.73</v>
      </c>
      <c r="Q6577" s="536">
        <v>0</v>
      </c>
      <c r="R6577" s="535">
        <v>662.77</v>
      </c>
    </row>
    <row r="6578" spans="1:18" ht="12.75">
      <c r="A6578" s="145">
        <v>103817</v>
      </c>
      <c r="B6578" s="102" t="s">
        <v>28248</v>
      </c>
      <c r="C6578" s="145" t="s">
        <v>2</v>
      </c>
      <c r="D6578" s="535">
        <v>482.91</v>
      </c>
      <c r="E6578" s="536">
        <v>0.98070000000000002</v>
      </c>
      <c r="F6578" s="535">
        <v>482.35</v>
      </c>
      <c r="G6578" s="536">
        <v>0.9819</v>
      </c>
      <c r="H6578" s="535">
        <v>483.18</v>
      </c>
      <c r="I6578" s="536">
        <v>0.98019999999999996</v>
      </c>
      <c r="J6578" s="535">
        <v>481.33</v>
      </c>
      <c r="K6578" s="536">
        <v>0.98399999999999999</v>
      </c>
      <c r="L6578" s="535">
        <v>483.04</v>
      </c>
      <c r="M6578" s="536">
        <v>0.98050000000000004</v>
      </c>
      <c r="N6578" s="535">
        <v>482.49</v>
      </c>
      <c r="O6578" s="536">
        <v>0.98160000000000003</v>
      </c>
      <c r="P6578" s="535">
        <v>828.69</v>
      </c>
      <c r="Q6578" s="536">
        <v>0</v>
      </c>
      <c r="R6578" s="535">
        <v>662.73</v>
      </c>
    </row>
    <row r="6579" spans="1:18" ht="12.75">
      <c r="A6579" s="145">
        <v>103850</v>
      </c>
      <c r="B6579" s="102" t="s">
        <v>28249</v>
      </c>
      <c r="C6579" s="145" t="s">
        <v>2</v>
      </c>
      <c r="D6579" s="535">
        <v>482.36</v>
      </c>
      <c r="E6579" s="536">
        <v>0.9819</v>
      </c>
      <c r="F6579" s="535">
        <v>481.84</v>
      </c>
      <c r="G6579" s="536">
        <v>0.9829</v>
      </c>
      <c r="H6579" s="535">
        <v>482.62</v>
      </c>
      <c r="I6579" s="536">
        <v>0.98129999999999995</v>
      </c>
      <c r="J6579" s="535">
        <v>480.88</v>
      </c>
      <c r="K6579" s="536">
        <v>0.9849</v>
      </c>
      <c r="L6579" s="535">
        <v>482.48</v>
      </c>
      <c r="M6579" s="536">
        <v>0.98160000000000003</v>
      </c>
      <c r="N6579" s="535">
        <v>481.97</v>
      </c>
      <c r="O6579" s="536">
        <v>0.98270000000000002</v>
      </c>
      <c r="P6579" s="535">
        <v>828.14</v>
      </c>
      <c r="Q6579" s="536">
        <v>0</v>
      </c>
      <c r="R6579" s="535">
        <v>662.16</v>
      </c>
    </row>
    <row r="6580" spans="1:18" ht="12.75">
      <c r="A6580" s="145">
        <v>93106</v>
      </c>
      <c r="B6580" s="102" t="s">
        <v>28250</v>
      </c>
      <c r="C6580" s="145" t="s">
        <v>2</v>
      </c>
      <c r="D6580" s="535">
        <v>479.52</v>
      </c>
      <c r="E6580" s="536">
        <v>0.98770000000000002</v>
      </c>
      <c r="F6580" s="535">
        <v>479.18</v>
      </c>
      <c r="G6580" s="536">
        <v>0.98839999999999995</v>
      </c>
      <c r="H6580" s="535">
        <v>479.7</v>
      </c>
      <c r="I6580" s="536">
        <v>0.98729999999999996</v>
      </c>
      <c r="J6580" s="535">
        <v>478.52</v>
      </c>
      <c r="K6580" s="536">
        <v>0.98970000000000002</v>
      </c>
      <c r="L6580" s="535">
        <v>479.61</v>
      </c>
      <c r="M6580" s="536">
        <v>0.98750000000000004</v>
      </c>
      <c r="N6580" s="535">
        <v>479.25</v>
      </c>
      <c r="O6580" s="536">
        <v>0.98819999999999997</v>
      </c>
      <c r="P6580" s="535">
        <v>825.26</v>
      </c>
      <c r="Q6580" s="536">
        <v>0</v>
      </c>
      <c r="R6580" s="535">
        <v>659.19</v>
      </c>
    </row>
    <row r="6581" spans="1:18" ht="12.75">
      <c r="A6581" s="145">
        <v>93052</v>
      </c>
      <c r="B6581" s="102" t="s">
        <v>28251</v>
      </c>
      <c r="C6581" s="145" t="s">
        <v>2</v>
      </c>
      <c r="D6581" s="535">
        <v>553.29999999999995</v>
      </c>
      <c r="E6581" s="536">
        <v>0.99380000000000002</v>
      </c>
      <c r="F6581" s="535">
        <v>553.08000000000004</v>
      </c>
      <c r="G6581" s="536">
        <v>0.99419999999999997</v>
      </c>
      <c r="H6581" s="535">
        <v>553.37</v>
      </c>
      <c r="I6581" s="536">
        <v>0.99370000000000003</v>
      </c>
      <c r="J6581" s="535">
        <v>552.71</v>
      </c>
      <c r="K6581" s="536">
        <v>0.99490000000000001</v>
      </c>
      <c r="L6581" s="535">
        <v>553.33000000000004</v>
      </c>
      <c r="M6581" s="536">
        <v>0.99370000000000003</v>
      </c>
      <c r="N6581" s="535">
        <v>553.13</v>
      </c>
      <c r="O6581" s="536">
        <v>0.99409999999999998</v>
      </c>
      <c r="P6581" s="535">
        <v>954.63</v>
      </c>
      <c r="Q6581" s="536">
        <v>0</v>
      </c>
      <c r="R6581" s="535">
        <v>761.7</v>
      </c>
    </row>
    <row r="6582" spans="1:18" ht="12.75">
      <c r="A6582" s="145">
        <v>93086</v>
      </c>
      <c r="B6582" s="102" t="s">
        <v>28252</v>
      </c>
      <c r="C6582" s="145" t="s">
        <v>2</v>
      </c>
      <c r="D6582" s="535">
        <v>556.47</v>
      </c>
      <c r="E6582" s="536">
        <v>0.98809999999999998</v>
      </c>
      <c r="F6582" s="535">
        <v>556.08000000000004</v>
      </c>
      <c r="G6582" s="536">
        <v>0.98880000000000001</v>
      </c>
      <c r="H6582" s="535">
        <v>556.66</v>
      </c>
      <c r="I6582" s="536">
        <v>0.98780000000000001</v>
      </c>
      <c r="J6582" s="535">
        <v>555.34</v>
      </c>
      <c r="K6582" s="536">
        <v>0.99019999999999997</v>
      </c>
      <c r="L6582" s="535">
        <v>556.54999999999995</v>
      </c>
      <c r="M6582" s="536">
        <v>0.98799999999999999</v>
      </c>
      <c r="N6582" s="535">
        <v>556.16999999999996</v>
      </c>
      <c r="O6582" s="536">
        <v>0.98870000000000002</v>
      </c>
      <c r="P6582" s="535">
        <v>957.87</v>
      </c>
      <c r="Q6582" s="536">
        <v>0</v>
      </c>
      <c r="R6582" s="535">
        <v>765.03</v>
      </c>
    </row>
    <row r="6583" spans="1:18" ht="12.75">
      <c r="A6583" s="145">
        <v>103890</v>
      </c>
      <c r="B6583" s="102" t="s">
        <v>28253</v>
      </c>
      <c r="C6583" s="145" t="s">
        <v>2</v>
      </c>
      <c r="D6583" s="535">
        <v>560.89</v>
      </c>
      <c r="E6583" s="536">
        <v>0.98040000000000005</v>
      </c>
      <c r="F6583" s="535">
        <v>560.24</v>
      </c>
      <c r="G6583" s="536">
        <v>0.98150000000000004</v>
      </c>
      <c r="H6583" s="535">
        <v>561.24</v>
      </c>
      <c r="I6583" s="536">
        <v>0.97970000000000002</v>
      </c>
      <c r="J6583" s="535">
        <v>559.03</v>
      </c>
      <c r="K6583" s="536">
        <v>0.98360000000000003</v>
      </c>
      <c r="L6583" s="535">
        <v>561.05999999999995</v>
      </c>
      <c r="M6583" s="536">
        <v>0.98009999999999997</v>
      </c>
      <c r="N6583" s="535">
        <v>560.4</v>
      </c>
      <c r="O6583" s="536">
        <v>0.98119999999999996</v>
      </c>
      <c r="P6583" s="535">
        <v>962.35</v>
      </c>
      <c r="Q6583" s="536">
        <v>0</v>
      </c>
      <c r="R6583" s="535">
        <v>769.68</v>
      </c>
    </row>
    <row r="6584" spans="1:18" ht="12.75">
      <c r="A6584" s="145">
        <v>103821</v>
      </c>
      <c r="B6584" s="102" t="s">
        <v>28254</v>
      </c>
      <c r="C6584" s="145" t="s">
        <v>2</v>
      </c>
      <c r="D6584" s="535">
        <v>565.83000000000004</v>
      </c>
      <c r="E6584" s="536">
        <v>0.9718</v>
      </c>
      <c r="F6584" s="535">
        <v>564.87</v>
      </c>
      <c r="G6584" s="536">
        <v>0.97340000000000004</v>
      </c>
      <c r="H6584" s="535">
        <v>566.29</v>
      </c>
      <c r="I6584" s="536">
        <v>0.97099999999999997</v>
      </c>
      <c r="J6584" s="535">
        <v>563.12</v>
      </c>
      <c r="K6584" s="536">
        <v>0.97650000000000003</v>
      </c>
      <c r="L6584" s="535">
        <v>566.04</v>
      </c>
      <c r="M6584" s="536">
        <v>0.97140000000000004</v>
      </c>
      <c r="N6584" s="535">
        <v>565.09</v>
      </c>
      <c r="O6584" s="536">
        <v>0.97309999999999997</v>
      </c>
      <c r="P6584" s="535">
        <v>967.34</v>
      </c>
      <c r="Q6584" s="536">
        <v>0</v>
      </c>
      <c r="R6584" s="535">
        <v>774.84</v>
      </c>
    </row>
    <row r="6585" spans="1:18" ht="12.75">
      <c r="A6585" s="145">
        <v>103854</v>
      </c>
      <c r="B6585" s="102" t="s">
        <v>28255</v>
      </c>
      <c r="C6585" s="145" t="s">
        <v>2</v>
      </c>
      <c r="D6585" s="535">
        <v>561.54</v>
      </c>
      <c r="E6585" s="536">
        <v>0.97919999999999996</v>
      </c>
      <c r="F6585" s="535">
        <v>560.83000000000004</v>
      </c>
      <c r="G6585" s="536">
        <v>0.98050000000000004</v>
      </c>
      <c r="H6585" s="535">
        <v>561.88</v>
      </c>
      <c r="I6585" s="536">
        <v>0.97860000000000003</v>
      </c>
      <c r="J6585" s="535">
        <v>559.55999999999995</v>
      </c>
      <c r="K6585" s="536">
        <v>0.98270000000000002</v>
      </c>
      <c r="L6585" s="535">
        <v>561.71</v>
      </c>
      <c r="M6585" s="536">
        <v>0.97889999999999999</v>
      </c>
      <c r="N6585" s="535">
        <v>561.01</v>
      </c>
      <c r="O6585" s="536">
        <v>0.98009999999999997</v>
      </c>
      <c r="P6585" s="535">
        <v>963.02</v>
      </c>
      <c r="Q6585" s="536">
        <v>0</v>
      </c>
      <c r="R6585" s="535">
        <v>770.35</v>
      </c>
    </row>
    <row r="6586" spans="1:18" ht="12.75">
      <c r="A6586" s="145">
        <v>93109</v>
      </c>
      <c r="B6586" s="102" t="s">
        <v>28256</v>
      </c>
      <c r="C6586" s="145" t="s">
        <v>2</v>
      </c>
      <c r="D6586" s="535">
        <v>558.83000000000004</v>
      </c>
      <c r="E6586" s="536">
        <v>0.98399999999999999</v>
      </c>
      <c r="F6586" s="535">
        <v>558.29</v>
      </c>
      <c r="G6586" s="536">
        <v>0.9849</v>
      </c>
      <c r="H6586" s="535">
        <v>559.08000000000004</v>
      </c>
      <c r="I6586" s="536">
        <v>0.98350000000000004</v>
      </c>
      <c r="J6586" s="535">
        <v>557.29999999999995</v>
      </c>
      <c r="K6586" s="536">
        <v>0.98670000000000002</v>
      </c>
      <c r="L6586" s="535">
        <v>558.95000000000005</v>
      </c>
      <c r="M6586" s="536">
        <v>0.98380000000000001</v>
      </c>
      <c r="N6586" s="535">
        <v>558.41</v>
      </c>
      <c r="O6586" s="536">
        <v>0.98470000000000002</v>
      </c>
      <c r="P6586" s="535">
        <v>960.25</v>
      </c>
      <c r="Q6586" s="536">
        <v>0</v>
      </c>
      <c r="R6586" s="535">
        <v>767.5</v>
      </c>
    </row>
    <row r="6587" spans="1:18" ht="12.75">
      <c r="A6587" s="145">
        <v>93058</v>
      </c>
      <c r="B6587" s="102" t="s">
        <v>28257</v>
      </c>
      <c r="C6587" s="145" t="s">
        <v>2</v>
      </c>
      <c r="D6587" s="535">
        <v>608.74</v>
      </c>
      <c r="E6587" s="536">
        <v>0.99280000000000002</v>
      </c>
      <c r="F6587" s="535">
        <v>608.48</v>
      </c>
      <c r="G6587" s="536">
        <v>0.99319999999999997</v>
      </c>
      <c r="H6587" s="535">
        <v>608.86</v>
      </c>
      <c r="I6587" s="536">
        <v>0.99260000000000004</v>
      </c>
      <c r="J6587" s="535">
        <v>608</v>
      </c>
      <c r="K6587" s="536">
        <v>0.99399999999999999</v>
      </c>
      <c r="L6587" s="535">
        <v>608.79</v>
      </c>
      <c r="M6587" s="536">
        <v>0.99270000000000003</v>
      </c>
      <c r="N6587" s="535">
        <v>608.54</v>
      </c>
      <c r="O6587" s="536">
        <v>0.99309999999999998</v>
      </c>
      <c r="P6587" s="535">
        <v>1049.8399999999999</v>
      </c>
      <c r="Q6587" s="536">
        <v>0</v>
      </c>
      <c r="R6587" s="535">
        <v>837.82</v>
      </c>
    </row>
    <row r="6588" spans="1:18" ht="12.75">
      <c r="A6588" s="145">
        <v>93092</v>
      </c>
      <c r="B6588" s="102" t="s">
        <v>28258</v>
      </c>
      <c r="C6588" s="145" t="s">
        <v>2</v>
      </c>
      <c r="D6588" s="535">
        <v>611.67999999999995</v>
      </c>
      <c r="E6588" s="536">
        <v>0.98799999999999999</v>
      </c>
      <c r="F6588" s="535">
        <v>611.25</v>
      </c>
      <c r="G6588" s="536">
        <v>0.98870000000000002</v>
      </c>
      <c r="H6588" s="535">
        <v>611.9</v>
      </c>
      <c r="I6588" s="536">
        <v>0.98760000000000003</v>
      </c>
      <c r="J6588" s="535">
        <v>610.44000000000005</v>
      </c>
      <c r="K6588" s="536">
        <v>0.99</v>
      </c>
      <c r="L6588" s="535">
        <v>611.79</v>
      </c>
      <c r="M6588" s="536">
        <v>0.98780000000000001</v>
      </c>
      <c r="N6588" s="535">
        <v>611.35</v>
      </c>
      <c r="O6588" s="536">
        <v>0.98850000000000005</v>
      </c>
      <c r="P6588" s="535">
        <v>1052.82</v>
      </c>
      <c r="Q6588" s="536">
        <v>0</v>
      </c>
      <c r="R6588" s="535">
        <v>840.89</v>
      </c>
    </row>
    <row r="6589" spans="1:18" ht="12.75">
      <c r="A6589" s="145">
        <v>103898</v>
      </c>
      <c r="B6589" s="102" t="s">
        <v>28259</v>
      </c>
      <c r="C6589" s="145" t="s">
        <v>2</v>
      </c>
      <c r="D6589" s="535">
        <v>616.79</v>
      </c>
      <c r="E6589" s="536">
        <v>0.9798</v>
      </c>
      <c r="F6589" s="535">
        <v>616.05999999999995</v>
      </c>
      <c r="G6589" s="536">
        <v>0.98099999999999998</v>
      </c>
      <c r="H6589" s="535">
        <v>617.17999999999995</v>
      </c>
      <c r="I6589" s="536">
        <v>0.97919999999999996</v>
      </c>
      <c r="J6589" s="535">
        <v>614.67999999999995</v>
      </c>
      <c r="K6589" s="536">
        <v>0.98319999999999996</v>
      </c>
      <c r="L6589" s="535">
        <v>616.98</v>
      </c>
      <c r="M6589" s="536">
        <v>0.97950000000000004</v>
      </c>
      <c r="N6589" s="535">
        <v>616.26</v>
      </c>
      <c r="O6589" s="536">
        <v>0.98060000000000003</v>
      </c>
      <c r="P6589" s="535">
        <v>1058.01</v>
      </c>
      <c r="Q6589" s="536">
        <v>0</v>
      </c>
      <c r="R6589" s="535">
        <v>846.27</v>
      </c>
    </row>
    <row r="6590" spans="1:18" ht="12.75">
      <c r="A6590" s="145">
        <v>103829</v>
      </c>
      <c r="B6590" s="102" t="s">
        <v>28260</v>
      </c>
      <c r="C6590" s="145" t="s">
        <v>2</v>
      </c>
      <c r="D6590" s="535">
        <v>625.46</v>
      </c>
      <c r="E6590" s="536">
        <v>0.96540000000000004</v>
      </c>
      <c r="F6590" s="535">
        <v>624.16999999999996</v>
      </c>
      <c r="G6590" s="536">
        <v>0.96740000000000004</v>
      </c>
      <c r="H6590" s="535">
        <v>626.1</v>
      </c>
      <c r="I6590" s="536">
        <v>0.96440000000000003</v>
      </c>
      <c r="J6590" s="535">
        <v>621.79999999999995</v>
      </c>
      <c r="K6590" s="536">
        <v>0.97109999999999996</v>
      </c>
      <c r="L6590" s="535">
        <v>625.76</v>
      </c>
      <c r="M6590" s="536">
        <v>0.96489999999999998</v>
      </c>
      <c r="N6590" s="535">
        <v>624.48</v>
      </c>
      <c r="O6590" s="536">
        <v>0.96689999999999998</v>
      </c>
      <c r="P6590" s="535">
        <v>1066.43</v>
      </c>
      <c r="Q6590" s="536">
        <v>0</v>
      </c>
      <c r="R6590" s="535">
        <v>855.18</v>
      </c>
    </row>
    <row r="6591" spans="1:18" ht="12.75">
      <c r="A6591" s="145">
        <v>103862</v>
      </c>
      <c r="B6591" s="102" t="s">
        <v>28261</v>
      </c>
      <c r="C6591" s="145" t="s">
        <v>2</v>
      </c>
      <c r="D6591" s="535">
        <v>618.49</v>
      </c>
      <c r="E6591" s="536">
        <v>0.97709999999999997</v>
      </c>
      <c r="F6591" s="535">
        <v>617.65</v>
      </c>
      <c r="G6591" s="536">
        <v>0.97840000000000005</v>
      </c>
      <c r="H6591" s="535">
        <v>618.91999999999996</v>
      </c>
      <c r="I6591" s="536">
        <v>0.97640000000000005</v>
      </c>
      <c r="J6591" s="535">
        <v>616.1</v>
      </c>
      <c r="K6591" s="536">
        <v>0.98089999999999999</v>
      </c>
      <c r="L6591" s="535">
        <v>618.69000000000005</v>
      </c>
      <c r="M6591" s="536">
        <v>0.9768</v>
      </c>
      <c r="N6591" s="535">
        <v>617.86</v>
      </c>
      <c r="O6591" s="536">
        <v>0.97809999999999997</v>
      </c>
      <c r="P6591" s="535">
        <v>1059.72</v>
      </c>
      <c r="Q6591" s="536">
        <v>0</v>
      </c>
      <c r="R6591" s="535">
        <v>848.05</v>
      </c>
    </row>
    <row r="6592" spans="1:18" ht="12.75">
      <c r="A6592" s="145">
        <v>93116</v>
      </c>
      <c r="B6592" s="102" t="s">
        <v>28262</v>
      </c>
      <c r="C6592" s="145" t="s">
        <v>2</v>
      </c>
      <c r="D6592" s="535">
        <v>615.89</v>
      </c>
      <c r="E6592" s="536">
        <v>0.98119999999999996</v>
      </c>
      <c r="F6592" s="535">
        <v>615.19000000000005</v>
      </c>
      <c r="G6592" s="536">
        <v>0.98229999999999995</v>
      </c>
      <c r="H6592" s="535">
        <v>616.23</v>
      </c>
      <c r="I6592" s="536">
        <v>0.98070000000000002</v>
      </c>
      <c r="J6592" s="535">
        <v>613.94000000000005</v>
      </c>
      <c r="K6592" s="536">
        <v>0.98429999999999995</v>
      </c>
      <c r="L6592" s="535">
        <v>616.04999999999995</v>
      </c>
      <c r="M6592" s="536">
        <v>0.98099999999999998</v>
      </c>
      <c r="N6592" s="535">
        <v>615.36</v>
      </c>
      <c r="O6592" s="536">
        <v>0.98209999999999997</v>
      </c>
      <c r="P6592" s="535">
        <v>1057.0899999999999</v>
      </c>
      <c r="Q6592" s="536">
        <v>0</v>
      </c>
      <c r="R6592" s="535">
        <v>845.31</v>
      </c>
    </row>
    <row r="6593" spans="1:18" ht="12.75">
      <c r="A6593" s="145">
        <v>92314</v>
      </c>
      <c r="B6593" s="102" t="s">
        <v>28263</v>
      </c>
      <c r="C6593" s="145" t="s">
        <v>2</v>
      </c>
      <c r="D6593" s="535">
        <v>9.66</v>
      </c>
      <c r="E6593" s="536">
        <v>0.40789999999999998</v>
      </c>
      <c r="F6593" s="535">
        <v>9.31</v>
      </c>
      <c r="G6593" s="536">
        <v>0.42320000000000002</v>
      </c>
      <c r="H6593" s="535">
        <v>9.82</v>
      </c>
      <c r="I6593" s="536">
        <v>0.4012</v>
      </c>
      <c r="J6593" s="535">
        <v>8.68</v>
      </c>
      <c r="K6593" s="536">
        <v>0.45390000000000003</v>
      </c>
      <c r="L6593" s="535">
        <v>9.73</v>
      </c>
      <c r="M6593" s="536">
        <v>0.40489999999999998</v>
      </c>
      <c r="N6593" s="535">
        <v>9.4</v>
      </c>
      <c r="O6593" s="536">
        <v>0.41909999999999997</v>
      </c>
      <c r="P6593" s="535">
        <v>12.62</v>
      </c>
      <c r="Q6593" s="536">
        <v>0</v>
      </c>
      <c r="R6593" s="535">
        <v>11.43</v>
      </c>
    </row>
    <row r="6594" spans="1:18" ht="12.75">
      <c r="A6594" s="145">
        <v>103883</v>
      </c>
      <c r="B6594" s="102" t="s">
        <v>28264</v>
      </c>
      <c r="C6594" s="145" t="s">
        <v>2</v>
      </c>
      <c r="D6594" s="535">
        <v>13.27</v>
      </c>
      <c r="E6594" s="536">
        <v>0.2969</v>
      </c>
      <c r="F6594" s="535">
        <v>12.72</v>
      </c>
      <c r="G6594" s="536">
        <v>0.30969999999999998</v>
      </c>
      <c r="H6594" s="535">
        <v>13.57</v>
      </c>
      <c r="I6594" s="536">
        <v>0.2903</v>
      </c>
      <c r="J6594" s="535">
        <v>11.69</v>
      </c>
      <c r="K6594" s="536">
        <v>0.33700000000000002</v>
      </c>
      <c r="L6594" s="535">
        <v>13.41</v>
      </c>
      <c r="M6594" s="536">
        <v>0.29380000000000001</v>
      </c>
      <c r="N6594" s="535">
        <v>12.86</v>
      </c>
      <c r="O6594" s="536">
        <v>0.30640000000000001</v>
      </c>
      <c r="P6594" s="535">
        <v>16.29</v>
      </c>
      <c r="Q6594" s="536">
        <v>0</v>
      </c>
      <c r="R6594" s="535">
        <v>15.23</v>
      </c>
    </row>
    <row r="6595" spans="1:18" ht="12.75">
      <c r="A6595" s="145">
        <v>103814</v>
      </c>
      <c r="B6595" s="102" t="s">
        <v>28265</v>
      </c>
      <c r="C6595" s="145" t="s">
        <v>2</v>
      </c>
      <c r="D6595" s="535">
        <v>13.24</v>
      </c>
      <c r="E6595" s="536">
        <v>0.29759999999999998</v>
      </c>
      <c r="F6595" s="535">
        <v>12.68</v>
      </c>
      <c r="G6595" s="536">
        <v>0.31069999999999998</v>
      </c>
      <c r="H6595" s="535">
        <v>13.51</v>
      </c>
      <c r="I6595" s="536">
        <v>0.29160000000000003</v>
      </c>
      <c r="J6595" s="535">
        <v>11.66</v>
      </c>
      <c r="K6595" s="536">
        <v>0.33789999999999998</v>
      </c>
      <c r="L6595" s="535">
        <v>13.37</v>
      </c>
      <c r="M6595" s="536">
        <v>0.29470000000000002</v>
      </c>
      <c r="N6595" s="535">
        <v>12.82</v>
      </c>
      <c r="O6595" s="536">
        <v>0.30730000000000002</v>
      </c>
      <c r="P6595" s="535">
        <v>16.25</v>
      </c>
      <c r="Q6595" s="536">
        <v>0</v>
      </c>
      <c r="R6595" s="535">
        <v>15.19</v>
      </c>
    </row>
    <row r="6596" spans="1:18" ht="12.75">
      <c r="A6596" s="145">
        <v>103847</v>
      </c>
      <c r="B6596" s="102" t="s">
        <v>28266</v>
      </c>
      <c r="C6596" s="145" t="s">
        <v>2</v>
      </c>
      <c r="D6596" s="535">
        <v>12.69</v>
      </c>
      <c r="E6596" s="536">
        <v>0.3105</v>
      </c>
      <c r="F6596" s="535">
        <v>12.17</v>
      </c>
      <c r="G6596" s="536">
        <v>0.32369999999999999</v>
      </c>
      <c r="H6596" s="535">
        <v>12.95</v>
      </c>
      <c r="I6596" s="536">
        <v>0.30420000000000003</v>
      </c>
      <c r="J6596" s="535">
        <v>11.21</v>
      </c>
      <c r="K6596" s="536">
        <v>0.35149999999999998</v>
      </c>
      <c r="L6596" s="535">
        <v>12.81</v>
      </c>
      <c r="M6596" s="536">
        <v>0.30759999999999998</v>
      </c>
      <c r="N6596" s="535">
        <v>12.3</v>
      </c>
      <c r="O6596" s="536">
        <v>0.32029999999999997</v>
      </c>
      <c r="P6596" s="535">
        <v>15.7</v>
      </c>
      <c r="Q6596" s="536">
        <v>0</v>
      </c>
      <c r="R6596" s="535">
        <v>14.62</v>
      </c>
    </row>
    <row r="6597" spans="1:18" ht="12.75">
      <c r="A6597" s="145">
        <v>92329</v>
      </c>
      <c r="B6597" s="102" t="s">
        <v>28267</v>
      </c>
      <c r="C6597" s="145" t="s">
        <v>2</v>
      </c>
      <c r="D6597" s="535">
        <v>9.85</v>
      </c>
      <c r="E6597" s="536">
        <v>0.4</v>
      </c>
      <c r="F6597" s="535">
        <v>9.51</v>
      </c>
      <c r="G6597" s="536">
        <v>0.4143</v>
      </c>
      <c r="H6597" s="535">
        <v>10.029999999999999</v>
      </c>
      <c r="I6597" s="536">
        <v>0.39279999999999998</v>
      </c>
      <c r="J6597" s="535">
        <v>8.85</v>
      </c>
      <c r="K6597" s="536">
        <v>0.44519999999999998</v>
      </c>
      <c r="L6597" s="535">
        <v>9.94</v>
      </c>
      <c r="M6597" s="536">
        <v>0.39639999999999997</v>
      </c>
      <c r="N6597" s="535">
        <v>9.58</v>
      </c>
      <c r="O6597" s="536">
        <v>0.4113</v>
      </c>
      <c r="P6597" s="535">
        <v>12.82</v>
      </c>
      <c r="Q6597" s="536">
        <v>0</v>
      </c>
      <c r="R6597" s="535">
        <v>11.65</v>
      </c>
    </row>
    <row r="6598" spans="1:18" ht="12.75">
      <c r="A6598" s="145">
        <v>92293</v>
      </c>
      <c r="B6598" s="102" t="s">
        <v>28268</v>
      </c>
      <c r="C6598" s="145" t="s">
        <v>2</v>
      </c>
      <c r="D6598" s="535">
        <v>10.83</v>
      </c>
      <c r="E6598" s="536">
        <v>0.68330000000000002</v>
      </c>
      <c r="F6598" s="535">
        <v>10.61</v>
      </c>
      <c r="G6598" s="536">
        <v>0.69750000000000001</v>
      </c>
      <c r="H6598" s="535">
        <v>10.9</v>
      </c>
      <c r="I6598" s="536">
        <v>0.67889999999999995</v>
      </c>
      <c r="J6598" s="535">
        <v>10.24</v>
      </c>
      <c r="K6598" s="536">
        <v>0.72270000000000001</v>
      </c>
      <c r="L6598" s="535">
        <v>10.86</v>
      </c>
      <c r="M6598" s="536">
        <v>0.68140000000000001</v>
      </c>
      <c r="N6598" s="535">
        <v>10.66</v>
      </c>
      <c r="O6598" s="536">
        <v>0.69420000000000004</v>
      </c>
      <c r="P6598" s="535">
        <v>16.27</v>
      </c>
      <c r="Q6598" s="536">
        <v>0</v>
      </c>
      <c r="R6598" s="535">
        <v>13.8</v>
      </c>
    </row>
    <row r="6599" spans="1:18" ht="12.75">
      <c r="A6599" s="145">
        <v>92315</v>
      </c>
      <c r="B6599" s="102" t="s">
        <v>28269</v>
      </c>
      <c r="C6599" s="145" t="s">
        <v>2</v>
      </c>
      <c r="D6599" s="535">
        <v>14</v>
      </c>
      <c r="E6599" s="536">
        <v>0.52859999999999996</v>
      </c>
      <c r="F6599" s="535">
        <v>13.61</v>
      </c>
      <c r="G6599" s="536">
        <v>0.54369999999999996</v>
      </c>
      <c r="H6599" s="535">
        <v>14.19</v>
      </c>
      <c r="I6599" s="536">
        <v>0.52149999999999996</v>
      </c>
      <c r="J6599" s="535">
        <v>12.87</v>
      </c>
      <c r="K6599" s="536">
        <v>0.57499999999999996</v>
      </c>
      <c r="L6599" s="535">
        <v>14.08</v>
      </c>
      <c r="M6599" s="536">
        <v>0.52559999999999996</v>
      </c>
      <c r="N6599" s="535">
        <v>13.7</v>
      </c>
      <c r="O6599" s="536">
        <v>0.54010000000000002</v>
      </c>
      <c r="P6599" s="535">
        <v>19.510000000000002</v>
      </c>
      <c r="Q6599" s="536">
        <v>0</v>
      </c>
      <c r="R6599" s="535">
        <v>17.13</v>
      </c>
    </row>
    <row r="6600" spans="1:18" ht="12.75">
      <c r="A6600" s="145">
        <v>103888</v>
      </c>
      <c r="B6600" s="102" t="s">
        <v>28270</v>
      </c>
      <c r="C6600" s="145" t="s">
        <v>2</v>
      </c>
      <c r="D6600" s="535">
        <v>18.420000000000002</v>
      </c>
      <c r="E6600" s="536">
        <v>0.4017</v>
      </c>
      <c r="F6600" s="535">
        <v>17.77</v>
      </c>
      <c r="G6600" s="536">
        <v>0.41639999999999999</v>
      </c>
      <c r="H6600" s="535">
        <v>18.77</v>
      </c>
      <c r="I6600" s="536">
        <v>0.39419999999999999</v>
      </c>
      <c r="J6600" s="535">
        <v>16.559999999999999</v>
      </c>
      <c r="K6600" s="536">
        <v>0.44690000000000002</v>
      </c>
      <c r="L6600" s="535">
        <v>18.59</v>
      </c>
      <c r="M6600" s="536">
        <v>0.39810000000000001</v>
      </c>
      <c r="N6600" s="535">
        <v>17.93</v>
      </c>
      <c r="O6600" s="536">
        <v>0.41270000000000001</v>
      </c>
      <c r="P6600" s="535">
        <v>23.99</v>
      </c>
      <c r="Q6600" s="536">
        <v>0</v>
      </c>
      <c r="R6600" s="535">
        <v>21.78</v>
      </c>
    </row>
    <row r="6601" spans="1:18" ht="12.75">
      <c r="A6601" s="145">
        <v>103819</v>
      </c>
      <c r="B6601" s="102" t="s">
        <v>28271</v>
      </c>
      <c r="C6601" s="145" t="s">
        <v>2</v>
      </c>
      <c r="D6601" s="535">
        <v>23.36</v>
      </c>
      <c r="E6601" s="536">
        <v>0.31680000000000003</v>
      </c>
      <c r="F6601" s="535">
        <v>22.4</v>
      </c>
      <c r="G6601" s="536">
        <v>0.33040000000000003</v>
      </c>
      <c r="H6601" s="535">
        <v>23.82</v>
      </c>
      <c r="I6601" s="536">
        <v>0.31069999999999998</v>
      </c>
      <c r="J6601" s="535">
        <v>20.65</v>
      </c>
      <c r="K6601" s="536">
        <v>0.3584</v>
      </c>
      <c r="L6601" s="535">
        <v>23.57</v>
      </c>
      <c r="M6601" s="536">
        <v>0.314</v>
      </c>
      <c r="N6601" s="535">
        <v>22.62</v>
      </c>
      <c r="O6601" s="536">
        <v>0.3271</v>
      </c>
      <c r="P6601" s="535">
        <v>28.98</v>
      </c>
      <c r="Q6601" s="536">
        <v>0</v>
      </c>
      <c r="R6601" s="535">
        <v>26.94</v>
      </c>
    </row>
    <row r="6602" spans="1:18" ht="12.75">
      <c r="A6602" s="145">
        <v>103852</v>
      </c>
      <c r="B6602" s="102" t="s">
        <v>28272</v>
      </c>
      <c r="C6602" s="145" t="s">
        <v>2</v>
      </c>
      <c r="D6602" s="535">
        <v>19.07</v>
      </c>
      <c r="E6602" s="536">
        <v>0.38800000000000001</v>
      </c>
      <c r="F6602" s="535">
        <v>18.36</v>
      </c>
      <c r="G6602" s="536">
        <v>0.40310000000000001</v>
      </c>
      <c r="H6602" s="535">
        <v>19.41</v>
      </c>
      <c r="I6602" s="536">
        <v>0.38119999999999998</v>
      </c>
      <c r="J6602" s="535">
        <v>17.09</v>
      </c>
      <c r="K6602" s="536">
        <v>0.433</v>
      </c>
      <c r="L6602" s="535">
        <v>19.239999999999998</v>
      </c>
      <c r="M6602" s="536">
        <v>0.3846</v>
      </c>
      <c r="N6602" s="535">
        <v>18.54</v>
      </c>
      <c r="O6602" s="536">
        <v>0.39910000000000001</v>
      </c>
      <c r="P6602" s="535">
        <v>24.66</v>
      </c>
      <c r="Q6602" s="536">
        <v>0</v>
      </c>
      <c r="R6602" s="535">
        <v>22.45</v>
      </c>
    </row>
    <row r="6603" spans="1:18" ht="12.75">
      <c r="A6603" s="145">
        <v>92330</v>
      </c>
      <c r="B6603" s="102" t="s">
        <v>28273</v>
      </c>
      <c r="C6603" s="145" t="s">
        <v>2</v>
      </c>
      <c r="D6603" s="535">
        <v>16.36</v>
      </c>
      <c r="E6603" s="536">
        <v>0.45229999999999998</v>
      </c>
      <c r="F6603" s="535">
        <v>15.82</v>
      </c>
      <c r="G6603" s="536">
        <v>0.46779999999999999</v>
      </c>
      <c r="H6603" s="535">
        <v>16.61</v>
      </c>
      <c r="I6603" s="536">
        <v>0.44550000000000001</v>
      </c>
      <c r="J6603" s="535">
        <v>14.83</v>
      </c>
      <c r="K6603" s="536">
        <v>0.499</v>
      </c>
      <c r="L6603" s="535">
        <v>16.48</v>
      </c>
      <c r="M6603" s="536">
        <v>0.44900000000000001</v>
      </c>
      <c r="N6603" s="535">
        <v>15.94</v>
      </c>
      <c r="O6603" s="536">
        <v>0.4642</v>
      </c>
      <c r="P6603" s="535">
        <v>21.89</v>
      </c>
      <c r="Q6603" s="536">
        <v>0</v>
      </c>
      <c r="R6603" s="535">
        <v>19.600000000000001</v>
      </c>
    </row>
    <row r="6604" spans="1:18" ht="12.75">
      <c r="A6604" s="145">
        <v>92294</v>
      </c>
      <c r="B6604" s="102" t="s">
        <v>28274</v>
      </c>
      <c r="C6604" s="145" t="s">
        <v>2</v>
      </c>
      <c r="D6604" s="535">
        <v>18.23</v>
      </c>
      <c r="E6604" s="536">
        <v>0.7581</v>
      </c>
      <c r="F6604" s="535">
        <v>17.97</v>
      </c>
      <c r="G6604" s="536">
        <v>0.76910000000000001</v>
      </c>
      <c r="H6604" s="535">
        <v>18.350000000000001</v>
      </c>
      <c r="I6604" s="536">
        <v>0.75309999999999999</v>
      </c>
      <c r="J6604" s="535">
        <v>17.489999999999998</v>
      </c>
      <c r="K6604" s="536">
        <v>0.79020000000000001</v>
      </c>
      <c r="L6604" s="535">
        <v>18.28</v>
      </c>
      <c r="M6604" s="536">
        <v>0.75600000000000001</v>
      </c>
      <c r="N6604" s="535">
        <v>18.03</v>
      </c>
      <c r="O6604" s="536">
        <v>0.76649999999999996</v>
      </c>
      <c r="P6604" s="535">
        <v>28.38</v>
      </c>
      <c r="Q6604" s="536">
        <v>0</v>
      </c>
      <c r="R6604" s="535">
        <v>23.69</v>
      </c>
    </row>
    <row r="6605" spans="1:18" ht="12.75">
      <c r="A6605" s="145">
        <v>92316</v>
      </c>
      <c r="B6605" s="102" t="s">
        <v>28275</v>
      </c>
      <c r="C6605" s="145" t="s">
        <v>2</v>
      </c>
      <c r="D6605" s="535">
        <v>21.17</v>
      </c>
      <c r="E6605" s="536">
        <v>0.65280000000000005</v>
      </c>
      <c r="F6605" s="535">
        <v>20.74</v>
      </c>
      <c r="G6605" s="536">
        <v>0.6663</v>
      </c>
      <c r="H6605" s="535">
        <v>21.39</v>
      </c>
      <c r="I6605" s="536">
        <v>0.64610000000000001</v>
      </c>
      <c r="J6605" s="535">
        <v>19.93</v>
      </c>
      <c r="K6605" s="536">
        <v>0.69340000000000002</v>
      </c>
      <c r="L6605" s="535">
        <v>21.28</v>
      </c>
      <c r="M6605" s="536">
        <v>0.64939999999999998</v>
      </c>
      <c r="N6605" s="535">
        <v>20.84</v>
      </c>
      <c r="O6605" s="536">
        <v>0.66310000000000002</v>
      </c>
      <c r="P6605" s="535">
        <v>31.36</v>
      </c>
      <c r="Q6605" s="536">
        <v>0</v>
      </c>
      <c r="R6605" s="535">
        <v>26.76</v>
      </c>
    </row>
    <row r="6606" spans="1:18" ht="12.75">
      <c r="A6606" s="145">
        <v>103895</v>
      </c>
      <c r="B6606" s="102" t="s">
        <v>28276</v>
      </c>
      <c r="C6606" s="145" t="s">
        <v>2</v>
      </c>
      <c r="D6606" s="535">
        <v>26.28</v>
      </c>
      <c r="E6606" s="536">
        <v>0.52590000000000003</v>
      </c>
      <c r="F6606" s="535">
        <v>25.55</v>
      </c>
      <c r="G6606" s="536">
        <v>0.54090000000000005</v>
      </c>
      <c r="H6606" s="535">
        <v>26.67</v>
      </c>
      <c r="I6606" s="536">
        <v>0.51819999999999999</v>
      </c>
      <c r="J6606" s="535">
        <v>24.17</v>
      </c>
      <c r="K6606" s="536">
        <v>0.57179999999999997</v>
      </c>
      <c r="L6606" s="535">
        <v>26.47</v>
      </c>
      <c r="M6606" s="536">
        <v>0.52210000000000001</v>
      </c>
      <c r="N6606" s="535">
        <v>25.75</v>
      </c>
      <c r="O6606" s="536">
        <v>0.53669999999999995</v>
      </c>
      <c r="P6606" s="535">
        <v>36.549999999999997</v>
      </c>
      <c r="Q6606" s="536">
        <v>0</v>
      </c>
      <c r="R6606" s="535">
        <v>32.14</v>
      </c>
    </row>
    <row r="6607" spans="1:18" ht="12.75">
      <c r="A6607" s="145">
        <v>103826</v>
      </c>
      <c r="B6607" s="102" t="s">
        <v>28277</v>
      </c>
      <c r="C6607" s="145" t="s">
        <v>2</v>
      </c>
      <c r="D6607" s="535">
        <v>34.950000000000003</v>
      </c>
      <c r="E6607" s="536">
        <v>0.3805</v>
      </c>
      <c r="F6607" s="535">
        <v>33.659999999999997</v>
      </c>
      <c r="G6607" s="536">
        <v>0.39510000000000001</v>
      </c>
      <c r="H6607" s="535">
        <v>35.590000000000003</v>
      </c>
      <c r="I6607" s="536">
        <v>0.37369999999999998</v>
      </c>
      <c r="J6607" s="535">
        <v>31.29</v>
      </c>
      <c r="K6607" s="536">
        <v>0.42509999999999998</v>
      </c>
      <c r="L6607" s="535">
        <v>35.25</v>
      </c>
      <c r="M6607" s="536">
        <v>0.37730000000000002</v>
      </c>
      <c r="N6607" s="535">
        <v>33.97</v>
      </c>
      <c r="O6607" s="536">
        <v>0.39150000000000001</v>
      </c>
      <c r="P6607" s="535">
        <v>44.97</v>
      </c>
      <c r="Q6607" s="536">
        <v>0</v>
      </c>
      <c r="R6607" s="535">
        <v>41.05</v>
      </c>
    </row>
    <row r="6608" spans="1:18" ht="12.75">
      <c r="A6608" s="145">
        <v>103859</v>
      </c>
      <c r="B6608" s="102" t="s">
        <v>28278</v>
      </c>
      <c r="C6608" s="145" t="s">
        <v>2</v>
      </c>
      <c r="D6608" s="535">
        <v>27.98</v>
      </c>
      <c r="E6608" s="536">
        <v>0.49390000000000001</v>
      </c>
      <c r="F6608" s="535">
        <v>27.14</v>
      </c>
      <c r="G6608" s="536">
        <v>0.50919999999999999</v>
      </c>
      <c r="H6608" s="535">
        <v>28.41</v>
      </c>
      <c r="I6608" s="536">
        <v>0.4864</v>
      </c>
      <c r="J6608" s="535">
        <v>25.59</v>
      </c>
      <c r="K6608" s="536">
        <v>0.54010000000000002</v>
      </c>
      <c r="L6608" s="535">
        <v>28.18</v>
      </c>
      <c r="M6608" s="536">
        <v>0.4904</v>
      </c>
      <c r="N6608" s="535">
        <v>27.35</v>
      </c>
      <c r="O6608" s="536">
        <v>0.50529999999999997</v>
      </c>
      <c r="P6608" s="535">
        <v>38.26</v>
      </c>
      <c r="Q6608" s="536">
        <v>0</v>
      </c>
      <c r="R6608" s="535">
        <v>33.92</v>
      </c>
    </row>
    <row r="6609" spans="1:18" ht="12.75">
      <c r="A6609" s="145">
        <v>92331</v>
      </c>
      <c r="B6609" s="102" t="s">
        <v>28279</v>
      </c>
      <c r="C6609" s="145" t="s">
        <v>2</v>
      </c>
      <c r="D6609" s="535">
        <v>25.38</v>
      </c>
      <c r="E6609" s="536">
        <v>0.54449999999999998</v>
      </c>
      <c r="F6609" s="535">
        <v>24.68</v>
      </c>
      <c r="G6609" s="536">
        <v>0.56000000000000005</v>
      </c>
      <c r="H6609" s="535">
        <v>25.72</v>
      </c>
      <c r="I6609" s="536">
        <v>0.5373</v>
      </c>
      <c r="J6609" s="535">
        <v>23.43</v>
      </c>
      <c r="K6609" s="536">
        <v>0.58979999999999999</v>
      </c>
      <c r="L6609" s="535">
        <v>25.54</v>
      </c>
      <c r="M6609" s="536">
        <v>0.54110000000000003</v>
      </c>
      <c r="N6609" s="535">
        <v>24.85</v>
      </c>
      <c r="O6609" s="536">
        <v>0.55610000000000004</v>
      </c>
      <c r="P6609" s="535">
        <v>35.630000000000003</v>
      </c>
      <c r="Q6609" s="536">
        <v>0</v>
      </c>
      <c r="R6609" s="535">
        <v>31.18</v>
      </c>
    </row>
    <row r="6610" spans="1:18" ht="12.75">
      <c r="A6610" s="145">
        <v>92295</v>
      </c>
      <c r="B6610" s="102" t="s">
        <v>28280</v>
      </c>
      <c r="C6610" s="145" t="s">
        <v>2</v>
      </c>
      <c r="D6610" s="535">
        <v>34.22</v>
      </c>
      <c r="E6610" s="536">
        <v>0.83720000000000006</v>
      </c>
      <c r="F6610" s="535">
        <v>33.89</v>
      </c>
      <c r="G6610" s="536">
        <v>0.84540000000000004</v>
      </c>
      <c r="H6610" s="535">
        <v>34.369999999999997</v>
      </c>
      <c r="I6610" s="536">
        <v>0.83360000000000001</v>
      </c>
      <c r="J6610" s="535">
        <v>33.29</v>
      </c>
      <c r="K6610" s="536">
        <v>0.86060000000000003</v>
      </c>
      <c r="L6610" s="535">
        <v>34.299999999999997</v>
      </c>
      <c r="M6610" s="536">
        <v>0.83530000000000004</v>
      </c>
      <c r="N6610" s="535">
        <v>33.97</v>
      </c>
      <c r="O6610" s="536">
        <v>0.84340000000000004</v>
      </c>
      <c r="P6610" s="535">
        <v>55.23</v>
      </c>
      <c r="Q6610" s="536">
        <v>0</v>
      </c>
      <c r="R6610" s="535">
        <v>45.36</v>
      </c>
    </row>
    <row r="6611" spans="1:18" ht="12.75">
      <c r="A6611" s="145">
        <v>92296</v>
      </c>
      <c r="B6611" s="102" t="s">
        <v>28281</v>
      </c>
      <c r="C6611" s="145" t="s">
        <v>2</v>
      </c>
      <c r="D6611" s="535">
        <v>45.32</v>
      </c>
      <c r="E6611" s="536">
        <v>0.85129999999999995</v>
      </c>
      <c r="F6611" s="535">
        <v>44.91</v>
      </c>
      <c r="G6611" s="536">
        <v>0.85909999999999997</v>
      </c>
      <c r="H6611" s="535">
        <v>45.49</v>
      </c>
      <c r="I6611" s="536">
        <v>0.84809999999999997</v>
      </c>
      <c r="J6611" s="535">
        <v>44.17</v>
      </c>
      <c r="K6611" s="536">
        <v>0.87339999999999995</v>
      </c>
      <c r="L6611" s="535">
        <v>45.4</v>
      </c>
      <c r="M6611" s="536">
        <v>0.8498</v>
      </c>
      <c r="N6611" s="535">
        <v>45</v>
      </c>
      <c r="O6611" s="536">
        <v>0.85729999999999995</v>
      </c>
      <c r="P6611" s="535">
        <v>73.59</v>
      </c>
      <c r="Q6611" s="536">
        <v>0</v>
      </c>
      <c r="R6611" s="535">
        <v>60.27</v>
      </c>
    </row>
    <row r="6612" spans="1:18" ht="12.75">
      <c r="A6612" s="145">
        <v>92297</v>
      </c>
      <c r="B6612" s="102" t="s">
        <v>28282</v>
      </c>
      <c r="C6612" s="145" t="s">
        <v>2</v>
      </c>
      <c r="D6612" s="535">
        <v>70.22</v>
      </c>
      <c r="E6612" s="536">
        <v>0.87570000000000003</v>
      </c>
      <c r="F6612" s="535">
        <v>69.7</v>
      </c>
      <c r="G6612" s="536">
        <v>0.88219999999999998</v>
      </c>
      <c r="H6612" s="535">
        <v>70.459999999999994</v>
      </c>
      <c r="I6612" s="536">
        <v>0.87270000000000003</v>
      </c>
      <c r="J6612" s="535">
        <v>68.75</v>
      </c>
      <c r="K6612" s="536">
        <v>0.89439999999999997</v>
      </c>
      <c r="L6612" s="535">
        <v>70.34</v>
      </c>
      <c r="M6612" s="536">
        <v>0.87419999999999998</v>
      </c>
      <c r="N6612" s="535">
        <v>69.8</v>
      </c>
      <c r="O6612" s="536">
        <v>0.88090000000000002</v>
      </c>
      <c r="P6612" s="535">
        <v>115.24</v>
      </c>
      <c r="Q6612" s="536">
        <v>0</v>
      </c>
      <c r="R6612" s="535">
        <v>93.94</v>
      </c>
    </row>
    <row r="6613" spans="1:18" ht="12.75">
      <c r="A6613" s="145">
        <v>92298</v>
      </c>
      <c r="B6613" s="102" t="s">
        <v>28283</v>
      </c>
      <c r="C6613" s="145" t="s">
        <v>2</v>
      </c>
      <c r="D6613" s="535">
        <v>196.56</v>
      </c>
      <c r="E6613" s="536">
        <v>0.94550000000000001</v>
      </c>
      <c r="F6613" s="535">
        <v>195.92</v>
      </c>
      <c r="G6613" s="536">
        <v>0.9486</v>
      </c>
      <c r="H6613" s="535">
        <v>196.85</v>
      </c>
      <c r="I6613" s="536">
        <v>0.94410000000000005</v>
      </c>
      <c r="J6613" s="535">
        <v>194.74</v>
      </c>
      <c r="K6613" s="536">
        <v>0.95430000000000004</v>
      </c>
      <c r="L6613" s="535">
        <v>196.7</v>
      </c>
      <c r="M6613" s="536">
        <v>0.94479999999999997</v>
      </c>
      <c r="N6613" s="535">
        <v>196.06</v>
      </c>
      <c r="O6613" s="536">
        <v>0.94789999999999996</v>
      </c>
      <c r="P6613" s="535">
        <v>332.35</v>
      </c>
      <c r="Q6613" s="536">
        <v>0</v>
      </c>
      <c r="R6613" s="535">
        <v>267.47000000000003</v>
      </c>
    </row>
    <row r="6614" spans="1:18" ht="12.75">
      <c r="A6614" s="145">
        <v>93080</v>
      </c>
      <c r="B6614" s="102" t="s">
        <v>28284</v>
      </c>
      <c r="C6614" s="145" t="s">
        <v>2</v>
      </c>
      <c r="D6614" s="535">
        <v>9.69</v>
      </c>
      <c r="E6614" s="536">
        <v>0.40970000000000001</v>
      </c>
      <c r="F6614" s="535">
        <v>9.34</v>
      </c>
      <c r="G6614" s="536">
        <v>0.42509999999999998</v>
      </c>
      <c r="H6614" s="535">
        <v>9.85</v>
      </c>
      <c r="I6614" s="536">
        <v>0.40300000000000002</v>
      </c>
      <c r="J6614" s="535">
        <v>8.7100000000000009</v>
      </c>
      <c r="K6614" s="536">
        <v>0.45579999999999998</v>
      </c>
      <c r="L6614" s="535">
        <v>9.76</v>
      </c>
      <c r="M6614" s="536">
        <v>0.40679999999999999</v>
      </c>
      <c r="N6614" s="535">
        <v>9.43</v>
      </c>
      <c r="O6614" s="536">
        <v>0.42099999999999999</v>
      </c>
      <c r="P6614" s="535">
        <v>12.68</v>
      </c>
      <c r="Q6614" s="536">
        <v>0</v>
      </c>
      <c r="R6614" s="535">
        <v>11.48</v>
      </c>
    </row>
    <row r="6615" spans="1:18" ht="12.75">
      <c r="A6615" s="145">
        <v>103884</v>
      </c>
      <c r="B6615" s="102" t="s">
        <v>28285</v>
      </c>
      <c r="C6615" s="145" t="s">
        <v>2</v>
      </c>
      <c r="D6615" s="535">
        <v>13.3</v>
      </c>
      <c r="E6615" s="536">
        <v>0.29849999999999999</v>
      </c>
      <c r="F6615" s="535">
        <v>12.75</v>
      </c>
      <c r="G6615" s="536">
        <v>0.31140000000000001</v>
      </c>
      <c r="H6615" s="535">
        <v>13.6</v>
      </c>
      <c r="I6615" s="536">
        <v>0.29189999999999999</v>
      </c>
      <c r="J6615" s="535">
        <v>11.72</v>
      </c>
      <c r="K6615" s="536">
        <v>0.3387</v>
      </c>
      <c r="L6615" s="535">
        <v>13.44</v>
      </c>
      <c r="M6615" s="536">
        <v>0.2954</v>
      </c>
      <c r="N6615" s="535">
        <v>12.89</v>
      </c>
      <c r="O6615" s="536">
        <v>0.308</v>
      </c>
      <c r="P6615" s="535">
        <v>16.350000000000001</v>
      </c>
      <c r="Q6615" s="536">
        <v>0</v>
      </c>
      <c r="R6615" s="535">
        <v>15.28</v>
      </c>
    </row>
    <row r="6616" spans="1:18" ht="12.75">
      <c r="A6616" s="145">
        <v>103815</v>
      </c>
      <c r="B6616" s="102" t="s">
        <v>28286</v>
      </c>
      <c r="C6616" s="145" t="s">
        <v>2</v>
      </c>
      <c r="D6616" s="535">
        <v>13.27</v>
      </c>
      <c r="E6616" s="536">
        <v>0.29920000000000002</v>
      </c>
      <c r="F6616" s="535">
        <v>12.71</v>
      </c>
      <c r="G6616" s="536">
        <v>0.31240000000000001</v>
      </c>
      <c r="H6616" s="535">
        <v>13.54</v>
      </c>
      <c r="I6616" s="536">
        <v>0.29320000000000002</v>
      </c>
      <c r="J6616" s="535">
        <v>11.69</v>
      </c>
      <c r="K6616" s="536">
        <v>0.33960000000000001</v>
      </c>
      <c r="L6616" s="535">
        <v>13.4</v>
      </c>
      <c r="M6616" s="536">
        <v>0.29630000000000001</v>
      </c>
      <c r="N6616" s="535">
        <v>12.85</v>
      </c>
      <c r="O6616" s="536">
        <v>0.30890000000000001</v>
      </c>
      <c r="P6616" s="535">
        <v>16.309999999999999</v>
      </c>
      <c r="Q6616" s="536">
        <v>0</v>
      </c>
      <c r="R6616" s="535">
        <v>15.24</v>
      </c>
    </row>
    <row r="6617" spans="1:18" ht="12.75">
      <c r="A6617" s="145">
        <v>103848</v>
      </c>
      <c r="B6617" s="102" t="s">
        <v>28287</v>
      </c>
      <c r="C6617" s="145" t="s">
        <v>2</v>
      </c>
      <c r="D6617" s="535">
        <v>12.72</v>
      </c>
      <c r="E6617" s="536">
        <v>0.31209999999999999</v>
      </c>
      <c r="F6617" s="535">
        <v>12.2</v>
      </c>
      <c r="G6617" s="536">
        <v>0.32540000000000002</v>
      </c>
      <c r="H6617" s="535">
        <v>12.98</v>
      </c>
      <c r="I6617" s="536">
        <v>0.30590000000000001</v>
      </c>
      <c r="J6617" s="535">
        <v>11.24</v>
      </c>
      <c r="K6617" s="536">
        <v>0.35320000000000001</v>
      </c>
      <c r="L6617" s="535">
        <v>12.84</v>
      </c>
      <c r="M6617" s="536">
        <v>0.30919999999999997</v>
      </c>
      <c r="N6617" s="535">
        <v>12.33</v>
      </c>
      <c r="O6617" s="536">
        <v>0.32200000000000001</v>
      </c>
      <c r="P6617" s="535">
        <v>15.76</v>
      </c>
      <c r="Q6617" s="536">
        <v>0</v>
      </c>
      <c r="R6617" s="535">
        <v>14.67</v>
      </c>
    </row>
    <row r="6618" spans="1:18" ht="12.75">
      <c r="A6618" s="145">
        <v>93103</v>
      </c>
      <c r="B6618" s="102" t="s">
        <v>28288</v>
      </c>
      <c r="C6618" s="145" t="s">
        <v>2</v>
      </c>
      <c r="D6618" s="535">
        <v>9.8800000000000008</v>
      </c>
      <c r="E6618" s="536">
        <v>0.40179999999999999</v>
      </c>
      <c r="F6618" s="535">
        <v>9.5399999999999991</v>
      </c>
      <c r="G6618" s="536">
        <v>0.41610000000000003</v>
      </c>
      <c r="H6618" s="535">
        <v>10.06</v>
      </c>
      <c r="I6618" s="536">
        <v>0.39460000000000001</v>
      </c>
      <c r="J6618" s="535">
        <v>8.8800000000000008</v>
      </c>
      <c r="K6618" s="536">
        <v>0.4471</v>
      </c>
      <c r="L6618" s="535">
        <v>9.9700000000000006</v>
      </c>
      <c r="M6618" s="536">
        <v>0.3982</v>
      </c>
      <c r="N6618" s="535">
        <v>9.61</v>
      </c>
      <c r="O6618" s="536">
        <v>0.41310000000000002</v>
      </c>
      <c r="P6618" s="535">
        <v>12.88</v>
      </c>
      <c r="Q6618" s="536">
        <v>0</v>
      </c>
      <c r="R6618" s="535">
        <v>11.7</v>
      </c>
    </row>
    <row r="6619" spans="1:18" ht="12.75">
      <c r="A6619" s="145">
        <v>93050</v>
      </c>
      <c r="B6619" s="102" t="s">
        <v>28289</v>
      </c>
      <c r="C6619" s="145" t="s">
        <v>2</v>
      </c>
      <c r="D6619" s="535">
        <v>12.23</v>
      </c>
      <c r="E6619" s="536">
        <v>0.71950000000000003</v>
      </c>
      <c r="F6619" s="535">
        <v>12.01</v>
      </c>
      <c r="G6619" s="536">
        <v>0.73270000000000002</v>
      </c>
      <c r="H6619" s="535">
        <v>12.3</v>
      </c>
      <c r="I6619" s="536">
        <v>0.71540000000000004</v>
      </c>
      <c r="J6619" s="535">
        <v>11.64</v>
      </c>
      <c r="K6619" s="536">
        <v>0.75600000000000001</v>
      </c>
      <c r="L6619" s="535">
        <v>12.26</v>
      </c>
      <c r="M6619" s="536">
        <v>0.71779999999999999</v>
      </c>
      <c r="N6619" s="535">
        <v>12.06</v>
      </c>
      <c r="O6619" s="536">
        <v>0.72970000000000002</v>
      </c>
      <c r="P6619" s="535">
        <v>18.7</v>
      </c>
      <c r="Q6619" s="536">
        <v>0</v>
      </c>
      <c r="R6619" s="535">
        <v>15.74</v>
      </c>
    </row>
    <row r="6620" spans="1:18" ht="12.75">
      <c r="A6620" s="145">
        <v>93084</v>
      </c>
      <c r="B6620" s="102" t="s">
        <v>28290</v>
      </c>
      <c r="C6620" s="145" t="s">
        <v>2</v>
      </c>
      <c r="D6620" s="535">
        <v>15.4</v>
      </c>
      <c r="E6620" s="536">
        <v>0.57140000000000002</v>
      </c>
      <c r="F6620" s="535">
        <v>15.01</v>
      </c>
      <c r="G6620" s="536">
        <v>0.58630000000000004</v>
      </c>
      <c r="H6620" s="535">
        <v>15.59</v>
      </c>
      <c r="I6620" s="536">
        <v>0.5645</v>
      </c>
      <c r="J6620" s="535">
        <v>14.27</v>
      </c>
      <c r="K6620" s="536">
        <v>0.61670000000000003</v>
      </c>
      <c r="L6620" s="535">
        <v>15.48</v>
      </c>
      <c r="M6620" s="536">
        <v>0.56850000000000001</v>
      </c>
      <c r="N6620" s="535">
        <v>15.1</v>
      </c>
      <c r="O6620" s="536">
        <v>0.58279999999999998</v>
      </c>
      <c r="P6620" s="535">
        <v>21.94</v>
      </c>
      <c r="Q6620" s="536">
        <v>0</v>
      </c>
      <c r="R6620" s="535">
        <v>19.07</v>
      </c>
    </row>
    <row r="6621" spans="1:18" ht="12.75">
      <c r="A6621" s="145">
        <v>103889</v>
      </c>
      <c r="B6621" s="102" t="s">
        <v>28291</v>
      </c>
      <c r="C6621" s="145" t="s">
        <v>2</v>
      </c>
      <c r="D6621" s="535">
        <v>19.82</v>
      </c>
      <c r="E6621" s="536">
        <v>0.44400000000000001</v>
      </c>
      <c r="F6621" s="535">
        <v>19.170000000000002</v>
      </c>
      <c r="G6621" s="536">
        <v>0.45910000000000001</v>
      </c>
      <c r="H6621" s="535">
        <v>20.170000000000002</v>
      </c>
      <c r="I6621" s="536">
        <v>0.43630000000000002</v>
      </c>
      <c r="J6621" s="535">
        <v>17.96</v>
      </c>
      <c r="K6621" s="536">
        <v>0.49</v>
      </c>
      <c r="L6621" s="535">
        <v>19.989999999999998</v>
      </c>
      <c r="M6621" s="536">
        <v>0.44019999999999998</v>
      </c>
      <c r="N6621" s="535">
        <v>19.329999999999998</v>
      </c>
      <c r="O6621" s="536">
        <v>0.45529999999999998</v>
      </c>
      <c r="P6621" s="535">
        <v>26.42</v>
      </c>
      <c r="Q6621" s="536">
        <v>0</v>
      </c>
      <c r="R6621" s="535">
        <v>23.72</v>
      </c>
    </row>
    <row r="6622" spans="1:18" ht="12.75">
      <c r="A6622" s="145">
        <v>103820</v>
      </c>
      <c r="B6622" s="102" t="s">
        <v>28292</v>
      </c>
      <c r="C6622" s="145" t="s">
        <v>2</v>
      </c>
      <c r="D6622" s="535">
        <v>24.76</v>
      </c>
      <c r="E6622" s="536">
        <v>0.35539999999999999</v>
      </c>
      <c r="F6622" s="535">
        <v>23.8</v>
      </c>
      <c r="G6622" s="536">
        <v>0.36969999999999997</v>
      </c>
      <c r="H6622" s="535">
        <v>25.22</v>
      </c>
      <c r="I6622" s="536">
        <v>0.34889999999999999</v>
      </c>
      <c r="J6622" s="535">
        <v>22.05</v>
      </c>
      <c r="K6622" s="536">
        <v>0.39910000000000001</v>
      </c>
      <c r="L6622" s="535">
        <v>24.97</v>
      </c>
      <c r="M6622" s="536">
        <v>0.35239999999999999</v>
      </c>
      <c r="N6622" s="535">
        <v>24.02</v>
      </c>
      <c r="O6622" s="536">
        <v>0.3664</v>
      </c>
      <c r="P6622" s="535">
        <v>31.41</v>
      </c>
      <c r="Q6622" s="536">
        <v>0</v>
      </c>
      <c r="R6622" s="535">
        <v>28.88</v>
      </c>
    </row>
    <row r="6623" spans="1:18" ht="12.75">
      <c r="A6623" s="145">
        <v>103853</v>
      </c>
      <c r="B6623" s="102" t="s">
        <v>28293</v>
      </c>
      <c r="C6623" s="145" t="s">
        <v>2</v>
      </c>
      <c r="D6623" s="535">
        <v>20.47</v>
      </c>
      <c r="E6623" s="536">
        <v>0.4299</v>
      </c>
      <c r="F6623" s="535">
        <v>19.760000000000002</v>
      </c>
      <c r="G6623" s="536">
        <v>0.44529999999999997</v>
      </c>
      <c r="H6623" s="535">
        <v>20.81</v>
      </c>
      <c r="I6623" s="536">
        <v>0.4229</v>
      </c>
      <c r="J6623" s="535">
        <v>18.489999999999998</v>
      </c>
      <c r="K6623" s="536">
        <v>0.47589999999999999</v>
      </c>
      <c r="L6623" s="535">
        <v>20.64</v>
      </c>
      <c r="M6623" s="536">
        <v>0.4264</v>
      </c>
      <c r="N6623" s="535">
        <v>19.940000000000001</v>
      </c>
      <c r="O6623" s="536">
        <v>0.44130000000000003</v>
      </c>
      <c r="P6623" s="535">
        <v>27.09</v>
      </c>
      <c r="Q6623" s="536">
        <v>0</v>
      </c>
      <c r="R6623" s="535">
        <v>24.39</v>
      </c>
    </row>
    <row r="6624" spans="1:18" ht="12.75">
      <c r="A6624" s="145">
        <v>93107</v>
      </c>
      <c r="B6624" s="102" t="s">
        <v>28294</v>
      </c>
      <c r="C6624" s="145" t="s">
        <v>2</v>
      </c>
      <c r="D6624" s="535">
        <v>17.760000000000002</v>
      </c>
      <c r="E6624" s="536">
        <v>0.4955</v>
      </c>
      <c r="F6624" s="535">
        <v>17.22</v>
      </c>
      <c r="G6624" s="536">
        <v>0.51100000000000001</v>
      </c>
      <c r="H6624" s="535">
        <v>18.010000000000002</v>
      </c>
      <c r="I6624" s="536">
        <v>0.48859999999999998</v>
      </c>
      <c r="J6624" s="535">
        <v>16.23</v>
      </c>
      <c r="K6624" s="536">
        <v>0.54220000000000002</v>
      </c>
      <c r="L6624" s="535">
        <v>17.88</v>
      </c>
      <c r="M6624" s="536">
        <v>0.49220000000000003</v>
      </c>
      <c r="N6624" s="535">
        <v>17.34</v>
      </c>
      <c r="O6624" s="536">
        <v>0.50749999999999995</v>
      </c>
      <c r="P6624" s="535">
        <v>24.32</v>
      </c>
      <c r="Q6624" s="536">
        <v>0</v>
      </c>
      <c r="R6624" s="535">
        <v>21.54</v>
      </c>
    </row>
    <row r="6625" spans="1:18" ht="12.75">
      <c r="A6625" s="145">
        <v>93056</v>
      </c>
      <c r="B6625" s="102" t="s">
        <v>28295</v>
      </c>
      <c r="C6625" s="145" t="s">
        <v>2</v>
      </c>
      <c r="D6625" s="535">
        <v>18.23</v>
      </c>
      <c r="E6625" s="536">
        <v>0.7581</v>
      </c>
      <c r="F6625" s="535">
        <v>17.97</v>
      </c>
      <c r="G6625" s="536">
        <v>0.76910000000000001</v>
      </c>
      <c r="H6625" s="535">
        <v>18.350000000000001</v>
      </c>
      <c r="I6625" s="536">
        <v>0.75309999999999999</v>
      </c>
      <c r="J6625" s="535">
        <v>17.489999999999998</v>
      </c>
      <c r="K6625" s="536">
        <v>0.79020000000000001</v>
      </c>
      <c r="L6625" s="535">
        <v>18.28</v>
      </c>
      <c r="M6625" s="536">
        <v>0.75600000000000001</v>
      </c>
      <c r="N6625" s="535">
        <v>18.03</v>
      </c>
      <c r="O6625" s="536">
        <v>0.76649999999999996</v>
      </c>
      <c r="P6625" s="535">
        <v>28.38</v>
      </c>
      <c r="Q6625" s="536">
        <v>0</v>
      </c>
      <c r="R6625" s="535">
        <v>23.69</v>
      </c>
    </row>
    <row r="6626" spans="1:18" ht="12.75">
      <c r="A6626" s="145">
        <v>93090</v>
      </c>
      <c r="B6626" s="102" t="s">
        <v>28296</v>
      </c>
      <c r="C6626" s="145" t="s">
        <v>2</v>
      </c>
      <c r="D6626" s="535">
        <v>21.17</v>
      </c>
      <c r="E6626" s="536">
        <v>0.65280000000000005</v>
      </c>
      <c r="F6626" s="535">
        <v>20.74</v>
      </c>
      <c r="G6626" s="536">
        <v>0.6663</v>
      </c>
      <c r="H6626" s="535">
        <v>21.39</v>
      </c>
      <c r="I6626" s="536">
        <v>0.64610000000000001</v>
      </c>
      <c r="J6626" s="535">
        <v>19.93</v>
      </c>
      <c r="K6626" s="536">
        <v>0.69340000000000002</v>
      </c>
      <c r="L6626" s="535">
        <v>21.28</v>
      </c>
      <c r="M6626" s="536">
        <v>0.64939999999999998</v>
      </c>
      <c r="N6626" s="535">
        <v>20.84</v>
      </c>
      <c r="O6626" s="536">
        <v>0.66310000000000002</v>
      </c>
      <c r="P6626" s="535">
        <v>31.36</v>
      </c>
      <c r="Q6626" s="536">
        <v>0</v>
      </c>
      <c r="R6626" s="535">
        <v>26.76</v>
      </c>
    </row>
    <row r="6627" spans="1:18" ht="12.75">
      <c r="A6627" s="145">
        <v>103896</v>
      </c>
      <c r="B6627" s="102" t="s">
        <v>28297</v>
      </c>
      <c r="C6627" s="145" t="s">
        <v>2</v>
      </c>
      <c r="D6627" s="535">
        <v>26.28</v>
      </c>
      <c r="E6627" s="536">
        <v>0.52590000000000003</v>
      </c>
      <c r="F6627" s="535">
        <v>25.55</v>
      </c>
      <c r="G6627" s="536">
        <v>0.54090000000000005</v>
      </c>
      <c r="H6627" s="535">
        <v>26.67</v>
      </c>
      <c r="I6627" s="536">
        <v>0.51819999999999999</v>
      </c>
      <c r="J6627" s="535">
        <v>24.17</v>
      </c>
      <c r="K6627" s="536">
        <v>0.57179999999999997</v>
      </c>
      <c r="L6627" s="535">
        <v>26.47</v>
      </c>
      <c r="M6627" s="536">
        <v>0.52210000000000001</v>
      </c>
      <c r="N6627" s="535">
        <v>25.75</v>
      </c>
      <c r="O6627" s="536">
        <v>0.53669999999999995</v>
      </c>
      <c r="P6627" s="535">
        <v>36.549999999999997</v>
      </c>
      <c r="Q6627" s="536">
        <v>0</v>
      </c>
      <c r="R6627" s="535">
        <v>32.14</v>
      </c>
    </row>
    <row r="6628" spans="1:18" ht="12.75">
      <c r="A6628" s="145">
        <v>103827</v>
      </c>
      <c r="B6628" s="102" t="s">
        <v>28298</v>
      </c>
      <c r="C6628" s="145" t="s">
        <v>2</v>
      </c>
      <c r="D6628" s="535">
        <v>34.950000000000003</v>
      </c>
      <c r="E6628" s="536">
        <v>0.3805</v>
      </c>
      <c r="F6628" s="535">
        <v>33.659999999999997</v>
      </c>
      <c r="G6628" s="536">
        <v>0.39510000000000001</v>
      </c>
      <c r="H6628" s="535">
        <v>35.590000000000003</v>
      </c>
      <c r="I6628" s="536">
        <v>0.37369999999999998</v>
      </c>
      <c r="J6628" s="535">
        <v>31.29</v>
      </c>
      <c r="K6628" s="536">
        <v>0.42509999999999998</v>
      </c>
      <c r="L6628" s="535">
        <v>35.25</v>
      </c>
      <c r="M6628" s="536">
        <v>0.37730000000000002</v>
      </c>
      <c r="N6628" s="535">
        <v>33.97</v>
      </c>
      <c r="O6628" s="536">
        <v>0.39150000000000001</v>
      </c>
      <c r="P6628" s="535">
        <v>44.97</v>
      </c>
      <c r="Q6628" s="536">
        <v>0</v>
      </c>
      <c r="R6628" s="535">
        <v>41.05</v>
      </c>
    </row>
    <row r="6629" spans="1:18" ht="12.75">
      <c r="A6629" s="145">
        <v>103860</v>
      </c>
      <c r="B6629" s="102" t="s">
        <v>28299</v>
      </c>
      <c r="C6629" s="145" t="s">
        <v>2</v>
      </c>
      <c r="D6629" s="535">
        <v>27.98</v>
      </c>
      <c r="E6629" s="536">
        <v>0.49390000000000001</v>
      </c>
      <c r="F6629" s="535">
        <v>27.14</v>
      </c>
      <c r="G6629" s="536">
        <v>0.50919999999999999</v>
      </c>
      <c r="H6629" s="535">
        <v>28.41</v>
      </c>
      <c r="I6629" s="536">
        <v>0.4864</v>
      </c>
      <c r="J6629" s="535">
        <v>25.59</v>
      </c>
      <c r="K6629" s="536">
        <v>0.54010000000000002</v>
      </c>
      <c r="L6629" s="535">
        <v>28.18</v>
      </c>
      <c r="M6629" s="536">
        <v>0.4904</v>
      </c>
      <c r="N6629" s="535">
        <v>27.35</v>
      </c>
      <c r="O6629" s="536">
        <v>0.50529999999999997</v>
      </c>
      <c r="P6629" s="535">
        <v>38.26</v>
      </c>
      <c r="Q6629" s="536">
        <v>0</v>
      </c>
      <c r="R6629" s="535">
        <v>33.92</v>
      </c>
    </row>
    <row r="6630" spans="1:18" ht="12.75">
      <c r="A6630" s="145">
        <v>93113</v>
      </c>
      <c r="B6630" s="102" t="s">
        <v>28300</v>
      </c>
      <c r="C6630" s="145" t="s">
        <v>2</v>
      </c>
      <c r="D6630" s="535">
        <v>25.38</v>
      </c>
      <c r="E6630" s="536">
        <v>0.54449999999999998</v>
      </c>
      <c r="F6630" s="535">
        <v>24.68</v>
      </c>
      <c r="G6630" s="536">
        <v>0.56000000000000005</v>
      </c>
      <c r="H6630" s="535">
        <v>25.72</v>
      </c>
      <c r="I6630" s="536">
        <v>0.5373</v>
      </c>
      <c r="J6630" s="535">
        <v>23.43</v>
      </c>
      <c r="K6630" s="536">
        <v>0.58979999999999999</v>
      </c>
      <c r="L6630" s="535">
        <v>25.54</v>
      </c>
      <c r="M6630" s="536">
        <v>0.54110000000000003</v>
      </c>
      <c r="N6630" s="535">
        <v>24.85</v>
      </c>
      <c r="O6630" s="536">
        <v>0.55610000000000004</v>
      </c>
      <c r="P6630" s="535">
        <v>35.630000000000003</v>
      </c>
      <c r="Q6630" s="536">
        <v>0</v>
      </c>
      <c r="R6630" s="535">
        <v>31.18</v>
      </c>
    </row>
    <row r="6631" spans="1:18" ht="12.75">
      <c r="A6631" s="145">
        <v>93061</v>
      </c>
      <c r="B6631" s="102" t="s">
        <v>28301</v>
      </c>
      <c r="C6631" s="145" t="s">
        <v>2</v>
      </c>
      <c r="D6631" s="535">
        <v>34.36</v>
      </c>
      <c r="E6631" s="536">
        <v>0.83789999999999998</v>
      </c>
      <c r="F6631" s="535">
        <v>34.03</v>
      </c>
      <c r="G6631" s="536">
        <v>0.84599999999999997</v>
      </c>
      <c r="H6631" s="535">
        <v>34.51</v>
      </c>
      <c r="I6631" s="536">
        <v>0.83430000000000004</v>
      </c>
      <c r="J6631" s="535">
        <v>33.43</v>
      </c>
      <c r="K6631" s="536">
        <v>0.86119999999999997</v>
      </c>
      <c r="L6631" s="535">
        <v>34.44</v>
      </c>
      <c r="M6631" s="536">
        <v>0.83589999999999998</v>
      </c>
      <c r="N6631" s="535">
        <v>34.11</v>
      </c>
      <c r="O6631" s="536">
        <v>0.84399999999999997</v>
      </c>
      <c r="P6631" s="535">
        <v>55.47</v>
      </c>
      <c r="Q6631" s="536">
        <v>0</v>
      </c>
      <c r="R6631" s="535">
        <v>45.55</v>
      </c>
    </row>
    <row r="6632" spans="1:18" ht="12.75">
      <c r="A6632" s="145">
        <v>93064</v>
      </c>
      <c r="B6632" s="102" t="s">
        <v>28302</v>
      </c>
      <c r="C6632" s="145" t="s">
        <v>2</v>
      </c>
      <c r="D6632" s="535">
        <v>52.63</v>
      </c>
      <c r="E6632" s="536">
        <v>0.87190000000000001</v>
      </c>
      <c r="F6632" s="535">
        <v>52.22</v>
      </c>
      <c r="G6632" s="536">
        <v>0.87880000000000003</v>
      </c>
      <c r="H6632" s="535">
        <v>52.8</v>
      </c>
      <c r="I6632" s="536">
        <v>0.86909999999999998</v>
      </c>
      <c r="J6632" s="535">
        <v>51.48</v>
      </c>
      <c r="K6632" s="536">
        <v>0.89139999999999997</v>
      </c>
      <c r="L6632" s="535">
        <v>52.71</v>
      </c>
      <c r="M6632" s="536">
        <v>0.87060000000000004</v>
      </c>
      <c r="N6632" s="535">
        <v>52.31</v>
      </c>
      <c r="O6632" s="536">
        <v>0.87729999999999997</v>
      </c>
      <c r="P6632" s="535">
        <v>86.22</v>
      </c>
      <c r="Q6632" s="536">
        <v>0</v>
      </c>
      <c r="R6632" s="535">
        <v>70.34</v>
      </c>
    </row>
    <row r="6633" spans="1:18" ht="12.75">
      <c r="A6633" s="145">
        <v>93067</v>
      </c>
      <c r="B6633" s="102" t="s">
        <v>28303</v>
      </c>
      <c r="C6633" s="145" t="s">
        <v>2</v>
      </c>
      <c r="D6633" s="535">
        <v>78.180000000000007</v>
      </c>
      <c r="E6633" s="536">
        <v>0.88829999999999998</v>
      </c>
      <c r="F6633" s="535">
        <v>77.66</v>
      </c>
      <c r="G6633" s="536">
        <v>0.89429999999999998</v>
      </c>
      <c r="H6633" s="535">
        <v>78.42</v>
      </c>
      <c r="I6633" s="536">
        <v>0.88560000000000005</v>
      </c>
      <c r="J6633" s="535">
        <v>76.709999999999994</v>
      </c>
      <c r="K6633" s="536">
        <v>0.90539999999999998</v>
      </c>
      <c r="L6633" s="535">
        <v>78.3</v>
      </c>
      <c r="M6633" s="536">
        <v>0.88700000000000001</v>
      </c>
      <c r="N6633" s="535">
        <v>77.760000000000005</v>
      </c>
      <c r="O6633" s="536">
        <v>0.8931</v>
      </c>
      <c r="P6633" s="535">
        <v>129</v>
      </c>
      <c r="Q6633" s="536">
        <v>0</v>
      </c>
      <c r="R6633" s="535">
        <v>104.91</v>
      </c>
    </row>
    <row r="6634" spans="1:18" ht="12.75">
      <c r="A6634" s="145">
        <v>93070</v>
      </c>
      <c r="B6634" s="102" t="s">
        <v>28304</v>
      </c>
      <c r="C6634" s="145" t="s">
        <v>2</v>
      </c>
      <c r="D6634" s="535">
        <v>196.56</v>
      </c>
      <c r="E6634" s="536">
        <v>0.94550000000000001</v>
      </c>
      <c r="F6634" s="535">
        <v>195.92</v>
      </c>
      <c r="G6634" s="536">
        <v>0.9486</v>
      </c>
      <c r="H6634" s="535">
        <v>196.85</v>
      </c>
      <c r="I6634" s="536">
        <v>0.94410000000000005</v>
      </c>
      <c r="J6634" s="535">
        <v>194.74</v>
      </c>
      <c r="K6634" s="536">
        <v>0.95430000000000004</v>
      </c>
      <c r="L6634" s="535">
        <v>196.7</v>
      </c>
      <c r="M6634" s="536">
        <v>0.94479999999999997</v>
      </c>
      <c r="N6634" s="535">
        <v>196.06</v>
      </c>
      <c r="O6634" s="536">
        <v>0.94789999999999996</v>
      </c>
      <c r="P6634" s="535">
        <v>332.35</v>
      </c>
      <c r="Q6634" s="536">
        <v>0</v>
      </c>
      <c r="R6634" s="535">
        <v>267.47000000000003</v>
      </c>
    </row>
    <row r="6635" spans="1:18" ht="12.75">
      <c r="A6635" s="145">
        <v>93117</v>
      </c>
      <c r="B6635" s="102" t="s">
        <v>28305</v>
      </c>
      <c r="C6635" s="145" t="s">
        <v>2</v>
      </c>
      <c r="D6635" s="535">
        <v>62.37</v>
      </c>
      <c r="E6635" s="536">
        <v>0.87029999999999996</v>
      </c>
      <c r="F6635" s="535">
        <v>61.88</v>
      </c>
      <c r="G6635" s="536">
        <v>0.87719999999999998</v>
      </c>
      <c r="H6635" s="535">
        <v>62.6</v>
      </c>
      <c r="I6635" s="536">
        <v>0.86709999999999998</v>
      </c>
      <c r="J6635" s="535">
        <v>61.05</v>
      </c>
      <c r="K6635" s="536">
        <v>0.8891</v>
      </c>
      <c r="L6635" s="535">
        <v>62.49</v>
      </c>
      <c r="M6635" s="536">
        <v>0.86860000000000004</v>
      </c>
      <c r="N6635" s="535">
        <v>62.03</v>
      </c>
      <c r="O6635" s="536">
        <v>0.87509999999999999</v>
      </c>
      <c r="P6635" s="535">
        <v>102.1</v>
      </c>
      <c r="Q6635" s="536">
        <v>0</v>
      </c>
      <c r="R6635" s="535">
        <v>83.36</v>
      </c>
    </row>
    <row r="6636" spans="1:18" ht="12.75">
      <c r="A6636" s="145">
        <v>93118</v>
      </c>
      <c r="B6636" s="102" t="s">
        <v>28306</v>
      </c>
      <c r="C6636" s="145" t="s">
        <v>2</v>
      </c>
      <c r="D6636" s="535">
        <v>91.96</v>
      </c>
      <c r="E6636" s="536">
        <v>0.86619999999999997</v>
      </c>
      <c r="F6636" s="535">
        <v>91.21</v>
      </c>
      <c r="G6636" s="536">
        <v>0.87339999999999995</v>
      </c>
      <c r="H6636" s="535">
        <v>92.32</v>
      </c>
      <c r="I6636" s="536">
        <v>0.8629</v>
      </c>
      <c r="J6636" s="535">
        <v>89.94</v>
      </c>
      <c r="K6636" s="536">
        <v>0.88570000000000004</v>
      </c>
      <c r="L6636" s="535">
        <v>92.15</v>
      </c>
      <c r="M6636" s="536">
        <v>0.86450000000000005</v>
      </c>
      <c r="N6636" s="535">
        <v>91.44</v>
      </c>
      <c r="O6636" s="536">
        <v>0.87119999999999997</v>
      </c>
      <c r="P6636" s="535">
        <v>150.27000000000001</v>
      </c>
      <c r="Q6636" s="536">
        <v>0</v>
      </c>
      <c r="R6636" s="535">
        <v>122.8</v>
      </c>
    </row>
    <row r="6637" spans="1:18" ht="12.75">
      <c r="A6637" s="145">
        <v>92317</v>
      </c>
      <c r="B6637" s="102" t="s">
        <v>28307</v>
      </c>
      <c r="C6637" s="145" t="s">
        <v>2</v>
      </c>
      <c r="D6637" s="535">
        <v>20.2</v>
      </c>
      <c r="E6637" s="536">
        <v>0.43559999999999999</v>
      </c>
      <c r="F6637" s="535">
        <v>19.52</v>
      </c>
      <c r="G6637" s="536">
        <v>0.45079999999999998</v>
      </c>
      <c r="H6637" s="535">
        <v>20.56</v>
      </c>
      <c r="I6637" s="536">
        <v>0.42799999999999999</v>
      </c>
      <c r="J6637" s="535">
        <v>18.27</v>
      </c>
      <c r="K6637" s="536">
        <v>0.48170000000000002</v>
      </c>
      <c r="L6637" s="535">
        <v>20.36</v>
      </c>
      <c r="M6637" s="536">
        <v>0.43219999999999997</v>
      </c>
      <c r="N6637" s="535">
        <v>19.690000000000001</v>
      </c>
      <c r="O6637" s="536">
        <v>0.44690000000000002</v>
      </c>
      <c r="P6637" s="535">
        <v>26.79</v>
      </c>
      <c r="Q6637" s="536">
        <v>0</v>
      </c>
      <c r="R6637" s="535">
        <v>24.11</v>
      </c>
    </row>
    <row r="6638" spans="1:18" ht="12.75">
      <c r="A6638" s="145">
        <v>92332</v>
      </c>
      <c r="B6638" s="102" t="s">
        <v>28308</v>
      </c>
      <c r="C6638" s="145" t="s">
        <v>2</v>
      </c>
      <c r="D6638" s="535">
        <v>20.58</v>
      </c>
      <c r="E6638" s="536">
        <v>0.42759999999999998</v>
      </c>
      <c r="F6638" s="535">
        <v>19.89</v>
      </c>
      <c r="G6638" s="536">
        <v>0.44240000000000002</v>
      </c>
      <c r="H6638" s="535">
        <v>20.95</v>
      </c>
      <c r="I6638" s="536">
        <v>0.42</v>
      </c>
      <c r="J6638" s="535">
        <v>18.59</v>
      </c>
      <c r="K6638" s="536">
        <v>0.47339999999999999</v>
      </c>
      <c r="L6638" s="535">
        <v>20.76</v>
      </c>
      <c r="M6638" s="536">
        <v>0.4239</v>
      </c>
      <c r="N6638" s="535">
        <v>20.059999999999999</v>
      </c>
      <c r="O6638" s="536">
        <v>0.43869999999999998</v>
      </c>
      <c r="P6638" s="535">
        <v>27.2</v>
      </c>
      <c r="Q6638" s="536">
        <v>0</v>
      </c>
      <c r="R6638" s="535">
        <v>24.51</v>
      </c>
    </row>
    <row r="6639" spans="1:18" ht="12.75">
      <c r="A6639" s="145">
        <v>92299</v>
      </c>
      <c r="B6639" s="102" t="s">
        <v>28309</v>
      </c>
      <c r="C6639" s="145" t="s">
        <v>2</v>
      </c>
      <c r="D6639" s="535">
        <v>25.02</v>
      </c>
      <c r="E6639" s="536">
        <v>0.7278</v>
      </c>
      <c r="F6639" s="535">
        <v>24.61</v>
      </c>
      <c r="G6639" s="536">
        <v>0.7399</v>
      </c>
      <c r="H6639" s="535">
        <v>25.21</v>
      </c>
      <c r="I6639" s="536">
        <v>0.72230000000000005</v>
      </c>
      <c r="J6639" s="535">
        <v>23.87</v>
      </c>
      <c r="K6639" s="536">
        <v>0.76290000000000002</v>
      </c>
      <c r="L6639" s="535">
        <v>25.12</v>
      </c>
      <c r="M6639" s="536">
        <v>0.72489999999999999</v>
      </c>
      <c r="N6639" s="535">
        <v>24.71</v>
      </c>
      <c r="O6639" s="536">
        <v>0.7369</v>
      </c>
      <c r="P6639" s="535">
        <v>38.409999999999997</v>
      </c>
      <c r="Q6639" s="536">
        <v>0</v>
      </c>
      <c r="R6639" s="535">
        <v>32.25</v>
      </c>
    </row>
    <row r="6640" spans="1:18" ht="12.75">
      <c r="A6640" s="145">
        <v>92318</v>
      </c>
      <c r="B6640" s="102" t="s">
        <v>28310</v>
      </c>
      <c r="C6640" s="145" t="s">
        <v>2</v>
      </c>
      <c r="D6640" s="535">
        <v>31.36</v>
      </c>
      <c r="E6640" s="536">
        <v>0.58069999999999999</v>
      </c>
      <c r="F6640" s="535">
        <v>30.57</v>
      </c>
      <c r="G6640" s="536">
        <v>0.59570000000000001</v>
      </c>
      <c r="H6640" s="535">
        <v>31.76</v>
      </c>
      <c r="I6640" s="536">
        <v>0.57340000000000002</v>
      </c>
      <c r="J6640" s="535">
        <v>29.13</v>
      </c>
      <c r="K6640" s="536">
        <v>0.62509999999999999</v>
      </c>
      <c r="L6640" s="535">
        <v>31.55</v>
      </c>
      <c r="M6640" s="536">
        <v>0.57720000000000005</v>
      </c>
      <c r="N6640" s="535">
        <v>30.78</v>
      </c>
      <c r="O6640" s="536">
        <v>0.59160000000000001</v>
      </c>
      <c r="P6640" s="535">
        <v>44.83</v>
      </c>
      <c r="Q6640" s="536">
        <v>0</v>
      </c>
      <c r="R6640" s="535">
        <v>38.9</v>
      </c>
    </row>
    <row r="6641" spans="1:18" ht="12.75">
      <c r="A6641" s="145">
        <v>103833</v>
      </c>
      <c r="B6641" s="102" t="s">
        <v>28311</v>
      </c>
      <c r="C6641" s="145" t="s">
        <v>2</v>
      </c>
      <c r="D6641" s="535">
        <v>49.97</v>
      </c>
      <c r="E6641" s="536">
        <v>0.3644</v>
      </c>
      <c r="F6641" s="535">
        <v>48.08</v>
      </c>
      <c r="G6641" s="536">
        <v>0.37869999999999998</v>
      </c>
      <c r="H6641" s="535">
        <v>50.96</v>
      </c>
      <c r="I6641" s="536">
        <v>0.35730000000000001</v>
      </c>
      <c r="J6641" s="535">
        <v>44.59</v>
      </c>
      <c r="K6641" s="536">
        <v>0.40839999999999999</v>
      </c>
      <c r="L6641" s="535">
        <v>50.43</v>
      </c>
      <c r="M6641" s="536">
        <v>0.36109999999999998</v>
      </c>
      <c r="N6641" s="535">
        <v>48.56</v>
      </c>
      <c r="O6641" s="536">
        <v>0.375</v>
      </c>
      <c r="P6641" s="535">
        <v>63.71</v>
      </c>
      <c r="Q6641" s="536">
        <v>0</v>
      </c>
      <c r="R6641" s="535">
        <v>58.44</v>
      </c>
    </row>
    <row r="6642" spans="1:18" ht="12.75">
      <c r="A6642" s="145">
        <v>92333</v>
      </c>
      <c r="B6642" s="102" t="s">
        <v>28312</v>
      </c>
      <c r="C6642" s="145" t="s">
        <v>2</v>
      </c>
      <c r="D6642" s="535">
        <v>36.049999999999997</v>
      </c>
      <c r="E6642" s="536">
        <v>0.50509999999999999</v>
      </c>
      <c r="F6642" s="535">
        <v>34.979999999999997</v>
      </c>
      <c r="G6642" s="536">
        <v>0.52059999999999995</v>
      </c>
      <c r="H6642" s="535">
        <v>36.590000000000003</v>
      </c>
      <c r="I6642" s="536">
        <v>0.49769999999999998</v>
      </c>
      <c r="J6642" s="535">
        <v>33.03</v>
      </c>
      <c r="K6642" s="536">
        <v>0.55130000000000001</v>
      </c>
      <c r="L6642" s="535">
        <v>36.31</v>
      </c>
      <c r="M6642" s="536">
        <v>0.50149999999999995</v>
      </c>
      <c r="N6642" s="535">
        <v>35.26</v>
      </c>
      <c r="O6642" s="536">
        <v>0.51639999999999997</v>
      </c>
      <c r="P6642" s="535">
        <v>49.59</v>
      </c>
      <c r="Q6642" s="536">
        <v>0</v>
      </c>
      <c r="R6642" s="535">
        <v>43.83</v>
      </c>
    </row>
    <row r="6643" spans="1:18" ht="12.75">
      <c r="A6643" s="145">
        <v>92300</v>
      </c>
      <c r="B6643" s="102" t="s">
        <v>28313</v>
      </c>
      <c r="C6643" s="145" t="s">
        <v>2</v>
      </c>
      <c r="D6643" s="535">
        <v>38.01</v>
      </c>
      <c r="E6643" s="536">
        <v>0.76900000000000002</v>
      </c>
      <c r="F6643" s="535">
        <v>37.49</v>
      </c>
      <c r="G6643" s="536">
        <v>0.77969999999999995</v>
      </c>
      <c r="H6643" s="535">
        <v>38.270000000000003</v>
      </c>
      <c r="I6643" s="536">
        <v>0.76380000000000003</v>
      </c>
      <c r="J6643" s="535">
        <v>36.53</v>
      </c>
      <c r="K6643" s="536">
        <v>0.80020000000000002</v>
      </c>
      <c r="L6643" s="535">
        <v>38.130000000000003</v>
      </c>
      <c r="M6643" s="536">
        <v>0.76659999999999995</v>
      </c>
      <c r="N6643" s="535">
        <v>37.61</v>
      </c>
      <c r="O6643" s="536">
        <v>0.7772</v>
      </c>
      <c r="P6643" s="535">
        <v>59.48</v>
      </c>
      <c r="Q6643" s="536">
        <v>0</v>
      </c>
      <c r="R6643" s="535">
        <v>49.52</v>
      </c>
    </row>
    <row r="6644" spans="1:18" ht="12.75">
      <c r="A6644" s="145">
        <v>92319</v>
      </c>
      <c r="B6644" s="102" t="s">
        <v>28314</v>
      </c>
      <c r="C6644" s="145" t="s">
        <v>2</v>
      </c>
      <c r="D6644" s="535">
        <v>43.87</v>
      </c>
      <c r="E6644" s="536">
        <v>0.6663</v>
      </c>
      <c r="F6644" s="535">
        <v>43</v>
      </c>
      <c r="G6644" s="536">
        <v>0.67979999999999996</v>
      </c>
      <c r="H6644" s="535">
        <v>44.34</v>
      </c>
      <c r="I6644" s="536">
        <v>0.65920000000000001</v>
      </c>
      <c r="J6644" s="535">
        <v>41.4</v>
      </c>
      <c r="K6644" s="536">
        <v>0.70599999999999996</v>
      </c>
      <c r="L6644" s="535">
        <v>44.1</v>
      </c>
      <c r="M6644" s="536">
        <v>0.66279999999999994</v>
      </c>
      <c r="N6644" s="535">
        <v>43.22</v>
      </c>
      <c r="O6644" s="536">
        <v>0.67630000000000001</v>
      </c>
      <c r="P6644" s="535">
        <v>65.42</v>
      </c>
      <c r="Q6644" s="536">
        <v>0</v>
      </c>
      <c r="R6644" s="535">
        <v>55.67</v>
      </c>
    </row>
    <row r="6645" spans="1:18" ht="12.75">
      <c r="A6645" s="145">
        <v>92334</v>
      </c>
      <c r="B6645" s="102" t="s">
        <v>28315</v>
      </c>
      <c r="C6645" s="145" t="s">
        <v>2</v>
      </c>
      <c r="D6645" s="535">
        <v>52.25</v>
      </c>
      <c r="E6645" s="536">
        <v>0.55940000000000001</v>
      </c>
      <c r="F6645" s="535">
        <v>50.88</v>
      </c>
      <c r="G6645" s="536">
        <v>0.57450000000000001</v>
      </c>
      <c r="H6645" s="535">
        <v>52.96</v>
      </c>
      <c r="I6645" s="536">
        <v>0.55189999999999995</v>
      </c>
      <c r="J6645" s="535">
        <v>48.34</v>
      </c>
      <c r="K6645" s="536">
        <v>0.60470000000000002</v>
      </c>
      <c r="L6645" s="535">
        <v>52.58</v>
      </c>
      <c r="M6645" s="536">
        <v>0.55589999999999995</v>
      </c>
      <c r="N6645" s="535">
        <v>51.22</v>
      </c>
      <c r="O6645" s="536">
        <v>0.57069999999999999</v>
      </c>
      <c r="P6645" s="535">
        <v>73.92</v>
      </c>
      <c r="Q6645" s="536">
        <v>0</v>
      </c>
      <c r="R6645" s="535">
        <v>64.459999999999994</v>
      </c>
    </row>
    <row r="6646" spans="1:18" ht="12.75">
      <c r="A6646" s="145">
        <v>92301</v>
      </c>
      <c r="B6646" s="102" t="s">
        <v>28316</v>
      </c>
      <c r="C6646" s="145" t="s">
        <v>2</v>
      </c>
      <c r="D6646" s="535">
        <v>74.91</v>
      </c>
      <c r="E6646" s="536">
        <v>0.8518</v>
      </c>
      <c r="F6646" s="535">
        <v>74.239999999999995</v>
      </c>
      <c r="G6646" s="536">
        <v>0.85950000000000004</v>
      </c>
      <c r="H6646" s="535">
        <v>75.23</v>
      </c>
      <c r="I6646" s="536">
        <v>0.84819999999999995</v>
      </c>
      <c r="J6646" s="535">
        <v>73.03</v>
      </c>
      <c r="K6646" s="536">
        <v>0.87380000000000002</v>
      </c>
      <c r="L6646" s="535">
        <v>75.06</v>
      </c>
      <c r="M6646" s="536">
        <v>0.85009999999999997</v>
      </c>
      <c r="N6646" s="535">
        <v>74.39</v>
      </c>
      <c r="O6646" s="536">
        <v>0.85780000000000001</v>
      </c>
      <c r="P6646" s="535">
        <v>121.65</v>
      </c>
      <c r="Q6646" s="536">
        <v>0</v>
      </c>
      <c r="R6646" s="535">
        <v>99.63</v>
      </c>
    </row>
    <row r="6647" spans="1:18" ht="12.75">
      <c r="A6647" s="145">
        <v>92302</v>
      </c>
      <c r="B6647" s="102" t="s">
        <v>28317</v>
      </c>
      <c r="C6647" s="145" t="s">
        <v>2</v>
      </c>
      <c r="D6647" s="535">
        <v>98.9</v>
      </c>
      <c r="E6647" s="536">
        <v>0.86450000000000005</v>
      </c>
      <c r="F6647" s="535">
        <v>98.09</v>
      </c>
      <c r="G6647" s="536">
        <v>0.87160000000000004</v>
      </c>
      <c r="H6647" s="535">
        <v>99.29</v>
      </c>
      <c r="I6647" s="536">
        <v>0.86109999999999998</v>
      </c>
      <c r="J6647" s="535">
        <v>96.63</v>
      </c>
      <c r="K6647" s="536">
        <v>0.88480000000000003</v>
      </c>
      <c r="L6647" s="535">
        <v>99.08</v>
      </c>
      <c r="M6647" s="536">
        <v>0.8629</v>
      </c>
      <c r="N6647" s="535">
        <v>98.3</v>
      </c>
      <c r="O6647" s="536">
        <v>0.86980000000000002</v>
      </c>
      <c r="P6647" s="535">
        <v>161.51</v>
      </c>
      <c r="Q6647" s="536">
        <v>0</v>
      </c>
      <c r="R6647" s="535">
        <v>131.96</v>
      </c>
    </row>
    <row r="6648" spans="1:18" ht="12.75">
      <c r="A6648" s="145">
        <v>92303</v>
      </c>
      <c r="B6648" s="102" t="s">
        <v>28318</v>
      </c>
      <c r="C6648" s="145" t="s">
        <v>2</v>
      </c>
      <c r="D6648" s="535">
        <v>181.14</v>
      </c>
      <c r="E6648" s="536">
        <v>0.90410000000000001</v>
      </c>
      <c r="F6648" s="535">
        <v>180.1</v>
      </c>
      <c r="G6648" s="536">
        <v>0.9093</v>
      </c>
      <c r="H6648" s="535">
        <v>181.64</v>
      </c>
      <c r="I6648" s="536">
        <v>0.90159999999999996</v>
      </c>
      <c r="J6648" s="535">
        <v>178.19</v>
      </c>
      <c r="K6648" s="536">
        <v>0.91910000000000003</v>
      </c>
      <c r="L6648" s="535">
        <v>181.37</v>
      </c>
      <c r="M6648" s="536">
        <v>0.90300000000000002</v>
      </c>
      <c r="N6648" s="535">
        <v>180.33</v>
      </c>
      <c r="O6648" s="536">
        <v>0.90820000000000001</v>
      </c>
      <c r="P6648" s="535">
        <v>300.93</v>
      </c>
      <c r="Q6648" s="536">
        <v>0</v>
      </c>
      <c r="R6648" s="535">
        <v>244.02</v>
      </c>
    </row>
    <row r="6649" spans="1:18" ht="12.75">
      <c r="A6649" s="145">
        <v>92304</v>
      </c>
      <c r="B6649" s="102" t="s">
        <v>28319</v>
      </c>
      <c r="C6649" s="145" t="s">
        <v>2</v>
      </c>
      <c r="D6649" s="535">
        <v>468.94</v>
      </c>
      <c r="E6649" s="536">
        <v>0.95450000000000002</v>
      </c>
      <c r="F6649" s="535">
        <v>467.67</v>
      </c>
      <c r="G6649" s="536">
        <v>0.95709999999999995</v>
      </c>
      <c r="H6649" s="535">
        <v>469.55</v>
      </c>
      <c r="I6649" s="536">
        <v>0.95330000000000004</v>
      </c>
      <c r="J6649" s="535">
        <v>465.33</v>
      </c>
      <c r="K6649" s="536">
        <v>0.96189999999999998</v>
      </c>
      <c r="L6649" s="535">
        <v>469.24</v>
      </c>
      <c r="M6649" s="536">
        <v>0.95389999999999997</v>
      </c>
      <c r="N6649" s="535">
        <v>467.97</v>
      </c>
      <c r="O6649" s="536">
        <v>0.95650000000000002</v>
      </c>
      <c r="P6649" s="535">
        <v>795.94</v>
      </c>
      <c r="Q6649" s="536">
        <v>0</v>
      </c>
      <c r="R6649" s="535">
        <v>639.52</v>
      </c>
    </row>
    <row r="6650" spans="1:18" ht="12.75">
      <c r="A6650" s="145">
        <v>103835</v>
      </c>
      <c r="B6650" s="102" t="s">
        <v>28320</v>
      </c>
      <c r="C6650" s="145" t="s">
        <v>1</v>
      </c>
      <c r="D6650" s="535">
        <v>68.05</v>
      </c>
      <c r="E6650" s="536">
        <v>0.7591</v>
      </c>
      <c r="F6650" s="535">
        <v>67.099999999999994</v>
      </c>
      <c r="G6650" s="536">
        <v>0.76990000000000003</v>
      </c>
      <c r="H6650" s="535">
        <v>68.66</v>
      </c>
      <c r="I6650" s="536">
        <v>0.75239999999999996</v>
      </c>
      <c r="J6650" s="535">
        <v>65.28</v>
      </c>
      <c r="K6650" s="536">
        <v>0.79139999999999999</v>
      </c>
      <c r="L6650" s="535">
        <v>68.34</v>
      </c>
      <c r="M6650" s="536">
        <v>0.75590000000000002</v>
      </c>
      <c r="N6650" s="535">
        <v>67.38</v>
      </c>
      <c r="O6650" s="536">
        <v>0.76670000000000005</v>
      </c>
      <c r="P6650" s="535">
        <v>106.01</v>
      </c>
      <c r="Q6650" s="536">
        <v>0</v>
      </c>
      <c r="R6650" s="535">
        <v>88.47</v>
      </c>
    </row>
    <row r="6651" spans="1:18" ht="12.75">
      <c r="A6651" s="145">
        <v>92308</v>
      </c>
      <c r="B6651" s="102" t="s">
        <v>28321</v>
      </c>
      <c r="C6651" s="145" t="s">
        <v>1</v>
      </c>
      <c r="D6651" s="535">
        <v>63.49</v>
      </c>
      <c r="E6651" s="536">
        <v>0.52559999999999996</v>
      </c>
      <c r="F6651" s="535">
        <v>54.98</v>
      </c>
      <c r="G6651" s="536">
        <v>0.79449999999999998</v>
      </c>
      <c r="H6651" s="535">
        <v>56.11</v>
      </c>
      <c r="I6651" s="536">
        <v>0.77849999999999997</v>
      </c>
      <c r="J6651" s="535">
        <v>65.22</v>
      </c>
      <c r="K6651" s="536">
        <v>0.51170000000000004</v>
      </c>
      <c r="L6651" s="535">
        <v>61.19</v>
      </c>
      <c r="M6651" s="536">
        <v>0.5454</v>
      </c>
      <c r="N6651" s="535">
        <v>55.18</v>
      </c>
      <c r="O6651" s="536">
        <v>0.79159999999999997</v>
      </c>
      <c r="P6651" s="535">
        <v>80.209999999999994</v>
      </c>
      <c r="Q6651" s="536">
        <v>0.1285</v>
      </c>
      <c r="R6651" s="535">
        <v>70.37</v>
      </c>
    </row>
    <row r="6652" spans="1:18" ht="12.75">
      <c r="A6652" s="145">
        <v>103871</v>
      </c>
      <c r="B6652" s="102" t="s">
        <v>28322</v>
      </c>
      <c r="C6652" s="145" t="s">
        <v>1</v>
      </c>
      <c r="D6652" s="535">
        <v>73.989999999999995</v>
      </c>
      <c r="E6652" s="536">
        <v>0.45100000000000001</v>
      </c>
      <c r="F6652" s="535">
        <v>64.87</v>
      </c>
      <c r="G6652" s="536">
        <v>0.67330000000000001</v>
      </c>
      <c r="H6652" s="535">
        <v>67</v>
      </c>
      <c r="I6652" s="536">
        <v>0.65190000000000003</v>
      </c>
      <c r="J6652" s="535">
        <v>73.95</v>
      </c>
      <c r="K6652" s="536">
        <v>0.45129999999999998</v>
      </c>
      <c r="L6652" s="535">
        <v>71.89</v>
      </c>
      <c r="M6652" s="536">
        <v>0.4642</v>
      </c>
      <c r="N6652" s="535">
        <v>65.27</v>
      </c>
      <c r="O6652" s="536">
        <v>0.66920000000000002</v>
      </c>
      <c r="P6652" s="535">
        <v>90.87</v>
      </c>
      <c r="Q6652" s="536">
        <v>0.1135</v>
      </c>
      <c r="R6652" s="535">
        <v>81.41</v>
      </c>
    </row>
    <row r="6653" spans="1:18" ht="12.75">
      <c r="A6653" s="145">
        <v>92323</v>
      </c>
      <c r="B6653" s="102" t="s">
        <v>28323</v>
      </c>
      <c r="C6653" s="145" t="s">
        <v>1</v>
      </c>
      <c r="D6653" s="535">
        <v>73.41</v>
      </c>
      <c r="E6653" s="536">
        <v>0.4546</v>
      </c>
      <c r="F6653" s="535">
        <v>64.33</v>
      </c>
      <c r="G6653" s="536">
        <v>0.67900000000000005</v>
      </c>
      <c r="H6653" s="535">
        <v>66.400000000000006</v>
      </c>
      <c r="I6653" s="536">
        <v>0.65780000000000005</v>
      </c>
      <c r="J6653" s="535">
        <v>73.47</v>
      </c>
      <c r="K6653" s="536">
        <v>0.45419999999999999</v>
      </c>
      <c r="L6653" s="535">
        <v>71.3</v>
      </c>
      <c r="M6653" s="536">
        <v>0.46800000000000003</v>
      </c>
      <c r="N6653" s="535">
        <v>64.709999999999994</v>
      </c>
      <c r="O6653" s="536">
        <v>0.67500000000000004</v>
      </c>
      <c r="P6653" s="535">
        <v>90.28</v>
      </c>
      <c r="Q6653" s="536">
        <v>0.1142</v>
      </c>
      <c r="R6653" s="535">
        <v>80.8</v>
      </c>
    </row>
    <row r="6654" spans="1:18" ht="12.75">
      <c r="A6654" s="145">
        <v>92305</v>
      </c>
      <c r="B6654" s="102" t="s">
        <v>28324</v>
      </c>
      <c r="C6654" s="145" t="s">
        <v>1</v>
      </c>
      <c r="D6654" s="535">
        <v>41.02</v>
      </c>
      <c r="E6654" s="536">
        <v>0.8135</v>
      </c>
      <c r="F6654" s="535">
        <v>40.58</v>
      </c>
      <c r="G6654" s="536">
        <v>0.82230000000000003</v>
      </c>
      <c r="H6654" s="535">
        <v>41.31</v>
      </c>
      <c r="I6654" s="536">
        <v>0.80779999999999996</v>
      </c>
      <c r="J6654" s="535">
        <v>39.729999999999997</v>
      </c>
      <c r="K6654" s="536">
        <v>0.83989999999999998</v>
      </c>
      <c r="L6654" s="535">
        <v>41.15</v>
      </c>
      <c r="M6654" s="536">
        <v>0.81089999999999995</v>
      </c>
      <c r="N6654" s="535">
        <v>40.71</v>
      </c>
      <c r="O6654" s="536">
        <v>0.81969999999999998</v>
      </c>
      <c r="P6654" s="535">
        <v>65.5</v>
      </c>
      <c r="Q6654" s="536">
        <v>0</v>
      </c>
      <c r="R6654" s="535">
        <v>54.05</v>
      </c>
    </row>
    <row r="6655" spans="1:18" ht="12.75">
      <c r="A6655" s="145">
        <v>103868</v>
      </c>
      <c r="B6655" s="102" t="s">
        <v>28325</v>
      </c>
      <c r="C6655" s="145" t="s">
        <v>1</v>
      </c>
      <c r="D6655" s="535">
        <v>54.79</v>
      </c>
      <c r="E6655" s="536">
        <v>0.60909999999999997</v>
      </c>
      <c r="F6655" s="535">
        <v>53.56</v>
      </c>
      <c r="G6655" s="536">
        <v>0.623</v>
      </c>
      <c r="H6655" s="535">
        <v>55.59</v>
      </c>
      <c r="I6655" s="536">
        <v>0.60029999999999994</v>
      </c>
      <c r="J6655" s="535">
        <v>51.17</v>
      </c>
      <c r="K6655" s="536">
        <v>0.65210000000000001</v>
      </c>
      <c r="L6655" s="535">
        <v>55.18</v>
      </c>
      <c r="M6655" s="536">
        <v>0.60470000000000002</v>
      </c>
      <c r="N6655" s="535">
        <v>53.93</v>
      </c>
      <c r="O6655" s="536">
        <v>0.61880000000000002</v>
      </c>
      <c r="P6655" s="535">
        <v>79.48</v>
      </c>
      <c r="Q6655" s="536">
        <v>0</v>
      </c>
      <c r="R6655" s="535">
        <v>68.540000000000006</v>
      </c>
    </row>
    <row r="6656" spans="1:18" ht="12.75">
      <c r="A6656" s="145">
        <v>103802</v>
      </c>
      <c r="B6656" s="102" t="s">
        <v>28326</v>
      </c>
      <c r="C6656" s="145" t="s">
        <v>1</v>
      </c>
      <c r="D6656" s="535">
        <v>43.52</v>
      </c>
      <c r="E6656" s="536">
        <v>0.76680000000000004</v>
      </c>
      <c r="F6656" s="535">
        <v>42.94</v>
      </c>
      <c r="G6656" s="536">
        <v>0.77710000000000001</v>
      </c>
      <c r="H6656" s="535">
        <v>43.9</v>
      </c>
      <c r="I6656" s="536">
        <v>0.7601</v>
      </c>
      <c r="J6656" s="535">
        <v>41.8</v>
      </c>
      <c r="K6656" s="536">
        <v>0.79830000000000001</v>
      </c>
      <c r="L6656" s="535">
        <v>43.7</v>
      </c>
      <c r="M6656" s="536">
        <v>0.76359999999999995</v>
      </c>
      <c r="N6656" s="535">
        <v>43.11</v>
      </c>
      <c r="O6656" s="536">
        <v>0.77410000000000001</v>
      </c>
      <c r="P6656" s="535">
        <v>68.040000000000006</v>
      </c>
      <c r="Q6656" s="536">
        <v>0</v>
      </c>
      <c r="R6656" s="535">
        <v>56.69</v>
      </c>
    </row>
    <row r="6657" spans="1:18" ht="12.75">
      <c r="A6657" s="145">
        <v>92320</v>
      </c>
      <c r="B6657" s="102" t="s">
        <v>28327</v>
      </c>
      <c r="C6657" s="145" t="s">
        <v>1</v>
      </c>
      <c r="D6657" s="535">
        <v>54.08</v>
      </c>
      <c r="E6657" s="536">
        <v>0.61699999999999999</v>
      </c>
      <c r="F6657" s="535">
        <v>52.89</v>
      </c>
      <c r="G6657" s="536">
        <v>0.63090000000000002</v>
      </c>
      <c r="H6657" s="535">
        <v>54.85</v>
      </c>
      <c r="I6657" s="536">
        <v>0.60840000000000005</v>
      </c>
      <c r="J6657" s="535">
        <v>50.58</v>
      </c>
      <c r="K6657" s="536">
        <v>0.65969999999999995</v>
      </c>
      <c r="L6657" s="535">
        <v>54.45</v>
      </c>
      <c r="M6657" s="536">
        <v>0.6129</v>
      </c>
      <c r="N6657" s="535">
        <v>53.24</v>
      </c>
      <c r="O6657" s="536">
        <v>0.62680000000000002</v>
      </c>
      <c r="P6657" s="535">
        <v>78.75</v>
      </c>
      <c r="Q6657" s="536">
        <v>0</v>
      </c>
      <c r="R6657" s="535">
        <v>67.790000000000006</v>
      </c>
    </row>
    <row r="6658" spans="1:18" ht="12.75">
      <c r="A6658" s="145">
        <v>97335</v>
      </c>
      <c r="B6658" s="102" t="s">
        <v>28328</v>
      </c>
      <c r="C6658" s="145" t="s">
        <v>1</v>
      </c>
      <c r="D6658" s="535">
        <v>86.07</v>
      </c>
      <c r="E6658" s="536">
        <v>0.97130000000000005</v>
      </c>
      <c r="F6658" s="535">
        <v>85.92</v>
      </c>
      <c r="G6658" s="536">
        <v>0.97299999999999998</v>
      </c>
      <c r="H6658" s="535">
        <v>86.15</v>
      </c>
      <c r="I6658" s="536">
        <v>0.97040000000000004</v>
      </c>
      <c r="J6658" s="535">
        <v>85.64</v>
      </c>
      <c r="K6658" s="536">
        <v>0.97619999999999996</v>
      </c>
      <c r="L6658" s="535">
        <v>86.1</v>
      </c>
      <c r="M6658" s="536">
        <v>0.97099999999999997</v>
      </c>
      <c r="N6658" s="535">
        <v>85.97</v>
      </c>
      <c r="O6658" s="536">
        <v>0.97240000000000004</v>
      </c>
      <c r="P6658" s="535">
        <v>147.12</v>
      </c>
      <c r="Q6658" s="536">
        <v>0</v>
      </c>
      <c r="R6658" s="535">
        <v>117.85</v>
      </c>
    </row>
    <row r="6659" spans="1:18" ht="12.75">
      <c r="A6659" s="145">
        <v>103836</v>
      </c>
      <c r="B6659" s="102" t="s">
        <v>28329</v>
      </c>
      <c r="C6659" s="145" t="s">
        <v>1</v>
      </c>
      <c r="D6659" s="535">
        <v>105.44</v>
      </c>
      <c r="E6659" s="536">
        <v>0.79290000000000005</v>
      </c>
      <c r="F6659" s="535">
        <v>104.18</v>
      </c>
      <c r="G6659" s="536">
        <v>0.80249999999999999</v>
      </c>
      <c r="H6659" s="535">
        <v>106.25</v>
      </c>
      <c r="I6659" s="536">
        <v>0.78680000000000005</v>
      </c>
      <c r="J6659" s="535">
        <v>101.75</v>
      </c>
      <c r="K6659" s="536">
        <v>0.8216</v>
      </c>
      <c r="L6659" s="535">
        <v>105.83</v>
      </c>
      <c r="M6659" s="536">
        <v>0.78990000000000005</v>
      </c>
      <c r="N6659" s="535">
        <v>104.56</v>
      </c>
      <c r="O6659" s="536">
        <v>0.79949999999999999</v>
      </c>
      <c r="P6659" s="535">
        <v>166.79</v>
      </c>
      <c r="Q6659" s="536">
        <v>0</v>
      </c>
      <c r="R6659" s="535">
        <v>138.22</v>
      </c>
    </row>
    <row r="6660" spans="1:18" ht="12.75">
      <c r="A6660" s="145">
        <v>92281</v>
      </c>
      <c r="B6660" s="102" t="s">
        <v>28330</v>
      </c>
      <c r="C6660" s="145" t="s">
        <v>1</v>
      </c>
      <c r="D6660" s="535">
        <v>150.61000000000001</v>
      </c>
      <c r="E6660" s="536">
        <v>0.38119999999999998</v>
      </c>
      <c r="F6660" s="535">
        <v>111.8</v>
      </c>
      <c r="G6660" s="536">
        <v>0.96930000000000005</v>
      </c>
      <c r="H6660" s="535">
        <v>112.14</v>
      </c>
      <c r="I6660" s="536">
        <v>0.96640000000000004</v>
      </c>
      <c r="J6660" s="535">
        <v>168.52</v>
      </c>
      <c r="K6660" s="536">
        <v>0.3407</v>
      </c>
      <c r="L6660" s="535">
        <v>138.32</v>
      </c>
      <c r="M6660" s="536">
        <v>0.41510000000000002</v>
      </c>
      <c r="N6660" s="535">
        <v>111.86</v>
      </c>
      <c r="O6660" s="536">
        <v>0.96879999999999999</v>
      </c>
      <c r="P6660" s="535">
        <v>153.96</v>
      </c>
      <c r="Q6660" s="536">
        <v>0.33100000000000002</v>
      </c>
      <c r="R6660" s="535">
        <v>141.03</v>
      </c>
    </row>
    <row r="6661" spans="1:18" ht="12.75">
      <c r="A6661" s="145">
        <v>92309</v>
      </c>
      <c r="B6661" s="102" t="s">
        <v>28331</v>
      </c>
      <c r="C6661" s="145" t="s">
        <v>1</v>
      </c>
      <c r="D6661" s="535">
        <v>160.15</v>
      </c>
      <c r="E6661" s="536">
        <v>0.35849999999999999</v>
      </c>
      <c r="F6661" s="535">
        <v>120.77</v>
      </c>
      <c r="G6661" s="536">
        <v>0.89729999999999999</v>
      </c>
      <c r="H6661" s="535">
        <v>122.02</v>
      </c>
      <c r="I6661" s="536">
        <v>0.8881</v>
      </c>
      <c r="J6661" s="535">
        <v>176.43</v>
      </c>
      <c r="K6661" s="536">
        <v>0.32540000000000002</v>
      </c>
      <c r="L6661" s="535">
        <v>148.02000000000001</v>
      </c>
      <c r="M6661" s="536">
        <v>0.38790000000000002</v>
      </c>
      <c r="N6661" s="535">
        <v>121</v>
      </c>
      <c r="O6661" s="536">
        <v>0.89559999999999995</v>
      </c>
      <c r="P6661" s="535">
        <v>163.63</v>
      </c>
      <c r="Q6661" s="536">
        <v>0.31140000000000001</v>
      </c>
      <c r="R6661" s="535">
        <v>151.05000000000001</v>
      </c>
    </row>
    <row r="6662" spans="1:18" ht="12.75">
      <c r="A6662" s="145">
        <v>103872</v>
      </c>
      <c r="B6662" s="102" t="s">
        <v>28332</v>
      </c>
      <c r="C6662" s="145" t="s">
        <v>1</v>
      </c>
      <c r="D6662" s="535">
        <v>173.35</v>
      </c>
      <c r="E6662" s="536">
        <v>0.33119999999999999</v>
      </c>
      <c r="F6662" s="535">
        <v>133.22</v>
      </c>
      <c r="G6662" s="536">
        <v>0.8135</v>
      </c>
      <c r="H6662" s="535">
        <v>135.72</v>
      </c>
      <c r="I6662" s="536">
        <v>0.79849999999999999</v>
      </c>
      <c r="J6662" s="535">
        <v>187.42</v>
      </c>
      <c r="K6662" s="536">
        <v>0.30630000000000002</v>
      </c>
      <c r="L6662" s="535">
        <v>161.46</v>
      </c>
      <c r="M6662" s="536">
        <v>0.35560000000000003</v>
      </c>
      <c r="N6662" s="535">
        <v>133.66999999999999</v>
      </c>
      <c r="O6662" s="536">
        <v>0.81069999999999998</v>
      </c>
      <c r="P6662" s="535">
        <v>177.04</v>
      </c>
      <c r="Q6662" s="536">
        <v>0.2878</v>
      </c>
      <c r="R6662" s="535">
        <v>164.95</v>
      </c>
    </row>
    <row r="6663" spans="1:18" ht="12.75">
      <c r="A6663" s="145">
        <v>92324</v>
      </c>
      <c r="B6663" s="102" t="s">
        <v>28333</v>
      </c>
      <c r="C6663" s="145" t="s">
        <v>1</v>
      </c>
      <c r="D6663" s="535">
        <v>179.51</v>
      </c>
      <c r="E6663" s="536">
        <v>0.31979999999999997</v>
      </c>
      <c r="F6663" s="535">
        <v>139.02000000000001</v>
      </c>
      <c r="G6663" s="536">
        <v>0.77949999999999997</v>
      </c>
      <c r="H6663" s="535">
        <v>142.11000000000001</v>
      </c>
      <c r="I6663" s="536">
        <v>0.76259999999999994</v>
      </c>
      <c r="J6663" s="535">
        <v>192.53</v>
      </c>
      <c r="K6663" s="536">
        <v>0.29820000000000002</v>
      </c>
      <c r="L6663" s="535">
        <v>167.73</v>
      </c>
      <c r="M6663" s="536">
        <v>0.34229999999999999</v>
      </c>
      <c r="N6663" s="535">
        <v>139.58000000000001</v>
      </c>
      <c r="O6663" s="536">
        <v>0.77639999999999998</v>
      </c>
      <c r="P6663" s="535">
        <v>183.29</v>
      </c>
      <c r="Q6663" s="536">
        <v>0.27800000000000002</v>
      </c>
      <c r="R6663" s="535">
        <v>171.42</v>
      </c>
    </row>
    <row r="6664" spans="1:18" ht="12.75">
      <c r="A6664" s="145">
        <v>92275</v>
      </c>
      <c r="B6664" s="102" t="s">
        <v>28334</v>
      </c>
      <c r="C6664" s="145" t="s">
        <v>1</v>
      </c>
      <c r="D6664" s="535">
        <v>59.88</v>
      </c>
      <c r="E6664" s="536">
        <v>0.95879999999999999</v>
      </c>
      <c r="F6664" s="535">
        <v>59.73</v>
      </c>
      <c r="G6664" s="536">
        <v>0.96120000000000005</v>
      </c>
      <c r="H6664" s="535">
        <v>59.96</v>
      </c>
      <c r="I6664" s="536">
        <v>0.95750000000000002</v>
      </c>
      <c r="J6664" s="535">
        <v>59.45</v>
      </c>
      <c r="K6664" s="536">
        <v>0.9657</v>
      </c>
      <c r="L6664" s="535">
        <v>59.91</v>
      </c>
      <c r="M6664" s="536">
        <v>0.95830000000000004</v>
      </c>
      <c r="N6664" s="535">
        <v>59.78</v>
      </c>
      <c r="O6664" s="536">
        <v>0.96040000000000003</v>
      </c>
      <c r="P6664" s="535">
        <v>101.81</v>
      </c>
      <c r="Q6664" s="536">
        <v>0</v>
      </c>
      <c r="R6664" s="535">
        <v>81.739999999999995</v>
      </c>
    </row>
    <row r="6665" spans="1:18" ht="12.75">
      <c r="A6665" s="145">
        <v>92306</v>
      </c>
      <c r="B6665" s="102" t="s">
        <v>28335</v>
      </c>
      <c r="C6665" s="145" t="s">
        <v>1</v>
      </c>
      <c r="D6665" s="535">
        <v>66.239999999999995</v>
      </c>
      <c r="E6665" s="536">
        <v>0.86670000000000003</v>
      </c>
      <c r="F6665" s="535">
        <v>65.72</v>
      </c>
      <c r="G6665" s="536">
        <v>0.87360000000000004</v>
      </c>
      <c r="H6665" s="535">
        <v>66.56</v>
      </c>
      <c r="I6665" s="536">
        <v>0.86250000000000004</v>
      </c>
      <c r="J6665" s="535">
        <v>64.739999999999995</v>
      </c>
      <c r="K6665" s="536">
        <v>0.88680000000000003</v>
      </c>
      <c r="L6665" s="535">
        <v>66.39</v>
      </c>
      <c r="M6665" s="536">
        <v>0.86470000000000002</v>
      </c>
      <c r="N6665" s="535">
        <v>65.87</v>
      </c>
      <c r="O6665" s="536">
        <v>0.87160000000000004</v>
      </c>
      <c r="P6665" s="535">
        <v>108.26</v>
      </c>
      <c r="Q6665" s="536">
        <v>0</v>
      </c>
      <c r="R6665" s="535">
        <v>88.43</v>
      </c>
    </row>
    <row r="6666" spans="1:18" ht="12.75">
      <c r="A6666" s="145">
        <v>103869</v>
      </c>
      <c r="B6666" s="102" t="s">
        <v>28336</v>
      </c>
      <c r="C6666" s="145" t="s">
        <v>1</v>
      </c>
      <c r="D6666" s="535">
        <v>82.71</v>
      </c>
      <c r="E6666" s="536">
        <v>0.69410000000000005</v>
      </c>
      <c r="F6666" s="535">
        <v>81.25</v>
      </c>
      <c r="G6666" s="536">
        <v>0.70660000000000001</v>
      </c>
      <c r="H6666" s="535">
        <v>83.65</v>
      </c>
      <c r="I6666" s="536">
        <v>0.68630000000000002</v>
      </c>
      <c r="J6666" s="535">
        <v>78.430000000000007</v>
      </c>
      <c r="K6666" s="536">
        <v>0.73199999999999998</v>
      </c>
      <c r="L6666" s="535">
        <v>83.16</v>
      </c>
      <c r="M6666" s="536">
        <v>0.69040000000000001</v>
      </c>
      <c r="N6666" s="535">
        <v>81.680000000000007</v>
      </c>
      <c r="O6666" s="536">
        <v>0.70289999999999997</v>
      </c>
      <c r="P6666" s="535">
        <v>125</v>
      </c>
      <c r="Q6666" s="536">
        <v>0</v>
      </c>
      <c r="R6666" s="535">
        <v>105.76</v>
      </c>
    </row>
    <row r="6667" spans="1:18" ht="12.75">
      <c r="A6667" s="145">
        <v>103803</v>
      </c>
      <c r="B6667" s="102" t="s">
        <v>28337</v>
      </c>
      <c r="C6667" s="145" t="s">
        <v>1</v>
      </c>
      <c r="D6667" s="535">
        <v>74.819999999999993</v>
      </c>
      <c r="E6667" s="536">
        <v>0.76729999999999998</v>
      </c>
      <c r="F6667" s="535">
        <v>73.81</v>
      </c>
      <c r="G6667" s="536">
        <v>0.77780000000000005</v>
      </c>
      <c r="H6667" s="535">
        <v>75.47</v>
      </c>
      <c r="I6667" s="536">
        <v>0.76070000000000004</v>
      </c>
      <c r="J6667" s="535">
        <v>71.87</v>
      </c>
      <c r="K6667" s="536">
        <v>0.79879999999999995</v>
      </c>
      <c r="L6667" s="535">
        <v>75.13</v>
      </c>
      <c r="M6667" s="536">
        <v>0.7641</v>
      </c>
      <c r="N6667" s="535">
        <v>74.11</v>
      </c>
      <c r="O6667" s="536">
        <v>0.77470000000000006</v>
      </c>
      <c r="P6667" s="535">
        <v>116.98</v>
      </c>
      <c r="Q6667" s="536">
        <v>0</v>
      </c>
      <c r="R6667" s="535">
        <v>97.46</v>
      </c>
    </row>
    <row r="6668" spans="1:18" ht="12.75">
      <c r="A6668" s="145">
        <v>92321</v>
      </c>
      <c r="B6668" s="102" t="s">
        <v>28338</v>
      </c>
      <c r="C6668" s="145" t="s">
        <v>1</v>
      </c>
      <c r="D6668" s="535">
        <v>88.73</v>
      </c>
      <c r="E6668" s="536">
        <v>0.64700000000000002</v>
      </c>
      <c r="F6668" s="535">
        <v>86.93</v>
      </c>
      <c r="G6668" s="536">
        <v>0.66039999999999999</v>
      </c>
      <c r="H6668" s="535">
        <v>89.9</v>
      </c>
      <c r="I6668" s="536">
        <v>0.63859999999999995</v>
      </c>
      <c r="J6668" s="535">
        <v>83.44</v>
      </c>
      <c r="K6668" s="536">
        <v>0.68799999999999994</v>
      </c>
      <c r="L6668" s="535">
        <v>89.29</v>
      </c>
      <c r="M6668" s="536">
        <v>0.64300000000000002</v>
      </c>
      <c r="N6668" s="535">
        <v>87.46</v>
      </c>
      <c r="O6668" s="536">
        <v>0.65639999999999998</v>
      </c>
      <c r="P6668" s="535">
        <v>131.11000000000001</v>
      </c>
      <c r="Q6668" s="536">
        <v>0</v>
      </c>
      <c r="R6668" s="535">
        <v>112.09</v>
      </c>
    </row>
    <row r="6669" spans="1:18" ht="12.75">
      <c r="A6669" s="145">
        <v>97336</v>
      </c>
      <c r="B6669" s="102" t="s">
        <v>28339</v>
      </c>
      <c r="C6669" s="145" t="s">
        <v>1</v>
      </c>
      <c r="D6669" s="535">
        <v>109.54</v>
      </c>
      <c r="E6669" s="536">
        <v>0.97099999999999997</v>
      </c>
      <c r="F6669" s="535">
        <v>109.36</v>
      </c>
      <c r="G6669" s="536">
        <v>0.97260000000000002</v>
      </c>
      <c r="H6669" s="535">
        <v>109.66</v>
      </c>
      <c r="I6669" s="536">
        <v>0.96989999999999998</v>
      </c>
      <c r="J6669" s="535">
        <v>109.01</v>
      </c>
      <c r="K6669" s="536">
        <v>0.97570000000000001</v>
      </c>
      <c r="L6669" s="535">
        <v>109.6</v>
      </c>
      <c r="M6669" s="536">
        <v>0.97040000000000004</v>
      </c>
      <c r="N6669" s="535">
        <v>109.42</v>
      </c>
      <c r="O6669" s="536">
        <v>0.97199999999999998</v>
      </c>
      <c r="P6669" s="535">
        <v>187.21</v>
      </c>
      <c r="Q6669" s="536">
        <v>0</v>
      </c>
      <c r="R6669" s="535">
        <v>149.99</v>
      </c>
    </row>
    <row r="6670" spans="1:18" ht="12.75">
      <c r="A6670" s="145">
        <v>103837</v>
      </c>
      <c r="B6670" s="102" t="s">
        <v>28340</v>
      </c>
      <c r="C6670" s="145" t="s">
        <v>1</v>
      </c>
      <c r="D6670" s="535">
        <v>132.88</v>
      </c>
      <c r="E6670" s="536">
        <v>0.8004</v>
      </c>
      <c r="F6670" s="535">
        <v>131.35</v>
      </c>
      <c r="G6670" s="536">
        <v>0.80969999999999998</v>
      </c>
      <c r="H6670" s="535">
        <v>133.86000000000001</v>
      </c>
      <c r="I6670" s="536">
        <v>0.79459999999999997</v>
      </c>
      <c r="J6670" s="535">
        <v>128.4</v>
      </c>
      <c r="K6670" s="536">
        <v>0.82830000000000004</v>
      </c>
      <c r="L6670" s="535">
        <v>133.35</v>
      </c>
      <c r="M6670" s="536">
        <v>0.79759999999999998</v>
      </c>
      <c r="N6670" s="535">
        <v>131.81</v>
      </c>
      <c r="O6670" s="536">
        <v>0.80689999999999995</v>
      </c>
      <c r="P6670" s="535">
        <v>210.89</v>
      </c>
      <c r="Q6670" s="536">
        <v>0</v>
      </c>
      <c r="R6670" s="535">
        <v>174.52</v>
      </c>
    </row>
    <row r="6671" spans="1:18" ht="12.75">
      <c r="A6671" s="145">
        <v>92282</v>
      </c>
      <c r="B6671" s="102" t="s">
        <v>28341</v>
      </c>
      <c r="C6671" s="145" t="s">
        <v>1</v>
      </c>
      <c r="D6671" s="535">
        <v>170.49</v>
      </c>
      <c r="E6671" s="536">
        <v>0.4274</v>
      </c>
      <c r="F6671" s="535">
        <v>130.02000000000001</v>
      </c>
      <c r="G6671" s="536">
        <v>0.96850000000000003</v>
      </c>
      <c r="H6671" s="535">
        <v>130.43</v>
      </c>
      <c r="I6671" s="536">
        <v>0.96540000000000004</v>
      </c>
      <c r="J6671" s="535">
        <v>189.05</v>
      </c>
      <c r="K6671" s="536">
        <v>0.38540000000000002</v>
      </c>
      <c r="L6671" s="535">
        <v>157.69</v>
      </c>
      <c r="M6671" s="536">
        <v>0.46200000000000002</v>
      </c>
      <c r="N6671" s="535">
        <v>130.1</v>
      </c>
      <c r="O6671" s="536">
        <v>0.96789999999999998</v>
      </c>
      <c r="P6671" s="535">
        <v>183.52</v>
      </c>
      <c r="Q6671" s="536">
        <v>0.28910000000000002</v>
      </c>
      <c r="R6671" s="535">
        <v>165.5</v>
      </c>
    </row>
    <row r="6672" spans="1:18" ht="12.75">
      <c r="A6672" s="145">
        <v>92310</v>
      </c>
      <c r="B6672" s="102" t="s">
        <v>28342</v>
      </c>
      <c r="C6672" s="145" t="s">
        <v>1</v>
      </c>
      <c r="D6672" s="535">
        <v>180.3</v>
      </c>
      <c r="E6672" s="536">
        <v>0.40410000000000001</v>
      </c>
      <c r="F6672" s="535">
        <v>139.27000000000001</v>
      </c>
      <c r="G6672" s="536">
        <v>0.90410000000000001</v>
      </c>
      <c r="H6672" s="535">
        <v>140.62</v>
      </c>
      <c r="I6672" s="536">
        <v>0.89549999999999996</v>
      </c>
      <c r="J6672" s="535">
        <v>197.21</v>
      </c>
      <c r="K6672" s="536">
        <v>0.3695</v>
      </c>
      <c r="L6672" s="535">
        <v>167.69</v>
      </c>
      <c r="M6672" s="536">
        <v>0.4345</v>
      </c>
      <c r="N6672" s="535">
        <v>139.52000000000001</v>
      </c>
      <c r="O6672" s="536">
        <v>0.90249999999999997</v>
      </c>
      <c r="P6672" s="535">
        <v>193.49</v>
      </c>
      <c r="Q6672" s="536">
        <v>0.2742</v>
      </c>
      <c r="R6672" s="535">
        <v>175.82</v>
      </c>
    </row>
    <row r="6673" spans="1:18" ht="12.75">
      <c r="A6673" s="145">
        <v>103873</v>
      </c>
      <c r="B6673" s="102" t="s">
        <v>28343</v>
      </c>
      <c r="C6673" s="145" t="s">
        <v>1</v>
      </c>
      <c r="D6673" s="535">
        <v>195.83</v>
      </c>
      <c r="E6673" s="536">
        <v>0.37209999999999999</v>
      </c>
      <c r="F6673" s="535">
        <v>153.91</v>
      </c>
      <c r="G6673" s="536">
        <v>0.81810000000000005</v>
      </c>
      <c r="H6673" s="535">
        <v>156.72</v>
      </c>
      <c r="I6673" s="536">
        <v>0.80349999999999999</v>
      </c>
      <c r="J6673" s="535">
        <v>210.11</v>
      </c>
      <c r="K6673" s="536">
        <v>0.3468</v>
      </c>
      <c r="L6673" s="535">
        <v>183.48</v>
      </c>
      <c r="M6673" s="536">
        <v>0.39710000000000001</v>
      </c>
      <c r="N6673" s="535">
        <v>154.41</v>
      </c>
      <c r="O6673" s="536">
        <v>0.8155</v>
      </c>
      <c r="P6673" s="535">
        <v>209.25</v>
      </c>
      <c r="Q6673" s="536">
        <v>0.25359999999999999</v>
      </c>
      <c r="R6673" s="535">
        <v>192.15</v>
      </c>
    </row>
    <row r="6674" spans="1:18" ht="12.75">
      <c r="A6674" s="145">
        <v>92325</v>
      </c>
      <c r="B6674" s="102" t="s">
        <v>28344</v>
      </c>
      <c r="C6674" s="145" t="s">
        <v>1</v>
      </c>
      <c r="D6674" s="535">
        <v>207.75</v>
      </c>
      <c r="E6674" s="536">
        <v>0.35070000000000001</v>
      </c>
      <c r="F6674" s="535">
        <v>165.14</v>
      </c>
      <c r="G6674" s="536">
        <v>0.76249999999999996</v>
      </c>
      <c r="H6674" s="535">
        <v>169.09</v>
      </c>
      <c r="I6674" s="536">
        <v>0.74470000000000003</v>
      </c>
      <c r="J6674" s="535">
        <v>220.02</v>
      </c>
      <c r="K6674" s="536">
        <v>0.33119999999999999</v>
      </c>
      <c r="L6674" s="535">
        <v>195.62</v>
      </c>
      <c r="M6674" s="536">
        <v>0.3725</v>
      </c>
      <c r="N6674" s="535">
        <v>165.86</v>
      </c>
      <c r="O6674" s="536">
        <v>0.75919999999999999</v>
      </c>
      <c r="P6674" s="535">
        <v>221.35</v>
      </c>
      <c r="Q6674" s="536">
        <v>0.2397</v>
      </c>
      <c r="R6674" s="535">
        <v>204.69</v>
      </c>
    </row>
    <row r="6675" spans="1:18" ht="12.75">
      <c r="A6675" s="145">
        <v>92276</v>
      </c>
      <c r="B6675" s="102" t="s">
        <v>28345</v>
      </c>
      <c r="C6675" s="145" t="s">
        <v>1</v>
      </c>
      <c r="D6675" s="535">
        <v>76.040000000000006</v>
      </c>
      <c r="E6675" s="536">
        <v>0.95820000000000005</v>
      </c>
      <c r="F6675" s="535">
        <v>75.86</v>
      </c>
      <c r="G6675" s="536">
        <v>0.96050000000000002</v>
      </c>
      <c r="H6675" s="535">
        <v>76.16</v>
      </c>
      <c r="I6675" s="536">
        <v>0.95669999999999999</v>
      </c>
      <c r="J6675" s="535">
        <v>75.510000000000005</v>
      </c>
      <c r="K6675" s="536">
        <v>0.96489999999999998</v>
      </c>
      <c r="L6675" s="535">
        <v>76.099999999999994</v>
      </c>
      <c r="M6675" s="536">
        <v>0.95740000000000003</v>
      </c>
      <c r="N6675" s="535">
        <v>75.92</v>
      </c>
      <c r="O6675" s="536">
        <v>0.9597</v>
      </c>
      <c r="P6675" s="535">
        <v>129.28</v>
      </c>
      <c r="Q6675" s="536">
        <v>0</v>
      </c>
      <c r="R6675" s="535">
        <v>103.81</v>
      </c>
    </row>
    <row r="6676" spans="1:18" ht="12.75">
      <c r="A6676" s="145">
        <v>92307</v>
      </c>
      <c r="B6676" s="102" t="s">
        <v>28346</v>
      </c>
      <c r="C6676" s="145" t="s">
        <v>1</v>
      </c>
      <c r="D6676" s="535">
        <v>82.69</v>
      </c>
      <c r="E6676" s="536">
        <v>0.88109999999999999</v>
      </c>
      <c r="F6676" s="535">
        <v>82.12</v>
      </c>
      <c r="G6676" s="536">
        <v>0.88719999999999999</v>
      </c>
      <c r="H6676" s="535">
        <v>83.06</v>
      </c>
      <c r="I6676" s="536">
        <v>0.87719999999999998</v>
      </c>
      <c r="J6676" s="535">
        <v>81.03</v>
      </c>
      <c r="K6676" s="536">
        <v>0.8992</v>
      </c>
      <c r="L6676" s="535">
        <v>82.86</v>
      </c>
      <c r="M6676" s="536">
        <v>0.87929999999999997</v>
      </c>
      <c r="N6676" s="535">
        <v>82.3</v>
      </c>
      <c r="O6676" s="536">
        <v>0.88529999999999998</v>
      </c>
      <c r="P6676" s="535">
        <v>136.03</v>
      </c>
      <c r="Q6676" s="536">
        <v>0</v>
      </c>
      <c r="R6676" s="535">
        <v>110.79</v>
      </c>
    </row>
    <row r="6677" spans="1:18" ht="12.75">
      <c r="A6677" s="145">
        <v>103870</v>
      </c>
      <c r="B6677" s="102" t="s">
        <v>28347</v>
      </c>
      <c r="C6677" s="145" t="s">
        <v>1</v>
      </c>
      <c r="D6677" s="535">
        <v>101.49</v>
      </c>
      <c r="E6677" s="536">
        <v>0.71789999999999998</v>
      </c>
      <c r="F6677" s="535">
        <v>99.84</v>
      </c>
      <c r="G6677" s="536">
        <v>0.7298</v>
      </c>
      <c r="H6677" s="535">
        <v>102.55</v>
      </c>
      <c r="I6677" s="536">
        <v>0.71050000000000002</v>
      </c>
      <c r="J6677" s="535">
        <v>96.65</v>
      </c>
      <c r="K6677" s="536">
        <v>0.75390000000000001</v>
      </c>
      <c r="L6677" s="535">
        <v>102</v>
      </c>
      <c r="M6677" s="536">
        <v>0.71430000000000005</v>
      </c>
      <c r="N6677" s="535">
        <v>100.32</v>
      </c>
      <c r="O6677" s="536">
        <v>0.72629999999999995</v>
      </c>
      <c r="P6677" s="535">
        <v>155.1</v>
      </c>
      <c r="Q6677" s="536">
        <v>0</v>
      </c>
      <c r="R6677" s="535">
        <v>130.55000000000001</v>
      </c>
    </row>
    <row r="6678" spans="1:18" ht="12.75">
      <c r="A6678" s="145">
        <v>103804</v>
      </c>
      <c r="B6678" s="102" t="s">
        <v>28348</v>
      </c>
      <c r="C6678" s="145" t="s">
        <v>1</v>
      </c>
      <c r="D6678" s="535">
        <v>90.27</v>
      </c>
      <c r="E6678" s="536">
        <v>0.80710000000000004</v>
      </c>
      <c r="F6678" s="535">
        <v>89.26</v>
      </c>
      <c r="G6678" s="536">
        <v>0.81630000000000003</v>
      </c>
      <c r="H6678" s="535">
        <v>90.92</v>
      </c>
      <c r="I6678" s="536">
        <v>0.8014</v>
      </c>
      <c r="J6678" s="535">
        <v>87.32</v>
      </c>
      <c r="K6678" s="536">
        <v>0.83440000000000003</v>
      </c>
      <c r="L6678" s="535">
        <v>90.58</v>
      </c>
      <c r="M6678" s="536">
        <v>0.8044</v>
      </c>
      <c r="N6678" s="535">
        <v>89.56</v>
      </c>
      <c r="O6678" s="536">
        <v>0.8135</v>
      </c>
      <c r="P6678" s="535">
        <v>143.71</v>
      </c>
      <c r="Q6678" s="536">
        <v>0</v>
      </c>
      <c r="R6678" s="535">
        <v>118.76</v>
      </c>
    </row>
    <row r="6679" spans="1:18" ht="12.75">
      <c r="A6679" s="145">
        <v>92322</v>
      </c>
      <c r="B6679" s="102" t="s">
        <v>28349</v>
      </c>
      <c r="C6679" s="145" t="s">
        <v>1</v>
      </c>
      <c r="D6679" s="535">
        <v>113.28</v>
      </c>
      <c r="E6679" s="536">
        <v>0.64319999999999999</v>
      </c>
      <c r="F6679" s="535">
        <v>110.96</v>
      </c>
      <c r="G6679" s="536">
        <v>0.65659999999999996</v>
      </c>
      <c r="H6679" s="535">
        <v>114.78</v>
      </c>
      <c r="I6679" s="536">
        <v>0.63480000000000003</v>
      </c>
      <c r="J6679" s="535">
        <v>106.46</v>
      </c>
      <c r="K6679" s="536">
        <v>0.68440000000000001</v>
      </c>
      <c r="L6679" s="535">
        <v>114</v>
      </c>
      <c r="M6679" s="536">
        <v>0.6391</v>
      </c>
      <c r="N6679" s="535">
        <v>111.65</v>
      </c>
      <c r="O6679" s="536">
        <v>0.65259999999999996</v>
      </c>
      <c r="P6679" s="535">
        <v>167.07</v>
      </c>
      <c r="Q6679" s="536">
        <v>0</v>
      </c>
      <c r="R6679" s="535">
        <v>142.97</v>
      </c>
    </row>
    <row r="6680" spans="1:18" ht="12.75">
      <c r="A6680" s="145">
        <v>97337</v>
      </c>
      <c r="B6680" s="102" t="s">
        <v>28350</v>
      </c>
      <c r="C6680" s="145" t="s">
        <v>1</v>
      </c>
      <c r="D6680" s="535">
        <v>164.66</v>
      </c>
      <c r="E6680" s="536">
        <v>0.97560000000000002</v>
      </c>
      <c r="F6680" s="535">
        <v>164.43</v>
      </c>
      <c r="G6680" s="536">
        <v>0.97699999999999998</v>
      </c>
      <c r="H6680" s="535">
        <v>164.81</v>
      </c>
      <c r="I6680" s="536">
        <v>0.97470000000000001</v>
      </c>
      <c r="J6680" s="535">
        <v>163.98</v>
      </c>
      <c r="K6680" s="536">
        <v>0.97960000000000003</v>
      </c>
      <c r="L6680" s="535">
        <v>164.73</v>
      </c>
      <c r="M6680" s="536">
        <v>0.97519999999999996</v>
      </c>
      <c r="N6680" s="535">
        <v>164.5</v>
      </c>
      <c r="O6680" s="536">
        <v>0.97650000000000003</v>
      </c>
      <c r="P6680" s="535">
        <v>281.95</v>
      </c>
      <c r="Q6680" s="536">
        <v>0</v>
      </c>
      <c r="R6680" s="535">
        <v>225.7</v>
      </c>
    </row>
    <row r="6681" spans="1:18" ht="12.75">
      <c r="A6681" s="145">
        <v>92283</v>
      </c>
      <c r="B6681" s="102" t="s">
        <v>28351</v>
      </c>
      <c r="C6681" s="145" t="s">
        <v>1</v>
      </c>
      <c r="D6681" s="535">
        <v>229.18</v>
      </c>
      <c r="E6681" s="536">
        <v>0.46160000000000001</v>
      </c>
      <c r="F6681" s="535">
        <v>177.92</v>
      </c>
      <c r="G6681" s="536">
        <v>0.97250000000000003</v>
      </c>
      <c r="H6681" s="535">
        <v>178.41</v>
      </c>
      <c r="I6681" s="536">
        <v>0.9698</v>
      </c>
      <c r="J6681" s="535">
        <v>252.74</v>
      </c>
      <c r="K6681" s="536">
        <v>0.41860000000000003</v>
      </c>
      <c r="L6681" s="535">
        <v>212.96</v>
      </c>
      <c r="M6681" s="536">
        <v>0.49680000000000002</v>
      </c>
      <c r="N6681" s="535">
        <v>178.01</v>
      </c>
      <c r="O6681" s="536">
        <v>0.97199999999999998</v>
      </c>
      <c r="P6681" s="535">
        <v>255.52</v>
      </c>
      <c r="Q6681" s="536">
        <v>0.2631</v>
      </c>
      <c r="R6681" s="535">
        <v>227.94</v>
      </c>
    </row>
    <row r="6682" spans="1:18" ht="12.75">
      <c r="A6682" s="145">
        <v>92277</v>
      </c>
      <c r="B6682" s="102" t="s">
        <v>28352</v>
      </c>
      <c r="C6682" s="145" t="s">
        <v>1</v>
      </c>
      <c r="D6682" s="535">
        <v>109.82</v>
      </c>
      <c r="E6682" s="536">
        <v>0.96340000000000003</v>
      </c>
      <c r="F6682" s="535">
        <v>109.59</v>
      </c>
      <c r="G6682" s="536">
        <v>0.96540000000000004</v>
      </c>
      <c r="H6682" s="535">
        <v>109.97</v>
      </c>
      <c r="I6682" s="536">
        <v>0.96209999999999996</v>
      </c>
      <c r="J6682" s="535">
        <v>109.14</v>
      </c>
      <c r="K6682" s="536">
        <v>0.96940000000000004</v>
      </c>
      <c r="L6682" s="535">
        <v>109.89</v>
      </c>
      <c r="M6682" s="536">
        <v>0.96279999999999999</v>
      </c>
      <c r="N6682" s="535">
        <v>109.66</v>
      </c>
      <c r="O6682" s="536">
        <v>0.96479999999999999</v>
      </c>
      <c r="P6682" s="535">
        <v>187.11</v>
      </c>
      <c r="Q6682" s="536">
        <v>0</v>
      </c>
      <c r="R6682" s="535">
        <v>150.11000000000001</v>
      </c>
    </row>
    <row r="6683" spans="1:18" ht="12.75">
      <c r="A6683" s="145">
        <v>97338</v>
      </c>
      <c r="B6683" s="102" t="s">
        <v>28353</v>
      </c>
      <c r="C6683" s="145" t="s">
        <v>1</v>
      </c>
      <c r="D6683" s="535">
        <v>198.13</v>
      </c>
      <c r="E6683" s="536">
        <v>0.97550000000000003</v>
      </c>
      <c r="F6683" s="535">
        <v>197.85</v>
      </c>
      <c r="G6683" s="536">
        <v>0.97689999999999999</v>
      </c>
      <c r="H6683" s="535">
        <v>198.31</v>
      </c>
      <c r="I6683" s="536">
        <v>0.97460000000000002</v>
      </c>
      <c r="J6683" s="535">
        <v>197.31</v>
      </c>
      <c r="K6683" s="536">
        <v>0.97950000000000004</v>
      </c>
      <c r="L6683" s="535">
        <v>198.22</v>
      </c>
      <c r="M6683" s="536">
        <v>0.97499999999999998</v>
      </c>
      <c r="N6683" s="535">
        <v>197.93</v>
      </c>
      <c r="O6683" s="536">
        <v>0.97650000000000003</v>
      </c>
      <c r="P6683" s="535">
        <v>339.25</v>
      </c>
      <c r="Q6683" s="536">
        <v>0</v>
      </c>
      <c r="R6683" s="535">
        <v>271.57</v>
      </c>
    </row>
    <row r="6684" spans="1:18" ht="12.75">
      <c r="A6684" s="145">
        <v>92284</v>
      </c>
      <c r="B6684" s="102" t="s">
        <v>28354</v>
      </c>
      <c r="C6684" s="145" t="s">
        <v>1</v>
      </c>
      <c r="D6684" s="535">
        <v>283.77999999999997</v>
      </c>
      <c r="E6684" s="536">
        <v>0.50349999999999995</v>
      </c>
      <c r="F6684" s="535">
        <v>225.29</v>
      </c>
      <c r="G6684" s="536">
        <v>0.9748</v>
      </c>
      <c r="H6684" s="535">
        <v>225.86</v>
      </c>
      <c r="I6684" s="536">
        <v>0.97230000000000005</v>
      </c>
      <c r="J6684" s="535">
        <v>310.68</v>
      </c>
      <c r="K6684" s="536">
        <v>0.45989999999999998</v>
      </c>
      <c r="L6684" s="535">
        <v>265.29000000000002</v>
      </c>
      <c r="M6684" s="536">
        <v>0.53859999999999997</v>
      </c>
      <c r="N6684" s="535">
        <v>225.39</v>
      </c>
      <c r="O6684" s="536">
        <v>0.97440000000000004</v>
      </c>
      <c r="P6684" s="535">
        <v>330</v>
      </c>
      <c r="Q6684" s="536">
        <v>0.23250000000000001</v>
      </c>
      <c r="R6684" s="535">
        <v>290.77</v>
      </c>
    </row>
    <row r="6685" spans="1:18" ht="12.75">
      <c r="A6685" s="145">
        <v>92278</v>
      </c>
      <c r="B6685" s="102" t="s">
        <v>28355</v>
      </c>
      <c r="C6685" s="145" t="s">
        <v>1</v>
      </c>
      <c r="D6685" s="535">
        <v>147.74</v>
      </c>
      <c r="E6685" s="536">
        <v>0.96709999999999996</v>
      </c>
      <c r="F6685" s="535">
        <v>147.46</v>
      </c>
      <c r="G6685" s="536">
        <v>0.96889999999999998</v>
      </c>
      <c r="H6685" s="535">
        <v>147.91999999999999</v>
      </c>
      <c r="I6685" s="536">
        <v>0.96589999999999998</v>
      </c>
      <c r="J6685" s="535">
        <v>146.91999999999999</v>
      </c>
      <c r="K6685" s="536">
        <v>0.97250000000000003</v>
      </c>
      <c r="L6685" s="535">
        <v>147.83000000000001</v>
      </c>
      <c r="M6685" s="536">
        <v>0.96650000000000003</v>
      </c>
      <c r="N6685" s="535">
        <v>147.54</v>
      </c>
      <c r="O6685" s="536">
        <v>0.96840000000000004</v>
      </c>
      <c r="P6685" s="535">
        <v>252.09</v>
      </c>
      <c r="Q6685" s="536">
        <v>0</v>
      </c>
      <c r="R6685" s="535">
        <v>202.1</v>
      </c>
    </row>
    <row r="6686" spans="1:18" ht="12.75">
      <c r="A6686" s="145">
        <v>97339</v>
      </c>
      <c r="B6686" s="102" t="s">
        <v>28356</v>
      </c>
      <c r="C6686" s="145" t="s">
        <v>1</v>
      </c>
      <c r="D6686" s="535">
        <v>213.5</v>
      </c>
      <c r="E6686" s="536">
        <v>0.97050000000000003</v>
      </c>
      <c r="F6686" s="535">
        <v>213.14</v>
      </c>
      <c r="G6686" s="536">
        <v>0.97219999999999995</v>
      </c>
      <c r="H6686" s="535">
        <v>213.73</v>
      </c>
      <c r="I6686" s="536">
        <v>0.96950000000000003</v>
      </c>
      <c r="J6686" s="535">
        <v>212.44</v>
      </c>
      <c r="K6686" s="536">
        <v>0.97540000000000004</v>
      </c>
      <c r="L6686" s="535">
        <v>213.61</v>
      </c>
      <c r="M6686" s="536">
        <v>0.97</v>
      </c>
      <c r="N6686" s="535">
        <v>213.24</v>
      </c>
      <c r="O6686" s="536">
        <v>0.97170000000000001</v>
      </c>
      <c r="P6686" s="535">
        <v>364.82</v>
      </c>
      <c r="Q6686" s="536">
        <v>0</v>
      </c>
      <c r="R6686" s="535">
        <v>292.3</v>
      </c>
    </row>
    <row r="6687" spans="1:18" ht="12.75">
      <c r="A6687" s="145">
        <v>92285</v>
      </c>
      <c r="B6687" s="102" t="s">
        <v>28357</v>
      </c>
      <c r="C6687" s="145" t="s">
        <v>1</v>
      </c>
      <c r="D6687" s="535">
        <v>376.09</v>
      </c>
      <c r="E6687" s="536">
        <v>0.55100000000000005</v>
      </c>
      <c r="F6687" s="535">
        <v>306.08</v>
      </c>
      <c r="G6687" s="536">
        <v>0.97699999999999998</v>
      </c>
      <c r="H6687" s="535">
        <v>306.79000000000002</v>
      </c>
      <c r="I6687" s="536">
        <v>0.9748</v>
      </c>
      <c r="J6687" s="535">
        <v>408.23</v>
      </c>
      <c r="K6687" s="536">
        <v>0.50760000000000005</v>
      </c>
      <c r="L6687" s="535">
        <v>353.95</v>
      </c>
      <c r="M6687" s="536">
        <v>0.58540000000000003</v>
      </c>
      <c r="N6687" s="535">
        <v>306.20999999999998</v>
      </c>
      <c r="O6687" s="536">
        <v>0.97660000000000002</v>
      </c>
      <c r="P6687" s="535">
        <v>457.84</v>
      </c>
      <c r="Q6687" s="536">
        <v>0.2006</v>
      </c>
      <c r="R6687" s="535">
        <v>398.17</v>
      </c>
    </row>
    <row r="6688" spans="1:18" ht="12.75">
      <c r="A6688" s="145">
        <v>92279</v>
      </c>
      <c r="B6688" s="102" t="s">
        <v>28358</v>
      </c>
      <c r="C6688" s="145" t="s">
        <v>1</v>
      </c>
      <c r="D6688" s="535">
        <v>213.5</v>
      </c>
      <c r="E6688" s="536">
        <v>0.97050000000000003</v>
      </c>
      <c r="F6688" s="535">
        <v>213.14</v>
      </c>
      <c r="G6688" s="536">
        <v>0.97219999999999995</v>
      </c>
      <c r="H6688" s="535">
        <v>213.73</v>
      </c>
      <c r="I6688" s="536">
        <v>0.96950000000000003</v>
      </c>
      <c r="J6688" s="535">
        <v>212.44</v>
      </c>
      <c r="K6688" s="536">
        <v>0.97540000000000004</v>
      </c>
      <c r="L6688" s="535">
        <v>213.61</v>
      </c>
      <c r="M6688" s="536">
        <v>0.97</v>
      </c>
      <c r="N6688" s="535">
        <v>213.24</v>
      </c>
      <c r="O6688" s="536">
        <v>0.97170000000000001</v>
      </c>
      <c r="P6688" s="535">
        <v>364.82</v>
      </c>
      <c r="Q6688" s="536">
        <v>0</v>
      </c>
      <c r="R6688" s="535">
        <v>292.3</v>
      </c>
    </row>
    <row r="6689" spans="1:18" ht="12.75">
      <c r="A6689" s="145">
        <v>97340</v>
      </c>
      <c r="B6689" s="102" t="s">
        <v>28359</v>
      </c>
      <c r="C6689" s="145" t="s">
        <v>1</v>
      </c>
      <c r="D6689" s="535">
        <v>214.94</v>
      </c>
      <c r="E6689" s="536">
        <v>0.96399999999999997</v>
      </c>
      <c r="F6689" s="535">
        <v>214.5</v>
      </c>
      <c r="G6689" s="536">
        <v>0.96599999999999997</v>
      </c>
      <c r="H6689" s="535">
        <v>215.23</v>
      </c>
      <c r="I6689" s="536">
        <v>0.9627</v>
      </c>
      <c r="J6689" s="535">
        <v>213.64</v>
      </c>
      <c r="K6689" s="536">
        <v>0.96989999999999998</v>
      </c>
      <c r="L6689" s="535">
        <v>215.08</v>
      </c>
      <c r="M6689" s="536">
        <v>0.96340000000000003</v>
      </c>
      <c r="N6689" s="535">
        <v>214.62</v>
      </c>
      <c r="O6689" s="536">
        <v>0.96550000000000002</v>
      </c>
      <c r="P6689" s="535">
        <v>366.27</v>
      </c>
      <c r="Q6689" s="536">
        <v>0</v>
      </c>
      <c r="R6689" s="535">
        <v>293.8</v>
      </c>
    </row>
    <row r="6690" spans="1:18" ht="12.75">
      <c r="A6690" s="145">
        <v>92286</v>
      </c>
      <c r="B6690" s="102" t="s">
        <v>28360</v>
      </c>
      <c r="C6690" s="145" t="s">
        <v>1</v>
      </c>
      <c r="D6690" s="535">
        <v>464.52</v>
      </c>
      <c r="E6690" s="536">
        <v>0.62839999999999996</v>
      </c>
      <c r="F6690" s="535">
        <v>393.43</v>
      </c>
      <c r="G6690" s="536">
        <v>0.97870000000000001</v>
      </c>
      <c r="H6690" s="535">
        <v>394.28</v>
      </c>
      <c r="I6690" s="536">
        <v>0.97660000000000002</v>
      </c>
      <c r="J6690" s="535">
        <v>496.87</v>
      </c>
      <c r="K6690" s="536">
        <v>0.58750000000000002</v>
      </c>
      <c r="L6690" s="535">
        <v>442.1</v>
      </c>
      <c r="M6690" s="536">
        <v>0.6603</v>
      </c>
      <c r="N6690" s="535">
        <v>393.58</v>
      </c>
      <c r="O6690" s="536">
        <v>0.97829999999999995</v>
      </c>
      <c r="P6690" s="535">
        <v>607.13</v>
      </c>
      <c r="Q6690" s="536">
        <v>0.15340000000000001</v>
      </c>
      <c r="R6690" s="535">
        <v>517.94000000000005</v>
      </c>
    </row>
    <row r="6691" spans="1:18" ht="12.75">
      <c r="A6691" s="145">
        <v>92280</v>
      </c>
      <c r="B6691" s="102" t="s">
        <v>28361</v>
      </c>
      <c r="C6691" s="145" t="s">
        <v>1</v>
      </c>
      <c r="D6691" s="535">
        <v>299.64999999999998</v>
      </c>
      <c r="E6691" s="536">
        <v>0.97419999999999995</v>
      </c>
      <c r="F6691" s="535">
        <v>299.20999999999998</v>
      </c>
      <c r="G6691" s="536">
        <v>0.97560000000000002</v>
      </c>
      <c r="H6691" s="535">
        <v>299.94</v>
      </c>
      <c r="I6691" s="536">
        <v>0.97330000000000005</v>
      </c>
      <c r="J6691" s="535">
        <v>298.35000000000002</v>
      </c>
      <c r="K6691" s="536">
        <v>0.97840000000000005</v>
      </c>
      <c r="L6691" s="535">
        <v>299.79000000000002</v>
      </c>
      <c r="M6691" s="536">
        <v>0.97370000000000001</v>
      </c>
      <c r="N6691" s="535">
        <v>299.33</v>
      </c>
      <c r="O6691" s="536">
        <v>0.97519999999999996</v>
      </c>
      <c r="P6691" s="535">
        <v>512.80999999999995</v>
      </c>
      <c r="Q6691" s="536">
        <v>0</v>
      </c>
      <c r="R6691" s="535">
        <v>410.59</v>
      </c>
    </row>
    <row r="6692" spans="1:18" ht="12.75">
      <c r="A6692" s="145">
        <v>103901</v>
      </c>
      <c r="B6692" s="102" t="s">
        <v>28362</v>
      </c>
      <c r="C6692" s="145" t="s">
        <v>2</v>
      </c>
      <c r="D6692" s="535">
        <v>27.4</v>
      </c>
      <c r="E6692" s="536">
        <v>0.32119999999999999</v>
      </c>
      <c r="F6692" s="535">
        <v>26.3</v>
      </c>
      <c r="G6692" s="536">
        <v>0.33460000000000001</v>
      </c>
      <c r="H6692" s="535">
        <v>28.02</v>
      </c>
      <c r="I6692" s="536">
        <v>0.31409999999999999</v>
      </c>
      <c r="J6692" s="535">
        <v>24.25</v>
      </c>
      <c r="K6692" s="536">
        <v>0.3629</v>
      </c>
      <c r="L6692" s="535">
        <v>27.7</v>
      </c>
      <c r="M6692" s="536">
        <v>0.31769999999999998</v>
      </c>
      <c r="N6692" s="535">
        <v>26.61</v>
      </c>
      <c r="O6692" s="536">
        <v>0.33069999999999999</v>
      </c>
      <c r="P6692" s="535">
        <v>34.11</v>
      </c>
      <c r="Q6692" s="536">
        <v>0</v>
      </c>
      <c r="R6692" s="535">
        <v>31.68</v>
      </c>
    </row>
    <row r="6693" spans="1:18" ht="12.75">
      <c r="A6693" s="145">
        <v>103832</v>
      </c>
      <c r="B6693" s="102" t="s">
        <v>28363</v>
      </c>
      <c r="C6693" s="145" t="s">
        <v>2</v>
      </c>
      <c r="D6693" s="535">
        <v>27.32</v>
      </c>
      <c r="E6693" s="536">
        <v>0.3221</v>
      </c>
      <c r="F6693" s="535">
        <v>26.22</v>
      </c>
      <c r="G6693" s="536">
        <v>0.33560000000000001</v>
      </c>
      <c r="H6693" s="535">
        <v>27.9</v>
      </c>
      <c r="I6693" s="536">
        <v>0.31540000000000001</v>
      </c>
      <c r="J6693" s="535">
        <v>24.19</v>
      </c>
      <c r="K6693" s="536">
        <v>0.36380000000000001</v>
      </c>
      <c r="L6693" s="535">
        <v>27.6</v>
      </c>
      <c r="M6693" s="536">
        <v>0.31879999999999997</v>
      </c>
      <c r="N6693" s="535">
        <v>26.5</v>
      </c>
      <c r="O6693" s="536">
        <v>0.33210000000000001</v>
      </c>
      <c r="P6693" s="535">
        <v>34.020000000000003</v>
      </c>
      <c r="Q6693" s="536">
        <v>0</v>
      </c>
      <c r="R6693" s="535">
        <v>31.58</v>
      </c>
    </row>
    <row r="6694" spans="1:18" ht="12.75">
      <c r="A6694" s="145">
        <v>103865</v>
      </c>
      <c r="B6694" s="102" t="s">
        <v>28364</v>
      </c>
      <c r="C6694" s="145" t="s">
        <v>2</v>
      </c>
      <c r="D6694" s="535">
        <v>26.23</v>
      </c>
      <c r="E6694" s="536">
        <v>0.33550000000000002</v>
      </c>
      <c r="F6694" s="535">
        <v>25.2</v>
      </c>
      <c r="G6694" s="536">
        <v>0.34920000000000001</v>
      </c>
      <c r="H6694" s="535">
        <v>26.77</v>
      </c>
      <c r="I6694" s="536">
        <v>0.32869999999999999</v>
      </c>
      <c r="J6694" s="535">
        <v>23.27</v>
      </c>
      <c r="K6694" s="536">
        <v>0.37819999999999998</v>
      </c>
      <c r="L6694" s="535">
        <v>26.48</v>
      </c>
      <c r="M6694" s="536">
        <v>0.33229999999999998</v>
      </c>
      <c r="N6694" s="535">
        <v>25.45</v>
      </c>
      <c r="O6694" s="536">
        <v>0.3458</v>
      </c>
      <c r="P6694" s="535">
        <v>32.909999999999997</v>
      </c>
      <c r="Q6694" s="536">
        <v>0</v>
      </c>
      <c r="R6694" s="535">
        <v>30.43</v>
      </c>
    </row>
    <row r="6695" spans="1:18" ht="12.75">
      <c r="A6695" s="145">
        <v>103902</v>
      </c>
      <c r="B6695" s="102" t="s">
        <v>28365</v>
      </c>
      <c r="C6695" s="145" t="s">
        <v>2</v>
      </c>
      <c r="D6695" s="535">
        <v>40.19</v>
      </c>
      <c r="E6695" s="536">
        <v>0.4531</v>
      </c>
      <c r="F6695" s="535">
        <v>38.89</v>
      </c>
      <c r="G6695" s="536">
        <v>0.46820000000000001</v>
      </c>
      <c r="H6695" s="535">
        <v>40.909999999999997</v>
      </c>
      <c r="I6695" s="536">
        <v>0.4451</v>
      </c>
      <c r="J6695" s="535">
        <v>36.47</v>
      </c>
      <c r="K6695" s="536">
        <v>0.49930000000000002</v>
      </c>
      <c r="L6695" s="535">
        <v>40.53</v>
      </c>
      <c r="M6695" s="536">
        <v>0.44929999999999998</v>
      </c>
      <c r="N6695" s="535">
        <v>39.229999999999997</v>
      </c>
      <c r="O6695" s="536">
        <v>0.4642</v>
      </c>
      <c r="P6695" s="535">
        <v>53.79</v>
      </c>
      <c r="Q6695" s="536">
        <v>0</v>
      </c>
      <c r="R6695" s="535">
        <v>48.19</v>
      </c>
    </row>
    <row r="6696" spans="1:18" ht="12.75">
      <c r="A6696" s="145">
        <v>103866</v>
      </c>
      <c r="B6696" s="102" t="s">
        <v>28366</v>
      </c>
      <c r="C6696" s="145" t="s">
        <v>2</v>
      </c>
      <c r="D6696" s="535">
        <v>41.45</v>
      </c>
      <c r="E6696" s="536">
        <v>0.43930000000000002</v>
      </c>
      <c r="F6696" s="535">
        <v>40.06</v>
      </c>
      <c r="G6696" s="536">
        <v>0.4546</v>
      </c>
      <c r="H6696" s="535">
        <v>42.16</v>
      </c>
      <c r="I6696" s="536">
        <v>0.43190000000000001</v>
      </c>
      <c r="J6696" s="535">
        <v>37.520000000000003</v>
      </c>
      <c r="K6696" s="536">
        <v>0.48530000000000001</v>
      </c>
      <c r="L6696" s="535">
        <v>41.78</v>
      </c>
      <c r="M6696" s="536">
        <v>0.43590000000000001</v>
      </c>
      <c r="N6696" s="535">
        <v>40.409999999999997</v>
      </c>
      <c r="O6696" s="536">
        <v>0.4506</v>
      </c>
      <c r="P6696" s="535">
        <v>55.06</v>
      </c>
      <c r="Q6696" s="536">
        <v>0</v>
      </c>
      <c r="R6696" s="535">
        <v>49.5</v>
      </c>
    </row>
    <row r="6697" spans="1:18" ht="12.75">
      <c r="A6697" s="145">
        <v>103903</v>
      </c>
      <c r="B6697" s="102" t="s">
        <v>28367</v>
      </c>
      <c r="C6697" s="145" t="s">
        <v>2</v>
      </c>
      <c r="D6697" s="535">
        <v>54.1</v>
      </c>
      <c r="E6697" s="536">
        <v>0.5403</v>
      </c>
      <c r="F6697" s="535">
        <v>52.64</v>
      </c>
      <c r="G6697" s="536">
        <v>0.55530000000000002</v>
      </c>
      <c r="H6697" s="535">
        <v>54.92</v>
      </c>
      <c r="I6697" s="536">
        <v>0.53220000000000001</v>
      </c>
      <c r="J6697" s="535">
        <v>49.89</v>
      </c>
      <c r="K6697" s="536">
        <v>0.58589999999999998</v>
      </c>
      <c r="L6697" s="535">
        <v>54.49</v>
      </c>
      <c r="M6697" s="536">
        <v>0.53639999999999999</v>
      </c>
      <c r="N6697" s="535">
        <v>53.03</v>
      </c>
      <c r="O6697" s="536">
        <v>0.55120000000000002</v>
      </c>
      <c r="P6697" s="535">
        <v>75.8</v>
      </c>
      <c r="Q6697" s="536">
        <v>0</v>
      </c>
      <c r="R6697" s="535">
        <v>66.42</v>
      </c>
    </row>
    <row r="6698" spans="1:18" ht="12.75">
      <c r="A6698" s="145">
        <v>103834</v>
      </c>
      <c r="B6698" s="102" t="s">
        <v>28368</v>
      </c>
      <c r="C6698" s="145" t="s">
        <v>2</v>
      </c>
      <c r="D6698" s="535">
        <v>72.33</v>
      </c>
      <c r="E6698" s="536">
        <v>0.40410000000000001</v>
      </c>
      <c r="F6698" s="535">
        <v>69.78</v>
      </c>
      <c r="G6698" s="536">
        <v>0.41889999999999999</v>
      </c>
      <c r="H6698" s="535">
        <v>73.680000000000007</v>
      </c>
      <c r="I6698" s="536">
        <v>0.3967</v>
      </c>
      <c r="J6698" s="535">
        <v>65.040000000000006</v>
      </c>
      <c r="K6698" s="536">
        <v>0.44940000000000002</v>
      </c>
      <c r="L6698" s="535">
        <v>72.959999999999994</v>
      </c>
      <c r="M6698" s="536">
        <v>0.40060000000000001</v>
      </c>
      <c r="N6698" s="535">
        <v>70.430000000000007</v>
      </c>
      <c r="O6698" s="536">
        <v>0.41499999999999998</v>
      </c>
      <c r="P6698" s="535">
        <v>94.3</v>
      </c>
      <c r="Q6698" s="536">
        <v>0</v>
      </c>
      <c r="R6698" s="535">
        <v>85.55</v>
      </c>
    </row>
    <row r="6699" spans="1:18" ht="12.75">
      <c r="A6699" s="145">
        <v>103867</v>
      </c>
      <c r="B6699" s="102" t="s">
        <v>28369</v>
      </c>
      <c r="C6699" s="145" t="s">
        <v>2</v>
      </c>
      <c r="D6699" s="535">
        <v>57.43</v>
      </c>
      <c r="E6699" s="536">
        <v>0.50900000000000001</v>
      </c>
      <c r="F6699" s="535">
        <v>55.77</v>
      </c>
      <c r="G6699" s="536">
        <v>0.52410000000000001</v>
      </c>
      <c r="H6699" s="535">
        <v>58.32</v>
      </c>
      <c r="I6699" s="536">
        <v>0.50119999999999998</v>
      </c>
      <c r="J6699" s="535">
        <v>52.67</v>
      </c>
      <c r="K6699" s="536">
        <v>0.55500000000000005</v>
      </c>
      <c r="L6699" s="535">
        <v>57.86</v>
      </c>
      <c r="M6699" s="536">
        <v>0.50519999999999998</v>
      </c>
      <c r="N6699" s="535">
        <v>56.19</v>
      </c>
      <c r="O6699" s="536">
        <v>0.5202</v>
      </c>
      <c r="P6699" s="535">
        <v>79.180000000000007</v>
      </c>
      <c r="Q6699" s="536">
        <v>0</v>
      </c>
      <c r="R6699" s="535">
        <v>69.91</v>
      </c>
    </row>
    <row r="6700" spans="1:18" ht="12.75">
      <c r="A6700" s="145">
        <v>105113</v>
      </c>
      <c r="B6700" s="102" t="s">
        <v>28370</v>
      </c>
      <c r="C6700" s="145" t="s">
        <v>2</v>
      </c>
      <c r="D6700" s="535">
        <v>9082.94</v>
      </c>
      <c r="E6700" s="536">
        <v>0.2893</v>
      </c>
      <c r="F6700" s="535">
        <v>8802.49</v>
      </c>
      <c r="G6700" s="536">
        <v>0</v>
      </c>
      <c r="H6700" s="535">
        <v>8300.17</v>
      </c>
      <c r="I6700" s="536">
        <v>0.31659999999999999</v>
      </c>
      <c r="J6700" s="535">
        <v>8502.6</v>
      </c>
      <c r="K6700" s="536">
        <v>0</v>
      </c>
      <c r="L6700" s="535">
        <v>8620.6200000000008</v>
      </c>
      <c r="M6700" s="536">
        <v>0</v>
      </c>
      <c r="N6700" s="535">
        <v>8505.84</v>
      </c>
      <c r="O6700" s="536">
        <v>0.30890000000000001</v>
      </c>
      <c r="P6700" s="535">
        <v>7697.98</v>
      </c>
      <c r="Q6700" s="536">
        <v>0</v>
      </c>
      <c r="R6700" s="535">
        <v>8483.52</v>
      </c>
    </row>
    <row r="6701" spans="1:18" ht="12.75">
      <c r="A6701" s="145">
        <v>98461</v>
      </c>
      <c r="B6701" s="102" t="s">
        <v>28371</v>
      </c>
      <c r="C6701" s="145" t="s">
        <v>2</v>
      </c>
      <c r="D6701" s="535">
        <v>6834.89</v>
      </c>
      <c r="E6701" s="536">
        <v>0.28839999999999999</v>
      </c>
      <c r="F6701" s="535">
        <v>6690.23</v>
      </c>
      <c r="G6701" s="536">
        <v>0</v>
      </c>
      <c r="H6701" s="535">
        <v>6271.1</v>
      </c>
      <c r="I6701" s="536">
        <v>0.31430000000000002</v>
      </c>
      <c r="J6701" s="535">
        <v>6433</v>
      </c>
      <c r="K6701" s="536">
        <v>0</v>
      </c>
      <c r="L6701" s="535">
        <v>6543.25</v>
      </c>
      <c r="M6701" s="536">
        <v>0</v>
      </c>
      <c r="N6701" s="535">
        <v>6460.41</v>
      </c>
      <c r="O6701" s="536">
        <v>0.30509999999999998</v>
      </c>
      <c r="P6701" s="535">
        <v>5835.13</v>
      </c>
      <c r="Q6701" s="536">
        <v>0</v>
      </c>
      <c r="R6701" s="535">
        <v>6414.24</v>
      </c>
    </row>
    <row r="6702" spans="1:18" ht="12.75">
      <c r="A6702" s="145">
        <v>98462</v>
      </c>
      <c r="B6702" s="102" t="s">
        <v>28372</v>
      </c>
      <c r="C6702" s="145" t="s">
        <v>2</v>
      </c>
      <c r="D6702" s="535">
        <v>11835.17</v>
      </c>
      <c r="E6702" s="536">
        <v>0.29599999999999999</v>
      </c>
      <c r="F6702" s="535">
        <v>11280.1</v>
      </c>
      <c r="G6702" s="536">
        <v>0</v>
      </c>
      <c r="H6702" s="535">
        <v>10739.95</v>
      </c>
      <c r="I6702" s="536">
        <v>0.32619999999999999</v>
      </c>
      <c r="J6702" s="535">
        <v>10964.11</v>
      </c>
      <c r="K6702" s="536">
        <v>0</v>
      </c>
      <c r="L6702" s="535">
        <v>11087.44</v>
      </c>
      <c r="M6702" s="536">
        <v>0</v>
      </c>
      <c r="N6702" s="535">
        <v>10900.78</v>
      </c>
      <c r="O6702" s="536">
        <v>0.32140000000000002</v>
      </c>
      <c r="P6702" s="535">
        <v>9932.5</v>
      </c>
      <c r="Q6702" s="536">
        <v>0</v>
      </c>
      <c r="R6702" s="535">
        <v>10968.14</v>
      </c>
    </row>
    <row r="6703" spans="1:18" ht="12.75">
      <c r="A6703" s="145">
        <v>105130</v>
      </c>
      <c r="B6703" s="102" t="s">
        <v>28373</v>
      </c>
      <c r="C6703" s="145" t="s">
        <v>1</v>
      </c>
      <c r="D6703" s="535">
        <v>29.78</v>
      </c>
      <c r="E6703" s="536">
        <v>0</v>
      </c>
      <c r="F6703" s="535">
        <v>30.96</v>
      </c>
      <c r="G6703" s="536">
        <v>0</v>
      </c>
      <c r="H6703" s="535">
        <v>30.9</v>
      </c>
      <c r="I6703" s="536">
        <v>0</v>
      </c>
      <c r="J6703" s="535">
        <v>29.07</v>
      </c>
      <c r="K6703" s="536">
        <v>0</v>
      </c>
      <c r="L6703" s="535">
        <v>32.590000000000003</v>
      </c>
      <c r="M6703" s="536">
        <v>0</v>
      </c>
      <c r="N6703" s="535">
        <v>32.65</v>
      </c>
      <c r="O6703" s="536">
        <v>0</v>
      </c>
      <c r="P6703" s="535">
        <v>30.3</v>
      </c>
      <c r="Q6703" s="536">
        <v>0</v>
      </c>
      <c r="R6703" s="535">
        <v>32.65</v>
      </c>
    </row>
    <row r="6704" spans="1:18" ht="12.75">
      <c r="A6704" s="145">
        <v>105114</v>
      </c>
      <c r="B6704" s="102" t="s">
        <v>28374</v>
      </c>
      <c r="C6704" s="145" t="s">
        <v>7</v>
      </c>
      <c r="D6704" s="535">
        <v>2317</v>
      </c>
      <c r="E6704" s="536">
        <v>1.9E-3</v>
      </c>
      <c r="F6704" s="535">
        <v>1819.62</v>
      </c>
      <c r="G6704" s="536">
        <v>5.0000000000000001E-4</v>
      </c>
      <c r="H6704" s="535">
        <v>2150.46</v>
      </c>
      <c r="I6704" s="536">
        <v>2.3E-3</v>
      </c>
      <c r="J6704" s="535">
        <v>2051.1</v>
      </c>
      <c r="K6704" s="536">
        <v>4.0000000000000002E-4</v>
      </c>
      <c r="L6704" s="535">
        <v>2095.46</v>
      </c>
      <c r="M6704" s="536">
        <v>0</v>
      </c>
      <c r="N6704" s="535">
        <v>1964.39</v>
      </c>
      <c r="O6704" s="536">
        <v>5.0000000000000001E-4</v>
      </c>
      <c r="P6704" s="535">
        <v>1980.82</v>
      </c>
      <c r="Q6704" s="536">
        <v>5.0000000000000001E-4</v>
      </c>
      <c r="R6704" s="535">
        <v>1936.33</v>
      </c>
    </row>
    <row r="6705" spans="1:18" ht="12.75">
      <c r="A6705" s="145">
        <v>105129</v>
      </c>
      <c r="B6705" s="102" t="s">
        <v>28375</v>
      </c>
      <c r="C6705" s="145" t="s">
        <v>2</v>
      </c>
      <c r="D6705" s="535">
        <v>0</v>
      </c>
      <c r="E6705" s="536"/>
      <c r="F6705" s="535">
        <v>0</v>
      </c>
      <c r="G6705" s="536"/>
      <c r="H6705" s="535">
        <v>0</v>
      </c>
      <c r="I6705" s="536"/>
      <c r="J6705" s="535">
        <v>0</v>
      </c>
      <c r="K6705" s="536"/>
      <c r="L6705" s="535">
        <v>0</v>
      </c>
      <c r="M6705" s="536"/>
      <c r="N6705" s="535">
        <v>0</v>
      </c>
      <c r="O6705" s="536"/>
      <c r="P6705" s="535">
        <v>0</v>
      </c>
      <c r="Q6705" s="536"/>
      <c r="R6705" s="535">
        <v>0</v>
      </c>
    </row>
    <row r="6706" spans="1:18" ht="12.75">
      <c r="A6706" s="145">
        <v>105127</v>
      </c>
      <c r="B6706" s="102" t="s">
        <v>28376</v>
      </c>
      <c r="C6706" s="145" t="s">
        <v>1</v>
      </c>
      <c r="D6706" s="535">
        <v>33.82</v>
      </c>
      <c r="E6706" s="536">
        <v>0</v>
      </c>
      <c r="F6706" s="535">
        <v>31.91</v>
      </c>
      <c r="G6706" s="536">
        <v>0</v>
      </c>
      <c r="H6706" s="535">
        <v>35.5</v>
      </c>
      <c r="I6706" s="536">
        <v>0</v>
      </c>
      <c r="J6706" s="535">
        <v>31.72</v>
      </c>
      <c r="K6706" s="536">
        <v>0</v>
      </c>
      <c r="L6706" s="535">
        <v>30.11</v>
      </c>
      <c r="M6706" s="536">
        <v>0</v>
      </c>
      <c r="N6706" s="535">
        <v>23.07</v>
      </c>
      <c r="O6706" s="536">
        <v>0</v>
      </c>
      <c r="P6706" s="535">
        <v>27.85</v>
      </c>
      <c r="Q6706" s="536">
        <v>0</v>
      </c>
      <c r="R6706" s="535">
        <v>30.53</v>
      </c>
    </row>
    <row r="6707" spans="1:18" ht="12.75">
      <c r="A6707" s="145">
        <v>105128</v>
      </c>
      <c r="B6707" s="102" t="s">
        <v>28377</v>
      </c>
      <c r="C6707" s="145" t="s">
        <v>1</v>
      </c>
      <c r="D6707" s="535">
        <v>110.05</v>
      </c>
      <c r="E6707" s="536">
        <v>0</v>
      </c>
      <c r="F6707" s="535">
        <v>103.2</v>
      </c>
      <c r="G6707" s="536">
        <v>0</v>
      </c>
      <c r="H6707" s="535">
        <v>115.35</v>
      </c>
      <c r="I6707" s="536">
        <v>0</v>
      </c>
      <c r="J6707" s="535">
        <v>101.42</v>
      </c>
      <c r="K6707" s="536">
        <v>0</v>
      </c>
      <c r="L6707" s="535">
        <v>99.54</v>
      </c>
      <c r="M6707" s="536">
        <v>0</v>
      </c>
      <c r="N6707" s="535">
        <v>76.37</v>
      </c>
      <c r="O6707" s="536">
        <v>0</v>
      </c>
      <c r="P6707" s="535">
        <v>90.2</v>
      </c>
      <c r="Q6707" s="536">
        <v>0</v>
      </c>
      <c r="R6707" s="535">
        <v>101.37</v>
      </c>
    </row>
    <row r="6708" spans="1:18" ht="12.75">
      <c r="A6708" s="145">
        <v>105126</v>
      </c>
      <c r="B6708" s="102" t="s">
        <v>28378</v>
      </c>
      <c r="C6708" s="145" t="s">
        <v>1</v>
      </c>
      <c r="D6708" s="535">
        <v>37.57</v>
      </c>
      <c r="E6708" s="536">
        <v>0</v>
      </c>
      <c r="F6708" s="535">
        <v>35.54</v>
      </c>
      <c r="G6708" s="536">
        <v>0</v>
      </c>
      <c r="H6708" s="535">
        <v>39.44</v>
      </c>
      <c r="I6708" s="536">
        <v>0</v>
      </c>
      <c r="J6708" s="535">
        <v>35.07</v>
      </c>
      <c r="K6708" s="536">
        <v>0</v>
      </c>
      <c r="L6708" s="535">
        <v>33.39</v>
      </c>
      <c r="M6708" s="536">
        <v>0</v>
      </c>
      <c r="N6708" s="535">
        <v>24.84</v>
      </c>
      <c r="O6708" s="536">
        <v>0</v>
      </c>
      <c r="P6708" s="535">
        <v>29.81</v>
      </c>
      <c r="Q6708" s="536">
        <v>0</v>
      </c>
      <c r="R6708" s="535">
        <v>34</v>
      </c>
    </row>
    <row r="6709" spans="1:18" ht="12.75">
      <c r="A6709" s="145">
        <v>105116</v>
      </c>
      <c r="B6709" s="102" t="s">
        <v>28379</v>
      </c>
      <c r="C6709" s="145" t="s">
        <v>2</v>
      </c>
      <c r="D6709" s="535">
        <v>13.04</v>
      </c>
      <c r="E6709" s="536">
        <v>0</v>
      </c>
      <c r="F6709" s="535">
        <v>11.04</v>
      </c>
      <c r="G6709" s="536">
        <v>0</v>
      </c>
      <c r="H6709" s="535">
        <v>13.45</v>
      </c>
      <c r="I6709" s="536">
        <v>0</v>
      </c>
      <c r="J6709" s="535">
        <v>10.84</v>
      </c>
      <c r="K6709" s="536">
        <v>0</v>
      </c>
      <c r="L6709" s="535">
        <v>13.38</v>
      </c>
      <c r="M6709" s="536">
        <v>0</v>
      </c>
      <c r="N6709" s="535">
        <v>12.53</v>
      </c>
      <c r="O6709" s="536">
        <v>0</v>
      </c>
      <c r="P6709" s="535">
        <v>13.28</v>
      </c>
      <c r="Q6709" s="536">
        <v>0</v>
      </c>
      <c r="R6709" s="535">
        <v>14.8</v>
      </c>
    </row>
    <row r="6710" spans="1:18" ht="12.75">
      <c r="A6710" s="145">
        <v>105115</v>
      </c>
      <c r="B6710" s="102" t="s">
        <v>28380</v>
      </c>
      <c r="C6710" s="145" t="s">
        <v>2</v>
      </c>
      <c r="D6710" s="535">
        <v>136.58000000000001</v>
      </c>
      <c r="E6710" s="536">
        <v>0.2414</v>
      </c>
      <c r="F6710" s="535">
        <v>124.01</v>
      </c>
      <c r="G6710" s="536">
        <v>0.26590000000000003</v>
      </c>
      <c r="H6710" s="535">
        <v>141.03</v>
      </c>
      <c r="I6710" s="536">
        <v>0.23380000000000001</v>
      </c>
      <c r="J6710" s="535">
        <v>125.46</v>
      </c>
      <c r="K6710" s="536">
        <v>0.26279999999999998</v>
      </c>
      <c r="L6710" s="535">
        <v>138.03</v>
      </c>
      <c r="M6710" s="536">
        <v>5.91E-2</v>
      </c>
      <c r="N6710" s="535">
        <v>135.5</v>
      </c>
      <c r="O6710" s="536">
        <v>0.24329999999999999</v>
      </c>
      <c r="P6710" s="535">
        <v>134.5</v>
      </c>
      <c r="Q6710" s="536">
        <v>0.24510000000000001</v>
      </c>
      <c r="R6710" s="535">
        <v>142.51</v>
      </c>
    </row>
    <row r="6711" spans="1:18" ht="12.75">
      <c r="A6711" s="145">
        <v>98453</v>
      </c>
      <c r="B6711" s="102" t="s">
        <v>28381</v>
      </c>
      <c r="C6711" s="145" t="s">
        <v>4</v>
      </c>
      <c r="D6711" s="535">
        <v>184.57</v>
      </c>
      <c r="E6711" s="536">
        <v>0</v>
      </c>
      <c r="F6711" s="535">
        <v>172.56</v>
      </c>
      <c r="G6711" s="536">
        <v>1E-4</v>
      </c>
      <c r="H6711" s="535">
        <v>168.58</v>
      </c>
      <c r="I6711" s="536">
        <v>0</v>
      </c>
      <c r="J6711" s="535">
        <v>175.22</v>
      </c>
      <c r="K6711" s="536">
        <v>0</v>
      </c>
      <c r="L6711" s="535">
        <v>158.28</v>
      </c>
      <c r="M6711" s="536">
        <v>0</v>
      </c>
      <c r="N6711" s="535">
        <v>175.7</v>
      </c>
      <c r="O6711" s="536">
        <v>0</v>
      </c>
      <c r="P6711" s="535">
        <v>143.78</v>
      </c>
      <c r="Q6711" s="536">
        <v>1E-4</v>
      </c>
      <c r="R6711" s="535">
        <v>172.69</v>
      </c>
    </row>
    <row r="6712" spans="1:18" ht="12.75">
      <c r="A6712" s="145">
        <v>98454</v>
      </c>
      <c r="B6712" s="102" t="s">
        <v>28382</v>
      </c>
      <c r="C6712" s="145" t="s">
        <v>4</v>
      </c>
      <c r="D6712" s="535">
        <v>225.05</v>
      </c>
      <c r="E6712" s="536">
        <v>0</v>
      </c>
      <c r="F6712" s="535">
        <v>211.83</v>
      </c>
      <c r="G6712" s="536">
        <v>0</v>
      </c>
      <c r="H6712" s="535">
        <v>210.87</v>
      </c>
      <c r="I6712" s="536">
        <v>0</v>
      </c>
      <c r="J6712" s="535">
        <v>212.81</v>
      </c>
      <c r="K6712" s="536">
        <v>0</v>
      </c>
      <c r="L6712" s="535">
        <v>201.76</v>
      </c>
      <c r="M6712" s="536">
        <v>0</v>
      </c>
      <c r="N6712" s="535">
        <v>218.08</v>
      </c>
      <c r="O6712" s="536">
        <v>0</v>
      </c>
      <c r="P6712" s="535">
        <v>184.81</v>
      </c>
      <c r="Q6712" s="536">
        <v>1E-4</v>
      </c>
      <c r="R6712" s="535">
        <v>218.03</v>
      </c>
    </row>
    <row r="6713" spans="1:18" ht="12.75">
      <c r="A6713" s="145">
        <v>98449</v>
      </c>
      <c r="B6713" s="102" t="s">
        <v>28383</v>
      </c>
      <c r="C6713" s="145" t="s">
        <v>4</v>
      </c>
      <c r="D6713" s="535">
        <v>163.11000000000001</v>
      </c>
      <c r="E6713" s="536">
        <v>0</v>
      </c>
      <c r="F6713" s="535">
        <v>150.87</v>
      </c>
      <c r="G6713" s="536">
        <v>0</v>
      </c>
      <c r="H6713" s="535">
        <v>146.07</v>
      </c>
      <c r="I6713" s="536">
        <v>0</v>
      </c>
      <c r="J6713" s="535">
        <v>154.61000000000001</v>
      </c>
      <c r="K6713" s="536">
        <v>0</v>
      </c>
      <c r="L6713" s="535">
        <v>134.87</v>
      </c>
      <c r="M6713" s="536">
        <v>0</v>
      </c>
      <c r="N6713" s="535">
        <v>152.63999999999999</v>
      </c>
      <c r="O6713" s="536">
        <v>0</v>
      </c>
      <c r="P6713" s="535">
        <v>122.08</v>
      </c>
      <c r="Q6713" s="536">
        <v>0</v>
      </c>
      <c r="R6713" s="535">
        <v>148.76</v>
      </c>
    </row>
    <row r="6714" spans="1:18" ht="12.75">
      <c r="A6714" s="145">
        <v>98455</v>
      </c>
      <c r="B6714" s="102" t="s">
        <v>28384</v>
      </c>
      <c r="C6714" s="145" t="s">
        <v>4</v>
      </c>
      <c r="D6714" s="535">
        <v>153.19</v>
      </c>
      <c r="E6714" s="536">
        <v>0</v>
      </c>
      <c r="F6714" s="535">
        <v>146.1</v>
      </c>
      <c r="G6714" s="536">
        <v>1E-4</v>
      </c>
      <c r="H6714" s="535">
        <v>136.74</v>
      </c>
      <c r="I6714" s="536">
        <v>0</v>
      </c>
      <c r="J6714" s="535">
        <v>148.29</v>
      </c>
      <c r="K6714" s="536">
        <v>0</v>
      </c>
      <c r="L6714" s="535">
        <v>126.7</v>
      </c>
      <c r="M6714" s="536">
        <v>0</v>
      </c>
      <c r="N6714" s="535">
        <v>145.88999999999999</v>
      </c>
      <c r="O6714" s="536">
        <v>0</v>
      </c>
      <c r="P6714" s="535">
        <v>112.9</v>
      </c>
      <c r="Q6714" s="536">
        <v>1E-4</v>
      </c>
      <c r="R6714" s="535">
        <v>138.85</v>
      </c>
    </row>
    <row r="6715" spans="1:18" ht="12.75">
      <c r="A6715" s="145">
        <v>98456</v>
      </c>
      <c r="B6715" s="102" t="s">
        <v>28385</v>
      </c>
      <c r="C6715" s="145" t="s">
        <v>4</v>
      </c>
      <c r="D6715" s="535">
        <v>186.66</v>
      </c>
      <c r="E6715" s="536">
        <v>0</v>
      </c>
      <c r="F6715" s="535">
        <v>180.55</v>
      </c>
      <c r="G6715" s="536">
        <v>1E-4</v>
      </c>
      <c r="H6715" s="535">
        <v>172.18</v>
      </c>
      <c r="I6715" s="536">
        <v>0</v>
      </c>
      <c r="J6715" s="535">
        <v>180.43</v>
      </c>
      <c r="K6715" s="536">
        <v>0</v>
      </c>
      <c r="L6715" s="535">
        <v>163.72999999999999</v>
      </c>
      <c r="M6715" s="536">
        <v>0</v>
      </c>
      <c r="N6715" s="535">
        <v>182.44</v>
      </c>
      <c r="O6715" s="536">
        <v>0</v>
      </c>
      <c r="P6715" s="535">
        <v>147.31</v>
      </c>
      <c r="Q6715" s="536">
        <v>1E-4</v>
      </c>
      <c r="R6715" s="535">
        <v>177.06</v>
      </c>
    </row>
    <row r="6716" spans="1:18" ht="12.75">
      <c r="A6716" s="145">
        <v>98451</v>
      </c>
      <c r="B6716" s="102" t="s">
        <v>28386</v>
      </c>
      <c r="C6716" s="145" t="s">
        <v>4</v>
      </c>
      <c r="D6716" s="535">
        <v>136.78</v>
      </c>
      <c r="E6716" s="536">
        <v>0</v>
      </c>
      <c r="F6716" s="535">
        <v>128.22</v>
      </c>
      <c r="G6716" s="536">
        <v>0</v>
      </c>
      <c r="H6716" s="535">
        <v>119.22</v>
      </c>
      <c r="I6716" s="536">
        <v>0</v>
      </c>
      <c r="J6716" s="535">
        <v>131.85</v>
      </c>
      <c r="K6716" s="536">
        <v>0</v>
      </c>
      <c r="L6716" s="535">
        <v>108.1</v>
      </c>
      <c r="M6716" s="536">
        <v>0</v>
      </c>
      <c r="N6716" s="535">
        <v>127.25</v>
      </c>
      <c r="O6716" s="536">
        <v>0</v>
      </c>
      <c r="P6716" s="535">
        <v>96</v>
      </c>
      <c r="Q6716" s="536">
        <v>0</v>
      </c>
      <c r="R6716" s="535">
        <v>120.09</v>
      </c>
    </row>
    <row r="6717" spans="1:18" ht="12.75">
      <c r="A6717" s="145">
        <v>98445</v>
      </c>
      <c r="B6717" s="102" t="s">
        <v>28387</v>
      </c>
      <c r="C6717" s="145" t="s">
        <v>4</v>
      </c>
      <c r="D6717" s="535">
        <v>127.17</v>
      </c>
      <c r="E6717" s="536">
        <v>0</v>
      </c>
      <c r="F6717" s="535">
        <v>124</v>
      </c>
      <c r="G6717" s="536">
        <v>1E-4</v>
      </c>
      <c r="H6717" s="535">
        <v>121.25</v>
      </c>
      <c r="I6717" s="536">
        <v>0</v>
      </c>
      <c r="J6717" s="535">
        <v>123</v>
      </c>
      <c r="K6717" s="536">
        <v>0</v>
      </c>
      <c r="L6717" s="535">
        <v>118.59</v>
      </c>
      <c r="M6717" s="536">
        <v>0</v>
      </c>
      <c r="N6717" s="535">
        <v>127.68</v>
      </c>
      <c r="O6717" s="536">
        <v>0</v>
      </c>
      <c r="P6717" s="535">
        <v>107.43</v>
      </c>
      <c r="Q6717" s="536">
        <v>1E-4</v>
      </c>
      <c r="R6717" s="535">
        <v>125.37</v>
      </c>
    </row>
    <row r="6718" spans="1:18" ht="12.75">
      <c r="A6718" s="145">
        <v>98446</v>
      </c>
      <c r="B6718" s="102" t="s">
        <v>28388</v>
      </c>
      <c r="C6718" s="145" t="s">
        <v>4</v>
      </c>
      <c r="D6718" s="535">
        <v>159.15</v>
      </c>
      <c r="E6718" s="536">
        <v>0</v>
      </c>
      <c r="F6718" s="535">
        <v>155.94</v>
      </c>
      <c r="G6718" s="536">
        <v>1E-4</v>
      </c>
      <c r="H6718" s="535">
        <v>154.78</v>
      </c>
      <c r="I6718" s="536">
        <v>0</v>
      </c>
      <c r="J6718" s="535">
        <v>153.5</v>
      </c>
      <c r="K6718" s="536">
        <v>0</v>
      </c>
      <c r="L6718" s="535">
        <v>153.38999999999999</v>
      </c>
      <c r="M6718" s="536">
        <v>0</v>
      </c>
      <c r="N6718" s="535">
        <v>161.97</v>
      </c>
      <c r="O6718" s="536">
        <v>0</v>
      </c>
      <c r="P6718" s="535">
        <v>139.80000000000001</v>
      </c>
      <c r="Q6718" s="536">
        <v>1E-4</v>
      </c>
      <c r="R6718" s="535">
        <v>161.05000000000001</v>
      </c>
    </row>
    <row r="6719" spans="1:18" ht="12.75">
      <c r="A6719" s="145">
        <v>98441</v>
      </c>
      <c r="B6719" s="102" t="s">
        <v>28389</v>
      </c>
      <c r="C6719" s="145" t="s">
        <v>4</v>
      </c>
      <c r="D6719" s="535">
        <v>110.14</v>
      </c>
      <c r="E6719" s="536">
        <v>0</v>
      </c>
      <c r="F6719" s="535">
        <v>106.18</v>
      </c>
      <c r="G6719" s="536">
        <v>0</v>
      </c>
      <c r="H6719" s="535">
        <v>103.31</v>
      </c>
      <c r="I6719" s="536">
        <v>0</v>
      </c>
      <c r="J6719" s="535">
        <v>106.08</v>
      </c>
      <c r="K6719" s="536">
        <v>0</v>
      </c>
      <c r="L6719" s="535">
        <v>99.71</v>
      </c>
      <c r="M6719" s="536">
        <v>0</v>
      </c>
      <c r="N6719" s="535">
        <v>108.84</v>
      </c>
      <c r="O6719" s="536">
        <v>0</v>
      </c>
      <c r="P6719" s="535">
        <v>90.25</v>
      </c>
      <c r="Q6719" s="536">
        <v>0</v>
      </c>
      <c r="R6719" s="535">
        <v>106.47</v>
      </c>
    </row>
    <row r="6720" spans="1:18" ht="12.75">
      <c r="A6720" s="145">
        <v>98447</v>
      </c>
      <c r="B6720" s="102" t="s">
        <v>28390</v>
      </c>
      <c r="C6720" s="145" t="s">
        <v>4</v>
      </c>
      <c r="D6720" s="535">
        <v>99.76</v>
      </c>
      <c r="E6720" s="536">
        <v>0</v>
      </c>
      <c r="F6720" s="535">
        <v>100.9</v>
      </c>
      <c r="G6720" s="536">
        <v>1E-4</v>
      </c>
      <c r="H6720" s="535">
        <v>93.53</v>
      </c>
      <c r="I6720" s="536">
        <v>0</v>
      </c>
      <c r="J6720" s="535">
        <v>99.36</v>
      </c>
      <c r="K6720" s="536">
        <v>0</v>
      </c>
      <c r="L6720" s="535">
        <v>91.1</v>
      </c>
      <c r="M6720" s="536">
        <v>0</v>
      </c>
      <c r="N6720" s="535">
        <v>101.71</v>
      </c>
      <c r="O6720" s="536">
        <v>0</v>
      </c>
      <c r="P6720" s="535">
        <v>80.61</v>
      </c>
      <c r="Q6720" s="536">
        <v>1E-4</v>
      </c>
      <c r="R6720" s="535">
        <v>96.03</v>
      </c>
    </row>
    <row r="6721" spans="1:18" ht="12.75">
      <c r="A6721" s="145">
        <v>98448</v>
      </c>
      <c r="B6721" s="102" t="s">
        <v>28391</v>
      </c>
      <c r="C6721" s="145" t="s">
        <v>4</v>
      </c>
      <c r="D6721" s="535">
        <v>124.29</v>
      </c>
      <c r="E6721" s="536">
        <v>0</v>
      </c>
      <c r="F6721" s="535">
        <v>127.59</v>
      </c>
      <c r="G6721" s="536">
        <v>1E-4</v>
      </c>
      <c r="H6721" s="535">
        <v>119.73</v>
      </c>
      <c r="I6721" s="536">
        <v>0</v>
      </c>
      <c r="J6721" s="535">
        <v>124.04</v>
      </c>
      <c r="K6721" s="536">
        <v>0</v>
      </c>
      <c r="L6721" s="535">
        <v>119.02</v>
      </c>
      <c r="M6721" s="536">
        <v>0</v>
      </c>
      <c r="N6721" s="535">
        <v>129.77000000000001</v>
      </c>
      <c r="O6721" s="536">
        <v>0</v>
      </c>
      <c r="P6721" s="535">
        <v>105.89</v>
      </c>
      <c r="Q6721" s="536">
        <v>1E-4</v>
      </c>
      <c r="R6721" s="535">
        <v>124.09</v>
      </c>
    </row>
    <row r="6722" spans="1:18" ht="12.75">
      <c r="A6722" s="145">
        <v>98443</v>
      </c>
      <c r="B6722" s="102" t="s">
        <v>28392</v>
      </c>
      <c r="C6722" s="145" t="s">
        <v>4</v>
      </c>
      <c r="D6722" s="535">
        <v>86.92</v>
      </c>
      <c r="E6722" s="536">
        <v>0</v>
      </c>
      <c r="F6722" s="535">
        <v>86.16</v>
      </c>
      <c r="G6722" s="536">
        <v>0</v>
      </c>
      <c r="H6722" s="535">
        <v>79.650000000000006</v>
      </c>
      <c r="I6722" s="536">
        <v>0</v>
      </c>
      <c r="J6722" s="535">
        <v>85.89</v>
      </c>
      <c r="K6722" s="536">
        <v>0</v>
      </c>
      <c r="L6722" s="535">
        <v>76.11</v>
      </c>
      <c r="M6722" s="536">
        <v>0</v>
      </c>
      <c r="N6722" s="535">
        <v>86.42</v>
      </c>
      <c r="O6722" s="536">
        <v>0</v>
      </c>
      <c r="P6722" s="535">
        <v>67.319999999999993</v>
      </c>
      <c r="Q6722" s="536">
        <v>0</v>
      </c>
      <c r="R6722" s="535">
        <v>81.31</v>
      </c>
    </row>
    <row r="6723" spans="1:18" ht="12.75">
      <c r="A6723" s="145">
        <v>105122</v>
      </c>
      <c r="B6723" s="102" t="s">
        <v>28393</v>
      </c>
      <c r="C6723" s="145" t="s">
        <v>4</v>
      </c>
      <c r="D6723" s="535">
        <v>0</v>
      </c>
      <c r="E6723" s="536"/>
      <c r="F6723" s="535">
        <v>0</v>
      </c>
      <c r="G6723" s="536"/>
      <c r="H6723" s="535">
        <v>0</v>
      </c>
      <c r="I6723" s="536"/>
      <c r="J6723" s="535">
        <v>0</v>
      </c>
      <c r="K6723" s="536"/>
      <c r="L6723" s="535">
        <v>0</v>
      </c>
      <c r="M6723" s="536"/>
      <c r="N6723" s="535">
        <v>0</v>
      </c>
      <c r="O6723" s="536"/>
      <c r="P6723" s="535">
        <v>0</v>
      </c>
      <c r="Q6723" s="536"/>
      <c r="R6723" s="535">
        <v>0</v>
      </c>
    </row>
    <row r="6724" spans="1:18" ht="12.75">
      <c r="A6724" s="145">
        <v>105125</v>
      </c>
      <c r="B6724" s="102" t="s">
        <v>28394</v>
      </c>
      <c r="C6724" s="145" t="s">
        <v>4</v>
      </c>
      <c r="D6724" s="535">
        <v>0</v>
      </c>
      <c r="E6724" s="536"/>
      <c r="F6724" s="535">
        <v>0</v>
      </c>
      <c r="G6724" s="536"/>
      <c r="H6724" s="535">
        <v>0</v>
      </c>
      <c r="I6724" s="536"/>
      <c r="J6724" s="535">
        <v>0</v>
      </c>
      <c r="K6724" s="536"/>
      <c r="L6724" s="535">
        <v>0</v>
      </c>
      <c r="M6724" s="536"/>
      <c r="N6724" s="535">
        <v>0</v>
      </c>
      <c r="O6724" s="536"/>
      <c r="P6724" s="535">
        <v>0</v>
      </c>
      <c r="Q6724" s="536"/>
      <c r="R6724" s="535">
        <v>0</v>
      </c>
    </row>
    <row r="6725" spans="1:18" ht="12.75">
      <c r="A6725" s="145">
        <v>105133</v>
      </c>
      <c r="B6725" s="102" t="s">
        <v>28395</v>
      </c>
      <c r="C6725" s="145" t="s">
        <v>4</v>
      </c>
      <c r="D6725" s="535">
        <v>0</v>
      </c>
      <c r="E6725" s="536"/>
      <c r="F6725" s="535">
        <v>0</v>
      </c>
      <c r="G6725" s="536"/>
      <c r="H6725" s="535">
        <v>0</v>
      </c>
      <c r="I6725" s="536"/>
      <c r="J6725" s="535">
        <v>0</v>
      </c>
      <c r="K6725" s="536"/>
      <c r="L6725" s="535">
        <v>0</v>
      </c>
      <c r="M6725" s="536"/>
      <c r="N6725" s="535">
        <v>0</v>
      </c>
      <c r="O6725" s="536"/>
      <c r="P6725" s="535">
        <v>0</v>
      </c>
      <c r="Q6725" s="536"/>
      <c r="R6725" s="535">
        <v>0</v>
      </c>
    </row>
    <row r="6726" spans="1:18" ht="12.75">
      <c r="A6726" s="145">
        <v>105123</v>
      </c>
      <c r="B6726" s="102" t="s">
        <v>28396</v>
      </c>
      <c r="C6726" s="145" t="s">
        <v>4</v>
      </c>
      <c r="D6726" s="535">
        <v>0</v>
      </c>
      <c r="E6726" s="536"/>
      <c r="F6726" s="535">
        <v>0</v>
      </c>
      <c r="G6726" s="536"/>
      <c r="H6726" s="535">
        <v>0</v>
      </c>
      <c r="I6726" s="536"/>
      <c r="J6726" s="535">
        <v>0</v>
      </c>
      <c r="K6726" s="536"/>
      <c r="L6726" s="535">
        <v>0</v>
      </c>
      <c r="M6726" s="536"/>
      <c r="N6726" s="535">
        <v>0</v>
      </c>
      <c r="O6726" s="536"/>
      <c r="P6726" s="535">
        <v>0</v>
      </c>
      <c r="Q6726" s="536"/>
      <c r="R6726" s="535">
        <v>0</v>
      </c>
    </row>
    <row r="6727" spans="1:18" ht="12.75">
      <c r="A6727" s="145">
        <v>105124</v>
      </c>
      <c r="B6727" s="102" t="s">
        <v>28397</v>
      </c>
      <c r="C6727" s="145" t="s">
        <v>4</v>
      </c>
      <c r="D6727" s="535">
        <v>0</v>
      </c>
      <c r="E6727" s="536"/>
      <c r="F6727" s="535">
        <v>0</v>
      </c>
      <c r="G6727" s="536"/>
      <c r="H6727" s="535">
        <v>0</v>
      </c>
      <c r="I6727" s="536"/>
      <c r="J6727" s="535">
        <v>0</v>
      </c>
      <c r="K6727" s="536"/>
      <c r="L6727" s="535">
        <v>0</v>
      </c>
      <c r="M6727" s="536"/>
      <c r="N6727" s="535">
        <v>0</v>
      </c>
      <c r="O6727" s="536"/>
      <c r="P6727" s="535">
        <v>0</v>
      </c>
      <c r="Q6727" s="536"/>
      <c r="R6727" s="535">
        <v>0</v>
      </c>
    </row>
    <row r="6728" spans="1:18" ht="12.75">
      <c r="A6728" s="145">
        <v>105134</v>
      </c>
      <c r="B6728" s="102" t="s">
        <v>28398</v>
      </c>
      <c r="C6728" s="145" t="s">
        <v>4</v>
      </c>
      <c r="D6728" s="535">
        <v>0</v>
      </c>
      <c r="E6728" s="536"/>
      <c r="F6728" s="535">
        <v>0</v>
      </c>
      <c r="G6728" s="536"/>
      <c r="H6728" s="535">
        <v>0</v>
      </c>
      <c r="I6728" s="536"/>
      <c r="J6728" s="535">
        <v>0</v>
      </c>
      <c r="K6728" s="536"/>
      <c r="L6728" s="535">
        <v>0</v>
      </c>
      <c r="M6728" s="536"/>
      <c r="N6728" s="535">
        <v>0</v>
      </c>
      <c r="O6728" s="536"/>
      <c r="P6728" s="535">
        <v>0</v>
      </c>
      <c r="Q6728" s="536"/>
      <c r="R6728" s="535">
        <v>0</v>
      </c>
    </row>
    <row r="6729" spans="1:18" ht="12.75">
      <c r="A6729" s="145">
        <v>105117</v>
      </c>
      <c r="B6729" s="102" t="s">
        <v>28399</v>
      </c>
      <c r="C6729" s="145" t="s">
        <v>4</v>
      </c>
      <c r="D6729" s="535">
        <v>0</v>
      </c>
      <c r="E6729" s="536"/>
      <c r="F6729" s="535">
        <v>0</v>
      </c>
      <c r="G6729" s="536"/>
      <c r="H6729" s="535">
        <v>0</v>
      </c>
      <c r="I6729" s="536"/>
      <c r="J6729" s="535">
        <v>0</v>
      </c>
      <c r="K6729" s="536"/>
      <c r="L6729" s="535">
        <v>0</v>
      </c>
      <c r="M6729" s="536"/>
      <c r="N6729" s="535">
        <v>0</v>
      </c>
      <c r="O6729" s="536"/>
      <c r="P6729" s="535">
        <v>0</v>
      </c>
      <c r="Q6729" s="536"/>
      <c r="R6729" s="535">
        <v>0</v>
      </c>
    </row>
    <row r="6730" spans="1:18" ht="12.75">
      <c r="A6730" s="145">
        <v>105119</v>
      </c>
      <c r="B6730" s="102" t="s">
        <v>28400</v>
      </c>
      <c r="C6730" s="145" t="s">
        <v>4</v>
      </c>
      <c r="D6730" s="535">
        <v>0</v>
      </c>
      <c r="E6730" s="536"/>
      <c r="F6730" s="535">
        <v>0</v>
      </c>
      <c r="G6730" s="536"/>
      <c r="H6730" s="535">
        <v>0</v>
      </c>
      <c r="I6730" s="536"/>
      <c r="J6730" s="535">
        <v>0</v>
      </c>
      <c r="K6730" s="536"/>
      <c r="L6730" s="535">
        <v>0</v>
      </c>
      <c r="M6730" s="536"/>
      <c r="N6730" s="535">
        <v>0</v>
      </c>
      <c r="O6730" s="536"/>
      <c r="P6730" s="535">
        <v>0</v>
      </c>
      <c r="Q6730" s="536"/>
      <c r="R6730" s="535">
        <v>0</v>
      </c>
    </row>
    <row r="6731" spans="1:18" ht="12.75">
      <c r="A6731" s="145">
        <v>105131</v>
      </c>
      <c r="B6731" s="102" t="s">
        <v>28401</v>
      </c>
      <c r="C6731" s="145" t="s">
        <v>4</v>
      </c>
      <c r="D6731" s="535">
        <v>0</v>
      </c>
      <c r="E6731" s="536"/>
      <c r="F6731" s="535">
        <v>0</v>
      </c>
      <c r="G6731" s="536"/>
      <c r="H6731" s="535">
        <v>0</v>
      </c>
      <c r="I6731" s="536"/>
      <c r="J6731" s="535">
        <v>0</v>
      </c>
      <c r="K6731" s="536"/>
      <c r="L6731" s="535">
        <v>0</v>
      </c>
      <c r="M6731" s="536"/>
      <c r="N6731" s="535">
        <v>0</v>
      </c>
      <c r="O6731" s="536"/>
      <c r="P6731" s="535">
        <v>0</v>
      </c>
      <c r="Q6731" s="536"/>
      <c r="R6731" s="535">
        <v>0</v>
      </c>
    </row>
    <row r="6732" spans="1:18" ht="12.75">
      <c r="A6732" s="145">
        <v>105120</v>
      </c>
      <c r="B6732" s="102" t="s">
        <v>28402</v>
      </c>
      <c r="C6732" s="145" t="s">
        <v>4</v>
      </c>
      <c r="D6732" s="535">
        <v>0</v>
      </c>
      <c r="E6732" s="536"/>
      <c r="F6732" s="535">
        <v>0</v>
      </c>
      <c r="G6732" s="536"/>
      <c r="H6732" s="535">
        <v>0</v>
      </c>
      <c r="I6732" s="536"/>
      <c r="J6732" s="535">
        <v>0</v>
      </c>
      <c r="K6732" s="536"/>
      <c r="L6732" s="535">
        <v>0</v>
      </c>
      <c r="M6732" s="536"/>
      <c r="N6732" s="535">
        <v>0</v>
      </c>
      <c r="O6732" s="536"/>
      <c r="P6732" s="535">
        <v>0</v>
      </c>
      <c r="Q6732" s="536"/>
      <c r="R6732" s="535">
        <v>0</v>
      </c>
    </row>
    <row r="6733" spans="1:18" ht="12.75">
      <c r="A6733" s="145">
        <v>105121</v>
      </c>
      <c r="B6733" s="102" t="s">
        <v>28403</v>
      </c>
      <c r="C6733" s="145" t="s">
        <v>4</v>
      </c>
      <c r="D6733" s="535">
        <v>0</v>
      </c>
      <c r="E6733" s="536"/>
      <c r="F6733" s="535">
        <v>0</v>
      </c>
      <c r="G6733" s="536"/>
      <c r="H6733" s="535">
        <v>0</v>
      </c>
      <c r="I6733" s="536"/>
      <c r="J6733" s="535">
        <v>0</v>
      </c>
      <c r="K6733" s="536"/>
      <c r="L6733" s="535">
        <v>0</v>
      </c>
      <c r="M6733" s="536"/>
      <c r="N6733" s="535">
        <v>0</v>
      </c>
      <c r="O6733" s="536"/>
      <c r="P6733" s="535">
        <v>0</v>
      </c>
      <c r="Q6733" s="536"/>
      <c r="R6733" s="535">
        <v>0</v>
      </c>
    </row>
    <row r="6734" spans="1:18" ht="12.75">
      <c r="A6734" s="145">
        <v>105132</v>
      </c>
      <c r="B6734" s="102" t="s">
        <v>28404</v>
      </c>
      <c r="C6734" s="145" t="s">
        <v>4</v>
      </c>
      <c r="D6734" s="535">
        <v>0</v>
      </c>
      <c r="E6734" s="536"/>
      <c r="F6734" s="535">
        <v>0</v>
      </c>
      <c r="G6734" s="536"/>
      <c r="H6734" s="535">
        <v>0</v>
      </c>
      <c r="I6734" s="536"/>
      <c r="J6734" s="535">
        <v>0</v>
      </c>
      <c r="K6734" s="536"/>
      <c r="L6734" s="535">
        <v>0</v>
      </c>
      <c r="M6734" s="536"/>
      <c r="N6734" s="535">
        <v>0</v>
      </c>
      <c r="O6734" s="536"/>
      <c r="P6734" s="535">
        <v>0</v>
      </c>
      <c r="Q6734" s="536"/>
      <c r="R6734" s="535">
        <v>0</v>
      </c>
    </row>
    <row r="6735" spans="1:18" ht="12.75">
      <c r="A6735" s="145">
        <v>98460</v>
      </c>
      <c r="B6735" s="102" t="s">
        <v>28405</v>
      </c>
      <c r="C6735" s="145" t="s">
        <v>4</v>
      </c>
      <c r="D6735" s="535">
        <v>63.58</v>
      </c>
      <c r="E6735" s="536">
        <v>0</v>
      </c>
      <c r="F6735" s="535">
        <v>82.12</v>
      </c>
      <c r="G6735" s="536">
        <v>5.0000000000000001E-4</v>
      </c>
      <c r="H6735" s="535">
        <v>71.09</v>
      </c>
      <c r="I6735" s="536">
        <v>0</v>
      </c>
      <c r="J6735" s="535">
        <v>75.41</v>
      </c>
      <c r="K6735" s="536">
        <v>0</v>
      </c>
      <c r="L6735" s="535">
        <v>80.08</v>
      </c>
      <c r="M6735" s="536">
        <v>0</v>
      </c>
      <c r="N6735" s="535">
        <v>84.51</v>
      </c>
      <c r="O6735" s="536">
        <v>0</v>
      </c>
      <c r="P6735" s="535">
        <v>65.17</v>
      </c>
      <c r="Q6735" s="536">
        <v>5.9999999999999995E-4</v>
      </c>
      <c r="R6735" s="535">
        <v>73.45</v>
      </c>
    </row>
    <row r="6736" spans="1:18" ht="12.75">
      <c r="A6736" s="145">
        <v>98457</v>
      </c>
      <c r="B6736" s="102" t="s">
        <v>28406</v>
      </c>
      <c r="C6736" s="145" t="s">
        <v>4</v>
      </c>
      <c r="D6736" s="535">
        <v>0</v>
      </c>
      <c r="E6736" s="536"/>
      <c r="F6736" s="535">
        <v>0</v>
      </c>
      <c r="G6736" s="536"/>
      <c r="H6736" s="535">
        <v>0</v>
      </c>
      <c r="I6736" s="536"/>
      <c r="J6736" s="535">
        <v>0</v>
      </c>
      <c r="K6736" s="536"/>
      <c r="L6736" s="535">
        <v>0</v>
      </c>
      <c r="M6736" s="536"/>
      <c r="N6736" s="535">
        <v>0</v>
      </c>
      <c r="O6736" s="536"/>
      <c r="P6736" s="535">
        <v>0</v>
      </c>
      <c r="Q6736" s="536"/>
      <c r="R6736" s="535">
        <v>0</v>
      </c>
    </row>
    <row r="6737" spans="1:18" ht="12.75">
      <c r="A6737" s="145">
        <v>98458</v>
      </c>
      <c r="B6737" s="102" t="s">
        <v>28407</v>
      </c>
      <c r="C6737" s="145" t="s">
        <v>4</v>
      </c>
      <c r="D6737" s="535">
        <v>110.79</v>
      </c>
      <c r="E6737" s="536">
        <v>0</v>
      </c>
      <c r="F6737" s="535">
        <v>107.91</v>
      </c>
      <c r="G6737" s="536">
        <v>0</v>
      </c>
      <c r="H6737" s="535">
        <v>103.19</v>
      </c>
      <c r="I6737" s="536">
        <v>0</v>
      </c>
      <c r="J6737" s="535">
        <v>107.06</v>
      </c>
      <c r="K6737" s="536">
        <v>0</v>
      </c>
      <c r="L6737" s="535">
        <v>99.85</v>
      </c>
      <c r="M6737" s="536">
        <v>0</v>
      </c>
      <c r="N6737" s="535">
        <v>109.49</v>
      </c>
      <c r="O6737" s="536">
        <v>0</v>
      </c>
      <c r="P6737" s="535">
        <v>90.93</v>
      </c>
      <c r="Q6737" s="536">
        <v>0</v>
      </c>
      <c r="R6737" s="535">
        <v>105.82</v>
      </c>
    </row>
    <row r="6738" spans="1:18" ht="12.75">
      <c r="A6738" s="145">
        <v>98459</v>
      </c>
      <c r="B6738" s="102" t="s">
        <v>20720</v>
      </c>
      <c r="C6738" s="145" t="s">
        <v>4</v>
      </c>
      <c r="D6738" s="535">
        <v>85.71</v>
      </c>
      <c r="E6738" s="536">
        <v>0</v>
      </c>
      <c r="F6738" s="535">
        <v>94</v>
      </c>
      <c r="G6738" s="536">
        <v>0.29149999999999998</v>
      </c>
      <c r="H6738" s="535">
        <v>91.37</v>
      </c>
      <c r="I6738" s="536">
        <v>0.2999</v>
      </c>
      <c r="J6738" s="535">
        <v>84.93</v>
      </c>
      <c r="K6738" s="536">
        <v>0</v>
      </c>
      <c r="L6738" s="535">
        <v>91.84</v>
      </c>
      <c r="M6738" s="536">
        <v>0</v>
      </c>
      <c r="N6738" s="535">
        <v>98.11</v>
      </c>
      <c r="O6738" s="536">
        <v>0</v>
      </c>
      <c r="P6738" s="535">
        <v>90.02</v>
      </c>
      <c r="Q6738" s="536">
        <v>0.3044</v>
      </c>
      <c r="R6738" s="535">
        <v>94.83</v>
      </c>
    </row>
    <row r="6739" spans="1:18" ht="12.75">
      <c r="A6739" s="145">
        <v>105118</v>
      </c>
      <c r="B6739" s="102" t="s">
        <v>28408</v>
      </c>
      <c r="C6739" s="145" t="s">
        <v>4</v>
      </c>
      <c r="D6739" s="535">
        <v>0</v>
      </c>
      <c r="E6739" s="536"/>
      <c r="F6739" s="535">
        <v>0</v>
      </c>
      <c r="G6739" s="536"/>
      <c r="H6739" s="535">
        <v>0</v>
      </c>
      <c r="I6739" s="536"/>
      <c r="J6739" s="535">
        <v>0</v>
      </c>
      <c r="K6739" s="536"/>
      <c r="L6739" s="535">
        <v>0</v>
      </c>
      <c r="M6739" s="536"/>
      <c r="N6739" s="535">
        <v>0</v>
      </c>
      <c r="O6739" s="536"/>
      <c r="P6739" s="535">
        <v>0</v>
      </c>
      <c r="Q6739" s="536"/>
      <c r="R6739" s="535">
        <v>0</v>
      </c>
    </row>
    <row r="6740" spans="1:18" ht="12.75">
      <c r="A6740" s="145">
        <v>106056</v>
      </c>
      <c r="B6740" s="102" t="s">
        <v>28409</v>
      </c>
      <c r="C6740" s="145" t="s">
        <v>4</v>
      </c>
      <c r="D6740" s="535">
        <v>0</v>
      </c>
      <c r="E6740" s="536"/>
      <c r="F6740" s="535">
        <v>0</v>
      </c>
      <c r="G6740" s="536"/>
      <c r="H6740" s="535">
        <v>0</v>
      </c>
      <c r="I6740" s="536"/>
      <c r="J6740" s="535">
        <v>0</v>
      </c>
      <c r="K6740" s="536"/>
      <c r="L6740" s="535">
        <v>0</v>
      </c>
      <c r="M6740" s="536"/>
      <c r="N6740" s="535">
        <v>0</v>
      </c>
      <c r="O6740" s="536"/>
      <c r="P6740" s="535">
        <v>0</v>
      </c>
      <c r="Q6740" s="536"/>
      <c r="R6740" s="535">
        <v>0</v>
      </c>
    </row>
    <row r="6741" spans="1:18" ht="12.75">
      <c r="A6741" s="145">
        <v>106057</v>
      </c>
      <c r="B6741" s="102" t="s">
        <v>28410</v>
      </c>
      <c r="C6741" s="145" t="s">
        <v>4</v>
      </c>
      <c r="D6741" s="535">
        <v>0</v>
      </c>
      <c r="E6741" s="536"/>
      <c r="F6741" s="535">
        <v>0</v>
      </c>
      <c r="G6741" s="536"/>
      <c r="H6741" s="535">
        <v>0</v>
      </c>
      <c r="I6741" s="536"/>
      <c r="J6741" s="535">
        <v>0</v>
      </c>
      <c r="K6741" s="536"/>
      <c r="L6741" s="535">
        <v>0</v>
      </c>
      <c r="M6741" s="536"/>
      <c r="N6741" s="535">
        <v>0</v>
      </c>
      <c r="O6741" s="536"/>
      <c r="P6741" s="535">
        <v>0</v>
      </c>
      <c r="Q6741" s="536"/>
      <c r="R6741" s="535">
        <v>0</v>
      </c>
    </row>
    <row r="6742" spans="1:18" ht="12.75">
      <c r="A6742" s="145">
        <v>104690</v>
      </c>
      <c r="B6742" s="102" t="s">
        <v>28411</v>
      </c>
      <c r="C6742" s="145" t="s">
        <v>4</v>
      </c>
      <c r="D6742" s="535">
        <v>0</v>
      </c>
      <c r="E6742" s="536"/>
      <c r="F6742" s="535">
        <v>0</v>
      </c>
      <c r="G6742" s="536"/>
      <c r="H6742" s="535">
        <v>0</v>
      </c>
      <c r="I6742" s="536"/>
      <c r="J6742" s="535">
        <v>0</v>
      </c>
      <c r="K6742" s="536"/>
      <c r="L6742" s="535">
        <v>0</v>
      </c>
      <c r="M6742" s="536"/>
      <c r="N6742" s="535">
        <v>0</v>
      </c>
      <c r="O6742" s="536"/>
      <c r="P6742" s="535">
        <v>0</v>
      </c>
      <c r="Q6742" s="536"/>
      <c r="R6742" s="535">
        <v>0</v>
      </c>
    </row>
    <row r="6743" spans="1:18" ht="12.75">
      <c r="A6743" s="145">
        <v>101958</v>
      </c>
      <c r="B6743" s="102" t="s">
        <v>28412</v>
      </c>
      <c r="C6743" s="145" t="s">
        <v>4</v>
      </c>
      <c r="D6743" s="535">
        <v>0</v>
      </c>
      <c r="E6743" s="536"/>
      <c r="F6743" s="535">
        <v>0</v>
      </c>
      <c r="G6743" s="536"/>
      <c r="H6743" s="535">
        <v>0</v>
      </c>
      <c r="I6743" s="536"/>
      <c r="J6743" s="535">
        <v>0</v>
      </c>
      <c r="K6743" s="536"/>
      <c r="L6743" s="535">
        <v>0</v>
      </c>
      <c r="M6743" s="536"/>
      <c r="N6743" s="535">
        <v>0</v>
      </c>
      <c r="O6743" s="536"/>
      <c r="P6743" s="535">
        <v>0</v>
      </c>
      <c r="Q6743" s="536"/>
      <c r="R6743" s="535">
        <v>0</v>
      </c>
    </row>
    <row r="6744" spans="1:18" ht="12.75">
      <c r="A6744" s="145">
        <v>106065</v>
      </c>
      <c r="B6744" s="102" t="s">
        <v>28413</v>
      </c>
      <c r="C6744" s="145" t="s">
        <v>4</v>
      </c>
      <c r="D6744" s="535">
        <v>0</v>
      </c>
      <c r="E6744" s="536"/>
      <c r="F6744" s="535">
        <v>0</v>
      </c>
      <c r="G6744" s="536"/>
      <c r="H6744" s="535">
        <v>0</v>
      </c>
      <c r="I6744" s="536"/>
      <c r="J6744" s="535">
        <v>0</v>
      </c>
      <c r="K6744" s="536"/>
      <c r="L6744" s="535">
        <v>0</v>
      </c>
      <c r="M6744" s="536"/>
      <c r="N6744" s="535">
        <v>0</v>
      </c>
      <c r="O6744" s="536"/>
      <c r="P6744" s="535">
        <v>0</v>
      </c>
      <c r="Q6744" s="536"/>
      <c r="R6744" s="535">
        <v>0</v>
      </c>
    </row>
    <row r="6745" spans="1:18" ht="12.75">
      <c r="A6745" s="145">
        <v>101959</v>
      </c>
      <c r="B6745" s="102" t="s">
        <v>28414</v>
      </c>
      <c r="C6745" s="145" t="s">
        <v>4</v>
      </c>
      <c r="D6745" s="535">
        <v>0</v>
      </c>
      <c r="E6745" s="536"/>
      <c r="F6745" s="535">
        <v>0</v>
      </c>
      <c r="G6745" s="536"/>
      <c r="H6745" s="535">
        <v>0</v>
      </c>
      <c r="I6745" s="536"/>
      <c r="J6745" s="535">
        <v>0</v>
      </c>
      <c r="K6745" s="536"/>
      <c r="L6745" s="535">
        <v>0</v>
      </c>
      <c r="M6745" s="536"/>
      <c r="N6745" s="535">
        <v>0</v>
      </c>
      <c r="O6745" s="536"/>
      <c r="P6745" s="535">
        <v>0</v>
      </c>
      <c r="Q6745" s="536"/>
      <c r="R6745" s="535">
        <v>0</v>
      </c>
    </row>
    <row r="6746" spans="1:18" ht="12.75">
      <c r="A6746" s="145">
        <v>101960</v>
      </c>
      <c r="B6746" s="102" t="s">
        <v>28415</v>
      </c>
      <c r="C6746" s="145" t="s">
        <v>4</v>
      </c>
      <c r="D6746" s="535">
        <v>0</v>
      </c>
      <c r="E6746" s="536"/>
      <c r="F6746" s="535">
        <v>0</v>
      </c>
      <c r="G6746" s="536"/>
      <c r="H6746" s="535">
        <v>0</v>
      </c>
      <c r="I6746" s="536"/>
      <c r="J6746" s="535">
        <v>0</v>
      </c>
      <c r="K6746" s="536"/>
      <c r="L6746" s="535">
        <v>0</v>
      </c>
      <c r="M6746" s="536"/>
      <c r="N6746" s="535">
        <v>0</v>
      </c>
      <c r="O6746" s="536"/>
      <c r="P6746" s="535">
        <v>0</v>
      </c>
      <c r="Q6746" s="536"/>
      <c r="R6746" s="535">
        <v>0</v>
      </c>
    </row>
    <row r="6747" spans="1:18" ht="12.75">
      <c r="A6747" s="145">
        <v>106058</v>
      </c>
      <c r="B6747" s="102" t="s">
        <v>28416</v>
      </c>
      <c r="C6747" s="145" t="s">
        <v>4</v>
      </c>
      <c r="D6747" s="535">
        <v>0</v>
      </c>
      <c r="E6747" s="536"/>
      <c r="F6747" s="535">
        <v>0</v>
      </c>
      <c r="G6747" s="536"/>
      <c r="H6747" s="535">
        <v>0</v>
      </c>
      <c r="I6747" s="536"/>
      <c r="J6747" s="535">
        <v>0</v>
      </c>
      <c r="K6747" s="536"/>
      <c r="L6747" s="535">
        <v>0</v>
      </c>
      <c r="M6747" s="536"/>
      <c r="N6747" s="535">
        <v>0</v>
      </c>
      <c r="O6747" s="536"/>
      <c r="P6747" s="535">
        <v>0</v>
      </c>
      <c r="Q6747" s="536"/>
      <c r="R6747" s="535">
        <v>0</v>
      </c>
    </row>
    <row r="6748" spans="1:18" ht="12.75">
      <c r="A6748" s="145">
        <v>101962</v>
      </c>
      <c r="B6748" s="102" t="s">
        <v>28417</v>
      </c>
      <c r="C6748" s="145" t="s">
        <v>4</v>
      </c>
      <c r="D6748" s="535">
        <v>0</v>
      </c>
      <c r="E6748" s="536"/>
      <c r="F6748" s="535">
        <v>0</v>
      </c>
      <c r="G6748" s="536"/>
      <c r="H6748" s="535">
        <v>0</v>
      </c>
      <c r="I6748" s="536"/>
      <c r="J6748" s="535">
        <v>0</v>
      </c>
      <c r="K6748" s="536"/>
      <c r="L6748" s="535">
        <v>0</v>
      </c>
      <c r="M6748" s="536"/>
      <c r="N6748" s="535">
        <v>0</v>
      </c>
      <c r="O6748" s="536"/>
      <c r="P6748" s="535">
        <v>0</v>
      </c>
      <c r="Q6748" s="536"/>
      <c r="R6748" s="535">
        <v>0</v>
      </c>
    </row>
    <row r="6749" spans="1:18" ht="12.75">
      <c r="A6749" s="145">
        <v>106066</v>
      </c>
      <c r="B6749" s="102" t="s">
        <v>28418</v>
      </c>
      <c r="C6749" s="145" t="s">
        <v>4</v>
      </c>
      <c r="D6749" s="535">
        <v>0</v>
      </c>
      <c r="E6749" s="536"/>
      <c r="F6749" s="535">
        <v>0</v>
      </c>
      <c r="G6749" s="536"/>
      <c r="H6749" s="535">
        <v>0</v>
      </c>
      <c r="I6749" s="536"/>
      <c r="J6749" s="535">
        <v>0</v>
      </c>
      <c r="K6749" s="536"/>
      <c r="L6749" s="535">
        <v>0</v>
      </c>
      <c r="M6749" s="536"/>
      <c r="N6749" s="535">
        <v>0</v>
      </c>
      <c r="O6749" s="536"/>
      <c r="P6749" s="535">
        <v>0</v>
      </c>
      <c r="Q6749" s="536"/>
      <c r="R6749" s="535">
        <v>0</v>
      </c>
    </row>
    <row r="6750" spans="1:18" ht="12.75">
      <c r="A6750" s="145">
        <v>106048</v>
      </c>
      <c r="B6750" s="102" t="s">
        <v>28419</v>
      </c>
      <c r="C6750" s="145" t="s">
        <v>4</v>
      </c>
      <c r="D6750" s="535">
        <v>0</v>
      </c>
      <c r="E6750" s="536"/>
      <c r="F6750" s="535">
        <v>0</v>
      </c>
      <c r="G6750" s="536"/>
      <c r="H6750" s="535">
        <v>0</v>
      </c>
      <c r="I6750" s="536"/>
      <c r="J6750" s="535">
        <v>0</v>
      </c>
      <c r="K6750" s="536"/>
      <c r="L6750" s="535">
        <v>0</v>
      </c>
      <c r="M6750" s="536"/>
      <c r="N6750" s="535">
        <v>0</v>
      </c>
      <c r="O6750" s="536"/>
      <c r="P6750" s="535">
        <v>0</v>
      </c>
      <c r="Q6750" s="536"/>
      <c r="R6750" s="535">
        <v>0</v>
      </c>
    </row>
    <row r="6751" spans="1:18" ht="12.75">
      <c r="A6751" s="145">
        <v>106049</v>
      </c>
      <c r="B6751" s="102" t="s">
        <v>28420</v>
      </c>
      <c r="C6751" s="145" t="s">
        <v>4</v>
      </c>
      <c r="D6751" s="535">
        <v>0</v>
      </c>
      <c r="E6751" s="536"/>
      <c r="F6751" s="535">
        <v>0</v>
      </c>
      <c r="G6751" s="536"/>
      <c r="H6751" s="535">
        <v>0</v>
      </c>
      <c r="I6751" s="536"/>
      <c r="J6751" s="535">
        <v>0</v>
      </c>
      <c r="K6751" s="536"/>
      <c r="L6751" s="535">
        <v>0</v>
      </c>
      <c r="M6751" s="536"/>
      <c r="N6751" s="535">
        <v>0</v>
      </c>
      <c r="O6751" s="536"/>
      <c r="P6751" s="535">
        <v>0</v>
      </c>
      <c r="Q6751" s="536"/>
      <c r="R6751" s="535">
        <v>0</v>
      </c>
    </row>
    <row r="6752" spans="1:18" ht="12.75">
      <c r="A6752" s="145">
        <v>106050</v>
      </c>
      <c r="B6752" s="102" t="s">
        <v>28421</v>
      </c>
      <c r="C6752" s="145" t="s">
        <v>4</v>
      </c>
      <c r="D6752" s="535">
        <v>0</v>
      </c>
      <c r="E6752" s="536"/>
      <c r="F6752" s="535">
        <v>0</v>
      </c>
      <c r="G6752" s="536"/>
      <c r="H6752" s="535">
        <v>0</v>
      </c>
      <c r="I6752" s="536"/>
      <c r="J6752" s="535">
        <v>0</v>
      </c>
      <c r="K6752" s="536"/>
      <c r="L6752" s="535">
        <v>0</v>
      </c>
      <c r="M6752" s="536"/>
      <c r="N6752" s="535">
        <v>0</v>
      </c>
      <c r="O6752" s="536"/>
      <c r="P6752" s="535">
        <v>0</v>
      </c>
      <c r="Q6752" s="536"/>
      <c r="R6752" s="535">
        <v>0</v>
      </c>
    </row>
    <row r="6753" spans="1:18" ht="12.75">
      <c r="A6753" s="145">
        <v>106051</v>
      </c>
      <c r="B6753" s="102" t="s">
        <v>28422</v>
      </c>
      <c r="C6753" s="145" t="s">
        <v>4</v>
      </c>
      <c r="D6753" s="535">
        <v>0</v>
      </c>
      <c r="E6753" s="536"/>
      <c r="F6753" s="535">
        <v>0</v>
      </c>
      <c r="G6753" s="536"/>
      <c r="H6753" s="535">
        <v>0</v>
      </c>
      <c r="I6753" s="536"/>
      <c r="J6753" s="535">
        <v>0</v>
      </c>
      <c r="K6753" s="536"/>
      <c r="L6753" s="535">
        <v>0</v>
      </c>
      <c r="M6753" s="536"/>
      <c r="N6753" s="535">
        <v>0</v>
      </c>
      <c r="O6753" s="536"/>
      <c r="P6753" s="535">
        <v>0</v>
      </c>
      <c r="Q6753" s="536"/>
      <c r="R6753" s="535">
        <v>0</v>
      </c>
    </row>
    <row r="6754" spans="1:18" ht="12.75">
      <c r="A6754" s="145">
        <v>106063</v>
      </c>
      <c r="B6754" s="102" t="s">
        <v>28423</v>
      </c>
      <c r="C6754" s="145" t="s">
        <v>4</v>
      </c>
      <c r="D6754" s="535">
        <v>0</v>
      </c>
      <c r="E6754" s="536"/>
      <c r="F6754" s="535">
        <v>0</v>
      </c>
      <c r="G6754" s="536"/>
      <c r="H6754" s="535">
        <v>0</v>
      </c>
      <c r="I6754" s="536"/>
      <c r="J6754" s="535">
        <v>0</v>
      </c>
      <c r="K6754" s="536"/>
      <c r="L6754" s="535">
        <v>0</v>
      </c>
      <c r="M6754" s="536"/>
      <c r="N6754" s="535">
        <v>0</v>
      </c>
      <c r="O6754" s="536"/>
      <c r="P6754" s="535">
        <v>0</v>
      </c>
      <c r="Q6754" s="536"/>
      <c r="R6754" s="535">
        <v>0</v>
      </c>
    </row>
    <row r="6755" spans="1:18" ht="12.75">
      <c r="A6755" s="145">
        <v>106052</v>
      </c>
      <c r="B6755" s="102" t="s">
        <v>28424</v>
      </c>
      <c r="C6755" s="145" t="s">
        <v>4</v>
      </c>
      <c r="D6755" s="535">
        <v>0</v>
      </c>
      <c r="E6755" s="536"/>
      <c r="F6755" s="535">
        <v>0</v>
      </c>
      <c r="G6755" s="536"/>
      <c r="H6755" s="535">
        <v>0</v>
      </c>
      <c r="I6755" s="536"/>
      <c r="J6755" s="535">
        <v>0</v>
      </c>
      <c r="K6755" s="536"/>
      <c r="L6755" s="535">
        <v>0</v>
      </c>
      <c r="M6755" s="536"/>
      <c r="N6755" s="535">
        <v>0</v>
      </c>
      <c r="O6755" s="536"/>
      <c r="P6755" s="535">
        <v>0</v>
      </c>
      <c r="Q6755" s="536"/>
      <c r="R6755" s="535">
        <v>0</v>
      </c>
    </row>
    <row r="6756" spans="1:18" ht="12.75">
      <c r="A6756" s="145">
        <v>106053</v>
      </c>
      <c r="B6756" s="102" t="s">
        <v>28425</v>
      </c>
      <c r="C6756" s="145" t="s">
        <v>4</v>
      </c>
      <c r="D6756" s="535">
        <v>0</v>
      </c>
      <c r="E6756" s="536"/>
      <c r="F6756" s="535">
        <v>0</v>
      </c>
      <c r="G6756" s="536"/>
      <c r="H6756" s="535">
        <v>0</v>
      </c>
      <c r="I6756" s="536"/>
      <c r="J6756" s="535">
        <v>0</v>
      </c>
      <c r="K6756" s="536"/>
      <c r="L6756" s="535">
        <v>0</v>
      </c>
      <c r="M6756" s="536"/>
      <c r="N6756" s="535">
        <v>0</v>
      </c>
      <c r="O6756" s="536"/>
      <c r="P6756" s="535">
        <v>0</v>
      </c>
      <c r="Q6756" s="536"/>
      <c r="R6756" s="535">
        <v>0</v>
      </c>
    </row>
    <row r="6757" spans="1:18" ht="12.75">
      <c r="A6757" s="145">
        <v>106054</v>
      </c>
      <c r="B6757" s="102" t="s">
        <v>28426</v>
      </c>
      <c r="C6757" s="145" t="s">
        <v>4</v>
      </c>
      <c r="D6757" s="535">
        <v>0</v>
      </c>
      <c r="E6757" s="536"/>
      <c r="F6757" s="535">
        <v>0</v>
      </c>
      <c r="G6757" s="536"/>
      <c r="H6757" s="535">
        <v>0</v>
      </c>
      <c r="I6757" s="536"/>
      <c r="J6757" s="535">
        <v>0</v>
      </c>
      <c r="K6757" s="536"/>
      <c r="L6757" s="535">
        <v>0</v>
      </c>
      <c r="M6757" s="536"/>
      <c r="N6757" s="535">
        <v>0</v>
      </c>
      <c r="O6757" s="536"/>
      <c r="P6757" s="535">
        <v>0</v>
      </c>
      <c r="Q6757" s="536"/>
      <c r="R6757" s="535">
        <v>0</v>
      </c>
    </row>
    <row r="6758" spans="1:18" ht="12.75">
      <c r="A6758" s="145">
        <v>106055</v>
      </c>
      <c r="B6758" s="102" t="s">
        <v>28427</v>
      </c>
      <c r="C6758" s="145" t="s">
        <v>4</v>
      </c>
      <c r="D6758" s="535">
        <v>0</v>
      </c>
      <c r="E6758" s="536"/>
      <c r="F6758" s="535">
        <v>0</v>
      </c>
      <c r="G6758" s="536"/>
      <c r="H6758" s="535">
        <v>0</v>
      </c>
      <c r="I6758" s="536"/>
      <c r="J6758" s="535">
        <v>0</v>
      </c>
      <c r="K6758" s="536"/>
      <c r="L6758" s="535">
        <v>0</v>
      </c>
      <c r="M6758" s="536"/>
      <c r="N6758" s="535">
        <v>0</v>
      </c>
      <c r="O6758" s="536"/>
      <c r="P6758" s="535">
        <v>0</v>
      </c>
      <c r="Q6758" s="536"/>
      <c r="R6758" s="535">
        <v>0</v>
      </c>
    </row>
    <row r="6759" spans="1:18" ht="12.75">
      <c r="A6759" s="145">
        <v>106064</v>
      </c>
      <c r="B6759" s="102" t="s">
        <v>28428</v>
      </c>
      <c r="C6759" s="145" t="s">
        <v>4</v>
      </c>
      <c r="D6759" s="535">
        <v>0</v>
      </c>
      <c r="E6759" s="536"/>
      <c r="F6759" s="535">
        <v>0</v>
      </c>
      <c r="G6759" s="536"/>
      <c r="H6759" s="535">
        <v>0</v>
      </c>
      <c r="I6759" s="536"/>
      <c r="J6759" s="535">
        <v>0</v>
      </c>
      <c r="K6759" s="536"/>
      <c r="L6759" s="535">
        <v>0</v>
      </c>
      <c r="M6759" s="536"/>
      <c r="N6759" s="535">
        <v>0</v>
      </c>
      <c r="O6759" s="536"/>
      <c r="P6759" s="535">
        <v>0</v>
      </c>
      <c r="Q6759" s="536"/>
      <c r="R6759" s="535">
        <v>0</v>
      </c>
    </row>
    <row r="6760" spans="1:18" ht="12.75">
      <c r="A6760" s="145">
        <v>106067</v>
      </c>
      <c r="B6760" s="102" t="s">
        <v>28429</v>
      </c>
      <c r="C6760" s="145" t="s">
        <v>4</v>
      </c>
      <c r="D6760" s="535">
        <v>0</v>
      </c>
      <c r="E6760" s="536"/>
      <c r="F6760" s="535">
        <v>0</v>
      </c>
      <c r="G6760" s="536"/>
      <c r="H6760" s="535">
        <v>0</v>
      </c>
      <c r="I6760" s="536"/>
      <c r="J6760" s="535">
        <v>0</v>
      </c>
      <c r="K6760" s="536"/>
      <c r="L6760" s="535">
        <v>0</v>
      </c>
      <c r="M6760" s="536"/>
      <c r="N6760" s="535">
        <v>0</v>
      </c>
      <c r="O6760" s="536"/>
      <c r="P6760" s="535">
        <v>0</v>
      </c>
      <c r="Q6760" s="536"/>
      <c r="R6760" s="535">
        <v>0</v>
      </c>
    </row>
    <row r="6761" spans="1:18" ht="12.75">
      <c r="A6761" s="145">
        <v>106070</v>
      </c>
      <c r="B6761" s="102" t="s">
        <v>28430</v>
      </c>
      <c r="C6761" s="145" t="s">
        <v>4</v>
      </c>
      <c r="D6761" s="535">
        <v>0</v>
      </c>
      <c r="E6761" s="536"/>
      <c r="F6761" s="535">
        <v>0</v>
      </c>
      <c r="G6761" s="536"/>
      <c r="H6761" s="535">
        <v>0</v>
      </c>
      <c r="I6761" s="536"/>
      <c r="J6761" s="535">
        <v>0</v>
      </c>
      <c r="K6761" s="536"/>
      <c r="L6761" s="535">
        <v>0</v>
      </c>
      <c r="M6761" s="536"/>
      <c r="N6761" s="535">
        <v>0</v>
      </c>
      <c r="O6761" s="536"/>
      <c r="P6761" s="535">
        <v>0</v>
      </c>
      <c r="Q6761" s="536"/>
      <c r="R6761" s="535">
        <v>0</v>
      </c>
    </row>
    <row r="6762" spans="1:18" ht="12.75">
      <c r="A6762" s="145">
        <v>106071</v>
      </c>
      <c r="B6762" s="102" t="s">
        <v>28431</v>
      </c>
      <c r="C6762" s="145" t="s">
        <v>4</v>
      </c>
      <c r="D6762" s="535">
        <v>0</v>
      </c>
      <c r="E6762" s="536"/>
      <c r="F6762" s="535">
        <v>0</v>
      </c>
      <c r="G6762" s="536"/>
      <c r="H6762" s="535">
        <v>0</v>
      </c>
      <c r="I6762" s="536"/>
      <c r="J6762" s="535">
        <v>0</v>
      </c>
      <c r="K6762" s="536"/>
      <c r="L6762" s="535">
        <v>0</v>
      </c>
      <c r="M6762" s="536"/>
      <c r="N6762" s="535">
        <v>0</v>
      </c>
      <c r="O6762" s="536"/>
      <c r="P6762" s="535">
        <v>0</v>
      </c>
      <c r="Q6762" s="536"/>
      <c r="R6762" s="535">
        <v>0</v>
      </c>
    </row>
    <row r="6763" spans="1:18" ht="12.75">
      <c r="A6763" s="145">
        <v>106072</v>
      </c>
      <c r="B6763" s="102" t="s">
        <v>28432</v>
      </c>
      <c r="C6763" s="145" t="s">
        <v>4</v>
      </c>
      <c r="D6763" s="535">
        <v>0</v>
      </c>
      <c r="E6763" s="536"/>
      <c r="F6763" s="535">
        <v>0</v>
      </c>
      <c r="G6763" s="536"/>
      <c r="H6763" s="535">
        <v>0</v>
      </c>
      <c r="I6763" s="536"/>
      <c r="J6763" s="535">
        <v>0</v>
      </c>
      <c r="K6763" s="536"/>
      <c r="L6763" s="535">
        <v>0</v>
      </c>
      <c r="M6763" s="536"/>
      <c r="N6763" s="535">
        <v>0</v>
      </c>
      <c r="O6763" s="536"/>
      <c r="P6763" s="535">
        <v>0</v>
      </c>
      <c r="Q6763" s="536"/>
      <c r="R6763" s="535">
        <v>0</v>
      </c>
    </row>
    <row r="6764" spans="1:18" ht="12.75">
      <c r="A6764" s="145">
        <v>106073</v>
      </c>
      <c r="B6764" s="102" t="s">
        <v>28433</v>
      </c>
      <c r="C6764" s="145" t="s">
        <v>4</v>
      </c>
      <c r="D6764" s="535">
        <v>0</v>
      </c>
      <c r="E6764" s="536"/>
      <c r="F6764" s="535">
        <v>0</v>
      </c>
      <c r="G6764" s="536"/>
      <c r="H6764" s="535">
        <v>0</v>
      </c>
      <c r="I6764" s="536"/>
      <c r="J6764" s="535">
        <v>0</v>
      </c>
      <c r="K6764" s="536"/>
      <c r="L6764" s="535">
        <v>0</v>
      </c>
      <c r="M6764" s="536"/>
      <c r="N6764" s="535">
        <v>0</v>
      </c>
      <c r="O6764" s="536"/>
      <c r="P6764" s="535">
        <v>0</v>
      </c>
      <c r="Q6764" s="536"/>
      <c r="R6764" s="535">
        <v>0</v>
      </c>
    </row>
    <row r="6765" spans="1:18" ht="12.75">
      <c r="A6765" s="145">
        <v>106068</v>
      </c>
      <c r="B6765" s="102" t="s">
        <v>28434</v>
      </c>
      <c r="C6765" s="145" t="s">
        <v>4</v>
      </c>
      <c r="D6765" s="535">
        <v>0</v>
      </c>
      <c r="E6765" s="536"/>
      <c r="F6765" s="535">
        <v>0</v>
      </c>
      <c r="G6765" s="536"/>
      <c r="H6765" s="535">
        <v>0</v>
      </c>
      <c r="I6765" s="536"/>
      <c r="J6765" s="535">
        <v>0</v>
      </c>
      <c r="K6765" s="536"/>
      <c r="L6765" s="535">
        <v>0</v>
      </c>
      <c r="M6765" s="536"/>
      <c r="N6765" s="535">
        <v>0</v>
      </c>
      <c r="O6765" s="536"/>
      <c r="P6765" s="535">
        <v>0</v>
      </c>
      <c r="Q6765" s="536"/>
      <c r="R6765" s="535">
        <v>0</v>
      </c>
    </row>
    <row r="6766" spans="1:18" ht="12.75">
      <c r="A6766" s="145">
        <v>106069</v>
      </c>
      <c r="B6766" s="102" t="s">
        <v>28435</v>
      </c>
      <c r="C6766" s="145" t="s">
        <v>4</v>
      </c>
      <c r="D6766" s="535">
        <v>0</v>
      </c>
      <c r="E6766" s="536"/>
      <c r="F6766" s="535">
        <v>0</v>
      </c>
      <c r="G6766" s="536"/>
      <c r="H6766" s="535">
        <v>0</v>
      </c>
      <c r="I6766" s="536"/>
      <c r="J6766" s="535">
        <v>0</v>
      </c>
      <c r="K6766" s="536"/>
      <c r="L6766" s="535">
        <v>0</v>
      </c>
      <c r="M6766" s="536"/>
      <c r="N6766" s="535">
        <v>0</v>
      </c>
      <c r="O6766" s="536"/>
      <c r="P6766" s="535">
        <v>0</v>
      </c>
      <c r="Q6766" s="536"/>
      <c r="R6766" s="535">
        <v>0</v>
      </c>
    </row>
    <row r="6767" spans="1:18" ht="12.75">
      <c r="A6767" s="145">
        <v>106074</v>
      </c>
      <c r="B6767" s="102" t="s">
        <v>28436</v>
      </c>
      <c r="C6767" s="145" t="s">
        <v>4</v>
      </c>
      <c r="D6767" s="535">
        <v>0</v>
      </c>
      <c r="E6767" s="536"/>
      <c r="F6767" s="535">
        <v>0</v>
      </c>
      <c r="G6767" s="536"/>
      <c r="H6767" s="535">
        <v>0</v>
      </c>
      <c r="I6767" s="536"/>
      <c r="J6767" s="535">
        <v>0</v>
      </c>
      <c r="K6767" s="536"/>
      <c r="L6767" s="535">
        <v>0</v>
      </c>
      <c r="M6767" s="536"/>
      <c r="N6767" s="535">
        <v>0</v>
      </c>
      <c r="O6767" s="536"/>
      <c r="P6767" s="535">
        <v>0</v>
      </c>
      <c r="Q6767" s="536"/>
      <c r="R6767" s="535">
        <v>0</v>
      </c>
    </row>
    <row r="6768" spans="1:18" ht="12.75">
      <c r="A6768" s="145">
        <v>106075</v>
      </c>
      <c r="B6768" s="102" t="s">
        <v>28437</v>
      </c>
      <c r="C6768" s="145" t="s">
        <v>4</v>
      </c>
      <c r="D6768" s="535">
        <v>0</v>
      </c>
      <c r="E6768" s="536"/>
      <c r="F6768" s="535">
        <v>0</v>
      </c>
      <c r="G6768" s="536"/>
      <c r="H6768" s="535">
        <v>0</v>
      </c>
      <c r="I6768" s="536"/>
      <c r="J6768" s="535">
        <v>0</v>
      </c>
      <c r="K6768" s="536"/>
      <c r="L6768" s="535">
        <v>0</v>
      </c>
      <c r="M6768" s="536"/>
      <c r="N6768" s="535">
        <v>0</v>
      </c>
      <c r="O6768" s="536"/>
      <c r="P6768" s="535">
        <v>0</v>
      </c>
      <c r="Q6768" s="536"/>
      <c r="R6768" s="535">
        <v>0</v>
      </c>
    </row>
    <row r="6769" spans="1:18" ht="12.75">
      <c r="A6769" s="145">
        <v>106076</v>
      </c>
      <c r="B6769" s="102" t="s">
        <v>28438</v>
      </c>
      <c r="C6769" s="145" t="s">
        <v>4</v>
      </c>
      <c r="D6769" s="535">
        <v>0</v>
      </c>
      <c r="E6769" s="536"/>
      <c r="F6769" s="535">
        <v>0</v>
      </c>
      <c r="G6769" s="536"/>
      <c r="H6769" s="535">
        <v>0</v>
      </c>
      <c r="I6769" s="536"/>
      <c r="J6769" s="535">
        <v>0</v>
      </c>
      <c r="K6769" s="536"/>
      <c r="L6769" s="535">
        <v>0</v>
      </c>
      <c r="M6769" s="536"/>
      <c r="N6769" s="535">
        <v>0</v>
      </c>
      <c r="O6769" s="536"/>
      <c r="P6769" s="535">
        <v>0</v>
      </c>
      <c r="Q6769" s="536"/>
      <c r="R6769" s="535">
        <v>0</v>
      </c>
    </row>
    <row r="6770" spans="1:18" ht="12.75">
      <c r="A6770" s="145">
        <v>101964</v>
      </c>
      <c r="B6770" s="102" t="s">
        <v>28439</v>
      </c>
      <c r="C6770" s="145" t="s">
        <v>4</v>
      </c>
      <c r="D6770" s="535">
        <v>302.12</v>
      </c>
      <c r="E6770" s="536">
        <v>2E-3</v>
      </c>
      <c r="F6770" s="535">
        <v>205.63</v>
      </c>
      <c r="G6770" s="536">
        <v>3.0000000000000001E-3</v>
      </c>
      <c r="H6770" s="535">
        <v>211.19</v>
      </c>
      <c r="I6770" s="536">
        <v>2.8999999999999998E-3</v>
      </c>
      <c r="J6770" s="535">
        <v>191.94</v>
      </c>
      <c r="K6770" s="536">
        <v>0.2697</v>
      </c>
      <c r="L6770" s="535">
        <v>181.66</v>
      </c>
      <c r="M6770" s="536">
        <v>0</v>
      </c>
      <c r="N6770" s="535">
        <v>190.71</v>
      </c>
      <c r="O6770" s="536">
        <v>3.2000000000000002E-3</v>
      </c>
      <c r="P6770" s="535">
        <v>189.31</v>
      </c>
      <c r="Q6770" s="536">
        <v>3.2000000000000002E-3</v>
      </c>
      <c r="R6770" s="535">
        <v>199.99</v>
      </c>
    </row>
    <row r="6771" spans="1:18" ht="12.75">
      <c r="A6771" s="145">
        <v>106059</v>
      </c>
      <c r="B6771" s="102" t="s">
        <v>28440</v>
      </c>
      <c r="C6771" s="145" t="s">
        <v>4</v>
      </c>
      <c r="D6771" s="535">
        <v>342.89</v>
      </c>
      <c r="E6771" s="536">
        <v>1.8E-3</v>
      </c>
      <c r="F6771" s="535">
        <v>239.59</v>
      </c>
      <c r="G6771" s="536">
        <v>2.5000000000000001E-3</v>
      </c>
      <c r="H6771" s="535">
        <v>238.45</v>
      </c>
      <c r="I6771" s="536">
        <v>2.5999999999999999E-3</v>
      </c>
      <c r="J6771" s="535">
        <v>213.87</v>
      </c>
      <c r="K6771" s="536">
        <v>0.34889999999999999</v>
      </c>
      <c r="L6771" s="535">
        <v>199.59</v>
      </c>
      <c r="M6771" s="536">
        <v>0</v>
      </c>
      <c r="N6771" s="535">
        <v>213.48</v>
      </c>
      <c r="O6771" s="536">
        <v>2.8999999999999998E-3</v>
      </c>
      <c r="P6771" s="535">
        <v>211.91</v>
      </c>
      <c r="Q6771" s="536">
        <v>2.8999999999999998E-3</v>
      </c>
      <c r="R6771" s="535">
        <v>221.58</v>
      </c>
    </row>
    <row r="6772" spans="1:18" ht="12.75">
      <c r="A6772" s="145">
        <v>106060</v>
      </c>
      <c r="B6772" s="102" t="s">
        <v>28441</v>
      </c>
      <c r="C6772" s="145" t="s">
        <v>4</v>
      </c>
      <c r="D6772" s="535">
        <v>331.24</v>
      </c>
      <c r="E6772" s="536">
        <v>1.8E-3</v>
      </c>
      <c r="F6772" s="535">
        <v>233</v>
      </c>
      <c r="G6772" s="536">
        <v>2.5999999999999999E-3</v>
      </c>
      <c r="H6772" s="535">
        <v>229.72</v>
      </c>
      <c r="I6772" s="536">
        <v>2.7000000000000001E-3</v>
      </c>
      <c r="J6772" s="535">
        <v>206.41</v>
      </c>
      <c r="K6772" s="536">
        <v>0.36149999999999999</v>
      </c>
      <c r="L6772" s="535">
        <v>191.87</v>
      </c>
      <c r="M6772" s="536">
        <v>0</v>
      </c>
      <c r="N6772" s="535">
        <v>206.48</v>
      </c>
      <c r="O6772" s="536">
        <v>3.0000000000000001E-3</v>
      </c>
      <c r="P6772" s="535">
        <v>204.4</v>
      </c>
      <c r="Q6772" s="536">
        <v>3.0000000000000001E-3</v>
      </c>
      <c r="R6772" s="535">
        <v>213.35</v>
      </c>
    </row>
    <row r="6773" spans="1:18" ht="12.75">
      <c r="A6773" s="145">
        <v>101963</v>
      </c>
      <c r="B6773" s="102" t="s">
        <v>28442</v>
      </c>
      <c r="C6773" s="145" t="s">
        <v>4</v>
      </c>
      <c r="D6773" s="535">
        <v>325.81</v>
      </c>
      <c r="E6773" s="536">
        <v>2.3E-3</v>
      </c>
      <c r="F6773" s="535">
        <v>225.54</v>
      </c>
      <c r="G6773" s="536">
        <v>3.3E-3</v>
      </c>
      <c r="H6773" s="535">
        <v>228.35</v>
      </c>
      <c r="I6773" s="536">
        <v>3.2000000000000002E-3</v>
      </c>
      <c r="J6773" s="535">
        <v>206.25</v>
      </c>
      <c r="K6773" s="536">
        <v>0.30330000000000001</v>
      </c>
      <c r="L6773" s="535">
        <v>194.03</v>
      </c>
      <c r="M6773" s="536">
        <v>0</v>
      </c>
      <c r="N6773" s="535">
        <v>205.2</v>
      </c>
      <c r="O6773" s="536">
        <v>3.5999999999999999E-3</v>
      </c>
      <c r="P6773" s="535">
        <v>203.96</v>
      </c>
      <c r="Q6773" s="536">
        <v>3.5999999999999999E-3</v>
      </c>
      <c r="R6773" s="535">
        <v>214.52</v>
      </c>
    </row>
    <row r="6774" spans="1:18" ht="12.75">
      <c r="A6774" s="145">
        <v>101947</v>
      </c>
      <c r="B6774" s="102" t="s">
        <v>28443</v>
      </c>
      <c r="C6774" s="145" t="s">
        <v>4</v>
      </c>
      <c r="D6774" s="535">
        <v>0</v>
      </c>
      <c r="E6774" s="536"/>
      <c r="F6774" s="535">
        <v>0</v>
      </c>
      <c r="G6774" s="536"/>
      <c r="H6774" s="535">
        <v>0</v>
      </c>
      <c r="I6774" s="536"/>
      <c r="J6774" s="535">
        <v>0</v>
      </c>
      <c r="K6774" s="536"/>
      <c r="L6774" s="535">
        <v>0</v>
      </c>
      <c r="M6774" s="536"/>
      <c r="N6774" s="535">
        <v>0</v>
      </c>
      <c r="O6774" s="536"/>
      <c r="P6774" s="535">
        <v>0</v>
      </c>
      <c r="Q6774" s="536"/>
      <c r="R6774" s="535">
        <v>0</v>
      </c>
    </row>
    <row r="6775" spans="1:18" ht="12.75">
      <c r="A6775" s="145">
        <v>101948</v>
      </c>
      <c r="B6775" s="102" t="s">
        <v>28444</v>
      </c>
      <c r="C6775" s="145" t="s">
        <v>4</v>
      </c>
      <c r="D6775" s="535">
        <v>0</v>
      </c>
      <c r="E6775" s="536"/>
      <c r="F6775" s="535">
        <v>0</v>
      </c>
      <c r="G6775" s="536"/>
      <c r="H6775" s="535">
        <v>0</v>
      </c>
      <c r="I6775" s="536"/>
      <c r="J6775" s="535">
        <v>0</v>
      </c>
      <c r="K6775" s="536"/>
      <c r="L6775" s="535">
        <v>0</v>
      </c>
      <c r="M6775" s="536"/>
      <c r="N6775" s="535">
        <v>0</v>
      </c>
      <c r="O6775" s="536"/>
      <c r="P6775" s="535">
        <v>0</v>
      </c>
      <c r="Q6775" s="536"/>
      <c r="R6775" s="535">
        <v>0</v>
      </c>
    </row>
    <row r="6776" spans="1:18" ht="12.75">
      <c r="A6776" s="145">
        <v>101949</v>
      </c>
      <c r="B6776" s="102" t="s">
        <v>28445</v>
      </c>
      <c r="C6776" s="145" t="s">
        <v>4</v>
      </c>
      <c r="D6776" s="535">
        <v>0</v>
      </c>
      <c r="E6776" s="536"/>
      <c r="F6776" s="535">
        <v>0</v>
      </c>
      <c r="G6776" s="536"/>
      <c r="H6776" s="535">
        <v>0</v>
      </c>
      <c r="I6776" s="536"/>
      <c r="J6776" s="535">
        <v>0</v>
      </c>
      <c r="K6776" s="536"/>
      <c r="L6776" s="535">
        <v>0</v>
      </c>
      <c r="M6776" s="536"/>
      <c r="N6776" s="535">
        <v>0</v>
      </c>
      <c r="O6776" s="536"/>
      <c r="P6776" s="535">
        <v>0</v>
      </c>
      <c r="Q6776" s="536"/>
      <c r="R6776" s="535">
        <v>0</v>
      </c>
    </row>
    <row r="6777" spans="1:18" ht="12.75">
      <c r="A6777" s="145">
        <v>101950</v>
      </c>
      <c r="B6777" s="102" t="s">
        <v>28446</v>
      </c>
      <c r="C6777" s="145" t="s">
        <v>4</v>
      </c>
      <c r="D6777" s="535">
        <v>0</v>
      </c>
      <c r="E6777" s="536"/>
      <c r="F6777" s="535">
        <v>0</v>
      </c>
      <c r="G6777" s="536"/>
      <c r="H6777" s="535">
        <v>0</v>
      </c>
      <c r="I6777" s="536"/>
      <c r="J6777" s="535">
        <v>0</v>
      </c>
      <c r="K6777" s="536"/>
      <c r="L6777" s="535">
        <v>0</v>
      </c>
      <c r="M6777" s="536"/>
      <c r="N6777" s="535">
        <v>0</v>
      </c>
      <c r="O6777" s="536"/>
      <c r="P6777" s="535">
        <v>0</v>
      </c>
      <c r="Q6777" s="536"/>
      <c r="R6777" s="535">
        <v>0</v>
      </c>
    </row>
    <row r="6778" spans="1:18" ht="12.75">
      <c r="A6778" s="145">
        <v>106061</v>
      </c>
      <c r="B6778" s="102" t="s">
        <v>28447</v>
      </c>
      <c r="C6778" s="145" t="s">
        <v>4</v>
      </c>
      <c r="D6778" s="535">
        <v>0</v>
      </c>
      <c r="E6778" s="536"/>
      <c r="F6778" s="535">
        <v>0</v>
      </c>
      <c r="G6778" s="536"/>
      <c r="H6778" s="535">
        <v>0</v>
      </c>
      <c r="I6778" s="536"/>
      <c r="J6778" s="535">
        <v>0</v>
      </c>
      <c r="K6778" s="536"/>
      <c r="L6778" s="535">
        <v>0</v>
      </c>
      <c r="M6778" s="536"/>
      <c r="N6778" s="535">
        <v>0</v>
      </c>
      <c r="O6778" s="536"/>
      <c r="P6778" s="535">
        <v>0</v>
      </c>
      <c r="Q6778" s="536"/>
      <c r="R6778" s="535">
        <v>0</v>
      </c>
    </row>
    <row r="6779" spans="1:18" ht="12.75">
      <c r="A6779" s="145">
        <v>101951</v>
      </c>
      <c r="B6779" s="102" t="s">
        <v>28448</v>
      </c>
      <c r="C6779" s="145" t="s">
        <v>4</v>
      </c>
      <c r="D6779" s="535">
        <v>0</v>
      </c>
      <c r="E6779" s="536"/>
      <c r="F6779" s="535">
        <v>0</v>
      </c>
      <c r="G6779" s="536"/>
      <c r="H6779" s="535">
        <v>0</v>
      </c>
      <c r="I6779" s="536"/>
      <c r="J6779" s="535">
        <v>0</v>
      </c>
      <c r="K6779" s="536"/>
      <c r="L6779" s="535">
        <v>0</v>
      </c>
      <c r="M6779" s="536"/>
      <c r="N6779" s="535">
        <v>0</v>
      </c>
      <c r="O6779" s="536"/>
      <c r="P6779" s="535">
        <v>0</v>
      </c>
      <c r="Q6779" s="536"/>
      <c r="R6779" s="535">
        <v>0</v>
      </c>
    </row>
    <row r="6780" spans="1:18" ht="12.75">
      <c r="A6780" s="145">
        <v>101952</v>
      </c>
      <c r="B6780" s="102" t="s">
        <v>28449</v>
      </c>
      <c r="C6780" s="145" t="s">
        <v>4</v>
      </c>
      <c r="D6780" s="535">
        <v>0</v>
      </c>
      <c r="E6780" s="536"/>
      <c r="F6780" s="535">
        <v>0</v>
      </c>
      <c r="G6780" s="536"/>
      <c r="H6780" s="535">
        <v>0</v>
      </c>
      <c r="I6780" s="536"/>
      <c r="J6780" s="535">
        <v>0</v>
      </c>
      <c r="K6780" s="536"/>
      <c r="L6780" s="535">
        <v>0</v>
      </c>
      <c r="M6780" s="536"/>
      <c r="N6780" s="535">
        <v>0</v>
      </c>
      <c r="O6780" s="536"/>
      <c r="P6780" s="535">
        <v>0</v>
      </c>
      <c r="Q6780" s="536"/>
      <c r="R6780" s="535">
        <v>0</v>
      </c>
    </row>
    <row r="6781" spans="1:18" ht="12.75">
      <c r="A6781" s="145">
        <v>101953</v>
      </c>
      <c r="B6781" s="102" t="s">
        <v>28450</v>
      </c>
      <c r="C6781" s="145" t="s">
        <v>4</v>
      </c>
      <c r="D6781" s="535">
        <v>0</v>
      </c>
      <c r="E6781" s="536"/>
      <c r="F6781" s="535">
        <v>0</v>
      </c>
      <c r="G6781" s="536"/>
      <c r="H6781" s="535">
        <v>0</v>
      </c>
      <c r="I6781" s="536"/>
      <c r="J6781" s="535">
        <v>0</v>
      </c>
      <c r="K6781" s="536"/>
      <c r="L6781" s="535">
        <v>0</v>
      </c>
      <c r="M6781" s="536"/>
      <c r="N6781" s="535">
        <v>0</v>
      </c>
      <c r="O6781" s="536"/>
      <c r="P6781" s="535">
        <v>0</v>
      </c>
      <c r="Q6781" s="536"/>
      <c r="R6781" s="535">
        <v>0</v>
      </c>
    </row>
    <row r="6782" spans="1:18" ht="12.75">
      <c r="A6782" s="145">
        <v>101954</v>
      </c>
      <c r="B6782" s="102" t="s">
        <v>28451</v>
      </c>
      <c r="C6782" s="145" t="s">
        <v>4</v>
      </c>
      <c r="D6782" s="535">
        <v>0</v>
      </c>
      <c r="E6782" s="536"/>
      <c r="F6782" s="535">
        <v>0</v>
      </c>
      <c r="G6782" s="536"/>
      <c r="H6782" s="535">
        <v>0</v>
      </c>
      <c r="I6782" s="536"/>
      <c r="J6782" s="535">
        <v>0</v>
      </c>
      <c r="K6782" s="536"/>
      <c r="L6782" s="535">
        <v>0</v>
      </c>
      <c r="M6782" s="536"/>
      <c r="N6782" s="535">
        <v>0</v>
      </c>
      <c r="O6782" s="536"/>
      <c r="P6782" s="535">
        <v>0</v>
      </c>
      <c r="Q6782" s="536"/>
      <c r="R6782" s="535">
        <v>0</v>
      </c>
    </row>
    <row r="6783" spans="1:18" ht="12.75">
      <c r="A6783" s="145">
        <v>106062</v>
      </c>
      <c r="B6783" s="102" t="s">
        <v>28452</v>
      </c>
      <c r="C6783" s="145" t="s">
        <v>4</v>
      </c>
      <c r="D6783" s="535">
        <v>0</v>
      </c>
      <c r="E6783" s="536"/>
      <c r="F6783" s="535">
        <v>0</v>
      </c>
      <c r="G6783" s="536"/>
      <c r="H6783" s="535">
        <v>0</v>
      </c>
      <c r="I6783" s="536"/>
      <c r="J6783" s="535">
        <v>0</v>
      </c>
      <c r="K6783" s="536"/>
      <c r="L6783" s="535">
        <v>0</v>
      </c>
      <c r="M6783" s="536"/>
      <c r="N6783" s="535">
        <v>0</v>
      </c>
      <c r="O6783" s="536"/>
      <c r="P6783" s="535">
        <v>0</v>
      </c>
      <c r="Q6783" s="536"/>
      <c r="R6783" s="535">
        <v>0</v>
      </c>
    </row>
    <row r="6784" spans="1:18" ht="12.75">
      <c r="A6784" s="145">
        <v>100323</v>
      </c>
      <c r="B6784" s="102" t="s">
        <v>28453</v>
      </c>
      <c r="C6784" s="145" t="s">
        <v>7</v>
      </c>
      <c r="D6784" s="535">
        <v>262.32</v>
      </c>
      <c r="E6784" s="536">
        <v>2.0000000000000001E-4</v>
      </c>
      <c r="F6784" s="535">
        <v>198.67</v>
      </c>
      <c r="G6784" s="536">
        <v>2.9999999999999997E-4</v>
      </c>
      <c r="H6784" s="535">
        <v>198.56</v>
      </c>
      <c r="I6784" s="536">
        <v>2.9999999999999997E-4</v>
      </c>
      <c r="J6784" s="535">
        <v>232.8</v>
      </c>
      <c r="K6784" s="536">
        <v>2.9999999999999997E-4</v>
      </c>
      <c r="L6784" s="535">
        <v>241.25</v>
      </c>
      <c r="M6784" s="536">
        <v>0</v>
      </c>
      <c r="N6784" s="535">
        <v>230.16</v>
      </c>
      <c r="O6784" s="536">
        <v>2.9999999999999997E-4</v>
      </c>
      <c r="P6784" s="535">
        <v>285.94</v>
      </c>
      <c r="Q6784" s="536">
        <v>2.0000000000000001E-4</v>
      </c>
      <c r="R6784" s="535">
        <v>170.42</v>
      </c>
    </row>
    <row r="6785" spans="1:18" ht="12.75">
      <c r="A6785" s="145">
        <v>100324</v>
      </c>
      <c r="B6785" s="102" t="s">
        <v>28454</v>
      </c>
      <c r="C6785" s="145" t="s">
        <v>7</v>
      </c>
      <c r="D6785" s="535">
        <v>481.38</v>
      </c>
      <c r="E6785" s="536">
        <v>1E-4</v>
      </c>
      <c r="F6785" s="535">
        <v>166.24</v>
      </c>
      <c r="G6785" s="536">
        <v>4.0000000000000002E-4</v>
      </c>
      <c r="H6785" s="535">
        <v>399.98</v>
      </c>
      <c r="I6785" s="536">
        <v>2.0000000000000001E-4</v>
      </c>
      <c r="J6785" s="535">
        <v>410.36</v>
      </c>
      <c r="K6785" s="536">
        <v>1E-4</v>
      </c>
      <c r="L6785" s="535">
        <v>207.2</v>
      </c>
      <c r="M6785" s="536">
        <v>0</v>
      </c>
      <c r="N6785" s="535">
        <v>196.01</v>
      </c>
      <c r="O6785" s="536">
        <v>2.9999999999999997E-4</v>
      </c>
      <c r="P6785" s="535">
        <v>289.38</v>
      </c>
      <c r="Q6785" s="536">
        <v>2.0000000000000001E-4</v>
      </c>
      <c r="R6785" s="535">
        <v>236.81</v>
      </c>
    </row>
    <row r="6786" spans="1:18" ht="12.75">
      <c r="A6786" s="145">
        <v>96624</v>
      </c>
      <c r="B6786" s="102" t="s">
        <v>28455</v>
      </c>
      <c r="C6786" s="145" t="s">
        <v>7</v>
      </c>
      <c r="D6786" s="535">
        <v>482.47</v>
      </c>
      <c r="E6786" s="536">
        <v>1E-4</v>
      </c>
      <c r="F6786" s="535">
        <v>166.54</v>
      </c>
      <c r="G6786" s="536">
        <v>4.0000000000000002E-4</v>
      </c>
      <c r="H6786" s="535">
        <v>400.86</v>
      </c>
      <c r="I6786" s="536">
        <v>1E-4</v>
      </c>
      <c r="J6786" s="535">
        <v>411.3</v>
      </c>
      <c r="K6786" s="536">
        <v>1E-4</v>
      </c>
      <c r="L6786" s="535">
        <v>207.57</v>
      </c>
      <c r="M6786" s="536">
        <v>0</v>
      </c>
      <c r="N6786" s="535">
        <v>196.36</v>
      </c>
      <c r="O6786" s="536">
        <v>2.9999999999999997E-4</v>
      </c>
      <c r="P6786" s="535">
        <v>289.97000000000003</v>
      </c>
      <c r="Q6786" s="536">
        <v>2.0000000000000001E-4</v>
      </c>
      <c r="R6786" s="535">
        <v>237.26</v>
      </c>
    </row>
    <row r="6787" spans="1:18" ht="12.75">
      <c r="A6787" s="145">
        <v>100322</v>
      </c>
      <c r="B6787" s="102" t="s">
        <v>28456</v>
      </c>
      <c r="C6787" s="145" t="s">
        <v>7</v>
      </c>
      <c r="D6787" s="535">
        <v>457.33</v>
      </c>
      <c r="E6787" s="536">
        <v>1E-4</v>
      </c>
      <c r="F6787" s="535">
        <v>159.85</v>
      </c>
      <c r="G6787" s="536">
        <v>4.0000000000000002E-4</v>
      </c>
      <c r="H6787" s="535">
        <v>380.74</v>
      </c>
      <c r="I6787" s="536">
        <v>2.0000000000000001E-4</v>
      </c>
      <c r="J6787" s="535">
        <v>389.76</v>
      </c>
      <c r="K6787" s="536">
        <v>2.0000000000000001E-4</v>
      </c>
      <c r="L6787" s="535">
        <v>199.19</v>
      </c>
      <c r="M6787" s="536">
        <v>0</v>
      </c>
      <c r="N6787" s="535">
        <v>188.34</v>
      </c>
      <c r="O6787" s="536">
        <v>2.9999999999999997E-4</v>
      </c>
      <c r="P6787" s="535">
        <v>276.56</v>
      </c>
      <c r="Q6787" s="536">
        <v>2.0000000000000001E-4</v>
      </c>
      <c r="R6787" s="535">
        <v>227.06</v>
      </c>
    </row>
    <row r="6788" spans="1:18" ht="12.75">
      <c r="A6788" s="145">
        <v>96623</v>
      </c>
      <c r="B6788" s="102" t="s">
        <v>28457</v>
      </c>
      <c r="C6788" s="145" t="s">
        <v>7</v>
      </c>
      <c r="D6788" s="535">
        <v>499.02</v>
      </c>
      <c r="E6788" s="536">
        <v>2.9999999999999997E-4</v>
      </c>
      <c r="F6788" s="535">
        <v>180.62</v>
      </c>
      <c r="G6788" s="536">
        <v>8.9999999999999998E-4</v>
      </c>
      <c r="H6788" s="535">
        <v>417.88</v>
      </c>
      <c r="I6788" s="536">
        <v>4.0000000000000002E-4</v>
      </c>
      <c r="J6788" s="535">
        <v>424.93</v>
      </c>
      <c r="K6788" s="536">
        <v>4.0000000000000002E-4</v>
      </c>
      <c r="L6788" s="535">
        <v>224.66</v>
      </c>
      <c r="M6788" s="536">
        <v>0</v>
      </c>
      <c r="N6788" s="535">
        <v>212.27</v>
      </c>
      <c r="O6788" s="536">
        <v>8.0000000000000004E-4</v>
      </c>
      <c r="P6788" s="535">
        <v>306.89</v>
      </c>
      <c r="Q6788" s="536">
        <v>5.0000000000000001E-4</v>
      </c>
      <c r="R6788" s="535">
        <v>254.39</v>
      </c>
    </row>
    <row r="6789" spans="1:18" ht="12.75">
      <c r="A6789" s="145">
        <v>96622</v>
      </c>
      <c r="B6789" s="102" t="s">
        <v>28458</v>
      </c>
      <c r="C6789" s="145" t="s">
        <v>7</v>
      </c>
      <c r="D6789" s="535">
        <v>563.67999999999995</v>
      </c>
      <c r="E6789" s="536">
        <v>1E-4</v>
      </c>
      <c r="F6789" s="535">
        <v>196.66</v>
      </c>
      <c r="G6789" s="536">
        <v>2.9999999999999997E-4</v>
      </c>
      <c r="H6789" s="535">
        <v>469.14</v>
      </c>
      <c r="I6789" s="536">
        <v>1E-4</v>
      </c>
      <c r="J6789" s="535">
        <v>480.41</v>
      </c>
      <c r="K6789" s="536">
        <v>1E-4</v>
      </c>
      <c r="L6789" s="535">
        <v>245.1</v>
      </c>
      <c r="M6789" s="536">
        <v>0</v>
      </c>
      <c r="N6789" s="535">
        <v>231.75</v>
      </c>
      <c r="O6789" s="536">
        <v>2.9999999999999997E-4</v>
      </c>
      <c r="P6789" s="535">
        <v>340.58</v>
      </c>
      <c r="Q6789" s="536">
        <v>2.0000000000000001E-4</v>
      </c>
      <c r="R6789" s="535">
        <v>279.47000000000003</v>
      </c>
    </row>
    <row r="6790" spans="1:18" ht="12.75">
      <c r="A6790" s="145">
        <v>96621</v>
      </c>
      <c r="B6790" s="102" t="s">
        <v>28459</v>
      </c>
      <c r="C6790" s="145" t="s">
        <v>7</v>
      </c>
      <c r="D6790" s="535">
        <v>580.24</v>
      </c>
      <c r="E6790" s="536">
        <v>2.9999999999999997E-4</v>
      </c>
      <c r="F6790" s="535">
        <v>210.74</v>
      </c>
      <c r="G6790" s="536">
        <v>8.0000000000000004E-4</v>
      </c>
      <c r="H6790" s="535">
        <v>486.16</v>
      </c>
      <c r="I6790" s="536">
        <v>2.9999999999999997E-4</v>
      </c>
      <c r="J6790" s="535">
        <v>494.05</v>
      </c>
      <c r="K6790" s="536">
        <v>2.9999999999999997E-4</v>
      </c>
      <c r="L6790" s="535">
        <v>262.18</v>
      </c>
      <c r="M6790" s="536">
        <v>0</v>
      </c>
      <c r="N6790" s="535">
        <v>247.66</v>
      </c>
      <c r="O6790" s="536">
        <v>5.9999999999999995E-4</v>
      </c>
      <c r="P6790" s="535">
        <v>357.51</v>
      </c>
      <c r="Q6790" s="536">
        <v>4.0000000000000002E-4</v>
      </c>
      <c r="R6790" s="535">
        <v>296.60000000000002</v>
      </c>
    </row>
    <row r="6791" spans="1:18" ht="12.75">
      <c r="A6791" s="145">
        <v>96617</v>
      </c>
      <c r="B6791" s="102" t="s">
        <v>28460</v>
      </c>
      <c r="C6791" s="145" t="s">
        <v>4</v>
      </c>
      <c r="D6791" s="535">
        <v>31.2</v>
      </c>
      <c r="E6791" s="536">
        <v>3.2000000000000002E-3</v>
      </c>
      <c r="F6791" s="535">
        <v>19.53</v>
      </c>
      <c r="G6791" s="536">
        <v>0</v>
      </c>
      <c r="H6791" s="535">
        <v>26.58</v>
      </c>
      <c r="I6791" s="536">
        <v>3.8E-3</v>
      </c>
      <c r="J6791" s="535">
        <v>26.61</v>
      </c>
      <c r="K6791" s="536">
        <v>0</v>
      </c>
      <c r="L6791" s="535">
        <v>24.27</v>
      </c>
      <c r="M6791" s="536">
        <v>0</v>
      </c>
      <c r="N6791" s="535">
        <v>21.84</v>
      </c>
      <c r="O6791" s="536">
        <v>0</v>
      </c>
      <c r="P6791" s="535">
        <v>24.26</v>
      </c>
      <c r="Q6791" s="536">
        <v>0</v>
      </c>
      <c r="R6791" s="535">
        <v>20.92</v>
      </c>
    </row>
    <row r="6792" spans="1:18" ht="12.75">
      <c r="A6792" s="145">
        <v>96619</v>
      </c>
      <c r="B6792" s="102" t="s">
        <v>28461</v>
      </c>
      <c r="C6792" s="145" t="s">
        <v>4</v>
      </c>
      <c r="D6792" s="535">
        <v>62.71</v>
      </c>
      <c r="E6792" s="536">
        <v>3.5000000000000001E-3</v>
      </c>
      <c r="F6792" s="535">
        <v>39.11</v>
      </c>
      <c r="G6792" s="536">
        <v>0</v>
      </c>
      <c r="H6792" s="535">
        <v>53.32</v>
      </c>
      <c r="I6792" s="536">
        <v>4.1000000000000003E-3</v>
      </c>
      <c r="J6792" s="535">
        <v>53.52</v>
      </c>
      <c r="K6792" s="536">
        <v>0</v>
      </c>
      <c r="L6792" s="535">
        <v>48.54</v>
      </c>
      <c r="M6792" s="536">
        <v>0</v>
      </c>
      <c r="N6792" s="535">
        <v>43.69</v>
      </c>
      <c r="O6792" s="536">
        <v>0</v>
      </c>
      <c r="P6792" s="535">
        <v>48.55</v>
      </c>
      <c r="Q6792" s="536">
        <v>0</v>
      </c>
      <c r="R6792" s="535">
        <v>41.84</v>
      </c>
    </row>
    <row r="6793" spans="1:18" ht="12.75">
      <c r="A6793" s="145">
        <v>96616</v>
      </c>
      <c r="B6793" s="102" t="s">
        <v>28462</v>
      </c>
      <c r="C6793" s="145" t="s">
        <v>7</v>
      </c>
      <c r="D6793" s="535">
        <v>1254.52</v>
      </c>
      <c r="E6793" s="536">
        <v>3.5000000000000001E-3</v>
      </c>
      <c r="F6793" s="535">
        <v>782.51</v>
      </c>
      <c r="G6793" s="536">
        <v>0</v>
      </c>
      <c r="H6793" s="535">
        <v>1066.8399999999999</v>
      </c>
      <c r="I6793" s="536">
        <v>4.1000000000000003E-3</v>
      </c>
      <c r="J6793" s="535">
        <v>1070.69</v>
      </c>
      <c r="K6793" s="536">
        <v>0</v>
      </c>
      <c r="L6793" s="535">
        <v>971.16</v>
      </c>
      <c r="M6793" s="536">
        <v>0</v>
      </c>
      <c r="N6793" s="535">
        <v>874.26</v>
      </c>
      <c r="O6793" s="536">
        <v>0</v>
      </c>
      <c r="P6793" s="535">
        <v>971.33</v>
      </c>
      <c r="Q6793" s="536">
        <v>0</v>
      </c>
      <c r="R6793" s="535">
        <v>836.9</v>
      </c>
    </row>
    <row r="6794" spans="1:18" ht="12.75">
      <c r="A6794" s="145">
        <v>95240</v>
      </c>
      <c r="B6794" s="102" t="s">
        <v>28463</v>
      </c>
      <c r="C6794" s="145" t="s">
        <v>4</v>
      </c>
      <c r="D6794" s="535">
        <v>30.31</v>
      </c>
      <c r="E6794" s="536">
        <v>3.3E-3</v>
      </c>
      <c r="F6794" s="535">
        <v>18.77</v>
      </c>
      <c r="G6794" s="536">
        <v>0</v>
      </c>
      <c r="H6794" s="535">
        <v>25.67</v>
      </c>
      <c r="I6794" s="536">
        <v>3.8999999999999998E-3</v>
      </c>
      <c r="J6794" s="535">
        <v>25.88</v>
      </c>
      <c r="K6794" s="536">
        <v>0</v>
      </c>
      <c r="L6794" s="535">
        <v>23.34</v>
      </c>
      <c r="M6794" s="536">
        <v>0</v>
      </c>
      <c r="N6794" s="535">
        <v>20.98</v>
      </c>
      <c r="O6794" s="536">
        <v>0</v>
      </c>
      <c r="P6794" s="535">
        <v>23.34</v>
      </c>
      <c r="Q6794" s="536">
        <v>0</v>
      </c>
      <c r="R6794" s="535">
        <v>20</v>
      </c>
    </row>
    <row r="6795" spans="1:18" ht="12.75">
      <c r="A6795" s="145">
        <v>95241</v>
      </c>
      <c r="B6795" s="102" t="s">
        <v>28464</v>
      </c>
      <c r="C6795" s="145" t="s">
        <v>4</v>
      </c>
      <c r="D6795" s="535">
        <v>59.26</v>
      </c>
      <c r="E6795" s="536">
        <v>3.7000000000000002E-3</v>
      </c>
      <c r="F6795" s="535">
        <v>36.19</v>
      </c>
      <c r="G6795" s="536">
        <v>0</v>
      </c>
      <c r="H6795" s="535">
        <v>49.8</v>
      </c>
      <c r="I6795" s="536">
        <v>4.4000000000000003E-3</v>
      </c>
      <c r="J6795" s="535">
        <v>50.69</v>
      </c>
      <c r="K6795" s="536">
        <v>0</v>
      </c>
      <c r="L6795" s="535">
        <v>44.94</v>
      </c>
      <c r="M6795" s="536">
        <v>0</v>
      </c>
      <c r="N6795" s="535">
        <v>40.380000000000003</v>
      </c>
      <c r="O6795" s="536">
        <v>0</v>
      </c>
      <c r="P6795" s="535">
        <v>45.01</v>
      </c>
      <c r="Q6795" s="536">
        <v>0</v>
      </c>
      <c r="R6795" s="535">
        <v>38.26</v>
      </c>
    </row>
    <row r="6796" spans="1:18" ht="12.75">
      <c r="A6796" s="145">
        <v>96620</v>
      </c>
      <c r="B6796" s="102" t="s">
        <v>28465</v>
      </c>
      <c r="C6796" s="145" t="s">
        <v>7</v>
      </c>
      <c r="D6796" s="535">
        <v>1185.6300000000001</v>
      </c>
      <c r="E6796" s="536">
        <v>3.7000000000000002E-3</v>
      </c>
      <c r="F6796" s="535">
        <v>724.21</v>
      </c>
      <c r="G6796" s="536">
        <v>0</v>
      </c>
      <c r="H6796" s="535">
        <v>996.24</v>
      </c>
      <c r="I6796" s="536">
        <v>4.4000000000000003E-3</v>
      </c>
      <c r="J6796" s="535">
        <v>1013.97</v>
      </c>
      <c r="K6796" s="536">
        <v>0</v>
      </c>
      <c r="L6796" s="535">
        <v>899.27</v>
      </c>
      <c r="M6796" s="536">
        <v>0</v>
      </c>
      <c r="N6796" s="535">
        <v>807.84</v>
      </c>
      <c r="O6796" s="536">
        <v>0</v>
      </c>
      <c r="P6796" s="535">
        <v>900.48</v>
      </c>
      <c r="Q6796" s="536">
        <v>0</v>
      </c>
      <c r="R6796" s="535">
        <v>765.61</v>
      </c>
    </row>
    <row r="6797" spans="1:18" ht="12.75">
      <c r="A6797" s="145">
        <v>104043</v>
      </c>
      <c r="B6797" s="102" t="s">
        <v>28466</v>
      </c>
      <c r="C6797" s="145" t="s">
        <v>2</v>
      </c>
      <c r="D6797" s="535">
        <v>8.61</v>
      </c>
      <c r="E6797" s="536">
        <v>0.52959999999999996</v>
      </c>
      <c r="F6797" s="535">
        <v>7.68</v>
      </c>
      <c r="G6797" s="536">
        <v>0.59379999999999999</v>
      </c>
      <c r="H6797" s="535">
        <v>9.26</v>
      </c>
      <c r="I6797" s="536">
        <v>0.4924</v>
      </c>
      <c r="J6797" s="535">
        <v>7.57</v>
      </c>
      <c r="K6797" s="536">
        <v>0.60240000000000005</v>
      </c>
      <c r="L6797" s="535">
        <v>9.4</v>
      </c>
      <c r="M6797" s="536">
        <v>0.48509999999999998</v>
      </c>
      <c r="N6797" s="535">
        <v>8.75</v>
      </c>
      <c r="O6797" s="536">
        <v>0.52110000000000001</v>
      </c>
      <c r="P6797" s="535">
        <v>9.17</v>
      </c>
      <c r="Q6797" s="536">
        <v>0.49730000000000002</v>
      </c>
      <c r="R6797" s="535">
        <v>9.7200000000000006</v>
      </c>
    </row>
    <row r="6798" spans="1:18" ht="12.75">
      <c r="A6798" s="145">
        <v>104044</v>
      </c>
      <c r="B6798" s="102" t="s">
        <v>28467</v>
      </c>
      <c r="C6798" s="145" t="s">
        <v>2</v>
      </c>
      <c r="D6798" s="535">
        <v>9.1</v>
      </c>
      <c r="E6798" s="536">
        <v>0.47360000000000002</v>
      </c>
      <c r="F6798" s="535">
        <v>8.01</v>
      </c>
      <c r="G6798" s="536">
        <v>0.53810000000000002</v>
      </c>
      <c r="H6798" s="535">
        <v>9.8800000000000008</v>
      </c>
      <c r="I6798" s="536">
        <v>0.43619999999999998</v>
      </c>
      <c r="J6798" s="535">
        <v>7.88</v>
      </c>
      <c r="K6798" s="536">
        <v>0.54700000000000004</v>
      </c>
      <c r="L6798" s="535">
        <v>10.050000000000001</v>
      </c>
      <c r="M6798" s="536">
        <v>0.4289</v>
      </c>
      <c r="N6798" s="535">
        <v>9.2799999999999994</v>
      </c>
      <c r="O6798" s="536">
        <v>0.46439999999999998</v>
      </c>
      <c r="P6798" s="535">
        <v>9.77</v>
      </c>
      <c r="Q6798" s="536">
        <v>0.44109999999999999</v>
      </c>
      <c r="R6798" s="535">
        <v>10.43</v>
      </c>
    </row>
    <row r="6799" spans="1:18" ht="12.75">
      <c r="A6799" s="145">
        <v>104045</v>
      </c>
      <c r="B6799" s="102" t="s">
        <v>28468</v>
      </c>
      <c r="C6799" s="145" t="s">
        <v>2</v>
      </c>
      <c r="D6799" s="535">
        <v>14.47</v>
      </c>
      <c r="E6799" s="536">
        <v>0.61780000000000002</v>
      </c>
      <c r="F6799" s="535">
        <v>13.21</v>
      </c>
      <c r="G6799" s="536">
        <v>0.67679999999999996</v>
      </c>
      <c r="H6799" s="535">
        <v>15.36</v>
      </c>
      <c r="I6799" s="536">
        <v>0.58199999999999996</v>
      </c>
      <c r="J6799" s="535">
        <v>13.06</v>
      </c>
      <c r="K6799" s="536">
        <v>0.6845</v>
      </c>
      <c r="L6799" s="535">
        <v>15.56</v>
      </c>
      <c r="M6799" s="536">
        <v>0.5746</v>
      </c>
      <c r="N6799" s="535">
        <v>14.66</v>
      </c>
      <c r="O6799" s="536">
        <v>0.60980000000000001</v>
      </c>
      <c r="P6799" s="535">
        <v>15.24</v>
      </c>
      <c r="Q6799" s="536">
        <v>0.58660000000000001</v>
      </c>
      <c r="R6799" s="535">
        <v>15.99</v>
      </c>
    </row>
    <row r="6800" spans="1:18" ht="12.75">
      <c r="A6800" s="145">
        <v>104049</v>
      </c>
      <c r="B6800" s="102" t="s">
        <v>28469</v>
      </c>
      <c r="C6800" s="145" t="s">
        <v>2</v>
      </c>
      <c r="D6800" s="535">
        <v>5.8</v>
      </c>
      <c r="E6800" s="536">
        <v>0</v>
      </c>
      <c r="F6800" s="535">
        <v>4.59</v>
      </c>
      <c r="G6800" s="536">
        <v>0</v>
      </c>
      <c r="H6800" s="535">
        <v>6.31</v>
      </c>
      <c r="I6800" s="536">
        <v>0</v>
      </c>
      <c r="J6800" s="535">
        <v>4.38</v>
      </c>
      <c r="K6800" s="536">
        <v>0</v>
      </c>
      <c r="L6800" s="535">
        <v>6.46</v>
      </c>
      <c r="M6800" s="536">
        <v>0</v>
      </c>
      <c r="N6800" s="535">
        <v>5.91</v>
      </c>
      <c r="O6800" s="536">
        <v>0</v>
      </c>
      <c r="P6800" s="535">
        <v>6.47</v>
      </c>
      <c r="Q6800" s="536">
        <v>0</v>
      </c>
      <c r="R6800" s="535">
        <v>7.23</v>
      </c>
    </row>
    <row r="6801" spans="1:18" ht="12.75">
      <c r="A6801" s="145">
        <v>104050</v>
      </c>
      <c r="B6801" s="102" t="s">
        <v>28470</v>
      </c>
      <c r="C6801" s="145" t="s">
        <v>2</v>
      </c>
      <c r="D6801" s="535">
        <v>8.7899999999999991</v>
      </c>
      <c r="E6801" s="536">
        <v>0</v>
      </c>
      <c r="F6801" s="535">
        <v>7.05</v>
      </c>
      <c r="G6801" s="536">
        <v>0</v>
      </c>
      <c r="H6801" s="535">
        <v>9.34</v>
      </c>
      <c r="I6801" s="536">
        <v>0</v>
      </c>
      <c r="J6801" s="535">
        <v>6.69</v>
      </c>
      <c r="K6801" s="536">
        <v>0</v>
      </c>
      <c r="L6801" s="535">
        <v>9.5399999999999991</v>
      </c>
      <c r="M6801" s="536">
        <v>0</v>
      </c>
      <c r="N6801" s="535">
        <v>8.9600000000000009</v>
      </c>
      <c r="O6801" s="536">
        <v>0</v>
      </c>
      <c r="P6801" s="535">
        <v>9.7200000000000006</v>
      </c>
      <c r="Q6801" s="536">
        <v>0</v>
      </c>
      <c r="R6801" s="535">
        <v>10.88</v>
      </c>
    </row>
    <row r="6802" spans="1:18" ht="12.75">
      <c r="A6802" s="145">
        <v>104084</v>
      </c>
      <c r="B6802" s="102" t="s">
        <v>28471</v>
      </c>
      <c r="C6802" s="145" t="s">
        <v>2</v>
      </c>
      <c r="D6802" s="535">
        <v>96.32</v>
      </c>
      <c r="E6802" s="536">
        <v>0</v>
      </c>
      <c r="F6802" s="535">
        <v>80.84</v>
      </c>
      <c r="G6802" s="536">
        <v>0</v>
      </c>
      <c r="H6802" s="535">
        <v>73.12</v>
      </c>
      <c r="I6802" s="536">
        <v>0</v>
      </c>
      <c r="J6802" s="535">
        <v>71.05</v>
      </c>
      <c r="K6802" s="536">
        <v>0</v>
      </c>
      <c r="L6802" s="535">
        <v>75</v>
      </c>
      <c r="M6802" s="536">
        <v>0</v>
      </c>
      <c r="N6802" s="535">
        <v>87.24</v>
      </c>
      <c r="O6802" s="536">
        <v>0</v>
      </c>
      <c r="P6802" s="535">
        <v>85.7</v>
      </c>
      <c r="Q6802" s="536">
        <v>0</v>
      </c>
      <c r="R6802" s="535">
        <v>108.73</v>
      </c>
    </row>
    <row r="6803" spans="1:18" ht="12.75">
      <c r="A6803" s="145">
        <v>104037</v>
      </c>
      <c r="B6803" s="102" t="s">
        <v>28472</v>
      </c>
      <c r="C6803" s="145" t="s">
        <v>2</v>
      </c>
      <c r="D6803" s="535">
        <v>0</v>
      </c>
      <c r="E6803" s="536"/>
      <c r="F6803" s="535">
        <v>0</v>
      </c>
      <c r="G6803" s="536"/>
      <c r="H6803" s="535">
        <v>0</v>
      </c>
      <c r="I6803" s="536"/>
      <c r="J6803" s="535">
        <v>0</v>
      </c>
      <c r="K6803" s="536"/>
      <c r="L6803" s="535">
        <v>0</v>
      </c>
      <c r="M6803" s="536"/>
      <c r="N6803" s="535">
        <v>0</v>
      </c>
      <c r="O6803" s="536"/>
      <c r="P6803" s="535">
        <v>0</v>
      </c>
      <c r="Q6803" s="536"/>
      <c r="R6803" s="535">
        <v>0</v>
      </c>
    </row>
    <row r="6804" spans="1:18" ht="12.75">
      <c r="A6804" s="145">
        <v>104035</v>
      </c>
      <c r="B6804" s="102" t="s">
        <v>28473</v>
      </c>
      <c r="C6804" s="145" t="s">
        <v>2</v>
      </c>
      <c r="D6804" s="535">
        <v>38.520000000000003</v>
      </c>
      <c r="E6804" s="536">
        <v>0.47120000000000001</v>
      </c>
      <c r="F6804" s="535">
        <v>33.89</v>
      </c>
      <c r="G6804" s="536">
        <v>0.53559999999999997</v>
      </c>
      <c r="H6804" s="535">
        <v>41.97</v>
      </c>
      <c r="I6804" s="536">
        <v>0.4325</v>
      </c>
      <c r="J6804" s="535">
        <v>33.19</v>
      </c>
      <c r="K6804" s="536">
        <v>0.54690000000000005</v>
      </c>
      <c r="L6804" s="535">
        <v>42.61</v>
      </c>
      <c r="M6804" s="536">
        <v>0.42599999999999999</v>
      </c>
      <c r="N6804" s="535">
        <v>39.28</v>
      </c>
      <c r="O6804" s="536">
        <v>0.46210000000000001</v>
      </c>
      <c r="P6804" s="535">
        <v>41.42</v>
      </c>
      <c r="Q6804" s="536">
        <v>0.43819999999999998</v>
      </c>
      <c r="R6804" s="535">
        <v>44.1</v>
      </c>
    </row>
    <row r="6805" spans="1:18" ht="12.75">
      <c r="A6805" s="145">
        <v>104036</v>
      </c>
      <c r="B6805" s="102" t="s">
        <v>28474</v>
      </c>
      <c r="C6805" s="145" t="s">
        <v>2</v>
      </c>
      <c r="D6805" s="535">
        <v>39.729999999999997</v>
      </c>
      <c r="E6805" s="536">
        <v>0.46889999999999998</v>
      </c>
      <c r="F6805" s="535">
        <v>34.93</v>
      </c>
      <c r="G6805" s="536">
        <v>0.53339999999999999</v>
      </c>
      <c r="H6805" s="535">
        <v>43.3</v>
      </c>
      <c r="I6805" s="536">
        <v>0.43030000000000002</v>
      </c>
      <c r="J6805" s="535">
        <v>34.21</v>
      </c>
      <c r="K6805" s="536">
        <v>0.54459999999999997</v>
      </c>
      <c r="L6805" s="535">
        <v>43.96</v>
      </c>
      <c r="M6805" s="536">
        <v>0.42380000000000001</v>
      </c>
      <c r="N6805" s="535">
        <v>40.51</v>
      </c>
      <c r="O6805" s="536">
        <v>0.45989999999999998</v>
      </c>
      <c r="P6805" s="535">
        <v>42.74</v>
      </c>
      <c r="Q6805" s="536">
        <v>0.43590000000000001</v>
      </c>
      <c r="R6805" s="535">
        <v>45.51</v>
      </c>
    </row>
    <row r="6806" spans="1:18" ht="12.75">
      <c r="A6806" s="145">
        <v>104034</v>
      </c>
      <c r="B6806" s="102" t="s">
        <v>28475</v>
      </c>
      <c r="C6806" s="145" t="s">
        <v>2</v>
      </c>
      <c r="D6806" s="535">
        <v>29.84</v>
      </c>
      <c r="E6806" s="536">
        <v>0</v>
      </c>
      <c r="F6806" s="535">
        <v>25.22</v>
      </c>
      <c r="G6806" s="536">
        <v>0</v>
      </c>
      <c r="H6806" s="535">
        <v>34.93</v>
      </c>
      <c r="I6806" s="536">
        <v>0.67449999999999999</v>
      </c>
      <c r="J6806" s="535">
        <v>26.8</v>
      </c>
      <c r="K6806" s="536">
        <v>0</v>
      </c>
      <c r="L6806" s="535">
        <v>26.33</v>
      </c>
      <c r="M6806" s="536">
        <v>0</v>
      </c>
      <c r="N6806" s="535">
        <v>33.64</v>
      </c>
      <c r="O6806" s="536">
        <v>0.70040000000000002</v>
      </c>
      <c r="P6806" s="535">
        <v>34.67</v>
      </c>
      <c r="Q6806" s="536">
        <v>0.67959999999999998</v>
      </c>
      <c r="R6806" s="535">
        <v>30.56</v>
      </c>
    </row>
    <row r="6807" spans="1:18" ht="12.75">
      <c r="A6807" s="145">
        <v>104031</v>
      </c>
      <c r="B6807" s="102" t="s">
        <v>28476</v>
      </c>
      <c r="C6807" s="145" t="s">
        <v>2</v>
      </c>
      <c r="D6807" s="535">
        <v>19.75</v>
      </c>
      <c r="E6807" s="536">
        <v>0</v>
      </c>
      <c r="F6807" s="535">
        <v>16.39</v>
      </c>
      <c r="G6807" s="536">
        <v>0</v>
      </c>
      <c r="H6807" s="535">
        <v>23.1</v>
      </c>
      <c r="I6807" s="536">
        <v>0.53639999999999999</v>
      </c>
      <c r="J6807" s="535">
        <v>17.079999999999998</v>
      </c>
      <c r="K6807" s="536">
        <v>0</v>
      </c>
      <c r="L6807" s="535">
        <v>18.7</v>
      </c>
      <c r="M6807" s="536">
        <v>0</v>
      </c>
      <c r="N6807" s="535">
        <v>21.9</v>
      </c>
      <c r="O6807" s="536">
        <v>0.56579999999999997</v>
      </c>
      <c r="P6807" s="535">
        <v>22.86</v>
      </c>
      <c r="Q6807" s="536">
        <v>0.54200000000000004</v>
      </c>
      <c r="R6807" s="535">
        <v>21.24</v>
      </c>
    </row>
    <row r="6808" spans="1:18" ht="12.75">
      <c r="A6808" s="145">
        <v>104032</v>
      </c>
      <c r="B6808" s="102" t="s">
        <v>28477</v>
      </c>
      <c r="C6808" s="145" t="s">
        <v>2</v>
      </c>
      <c r="D6808" s="535">
        <v>25</v>
      </c>
      <c r="E6808" s="536">
        <v>0</v>
      </c>
      <c r="F6808" s="535">
        <v>21</v>
      </c>
      <c r="G6808" s="536">
        <v>0</v>
      </c>
      <c r="H6808" s="535">
        <v>29.26</v>
      </c>
      <c r="I6808" s="536">
        <v>0.62539999999999996</v>
      </c>
      <c r="J6808" s="535">
        <v>22.16</v>
      </c>
      <c r="K6808" s="536">
        <v>0</v>
      </c>
      <c r="L6808" s="535">
        <v>22.64</v>
      </c>
      <c r="M6808" s="536">
        <v>0</v>
      </c>
      <c r="N6808" s="535">
        <v>28.03</v>
      </c>
      <c r="O6808" s="536">
        <v>0.65290000000000004</v>
      </c>
      <c r="P6808" s="535">
        <v>29.01</v>
      </c>
      <c r="Q6808" s="536">
        <v>0.63080000000000003</v>
      </c>
      <c r="R6808" s="535">
        <v>26.06</v>
      </c>
    </row>
    <row r="6809" spans="1:18" ht="12.75">
      <c r="A6809" s="145">
        <v>104033</v>
      </c>
      <c r="B6809" s="102" t="s">
        <v>28478</v>
      </c>
      <c r="C6809" s="145" t="s">
        <v>2</v>
      </c>
      <c r="D6809" s="535">
        <v>22.74</v>
      </c>
      <c r="E6809" s="536">
        <v>0</v>
      </c>
      <c r="F6809" s="535">
        <v>18.97</v>
      </c>
      <c r="G6809" s="536">
        <v>0</v>
      </c>
      <c r="H6809" s="535">
        <v>26.6</v>
      </c>
      <c r="I6809" s="536">
        <v>0.58309999999999995</v>
      </c>
      <c r="J6809" s="535">
        <v>19.91</v>
      </c>
      <c r="K6809" s="536">
        <v>0</v>
      </c>
      <c r="L6809" s="535">
        <v>21.04</v>
      </c>
      <c r="M6809" s="536">
        <v>0</v>
      </c>
      <c r="N6809" s="535">
        <v>25.36</v>
      </c>
      <c r="O6809" s="536">
        <v>0.61160000000000003</v>
      </c>
      <c r="P6809" s="535">
        <v>26.35</v>
      </c>
      <c r="Q6809" s="536">
        <v>0.58860000000000001</v>
      </c>
      <c r="R6809" s="535">
        <v>24.06</v>
      </c>
    </row>
    <row r="6810" spans="1:18" ht="12.75">
      <c r="A6810" s="145">
        <v>104038</v>
      </c>
      <c r="B6810" s="102" t="s">
        <v>28479</v>
      </c>
      <c r="C6810" s="145" t="s">
        <v>2</v>
      </c>
      <c r="D6810" s="535">
        <v>0</v>
      </c>
      <c r="E6810" s="536"/>
      <c r="F6810" s="535">
        <v>0</v>
      </c>
      <c r="G6810" s="536"/>
      <c r="H6810" s="535">
        <v>0</v>
      </c>
      <c r="I6810" s="536"/>
      <c r="J6810" s="535">
        <v>0</v>
      </c>
      <c r="K6810" s="536"/>
      <c r="L6810" s="535">
        <v>0</v>
      </c>
      <c r="M6810" s="536"/>
      <c r="N6810" s="535">
        <v>0</v>
      </c>
      <c r="O6810" s="536"/>
      <c r="P6810" s="535">
        <v>0</v>
      </c>
      <c r="Q6810" s="536"/>
      <c r="R6810" s="535">
        <v>0</v>
      </c>
    </row>
    <row r="6811" spans="1:18" ht="12.75">
      <c r="A6811" s="145">
        <v>104051</v>
      </c>
      <c r="B6811" s="102" t="s">
        <v>28480</v>
      </c>
      <c r="C6811" s="145" t="s">
        <v>2</v>
      </c>
      <c r="D6811" s="535">
        <v>7.66</v>
      </c>
      <c r="E6811" s="536">
        <v>0.50780000000000003</v>
      </c>
      <c r="F6811" s="535">
        <v>6.8</v>
      </c>
      <c r="G6811" s="536">
        <v>0.57210000000000005</v>
      </c>
      <c r="H6811" s="535">
        <v>8.2899999999999991</v>
      </c>
      <c r="I6811" s="536">
        <v>0.46920000000000001</v>
      </c>
      <c r="J6811" s="535">
        <v>6.67</v>
      </c>
      <c r="K6811" s="536">
        <v>0.58320000000000005</v>
      </c>
      <c r="L6811" s="535">
        <v>8.42</v>
      </c>
      <c r="M6811" s="536">
        <v>0.46200000000000002</v>
      </c>
      <c r="N6811" s="535">
        <v>7.8</v>
      </c>
      <c r="O6811" s="536">
        <v>0.49869999999999998</v>
      </c>
      <c r="P6811" s="535">
        <v>8.19</v>
      </c>
      <c r="Q6811" s="536">
        <v>0.47499999999999998</v>
      </c>
      <c r="R6811" s="535">
        <v>8.6999999999999993</v>
      </c>
    </row>
    <row r="6812" spans="1:18" ht="12.75">
      <c r="A6812" s="145">
        <v>104052</v>
      </c>
      <c r="B6812" s="102" t="s">
        <v>28481</v>
      </c>
      <c r="C6812" s="145" t="s">
        <v>2</v>
      </c>
      <c r="D6812" s="535">
        <v>10.74</v>
      </c>
      <c r="E6812" s="536">
        <v>0.52049999999999996</v>
      </c>
      <c r="F6812" s="535">
        <v>9.56</v>
      </c>
      <c r="G6812" s="536">
        <v>0.5847</v>
      </c>
      <c r="H6812" s="535">
        <v>11.61</v>
      </c>
      <c r="I6812" s="536">
        <v>0.48149999999999998</v>
      </c>
      <c r="J6812" s="535">
        <v>9.39</v>
      </c>
      <c r="K6812" s="536">
        <v>0.59530000000000005</v>
      </c>
      <c r="L6812" s="535">
        <v>11.78</v>
      </c>
      <c r="M6812" s="536">
        <v>0.47449999999999998</v>
      </c>
      <c r="N6812" s="535">
        <v>10.93</v>
      </c>
      <c r="O6812" s="536">
        <v>0.51139999999999997</v>
      </c>
      <c r="P6812" s="535">
        <v>11.48</v>
      </c>
      <c r="Q6812" s="536">
        <v>0.4869</v>
      </c>
      <c r="R6812" s="535">
        <v>12.15</v>
      </c>
    </row>
    <row r="6813" spans="1:18" ht="12.75">
      <c r="A6813" s="145">
        <v>104046</v>
      </c>
      <c r="B6813" s="102" t="s">
        <v>28482</v>
      </c>
      <c r="C6813" s="145" t="s">
        <v>2</v>
      </c>
      <c r="D6813" s="535">
        <v>8.2100000000000009</v>
      </c>
      <c r="E6813" s="536">
        <v>0.50670000000000004</v>
      </c>
      <c r="F6813" s="535">
        <v>7.28</v>
      </c>
      <c r="G6813" s="536">
        <v>0.57140000000000002</v>
      </c>
      <c r="H6813" s="535">
        <v>8.86</v>
      </c>
      <c r="I6813" s="536">
        <v>0.46949999999999997</v>
      </c>
      <c r="J6813" s="535">
        <v>7.17</v>
      </c>
      <c r="K6813" s="536">
        <v>0.58020000000000005</v>
      </c>
      <c r="L6813" s="535">
        <v>9</v>
      </c>
      <c r="M6813" s="536">
        <v>0.4622</v>
      </c>
      <c r="N6813" s="535">
        <v>8.35</v>
      </c>
      <c r="O6813" s="536">
        <v>0.49819999999999998</v>
      </c>
      <c r="P6813" s="535">
        <v>8.77</v>
      </c>
      <c r="Q6813" s="536">
        <v>0.4743</v>
      </c>
      <c r="R6813" s="535">
        <v>9.32</v>
      </c>
    </row>
    <row r="6814" spans="1:18" ht="12.75">
      <c r="A6814" s="145">
        <v>104047</v>
      </c>
      <c r="B6814" s="102" t="s">
        <v>28483</v>
      </c>
      <c r="C6814" s="145" t="s">
        <v>2</v>
      </c>
      <c r="D6814" s="535">
        <v>9.51</v>
      </c>
      <c r="E6814" s="536">
        <v>0.49630000000000002</v>
      </c>
      <c r="F6814" s="535">
        <v>8.42</v>
      </c>
      <c r="G6814" s="536">
        <v>0.56059999999999999</v>
      </c>
      <c r="H6814" s="535">
        <v>10.29</v>
      </c>
      <c r="I6814" s="536">
        <v>0.4587</v>
      </c>
      <c r="J6814" s="535">
        <v>8.2899999999999991</v>
      </c>
      <c r="K6814" s="536">
        <v>0.56940000000000002</v>
      </c>
      <c r="L6814" s="535">
        <v>10.46</v>
      </c>
      <c r="M6814" s="536">
        <v>0.45119999999999999</v>
      </c>
      <c r="N6814" s="535">
        <v>9.69</v>
      </c>
      <c r="O6814" s="536">
        <v>0.48709999999999998</v>
      </c>
      <c r="P6814" s="535">
        <v>10.18</v>
      </c>
      <c r="Q6814" s="536">
        <v>0.4637</v>
      </c>
      <c r="R6814" s="535">
        <v>10.84</v>
      </c>
    </row>
    <row r="6815" spans="1:18" ht="12.75">
      <c r="A6815" s="145">
        <v>104048</v>
      </c>
      <c r="B6815" s="102" t="s">
        <v>28484</v>
      </c>
      <c r="C6815" s="145" t="s">
        <v>2</v>
      </c>
      <c r="D6815" s="535">
        <v>14.11</v>
      </c>
      <c r="E6815" s="536">
        <v>0.60809999999999997</v>
      </c>
      <c r="F6815" s="535">
        <v>12.85</v>
      </c>
      <c r="G6815" s="536">
        <v>0.66769999999999996</v>
      </c>
      <c r="H6815" s="535">
        <v>15</v>
      </c>
      <c r="I6815" s="536">
        <v>0.57199999999999995</v>
      </c>
      <c r="J6815" s="535">
        <v>12.7</v>
      </c>
      <c r="K6815" s="536">
        <v>0.67559999999999998</v>
      </c>
      <c r="L6815" s="535">
        <v>15.2</v>
      </c>
      <c r="M6815" s="536">
        <v>0.5645</v>
      </c>
      <c r="N6815" s="535">
        <v>14.3</v>
      </c>
      <c r="O6815" s="536">
        <v>0.6</v>
      </c>
      <c r="P6815" s="535">
        <v>14.88</v>
      </c>
      <c r="Q6815" s="536">
        <v>0.5766</v>
      </c>
      <c r="R6815" s="535">
        <v>15.63</v>
      </c>
    </row>
    <row r="6816" spans="1:18" ht="12.75">
      <c r="A6816" s="145">
        <v>104063</v>
      </c>
      <c r="B6816" s="102" t="s">
        <v>28485</v>
      </c>
      <c r="C6816" s="145" t="s">
        <v>2</v>
      </c>
      <c r="D6816" s="535">
        <v>77.83</v>
      </c>
      <c r="E6816" s="536">
        <v>0</v>
      </c>
      <c r="F6816" s="535">
        <v>65.260000000000005</v>
      </c>
      <c r="G6816" s="536">
        <v>0</v>
      </c>
      <c r="H6816" s="535">
        <v>59.87</v>
      </c>
      <c r="I6816" s="536">
        <v>0</v>
      </c>
      <c r="J6816" s="535">
        <v>56.62</v>
      </c>
      <c r="K6816" s="536">
        <v>0</v>
      </c>
      <c r="L6816" s="535">
        <v>63.3</v>
      </c>
      <c r="M6816" s="536">
        <v>0</v>
      </c>
      <c r="N6816" s="535">
        <v>69.959999999999994</v>
      </c>
      <c r="O6816" s="536">
        <v>0</v>
      </c>
      <c r="P6816" s="535">
        <v>72.38</v>
      </c>
      <c r="Q6816" s="536">
        <v>0</v>
      </c>
      <c r="R6816" s="535">
        <v>91.77</v>
      </c>
    </row>
    <row r="6817" spans="1:18" ht="12.75">
      <c r="A6817" s="145">
        <v>104065</v>
      </c>
      <c r="B6817" s="102" t="s">
        <v>28486</v>
      </c>
      <c r="C6817" s="145" t="s">
        <v>2</v>
      </c>
      <c r="D6817" s="535">
        <v>171.22</v>
      </c>
      <c r="E6817" s="536">
        <v>0</v>
      </c>
      <c r="F6817" s="535">
        <v>144.31</v>
      </c>
      <c r="G6817" s="536">
        <v>0</v>
      </c>
      <c r="H6817" s="535">
        <v>128.44999999999999</v>
      </c>
      <c r="I6817" s="536">
        <v>0</v>
      </c>
      <c r="J6817" s="535">
        <v>124.67</v>
      </c>
      <c r="K6817" s="536">
        <v>0</v>
      </c>
      <c r="L6817" s="535">
        <v>135.06</v>
      </c>
      <c r="M6817" s="536">
        <v>0</v>
      </c>
      <c r="N6817" s="535">
        <v>153.38999999999999</v>
      </c>
      <c r="O6817" s="536">
        <v>0</v>
      </c>
      <c r="P6817" s="535">
        <v>155.99</v>
      </c>
      <c r="Q6817" s="536">
        <v>0</v>
      </c>
      <c r="R6817" s="535">
        <v>199.48</v>
      </c>
    </row>
    <row r="6818" spans="1:18" ht="12.75">
      <c r="A6818" s="145">
        <v>104062</v>
      </c>
      <c r="B6818" s="102" t="s">
        <v>28487</v>
      </c>
      <c r="C6818" s="145" t="s">
        <v>2</v>
      </c>
      <c r="D6818" s="535">
        <v>81.87</v>
      </c>
      <c r="E6818" s="536">
        <v>0</v>
      </c>
      <c r="F6818" s="535">
        <v>68.709999999999994</v>
      </c>
      <c r="G6818" s="536">
        <v>0</v>
      </c>
      <c r="H6818" s="535">
        <v>62.76</v>
      </c>
      <c r="I6818" s="536">
        <v>0</v>
      </c>
      <c r="J6818" s="535">
        <v>59.49</v>
      </c>
      <c r="K6818" s="536">
        <v>0</v>
      </c>
      <c r="L6818" s="535">
        <v>66.45</v>
      </c>
      <c r="M6818" s="536">
        <v>0</v>
      </c>
      <c r="N6818" s="535">
        <v>73.5</v>
      </c>
      <c r="O6818" s="536">
        <v>0</v>
      </c>
      <c r="P6818" s="535">
        <v>76.13</v>
      </c>
      <c r="Q6818" s="536">
        <v>0</v>
      </c>
      <c r="R6818" s="535">
        <v>96.68</v>
      </c>
    </row>
    <row r="6819" spans="1:18" ht="12.75">
      <c r="A6819" s="145">
        <v>104064</v>
      </c>
      <c r="B6819" s="102" t="s">
        <v>28488</v>
      </c>
      <c r="C6819" s="145" t="s">
        <v>2</v>
      </c>
      <c r="D6819" s="535">
        <v>201.61</v>
      </c>
      <c r="E6819" s="536">
        <v>0</v>
      </c>
      <c r="F6819" s="535">
        <v>170.31</v>
      </c>
      <c r="G6819" s="536">
        <v>0</v>
      </c>
      <c r="H6819" s="535">
        <v>150.16999999999999</v>
      </c>
      <c r="I6819" s="536">
        <v>0</v>
      </c>
      <c r="J6819" s="535">
        <v>146.29</v>
      </c>
      <c r="K6819" s="536">
        <v>0</v>
      </c>
      <c r="L6819" s="535">
        <v>158.76</v>
      </c>
      <c r="M6819" s="536">
        <v>0</v>
      </c>
      <c r="N6819" s="535">
        <v>180.06</v>
      </c>
      <c r="O6819" s="536">
        <v>0</v>
      </c>
      <c r="P6819" s="535">
        <v>184.15</v>
      </c>
      <c r="Q6819" s="536">
        <v>0</v>
      </c>
      <c r="R6819" s="535">
        <v>236.4</v>
      </c>
    </row>
    <row r="6820" spans="1:18" ht="12.75">
      <c r="A6820" s="145">
        <v>104059</v>
      </c>
      <c r="B6820" s="102" t="s">
        <v>28489</v>
      </c>
      <c r="C6820" s="145" t="s">
        <v>2</v>
      </c>
      <c r="D6820" s="535">
        <v>11.07</v>
      </c>
      <c r="E6820" s="536">
        <v>0</v>
      </c>
      <c r="F6820" s="535">
        <v>9.3800000000000008</v>
      </c>
      <c r="G6820" s="536">
        <v>0</v>
      </c>
      <c r="H6820" s="535">
        <v>11.18</v>
      </c>
      <c r="I6820" s="536">
        <v>0</v>
      </c>
      <c r="J6820" s="535">
        <v>8.42</v>
      </c>
      <c r="K6820" s="536">
        <v>0</v>
      </c>
      <c r="L6820" s="535">
        <v>11.19</v>
      </c>
      <c r="M6820" s="536">
        <v>0</v>
      </c>
      <c r="N6820" s="535">
        <v>11.48</v>
      </c>
      <c r="O6820" s="536">
        <v>0</v>
      </c>
      <c r="P6820" s="535">
        <v>12.09</v>
      </c>
      <c r="Q6820" s="536">
        <v>0</v>
      </c>
      <c r="R6820" s="535">
        <v>13.73</v>
      </c>
    </row>
    <row r="6821" spans="1:18" ht="12.75">
      <c r="A6821" s="145">
        <v>104058</v>
      </c>
      <c r="B6821" s="102" t="s">
        <v>28490</v>
      </c>
      <c r="C6821" s="145" t="s">
        <v>2</v>
      </c>
      <c r="D6821" s="535">
        <v>7.28</v>
      </c>
      <c r="E6821" s="536">
        <v>0</v>
      </c>
      <c r="F6821" s="535">
        <v>7.06</v>
      </c>
      <c r="G6821" s="536">
        <v>0</v>
      </c>
      <c r="H6821" s="535">
        <v>8.7799999999999994</v>
      </c>
      <c r="I6821" s="536">
        <v>0</v>
      </c>
      <c r="J6821" s="535">
        <v>6.18</v>
      </c>
      <c r="K6821" s="536">
        <v>0</v>
      </c>
      <c r="L6821" s="535">
        <v>7.2</v>
      </c>
      <c r="M6821" s="536">
        <v>0</v>
      </c>
      <c r="N6821" s="535">
        <v>7.14</v>
      </c>
      <c r="O6821" s="536">
        <v>0</v>
      </c>
      <c r="P6821" s="535">
        <v>7.5</v>
      </c>
      <c r="Q6821" s="536">
        <v>0</v>
      </c>
      <c r="R6821" s="535">
        <v>9.1</v>
      </c>
    </row>
    <row r="6822" spans="1:18" ht="12.75">
      <c r="A6822" s="145">
        <v>104082</v>
      </c>
      <c r="B6822" s="102" t="s">
        <v>28491</v>
      </c>
      <c r="C6822" s="145" t="s">
        <v>2</v>
      </c>
      <c r="D6822" s="535">
        <v>34.39</v>
      </c>
      <c r="E6822" s="536">
        <v>0</v>
      </c>
      <c r="F6822" s="535">
        <v>28.61</v>
      </c>
      <c r="G6822" s="536">
        <v>0</v>
      </c>
      <c r="H6822" s="535">
        <v>27.08</v>
      </c>
      <c r="I6822" s="536">
        <v>0</v>
      </c>
      <c r="J6822" s="535">
        <v>25.44</v>
      </c>
      <c r="K6822" s="536">
        <v>0</v>
      </c>
      <c r="L6822" s="535">
        <v>27.84</v>
      </c>
      <c r="M6822" s="536">
        <v>0</v>
      </c>
      <c r="N6822" s="535">
        <v>31.38</v>
      </c>
      <c r="O6822" s="536">
        <v>0</v>
      </c>
      <c r="P6822" s="535">
        <v>31.29</v>
      </c>
      <c r="Q6822" s="536">
        <v>0</v>
      </c>
      <c r="R6822" s="535">
        <v>39.11</v>
      </c>
    </row>
    <row r="6823" spans="1:18" ht="12.75">
      <c r="A6823" s="145">
        <v>104083</v>
      </c>
      <c r="B6823" s="102" t="s">
        <v>28492</v>
      </c>
      <c r="C6823" s="145" t="s">
        <v>2</v>
      </c>
      <c r="D6823" s="535">
        <v>84.86</v>
      </c>
      <c r="E6823" s="536">
        <v>0</v>
      </c>
      <c r="F6823" s="535">
        <v>71.040000000000006</v>
      </c>
      <c r="G6823" s="536">
        <v>0</v>
      </c>
      <c r="H6823" s="535">
        <v>64.930000000000007</v>
      </c>
      <c r="I6823" s="536">
        <v>0</v>
      </c>
      <c r="J6823" s="535">
        <v>62.9</v>
      </c>
      <c r="K6823" s="536">
        <v>0</v>
      </c>
      <c r="L6823" s="535">
        <v>66.06</v>
      </c>
      <c r="M6823" s="536">
        <v>0</v>
      </c>
      <c r="N6823" s="535">
        <v>77.19</v>
      </c>
      <c r="O6823" s="536">
        <v>0</v>
      </c>
      <c r="P6823" s="535">
        <v>75.08</v>
      </c>
      <c r="Q6823" s="536">
        <v>0</v>
      </c>
      <c r="R6823" s="535">
        <v>94.81</v>
      </c>
    </row>
    <row r="6824" spans="1:18" ht="12.75">
      <c r="A6824" s="145">
        <v>104057</v>
      </c>
      <c r="B6824" s="102" t="s">
        <v>28493</v>
      </c>
      <c r="C6824" s="145" t="s">
        <v>2</v>
      </c>
      <c r="D6824" s="535">
        <v>0</v>
      </c>
      <c r="E6824" s="536"/>
      <c r="F6824" s="535">
        <v>0</v>
      </c>
      <c r="G6824" s="536"/>
      <c r="H6824" s="535">
        <v>0</v>
      </c>
      <c r="I6824" s="536"/>
      <c r="J6824" s="535">
        <v>0</v>
      </c>
      <c r="K6824" s="536"/>
      <c r="L6824" s="535">
        <v>0</v>
      </c>
      <c r="M6824" s="536"/>
      <c r="N6824" s="535">
        <v>0</v>
      </c>
      <c r="O6824" s="536"/>
      <c r="P6824" s="535">
        <v>0</v>
      </c>
      <c r="Q6824" s="536"/>
      <c r="R6824" s="535">
        <v>0</v>
      </c>
    </row>
    <row r="6825" spans="1:18" ht="12.75">
      <c r="A6825" s="145">
        <v>104056</v>
      </c>
      <c r="B6825" s="102" t="s">
        <v>28494</v>
      </c>
      <c r="C6825" s="145" t="s">
        <v>2</v>
      </c>
      <c r="D6825" s="535">
        <v>23.44</v>
      </c>
      <c r="E6825" s="536">
        <v>0</v>
      </c>
      <c r="F6825" s="535">
        <v>18.5</v>
      </c>
      <c r="G6825" s="536">
        <v>0</v>
      </c>
      <c r="H6825" s="535">
        <v>37.36</v>
      </c>
      <c r="I6825" s="536">
        <v>0</v>
      </c>
      <c r="J6825" s="535">
        <v>23.96</v>
      </c>
      <c r="K6825" s="536">
        <v>0</v>
      </c>
      <c r="L6825" s="535">
        <v>22.09</v>
      </c>
      <c r="M6825" s="536">
        <v>0</v>
      </c>
      <c r="N6825" s="535">
        <v>16.5</v>
      </c>
      <c r="O6825" s="536">
        <v>0</v>
      </c>
      <c r="P6825" s="535">
        <v>25.9</v>
      </c>
      <c r="Q6825" s="536">
        <v>0</v>
      </c>
      <c r="R6825" s="535">
        <v>31.57</v>
      </c>
    </row>
    <row r="6826" spans="1:18" ht="12.75">
      <c r="A6826" s="145">
        <v>104055</v>
      </c>
      <c r="B6826" s="102" t="s">
        <v>28495</v>
      </c>
      <c r="C6826" s="145" t="s">
        <v>2</v>
      </c>
      <c r="D6826" s="535">
        <v>15.59</v>
      </c>
      <c r="E6826" s="536">
        <v>0</v>
      </c>
      <c r="F6826" s="535">
        <v>12.28</v>
      </c>
      <c r="G6826" s="536">
        <v>0</v>
      </c>
      <c r="H6826" s="535">
        <v>24.41</v>
      </c>
      <c r="I6826" s="536">
        <v>0</v>
      </c>
      <c r="J6826" s="535">
        <v>15.59</v>
      </c>
      <c r="K6826" s="536">
        <v>0</v>
      </c>
      <c r="L6826" s="535">
        <v>15</v>
      </c>
      <c r="M6826" s="536">
        <v>0</v>
      </c>
      <c r="N6826" s="535">
        <v>11.34</v>
      </c>
      <c r="O6826" s="536">
        <v>0</v>
      </c>
      <c r="P6826" s="535">
        <v>17.260000000000002</v>
      </c>
      <c r="Q6826" s="536">
        <v>0</v>
      </c>
      <c r="R6826" s="535">
        <v>20.92</v>
      </c>
    </row>
    <row r="6827" spans="1:18" ht="12.75">
      <c r="A6827" s="145">
        <v>104076</v>
      </c>
      <c r="B6827" s="102" t="s">
        <v>28496</v>
      </c>
      <c r="C6827" s="145" t="s">
        <v>2</v>
      </c>
      <c r="D6827" s="535">
        <v>49.99</v>
      </c>
      <c r="E6827" s="536">
        <v>0</v>
      </c>
      <c r="F6827" s="535">
        <v>41.57</v>
      </c>
      <c r="G6827" s="536">
        <v>0</v>
      </c>
      <c r="H6827" s="535">
        <v>41.14</v>
      </c>
      <c r="I6827" s="536">
        <v>0</v>
      </c>
      <c r="J6827" s="535">
        <v>36.049999999999997</v>
      </c>
      <c r="K6827" s="536">
        <v>0</v>
      </c>
      <c r="L6827" s="535">
        <v>43.96</v>
      </c>
      <c r="M6827" s="536">
        <v>0</v>
      </c>
      <c r="N6827" s="535">
        <v>45.61</v>
      </c>
      <c r="O6827" s="536">
        <v>0</v>
      </c>
      <c r="P6827" s="535">
        <v>48.9</v>
      </c>
      <c r="Q6827" s="536">
        <v>0</v>
      </c>
      <c r="R6827" s="535">
        <v>61.08</v>
      </c>
    </row>
    <row r="6828" spans="1:18" ht="12.75">
      <c r="A6828" s="145">
        <v>104060</v>
      </c>
      <c r="B6828" s="102" t="s">
        <v>28497</v>
      </c>
      <c r="C6828" s="145" t="s">
        <v>1</v>
      </c>
      <c r="D6828" s="535">
        <v>9.49</v>
      </c>
      <c r="E6828" s="536">
        <v>0</v>
      </c>
      <c r="F6828" s="535">
        <v>8.26</v>
      </c>
      <c r="G6828" s="536">
        <v>0.6804</v>
      </c>
      <c r="H6828" s="535">
        <v>9.6199999999999992</v>
      </c>
      <c r="I6828" s="536">
        <v>0.58420000000000005</v>
      </c>
      <c r="J6828" s="535">
        <v>8.15</v>
      </c>
      <c r="K6828" s="536">
        <v>0.68959999999999999</v>
      </c>
      <c r="L6828" s="535">
        <v>9.73</v>
      </c>
      <c r="M6828" s="536">
        <v>0.5776</v>
      </c>
      <c r="N6828" s="535">
        <v>9.17</v>
      </c>
      <c r="O6828" s="536">
        <v>0.6129</v>
      </c>
      <c r="P6828" s="535">
        <v>9.5299999999999994</v>
      </c>
      <c r="Q6828" s="536">
        <v>0.5897</v>
      </c>
      <c r="R6828" s="535">
        <v>9.98</v>
      </c>
    </row>
    <row r="6829" spans="1:18" ht="12.75">
      <c r="A6829" s="145">
        <v>104061</v>
      </c>
      <c r="B6829" s="102" t="s">
        <v>28498</v>
      </c>
      <c r="C6829" s="145" t="s">
        <v>1</v>
      </c>
      <c r="D6829" s="535">
        <v>17.16</v>
      </c>
      <c r="E6829" s="536">
        <v>0</v>
      </c>
      <c r="F6829" s="535">
        <v>15.1</v>
      </c>
      <c r="G6829" s="536">
        <v>0.73509999999999998</v>
      </c>
      <c r="H6829" s="535">
        <v>17.149999999999999</v>
      </c>
      <c r="I6829" s="536">
        <v>0.6472</v>
      </c>
      <c r="J6829" s="535">
        <v>14.91</v>
      </c>
      <c r="K6829" s="536">
        <v>0.74450000000000005</v>
      </c>
      <c r="L6829" s="535">
        <v>17.309999999999999</v>
      </c>
      <c r="M6829" s="536">
        <v>0.64119999999999999</v>
      </c>
      <c r="N6829" s="535">
        <v>16.47</v>
      </c>
      <c r="O6829" s="536">
        <v>0.67400000000000004</v>
      </c>
      <c r="P6829" s="535">
        <v>17.010000000000002</v>
      </c>
      <c r="Q6829" s="536">
        <v>0.65259999999999996</v>
      </c>
      <c r="R6829" s="535">
        <v>17.690000000000001</v>
      </c>
    </row>
    <row r="6830" spans="1:18" ht="12.75">
      <c r="A6830" s="145">
        <v>104085</v>
      </c>
      <c r="B6830" s="102" t="s">
        <v>28499</v>
      </c>
      <c r="C6830" s="145" t="s">
        <v>1</v>
      </c>
      <c r="D6830" s="535">
        <v>59.64</v>
      </c>
      <c r="E6830" s="536">
        <v>0</v>
      </c>
      <c r="F6830" s="535">
        <v>49.96</v>
      </c>
      <c r="G6830" s="536">
        <v>0</v>
      </c>
      <c r="H6830" s="535">
        <v>47.28</v>
      </c>
      <c r="I6830" s="536">
        <v>0</v>
      </c>
      <c r="J6830" s="535">
        <v>42.84</v>
      </c>
      <c r="K6830" s="536">
        <v>0</v>
      </c>
      <c r="L6830" s="535">
        <v>50.8</v>
      </c>
      <c r="M6830" s="536">
        <v>0</v>
      </c>
      <c r="N6830" s="535">
        <v>53.81</v>
      </c>
      <c r="O6830" s="536">
        <v>0</v>
      </c>
      <c r="P6830" s="535">
        <v>57.48</v>
      </c>
      <c r="Q6830" s="536">
        <v>0</v>
      </c>
      <c r="R6830" s="535">
        <v>72.7</v>
      </c>
    </row>
    <row r="6831" spans="1:18" ht="12.75">
      <c r="A6831" s="145">
        <v>104086</v>
      </c>
      <c r="B6831" s="102" t="s">
        <v>28500</v>
      </c>
      <c r="C6831" s="145" t="s">
        <v>1</v>
      </c>
      <c r="D6831" s="535">
        <v>107.68</v>
      </c>
      <c r="E6831" s="536">
        <v>0</v>
      </c>
      <c r="F6831" s="535">
        <v>90.88</v>
      </c>
      <c r="G6831" s="536">
        <v>0</v>
      </c>
      <c r="H6831" s="535">
        <v>82.18</v>
      </c>
      <c r="I6831" s="536">
        <v>0</v>
      </c>
      <c r="J6831" s="535">
        <v>77.12</v>
      </c>
      <c r="K6831" s="536">
        <v>0</v>
      </c>
      <c r="L6831" s="535">
        <v>88.76</v>
      </c>
      <c r="M6831" s="536">
        <v>0</v>
      </c>
      <c r="N6831" s="535">
        <v>96.12</v>
      </c>
      <c r="O6831" s="536">
        <v>0</v>
      </c>
      <c r="P6831" s="535">
        <v>102.27</v>
      </c>
      <c r="Q6831" s="536">
        <v>0</v>
      </c>
      <c r="R6831" s="535">
        <v>131.02000000000001</v>
      </c>
    </row>
    <row r="6832" spans="1:18" ht="12.75">
      <c r="A6832" s="145">
        <v>104073</v>
      </c>
      <c r="B6832" s="102" t="s">
        <v>28501</v>
      </c>
      <c r="C6832" s="145" t="s">
        <v>2</v>
      </c>
      <c r="D6832" s="535">
        <v>0</v>
      </c>
      <c r="E6832" s="536"/>
      <c r="F6832" s="535">
        <v>0</v>
      </c>
      <c r="G6832" s="536"/>
      <c r="H6832" s="535">
        <v>0</v>
      </c>
      <c r="I6832" s="536"/>
      <c r="J6832" s="535">
        <v>0</v>
      </c>
      <c r="K6832" s="536"/>
      <c r="L6832" s="535">
        <v>0</v>
      </c>
      <c r="M6832" s="536"/>
      <c r="N6832" s="535">
        <v>0</v>
      </c>
      <c r="O6832" s="536"/>
      <c r="P6832" s="535">
        <v>0</v>
      </c>
      <c r="Q6832" s="536"/>
      <c r="R6832" s="535">
        <v>0</v>
      </c>
    </row>
    <row r="6833" spans="1:18" ht="12.75">
      <c r="A6833" s="145">
        <v>104074</v>
      </c>
      <c r="B6833" s="102" t="s">
        <v>28502</v>
      </c>
      <c r="C6833" s="145" t="s">
        <v>2</v>
      </c>
      <c r="D6833" s="535">
        <v>0</v>
      </c>
      <c r="E6833" s="536"/>
      <c r="F6833" s="535">
        <v>0</v>
      </c>
      <c r="G6833" s="536"/>
      <c r="H6833" s="535">
        <v>0</v>
      </c>
      <c r="I6833" s="536"/>
      <c r="J6833" s="535">
        <v>0</v>
      </c>
      <c r="K6833" s="536"/>
      <c r="L6833" s="535">
        <v>0</v>
      </c>
      <c r="M6833" s="536"/>
      <c r="N6833" s="535">
        <v>0</v>
      </c>
      <c r="O6833" s="536"/>
      <c r="P6833" s="535">
        <v>0</v>
      </c>
      <c r="Q6833" s="536"/>
      <c r="R6833" s="535">
        <v>0</v>
      </c>
    </row>
    <row r="6834" spans="1:18" ht="12.75">
      <c r="A6834" s="145">
        <v>104075</v>
      </c>
      <c r="B6834" s="102" t="s">
        <v>28503</v>
      </c>
      <c r="C6834" s="145" t="s">
        <v>2</v>
      </c>
      <c r="D6834" s="535">
        <v>0</v>
      </c>
      <c r="E6834" s="536"/>
      <c r="F6834" s="535">
        <v>0</v>
      </c>
      <c r="G6834" s="536"/>
      <c r="H6834" s="535">
        <v>0</v>
      </c>
      <c r="I6834" s="536"/>
      <c r="J6834" s="535">
        <v>0</v>
      </c>
      <c r="K6834" s="536"/>
      <c r="L6834" s="535">
        <v>0</v>
      </c>
      <c r="M6834" s="536"/>
      <c r="N6834" s="535">
        <v>0</v>
      </c>
      <c r="O6834" s="536"/>
      <c r="P6834" s="535">
        <v>0</v>
      </c>
      <c r="Q6834" s="536"/>
      <c r="R6834" s="535">
        <v>0</v>
      </c>
    </row>
    <row r="6835" spans="1:18" ht="12.75">
      <c r="A6835" s="145">
        <v>104039</v>
      </c>
      <c r="B6835" s="102" t="s">
        <v>28504</v>
      </c>
      <c r="C6835" s="145" t="s">
        <v>2</v>
      </c>
      <c r="D6835" s="535">
        <v>76.180000000000007</v>
      </c>
      <c r="E6835" s="536">
        <v>0.73540000000000005</v>
      </c>
      <c r="F6835" s="535">
        <v>71.59</v>
      </c>
      <c r="G6835" s="536">
        <v>0.78249999999999997</v>
      </c>
      <c r="H6835" s="535">
        <v>79.58</v>
      </c>
      <c r="I6835" s="536">
        <v>0.70389999999999997</v>
      </c>
      <c r="J6835" s="535">
        <v>70.900000000000006</v>
      </c>
      <c r="K6835" s="536">
        <v>0.79010000000000002</v>
      </c>
      <c r="L6835" s="535">
        <v>80.22</v>
      </c>
      <c r="M6835" s="536">
        <v>0.69830000000000003</v>
      </c>
      <c r="N6835" s="535">
        <v>76.92</v>
      </c>
      <c r="O6835" s="536">
        <v>0.72829999999999995</v>
      </c>
      <c r="P6835" s="535">
        <v>79.040000000000006</v>
      </c>
      <c r="Q6835" s="536">
        <v>0.70879999999999999</v>
      </c>
      <c r="R6835" s="535">
        <v>81.69</v>
      </c>
    </row>
    <row r="6836" spans="1:18" ht="12.75">
      <c r="A6836" s="145">
        <v>104040</v>
      </c>
      <c r="B6836" s="102" t="s">
        <v>28505</v>
      </c>
      <c r="C6836" s="145" t="s">
        <v>2</v>
      </c>
      <c r="D6836" s="535">
        <v>0</v>
      </c>
      <c r="E6836" s="536"/>
      <c r="F6836" s="535">
        <v>0</v>
      </c>
      <c r="G6836" s="536"/>
      <c r="H6836" s="535">
        <v>0</v>
      </c>
      <c r="I6836" s="536"/>
      <c r="J6836" s="535">
        <v>0</v>
      </c>
      <c r="K6836" s="536"/>
      <c r="L6836" s="535">
        <v>0</v>
      </c>
      <c r="M6836" s="536"/>
      <c r="N6836" s="535">
        <v>0</v>
      </c>
      <c r="O6836" s="536"/>
      <c r="P6836" s="535">
        <v>0</v>
      </c>
      <c r="Q6836" s="536"/>
      <c r="R6836" s="535">
        <v>0</v>
      </c>
    </row>
    <row r="6837" spans="1:18" ht="12.75">
      <c r="A6837" s="145">
        <v>104041</v>
      </c>
      <c r="B6837" s="102" t="s">
        <v>28506</v>
      </c>
      <c r="C6837" s="145" t="s">
        <v>2</v>
      </c>
      <c r="D6837" s="535">
        <v>0</v>
      </c>
      <c r="E6837" s="536"/>
      <c r="F6837" s="535">
        <v>0</v>
      </c>
      <c r="G6837" s="536"/>
      <c r="H6837" s="535">
        <v>0</v>
      </c>
      <c r="I6837" s="536"/>
      <c r="J6837" s="535">
        <v>0</v>
      </c>
      <c r="K6837" s="536"/>
      <c r="L6837" s="535">
        <v>0</v>
      </c>
      <c r="M6837" s="536"/>
      <c r="N6837" s="535">
        <v>0</v>
      </c>
      <c r="O6837" s="536"/>
      <c r="P6837" s="535">
        <v>0</v>
      </c>
      <c r="Q6837" s="536"/>
      <c r="R6837" s="535">
        <v>0</v>
      </c>
    </row>
    <row r="6838" spans="1:18" ht="12.75">
      <c r="A6838" s="145">
        <v>104042</v>
      </c>
      <c r="B6838" s="102" t="s">
        <v>28507</v>
      </c>
      <c r="C6838" s="145" t="s">
        <v>2</v>
      </c>
      <c r="D6838" s="535">
        <v>0</v>
      </c>
      <c r="E6838" s="536"/>
      <c r="F6838" s="535">
        <v>0</v>
      </c>
      <c r="G6838" s="536"/>
      <c r="H6838" s="535">
        <v>0</v>
      </c>
      <c r="I6838" s="536"/>
      <c r="J6838" s="535">
        <v>0</v>
      </c>
      <c r="K6838" s="536"/>
      <c r="L6838" s="535">
        <v>0</v>
      </c>
      <c r="M6838" s="536"/>
      <c r="N6838" s="535">
        <v>0</v>
      </c>
      <c r="O6838" s="536"/>
      <c r="P6838" s="535">
        <v>0</v>
      </c>
      <c r="Q6838" s="536"/>
      <c r="R6838" s="535">
        <v>0</v>
      </c>
    </row>
    <row r="6839" spans="1:18" ht="12.75">
      <c r="A6839" s="145">
        <v>104072</v>
      </c>
      <c r="B6839" s="102" t="s">
        <v>28508</v>
      </c>
      <c r="C6839" s="145" t="s">
        <v>2</v>
      </c>
      <c r="D6839" s="535">
        <v>326.24</v>
      </c>
      <c r="E6839" s="536">
        <v>0</v>
      </c>
      <c r="F6839" s="535">
        <v>272.87</v>
      </c>
      <c r="G6839" s="536">
        <v>0</v>
      </c>
      <c r="H6839" s="535">
        <v>250.01</v>
      </c>
      <c r="I6839" s="536">
        <v>0</v>
      </c>
      <c r="J6839" s="535">
        <v>243.18</v>
      </c>
      <c r="K6839" s="536">
        <v>0</v>
      </c>
      <c r="L6839" s="535">
        <v>251.54</v>
      </c>
      <c r="M6839" s="536">
        <v>0</v>
      </c>
      <c r="N6839" s="535">
        <v>298.02999999999997</v>
      </c>
      <c r="O6839" s="536">
        <v>0</v>
      </c>
      <c r="P6839" s="535">
        <v>284.95</v>
      </c>
      <c r="Q6839" s="536">
        <v>0</v>
      </c>
      <c r="R6839" s="535">
        <v>358.92</v>
      </c>
    </row>
    <row r="6840" spans="1:18" ht="12.75">
      <c r="A6840" s="145">
        <v>104053</v>
      </c>
      <c r="B6840" s="102" t="s">
        <v>28509</v>
      </c>
      <c r="C6840" s="145" t="s">
        <v>2</v>
      </c>
      <c r="D6840" s="535">
        <v>8.98</v>
      </c>
      <c r="E6840" s="536">
        <v>0.58020000000000005</v>
      </c>
      <c r="F6840" s="535">
        <v>8.1199999999999992</v>
      </c>
      <c r="G6840" s="536">
        <v>0.64159999999999995</v>
      </c>
      <c r="H6840" s="535">
        <v>9.61</v>
      </c>
      <c r="I6840" s="536">
        <v>0.54210000000000003</v>
      </c>
      <c r="J6840" s="535">
        <v>7.99</v>
      </c>
      <c r="K6840" s="536">
        <v>0.65210000000000001</v>
      </c>
      <c r="L6840" s="535">
        <v>9.74</v>
      </c>
      <c r="M6840" s="536">
        <v>0.53490000000000004</v>
      </c>
      <c r="N6840" s="535">
        <v>9.1199999999999992</v>
      </c>
      <c r="O6840" s="536">
        <v>0.57130000000000003</v>
      </c>
      <c r="P6840" s="535">
        <v>9.51</v>
      </c>
      <c r="Q6840" s="536">
        <v>0.54779999999999995</v>
      </c>
      <c r="R6840" s="535">
        <v>10.02</v>
      </c>
    </row>
    <row r="6841" spans="1:18" ht="12.75">
      <c r="A6841" s="145">
        <v>104054</v>
      </c>
      <c r="B6841" s="102" t="s">
        <v>28510</v>
      </c>
      <c r="C6841" s="145" t="s">
        <v>2</v>
      </c>
      <c r="D6841" s="535">
        <v>18.010000000000002</v>
      </c>
      <c r="E6841" s="536">
        <v>0.71399999999999997</v>
      </c>
      <c r="F6841" s="535">
        <v>16.829999999999998</v>
      </c>
      <c r="G6841" s="536">
        <v>0.7641</v>
      </c>
      <c r="H6841" s="535">
        <v>18.88</v>
      </c>
      <c r="I6841" s="536">
        <v>0.68110000000000004</v>
      </c>
      <c r="J6841" s="535">
        <v>16.66</v>
      </c>
      <c r="K6841" s="536">
        <v>0.77190000000000003</v>
      </c>
      <c r="L6841" s="535">
        <v>19.05</v>
      </c>
      <c r="M6841" s="536">
        <v>0.67510000000000003</v>
      </c>
      <c r="N6841" s="535">
        <v>18.2</v>
      </c>
      <c r="O6841" s="536">
        <v>0.70660000000000001</v>
      </c>
      <c r="P6841" s="535">
        <v>18.75</v>
      </c>
      <c r="Q6841" s="536">
        <v>0.68589999999999995</v>
      </c>
      <c r="R6841" s="535">
        <v>19.420000000000002</v>
      </c>
    </row>
    <row r="6842" spans="1:18" ht="12.75">
      <c r="A6842" s="145">
        <v>99818</v>
      </c>
      <c r="B6842" s="102" t="s">
        <v>28511</v>
      </c>
      <c r="C6842" s="145" t="s">
        <v>2</v>
      </c>
      <c r="D6842" s="535">
        <v>6.05</v>
      </c>
      <c r="E6842" s="536">
        <v>0</v>
      </c>
      <c r="F6842" s="535">
        <v>5.3</v>
      </c>
      <c r="G6842" s="536">
        <v>0</v>
      </c>
      <c r="H6842" s="535">
        <v>5.83</v>
      </c>
      <c r="I6842" s="536">
        <v>0</v>
      </c>
      <c r="J6842" s="535">
        <v>4.95</v>
      </c>
      <c r="K6842" s="536">
        <v>0</v>
      </c>
      <c r="L6842" s="535">
        <v>5.54</v>
      </c>
      <c r="M6842" s="536">
        <v>0</v>
      </c>
      <c r="N6842" s="535">
        <v>5.76</v>
      </c>
      <c r="O6842" s="536">
        <v>0</v>
      </c>
      <c r="P6842" s="535">
        <v>5.56</v>
      </c>
      <c r="Q6842" s="536">
        <v>0</v>
      </c>
      <c r="R6842" s="535">
        <v>6</v>
      </c>
    </row>
    <row r="6843" spans="1:18" ht="12.75">
      <c r="A6843" s="145">
        <v>99819</v>
      </c>
      <c r="B6843" s="102" t="s">
        <v>28512</v>
      </c>
      <c r="C6843" s="145" t="s">
        <v>4</v>
      </c>
      <c r="D6843" s="535">
        <v>18.7</v>
      </c>
      <c r="E6843" s="536">
        <v>0</v>
      </c>
      <c r="F6843" s="535">
        <v>16.399999999999999</v>
      </c>
      <c r="G6843" s="536">
        <v>0</v>
      </c>
      <c r="H6843" s="535">
        <v>20.079999999999998</v>
      </c>
      <c r="I6843" s="536">
        <v>0</v>
      </c>
      <c r="J6843" s="535">
        <v>15.24</v>
      </c>
      <c r="K6843" s="536">
        <v>0</v>
      </c>
      <c r="L6843" s="535">
        <v>18.670000000000002</v>
      </c>
      <c r="M6843" s="536">
        <v>0</v>
      </c>
      <c r="N6843" s="535">
        <v>18.059999999999999</v>
      </c>
      <c r="O6843" s="536">
        <v>0</v>
      </c>
      <c r="P6843" s="535">
        <v>19.11</v>
      </c>
      <c r="Q6843" s="536">
        <v>0</v>
      </c>
      <c r="R6843" s="535">
        <v>20.5</v>
      </c>
    </row>
    <row r="6844" spans="1:18" ht="12.75">
      <c r="A6844" s="145">
        <v>99817</v>
      </c>
      <c r="B6844" s="102" t="s">
        <v>28513</v>
      </c>
      <c r="C6844" s="145" t="s">
        <v>2</v>
      </c>
      <c r="D6844" s="535">
        <v>6.9</v>
      </c>
      <c r="E6844" s="536">
        <v>0</v>
      </c>
      <c r="F6844" s="535">
        <v>6.05</v>
      </c>
      <c r="G6844" s="536">
        <v>0</v>
      </c>
      <c r="H6844" s="535">
        <v>6.74</v>
      </c>
      <c r="I6844" s="536">
        <v>0</v>
      </c>
      <c r="J6844" s="535">
        <v>5.64</v>
      </c>
      <c r="K6844" s="536">
        <v>0</v>
      </c>
      <c r="L6844" s="535">
        <v>6.38</v>
      </c>
      <c r="M6844" s="536">
        <v>0</v>
      </c>
      <c r="N6844" s="535">
        <v>6.58</v>
      </c>
      <c r="O6844" s="536">
        <v>0</v>
      </c>
      <c r="P6844" s="535">
        <v>6.42</v>
      </c>
      <c r="Q6844" s="536">
        <v>0</v>
      </c>
      <c r="R6844" s="535">
        <v>6.93</v>
      </c>
    </row>
    <row r="6845" spans="1:18" ht="12.75">
      <c r="A6845" s="145">
        <v>99815</v>
      </c>
      <c r="B6845" s="102" t="s">
        <v>28514</v>
      </c>
      <c r="C6845" s="145" t="s">
        <v>2</v>
      </c>
      <c r="D6845" s="535">
        <v>9.67</v>
      </c>
      <c r="E6845" s="536">
        <v>0</v>
      </c>
      <c r="F6845" s="535">
        <v>8.4700000000000006</v>
      </c>
      <c r="G6845" s="536">
        <v>0</v>
      </c>
      <c r="H6845" s="535">
        <v>9.7200000000000006</v>
      </c>
      <c r="I6845" s="536">
        <v>0</v>
      </c>
      <c r="J6845" s="535">
        <v>7.89</v>
      </c>
      <c r="K6845" s="536">
        <v>0</v>
      </c>
      <c r="L6845" s="535">
        <v>9.15</v>
      </c>
      <c r="M6845" s="536">
        <v>0</v>
      </c>
      <c r="N6845" s="535">
        <v>9.25</v>
      </c>
      <c r="O6845" s="536">
        <v>0</v>
      </c>
      <c r="P6845" s="535">
        <v>9.25</v>
      </c>
      <c r="Q6845" s="536">
        <v>0</v>
      </c>
      <c r="R6845" s="535">
        <v>9.9700000000000006</v>
      </c>
    </row>
    <row r="6846" spans="1:18" ht="12.75">
      <c r="A6846" s="145">
        <v>99811</v>
      </c>
      <c r="B6846" s="102" t="s">
        <v>28515</v>
      </c>
      <c r="C6846" s="145" t="s">
        <v>4</v>
      </c>
      <c r="D6846" s="535">
        <v>0.69</v>
      </c>
      <c r="E6846" s="536">
        <v>0</v>
      </c>
      <c r="F6846" s="535">
        <v>0.61</v>
      </c>
      <c r="G6846" s="536">
        <v>0</v>
      </c>
      <c r="H6846" s="535">
        <v>0.75</v>
      </c>
      <c r="I6846" s="536">
        <v>0</v>
      </c>
      <c r="J6846" s="535">
        <v>0.56000000000000005</v>
      </c>
      <c r="K6846" s="536">
        <v>0</v>
      </c>
      <c r="L6846" s="535">
        <v>0.69</v>
      </c>
      <c r="M6846" s="536">
        <v>0</v>
      </c>
      <c r="N6846" s="535">
        <v>0.67</v>
      </c>
      <c r="O6846" s="536">
        <v>0</v>
      </c>
      <c r="P6846" s="535">
        <v>0.71</v>
      </c>
      <c r="Q6846" s="536">
        <v>0</v>
      </c>
      <c r="R6846" s="535">
        <v>0.76</v>
      </c>
    </row>
    <row r="6847" spans="1:18" ht="12.75">
      <c r="A6847" s="145">
        <v>99826</v>
      </c>
      <c r="B6847" s="102" t="s">
        <v>28516</v>
      </c>
      <c r="C6847" s="145" t="s">
        <v>4</v>
      </c>
      <c r="D6847" s="535">
        <v>1.72</v>
      </c>
      <c r="E6847" s="536">
        <v>0</v>
      </c>
      <c r="F6847" s="535">
        <v>1.51</v>
      </c>
      <c r="G6847" s="536">
        <v>0</v>
      </c>
      <c r="H6847" s="535">
        <v>1.83</v>
      </c>
      <c r="I6847" s="536">
        <v>0</v>
      </c>
      <c r="J6847" s="535">
        <v>1.4</v>
      </c>
      <c r="K6847" s="536">
        <v>0</v>
      </c>
      <c r="L6847" s="535">
        <v>1.71</v>
      </c>
      <c r="M6847" s="536">
        <v>0</v>
      </c>
      <c r="N6847" s="535">
        <v>1.65</v>
      </c>
      <c r="O6847" s="536">
        <v>0</v>
      </c>
      <c r="P6847" s="535">
        <v>1.76</v>
      </c>
      <c r="Q6847" s="536">
        <v>0</v>
      </c>
      <c r="R6847" s="535">
        <v>1.88</v>
      </c>
    </row>
    <row r="6848" spans="1:18" ht="12.75">
      <c r="A6848" s="145">
        <v>106170</v>
      </c>
      <c r="B6848" s="102" t="s">
        <v>28517</v>
      </c>
      <c r="C6848" s="145" t="s">
        <v>4</v>
      </c>
      <c r="D6848" s="535">
        <v>7.04</v>
      </c>
      <c r="E6848" s="536">
        <v>0</v>
      </c>
      <c r="F6848" s="535">
        <v>6.18</v>
      </c>
      <c r="G6848" s="536">
        <v>0</v>
      </c>
      <c r="H6848" s="535">
        <v>7.56</v>
      </c>
      <c r="I6848" s="536">
        <v>0</v>
      </c>
      <c r="J6848" s="535">
        <v>5.74</v>
      </c>
      <c r="K6848" s="536">
        <v>0</v>
      </c>
      <c r="L6848" s="535">
        <v>7.04</v>
      </c>
      <c r="M6848" s="536">
        <v>0</v>
      </c>
      <c r="N6848" s="535">
        <v>6.79</v>
      </c>
      <c r="O6848" s="536">
        <v>0</v>
      </c>
      <c r="P6848" s="535">
        <v>7.21</v>
      </c>
      <c r="Q6848" s="536">
        <v>0</v>
      </c>
      <c r="R6848" s="535">
        <v>7.73</v>
      </c>
    </row>
    <row r="6849" spans="1:18" ht="12.75">
      <c r="A6849" s="145">
        <v>99821</v>
      </c>
      <c r="B6849" s="102" t="s">
        <v>28518</v>
      </c>
      <c r="C6849" s="145" t="s">
        <v>4</v>
      </c>
      <c r="D6849" s="535">
        <v>5.13</v>
      </c>
      <c r="E6849" s="536">
        <v>0</v>
      </c>
      <c r="F6849" s="535">
        <v>4.49</v>
      </c>
      <c r="G6849" s="536">
        <v>0</v>
      </c>
      <c r="H6849" s="535">
        <v>5.29</v>
      </c>
      <c r="I6849" s="536">
        <v>0</v>
      </c>
      <c r="J6849" s="535">
        <v>4.1900000000000004</v>
      </c>
      <c r="K6849" s="536">
        <v>0</v>
      </c>
      <c r="L6849" s="535">
        <v>4.96</v>
      </c>
      <c r="M6849" s="536">
        <v>0</v>
      </c>
      <c r="N6849" s="535">
        <v>4.92</v>
      </c>
      <c r="O6849" s="536">
        <v>0</v>
      </c>
      <c r="P6849" s="535">
        <v>5.04</v>
      </c>
      <c r="Q6849" s="536">
        <v>0</v>
      </c>
      <c r="R6849" s="535">
        <v>5.43</v>
      </c>
    </row>
    <row r="6850" spans="1:18" ht="12.75">
      <c r="A6850" s="145">
        <v>99820</v>
      </c>
      <c r="B6850" s="102" t="s">
        <v>28519</v>
      </c>
      <c r="C6850" s="145" t="s">
        <v>4</v>
      </c>
      <c r="D6850" s="535">
        <v>2.83</v>
      </c>
      <c r="E6850" s="536">
        <v>0</v>
      </c>
      <c r="F6850" s="535">
        <v>2.4700000000000002</v>
      </c>
      <c r="G6850" s="536">
        <v>0</v>
      </c>
      <c r="H6850" s="535">
        <v>2.81</v>
      </c>
      <c r="I6850" s="536">
        <v>0</v>
      </c>
      <c r="J6850" s="535">
        <v>2.31</v>
      </c>
      <c r="K6850" s="536">
        <v>0</v>
      </c>
      <c r="L6850" s="535">
        <v>2.65</v>
      </c>
      <c r="M6850" s="536">
        <v>0</v>
      </c>
      <c r="N6850" s="535">
        <v>2.69</v>
      </c>
      <c r="O6850" s="536">
        <v>0</v>
      </c>
      <c r="P6850" s="535">
        <v>2.68</v>
      </c>
      <c r="Q6850" s="536">
        <v>0</v>
      </c>
      <c r="R6850" s="535">
        <v>2.9</v>
      </c>
    </row>
    <row r="6851" spans="1:18" ht="12.75">
      <c r="A6851" s="145">
        <v>99805</v>
      </c>
      <c r="B6851" s="102" t="s">
        <v>28520</v>
      </c>
      <c r="C6851" s="145" t="s">
        <v>4</v>
      </c>
      <c r="D6851" s="535">
        <v>11.79</v>
      </c>
      <c r="E6851" s="536">
        <v>0</v>
      </c>
      <c r="F6851" s="535">
        <v>10.34</v>
      </c>
      <c r="G6851" s="536">
        <v>0</v>
      </c>
      <c r="H6851" s="535">
        <v>12.29</v>
      </c>
      <c r="I6851" s="536">
        <v>0</v>
      </c>
      <c r="J6851" s="535">
        <v>9.6199999999999992</v>
      </c>
      <c r="K6851" s="536">
        <v>0</v>
      </c>
      <c r="L6851" s="535">
        <v>11.48</v>
      </c>
      <c r="M6851" s="536">
        <v>0</v>
      </c>
      <c r="N6851" s="535">
        <v>11.34</v>
      </c>
      <c r="O6851" s="536">
        <v>0</v>
      </c>
      <c r="P6851" s="535">
        <v>11.67</v>
      </c>
      <c r="Q6851" s="536">
        <v>0</v>
      </c>
      <c r="R6851" s="535">
        <v>12.55</v>
      </c>
    </row>
    <row r="6852" spans="1:18" ht="12.75">
      <c r="A6852" s="145">
        <v>99803</v>
      </c>
      <c r="B6852" s="102" t="s">
        <v>28521</v>
      </c>
      <c r="C6852" s="145" t="s">
        <v>4</v>
      </c>
      <c r="D6852" s="535">
        <v>4.28</v>
      </c>
      <c r="E6852" s="536">
        <v>0</v>
      </c>
      <c r="F6852" s="535">
        <v>3.75</v>
      </c>
      <c r="G6852" s="536">
        <v>0</v>
      </c>
      <c r="H6852" s="535">
        <v>4.41</v>
      </c>
      <c r="I6852" s="536">
        <v>0</v>
      </c>
      <c r="J6852" s="535">
        <v>3.5</v>
      </c>
      <c r="K6852" s="536">
        <v>0</v>
      </c>
      <c r="L6852" s="535">
        <v>4.13</v>
      </c>
      <c r="M6852" s="536">
        <v>0</v>
      </c>
      <c r="N6852" s="535">
        <v>4.0999999999999996</v>
      </c>
      <c r="O6852" s="536">
        <v>0</v>
      </c>
      <c r="P6852" s="535">
        <v>4.2</v>
      </c>
      <c r="Q6852" s="536">
        <v>0</v>
      </c>
      <c r="R6852" s="535">
        <v>4.5199999999999996</v>
      </c>
    </row>
    <row r="6853" spans="1:18" ht="12.75">
      <c r="A6853" s="145">
        <v>99802</v>
      </c>
      <c r="B6853" s="102" t="s">
        <v>28522</v>
      </c>
      <c r="C6853" s="145" t="s">
        <v>4</v>
      </c>
      <c r="D6853" s="535">
        <v>0.56000000000000005</v>
      </c>
      <c r="E6853" s="536">
        <v>0</v>
      </c>
      <c r="F6853" s="535">
        <v>0.49</v>
      </c>
      <c r="G6853" s="536">
        <v>0</v>
      </c>
      <c r="H6853" s="535">
        <v>0.6</v>
      </c>
      <c r="I6853" s="536">
        <v>0</v>
      </c>
      <c r="J6853" s="535">
        <v>0.46</v>
      </c>
      <c r="K6853" s="536">
        <v>0</v>
      </c>
      <c r="L6853" s="535">
        <v>0.56000000000000005</v>
      </c>
      <c r="M6853" s="536">
        <v>0</v>
      </c>
      <c r="N6853" s="535">
        <v>0.54</v>
      </c>
      <c r="O6853" s="536">
        <v>0</v>
      </c>
      <c r="P6853" s="535">
        <v>0.56999999999999995</v>
      </c>
      <c r="Q6853" s="536">
        <v>0</v>
      </c>
      <c r="R6853" s="535">
        <v>0.62</v>
      </c>
    </row>
    <row r="6854" spans="1:18" ht="12.75">
      <c r="A6854" s="145">
        <v>99810</v>
      </c>
      <c r="B6854" s="102" t="s">
        <v>28523</v>
      </c>
      <c r="C6854" s="145" t="s">
        <v>4</v>
      </c>
      <c r="D6854" s="535">
        <v>6.95</v>
      </c>
      <c r="E6854" s="536">
        <v>0</v>
      </c>
      <c r="F6854" s="535">
        <v>6.09</v>
      </c>
      <c r="G6854" s="536">
        <v>0</v>
      </c>
      <c r="H6854" s="535">
        <v>7.25</v>
      </c>
      <c r="I6854" s="536">
        <v>0</v>
      </c>
      <c r="J6854" s="535">
        <v>5.67</v>
      </c>
      <c r="K6854" s="536">
        <v>0</v>
      </c>
      <c r="L6854" s="535">
        <v>6.77</v>
      </c>
      <c r="M6854" s="536">
        <v>0</v>
      </c>
      <c r="N6854" s="535">
        <v>6.68</v>
      </c>
      <c r="O6854" s="536">
        <v>0</v>
      </c>
      <c r="P6854" s="535">
        <v>6.9</v>
      </c>
      <c r="Q6854" s="536">
        <v>0</v>
      </c>
      <c r="R6854" s="535">
        <v>7.42</v>
      </c>
    </row>
    <row r="6855" spans="1:18" ht="12.75">
      <c r="A6855" s="145">
        <v>99809</v>
      </c>
      <c r="B6855" s="102" t="s">
        <v>28524</v>
      </c>
      <c r="C6855" s="145" t="s">
        <v>4</v>
      </c>
      <c r="D6855" s="535">
        <v>7.3</v>
      </c>
      <c r="E6855" s="536">
        <v>0</v>
      </c>
      <c r="F6855" s="535">
        <v>6.4</v>
      </c>
      <c r="G6855" s="536">
        <v>0</v>
      </c>
      <c r="H6855" s="535">
        <v>7.66</v>
      </c>
      <c r="I6855" s="536">
        <v>0</v>
      </c>
      <c r="J6855" s="535">
        <v>5.96</v>
      </c>
      <c r="K6855" s="536">
        <v>0</v>
      </c>
      <c r="L6855" s="535">
        <v>7.16</v>
      </c>
      <c r="M6855" s="536">
        <v>0</v>
      </c>
      <c r="N6855" s="535">
        <v>7.02</v>
      </c>
      <c r="O6855" s="536">
        <v>0</v>
      </c>
      <c r="P6855" s="535">
        <v>7.29</v>
      </c>
      <c r="Q6855" s="536">
        <v>0</v>
      </c>
      <c r="R6855" s="535">
        <v>7.84</v>
      </c>
    </row>
    <row r="6856" spans="1:18" ht="12.75">
      <c r="A6856" s="145">
        <v>99801</v>
      </c>
      <c r="B6856" s="102" t="s">
        <v>28525</v>
      </c>
      <c r="C6856" s="145" t="s">
        <v>4</v>
      </c>
      <c r="D6856" s="535">
        <v>0</v>
      </c>
      <c r="E6856" s="536"/>
      <c r="F6856" s="535">
        <v>0</v>
      </c>
      <c r="G6856" s="536"/>
      <c r="H6856" s="535">
        <v>0</v>
      </c>
      <c r="I6856" s="536"/>
      <c r="J6856" s="535">
        <v>0</v>
      </c>
      <c r="K6856" s="536"/>
      <c r="L6856" s="535">
        <v>0</v>
      </c>
      <c r="M6856" s="536"/>
      <c r="N6856" s="535">
        <v>0</v>
      </c>
      <c r="O6856" s="536"/>
      <c r="P6856" s="535">
        <v>0</v>
      </c>
      <c r="Q6856" s="536"/>
      <c r="R6856" s="535">
        <v>0</v>
      </c>
    </row>
    <row r="6857" spans="1:18" ht="12.75">
      <c r="A6857" s="145">
        <v>106166</v>
      </c>
      <c r="B6857" s="102" t="s">
        <v>28526</v>
      </c>
      <c r="C6857" s="145" t="s">
        <v>4</v>
      </c>
      <c r="D6857" s="535">
        <v>1.43</v>
      </c>
      <c r="E6857" s="536">
        <v>0</v>
      </c>
      <c r="F6857" s="535">
        <v>1.25</v>
      </c>
      <c r="G6857" s="536">
        <v>0</v>
      </c>
      <c r="H6857" s="535">
        <v>1.51</v>
      </c>
      <c r="I6857" s="536">
        <v>0</v>
      </c>
      <c r="J6857" s="535">
        <v>1.17</v>
      </c>
      <c r="K6857" s="536">
        <v>0</v>
      </c>
      <c r="L6857" s="535">
        <v>1.42</v>
      </c>
      <c r="M6857" s="536">
        <v>0</v>
      </c>
      <c r="N6857" s="535">
        <v>1.36</v>
      </c>
      <c r="O6857" s="536">
        <v>0</v>
      </c>
      <c r="P6857" s="535">
        <v>1.46</v>
      </c>
      <c r="Q6857" s="536">
        <v>0</v>
      </c>
      <c r="R6857" s="535">
        <v>1.56</v>
      </c>
    </row>
    <row r="6858" spans="1:18" ht="12.75">
      <c r="A6858" s="145">
        <v>99822</v>
      </c>
      <c r="B6858" s="102" t="s">
        <v>28527</v>
      </c>
      <c r="C6858" s="145" t="s">
        <v>4</v>
      </c>
      <c r="D6858" s="535">
        <v>1.1200000000000001</v>
      </c>
      <c r="E6858" s="536">
        <v>0</v>
      </c>
      <c r="F6858" s="535">
        <v>0.98</v>
      </c>
      <c r="G6858" s="536">
        <v>0</v>
      </c>
      <c r="H6858" s="535">
        <v>1.18</v>
      </c>
      <c r="I6858" s="536">
        <v>0</v>
      </c>
      <c r="J6858" s="535">
        <v>0.92</v>
      </c>
      <c r="K6858" s="536">
        <v>0</v>
      </c>
      <c r="L6858" s="535">
        <v>1.1100000000000001</v>
      </c>
      <c r="M6858" s="536">
        <v>0</v>
      </c>
      <c r="N6858" s="535">
        <v>1.07</v>
      </c>
      <c r="O6858" s="536">
        <v>0</v>
      </c>
      <c r="P6858" s="535">
        <v>1.1499999999999999</v>
      </c>
      <c r="Q6858" s="536">
        <v>0</v>
      </c>
      <c r="R6858" s="535">
        <v>1.23</v>
      </c>
    </row>
    <row r="6859" spans="1:18" ht="12.75">
      <c r="A6859" s="145">
        <v>99825</v>
      </c>
      <c r="B6859" s="102" t="s">
        <v>28528</v>
      </c>
      <c r="C6859" s="145" t="s">
        <v>4</v>
      </c>
      <c r="D6859" s="535">
        <v>4.93</v>
      </c>
      <c r="E6859" s="536">
        <v>0</v>
      </c>
      <c r="F6859" s="535">
        <v>4.3099999999999996</v>
      </c>
      <c r="G6859" s="536">
        <v>0</v>
      </c>
      <c r="H6859" s="535">
        <v>5.07</v>
      </c>
      <c r="I6859" s="536">
        <v>0</v>
      </c>
      <c r="J6859" s="535">
        <v>4.0199999999999996</v>
      </c>
      <c r="K6859" s="536">
        <v>0</v>
      </c>
      <c r="L6859" s="535">
        <v>4.75</v>
      </c>
      <c r="M6859" s="536">
        <v>0</v>
      </c>
      <c r="N6859" s="535">
        <v>4.72</v>
      </c>
      <c r="O6859" s="536">
        <v>0</v>
      </c>
      <c r="P6859" s="535">
        <v>4.83</v>
      </c>
      <c r="Q6859" s="536">
        <v>0</v>
      </c>
      <c r="R6859" s="535">
        <v>5.2</v>
      </c>
    </row>
    <row r="6860" spans="1:18" ht="12.75">
      <c r="A6860" s="145">
        <v>99824</v>
      </c>
      <c r="B6860" s="102" t="s">
        <v>28529</v>
      </c>
      <c r="C6860" s="145" t="s">
        <v>4</v>
      </c>
      <c r="D6860" s="535">
        <v>2.96</v>
      </c>
      <c r="E6860" s="536">
        <v>0</v>
      </c>
      <c r="F6860" s="535">
        <v>2.58</v>
      </c>
      <c r="G6860" s="536">
        <v>0</v>
      </c>
      <c r="H6860" s="535">
        <v>2.95</v>
      </c>
      <c r="I6860" s="536">
        <v>0</v>
      </c>
      <c r="J6860" s="535">
        <v>2.41</v>
      </c>
      <c r="K6860" s="536">
        <v>0</v>
      </c>
      <c r="L6860" s="535">
        <v>2.78</v>
      </c>
      <c r="M6860" s="536">
        <v>0</v>
      </c>
      <c r="N6860" s="535">
        <v>2.81</v>
      </c>
      <c r="O6860" s="536">
        <v>0</v>
      </c>
      <c r="P6860" s="535">
        <v>2.81</v>
      </c>
      <c r="Q6860" s="536">
        <v>0</v>
      </c>
      <c r="R6860" s="535">
        <v>3.03</v>
      </c>
    </row>
    <row r="6861" spans="1:18" ht="12.75">
      <c r="A6861" s="145">
        <v>99823</v>
      </c>
      <c r="B6861" s="102" t="s">
        <v>28530</v>
      </c>
      <c r="C6861" s="145" t="s">
        <v>4</v>
      </c>
      <c r="D6861" s="535">
        <v>2.61</v>
      </c>
      <c r="E6861" s="536">
        <v>0</v>
      </c>
      <c r="F6861" s="535">
        <v>2.2799999999999998</v>
      </c>
      <c r="G6861" s="536">
        <v>0</v>
      </c>
      <c r="H6861" s="535">
        <v>2.58</v>
      </c>
      <c r="I6861" s="536">
        <v>0</v>
      </c>
      <c r="J6861" s="535">
        <v>2.14</v>
      </c>
      <c r="K6861" s="536">
        <v>0</v>
      </c>
      <c r="L6861" s="535">
        <v>2.44</v>
      </c>
      <c r="M6861" s="536">
        <v>0</v>
      </c>
      <c r="N6861" s="535">
        <v>2.48</v>
      </c>
      <c r="O6861" s="536">
        <v>0</v>
      </c>
      <c r="P6861" s="535">
        <v>2.46</v>
      </c>
      <c r="Q6861" s="536">
        <v>0</v>
      </c>
      <c r="R6861" s="535">
        <v>2.66</v>
      </c>
    </row>
    <row r="6862" spans="1:18" ht="12.75">
      <c r="A6862" s="145">
        <v>99806</v>
      </c>
      <c r="B6862" s="102" t="s">
        <v>28531</v>
      </c>
      <c r="C6862" s="145" t="s">
        <v>4</v>
      </c>
      <c r="D6862" s="535">
        <v>3.1</v>
      </c>
      <c r="E6862" s="536">
        <v>0</v>
      </c>
      <c r="F6862" s="535">
        <v>2.72</v>
      </c>
      <c r="G6862" s="536">
        <v>0</v>
      </c>
      <c r="H6862" s="535">
        <v>3.14</v>
      </c>
      <c r="I6862" s="536">
        <v>0</v>
      </c>
      <c r="J6862" s="535">
        <v>2.54</v>
      </c>
      <c r="K6862" s="536">
        <v>0</v>
      </c>
      <c r="L6862" s="535">
        <v>2.96</v>
      </c>
      <c r="M6862" s="536">
        <v>0</v>
      </c>
      <c r="N6862" s="535">
        <v>2.96</v>
      </c>
      <c r="O6862" s="536">
        <v>0</v>
      </c>
      <c r="P6862" s="535">
        <v>2.99</v>
      </c>
      <c r="Q6862" s="536">
        <v>0</v>
      </c>
      <c r="R6862" s="535">
        <v>3.23</v>
      </c>
    </row>
    <row r="6863" spans="1:18" ht="12.75">
      <c r="A6863" s="145">
        <v>99813</v>
      </c>
      <c r="B6863" s="102" t="s">
        <v>28532</v>
      </c>
      <c r="C6863" s="145" t="s">
        <v>4</v>
      </c>
      <c r="D6863" s="535">
        <v>3.29</v>
      </c>
      <c r="E6863" s="536">
        <v>0</v>
      </c>
      <c r="F6863" s="535">
        <v>2.87</v>
      </c>
      <c r="G6863" s="536">
        <v>0</v>
      </c>
      <c r="H6863" s="535">
        <v>3.3</v>
      </c>
      <c r="I6863" s="536">
        <v>0</v>
      </c>
      <c r="J6863" s="535">
        <v>2.68</v>
      </c>
      <c r="K6863" s="536">
        <v>0</v>
      </c>
      <c r="L6863" s="535">
        <v>3.11</v>
      </c>
      <c r="M6863" s="536">
        <v>0</v>
      </c>
      <c r="N6863" s="535">
        <v>3.13</v>
      </c>
      <c r="O6863" s="536">
        <v>0</v>
      </c>
      <c r="P6863" s="535">
        <v>3.15</v>
      </c>
      <c r="Q6863" s="536">
        <v>0</v>
      </c>
      <c r="R6863" s="535">
        <v>3.4</v>
      </c>
    </row>
    <row r="6864" spans="1:18" ht="12.75">
      <c r="A6864" s="145">
        <v>106169</v>
      </c>
      <c r="B6864" s="102" t="s">
        <v>28533</v>
      </c>
      <c r="C6864" s="145" t="s">
        <v>2</v>
      </c>
      <c r="D6864" s="535">
        <v>3.77</v>
      </c>
      <c r="E6864" s="536">
        <v>5.3E-3</v>
      </c>
      <c r="F6864" s="535">
        <v>3.32</v>
      </c>
      <c r="G6864" s="536">
        <v>6.0000000000000001E-3</v>
      </c>
      <c r="H6864" s="535">
        <v>4.01</v>
      </c>
      <c r="I6864" s="536">
        <v>0</v>
      </c>
      <c r="J6864" s="535">
        <v>3.09</v>
      </c>
      <c r="K6864" s="536">
        <v>0</v>
      </c>
      <c r="L6864" s="535">
        <v>3.79</v>
      </c>
      <c r="M6864" s="536">
        <v>0</v>
      </c>
      <c r="N6864" s="535">
        <v>3.61</v>
      </c>
      <c r="O6864" s="536">
        <v>0</v>
      </c>
      <c r="P6864" s="535">
        <v>3.77</v>
      </c>
      <c r="Q6864" s="536">
        <v>5.3E-3</v>
      </c>
      <c r="R6864" s="535">
        <v>4.09</v>
      </c>
    </row>
    <row r="6865" spans="1:18" ht="12.75">
      <c r="A6865" s="145">
        <v>106167</v>
      </c>
      <c r="B6865" s="102" t="s">
        <v>28534</v>
      </c>
      <c r="C6865" s="145" t="s">
        <v>4</v>
      </c>
      <c r="D6865" s="535">
        <v>7.0000000000000007E-2</v>
      </c>
      <c r="E6865" s="536">
        <v>0.1429</v>
      </c>
      <c r="F6865" s="535">
        <v>0.05</v>
      </c>
      <c r="G6865" s="536">
        <v>0.2</v>
      </c>
      <c r="H6865" s="535">
        <v>0.08</v>
      </c>
      <c r="I6865" s="536">
        <v>0.125</v>
      </c>
      <c r="J6865" s="535">
        <v>0.06</v>
      </c>
      <c r="K6865" s="536">
        <v>0.16669999999999999</v>
      </c>
      <c r="L6865" s="535">
        <v>0.06</v>
      </c>
      <c r="M6865" s="536">
        <v>0</v>
      </c>
      <c r="N6865" s="535">
        <v>7.0000000000000007E-2</v>
      </c>
      <c r="O6865" s="536">
        <v>0.1429</v>
      </c>
      <c r="P6865" s="535">
        <v>0.06</v>
      </c>
      <c r="Q6865" s="536">
        <v>0.16669999999999999</v>
      </c>
      <c r="R6865" s="535">
        <v>0.06</v>
      </c>
    </row>
    <row r="6866" spans="1:18" ht="12.75">
      <c r="A6866" s="145">
        <v>106168</v>
      </c>
      <c r="B6866" s="102" t="s">
        <v>28535</v>
      </c>
      <c r="C6866" s="145" t="s">
        <v>4</v>
      </c>
      <c r="D6866" s="535">
        <v>0.65</v>
      </c>
      <c r="E6866" s="536">
        <v>0</v>
      </c>
      <c r="F6866" s="535">
        <v>0.57999999999999996</v>
      </c>
      <c r="G6866" s="536">
        <v>0</v>
      </c>
      <c r="H6866" s="535">
        <v>0.7</v>
      </c>
      <c r="I6866" s="536">
        <v>0</v>
      </c>
      <c r="J6866" s="535">
        <v>0.54</v>
      </c>
      <c r="K6866" s="536">
        <v>0</v>
      </c>
      <c r="L6866" s="535">
        <v>0.65</v>
      </c>
      <c r="M6866" s="536">
        <v>0</v>
      </c>
      <c r="N6866" s="535">
        <v>0.62</v>
      </c>
      <c r="O6866" s="536">
        <v>0</v>
      </c>
      <c r="P6866" s="535">
        <v>0.66</v>
      </c>
      <c r="Q6866" s="536">
        <v>0</v>
      </c>
      <c r="R6866" s="535">
        <v>0.72</v>
      </c>
    </row>
    <row r="6867" spans="1:18" ht="12.75">
      <c r="A6867" s="145">
        <v>99814</v>
      </c>
      <c r="B6867" s="102" t="s">
        <v>28536</v>
      </c>
      <c r="C6867" s="145" t="s">
        <v>4</v>
      </c>
      <c r="D6867" s="535">
        <v>1.72</v>
      </c>
      <c r="E6867" s="536">
        <v>0</v>
      </c>
      <c r="F6867" s="535">
        <v>1.51</v>
      </c>
      <c r="G6867" s="536">
        <v>0</v>
      </c>
      <c r="H6867" s="535">
        <v>1.84</v>
      </c>
      <c r="I6867" s="536">
        <v>0</v>
      </c>
      <c r="J6867" s="535">
        <v>1.4</v>
      </c>
      <c r="K6867" s="536">
        <v>0</v>
      </c>
      <c r="L6867" s="535">
        <v>1.72</v>
      </c>
      <c r="M6867" s="536">
        <v>0</v>
      </c>
      <c r="N6867" s="535">
        <v>1.65</v>
      </c>
      <c r="O6867" s="536">
        <v>0</v>
      </c>
      <c r="P6867" s="535">
        <v>1.74</v>
      </c>
      <c r="Q6867" s="536">
        <v>0</v>
      </c>
      <c r="R6867" s="535">
        <v>1.87</v>
      </c>
    </row>
    <row r="6868" spans="1:18" ht="12.75">
      <c r="A6868" s="145">
        <v>99816</v>
      </c>
      <c r="B6868" s="102" t="s">
        <v>28537</v>
      </c>
      <c r="C6868" s="145" t="s">
        <v>2</v>
      </c>
      <c r="D6868" s="535">
        <v>9.31</v>
      </c>
      <c r="E6868" s="536">
        <v>0</v>
      </c>
      <c r="F6868" s="535">
        <v>8.16</v>
      </c>
      <c r="G6868" s="536">
        <v>0</v>
      </c>
      <c r="H6868" s="535">
        <v>9.34</v>
      </c>
      <c r="I6868" s="536">
        <v>0</v>
      </c>
      <c r="J6868" s="535">
        <v>7.61</v>
      </c>
      <c r="K6868" s="536">
        <v>0</v>
      </c>
      <c r="L6868" s="535">
        <v>8.7899999999999991</v>
      </c>
      <c r="M6868" s="536">
        <v>0</v>
      </c>
      <c r="N6868" s="535">
        <v>8.91</v>
      </c>
      <c r="O6868" s="536">
        <v>0</v>
      </c>
      <c r="P6868" s="535">
        <v>8.89</v>
      </c>
      <c r="Q6868" s="536">
        <v>0</v>
      </c>
      <c r="R6868" s="535">
        <v>9.58</v>
      </c>
    </row>
    <row r="6869" spans="1:18" ht="12.75">
      <c r="A6869" s="145">
        <v>106171</v>
      </c>
      <c r="B6869" s="102" t="s">
        <v>28538</v>
      </c>
      <c r="C6869" s="145" t="s">
        <v>4</v>
      </c>
      <c r="D6869" s="535">
        <v>1.72</v>
      </c>
      <c r="E6869" s="536">
        <v>0</v>
      </c>
      <c r="F6869" s="535">
        <v>1.51</v>
      </c>
      <c r="G6869" s="536">
        <v>0</v>
      </c>
      <c r="H6869" s="535">
        <v>1.86</v>
      </c>
      <c r="I6869" s="536">
        <v>0</v>
      </c>
      <c r="J6869" s="535">
        <v>1.4</v>
      </c>
      <c r="K6869" s="536">
        <v>0</v>
      </c>
      <c r="L6869" s="535">
        <v>1.72</v>
      </c>
      <c r="M6869" s="536">
        <v>0</v>
      </c>
      <c r="N6869" s="535">
        <v>1.67</v>
      </c>
      <c r="O6869" s="536">
        <v>0</v>
      </c>
      <c r="P6869" s="535">
        <v>1.76</v>
      </c>
      <c r="Q6869" s="536">
        <v>0</v>
      </c>
      <c r="R6869" s="535">
        <v>1.89</v>
      </c>
    </row>
    <row r="6870" spans="1:18" ht="12.75">
      <c r="A6870" s="145">
        <v>88238</v>
      </c>
      <c r="B6870" s="102" t="s">
        <v>28539</v>
      </c>
      <c r="C6870" s="145" t="s">
        <v>5</v>
      </c>
      <c r="D6870" s="535">
        <v>25.87</v>
      </c>
      <c r="E6870" s="536">
        <v>0</v>
      </c>
      <c r="F6870" s="535">
        <v>22.4</v>
      </c>
      <c r="G6870" s="536">
        <v>0</v>
      </c>
      <c r="H6870" s="535">
        <v>27.64</v>
      </c>
      <c r="I6870" s="536">
        <v>0</v>
      </c>
      <c r="J6870" s="535">
        <v>21.89</v>
      </c>
      <c r="K6870" s="536">
        <v>0</v>
      </c>
      <c r="L6870" s="535">
        <v>25.12</v>
      </c>
      <c r="M6870" s="536">
        <v>0</v>
      </c>
      <c r="N6870" s="535">
        <v>24.77</v>
      </c>
      <c r="O6870" s="536">
        <v>0</v>
      </c>
      <c r="P6870" s="535">
        <v>25.81</v>
      </c>
      <c r="Q6870" s="536">
        <v>0</v>
      </c>
      <c r="R6870" s="535">
        <v>28.93</v>
      </c>
    </row>
    <row r="6871" spans="1:18" ht="12.75">
      <c r="A6871" s="145">
        <v>101374</v>
      </c>
      <c r="B6871" s="102" t="s">
        <v>28539</v>
      </c>
      <c r="C6871" s="145" t="s">
        <v>755</v>
      </c>
      <c r="D6871" s="535">
        <v>4621.51</v>
      </c>
      <c r="E6871" s="536">
        <v>0</v>
      </c>
      <c r="F6871" s="535">
        <v>3992.24</v>
      </c>
      <c r="G6871" s="536">
        <v>0</v>
      </c>
      <c r="H6871" s="535">
        <v>4977.2700000000004</v>
      </c>
      <c r="I6871" s="536">
        <v>0</v>
      </c>
      <c r="J6871" s="535">
        <v>3866.2</v>
      </c>
      <c r="K6871" s="536">
        <v>0</v>
      </c>
      <c r="L6871" s="535">
        <v>4512.7700000000004</v>
      </c>
      <c r="M6871" s="536">
        <v>0</v>
      </c>
      <c r="N6871" s="535">
        <v>4456.59</v>
      </c>
      <c r="O6871" s="536">
        <v>0</v>
      </c>
      <c r="P6871" s="535">
        <v>4689.29</v>
      </c>
      <c r="Q6871" s="536">
        <v>0</v>
      </c>
      <c r="R6871" s="535">
        <v>5203.12</v>
      </c>
    </row>
    <row r="6872" spans="1:18" ht="12.75">
      <c r="A6872" s="145">
        <v>88239</v>
      </c>
      <c r="B6872" s="102" t="s">
        <v>748</v>
      </c>
      <c r="C6872" s="145" t="s">
        <v>5</v>
      </c>
      <c r="D6872" s="535">
        <v>25.71</v>
      </c>
      <c r="E6872" s="536">
        <v>0</v>
      </c>
      <c r="F6872" s="535">
        <v>22.23</v>
      </c>
      <c r="G6872" s="536">
        <v>0</v>
      </c>
      <c r="H6872" s="535">
        <v>27.47</v>
      </c>
      <c r="I6872" s="536">
        <v>0</v>
      </c>
      <c r="J6872" s="535">
        <v>21.73</v>
      </c>
      <c r="K6872" s="536">
        <v>0</v>
      </c>
      <c r="L6872" s="535">
        <v>24.95</v>
      </c>
      <c r="M6872" s="536">
        <v>0</v>
      </c>
      <c r="N6872" s="535">
        <v>24.61</v>
      </c>
      <c r="O6872" s="536">
        <v>0</v>
      </c>
      <c r="P6872" s="535">
        <v>25.64</v>
      </c>
      <c r="Q6872" s="536">
        <v>0</v>
      </c>
      <c r="R6872" s="535">
        <v>28.77</v>
      </c>
    </row>
    <row r="6873" spans="1:18" ht="12.75">
      <c r="A6873" s="145">
        <v>101375</v>
      </c>
      <c r="B6873" s="102" t="s">
        <v>28540</v>
      </c>
      <c r="C6873" s="145" t="s">
        <v>755</v>
      </c>
      <c r="D6873" s="535">
        <v>4687.2700000000004</v>
      </c>
      <c r="E6873" s="536">
        <v>0</v>
      </c>
      <c r="F6873" s="535">
        <v>4051.85</v>
      </c>
      <c r="G6873" s="536">
        <v>0</v>
      </c>
      <c r="H6873" s="535">
        <v>5041.47</v>
      </c>
      <c r="I6873" s="536">
        <v>0</v>
      </c>
      <c r="J6873" s="535">
        <v>3928.87</v>
      </c>
      <c r="K6873" s="536">
        <v>0</v>
      </c>
      <c r="L6873" s="535">
        <v>4571.83</v>
      </c>
      <c r="M6873" s="536">
        <v>0</v>
      </c>
      <c r="N6873" s="535">
        <v>4516.9399999999996</v>
      </c>
      <c r="O6873" s="536">
        <v>0</v>
      </c>
      <c r="P6873" s="535">
        <v>4751.45</v>
      </c>
      <c r="Q6873" s="536">
        <v>0</v>
      </c>
      <c r="R6873" s="535">
        <v>5272.1</v>
      </c>
    </row>
    <row r="6874" spans="1:18" ht="12.75">
      <c r="A6874" s="145">
        <v>88240</v>
      </c>
      <c r="B6874" s="102" t="s">
        <v>28541</v>
      </c>
      <c r="C6874" s="145" t="s">
        <v>5</v>
      </c>
      <c r="D6874" s="535">
        <v>24.68</v>
      </c>
      <c r="E6874" s="536">
        <v>0</v>
      </c>
      <c r="F6874" s="535">
        <v>21.21</v>
      </c>
      <c r="G6874" s="536">
        <v>0</v>
      </c>
      <c r="H6874" s="535">
        <v>26.45</v>
      </c>
      <c r="I6874" s="536">
        <v>0</v>
      </c>
      <c r="J6874" s="535">
        <v>20.7</v>
      </c>
      <c r="K6874" s="536">
        <v>0</v>
      </c>
      <c r="L6874" s="535">
        <v>23.93</v>
      </c>
      <c r="M6874" s="536">
        <v>0</v>
      </c>
      <c r="N6874" s="535">
        <v>23.58</v>
      </c>
      <c r="O6874" s="536">
        <v>0</v>
      </c>
      <c r="P6874" s="535">
        <v>24.62</v>
      </c>
      <c r="Q6874" s="536">
        <v>0</v>
      </c>
      <c r="R6874" s="535">
        <v>27.74</v>
      </c>
    </row>
    <row r="6875" spans="1:18" ht="12.75">
      <c r="A6875" s="145">
        <v>101376</v>
      </c>
      <c r="B6875" s="102" t="s">
        <v>28542</v>
      </c>
      <c r="C6875" s="145" t="s">
        <v>755</v>
      </c>
      <c r="D6875" s="535">
        <v>4394.49</v>
      </c>
      <c r="E6875" s="536">
        <v>0</v>
      </c>
      <c r="F6875" s="535">
        <v>3765.22</v>
      </c>
      <c r="G6875" s="536">
        <v>0</v>
      </c>
      <c r="H6875" s="535">
        <v>4750.25</v>
      </c>
      <c r="I6875" s="536">
        <v>0</v>
      </c>
      <c r="J6875" s="535">
        <v>3639.18</v>
      </c>
      <c r="K6875" s="536">
        <v>0</v>
      </c>
      <c r="L6875" s="535">
        <v>4285.75</v>
      </c>
      <c r="M6875" s="536">
        <v>0</v>
      </c>
      <c r="N6875" s="535">
        <v>4229.57</v>
      </c>
      <c r="O6875" s="536">
        <v>0</v>
      </c>
      <c r="P6875" s="535">
        <v>4462.2700000000004</v>
      </c>
      <c r="Q6875" s="536">
        <v>0</v>
      </c>
      <c r="R6875" s="535">
        <v>4976.1000000000004</v>
      </c>
    </row>
    <row r="6876" spans="1:18" ht="12.75">
      <c r="A6876" s="145">
        <v>88241</v>
      </c>
      <c r="B6876" s="102" t="s">
        <v>28543</v>
      </c>
      <c r="C6876" s="145" t="s">
        <v>5</v>
      </c>
      <c r="D6876" s="535">
        <v>25.46</v>
      </c>
      <c r="E6876" s="536">
        <v>0</v>
      </c>
      <c r="F6876" s="535">
        <v>22.38</v>
      </c>
      <c r="G6876" s="536">
        <v>0</v>
      </c>
      <c r="H6876" s="535">
        <v>27.29</v>
      </c>
      <c r="I6876" s="536">
        <v>0</v>
      </c>
      <c r="J6876" s="535">
        <v>20.86</v>
      </c>
      <c r="K6876" s="536">
        <v>0</v>
      </c>
      <c r="L6876" s="535">
        <v>25.97</v>
      </c>
      <c r="M6876" s="536">
        <v>0</v>
      </c>
      <c r="N6876" s="535">
        <v>23.85</v>
      </c>
      <c r="O6876" s="536">
        <v>0</v>
      </c>
      <c r="P6876" s="535">
        <v>25.73</v>
      </c>
      <c r="Q6876" s="536">
        <v>0</v>
      </c>
      <c r="R6876" s="535">
        <v>27.15</v>
      </c>
    </row>
    <row r="6877" spans="1:18" ht="12.75">
      <c r="A6877" s="145">
        <v>101377</v>
      </c>
      <c r="B6877" s="102" t="s">
        <v>28543</v>
      </c>
      <c r="C6877" s="145" t="s">
        <v>755</v>
      </c>
      <c r="D6877" s="535">
        <v>4549.72</v>
      </c>
      <c r="E6877" s="536">
        <v>0</v>
      </c>
      <c r="F6877" s="535">
        <v>3989.31</v>
      </c>
      <c r="G6877" s="536">
        <v>0</v>
      </c>
      <c r="H6877" s="535">
        <v>4916.8</v>
      </c>
      <c r="I6877" s="536">
        <v>0</v>
      </c>
      <c r="J6877" s="535">
        <v>3685.88</v>
      </c>
      <c r="K6877" s="536">
        <v>0</v>
      </c>
      <c r="L6877" s="535">
        <v>4661.49</v>
      </c>
      <c r="M6877" s="536">
        <v>0</v>
      </c>
      <c r="N6877" s="535">
        <v>4299.09</v>
      </c>
      <c r="O6877" s="536">
        <v>0</v>
      </c>
      <c r="P6877" s="535">
        <v>4676.17</v>
      </c>
      <c r="Q6877" s="536">
        <v>0</v>
      </c>
      <c r="R6877" s="535">
        <v>4892.1099999999997</v>
      </c>
    </row>
    <row r="6878" spans="1:18" ht="12.75">
      <c r="A6878" s="145">
        <v>88242</v>
      </c>
      <c r="B6878" s="102" t="s">
        <v>28544</v>
      </c>
      <c r="C6878" s="145" t="s">
        <v>5</v>
      </c>
      <c r="D6878" s="535">
        <v>25.93</v>
      </c>
      <c r="E6878" s="536">
        <v>0</v>
      </c>
      <c r="F6878" s="535">
        <v>22.45</v>
      </c>
      <c r="G6878" s="536">
        <v>0</v>
      </c>
      <c r="H6878" s="535">
        <v>27.69</v>
      </c>
      <c r="I6878" s="536">
        <v>0</v>
      </c>
      <c r="J6878" s="535">
        <v>21.95</v>
      </c>
      <c r="K6878" s="536">
        <v>0</v>
      </c>
      <c r="L6878" s="535">
        <v>25.17</v>
      </c>
      <c r="M6878" s="536">
        <v>0</v>
      </c>
      <c r="N6878" s="535">
        <v>24.83</v>
      </c>
      <c r="O6878" s="536">
        <v>0</v>
      </c>
      <c r="P6878" s="535">
        <v>25.86</v>
      </c>
      <c r="Q6878" s="536">
        <v>0</v>
      </c>
      <c r="R6878" s="535">
        <v>28.99</v>
      </c>
    </row>
    <row r="6879" spans="1:18" ht="12.75">
      <c r="A6879" s="145">
        <v>100301</v>
      </c>
      <c r="B6879" s="102" t="s">
        <v>28545</v>
      </c>
      <c r="C6879" s="145" t="s">
        <v>5</v>
      </c>
      <c r="D6879" s="535">
        <v>27.74</v>
      </c>
      <c r="E6879" s="536">
        <v>0</v>
      </c>
      <c r="F6879" s="535">
        <v>29.32</v>
      </c>
      <c r="G6879" s="536">
        <v>0</v>
      </c>
      <c r="H6879" s="535">
        <v>29.5</v>
      </c>
      <c r="I6879" s="536">
        <v>0</v>
      </c>
      <c r="J6879" s="535">
        <v>23.76</v>
      </c>
      <c r="K6879" s="536">
        <v>0</v>
      </c>
      <c r="L6879" s="535">
        <v>26.98</v>
      </c>
      <c r="M6879" s="536">
        <v>0</v>
      </c>
      <c r="N6879" s="535">
        <v>26.64</v>
      </c>
      <c r="O6879" s="536">
        <v>0</v>
      </c>
      <c r="P6879" s="535">
        <v>27.67</v>
      </c>
      <c r="Q6879" s="536">
        <v>0</v>
      </c>
      <c r="R6879" s="535">
        <v>30.8</v>
      </c>
    </row>
    <row r="6880" spans="1:18" ht="12.75">
      <c r="A6880" s="145">
        <v>101378</v>
      </c>
      <c r="B6880" s="102" t="s">
        <v>28545</v>
      </c>
      <c r="C6880" s="145" t="s">
        <v>755</v>
      </c>
      <c r="D6880" s="535">
        <v>4969.91</v>
      </c>
      <c r="E6880" s="536">
        <v>0</v>
      </c>
      <c r="F6880" s="535">
        <v>5219.5</v>
      </c>
      <c r="G6880" s="536">
        <v>0</v>
      </c>
      <c r="H6880" s="535">
        <v>5325.48</v>
      </c>
      <c r="I6880" s="536">
        <v>0</v>
      </c>
      <c r="J6880" s="535">
        <v>4214.22</v>
      </c>
      <c r="K6880" s="536">
        <v>0</v>
      </c>
      <c r="L6880" s="535">
        <v>4860.34</v>
      </c>
      <c r="M6880" s="536">
        <v>0</v>
      </c>
      <c r="N6880" s="535">
        <v>4804.32</v>
      </c>
      <c r="O6880" s="536">
        <v>0</v>
      </c>
      <c r="P6880" s="535">
        <v>5037.24</v>
      </c>
      <c r="Q6880" s="536">
        <v>0</v>
      </c>
      <c r="R6880" s="535">
        <v>5551.93</v>
      </c>
    </row>
    <row r="6881" spans="1:18" ht="12.75">
      <c r="A6881" s="145">
        <v>101379</v>
      </c>
      <c r="B6881" s="102" t="s">
        <v>28546</v>
      </c>
      <c r="C6881" s="145" t="s">
        <v>755</v>
      </c>
      <c r="D6881" s="535">
        <v>4621.51</v>
      </c>
      <c r="E6881" s="536">
        <v>0</v>
      </c>
      <c r="F6881" s="535">
        <v>3992.24</v>
      </c>
      <c r="G6881" s="536">
        <v>0</v>
      </c>
      <c r="H6881" s="535">
        <v>4977.2700000000004</v>
      </c>
      <c r="I6881" s="536">
        <v>0</v>
      </c>
      <c r="J6881" s="535">
        <v>3866.2</v>
      </c>
      <c r="K6881" s="536">
        <v>0</v>
      </c>
      <c r="L6881" s="535">
        <v>4512.7700000000004</v>
      </c>
      <c r="M6881" s="536">
        <v>0</v>
      </c>
      <c r="N6881" s="535">
        <v>4456.59</v>
      </c>
      <c r="O6881" s="536">
        <v>0</v>
      </c>
      <c r="P6881" s="535">
        <v>4689.29</v>
      </c>
      <c r="Q6881" s="536">
        <v>0</v>
      </c>
      <c r="R6881" s="535">
        <v>5203.12</v>
      </c>
    </row>
    <row r="6882" spans="1:18" ht="12.75">
      <c r="A6882" s="145">
        <v>88243</v>
      </c>
      <c r="B6882" s="102" t="s">
        <v>28547</v>
      </c>
      <c r="C6882" s="145" t="s">
        <v>5</v>
      </c>
      <c r="D6882" s="535">
        <v>25.37</v>
      </c>
      <c r="E6882" s="536">
        <v>0</v>
      </c>
      <c r="F6882" s="535">
        <v>22.29</v>
      </c>
      <c r="G6882" s="536">
        <v>0</v>
      </c>
      <c r="H6882" s="535">
        <v>27.2</v>
      </c>
      <c r="I6882" s="536">
        <v>0</v>
      </c>
      <c r="J6882" s="535">
        <v>20.77</v>
      </c>
      <c r="K6882" s="536">
        <v>0</v>
      </c>
      <c r="L6882" s="535">
        <v>25.88</v>
      </c>
      <c r="M6882" s="536">
        <v>0</v>
      </c>
      <c r="N6882" s="535">
        <v>23.76</v>
      </c>
      <c r="O6882" s="536">
        <v>0</v>
      </c>
      <c r="P6882" s="535">
        <v>25.64</v>
      </c>
      <c r="Q6882" s="536">
        <v>0</v>
      </c>
      <c r="R6882" s="535">
        <v>27.06</v>
      </c>
    </row>
    <row r="6883" spans="1:18" ht="12.75">
      <c r="A6883" s="145">
        <v>101380</v>
      </c>
      <c r="B6883" s="102" t="s">
        <v>28547</v>
      </c>
      <c r="C6883" s="145" t="s">
        <v>755</v>
      </c>
      <c r="D6883" s="535">
        <v>4531.4399999999996</v>
      </c>
      <c r="E6883" s="536">
        <v>0</v>
      </c>
      <c r="F6883" s="535">
        <v>3971.03</v>
      </c>
      <c r="G6883" s="536">
        <v>0</v>
      </c>
      <c r="H6883" s="535">
        <v>4898.5200000000004</v>
      </c>
      <c r="I6883" s="536">
        <v>0</v>
      </c>
      <c r="J6883" s="535">
        <v>3667.6</v>
      </c>
      <c r="K6883" s="536">
        <v>0</v>
      </c>
      <c r="L6883" s="535">
        <v>4643.21</v>
      </c>
      <c r="M6883" s="536">
        <v>0</v>
      </c>
      <c r="N6883" s="535">
        <v>4280.8100000000004</v>
      </c>
      <c r="O6883" s="536">
        <v>0</v>
      </c>
      <c r="P6883" s="535">
        <v>4657.8900000000003</v>
      </c>
      <c r="Q6883" s="536">
        <v>0</v>
      </c>
      <c r="R6883" s="535">
        <v>4873.83</v>
      </c>
    </row>
    <row r="6884" spans="1:18" ht="12.75">
      <c r="A6884" s="145">
        <v>90766</v>
      </c>
      <c r="B6884" s="102" t="s">
        <v>28548</v>
      </c>
      <c r="C6884" s="145" t="s">
        <v>5</v>
      </c>
      <c r="D6884" s="535">
        <v>24.78</v>
      </c>
      <c r="E6884" s="536">
        <v>0</v>
      </c>
      <c r="F6884" s="535">
        <v>32.22</v>
      </c>
      <c r="G6884" s="536">
        <v>0</v>
      </c>
      <c r="H6884" s="535">
        <v>49.31</v>
      </c>
      <c r="I6884" s="536">
        <v>0</v>
      </c>
      <c r="J6884" s="535">
        <v>24.65</v>
      </c>
      <c r="K6884" s="536">
        <v>0</v>
      </c>
      <c r="L6884" s="535">
        <v>37.33</v>
      </c>
      <c r="M6884" s="536">
        <v>0</v>
      </c>
      <c r="N6884" s="535">
        <v>29.01</v>
      </c>
      <c r="O6884" s="536">
        <v>0</v>
      </c>
      <c r="P6884" s="535">
        <v>46.76</v>
      </c>
      <c r="Q6884" s="536">
        <v>0</v>
      </c>
      <c r="R6884" s="535">
        <v>33.15</v>
      </c>
    </row>
    <row r="6885" spans="1:18" ht="12.75">
      <c r="A6885" s="145">
        <v>93563</v>
      </c>
      <c r="B6885" s="102" t="s">
        <v>28548</v>
      </c>
      <c r="C6885" s="145" t="s">
        <v>755</v>
      </c>
      <c r="D6885" s="535">
        <v>4416.62</v>
      </c>
      <c r="E6885" s="536">
        <v>0</v>
      </c>
      <c r="F6885" s="535">
        <v>5688.51</v>
      </c>
      <c r="G6885" s="536">
        <v>0</v>
      </c>
      <c r="H6885" s="535">
        <v>8759.56</v>
      </c>
      <c r="I6885" s="536">
        <v>0</v>
      </c>
      <c r="J6885" s="535">
        <v>4327.3500000000004</v>
      </c>
      <c r="K6885" s="536">
        <v>0</v>
      </c>
      <c r="L6885" s="535">
        <v>6630.38</v>
      </c>
      <c r="M6885" s="536">
        <v>0</v>
      </c>
      <c r="N6885" s="535">
        <v>5187.6400000000003</v>
      </c>
      <c r="O6885" s="536">
        <v>0</v>
      </c>
      <c r="P6885" s="535">
        <v>8408.6299999999992</v>
      </c>
      <c r="Q6885" s="536">
        <v>0</v>
      </c>
      <c r="R6885" s="535">
        <v>5927.34</v>
      </c>
    </row>
    <row r="6886" spans="1:18" ht="12.75">
      <c r="A6886" s="145">
        <v>90767</v>
      </c>
      <c r="B6886" s="102" t="s">
        <v>28549</v>
      </c>
      <c r="C6886" s="145" t="s">
        <v>5</v>
      </c>
      <c r="D6886" s="535">
        <v>25.07</v>
      </c>
      <c r="E6886" s="536">
        <v>0</v>
      </c>
      <c r="F6886" s="535">
        <v>33.36</v>
      </c>
      <c r="G6886" s="536">
        <v>0</v>
      </c>
      <c r="H6886" s="535">
        <v>47.54</v>
      </c>
      <c r="I6886" s="536">
        <v>0</v>
      </c>
      <c r="J6886" s="535">
        <v>21.65</v>
      </c>
      <c r="K6886" s="536">
        <v>0</v>
      </c>
      <c r="L6886" s="535">
        <v>39.07</v>
      </c>
      <c r="M6886" s="536">
        <v>0</v>
      </c>
      <c r="N6886" s="535">
        <v>32.74</v>
      </c>
      <c r="O6886" s="536">
        <v>0</v>
      </c>
      <c r="P6886" s="535">
        <v>45.48</v>
      </c>
      <c r="Q6886" s="536">
        <v>0</v>
      </c>
      <c r="R6886" s="535">
        <v>33.96</v>
      </c>
    </row>
    <row r="6887" spans="1:18" ht="12.75">
      <c r="A6887" s="145">
        <v>93564</v>
      </c>
      <c r="B6887" s="102" t="s">
        <v>28549</v>
      </c>
      <c r="C6887" s="145" t="s">
        <v>755</v>
      </c>
      <c r="D6887" s="535">
        <v>4455.24</v>
      </c>
      <c r="E6887" s="536">
        <v>0</v>
      </c>
      <c r="F6887" s="535">
        <v>5868.22</v>
      </c>
      <c r="G6887" s="536">
        <v>0</v>
      </c>
      <c r="H6887" s="535">
        <v>8425.58</v>
      </c>
      <c r="I6887" s="536">
        <v>0</v>
      </c>
      <c r="J6887" s="535">
        <v>3797.61</v>
      </c>
      <c r="K6887" s="536">
        <v>0</v>
      </c>
      <c r="L6887" s="535">
        <v>6913.86</v>
      </c>
      <c r="M6887" s="536">
        <v>0</v>
      </c>
      <c r="N6887" s="535">
        <v>5826.77</v>
      </c>
      <c r="O6887" s="536">
        <v>0</v>
      </c>
      <c r="P6887" s="535">
        <v>8155.81</v>
      </c>
      <c r="Q6887" s="536">
        <v>0</v>
      </c>
      <c r="R6887" s="535">
        <v>6056.22</v>
      </c>
    </row>
    <row r="6888" spans="1:18" ht="12.75">
      <c r="A6888" s="145">
        <v>88245</v>
      </c>
      <c r="B6888" s="102" t="s">
        <v>28550</v>
      </c>
      <c r="C6888" s="145" t="s">
        <v>5</v>
      </c>
      <c r="D6888" s="535">
        <v>31.53</v>
      </c>
      <c r="E6888" s="536">
        <v>0</v>
      </c>
      <c r="F6888" s="535">
        <v>26.4</v>
      </c>
      <c r="G6888" s="536">
        <v>0</v>
      </c>
      <c r="H6888" s="535">
        <v>31.87</v>
      </c>
      <c r="I6888" s="536">
        <v>0</v>
      </c>
      <c r="J6888" s="535">
        <v>26.01</v>
      </c>
      <c r="K6888" s="536">
        <v>0</v>
      </c>
      <c r="L6888" s="535">
        <v>33.29</v>
      </c>
      <c r="M6888" s="536">
        <v>0</v>
      </c>
      <c r="N6888" s="535">
        <v>30.43</v>
      </c>
      <c r="O6888" s="536">
        <v>0</v>
      </c>
      <c r="P6888" s="535">
        <v>32.46</v>
      </c>
      <c r="Q6888" s="536">
        <v>0</v>
      </c>
      <c r="R6888" s="535">
        <v>32.090000000000003</v>
      </c>
    </row>
    <row r="6889" spans="1:18" ht="12.75">
      <c r="A6889" s="145">
        <v>101381</v>
      </c>
      <c r="B6889" s="102" t="s">
        <v>28550</v>
      </c>
      <c r="C6889" s="145" t="s">
        <v>755</v>
      </c>
      <c r="D6889" s="535">
        <v>5606.12</v>
      </c>
      <c r="E6889" s="536">
        <v>0</v>
      </c>
      <c r="F6889" s="535">
        <v>4684.8</v>
      </c>
      <c r="G6889" s="536">
        <v>0</v>
      </c>
      <c r="H6889" s="535">
        <v>5714.47</v>
      </c>
      <c r="I6889" s="536">
        <v>0</v>
      </c>
      <c r="J6889" s="535">
        <v>4575.55</v>
      </c>
      <c r="K6889" s="536">
        <v>0</v>
      </c>
      <c r="L6889" s="535">
        <v>5935.42</v>
      </c>
      <c r="M6889" s="536">
        <v>0</v>
      </c>
      <c r="N6889" s="535">
        <v>5451.69</v>
      </c>
      <c r="O6889" s="536">
        <v>0</v>
      </c>
      <c r="P6889" s="535">
        <v>5870.16</v>
      </c>
      <c r="Q6889" s="536">
        <v>0</v>
      </c>
      <c r="R6889" s="535">
        <v>5752.39</v>
      </c>
    </row>
    <row r="6890" spans="1:18" ht="12.75">
      <c r="A6890" s="145">
        <v>90768</v>
      </c>
      <c r="B6890" s="102" t="s">
        <v>28551</v>
      </c>
      <c r="C6890" s="145" t="s">
        <v>5</v>
      </c>
      <c r="D6890" s="535">
        <v>130.33000000000001</v>
      </c>
      <c r="E6890" s="536">
        <v>0</v>
      </c>
      <c r="F6890" s="535">
        <v>136.04</v>
      </c>
      <c r="G6890" s="536">
        <v>0</v>
      </c>
      <c r="H6890" s="535">
        <v>131.41</v>
      </c>
      <c r="I6890" s="536">
        <v>0</v>
      </c>
      <c r="J6890" s="535">
        <v>127.02</v>
      </c>
      <c r="K6890" s="536">
        <v>0</v>
      </c>
      <c r="L6890" s="535">
        <v>131.91999999999999</v>
      </c>
      <c r="M6890" s="536">
        <v>0</v>
      </c>
      <c r="N6890" s="535">
        <v>130.74</v>
      </c>
      <c r="O6890" s="536">
        <v>0</v>
      </c>
      <c r="P6890" s="535">
        <v>129.91</v>
      </c>
      <c r="Q6890" s="536">
        <v>0</v>
      </c>
      <c r="R6890" s="535">
        <v>123.01</v>
      </c>
    </row>
    <row r="6891" spans="1:18" ht="12.75">
      <c r="A6891" s="145">
        <v>90769</v>
      </c>
      <c r="B6891" s="102" t="s">
        <v>28552</v>
      </c>
      <c r="C6891" s="145" t="s">
        <v>5</v>
      </c>
      <c r="D6891" s="535">
        <v>137.71</v>
      </c>
      <c r="E6891" s="536">
        <v>0</v>
      </c>
      <c r="F6891" s="535">
        <v>143.87</v>
      </c>
      <c r="G6891" s="536">
        <v>0</v>
      </c>
      <c r="H6891" s="535">
        <v>138.78</v>
      </c>
      <c r="I6891" s="536">
        <v>0</v>
      </c>
      <c r="J6891" s="535">
        <v>134.4</v>
      </c>
      <c r="K6891" s="536">
        <v>0</v>
      </c>
      <c r="L6891" s="535">
        <v>139.35</v>
      </c>
      <c r="M6891" s="536">
        <v>0</v>
      </c>
      <c r="N6891" s="535">
        <v>138.15</v>
      </c>
      <c r="O6891" s="536">
        <v>0</v>
      </c>
      <c r="P6891" s="535">
        <v>135.41999999999999</v>
      </c>
      <c r="Q6891" s="536">
        <v>0</v>
      </c>
      <c r="R6891" s="535">
        <v>138.96</v>
      </c>
    </row>
    <row r="6892" spans="1:18" ht="12.75">
      <c r="A6892" s="145">
        <v>90770</v>
      </c>
      <c r="B6892" s="102" t="s">
        <v>28553</v>
      </c>
      <c r="C6892" s="145" t="s">
        <v>5</v>
      </c>
      <c r="D6892" s="535">
        <v>144.04</v>
      </c>
      <c r="E6892" s="536">
        <v>0</v>
      </c>
      <c r="F6892" s="535">
        <v>150.56</v>
      </c>
      <c r="G6892" s="536">
        <v>0</v>
      </c>
      <c r="H6892" s="535">
        <v>145.08000000000001</v>
      </c>
      <c r="I6892" s="536">
        <v>0</v>
      </c>
      <c r="J6892" s="535">
        <v>140.72</v>
      </c>
      <c r="K6892" s="536">
        <v>0</v>
      </c>
      <c r="L6892" s="535">
        <v>145.72</v>
      </c>
      <c r="M6892" s="536">
        <v>0</v>
      </c>
      <c r="N6892" s="535">
        <v>144.52000000000001</v>
      </c>
      <c r="O6892" s="536">
        <v>0</v>
      </c>
      <c r="P6892" s="535">
        <v>141.63</v>
      </c>
      <c r="Q6892" s="536">
        <v>0</v>
      </c>
      <c r="R6892" s="535">
        <v>143.11000000000001</v>
      </c>
    </row>
    <row r="6893" spans="1:18" ht="12.75">
      <c r="A6893" s="145">
        <v>93569</v>
      </c>
      <c r="B6893" s="102" t="s">
        <v>28554</v>
      </c>
      <c r="C6893" s="145" t="s">
        <v>755</v>
      </c>
      <c r="D6893" s="535">
        <v>22810.05</v>
      </c>
      <c r="E6893" s="536">
        <v>0</v>
      </c>
      <c r="F6893" s="535">
        <v>23763.83</v>
      </c>
      <c r="G6893" s="536">
        <v>0</v>
      </c>
      <c r="H6893" s="535">
        <v>23110.400000000001</v>
      </c>
      <c r="I6893" s="536">
        <v>0</v>
      </c>
      <c r="J6893" s="535">
        <v>22060.880000000001</v>
      </c>
      <c r="K6893" s="536">
        <v>0</v>
      </c>
      <c r="L6893" s="535">
        <v>23115.11</v>
      </c>
      <c r="M6893" s="536">
        <v>0</v>
      </c>
      <c r="N6893" s="535">
        <v>23015.9</v>
      </c>
      <c r="O6893" s="536">
        <v>0</v>
      </c>
      <c r="P6893" s="535">
        <v>23177.43</v>
      </c>
      <c r="Q6893" s="536">
        <v>0</v>
      </c>
      <c r="R6893" s="535">
        <v>21647.26</v>
      </c>
    </row>
    <row r="6894" spans="1:18" ht="12.75">
      <c r="A6894" s="145">
        <v>93570</v>
      </c>
      <c r="B6894" s="102" t="s">
        <v>28555</v>
      </c>
      <c r="C6894" s="145" t="s">
        <v>755</v>
      </c>
      <c r="D6894" s="535">
        <v>24097.83</v>
      </c>
      <c r="E6894" s="536">
        <v>0</v>
      </c>
      <c r="F6894" s="535">
        <v>25127.22</v>
      </c>
      <c r="G6894" s="536">
        <v>0</v>
      </c>
      <c r="H6894" s="535">
        <v>24399.32</v>
      </c>
      <c r="I6894" s="536">
        <v>0</v>
      </c>
      <c r="J6894" s="535">
        <v>23340.26</v>
      </c>
      <c r="K6894" s="536">
        <v>0</v>
      </c>
      <c r="L6894" s="535">
        <v>24411.83</v>
      </c>
      <c r="M6894" s="536">
        <v>0</v>
      </c>
      <c r="N6894" s="535">
        <v>24316.77</v>
      </c>
      <c r="O6894" s="536">
        <v>0</v>
      </c>
      <c r="P6894" s="535">
        <v>24155.67</v>
      </c>
      <c r="Q6894" s="536">
        <v>0</v>
      </c>
      <c r="R6894" s="535">
        <v>24439.51</v>
      </c>
    </row>
    <row r="6895" spans="1:18" ht="12.75">
      <c r="A6895" s="145">
        <v>93571</v>
      </c>
      <c r="B6895" s="102" t="s">
        <v>28556</v>
      </c>
      <c r="C6895" s="145" t="s">
        <v>755</v>
      </c>
      <c r="D6895" s="535">
        <v>25200.95</v>
      </c>
      <c r="E6895" s="536">
        <v>0</v>
      </c>
      <c r="F6895" s="535">
        <v>26295.1</v>
      </c>
      <c r="G6895" s="536">
        <v>0</v>
      </c>
      <c r="H6895" s="535">
        <v>25503.4</v>
      </c>
      <c r="I6895" s="536">
        <v>0</v>
      </c>
      <c r="J6895" s="535">
        <v>24436.18</v>
      </c>
      <c r="K6895" s="536">
        <v>0</v>
      </c>
      <c r="L6895" s="535">
        <v>25522.6</v>
      </c>
      <c r="M6895" s="536">
        <v>0</v>
      </c>
      <c r="N6895" s="535">
        <v>25431.11</v>
      </c>
      <c r="O6895" s="536">
        <v>0</v>
      </c>
      <c r="P6895" s="535">
        <v>25259.31</v>
      </c>
      <c r="Q6895" s="536">
        <v>0</v>
      </c>
      <c r="R6895" s="535">
        <v>25164.65</v>
      </c>
    </row>
    <row r="6896" spans="1:18" ht="12.75">
      <c r="A6896" s="145">
        <v>101382</v>
      </c>
      <c r="B6896" s="102" t="s">
        <v>28557</v>
      </c>
      <c r="C6896" s="145" t="s">
        <v>755</v>
      </c>
      <c r="D6896" s="535">
        <v>3998.52</v>
      </c>
      <c r="E6896" s="536">
        <v>0</v>
      </c>
      <c r="F6896" s="535">
        <v>2943.2</v>
      </c>
      <c r="G6896" s="536">
        <v>0</v>
      </c>
      <c r="H6896" s="535">
        <v>4828.72</v>
      </c>
      <c r="I6896" s="536">
        <v>0</v>
      </c>
      <c r="J6896" s="535">
        <v>2815.61</v>
      </c>
      <c r="K6896" s="536">
        <v>0</v>
      </c>
      <c r="L6896" s="535">
        <v>5070.8900000000003</v>
      </c>
      <c r="M6896" s="536">
        <v>0</v>
      </c>
      <c r="N6896" s="535">
        <v>4265.41</v>
      </c>
      <c r="O6896" s="536">
        <v>0</v>
      </c>
      <c r="P6896" s="535">
        <v>4801.12</v>
      </c>
      <c r="Q6896" s="536">
        <v>0</v>
      </c>
      <c r="R6896" s="535">
        <v>5350.99</v>
      </c>
    </row>
    <row r="6897" spans="1:18" ht="12.75">
      <c r="A6897" s="145">
        <v>88246</v>
      </c>
      <c r="B6897" s="102" t="s">
        <v>28558</v>
      </c>
      <c r="C6897" s="145" t="s">
        <v>5</v>
      </c>
      <c r="D6897" s="535">
        <v>22.42</v>
      </c>
      <c r="E6897" s="536">
        <v>0</v>
      </c>
      <c r="F6897" s="535">
        <v>16.5</v>
      </c>
      <c r="G6897" s="536">
        <v>0</v>
      </c>
      <c r="H6897" s="535">
        <v>26.92</v>
      </c>
      <c r="I6897" s="536">
        <v>0</v>
      </c>
      <c r="J6897" s="535">
        <v>15.96</v>
      </c>
      <c r="K6897" s="536">
        <v>0</v>
      </c>
      <c r="L6897" s="535">
        <v>28.47</v>
      </c>
      <c r="M6897" s="536">
        <v>0</v>
      </c>
      <c r="N6897" s="535">
        <v>23.79</v>
      </c>
      <c r="O6897" s="536">
        <v>0</v>
      </c>
      <c r="P6897" s="535">
        <v>26.53</v>
      </c>
      <c r="Q6897" s="536">
        <v>0</v>
      </c>
      <c r="R6897" s="535">
        <v>29.91</v>
      </c>
    </row>
    <row r="6898" spans="1:18" ht="12.75">
      <c r="A6898" s="145">
        <v>100303</v>
      </c>
      <c r="B6898" s="102" t="s">
        <v>28559</v>
      </c>
      <c r="C6898" s="145" t="s">
        <v>5</v>
      </c>
      <c r="D6898" s="535">
        <v>22.54</v>
      </c>
      <c r="E6898" s="536">
        <v>0</v>
      </c>
      <c r="F6898" s="535">
        <v>20.61</v>
      </c>
      <c r="G6898" s="536">
        <v>0</v>
      </c>
      <c r="H6898" s="535">
        <v>26.2</v>
      </c>
      <c r="I6898" s="536">
        <v>0</v>
      </c>
      <c r="J6898" s="535">
        <v>19.54</v>
      </c>
      <c r="K6898" s="536">
        <v>0</v>
      </c>
      <c r="L6898" s="535">
        <v>24.15</v>
      </c>
      <c r="M6898" s="536">
        <v>0</v>
      </c>
      <c r="N6898" s="535">
        <v>22.88</v>
      </c>
      <c r="O6898" s="536">
        <v>0</v>
      </c>
      <c r="P6898" s="535">
        <v>24.33</v>
      </c>
      <c r="Q6898" s="536">
        <v>0</v>
      </c>
      <c r="R6898" s="535">
        <v>23.78</v>
      </c>
    </row>
    <row r="6899" spans="1:18" ht="12.75">
      <c r="A6899" s="145">
        <v>101383</v>
      </c>
      <c r="B6899" s="102" t="s">
        <v>28559</v>
      </c>
      <c r="C6899" s="145" t="s">
        <v>755</v>
      </c>
      <c r="D6899" s="535">
        <v>4040.88</v>
      </c>
      <c r="E6899" s="536">
        <v>0</v>
      </c>
      <c r="F6899" s="535">
        <v>3676.76</v>
      </c>
      <c r="G6899" s="536">
        <v>0</v>
      </c>
      <c r="H6899" s="535">
        <v>4723.54</v>
      </c>
      <c r="I6899" s="536">
        <v>0</v>
      </c>
      <c r="J6899" s="535">
        <v>3455.9</v>
      </c>
      <c r="K6899" s="536">
        <v>0</v>
      </c>
      <c r="L6899" s="535">
        <v>4340.3999999999996</v>
      </c>
      <c r="M6899" s="536">
        <v>0</v>
      </c>
      <c r="N6899" s="535">
        <v>4125.92</v>
      </c>
      <c r="O6899" s="536">
        <v>0</v>
      </c>
      <c r="P6899" s="535">
        <v>4424.6000000000004</v>
      </c>
      <c r="Q6899" s="536">
        <v>0</v>
      </c>
      <c r="R6899" s="535">
        <v>4296.8</v>
      </c>
    </row>
    <row r="6900" spans="1:18" ht="12.75">
      <c r="A6900" s="145">
        <v>88247</v>
      </c>
      <c r="B6900" s="102" t="s">
        <v>749</v>
      </c>
      <c r="C6900" s="145" t="s">
        <v>5</v>
      </c>
      <c r="D6900" s="535">
        <v>26.37</v>
      </c>
      <c r="E6900" s="536">
        <v>0</v>
      </c>
      <c r="F6900" s="535">
        <v>22.85</v>
      </c>
      <c r="G6900" s="536">
        <v>0</v>
      </c>
      <c r="H6900" s="535">
        <v>28.12</v>
      </c>
      <c r="I6900" s="536">
        <v>0</v>
      </c>
      <c r="J6900" s="535">
        <v>22.36</v>
      </c>
      <c r="K6900" s="536">
        <v>0</v>
      </c>
      <c r="L6900" s="535">
        <v>25.56</v>
      </c>
      <c r="M6900" s="536">
        <v>0</v>
      </c>
      <c r="N6900" s="535">
        <v>25.22</v>
      </c>
      <c r="O6900" s="536">
        <v>0</v>
      </c>
      <c r="P6900" s="535">
        <v>26.26</v>
      </c>
      <c r="Q6900" s="536">
        <v>0</v>
      </c>
      <c r="R6900" s="535">
        <v>29.45</v>
      </c>
    </row>
    <row r="6901" spans="1:18" ht="12.75">
      <c r="A6901" s="145">
        <v>88248</v>
      </c>
      <c r="B6901" s="102" t="s">
        <v>28560</v>
      </c>
      <c r="C6901" s="145" t="s">
        <v>5</v>
      </c>
      <c r="D6901" s="535">
        <v>25.34</v>
      </c>
      <c r="E6901" s="536">
        <v>0</v>
      </c>
      <c r="F6901" s="535">
        <v>21.86</v>
      </c>
      <c r="G6901" s="536">
        <v>0</v>
      </c>
      <c r="H6901" s="535">
        <v>27.1</v>
      </c>
      <c r="I6901" s="536">
        <v>0</v>
      </c>
      <c r="J6901" s="535">
        <v>21.35</v>
      </c>
      <c r="K6901" s="536">
        <v>0</v>
      </c>
      <c r="L6901" s="535">
        <v>24.57</v>
      </c>
      <c r="M6901" s="536">
        <v>0</v>
      </c>
      <c r="N6901" s="535">
        <v>24.23</v>
      </c>
      <c r="O6901" s="536">
        <v>0</v>
      </c>
      <c r="P6901" s="535">
        <v>25.26</v>
      </c>
      <c r="Q6901" s="536">
        <v>0</v>
      </c>
      <c r="R6901" s="535">
        <v>28.4</v>
      </c>
    </row>
    <row r="6902" spans="1:18" ht="12.75">
      <c r="A6902" s="145">
        <v>101384</v>
      </c>
      <c r="B6902" s="102" t="s">
        <v>28560</v>
      </c>
      <c r="C6902" s="145" t="s">
        <v>755</v>
      </c>
      <c r="D6902" s="535">
        <v>4513.22</v>
      </c>
      <c r="E6902" s="536">
        <v>0</v>
      </c>
      <c r="F6902" s="535">
        <v>3882.41</v>
      </c>
      <c r="G6902" s="536">
        <v>0</v>
      </c>
      <c r="H6902" s="535">
        <v>4868.59</v>
      </c>
      <c r="I6902" s="536">
        <v>0</v>
      </c>
      <c r="J6902" s="535">
        <v>3757.14</v>
      </c>
      <c r="K6902" s="536">
        <v>0</v>
      </c>
      <c r="L6902" s="535">
        <v>4402.8100000000004</v>
      </c>
      <c r="M6902" s="536">
        <v>0</v>
      </c>
      <c r="N6902" s="535">
        <v>4346.95</v>
      </c>
      <c r="O6902" s="536">
        <v>0</v>
      </c>
      <c r="P6902" s="535">
        <v>4580.1000000000004</v>
      </c>
      <c r="Q6902" s="536">
        <v>0</v>
      </c>
      <c r="R6902" s="535">
        <v>5095.6400000000003</v>
      </c>
    </row>
    <row r="6903" spans="1:18" ht="12.75">
      <c r="A6903" s="145">
        <v>90772</v>
      </c>
      <c r="B6903" s="102" t="s">
        <v>28561</v>
      </c>
      <c r="C6903" s="145" t="s">
        <v>5</v>
      </c>
      <c r="D6903" s="535">
        <v>23.99</v>
      </c>
      <c r="E6903" s="536">
        <v>0</v>
      </c>
      <c r="F6903" s="535">
        <v>23.81</v>
      </c>
      <c r="G6903" s="536">
        <v>0</v>
      </c>
      <c r="H6903" s="535">
        <v>40.380000000000003</v>
      </c>
      <c r="I6903" s="536">
        <v>0</v>
      </c>
      <c r="J6903" s="535">
        <v>18.41</v>
      </c>
      <c r="K6903" s="536">
        <v>0</v>
      </c>
      <c r="L6903" s="535">
        <v>28.35</v>
      </c>
      <c r="M6903" s="536">
        <v>0</v>
      </c>
      <c r="N6903" s="535">
        <v>24.31</v>
      </c>
      <c r="O6903" s="536">
        <v>0</v>
      </c>
      <c r="P6903" s="535">
        <v>36.75</v>
      </c>
      <c r="Q6903" s="536">
        <v>0</v>
      </c>
      <c r="R6903" s="535">
        <v>26.55</v>
      </c>
    </row>
    <row r="6904" spans="1:18" ht="12.75">
      <c r="A6904" s="145">
        <v>93566</v>
      </c>
      <c r="B6904" s="102" t="s">
        <v>28561</v>
      </c>
      <c r="C6904" s="145" t="s">
        <v>755</v>
      </c>
      <c r="D6904" s="535">
        <v>4283.53</v>
      </c>
      <c r="E6904" s="536">
        <v>0</v>
      </c>
      <c r="F6904" s="535">
        <v>4225.75</v>
      </c>
      <c r="G6904" s="536">
        <v>0</v>
      </c>
      <c r="H6904" s="535">
        <v>7195.83</v>
      </c>
      <c r="I6904" s="536">
        <v>0</v>
      </c>
      <c r="J6904" s="535">
        <v>3247.97</v>
      </c>
      <c r="K6904" s="536">
        <v>0</v>
      </c>
      <c r="L6904" s="535">
        <v>5061.71</v>
      </c>
      <c r="M6904" s="536">
        <v>0</v>
      </c>
      <c r="N6904" s="535">
        <v>4364.57</v>
      </c>
      <c r="O6904" s="536">
        <v>0</v>
      </c>
      <c r="P6904" s="535">
        <v>6629.72</v>
      </c>
      <c r="Q6904" s="536">
        <v>0</v>
      </c>
      <c r="R6904" s="535">
        <v>4773.75</v>
      </c>
    </row>
    <row r="6905" spans="1:18" ht="12.75">
      <c r="A6905" s="145">
        <v>101385</v>
      </c>
      <c r="B6905" s="102" t="s">
        <v>28562</v>
      </c>
      <c r="C6905" s="145" t="s">
        <v>755</v>
      </c>
      <c r="D6905" s="535">
        <v>5281.97</v>
      </c>
      <c r="E6905" s="536">
        <v>0</v>
      </c>
      <c r="F6905" s="535">
        <v>6381.83</v>
      </c>
      <c r="G6905" s="536">
        <v>0</v>
      </c>
      <c r="H6905" s="535">
        <v>11008.63</v>
      </c>
      <c r="I6905" s="536">
        <v>0</v>
      </c>
      <c r="J6905" s="535">
        <v>5329.66</v>
      </c>
      <c r="K6905" s="536">
        <v>0</v>
      </c>
      <c r="L6905" s="535">
        <v>6712.23</v>
      </c>
      <c r="M6905" s="536">
        <v>0</v>
      </c>
      <c r="N6905" s="535">
        <v>6648.75</v>
      </c>
      <c r="O6905" s="536">
        <v>0</v>
      </c>
      <c r="P6905" s="535">
        <v>8028.92</v>
      </c>
      <c r="Q6905" s="536">
        <v>0</v>
      </c>
      <c r="R6905" s="535">
        <v>6880.56</v>
      </c>
    </row>
    <row r="6906" spans="1:18" ht="12.75">
      <c r="A6906" s="145">
        <v>88249</v>
      </c>
      <c r="B6906" s="102" t="s">
        <v>28563</v>
      </c>
      <c r="C6906" s="145" t="s">
        <v>5</v>
      </c>
      <c r="D6906" s="535">
        <v>29.74</v>
      </c>
      <c r="E6906" s="536">
        <v>0</v>
      </c>
      <c r="F6906" s="535">
        <v>36.22</v>
      </c>
      <c r="G6906" s="536">
        <v>0</v>
      </c>
      <c r="H6906" s="535">
        <v>62.2</v>
      </c>
      <c r="I6906" s="536">
        <v>0</v>
      </c>
      <c r="J6906" s="535">
        <v>30.44</v>
      </c>
      <c r="K6906" s="536">
        <v>0</v>
      </c>
      <c r="L6906" s="535">
        <v>37.82</v>
      </c>
      <c r="M6906" s="536">
        <v>0</v>
      </c>
      <c r="N6906" s="535">
        <v>37.33</v>
      </c>
      <c r="O6906" s="536">
        <v>0</v>
      </c>
      <c r="P6906" s="535">
        <v>44.64</v>
      </c>
      <c r="Q6906" s="536">
        <v>0</v>
      </c>
      <c r="R6906" s="535">
        <v>38.61</v>
      </c>
    </row>
    <row r="6907" spans="1:18" ht="12.75">
      <c r="A6907" s="145">
        <v>88250</v>
      </c>
      <c r="B6907" s="102" t="s">
        <v>28564</v>
      </c>
      <c r="C6907" s="145" t="s">
        <v>5</v>
      </c>
      <c r="D6907" s="535">
        <v>24.68</v>
      </c>
      <c r="E6907" s="536">
        <v>0</v>
      </c>
      <c r="F6907" s="535">
        <v>21.21</v>
      </c>
      <c r="G6907" s="536">
        <v>0</v>
      </c>
      <c r="H6907" s="535">
        <v>26.45</v>
      </c>
      <c r="I6907" s="536">
        <v>0</v>
      </c>
      <c r="J6907" s="535">
        <v>20.7</v>
      </c>
      <c r="K6907" s="536">
        <v>0</v>
      </c>
      <c r="L6907" s="535">
        <v>23.93</v>
      </c>
      <c r="M6907" s="536">
        <v>0</v>
      </c>
      <c r="N6907" s="535">
        <v>23.58</v>
      </c>
      <c r="O6907" s="536">
        <v>0</v>
      </c>
      <c r="P6907" s="535">
        <v>24.62</v>
      </c>
      <c r="Q6907" s="536">
        <v>0</v>
      </c>
      <c r="R6907" s="535">
        <v>27.74</v>
      </c>
    </row>
    <row r="6908" spans="1:18" ht="12.75">
      <c r="A6908" s="145">
        <v>101386</v>
      </c>
      <c r="B6908" s="102" t="s">
        <v>28564</v>
      </c>
      <c r="C6908" s="145" t="s">
        <v>755</v>
      </c>
      <c r="D6908" s="535">
        <v>4394.49</v>
      </c>
      <c r="E6908" s="536">
        <v>0</v>
      </c>
      <c r="F6908" s="535">
        <v>3765.22</v>
      </c>
      <c r="G6908" s="536">
        <v>0</v>
      </c>
      <c r="H6908" s="535">
        <v>4750.25</v>
      </c>
      <c r="I6908" s="536">
        <v>0</v>
      </c>
      <c r="J6908" s="535">
        <v>3639.18</v>
      </c>
      <c r="K6908" s="536">
        <v>0</v>
      </c>
      <c r="L6908" s="535">
        <v>4285.75</v>
      </c>
      <c r="M6908" s="536">
        <v>0</v>
      </c>
      <c r="N6908" s="535">
        <v>4229.57</v>
      </c>
      <c r="O6908" s="536">
        <v>0</v>
      </c>
      <c r="P6908" s="535">
        <v>4462.2700000000004</v>
      </c>
      <c r="Q6908" s="536">
        <v>0</v>
      </c>
      <c r="R6908" s="535">
        <v>4976.1000000000004</v>
      </c>
    </row>
    <row r="6909" spans="1:18" ht="12.75">
      <c r="A6909" s="145">
        <v>101387</v>
      </c>
      <c r="B6909" s="102" t="s">
        <v>28565</v>
      </c>
      <c r="C6909" s="145" t="s">
        <v>755</v>
      </c>
      <c r="D6909" s="535">
        <v>4629.1400000000003</v>
      </c>
      <c r="E6909" s="536">
        <v>0</v>
      </c>
      <c r="F6909" s="535">
        <v>3999.1</v>
      </c>
      <c r="G6909" s="536">
        <v>0</v>
      </c>
      <c r="H6909" s="535">
        <v>4984.71</v>
      </c>
      <c r="I6909" s="536">
        <v>0</v>
      </c>
      <c r="J6909" s="535">
        <v>3873.45</v>
      </c>
      <c r="K6909" s="536">
        <v>0</v>
      </c>
      <c r="L6909" s="535">
        <v>4519.57</v>
      </c>
      <c r="M6909" s="536">
        <v>0</v>
      </c>
      <c r="N6909" s="535">
        <v>4463.55</v>
      </c>
      <c r="O6909" s="536">
        <v>0</v>
      </c>
      <c r="P6909" s="535">
        <v>4696.47</v>
      </c>
      <c r="Q6909" s="536">
        <v>0</v>
      </c>
      <c r="R6909" s="535">
        <v>5211.16</v>
      </c>
    </row>
    <row r="6910" spans="1:18" ht="12.75">
      <c r="A6910" s="145">
        <v>88251</v>
      </c>
      <c r="B6910" s="102" t="s">
        <v>750</v>
      </c>
      <c r="C6910" s="145" t="s">
        <v>5</v>
      </c>
      <c r="D6910" s="535">
        <v>25.87</v>
      </c>
      <c r="E6910" s="536">
        <v>0</v>
      </c>
      <c r="F6910" s="535">
        <v>22.4</v>
      </c>
      <c r="G6910" s="536">
        <v>0</v>
      </c>
      <c r="H6910" s="535">
        <v>27.64</v>
      </c>
      <c r="I6910" s="536">
        <v>0</v>
      </c>
      <c r="J6910" s="535">
        <v>21.89</v>
      </c>
      <c r="K6910" s="536">
        <v>0</v>
      </c>
      <c r="L6910" s="535">
        <v>25.12</v>
      </c>
      <c r="M6910" s="536">
        <v>0</v>
      </c>
      <c r="N6910" s="535">
        <v>24.77</v>
      </c>
      <c r="O6910" s="536">
        <v>0</v>
      </c>
      <c r="P6910" s="535">
        <v>25.81</v>
      </c>
      <c r="Q6910" s="536">
        <v>0</v>
      </c>
      <c r="R6910" s="535">
        <v>28.93</v>
      </c>
    </row>
    <row r="6911" spans="1:18" ht="12.75">
      <c r="A6911" s="145">
        <v>88252</v>
      </c>
      <c r="B6911" s="102" t="s">
        <v>28566</v>
      </c>
      <c r="C6911" s="145" t="s">
        <v>5</v>
      </c>
      <c r="D6911" s="535">
        <v>24.2</v>
      </c>
      <c r="E6911" s="536">
        <v>0</v>
      </c>
      <c r="F6911" s="535">
        <v>21.23</v>
      </c>
      <c r="G6911" s="536">
        <v>0</v>
      </c>
      <c r="H6911" s="535">
        <v>26.08</v>
      </c>
      <c r="I6911" s="536">
        <v>0</v>
      </c>
      <c r="J6911" s="535">
        <v>19.71</v>
      </c>
      <c r="K6911" s="536">
        <v>0</v>
      </c>
      <c r="L6911" s="535">
        <v>24.46</v>
      </c>
      <c r="M6911" s="536">
        <v>0</v>
      </c>
      <c r="N6911" s="535">
        <v>23.42</v>
      </c>
      <c r="O6911" s="536">
        <v>0</v>
      </c>
      <c r="P6911" s="535">
        <v>24.79</v>
      </c>
      <c r="Q6911" s="536">
        <v>0</v>
      </c>
      <c r="R6911" s="535">
        <v>26.59</v>
      </c>
    </row>
    <row r="6912" spans="1:18" ht="12.75">
      <c r="A6912" s="145">
        <v>101388</v>
      </c>
      <c r="B6912" s="102" t="s">
        <v>28566</v>
      </c>
      <c r="C6912" s="145" t="s">
        <v>755</v>
      </c>
      <c r="D6912" s="535">
        <v>4327.01</v>
      </c>
      <c r="E6912" s="536">
        <v>0</v>
      </c>
      <c r="F6912" s="535">
        <v>3783.13</v>
      </c>
      <c r="G6912" s="536">
        <v>0</v>
      </c>
      <c r="H6912" s="535">
        <v>4698.72</v>
      </c>
      <c r="I6912" s="536">
        <v>0</v>
      </c>
      <c r="J6912" s="535">
        <v>3480.94</v>
      </c>
      <c r="K6912" s="536">
        <v>0</v>
      </c>
      <c r="L6912" s="535">
        <v>4394.84</v>
      </c>
      <c r="M6912" s="536">
        <v>0</v>
      </c>
      <c r="N6912" s="535">
        <v>4217.09</v>
      </c>
      <c r="O6912" s="536">
        <v>0</v>
      </c>
      <c r="P6912" s="535">
        <v>4503.59</v>
      </c>
      <c r="Q6912" s="536">
        <v>0</v>
      </c>
      <c r="R6912" s="535">
        <v>4786.13</v>
      </c>
    </row>
    <row r="6913" spans="1:18" ht="12.75">
      <c r="A6913" s="145">
        <v>88253</v>
      </c>
      <c r="B6913" s="102" t="s">
        <v>28567</v>
      </c>
      <c r="C6913" s="145" t="s">
        <v>5</v>
      </c>
      <c r="D6913" s="535">
        <v>19.440000000000001</v>
      </c>
      <c r="E6913" s="536">
        <v>0</v>
      </c>
      <c r="F6913" s="535">
        <v>22.54</v>
      </c>
      <c r="G6913" s="536">
        <v>0</v>
      </c>
      <c r="H6913" s="535">
        <v>29.27</v>
      </c>
      <c r="I6913" s="536">
        <v>0</v>
      </c>
      <c r="J6913" s="535">
        <v>14.41</v>
      </c>
      <c r="K6913" s="536">
        <v>0</v>
      </c>
      <c r="L6913" s="535">
        <v>24.66</v>
      </c>
      <c r="M6913" s="536">
        <v>0</v>
      </c>
      <c r="N6913" s="535">
        <v>30.45</v>
      </c>
      <c r="O6913" s="536">
        <v>0</v>
      </c>
      <c r="P6913" s="535">
        <v>18.23</v>
      </c>
      <c r="Q6913" s="536">
        <v>0</v>
      </c>
      <c r="R6913" s="535">
        <v>26.09</v>
      </c>
    </row>
    <row r="6914" spans="1:18" ht="12.75">
      <c r="A6914" s="145">
        <v>101389</v>
      </c>
      <c r="B6914" s="102" t="s">
        <v>28567</v>
      </c>
      <c r="C6914" s="145" t="s">
        <v>755</v>
      </c>
      <c r="D6914" s="535">
        <v>3483.59</v>
      </c>
      <c r="E6914" s="536">
        <v>0</v>
      </c>
      <c r="F6914" s="535">
        <v>3999.15</v>
      </c>
      <c r="G6914" s="536">
        <v>0</v>
      </c>
      <c r="H6914" s="535">
        <v>5245.87</v>
      </c>
      <c r="I6914" s="536">
        <v>0</v>
      </c>
      <c r="J6914" s="535">
        <v>2547.44</v>
      </c>
      <c r="K6914" s="536">
        <v>0</v>
      </c>
      <c r="L6914" s="535">
        <v>4414.8500000000004</v>
      </c>
      <c r="M6914" s="536">
        <v>0</v>
      </c>
      <c r="N6914" s="535">
        <v>5437.63</v>
      </c>
      <c r="O6914" s="536">
        <v>0</v>
      </c>
      <c r="P6914" s="535">
        <v>3330.59</v>
      </c>
      <c r="Q6914" s="536">
        <v>0</v>
      </c>
      <c r="R6914" s="535">
        <v>4687.53</v>
      </c>
    </row>
    <row r="6915" spans="1:18" ht="12.75">
      <c r="A6915" s="145">
        <v>101390</v>
      </c>
      <c r="B6915" s="102" t="s">
        <v>28568</v>
      </c>
      <c r="C6915" s="145" t="s">
        <v>755</v>
      </c>
      <c r="D6915" s="535">
        <v>4626.6000000000004</v>
      </c>
      <c r="E6915" s="536">
        <v>0</v>
      </c>
      <c r="F6915" s="535">
        <v>6587.3</v>
      </c>
      <c r="G6915" s="536">
        <v>0</v>
      </c>
      <c r="H6915" s="535">
        <v>6969.34</v>
      </c>
      <c r="I6915" s="536">
        <v>0</v>
      </c>
      <c r="J6915" s="535">
        <v>5305.49</v>
      </c>
      <c r="K6915" s="536">
        <v>0</v>
      </c>
      <c r="L6915" s="535">
        <v>9275.17</v>
      </c>
      <c r="M6915" s="536">
        <v>0</v>
      </c>
      <c r="N6915" s="535">
        <v>6584.98</v>
      </c>
      <c r="O6915" s="536">
        <v>0</v>
      </c>
      <c r="P6915" s="535">
        <v>7558.57</v>
      </c>
      <c r="Q6915" s="536">
        <v>0</v>
      </c>
      <c r="R6915" s="535">
        <v>9770.9599999999991</v>
      </c>
    </row>
    <row r="6916" spans="1:18" ht="12.75">
      <c r="A6916" s="145">
        <v>88255</v>
      </c>
      <c r="B6916" s="102" t="s">
        <v>28569</v>
      </c>
      <c r="C6916" s="145" t="s">
        <v>5</v>
      </c>
      <c r="D6916" s="535">
        <v>26</v>
      </c>
      <c r="E6916" s="536">
        <v>0</v>
      </c>
      <c r="F6916" s="535">
        <v>37.380000000000003</v>
      </c>
      <c r="G6916" s="536">
        <v>0</v>
      </c>
      <c r="H6916" s="535">
        <v>39.11</v>
      </c>
      <c r="I6916" s="536">
        <v>0</v>
      </c>
      <c r="J6916" s="535">
        <v>30.31</v>
      </c>
      <c r="K6916" s="536">
        <v>0</v>
      </c>
      <c r="L6916" s="535">
        <v>52.51</v>
      </c>
      <c r="M6916" s="536">
        <v>0</v>
      </c>
      <c r="N6916" s="535">
        <v>36.979999999999997</v>
      </c>
      <c r="O6916" s="536">
        <v>0</v>
      </c>
      <c r="P6916" s="535">
        <v>42.01</v>
      </c>
      <c r="Q6916" s="536">
        <v>0</v>
      </c>
      <c r="R6916" s="535">
        <v>55.12</v>
      </c>
    </row>
    <row r="6917" spans="1:18" ht="12.75">
      <c r="A6917" s="145">
        <v>88256</v>
      </c>
      <c r="B6917" s="102" t="s">
        <v>28570</v>
      </c>
      <c r="C6917" s="145" t="s">
        <v>5</v>
      </c>
      <c r="D6917" s="535">
        <v>31.6</v>
      </c>
      <c r="E6917" s="536">
        <v>0</v>
      </c>
      <c r="F6917" s="535">
        <v>26.46</v>
      </c>
      <c r="G6917" s="536">
        <v>0</v>
      </c>
      <c r="H6917" s="535">
        <v>36.75</v>
      </c>
      <c r="I6917" s="536">
        <v>0</v>
      </c>
      <c r="J6917" s="535">
        <v>30.12</v>
      </c>
      <c r="K6917" s="536">
        <v>0</v>
      </c>
      <c r="L6917" s="535">
        <v>33.369999999999997</v>
      </c>
      <c r="M6917" s="536">
        <v>0</v>
      </c>
      <c r="N6917" s="535">
        <v>30.44</v>
      </c>
      <c r="O6917" s="536">
        <v>0</v>
      </c>
      <c r="P6917" s="535">
        <v>32.54</v>
      </c>
      <c r="Q6917" s="536">
        <v>0</v>
      </c>
      <c r="R6917" s="535">
        <v>32.159999999999997</v>
      </c>
    </row>
    <row r="6918" spans="1:18" ht="12.75">
      <c r="A6918" s="145">
        <v>101391</v>
      </c>
      <c r="B6918" s="102" t="s">
        <v>28570</v>
      </c>
      <c r="C6918" s="145" t="s">
        <v>755</v>
      </c>
      <c r="D6918" s="535">
        <v>5616.12</v>
      </c>
      <c r="E6918" s="536">
        <v>0</v>
      </c>
      <c r="F6918" s="535">
        <v>4693.33</v>
      </c>
      <c r="G6918" s="536">
        <v>0</v>
      </c>
      <c r="H6918" s="535">
        <v>6566.46</v>
      </c>
      <c r="I6918" s="536">
        <v>0</v>
      </c>
      <c r="J6918" s="535">
        <v>5285.03</v>
      </c>
      <c r="K6918" s="536">
        <v>0</v>
      </c>
      <c r="L6918" s="535">
        <v>5945.64</v>
      </c>
      <c r="M6918" s="536">
        <v>0</v>
      </c>
      <c r="N6918" s="535">
        <v>5445.88</v>
      </c>
      <c r="O6918" s="536">
        <v>0</v>
      </c>
      <c r="P6918" s="535">
        <v>5880.19</v>
      </c>
      <c r="Q6918" s="536">
        <v>0</v>
      </c>
      <c r="R6918" s="535">
        <v>5762.31</v>
      </c>
    </row>
    <row r="6919" spans="1:18" ht="12.75">
      <c r="A6919" s="145">
        <v>88257</v>
      </c>
      <c r="B6919" s="102" t="s">
        <v>28571</v>
      </c>
      <c r="C6919" s="145" t="s">
        <v>5</v>
      </c>
      <c r="D6919" s="535">
        <v>28.96</v>
      </c>
      <c r="E6919" s="536">
        <v>0</v>
      </c>
      <c r="F6919" s="535">
        <v>21.64</v>
      </c>
      <c r="G6919" s="536">
        <v>0</v>
      </c>
      <c r="H6919" s="535">
        <v>34.369999999999997</v>
      </c>
      <c r="I6919" s="536">
        <v>0</v>
      </c>
      <c r="J6919" s="535">
        <v>21.14</v>
      </c>
      <c r="K6919" s="536">
        <v>0</v>
      </c>
      <c r="L6919" s="535">
        <v>38.43</v>
      </c>
      <c r="M6919" s="536">
        <v>0</v>
      </c>
      <c r="N6919" s="535">
        <v>30.01</v>
      </c>
      <c r="O6919" s="536">
        <v>0</v>
      </c>
      <c r="P6919" s="535">
        <v>24.6</v>
      </c>
      <c r="Q6919" s="536">
        <v>0</v>
      </c>
      <c r="R6919" s="535">
        <v>33.47</v>
      </c>
    </row>
    <row r="6920" spans="1:18" ht="12.75">
      <c r="A6920" s="145">
        <v>101392</v>
      </c>
      <c r="B6920" s="102" t="s">
        <v>28572</v>
      </c>
      <c r="C6920" s="145" t="s">
        <v>755</v>
      </c>
      <c r="D6920" s="535">
        <v>5134.01</v>
      </c>
      <c r="E6920" s="536">
        <v>0</v>
      </c>
      <c r="F6920" s="535">
        <v>3834.1</v>
      </c>
      <c r="G6920" s="536">
        <v>0</v>
      </c>
      <c r="H6920" s="535">
        <v>6125.23</v>
      </c>
      <c r="I6920" s="536">
        <v>0</v>
      </c>
      <c r="J6920" s="535">
        <v>3710.14</v>
      </c>
      <c r="K6920" s="536">
        <v>0</v>
      </c>
      <c r="L6920" s="535">
        <v>6803.06</v>
      </c>
      <c r="M6920" s="536">
        <v>0</v>
      </c>
      <c r="N6920" s="535">
        <v>5352.24</v>
      </c>
      <c r="O6920" s="536">
        <v>0</v>
      </c>
      <c r="P6920" s="535">
        <v>4454.22</v>
      </c>
      <c r="Q6920" s="536">
        <v>0</v>
      </c>
      <c r="R6920" s="535">
        <v>5971.93</v>
      </c>
    </row>
    <row r="6921" spans="1:18" ht="12.75">
      <c r="A6921" s="145">
        <v>88260</v>
      </c>
      <c r="B6921" s="102" t="s">
        <v>28573</v>
      </c>
      <c r="C6921" s="145" t="s">
        <v>5</v>
      </c>
      <c r="D6921" s="535">
        <v>29.27</v>
      </c>
      <c r="E6921" s="536">
        <v>0</v>
      </c>
      <c r="F6921" s="535">
        <v>26.4</v>
      </c>
      <c r="G6921" s="536">
        <v>0</v>
      </c>
      <c r="H6921" s="535">
        <v>29.8</v>
      </c>
      <c r="I6921" s="536">
        <v>0</v>
      </c>
      <c r="J6921" s="535">
        <v>23.98</v>
      </c>
      <c r="K6921" s="536">
        <v>0</v>
      </c>
      <c r="L6921" s="535">
        <v>33.340000000000003</v>
      </c>
      <c r="M6921" s="536">
        <v>0</v>
      </c>
      <c r="N6921" s="535">
        <v>30.37</v>
      </c>
      <c r="O6921" s="536">
        <v>0</v>
      </c>
      <c r="P6921" s="535">
        <v>30.25</v>
      </c>
      <c r="Q6921" s="536">
        <v>0</v>
      </c>
      <c r="R6921" s="535">
        <v>28.71</v>
      </c>
    </row>
    <row r="6922" spans="1:18" ht="12.75">
      <c r="A6922" s="145">
        <v>101394</v>
      </c>
      <c r="B6922" s="102" t="s">
        <v>28573</v>
      </c>
      <c r="C6922" s="145" t="s">
        <v>755</v>
      </c>
      <c r="D6922" s="535">
        <v>5214.71</v>
      </c>
      <c r="E6922" s="536">
        <v>0</v>
      </c>
      <c r="F6922" s="535">
        <v>4684.8</v>
      </c>
      <c r="G6922" s="536">
        <v>0</v>
      </c>
      <c r="H6922" s="535">
        <v>5354.06</v>
      </c>
      <c r="I6922" s="536">
        <v>0</v>
      </c>
      <c r="J6922" s="535">
        <v>4225.2299999999996</v>
      </c>
      <c r="K6922" s="536">
        <v>0</v>
      </c>
      <c r="L6922" s="535">
        <v>5944.68</v>
      </c>
      <c r="M6922" s="536">
        <v>0</v>
      </c>
      <c r="N6922" s="535">
        <v>5436.57</v>
      </c>
      <c r="O6922" s="536">
        <v>0</v>
      </c>
      <c r="P6922" s="535">
        <v>5477.85</v>
      </c>
      <c r="Q6922" s="536">
        <v>0</v>
      </c>
      <c r="R6922" s="535">
        <v>5163.8900000000003</v>
      </c>
    </row>
    <row r="6923" spans="1:18" ht="12.75">
      <c r="A6923" s="145">
        <v>101395</v>
      </c>
      <c r="B6923" s="102" t="s">
        <v>28574</v>
      </c>
      <c r="C6923" s="145" t="s">
        <v>755</v>
      </c>
      <c r="D6923" s="535">
        <v>4586.9799999999996</v>
      </c>
      <c r="E6923" s="536">
        <v>0</v>
      </c>
      <c r="F6923" s="535">
        <v>3956.94</v>
      </c>
      <c r="G6923" s="536">
        <v>0</v>
      </c>
      <c r="H6923" s="535">
        <v>4942.55</v>
      </c>
      <c r="I6923" s="536">
        <v>0</v>
      </c>
      <c r="J6923" s="535">
        <v>3831.29</v>
      </c>
      <c r="K6923" s="536">
        <v>0</v>
      </c>
      <c r="L6923" s="535">
        <v>4477.41</v>
      </c>
      <c r="M6923" s="536">
        <v>0</v>
      </c>
      <c r="N6923" s="535">
        <v>4421.3900000000003</v>
      </c>
      <c r="O6923" s="536">
        <v>0</v>
      </c>
      <c r="P6923" s="535">
        <v>4654.3100000000004</v>
      </c>
      <c r="Q6923" s="536">
        <v>0</v>
      </c>
      <c r="R6923" s="535">
        <v>5169</v>
      </c>
    </row>
    <row r="6924" spans="1:18" ht="12.75">
      <c r="A6924" s="145">
        <v>88261</v>
      </c>
      <c r="B6924" s="102" t="s">
        <v>28575</v>
      </c>
      <c r="C6924" s="145" t="s">
        <v>5</v>
      </c>
      <c r="D6924" s="535">
        <v>29.97</v>
      </c>
      <c r="E6924" s="536">
        <v>0</v>
      </c>
      <c r="F6924" s="535">
        <v>25.26</v>
      </c>
      <c r="G6924" s="536">
        <v>0</v>
      </c>
      <c r="H6924" s="535">
        <v>30.41</v>
      </c>
      <c r="I6924" s="536">
        <v>0</v>
      </c>
      <c r="J6924" s="535">
        <v>24.6</v>
      </c>
      <c r="K6924" s="536">
        <v>0</v>
      </c>
      <c r="L6924" s="535">
        <v>31.99</v>
      </c>
      <c r="M6924" s="536">
        <v>0</v>
      </c>
      <c r="N6924" s="535">
        <v>29.16</v>
      </c>
      <c r="O6924" s="536">
        <v>0</v>
      </c>
      <c r="P6924" s="535">
        <v>30.93</v>
      </c>
      <c r="Q6924" s="536">
        <v>0</v>
      </c>
      <c r="R6924" s="535">
        <v>35.909999999999997</v>
      </c>
    </row>
    <row r="6925" spans="1:18" ht="12.75">
      <c r="A6925" s="145">
        <v>101396</v>
      </c>
      <c r="B6925" s="102" t="s">
        <v>28575</v>
      </c>
      <c r="C6925" s="145" t="s">
        <v>755</v>
      </c>
      <c r="D6925" s="535">
        <v>5331.07</v>
      </c>
      <c r="E6925" s="536">
        <v>0</v>
      </c>
      <c r="F6925" s="535">
        <v>4483.41</v>
      </c>
      <c r="G6925" s="536">
        <v>0</v>
      </c>
      <c r="H6925" s="535">
        <v>5457.88</v>
      </c>
      <c r="I6925" s="536">
        <v>0</v>
      </c>
      <c r="J6925" s="535">
        <v>4324.96</v>
      </c>
      <c r="K6925" s="536">
        <v>0</v>
      </c>
      <c r="L6925" s="535">
        <v>5702.5</v>
      </c>
      <c r="M6925" s="536">
        <v>0</v>
      </c>
      <c r="N6925" s="535">
        <v>5220.54</v>
      </c>
      <c r="O6925" s="536">
        <v>0</v>
      </c>
      <c r="P6925" s="535">
        <v>5594.58</v>
      </c>
      <c r="Q6925" s="536">
        <v>0</v>
      </c>
      <c r="R6925" s="535">
        <v>6412.09</v>
      </c>
    </row>
    <row r="6926" spans="1:18" ht="12.75">
      <c r="A6926" s="145">
        <v>88262</v>
      </c>
      <c r="B6926" s="102" t="s">
        <v>28576</v>
      </c>
      <c r="C6926" s="145" t="s">
        <v>5</v>
      </c>
      <c r="D6926" s="535">
        <v>31.31</v>
      </c>
      <c r="E6926" s="536">
        <v>0</v>
      </c>
      <c r="F6926" s="535">
        <v>26.18</v>
      </c>
      <c r="G6926" s="536">
        <v>0</v>
      </c>
      <c r="H6926" s="535">
        <v>31.65</v>
      </c>
      <c r="I6926" s="536">
        <v>0</v>
      </c>
      <c r="J6926" s="535">
        <v>25.79</v>
      </c>
      <c r="K6926" s="536">
        <v>0</v>
      </c>
      <c r="L6926" s="535">
        <v>33.07</v>
      </c>
      <c r="M6926" s="536">
        <v>0</v>
      </c>
      <c r="N6926" s="535">
        <v>30.15</v>
      </c>
      <c r="O6926" s="536">
        <v>0</v>
      </c>
      <c r="P6926" s="535">
        <v>32.24</v>
      </c>
      <c r="Q6926" s="536">
        <v>0</v>
      </c>
      <c r="R6926" s="535">
        <v>35.82</v>
      </c>
    </row>
    <row r="6927" spans="1:18" ht="12.75">
      <c r="A6927" s="145">
        <v>101397</v>
      </c>
      <c r="B6927" s="102" t="s">
        <v>28576</v>
      </c>
      <c r="C6927" s="145" t="s">
        <v>755</v>
      </c>
      <c r="D6927" s="535">
        <v>5563.96</v>
      </c>
      <c r="E6927" s="536">
        <v>0</v>
      </c>
      <c r="F6927" s="535">
        <v>4642.6400000000003</v>
      </c>
      <c r="G6927" s="536">
        <v>0</v>
      </c>
      <c r="H6927" s="535">
        <v>5672.31</v>
      </c>
      <c r="I6927" s="536">
        <v>0</v>
      </c>
      <c r="J6927" s="535">
        <v>4533.3900000000003</v>
      </c>
      <c r="K6927" s="536">
        <v>0</v>
      </c>
      <c r="L6927" s="535">
        <v>5893.26</v>
      </c>
      <c r="M6927" s="536">
        <v>0</v>
      </c>
      <c r="N6927" s="535">
        <v>5394.41</v>
      </c>
      <c r="O6927" s="536">
        <v>0</v>
      </c>
      <c r="P6927" s="535">
        <v>5828</v>
      </c>
      <c r="Q6927" s="536">
        <v>0</v>
      </c>
      <c r="R6927" s="535">
        <v>6401.07</v>
      </c>
    </row>
    <row r="6928" spans="1:18" ht="12.75">
      <c r="A6928" s="145">
        <v>101398</v>
      </c>
      <c r="B6928" s="102" t="s">
        <v>28577</v>
      </c>
      <c r="C6928" s="145" t="s">
        <v>755</v>
      </c>
      <c r="D6928" s="535">
        <v>5750.53</v>
      </c>
      <c r="E6928" s="536">
        <v>0</v>
      </c>
      <c r="F6928" s="535">
        <v>4154.0200000000004</v>
      </c>
      <c r="G6928" s="536">
        <v>0</v>
      </c>
      <c r="H6928" s="535">
        <v>6085.31</v>
      </c>
      <c r="I6928" s="536">
        <v>0</v>
      </c>
      <c r="J6928" s="535">
        <v>4762.57</v>
      </c>
      <c r="K6928" s="536">
        <v>0</v>
      </c>
      <c r="L6928" s="535">
        <v>4725.95</v>
      </c>
      <c r="M6928" s="536">
        <v>0</v>
      </c>
      <c r="N6928" s="535">
        <v>4589.68</v>
      </c>
      <c r="O6928" s="536">
        <v>0</v>
      </c>
      <c r="P6928" s="535">
        <v>4937.7700000000004</v>
      </c>
      <c r="Q6928" s="536">
        <v>0</v>
      </c>
      <c r="R6928" s="535">
        <v>4577.3900000000003</v>
      </c>
    </row>
    <row r="6929" spans="1:18" ht="12.75">
      <c r="A6929" s="145">
        <v>88263</v>
      </c>
      <c r="B6929" s="102" t="s">
        <v>28578</v>
      </c>
      <c r="C6929" s="145" t="s">
        <v>5</v>
      </c>
      <c r="D6929" s="535">
        <v>32.46</v>
      </c>
      <c r="E6929" s="536">
        <v>0</v>
      </c>
      <c r="F6929" s="535">
        <v>23.45</v>
      </c>
      <c r="G6929" s="536">
        <v>0</v>
      </c>
      <c r="H6929" s="535">
        <v>34.090000000000003</v>
      </c>
      <c r="I6929" s="536">
        <v>0</v>
      </c>
      <c r="J6929" s="535">
        <v>27.21</v>
      </c>
      <c r="K6929" s="536">
        <v>0</v>
      </c>
      <c r="L6929" s="535">
        <v>26.46</v>
      </c>
      <c r="M6929" s="536">
        <v>0</v>
      </c>
      <c r="N6929" s="535">
        <v>25.63</v>
      </c>
      <c r="O6929" s="536">
        <v>0</v>
      </c>
      <c r="P6929" s="535">
        <v>27.3</v>
      </c>
      <c r="Q6929" s="536">
        <v>0</v>
      </c>
      <c r="R6929" s="535">
        <v>25.49</v>
      </c>
    </row>
    <row r="6930" spans="1:18" ht="12.75">
      <c r="A6930" s="145">
        <v>95308</v>
      </c>
      <c r="B6930" s="102" t="s">
        <v>28579</v>
      </c>
      <c r="C6930" s="145" t="s">
        <v>5</v>
      </c>
      <c r="D6930" s="535">
        <v>0.2</v>
      </c>
      <c r="E6930" s="536">
        <v>0</v>
      </c>
      <c r="F6930" s="535">
        <v>0.18</v>
      </c>
      <c r="G6930" s="536">
        <v>0</v>
      </c>
      <c r="H6930" s="535">
        <v>0.2</v>
      </c>
      <c r="I6930" s="536">
        <v>0</v>
      </c>
      <c r="J6930" s="535">
        <v>0.19</v>
      </c>
      <c r="K6930" s="536">
        <v>0</v>
      </c>
      <c r="L6930" s="535">
        <v>0.18</v>
      </c>
      <c r="M6930" s="536">
        <v>0</v>
      </c>
      <c r="N6930" s="535">
        <v>0.18</v>
      </c>
      <c r="O6930" s="536">
        <v>0</v>
      </c>
      <c r="P6930" s="535">
        <v>0.19</v>
      </c>
      <c r="Q6930" s="536">
        <v>0</v>
      </c>
      <c r="R6930" s="535">
        <v>0.21</v>
      </c>
    </row>
    <row r="6931" spans="1:18" ht="12.75">
      <c r="A6931" s="145">
        <v>101286</v>
      </c>
      <c r="B6931" s="102" t="s">
        <v>28580</v>
      </c>
      <c r="C6931" s="145" t="s">
        <v>755</v>
      </c>
      <c r="D6931" s="535">
        <v>27.29</v>
      </c>
      <c r="E6931" s="536">
        <v>0</v>
      </c>
      <c r="F6931" s="535">
        <v>24.54</v>
      </c>
      <c r="G6931" s="536">
        <v>0</v>
      </c>
      <c r="H6931" s="535">
        <v>26.58</v>
      </c>
      <c r="I6931" s="536">
        <v>0</v>
      </c>
      <c r="J6931" s="535">
        <v>25.9</v>
      </c>
      <c r="K6931" s="536">
        <v>0</v>
      </c>
      <c r="L6931" s="535">
        <v>24.28</v>
      </c>
      <c r="M6931" s="536">
        <v>0</v>
      </c>
      <c r="N6931" s="535">
        <v>24.86</v>
      </c>
      <c r="O6931" s="536">
        <v>0</v>
      </c>
      <c r="P6931" s="535">
        <v>25.68</v>
      </c>
      <c r="Q6931" s="536">
        <v>0</v>
      </c>
      <c r="R6931" s="535">
        <v>28.72</v>
      </c>
    </row>
    <row r="6932" spans="1:18" ht="12.75">
      <c r="A6932" s="145">
        <v>95309</v>
      </c>
      <c r="B6932" s="102" t="s">
        <v>28581</v>
      </c>
      <c r="C6932" s="145" t="s">
        <v>5</v>
      </c>
      <c r="D6932" s="535">
        <v>0.26</v>
      </c>
      <c r="E6932" s="536">
        <v>0</v>
      </c>
      <c r="F6932" s="535">
        <v>0.23</v>
      </c>
      <c r="G6932" s="536">
        <v>0</v>
      </c>
      <c r="H6932" s="535">
        <v>0.25</v>
      </c>
      <c r="I6932" s="536">
        <v>0</v>
      </c>
      <c r="J6932" s="535">
        <v>0.25</v>
      </c>
      <c r="K6932" s="536">
        <v>0</v>
      </c>
      <c r="L6932" s="535">
        <v>0.23</v>
      </c>
      <c r="M6932" s="536">
        <v>0</v>
      </c>
      <c r="N6932" s="535">
        <v>0.24</v>
      </c>
      <c r="O6932" s="536">
        <v>0</v>
      </c>
      <c r="P6932" s="535">
        <v>0.24</v>
      </c>
      <c r="Q6932" s="536">
        <v>0</v>
      </c>
      <c r="R6932" s="535">
        <v>0.27</v>
      </c>
    </row>
    <row r="6933" spans="1:18" ht="12.75">
      <c r="A6933" s="145">
        <v>101287</v>
      </c>
      <c r="B6933" s="102" t="s">
        <v>28582</v>
      </c>
      <c r="C6933" s="145" t="s">
        <v>755</v>
      </c>
      <c r="D6933" s="535">
        <v>88.28</v>
      </c>
      <c r="E6933" s="536">
        <v>0</v>
      </c>
      <c r="F6933" s="535">
        <v>79.38</v>
      </c>
      <c r="G6933" s="536">
        <v>0</v>
      </c>
      <c r="H6933" s="535">
        <v>86.01</v>
      </c>
      <c r="I6933" s="536">
        <v>0</v>
      </c>
      <c r="J6933" s="535">
        <v>83.8</v>
      </c>
      <c r="K6933" s="536">
        <v>0</v>
      </c>
      <c r="L6933" s="535">
        <v>78.569999999999993</v>
      </c>
      <c r="M6933" s="536">
        <v>0</v>
      </c>
      <c r="N6933" s="535">
        <v>80.44</v>
      </c>
      <c r="O6933" s="536">
        <v>0</v>
      </c>
      <c r="P6933" s="535">
        <v>83.07</v>
      </c>
      <c r="Q6933" s="536">
        <v>0</v>
      </c>
      <c r="R6933" s="535">
        <v>92.93</v>
      </c>
    </row>
    <row r="6934" spans="1:18" ht="12.75">
      <c r="A6934" s="145">
        <v>95310</v>
      </c>
      <c r="B6934" s="102" t="s">
        <v>28583</v>
      </c>
      <c r="C6934" s="145" t="s">
        <v>5</v>
      </c>
      <c r="D6934" s="535">
        <v>0.2</v>
      </c>
      <c r="E6934" s="536">
        <v>0</v>
      </c>
      <c r="F6934" s="535">
        <v>0.18</v>
      </c>
      <c r="G6934" s="536">
        <v>0</v>
      </c>
      <c r="H6934" s="535">
        <v>0.2</v>
      </c>
      <c r="I6934" s="536">
        <v>0</v>
      </c>
      <c r="J6934" s="535">
        <v>0.19</v>
      </c>
      <c r="K6934" s="536">
        <v>0</v>
      </c>
      <c r="L6934" s="535">
        <v>0.18</v>
      </c>
      <c r="M6934" s="536">
        <v>0</v>
      </c>
      <c r="N6934" s="535">
        <v>0.18</v>
      </c>
      <c r="O6934" s="536">
        <v>0</v>
      </c>
      <c r="P6934" s="535">
        <v>0.19</v>
      </c>
      <c r="Q6934" s="536">
        <v>0</v>
      </c>
      <c r="R6934" s="535">
        <v>0.21</v>
      </c>
    </row>
    <row r="6935" spans="1:18" ht="12.75">
      <c r="A6935" s="145">
        <v>101288</v>
      </c>
      <c r="B6935" s="102" t="s">
        <v>28584</v>
      </c>
      <c r="C6935" s="145" t="s">
        <v>755</v>
      </c>
      <c r="D6935" s="535">
        <v>27.29</v>
      </c>
      <c r="E6935" s="536">
        <v>0</v>
      </c>
      <c r="F6935" s="535">
        <v>24.54</v>
      </c>
      <c r="G6935" s="536">
        <v>0</v>
      </c>
      <c r="H6935" s="535">
        <v>26.58</v>
      </c>
      <c r="I6935" s="536">
        <v>0</v>
      </c>
      <c r="J6935" s="535">
        <v>25.9</v>
      </c>
      <c r="K6935" s="536">
        <v>0</v>
      </c>
      <c r="L6935" s="535">
        <v>24.28</v>
      </c>
      <c r="M6935" s="536">
        <v>0</v>
      </c>
      <c r="N6935" s="535">
        <v>24.86</v>
      </c>
      <c r="O6935" s="536">
        <v>0</v>
      </c>
      <c r="P6935" s="535">
        <v>25.68</v>
      </c>
      <c r="Q6935" s="536">
        <v>0</v>
      </c>
      <c r="R6935" s="535">
        <v>28.72</v>
      </c>
    </row>
    <row r="6936" spans="1:18" ht="12.75">
      <c r="A6936" s="145">
        <v>95311</v>
      </c>
      <c r="B6936" s="102" t="s">
        <v>28585</v>
      </c>
      <c r="C6936" s="145" t="s">
        <v>5</v>
      </c>
      <c r="D6936" s="535">
        <v>0.2</v>
      </c>
      <c r="E6936" s="536">
        <v>0</v>
      </c>
      <c r="F6936" s="535">
        <v>0.18</v>
      </c>
      <c r="G6936" s="536">
        <v>0</v>
      </c>
      <c r="H6936" s="535">
        <v>0.19</v>
      </c>
      <c r="I6936" s="536">
        <v>0</v>
      </c>
      <c r="J6936" s="535">
        <v>0.18</v>
      </c>
      <c r="K6936" s="536">
        <v>0</v>
      </c>
      <c r="L6936" s="535">
        <v>0.19</v>
      </c>
      <c r="M6936" s="536">
        <v>0</v>
      </c>
      <c r="N6936" s="535">
        <v>0.17</v>
      </c>
      <c r="O6936" s="536">
        <v>0</v>
      </c>
      <c r="P6936" s="535">
        <v>0.19</v>
      </c>
      <c r="Q6936" s="536">
        <v>0</v>
      </c>
      <c r="R6936" s="535">
        <v>0.19</v>
      </c>
    </row>
    <row r="6937" spans="1:18" ht="12.75">
      <c r="A6937" s="145">
        <v>101289</v>
      </c>
      <c r="B6937" s="102" t="s">
        <v>28586</v>
      </c>
      <c r="C6937" s="145" t="s">
        <v>755</v>
      </c>
      <c r="D6937" s="535">
        <v>26.67</v>
      </c>
      <c r="E6937" s="536">
        <v>0</v>
      </c>
      <c r="F6937" s="535">
        <v>24.51</v>
      </c>
      <c r="G6937" s="536">
        <v>0</v>
      </c>
      <c r="H6937" s="535">
        <v>26.06</v>
      </c>
      <c r="I6937" s="536">
        <v>0</v>
      </c>
      <c r="J6937" s="535">
        <v>24.35</v>
      </c>
      <c r="K6937" s="536">
        <v>0</v>
      </c>
      <c r="L6937" s="535">
        <v>25.57</v>
      </c>
      <c r="M6937" s="536">
        <v>0</v>
      </c>
      <c r="N6937" s="535">
        <v>23.51</v>
      </c>
      <c r="O6937" s="536">
        <v>0</v>
      </c>
      <c r="P6937" s="535">
        <v>25.56</v>
      </c>
      <c r="Q6937" s="536">
        <v>0</v>
      </c>
      <c r="R6937" s="535">
        <v>26.04</v>
      </c>
    </row>
    <row r="6938" spans="1:18" ht="12.75">
      <c r="A6938" s="145">
        <v>95312</v>
      </c>
      <c r="B6938" s="102" t="s">
        <v>28587</v>
      </c>
      <c r="C6938" s="145" t="s">
        <v>5</v>
      </c>
      <c r="D6938" s="535">
        <v>0.26</v>
      </c>
      <c r="E6938" s="536">
        <v>0</v>
      </c>
      <c r="F6938" s="535">
        <v>0.23</v>
      </c>
      <c r="G6938" s="536">
        <v>0</v>
      </c>
      <c r="H6938" s="535">
        <v>0.25</v>
      </c>
      <c r="I6938" s="536">
        <v>0</v>
      </c>
      <c r="J6938" s="535">
        <v>0.25</v>
      </c>
      <c r="K6938" s="536">
        <v>0</v>
      </c>
      <c r="L6938" s="535">
        <v>0.23</v>
      </c>
      <c r="M6938" s="536">
        <v>0</v>
      </c>
      <c r="N6938" s="535">
        <v>0.24</v>
      </c>
      <c r="O6938" s="536">
        <v>0</v>
      </c>
      <c r="P6938" s="535">
        <v>0.24</v>
      </c>
      <c r="Q6938" s="536">
        <v>0</v>
      </c>
      <c r="R6938" s="535">
        <v>0.27</v>
      </c>
    </row>
    <row r="6939" spans="1:18" ht="12.75">
      <c r="A6939" s="145">
        <v>100291</v>
      </c>
      <c r="B6939" s="102" t="s">
        <v>28588</v>
      </c>
      <c r="C6939" s="145" t="s">
        <v>5</v>
      </c>
      <c r="D6939" s="535">
        <v>0.26</v>
      </c>
      <c r="E6939" s="536">
        <v>0</v>
      </c>
      <c r="F6939" s="535">
        <v>0.31</v>
      </c>
      <c r="G6939" s="536">
        <v>0</v>
      </c>
      <c r="H6939" s="535">
        <v>0.25</v>
      </c>
      <c r="I6939" s="536">
        <v>0</v>
      </c>
      <c r="J6939" s="535">
        <v>0.25</v>
      </c>
      <c r="K6939" s="536">
        <v>0</v>
      </c>
      <c r="L6939" s="535">
        <v>0.23</v>
      </c>
      <c r="M6939" s="536">
        <v>0</v>
      </c>
      <c r="N6939" s="535">
        <v>0.24</v>
      </c>
      <c r="O6939" s="536">
        <v>0</v>
      </c>
      <c r="P6939" s="535">
        <v>0.24</v>
      </c>
      <c r="Q6939" s="536">
        <v>0</v>
      </c>
      <c r="R6939" s="535">
        <v>0.27</v>
      </c>
    </row>
    <row r="6940" spans="1:18" ht="12.75">
      <c r="A6940" s="145">
        <v>101290</v>
      </c>
      <c r="B6940" s="102" t="s">
        <v>28589</v>
      </c>
      <c r="C6940" s="145" t="s">
        <v>755</v>
      </c>
      <c r="D6940" s="535">
        <v>34.92</v>
      </c>
      <c r="E6940" s="536">
        <v>0</v>
      </c>
      <c r="F6940" s="535">
        <v>41.07</v>
      </c>
      <c r="G6940" s="536">
        <v>0</v>
      </c>
      <c r="H6940" s="535">
        <v>34.020000000000003</v>
      </c>
      <c r="I6940" s="536">
        <v>0</v>
      </c>
      <c r="J6940" s="535">
        <v>33.15</v>
      </c>
      <c r="K6940" s="536">
        <v>0</v>
      </c>
      <c r="L6940" s="535">
        <v>31.08</v>
      </c>
      <c r="M6940" s="536">
        <v>0</v>
      </c>
      <c r="N6940" s="535">
        <v>31.82</v>
      </c>
      <c r="O6940" s="536">
        <v>0</v>
      </c>
      <c r="P6940" s="535">
        <v>32.86</v>
      </c>
      <c r="Q6940" s="536">
        <v>0</v>
      </c>
      <c r="R6940" s="535">
        <v>36.76</v>
      </c>
    </row>
    <row r="6941" spans="1:18" ht="12.75">
      <c r="A6941" s="145">
        <v>101291</v>
      </c>
      <c r="B6941" s="102" t="s">
        <v>28590</v>
      </c>
      <c r="C6941" s="145" t="s">
        <v>755</v>
      </c>
      <c r="D6941" s="535">
        <v>27.29</v>
      </c>
      <c r="E6941" s="536">
        <v>0</v>
      </c>
      <c r="F6941" s="535">
        <v>24.54</v>
      </c>
      <c r="G6941" s="536">
        <v>0</v>
      </c>
      <c r="H6941" s="535">
        <v>26.58</v>
      </c>
      <c r="I6941" s="536">
        <v>0</v>
      </c>
      <c r="J6941" s="535">
        <v>25.9</v>
      </c>
      <c r="K6941" s="536">
        <v>0</v>
      </c>
      <c r="L6941" s="535">
        <v>24.28</v>
      </c>
      <c r="M6941" s="536">
        <v>0</v>
      </c>
      <c r="N6941" s="535">
        <v>24.86</v>
      </c>
      <c r="O6941" s="536">
        <v>0</v>
      </c>
      <c r="P6941" s="535">
        <v>25.68</v>
      </c>
      <c r="Q6941" s="536">
        <v>0</v>
      </c>
      <c r="R6941" s="535">
        <v>28.72</v>
      </c>
    </row>
    <row r="6942" spans="1:18" ht="12.75">
      <c r="A6942" s="145">
        <v>95313</v>
      </c>
      <c r="B6942" s="102" t="s">
        <v>28591</v>
      </c>
      <c r="C6942" s="145" t="s">
        <v>5</v>
      </c>
      <c r="D6942" s="535">
        <v>0.2</v>
      </c>
      <c r="E6942" s="536">
        <v>0</v>
      </c>
      <c r="F6942" s="535">
        <v>0.18</v>
      </c>
      <c r="G6942" s="536">
        <v>0</v>
      </c>
      <c r="H6942" s="535">
        <v>0.19</v>
      </c>
      <c r="I6942" s="536">
        <v>0</v>
      </c>
      <c r="J6942" s="535">
        <v>0.18</v>
      </c>
      <c r="K6942" s="536">
        <v>0</v>
      </c>
      <c r="L6942" s="535">
        <v>0.19</v>
      </c>
      <c r="M6942" s="536">
        <v>0</v>
      </c>
      <c r="N6942" s="535">
        <v>0.17</v>
      </c>
      <c r="O6942" s="536">
        <v>0</v>
      </c>
      <c r="P6942" s="535">
        <v>0.19</v>
      </c>
      <c r="Q6942" s="536">
        <v>0</v>
      </c>
      <c r="R6942" s="535">
        <v>0.19</v>
      </c>
    </row>
    <row r="6943" spans="1:18" ht="12.75">
      <c r="A6943" s="145">
        <v>101292</v>
      </c>
      <c r="B6943" s="102" t="s">
        <v>28592</v>
      </c>
      <c r="C6943" s="145" t="s">
        <v>755</v>
      </c>
      <c r="D6943" s="535">
        <v>26.67</v>
      </c>
      <c r="E6943" s="536">
        <v>0</v>
      </c>
      <c r="F6943" s="535">
        <v>24.51</v>
      </c>
      <c r="G6943" s="536">
        <v>0</v>
      </c>
      <c r="H6943" s="535">
        <v>26.06</v>
      </c>
      <c r="I6943" s="536">
        <v>0</v>
      </c>
      <c r="J6943" s="535">
        <v>24.35</v>
      </c>
      <c r="K6943" s="536">
        <v>0</v>
      </c>
      <c r="L6943" s="535">
        <v>25.57</v>
      </c>
      <c r="M6943" s="536">
        <v>0</v>
      </c>
      <c r="N6943" s="535">
        <v>23.51</v>
      </c>
      <c r="O6943" s="536">
        <v>0</v>
      </c>
      <c r="P6943" s="535">
        <v>25.56</v>
      </c>
      <c r="Q6943" s="536">
        <v>0</v>
      </c>
      <c r="R6943" s="535">
        <v>26.04</v>
      </c>
    </row>
    <row r="6944" spans="1:18" ht="12.75">
      <c r="A6944" s="145">
        <v>95392</v>
      </c>
      <c r="B6944" s="102" t="s">
        <v>28593</v>
      </c>
      <c r="C6944" s="145" t="s">
        <v>5</v>
      </c>
      <c r="D6944" s="535">
        <v>0.09</v>
      </c>
      <c r="E6944" s="536">
        <v>0</v>
      </c>
      <c r="F6944" s="535">
        <v>0.13</v>
      </c>
      <c r="G6944" s="536">
        <v>0</v>
      </c>
      <c r="H6944" s="535">
        <v>0.2</v>
      </c>
      <c r="I6944" s="536">
        <v>0</v>
      </c>
      <c r="J6944" s="535">
        <v>0.1</v>
      </c>
      <c r="K6944" s="536">
        <v>0</v>
      </c>
      <c r="L6944" s="535">
        <v>0.14000000000000001</v>
      </c>
      <c r="M6944" s="536">
        <v>0</v>
      </c>
      <c r="N6944" s="535">
        <v>0.11</v>
      </c>
      <c r="O6944" s="536">
        <v>0</v>
      </c>
      <c r="P6944" s="535">
        <v>0.19</v>
      </c>
      <c r="Q6944" s="536">
        <v>0</v>
      </c>
      <c r="R6944" s="535">
        <v>0.12</v>
      </c>
    </row>
    <row r="6945" spans="1:18" ht="12.75">
      <c r="A6945" s="145">
        <v>95413</v>
      </c>
      <c r="B6945" s="102" t="s">
        <v>28594</v>
      </c>
      <c r="C6945" s="145" t="s">
        <v>755</v>
      </c>
      <c r="D6945" s="535">
        <v>12.18</v>
      </c>
      <c r="E6945" s="536">
        <v>0</v>
      </c>
      <c r="F6945" s="535">
        <v>18.21</v>
      </c>
      <c r="G6945" s="536">
        <v>0</v>
      </c>
      <c r="H6945" s="535">
        <v>27.08</v>
      </c>
      <c r="I6945" s="536">
        <v>0</v>
      </c>
      <c r="J6945" s="535">
        <v>14.11</v>
      </c>
      <c r="K6945" s="536">
        <v>0</v>
      </c>
      <c r="L6945" s="535">
        <v>19.71</v>
      </c>
      <c r="M6945" s="536">
        <v>0</v>
      </c>
      <c r="N6945" s="535">
        <v>14.68</v>
      </c>
      <c r="O6945" s="536">
        <v>0</v>
      </c>
      <c r="P6945" s="535">
        <v>26.44</v>
      </c>
      <c r="Q6945" s="536">
        <v>0</v>
      </c>
      <c r="R6945" s="535">
        <v>16.36</v>
      </c>
    </row>
    <row r="6946" spans="1:18" ht="12.75">
      <c r="A6946" s="145">
        <v>95393</v>
      </c>
      <c r="B6946" s="102" t="s">
        <v>28595</v>
      </c>
      <c r="C6946" s="145" t="s">
        <v>5</v>
      </c>
      <c r="D6946" s="535">
        <v>0.38</v>
      </c>
      <c r="E6946" s="536">
        <v>0</v>
      </c>
      <c r="F6946" s="535">
        <v>0.59</v>
      </c>
      <c r="G6946" s="536">
        <v>0</v>
      </c>
      <c r="H6946" s="535">
        <v>0.8</v>
      </c>
      <c r="I6946" s="536">
        <v>0</v>
      </c>
      <c r="J6946" s="535">
        <v>0.38</v>
      </c>
      <c r="K6946" s="536">
        <v>0</v>
      </c>
      <c r="L6946" s="535">
        <v>0.65</v>
      </c>
      <c r="M6946" s="536">
        <v>0</v>
      </c>
      <c r="N6946" s="535">
        <v>0.53</v>
      </c>
      <c r="O6946" s="536">
        <v>0</v>
      </c>
      <c r="P6946" s="535">
        <v>0.78</v>
      </c>
      <c r="Q6946" s="536">
        <v>0</v>
      </c>
      <c r="R6946" s="535">
        <v>0.52</v>
      </c>
    </row>
    <row r="6947" spans="1:18" ht="12.75">
      <c r="A6947" s="145">
        <v>95414</v>
      </c>
      <c r="B6947" s="102" t="s">
        <v>28596</v>
      </c>
      <c r="C6947" s="145" t="s">
        <v>755</v>
      </c>
      <c r="D6947" s="535">
        <v>50.8</v>
      </c>
      <c r="E6947" s="536">
        <v>0</v>
      </c>
      <c r="F6947" s="535">
        <v>77.88</v>
      </c>
      <c r="G6947" s="536">
        <v>0</v>
      </c>
      <c r="H6947" s="535">
        <v>106.33</v>
      </c>
      <c r="I6947" s="536">
        <v>0</v>
      </c>
      <c r="J6947" s="535">
        <v>49.81</v>
      </c>
      <c r="K6947" s="536">
        <v>0</v>
      </c>
      <c r="L6947" s="535">
        <v>85.68</v>
      </c>
      <c r="M6947" s="536">
        <v>0</v>
      </c>
      <c r="N6947" s="535">
        <v>70.53</v>
      </c>
      <c r="O6947" s="536">
        <v>0</v>
      </c>
      <c r="P6947" s="535">
        <v>104.96</v>
      </c>
      <c r="Q6947" s="536">
        <v>0</v>
      </c>
      <c r="R6947" s="535">
        <v>69.44</v>
      </c>
    </row>
    <row r="6948" spans="1:18" ht="12.75">
      <c r="A6948" s="145">
        <v>95314</v>
      </c>
      <c r="B6948" s="102" t="s">
        <v>28597</v>
      </c>
      <c r="C6948" s="145" t="s">
        <v>5</v>
      </c>
      <c r="D6948" s="535">
        <v>0.27</v>
      </c>
      <c r="E6948" s="536">
        <v>0</v>
      </c>
      <c r="F6948" s="535">
        <v>0.23</v>
      </c>
      <c r="G6948" s="536">
        <v>0</v>
      </c>
      <c r="H6948" s="535">
        <v>0.24</v>
      </c>
      <c r="I6948" s="536">
        <v>0</v>
      </c>
      <c r="J6948" s="535">
        <v>0.24</v>
      </c>
      <c r="K6948" s="536">
        <v>0</v>
      </c>
      <c r="L6948" s="535">
        <v>0.27</v>
      </c>
      <c r="M6948" s="536">
        <v>0</v>
      </c>
      <c r="N6948" s="535">
        <v>0.25</v>
      </c>
      <c r="O6948" s="536">
        <v>0</v>
      </c>
      <c r="P6948" s="535">
        <v>0.26</v>
      </c>
      <c r="Q6948" s="536">
        <v>0</v>
      </c>
      <c r="R6948" s="535">
        <v>0.25</v>
      </c>
    </row>
    <row r="6949" spans="1:18" ht="12.75">
      <c r="A6949" s="145">
        <v>101293</v>
      </c>
      <c r="B6949" s="102" t="s">
        <v>28598</v>
      </c>
      <c r="C6949" s="145" t="s">
        <v>755</v>
      </c>
      <c r="D6949" s="535">
        <v>35.770000000000003</v>
      </c>
      <c r="E6949" s="536">
        <v>0</v>
      </c>
      <c r="F6949" s="535">
        <v>30.5</v>
      </c>
      <c r="G6949" s="536">
        <v>0</v>
      </c>
      <c r="H6949" s="535">
        <v>32.94</v>
      </c>
      <c r="I6949" s="536">
        <v>0</v>
      </c>
      <c r="J6949" s="535">
        <v>32.01</v>
      </c>
      <c r="K6949" s="536">
        <v>0</v>
      </c>
      <c r="L6949" s="535">
        <v>36.54</v>
      </c>
      <c r="M6949" s="536">
        <v>0</v>
      </c>
      <c r="N6949" s="535">
        <v>33.44</v>
      </c>
      <c r="O6949" s="536">
        <v>0</v>
      </c>
      <c r="P6949" s="535">
        <v>35.85</v>
      </c>
      <c r="Q6949" s="536">
        <v>0</v>
      </c>
      <c r="R6949" s="535">
        <v>33.46</v>
      </c>
    </row>
    <row r="6950" spans="1:18" ht="12.75">
      <c r="A6950" s="145">
        <v>95394</v>
      </c>
      <c r="B6950" s="102" t="s">
        <v>28599</v>
      </c>
      <c r="C6950" s="145" t="s">
        <v>5</v>
      </c>
      <c r="D6950" s="535">
        <v>1.02</v>
      </c>
      <c r="E6950" s="536">
        <v>0</v>
      </c>
      <c r="F6950" s="535">
        <v>1.08</v>
      </c>
      <c r="G6950" s="536">
        <v>0</v>
      </c>
      <c r="H6950" s="535">
        <v>1.02</v>
      </c>
      <c r="I6950" s="536">
        <v>0</v>
      </c>
      <c r="J6950" s="535">
        <v>1.02</v>
      </c>
      <c r="K6950" s="536">
        <v>0</v>
      </c>
      <c r="L6950" s="535">
        <v>1.03</v>
      </c>
      <c r="M6950" s="536">
        <v>0</v>
      </c>
      <c r="N6950" s="535">
        <v>1.02</v>
      </c>
      <c r="O6950" s="536">
        <v>0</v>
      </c>
      <c r="P6950" s="535">
        <v>1.01</v>
      </c>
      <c r="Q6950" s="536">
        <v>0</v>
      </c>
      <c r="R6950" s="535">
        <v>0.94</v>
      </c>
    </row>
    <row r="6951" spans="1:18" ht="12.75">
      <c r="A6951" s="145">
        <v>95395</v>
      </c>
      <c r="B6951" s="102" t="s">
        <v>28600</v>
      </c>
      <c r="C6951" s="145" t="s">
        <v>5</v>
      </c>
      <c r="D6951" s="535">
        <v>1.08</v>
      </c>
      <c r="E6951" s="536">
        <v>0</v>
      </c>
      <c r="F6951" s="535">
        <v>1.1499999999999999</v>
      </c>
      <c r="G6951" s="536">
        <v>0</v>
      </c>
      <c r="H6951" s="535">
        <v>1.08</v>
      </c>
      <c r="I6951" s="536">
        <v>0</v>
      </c>
      <c r="J6951" s="535">
        <v>1.08</v>
      </c>
      <c r="K6951" s="536">
        <v>0</v>
      </c>
      <c r="L6951" s="535">
        <v>1.0900000000000001</v>
      </c>
      <c r="M6951" s="536">
        <v>0</v>
      </c>
      <c r="N6951" s="535">
        <v>1.08</v>
      </c>
      <c r="O6951" s="536">
        <v>0</v>
      </c>
      <c r="P6951" s="535">
        <v>1.06</v>
      </c>
      <c r="Q6951" s="536">
        <v>0</v>
      </c>
      <c r="R6951" s="535">
        <v>1.08</v>
      </c>
    </row>
    <row r="6952" spans="1:18" ht="12.75">
      <c r="A6952" s="145">
        <v>95396</v>
      </c>
      <c r="B6952" s="102" t="s">
        <v>28601</v>
      </c>
      <c r="C6952" s="145" t="s">
        <v>5</v>
      </c>
      <c r="D6952" s="535">
        <v>1.1299999999999999</v>
      </c>
      <c r="E6952" s="536">
        <v>0</v>
      </c>
      <c r="F6952" s="535">
        <v>1.2</v>
      </c>
      <c r="G6952" s="536">
        <v>0</v>
      </c>
      <c r="H6952" s="535">
        <v>1.1299999999999999</v>
      </c>
      <c r="I6952" s="536">
        <v>0</v>
      </c>
      <c r="J6952" s="535">
        <v>1.1299999999999999</v>
      </c>
      <c r="K6952" s="536">
        <v>0</v>
      </c>
      <c r="L6952" s="535">
        <v>1.1399999999999999</v>
      </c>
      <c r="M6952" s="536">
        <v>0</v>
      </c>
      <c r="N6952" s="535">
        <v>1.1399999999999999</v>
      </c>
      <c r="O6952" s="536">
        <v>0</v>
      </c>
      <c r="P6952" s="535">
        <v>1.1100000000000001</v>
      </c>
      <c r="Q6952" s="536">
        <v>0</v>
      </c>
      <c r="R6952" s="535">
        <v>1.1100000000000001</v>
      </c>
    </row>
    <row r="6953" spans="1:18" ht="12.75">
      <c r="A6953" s="145">
        <v>95419</v>
      </c>
      <c r="B6953" s="102" t="s">
        <v>28602</v>
      </c>
      <c r="C6953" s="145" t="s">
        <v>755</v>
      </c>
      <c r="D6953" s="535">
        <v>134.86000000000001</v>
      </c>
      <c r="E6953" s="536">
        <v>0</v>
      </c>
      <c r="F6953" s="535">
        <v>142.78</v>
      </c>
      <c r="G6953" s="536">
        <v>0</v>
      </c>
      <c r="H6953" s="535">
        <v>134.97999999999999</v>
      </c>
      <c r="I6953" s="536">
        <v>0</v>
      </c>
      <c r="J6953" s="535">
        <v>133.97999999999999</v>
      </c>
      <c r="K6953" s="536">
        <v>0</v>
      </c>
      <c r="L6953" s="535">
        <v>135.79</v>
      </c>
      <c r="M6953" s="536">
        <v>0</v>
      </c>
      <c r="N6953" s="535">
        <v>136.22999999999999</v>
      </c>
      <c r="O6953" s="536">
        <v>0</v>
      </c>
      <c r="P6953" s="535">
        <v>136.85</v>
      </c>
      <c r="Q6953" s="536">
        <v>0</v>
      </c>
      <c r="R6953" s="535">
        <v>125.41</v>
      </c>
    </row>
    <row r="6954" spans="1:18" ht="12.75">
      <c r="A6954" s="145">
        <v>95420</v>
      </c>
      <c r="B6954" s="102" t="s">
        <v>28603</v>
      </c>
      <c r="C6954" s="145" t="s">
        <v>755</v>
      </c>
      <c r="D6954" s="535">
        <v>142.87</v>
      </c>
      <c r="E6954" s="536">
        <v>0</v>
      </c>
      <c r="F6954" s="535">
        <v>151.26</v>
      </c>
      <c r="G6954" s="536">
        <v>0</v>
      </c>
      <c r="H6954" s="535">
        <v>143</v>
      </c>
      <c r="I6954" s="536">
        <v>0</v>
      </c>
      <c r="J6954" s="535">
        <v>141.94</v>
      </c>
      <c r="K6954" s="536">
        <v>0</v>
      </c>
      <c r="L6954" s="535">
        <v>143.86000000000001</v>
      </c>
      <c r="M6954" s="536">
        <v>0</v>
      </c>
      <c r="N6954" s="535">
        <v>144.32</v>
      </c>
      <c r="O6954" s="536">
        <v>0</v>
      </c>
      <c r="P6954" s="535">
        <v>142.94</v>
      </c>
      <c r="Q6954" s="536">
        <v>0</v>
      </c>
      <c r="R6954" s="535">
        <v>142.78</v>
      </c>
    </row>
    <row r="6955" spans="1:18" ht="12.75">
      <c r="A6955" s="145">
        <v>95421</v>
      </c>
      <c r="B6955" s="102" t="s">
        <v>28604</v>
      </c>
      <c r="C6955" s="145" t="s">
        <v>755</v>
      </c>
      <c r="D6955" s="535">
        <v>149.72999999999999</v>
      </c>
      <c r="E6955" s="536">
        <v>0</v>
      </c>
      <c r="F6955" s="535">
        <v>158.52000000000001</v>
      </c>
      <c r="G6955" s="536">
        <v>0</v>
      </c>
      <c r="H6955" s="535">
        <v>149.86000000000001</v>
      </c>
      <c r="I6955" s="536">
        <v>0</v>
      </c>
      <c r="J6955" s="535">
        <v>148.75</v>
      </c>
      <c r="K6955" s="536">
        <v>0</v>
      </c>
      <c r="L6955" s="535">
        <v>150.77000000000001</v>
      </c>
      <c r="M6955" s="536">
        <v>0</v>
      </c>
      <c r="N6955" s="535">
        <v>151.25</v>
      </c>
      <c r="O6955" s="536">
        <v>0</v>
      </c>
      <c r="P6955" s="535">
        <v>149.80000000000001</v>
      </c>
      <c r="Q6955" s="536">
        <v>0</v>
      </c>
      <c r="R6955" s="535">
        <v>147.29</v>
      </c>
    </row>
    <row r="6956" spans="1:18" ht="12.75">
      <c r="A6956" s="145">
        <v>101294</v>
      </c>
      <c r="B6956" s="102" t="s">
        <v>28605</v>
      </c>
      <c r="C6956" s="145" t="s">
        <v>755</v>
      </c>
      <c r="D6956" s="535">
        <v>30.48</v>
      </c>
      <c r="E6956" s="536">
        <v>0</v>
      </c>
      <c r="F6956" s="535">
        <v>22.28</v>
      </c>
      <c r="G6956" s="536">
        <v>0</v>
      </c>
      <c r="H6956" s="535">
        <v>34.799999999999997</v>
      </c>
      <c r="I6956" s="536">
        <v>0</v>
      </c>
      <c r="J6956" s="535">
        <v>24.01</v>
      </c>
      <c r="K6956" s="536">
        <v>0</v>
      </c>
      <c r="L6956" s="535">
        <v>39.64</v>
      </c>
      <c r="M6956" s="536">
        <v>0</v>
      </c>
      <c r="N6956" s="535">
        <v>32.14</v>
      </c>
      <c r="O6956" s="536">
        <v>0</v>
      </c>
      <c r="P6956" s="535">
        <v>36.51</v>
      </c>
      <c r="Q6956" s="536">
        <v>0</v>
      </c>
      <c r="R6956" s="535">
        <v>40.79</v>
      </c>
    </row>
    <row r="6957" spans="1:18" ht="12.75">
      <c r="A6957" s="145">
        <v>95315</v>
      </c>
      <c r="B6957" s="102" t="s">
        <v>28606</v>
      </c>
      <c r="C6957" s="145" t="s">
        <v>5</v>
      </c>
      <c r="D6957" s="535">
        <v>0.23</v>
      </c>
      <c r="E6957" s="536">
        <v>0</v>
      </c>
      <c r="F6957" s="535">
        <v>0.16</v>
      </c>
      <c r="G6957" s="536">
        <v>0</v>
      </c>
      <c r="H6957" s="535">
        <v>0.26</v>
      </c>
      <c r="I6957" s="536">
        <v>0</v>
      </c>
      <c r="J6957" s="535">
        <v>0.18</v>
      </c>
      <c r="K6957" s="536">
        <v>0</v>
      </c>
      <c r="L6957" s="535">
        <v>0.3</v>
      </c>
      <c r="M6957" s="536">
        <v>0</v>
      </c>
      <c r="N6957" s="535">
        <v>0.24</v>
      </c>
      <c r="O6957" s="536">
        <v>0</v>
      </c>
      <c r="P6957" s="535">
        <v>0.27</v>
      </c>
      <c r="Q6957" s="536">
        <v>0</v>
      </c>
      <c r="R6957" s="535">
        <v>0.3</v>
      </c>
    </row>
    <row r="6958" spans="1:18" ht="12.75">
      <c r="A6958" s="145">
        <v>100293</v>
      </c>
      <c r="B6958" s="102" t="s">
        <v>28607</v>
      </c>
      <c r="C6958" s="145" t="s">
        <v>5</v>
      </c>
      <c r="D6958" s="535">
        <v>0.21</v>
      </c>
      <c r="E6958" s="536">
        <v>0</v>
      </c>
      <c r="F6958" s="535">
        <v>0.21</v>
      </c>
      <c r="G6958" s="536">
        <v>0</v>
      </c>
      <c r="H6958" s="535">
        <v>0.23</v>
      </c>
      <c r="I6958" s="536">
        <v>0</v>
      </c>
      <c r="J6958" s="535">
        <v>0.21</v>
      </c>
      <c r="K6958" s="536">
        <v>0</v>
      </c>
      <c r="L6958" s="535">
        <v>0.22</v>
      </c>
      <c r="M6958" s="536">
        <v>0</v>
      </c>
      <c r="N6958" s="535">
        <v>0.21</v>
      </c>
      <c r="O6958" s="536">
        <v>0</v>
      </c>
      <c r="P6958" s="535">
        <v>0.22</v>
      </c>
      <c r="Q6958" s="536">
        <v>0</v>
      </c>
      <c r="R6958" s="535">
        <v>0.2</v>
      </c>
    </row>
    <row r="6959" spans="1:18" ht="12.75">
      <c r="A6959" s="145">
        <v>101295</v>
      </c>
      <c r="B6959" s="102" t="s">
        <v>28608</v>
      </c>
      <c r="C6959" s="145" t="s">
        <v>755</v>
      </c>
      <c r="D6959" s="535">
        <v>28.45</v>
      </c>
      <c r="E6959" s="536">
        <v>0</v>
      </c>
      <c r="F6959" s="535">
        <v>27.85</v>
      </c>
      <c r="G6959" s="536">
        <v>0</v>
      </c>
      <c r="H6959" s="535">
        <v>31.15</v>
      </c>
      <c r="I6959" s="536">
        <v>0</v>
      </c>
      <c r="J6959" s="535">
        <v>28.55</v>
      </c>
      <c r="K6959" s="536">
        <v>0</v>
      </c>
      <c r="L6959" s="535">
        <v>29.11</v>
      </c>
      <c r="M6959" s="536">
        <v>0</v>
      </c>
      <c r="N6959" s="535">
        <v>28.11</v>
      </c>
      <c r="O6959" s="536">
        <v>0</v>
      </c>
      <c r="P6959" s="535">
        <v>29.87</v>
      </c>
      <c r="Q6959" s="536">
        <v>0</v>
      </c>
      <c r="R6959" s="535">
        <v>26.7</v>
      </c>
    </row>
    <row r="6960" spans="1:18" ht="12.75">
      <c r="A6960" s="145">
        <v>95316</v>
      </c>
      <c r="B6960" s="102" t="s">
        <v>28609</v>
      </c>
      <c r="C6960" s="145" t="s">
        <v>5</v>
      </c>
      <c r="D6960" s="535">
        <v>0.67</v>
      </c>
      <c r="E6960" s="536">
        <v>0</v>
      </c>
      <c r="F6960" s="535">
        <v>0.6</v>
      </c>
      <c r="G6960" s="536">
        <v>0</v>
      </c>
      <c r="H6960" s="535">
        <v>0.65</v>
      </c>
      <c r="I6960" s="536">
        <v>0</v>
      </c>
      <c r="J6960" s="535">
        <v>0.63</v>
      </c>
      <c r="K6960" s="536">
        <v>0</v>
      </c>
      <c r="L6960" s="535">
        <v>0.59</v>
      </c>
      <c r="M6960" s="536">
        <v>0</v>
      </c>
      <c r="N6960" s="535">
        <v>0.6</v>
      </c>
      <c r="O6960" s="536">
        <v>0</v>
      </c>
      <c r="P6960" s="535">
        <v>0.61</v>
      </c>
      <c r="Q6960" s="536">
        <v>0</v>
      </c>
      <c r="R6960" s="535">
        <v>0.7</v>
      </c>
    </row>
    <row r="6961" spans="1:18" ht="12.75">
      <c r="A6961" s="145">
        <v>95317</v>
      </c>
      <c r="B6961" s="102" t="s">
        <v>28610</v>
      </c>
      <c r="C6961" s="145" t="s">
        <v>5</v>
      </c>
      <c r="D6961" s="535">
        <v>0.32</v>
      </c>
      <c r="E6961" s="536">
        <v>0</v>
      </c>
      <c r="F6961" s="535">
        <v>0.28999999999999998</v>
      </c>
      <c r="G6961" s="536">
        <v>0</v>
      </c>
      <c r="H6961" s="535">
        <v>0.31</v>
      </c>
      <c r="I6961" s="536">
        <v>0</v>
      </c>
      <c r="J6961" s="535">
        <v>0.3</v>
      </c>
      <c r="K6961" s="536">
        <v>0</v>
      </c>
      <c r="L6961" s="535">
        <v>0.28000000000000003</v>
      </c>
      <c r="M6961" s="536">
        <v>0</v>
      </c>
      <c r="N6961" s="535">
        <v>0.28999999999999998</v>
      </c>
      <c r="O6961" s="536">
        <v>0</v>
      </c>
      <c r="P6961" s="535">
        <v>0.28999999999999998</v>
      </c>
      <c r="Q6961" s="536">
        <v>0</v>
      </c>
      <c r="R6961" s="535">
        <v>0.33</v>
      </c>
    </row>
    <row r="6962" spans="1:18" ht="12.75">
      <c r="A6962" s="145">
        <v>101296</v>
      </c>
      <c r="B6962" s="102" t="s">
        <v>28611</v>
      </c>
      <c r="C6962" s="145" t="s">
        <v>755</v>
      </c>
      <c r="D6962" s="535">
        <v>42.52</v>
      </c>
      <c r="E6962" s="536">
        <v>0</v>
      </c>
      <c r="F6962" s="535">
        <v>38.229999999999997</v>
      </c>
      <c r="G6962" s="536">
        <v>0</v>
      </c>
      <c r="H6962" s="535">
        <v>41.42</v>
      </c>
      <c r="I6962" s="536">
        <v>0</v>
      </c>
      <c r="J6962" s="535">
        <v>40.36</v>
      </c>
      <c r="K6962" s="536">
        <v>0</v>
      </c>
      <c r="L6962" s="535">
        <v>37.840000000000003</v>
      </c>
      <c r="M6962" s="536">
        <v>0</v>
      </c>
      <c r="N6962" s="535">
        <v>38.74</v>
      </c>
      <c r="O6962" s="536">
        <v>0</v>
      </c>
      <c r="P6962" s="535">
        <v>40.01</v>
      </c>
      <c r="Q6962" s="536">
        <v>0</v>
      </c>
      <c r="R6962" s="535">
        <v>44.76</v>
      </c>
    </row>
    <row r="6963" spans="1:18" ht="12.75">
      <c r="A6963" s="145">
        <v>95398</v>
      </c>
      <c r="B6963" s="102" t="s">
        <v>28612</v>
      </c>
      <c r="C6963" s="145" t="s">
        <v>5</v>
      </c>
      <c r="D6963" s="535">
        <v>0.08</v>
      </c>
      <c r="E6963" s="536">
        <v>0</v>
      </c>
      <c r="F6963" s="535">
        <v>0.09</v>
      </c>
      <c r="G6963" s="536">
        <v>0</v>
      </c>
      <c r="H6963" s="535">
        <v>0.15</v>
      </c>
      <c r="I6963" s="536">
        <v>0</v>
      </c>
      <c r="J6963" s="535">
        <v>7.0000000000000007E-2</v>
      </c>
      <c r="K6963" s="536">
        <v>0</v>
      </c>
      <c r="L6963" s="535">
        <v>0.1</v>
      </c>
      <c r="M6963" s="536">
        <v>0</v>
      </c>
      <c r="N6963" s="535">
        <v>0.08</v>
      </c>
      <c r="O6963" s="536">
        <v>0</v>
      </c>
      <c r="P6963" s="535">
        <v>0.14000000000000001</v>
      </c>
      <c r="Q6963" s="536">
        <v>0</v>
      </c>
      <c r="R6963" s="535">
        <v>0.09</v>
      </c>
    </row>
    <row r="6964" spans="1:18" ht="12.75">
      <c r="A6964" s="145">
        <v>95416</v>
      </c>
      <c r="B6964" s="102" t="s">
        <v>28613</v>
      </c>
      <c r="C6964" s="145" t="s">
        <v>755</v>
      </c>
      <c r="D6964" s="535">
        <v>11.67</v>
      </c>
      <c r="E6964" s="536">
        <v>0</v>
      </c>
      <c r="F6964" s="535">
        <v>12.63</v>
      </c>
      <c r="G6964" s="536">
        <v>0</v>
      </c>
      <c r="H6964" s="535">
        <v>21.11</v>
      </c>
      <c r="I6964" s="536">
        <v>0</v>
      </c>
      <c r="J6964" s="535">
        <v>9.99</v>
      </c>
      <c r="K6964" s="536">
        <v>0</v>
      </c>
      <c r="L6964" s="535">
        <v>13.73</v>
      </c>
      <c r="M6964" s="536">
        <v>0</v>
      </c>
      <c r="N6964" s="535">
        <v>11.54</v>
      </c>
      <c r="O6964" s="536">
        <v>0</v>
      </c>
      <c r="P6964" s="535">
        <v>19.649999999999999</v>
      </c>
      <c r="Q6964" s="536">
        <v>0</v>
      </c>
      <c r="R6964" s="535">
        <v>11.96</v>
      </c>
    </row>
    <row r="6965" spans="1:18" ht="12.75">
      <c r="A6965" s="145">
        <v>101297</v>
      </c>
      <c r="B6965" s="102" t="s">
        <v>28614</v>
      </c>
      <c r="C6965" s="145" t="s">
        <v>755</v>
      </c>
      <c r="D6965" s="535">
        <v>25.24</v>
      </c>
      <c r="E6965" s="536">
        <v>0</v>
      </c>
      <c r="F6965" s="535">
        <v>34.01</v>
      </c>
      <c r="G6965" s="536">
        <v>0</v>
      </c>
      <c r="H6965" s="535">
        <v>58.15</v>
      </c>
      <c r="I6965" s="536">
        <v>0</v>
      </c>
      <c r="J6965" s="535">
        <v>29.24</v>
      </c>
      <c r="K6965" s="536">
        <v>0</v>
      </c>
      <c r="L6965" s="535">
        <v>32.65</v>
      </c>
      <c r="M6965" s="536">
        <v>0</v>
      </c>
      <c r="N6965" s="535">
        <v>33.020000000000003</v>
      </c>
      <c r="O6965" s="536">
        <v>0</v>
      </c>
      <c r="P6965" s="535">
        <v>40.75</v>
      </c>
      <c r="Q6965" s="536">
        <v>0</v>
      </c>
      <c r="R6965" s="535">
        <v>32.61</v>
      </c>
    </row>
    <row r="6966" spans="1:18" ht="12.75">
      <c r="A6966" s="145">
        <v>95318</v>
      </c>
      <c r="B6966" s="102" t="s">
        <v>28615</v>
      </c>
      <c r="C6966" s="145" t="s">
        <v>5</v>
      </c>
      <c r="D6966" s="535">
        <v>0.19</v>
      </c>
      <c r="E6966" s="536">
        <v>0</v>
      </c>
      <c r="F6966" s="535">
        <v>0.25</v>
      </c>
      <c r="G6966" s="536">
        <v>0</v>
      </c>
      <c r="H6966" s="535">
        <v>0.44</v>
      </c>
      <c r="I6966" s="536">
        <v>0</v>
      </c>
      <c r="J6966" s="535">
        <v>0.22</v>
      </c>
      <c r="K6966" s="536">
        <v>0</v>
      </c>
      <c r="L6966" s="535">
        <v>0.24</v>
      </c>
      <c r="M6966" s="536">
        <v>0</v>
      </c>
      <c r="N6966" s="535">
        <v>0.24</v>
      </c>
      <c r="O6966" s="536">
        <v>0</v>
      </c>
      <c r="P6966" s="535">
        <v>0.3</v>
      </c>
      <c r="Q6966" s="536">
        <v>0</v>
      </c>
      <c r="R6966" s="535">
        <v>0.24</v>
      </c>
    </row>
    <row r="6967" spans="1:18" ht="12.75">
      <c r="A6967" s="145">
        <v>101298</v>
      </c>
      <c r="B6967" s="102" t="s">
        <v>28616</v>
      </c>
      <c r="C6967" s="145" t="s">
        <v>755</v>
      </c>
      <c r="D6967" s="535">
        <v>27.29</v>
      </c>
      <c r="E6967" s="536">
        <v>0</v>
      </c>
      <c r="F6967" s="535">
        <v>24.54</v>
      </c>
      <c r="G6967" s="536">
        <v>0</v>
      </c>
      <c r="H6967" s="535">
        <v>26.58</v>
      </c>
      <c r="I6967" s="536">
        <v>0</v>
      </c>
      <c r="J6967" s="535">
        <v>25.9</v>
      </c>
      <c r="K6967" s="536">
        <v>0</v>
      </c>
      <c r="L6967" s="535">
        <v>24.28</v>
      </c>
      <c r="M6967" s="536">
        <v>0</v>
      </c>
      <c r="N6967" s="535">
        <v>24.86</v>
      </c>
      <c r="O6967" s="536">
        <v>0</v>
      </c>
      <c r="P6967" s="535">
        <v>25.68</v>
      </c>
      <c r="Q6967" s="536">
        <v>0</v>
      </c>
      <c r="R6967" s="535">
        <v>28.72</v>
      </c>
    </row>
    <row r="6968" spans="1:18" ht="12.75">
      <c r="A6968" s="145">
        <v>95319</v>
      </c>
      <c r="B6968" s="102" t="s">
        <v>28617</v>
      </c>
      <c r="C6968" s="145" t="s">
        <v>5</v>
      </c>
      <c r="D6968" s="535">
        <v>0.2</v>
      </c>
      <c r="E6968" s="536">
        <v>0</v>
      </c>
      <c r="F6968" s="535">
        <v>0.18</v>
      </c>
      <c r="G6968" s="536">
        <v>0</v>
      </c>
      <c r="H6968" s="535">
        <v>0.2</v>
      </c>
      <c r="I6968" s="536">
        <v>0</v>
      </c>
      <c r="J6968" s="535">
        <v>0.19</v>
      </c>
      <c r="K6968" s="536">
        <v>0</v>
      </c>
      <c r="L6968" s="535">
        <v>0.18</v>
      </c>
      <c r="M6968" s="536">
        <v>0</v>
      </c>
      <c r="N6968" s="535">
        <v>0.18</v>
      </c>
      <c r="O6968" s="536">
        <v>0</v>
      </c>
      <c r="P6968" s="535">
        <v>0.19</v>
      </c>
      <c r="Q6968" s="536">
        <v>0</v>
      </c>
      <c r="R6968" s="535">
        <v>0.21</v>
      </c>
    </row>
    <row r="6969" spans="1:18" ht="12.75">
      <c r="A6969" s="145">
        <v>101299</v>
      </c>
      <c r="B6969" s="102" t="s">
        <v>28618</v>
      </c>
      <c r="C6969" s="145" t="s">
        <v>755</v>
      </c>
      <c r="D6969" s="535">
        <v>34.92</v>
      </c>
      <c r="E6969" s="536">
        <v>0</v>
      </c>
      <c r="F6969" s="535">
        <v>31.4</v>
      </c>
      <c r="G6969" s="536">
        <v>0</v>
      </c>
      <c r="H6969" s="535">
        <v>34.020000000000003</v>
      </c>
      <c r="I6969" s="536">
        <v>0</v>
      </c>
      <c r="J6969" s="535">
        <v>33.15</v>
      </c>
      <c r="K6969" s="536">
        <v>0</v>
      </c>
      <c r="L6969" s="535">
        <v>31.08</v>
      </c>
      <c r="M6969" s="536">
        <v>0</v>
      </c>
      <c r="N6969" s="535">
        <v>31.82</v>
      </c>
      <c r="O6969" s="536">
        <v>0</v>
      </c>
      <c r="P6969" s="535">
        <v>32.86</v>
      </c>
      <c r="Q6969" s="536">
        <v>0</v>
      </c>
      <c r="R6969" s="535">
        <v>36.76</v>
      </c>
    </row>
    <row r="6970" spans="1:18" ht="12.75">
      <c r="A6970" s="145">
        <v>95320</v>
      </c>
      <c r="B6970" s="102" t="s">
        <v>28619</v>
      </c>
      <c r="C6970" s="145" t="s">
        <v>5</v>
      </c>
      <c r="D6970" s="535">
        <v>0.2</v>
      </c>
      <c r="E6970" s="536">
        <v>0</v>
      </c>
      <c r="F6970" s="535">
        <v>0.18</v>
      </c>
      <c r="G6970" s="536">
        <v>0</v>
      </c>
      <c r="H6970" s="535">
        <v>0.2</v>
      </c>
      <c r="I6970" s="536">
        <v>0</v>
      </c>
      <c r="J6970" s="535">
        <v>0.19</v>
      </c>
      <c r="K6970" s="536">
        <v>0</v>
      </c>
      <c r="L6970" s="535">
        <v>0.18</v>
      </c>
      <c r="M6970" s="536">
        <v>0</v>
      </c>
      <c r="N6970" s="535">
        <v>0.18</v>
      </c>
      <c r="O6970" s="536">
        <v>0</v>
      </c>
      <c r="P6970" s="535">
        <v>0.19</v>
      </c>
      <c r="Q6970" s="536">
        <v>0</v>
      </c>
      <c r="R6970" s="535">
        <v>0.21</v>
      </c>
    </row>
    <row r="6971" spans="1:18" ht="12.75">
      <c r="A6971" s="145">
        <v>95321</v>
      </c>
      <c r="B6971" s="102" t="s">
        <v>28620</v>
      </c>
      <c r="C6971" s="145" t="s">
        <v>5</v>
      </c>
      <c r="D6971" s="535">
        <v>0.18</v>
      </c>
      <c r="E6971" s="536">
        <v>0</v>
      </c>
      <c r="F6971" s="535">
        <v>0.17</v>
      </c>
      <c r="G6971" s="536">
        <v>0</v>
      </c>
      <c r="H6971" s="535">
        <v>0.18</v>
      </c>
      <c r="I6971" s="536">
        <v>0</v>
      </c>
      <c r="J6971" s="535">
        <v>0.17</v>
      </c>
      <c r="K6971" s="536">
        <v>0</v>
      </c>
      <c r="L6971" s="535">
        <v>0.17</v>
      </c>
      <c r="M6971" s="536">
        <v>0</v>
      </c>
      <c r="N6971" s="535">
        <v>0.17</v>
      </c>
      <c r="O6971" s="536">
        <v>0</v>
      </c>
      <c r="P6971" s="535">
        <v>0.18</v>
      </c>
      <c r="Q6971" s="536">
        <v>0</v>
      </c>
      <c r="R6971" s="535">
        <v>0.19</v>
      </c>
    </row>
    <row r="6972" spans="1:18" ht="12.75">
      <c r="A6972" s="145">
        <v>101300</v>
      </c>
      <c r="B6972" s="102" t="s">
        <v>28621</v>
      </c>
      <c r="C6972" s="145" t="s">
        <v>755</v>
      </c>
      <c r="D6972" s="535">
        <v>24.91</v>
      </c>
      <c r="E6972" s="536">
        <v>0</v>
      </c>
      <c r="F6972" s="535">
        <v>22.89</v>
      </c>
      <c r="G6972" s="536">
        <v>0</v>
      </c>
      <c r="H6972" s="535">
        <v>24.34</v>
      </c>
      <c r="I6972" s="536">
        <v>0</v>
      </c>
      <c r="J6972" s="535">
        <v>22.74</v>
      </c>
      <c r="K6972" s="536">
        <v>0</v>
      </c>
      <c r="L6972" s="535">
        <v>23.43</v>
      </c>
      <c r="M6972" s="536">
        <v>0</v>
      </c>
      <c r="N6972" s="535">
        <v>22.96</v>
      </c>
      <c r="O6972" s="536">
        <v>0</v>
      </c>
      <c r="P6972" s="535">
        <v>24.23</v>
      </c>
      <c r="Q6972" s="536">
        <v>0</v>
      </c>
      <c r="R6972" s="535">
        <v>25.29</v>
      </c>
    </row>
    <row r="6973" spans="1:18" ht="12.75">
      <c r="A6973" s="145">
        <v>95322</v>
      </c>
      <c r="B6973" s="102" t="s">
        <v>28622</v>
      </c>
      <c r="C6973" s="145" t="s">
        <v>5</v>
      </c>
      <c r="D6973" s="535">
        <v>0.1</v>
      </c>
      <c r="E6973" s="536">
        <v>0</v>
      </c>
      <c r="F6973" s="535">
        <v>0.14000000000000001</v>
      </c>
      <c r="G6973" s="536">
        <v>0</v>
      </c>
      <c r="H6973" s="535">
        <v>0.16</v>
      </c>
      <c r="I6973" s="536">
        <v>0</v>
      </c>
      <c r="J6973" s="535">
        <v>0.09</v>
      </c>
      <c r="K6973" s="536">
        <v>0</v>
      </c>
      <c r="L6973" s="535">
        <v>0.14000000000000001</v>
      </c>
      <c r="M6973" s="536">
        <v>0</v>
      </c>
      <c r="N6973" s="535">
        <v>0.19</v>
      </c>
      <c r="O6973" s="536">
        <v>0</v>
      </c>
      <c r="P6973" s="535">
        <v>0.08</v>
      </c>
      <c r="Q6973" s="536">
        <v>0</v>
      </c>
      <c r="R6973" s="535">
        <v>0.14000000000000001</v>
      </c>
    </row>
    <row r="6974" spans="1:18" ht="12.75">
      <c r="A6974" s="145">
        <v>101301</v>
      </c>
      <c r="B6974" s="102" t="s">
        <v>28623</v>
      </c>
      <c r="C6974" s="145" t="s">
        <v>755</v>
      </c>
      <c r="D6974" s="535">
        <v>14.15</v>
      </c>
      <c r="E6974" s="536">
        <v>0</v>
      </c>
      <c r="F6974" s="535">
        <v>19.29</v>
      </c>
      <c r="G6974" s="536">
        <v>0</v>
      </c>
      <c r="H6974" s="535">
        <v>22.4</v>
      </c>
      <c r="I6974" s="536">
        <v>0</v>
      </c>
      <c r="J6974" s="535">
        <v>12.03</v>
      </c>
      <c r="K6974" s="536">
        <v>0</v>
      </c>
      <c r="L6974" s="535">
        <v>18.46</v>
      </c>
      <c r="M6974" s="536">
        <v>0</v>
      </c>
      <c r="N6974" s="535">
        <v>25.59</v>
      </c>
      <c r="O6974" s="536">
        <v>0</v>
      </c>
      <c r="P6974" s="535">
        <v>11.62</v>
      </c>
      <c r="Q6974" s="536">
        <v>0</v>
      </c>
      <c r="R6974" s="535">
        <v>19.059999999999999</v>
      </c>
    </row>
    <row r="6975" spans="1:18" ht="12.75">
      <c r="A6975" s="145">
        <v>95323</v>
      </c>
      <c r="B6975" s="102" t="s">
        <v>28624</v>
      </c>
      <c r="C6975" s="145" t="s">
        <v>5</v>
      </c>
      <c r="D6975" s="535">
        <v>0.16</v>
      </c>
      <c r="E6975" s="536">
        <v>0</v>
      </c>
      <c r="F6975" s="535">
        <v>0.26</v>
      </c>
      <c r="G6975" s="536">
        <v>0</v>
      </c>
      <c r="H6975" s="535">
        <v>0.25</v>
      </c>
      <c r="I6975" s="536">
        <v>0</v>
      </c>
      <c r="J6975" s="535">
        <v>0.22</v>
      </c>
      <c r="K6975" s="536">
        <v>0</v>
      </c>
      <c r="L6975" s="535">
        <v>0.36</v>
      </c>
      <c r="M6975" s="536">
        <v>0</v>
      </c>
      <c r="N6975" s="535">
        <v>0.24</v>
      </c>
      <c r="O6975" s="536">
        <v>0</v>
      </c>
      <c r="P6975" s="535">
        <v>0.28000000000000003</v>
      </c>
      <c r="Q6975" s="536">
        <v>0</v>
      </c>
      <c r="R6975" s="535">
        <v>0.38</v>
      </c>
    </row>
    <row r="6976" spans="1:18" ht="12.75">
      <c r="A6976" s="145">
        <v>101302</v>
      </c>
      <c r="B6976" s="102" t="s">
        <v>28625</v>
      </c>
      <c r="C6976" s="145" t="s">
        <v>755</v>
      </c>
      <c r="D6976" s="535">
        <v>21.27</v>
      </c>
      <c r="E6976" s="536">
        <v>0</v>
      </c>
      <c r="F6976" s="535">
        <v>35.39</v>
      </c>
      <c r="G6976" s="536">
        <v>0</v>
      </c>
      <c r="H6976" s="535">
        <v>33.119999999999997</v>
      </c>
      <c r="I6976" s="536">
        <v>0</v>
      </c>
      <c r="J6976" s="535">
        <v>29.19</v>
      </c>
      <c r="K6976" s="536">
        <v>0</v>
      </c>
      <c r="L6976" s="535">
        <v>48.7</v>
      </c>
      <c r="M6976" s="536">
        <v>0</v>
      </c>
      <c r="N6976" s="535">
        <v>32.729999999999997</v>
      </c>
      <c r="O6976" s="536">
        <v>0</v>
      </c>
      <c r="P6976" s="535">
        <v>37.92</v>
      </c>
      <c r="Q6976" s="536">
        <v>0</v>
      </c>
      <c r="R6976" s="535">
        <v>50.69</v>
      </c>
    </row>
    <row r="6977" spans="1:18" ht="12.75">
      <c r="A6977" s="145">
        <v>95324</v>
      </c>
      <c r="B6977" s="102" t="s">
        <v>28626</v>
      </c>
      <c r="C6977" s="145" t="s">
        <v>5</v>
      </c>
      <c r="D6977" s="535">
        <v>0.34</v>
      </c>
      <c r="E6977" s="536">
        <v>0</v>
      </c>
      <c r="F6977" s="535">
        <v>0.28999999999999998</v>
      </c>
      <c r="G6977" s="536">
        <v>0</v>
      </c>
      <c r="H6977" s="535">
        <v>0.38</v>
      </c>
      <c r="I6977" s="536">
        <v>0</v>
      </c>
      <c r="J6977" s="535">
        <v>0.37</v>
      </c>
      <c r="K6977" s="536">
        <v>0</v>
      </c>
      <c r="L6977" s="535">
        <v>0.35</v>
      </c>
      <c r="M6977" s="536">
        <v>0</v>
      </c>
      <c r="N6977" s="535">
        <v>0.32</v>
      </c>
      <c r="O6977" s="536">
        <v>0</v>
      </c>
      <c r="P6977" s="535">
        <v>0.34</v>
      </c>
      <c r="Q6977" s="536">
        <v>0</v>
      </c>
      <c r="R6977" s="535">
        <v>0.32</v>
      </c>
    </row>
    <row r="6978" spans="1:18" ht="12.75">
      <c r="A6978" s="145">
        <v>101304</v>
      </c>
      <c r="B6978" s="102" t="s">
        <v>28627</v>
      </c>
      <c r="C6978" s="145" t="s">
        <v>755</v>
      </c>
      <c r="D6978" s="535">
        <v>45.77</v>
      </c>
      <c r="E6978" s="536">
        <v>0</v>
      </c>
      <c r="F6978" s="535">
        <v>39.03</v>
      </c>
      <c r="G6978" s="536">
        <v>0</v>
      </c>
      <c r="H6978" s="535">
        <v>51.42</v>
      </c>
      <c r="I6978" s="536">
        <v>0</v>
      </c>
      <c r="J6978" s="535">
        <v>48.67</v>
      </c>
      <c r="K6978" s="536">
        <v>0</v>
      </c>
      <c r="L6978" s="535">
        <v>46.76</v>
      </c>
      <c r="M6978" s="536">
        <v>0</v>
      </c>
      <c r="N6978" s="535">
        <v>42.62</v>
      </c>
      <c r="O6978" s="536">
        <v>0</v>
      </c>
      <c r="P6978" s="535">
        <v>45.88</v>
      </c>
      <c r="Q6978" s="536">
        <v>0</v>
      </c>
      <c r="R6978" s="535">
        <v>42.82</v>
      </c>
    </row>
    <row r="6979" spans="1:18" ht="12.75">
      <c r="A6979" s="145">
        <v>95325</v>
      </c>
      <c r="B6979" s="102" t="s">
        <v>28628</v>
      </c>
      <c r="C6979" s="145" t="s">
        <v>5</v>
      </c>
      <c r="D6979" s="535">
        <v>0.39</v>
      </c>
      <c r="E6979" s="536">
        <v>0</v>
      </c>
      <c r="F6979" s="535">
        <v>0.28999999999999998</v>
      </c>
      <c r="G6979" s="536">
        <v>0</v>
      </c>
      <c r="H6979" s="535">
        <v>0.45</v>
      </c>
      <c r="I6979" s="536">
        <v>0</v>
      </c>
      <c r="J6979" s="535">
        <v>0.31</v>
      </c>
      <c r="K6979" s="536">
        <v>0</v>
      </c>
      <c r="L6979" s="535">
        <v>0.54</v>
      </c>
      <c r="M6979" s="536">
        <v>0</v>
      </c>
      <c r="N6979" s="535">
        <v>0.4</v>
      </c>
      <c r="O6979" s="536">
        <v>0</v>
      </c>
      <c r="P6979" s="535">
        <v>0.28999999999999998</v>
      </c>
      <c r="Q6979" s="536">
        <v>0</v>
      </c>
      <c r="R6979" s="535">
        <v>0.43</v>
      </c>
    </row>
    <row r="6980" spans="1:18" ht="12.75">
      <c r="A6980" s="145">
        <v>101305</v>
      </c>
      <c r="B6980" s="102" t="s">
        <v>28629</v>
      </c>
      <c r="C6980" s="145" t="s">
        <v>755</v>
      </c>
      <c r="D6980" s="535">
        <v>52.19</v>
      </c>
      <c r="E6980" s="536">
        <v>0</v>
      </c>
      <c r="F6980" s="535">
        <v>38.97</v>
      </c>
      <c r="G6980" s="536">
        <v>0</v>
      </c>
      <c r="H6980" s="535">
        <v>59.6</v>
      </c>
      <c r="I6980" s="536">
        <v>0</v>
      </c>
      <c r="J6980" s="535">
        <v>41.12</v>
      </c>
      <c r="K6980" s="536">
        <v>0</v>
      </c>
      <c r="L6980" s="535">
        <v>71.290000000000006</v>
      </c>
      <c r="M6980" s="536">
        <v>0</v>
      </c>
      <c r="N6980" s="535">
        <v>53.56</v>
      </c>
      <c r="O6980" s="536">
        <v>0</v>
      </c>
      <c r="P6980" s="535">
        <v>39.71</v>
      </c>
      <c r="Q6980" s="536">
        <v>0</v>
      </c>
      <c r="R6980" s="535">
        <v>57.85</v>
      </c>
    </row>
    <row r="6981" spans="1:18" ht="12.75">
      <c r="A6981" s="145">
        <v>95328</v>
      </c>
      <c r="B6981" s="102" t="s">
        <v>28630</v>
      </c>
      <c r="C6981" s="145" t="s">
        <v>5</v>
      </c>
      <c r="D6981" s="535">
        <v>0.24</v>
      </c>
      <c r="E6981" s="536">
        <v>0</v>
      </c>
      <c r="F6981" s="535">
        <v>0.23</v>
      </c>
      <c r="G6981" s="536">
        <v>0</v>
      </c>
      <c r="H6981" s="535">
        <v>0.22</v>
      </c>
      <c r="I6981" s="536">
        <v>0</v>
      </c>
      <c r="J6981" s="535">
        <v>0.22</v>
      </c>
      <c r="K6981" s="536">
        <v>0</v>
      </c>
      <c r="L6981" s="535">
        <v>0.27</v>
      </c>
      <c r="M6981" s="536">
        <v>0</v>
      </c>
      <c r="N6981" s="535">
        <v>0.25</v>
      </c>
      <c r="O6981" s="536">
        <v>0</v>
      </c>
      <c r="P6981" s="535">
        <v>0.24</v>
      </c>
      <c r="Q6981" s="536">
        <v>0</v>
      </c>
      <c r="R6981" s="535">
        <v>0.21</v>
      </c>
    </row>
    <row r="6982" spans="1:18" ht="12.75">
      <c r="A6982" s="145">
        <v>101307</v>
      </c>
      <c r="B6982" s="102" t="s">
        <v>28631</v>
      </c>
      <c r="C6982" s="145" t="s">
        <v>755</v>
      </c>
      <c r="D6982" s="535">
        <v>32.4</v>
      </c>
      <c r="E6982" s="536">
        <v>0</v>
      </c>
      <c r="F6982" s="535">
        <v>30.5</v>
      </c>
      <c r="G6982" s="536">
        <v>0</v>
      </c>
      <c r="H6982" s="535">
        <v>29.83</v>
      </c>
      <c r="I6982" s="536">
        <v>0</v>
      </c>
      <c r="J6982" s="535">
        <v>29</v>
      </c>
      <c r="K6982" s="536">
        <v>0</v>
      </c>
      <c r="L6982" s="535">
        <v>36.619999999999997</v>
      </c>
      <c r="M6982" s="536">
        <v>0</v>
      </c>
      <c r="N6982" s="535">
        <v>33.31</v>
      </c>
      <c r="O6982" s="536">
        <v>0</v>
      </c>
      <c r="P6982" s="535">
        <v>32.47</v>
      </c>
      <c r="Q6982" s="536">
        <v>0</v>
      </c>
      <c r="R6982" s="535">
        <v>28.39</v>
      </c>
    </row>
    <row r="6983" spans="1:18" ht="12.75">
      <c r="A6983" s="145">
        <v>101309</v>
      </c>
      <c r="B6983" s="102" t="s">
        <v>28632</v>
      </c>
      <c r="C6983" s="145" t="s">
        <v>755</v>
      </c>
      <c r="D6983" s="535">
        <v>34.92</v>
      </c>
      <c r="E6983" s="536">
        <v>0</v>
      </c>
      <c r="F6983" s="535">
        <v>31.4</v>
      </c>
      <c r="G6983" s="536">
        <v>0</v>
      </c>
      <c r="H6983" s="535">
        <v>34.020000000000003</v>
      </c>
      <c r="I6983" s="536">
        <v>0</v>
      </c>
      <c r="J6983" s="535">
        <v>33.15</v>
      </c>
      <c r="K6983" s="536">
        <v>0</v>
      </c>
      <c r="L6983" s="535">
        <v>31.08</v>
      </c>
      <c r="M6983" s="536">
        <v>0</v>
      </c>
      <c r="N6983" s="535">
        <v>31.82</v>
      </c>
      <c r="O6983" s="536">
        <v>0</v>
      </c>
      <c r="P6983" s="535">
        <v>32.86</v>
      </c>
      <c r="Q6983" s="536">
        <v>0</v>
      </c>
      <c r="R6983" s="535">
        <v>36.76</v>
      </c>
    </row>
    <row r="6984" spans="1:18" ht="12.75">
      <c r="A6984" s="145">
        <v>95329</v>
      </c>
      <c r="B6984" s="102" t="s">
        <v>28633</v>
      </c>
      <c r="C6984" s="145" t="s">
        <v>5</v>
      </c>
      <c r="D6984" s="535">
        <v>0.32</v>
      </c>
      <c r="E6984" s="536">
        <v>0</v>
      </c>
      <c r="F6984" s="535">
        <v>0.28000000000000003</v>
      </c>
      <c r="G6984" s="536">
        <v>0</v>
      </c>
      <c r="H6984" s="535">
        <v>0.28999999999999998</v>
      </c>
      <c r="I6984" s="536">
        <v>0</v>
      </c>
      <c r="J6984" s="535">
        <v>0.28999999999999998</v>
      </c>
      <c r="K6984" s="536">
        <v>0</v>
      </c>
      <c r="L6984" s="535">
        <v>0.33</v>
      </c>
      <c r="M6984" s="536">
        <v>0</v>
      </c>
      <c r="N6984" s="535">
        <v>0.3</v>
      </c>
      <c r="O6984" s="536">
        <v>0</v>
      </c>
      <c r="P6984" s="535">
        <v>0.32</v>
      </c>
      <c r="Q6984" s="536">
        <v>0</v>
      </c>
      <c r="R6984" s="535">
        <v>0.38</v>
      </c>
    </row>
    <row r="6985" spans="1:18" ht="12.75">
      <c r="A6985" s="145">
        <v>101310</v>
      </c>
      <c r="B6985" s="102" t="s">
        <v>28634</v>
      </c>
      <c r="C6985" s="145" t="s">
        <v>755</v>
      </c>
      <c r="D6985" s="535">
        <v>43.1</v>
      </c>
      <c r="E6985" s="536">
        <v>0</v>
      </c>
      <c r="F6985" s="535">
        <v>37.19</v>
      </c>
      <c r="G6985" s="536">
        <v>0</v>
      </c>
      <c r="H6985" s="535">
        <v>39.69</v>
      </c>
      <c r="I6985" s="536">
        <v>0</v>
      </c>
      <c r="J6985" s="535">
        <v>38.58</v>
      </c>
      <c r="K6985" s="536">
        <v>0</v>
      </c>
      <c r="L6985" s="535">
        <v>44.55</v>
      </c>
      <c r="M6985" s="536">
        <v>0</v>
      </c>
      <c r="N6985" s="535">
        <v>40.61</v>
      </c>
      <c r="O6985" s="536">
        <v>0</v>
      </c>
      <c r="P6985" s="535">
        <v>43.2</v>
      </c>
      <c r="Q6985" s="536">
        <v>0</v>
      </c>
      <c r="R6985" s="535">
        <v>50.43</v>
      </c>
    </row>
    <row r="6986" spans="1:18" ht="12.75">
      <c r="A6986" s="145">
        <v>101311</v>
      </c>
      <c r="B6986" s="102" t="s">
        <v>28635</v>
      </c>
      <c r="C6986" s="145" t="s">
        <v>755</v>
      </c>
      <c r="D6986" s="535">
        <v>35.770000000000003</v>
      </c>
      <c r="E6986" s="536">
        <v>0</v>
      </c>
      <c r="F6986" s="535">
        <v>30.5</v>
      </c>
      <c r="G6986" s="536">
        <v>0</v>
      </c>
      <c r="H6986" s="535">
        <v>32.94</v>
      </c>
      <c r="I6986" s="536">
        <v>0</v>
      </c>
      <c r="J6986" s="535">
        <v>32.01</v>
      </c>
      <c r="K6986" s="536">
        <v>0</v>
      </c>
      <c r="L6986" s="535">
        <v>36.54</v>
      </c>
      <c r="M6986" s="536">
        <v>0</v>
      </c>
      <c r="N6986" s="535">
        <v>33.31</v>
      </c>
      <c r="O6986" s="536">
        <v>0</v>
      </c>
      <c r="P6986" s="535">
        <v>35.85</v>
      </c>
      <c r="Q6986" s="536">
        <v>0</v>
      </c>
      <c r="R6986" s="535">
        <v>39.409999999999997</v>
      </c>
    </row>
    <row r="6987" spans="1:18" ht="12.75">
      <c r="A6987" s="145">
        <v>95330</v>
      </c>
      <c r="B6987" s="102" t="s">
        <v>28636</v>
      </c>
      <c r="C6987" s="145" t="s">
        <v>5</v>
      </c>
      <c r="D6987" s="535">
        <v>0.27</v>
      </c>
      <c r="E6987" s="536">
        <v>0</v>
      </c>
      <c r="F6987" s="535">
        <v>0.23</v>
      </c>
      <c r="G6987" s="536">
        <v>0</v>
      </c>
      <c r="H6987" s="535">
        <v>0.24</v>
      </c>
      <c r="I6987" s="536">
        <v>0</v>
      </c>
      <c r="J6987" s="535">
        <v>0.24</v>
      </c>
      <c r="K6987" s="536">
        <v>0</v>
      </c>
      <c r="L6987" s="535">
        <v>0.27</v>
      </c>
      <c r="M6987" s="536">
        <v>0</v>
      </c>
      <c r="N6987" s="535">
        <v>0.25</v>
      </c>
      <c r="O6987" s="536">
        <v>0</v>
      </c>
      <c r="P6987" s="535">
        <v>0.26</v>
      </c>
      <c r="Q6987" s="536">
        <v>0</v>
      </c>
      <c r="R6987" s="535">
        <v>0.28999999999999998</v>
      </c>
    </row>
    <row r="6988" spans="1:18" ht="12.75">
      <c r="A6988" s="145">
        <v>101312</v>
      </c>
      <c r="B6988" s="102" t="s">
        <v>28637</v>
      </c>
      <c r="C6988" s="145" t="s">
        <v>755</v>
      </c>
      <c r="D6988" s="535">
        <v>38.97</v>
      </c>
      <c r="E6988" s="536">
        <v>0</v>
      </c>
      <c r="F6988" s="535">
        <v>27.89</v>
      </c>
      <c r="G6988" s="536">
        <v>0</v>
      </c>
      <c r="H6988" s="535">
        <v>38.090000000000003</v>
      </c>
      <c r="I6988" s="536">
        <v>0</v>
      </c>
      <c r="J6988" s="535">
        <v>35.58</v>
      </c>
      <c r="K6988" s="536">
        <v>0</v>
      </c>
      <c r="L6988" s="535">
        <v>28.08</v>
      </c>
      <c r="M6988" s="536">
        <v>0</v>
      </c>
      <c r="N6988" s="535">
        <v>27.97</v>
      </c>
      <c r="O6988" s="536">
        <v>0</v>
      </c>
      <c r="P6988" s="535">
        <v>29.77</v>
      </c>
      <c r="Q6988" s="536">
        <v>0</v>
      </c>
      <c r="R6988" s="535">
        <v>25.29</v>
      </c>
    </row>
    <row r="6989" spans="1:18" ht="12.75">
      <c r="A6989" s="145">
        <v>95331</v>
      </c>
      <c r="B6989" s="102" t="s">
        <v>28638</v>
      </c>
      <c r="C6989" s="145" t="s">
        <v>5</v>
      </c>
      <c r="D6989" s="535">
        <v>0.28999999999999998</v>
      </c>
      <c r="E6989" s="536">
        <v>0</v>
      </c>
      <c r="F6989" s="535">
        <v>0.21</v>
      </c>
      <c r="G6989" s="536">
        <v>0</v>
      </c>
      <c r="H6989" s="535">
        <v>0.28000000000000003</v>
      </c>
      <c r="I6989" s="536">
        <v>0</v>
      </c>
      <c r="J6989" s="535">
        <v>0.27</v>
      </c>
      <c r="K6989" s="536">
        <v>0</v>
      </c>
      <c r="L6989" s="535">
        <v>0.21</v>
      </c>
      <c r="M6989" s="536">
        <v>0</v>
      </c>
      <c r="N6989" s="535">
        <v>0.21</v>
      </c>
      <c r="O6989" s="536">
        <v>0</v>
      </c>
      <c r="P6989" s="535">
        <v>0.22</v>
      </c>
      <c r="Q6989" s="536">
        <v>0</v>
      </c>
      <c r="R6989" s="535">
        <v>0.19</v>
      </c>
    </row>
    <row r="6990" spans="1:18" ht="12.75">
      <c r="A6990" s="145">
        <v>95400</v>
      </c>
      <c r="B6990" s="102" t="s">
        <v>28639</v>
      </c>
      <c r="C6990" s="145" t="s">
        <v>5</v>
      </c>
      <c r="D6990" s="535">
        <v>0.1</v>
      </c>
      <c r="E6990" s="536">
        <v>0</v>
      </c>
      <c r="F6990" s="535">
        <v>0.18</v>
      </c>
      <c r="G6990" s="536">
        <v>0</v>
      </c>
      <c r="H6990" s="535">
        <v>0.14000000000000001</v>
      </c>
      <c r="I6990" s="536">
        <v>0</v>
      </c>
      <c r="J6990" s="535">
        <v>0.08</v>
      </c>
      <c r="K6990" s="536">
        <v>0</v>
      </c>
      <c r="L6990" s="535">
        <v>0.14000000000000001</v>
      </c>
      <c r="M6990" s="536">
        <v>0</v>
      </c>
      <c r="N6990" s="535">
        <v>0.18</v>
      </c>
      <c r="O6990" s="536">
        <v>0</v>
      </c>
      <c r="P6990" s="535">
        <v>0.08</v>
      </c>
      <c r="Q6990" s="536">
        <v>0</v>
      </c>
      <c r="R6990" s="535">
        <v>0.12</v>
      </c>
    </row>
    <row r="6991" spans="1:18" ht="12.75">
      <c r="A6991" s="145">
        <v>95411</v>
      </c>
      <c r="B6991" s="102" t="s">
        <v>28640</v>
      </c>
      <c r="C6991" s="145" t="s">
        <v>755</v>
      </c>
      <c r="D6991" s="535">
        <v>13.17</v>
      </c>
      <c r="E6991" s="536">
        <v>0</v>
      </c>
      <c r="F6991" s="535">
        <v>24.54</v>
      </c>
      <c r="G6991" s="536">
        <v>0</v>
      </c>
      <c r="H6991" s="535">
        <v>18.66</v>
      </c>
      <c r="I6991" s="536">
        <v>0</v>
      </c>
      <c r="J6991" s="535">
        <v>11.19</v>
      </c>
      <c r="K6991" s="536">
        <v>0</v>
      </c>
      <c r="L6991" s="535">
        <v>19.03</v>
      </c>
      <c r="M6991" s="536">
        <v>0</v>
      </c>
      <c r="N6991" s="535">
        <v>24.99</v>
      </c>
      <c r="O6991" s="536">
        <v>0</v>
      </c>
      <c r="P6991" s="535">
        <v>11.56</v>
      </c>
      <c r="Q6991" s="536">
        <v>0</v>
      </c>
      <c r="R6991" s="535">
        <v>16.3</v>
      </c>
    </row>
    <row r="6992" spans="1:18" ht="12.75">
      <c r="A6992" s="145">
        <v>95332</v>
      </c>
      <c r="B6992" s="102" t="s">
        <v>28641</v>
      </c>
      <c r="C6992" s="145" t="s">
        <v>5</v>
      </c>
      <c r="D6992" s="535">
        <v>0.87</v>
      </c>
      <c r="E6992" s="536">
        <v>0</v>
      </c>
      <c r="F6992" s="535">
        <v>0.94</v>
      </c>
      <c r="G6992" s="536">
        <v>0</v>
      </c>
      <c r="H6992" s="535">
        <v>1.23</v>
      </c>
      <c r="I6992" s="536">
        <v>0</v>
      </c>
      <c r="J6992" s="535">
        <v>0.85</v>
      </c>
      <c r="K6992" s="536">
        <v>0</v>
      </c>
      <c r="L6992" s="535">
        <v>0.89</v>
      </c>
      <c r="M6992" s="536">
        <v>0</v>
      </c>
      <c r="N6992" s="535">
        <v>0.81</v>
      </c>
      <c r="O6992" s="536">
        <v>0</v>
      </c>
      <c r="P6992" s="535">
        <v>0.86</v>
      </c>
      <c r="Q6992" s="536">
        <v>0</v>
      </c>
      <c r="R6992" s="535">
        <v>1.1499999999999999</v>
      </c>
    </row>
    <row r="6993" spans="1:18" ht="12.75">
      <c r="A6993" s="145">
        <v>101313</v>
      </c>
      <c r="B6993" s="102" t="s">
        <v>28642</v>
      </c>
      <c r="C6993" s="145" t="s">
        <v>755</v>
      </c>
      <c r="D6993" s="535">
        <v>115.71</v>
      </c>
      <c r="E6993" s="536">
        <v>0</v>
      </c>
      <c r="F6993" s="535">
        <v>124.66</v>
      </c>
      <c r="G6993" s="536">
        <v>0</v>
      </c>
      <c r="H6993" s="535">
        <v>162.99</v>
      </c>
      <c r="I6993" s="536">
        <v>0</v>
      </c>
      <c r="J6993" s="535">
        <v>111.82</v>
      </c>
      <c r="K6993" s="536">
        <v>0</v>
      </c>
      <c r="L6993" s="535">
        <v>118.21</v>
      </c>
      <c r="M6993" s="536">
        <v>0</v>
      </c>
      <c r="N6993" s="535">
        <v>107.75</v>
      </c>
      <c r="O6993" s="536">
        <v>0</v>
      </c>
      <c r="P6993" s="535">
        <v>115.98</v>
      </c>
      <c r="Q6993" s="536">
        <v>0</v>
      </c>
      <c r="R6993" s="535">
        <v>151.97999999999999</v>
      </c>
    </row>
    <row r="6994" spans="1:18" ht="12.75">
      <c r="A6994" s="145">
        <v>95334</v>
      </c>
      <c r="B6994" s="102" t="s">
        <v>28643</v>
      </c>
      <c r="C6994" s="145" t="s">
        <v>5</v>
      </c>
      <c r="D6994" s="535">
        <v>0.83</v>
      </c>
      <c r="E6994" s="536">
        <v>0</v>
      </c>
      <c r="F6994" s="535">
        <v>0.88</v>
      </c>
      <c r="G6994" s="536">
        <v>0</v>
      </c>
      <c r="H6994" s="535">
        <v>1.35</v>
      </c>
      <c r="I6994" s="536">
        <v>0</v>
      </c>
      <c r="J6994" s="535">
        <v>0.81</v>
      </c>
      <c r="K6994" s="536">
        <v>0</v>
      </c>
      <c r="L6994" s="535">
        <v>0.96</v>
      </c>
      <c r="M6994" s="536">
        <v>0</v>
      </c>
      <c r="N6994" s="535">
        <v>1.01</v>
      </c>
      <c r="O6994" s="536">
        <v>0</v>
      </c>
      <c r="P6994" s="535">
        <v>0.92</v>
      </c>
      <c r="Q6994" s="536">
        <v>0</v>
      </c>
      <c r="R6994" s="535">
        <v>1.0900000000000001</v>
      </c>
    </row>
    <row r="6995" spans="1:18" ht="12.75">
      <c r="A6995" s="145">
        <v>101315</v>
      </c>
      <c r="B6995" s="102" t="s">
        <v>28644</v>
      </c>
      <c r="C6995" s="145" t="s">
        <v>755</v>
      </c>
      <c r="D6995" s="535">
        <v>109.97</v>
      </c>
      <c r="E6995" s="536">
        <v>0</v>
      </c>
      <c r="F6995" s="535">
        <v>116.13</v>
      </c>
      <c r="G6995" s="536">
        <v>0</v>
      </c>
      <c r="H6995" s="535">
        <v>178.66</v>
      </c>
      <c r="I6995" s="536">
        <v>0</v>
      </c>
      <c r="J6995" s="535">
        <v>106.27</v>
      </c>
      <c r="K6995" s="536">
        <v>0</v>
      </c>
      <c r="L6995" s="535">
        <v>126.85</v>
      </c>
      <c r="M6995" s="536">
        <v>0</v>
      </c>
      <c r="N6995" s="535">
        <v>134.57</v>
      </c>
      <c r="O6995" s="536">
        <v>0</v>
      </c>
      <c r="P6995" s="535">
        <v>124.53</v>
      </c>
      <c r="Q6995" s="536">
        <v>0</v>
      </c>
      <c r="R6995" s="535">
        <v>144.54</v>
      </c>
    </row>
    <row r="6996" spans="1:18" ht="12.75">
      <c r="A6996" s="145">
        <v>95335</v>
      </c>
      <c r="B6996" s="102" t="s">
        <v>28645</v>
      </c>
      <c r="C6996" s="145" t="s">
        <v>5</v>
      </c>
      <c r="D6996" s="535">
        <v>0.42</v>
      </c>
      <c r="E6996" s="536">
        <v>0</v>
      </c>
      <c r="F6996" s="535">
        <v>0.45</v>
      </c>
      <c r="G6996" s="536">
        <v>0</v>
      </c>
      <c r="H6996" s="535">
        <v>0.38</v>
      </c>
      <c r="I6996" s="536">
        <v>0</v>
      </c>
      <c r="J6996" s="535">
        <v>0.38</v>
      </c>
      <c r="K6996" s="536">
        <v>0</v>
      </c>
      <c r="L6996" s="535">
        <v>0.43</v>
      </c>
      <c r="M6996" s="536">
        <v>0</v>
      </c>
      <c r="N6996" s="535">
        <v>0.39</v>
      </c>
      <c r="O6996" s="536">
        <v>0</v>
      </c>
      <c r="P6996" s="535">
        <v>0.41</v>
      </c>
      <c r="Q6996" s="536">
        <v>0</v>
      </c>
      <c r="R6996" s="535">
        <v>0.38</v>
      </c>
    </row>
    <row r="6997" spans="1:18" ht="12.75">
      <c r="A6997" s="145">
        <v>101316</v>
      </c>
      <c r="B6997" s="102" t="s">
        <v>28646</v>
      </c>
      <c r="C6997" s="145" t="s">
        <v>755</v>
      </c>
      <c r="D6997" s="535">
        <v>55.73</v>
      </c>
      <c r="E6997" s="536">
        <v>0</v>
      </c>
      <c r="F6997" s="535">
        <v>60.05</v>
      </c>
      <c r="G6997" s="536">
        <v>0</v>
      </c>
      <c r="H6997" s="535">
        <v>51.32</v>
      </c>
      <c r="I6997" s="536">
        <v>0</v>
      </c>
      <c r="J6997" s="535">
        <v>49.88</v>
      </c>
      <c r="K6997" s="536">
        <v>0</v>
      </c>
      <c r="L6997" s="535">
        <v>56.94</v>
      </c>
      <c r="M6997" s="536">
        <v>0</v>
      </c>
      <c r="N6997" s="535">
        <v>51.9</v>
      </c>
      <c r="O6997" s="536">
        <v>0</v>
      </c>
      <c r="P6997" s="535">
        <v>55.86</v>
      </c>
      <c r="Q6997" s="536">
        <v>0</v>
      </c>
      <c r="R6997" s="535">
        <v>50.48</v>
      </c>
    </row>
    <row r="6998" spans="1:18" ht="12.75">
      <c r="A6998" s="145">
        <v>95401</v>
      </c>
      <c r="B6998" s="102" t="s">
        <v>28647</v>
      </c>
      <c r="C6998" s="145" t="s">
        <v>5</v>
      </c>
      <c r="D6998" s="535">
        <v>0.77</v>
      </c>
      <c r="E6998" s="536">
        <v>0</v>
      </c>
      <c r="F6998" s="535">
        <v>0.53</v>
      </c>
      <c r="G6998" s="536">
        <v>0</v>
      </c>
      <c r="H6998" s="535">
        <v>0.85</v>
      </c>
      <c r="I6998" s="536">
        <v>0</v>
      </c>
      <c r="J6998" s="535">
        <v>0.52</v>
      </c>
      <c r="K6998" s="536">
        <v>0</v>
      </c>
      <c r="L6998" s="535">
        <v>0.78</v>
      </c>
      <c r="M6998" s="536">
        <v>0</v>
      </c>
      <c r="N6998" s="535">
        <v>0.54</v>
      </c>
      <c r="O6998" s="536">
        <v>0</v>
      </c>
      <c r="P6998" s="535">
        <v>0.49</v>
      </c>
      <c r="Q6998" s="536">
        <v>0</v>
      </c>
      <c r="R6998" s="535">
        <v>0.85</v>
      </c>
    </row>
    <row r="6999" spans="1:18" ht="12.75">
      <c r="A6999" s="145">
        <v>95422</v>
      </c>
      <c r="B6999" s="102" t="s">
        <v>28648</v>
      </c>
      <c r="C6999" s="145" t="s">
        <v>755</v>
      </c>
      <c r="D6999" s="535">
        <v>101.84</v>
      </c>
      <c r="E6999" s="536">
        <v>0</v>
      </c>
      <c r="F6999" s="535">
        <v>70.819999999999993</v>
      </c>
      <c r="G6999" s="536">
        <v>0</v>
      </c>
      <c r="H6999" s="535">
        <v>112.93</v>
      </c>
      <c r="I6999" s="536">
        <v>0</v>
      </c>
      <c r="J6999" s="535">
        <v>68.22</v>
      </c>
      <c r="K6999" s="536">
        <v>0</v>
      </c>
      <c r="L6999" s="535">
        <v>103.93</v>
      </c>
      <c r="M6999" s="536">
        <v>0</v>
      </c>
      <c r="N6999" s="535">
        <v>71.900000000000006</v>
      </c>
      <c r="O6999" s="536">
        <v>0</v>
      </c>
      <c r="P6999" s="535">
        <v>65.89</v>
      </c>
      <c r="Q6999" s="536">
        <v>0</v>
      </c>
      <c r="R6999" s="535">
        <v>113.56</v>
      </c>
    </row>
    <row r="7000" spans="1:18" ht="12.75">
      <c r="A7000" s="145">
        <v>95402</v>
      </c>
      <c r="B7000" s="102" t="s">
        <v>28649</v>
      </c>
      <c r="C7000" s="145" t="s">
        <v>5</v>
      </c>
      <c r="D7000" s="535">
        <v>1.85</v>
      </c>
      <c r="E7000" s="536">
        <v>0</v>
      </c>
      <c r="F7000" s="535">
        <v>1.96</v>
      </c>
      <c r="G7000" s="536">
        <v>0</v>
      </c>
      <c r="H7000" s="535">
        <v>1.84</v>
      </c>
      <c r="I7000" s="536">
        <v>0</v>
      </c>
      <c r="J7000" s="535">
        <v>1.85</v>
      </c>
      <c r="K7000" s="536">
        <v>0</v>
      </c>
      <c r="L7000" s="535">
        <v>1.86</v>
      </c>
      <c r="M7000" s="536">
        <v>0</v>
      </c>
      <c r="N7000" s="535">
        <v>1.86</v>
      </c>
      <c r="O7000" s="536">
        <v>0</v>
      </c>
      <c r="P7000" s="535">
        <v>1.81</v>
      </c>
      <c r="Q7000" s="536">
        <v>0</v>
      </c>
      <c r="R7000" s="535">
        <v>1.87</v>
      </c>
    </row>
    <row r="7001" spans="1:18" ht="12.75">
      <c r="A7001" s="145">
        <v>95415</v>
      </c>
      <c r="B7001" s="102" t="s">
        <v>28650</v>
      </c>
      <c r="C7001" s="145" t="s">
        <v>755</v>
      </c>
      <c r="D7001" s="535">
        <v>244.07</v>
      </c>
      <c r="E7001" s="536">
        <v>0</v>
      </c>
      <c r="F7001" s="535">
        <v>258.39999999999998</v>
      </c>
      <c r="G7001" s="536">
        <v>0</v>
      </c>
      <c r="H7001" s="535">
        <v>244.29</v>
      </c>
      <c r="I7001" s="536">
        <v>0</v>
      </c>
      <c r="J7001" s="535">
        <v>242.48</v>
      </c>
      <c r="K7001" s="536">
        <v>0</v>
      </c>
      <c r="L7001" s="535">
        <v>245.76</v>
      </c>
      <c r="M7001" s="536">
        <v>0</v>
      </c>
      <c r="N7001" s="535">
        <v>246.55</v>
      </c>
      <c r="O7001" s="536">
        <v>0</v>
      </c>
      <c r="P7001" s="535">
        <v>244.19</v>
      </c>
      <c r="Q7001" s="536">
        <v>0</v>
      </c>
      <c r="R7001" s="535">
        <v>248.15</v>
      </c>
    </row>
    <row r="7002" spans="1:18" ht="12.75">
      <c r="A7002" s="145">
        <v>95403</v>
      </c>
      <c r="B7002" s="102" t="s">
        <v>28651</v>
      </c>
      <c r="C7002" s="145" t="s">
        <v>5</v>
      </c>
      <c r="D7002" s="535">
        <v>1.94</v>
      </c>
      <c r="E7002" s="536">
        <v>0</v>
      </c>
      <c r="F7002" s="535">
        <v>2.06</v>
      </c>
      <c r="G7002" s="536">
        <v>0</v>
      </c>
      <c r="H7002" s="535">
        <v>1.94</v>
      </c>
      <c r="I7002" s="536">
        <v>0</v>
      </c>
      <c r="J7002" s="535">
        <v>1.94</v>
      </c>
      <c r="K7002" s="536">
        <v>0</v>
      </c>
      <c r="L7002" s="535">
        <v>1.93</v>
      </c>
      <c r="M7002" s="536">
        <v>0</v>
      </c>
      <c r="N7002" s="535">
        <v>2.02</v>
      </c>
      <c r="O7002" s="536">
        <v>0</v>
      </c>
      <c r="P7002" s="535">
        <v>2.15</v>
      </c>
      <c r="Q7002" s="536">
        <v>0</v>
      </c>
      <c r="R7002" s="535">
        <v>2.0099999999999998</v>
      </c>
    </row>
    <row r="7003" spans="1:18" ht="12.75">
      <c r="A7003" s="145">
        <v>95417</v>
      </c>
      <c r="B7003" s="102" t="s">
        <v>28652</v>
      </c>
      <c r="C7003" s="145" t="s">
        <v>755</v>
      </c>
      <c r="D7003" s="535">
        <v>256.20999999999998</v>
      </c>
      <c r="E7003" s="536">
        <v>0</v>
      </c>
      <c r="F7003" s="535">
        <v>271.25</v>
      </c>
      <c r="G7003" s="536">
        <v>0</v>
      </c>
      <c r="H7003" s="535">
        <v>256.43</v>
      </c>
      <c r="I7003" s="536">
        <v>0</v>
      </c>
      <c r="J7003" s="535">
        <v>254.54</v>
      </c>
      <c r="K7003" s="536">
        <v>0</v>
      </c>
      <c r="L7003" s="535">
        <v>254.39</v>
      </c>
      <c r="M7003" s="536">
        <v>0</v>
      </c>
      <c r="N7003" s="535">
        <v>268.24</v>
      </c>
      <c r="O7003" s="536">
        <v>0</v>
      </c>
      <c r="P7003" s="535">
        <v>288.99</v>
      </c>
      <c r="Q7003" s="536">
        <v>0</v>
      </c>
      <c r="R7003" s="535">
        <v>266.60000000000002</v>
      </c>
    </row>
    <row r="7004" spans="1:18" ht="12.75">
      <c r="A7004" s="145">
        <v>95404</v>
      </c>
      <c r="B7004" s="102" t="s">
        <v>28653</v>
      </c>
      <c r="C7004" s="145" t="s">
        <v>5</v>
      </c>
      <c r="D7004" s="535">
        <v>2.3199999999999998</v>
      </c>
      <c r="E7004" s="536">
        <v>0</v>
      </c>
      <c r="F7004" s="535">
        <v>2.46</v>
      </c>
      <c r="G7004" s="536">
        <v>0</v>
      </c>
      <c r="H7004" s="535">
        <v>1.99</v>
      </c>
      <c r="I7004" s="536">
        <v>0</v>
      </c>
      <c r="J7004" s="535">
        <v>2.3199999999999998</v>
      </c>
      <c r="K7004" s="536">
        <v>0</v>
      </c>
      <c r="L7004" s="535">
        <v>2.13</v>
      </c>
      <c r="M7004" s="536">
        <v>0</v>
      </c>
      <c r="N7004" s="535">
        <v>2.36</v>
      </c>
      <c r="O7004" s="536">
        <v>0</v>
      </c>
      <c r="P7004" s="535">
        <v>3.02</v>
      </c>
      <c r="Q7004" s="536">
        <v>0</v>
      </c>
      <c r="R7004" s="535">
        <v>2.35</v>
      </c>
    </row>
    <row r="7005" spans="1:18" ht="12.75">
      <c r="A7005" s="145">
        <v>95418</v>
      </c>
      <c r="B7005" s="102" t="s">
        <v>28654</v>
      </c>
      <c r="C7005" s="145" t="s">
        <v>755</v>
      </c>
      <c r="D7005" s="535">
        <v>305.88</v>
      </c>
      <c r="E7005" s="536">
        <v>0</v>
      </c>
      <c r="F7005" s="535">
        <v>323.83999999999997</v>
      </c>
      <c r="G7005" s="536">
        <v>0</v>
      </c>
      <c r="H7005" s="535">
        <v>263.39999999999998</v>
      </c>
      <c r="I7005" s="536">
        <v>0</v>
      </c>
      <c r="J7005" s="535">
        <v>303.89</v>
      </c>
      <c r="K7005" s="536">
        <v>0</v>
      </c>
      <c r="L7005" s="535">
        <v>281.20999999999998</v>
      </c>
      <c r="M7005" s="536">
        <v>0</v>
      </c>
      <c r="N7005" s="535">
        <v>313.11</v>
      </c>
      <c r="O7005" s="536">
        <v>0</v>
      </c>
      <c r="P7005" s="535">
        <v>406.6</v>
      </c>
      <c r="Q7005" s="536">
        <v>0</v>
      </c>
      <c r="R7005" s="535">
        <v>311.73</v>
      </c>
    </row>
    <row r="7006" spans="1:18" ht="12.75">
      <c r="A7006" s="145">
        <v>95337</v>
      </c>
      <c r="B7006" s="102" t="s">
        <v>28655</v>
      </c>
      <c r="C7006" s="145" t="s">
        <v>5</v>
      </c>
      <c r="D7006" s="535">
        <v>0.26</v>
      </c>
      <c r="E7006" s="536">
        <v>0</v>
      </c>
      <c r="F7006" s="535">
        <v>0.17</v>
      </c>
      <c r="G7006" s="536">
        <v>0</v>
      </c>
      <c r="H7006" s="535">
        <v>0.23</v>
      </c>
      <c r="I7006" s="536">
        <v>0</v>
      </c>
      <c r="J7006" s="535">
        <v>0.23</v>
      </c>
      <c r="K7006" s="536">
        <v>0</v>
      </c>
      <c r="L7006" s="535">
        <v>0.27</v>
      </c>
      <c r="M7006" s="536">
        <v>0</v>
      </c>
      <c r="N7006" s="535">
        <v>0.25</v>
      </c>
      <c r="O7006" s="536">
        <v>0</v>
      </c>
      <c r="P7006" s="535">
        <v>0.26</v>
      </c>
      <c r="Q7006" s="536">
        <v>0</v>
      </c>
      <c r="R7006" s="535">
        <v>0.18</v>
      </c>
    </row>
    <row r="7007" spans="1:18" ht="12.75">
      <c r="A7007" s="145">
        <v>101322</v>
      </c>
      <c r="B7007" s="102" t="s">
        <v>28656</v>
      </c>
      <c r="C7007" s="145" t="s">
        <v>755</v>
      </c>
      <c r="D7007" s="535">
        <v>34.83</v>
      </c>
      <c r="E7007" s="536">
        <v>0</v>
      </c>
      <c r="F7007" s="535">
        <v>23.36</v>
      </c>
      <c r="G7007" s="536">
        <v>0</v>
      </c>
      <c r="H7007" s="535">
        <v>31.13</v>
      </c>
      <c r="I7007" s="536">
        <v>0</v>
      </c>
      <c r="J7007" s="535">
        <v>31.18</v>
      </c>
      <c r="K7007" s="536">
        <v>0</v>
      </c>
      <c r="L7007" s="535">
        <v>36.54</v>
      </c>
      <c r="M7007" s="536">
        <v>0</v>
      </c>
      <c r="N7007" s="535">
        <v>33.31</v>
      </c>
      <c r="O7007" s="536">
        <v>0</v>
      </c>
      <c r="P7007" s="535">
        <v>35.85</v>
      </c>
      <c r="Q7007" s="536">
        <v>0</v>
      </c>
      <c r="R7007" s="535">
        <v>23.98</v>
      </c>
    </row>
    <row r="7008" spans="1:18" ht="12.75">
      <c r="A7008" s="145">
        <v>95338</v>
      </c>
      <c r="B7008" s="102" t="s">
        <v>28657</v>
      </c>
      <c r="C7008" s="145" t="s">
        <v>5</v>
      </c>
      <c r="D7008" s="535">
        <v>0.44</v>
      </c>
      <c r="E7008" s="536">
        <v>0</v>
      </c>
      <c r="F7008" s="535">
        <v>0.43</v>
      </c>
      <c r="G7008" s="536">
        <v>0</v>
      </c>
      <c r="H7008" s="535">
        <v>0.45</v>
      </c>
      <c r="I7008" s="536">
        <v>0</v>
      </c>
      <c r="J7008" s="535">
        <v>0.45</v>
      </c>
      <c r="K7008" s="536">
        <v>0</v>
      </c>
      <c r="L7008" s="535">
        <v>0.54</v>
      </c>
      <c r="M7008" s="536">
        <v>0</v>
      </c>
      <c r="N7008" s="535">
        <v>0.46</v>
      </c>
      <c r="O7008" s="536">
        <v>0</v>
      </c>
      <c r="P7008" s="535">
        <v>0.49</v>
      </c>
      <c r="Q7008" s="536">
        <v>0</v>
      </c>
      <c r="R7008" s="535">
        <v>0.42</v>
      </c>
    </row>
    <row r="7009" spans="1:18" ht="12.75">
      <c r="A7009" s="145">
        <v>101323</v>
      </c>
      <c r="B7009" s="102" t="s">
        <v>28658</v>
      </c>
      <c r="C7009" s="145" t="s">
        <v>755</v>
      </c>
      <c r="D7009" s="535">
        <v>58.89</v>
      </c>
      <c r="E7009" s="536">
        <v>0</v>
      </c>
      <c r="F7009" s="535">
        <v>57.28</v>
      </c>
      <c r="G7009" s="536">
        <v>0</v>
      </c>
      <c r="H7009" s="535">
        <v>60.53</v>
      </c>
      <c r="I7009" s="536">
        <v>0</v>
      </c>
      <c r="J7009" s="535">
        <v>59.57</v>
      </c>
      <c r="K7009" s="536">
        <v>0</v>
      </c>
      <c r="L7009" s="535">
        <v>71.31</v>
      </c>
      <c r="M7009" s="536">
        <v>0</v>
      </c>
      <c r="N7009" s="535">
        <v>61.21</v>
      </c>
      <c r="O7009" s="536">
        <v>0</v>
      </c>
      <c r="P7009" s="535">
        <v>65.89</v>
      </c>
      <c r="Q7009" s="536">
        <v>0</v>
      </c>
      <c r="R7009" s="535">
        <v>56.38</v>
      </c>
    </row>
    <row r="7010" spans="1:18" ht="12.75">
      <c r="A7010" s="145">
        <v>102918</v>
      </c>
      <c r="B7010" s="102" t="s">
        <v>28659</v>
      </c>
      <c r="C7010" s="145" t="s">
        <v>5</v>
      </c>
      <c r="D7010" s="535">
        <v>0</v>
      </c>
      <c r="E7010" s="536"/>
      <c r="F7010" s="535">
        <v>0</v>
      </c>
      <c r="G7010" s="536"/>
      <c r="H7010" s="535">
        <v>0</v>
      </c>
      <c r="I7010" s="536"/>
      <c r="J7010" s="535">
        <v>0</v>
      </c>
      <c r="K7010" s="536"/>
      <c r="L7010" s="535">
        <v>0</v>
      </c>
      <c r="M7010" s="536"/>
      <c r="N7010" s="535">
        <v>0</v>
      </c>
      <c r="O7010" s="536"/>
      <c r="P7010" s="535">
        <v>0</v>
      </c>
      <c r="Q7010" s="536"/>
      <c r="R7010" s="535">
        <v>0</v>
      </c>
    </row>
    <row r="7011" spans="1:18" ht="12.75">
      <c r="A7011" s="145">
        <v>101325</v>
      </c>
      <c r="B7011" s="102" t="s">
        <v>28660</v>
      </c>
      <c r="C7011" s="145" t="s">
        <v>755</v>
      </c>
      <c r="D7011" s="535">
        <v>52.78</v>
      </c>
      <c r="E7011" s="536">
        <v>0</v>
      </c>
      <c r="F7011" s="535">
        <v>40.299999999999997</v>
      </c>
      <c r="G7011" s="536">
        <v>0</v>
      </c>
      <c r="H7011" s="535">
        <v>60.27</v>
      </c>
      <c r="I7011" s="536">
        <v>0</v>
      </c>
      <c r="J7011" s="535">
        <v>41.58</v>
      </c>
      <c r="K7011" s="536">
        <v>0</v>
      </c>
      <c r="L7011" s="535">
        <v>70.19</v>
      </c>
      <c r="M7011" s="536">
        <v>0</v>
      </c>
      <c r="N7011" s="535">
        <v>47.93</v>
      </c>
      <c r="O7011" s="536">
        <v>0</v>
      </c>
      <c r="P7011" s="535">
        <v>35.82</v>
      </c>
      <c r="Q7011" s="536">
        <v>0</v>
      </c>
      <c r="R7011" s="535">
        <v>61.77</v>
      </c>
    </row>
    <row r="7012" spans="1:18" ht="12.75">
      <c r="A7012" s="145">
        <v>95390</v>
      </c>
      <c r="B7012" s="102" t="s">
        <v>28661</v>
      </c>
      <c r="C7012" s="145" t="s">
        <v>5</v>
      </c>
      <c r="D7012" s="535">
        <v>0.08</v>
      </c>
      <c r="E7012" s="536">
        <v>0</v>
      </c>
      <c r="F7012" s="535">
        <v>0.08</v>
      </c>
      <c r="G7012" s="536">
        <v>0</v>
      </c>
      <c r="H7012" s="535">
        <v>0.08</v>
      </c>
      <c r="I7012" s="536">
        <v>0</v>
      </c>
      <c r="J7012" s="535">
        <v>7.0000000000000007E-2</v>
      </c>
      <c r="K7012" s="536">
        <v>0</v>
      </c>
      <c r="L7012" s="535">
        <v>0.08</v>
      </c>
      <c r="M7012" s="536">
        <v>0</v>
      </c>
      <c r="N7012" s="535">
        <v>7.0000000000000007E-2</v>
      </c>
      <c r="O7012" s="536">
        <v>0</v>
      </c>
      <c r="P7012" s="535">
        <v>0.1</v>
      </c>
      <c r="Q7012" s="536">
        <v>0</v>
      </c>
      <c r="R7012" s="535">
        <v>0.09</v>
      </c>
    </row>
    <row r="7013" spans="1:18" ht="12.75">
      <c r="A7013" s="145">
        <v>101326</v>
      </c>
      <c r="B7013" s="102" t="s">
        <v>28662</v>
      </c>
      <c r="C7013" s="145" t="s">
        <v>755</v>
      </c>
      <c r="D7013" s="535">
        <v>11.41</v>
      </c>
      <c r="E7013" s="536">
        <v>0</v>
      </c>
      <c r="F7013" s="535">
        <v>10.81</v>
      </c>
      <c r="G7013" s="536">
        <v>0</v>
      </c>
      <c r="H7013" s="535">
        <v>11.27</v>
      </c>
      <c r="I7013" s="536">
        <v>0</v>
      </c>
      <c r="J7013" s="535">
        <v>10.42</v>
      </c>
      <c r="K7013" s="536">
        <v>0</v>
      </c>
      <c r="L7013" s="535">
        <v>10.89</v>
      </c>
      <c r="M7013" s="536">
        <v>0</v>
      </c>
      <c r="N7013" s="535">
        <v>10.46</v>
      </c>
      <c r="O7013" s="536">
        <v>0</v>
      </c>
      <c r="P7013" s="535">
        <v>13.9</v>
      </c>
      <c r="Q7013" s="536">
        <v>0</v>
      </c>
      <c r="R7013" s="535">
        <v>12.61</v>
      </c>
    </row>
    <row r="7014" spans="1:18" ht="12.75">
      <c r="A7014" s="145">
        <v>95340</v>
      </c>
      <c r="B7014" s="102" t="s">
        <v>28663</v>
      </c>
      <c r="C7014" s="145" t="s">
        <v>5</v>
      </c>
      <c r="D7014" s="535">
        <v>0.32</v>
      </c>
      <c r="E7014" s="536">
        <v>0</v>
      </c>
      <c r="F7014" s="535">
        <v>0.28000000000000003</v>
      </c>
      <c r="G7014" s="536">
        <v>0</v>
      </c>
      <c r="H7014" s="535">
        <v>0.28999999999999998</v>
      </c>
      <c r="I7014" s="536">
        <v>0</v>
      </c>
      <c r="J7014" s="535">
        <v>0.28999999999999998</v>
      </c>
      <c r="K7014" s="536">
        <v>0</v>
      </c>
      <c r="L7014" s="535">
        <v>0.34</v>
      </c>
      <c r="M7014" s="536">
        <v>0</v>
      </c>
      <c r="N7014" s="535">
        <v>0.3</v>
      </c>
      <c r="O7014" s="536">
        <v>0</v>
      </c>
      <c r="P7014" s="535">
        <v>0.31</v>
      </c>
      <c r="Q7014" s="536">
        <v>0</v>
      </c>
      <c r="R7014" s="535">
        <v>0.37</v>
      </c>
    </row>
    <row r="7015" spans="1:18" ht="12.75">
      <c r="A7015" s="145">
        <v>101330</v>
      </c>
      <c r="B7015" s="102" t="s">
        <v>28664</v>
      </c>
      <c r="C7015" s="145" t="s">
        <v>755</v>
      </c>
      <c r="D7015" s="535">
        <v>42.42</v>
      </c>
      <c r="E7015" s="536">
        <v>0</v>
      </c>
      <c r="F7015" s="535">
        <v>37.909999999999997</v>
      </c>
      <c r="G7015" s="536">
        <v>0</v>
      </c>
      <c r="H7015" s="535">
        <v>39.06</v>
      </c>
      <c r="I7015" s="536">
        <v>0</v>
      </c>
      <c r="J7015" s="535">
        <v>37.97</v>
      </c>
      <c r="K7015" s="536">
        <v>0</v>
      </c>
      <c r="L7015" s="535">
        <v>45.41</v>
      </c>
      <c r="M7015" s="536">
        <v>0</v>
      </c>
      <c r="N7015" s="535">
        <v>41.01</v>
      </c>
      <c r="O7015" s="536">
        <v>0</v>
      </c>
      <c r="P7015" s="535">
        <v>42.52</v>
      </c>
      <c r="Q7015" s="536">
        <v>0</v>
      </c>
      <c r="R7015" s="535">
        <v>49.29</v>
      </c>
    </row>
    <row r="7016" spans="1:18" ht="12.75">
      <c r="A7016" s="145">
        <v>101331</v>
      </c>
      <c r="B7016" s="102" t="s">
        <v>28665</v>
      </c>
      <c r="C7016" s="145" t="s">
        <v>755</v>
      </c>
      <c r="D7016" s="535">
        <v>45.77</v>
      </c>
      <c r="E7016" s="536">
        <v>0</v>
      </c>
      <c r="F7016" s="535">
        <v>39.03</v>
      </c>
      <c r="G7016" s="536">
        <v>0</v>
      </c>
      <c r="H7016" s="535">
        <v>44.8</v>
      </c>
      <c r="I7016" s="536">
        <v>0</v>
      </c>
      <c r="J7016" s="535">
        <v>43.54</v>
      </c>
      <c r="K7016" s="536">
        <v>0</v>
      </c>
      <c r="L7016" s="535">
        <v>46.76</v>
      </c>
      <c r="M7016" s="536">
        <v>0</v>
      </c>
      <c r="N7016" s="535">
        <v>41.7</v>
      </c>
      <c r="O7016" s="536">
        <v>0</v>
      </c>
      <c r="P7016" s="535">
        <v>45.88</v>
      </c>
      <c r="Q7016" s="536">
        <v>0</v>
      </c>
      <c r="R7016" s="535">
        <v>43.14</v>
      </c>
    </row>
    <row r="7017" spans="1:18" ht="12.75">
      <c r="A7017" s="145">
        <v>95341</v>
      </c>
      <c r="B7017" s="102" t="s">
        <v>28666</v>
      </c>
      <c r="C7017" s="145" t="s">
        <v>5</v>
      </c>
      <c r="D7017" s="535">
        <v>0.34</v>
      </c>
      <c r="E7017" s="536">
        <v>0</v>
      </c>
      <c r="F7017" s="535">
        <v>0.28999999999999998</v>
      </c>
      <c r="G7017" s="536">
        <v>0</v>
      </c>
      <c r="H7017" s="535">
        <v>0.33</v>
      </c>
      <c r="I7017" s="536">
        <v>0</v>
      </c>
      <c r="J7017" s="535">
        <v>0.33</v>
      </c>
      <c r="K7017" s="536">
        <v>0</v>
      </c>
      <c r="L7017" s="535">
        <v>0.35</v>
      </c>
      <c r="M7017" s="536">
        <v>0</v>
      </c>
      <c r="N7017" s="535">
        <v>0.31</v>
      </c>
      <c r="O7017" s="536">
        <v>0</v>
      </c>
      <c r="P7017" s="535">
        <v>0.34</v>
      </c>
      <c r="Q7017" s="536">
        <v>0</v>
      </c>
      <c r="R7017" s="535">
        <v>0.32</v>
      </c>
    </row>
    <row r="7018" spans="1:18" ht="12.75">
      <c r="A7018" s="145">
        <v>95339</v>
      </c>
      <c r="B7018" s="102" t="s">
        <v>28667</v>
      </c>
      <c r="C7018" s="145" t="s">
        <v>5</v>
      </c>
      <c r="D7018" s="535">
        <v>0.41</v>
      </c>
      <c r="E7018" s="536">
        <v>0</v>
      </c>
      <c r="F7018" s="535">
        <v>0.4</v>
      </c>
      <c r="G7018" s="536">
        <v>0</v>
      </c>
      <c r="H7018" s="535">
        <v>0.44</v>
      </c>
      <c r="I7018" s="536">
        <v>0</v>
      </c>
      <c r="J7018" s="535">
        <v>0.37</v>
      </c>
      <c r="K7018" s="536">
        <v>0</v>
      </c>
      <c r="L7018" s="535">
        <v>0.5</v>
      </c>
      <c r="M7018" s="536">
        <v>0</v>
      </c>
      <c r="N7018" s="535">
        <v>0.38</v>
      </c>
      <c r="O7018" s="536">
        <v>0</v>
      </c>
      <c r="P7018" s="535">
        <v>0.4</v>
      </c>
      <c r="Q7018" s="536">
        <v>0</v>
      </c>
      <c r="R7018" s="535">
        <v>0.46</v>
      </c>
    </row>
    <row r="7019" spans="1:18" ht="12.75">
      <c r="A7019" s="145">
        <v>101329</v>
      </c>
      <c r="B7019" s="102" t="s">
        <v>28668</v>
      </c>
      <c r="C7019" s="145" t="s">
        <v>755</v>
      </c>
      <c r="D7019" s="535">
        <v>54.33</v>
      </c>
      <c r="E7019" s="536">
        <v>0</v>
      </c>
      <c r="F7019" s="535">
        <v>52.85</v>
      </c>
      <c r="G7019" s="536">
        <v>0</v>
      </c>
      <c r="H7019" s="535">
        <v>58.83</v>
      </c>
      <c r="I7019" s="536">
        <v>0</v>
      </c>
      <c r="J7019" s="535">
        <v>48.63</v>
      </c>
      <c r="K7019" s="536">
        <v>0</v>
      </c>
      <c r="L7019" s="535">
        <v>66.44</v>
      </c>
      <c r="M7019" s="536">
        <v>0</v>
      </c>
      <c r="N7019" s="535">
        <v>50.59</v>
      </c>
      <c r="O7019" s="536">
        <v>0</v>
      </c>
      <c r="P7019" s="535">
        <v>54.46</v>
      </c>
      <c r="Q7019" s="536">
        <v>0</v>
      </c>
      <c r="R7019" s="535">
        <v>61.47</v>
      </c>
    </row>
    <row r="7020" spans="1:18" ht="12.75">
      <c r="A7020" s="145">
        <v>95342</v>
      </c>
      <c r="B7020" s="102" t="s">
        <v>28669</v>
      </c>
      <c r="C7020" s="145" t="s">
        <v>5</v>
      </c>
      <c r="D7020" s="535">
        <v>0.3</v>
      </c>
      <c r="E7020" s="536">
        <v>0</v>
      </c>
      <c r="F7020" s="535">
        <v>0.19</v>
      </c>
      <c r="G7020" s="536">
        <v>0</v>
      </c>
      <c r="H7020" s="535">
        <v>0.4</v>
      </c>
      <c r="I7020" s="536">
        <v>0</v>
      </c>
      <c r="J7020" s="535">
        <v>0.23</v>
      </c>
      <c r="K7020" s="536">
        <v>0</v>
      </c>
      <c r="L7020" s="535">
        <v>0.33</v>
      </c>
      <c r="M7020" s="536">
        <v>0</v>
      </c>
      <c r="N7020" s="535">
        <v>0.27</v>
      </c>
      <c r="O7020" s="536">
        <v>0</v>
      </c>
      <c r="P7020" s="535">
        <v>0.24</v>
      </c>
      <c r="Q7020" s="536">
        <v>0</v>
      </c>
      <c r="R7020" s="535">
        <v>0.3</v>
      </c>
    </row>
    <row r="7021" spans="1:18" ht="12.75">
      <c r="A7021" s="145">
        <v>101333</v>
      </c>
      <c r="B7021" s="102" t="s">
        <v>28670</v>
      </c>
      <c r="C7021" s="145" t="s">
        <v>755</v>
      </c>
      <c r="D7021" s="535">
        <v>39.86</v>
      </c>
      <c r="E7021" s="536">
        <v>0</v>
      </c>
      <c r="F7021" s="535">
        <v>25.61</v>
      </c>
      <c r="G7021" s="536">
        <v>0</v>
      </c>
      <c r="H7021" s="535">
        <v>53.46</v>
      </c>
      <c r="I7021" s="536">
        <v>0</v>
      </c>
      <c r="J7021" s="535">
        <v>31.4</v>
      </c>
      <c r="K7021" s="536">
        <v>0</v>
      </c>
      <c r="L7021" s="535">
        <v>43.9</v>
      </c>
      <c r="M7021" s="536">
        <v>0</v>
      </c>
      <c r="N7021" s="535">
        <v>36.700000000000003</v>
      </c>
      <c r="O7021" s="536">
        <v>0</v>
      </c>
      <c r="P7021" s="535">
        <v>32.74</v>
      </c>
      <c r="Q7021" s="536">
        <v>0</v>
      </c>
      <c r="R7021" s="535">
        <v>39.68</v>
      </c>
    </row>
    <row r="7022" spans="1:18" ht="12.75">
      <c r="A7022" s="145">
        <v>100298</v>
      </c>
      <c r="B7022" s="102" t="s">
        <v>28671</v>
      </c>
      <c r="C7022" s="145" t="s">
        <v>5</v>
      </c>
      <c r="D7022" s="535">
        <v>0.67</v>
      </c>
      <c r="E7022" s="536">
        <v>0</v>
      </c>
      <c r="F7022" s="535">
        <v>0.7</v>
      </c>
      <c r="G7022" s="536">
        <v>0</v>
      </c>
      <c r="H7022" s="535">
        <v>0.7</v>
      </c>
      <c r="I7022" s="536">
        <v>0</v>
      </c>
      <c r="J7022" s="535">
        <v>0.55000000000000004</v>
      </c>
      <c r="K7022" s="536">
        <v>0</v>
      </c>
      <c r="L7022" s="535">
        <v>0.6</v>
      </c>
      <c r="M7022" s="536">
        <v>0</v>
      </c>
      <c r="N7022" s="535">
        <v>0.59</v>
      </c>
      <c r="O7022" s="536">
        <v>0</v>
      </c>
      <c r="P7022" s="535">
        <v>0.68</v>
      </c>
      <c r="Q7022" s="536">
        <v>0</v>
      </c>
      <c r="R7022" s="535">
        <v>0.72</v>
      </c>
    </row>
    <row r="7023" spans="1:18" ht="12.75">
      <c r="A7023" s="145">
        <v>101334</v>
      </c>
      <c r="B7023" s="102" t="s">
        <v>28672</v>
      </c>
      <c r="C7023" s="145" t="s">
        <v>755</v>
      </c>
      <c r="D7023" s="535">
        <v>88.65</v>
      </c>
      <c r="E7023" s="536">
        <v>0</v>
      </c>
      <c r="F7023" s="535">
        <v>92.13</v>
      </c>
      <c r="G7023" s="536">
        <v>0</v>
      </c>
      <c r="H7023" s="535">
        <v>93.52</v>
      </c>
      <c r="I7023" s="536">
        <v>0</v>
      </c>
      <c r="J7023" s="535">
        <v>72.87</v>
      </c>
      <c r="K7023" s="536">
        <v>0</v>
      </c>
      <c r="L7023" s="535">
        <v>80.180000000000007</v>
      </c>
      <c r="M7023" s="536">
        <v>0</v>
      </c>
      <c r="N7023" s="535">
        <v>78.86</v>
      </c>
      <c r="O7023" s="536">
        <v>0</v>
      </c>
      <c r="P7023" s="535">
        <v>91.84</v>
      </c>
      <c r="Q7023" s="536">
        <v>0</v>
      </c>
      <c r="R7023" s="535">
        <v>95.8</v>
      </c>
    </row>
    <row r="7024" spans="1:18" ht="12.75">
      <c r="A7024" s="145">
        <v>95405</v>
      </c>
      <c r="B7024" s="102" t="s">
        <v>28673</v>
      </c>
      <c r="C7024" s="145" t="s">
        <v>5</v>
      </c>
      <c r="D7024" s="535">
        <v>0.96</v>
      </c>
      <c r="E7024" s="536">
        <v>0</v>
      </c>
      <c r="F7024" s="535">
        <v>0.83</v>
      </c>
      <c r="G7024" s="536">
        <v>0</v>
      </c>
      <c r="H7024" s="535">
        <v>0.97</v>
      </c>
      <c r="I7024" s="536">
        <v>0</v>
      </c>
      <c r="J7024" s="535">
        <v>0.82</v>
      </c>
      <c r="K7024" s="536">
        <v>0</v>
      </c>
      <c r="L7024" s="535">
        <v>1.0900000000000001</v>
      </c>
      <c r="M7024" s="536">
        <v>0</v>
      </c>
      <c r="N7024" s="535">
        <v>0.84</v>
      </c>
      <c r="O7024" s="536">
        <v>0</v>
      </c>
      <c r="P7024" s="535">
        <v>1.05</v>
      </c>
      <c r="Q7024" s="536">
        <v>0</v>
      </c>
      <c r="R7024" s="535">
        <v>1.4</v>
      </c>
    </row>
    <row r="7025" spans="1:18" ht="12.75">
      <c r="A7025" s="145">
        <v>95423</v>
      </c>
      <c r="B7025" s="102" t="s">
        <v>28674</v>
      </c>
      <c r="C7025" s="145" t="s">
        <v>755</v>
      </c>
      <c r="D7025" s="535">
        <v>126.45</v>
      </c>
      <c r="E7025" s="536">
        <v>0</v>
      </c>
      <c r="F7025" s="535">
        <v>110.51</v>
      </c>
      <c r="G7025" s="536">
        <v>0</v>
      </c>
      <c r="H7025" s="535">
        <v>128.99</v>
      </c>
      <c r="I7025" s="536">
        <v>0</v>
      </c>
      <c r="J7025" s="535">
        <v>107.47</v>
      </c>
      <c r="K7025" s="536">
        <v>0</v>
      </c>
      <c r="L7025" s="535">
        <v>144.72</v>
      </c>
      <c r="M7025" s="536">
        <v>0</v>
      </c>
      <c r="N7025" s="535">
        <v>112.19</v>
      </c>
      <c r="O7025" s="536">
        <v>0</v>
      </c>
      <c r="P7025" s="535">
        <v>142.21</v>
      </c>
      <c r="Q7025" s="536">
        <v>0</v>
      </c>
      <c r="R7025" s="535">
        <v>185.25</v>
      </c>
    </row>
    <row r="7026" spans="1:18" ht="12.75">
      <c r="A7026" s="145">
        <v>100295</v>
      </c>
      <c r="B7026" s="102" t="s">
        <v>28675</v>
      </c>
      <c r="C7026" s="145" t="s">
        <v>5</v>
      </c>
      <c r="D7026" s="535">
        <v>0.61</v>
      </c>
      <c r="E7026" s="536">
        <v>0</v>
      </c>
      <c r="F7026" s="535">
        <v>0.66</v>
      </c>
      <c r="G7026" s="536">
        <v>0</v>
      </c>
      <c r="H7026" s="535">
        <v>0.86</v>
      </c>
      <c r="I7026" s="536">
        <v>0</v>
      </c>
      <c r="J7026" s="535">
        <v>0.59</v>
      </c>
      <c r="K7026" s="536">
        <v>0</v>
      </c>
      <c r="L7026" s="535">
        <v>0.62</v>
      </c>
      <c r="M7026" s="536">
        <v>0</v>
      </c>
      <c r="N7026" s="535">
        <v>0.56000000000000005</v>
      </c>
      <c r="O7026" s="536">
        <v>0</v>
      </c>
      <c r="P7026" s="535">
        <v>0.6</v>
      </c>
      <c r="Q7026" s="536">
        <v>0</v>
      </c>
      <c r="R7026" s="535">
        <v>0.89</v>
      </c>
    </row>
    <row r="7027" spans="1:18" ht="12.75">
      <c r="A7027" s="145">
        <v>101303</v>
      </c>
      <c r="B7027" s="102" t="s">
        <v>28676</v>
      </c>
      <c r="C7027" s="145" t="s">
        <v>755</v>
      </c>
      <c r="D7027" s="535">
        <v>81.05</v>
      </c>
      <c r="E7027" s="536">
        <v>0</v>
      </c>
      <c r="F7027" s="535">
        <v>87.32</v>
      </c>
      <c r="G7027" s="536">
        <v>0</v>
      </c>
      <c r="H7027" s="535">
        <v>114.17</v>
      </c>
      <c r="I7027" s="536">
        <v>0</v>
      </c>
      <c r="J7027" s="535">
        <v>78.33</v>
      </c>
      <c r="K7027" s="536">
        <v>0</v>
      </c>
      <c r="L7027" s="535">
        <v>82.8</v>
      </c>
      <c r="M7027" s="536">
        <v>0</v>
      </c>
      <c r="N7027" s="535">
        <v>75.48</v>
      </c>
      <c r="O7027" s="536">
        <v>0</v>
      </c>
      <c r="P7027" s="535">
        <v>81.239999999999995</v>
      </c>
      <c r="Q7027" s="536">
        <v>0</v>
      </c>
      <c r="R7027" s="535">
        <v>118.56</v>
      </c>
    </row>
    <row r="7028" spans="1:18" ht="12.75">
      <c r="A7028" s="145">
        <v>95344</v>
      </c>
      <c r="B7028" s="102" t="s">
        <v>28677</v>
      </c>
      <c r="C7028" s="145" t="s">
        <v>5</v>
      </c>
      <c r="D7028" s="535">
        <v>0.25</v>
      </c>
      <c r="E7028" s="536">
        <v>0</v>
      </c>
      <c r="F7028" s="535">
        <v>0.18</v>
      </c>
      <c r="G7028" s="536">
        <v>0</v>
      </c>
      <c r="H7028" s="535">
        <v>0.25</v>
      </c>
      <c r="I7028" s="536">
        <v>0</v>
      </c>
      <c r="J7028" s="535">
        <v>0.24</v>
      </c>
      <c r="K7028" s="536">
        <v>0</v>
      </c>
      <c r="L7028" s="535">
        <v>0.31</v>
      </c>
      <c r="M7028" s="536">
        <v>0</v>
      </c>
      <c r="N7028" s="535">
        <v>0.23</v>
      </c>
      <c r="O7028" s="536">
        <v>0</v>
      </c>
      <c r="P7028" s="535">
        <v>0.21</v>
      </c>
      <c r="Q7028" s="536">
        <v>0</v>
      </c>
      <c r="R7028" s="535">
        <v>0.31</v>
      </c>
    </row>
    <row r="7029" spans="1:18" ht="12.75">
      <c r="A7029" s="145">
        <v>101308</v>
      </c>
      <c r="B7029" s="102" t="s">
        <v>28678</v>
      </c>
      <c r="C7029" s="145" t="s">
        <v>755</v>
      </c>
      <c r="D7029" s="535">
        <v>33.58</v>
      </c>
      <c r="E7029" s="536">
        <v>0</v>
      </c>
      <c r="F7029" s="535">
        <v>24.78</v>
      </c>
      <c r="G7029" s="536">
        <v>0</v>
      </c>
      <c r="H7029" s="535">
        <v>33.56</v>
      </c>
      <c r="I7029" s="536">
        <v>0</v>
      </c>
      <c r="J7029" s="535">
        <v>31.94</v>
      </c>
      <c r="K7029" s="536">
        <v>0</v>
      </c>
      <c r="L7029" s="535">
        <v>41.68</v>
      </c>
      <c r="M7029" s="536">
        <v>0</v>
      </c>
      <c r="N7029" s="535">
        <v>30.87</v>
      </c>
      <c r="O7029" s="536">
        <v>0</v>
      </c>
      <c r="P7029" s="535">
        <v>28.9</v>
      </c>
      <c r="Q7029" s="536">
        <v>0</v>
      </c>
      <c r="R7029" s="535">
        <v>41.31</v>
      </c>
    </row>
    <row r="7030" spans="1:18" ht="12.75">
      <c r="A7030" s="145">
        <v>105536</v>
      </c>
      <c r="B7030" s="102" t="s">
        <v>28679</v>
      </c>
      <c r="C7030" s="145" t="s">
        <v>5</v>
      </c>
      <c r="D7030" s="535">
        <v>0</v>
      </c>
      <c r="E7030" s="536"/>
      <c r="F7030" s="535">
        <v>0</v>
      </c>
      <c r="G7030" s="536"/>
      <c r="H7030" s="535">
        <v>0</v>
      </c>
      <c r="I7030" s="536"/>
      <c r="J7030" s="535">
        <v>0</v>
      </c>
      <c r="K7030" s="536"/>
      <c r="L7030" s="535">
        <v>0</v>
      </c>
      <c r="M7030" s="536"/>
      <c r="N7030" s="535">
        <v>0</v>
      </c>
      <c r="O7030" s="536"/>
      <c r="P7030" s="535">
        <v>0</v>
      </c>
      <c r="Q7030" s="536"/>
      <c r="R7030" s="535">
        <v>0</v>
      </c>
    </row>
    <row r="7031" spans="1:18" ht="12.75">
      <c r="A7031" s="145">
        <v>101320</v>
      </c>
      <c r="B7031" s="102" t="s">
        <v>28680</v>
      </c>
      <c r="C7031" s="145" t="s">
        <v>755</v>
      </c>
      <c r="D7031" s="535">
        <v>25.74</v>
      </c>
      <c r="E7031" s="536">
        <v>0</v>
      </c>
      <c r="F7031" s="535">
        <v>18.899999999999999</v>
      </c>
      <c r="G7031" s="536">
        <v>0</v>
      </c>
      <c r="H7031" s="535">
        <v>27.87</v>
      </c>
      <c r="I7031" s="536">
        <v>0</v>
      </c>
      <c r="J7031" s="535">
        <v>20.27</v>
      </c>
      <c r="K7031" s="536">
        <v>0</v>
      </c>
      <c r="L7031" s="535">
        <v>47.49</v>
      </c>
      <c r="M7031" s="536">
        <v>0</v>
      </c>
      <c r="N7031" s="535">
        <v>26.39</v>
      </c>
      <c r="O7031" s="536">
        <v>0</v>
      </c>
      <c r="P7031" s="535">
        <v>21.3</v>
      </c>
      <c r="Q7031" s="536">
        <v>0</v>
      </c>
      <c r="R7031" s="535">
        <v>39.68</v>
      </c>
    </row>
    <row r="7032" spans="1:18" ht="12.75">
      <c r="A7032" s="145">
        <v>95343</v>
      </c>
      <c r="B7032" s="102" t="s">
        <v>28681</v>
      </c>
      <c r="C7032" s="145" t="s">
        <v>5</v>
      </c>
      <c r="D7032" s="535">
        <v>0.4</v>
      </c>
      <c r="E7032" s="536">
        <v>0</v>
      </c>
      <c r="F7032" s="535">
        <v>0.3</v>
      </c>
      <c r="G7032" s="536">
        <v>0</v>
      </c>
      <c r="H7032" s="535">
        <v>0.45</v>
      </c>
      <c r="I7032" s="536">
        <v>0</v>
      </c>
      <c r="J7032" s="535">
        <v>0.31</v>
      </c>
      <c r="K7032" s="536">
        <v>0</v>
      </c>
      <c r="L7032" s="535">
        <v>0.53</v>
      </c>
      <c r="M7032" s="536">
        <v>0</v>
      </c>
      <c r="N7032" s="535">
        <v>0.36</v>
      </c>
      <c r="O7032" s="536">
        <v>0</v>
      </c>
      <c r="P7032" s="535">
        <v>0.26</v>
      </c>
      <c r="Q7032" s="536">
        <v>0</v>
      </c>
      <c r="R7032" s="535">
        <v>0.46</v>
      </c>
    </row>
    <row r="7033" spans="1:18" ht="12.75">
      <c r="A7033" s="145">
        <v>95345</v>
      </c>
      <c r="B7033" s="102" t="s">
        <v>28682</v>
      </c>
      <c r="C7033" s="145" t="s">
        <v>5</v>
      </c>
      <c r="D7033" s="535">
        <v>0.72</v>
      </c>
      <c r="E7033" s="536">
        <v>0</v>
      </c>
      <c r="F7033" s="535">
        <v>0.53</v>
      </c>
      <c r="G7033" s="536">
        <v>0</v>
      </c>
      <c r="H7033" s="535">
        <v>0.78</v>
      </c>
      <c r="I7033" s="536">
        <v>0</v>
      </c>
      <c r="J7033" s="535">
        <v>0.56999999999999995</v>
      </c>
      <c r="K7033" s="536">
        <v>0</v>
      </c>
      <c r="L7033" s="535">
        <v>1.33</v>
      </c>
      <c r="M7033" s="536">
        <v>0</v>
      </c>
      <c r="N7033" s="535">
        <v>0.74</v>
      </c>
      <c r="O7033" s="536">
        <v>0</v>
      </c>
      <c r="P7033" s="535">
        <v>0.57999999999999996</v>
      </c>
      <c r="Q7033" s="536">
        <v>0</v>
      </c>
      <c r="R7033" s="535">
        <v>1.1100000000000001</v>
      </c>
    </row>
    <row r="7034" spans="1:18" ht="12.75">
      <c r="A7034" s="145">
        <v>95346</v>
      </c>
      <c r="B7034" s="102" t="s">
        <v>28683</v>
      </c>
      <c r="C7034" s="145" t="s">
        <v>5</v>
      </c>
      <c r="D7034" s="535">
        <v>0.11</v>
      </c>
      <c r="E7034" s="536">
        <v>0</v>
      </c>
      <c r="F7034" s="535">
        <v>0.11</v>
      </c>
      <c r="G7034" s="536">
        <v>0</v>
      </c>
      <c r="H7034" s="535">
        <v>0.14000000000000001</v>
      </c>
      <c r="I7034" s="536">
        <v>0</v>
      </c>
      <c r="J7034" s="535">
        <v>0.12</v>
      </c>
      <c r="K7034" s="536">
        <v>0</v>
      </c>
      <c r="L7034" s="535">
        <v>0.14000000000000001</v>
      </c>
      <c r="M7034" s="536">
        <v>0</v>
      </c>
      <c r="N7034" s="535">
        <v>0.14000000000000001</v>
      </c>
      <c r="O7034" s="536">
        <v>0</v>
      </c>
      <c r="P7034" s="535">
        <v>0.12</v>
      </c>
      <c r="Q7034" s="536">
        <v>0</v>
      </c>
      <c r="R7034" s="535">
        <v>0.13</v>
      </c>
    </row>
    <row r="7035" spans="1:18" ht="12.75">
      <c r="A7035" s="145">
        <v>101324</v>
      </c>
      <c r="B7035" s="102" t="s">
        <v>28684</v>
      </c>
      <c r="C7035" s="145" t="s">
        <v>755</v>
      </c>
      <c r="D7035" s="535">
        <v>15.16</v>
      </c>
      <c r="E7035" s="536">
        <v>0</v>
      </c>
      <c r="F7035" s="535">
        <v>15.44</v>
      </c>
      <c r="G7035" s="536">
        <v>0</v>
      </c>
      <c r="H7035" s="535">
        <v>19.64</v>
      </c>
      <c r="I7035" s="536">
        <v>0</v>
      </c>
      <c r="J7035" s="535">
        <v>16.809999999999999</v>
      </c>
      <c r="K7035" s="536">
        <v>0</v>
      </c>
      <c r="L7035" s="535">
        <v>18.88</v>
      </c>
      <c r="M7035" s="536">
        <v>0</v>
      </c>
      <c r="N7035" s="535">
        <v>19.03</v>
      </c>
      <c r="O7035" s="536">
        <v>0</v>
      </c>
      <c r="P7035" s="535">
        <v>16.420000000000002</v>
      </c>
      <c r="Q7035" s="536">
        <v>0</v>
      </c>
      <c r="R7035" s="535">
        <v>17.260000000000002</v>
      </c>
    </row>
    <row r="7036" spans="1:18" ht="12.75">
      <c r="A7036" s="145">
        <v>101328</v>
      </c>
      <c r="B7036" s="102" t="s">
        <v>28685</v>
      </c>
      <c r="C7036" s="145" t="s">
        <v>755</v>
      </c>
      <c r="D7036" s="535">
        <v>18.14</v>
      </c>
      <c r="E7036" s="536">
        <v>0</v>
      </c>
      <c r="F7036" s="535">
        <v>18.48</v>
      </c>
      <c r="G7036" s="536">
        <v>0</v>
      </c>
      <c r="H7036" s="535">
        <v>23.51</v>
      </c>
      <c r="I7036" s="536">
        <v>0</v>
      </c>
      <c r="J7036" s="535">
        <v>20.12</v>
      </c>
      <c r="K7036" s="536">
        <v>0</v>
      </c>
      <c r="L7036" s="535">
        <v>22.6</v>
      </c>
      <c r="M7036" s="536">
        <v>0</v>
      </c>
      <c r="N7036" s="535">
        <v>22.78</v>
      </c>
      <c r="O7036" s="536">
        <v>0</v>
      </c>
      <c r="P7036" s="535">
        <v>19.649999999999999</v>
      </c>
      <c r="Q7036" s="536">
        <v>0</v>
      </c>
      <c r="R7036" s="535">
        <v>20.66</v>
      </c>
    </row>
    <row r="7037" spans="1:18" ht="12.75">
      <c r="A7037" s="145">
        <v>95347</v>
      </c>
      <c r="B7037" s="102" t="s">
        <v>28686</v>
      </c>
      <c r="C7037" s="145" t="s">
        <v>5</v>
      </c>
      <c r="D7037" s="535">
        <v>0.11</v>
      </c>
      <c r="E7037" s="536">
        <v>0</v>
      </c>
      <c r="F7037" s="535">
        <v>0.11</v>
      </c>
      <c r="G7037" s="536">
        <v>0</v>
      </c>
      <c r="H7037" s="535">
        <v>0.14000000000000001</v>
      </c>
      <c r="I7037" s="536">
        <v>0</v>
      </c>
      <c r="J7037" s="535">
        <v>0.12</v>
      </c>
      <c r="K7037" s="536">
        <v>0</v>
      </c>
      <c r="L7037" s="535">
        <v>0.13</v>
      </c>
      <c r="M7037" s="536">
        <v>0</v>
      </c>
      <c r="N7037" s="535">
        <v>0.13</v>
      </c>
      <c r="O7037" s="536">
        <v>0</v>
      </c>
      <c r="P7037" s="535">
        <v>0.11</v>
      </c>
      <c r="Q7037" s="536">
        <v>0</v>
      </c>
      <c r="R7037" s="535">
        <v>0.12</v>
      </c>
    </row>
    <row r="7038" spans="1:18" ht="12.75">
      <c r="A7038" s="145">
        <v>95408</v>
      </c>
      <c r="B7038" s="102" t="s">
        <v>28687</v>
      </c>
      <c r="C7038" s="145" t="s">
        <v>755</v>
      </c>
      <c r="D7038" s="535">
        <v>14.59</v>
      </c>
      <c r="E7038" s="536">
        <v>0</v>
      </c>
      <c r="F7038" s="535">
        <v>14.86</v>
      </c>
      <c r="G7038" s="536">
        <v>0</v>
      </c>
      <c r="H7038" s="535">
        <v>18.899999999999999</v>
      </c>
      <c r="I7038" s="536">
        <v>0</v>
      </c>
      <c r="J7038" s="535">
        <v>16.170000000000002</v>
      </c>
      <c r="K7038" s="536">
        <v>0</v>
      </c>
      <c r="L7038" s="535">
        <v>18.170000000000002</v>
      </c>
      <c r="M7038" s="536">
        <v>0</v>
      </c>
      <c r="N7038" s="535">
        <v>18.309999999999999</v>
      </c>
      <c r="O7038" s="536">
        <v>0</v>
      </c>
      <c r="P7038" s="535">
        <v>15.8</v>
      </c>
      <c r="Q7038" s="536">
        <v>0</v>
      </c>
      <c r="R7038" s="535">
        <v>16.61</v>
      </c>
    </row>
    <row r="7039" spans="1:18" ht="12.75">
      <c r="A7039" s="145">
        <v>95348</v>
      </c>
      <c r="B7039" s="102" t="s">
        <v>28688</v>
      </c>
      <c r="C7039" s="145" t="s">
        <v>5</v>
      </c>
      <c r="D7039" s="535">
        <v>0.13</v>
      </c>
      <c r="E7039" s="536">
        <v>0</v>
      </c>
      <c r="F7039" s="535">
        <v>0.14000000000000001</v>
      </c>
      <c r="G7039" s="536">
        <v>0</v>
      </c>
      <c r="H7039" s="535">
        <v>0.17</v>
      </c>
      <c r="I7039" s="536">
        <v>0</v>
      </c>
      <c r="J7039" s="535">
        <v>0.15</v>
      </c>
      <c r="K7039" s="536">
        <v>0</v>
      </c>
      <c r="L7039" s="535">
        <v>0.17</v>
      </c>
      <c r="M7039" s="536">
        <v>0</v>
      </c>
      <c r="N7039" s="535">
        <v>0.17</v>
      </c>
      <c r="O7039" s="536">
        <v>0</v>
      </c>
      <c r="P7039" s="535">
        <v>0.14000000000000001</v>
      </c>
      <c r="Q7039" s="536">
        <v>0</v>
      </c>
      <c r="R7039" s="535">
        <v>0.15</v>
      </c>
    </row>
    <row r="7040" spans="1:18" ht="12.75">
      <c r="A7040" s="145">
        <v>101332</v>
      </c>
      <c r="B7040" s="102" t="s">
        <v>28689</v>
      </c>
      <c r="C7040" s="145" t="s">
        <v>755</v>
      </c>
      <c r="D7040" s="535">
        <v>8.76</v>
      </c>
      <c r="E7040" s="536">
        <v>0</v>
      </c>
      <c r="F7040" s="535">
        <v>14.18</v>
      </c>
      <c r="G7040" s="536">
        <v>0</v>
      </c>
      <c r="H7040" s="535">
        <v>15.63</v>
      </c>
      <c r="I7040" s="536">
        <v>0</v>
      </c>
      <c r="J7040" s="535">
        <v>13.14</v>
      </c>
      <c r="K7040" s="536">
        <v>0</v>
      </c>
      <c r="L7040" s="535">
        <v>16.100000000000001</v>
      </c>
      <c r="M7040" s="536">
        <v>0</v>
      </c>
      <c r="N7040" s="535">
        <v>13.8</v>
      </c>
      <c r="O7040" s="536">
        <v>0</v>
      </c>
      <c r="P7040" s="535">
        <v>14.15</v>
      </c>
      <c r="Q7040" s="536">
        <v>0</v>
      </c>
      <c r="R7040" s="535">
        <v>13.83</v>
      </c>
    </row>
    <row r="7041" spans="1:18" ht="12.75">
      <c r="A7041" s="145">
        <v>95349</v>
      </c>
      <c r="B7041" s="102" t="s">
        <v>28690</v>
      </c>
      <c r="C7041" s="145" t="s">
        <v>5</v>
      </c>
      <c r="D7041" s="535">
        <v>0.06</v>
      </c>
      <c r="E7041" s="536">
        <v>0</v>
      </c>
      <c r="F7041" s="535">
        <v>0.1</v>
      </c>
      <c r="G7041" s="536">
        <v>0</v>
      </c>
      <c r="H7041" s="535">
        <v>0.11</v>
      </c>
      <c r="I7041" s="536">
        <v>0</v>
      </c>
      <c r="J7041" s="535">
        <v>0.1</v>
      </c>
      <c r="K7041" s="536">
        <v>0</v>
      </c>
      <c r="L7041" s="535">
        <v>0.12</v>
      </c>
      <c r="M7041" s="536">
        <v>0</v>
      </c>
      <c r="N7041" s="535">
        <v>0.1</v>
      </c>
      <c r="O7041" s="536">
        <v>0</v>
      </c>
      <c r="P7041" s="535">
        <v>0.1</v>
      </c>
      <c r="Q7041" s="536">
        <v>0</v>
      </c>
      <c r="R7041" s="535">
        <v>0.1</v>
      </c>
    </row>
    <row r="7042" spans="1:18" ht="12.75">
      <c r="A7042" s="145">
        <v>101336</v>
      </c>
      <c r="B7042" s="102" t="s">
        <v>28691</v>
      </c>
      <c r="C7042" s="145" t="s">
        <v>755</v>
      </c>
      <c r="D7042" s="535">
        <v>42.32</v>
      </c>
      <c r="E7042" s="536">
        <v>0</v>
      </c>
      <c r="F7042" s="535">
        <v>53.66</v>
      </c>
      <c r="G7042" s="536">
        <v>0</v>
      </c>
      <c r="H7042" s="535">
        <v>63.26</v>
      </c>
      <c r="I7042" s="536">
        <v>0</v>
      </c>
      <c r="J7042" s="535">
        <v>58.39</v>
      </c>
      <c r="K7042" s="536">
        <v>0</v>
      </c>
      <c r="L7042" s="535">
        <v>65.59</v>
      </c>
      <c r="M7042" s="536">
        <v>0</v>
      </c>
      <c r="N7042" s="535">
        <v>66.12</v>
      </c>
      <c r="O7042" s="536">
        <v>0</v>
      </c>
      <c r="P7042" s="535">
        <v>53.79</v>
      </c>
      <c r="Q7042" s="536">
        <v>0</v>
      </c>
      <c r="R7042" s="535">
        <v>58</v>
      </c>
    </row>
    <row r="7043" spans="1:18" ht="12.75">
      <c r="A7043" s="145">
        <v>95351</v>
      </c>
      <c r="B7043" s="102" t="s">
        <v>28692</v>
      </c>
      <c r="C7043" s="145" t="s">
        <v>5</v>
      </c>
      <c r="D7043" s="535">
        <v>0.32</v>
      </c>
      <c r="E7043" s="536">
        <v>0</v>
      </c>
      <c r="F7043" s="535">
        <v>0.4</v>
      </c>
      <c r="G7043" s="536">
        <v>0</v>
      </c>
      <c r="H7043" s="535">
        <v>0.47</v>
      </c>
      <c r="I7043" s="536">
        <v>0</v>
      </c>
      <c r="J7043" s="535">
        <v>0.44</v>
      </c>
      <c r="K7043" s="536">
        <v>0</v>
      </c>
      <c r="L7043" s="535">
        <v>0.49</v>
      </c>
      <c r="M7043" s="536">
        <v>0</v>
      </c>
      <c r="N7043" s="535">
        <v>0.49</v>
      </c>
      <c r="O7043" s="536">
        <v>0</v>
      </c>
      <c r="P7043" s="535">
        <v>0.4</v>
      </c>
      <c r="Q7043" s="536">
        <v>0</v>
      </c>
      <c r="R7043" s="535">
        <v>0.43</v>
      </c>
    </row>
    <row r="7044" spans="1:18" ht="12.75">
      <c r="A7044" s="145">
        <v>95352</v>
      </c>
      <c r="B7044" s="102" t="s">
        <v>28693</v>
      </c>
      <c r="C7044" s="145" t="s">
        <v>5</v>
      </c>
      <c r="D7044" s="535">
        <v>0.14000000000000001</v>
      </c>
      <c r="E7044" s="536">
        <v>0</v>
      </c>
      <c r="F7044" s="535">
        <v>0.13</v>
      </c>
      <c r="G7044" s="536">
        <v>0</v>
      </c>
      <c r="H7044" s="535">
        <v>0.14000000000000001</v>
      </c>
      <c r="I7044" s="536">
        <v>0</v>
      </c>
      <c r="J7044" s="535">
        <v>0.14000000000000001</v>
      </c>
      <c r="K7044" s="536">
        <v>0</v>
      </c>
      <c r="L7044" s="535">
        <v>0.13</v>
      </c>
      <c r="M7044" s="536">
        <v>0</v>
      </c>
      <c r="N7044" s="535">
        <v>0.13</v>
      </c>
      <c r="O7044" s="536">
        <v>0</v>
      </c>
      <c r="P7044" s="535">
        <v>0.13</v>
      </c>
      <c r="Q7044" s="536">
        <v>0</v>
      </c>
      <c r="R7044" s="535">
        <v>0.15</v>
      </c>
    </row>
    <row r="7045" spans="1:18" ht="12.75">
      <c r="A7045" s="145">
        <v>101337</v>
      </c>
      <c r="B7045" s="102" t="s">
        <v>28694</v>
      </c>
      <c r="C7045" s="145" t="s">
        <v>755</v>
      </c>
      <c r="D7045" s="535">
        <v>19.649999999999999</v>
      </c>
      <c r="E7045" s="536">
        <v>0</v>
      </c>
      <c r="F7045" s="535">
        <v>17.670000000000002</v>
      </c>
      <c r="G7045" s="536">
        <v>0</v>
      </c>
      <c r="H7045" s="535">
        <v>19.149999999999999</v>
      </c>
      <c r="I7045" s="536">
        <v>0</v>
      </c>
      <c r="J7045" s="535">
        <v>18.66</v>
      </c>
      <c r="K7045" s="536">
        <v>0</v>
      </c>
      <c r="L7045" s="535">
        <v>17.489999999999998</v>
      </c>
      <c r="M7045" s="536">
        <v>0</v>
      </c>
      <c r="N7045" s="535">
        <v>17.91</v>
      </c>
      <c r="O7045" s="536">
        <v>0</v>
      </c>
      <c r="P7045" s="535">
        <v>18.5</v>
      </c>
      <c r="Q7045" s="536">
        <v>0</v>
      </c>
      <c r="R7045" s="535">
        <v>20.69</v>
      </c>
    </row>
    <row r="7046" spans="1:18" ht="12.75">
      <c r="A7046" s="145">
        <v>101338</v>
      </c>
      <c r="B7046" s="102" t="s">
        <v>28695</v>
      </c>
      <c r="C7046" s="145" t="s">
        <v>755</v>
      </c>
      <c r="D7046" s="535">
        <v>31.3</v>
      </c>
      <c r="E7046" s="536">
        <v>0</v>
      </c>
      <c r="F7046" s="535">
        <v>19.010000000000002</v>
      </c>
      <c r="G7046" s="536">
        <v>0</v>
      </c>
      <c r="H7046" s="535">
        <v>35.74</v>
      </c>
      <c r="I7046" s="536">
        <v>0</v>
      </c>
      <c r="J7046" s="535">
        <v>24.66</v>
      </c>
      <c r="K7046" s="536">
        <v>0</v>
      </c>
      <c r="L7046" s="535">
        <v>31.93</v>
      </c>
      <c r="M7046" s="536">
        <v>0</v>
      </c>
      <c r="N7046" s="535">
        <v>27.31</v>
      </c>
      <c r="O7046" s="536">
        <v>0</v>
      </c>
      <c r="P7046" s="535">
        <v>23.07</v>
      </c>
      <c r="Q7046" s="536">
        <v>0</v>
      </c>
      <c r="R7046" s="535">
        <v>33.85</v>
      </c>
    </row>
    <row r="7047" spans="1:18" ht="12.75">
      <c r="A7047" s="145">
        <v>95354</v>
      </c>
      <c r="B7047" s="102" t="s">
        <v>28696</v>
      </c>
      <c r="C7047" s="145" t="s">
        <v>5</v>
      </c>
      <c r="D7047" s="535">
        <v>0.24</v>
      </c>
      <c r="E7047" s="536">
        <v>0</v>
      </c>
      <c r="F7047" s="535">
        <v>0.15</v>
      </c>
      <c r="G7047" s="536">
        <v>0</v>
      </c>
      <c r="H7047" s="535">
        <v>0.28000000000000003</v>
      </c>
      <c r="I7047" s="536">
        <v>0</v>
      </c>
      <c r="J7047" s="535">
        <v>0.18</v>
      </c>
      <c r="K7047" s="536">
        <v>0</v>
      </c>
      <c r="L7047" s="535">
        <v>0.27</v>
      </c>
      <c r="M7047" s="536">
        <v>0</v>
      </c>
      <c r="N7047" s="535">
        <v>0.2</v>
      </c>
      <c r="O7047" s="536">
        <v>0</v>
      </c>
      <c r="P7047" s="535">
        <v>0.15</v>
      </c>
      <c r="Q7047" s="536">
        <v>0</v>
      </c>
      <c r="R7047" s="535">
        <v>0.23</v>
      </c>
    </row>
    <row r="7048" spans="1:18" ht="12.75">
      <c r="A7048" s="145">
        <v>101339</v>
      </c>
      <c r="B7048" s="102" t="s">
        <v>28697</v>
      </c>
      <c r="C7048" s="145" t="s">
        <v>755</v>
      </c>
      <c r="D7048" s="535">
        <v>32.64</v>
      </c>
      <c r="E7048" s="536">
        <v>0</v>
      </c>
      <c r="F7048" s="535">
        <v>19.78</v>
      </c>
      <c r="G7048" s="536">
        <v>0</v>
      </c>
      <c r="H7048" s="535">
        <v>37.69</v>
      </c>
      <c r="I7048" s="536">
        <v>0</v>
      </c>
      <c r="J7048" s="535">
        <v>24.71</v>
      </c>
      <c r="K7048" s="536">
        <v>0</v>
      </c>
      <c r="L7048" s="535">
        <v>36.619999999999997</v>
      </c>
      <c r="M7048" s="536">
        <v>0</v>
      </c>
      <c r="N7048" s="535">
        <v>26.64</v>
      </c>
      <c r="O7048" s="536">
        <v>0</v>
      </c>
      <c r="P7048" s="535">
        <v>21.32</v>
      </c>
      <c r="Q7048" s="536">
        <v>0</v>
      </c>
      <c r="R7048" s="535">
        <v>31.59</v>
      </c>
    </row>
    <row r="7049" spans="1:18" ht="12.75">
      <c r="A7049" s="145">
        <v>101340</v>
      </c>
      <c r="B7049" s="102" t="s">
        <v>28698</v>
      </c>
      <c r="C7049" s="145" t="s">
        <v>755</v>
      </c>
      <c r="D7049" s="535">
        <v>18.739999999999998</v>
      </c>
      <c r="E7049" s="536">
        <v>0</v>
      </c>
      <c r="F7049" s="535">
        <v>14.44</v>
      </c>
      <c r="G7049" s="536">
        <v>0</v>
      </c>
      <c r="H7049" s="535">
        <v>26.15</v>
      </c>
      <c r="I7049" s="536">
        <v>0</v>
      </c>
      <c r="J7049" s="535">
        <v>18.28</v>
      </c>
      <c r="K7049" s="536">
        <v>0</v>
      </c>
      <c r="L7049" s="535">
        <v>35.979999999999997</v>
      </c>
      <c r="M7049" s="536">
        <v>0</v>
      </c>
      <c r="N7049" s="535">
        <v>24.36</v>
      </c>
      <c r="O7049" s="536">
        <v>0</v>
      </c>
      <c r="P7049" s="535">
        <v>21.3</v>
      </c>
      <c r="Q7049" s="536">
        <v>0</v>
      </c>
      <c r="R7049" s="535">
        <v>27</v>
      </c>
    </row>
    <row r="7050" spans="1:18" ht="12.75">
      <c r="A7050" s="145">
        <v>95389</v>
      </c>
      <c r="B7050" s="102" t="s">
        <v>28699</v>
      </c>
      <c r="C7050" s="145" t="s">
        <v>5</v>
      </c>
      <c r="D7050" s="535">
        <v>0.14000000000000001</v>
      </c>
      <c r="E7050" s="536">
        <v>0</v>
      </c>
      <c r="F7050" s="535">
        <v>0.1</v>
      </c>
      <c r="G7050" s="536">
        <v>0</v>
      </c>
      <c r="H7050" s="535">
        <v>0.19</v>
      </c>
      <c r="I7050" s="536">
        <v>0</v>
      </c>
      <c r="J7050" s="535">
        <v>0.13</v>
      </c>
      <c r="K7050" s="536">
        <v>0</v>
      </c>
      <c r="L7050" s="535">
        <v>0.27</v>
      </c>
      <c r="M7050" s="536">
        <v>0</v>
      </c>
      <c r="N7050" s="535">
        <v>0.18</v>
      </c>
      <c r="O7050" s="536">
        <v>0</v>
      </c>
      <c r="P7050" s="535">
        <v>0.15</v>
      </c>
      <c r="Q7050" s="536">
        <v>0</v>
      </c>
      <c r="R7050" s="535">
        <v>0.2</v>
      </c>
    </row>
    <row r="7051" spans="1:18" ht="12.75">
      <c r="A7051" s="145">
        <v>101341</v>
      </c>
      <c r="B7051" s="102" t="s">
        <v>28700</v>
      </c>
      <c r="C7051" s="145" t="s">
        <v>755</v>
      </c>
      <c r="D7051" s="535">
        <v>23.29</v>
      </c>
      <c r="E7051" s="536">
        <v>0</v>
      </c>
      <c r="F7051" s="535">
        <v>15.08</v>
      </c>
      <c r="G7051" s="536">
        <v>0</v>
      </c>
      <c r="H7051" s="535">
        <v>26.6</v>
      </c>
      <c r="I7051" s="536">
        <v>0</v>
      </c>
      <c r="J7051" s="535">
        <v>18.350000000000001</v>
      </c>
      <c r="K7051" s="536">
        <v>0</v>
      </c>
      <c r="L7051" s="535">
        <v>30.05</v>
      </c>
      <c r="M7051" s="536">
        <v>0</v>
      </c>
      <c r="N7051" s="535">
        <v>21.66</v>
      </c>
      <c r="O7051" s="536">
        <v>0</v>
      </c>
      <c r="P7051" s="535">
        <v>17.72</v>
      </c>
      <c r="Q7051" s="536">
        <v>0</v>
      </c>
      <c r="R7051" s="535">
        <v>19.190000000000001</v>
      </c>
    </row>
    <row r="7052" spans="1:18" ht="12.75">
      <c r="A7052" s="145">
        <v>95355</v>
      </c>
      <c r="B7052" s="102" t="s">
        <v>28701</v>
      </c>
      <c r="C7052" s="145" t="s">
        <v>5</v>
      </c>
      <c r="D7052" s="535">
        <v>0.17</v>
      </c>
      <c r="E7052" s="536">
        <v>0</v>
      </c>
      <c r="F7052" s="535">
        <v>0.11</v>
      </c>
      <c r="G7052" s="536">
        <v>0</v>
      </c>
      <c r="H7052" s="535">
        <v>0.2</v>
      </c>
      <c r="I7052" s="536">
        <v>0</v>
      </c>
      <c r="J7052" s="535">
        <v>0.14000000000000001</v>
      </c>
      <c r="K7052" s="536">
        <v>0</v>
      </c>
      <c r="L7052" s="535">
        <v>0.22</v>
      </c>
      <c r="M7052" s="536">
        <v>0</v>
      </c>
      <c r="N7052" s="535">
        <v>0.16</v>
      </c>
      <c r="O7052" s="536">
        <v>0</v>
      </c>
      <c r="P7052" s="535">
        <v>0.13</v>
      </c>
      <c r="Q7052" s="536">
        <v>0</v>
      </c>
      <c r="R7052" s="535">
        <v>0.14000000000000001</v>
      </c>
    </row>
    <row r="7053" spans="1:18" ht="12.75">
      <c r="A7053" s="145">
        <v>95356</v>
      </c>
      <c r="B7053" s="102" t="s">
        <v>28702</v>
      </c>
      <c r="C7053" s="145" t="s">
        <v>5</v>
      </c>
      <c r="D7053" s="535">
        <v>0.24</v>
      </c>
      <c r="E7053" s="536">
        <v>0</v>
      </c>
      <c r="F7053" s="535">
        <v>0.15</v>
      </c>
      <c r="G7053" s="536">
        <v>0</v>
      </c>
      <c r="H7053" s="535">
        <v>0.28000000000000003</v>
      </c>
      <c r="I7053" s="536">
        <v>0</v>
      </c>
      <c r="J7053" s="535">
        <v>0.18</v>
      </c>
      <c r="K7053" s="536">
        <v>0</v>
      </c>
      <c r="L7053" s="535">
        <v>0.27</v>
      </c>
      <c r="M7053" s="536">
        <v>0</v>
      </c>
      <c r="N7053" s="535">
        <v>0.2</v>
      </c>
      <c r="O7053" s="536">
        <v>0</v>
      </c>
      <c r="P7053" s="535">
        <v>0.15</v>
      </c>
      <c r="Q7053" s="536">
        <v>0</v>
      </c>
      <c r="R7053" s="535">
        <v>0.23</v>
      </c>
    </row>
    <row r="7054" spans="1:18" ht="12.75">
      <c r="A7054" s="145">
        <v>101342</v>
      </c>
      <c r="B7054" s="102" t="s">
        <v>28703</v>
      </c>
      <c r="C7054" s="145" t="s">
        <v>755</v>
      </c>
      <c r="D7054" s="535">
        <v>32.64</v>
      </c>
      <c r="E7054" s="536">
        <v>0</v>
      </c>
      <c r="F7054" s="535">
        <v>19.78</v>
      </c>
      <c r="G7054" s="536">
        <v>0</v>
      </c>
      <c r="H7054" s="535">
        <v>37.69</v>
      </c>
      <c r="I7054" s="536">
        <v>0</v>
      </c>
      <c r="J7054" s="535">
        <v>24.71</v>
      </c>
      <c r="K7054" s="536">
        <v>0</v>
      </c>
      <c r="L7054" s="535">
        <v>36.619999999999997</v>
      </c>
      <c r="M7054" s="536">
        <v>0</v>
      </c>
      <c r="N7054" s="535">
        <v>26.64</v>
      </c>
      <c r="O7054" s="536">
        <v>0</v>
      </c>
      <c r="P7054" s="535">
        <v>21.32</v>
      </c>
      <c r="Q7054" s="536">
        <v>0</v>
      </c>
      <c r="R7054" s="535">
        <v>31.59</v>
      </c>
    </row>
    <row r="7055" spans="1:18" ht="12.75">
      <c r="A7055" s="145">
        <v>95357</v>
      </c>
      <c r="B7055" s="102" t="s">
        <v>28704</v>
      </c>
      <c r="C7055" s="145" t="s">
        <v>5</v>
      </c>
      <c r="D7055" s="535">
        <v>0.35</v>
      </c>
      <c r="E7055" s="536">
        <v>0</v>
      </c>
      <c r="F7055" s="535">
        <v>0.23</v>
      </c>
      <c r="G7055" s="536">
        <v>0</v>
      </c>
      <c r="H7055" s="535">
        <v>0.4</v>
      </c>
      <c r="I7055" s="536">
        <v>0</v>
      </c>
      <c r="J7055" s="535">
        <v>0.28000000000000003</v>
      </c>
      <c r="K7055" s="536">
        <v>0</v>
      </c>
      <c r="L7055" s="535">
        <v>0.41</v>
      </c>
      <c r="M7055" s="536">
        <v>0</v>
      </c>
      <c r="N7055" s="535">
        <v>0.33</v>
      </c>
      <c r="O7055" s="536">
        <v>0</v>
      </c>
      <c r="P7055" s="535">
        <v>0.26</v>
      </c>
      <c r="Q7055" s="536">
        <v>0</v>
      </c>
      <c r="R7055" s="535">
        <v>0.36</v>
      </c>
    </row>
    <row r="7056" spans="1:18" ht="12.75">
      <c r="A7056" s="145">
        <v>101343</v>
      </c>
      <c r="B7056" s="102" t="s">
        <v>28705</v>
      </c>
      <c r="C7056" s="145" t="s">
        <v>755</v>
      </c>
      <c r="D7056" s="535">
        <v>47.12</v>
      </c>
      <c r="E7056" s="536">
        <v>0</v>
      </c>
      <c r="F7056" s="535">
        <v>30.5</v>
      </c>
      <c r="G7056" s="536">
        <v>0</v>
      </c>
      <c r="H7056" s="535">
        <v>53.8</v>
      </c>
      <c r="I7056" s="536">
        <v>0</v>
      </c>
      <c r="J7056" s="535">
        <v>37.119999999999997</v>
      </c>
      <c r="K7056" s="536">
        <v>0</v>
      </c>
      <c r="L7056" s="535">
        <v>54.26</v>
      </c>
      <c r="M7056" s="536">
        <v>0</v>
      </c>
      <c r="N7056" s="535">
        <v>43.82</v>
      </c>
      <c r="O7056" s="536">
        <v>0</v>
      </c>
      <c r="P7056" s="535">
        <v>35.85</v>
      </c>
      <c r="Q7056" s="536">
        <v>0</v>
      </c>
      <c r="R7056" s="535">
        <v>48.04</v>
      </c>
    </row>
    <row r="7057" spans="1:18" ht="12.75">
      <c r="A7057" s="145">
        <v>95358</v>
      </c>
      <c r="B7057" s="102" t="s">
        <v>28706</v>
      </c>
      <c r="C7057" s="145" t="s">
        <v>5</v>
      </c>
      <c r="D7057" s="535">
        <v>0.38</v>
      </c>
      <c r="E7057" s="536">
        <v>0</v>
      </c>
      <c r="F7057" s="535">
        <v>0.24</v>
      </c>
      <c r="G7057" s="536">
        <v>0</v>
      </c>
      <c r="H7057" s="535">
        <v>0.55000000000000004</v>
      </c>
      <c r="I7057" s="536">
        <v>0</v>
      </c>
      <c r="J7057" s="535">
        <v>0.3</v>
      </c>
      <c r="K7057" s="536">
        <v>0</v>
      </c>
      <c r="L7057" s="535">
        <v>0.47</v>
      </c>
      <c r="M7057" s="536">
        <v>0</v>
      </c>
      <c r="N7057" s="535">
        <v>0.36</v>
      </c>
      <c r="O7057" s="536">
        <v>0</v>
      </c>
      <c r="P7057" s="535">
        <v>0.31</v>
      </c>
      <c r="Q7057" s="536">
        <v>0</v>
      </c>
      <c r="R7057" s="535">
        <v>0.39</v>
      </c>
    </row>
    <row r="7058" spans="1:18" ht="12.75">
      <c r="A7058" s="145">
        <v>101344</v>
      </c>
      <c r="B7058" s="102" t="s">
        <v>28707</v>
      </c>
      <c r="C7058" s="145" t="s">
        <v>755</v>
      </c>
      <c r="D7058" s="535">
        <v>50.31</v>
      </c>
      <c r="E7058" s="536">
        <v>0</v>
      </c>
      <c r="F7058" s="535">
        <v>32.79</v>
      </c>
      <c r="G7058" s="536">
        <v>0</v>
      </c>
      <c r="H7058" s="535">
        <v>73.36</v>
      </c>
      <c r="I7058" s="536">
        <v>0</v>
      </c>
      <c r="J7058" s="535">
        <v>39.630000000000003</v>
      </c>
      <c r="K7058" s="536">
        <v>0</v>
      </c>
      <c r="L7058" s="535">
        <v>62.9</v>
      </c>
      <c r="M7058" s="536">
        <v>0</v>
      </c>
      <c r="N7058" s="535">
        <v>47.99</v>
      </c>
      <c r="O7058" s="536">
        <v>0</v>
      </c>
      <c r="P7058" s="535">
        <v>41.96</v>
      </c>
      <c r="Q7058" s="536">
        <v>0</v>
      </c>
      <c r="R7058" s="535">
        <v>51.79</v>
      </c>
    </row>
    <row r="7059" spans="1:18" ht="12.75">
      <c r="A7059" s="145">
        <v>95359</v>
      </c>
      <c r="B7059" s="102" t="s">
        <v>28708</v>
      </c>
      <c r="C7059" s="145" t="s">
        <v>5</v>
      </c>
      <c r="D7059" s="535">
        <v>0.5</v>
      </c>
      <c r="E7059" s="536">
        <v>0</v>
      </c>
      <c r="F7059" s="535">
        <v>0.28000000000000003</v>
      </c>
      <c r="G7059" s="536">
        <v>0</v>
      </c>
      <c r="H7059" s="535">
        <v>0.56000000000000005</v>
      </c>
      <c r="I7059" s="536">
        <v>0</v>
      </c>
      <c r="J7059" s="535">
        <v>0.39</v>
      </c>
      <c r="K7059" s="536">
        <v>0</v>
      </c>
      <c r="L7059" s="535">
        <v>0.69</v>
      </c>
      <c r="M7059" s="536">
        <v>0</v>
      </c>
      <c r="N7059" s="535">
        <v>0.66</v>
      </c>
      <c r="O7059" s="536">
        <v>0</v>
      </c>
      <c r="P7059" s="535">
        <v>0.31</v>
      </c>
      <c r="Q7059" s="536">
        <v>0</v>
      </c>
      <c r="R7059" s="535">
        <v>0.68</v>
      </c>
    </row>
    <row r="7060" spans="1:18" ht="12.75">
      <c r="A7060" s="145">
        <v>101345</v>
      </c>
      <c r="B7060" s="102" t="s">
        <v>28709</v>
      </c>
      <c r="C7060" s="145" t="s">
        <v>755</v>
      </c>
      <c r="D7060" s="535">
        <v>65.95</v>
      </c>
      <c r="E7060" s="536">
        <v>0</v>
      </c>
      <c r="F7060" s="535">
        <v>37.96</v>
      </c>
      <c r="G7060" s="536">
        <v>0</v>
      </c>
      <c r="H7060" s="535">
        <v>75.3</v>
      </c>
      <c r="I7060" s="536">
        <v>0</v>
      </c>
      <c r="J7060" s="535">
        <v>51.96</v>
      </c>
      <c r="K7060" s="536">
        <v>0</v>
      </c>
      <c r="L7060" s="535">
        <v>91.82</v>
      </c>
      <c r="M7060" s="536">
        <v>0</v>
      </c>
      <c r="N7060" s="535">
        <v>87.49</v>
      </c>
      <c r="O7060" s="536">
        <v>0</v>
      </c>
      <c r="P7060" s="535">
        <v>41.96</v>
      </c>
      <c r="Q7060" s="536">
        <v>0</v>
      </c>
      <c r="R7060" s="535">
        <v>90.97</v>
      </c>
    </row>
    <row r="7061" spans="1:18" ht="12.75">
      <c r="A7061" s="145">
        <v>101346</v>
      </c>
      <c r="B7061" s="102" t="s">
        <v>28710</v>
      </c>
      <c r="C7061" s="145" t="s">
        <v>755</v>
      </c>
      <c r="D7061" s="535">
        <v>34.369999999999997</v>
      </c>
      <c r="E7061" s="536">
        <v>0</v>
      </c>
      <c r="F7061" s="535">
        <v>25.72</v>
      </c>
      <c r="G7061" s="536">
        <v>0</v>
      </c>
      <c r="H7061" s="535">
        <v>39.24</v>
      </c>
      <c r="I7061" s="536">
        <v>0</v>
      </c>
      <c r="J7061" s="535">
        <v>27.07</v>
      </c>
      <c r="K7061" s="536">
        <v>0</v>
      </c>
      <c r="L7061" s="535">
        <v>42.53</v>
      </c>
      <c r="M7061" s="536">
        <v>0</v>
      </c>
      <c r="N7061" s="535">
        <v>36.94</v>
      </c>
      <c r="O7061" s="536">
        <v>0</v>
      </c>
      <c r="P7061" s="535">
        <v>26.15</v>
      </c>
      <c r="Q7061" s="536">
        <v>0</v>
      </c>
      <c r="R7061" s="535">
        <v>28.52</v>
      </c>
    </row>
    <row r="7062" spans="1:18" ht="12.75">
      <c r="A7062" s="145">
        <v>101347</v>
      </c>
      <c r="B7062" s="102" t="s">
        <v>28711</v>
      </c>
      <c r="C7062" s="145" t="s">
        <v>755</v>
      </c>
      <c r="D7062" s="535">
        <v>44.46</v>
      </c>
      <c r="E7062" s="536">
        <v>0</v>
      </c>
      <c r="F7062" s="535">
        <v>27.47</v>
      </c>
      <c r="G7062" s="536">
        <v>0</v>
      </c>
      <c r="H7062" s="535">
        <v>52.38</v>
      </c>
      <c r="I7062" s="536">
        <v>0</v>
      </c>
      <c r="J7062" s="535">
        <v>50.75</v>
      </c>
      <c r="K7062" s="536">
        <v>0</v>
      </c>
      <c r="L7062" s="535">
        <v>49.55</v>
      </c>
      <c r="M7062" s="536">
        <v>0</v>
      </c>
      <c r="N7062" s="535">
        <v>43.01</v>
      </c>
      <c r="O7062" s="536">
        <v>0</v>
      </c>
      <c r="P7062" s="535">
        <v>29.57</v>
      </c>
      <c r="Q7062" s="536">
        <v>0</v>
      </c>
      <c r="R7062" s="535">
        <v>50.1</v>
      </c>
    </row>
    <row r="7063" spans="1:18" ht="12.75">
      <c r="A7063" s="145">
        <v>95361</v>
      </c>
      <c r="B7063" s="102" t="s">
        <v>28712</v>
      </c>
      <c r="C7063" s="145" t="s">
        <v>5</v>
      </c>
      <c r="D7063" s="535">
        <v>0.19</v>
      </c>
      <c r="E7063" s="536">
        <v>0</v>
      </c>
      <c r="F7063" s="535">
        <v>0.12</v>
      </c>
      <c r="G7063" s="536">
        <v>0</v>
      </c>
      <c r="H7063" s="535">
        <v>0.2</v>
      </c>
      <c r="I7063" s="536">
        <v>0</v>
      </c>
      <c r="J7063" s="535">
        <v>0.14000000000000001</v>
      </c>
      <c r="K7063" s="536">
        <v>0</v>
      </c>
      <c r="L7063" s="535">
        <v>0.24</v>
      </c>
      <c r="M7063" s="536">
        <v>0</v>
      </c>
      <c r="N7063" s="535">
        <v>0.18</v>
      </c>
      <c r="O7063" s="536">
        <v>0</v>
      </c>
      <c r="P7063" s="535">
        <v>0.15</v>
      </c>
      <c r="Q7063" s="536">
        <v>0</v>
      </c>
      <c r="R7063" s="535">
        <v>0.17</v>
      </c>
    </row>
    <row r="7064" spans="1:18" ht="12.75">
      <c r="A7064" s="145">
        <v>101348</v>
      </c>
      <c r="B7064" s="102" t="s">
        <v>28713</v>
      </c>
      <c r="C7064" s="145" t="s">
        <v>755</v>
      </c>
      <c r="D7064" s="535">
        <v>26.19</v>
      </c>
      <c r="E7064" s="536">
        <v>0</v>
      </c>
      <c r="F7064" s="535">
        <v>16.43</v>
      </c>
      <c r="G7064" s="536">
        <v>0</v>
      </c>
      <c r="H7064" s="535">
        <v>27.57</v>
      </c>
      <c r="I7064" s="536">
        <v>0</v>
      </c>
      <c r="J7064" s="535">
        <v>19.02</v>
      </c>
      <c r="K7064" s="536">
        <v>0</v>
      </c>
      <c r="L7064" s="535">
        <v>31.98</v>
      </c>
      <c r="M7064" s="536">
        <v>0</v>
      </c>
      <c r="N7064" s="535">
        <v>23.99</v>
      </c>
      <c r="O7064" s="536">
        <v>0</v>
      </c>
      <c r="P7064" s="535">
        <v>21.3</v>
      </c>
      <c r="Q7064" s="536">
        <v>0</v>
      </c>
      <c r="R7064" s="535">
        <v>23.62</v>
      </c>
    </row>
    <row r="7065" spans="1:18" ht="12.75">
      <c r="A7065" s="145">
        <v>101349</v>
      </c>
      <c r="B7065" s="102" t="s">
        <v>28714</v>
      </c>
      <c r="C7065" s="145" t="s">
        <v>755</v>
      </c>
      <c r="D7065" s="535">
        <v>40.93</v>
      </c>
      <c r="E7065" s="536">
        <v>0</v>
      </c>
      <c r="F7065" s="535">
        <v>35.28</v>
      </c>
      <c r="G7065" s="536">
        <v>0</v>
      </c>
      <c r="H7065" s="535">
        <v>45.13</v>
      </c>
      <c r="I7065" s="536">
        <v>0</v>
      </c>
      <c r="J7065" s="535">
        <v>34.15</v>
      </c>
      <c r="K7065" s="536">
        <v>0</v>
      </c>
      <c r="L7065" s="535">
        <v>55.31</v>
      </c>
      <c r="M7065" s="536">
        <v>0</v>
      </c>
      <c r="N7065" s="535">
        <v>46.13</v>
      </c>
      <c r="O7065" s="536">
        <v>0</v>
      </c>
      <c r="P7065" s="535">
        <v>37.96</v>
      </c>
      <c r="Q7065" s="536">
        <v>0</v>
      </c>
      <c r="R7065" s="535">
        <v>42.23</v>
      </c>
    </row>
    <row r="7066" spans="1:18" ht="12.75">
      <c r="A7066" s="145">
        <v>95362</v>
      </c>
      <c r="B7066" s="102" t="s">
        <v>28715</v>
      </c>
      <c r="C7066" s="145" t="s">
        <v>5</v>
      </c>
      <c r="D7066" s="535">
        <v>0.31</v>
      </c>
      <c r="E7066" s="536">
        <v>0</v>
      </c>
      <c r="F7066" s="535">
        <v>0.26</v>
      </c>
      <c r="G7066" s="536">
        <v>0</v>
      </c>
      <c r="H7066" s="535">
        <v>0.34</v>
      </c>
      <c r="I7066" s="536">
        <v>0</v>
      </c>
      <c r="J7066" s="535">
        <v>0.26</v>
      </c>
      <c r="K7066" s="536">
        <v>0</v>
      </c>
      <c r="L7066" s="535">
        <v>0.41</v>
      </c>
      <c r="M7066" s="536">
        <v>0</v>
      </c>
      <c r="N7066" s="535">
        <v>0.34</v>
      </c>
      <c r="O7066" s="536">
        <v>0</v>
      </c>
      <c r="P7066" s="535">
        <v>0.28000000000000003</v>
      </c>
      <c r="Q7066" s="536">
        <v>0</v>
      </c>
      <c r="R7066" s="535">
        <v>0.31</v>
      </c>
    </row>
    <row r="7067" spans="1:18" ht="12.75">
      <c r="A7067" s="145">
        <v>95363</v>
      </c>
      <c r="B7067" s="102" t="s">
        <v>28716</v>
      </c>
      <c r="C7067" s="145" t="s">
        <v>5</v>
      </c>
      <c r="D7067" s="535">
        <v>0.31</v>
      </c>
      <c r="E7067" s="536">
        <v>0</v>
      </c>
      <c r="F7067" s="535">
        <v>0.26</v>
      </c>
      <c r="G7067" s="536">
        <v>0</v>
      </c>
      <c r="H7067" s="535">
        <v>0.34</v>
      </c>
      <c r="I7067" s="536">
        <v>0</v>
      </c>
      <c r="J7067" s="535">
        <v>0.26</v>
      </c>
      <c r="K7067" s="536">
        <v>0</v>
      </c>
      <c r="L7067" s="535">
        <v>0.41</v>
      </c>
      <c r="M7067" s="536">
        <v>0</v>
      </c>
      <c r="N7067" s="535">
        <v>0.34</v>
      </c>
      <c r="O7067" s="536">
        <v>0</v>
      </c>
      <c r="P7067" s="535">
        <v>0.28000000000000003</v>
      </c>
      <c r="Q7067" s="536">
        <v>0</v>
      </c>
      <c r="R7067" s="535">
        <v>0.31</v>
      </c>
    </row>
    <row r="7068" spans="1:18" ht="12.75">
      <c r="A7068" s="145">
        <v>101350</v>
      </c>
      <c r="B7068" s="102" t="s">
        <v>28717</v>
      </c>
      <c r="C7068" s="145" t="s">
        <v>755</v>
      </c>
      <c r="D7068" s="535">
        <v>40.93</v>
      </c>
      <c r="E7068" s="536">
        <v>0</v>
      </c>
      <c r="F7068" s="535">
        <v>35.28</v>
      </c>
      <c r="G7068" s="536">
        <v>0</v>
      </c>
      <c r="H7068" s="535">
        <v>45.13</v>
      </c>
      <c r="I7068" s="536">
        <v>0</v>
      </c>
      <c r="J7068" s="535">
        <v>34.15</v>
      </c>
      <c r="K7068" s="536">
        <v>0</v>
      </c>
      <c r="L7068" s="535">
        <v>55.31</v>
      </c>
      <c r="M7068" s="536">
        <v>0</v>
      </c>
      <c r="N7068" s="535">
        <v>46.13</v>
      </c>
      <c r="O7068" s="536">
        <v>0</v>
      </c>
      <c r="P7068" s="535">
        <v>37.96</v>
      </c>
      <c r="Q7068" s="536">
        <v>0</v>
      </c>
      <c r="R7068" s="535">
        <v>42.23</v>
      </c>
    </row>
    <row r="7069" spans="1:18" ht="12.75">
      <c r="A7069" s="145">
        <v>95360</v>
      </c>
      <c r="B7069" s="102" t="s">
        <v>28718</v>
      </c>
      <c r="C7069" s="145" t="s">
        <v>5</v>
      </c>
      <c r="D7069" s="535">
        <v>0.33</v>
      </c>
      <c r="E7069" s="536">
        <v>0</v>
      </c>
      <c r="F7069" s="535">
        <v>0.2</v>
      </c>
      <c r="G7069" s="536">
        <v>0</v>
      </c>
      <c r="H7069" s="535">
        <v>0.39</v>
      </c>
      <c r="I7069" s="536">
        <v>0</v>
      </c>
      <c r="J7069" s="535">
        <v>0.38</v>
      </c>
      <c r="K7069" s="536">
        <v>0</v>
      </c>
      <c r="L7069" s="535">
        <v>0.37</v>
      </c>
      <c r="M7069" s="536">
        <v>0</v>
      </c>
      <c r="N7069" s="535">
        <v>0.32</v>
      </c>
      <c r="O7069" s="536">
        <v>0</v>
      </c>
      <c r="P7069" s="535">
        <v>0.22</v>
      </c>
      <c r="Q7069" s="536">
        <v>0</v>
      </c>
      <c r="R7069" s="535">
        <v>0.37</v>
      </c>
    </row>
    <row r="7070" spans="1:18" ht="12.75">
      <c r="A7070" s="145">
        <v>101351</v>
      </c>
      <c r="B7070" s="102" t="s">
        <v>28719</v>
      </c>
      <c r="C7070" s="145" t="s">
        <v>755</v>
      </c>
      <c r="D7070" s="535">
        <v>32.64</v>
      </c>
      <c r="E7070" s="536">
        <v>0</v>
      </c>
      <c r="F7070" s="535">
        <v>19.78</v>
      </c>
      <c r="G7070" s="536">
        <v>0</v>
      </c>
      <c r="H7070" s="535">
        <v>37.69</v>
      </c>
      <c r="I7070" s="536">
        <v>0</v>
      </c>
      <c r="J7070" s="535">
        <v>24.71</v>
      </c>
      <c r="K7070" s="536">
        <v>0</v>
      </c>
      <c r="L7070" s="535">
        <v>36.619999999999997</v>
      </c>
      <c r="M7070" s="536">
        <v>0</v>
      </c>
      <c r="N7070" s="535">
        <v>28.58</v>
      </c>
      <c r="O7070" s="536">
        <v>0</v>
      </c>
      <c r="P7070" s="535">
        <v>21.32</v>
      </c>
      <c r="Q7070" s="536">
        <v>0</v>
      </c>
      <c r="R7070" s="535">
        <v>31.59</v>
      </c>
    </row>
    <row r="7071" spans="1:18" ht="12.75">
      <c r="A7071" s="145">
        <v>95365</v>
      </c>
      <c r="B7071" s="102" t="s">
        <v>28720</v>
      </c>
      <c r="C7071" s="145" t="s">
        <v>5</v>
      </c>
      <c r="D7071" s="535">
        <v>0.24</v>
      </c>
      <c r="E7071" s="536">
        <v>0</v>
      </c>
      <c r="F7071" s="535">
        <v>0.15</v>
      </c>
      <c r="G7071" s="536">
        <v>0</v>
      </c>
      <c r="H7071" s="535">
        <v>0.28000000000000003</v>
      </c>
      <c r="I7071" s="536">
        <v>0</v>
      </c>
      <c r="J7071" s="535">
        <v>0.18</v>
      </c>
      <c r="K7071" s="536">
        <v>0</v>
      </c>
      <c r="L7071" s="535">
        <v>0.27</v>
      </c>
      <c r="M7071" s="536">
        <v>0</v>
      </c>
      <c r="N7071" s="535">
        <v>0.2</v>
      </c>
      <c r="O7071" s="536">
        <v>0</v>
      </c>
      <c r="P7071" s="535">
        <v>0.15</v>
      </c>
      <c r="Q7071" s="536">
        <v>0</v>
      </c>
      <c r="R7071" s="535">
        <v>0.23</v>
      </c>
    </row>
    <row r="7072" spans="1:18" ht="12.75">
      <c r="A7072" s="145">
        <v>101352</v>
      </c>
      <c r="B7072" s="102" t="s">
        <v>28721</v>
      </c>
      <c r="C7072" s="145" t="s">
        <v>755</v>
      </c>
      <c r="D7072" s="535">
        <v>32.64</v>
      </c>
      <c r="E7072" s="536">
        <v>0</v>
      </c>
      <c r="F7072" s="535">
        <v>19.78</v>
      </c>
      <c r="G7072" s="536">
        <v>0</v>
      </c>
      <c r="H7072" s="535">
        <v>37.69</v>
      </c>
      <c r="I7072" s="536">
        <v>0</v>
      </c>
      <c r="J7072" s="535">
        <v>24.71</v>
      </c>
      <c r="K7072" s="536">
        <v>0</v>
      </c>
      <c r="L7072" s="535">
        <v>36.619999999999997</v>
      </c>
      <c r="M7072" s="536">
        <v>0</v>
      </c>
      <c r="N7072" s="535">
        <v>26.64</v>
      </c>
      <c r="O7072" s="536">
        <v>0</v>
      </c>
      <c r="P7072" s="535">
        <v>21.32</v>
      </c>
      <c r="Q7072" s="536">
        <v>0</v>
      </c>
      <c r="R7072" s="535">
        <v>31.59</v>
      </c>
    </row>
    <row r="7073" spans="1:18" ht="12.75">
      <c r="A7073" s="145">
        <v>95364</v>
      </c>
      <c r="B7073" s="102" t="s">
        <v>28722</v>
      </c>
      <c r="C7073" s="145" t="s">
        <v>5</v>
      </c>
      <c r="D7073" s="535">
        <v>0.24</v>
      </c>
      <c r="E7073" s="536">
        <v>0</v>
      </c>
      <c r="F7073" s="535">
        <v>0.15</v>
      </c>
      <c r="G7073" s="536">
        <v>0</v>
      </c>
      <c r="H7073" s="535">
        <v>0.28000000000000003</v>
      </c>
      <c r="I7073" s="536">
        <v>0</v>
      </c>
      <c r="J7073" s="535">
        <v>0.18</v>
      </c>
      <c r="K7073" s="536">
        <v>0</v>
      </c>
      <c r="L7073" s="535">
        <v>0.27</v>
      </c>
      <c r="M7073" s="536">
        <v>0</v>
      </c>
      <c r="N7073" s="535">
        <v>0.21</v>
      </c>
      <c r="O7073" s="536">
        <v>0</v>
      </c>
      <c r="P7073" s="535">
        <v>0.15</v>
      </c>
      <c r="Q7073" s="536">
        <v>0</v>
      </c>
      <c r="R7073" s="535">
        <v>0.23</v>
      </c>
    </row>
    <row r="7074" spans="1:18" ht="12.75">
      <c r="A7074" s="145">
        <v>95366</v>
      </c>
      <c r="B7074" s="102" t="s">
        <v>28723</v>
      </c>
      <c r="C7074" s="145" t="s">
        <v>5</v>
      </c>
      <c r="D7074" s="535">
        <v>0.21</v>
      </c>
      <c r="E7074" s="536">
        <v>0</v>
      </c>
      <c r="F7074" s="535">
        <v>0.15</v>
      </c>
      <c r="G7074" s="536">
        <v>0</v>
      </c>
      <c r="H7074" s="535">
        <v>0.21</v>
      </c>
      <c r="I7074" s="536">
        <v>0</v>
      </c>
      <c r="J7074" s="535">
        <v>0.21</v>
      </c>
      <c r="K7074" s="536">
        <v>0</v>
      </c>
      <c r="L7074" s="535">
        <v>0.27</v>
      </c>
      <c r="M7074" s="536">
        <v>0</v>
      </c>
      <c r="N7074" s="535">
        <v>0.23</v>
      </c>
      <c r="O7074" s="536">
        <v>0</v>
      </c>
      <c r="P7074" s="535">
        <v>0.15</v>
      </c>
      <c r="Q7074" s="536">
        <v>0</v>
      </c>
      <c r="R7074" s="535">
        <v>0.19</v>
      </c>
    </row>
    <row r="7075" spans="1:18" ht="12.75">
      <c r="A7075" s="145">
        <v>101353</v>
      </c>
      <c r="B7075" s="102" t="s">
        <v>28724</v>
      </c>
      <c r="C7075" s="145" t="s">
        <v>755</v>
      </c>
      <c r="D7075" s="535">
        <v>27.65</v>
      </c>
      <c r="E7075" s="536">
        <v>0</v>
      </c>
      <c r="F7075" s="535">
        <v>20.96</v>
      </c>
      <c r="G7075" s="536">
        <v>0</v>
      </c>
      <c r="H7075" s="535">
        <v>28.22</v>
      </c>
      <c r="I7075" s="536">
        <v>0</v>
      </c>
      <c r="J7075" s="535">
        <v>28.1</v>
      </c>
      <c r="K7075" s="536">
        <v>0</v>
      </c>
      <c r="L7075" s="535">
        <v>36.619999999999997</v>
      </c>
      <c r="M7075" s="536">
        <v>0</v>
      </c>
      <c r="N7075" s="535">
        <v>31.25</v>
      </c>
      <c r="O7075" s="536">
        <v>0</v>
      </c>
      <c r="P7075" s="535">
        <v>21.3</v>
      </c>
      <c r="Q7075" s="536">
        <v>0</v>
      </c>
      <c r="R7075" s="535">
        <v>25.85</v>
      </c>
    </row>
    <row r="7076" spans="1:18" ht="12.75">
      <c r="A7076" s="145">
        <v>95367</v>
      </c>
      <c r="B7076" s="102" t="s">
        <v>28725</v>
      </c>
      <c r="C7076" s="145" t="s">
        <v>5</v>
      </c>
      <c r="D7076" s="535">
        <v>0.31</v>
      </c>
      <c r="E7076" s="536">
        <v>0</v>
      </c>
      <c r="F7076" s="535">
        <v>0.26</v>
      </c>
      <c r="G7076" s="536">
        <v>0</v>
      </c>
      <c r="H7076" s="535">
        <v>0.34</v>
      </c>
      <c r="I7076" s="536">
        <v>0</v>
      </c>
      <c r="J7076" s="535">
        <v>0.26</v>
      </c>
      <c r="K7076" s="536">
        <v>0</v>
      </c>
      <c r="L7076" s="535">
        <v>0.41</v>
      </c>
      <c r="M7076" s="536">
        <v>0</v>
      </c>
      <c r="N7076" s="535">
        <v>0.34</v>
      </c>
      <c r="O7076" s="536">
        <v>0</v>
      </c>
      <c r="P7076" s="535">
        <v>0.28000000000000003</v>
      </c>
      <c r="Q7076" s="536">
        <v>0</v>
      </c>
      <c r="R7076" s="535">
        <v>0.31</v>
      </c>
    </row>
    <row r="7077" spans="1:18" ht="12.75">
      <c r="A7077" s="145">
        <v>101355</v>
      </c>
      <c r="B7077" s="102" t="s">
        <v>28726</v>
      </c>
      <c r="C7077" s="145" t="s">
        <v>755</v>
      </c>
      <c r="D7077" s="535">
        <v>40.93</v>
      </c>
      <c r="E7077" s="536">
        <v>0</v>
      </c>
      <c r="F7077" s="535">
        <v>35.28</v>
      </c>
      <c r="G7077" s="536">
        <v>0</v>
      </c>
      <c r="H7077" s="535">
        <v>45.13</v>
      </c>
      <c r="I7077" s="536">
        <v>0</v>
      </c>
      <c r="J7077" s="535">
        <v>34.15</v>
      </c>
      <c r="K7077" s="536">
        <v>0</v>
      </c>
      <c r="L7077" s="535">
        <v>55.31</v>
      </c>
      <c r="M7077" s="536">
        <v>0</v>
      </c>
      <c r="N7077" s="535">
        <v>46.13</v>
      </c>
      <c r="O7077" s="536">
        <v>0</v>
      </c>
      <c r="P7077" s="535">
        <v>37.96</v>
      </c>
      <c r="Q7077" s="536">
        <v>0</v>
      </c>
      <c r="R7077" s="535">
        <v>42.23</v>
      </c>
    </row>
    <row r="7078" spans="1:18" ht="12.75">
      <c r="A7078" s="145">
        <v>95368</v>
      </c>
      <c r="B7078" s="102" t="s">
        <v>28727</v>
      </c>
      <c r="C7078" s="145" t="s">
        <v>5</v>
      </c>
      <c r="D7078" s="535">
        <v>0.26</v>
      </c>
      <c r="E7078" s="536">
        <v>0</v>
      </c>
      <c r="F7078" s="535">
        <v>0.19</v>
      </c>
      <c r="G7078" s="536">
        <v>0</v>
      </c>
      <c r="H7078" s="535">
        <v>0.28999999999999998</v>
      </c>
      <c r="I7078" s="536">
        <v>0</v>
      </c>
      <c r="J7078" s="535">
        <v>0.2</v>
      </c>
      <c r="K7078" s="536">
        <v>0</v>
      </c>
      <c r="L7078" s="535">
        <v>0.32</v>
      </c>
      <c r="M7078" s="536">
        <v>0</v>
      </c>
      <c r="N7078" s="535">
        <v>0.27</v>
      </c>
      <c r="O7078" s="536">
        <v>0</v>
      </c>
      <c r="P7078" s="535">
        <v>0.19</v>
      </c>
      <c r="Q7078" s="536">
        <v>0</v>
      </c>
      <c r="R7078" s="535">
        <v>0.21</v>
      </c>
    </row>
    <row r="7079" spans="1:18" ht="12.75">
      <c r="A7079" s="145">
        <v>95369</v>
      </c>
      <c r="B7079" s="102" t="s">
        <v>28728</v>
      </c>
      <c r="C7079" s="145" t="s">
        <v>5</v>
      </c>
      <c r="D7079" s="535">
        <v>0.23</v>
      </c>
      <c r="E7079" s="536">
        <v>0</v>
      </c>
      <c r="F7079" s="535">
        <v>0.14000000000000001</v>
      </c>
      <c r="G7079" s="536">
        <v>0</v>
      </c>
      <c r="H7079" s="535">
        <v>0.27</v>
      </c>
      <c r="I7079" s="536">
        <v>0</v>
      </c>
      <c r="J7079" s="535">
        <v>0.18</v>
      </c>
      <c r="K7079" s="536">
        <v>0</v>
      </c>
      <c r="L7079" s="535">
        <v>0.24</v>
      </c>
      <c r="M7079" s="536">
        <v>0</v>
      </c>
      <c r="N7079" s="535">
        <v>0.2</v>
      </c>
      <c r="O7079" s="536">
        <v>0</v>
      </c>
      <c r="P7079" s="535">
        <v>0.17</v>
      </c>
      <c r="Q7079" s="536">
        <v>0</v>
      </c>
      <c r="R7079" s="535">
        <v>0.25</v>
      </c>
    </row>
    <row r="7080" spans="1:18" ht="12.75">
      <c r="A7080" s="145">
        <v>95370</v>
      </c>
      <c r="B7080" s="102" t="s">
        <v>28729</v>
      </c>
      <c r="C7080" s="145" t="s">
        <v>5</v>
      </c>
      <c r="D7080" s="535">
        <v>0.37</v>
      </c>
      <c r="E7080" s="536">
        <v>0</v>
      </c>
      <c r="F7080" s="535">
        <v>0.28999999999999998</v>
      </c>
      <c r="G7080" s="536">
        <v>0</v>
      </c>
      <c r="H7080" s="535">
        <v>0.31</v>
      </c>
      <c r="I7080" s="536">
        <v>0</v>
      </c>
      <c r="J7080" s="535">
        <v>0.33</v>
      </c>
      <c r="K7080" s="536">
        <v>0</v>
      </c>
      <c r="L7080" s="535">
        <v>0.38</v>
      </c>
      <c r="M7080" s="536">
        <v>0</v>
      </c>
      <c r="N7080" s="535">
        <v>0.32</v>
      </c>
      <c r="O7080" s="536">
        <v>0</v>
      </c>
      <c r="P7080" s="535">
        <v>0.34</v>
      </c>
      <c r="Q7080" s="536">
        <v>0</v>
      </c>
      <c r="R7080" s="535">
        <v>0.32</v>
      </c>
    </row>
    <row r="7081" spans="1:18" ht="12.75">
      <c r="A7081" s="145">
        <v>101356</v>
      </c>
      <c r="B7081" s="102" t="s">
        <v>28730</v>
      </c>
      <c r="C7081" s="145" t="s">
        <v>755</v>
      </c>
      <c r="D7081" s="535">
        <v>49.63</v>
      </c>
      <c r="E7081" s="536">
        <v>0</v>
      </c>
      <c r="F7081" s="535">
        <v>39.03</v>
      </c>
      <c r="G7081" s="536">
        <v>0</v>
      </c>
      <c r="H7081" s="535">
        <v>42.15</v>
      </c>
      <c r="I7081" s="536">
        <v>0</v>
      </c>
      <c r="J7081" s="535">
        <v>44.42</v>
      </c>
      <c r="K7081" s="536">
        <v>0</v>
      </c>
      <c r="L7081" s="535">
        <v>50.71</v>
      </c>
      <c r="M7081" s="536">
        <v>0</v>
      </c>
      <c r="N7081" s="535">
        <v>42.62</v>
      </c>
      <c r="O7081" s="536">
        <v>0</v>
      </c>
      <c r="P7081" s="535">
        <v>45.88</v>
      </c>
      <c r="Q7081" s="536">
        <v>0</v>
      </c>
      <c r="R7081" s="535">
        <v>42.82</v>
      </c>
    </row>
    <row r="7082" spans="1:18" ht="12.75">
      <c r="A7082" s="145">
        <v>95371</v>
      </c>
      <c r="B7082" s="102" t="s">
        <v>28731</v>
      </c>
      <c r="C7082" s="145" t="s">
        <v>5</v>
      </c>
      <c r="D7082" s="535">
        <v>0.49</v>
      </c>
      <c r="E7082" s="536">
        <v>0</v>
      </c>
      <c r="F7082" s="535">
        <v>0.42</v>
      </c>
      <c r="G7082" s="536">
        <v>0</v>
      </c>
      <c r="H7082" s="535">
        <v>0.45</v>
      </c>
      <c r="I7082" s="536">
        <v>0</v>
      </c>
      <c r="J7082" s="535">
        <v>0.44</v>
      </c>
      <c r="K7082" s="536">
        <v>0</v>
      </c>
      <c r="L7082" s="535">
        <v>0.5</v>
      </c>
      <c r="M7082" s="536">
        <v>0</v>
      </c>
      <c r="N7082" s="535">
        <v>0.46</v>
      </c>
      <c r="O7082" s="536">
        <v>0</v>
      </c>
      <c r="P7082" s="535">
        <v>0.49</v>
      </c>
      <c r="Q7082" s="536">
        <v>0</v>
      </c>
      <c r="R7082" s="535">
        <v>0.46</v>
      </c>
    </row>
    <row r="7083" spans="1:18" ht="12.75">
      <c r="A7083" s="145">
        <v>101357</v>
      </c>
      <c r="B7083" s="102" t="s">
        <v>28732</v>
      </c>
      <c r="C7083" s="145" t="s">
        <v>755</v>
      </c>
      <c r="D7083" s="535">
        <v>65.739999999999995</v>
      </c>
      <c r="E7083" s="536">
        <v>0</v>
      </c>
      <c r="F7083" s="535">
        <v>56.06</v>
      </c>
      <c r="G7083" s="536">
        <v>0</v>
      </c>
      <c r="H7083" s="535">
        <v>60.53</v>
      </c>
      <c r="I7083" s="536">
        <v>0</v>
      </c>
      <c r="J7083" s="535">
        <v>58.84</v>
      </c>
      <c r="K7083" s="536">
        <v>0</v>
      </c>
      <c r="L7083" s="535">
        <v>67.16</v>
      </c>
      <c r="M7083" s="536">
        <v>0</v>
      </c>
      <c r="N7083" s="535">
        <v>61.21</v>
      </c>
      <c r="O7083" s="536">
        <v>0</v>
      </c>
      <c r="P7083" s="535">
        <v>65.89</v>
      </c>
      <c r="Q7083" s="536">
        <v>0</v>
      </c>
      <c r="R7083" s="535">
        <v>61.49</v>
      </c>
    </row>
    <row r="7084" spans="1:18" ht="12.75">
      <c r="A7084" s="145">
        <v>95372</v>
      </c>
      <c r="B7084" s="102" t="s">
        <v>28733</v>
      </c>
      <c r="C7084" s="145" t="s">
        <v>5</v>
      </c>
      <c r="D7084" s="535">
        <v>0.34</v>
      </c>
      <c r="E7084" s="536">
        <v>0</v>
      </c>
      <c r="F7084" s="535">
        <v>0.28999999999999998</v>
      </c>
      <c r="G7084" s="536">
        <v>0</v>
      </c>
      <c r="H7084" s="535">
        <v>0.31</v>
      </c>
      <c r="I7084" s="536">
        <v>0</v>
      </c>
      <c r="J7084" s="535">
        <v>0.31</v>
      </c>
      <c r="K7084" s="536">
        <v>0</v>
      </c>
      <c r="L7084" s="535">
        <v>0.35</v>
      </c>
      <c r="M7084" s="536">
        <v>0</v>
      </c>
      <c r="N7084" s="535">
        <v>0.32</v>
      </c>
      <c r="O7084" s="536">
        <v>0</v>
      </c>
      <c r="P7084" s="535">
        <v>0.34</v>
      </c>
      <c r="Q7084" s="536">
        <v>0</v>
      </c>
      <c r="R7084" s="535">
        <v>0.38</v>
      </c>
    </row>
    <row r="7085" spans="1:18" ht="12.75">
      <c r="A7085" s="145">
        <v>101358</v>
      </c>
      <c r="B7085" s="102" t="s">
        <v>28734</v>
      </c>
      <c r="C7085" s="145" t="s">
        <v>755</v>
      </c>
      <c r="D7085" s="535">
        <v>45.77</v>
      </c>
      <c r="E7085" s="536">
        <v>0</v>
      </c>
      <c r="F7085" s="535">
        <v>39.03</v>
      </c>
      <c r="G7085" s="536">
        <v>0</v>
      </c>
      <c r="H7085" s="535">
        <v>42.15</v>
      </c>
      <c r="I7085" s="536">
        <v>0</v>
      </c>
      <c r="J7085" s="535">
        <v>40.97</v>
      </c>
      <c r="K7085" s="536">
        <v>0</v>
      </c>
      <c r="L7085" s="535">
        <v>46.76</v>
      </c>
      <c r="M7085" s="536">
        <v>0</v>
      </c>
      <c r="N7085" s="535">
        <v>42.62</v>
      </c>
      <c r="O7085" s="536">
        <v>0</v>
      </c>
      <c r="P7085" s="535">
        <v>45.88</v>
      </c>
      <c r="Q7085" s="536">
        <v>0</v>
      </c>
      <c r="R7085" s="535">
        <v>50.43</v>
      </c>
    </row>
    <row r="7086" spans="1:18" ht="12.75">
      <c r="A7086" s="145">
        <v>95373</v>
      </c>
      <c r="B7086" s="102" t="s">
        <v>28735</v>
      </c>
      <c r="C7086" s="145" t="s">
        <v>5</v>
      </c>
      <c r="D7086" s="535">
        <v>0.33</v>
      </c>
      <c r="E7086" s="536">
        <v>0</v>
      </c>
      <c r="F7086" s="535">
        <v>0.28000000000000003</v>
      </c>
      <c r="G7086" s="536">
        <v>0</v>
      </c>
      <c r="H7086" s="535">
        <v>0.3</v>
      </c>
      <c r="I7086" s="536">
        <v>0</v>
      </c>
      <c r="J7086" s="535">
        <v>0.3</v>
      </c>
      <c r="K7086" s="536">
        <v>0</v>
      </c>
      <c r="L7086" s="535">
        <v>0.35</v>
      </c>
      <c r="M7086" s="536">
        <v>0</v>
      </c>
      <c r="N7086" s="535">
        <v>0.31</v>
      </c>
      <c r="O7086" s="536">
        <v>0</v>
      </c>
      <c r="P7086" s="535">
        <v>0.33</v>
      </c>
      <c r="Q7086" s="536">
        <v>0</v>
      </c>
      <c r="R7086" s="535">
        <v>0.35</v>
      </c>
    </row>
    <row r="7087" spans="1:18" ht="12.75">
      <c r="A7087" s="145">
        <v>101359</v>
      </c>
      <c r="B7087" s="102" t="s">
        <v>28736</v>
      </c>
      <c r="C7087" s="145" t="s">
        <v>755</v>
      </c>
      <c r="D7087" s="535">
        <v>44.45</v>
      </c>
      <c r="E7087" s="536">
        <v>0</v>
      </c>
      <c r="F7087" s="535">
        <v>37.9</v>
      </c>
      <c r="G7087" s="536">
        <v>0</v>
      </c>
      <c r="H7087" s="535">
        <v>40.93</v>
      </c>
      <c r="I7087" s="536">
        <v>0</v>
      </c>
      <c r="J7087" s="535">
        <v>39.78</v>
      </c>
      <c r="K7087" s="536">
        <v>0</v>
      </c>
      <c r="L7087" s="535">
        <v>46.76</v>
      </c>
      <c r="M7087" s="536">
        <v>0</v>
      </c>
      <c r="N7087" s="535">
        <v>41.39</v>
      </c>
      <c r="O7087" s="536">
        <v>0</v>
      </c>
      <c r="P7087" s="535">
        <v>44.55</v>
      </c>
      <c r="Q7087" s="536">
        <v>0</v>
      </c>
      <c r="R7087" s="535">
        <v>46.51</v>
      </c>
    </row>
    <row r="7088" spans="1:18" ht="12.75">
      <c r="A7088" s="145">
        <v>101360</v>
      </c>
      <c r="B7088" s="102" t="s">
        <v>28737</v>
      </c>
      <c r="C7088" s="145" t="s">
        <v>755</v>
      </c>
      <c r="D7088" s="535">
        <v>45.77</v>
      </c>
      <c r="E7088" s="536">
        <v>0</v>
      </c>
      <c r="F7088" s="535">
        <v>39.03</v>
      </c>
      <c r="G7088" s="536">
        <v>0</v>
      </c>
      <c r="H7088" s="535">
        <v>42.15</v>
      </c>
      <c r="I7088" s="536">
        <v>0</v>
      </c>
      <c r="J7088" s="535">
        <v>40.97</v>
      </c>
      <c r="K7088" s="536">
        <v>0</v>
      </c>
      <c r="L7088" s="535">
        <v>54.08</v>
      </c>
      <c r="M7088" s="536">
        <v>0</v>
      </c>
      <c r="N7088" s="535">
        <v>42.62</v>
      </c>
      <c r="O7088" s="536">
        <v>0</v>
      </c>
      <c r="P7088" s="535">
        <v>45.88</v>
      </c>
      <c r="Q7088" s="536">
        <v>0</v>
      </c>
      <c r="R7088" s="535">
        <v>50.43</v>
      </c>
    </row>
    <row r="7089" spans="1:18" ht="12.75">
      <c r="A7089" s="145">
        <v>95374</v>
      </c>
      <c r="B7089" s="102" t="s">
        <v>28738</v>
      </c>
      <c r="C7089" s="145" t="s">
        <v>5</v>
      </c>
      <c r="D7089" s="535">
        <v>0.34</v>
      </c>
      <c r="E7089" s="536">
        <v>0</v>
      </c>
      <c r="F7089" s="535">
        <v>0.28999999999999998</v>
      </c>
      <c r="G7089" s="536">
        <v>0</v>
      </c>
      <c r="H7089" s="535">
        <v>0.31</v>
      </c>
      <c r="I7089" s="536">
        <v>0</v>
      </c>
      <c r="J7089" s="535">
        <v>0.31</v>
      </c>
      <c r="K7089" s="536">
        <v>0</v>
      </c>
      <c r="L7089" s="535">
        <v>0.41</v>
      </c>
      <c r="M7089" s="536">
        <v>0</v>
      </c>
      <c r="N7089" s="535">
        <v>0.32</v>
      </c>
      <c r="O7089" s="536">
        <v>0</v>
      </c>
      <c r="P7089" s="535">
        <v>0.34</v>
      </c>
      <c r="Q7089" s="536">
        <v>0</v>
      </c>
      <c r="R7089" s="535">
        <v>0.38</v>
      </c>
    </row>
    <row r="7090" spans="1:18" ht="12.75">
      <c r="A7090" s="145">
        <v>95375</v>
      </c>
      <c r="B7090" s="102" t="s">
        <v>28739</v>
      </c>
      <c r="C7090" s="145" t="s">
        <v>5</v>
      </c>
      <c r="D7090" s="535">
        <v>0.48</v>
      </c>
      <c r="E7090" s="536">
        <v>0</v>
      </c>
      <c r="F7090" s="535">
        <v>0.23</v>
      </c>
      <c r="G7090" s="536">
        <v>0</v>
      </c>
      <c r="H7090" s="535">
        <v>0.55000000000000004</v>
      </c>
      <c r="I7090" s="536">
        <v>0</v>
      </c>
      <c r="J7090" s="535">
        <v>0.38</v>
      </c>
      <c r="K7090" s="536">
        <v>0</v>
      </c>
      <c r="L7090" s="535">
        <v>0.42</v>
      </c>
      <c r="M7090" s="536">
        <v>0</v>
      </c>
      <c r="N7090" s="535">
        <v>0.34</v>
      </c>
      <c r="O7090" s="536">
        <v>0</v>
      </c>
      <c r="P7090" s="535">
        <v>0.4</v>
      </c>
      <c r="Q7090" s="536">
        <v>0</v>
      </c>
      <c r="R7090" s="535">
        <v>0.47</v>
      </c>
    </row>
    <row r="7091" spans="1:18" ht="12.75">
      <c r="A7091" s="145">
        <v>101361</v>
      </c>
      <c r="B7091" s="102" t="s">
        <v>28740</v>
      </c>
      <c r="C7091" s="145" t="s">
        <v>755</v>
      </c>
      <c r="D7091" s="535">
        <v>64.540000000000006</v>
      </c>
      <c r="E7091" s="536">
        <v>0</v>
      </c>
      <c r="F7091" s="535">
        <v>31.6</v>
      </c>
      <c r="G7091" s="536">
        <v>0</v>
      </c>
      <c r="H7091" s="535">
        <v>73.69</v>
      </c>
      <c r="I7091" s="536">
        <v>0</v>
      </c>
      <c r="J7091" s="535">
        <v>50.84</v>
      </c>
      <c r="K7091" s="536">
        <v>0</v>
      </c>
      <c r="L7091" s="535">
        <v>56.22</v>
      </c>
      <c r="M7091" s="536">
        <v>0</v>
      </c>
      <c r="N7091" s="535">
        <v>45.4</v>
      </c>
      <c r="O7091" s="536">
        <v>0</v>
      </c>
      <c r="P7091" s="535">
        <v>54.35</v>
      </c>
      <c r="Q7091" s="536">
        <v>0</v>
      </c>
      <c r="R7091" s="535">
        <v>63.47</v>
      </c>
    </row>
    <row r="7092" spans="1:18" ht="12.75">
      <c r="A7092" s="145">
        <v>95376</v>
      </c>
      <c r="B7092" s="102" t="s">
        <v>28741</v>
      </c>
      <c r="C7092" s="145" t="s">
        <v>5</v>
      </c>
      <c r="D7092" s="535">
        <v>0.1</v>
      </c>
      <c r="E7092" s="536">
        <v>0</v>
      </c>
      <c r="F7092" s="535">
        <v>0.1</v>
      </c>
      <c r="G7092" s="536">
        <v>0</v>
      </c>
      <c r="H7092" s="535">
        <v>0.09</v>
      </c>
      <c r="I7092" s="536">
        <v>0</v>
      </c>
      <c r="J7092" s="535">
        <v>0.09</v>
      </c>
      <c r="K7092" s="536">
        <v>0</v>
      </c>
      <c r="L7092" s="535">
        <v>0.12</v>
      </c>
      <c r="M7092" s="536">
        <v>0</v>
      </c>
      <c r="N7092" s="535">
        <v>0.11</v>
      </c>
      <c r="O7092" s="536">
        <v>0</v>
      </c>
      <c r="P7092" s="535">
        <v>0.1</v>
      </c>
      <c r="Q7092" s="536">
        <v>0</v>
      </c>
      <c r="R7092" s="535">
        <v>0.09</v>
      </c>
    </row>
    <row r="7093" spans="1:18" ht="12.75">
      <c r="A7093" s="145">
        <v>95377</v>
      </c>
      <c r="B7093" s="102" t="s">
        <v>28742</v>
      </c>
      <c r="C7093" s="145" t="s">
        <v>5</v>
      </c>
      <c r="D7093" s="535">
        <v>0.27</v>
      </c>
      <c r="E7093" s="536">
        <v>0</v>
      </c>
      <c r="F7093" s="535">
        <v>0.25</v>
      </c>
      <c r="G7093" s="536">
        <v>0</v>
      </c>
      <c r="H7093" s="535">
        <v>0.3</v>
      </c>
      <c r="I7093" s="536">
        <v>0</v>
      </c>
      <c r="J7093" s="535">
        <v>0.24</v>
      </c>
      <c r="K7093" s="536">
        <v>0</v>
      </c>
      <c r="L7093" s="535">
        <v>0.27</v>
      </c>
      <c r="M7093" s="536">
        <v>0</v>
      </c>
      <c r="N7093" s="535">
        <v>0.25</v>
      </c>
      <c r="O7093" s="536">
        <v>0</v>
      </c>
      <c r="P7093" s="535">
        <v>0.26</v>
      </c>
      <c r="Q7093" s="536">
        <v>0</v>
      </c>
      <c r="R7093" s="535">
        <v>0.28999999999999998</v>
      </c>
    </row>
    <row r="7094" spans="1:18" ht="12.75">
      <c r="A7094" s="145">
        <v>101363</v>
      </c>
      <c r="B7094" s="102" t="s">
        <v>28743</v>
      </c>
      <c r="C7094" s="145" t="s">
        <v>755</v>
      </c>
      <c r="D7094" s="535">
        <v>35.770000000000003</v>
      </c>
      <c r="E7094" s="536">
        <v>0</v>
      </c>
      <c r="F7094" s="535">
        <v>33.549999999999997</v>
      </c>
      <c r="G7094" s="536">
        <v>0</v>
      </c>
      <c r="H7094" s="535">
        <v>40.97</v>
      </c>
      <c r="I7094" s="536">
        <v>0</v>
      </c>
      <c r="J7094" s="535">
        <v>32.01</v>
      </c>
      <c r="K7094" s="536">
        <v>0</v>
      </c>
      <c r="L7094" s="535">
        <v>36.54</v>
      </c>
      <c r="M7094" s="536">
        <v>0</v>
      </c>
      <c r="N7094" s="535">
        <v>33.31</v>
      </c>
      <c r="O7094" s="536">
        <v>0</v>
      </c>
      <c r="P7094" s="535">
        <v>35.85</v>
      </c>
      <c r="Q7094" s="536">
        <v>0</v>
      </c>
      <c r="R7094" s="535">
        <v>39.4</v>
      </c>
    </row>
    <row r="7095" spans="1:18" ht="12.75">
      <c r="A7095" s="145">
        <v>95378</v>
      </c>
      <c r="B7095" s="102" t="s">
        <v>28744</v>
      </c>
      <c r="C7095" s="145" t="s">
        <v>5</v>
      </c>
      <c r="D7095" s="535">
        <v>0.34</v>
      </c>
      <c r="E7095" s="536">
        <v>0</v>
      </c>
      <c r="F7095" s="535">
        <v>0.31</v>
      </c>
      <c r="G7095" s="536">
        <v>0</v>
      </c>
      <c r="H7095" s="535">
        <v>0.33</v>
      </c>
      <c r="I7095" s="536">
        <v>0</v>
      </c>
      <c r="J7095" s="535">
        <v>0.31</v>
      </c>
      <c r="K7095" s="536">
        <v>0</v>
      </c>
      <c r="L7095" s="535">
        <v>0.32</v>
      </c>
      <c r="M7095" s="536">
        <v>0</v>
      </c>
      <c r="N7095" s="535">
        <v>0.31</v>
      </c>
      <c r="O7095" s="536">
        <v>0</v>
      </c>
      <c r="P7095" s="535">
        <v>0.33</v>
      </c>
      <c r="Q7095" s="536">
        <v>0</v>
      </c>
      <c r="R7095" s="535">
        <v>0.35</v>
      </c>
    </row>
    <row r="7096" spans="1:18" ht="12.75">
      <c r="A7096" s="145">
        <v>101364</v>
      </c>
      <c r="B7096" s="102" t="s">
        <v>28745</v>
      </c>
      <c r="C7096" s="145" t="s">
        <v>755</v>
      </c>
      <c r="D7096" s="535">
        <v>45.78</v>
      </c>
      <c r="E7096" s="536">
        <v>0</v>
      </c>
      <c r="F7096" s="535">
        <v>42.07</v>
      </c>
      <c r="G7096" s="536">
        <v>0</v>
      </c>
      <c r="H7096" s="535">
        <v>44.74</v>
      </c>
      <c r="I7096" s="536">
        <v>0</v>
      </c>
      <c r="J7096" s="535">
        <v>41.8</v>
      </c>
      <c r="K7096" s="536">
        <v>0</v>
      </c>
      <c r="L7096" s="535">
        <v>42.36</v>
      </c>
      <c r="M7096" s="536">
        <v>0</v>
      </c>
      <c r="N7096" s="535">
        <v>42.2</v>
      </c>
      <c r="O7096" s="536">
        <v>0</v>
      </c>
      <c r="P7096" s="535">
        <v>44.54</v>
      </c>
      <c r="Q7096" s="536">
        <v>0</v>
      </c>
      <c r="R7096" s="535">
        <v>46.48</v>
      </c>
    </row>
    <row r="7097" spans="1:18" ht="12.75">
      <c r="A7097" s="145">
        <v>95379</v>
      </c>
      <c r="B7097" s="102" t="s">
        <v>28746</v>
      </c>
      <c r="C7097" s="145" t="s">
        <v>5</v>
      </c>
      <c r="D7097" s="535">
        <v>0.27</v>
      </c>
      <c r="E7097" s="536">
        <v>0</v>
      </c>
      <c r="F7097" s="535">
        <v>0.26</v>
      </c>
      <c r="G7097" s="536">
        <v>0</v>
      </c>
      <c r="H7097" s="535">
        <v>0.28999999999999998</v>
      </c>
      <c r="I7097" s="536">
        <v>0</v>
      </c>
      <c r="J7097" s="535">
        <v>0.24</v>
      </c>
      <c r="K7097" s="536">
        <v>0</v>
      </c>
      <c r="L7097" s="535">
        <v>0.33</v>
      </c>
      <c r="M7097" s="536">
        <v>0</v>
      </c>
      <c r="N7097" s="535">
        <v>0.25</v>
      </c>
      <c r="O7097" s="536">
        <v>0</v>
      </c>
      <c r="P7097" s="535">
        <v>0.26</v>
      </c>
      <c r="Q7097" s="536">
        <v>0</v>
      </c>
      <c r="R7097" s="535">
        <v>0.3</v>
      </c>
    </row>
    <row r="7098" spans="1:18" ht="12.75">
      <c r="A7098" s="145">
        <v>101365</v>
      </c>
      <c r="B7098" s="102" t="s">
        <v>28747</v>
      </c>
      <c r="C7098" s="145" t="s">
        <v>755</v>
      </c>
      <c r="D7098" s="535">
        <v>35.770000000000003</v>
      </c>
      <c r="E7098" s="536">
        <v>0</v>
      </c>
      <c r="F7098" s="535">
        <v>34.799999999999997</v>
      </c>
      <c r="G7098" s="536">
        <v>0</v>
      </c>
      <c r="H7098" s="535">
        <v>38.729999999999997</v>
      </c>
      <c r="I7098" s="536">
        <v>0</v>
      </c>
      <c r="J7098" s="535">
        <v>32.01</v>
      </c>
      <c r="K7098" s="536">
        <v>0</v>
      </c>
      <c r="L7098" s="535">
        <v>44.76</v>
      </c>
      <c r="M7098" s="536">
        <v>0</v>
      </c>
      <c r="N7098" s="535">
        <v>33.31</v>
      </c>
      <c r="O7098" s="536">
        <v>0</v>
      </c>
      <c r="P7098" s="535">
        <v>35.85</v>
      </c>
      <c r="Q7098" s="536">
        <v>0</v>
      </c>
      <c r="R7098" s="535">
        <v>40.47</v>
      </c>
    </row>
    <row r="7099" spans="1:18" ht="12.75">
      <c r="A7099" s="145">
        <v>95380</v>
      </c>
      <c r="B7099" s="102" t="s">
        <v>28748</v>
      </c>
      <c r="C7099" s="145" t="s">
        <v>5</v>
      </c>
      <c r="D7099" s="535">
        <v>0.31</v>
      </c>
      <c r="E7099" s="536">
        <v>0</v>
      </c>
      <c r="F7099" s="535">
        <v>0.31</v>
      </c>
      <c r="G7099" s="536">
        <v>0</v>
      </c>
      <c r="H7099" s="535">
        <v>0.34</v>
      </c>
      <c r="I7099" s="536">
        <v>0</v>
      </c>
      <c r="J7099" s="535">
        <v>0.28000000000000003</v>
      </c>
      <c r="K7099" s="536">
        <v>0</v>
      </c>
      <c r="L7099" s="535">
        <v>0.45</v>
      </c>
      <c r="M7099" s="536">
        <v>0</v>
      </c>
      <c r="N7099" s="535">
        <v>0.28999999999999998</v>
      </c>
      <c r="O7099" s="536">
        <v>0</v>
      </c>
      <c r="P7099" s="535">
        <v>0.31</v>
      </c>
      <c r="Q7099" s="536">
        <v>0</v>
      </c>
      <c r="R7099" s="535">
        <v>0.35</v>
      </c>
    </row>
    <row r="7100" spans="1:18" ht="12.75">
      <c r="A7100" s="145">
        <v>101366</v>
      </c>
      <c r="B7100" s="102" t="s">
        <v>28749</v>
      </c>
      <c r="C7100" s="145" t="s">
        <v>755</v>
      </c>
      <c r="D7100" s="535">
        <v>42.03</v>
      </c>
      <c r="E7100" s="536">
        <v>0</v>
      </c>
      <c r="F7100" s="535">
        <v>40.89</v>
      </c>
      <c r="G7100" s="536">
        <v>0</v>
      </c>
      <c r="H7100" s="535">
        <v>45.51</v>
      </c>
      <c r="I7100" s="536">
        <v>0</v>
      </c>
      <c r="J7100" s="535">
        <v>37.619999999999997</v>
      </c>
      <c r="K7100" s="536">
        <v>0</v>
      </c>
      <c r="L7100" s="535">
        <v>60.36</v>
      </c>
      <c r="M7100" s="536">
        <v>0</v>
      </c>
      <c r="N7100" s="535">
        <v>39.14</v>
      </c>
      <c r="O7100" s="536">
        <v>0</v>
      </c>
      <c r="P7100" s="535">
        <v>42.13</v>
      </c>
      <c r="Q7100" s="536">
        <v>0</v>
      </c>
      <c r="R7100" s="535">
        <v>47.55</v>
      </c>
    </row>
    <row r="7101" spans="1:18" ht="12.75">
      <c r="A7101" s="145">
        <v>100535</v>
      </c>
      <c r="B7101" s="102" t="s">
        <v>28750</v>
      </c>
      <c r="C7101" s="145" t="s">
        <v>5</v>
      </c>
      <c r="D7101" s="535">
        <v>0.4</v>
      </c>
      <c r="E7101" s="536">
        <v>0</v>
      </c>
      <c r="F7101" s="535">
        <v>0.55000000000000004</v>
      </c>
      <c r="G7101" s="536">
        <v>0</v>
      </c>
      <c r="H7101" s="535">
        <v>0.64</v>
      </c>
      <c r="I7101" s="536">
        <v>0</v>
      </c>
      <c r="J7101" s="535">
        <v>0.34</v>
      </c>
      <c r="K7101" s="536">
        <v>0</v>
      </c>
      <c r="L7101" s="535">
        <v>0.53</v>
      </c>
      <c r="M7101" s="536">
        <v>0</v>
      </c>
      <c r="N7101" s="535">
        <v>0.73</v>
      </c>
      <c r="O7101" s="536">
        <v>0</v>
      </c>
      <c r="P7101" s="535">
        <v>0.32</v>
      </c>
      <c r="Q7101" s="536">
        <v>0</v>
      </c>
      <c r="R7101" s="535">
        <v>0.54</v>
      </c>
    </row>
    <row r="7102" spans="1:18" ht="12.75">
      <c r="A7102" s="145">
        <v>100536</v>
      </c>
      <c r="B7102" s="102" t="s">
        <v>28751</v>
      </c>
      <c r="C7102" s="145" t="s">
        <v>755</v>
      </c>
      <c r="D7102" s="535">
        <v>53.77</v>
      </c>
      <c r="E7102" s="536">
        <v>0</v>
      </c>
      <c r="F7102" s="535">
        <v>73.27</v>
      </c>
      <c r="G7102" s="536">
        <v>0</v>
      </c>
      <c r="H7102" s="535">
        <v>85.07</v>
      </c>
      <c r="I7102" s="536">
        <v>0</v>
      </c>
      <c r="J7102" s="535">
        <v>45.7</v>
      </c>
      <c r="K7102" s="536">
        <v>0</v>
      </c>
      <c r="L7102" s="535">
        <v>70.099999999999994</v>
      </c>
      <c r="M7102" s="536">
        <v>0</v>
      </c>
      <c r="N7102" s="535">
        <v>97.18</v>
      </c>
      <c r="O7102" s="536">
        <v>0</v>
      </c>
      <c r="P7102" s="535">
        <v>44.14</v>
      </c>
      <c r="Q7102" s="536">
        <v>0</v>
      </c>
      <c r="R7102" s="535">
        <v>72.41</v>
      </c>
    </row>
    <row r="7103" spans="1:18" ht="12.75">
      <c r="A7103" s="145">
        <v>101368</v>
      </c>
      <c r="B7103" s="102" t="s">
        <v>28752</v>
      </c>
      <c r="C7103" s="145" t="s">
        <v>755</v>
      </c>
      <c r="D7103" s="535">
        <v>26.05</v>
      </c>
      <c r="E7103" s="536">
        <v>0</v>
      </c>
      <c r="F7103" s="535">
        <v>37.06</v>
      </c>
      <c r="G7103" s="536">
        <v>0</v>
      </c>
      <c r="H7103" s="535">
        <v>82.07</v>
      </c>
      <c r="I7103" s="536">
        <v>0</v>
      </c>
      <c r="J7103" s="535">
        <v>32.630000000000003</v>
      </c>
      <c r="K7103" s="536">
        <v>0</v>
      </c>
      <c r="L7103" s="535">
        <v>47.07</v>
      </c>
      <c r="M7103" s="536">
        <v>0</v>
      </c>
      <c r="N7103" s="535">
        <v>36.33</v>
      </c>
      <c r="O7103" s="536">
        <v>0</v>
      </c>
      <c r="P7103" s="535">
        <v>63.43</v>
      </c>
      <c r="Q7103" s="536">
        <v>0</v>
      </c>
      <c r="R7103" s="535">
        <v>54.82</v>
      </c>
    </row>
    <row r="7104" spans="1:18" ht="12.75">
      <c r="A7104" s="145">
        <v>101369</v>
      </c>
      <c r="B7104" s="102" t="s">
        <v>28753</v>
      </c>
      <c r="C7104" s="145" t="s">
        <v>755</v>
      </c>
      <c r="D7104" s="535">
        <v>110.67</v>
      </c>
      <c r="E7104" s="536">
        <v>0</v>
      </c>
      <c r="F7104" s="535">
        <v>53.97</v>
      </c>
      <c r="G7104" s="536">
        <v>0</v>
      </c>
      <c r="H7104" s="535">
        <v>77.56</v>
      </c>
      <c r="I7104" s="536">
        <v>0</v>
      </c>
      <c r="J7104" s="535">
        <v>53.51</v>
      </c>
      <c r="K7104" s="536">
        <v>0</v>
      </c>
      <c r="L7104" s="535">
        <v>66.92</v>
      </c>
      <c r="M7104" s="536">
        <v>0</v>
      </c>
      <c r="N7104" s="535">
        <v>93.4</v>
      </c>
      <c r="O7104" s="536">
        <v>0</v>
      </c>
      <c r="P7104" s="535">
        <v>51.69</v>
      </c>
      <c r="Q7104" s="536">
        <v>0</v>
      </c>
      <c r="R7104" s="535">
        <v>83.29</v>
      </c>
    </row>
    <row r="7105" spans="1:18" ht="12.75">
      <c r="A7105" s="145">
        <v>95385</v>
      </c>
      <c r="B7105" s="102" t="s">
        <v>28754</v>
      </c>
      <c r="C7105" s="145" t="s">
        <v>5</v>
      </c>
      <c r="D7105" s="535">
        <v>0.26</v>
      </c>
      <c r="E7105" s="536">
        <v>0</v>
      </c>
      <c r="F7105" s="535">
        <v>0.22</v>
      </c>
      <c r="G7105" s="536">
        <v>0</v>
      </c>
      <c r="H7105" s="535">
        <v>0.24</v>
      </c>
      <c r="I7105" s="536">
        <v>0</v>
      </c>
      <c r="J7105" s="535">
        <v>0.24</v>
      </c>
      <c r="K7105" s="536">
        <v>0</v>
      </c>
      <c r="L7105" s="535">
        <v>0.27</v>
      </c>
      <c r="M7105" s="536">
        <v>0</v>
      </c>
      <c r="N7105" s="535">
        <v>0.24</v>
      </c>
      <c r="O7105" s="536">
        <v>0</v>
      </c>
      <c r="P7105" s="535">
        <v>0.26</v>
      </c>
      <c r="Q7105" s="536">
        <v>0</v>
      </c>
      <c r="R7105" s="535">
        <v>0.28999999999999998</v>
      </c>
    </row>
    <row r="7106" spans="1:18" ht="12.75">
      <c r="A7106" s="145">
        <v>101370</v>
      </c>
      <c r="B7106" s="102" t="s">
        <v>28755</v>
      </c>
      <c r="C7106" s="145" t="s">
        <v>755</v>
      </c>
      <c r="D7106" s="535">
        <v>35.340000000000003</v>
      </c>
      <c r="E7106" s="536">
        <v>0</v>
      </c>
      <c r="F7106" s="535">
        <v>30.14</v>
      </c>
      <c r="G7106" s="536">
        <v>0</v>
      </c>
      <c r="H7106" s="535">
        <v>32.54</v>
      </c>
      <c r="I7106" s="536">
        <v>0</v>
      </c>
      <c r="J7106" s="535">
        <v>31.63</v>
      </c>
      <c r="K7106" s="536">
        <v>0</v>
      </c>
      <c r="L7106" s="535">
        <v>36.11</v>
      </c>
      <c r="M7106" s="536">
        <v>0</v>
      </c>
      <c r="N7106" s="535">
        <v>32.909999999999997</v>
      </c>
      <c r="O7106" s="536">
        <v>0</v>
      </c>
      <c r="P7106" s="535">
        <v>35.42</v>
      </c>
      <c r="Q7106" s="536">
        <v>0</v>
      </c>
      <c r="R7106" s="535">
        <v>38.94</v>
      </c>
    </row>
    <row r="7107" spans="1:18" ht="12.75">
      <c r="A7107" s="145">
        <v>95406</v>
      </c>
      <c r="B7107" s="102" t="s">
        <v>28756</v>
      </c>
      <c r="C7107" s="145" t="s">
        <v>5</v>
      </c>
      <c r="D7107" s="535">
        <v>0.23</v>
      </c>
      <c r="E7107" s="536">
        <v>0</v>
      </c>
      <c r="F7107" s="535">
        <v>0.32</v>
      </c>
      <c r="G7107" s="536">
        <v>0</v>
      </c>
      <c r="H7107" s="535">
        <v>0.37</v>
      </c>
      <c r="I7107" s="536">
        <v>0</v>
      </c>
      <c r="J7107" s="535">
        <v>0.2</v>
      </c>
      <c r="K7107" s="536">
        <v>0</v>
      </c>
      <c r="L7107" s="535">
        <v>0.31</v>
      </c>
      <c r="M7107" s="536">
        <v>0</v>
      </c>
      <c r="N7107" s="535">
        <v>0.42</v>
      </c>
      <c r="O7107" s="536">
        <v>0</v>
      </c>
      <c r="P7107" s="535">
        <v>0.19</v>
      </c>
      <c r="Q7107" s="536">
        <v>0</v>
      </c>
      <c r="R7107" s="535">
        <v>0.32</v>
      </c>
    </row>
    <row r="7108" spans="1:18" ht="12.75">
      <c r="A7108" s="145">
        <v>95424</v>
      </c>
      <c r="B7108" s="102" t="s">
        <v>28757</v>
      </c>
      <c r="C7108" s="145" t="s">
        <v>755</v>
      </c>
      <c r="D7108" s="535">
        <v>31.46</v>
      </c>
      <c r="E7108" s="536">
        <v>0</v>
      </c>
      <c r="F7108" s="535">
        <v>42.87</v>
      </c>
      <c r="G7108" s="536">
        <v>0</v>
      </c>
      <c r="H7108" s="535">
        <v>49.78</v>
      </c>
      <c r="I7108" s="536">
        <v>0</v>
      </c>
      <c r="J7108" s="535">
        <v>26.74</v>
      </c>
      <c r="K7108" s="536">
        <v>0</v>
      </c>
      <c r="L7108" s="535">
        <v>41.02</v>
      </c>
      <c r="M7108" s="536">
        <v>0</v>
      </c>
      <c r="N7108" s="535">
        <v>56.86</v>
      </c>
      <c r="O7108" s="536">
        <v>0</v>
      </c>
      <c r="P7108" s="535">
        <v>25.82</v>
      </c>
      <c r="Q7108" s="536">
        <v>0</v>
      </c>
      <c r="R7108" s="535">
        <v>42.37</v>
      </c>
    </row>
    <row r="7109" spans="1:18" ht="12.75">
      <c r="A7109" s="145">
        <v>95386</v>
      </c>
      <c r="B7109" s="102" t="s">
        <v>28758</v>
      </c>
      <c r="C7109" s="145" t="s">
        <v>5</v>
      </c>
      <c r="D7109" s="535">
        <v>0.33</v>
      </c>
      <c r="E7109" s="536">
        <v>0</v>
      </c>
      <c r="F7109" s="535">
        <v>0.2</v>
      </c>
      <c r="G7109" s="536">
        <v>0</v>
      </c>
      <c r="H7109" s="535">
        <v>0.39</v>
      </c>
      <c r="I7109" s="536">
        <v>0</v>
      </c>
      <c r="J7109" s="535">
        <v>0.38</v>
      </c>
      <c r="K7109" s="536">
        <v>0</v>
      </c>
      <c r="L7109" s="535">
        <v>0.37</v>
      </c>
      <c r="M7109" s="536">
        <v>0</v>
      </c>
      <c r="N7109" s="535">
        <v>0.32</v>
      </c>
      <c r="O7109" s="536">
        <v>0</v>
      </c>
      <c r="P7109" s="535">
        <v>0.22</v>
      </c>
      <c r="Q7109" s="536">
        <v>0</v>
      </c>
      <c r="R7109" s="535">
        <v>0.37</v>
      </c>
    </row>
    <row r="7110" spans="1:18" ht="12.75">
      <c r="A7110" s="145">
        <v>95383</v>
      </c>
      <c r="B7110" s="102" t="s">
        <v>28759</v>
      </c>
      <c r="C7110" s="145" t="s">
        <v>5</v>
      </c>
      <c r="D7110" s="535">
        <v>0.19</v>
      </c>
      <c r="E7110" s="536">
        <v>0</v>
      </c>
      <c r="F7110" s="535">
        <v>0.28000000000000003</v>
      </c>
      <c r="G7110" s="536">
        <v>0</v>
      </c>
      <c r="H7110" s="535">
        <v>0.62</v>
      </c>
      <c r="I7110" s="536">
        <v>0</v>
      </c>
      <c r="J7110" s="535">
        <v>0.24</v>
      </c>
      <c r="K7110" s="536">
        <v>0</v>
      </c>
      <c r="L7110" s="535">
        <v>0.35</v>
      </c>
      <c r="M7110" s="536">
        <v>0</v>
      </c>
      <c r="N7110" s="535">
        <v>0.27</v>
      </c>
      <c r="O7110" s="536">
        <v>0</v>
      </c>
      <c r="P7110" s="535">
        <v>0.47</v>
      </c>
      <c r="Q7110" s="536">
        <v>0</v>
      </c>
      <c r="R7110" s="535">
        <v>0.41</v>
      </c>
    </row>
    <row r="7111" spans="1:18" ht="12.75">
      <c r="A7111" s="145">
        <v>95384</v>
      </c>
      <c r="B7111" s="102" t="s">
        <v>28760</v>
      </c>
      <c r="C7111" s="145" t="s">
        <v>5</v>
      </c>
      <c r="D7111" s="535">
        <v>0.84</v>
      </c>
      <c r="E7111" s="536">
        <v>0</v>
      </c>
      <c r="F7111" s="535">
        <v>0.41</v>
      </c>
      <c r="G7111" s="536">
        <v>0</v>
      </c>
      <c r="H7111" s="535">
        <v>0.57999999999999996</v>
      </c>
      <c r="I7111" s="536">
        <v>0</v>
      </c>
      <c r="J7111" s="535">
        <v>0.4</v>
      </c>
      <c r="K7111" s="536">
        <v>0</v>
      </c>
      <c r="L7111" s="535">
        <v>0.5</v>
      </c>
      <c r="M7111" s="536">
        <v>0</v>
      </c>
      <c r="N7111" s="535">
        <v>0.7</v>
      </c>
      <c r="O7111" s="536">
        <v>0</v>
      </c>
      <c r="P7111" s="535">
        <v>0.38</v>
      </c>
      <c r="Q7111" s="536">
        <v>0</v>
      </c>
      <c r="R7111" s="535">
        <v>0.63</v>
      </c>
    </row>
    <row r="7112" spans="1:18" ht="12.75">
      <c r="A7112" s="145">
        <v>100299</v>
      </c>
      <c r="B7112" s="102" t="s">
        <v>28761</v>
      </c>
      <c r="C7112" s="145" t="s">
        <v>5</v>
      </c>
      <c r="D7112" s="535">
        <v>0.48</v>
      </c>
      <c r="E7112" s="536">
        <v>0</v>
      </c>
      <c r="F7112" s="535">
        <v>0.59</v>
      </c>
      <c r="G7112" s="536">
        <v>0</v>
      </c>
      <c r="H7112" s="535">
        <v>1.47</v>
      </c>
      <c r="I7112" s="536">
        <v>0</v>
      </c>
      <c r="J7112" s="535">
        <v>0.55000000000000004</v>
      </c>
      <c r="K7112" s="536">
        <v>0</v>
      </c>
      <c r="L7112" s="535">
        <v>0.77</v>
      </c>
      <c r="M7112" s="536">
        <v>0</v>
      </c>
      <c r="N7112" s="535">
        <v>0.55000000000000004</v>
      </c>
      <c r="O7112" s="536">
        <v>0</v>
      </c>
      <c r="P7112" s="535">
        <v>0.98</v>
      </c>
      <c r="Q7112" s="536">
        <v>0</v>
      </c>
      <c r="R7112" s="535">
        <v>0.63</v>
      </c>
    </row>
    <row r="7113" spans="1:18" ht="12.75">
      <c r="A7113" s="145">
        <v>100315</v>
      </c>
      <c r="B7113" s="102" t="s">
        <v>28762</v>
      </c>
      <c r="C7113" s="145" t="s">
        <v>755</v>
      </c>
      <c r="D7113" s="535">
        <v>63.41</v>
      </c>
      <c r="E7113" s="536">
        <v>0</v>
      </c>
      <c r="F7113" s="535">
        <v>77.95</v>
      </c>
      <c r="G7113" s="536">
        <v>0</v>
      </c>
      <c r="H7113" s="535">
        <v>195.26</v>
      </c>
      <c r="I7113" s="536">
        <v>0</v>
      </c>
      <c r="J7113" s="535">
        <v>72.73</v>
      </c>
      <c r="K7113" s="536">
        <v>0</v>
      </c>
      <c r="L7113" s="535">
        <v>101.82</v>
      </c>
      <c r="M7113" s="536">
        <v>0</v>
      </c>
      <c r="N7113" s="535">
        <v>73.040000000000006</v>
      </c>
      <c r="O7113" s="536">
        <v>0</v>
      </c>
      <c r="P7113" s="535">
        <v>132.31</v>
      </c>
      <c r="Q7113" s="536">
        <v>0</v>
      </c>
      <c r="R7113" s="535">
        <v>84.18</v>
      </c>
    </row>
    <row r="7114" spans="1:18" ht="12.75">
      <c r="A7114" s="145">
        <v>95387</v>
      </c>
      <c r="B7114" s="102" t="s">
        <v>28763</v>
      </c>
      <c r="C7114" s="145" t="s">
        <v>5</v>
      </c>
      <c r="D7114" s="535">
        <v>0.3</v>
      </c>
      <c r="E7114" s="536">
        <v>0</v>
      </c>
      <c r="F7114" s="535">
        <v>0.22</v>
      </c>
      <c r="G7114" s="536">
        <v>0</v>
      </c>
      <c r="H7114" s="535">
        <v>0.28000000000000003</v>
      </c>
      <c r="I7114" s="536">
        <v>0</v>
      </c>
      <c r="J7114" s="535">
        <v>0.27</v>
      </c>
      <c r="K7114" s="536">
        <v>0</v>
      </c>
      <c r="L7114" s="535">
        <v>0.23</v>
      </c>
      <c r="M7114" s="536">
        <v>0</v>
      </c>
      <c r="N7114" s="535">
        <v>0.24</v>
      </c>
      <c r="O7114" s="536">
        <v>0</v>
      </c>
      <c r="P7114" s="535">
        <v>0.3</v>
      </c>
      <c r="Q7114" s="536">
        <v>0</v>
      </c>
      <c r="R7114" s="535">
        <v>0.26</v>
      </c>
    </row>
    <row r="7115" spans="1:18" ht="12.75">
      <c r="A7115" s="145">
        <v>101371</v>
      </c>
      <c r="B7115" s="102" t="s">
        <v>28764</v>
      </c>
      <c r="C7115" s="145" t="s">
        <v>755</v>
      </c>
      <c r="D7115" s="535">
        <v>40.42</v>
      </c>
      <c r="E7115" s="536">
        <v>0</v>
      </c>
      <c r="F7115" s="535">
        <v>29.7</v>
      </c>
      <c r="G7115" s="536">
        <v>0</v>
      </c>
      <c r="H7115" s="535">
        <v>37.22</v>
      </c>
      <c r="I7115" s="536">
        <v>0</v>
      </c>
      <c r="J7115" s="535">
        <v>36.18</v>
      </c>
      <c r="K7115" s="536">
        <v>0</v>
      </c>
      <c r="L7115" s="535">
        <v>31.09</v>
      </c>
      <c r="M7115" s="536">
        <v>0</v>
      </c>
      <c r="N7115" s="535">
        <v>32.43</v>
      </c>
      <c r="O7115" s="536">
        <v>0</v>
      </c>
      <c r="P7115" s="535">
        <v>41.27</v>
      </c>
      <c r="Q7115" s="536">
        <v>0</v>
      </c>
      <c r="R7115" s="535">
        <v>35.57</v>
      </c>
    </row>
    <row r="7116" spans="1:18" ht="12.75">
      <c r="A7116" s="145">
        <v>100288</v>
      </c>
      <c r="B7116" s="102" t="s">
        <v>28765</v>
      </c>
      <c r="C7116" s="145" t="s">
        <v>5</v>
      </c>
      <c r="D7116" s="535">
        <v>0.08</v>
      </c>
      <c r="E7116" s="536">
        <v>0</v>
      </c>
      <c r="F7116" s="535">
        <v>7.0000000000000007E-2</v>
      </c>
      <c r="G7116" s="536">
        <v>0</v>
      </c>
      <c r="H7116" s="535">
        <v>0.08</v>
      </c>
      <c r="I7116" s="536">
        <v>0</v>
      </c>
      <c r="J7116" s="535">
        <v>7.0000000000000007E-2</v>
      </c>
      <c r="K7116" s="536">
        <v>0</v>
      </c>
      <c r="L7116" s="535">
        <v>0.08</v>
      </c>
      <c r="M7116" s="536">
        <v>0</v>
      </c>
      <c r="N7116" s="535">
        <v>0.08</v>
      </c>
      <c r="O7116" s="536">
        <v>0</v>
      </c>
      <c r="P7116" s="535">
        <v>0.08</v>
      </c>
      <c r="Q7116" s="536">
        <v>0</v>
      </c>
      <c r="R7116" s="535">
        <v>0.08</v>
      </c>
    </row>
    <row r="7117" spans="1:18" ht="12.75">
      <c r="A7117" s="145">
        <v>101372</v>
      </c>
      <c r="B7117" s="102" t="s">
        <v>28766</v>
      </c>
      <c r="C7117" s="145" t="s">
        <v>755</v>
      </c>
      <c r="D7117" s="535">
        <v>10.97</v>
      </c>
      <c r="E7117" s="536">
        <v>0</v>
      </c>
      <c r="F7117" s="535">
        <v>10.37</v>
      </c>
      <c r="G7117" s="536">
        <v>0</v>
      </c>
      <c r="H7117" s="535">
        <v>10.73</v>
      </c>
      <c r="I7117" s="536">
        <v>0</v>
      </c>
      <c r="J7117" s="535">
        <v>10.119999999999999</v>
      </c>
      <c r="K7117" s="536">
        <v>0</v>
      </c>
      <c r="L7117" s="535">
        <v>10.61</v>
      </c>
      <c r="M7117" s="536">
        <v>0</v>
      </c>
      <c r="N7117" s="535">
        <v>11.39</v>
      </c>
      <c r="O7117" s="536">
        <v>0</v>
      </c>
      <c r="P7117" s="535">
        <v>11.39</v>
      </c>
      <c r="Q7117" s="536">
        <v>0</v>
      </c>
      <c r="R7117" s="535">
        <v>11.13</v>
      </c>
    </row>
    <row r="7118" spans="1:18" ht="12.75">
      <c r="A7118" s="145">
        <v>90775</v>
      </c>
      <c r="B7118" s="102" t="s">
        <v>28767</v>
      </c>
      <c r="C7118" s="145" t="s">
        <v>5</v>
      </c>
      <c r="D7118" s="535">
        <v>26.16</v>
      </c>
      <c r="E7118" s="536">
        <v>0</v>
      </c>
      <c r="F7118" s="535">
        <v>41.64</v>
      </c>
      <c r="G7118" s="536">
        <v>0</v>
      </c>
      <c r="H7118" s="535">
        <v>36.64</v>
      </c>
      <c r="I7118" s="536">
        <v>0</v>
      </c>
      <c r="J7118" s="535">
        <v>20.16</v>
      </c>
      <c r="K7118" s="536">
        <v>0</v>
      </c>
      <c r="L7118" s="535">
        <v>36.24</v>
      </c>
      <c r="M7118" s="536">
        <v>0</v>
      </c>
      <c r="N7118" s="535">
        <v>44.31</v>
      </c>
      <c r="O7118" s="536">
        <v>0</v>
      </c>
      <c r="P7118" s="535">
        <v>24.76</v>
      </c>
      <c r="Q7118" s="536">
        <v>0</v>
      </c>
      <c r="R7118" s="535">
        <v>32.979999999999997</v>
      </c>
    </row>
    <row r="7119" spans="1:18" ht="12.75">
      <c r="A7119" s="145">
        <v>93561</v>
      </c>
      <c r="B7119" s="102" t="s">
        <v>28767</v>
      </c>
      <c r="C7119" s="145" t="s">
        <v>755</v>
      </c>
      <c r="D7119" s="535">
        <v>4659.55</v>
      </c>
      <c r="E7119" s="536">
        <v>0</v>
      </c>
      <c r="F7119" s="535">
        <v>7331.05</v>
      </c>
      <c r="G7119" s="536">
        <v>0</v>
      </c>
      <c r="H7119" s="535">
        <v>6537.45</v>
      </c>
      <c r="I7119" s="536">
        <v>0</v>
      </c>
      <c r="J7119" s="535">
        <v>3546.94</v>
      </c>
      <c r="K7119" s="536">
        <v>0</v>
      </c>
      <c r="L7119" s="535">
        <v>6437.04</v>
      </c>
      <c r="M7119" s="536">
        <v>0</v>
      </c>
      <c r="N7119" s="535">
        <v>7874.1</v>
      </c>
      <c r="O7119" s="536">
        <v>0</v>
      </c>
      <c r="P7119" s="535">
        <v>4494.34</v>
      </c>
      <c r="Q7119" s="536">
        <v>0</v>
      </c>
      <c r="R7119" s="535">
        <v>5896.94</v>
      </c>
    </row>
    <row r="7120" spans="1:18" ht="12.75">
      <c r="A7120" s="145">
        <v>88264</v>
      </c>
      <c r="B7120" s="102" t="s">
        <v>751</v>
      </c>
      <c r="C7120" s="145" t="s">
        <v>5</v>
      </c>
      <c r="D7120" s="535">
        <v>32.159999999999997</v>
      </c>
      <c r="E7120" s="536">
        <v>0</v>
      </c>
      <c r="F7120" s="535">
        <v>32.43</v>
      </c>
      <c r="G7120" s="536">
        <v>0</v>
      </c>
      <c r="H7120" s="535">
        <v>44.33</v>
      </c>
      <c r="I7120" s="536">
        <v>0</v>
      </c>
      <c r="J7120" s="535">
        <v>28.34</v>
      </c>
      <c r="K7120" s="536">
        <v>0</v>
      </c>
      <c r="L7120" s="535">
        <v>33.94</v>
      </c>
      <c r="M7120" s="536">
        <v>0</v>
      </c>
      <c r="N7120" s="535">
        <v>30.96</v>
      </c>
      <c r="O7120" s="536">
        <v>0</v>
      </c>
      <c r="P7120" s="535">
        <v>33.090000000000003</v>
      </c>
      <c r="Q7120" s="536">
        <v>0</v>
      </c>
      <c r="R7120" s="535">
        <v>41.9</v>
      </c>
    </row>
    <row r="7121" spans="1:18" ht="12.75">
      <c r="A7121" s="145">
        <v>101399</v>
      </c>
      <c r="B7121" s="102" t="s">
        <v>751</v>
      </c>
      <c r="C7121" s="145" t="s">
        <v>755</v>
      </c>
      <c r="D7121" s="535">
        <v>5690.83</v>
      </c>
      <c r="E7121" s="536">
        <v>0</v>
      </c>
      <c r="F7121" s="535">
        <v>5708.16</v>
      </c>
      <c r="G7121" s="536">
        <v>0</v>
      </c>
      <c r="H7121" s="535">
        <v>7857</v>
      </c>
      <c r="I7121" s="536">
        <v>0</v>
      </c>
      <c r="J7121" s="535">
        <v>4953.8599999999997</v>
      </c>
      <c r="K7121" s="536">
        <v>0</v>
      </c>
      <c r="L7121" s="535">
        <v>6021.86</v>
      </c>
      <c r="M7121" s="536">
        <v>0</v>
      </c>
      <c r="N7121" s="535">
        <v>5515.78</v>
      </c>
      <c r="O7121" s="536">
        <v>0</v>
      </c>
      <c r="P7121" s="535">
        <v>5955.06</v>
      </c>
      <c r="Q7121" s="536">
        <v>0</v>
      </c>
      <c r="R7121" s="535">
        <v>7431.89</v>
      </c>
    </row>
    <row r="7122" spans="1:18" ht="12.75">
      <c r="A7122" s="145">
        <v>88266</v>
      </c>
      <c r="B7122" s="102" t="s">
        <v>28768</v>
      </c>
      <c r="C7122" s="145" t="s">
        <v>5</v>
      </c>
      <c r="D7122" s="535">
        <v>35.61</v>
      </c>
      <c r="E7122" s="536">
        <v>0</v>
      </c>
      <c r="F7122" s="535">
        <v>35.57</v>
      </c>
      <c r="G7122" s="536">
        <v>0</v>
      </c>
      <c r="H7122" s="535">
        <v>55.19</v>
      </c>
      <c r="I7122" s="536">
        <v>0</v>
      </c>
      <c r="J7122" s="535">
        <v>31.71</v>
      </c>
      <c r="K7122" s="536">
        <v>0</v>
      </c>
      <c r="L7122" s="535">
        <v>41.15</v>
      </c>
      <c r="M7122" s="536">
        <v>0</v>
      </c>
      <c r="N7122" s="535">
        <v>42.28</v>
      </c>
      <c r="O7122" s="536">
        <v>0</v>
      </c>
      <c r="P7122" s="535">
        <v>40.04</v>
      </c>
      <c r="Q7122" s="536">
        <v>0</v>
      </c>
      <c r="R7122" s="535">
        <v>46.43</v>
      </c>
    </row>
    <row r="7123" spans="1:18" ht="12.75">
      <c r="A7123" s="145">
        <v>101401</v>
      </c>
      <c r="B7123" s="102" t="s">
        <v>28768</v>
      </c>
      <c r="C7123" s="145" t="s">
        <v>755</v>
      </c>
      <c r="D7123" s="535">
        <v>6298.54</v>
      </c>
      <c r="E7123" s="536">
        <v>0</v>
      </c>
      <c r="F7123" s="535">
        <v>6259.45</v>
      </c>
      <c r="G7123" s="536">
        <v>0</v>
      </c>
      <c r="H7123" s="535">
        <v>9758.81</v>
      </c>
      <c r="I7123" s="536">
        <v>0</v>
      </c>
      <c r="J7123" s="535">
        <v>5541.14</v>
      </c>
      <c r="K7123" s="536">
        <v>0</v>
      </c>
      <c r="L7123" s="535">
        <v>7281.29</v>
      </c>
      <c r="M7123" s="536">
        <v>0</v>
      </c>
      <c r="N7123" s="535">
        <v>7497.51</v>
      </c>
      <c r="O7123" s="536">
        <v>0</v>
      </c>
      <c r="P7123" s="535">
        <v>7193.95</v>
      </c>
      <c r="Q7123" s="536">
        <v>0</v>
      </c>
      <c r="R7123" s="535">
        <v>8234.81</v>
      </c>
    </row>
    <row r="7124" spans="1:18" ht="12.75">
      <c r="A7124" s="145">
        <v>88267</v>
      </c>
      <c r="B7124" s="102" t="s">
        <v>28769</v>
      </c>
      <c r="C7124" s="145" t="s">
        <v>5</v>
      </c>
      <c r="D7124" s="535">
        <v>31.03</v>
      </c>
      <c r="E7124" s="536">
        <v>0</v>
      </c>
      <c r="F7124" s="535">
        <v>31.26</v>
      </c>
      <c r="G7124" s="536">
        <v>0</v>
      </c>
      <c r="H7124" s="535">
        <v>31.36</v>
      </c>
      <c r="I7124" s="536">
        <v>0</v>
      </c>
      <c r="J7124" s="535">
        <v>25.5</v>
      </c>
      <c r="K7124" s="536">
        <v>0</v>
      </c>
      <c r="L7124" s="535">
        <v>32.799999999999997</v>
      </c>
      <c r="M7124" s="536">
        <v>0</v>
      </c>
      <c r="N7124" s="535">
        <v>29.86</v>
      </c>
      <c r="O7124" s="536">
        <v>0</v>
      </c>
      <c r="P7124" s="535">
        <v>31.96</v>
      </c>
      <c r="Q7124" s="536">
        <v>0</v>
      </c>
      <c r="R7124" s="535">
        <v>30.88</v>
      </c>
    </row>
    <row r="7125" spans="1:18" ht="12.75">
      <c r="A7125" s="145">
        <v>101402</v>
      </c>
      <c r="B7125" s="102" t="s">
        <v>28769</v>
      </c>
      <c r="C7125" s="145" t="s">
        <v>755</v>
      </c>
      <c r="D7125" s="535">
        <v>5502.56</v>
      </c>
      <c r="E7125" s="536">
        <v>0</v>
      </c>
      <c r="F7125" s="535">
        <v>5515.26</v>
      </c>
      <c r="G7125" s="536">
        <v>0</v>
      </c>
      <c r="H7125" s="535">
        <v>5609.33</v>
      </c>
      <c r="I7125" s="536">
        <v>0</v>
      </c>
      <c r="J7125" s="535">
        <v>4469.8999999999996</v>
      </c>
      <c r="K7125" s="536">
        <v>0</v>
      </c>
      <c r="L7125" s="535">
        <v>5832.3</v>
      </c>
      <c r="M7125" s="536">
        <v>0</v>
      </c>
      <c r="N7125" s="535">
        <v>5331.64</v>
      </c>
      <c r="O7125" s="536">
        <v>0</v>
      </c>
      <c r="P7125" s="535">
        <v>5766.65</v>
      </c>
      <c r="Q7125" s="536">
        <v>0</v>
      </c>
      <c r="R7125" s="535">
        <v>5524.14</v>
      </c>
    </row>
    <row r="7126" spans="1:18" ht="12.75">
      <c r="A7126" s="145">
        <v>90776</v>
      </c>
      <c r="B7126" s="102" t="s">
        <v>28770</v>
      </c>
      <c r="C7126" s="145" t="s">
        <v>5</v>
      </c>
      <c r="D7126" s="535">
        <v>44.24</v>
      </c>
      <c r="E7126" s="536">
        <v>0</v>
      </c>
      <c r="F7126" s="535">
        <v>31.26</v>
      </c>
      <c r="G7126" s="536">
        <v>0</v>
      </c>
      <c r="H7126" s="535">
        <v>50.45</v>
      </c>
      <c r="I7126" s="536">
        <v>0</v>
      </c>
      <c r="J7126" s="535">
        <v>28.94</v>
      </c>
      <c r="K7126" s="536">
        <v>0</v>
      </c>
      <c r="L7126" s="535">
        <v>46.24</v>
      </c>
      <c r="M7126" s="536">
        <v>0</v>
      </c>
      <c r="N7126" s="535">
        <v>33.729999999999997</v>
      </c>
      <c r="O7126" s="536">
        <v>0</v>
      </c>
      <c r="P7126" s="535">
        <v>31.96</v>
      </c>
      <c r="Q7126" s="536">
        <v>0</v>
      </c>
      <c r="R7126" s="535">
        <v>50.55</v>
      </c>
    </row>
    <row r="7127" spans="1:18" ht="12.75">
      <c r="A7127" s="145">
        <v>93572</v>
      </c>
      <c r="B7127" s="102" t="s">
        <v>28771</v>
      </c>
      <c r="C7127" s="145" t="s">
        <v>755</v>
      </c>
      <c r="D7127" s="535">
        <v>7795.08</v>
      </c>
      <c r="E7127" s="536">
        <v>0</v>
      </c>
      <c r="F7127" s="535">
        <v>5512.02</v>
      </c>
      <c r="G7127" s="536">
        <v>0</v>
      </c>
      <c r="H7127" s="535">
        <v>8938.18</v>
      </c>
      <c r="I7127" s="536">
        <v>0</v>
      </c>
      <c r="J7127" s="535">
        <v>5061.68</v>
      </c>
      <c r="K7127" s="536">
        <v>0</v>
      </c>
      <c r="L7127" s="535">
        <v>8167.76</v>
      </c>
      <c r="M7127" s="536">
        <v>0</v>
      </c>
      <c r="N7127" s="535">
        <v>6006.78</v>
      </c>
      <c r="O7127" s="536">
        <v>0</v>
      </c>
      <c r="P7127" s="535">
        <v>5762.67</v>
      </c>
      <c r="Q7127" s="536">
        <v>0</v>
      </c>
      <c r="R7127" s="535">
        <v>8955.76</v>
      </c>
    </row>
    <row r="7128" spans="1:18" ht="12.75">
      <c r="A7128" s="145">
        <v>90777</v>
      </c>
      <c r="B7128" s="102" t="s">
        <v>28772</v>
      </c>
      <c r="C7128" s="145" t="s">
        <v>5</v>
      </c>
      <c r="D7128" s="535">
        <v>133.49</v>
      </c>
      <c r="E7128" s="536">
        <v>0</v>
      </c>
      <c r="F7128" s="535">
        <v>139.38</v>
      </c>
      <c r="G7128" s="536">
        <v>0</v>
      </c>
      <c r="H7128" s="535">
        <v>134.56</v>
      </c>
      <c r="I7128" s="536">
        <v>0</v>
      </c>
      <c r="J7128" s="535">
        <v>130.18</v>
      </c>
      <c r="K7128" s="536">
        <v>0</v>
      </c>
      <c r="L7128" s="535">
        <v>135.1</v>
      </c>
      <c r="M7128" s="536">
        <v>0</v>
      </c>
      <c r="N7128" s="535">
        <v>133.91999999999999</v>
      </c>
      <c r="O7128" s="536">
        <v>0</v>
      </c>
      <c r="P7128" s="535">
        <v>131.27000000000001</v>
      </c>
      <c r="Q7128" s="536">
        <v>0</v>
      </c>
      <c r="R7128" s="535">
        <v>136.94999999999999</v>
      </c>
    </row>
    <row r="7129" spans="1:18" ht="12.75">
      <c r="A7129" s="145">
        <v>93565</v>
      </c>
      <c r="B7129" s="102" t="s">
        <v>28772</v>
      </c>
      <c r="C7129" s="145" t="s">
        <v>755</v>
      </c>
      <c r="D7129" s="535">
        <v>23324.94</v>
      </c>
      <c r="E7129" s="536">
        <v>0</v>
      </c>
      <c r="F7129" s="535">
        <v>24308.94</v>
      </c>
      <c r="G7129" s="536">
        <v>0</v>
      </c>
      <c r="H7129" s="535">
        <v>23625.74</v>
      </c>
      <c r="I7129" s="536">
        <v>0</v>
      </c>
      <c r="J7129" s="535">
        <v>22572.42</v>
      </c>
      <c r="K7129" s="536">
        <v>0</v>
      </c>
      <c r="L7129" s="535">
        <v>23633.57</v>
      </c>
      <c r="M7129" s="536">
        <v>0</v>
      </c>
      <c r="N7129" s="535">
        <v>23536.02</v>
      </c>
      <c r="O7129" s="536">
        <v>0</v>
      </c>
      <c r="P7129" s="535">
        <v>23382.42</v>
      </c>
      <c r="Q7129" s="536">
        <v>0</v>
      </c>
      <c r="R7129" s="535">
        <v>24051.55</v>
      </c>
    </row>
    <row r="7130" spans="1:18" ht="12.75">
      <c r="A7130" s="145">
        <v>90778</v>
      </c>
      <c r="B7130" s="102" t="s">
        <v>28773</v>
      </c>
      <c r="C7130" s="145" t="s">
        <v>5</v>
      </c>
      <c r="D7130" s="535">
        <v>139.82</v>
      </c>
      <c r="E7130" s="536">
        <v>0</v>
      </c>
      <c r="F7130" s="535">
        <v>146.09</v>
      </c>
      <c r="G7130" s="536">
        <v>0</v>
      </c>
      <c r="H7130" s="535">
        <v>140.88</v>
      </c>
      <c r="I7130" s="536">
        <v>0</v>
      </c>
      <c r="J7130" s="535">
        <v>136.5</v>
      </c>
      <c r="K7130" s="536">
        <v>0</v>
      </c>
      <c r="L7130" s="535">
        <v>139.59</v>
      </c>
      <c r="M7130" s="536">
        <v>0</v>
      </c>
      <c r="N7130" s="535">
        <v>145.16</v>
      </c>
      <c r="O7130" s="536">
        <v>0</v>
      </c>
      <c r="P7130" s="535">
        <v>154.22</v>
      </c>
      <c r="Q7130" s="536">
        <v>0</v>
      </c>
      <c r="R7130" s="535">
        <v>146.55000000000001</v>
      </c>
    </row>
    <row r="7131" spans="1:18" ht="12.75">
      <c r="A7131" s="145">
        <v>93567</v>
      </c>
      <c r="B7131" s="102" t="s">
        <v>28773</v>
      </c>
      <c r="C7131" s="145" t="s">
        <v>755</v>
      </c>
      <c r="D7131" s="535">
        <v>24428.5</v>
      </c>
      <c r="E7131" s="536">
        <v>0</v>
      </c>
      <c r="F7131" s="535">
        <v>25477.29</v>
      </c>
      <c r="G7131" s="536">
        <v>0</v>
      </c>
      <c r="H7131" s="535">
        <v>24730.27</v>
      </c>
      <c r="I7131" s="536">
        <v>0</v>
      </c>
      <c r="J7131" s="535">
        <v>23668.78</v>
      </c>
      <c r="K7131" s="536">
        <v>0</v>
      </c>
      <c r="L7131" s="535">
        <v>24418.2</v>
      </c>
      <c r="M7131" s="536">
        <v>0</v>
      </c>
      <c r="N7131" s="535">
        <v>25507.51</v>
      </c>
      <c r="O7131" s="536">
        <v>0</v>
      </c>
      <c r="P7131" s="535">
        <v>27456.32</v>
      </c>
      <c r="Q7131" s="536">
        <v>0</v>
      </c>
      <c r="R7131" s="535">
        <v>25729.3</v>
      </c>
    </row>
    <row r="7132" spans="1:18" ht="12.75">
      <c r="A7132" s="145">
        <v>90779</v>
      </c>
      <c r="B7132" s="102" t="s">
        <v>28774</v>
      </c>
      <c r="C7132" s="145" t="s">
        <v>5</v>
      </c>
      <c r="D7132" s="535">
        <v>165.78</v>
      </c>
      <c r="E7132" s="536">
        <v>0</v>
      </c>
      <c r="F7132" s="535">
        <v>173.59</v>
      </c>
      <c r="G7132" s="536">
        <v>0</v>
      </c>
      <c r="H7132" s="535">
        <v>144.49</v>
      </c>
      <c r="I7132" s="536">
        <v>0</v>
      </c>
      <c r="J7132" s="535">
        <v>162.44</v>
      </c>
      <c r="K7132" s="536">
        <v>0</v>
      </c>
      <c r="L7132" s="535">
        <v>153.58000000000001</v>
      </c>
      <c r="M7132" s="536">
        <v>0</v>
      </c>
      <c r="N7132" s="535">
        <v>168.47</v>
      </c>
      <c r="O7132" s="536">
        <v>0</v>
      </c>
      <c r="P7132" s="535">
        <v>214.43</v>
      </c>
      <c r="Q7132" s="536">
        <v>0</v>
      </c>
      <c r="R7132" s="535">
        <v>170.01</v>
      </c>
    </row>
    <row r="7133" spans="1:18" ht="12.75">
      <c r="A7133" s="145">
        <v>93568</v>
      </c>
      <c r="B7133" s="102" t="s">
        <v>28774</v>
      </c>
      <c r="C7133" s="145" t="s">
        <v>755</v>
      </c>
      <c r="D7133" s="535">
        <v>28945.3</v>
      </c>
      <c r="E7133" s="536">
        <v>0</v>
      </c>
      <c r="F7133" s="535">
        <v>30259.3</v>
      </c>
      <c r="G7133" s="536">
        <v>0</v>
      </c>
      <c r="H7133" s="535">
        <v>25363.29</v>
      </c>
      <c r="I7133" s="536">
        <v>0</v>
      </c>
      <c r="J7133" s="535">
        <v>28156.1</v>
      </c>
      <c r="K7133" s="536">
        <v>0</v>
      </c>
      <c r="L7133" s="535">
        <v>26856.54</v>
      </c>
      <c r="M7133" s="536">
        <v>0</v>
      </c>
      <c r="N7133" s="535">
        <v>29587.53</v>
      </c>
      <c r="O7133" s="536">
        <v>0</v>
      </c>
      <c r="P7133" s="535">
        <v>38150.300000000003</v>
      </c>
      <c r="Q7133" s="536">
        <v>0</v>
      </c>
      <c r="R7133" s="535">
        <v>29833.119999999999</v>
      </c>
    </row>
    <row r="7134" spans="1:18" ht="12.75">
      <c r="A7134" s="145">
        <v>88269</v>
      </c>
      <c r="B7134" s="102" t="s">
        <v>28775</v>
      </c>
      <c r="C7134" s="145" t="s">
        <v>5</v>
      </c>
      <c r="D7134" s="535">
        <v>30.9</v>
      </c>
      <c r="E7134" s="536">
        <v>0</v>
      </c>
      <c r="F7134" s="535">
        <v>21.62</v>
      </c>
      <c r="G7134" s="536">
        <v>0</v>
      </c>
      <c r="H7134" s="535">
        <v>30.66</v>
      </c>
      <c r="I7134" s="536">
        <v>0</v>
      </c>
      <c r="J7134" s="535">
        <v>25.44</v>
      </c>
      <c r="K7134" s="536">
        <v>0</v>
      </c>
      <c r="L7134" s="535">
        <v>33.29</v>
      </c>
      <c r="M7134" s="536">
        <v>0</v>
      </c>
      <c r="N7134" s="535">
        <v>30.37</v>
      </c>
      <c r="O7134" s="536">
        <v>0</v>
      </c>
      <c r="P7134" s="535">
        <v>32.46</v>
      </c>
      <c r="Q7134" s="536">
        <v>0</v>
      </c>
      <c r="R7134" s="535">
        <v>25.8</v>
      </c>
    </row>
    <row r="7135" spans="1:18" ht="12.75">
      <c r="A7135" s="145">
        <v>101407</v>
      </c>
      <c r="B7135" s="102" t="s">
        <v>28775</v>
      </c>
      <c r="C7135" s="145" t="s">
        <v>755</v>
      </c>
      <c r="D7135" s="535">
        <v>5497.7</v>
      </c>
      <c r="E7135" s="536">
        <v>0</v>
      </c>
      <c r="F7135" s="535">
        <v>3855.88</v>
      </c>
      <c r="G7135" s="536">
        <v>0</v>
      </c>
      <c r="H7135" s="535">
        <v>5504.44</v>
      </c>
      <c r="I7135" s="536">
        <v>0</v>
      </c>
      <c r="J7135" s="535">
        <v>4478.53</v>
      </c>
      <c r="K7135" s="536">
        <v>0</v>
      </c>
      <c r="L7135" s="535">
        <v>5935.42</v>
      </c>
      <c r="M7135" s="536">
        <v>0</v>
      </c>
      <c r="N7135" s="535">
        <v>5436.57</v>
      </c>
      <c r="O7135" s="536">
        <v>0</v>
      </c>
      <c r="P7135" s="535">
        <v>5870.16</v>
      </c>
      <c r="Q7135" s="536">
        <v>0</v>
      </c>
      <c r="R7135" s="535">
        <v>4652.22</v>
      </c>
    </row>
    <row r="7136" spans="1:18" ht="12.75">
      <c r="A7136" s="145">
        <v>88270</v>
      </c>
      <c r="B7136" s="102" t="s">
        <v>28776</v>
      </c>
      <c r="C7136" s="145" t="s">
        <v>5</v>
      </c>
      <c r="D7136" s="535">
        <v>29.24</v>
      </c>
      <c r="E7136" s="536">
        <v>0</v>
      </c>
      <c r="F7136" s="535">
        <v>27.03</v>
      </c>
      <c r="G7136" s="536">
        <v>0</v>
      </c>
      <c r="H7136" s="535">
        <v>32.08</v>
      </c>
      <c r="I7136" s="536">
        <v>0</v>
      </c>
      <c r="J7136" s="535">
        <v>26.48</v>
      </c>
      <c r="K7136" s="536">
        <v>0</v>
      </c>
      <c r="L7136" s="535">
        <v>35.03</v>
      </c>
      <c r="M7136" s="536">
        <v>0</v>
      </c>
      <c r="N7136" s="535">
        <v>30.58</v>
      </c>
      <c r="O7136" s="536">
        <v>0</v>
      </c>
      <c r="P7136" s="535">
        <v>32.69</v>
      </c>
      <c r="Q7136" s="536">
        <v>0</v>
      </c>
      <c r="R7136" s="535">
        <v>30.42</v>
      </c>
    </row>
    <row r="7137" spans="1:18" ht="12.75">
      <c r="A7137" s="145">
        <v>101408</v>
      </c>
      <c r="B7137" s="102" t="s">
        <v>28776</v>
      </c>
      <c r="C7137" s="145" t="s">
        <v>755</v>
      </c>
      <c r="D7137" s="535">
        <v>5200.1899999999996</v>
      </c>
      <c r="E7137" s="536">
        <v>0</v>
      </c>
      <c r="F7137" s="535">
        <v>4788.05</v>
      </c>
      <c r="G7137" s="536">
        <v>0</v>
      </c>
      <c r="H7137" s="535">
        <v>5742.06</v>
      </c>
      <c r="I7137" s="536">
        <v>0</v>
      </c>
      <c r="J7137" s="535">
        <v>4648.93</v>
      </c>
      <c r="K7137" s="536">
        <v>0</v>
      </c>
      <c r="L7137" s="535">
        <v>6230.12</v>
      </c>
      <c r="M7137" s="536">
        <v>0</v>
      </c>
      <c r="N7137" s="535">
        <v>5464.47</v>
      </c>
      <c r="O7137" s="536">
        <v>0</v>
      </c>
      <c r="P7137" s="535">
        <v>5900.2</v>
      </c>
      <c r="Q7137" s="536">
        <v>0</v>
      </c>
      <c r="R7137" s="535">
        <v>5455.29</v>
      </c>
    </row>
    <row r="7138" spans="1:18" ht="12.75">
      <c r="A7138" s="145">
        <v>102919</v>
      </c>
      <c r="B7138" s="102" t="s">
        <v>28777</v>
      </c>
      <c r="C7138" s="145" t="s">
        <v>5</v>
      </c>
      <c r="D7138" s="535">
        <v>0</v>
      </c>
      <c r="E7138" s="536"/>
      <c r="F7138" s="535">
        <v>0</v>
      </c>
      <c r="G7138" s="536"/>
      <c r="H7138" s="535">
        <v>0</v>
      </c>
      <c r="I7138" s="536"/>
      <c r="J7138" s="535">
        <v>0</v>
      </c>
      <c r="K7138" s="536"/>
      <c r="L7138" s="535">
        <v>0</v>
      </c>
      <c r="M7138" s="536"/>
      <c r="N7138" s="535">
        <v>0</v>
      </c>
      <c r="O7138" s="536"/>
      <c r="P7138" s="535">
        <v>0</v>
      </c>
      <c r="Q7138" s="536"/>
      <c r="R7138" s="535">
        <v>0</v>
      </c>
    </row>
    <row r="7139" spans="1:18" ht="12.75">
      <c r="A7139" s="145">
        <v>101409</v>
      </c>
      <c r="B7139" s="102" t="s">
        <v>28778</v>
      </c>
      <c r="C7139" s="145" t="s">
        <v>755</v>
      </c>
      <c r="D7139" s="535">
        <v>6026.67</v>
      </c>
      <c r="E7139" s="536">
        <v>0</v>
      </c>
      <c r="F7139" s="535">
        <v>4581.83</v>
      </c>
      <c r="G7139" s="536">
        <v>0</v>
      </c>
      <c r="H7139" s="535">
        <v>7144.46</v>
      </c>
      <c r="I7139" s="536">
        <v>0</v>
      </c>
      <c r="J7139" s="535">
        <v>4413.37</v>
      </c>
      <c r="K7139" s="536">
        <v>0</v>
      </c>
      <c r="L7139" s="535">
        <v>7849.45</v>
      </c>
      <c r="M7139" s="536">
        <v>0</v>
      </c>
      <c r="N7139" s="535">
        <v>5701.75</v>
      </c>
      <c r="O7139" s="536">
        <v>0</v>
      </c>
      <c r="P7139" s="535">
        <v>4738.55</v>
      </c>
      <c r="Q7139" s="536">
        <v>0</v>
      </c>
      <c r="R7139" s="535">
        <v>7258.12</v>
      </c>
    </row>
    <row r="7140" spans="1:18" ht="12.75">
      <c r="A7140" s="145">
        <v>88441</v>
      </c>
      <c r="B7140" s="102" t="s">
        <v>28779</v>
      </c>
      <c r="C7140" s="145" t="s">
        <v>5</v>
      </c>
      <c r="D7140" s="535">
        <v>24.83</v>
      </c>
      <c r="E7140" s="536">
        <v>0</v>
      </c>
      <c r="F7140" s="535">
        <v>22.3</v>
      </c>
      <c r="G7140" s="536">
        <v>0</v>
      </c>
      <c r="H7140" s="535">
        <v>26.88</v>
      </c>
      <c r="I7140" s="536">
        <v>0</v>
      </c>
      <c r="J7140" s="535">
        <v>20.3</v>
      </c>
      <c r="K7140" s="536">
        <v>0</v>
      </c>
      <c r="L7140" s="535">
        <v>25.3</v>
      </c>
      <c r="M7140" s="536">
        <v>0</v>
      </c>
      <c r="N7140" s="535">
        <v>23.91</v>
      </c>
      <c r="O7140" s="536">
        <v>0</v>
      </c>
      <c r="P7140" s="535">
        <v>29.5</v>
      </c>
      <c r="Q7140" s="536">
        <v>0</v>
      </c>
      <c r="R7140" s="535">
        <v>28.75</v>
      </c>
    </row>
    <row r="7141" spans="1:18" ht="12.75">
      <c r="A7141" s="145">
        <v>101410</v>
      </c>
      <c r="B7141" s="102" t="s">
        <v>28779</v>
      </c>
      <c r="C7141" s="145" t="s">
        <v>755</v>
      </c>
      <c r="D7141" s="535">
        <v>4446.53</v>
      </c>
      <c r="E7141" s="536">
        <v>0</v>
      </c>
      <c r="F7141" s="535">
        <v>3979.19</v>
      </c>
      <c r="G7141" s="536">
        <v>0</v>
      </c>
      <c r="H7141" s="535">
        <v>4846.49</v>
      </c>
      <c r="I7141" s="536">
        <v>0</v>
      </c>
      <c r="J7141" s="535">
        <v>3591.66</v>
      </c>
      <c r="K7141" s="536">
        <v>0</v>
      </c>
      <c r="L7141" s="535">
        <v>4548.3500000000004</v>
      </c>
      <c r="M7141" s="536">
        <v>0</v>
      </c>
      <c r="N7141" s="535">
        <v>4311.57</v>
      </c>
      <c r="O7141" s="536">
        <v>0</v>
      </c>
      <c r="P7141" s="535">
        <v>5353.01</v>
      </c>
      <c r="Q7141" s="536">
        <v>0</v>
      </c>
      <c r="R7141" s="535">
        <v>5175.16</v>
      </c>
    </row>
    <row r="7142" spans="1:18" ht="12.75">
      <c r="A7142" s="145">
        <v>88272</v>
      </c>
      <c r="B7142" s="102" t="s">
        <v>28780</v>
      </c>
      <c r="C7142" s="145" t="s">
        <v>5</v>
      </c>
      <c r="D7142" s="535">
        <v>32.01</v>
      </c>
      <c r="E7142" s="536">
        <v>0</v>
      </c>
      <c r="F7142" s="535">
        <v>29.76</v>
      </c>
      <c r="G7142" s="536">
        <v>0</v>
      </c>
      <c r="H7142" s="535">
        <v>36.17</v>
      </c>
      <c r="I7142" s="536">
        <v>0</v>
      </c>
      <c r="J7142" s="535">
        <v>26.55</v>
      </c>
      <c r="K7142" s="536">
        <v>0</v>
      </c>
      <c r="L7142" s="535">
        <v>38.47</v>
      </c>
      <c r="M7142" s="536">
        <v>0</v>
      </c>
      <c r="N7142" s="535">
        <v>30.88</v>
      </c>
      <c r="O7142" s="536">
        <v>0</v>
      </c>
      <c r="P7142" s="535">
        <v>32.950000000000003</v>
      </c>
      <c r="Q7142" s="536">
        <v>0</v>
      </c>
      <c r="R7142" s="535">
        <v>37.17</v>
      </c>
    </row>
    <row r="7143" spans="1:18" ht="12.75">
      <c r="A7143" s="145">
        <v>88273</v>
      </c>
      <c r="B7143" s="102" t="s">
        <v>28781</v>
      </c>
      <c r="C7143" s="145" t="s">
        <v>5</v>
      </c>
      <c r="D7143" s="535">
        <v>29.63</v>
      </c>
      <c r="E7143" s="536">
        <v>0</v>
      </c>
      <c r="F7143" s="535">
        <v>25.63</v>
      </c>
      <c r="G7143" s="536">
        <v>0</v>
      </c>
      <c r="H7143" s="535">
        <v>30.09</v>
      </c>
      <c r="I7143" s="536">
        <v>0</v>
      </c>
      <c r="J7143" s="535">
        <v>24.28</v>
      </c>
      <c r="K7143" s="536">
        <v>0</v>
      </c>
      <c r="L7143" s="535">
        <v>32.43</v>
      </c>
      <c r="M7143" s="536">
        <v>0</v>
      </c>
      <c r="N7143" s="535">
        <v>29.36</v>
      </c>
      <c r="O7143" s="536">
        <v>0</v>
      </c>
      <c r="P7143" s="535">
        <v>30.59</v>
      </c>
      <c r="Q7143" s="536">
        <v>0</v>
      </c>
      <c r="R7143" s="535">
        <v>35.31</v>
      </c>
    </row>
    <row r="7144" spans="1:18" ht="12.75">
      <c r="A7144" s="145">
        <v>101413</v>
      </c>
      <c r="B7144" s="102" t="s">
        <v>28781</v>
      </c>
      <c r="C7144" s="145" t="s">
        <v>755</v>
      </c>
      <c r="D7144" s="535">
        <v>5269.22</v>
      </c>
      <c r="E7144" s="536">
        <v>0</v>
      </c>
      <c r="F7144" s="535">
        <v>4548.6400000000003</v>
      </c>
      <c r="G7144" s="536">
        <v>0</v>
      </c>
      <c r="H7144" s="535">
        <v>5400.91</v>
      </c>
      <c r="I7144" s="536">
        <v>0</v>
      </c>
      <c r="J7144" s="535">
        <v>4269.6000000000004</v>
      </c>
      <c r="K7144" s="536">
        <v>0</v>
      </c>
      <c r="L7144" s="535">
        <v>5780.65</v>
      </c>
      <c r="M7144" s="536">
        <v>0</v>
      </c>
      <c r="N7144" s="535">
        <v>5256.8</v>
      </c>
      <c r="O7144" s="536">
        <v>0</v>
      </c>
      <c r="P7144" s="535">
        <v>5532.58</v>
      </c>
      <c r="Q7144" s="536">
        <v>0</v>
      </c>
      <c r="R7144" s="535">
        <v>6308.32</v>
      </c>
    </row>
    <row r="7145" spans="1:18" ht="12.75">
      <c r="A7145" s="145">
        <v>101414</v>
      </c>
      <c r="B7145" s="102" t="s">
        <v>28782</v>
      </c>
      <c r="C7145" s="145" t="s">
        <v>755</v>
      </c>
      <c r="D7145" s="535">
        <v>5616.12</v>
      </c>
      <c r="E7145" s="536">
        <v>0</v>
      </c>
      <c r="F7145" s="535">
        <v>4693.33</v>
      </c>
      <c r="G7145" s="536">
        <v>0</v>
      </c>
      <c r="H7145" s="535">
        <v>5964.58</v>
      </c>
      <c r="I7145" s="536">
        <v>0</v>
      </c>
      <c r="J7145" s="535">
        <v>4818.66</v>
      </c>
      <c r="K7145" s="536">
        <v>0</v>
      </c>
      <c r="L7145" s="535">
        <v>5945.64</v>
      </c>
      <c r="M7145" s="536">
        <v>0</v>
      </c>
      <c r="N7145" s="535">
        <v>5361.62</v>
      </c>
      <c r="O7145" s="536">
        <v>0</v>
      </c>
      <c r="P7145" s="535">
        <v>5880.19</v>
      </c>
      <c r="Q7145" s="536">
        <v>0</v>
      </c>
      <c r="R7145" s="535">
        <v>5791.22</v>
      </c>
    </row>
    <row r="7146" spans="1:18" ht="12.75">
      <c r="A7146" s="145">
        <v>88274</v>
      </c>
      <c r="B7146" s="102" t="s">
        <v>28783</v>
      </c>
      <c r="C7146" s="145" t="s">
        <v>5</v>
      </c>
      <c r="D7146" s="535">
        <v>31.6</v>
      </c>
      <c r="E7146" s="536">
        <v>0</v>
      </c>
      <c r="F7146" s="535">
        <v>26.46</v>
      </c>
      <c r="G7146" s="536">
        <v>0</v>
      </c>
      <c r="H7146" s="535">
        <v>33.299999999999997</v>
      </c>
      <c r="I7146" s="536">
        <v>0</v>
      </c>
      <c r="J7146" s="535">
        <v>27.43</v>
      </c>
      <c r="K7146" s="536">
        <v>0</v>
      </c>
      <c r="L7146" s="535">
        <v>33.369999999999997</v>
      </c>
      <c r="M7146" s="536">
        <v>0</v>
      </c>
      <c r="N7146" s="535">
        <v>29.93</v>
      </c>
      <c r="O7146" s="536">
        <v>0</v>
      </c>
      <c r="P7146" s="535">
        <v>32.54</v>
      </c>
      <c r="Q7146" s="536">
        <v>0</v>
      </c>
      <c r="R7146" s="535">
        <v>32.32</v>
      </c>
    </row>
    <row r="7147" spans="1:18" ht="12.75">
      <c r="A7147" s="145">
        <v>101412</v>
      </c>
      <c r="B7147" s="102" t="s">
        <v>28784</v>
      </c>
      <c r="C7147" s="145" t="s">
        <v>755</v>
      </c>
      <c r="D7147" s="535">
        <v>5697.87</v>
      </c>
      <c r="E7147" s="536">
        <v>0</v>
      </c>
      <c r="F7147" s="535">
        <v>5277.19</v>
      </c>
      <c r="G7147" s="536">
        <v>0</v>
      </c>
      <c r="H7147" s="535">
        <v>6471.72</v>
      </c>
      <c r="I7147" s="536">
        <v>0</v>
      </c>
      <c r="J7147" s="535">
        <v>4676.2299999999996</v>
      </c>
      <c r="K7147" s="536">
        <v>0</v>
      </c>
      <c r="L7147" s="535">
        <v>6844.14</v>
      </c>
      <c r="M7147" s="536">
        <v>0</v>
      </c>
      <c r="N7147" s="535">
        <v>5534.17</v>
      </c>
      <c r="O7147" s="536">
        <v>0</v>
      </c>
      <c r="P7147" s="535">
        <v>5961.73</v>
      </c>
      <c r="Q7147" s="536">
        <v>0</v>
      </c>
      <c r="R7147" s="535">
        <v>6646.62</v>
      </c>
    </row>
    <row r="7148" spans="1:18" ht="12.75">
      <c r="A7148" s="145">
        <v>101415</v>
      </c>
      <c r="B7148" s="102" t="s">
        <v>28785</v>
      </c>
      <c r="C7148" s="145" t="s">
        <v>755</v>
      </c>
      <c r="D7148" s="535">
        <v>7634.63</v>
      </c>
      <c r="E7148" s="536">
        <v>0</v>
      </c>
      <c r="F7148" s="535">
        <v>5033.4399999999996</v>
      </c>
      <c r="G7148" s="536">
        <v>0</v>
      </c>
      <c r="H7148" s="535">
        <v>10258.33</v>
      </c>
      <c r="I7148" s="536">
        <v>0</v>
      </c>
      <c r="J7148" s="535">
        <v>5680.08</v>
      </c>
      <c r="K7148" s="536">
        <v>0</v>
      </c>
      <c r="L7148" s="535">
        <v>8524.0400000000009</v>
      </c>
      <c r="M7148" s="536">
        <v>0</v>
      </c>
      <c r="N7148" s="535">
        <v>7242.97</v>
      </c>
      <c r="O7148" s="536">
        <v>0</v>
      </c>
      <c r="P7148" s="535">
        <v>6744.19</v>
      </c>
      <c r="Q7148" s="536">
        <v>0</v>
      </c>
      <c r="R7148" s="535">
        <v>8020.97</v>
      </c>
    </row>
    <row r="7149" spans="1:18" ht="12.75">
      <c r="A7149" s="145">
        <v>100308</v>
      </c>
      <c r="B7149" s="102" t="s">
        <v>28786</v>
      </c>
      <c r="C7149" s="145" t="s">
        <v>5</v>
      </c>
      <c r="D7149" s="535">
        <v>32.76</v>
      </c>
      <c r="E7149" s="536">
        <v>0</v>
      </c>
      <c r="F7149" s="535">
        <v>32.130000000000003</v>
      </c>
      <c r="G7149" s="536">
        <v>0</v>
      </c>
      <c r="H7149" s="535">
        <v>36.35</v>
      </c>
      <c r="I7149" s="536">
        <v>0</v>
      </c>
      <c r="J7149" s="535">
        <v>25.28</v>
      </c>
      <c r="K7149" s="536">
        <v>0</v>
      </c>
      <c r="L7149" s="535">
        <v>31.6</v>
      </c>
      <c r="M7149" s="536">
        <v>0</v>
      </c>
      <c r="N7149" s="535">
        <v>30.46</v>
      </c>
      <c r="O7149" s="536">
        <v>0</v>
      </c>
      <c r="P7149" s="535">
        <v>34.51</v>
      </c>
      <c r="Q7149" s="536">
        <v>0</v>
      </c>
      <c r="R7149" s="535">
        <v>36.869999999999997</v>
      </c>
    </row>
    <row r="7150" spans="1:18" ht="12.75">
      <c r="A7150" s="145">
        <v>101416</v>
      </c>
      <c r="B7150" s="102" t="s">
        <v>28786</v>
      </c>
      <c r="C7150" s="145" t="s">
        <v>755</v>
      </c>
      <c r="D7150" s="535">
        <v>5805.38</v>
      </c>
      <c r="E7150" s="536">
        <v>0</v>
      </c>
      <c r="F7150" s="535">
        <v>5665.73</v>
      </c>
      <c r="G7150" s="536">
        <v>0</v>
      </c>
      <c r="H7150" s="535">
        <v>6481.28</v>
      </c>
      <c r="I7150" s="536">
        <v>0</v>
      </c>
      <c r="J7150" s="535">
        <v>4436.87</v>
      </c>
      <c r="K7150" s="536">
        <v>0</v>
      </c>
      <c r="L7150" s="535">
        <v>5629.45</v>
      </c>
      <c r="M7150" s="536">
        <v>0</v>
      </c>
      <c r="N7150" s="535">
        <v>5441.25</v>
      </c>
      <c r="O7150" s="536">
        <v>0</v>
      </c>
      <c r="P7150" s="535">
        <v>6216.28</v>
      </c>
      <c r="Q7150" s="536">
        <v>0</v>
      </c>
      <c r="R7150" s="535">
        <v>6570.68</v>
      </c>
    </row>
    <row r="7151" spans="1:18" ht="12.75">
      <c r="A7151" s="145">
        <v>88275</v>
      </c>
      <c r="B7151" s="102" t="s">
        <v>28787</v>
      </c>
      <c r="C7151" s="145" t="s">
        <v>5</v>
      </c>
      <c r="D7151" s="535">
        <v>43.25</v>
      </c>
      <c r="E7151" s="536">
        <v>0</v>
      </c>
      <c r="F7151" s="535">
        <v>28.49</v>
      </c>
      <c r="G7151" s="536">
        <v>0</v>
      </c>
      <c r="H7151" s="535">
        <v>57.91</v>
      </c>
      <c r="I7151" s="536">
        <v>0</v>
      </c>
      <c r="J7151" s="535">
        <v>32.47</v>
      </c>
      <c r="K7151" s="536">
        <v>0</v>
      </c>
      <c r="L7151" s="535">
        <v>48.22</v>
      </c>
      <c r="M7151" s="536">
        <v>0</v>
      </c>
      <c r="N7151" s="535">
        <v>40.729999999999997</v>
      </c>
      <c r="O7151" s="536">
        <v>0</v>
      </c>
      <c r="P7151" s="535">
        <v>37.43</v>
      </c>
      <c r="Q7151" s="536">
        <v>0</v>
      </c>
      <c r="R7151" s="535">
        <v>45.14</v>
      </c>
    </row>
    <row r="7152" spans="1:18" ht="12.75">
      <c r="A7152" s="145">
        <v>90780</v>
      </c>
      <c r="B7152" s="102" t="s">
        <v>28788</v>
      </c>
      <c r="C7152" s="145" t="s">
        <v>5</v>
      </c>
      <c r="D7152" s="535">
        <v>53.24</v>
      </c>
      <c r="E7152" s="536">
        <v>0</v>
      </c>
      <c r="F7152" s="535">
        <v>45.78</v>
      </c>
      <c r="G7152" s="536">
        <v>0</v>
      </c>
      <c r="H7152" s="535">
        <v>56.3</v>
      </c>
      <c r="I7152" s="536">
        <v>0</v>
      </c>
      <c r="J7152" s="535">
        <v>43.39</v>
      </c>
      <c r="K7152" s="536">
        <v>0</v>
      </c>
      <c r="L7152" s="535">
        <v>61.15</v>
      </c>
      <c r="M7152" s="536">
        <v>0</v>
      </c>
      <c r="N7152" s="535">
        <v>48.38</v>
      </c>
      <c r="O7152" s="536">
        <v>0</v>
      </c>
      <c r="P7152" s="535">
        <v>59.33</v>
      </c>
      <c r="Q7152" s="536">
        <v>0</v>
      </c>
      <c r="R7152" s="535">
        <v>76.67</v>
      </c>
    </row>
    <row r="7153" spans="1:18" ht="12.75">
      <c r="A7153" s="145">
        <v>94295</v>
      </c>
      <c r="B7153" s="102" t="s">
        <v>28788</v>
      </c>
      <c r="C7153" s="145" t="s">
        <v>755</v>
      </c>
      <c r="D7153" s="535">
        <v>9360.85</v>
      </c>
      <c r="E7153" s="536">
        <v>0</v>
      </c>
      <c r="F7153" s="535">
        <v>8036.69</v>
      </c>
      <c r="G7153" s="536">
        <v>0</v>
      </c>
      <c r="H7153" s="535">
        <v>9959.61</v>
      </c>
      <c r="I7153" s="536">
        <v>0</v>
      </c>
      <c r="J7153" s="535">
        <v>7558.66</v>
      </c>
      <c r="K7153" s="536">
        <v>0</v>
      </c>
      <c r="L7153" s="535">
        <v>10762.6</v>
      </c>
      <c r="M7153" s="536">
        <v>0</v>
      </c>
      <c r="N7153" s="535">
        <v>8569.8700000000008</v>
      </c>
      <c r="O7153" s="536">
        <v>0</v>
      </c>
      <c r="P7153" s="535">
        <v>10618.18</v>
      </c>
      <c r="Q7153" s="536">
        <v>0</v>
      </c>
      <c r="R7153" s="535">
        <v>13516.44</v>
      </c>
    </row>
    <row r="7154" spans="1:18" ht="12.75">
      <c r="A7154" s="145">
        <v>88277</v>
      </c>
      <c r="B7154" s="102" t="s">
        <v>28789</v>
      </c>
      <c r="C7154" s="145" t="s">
        <v>5</v>
      </c>
      <c r="D7154" s="535">
        <v>34.07</v>
      </c>
      <c r="E7154" s="536">
        <v>0</v>
      </c>
      <c r="F7154" s="535">
        <v>25.92</v>
      </c>
      <c r="G7154" s="536">
        <v>0</v>
      </c>
      <c r="H7154" s="535">
        <v>40.18</v>
      </c>
      <c r="I7154" s="536">
        <v>0</v>
      </c>
      <c r="J7154" s="535">
        <v>25.19</v>
      </c>
      <c r="K7154" s="536">
        <v>0</v>
      </c>
      <c r="L7154" s="535">
        <v>44.41</v>
      </c>
      <c r="M7154" s="536">
        <v>0</v>
      </c>
      <c r="N7154" s="535">
        <v>32</v>
      </c>
      <c r="O7154" s="536">
        <v>0</v>
      </c>
      <c r="P7154" s="535">
        <v>26.18</v>
      </c>
      <c r="Q7154" s="536">
        <v>0</v>
      </c>
      <c r="R7154" s="535">
        <v>40.81</v>
      </c>
    </row>
    <row r="7155" spans="1:18" ht="12.75">
      <c r="A7155" s="145">
        <v>100307</v>
      </c>
      <c r="B7155" s="102" t="s">
        <v>28790</v>
      </c>
      <c r="C7155" s="145" t="s">
        <v>5</v>
      </c>
      <c r="D7155" s="535">
        <v>28.28</v>
      </c>
      <c r="E7155" s="536">
        <v>0</v>
      </c>
      <c r="F7155" s="535">
        <v>28.25</v>
      </c>
      <c r="G7155" s="536">
        <v>0</v>
      </c>
      <c r="H7155" s="535">
        <v>38.9</v>
      </c>
      <c r="I7155" s="536">
        <v>0</v>
      </c>
      <c r="J7155" s="535">
        <v>24.57</v>
      </c>
      <c r="K7155" s="536">
        <v>0</v>
      </c>
      <c r="L7155" s="535">
        <v>29.99</v>
      </c>
      <c r="M7155" s="536">
        <v>0</v>
      </c>
      <c r="N7155" s="535">
        <v>27.35</v>
      </c>
      <c r="O7155" s="536">
        <v>0</v>
      </c>
      <c r="P7155" s="535">
        <v>29.28</v>
      </c>
      <c r="Q7155" s="536">
        <v>0</v>
      </c>
      <c r="R7155" s="535">
        <v>39.880000000000003</v>
      </c>
    </row>
    <row r="7156" spans="1:18" ht="12.75">
      <c r="A7156" s="145">
        <v>101417</v>
      </c>
      <c r="B7156" s="102" t="s">
        <v>28790</v>
      </c>
      <c r="C7156" s="145" t="s">
        <v>755</v>
      </c>
      <c r="D7156" s="535">
        <v>5025.91</v>
      </c>
      <c r="E7156" s="536">
        <v>0</v>
      </c>
      <c r="F7156" s="535">
        <v>4991.84</v>
      </c>
      <c r="G7156" s="536">
        <v>0</v>
      </c>
      <c r="H7156" s="535">
        <v>6920.46</v>
      </c>
      <c r="I7156" s="536">
        <v>0</v>
      </c>
      <c r="J7156" s="535">
        <v>4311.3100000000004</v>
      </c>
      <c r="K7156" s="536">
        <v>0</v>
      </c>
      <c r="L7156" s="535">
        <v>5342.6</v>
      </c>
      <c r="M7156" s="536">
        <v>0</v>
      </c>
      <c r="N7156" s="535">
        <v>4896.63</v>
      </c>
      <c r="O7156" s="536">
        <v>0</v>
      </c>
      <c r="P7156" s="535">
        <v>5288.63</v>
      </c>
      <c r="Q7156" s="536">
        <v>0</v>
      </c>
      <c r="R7156" s="535">
        <v>7091.43</v>
      </c>
    </row>
    <row r="7157" spans="1:18" ht="12.75">
      <c r="A7157" s="145">
        <v>88278</v>
      </c>
      <c r="B7157" s="102" t="s">
        <v>28791</v>
      </c>
      <c r="C7157" s="145" t="s">
        <v>5</v>
      </c>
      <c r="D7157" s="535">
        <v>28.87</v>
      </c>
      <c r="E7157" s="536">
        <v>0</v>
      </c>
      <c r="F7157" s="535">
        <v>21.38</v>
      </c>
      <c r="G7157" s="536">
        <v>0</v>
      </c>
      <c r="H7157" s="535">
        <v>31.09</v>
      </c>
      <c r="I7157" s="536">
        <v>0</v>
      </c>
      <c r="J7157" s="535">
        <v>24.76</v>
      </c>
      <c r="K7157" s="536">
        <v>0</v>
      </c>
      <c r="L7157" s="535">
        <v>35.53</v>
      </c>
      <c r="M7157" s="536">
        <v>0</v>
      </c>
      <c r="N7157" s="535">
        <v>27.54</v>
      </c>
      <c r="O7157" s="536">
        <v>0</v>
      </c>
      <c r="P7157" s="535">
        <v>26.72</v>
      </c>
      <c r="Q7157" s="536">
        <v>0</v>
      </c>
      <c r="R7157" s="535">
        <v>36.1</v>
      </c>
    </row>
    <row r="7158" spans="1:18" ht="12.75">
      <c r="A7158" s="145">
        <v>101418</v>
      </c>
      <c r="B7158" s="102" t="s">
        <v>28791</v>
      </c>
      <c r="C7158" s="145" t="s">
        <v>755</v>
      </c>
      <c r="D7158" s="535">
        <v>5125.33</v>
      </c>
      <c r="E7158" s="536">
        <v>0</v>
      </c>
      <c r="F7158" s="535">
        <v>3793.94</v>
      </c>
      <c r="G7158" s="536">
        <v>0</v>
      </c>
      <c r="H7158" s="535">
        <v>5559.79</v>
      </c>
      <c r="I7158" s="536">
        <v>0</v>
      </c>
      <c r="J7158" s="535">
        <v>4339.8900000000003</v>
      </c>
      <c r="K7158" s="536">
        <v>0</v>
      </c>
      <c r="L7158" s="535">
        <v>6305.29</v>
      </c>
      <c r="M7158" s="536">
        <v>0</v>
      </c>
      <c r="N7158" s="535">
        <v>4926.84</v>
      </c>
      <c r="O7158" s="536">
        <v>0</v>
      </c>
      <c r="P7158" s="535">
        <v>4836.08</v>
      </c>
      <c r="Q7158" s="536">
        <v>0</v>
      </c>
      <c r="R7158" s="535">
        <v>6436.56</v>
      </c>
    </row>
    <row r="7159" spans="1:18" ht="12.75">
      <c r="A7159" s="145">
        <v>105535</v>
      </c>
      <c r="B7159" s="102" t="s">
        <v>28792</v>
      </c>
      <c r="C7159" s="145" t="s">
        <v>5</v>
      </c>
      <c r="D7159" s="535">
        <v>0</v>
      </c>
      <c r="E7159" s="536"/>
      <c r="F7159" s="535">
        <v>0</v>
      </c>
      <c r="G7159" s="536"/>
      <c r="H7159" s="535">
        <v>0</v>
      </c>
      <c r="I7159" s="536"/>
      <c r="J7159" s="535">
        <v>0</v>
      </c>
      <c r="K7159" s="536"/>
      <c r="L7159" s="535">
        <v>0</v>
      </c>
      <c r="M7159" s="536"/>
      <c r="N7159" s="535">
        <v>0</v>
      </c>
      <c r="O7159" s="536"/>
      <c r="P7159" s="535">
        <v>0</v>
      </c>
      <c r="Q7159" s="536"/>
      <c r="R7159" s="535">
        <v>0</v>
      </c>
    </row>
    <row r="7160" spans="1:18" ht="12.75">
      <c r="A7160" s="145">
        <v>101419</v>
      </c>
      <c r="B7160" s="102" t="s">
        <v>28793</v>
      </c>
      <c r="C7160" s="145" t="s">
        <v>755</v>
      </c>
      <c r="D7160" s="535">
        <v>5596.5</v>
      </c>
      <c r="E7160" s="536">
        <v>0</v>
      </c>
      <c r="F7160" s="535">
        <v>4187.46</v>
      </c>
      <c r="G7160" s="536">
        <v>0</v>
      </c>
      <c r="H7160" s="535">
        <v>6376.06</v>
      </c>
      <c r="I7160" s="536">
        <v>0</v>
      </c>
      <c r="J7160" s="535">
        <v>4123.66</v>
      </c>
      <c r="K7160" s="536">
        <v>0</v>
      </c>
      <c r="L7160" s="535">
        <v>9331.9699999999993</v>
      </c>
      <c r="M7160" s="536">
        <v>0</v>
      </c>
      <c r="N7160" s="535">
        <v>5817.09</v>
      </c>
      <c r="O7160" s="536">
        <v>0</v>
      </c>
      <c r="P7160" s="535">
        <v>5137.82</v>
      </c>
      <c r="Q7160" s="536">
        <v>0</v>
      </c>
      <c r="R7160" s="535">
        <v>8252.1200000000008</v>
      </c>
    </row>
    <row r="7161" spans="1:18" ht="12.75">
      <c r="A7161" s="145">
        <v>88279</v>
      </c>
      <c r="B7161" s="102" t="s">
        <v>28794</v>
      </c>
      <c r="C7161" s="145" t="s">
        <v>5</v>
      </c>
      <c r="D7161" s="535">
        <v>31.97</v>
      </c>
      <c r="E7161" s="536">
        <v>0</v>
      </c>
      <c r="F7161" s="535">
        <v>23.9</v>
      </c>
      <c r="G7161" s="536">
        <v>0</v>
      </c>
      <c r="H7161" s="535">
        <v>36.19</v>
      </c>
      <c r="I7161" s="536">
        <v>0</v>
      </c>
      <c r="J7161" s="535">
        <v>23.8</v>
      </c>
      <c r="K7161" s="536">
        <v>0</v>
      </c>
      <c r="L7161" s="535">
        <v>53.72</v>
      </c>
      <c r="M7161" s="536">
        <v>0</v>
      </c>
      <c r="N7161" s="535">
        <v>33.06</v>
      </c>
      <c r="O7161" s="536">
        <v>0</v>
      </c>
      <c r="P7161" s="535">
        <v>28.75</v>
      </c>
      <c r="Q7161" s="536">
        <v>0</v>
      </c>
      <c r="R7161" s="535">
        <v>47.17</v>
      </c>
    </row>
    <row r="7162" spans="1:18" ht="12.75">
      <c r="A7162" s="145">
        <v>88281</v>
      </c>
      <c r="B7162" s="102" t="s">
        <v>28795</v>
      </c>
      <c r="C7162" s="145" t="s">
        <v>5</v>
      </c>
      <c r="D7162" s="535">
        <v>29.26</v>
      </c>
      <c r="E7162" s="536">
        <v>0</v>
      </c>
      <c r="F7162" s="535">
        <v>28.07</v>
      </c>
      <c r="G7162" s="536">
        <v>0</v>
      </c>
      <c r="H7162" s="535">
        <v>38.200000000000003</v>
      </c>
      <c r="I7162" s="536">
        <v>0</v>
      </c>
      <c r="J7162" s="535">
        <v>28.75</v>
      </c>
      <c r="K7162" s="536">
        <v>0</v>
      </c>
      <c r="L7162" s="535">
        <v>36.11</v>
      </c>
      <c r="M7162" s="536">
        <v>0</v>
      </c>
      <c r="N7162" s="535">
        <v>35.520000000000003</v>
      </c>
      <c r="O7162" s="536">
        <v>0</v>
      </c>
      <c r="P7162" s="535">
        <v>32.03</v>
      </c>
      <c r="Q7162" s="536">
        <v>0</v>
      </c>
      <c r="R7162" s="535">
        <v>34.51</v>
      </c>
    </row>
    <row r="7163" spans="1:18" ht="12.75">
      <c r="A7163" s="145">
        <v>93558</v>
      </c>
      <c r="B7163" s="102" t="s">
        <v>28796</v>
      </c>
      <c r="C7163" s="145" t="s">
        <v>755</v>
      </c>
      <c r="D7163" s="535">
        <v>5051.04</v>
      </c>
      <c r="E7163" s="536">
        <v>0</v>
      </c>
      <c r="F7163" s="535">
        <v>4812.66</v>
      </c>
      <c r="G7163" s="536">
        <v>0</v>
      </c>
      <c r="H7163" s="535">
        <v>6619.6</v>
      </c>
      <c r="I7163" s="536">
        <v>0</v>
      </c>
      <c r="J7163" s="535">
        <v>4871.8</v>
      </c>
      <c r="K7163" s="536">
        <v>0</v>
      </c>
      <c r="L7163" s="535">
        <v>6228.91</v>
      </c>
      <c r="M7163" s="536">
        <v>0</v>
      </c>
      <c r="N7163" s="535">
        <v>6143.45</v>
      </c>
      <c r="O7163" s="536">
        <v>0</v>
      </c>
      <c r="P7163" s="535">
        <v>5623.09</v>
      </c>
      <c r="Q7163" s="536">
        <v>0</v>
      </c>
      <c r="R7163" s="535">
        <v>5995.55</v>
      </c>
    </row>
    <row r="7164" spans="1:18" ht="12.75">
      <c r="A7164" s="145">
        <v>101420</v>
      </c>
      <c r="B7164" s="102" t="s">
        <v>28797</v>
      </c>
      <c r="C7164" s="145" t="s">
        <v>755</v>
      </c>
      <c r="D7164" s="535">
        <v>5200.97</v>
      </c>
      <c r="E7164" s="536">
        <v>0</v>
      </c>
      <c r="F7164" s="535">
        <v>4965.3999999999996</v>
      </c>
      <c r="G7164" s="536">
        <v>0</v>
      </c>
      <c r="H7164" s="535">
        <v>6813.88</v>
      </c>
      <c r="I7164" s="536">
        <v>0</v>
      </c>
      <c r="J7164" s="535">
        <v>5038.03</v>
      </c>
      <c r="K7164" s="536">
        <v>0</v>
      </c>
      <c r="L7164" s="535">
        <v>6415.62</v>
      </c>
      <c r="M7164" s="536">
        <v>0</v>
      </c>
      <c r="N7164" s="535">
        <v>6331.65</v>
      </c>
      <c r="O7164" s="536">
        <v>0</v>
      </c>
      <c r="P7164" s="535">
        <v>5785.46</v>
      </c>
      <c r="Q7164" s="536">
        <v>0</v>
      </c>
      <c r="R7164" s="535">
        <v>6166.25</v>
      </c>
    </row>
    <row r="7165" spans="1:18" ht="12.75">
      <c r="A7165" s="145">
        <v>101421</v>
      </c>
      <c r="B7165" s="102" t="s">
        <v>28798</v>
      </c>
      <c r="C7165" s="145" t="s">
        <v>755</v>
      </c>
      <c r="D7165" s="535">
        <v>5983.49</v>
      </c>
      <c r="E7165" s="536">
        <v>0</v>
      </c>
      <c r="F7165" s="535">
        <v>5762.58</v>
      </c>
      <c r="G7165" s="536">
        <v>0</v>
      </c>
      <c r="H7165" s="535">
        <v>7827.94</v>
      </c>
      <c r="I7165" s="536">
        <v>0</v>
      </c>
      <c r="J7165" s="535">
        <v>5905.57</v>
      </c>
      <c r="K7165" s="536">
        <v>0</v>
      </c>
      <c r="L7165" s="535">
        <v>7390.13</v>
      </c>
      <c r="M7165" s="536">
        <v>0</v>
      </c>
      <c r="N7165" s="535">
        <v>7313.96</v>
      </c>
      <c r="O7165" s="536">
        <v>0</v>
      </c>
      <c r="P7165" s="535">
        <v>6632.97</v>
      </c>
      <c r="Q7165" s="536">
        <v>0</v>
      </c>
      <c r="R7165" s="535">
        <v>7057.21</v>
      </c>
    </row>
    <row r="7166" spans="1:18" ht="12.75">
      <c r="A7166" s="145">
        <v>88282</v>
      </c>
      <c r="B7166" s="102" t="s">
        <v>28799</v>
      </c>
      <c r="C7166" s="145" t="s">
        <v>5</v>
      </c>
      <c r="D7166" s="535">
        <v>28.43</v>
      </c>
      <c r="E7166" s="536">
        <v>0</v>
      </c>
      <c r="F7166" s="535">
        <v>27.21</v>
      </c>
      <c r="G7166" s="536">
        <v>0</v>
      </c>
      <c r="H7166" s="535">
        <v>37.11</v>
      </c>
      <c r="I7166" s="536">
        <v>0</v>
      </c>
      <c r="J7166" s="535">
        <v>27.8</v>
      </c>
      <c r="K7166" s="536">
        <v>0</v>
      </c>
      <c r="L7166" s="535">
        <v>35.049999999999997</v>
      </c>
      <c r="M7166" s="536">
        <v>0</v>
      </c>
      <c r="N7166" s="535">
        <v>34.46</v>
      </c>
      <c r="O7166" s="536">
        <v>0</v>
      </c>
      <c r="P7166" s="535">
        <v>31.12</v>
      </c>
      <c r="Q7166" s="536">
        <v>0</v>
      </c>
      <c r="R7166" s="535">
        <v>33.549999999999997</v>
      </c>
    </row>
    <row r="7167" spans="1:18" ht="12.75">
      <c r="A7167" s="145">
        <v>88283</v>
      </c>
      <c r="B7167" s="102" t="s">
        <v>28800</v>
      </c>
      <c r="C7167" s="145" t="s">
        <v>5</v>
      </c>
      <c r="D7167" s="535">
        <v>33.76</v>
      </c>
      <c r="E7167" s="536">
        <v>0</v>
      </c>
      <c r="F7167" s="535">
        <v>32.64</v>
      </c>
      <c r="G7167" s="536">
        <v>0</v>
      </c>
      <c r="H7167" s="535">
        <v>44</v>
      </c>
      <c r="I7167" s="536">
        <v>0</v>
      </c>
      <c r="J7167" s="535">
        <v>33.74</v>
      </c>
      <c r="K7167" s="536">
        <v>0</v>
      </c>
      <c r="L7167" s="535">
        <v>41.68</v>
      </c>
      <c r="M7167" s="536">
        <v>0</v>
      </c>
      <c r="N7167" s="535">
        <v>41.12</v>
      </c>
      <c r="O7167" s="536">
        <v>0</v>
      </c>
      <c r="P7167" s="535">
        <v>36.78</v>
      </c>
      <c r="Q7167" s="536">
        <v>0</v>
      </c>
      <c r="R7167" s="535">
        <v>39.590000000000003</v>
      </c>
    </row>
    <row r="7168" spans="1:18" ht="12.75">
      <c r="A7168" s="145">
        <v>101422</v>
      </c>
      <c r="B7168" s="102" t="s">
        <v>28801</v>
      </c>
      <c r="C7168" s="145" t="s">
        <v>755</v>
      </c>
      <c r="D7168" s="535">
        <v>3523.95</v>
      </c>
      <c r="E7168" s="536">
        <v>0</v>
      </c>
      <c r="F7168" s="535">
        <v>4633.41</v>
      </c>
      <c r="G7168" s="536">
        <v>0</v>
      </c>
      <c r="H7168" s="535">
        <v>5762.63</v>
      </c>
      <c r="I7168" s="536">
        <v>0</v>
      </c>
      <c r="J7168" s="535">
        <v>4077.24</v>
      </c>
      <c r="K7168" s="536">
        <v>0</v>
      </c>
      <c r="L7168" s="535">
        <v>5686.71</v>
      </c>
      <c r="M7168" s="536">
        <v>0</v>
      </c>
      <c r="N7168" s="535">
        <v>4960.0200000000004</v>
      </c>
      <c r="O7168" s="536">
        <v>0</v>
      </c>
      <c r="P7168" s="535">
        <v>5190.59</v>
      </c>
      <c r="Q7168" s="536">
        <v>0</v>
      </c>
      <c r="R7168" s="535">
        <v>5268.28</v>
      </c>
    </row>
    <row r="7169" spans="1:18" ht="12.75">
      <c r="A7169" s="145">
        <v>88284</v>
      </c>
      <c r="B7169" s="102" t="s">
        <v>28802</v>
      </c>
      <c r="C7169" s="145" t="s">
        <v>5</v>
      </c>
      <c r="D7169" s="535">
        <v>19.66</v>
      </c>
      <c r="E7169" s="536">
        <v>0</v>
      </c>
      <c r="F7169" s="535">
        <v>26.17</v>
      </c>
      <c r="G7169" s="536">
        <v>0</v>
      </c>
      <c r="H7169" s="535">
        <v>32.21</v>
      </c>
      <c r="I7169" s="536">
        <v>0</v>
      </c>
      <c r="J7169" s="535">
        <v>23.22</v>
      </c>
      <c r="K7169" s="536">
        <v>0</v>
      </c>
      <c r="L7169" s="535">
        <v>31.93</v>
      </c>
      <c r="M7169" s="536">
        <v>0</v>
      </c>
      <c r="N7169" s="535">
        <v>27.71</v>
      </c>
      <c r="O7169" s="536">
        <v>0</v>
      </c>
      <c r="P7169" s="535">
        <v>28.67</v>
      </c>
      <c r="Q7169" s="536">
        <v>0</v>
      </c>
      <c r="R7169" s="535">
        <v>29.39</v>
      </c>
    </row>
    <row r="7170" spans="1:18" ht="12.75">
      <c r="A7170" s="145">
        <v>101424</v>
      </c>
      <c r="B7170" s="102" t="s">
        <v>28803</v>
      </c>
      <c r="C7170" s="145" t="s">
        <v>755</v>
      </c>
      <c r="D7170" s="535">
        <v>4701.7700000000004</v>
      </c>
      <c r="E7170" s="536">
        <v>0</v>
      </c>
      <c r="F7170" s="535">
        <v>5322.52</v>
      </c>
      <c r="G7170" s="536">
        <v>0</v>
      </c>
      <c r="H7170" s="535">
        <v>6857.69</v>
      </c>
      <c r="I7170" s="536">
        <v>0</v>
      </c>
      <c r="J7170" s="535">
        <v>5426.67</v>
      </c>
      <c r="K7170" s="536">
        <v>0</v>
      </c>
      <c r="L7170" s="535">
        <v>6852.17</v>
      </c>
      <c r="M7170" s="536">
        <v>0</v>
      </c>
      <c r="N7170" s="535">
        <v>6771.7</v>
      </c>
      <c r="O7170" s="536">
        <v>0</v>
      </c>
      <c r="P7170" s="535">
        <v>5898.29</v>
      </c>
      <c r="Q7170" s="536">
        <v>0</v>
      </c>
      <c r="R7170" s="535">
        <v>6403.49</v>
      </c>
    </row>
    <row r="7171" spans="1:18" ht="12.75">
      <c r="A7171" s="145">
        <v>88286</v>
      </c>
      <c r="B7171" s="102" t="s">
        <v>28804</v>
      </c>
      <c r="C7171" s="145" t="s">
        <v>5</v>
      </c>
      <c r="D7171" s="535">
        <v>26.47</v>
      </c>
      <c r="E7171" s="536">
        <v>0</v>
      </c>
      <c r="F7171" s="535">
        <v>30.18</v>
      </c>
      <c r="G7171" s="536">
        <v>0</v>
      </c>
      <c r="H7171" s="535">
        <v>38.53</v>
      </c>
      <c r="I7171" s="536">
        <v>0</v>
      </c>
      <c r="J7171" s="535">
        <v>31.06</v>
      </c>
      <c r="K7171" s="536">
        <v>0</v>
      </c>
      <c r="L7171" s="535">
        <v>38.68</v>
      </c>
      <c r="M7171" s="536">
        <v>0</v>
      </c>
      <c r="N7171" s="535">
        <v>38.11</v>
      </c>
      <c r="O7171" s="536">
        <v>0</v>
      </c>
      <c r="P7171" s="535">
        <v>32.729999999999997</v>
      </c>
      <c r="Q7171" s="536">
        <v>0</v>
      </c>
      <c r="R7171" s="535">
        <v>35.94</v>
      </c>
    </row>
    <row r="7172" spans="1:18" ht="12.75">
      <c r="A7172" s="145">
        <v>88288</v>
      </c>
      <c r="B7172" s="102" t="s">
        <v>28805</v>
      </c>
      <c r="C7172" s="145" t="s">
        <v>5</v>
      </c>
      <c r="D7172" s="535">
        <v>24.51</v>
      </c>
      <c r="E7172" s="536">
        <v>0</v>
      </c>
      <c r="F7172" s="535">
        <v>21.05</v>
      </c>
      <c r="G7172" s="536">
        <v>0</v>
      </c>
      <c r="H7172" s="535">
        <v>26.28</v>
      </c>
      <c r="I7172" s="536">
        <v>0</v>
      </c>
      <c r="J7172" s="535">
        <v>20.54</v>
      </c>
      <c r="K7172" s="536">
        <v>0</v>
      </c>
      <c r="L7172" s="535">
        <v>23.77</v>
      </c>
      <c r="M7172" s="536">
        <v>0</v>
      </c>
      <c r="N7172" s="535">
        <v>23.42</v>
      </c>
      <c r="O7172" s="536">
        <v>0</v>
      </c>
      <c r="P7172" s="535">
        <v>24.45</v>
      </c>
      <c r="Q7172" s="536">
        <v>0</v>
      </c>
      <c r="R7172" s="535">
        <v>27.57</v>
      </c>
    </row>
    <row r="7173" spans="1:18" ht="12.75">
      <c r="A7173" s="145">
        <v>101425</v>
      </c>
      <c r="B7173" s="102" t="s">
        <v>28805</v>
      </c>
      <c r="C7173" s="145" t="s">
        <v>755</v>
      </c>
      <c r="D7173" s="535">
        <v>4367.76</v>
      </c>
      <c r="E7173" s="536">
        <v>0</v>
      </c>
      <c r="F7173" s="535">
        <v>3739.26</v>
      </c>
      <c r="G7173" s="536">
        <v>0</v>
      </c>
      <c r="H7173" s="535">
        <v>4723.7299999999996</v>
      </c>
      <c r="I7173" s="536">
        <v>0</v>
      </c>
      <c r="J7173" s="535">
        <v>3612.85</v>
      </c>
      <c r="K7173" s="536">
        <v>0</v>
      </c>
      <c r="L7173" s="535">
        <v>4259.87</v>
      </c>
      <c r="M7173" s="536">
        <v>0</v>
      </c>
      <c r="N7173" s="535">
        <v>4203.53</v>
      </c>
      <c r="O7173" s="536">
        <v>0</v>
      </c>
      <c r="P7173" s="535">
        <v>4436</v>
      </c>
      <c r="Q7173" s="536">
        <v>0</v>
      </c>
      <c r="R7173" s="535">
        <v>4948.9799999999996</v>
      </c>
    </row>
    <row r="7174" spans="1:18" ht="12.75">
      <c r="A7174" s="145">
        <v>101426</v>
      </c>
      <c r="B7174" s="102" t="s">
        <v>28806</v>
      </c>
      <c r="C7174" s="145" t="s">
        <v>755</v>
      </c>
      <c r="D7174" s="535">
        <v>6258.45</v>
      </c>
      <c r="E7174" s="536">
        <v>0</v>
      </c>
      <c r="F7174" s="535">
        <v>3972.71</v>
      </c>
      <c r="G7174" s="536">
        <v>0</v>
      </c>
      <c r="H7174" s="535">
        <v>7409.1</v>
      </c>
      <c r="I7174" s="536">
        <v>0</v>
      </c>
      <c r="J7174" s="535">
        <v>4595.95</v>
      </c>
      <c r="K7174" s="536">
        <v>0</v>
      </c>
      <c r="L7174" s="535">
        <v>6599.89</v>
      </c>
      <c r="M7174" s="536">
        <v>0</v>
      </c>
      <c r="N7174" s="535">
        <v>5732.99</v>
      </c>
      <c r="O7174" s="536">
        <v>0</v>
      </c>
      <c r="P7174" s="535">
        <v>5191.12</v>
      </c>
      <c r="Q7174" s="536">
        <v>0</v>
      </c>
      <c r="R7174" s="535">
        <v>7083.09</v>
      </c>
    </row>
    <row r="7175" spans="1:18" ht="12.75">
      <c r="A7175" s="145">
        <v>88291</v>
      </c>
      <c r="B7175" s="102" t="s">
        <v>28807</v>
      </c>
      <c r="C7175" s="145" t="s">
        <v>5</v>
      </c>
      <c r="D7175" s="535">
        <v>36.590000000000003</v>
      </c>
      <c r="E7175" s="536">
        <v>0</v>
      </c>
      <c r="F7175" s="535">
        <v>23.11</v>
      </c>
      <c r="G7175" s="536">
        <v>0</v>
      </c>
      <c r="H7175" s="535">
        <v>43.42</v>
      </c>
      <c r="I7175" s="536">
        <v>0</v>
      </c>
      <c r="J7175" s="535">
        <v>26.26</v>
      </c>
      <c r="K7175" s="536">
        <v>0</v>
      </c>
      <c r="L7175" s="535">
        <v>41.5</v>
      </c>
      <c r="M7175" s="536">
        <v>0</v>
      </c>
      <c r="N7175" s="535">
        <v>31.51</v>
      </c>
      <c r="O7175" s="536">
        <v>0</v>
      </c>
      <c r="P7175" s="535">
        <v>27.1</v>
      </c>
      <c r="Q7175" s="536">
        <v>0</v>
      </c>
      <c r="R7175" s="535">
        <v>37.69</v>
      </c>
    </row>
    <row r="7176" spans="1:18" ht="12.75">
      <c r="A7176" s="145">
        <v>101427</v>
      </c>
      <c r="B7176" s="102" t="s">
        <v>28807</v>
      </c>
      <c r="C7176" s="145" t="s">
        <v>755</v>
      </c>
      <c r="D7176" s="535">
        <v>6473.52</v>
      </c>
      <c r="E7176" s="536">
        <v>0</v>
      </c>
      <c r="F7176" s="535">
        <v>4097.1899999999996</v>
      </c>
      <c r="G7176" s="536">
        <v>0</v>
      </c>
      <c r="H7176" s="535">
        <v>7722.56</v>
      </c>
      <c r="I7176" s="536">
        <v>0</v>
      </c>
      <c r="J7176" s="535">
        <v>4604.1499999999996</v>
      </c>
      <c r="K7176" s="536">
        <v>0</v>
      </c>
      <c r="L7176" s="535">
        <v>7353.67</v>
      </c>
      <c r="M7176" s="536">
        <v>0</v>
      </c>
      <c r="N7176" s="535">
        <v>5625.9</v>
      </c>
      <c r="O7176" s="536">
        <v>0</v>
      </c>
      <c r="P7176" s="535">
        <v>4908.54</v>
      </c>
      <c r="Q7176" s="536">
        <v>0</v>
      </c>
      <c r="R7176" s="535">
        <v>6719.8</v>
      </c>
    </row>
    <row r="7177" spans="1:18" ht="12.75">
      <c r="A7177" s="145">
        <v>101428</v>
      </c>
      <c r="B7177" s="102" t="s">
        <v>28808</v>
      </c>
      <c r="C7177" s="145" t="s">
        <v>755</v>
      </c>
      <c r="D7177" s="535">
        <v>4239.07</v>
      </c>
      <c r="E7177" s="536">
        <v>0</v>
      </c>
      <c r="F7177" s="535">
        <v>3239.42</v>
      </c>
      <c r="G7177" s="536">
        <v>0</v>
      </c>
      <c r="H7177" s="535">
        <v>5867.41</v>
      </c>
      <c r="I7177" s="536">
        <v>0</v>
      </c>
      <c r="J7177" s="535">
        <v>3570.92</v>
      </c>
      <c r="K7177" s="536">
        <v>0</v>
      </c>
      <c r="L7177" s="535">
        <v>7250.13</v>
      </c>
      <c r="M7177" s="536">
        <v>0</v>
      </c>
      <c r="N7177" s="535">
        <v>5259.68</v>
      </c>
      <c r="O7177" s="536">
        <v>0</v>
      </c>
      <c r="P7177" s="535">
        <v>4906.03</v>
      </c>
      <c r="Q7177" s="536">
        <v>0</v>
      </c>
      <c r="R7177" s="535">
        <v>5981.59</v>
      </c>
    </row>
    <row r="7178" spans="1:18" ht="12.75">
      <c r="A7178" s="145">
        <v>88377</v>
      </c>
      <c r="B7178" s="102" t="s">
        <v>28809</v>
      </c>
      <c r="C7178" s="145" t="s">
        <v>5</v>
      </c>
      <c r="D7178" s="535">
        <v>23.76</v>
      </c>
      <c r="E7178" s="536">
        <v>0</v>
      </c>
      <c r="F7178" s="535">
        <v>18.170000000000002</v>
      </c>
      <c r="G7178" s="536">
        <v>0</v>
      </c>
      <c r="H7178" s="535">
        <v>32.83</v>
      </c>
      <c r="I7178" s="536">
        <v>0</v>
      </c>
      <c r="J7178" s="535">
        <v>20.3</v>
      </c>
      <c r="K7178" s="536">
        <v>0</v>
      </c>
      <c r="L7178" s="535">
        <v>40.92</v>
      </c>
      <c r="M7178" s="536">
        <v>0</v>
      </c>
      <c r="N7178" s="535">
        <v>29.43</v>
      </c>
      <c r="O7178" s="536">
        <v>0</v>
      </c>
      <c r="P7178" s="535">
        <v>27.1</v>
      </c>
      <c r="Q7178" s="536">
        <v>0</v>
      </c>
      <c r="R7178" s="535">
        <v>33.479999999999997</v>
      </c>
    </row>
    <row r="7179" spans="1:18" ht="12.75">
      <c r="A7179" s="145">
        <v>101429</v>
      </c>
      <c r="B7179" s="102" t="s">
        <v>28810</v>
      </c>
      <c r="C7179" s="145" t="s">
        <v>755</v>
      </c>
      <c r="D7179" s="535">
        <v>4971.9399999999996</v>
      </c>
      <c r="E7179" s="536">
        <v>0</v>
      </c>
      <c r="F7179" s="535">
        <v>3341.31</v>
      </c>
      <c r="G7179" s="536">
        <v>0</v>
      </c>
      <c r="H7179" s="535">
        <v>5940.19</v>
      </c>
      <c r="I7179" s="536">
        <v>0</v>
      </c>
      <c r="J7179" s="535">
        <v>3582.47</v>
      </c>
      <c r="K7179" s="536">
        <v>0</v>
      </c>
      <c r="L7179" s="535">
        <v>6297.17</v>
      </c>
      <c r="M7179" s="536">
        <v>0</v>
      </c>
      <c r="N7179" s="535">
        <v>4825.9399999999996</v>
      </c>
      <c r="O7179" s="536">
        <v>0</v>
      </c>
      <c r="P7179" s="535">
        <v>4330.92</v>
      </c>
      <c r="Q7179" s="536">
        <v>0</v>
      </c>
      <c r="R7179" s="535">
        <v>4726.95</v>
      </c>
    </row>
    <row r="7180" spans="1:18" ht="12.75">
      <c r="A7180" s="145">
        <v>88292</v>
      </c>
      <c r="B7180" s="102" t="s">
        <v>28811</v>
      </c>
      <c r="C7180" s="145" t="s">
        <v>5</v>
      </c>
      <c r="D7180" s="535">
        <v>27.97</v>
      </c>
      <c r="E7180" s="536">
        <v>0</v>
      </c>
      <c r="F7180" s="535">
        <v>18.760000000000002</v>
      </c>
      <c r="G7180" s="536">
        <v>0</v>
      </c>
      <c r="H7180" s="535">
        <v>33.24</v>
      </c>
      <c r="I7180" s="536">
        <v>0</v>
      </c>
      <c r="J7180" s="535">
        <v>20.37</v>
      </c>
      <c r="K7180" s="536">
        <v>0</v>
      </c>
      <c r="L7180" s="535">
        <v>35.44</v>
      </c>
      <c r="M7180" s="536">
        <v>0</v>
      </c>
      <c r="N7180" s="535">
        <v>26.96</v>
      </c>
      <c r="O7180" s="536">
        <v>0</v>
      </c>
      <c r="P7180" s="535">
        <v>23.87</v>
      </c>
      <c r="Q7180" s="536">
        <v>0</v>
      </c>
      <c r="R7180" s="535">
        <v>26.3</v>
      </c>
    </row>
    <row r="7181" spans="1:18" ht="12.75">
      <c r="A7181" s="145">
        <v>88293</v>
      </c>
      <c r="B7181" s="102" t="s">
        <v>28812</v>
      </c>
      <c r="C7181" s="145" t="s">
        <v>5</v>
      </c>
      <c r="D7181" s="535">
        <v>36.590000000000003</v>
      </c>
      <c r="E7181" s="536">
        <v>0</v>
      </c>
      <c r="F7181" s="535">
        <v>23.11</v>
      </c>
      <c r="G7181" s="536">
        <v>0</v>
      </c>
      <c r="H7181" s="535">
        <v>43.42</v>
      </c>
      <c r="I7181" s="536">
        <v>0</v>
      </c>
      <c r="J7181" s="535">
        <v>26.26</v>
      </c>
      <c r="K7181" s="536">
        <v>0</v>
      </c>
      <c r="L7181" s="535">
        <v>41.5</v>
      </c>
      <c r="M7181" s="536">
        <v>0</v>
      </c>
      <c r="N7181" s="535">
        <v>31.51</v>
      </c>
      <c r="O7181" s="536">
        <v>0</v>
      </c>
      <c r="P7181" s="535">
        <v>27.1</v>
      </c>
      <c r="Q7181" s="536">
        <v>0</v>
      </c>
      <c r="R7181" s="535">
        <v>37.69</v>
      </c>
    </row>
    <row r="7182" spans="1:18" ht="12.75">
      <c r="A7182" s="145">
        <v>101430</v>
      </c>
      <c r="B7182" s="102" t="s">
        <v>28813</v>
      </c>
      <c r="C7182" s="145" t="s">
        <v>755</v>
      </c>
      <c r="D7182" s="535">
        <v>6473.52</v>
      </c>
      <c r="E7182" s="536">
        <v>0</v>
      </c>
      <c r="F7182" s="535">
        <v>4097.1899999999996</v>
      </c>
      <c r="G7182" s="536">
        <v>0</v>
      </c>
      <c r="H7182" s="535">
        <v>7722.56</v>
      </c>
      <c r="I7182" s="536">
        <v>0</v>
      </c>
      <c r="J7182" s="535">
        <v>4604.1499999999996</v>
      </c>
      <c r="K7182" s="536">
        <v>0</v>
      </c>
      <c r="L7182" s="535">
        <v>7353.67</v>
      </c>
      <c r="M7182" s="536">
        <v>0</v>
      </c>
      <c r="N7182" s="535">
        <v>5625.9</v>
      </c>
      <c r="O7182" s="536">
        <v>0</v>
      </c>
      <c r="P7182" s="535">
        <v>4908.54</v>
      </c>
      <c r="Q7182" s="536">
        <v>0</v>
      </c>
      <c r="R7182" s="535">
        <v>6719.8</v>
      </c>
    </row>
    <row r="7183" spans="1:18" ht="12.75">
      <c r="A7183" s="145">
        <v>88294</v>
      </c>
      <c r="B7183" s="102" t="s">
        <v>28814</v>
      </c>
      <c r="C7183" s="145" t="s">
        <v>5</v>
      </c>
      <c r="D7183" s="535">
        <v>37.9</v>
      </c>
      <c r="E7183" s="536">
        <v>0</v>
      </c>
      <c r="F7183" s="535">
        <v>25.21</v>
      </c>
      <c r="G7183" s="536">
        <v>0</v>
      </c>
      <c r="H7183" s="535">
        <v>44.52</v>
      </c>
      <c r="I7183" s="536">
        <v>0</v>
      </c>
      <c r="J7183" s="535">
        <v>28.24</v>
      </c>
      <c r="K7183" s="536">
        <v>0</v>
      </c>
      <c r="L7183" s="535">
        <v>43.9</v>
      </c>
      <c r="M7183" s="536">
        <v>0</v>
      </c>
      <c r="N7183" s="535">
        <v>36.14</v>
      </c>
      <c r="O7183" s="536">
        <v>0</v>
      </c>
      <c r="P7183" s="535">
        <v>31.27</v>
      </c>
      <c r="Q7183" s="536">
        <v>0</v>
      </c>
      <c r="R7183" s="535">
        <v>40.58</v>
      </c>
    </row>
    <row r="7184" spans="1:18" ht="12.75">
      <c r="A7184" s="145">
        <v>101431</v>
      </c>
      <c r="B7184" s="102" t="s">
        <v>28814</v>
      </c>
      <c r="C7184" s="145" t="s">
        <v>755</v>
      </c>
      <c r="D7184" s="535">
        <v>6696.55</v>
      </c>
      <c r="E7184" s="536">
        <v>0</v>
      </c>
      <c r="F7184" s="535">
        <v>4457.78</v>
      </c>
      <c r="G7184" s="536">
        <v>0</v>
      </c>
      <c r="H7184" s="535">
        <v>7909.32</v>
      </c>
      <c r="I7184" s="536">
        <v>0</v>
      </c>
      <c r="J7184" s="535">
        <v>4941.09</v>
      </c>
      <c r="K7184" s="536">
        <v>0</v>
      </c>
      <c r="L7184" s="535">
        <v>7764.81</v>
      </c>
      <c r="M7184" s="536">
        <v>0</v>
      </c>
      <c r="N7184" s="535">
        <v>6429.82</v>
      </c>
      <c r="O7184" s="536">
        <v>0</v>
      </c>
      <c r="P7184" s="535">
        <v>5643.14</v>
      </c>
      <c r="Q7184" s="536">
        <v>0</v>
      </c>
      <c r="R7184" s="535">
        <v>7217.91</v>
      </c>
    </row>
    <row r="7185" spans="1:18" ht="12.75">
      <c r="A7185" s="145">
        <v>88295</v>
      </c>
      <c r="B7185" s="102" t="s">
        <v>28815</v>
      </c>
      <c r="C7185" s="145" t="s">
        <v>5</v>
      </c>
      <c r="D7185" s="535">
        <v>30.24</v>
      </c>
      <c r="E7185" s="536">
        <v>0</v>
      </c>
      <c r="F7185" s="535">
        <v>20.329999999999998</v>
      </c>
      <c r="G7185" s="536">
        <v>0</v>
      </c>
      <c r="H7185" s="535">
        <v>43.29</v>
      </c>
      <c r="I7185" s="536">
        <v>0</v>
      </c>
      <c r="J7185" s="535">
        <v>22.16</v>
      </c>
      <c r="K7185" s="536">
        <v>0</v>
      </c>
      <c r="L7185" s="535">
        <v>37.409999999999997</v>
      </c>
      <c r="M7185" s="536">
        <v>0</v>
      </c>
      <c r="N7185" s="535">
        <v>29.61</v>
      </c>
      <c r="O7185" s="536">
        <v>0</v>
      </c>
      <c r="P7185" s="535">
        <v>27.26</v>
      </c>
      <c r="Q7185" s="536">
        <v>0</v>
      </c>
      <c r="R7185" s="535">
        <v>33.04</v>
      </c>
    </row>
    <row r="7186" spans="1:18" ht="12.75">
      <c r="A7186" s="145">
        <v>101432</v>
      </c>
      <c r="B7186" s="102" t="s">
        <v>28816</v>
      </c>
      <c r="C7186" s="145" t="s">
        <v>755</v>
      </c>
      <c r="D7186" s="535">
        <v>5357.56</v>
      </c>
      <c r="E7186" s="536">
        <v>0</v>
      </c>
      <c r="F7186" s="535">
        <v>3609.59</v>
      </c>
      <c r="G7186" s="536">
        <v>0</v>
      </c>
      <c r="H7186" s="535">
        <v>7687.67</v>
      </c>
      <c r="I7186" s="536">
        <v>0</v>
      </c>
      <c r="J7186" s="535">
        <v>3886.23</v>
      </c>
      <c r="K7186" s="536">
        <v>0</v>
      </c>
      <c r="L7186" s="535">
        <v>6630.86</v>
      </c>
      <c r="M7186" s="536">
        <v>0</v>
      </c>
      <c r="N7186" s="535">
        <v>5283.31</v>
      </c>
      <c r="O7186" s="536">
        <v>0</v>
      </c>
      <c r="P7186" s="535">
        <v>4926.6899999999996</v>
      </c>
      <c r="Q7186" s="536">
        <v>0</v>
      </c>
      <c r="R7186" s="535">
        <v>5894.01</v>
      </c>
    </row>
    <row r="7187" spans="1:18" ht="12.75">
      <c r="A7187" s="145">
        <v>88296</v>
      </c>
      <c r="B7187" s="102" t="s">
        <v>28817</v>
      </c>
      <c r="C7187" s="145" t="s">
        <v>5</v>
      </c>
      <c r="D7187" s="535">
        <v>37.619999999999997</v>
      </c>
      <c r="E7187" s="536">
        <v>0</v>
      </c>
      <c r="F7187" s="535">
        <v>22.77</v>
      </c>
      <c r="G7187" s="536">
        <v>0</v>
      </c>
      <c r="H7187" s="535">
        <v>44.19</v>
      </c>
      <c r="I7187" s="536">
        <v>0</v>
      </c>
      <c r="J7187" s="535">
        <v>28.01</v>
      </c>
      <c r="K7187" s="536">
        <v>0</v>
      </c>
      <c r="L7187" s="535">
        <v>51.06</v>
      </c>
      <c r="M7187" s="536">
        <v>0</v>
      </c>
      <c r="N7187" s="535">
        <v>48.13</v>
      </c>
      <c r="O7187" s="536">
        <v>0</v>
      </c>
      <c r="P7187" s="535">
        <v>27.26</v>
      </c>
      <c r="Q7187" s="536">
        <v>0</v>
      </c>
      <c r="R7187" s="535">
        <v>51.44</v>
      </c>
    </row>
    <row r="7188" spans="1:18" ht="12.75">
      <c r="A7188" s="145">
        <v>101433</v>
      </c>
      <c r="B7188" s="102" t="s">
        <v>28817</v>
      </c>
      <c r="C7188" s="145" t="s">
        <v>755</v>
      </c>
      <c r="D7188" s="535">
        <v>6641.96</v>
      </c>
      <c r="E7188" s="536">
        <v>0</v>
      </c>
      <c r="F7188" s="535">
        <v>4033.48</v>
      </c>
      <c r="G7188" s="536">
        <v>0</v>
      </c>
      <c r="H7188" s="535">
        <v>7847</v>
      </c>
      <c r="I7188" s="536">
        <v>0</v>
      </c>
      <c r="J7188" s="535">
        <v>4898.1000000000004</v>
      </c>
      <c r="K7188" s="536">
        <v>0</v>
      </c>
      <c r="L7188" s="535">
        <v>9005.82</v>
      </c>
      <c r="M7188" s="536">
        <v>0</v>
      </c>
      <c r="N7188" s="535">
        <v>8526.0499999999993</v>
      </c>
      <c r="O7188" s="536">
        <v>0</v>
      </c>
      <c r="P7188" s="535">
        <v>4926.6899999999996</v>
      </c>
      <c r="Q7188" s="536">
        <v>0</v>
      </c>
      <c r="R7188" s="535">
        <v>9110.27</v>
      </c>
    </row>
    <row r="7189" spans="1:18" ht="12.75">
      <c r="A7189" s="145">
        <v>101434</v>
      </c>
      <c r="B7189" s="102" t="s">
        <v>28818</v>
      </c>
      <c r="C7189" s="145" t="s">
        <v>755</v>
      </c>
      <c r="D7189" s="535">
        <v>5216.67</v>
      </c>
      <c r="E7189" s="536">
        <v>0</v>
      </c>
      <c r="F7189" s="535">
        <v>3902.24</v>
      </c>
      <c r="G7189" s="536">
        <v>0</v>
      </c>
      <c r="H7189" s="535">
        <v>6219.61</v>
      </c>
      <c r="I7189" s="536">
        <v>0</v>
      </c>
      <c r="J7189" s="535">
        <v>3775.25</v>
      </c>
      <c r="K7189" s="536">
        <v>0</v>
      </c>
      <c r="L7189" s="535">
        <v>6404.14</v>
      </c>
      <c r="M7189" s="536">
        <v>0</v>
      </c>
      <c r="N7189" s="535">
        <v>5631.75</v>
      </c>
      <c r="O7189" s="536">
        <v>0</v>
      </c>
      <c r="P7189" s="535">
        <v>4517.13</v>
      </c>
      <c r="Q7189" s="536">
        <v>0</v>
      </c>
      <c r="R7189" s="535">
        <v>4952.71</v>
      </c>
    </row>
    <row r="7190" spans="1:18" ht="12.75">
      <c r="A7190" s="145">
        <v>88298</v>
      </c>
      <c r="B7190" s="102" t="s">
        <v>28819</v>
      </c>
      <c r="C7190" s="145" t="s">
        <v>5</v>
      </c>
      <c r="D7190" s="535">
        <v>30.65</v>
      </c>
      <c r="E7190" s="536">
        <v>0</v>
      </c>
      <c r="F7190" s="535">
        <v>20.02</v>
      </c>
      <c r="G7190" s="536">
        <v>0</v>
      </c>
      <c r="H7190" s="535">
        <v>34.14</v>
      </c>
      <c r="I7190" s="536">
        <v>0</v>
      </c>
      <c r="J7190" s="535">
        <v>21</v>
      </c>
      <c r="K7190" s="536">
        <v>0</v>
      </c>
      <c r="L7190" s="535">
        <v>37.22</v>
      </c>
      <c r="M7190" s="536">
        <v>0</v>
      </c>
      <c r="N7190" s="535">
        <v>29.08</v>
      </c>
      <c r="O7190" s="536">
        <v>0</v>
      </c>
      <c r="P7190" s="535">
        <v>27.1</v>
      </c>
      <c r="Q7190" s="536">
        <v>0</v>
      </c>
      <c r="R7190" s="535">
        <v>30.37</v>
      </c>
    </row>
    <row r="7191" spans="1:18" ht="12.75">
      <c r="A7191" s="145">
        <v>101436</v>
      </c>
      <c r="B7191" s="102" t="s">
        <v>28819</v>
      </c>
      <c r="C7191" s="145" t="s">
        <v>755</v>
      </c>
      <c r="D7191" s="535">
        <v>5438.04</v>
      </c>
      <c r="E7191" s="536">
        <v>0</v>
      </c>
      <c r="F7191" s="535">
        <v>3558.95</v>
      </c>
      <c r="G7191" s="536">
        <v>0</v>
      </c>
      <c r="H7191" s="535">
        <v>6096.59</v>
      </c>
      <c r="I7191" s="536">
        <v>0</v>
      </c>
      <c r="J7191" s="535">
        <v>3690.39</v>
      </c>
      <c r="K7191" s="536">
        <v>0</v>
      </c>
      <c r="L7191" s="535">
        <v>6607.75</v>
      </c>
      <c r="M7191" s="536">
        <v>0</v>
      </c>
      <c r="N7191" s="535">
        <v>5199.6099999999997</v>
      </c>
      <c r="O7191" s="536">
        <v>0</v>
      </c>
      <c r="P7191" s="535">
        <v>4906.03</v>
      </c>
      <c r="Q7191" s="536">
        <v>0</v>
      </c>
      <c r="R7191" s="535">
        <v>5439.33</v>
      </c>
    </row>
    <row r="7192" spans="1:18" ht="12.75">
      <c r="A7192" s="145">
        <v>101437</v>
      </c>
      <c r="B7192" s="102" t="s">
        <v>28820</v>
      </c>
      <c r="C7192" s="145" t="s">
        <v>755</v>
      </c>
      <c r="D7192" s="535">
        <v>7807.25</v>
      </c>
      <c r="E7192" s="536">
        <v>0</v>
      </c>
      <c r="F7192" s="535">
        <v>6587.79</v>
      </c>
      <c r="G7192" s="536">
        <v>0</v>
      </c>
      <c r="H7192" s="535">
        <v>8918.77</v>
      </c>
      <c r="I7192" s="536">
        <v>0</v>
      </c>
      <c r="J7192" s="535">
        <v>6122.44</v>
      </c>
      <c r="K7192" s="536">
        <v>0</v>
      </c>
      <c r="L7192" s="535">
        <v>10358.299999999999</v>
      </c>
      <c r="M7192" s="536">
        <v>0</v>
      </c>
      <c r="N7192" s="535">
        <v>8759.1299999999992</v>
      </c>
      <c r="O7192" s="536">
        <v>0</v>
      </c>
      <c r="P7192" s="535">
        <v>7583.09</v>
      </c>
      <c r="Q7192" s="536">
        <v>0</v>
      </c>
      <c r="R7192" s="535">
        <v>8430.2999999999993</v>
      </c>
    </row>
    <row r="7193" spans="1:18" ht="12.75">
      <c r="A7193" s="145">
        <v>88299</v>
      </c>
      <c r="B7193" s="102" t="s">
        <v>28821</v>
      </c>
      <c r="C7193" s="145" t="s">
        <v>5</v>
      </c>
      <c r="D7193" s="535">
        <v>44.24</v>
      </c>
      <c r="E7193" s="536">
        <v>0</v>
      </c>
      <c r="F7193" s="535">
        <v>37.39</v>
      </c>
      <c r="G7193" s="536">
        <v>0</v>
      </c>
      <c r="H7193" s="535">
        <v>50.25</v>
      </c>
      <c r="I7193" s="536">
        <v>0</v>
      </c>
      <c r="J7193" s="535">
        <v>35.03</v>
      </c>
      <c r="K7193" s="536">
        <v>0</v>
      </c>
      <c r="L7193" s="535">
        <v>58.71</v>
      </c>
      <c r="M7193" s="536">
        <v>0</v>
      </c>
      <c r="N7193" s="535">
        <v>49.38</v>
      </c>
      <c r="O7193" s="536">
        <v>0</v>
      </c>
      <c r="P7193" s="535">
        <v>42.15</v>
      </c>
      <c r="Q7193" s="536">
        <v>0</v>
      </c>
      <c r="R7193" s="535">
        <v>47.47</v>
      </c>
    </row>
    <row r="7194" spans="1:18" ht="12.75">
      <c r="A7194" s="145">
        <v>88300</v>
      </c>
      <c r="B7194" s="102" t="s">
        <v>28822</v>
      </c>
      <c r="C7194" s="145" t="s">
        <v>5</v>
      </c>
      <c r="D7194" s="535">
        <v>44.24</v>
      </c>
      <c r="E7194" s="536">
        <v>0</v>
      </c>
      <c r="F7194" s="535">
        <v>37.39</v>
      </c>
      <c r="G7194" s="536">
        <v>0</v>
      </c>
      <c r="H7194" s="535">
        <v>50.25</v>
      </c>
      <c r="I7194" s="536">
        <v>0</v>
      </c>
      <c r="J7194" s="535">
        <v>35.03</v>
      </c>
      <c r="K7194" s="536">
        <v>0</v>
      </c>
      <c r="L7194" s="535">
        <v>58.71</v>
      </c>
      <c r="M7194" s="536">
        <v>0</v>
      </c>
      <c r="N7194" s="535">
        <v>49.38</v>
      </c>
      <c r="O7194" s="536">
        <v>0</v>
      </c>
      <c r="P7194" s="535">
        <v>42.15</v>
      </c>
      <c r="Q7194" s="536">
        <v>0</v>
      </c>
      <c r="R7194" s="535">
        <v>47.47</v>
      </c>
    </row>
    <row r="7195" spans="1:18" ht="12.75">
      <c r="A7195" s="145">
        <v>101438</v>
      </c>
      <c r="B7195" s="102" t="s">
        <v>28822</v>
      </c>
      <c r="C7195" s="145" t="s">
        <v>755</v>
      </c>
      <c r="D7195" s="535">
        <v>7807.25</v>
      </c>
      <c r="E7195" s="536">
        <v>0</v>
      </c>
      <c r="F7195" s="535">
        <v>6587.79</v>
      </c>
      <c r="G7195" s="536">
        <v>0</v>
      </c>
      <c r="H7195" s="535">
        <v>8918.77</v>
      </c>
      <c r="I7195" s="536">
        <v>0</v>
      </c>
      <c r="J7195" s="535">
        <v>6122.44</v>
      </c>
      <c r="K7195" s="536">
        <v>0</v>
      </c>
      <c r="L7195" s="535">
        <v>10358.299999999999</v>
      </c>
      <c r="M7195" s="536">
        <v>0</v>
      </c>
      <c r="N7195" s="535">
        <v>8759.1299999999992</v>
      </c>
      <c r="O7195" s="536">
        <v>0</v>
      </c>
      <c r="P7195" s="535">
        <v>7583.09</v>
      </c>
      <c r="Q7195" s="536">
        <v>0</v>
      </c>
      <c r="R7195" s="535">
        <v>8430.2999999999993</v>
      </c>
    </row>
    <row r="7196" spans="1:18" ht="12.75">
      <c r="A7196" s="145">
        <v>88297</v>
      </c>
      <c r="B7196" s="102" t="s">
        <v>28823</v>
      </c>
      <c r="C7196" s="145" t="s">
        <v>5</v>
      </c>
      <c r="D7196" s="535">
        <v>36.119999999999997</v>
      </c>
      <c r="E7196" s="536">
        <v>0</v>
      </c>
      <c r="F7196" s="535">
        <v>23.16</v>
      </c>
      <c r="G7196" s="536">
        <v>0</v>
      </c>
      <c r="H7196" s="535">
        <v>43.58</v>
      </c>
      <c r="I7196" s="536">
        <v>0</v>
      </c>
      <c r="J7196" s="535">
        <v>37.36</v>
      </c>
      <c r="K7196" s="536">
        <v>0</v>
      </c>
      <c r="L7196" s="535">
        <v>40.76</v>
      </c>
      <c r="M7196" s="536">
        <v>0</v>
      </c>
      <c r="N7196" s="535">
        <v>35.590000000000003</v>
      </c>
      <c r="O7196" s="536">
        <v>0</v>
      </c>
      <c r="P7196" s="535">
        <v>27.17</v>
      </c>
      <c r="Q7196" s="536">
        <v>0</v>
      </c>
      <c r="R7196" s="535">
        <v>41.93</v>
      </c>
    </row>
    <row r="7197" spans="1:18" ht="12.75">
      <c r="A7197" s="145">
        <v>101435</v>
      </c>
      <c r="B7197" s="102" t="s">
        <v>28824</v>
      </c>
      <c r="C7197" s="145" t="s">
        <v>755</v>
      </c>
      <c r="D7197" s="535">
        <v>6387.95</v>
      </c>
      <c r="E7197" s="536">
        <v>0</v>
      </c>
      <c r="F7197" s="535">
        <v>4106.33</v>
      </c>
      <c r="G7197" s="536">
        <v>0</v>
      </c>
      <c r="H7197" s="535">
        <v>7744.5</v>
      </c>
      <c r="I7197" s="536">
        <v>0</v>
      </c>
      <c r="J7197" s="535">
        <v>6523.16</v>
      </c>
      <c r="K7197" s="536">
        <v>0</v>
      </c>
      <c r="L7197" s="535">
        <v>7218.57</v>
      </c>
      <c r="M7197" s="536">
        <v>0</v>
      </c>
      <c r="N7197" s="535">
        <v>6335.76</v>
      </c>
      <c r="O7197" s="536">
        <v>0</v>
      </c>
      <c r="P7197" s="535">
        <v>4914.3</v>
      </c>
      <c r="Q7197" s="536">
        <v>0</v>
      </c>
      <c r="R7197" s="535">
        <v>7457.31</v>
      </c>
    </row>
    <row r="7198" spans="1:18" ht="12.75">
      <c r="A7198" s="145">
        <v>101440</v>
      </c>
      <c r="B7198" s="102" t="s">
        <v>28825</v>
      </c>
      <c r="C7198" s="145" t="s">
        <v>755</v>
      </c>
      <c r="D7198" s="535">
        <v>6473.52</v>
      </c>
      <c r="E7198" s="536">
        <v>0</v>
      </c>
      <c r="F7198" s="535">
        <v>4097.1899999999996</v>
      </c>
      <c r="G7198" s="536">
        <v>0</v>
      </c>
      <c r="H7198" s="535">
        <v>7722.56</v>
      </c>
      <c r="I7198" s="536">
        <v>0</v>
      </c>
      <c r="J7198" s="535">
        <v>4604.1499999999996</v>
      </c>
      <c r="K7198" s="536">
        <v>0</v>
      </c>
      <c r="L7198" s="535">
        <v>7353.67</v>
      </c>
      <c r="M7198" s="536">
        <v>0</v>
      </c>
      <c r="N7198" s="535">
        <v>5625.9</v>
      </c>
      <c r="O7198" s="536">
        <v>0</v>
      </c>
      <c r="P7198" s="535">
        <v>4908.54</v>
      </c>
      <c r="Q7198" s="536">
        <v>0</v>
      </c>
      <c r="R7198" s="535">
        <v>6719.8</v>
      </c>
    </row>
    <row r="7199" spans="1:18" ht="12.75">
      <c r="A7199" s="145">
        <v>88302</v>
      </c>
      <c r="B7199" s="102" t="s">
        <v>28826</v>
      </c>
      <c r="C7199" s="145" t="s">
        <v>5</v>
      </c>
      <c r="D7199" s="535">
        <v>36.590000000000003</v>
      </c>
      <c r="E7199" s="536">
        <v>0</v>
      </c>
      <c r="F7199" s="535">
        <v>23.11</v>
      </c>
      <c r="G7199" s="536">
        <v>0</v>
      </c>
      <c r="H7199" s="535">
        <v>43.42</v>
      </c>
      <c r="I7199" s="536">
        <v>0</v>
      </c>
      <c r="J7199" s="535">
        <v>26.26</v>
      </c>
      <c r="K7199" s="536">
        <v>0</v>
      </c>
      <c r="L7199" s="535">
        <v>41.5</v>
      </c>
      <c r="M7199" s="536">
        <v>0</v>
      </c>
      <c r="N7199" s="535">
        <v>31.51</v>
      </c>
      <c r="O7199" s="536">
        <v>0</v>
      </c>
      <c r="P7199" s="535">
        <v>27.1</v>
      </c>
      <c r="Q7199" s="536">
        <v>0</v>
      </c>
      <c r="R7199" s="535">
        <v>37.69</v>
      </c>
    </row>
    <row r="7200" spans="1:18" ht="12.75">
      <c r="A7200" s="145">
        <v>88301</v>
      </c>
      <c r="B7200" s="102" t="s">
        <v>28827</v>
      </c>
      <c r="C7200" s="145" t="s">
        <v>5</v>
      </c>
      <c r="D7200" s="535">
        <v>36.590000000000003</v>
      </c>
      <c r="E7200" s="536">
        <v>0</v>
      </c>
      <c r="F7200" s="535">
        <v>23.11</v>
      </c>
      <c r="G7200" s="536">
        <v>0</v>
      </c>
      <c r="H7200" s="535">
        <v>43.42</v>
      </c>
      <c r="I7200" s="536">
        <v>0</v>
      </c>
      <c r="J7200" s="535">
        <v>26.26</v>
      </c>
      <c r="K7200" s="536">
        <v>0</v>
      </c>
      <c r="L7200" s="535">
        <v>41.5</v>
      </c>
      <c r="M7200" s="536">
        <v>0</v>
      </c>
      <c r="N7200" s="535">
        <v>33.31</v>
      </c>
      <c r="O7200" s="536">
        <v>0</v>
      </c>
      <c r="P7200" s="535">
        <v>27.1</v>
      </c>
      <c r="Q7200" s="536">
        <v>0</v>
      </c>
      <c r="R7200" s="535">
        <v>37.69</v>
      </c>
    </row>
    <row r="7201" spans="1:18" ht="12.75">
      <c r="A7201" s="145">
        <v>101439</v>
      </c>
      <c r="B7201" s="102" t="s">
        <v>28827</v>
      </c>
      <c r="C7201" s="145" t="s">
        <v>755</v>
      </c>
      <c r="D7201" s="535">
        <v>6473.52</v>
      </c>
      <c r="E7201" s="536">
        <v>0</v>
      </c>
      <c r="F7201" s="535">
        <v>4097.1899999999996</v>
      </c>
      <c r="G7201" s="536">
        <v>0</v>
      </c>
      <c r="H7201" s="535">
        <v>7722.56</v>
      </c>
      <c r="I7201" s="536">
        <v>0</v>
      </c>
      <c r="J7201" s="535">
        <v>4604.1499999999996</v>
      </c>
      <c r="K7201" s="536">
        <v>0</v>
      </c>
      <c r="L7201" s="535">
        <v>7353.67</v>
      </c>
      <c r="M7201" s="536">
        <v>0</v>
      </c>
      <c r="N7201" s="535">
        <v>5938.29</v>
      </c>
      <c r="O7201" s="536">
        <v>0</v>
      </c>
      <c r="P7201" s="535">
        <v>4908.54</v>
      </c>
      <c r="Q7201" s="536">
        <v>0</v>
      </c>
      <c r="R7201" s="535">
        <v>6719.8</v>
      </c>
    </row>
    <row r="7202" spans="1:18" ht="12.75">
      <c r="A7202" s="145">
        <v>88303</v>
      </c>
      <c r="B7202" s="102" t="s">
        <v>28828</v>
      </c>
      <c r="C7202" s="145" t="s">
        <v>5</v>
      </c>
      <c r="D7202" s="535">
        <v>32</v>
      </c>
      <c r="E7202" s="536">
        <v>0</v>
      </c>
      <c r="F7202" s="535">
        <v>24.18</v>
      </c>
      <c r="G7202" s="536">
        <v>0</v>
      </c>
      <c r="H7202" s="535">
        <v>34.729999999999997</v>
      </c>
      <c r="I7202" s="536">
        <v>0</v>
      </c>
      <c r="J7202" s="535">
        <v>29.41</v>
      </c>
      <c r="K7202" s="536">
        <v>0</v>
      </c>
      <c r="L7202" s="535">
        <v>41.5</v>
      </c>
      <c r="M7202" s="536">
        <v>0</v>
      </c>
      <c r="N7202" s="535">
        <v>35.74</v>
      </c>
      <c r="O7202" s="536">
        <v>0</v>
      </c>
      <c r="P7202" s="535">
        <v>27.1</v>
      </c>
      <c r="Q7202" s="536">
        <v>0</v>
      </c>
      <c r="R7202" s="535">
        <v>32.43</v>
      </c>
    </row>
    <row r="7203" spans="1:18" ht="12.75">
      <c r="A7203" s="145">
        <v>101441</v>
      </c>
      <c r="B7203" s="102" t="s">
        <v>28828</v>
      </c>
      <c r="C7203" s="145" t="s">
        <v>755</v>
      </c>
      <c r="D7203" s="535">
        <v>5672.65</v>
      </c>
      <c r="E7203" s="536">
        <v>0</v>
      </c>
      <c r="F7203" s="535">
        <v>4286.54</v>
      </c>
      <c r="G7203" s="536">
        <v>0</v>
      </c>
      <c r="H7203" s="535">
        <v>6201.3</v>
      </c>
      <c r="I7203" s="536">
        <v>0</v>
      </c>
      <c r="J7203" s="535">
        <v>5149.5200000000004</v>
      </c>
      <c r="K7203" s="536">
        <v>0</v>
      </c>
      <c r="L7203" s="535">
        <v>7353.67</v>
      </c>
      <c r="M7203" s="536">
        <v>0</v>
      </c>
      <c r="N7203" s="535">
        <v>6366.81</v>
      </c>
      <c r="O7203" s="536">
        <v>0</v>
      </c>
      <c r="P7203" s="535">
        <v>4906.03</v>
      </c>
      <c r="Q7203" s="536">
        <v>0</v>
      </c>
      <c r="R7203" s="535">
        <v>5797.82</v>
      </c>
    </row>
    <row r="7204" spans="1:18" ht="12.75">
      <c r="A7204" s="145">
        <v>88304</v>
      </c>
      <c r="B7204" s="102" t="s">
        <v>28829</v>
      </c>
      <c r="C7204" s="145" t="s">
        <v>5</v>
      </c>
      <c r="D7204" s="535">
        <v>44.24</v>
      </c>
      <c r="E7204" s="536">
        <v>0</v>
      </c>
      <c r="F7204" s="535">
        <v>37.39</v>
      </c>
      <c r="G7204" s="536">
        <v>0</v>
      </c>
      <c r="H7204" s="535">
        <v>50.25</v>
      </c>
      <c r="I7204" s="536">
        <v>0</v>
      </c>
      <c r="J7204" s="535">
        <v>35.03</v>
      </c>
      <c r="K7204" s="536">
        <v>0</v>
      </c>
      <c r="L7204" s="535">
        <v>58.71</v>
      </c>
      <c r="M7204" s="536">
        <v>0</v>
      </c>
      <c r="N7204" s="535">
        <v>49.38</v>
      </c>
      <c r="O7204" s="536">
        <v>0</v>
      </c>
      <c r="P7204" s="535">
        <v>42.15</v>
      </c>
      <c r="Q7204" s="536">
        <v>0</v>
      </c>
      <c r="R7204" s="535">
        <v>47.47</v>
      </c>
    </row>
    <row r="7205" spans="1:18" ht="12.75">
      <c r="A7205" s="145">
        <v>101443</v>
      </c>
      <c r="B7205" s="102" t="s">
        <v>28829</v>
      </c>
      <c r="C7205" s="145" t="s">
        <v>755</v>
      </c>
      <c r="D7205" s="535">
        <v>7807.25</v>
      </c>
      <c r="E7205" s="536">
        <v>0</v>
      </c>
      <c r="F7205" s="535">
        <v>6587.79</v>
      </c>
      <c r="G7205" s="536">
        <v>0</v>
      </c>
      <c r="H7205" s="535">
        <v>8918.77</v>
      </c>
      <c r="I7205" s="536">
        <v>0</v>
      </c>
      <c r="J7205" s="535">
        <v>6122.44</v>
      </c>
      <c r="K7205" s="536">
        <v>0</v>
      </c>
      <c r="L7205" s="535">
        <v>10358.299999999999</v>
      </c>
      <c r="M7205" s="536">
        <v>0</v>
      </c>
      <c r="N7205" s="535">
        <v>8759.1299999999992</v>
      </c>
      <c r="O7205" s="536">
        <v>0</v>
      </c>
      <c r="P7205" s="535">
        <v>7583.09</v>
      </c>
      <c r="Q7205" s="536">
        <v>0</v>
      </c>
      <c r="R7205" s="535">
        <v>8430.2999999999993</v>
      </c>
    </row>
    <row r="7206" spans="1:18" ht="12.75">
      <c r="A7206" s="145">
        <v>88306</v>
      </c>
      <c r="B7206" s="102" t="s">
        <v>28830</v>
      </c>
      <c r="C7206" s="145" t="s">
        <v>5</v>
      </c>
      <c r="D7206" s="535">
        <v>29.39</v>
      </c>
      <c r="E7206" s="536">
        <v>0</v>
      </c>
      <c r="F7206" s="535">
        <v>21.99</v>
      </c>
      <c r="G7206" s="536">
        <v>0</v>
      </c>
      <c r="H7206" s="535">
        <v>34.85</v>
      </c>
      <c r="I7206" s="536">
        <v>0</v>
      </c>
      <c r="J7206" s="535">
        <v>21.5</v>
      </c>
      <c r="K7206" s="536">
        <v>0</v>
      </c>
      <c r="L7206" s="535">
        <v>36.1</v>
      </c>
      <c r="M7206" s="536">
        <v>0</v>
      </c>
      <c r="N7206" s="535">
        <v>31.56</v>
      </c>
      <c r="O7206" s="536">
        <v>0</v>
      </c>
      <c r="P7206" s="535">
        <v>24.92</v>
      </c>
      <c r="Q7206" s="536">
        <v>0</v>
      </c>
      <c r="R7206" s="535">
        <v>27.61</v>
      </c>
    </row>
    <row r="7207" spans="1:18" ht="12.75">
      <c r="A7207" s="145">
        <v>88307</v>
      </c>
      <c r="B7207" s="102" t="s">
        <v>28831</v>
      </c>
      <c r="C7207" s="145" t="s">
        <v>5</v>
      </c>
      <c r="D7207" s="535">
        <v>35.36</v>
      </c>
      <c r="E7207" s="536">
        <v>0</v>
      </c>
      <c r="F7207" s="535">
        <v>22.39</v>
      </c>
      <c r="G7207" s="536">
        <v>0</v>
      </c>
      <c r="H7207" s="535">
        <v>41.64</v>
      </c>
      <c r="I7207" s="536">
        <v>0</v>
      </c>
      <c r="J7207" s="535">
        <v>26.22</v>
      </c>
      <c r="K7207" s="536">
        <v>0</v>
      </c>
      <c r="L7207" s="535">
        <v>37.18</v>
      </c>
      <c r="M7207" s="536">
        <v>0</v>
      </c>
      <c r="N7207" s="535">
        <v>32.14</v>
      </c>
      <c r="O7207" s="536">
        <v>0</v>
      </c>
      <c r="P7207" s="535">
        <v>28.7</v>
      </c>
      <c r="Q7207" s="536">
        <v>0</v>
      </c>
      <c r="R7207" s="535">
        <v>39.78</v>
      </c>
    </row>
    <row r="7208" spans="1:18" ht="12.75">
      <c r="A7208" s="145">
        <v>88308</v>
      </c>
      <c r="B7208" s="102" t="s">
        <v>28832</v>
      </c>
      <c r="C7208" s="145" t="s">
        <v>5</v>
      </c>
      <c r="D7208" s="535">
        <v>33.6</v>
      </c>
      <c r="E7208" s="536">
        <v>0</v>
      </c>
      <c r="F7208" s="535">
        <v>26.46</v>
      </c>
      <c r="G7208" s="536">
        <v>0</v>
      </c>
      <c r="H7208" s="535">
        <v>31.94</v>
      </c>
      <c r="I7208" s="536">
        <v>0</v>
      </c>
      <c r="J7208" s="535">
        <v>27.88</v>
      </c>
      <c r="K7208" s="536">
        <v>0</v>
      </c>
      <c r="L7208" s="535">
        <v>35.43</v>
      </c>
      <c r="M7208" s="536">
        <v>0</v>
      </c>
      <c r="N7208" s="535">
        <v>30.44</v>
      </c>
      <c r="O7208" s="536">
        <v>0</v>
      </c>
      <c r="P7208" s="535">
        <v>32.54</v>
      </c>
      <c r="Q7208" s="536">
        <v>0</v>
      </c>
      <c r="R7208" s="535">
        <v>32.159999999999997</v>
      </c>
    </row>
    <row r="7209" spans="1:18" ht="12.75">
      <c r="A7209" s="145">
        <v>101444</v>
      </c>
      <c r="B7209" s="102" t="s">
        <v>28832</v>
      </c>
      <c r="C7209" s="145" t="s">
        <v>755</v>
      </c>
      <c r="D7209" s="535">
        <v>5967.24</v>
      </c>
      <c r="E7209" s="536">
        <v>0</v>
      </c>
      <c r="F7209" s="535">
        <v>4693.33</v>
      </c>
      <c r="G7209" s="536">
        <v>0</v>
      </c>
      <c r="H7209" s="535">
        <v>5723.68</v>
      </c>
      <c r="I7209" s="536">
        <v>0</v>
      </c>
      <c r="J7209" s="535">
        <v>4898.7700000000004</v>
      </c>
      <c r="K7209" s="536">
        <v>0</v>
      </c>
      <c r="L7209" s="535">
        <v>6304.35</v>
      </c>
      <c r="M7209" s="536">
        <v>0</v>
      </c>
      <c r="N7209" s="535">
        <v>5445.88</v>
      </c>
      <c r="O7209" s="536">
        <v>0</v>
      </c>
      <c r="P7209" s="535">
        <v>5880.19</v>
      </c>
      <c r="Q7209" s="536">
        <v>0</v>
      </c>
      <c r="R7209" s="535">
        <v>5762.31</v>
      </c>
    </row>
    <row r="7210" spans="1:18" ht="12.75">
      <c r="A7210" s="145">
        <v>88309</v>
      </c>
      <c r="B7210" s="102" t="s">
        <v>752</v>
      </c>
      <c r="C7210" s="145" t="s">
        <v>5</v>
      </c>
      <c r="D7210" s="535">
        <v>31.75</v>
      </c>
      <c r="E7210" s="536">
        <v>0</v>
      </c>
      <c r="F7210" s="535">
        <v>26.59</v>
      </c>
      <c r="G7210" s="536">
        <v>0</v>
      </c>
      <c r="H7210" s="535">
        <v>32.08</v>
      </c>
      <c r="I7210" s="536">
        <v>0</v>
      </c>
      <c r="J7210" s="535">
        <v>26.21</v>
      </c>
      <c r="K7210" s="536">
        <v>0</v>
      </c>
      <c r="L7210" s="535">
        <v>33.520000000000003</v>
      </c>
      <c r="M7210" s="536">
        <v>0</v>
      </c>
      <c r="N7210" s="535">
        <v>30.58</v>
      </c>
      <c r="O7210" s="536">
        <v>0</v>
      </c>
      <c r="P7210" s="535">
        <v>32.69</v>
      </c>
      <c r="Q7210" s="536">
        <v>0</v>
      </c>
      <c r="R7210" s="535">
        <v>32.299999999999997</v>
      </c>
    </row>
    <row r="7211" spans="1:18" ht="12.75">
      <c r="A7211" s="145">
        <v>101445</v>
      </c>
      <c r="B7211" s="102" t="s">
        <v>752</v>
      </c>
      <c r="C7211" s="145" t="s">
        <v>755</v>
      </c>
      <c r="D7211" s="535">
        <v>5636.09</v>
      </c>
      <c r="E7211" s="536">
        <v>0</v>
      </c>
      <c r="F7211" s="535">
        <v>4710.3599999999997</v>
      </c>
      <c r="G7211" s="536">
        <v>0</v>
      </c>
      <c r="H7211" s="535">
        <v>5742.06</v>
      </c>
      <c r="I7211" s="536">
        <v>0</v>
      </c>
      <c r="J7211" s="535">
        <v>4602.38</v>
      </c>
      <c r="K7211" s="536">
        <v>0</v>
      </c>
      <c r="L7211" s="535">
        <v>5966.04</v>
      </c>
      <c r="M7211" s="536">
        <v>0</v>
      </c>
      <c r="N7211" s="535">
        <v>5464.47</v>
      </c>
      <c r="O7211" s="536">
        <v>0</v>
      </c>
      <c r="P7211" s="535">
        <v>5900.2</v>
      </c>
      <c r="Q7211" s="536">
        <v>0</v>
      </c>
      <c r="R7211" s="535">
        <v>5780.42</v>
      </c>
    </row>
    <row r="7212" spans="1:18" ht="12.75">
      <c r="A7212" s="145">
        <v>88310</v>
      </c>
      <c r="B7212" s="102" t="s">
        <v>28833</v>
      </c>
      <c r="C7212" s="145" t="s">
        <v>5</v>
      </c>
      <c r="D7212" s="535">
        <v>33.409999999999997</v>
      </c>
      <c r="E7212" s="536">
        <v>0</v>
      </c>
      <c r="F7212" s="535">
        <v>28.27</v>
      </c>
      <c r="G7212" s="536">
        <v>0</v>
      </c>
      <c r="H7212" s="535">
        <v>33.75</v>
      </c>
      <c r="I7212" s="536">
        <v>0</v>
      </c>
      <c r="J7212" s="535">
        <v>27.89</v>
      </c>
      <c r="K7212" s="536">
        <v>0</v>
      </c>
      <c r="L7212" s="535">
        <v>35.18</v>
      </c>
      <c r="M7212" s="536">
        <v>0</v>
      </c>
      <c r="N7212" s="535">
        <v>32.25</v>
      </c>
      <c r="O7212" s="536">
        <v>0</v>
      </c>
      <c r="P7212" s="535">
        <v>34.35</v>
      </c>
      <c r="Q7212" s="536">
        <v>0</v>
      </c>
      <c r="R7212" s="535">
        <v>37.94</v>
      </c>
    </row>
    <row r="7213" spans="1:18" ht="12.75">
      <c r="A7213" s="145">
        <v>101446</v>
      </c>
      <c r="B7213" s="102" t="s">
        <v>28833</v>
      </c>
      <c r="C7213" s="145" t="s">
        <v>755</v>
      </c>
      <c r="D7213" s="535">
        <v>5956.89</v>
      </c>
      <c r="E7213" s="536">
        <v>0</v>
      </c>
      <c r="F7213" s="535">
        <v>5034.1000000000004</v>
      </c>
      <c r="G7213" s="536">
        <v>0</v>
      </c>
      <c r="H7213" s="535">
        <v>6064.45</v>
      </c>
      <c r="I7213" s="536">
        <v>0</v>
      </c>
      <c r="J7213" s="535">
        <v>4925.28</v>
      </c>
      <c r="K7213" s="536">
        <v>0</v>
      </c>
      <c r="L7213" s="535">
        <v>6286.41</v>
      </c>
      <c r="M7213" s="536">
        <v>0</v>
      </c>
      <c r="N7213" s="535">
        <v>5786.65</v>
      </c>
      <c r="O7213" s="536">
        <v>0</v>
      </c>
      <c r="P7213" s="535">
        <v>6220.96</v>
      </c>
      <c r="Q7213" s="536">
        <v>0</v>
      </c>
      <c r="R7213" s="535">
        <v>6795.02</v>
      </c>
    </row>
    <row r="7214" spans="1:18" ht="12.75">
      <c r="A7214" s="145">
        <v>88311</v>
      </c>
      <c r="B7214" s="102" t="s">
        <v>28834</v>
      </c>
      <c r="C7214" s="145" t="s">
        <v>5</v>
      </c>
      <c r="D7214" s="535">
        <v>32.72</v>
      </c>
      <c r="E7214" s="536">
        <v>0</v>
      </c>
      <c r="F7214" s="535">
        <v>27.66</v>
      </c>
      <c r="G7214" s="536">
        <v>0</v>
      </c>
      <c r="H7214" s="535">
        <v>33.1</v>
      </c>
      <c r="I7214" s="536">
        <v>0</v>
      </c>
      <c r="J7214" s="535">
        <v>27.26</v>
      </c>
      <c r="K7214" s="536">
        <v>0</v>
      </c>
      <c r="L7214" s="535">
        <v>35.18</v>
      </c>
      <c r="M7214" s="536">
        <v>0</v>
      </c>
      <c r="N7214" s="535">
        <v>31.59</v>
      </c>
      <c r="O7214" s="536">
        <v>0</v>
      </c>
      <c r="P7214" s="535">
        <v>33.67</v>
      </c>
      <c r="Q7214" s="536">
        <v>0</v>
      </c>
      <c r="R7214" s="535">
        <v>35.89</v>
      </c>
    </row>
    <row r="7215" spans="1:18" ht="12.75">
      <c r="A7215" s="145">
        <v>101447</v>
      </c>
      <c r="B7215" s="102" t="s">
        <v>28834</v>
      </c>
      <c r="C7215" s="145" t="s">
        <v>755</v>
      </c>
      <c r="D7215" s="535">
        <v>5836.46</v>
      </c>
      <c r="E7215" s="536">
        <v>0</v>
      </c>
      <c r="F7215" s="535">
        <v>4931.3900000000003</v>
      </c>
      <c r="G7215" s="536">
        <v>0</v>
      </c>
      <c r="H7215" s="535">
        <v>5953.55</v>
      </c>
      <c r="I7215" s="536">
        <v>0</v>
      </c>
      <c r="J7215" s="535">
        <v>4817.49</v>
      </c>
      <c r="K7215" s="536">
        <v>0</v>
      </c>
      <c r="L7215" s="535">
        <v>6286.41</v>
      </c>
      <c r="M7215" s="536">
        <v>0</v>
      </c>
      <c r="N7215" s="535">
        <v>5674.52</v>
      </c>
      <c r="O7215" s="536">
        <v>0</v>
      </c>
      <c r="P7215" s="535">
        <v>6100.26</v>
      </c>
      <c r="Q7215" s="536">
        <v>0</v>
      </c>
      <c r="R7215" s="535">
        <v>6438.26</v>
      </c>
    </row>
    <row r="7216" spans="1:18" ht="12.75">
      <c r="A7216" s="145">
        <v>88312</v>
      </c>
      <c r="B7216" s="102" t="s">
        <v>28835</v>
      </c>
      <c r="C7216" s="145" t="s">
        <v>5</v>
      </c>
      <c r="D7216" s="535">
        <v>33.409999999999997</v>
      </c>
      <c r="E7216" s="536">
        <v>0</v>
      </c>
      <c r="F7216" s="535">
        <v>28.27</v>
      </c>
      <c r="G7216" s="536">
        <v>0</v>
      </c>
      <c r="H7216" s="535">
        <v>33.75</v>
      </c>
      <c r="I7216" s="536">
        <v>0</v>
      </c>
      <c r="J7216" s="535">
        <v>27.89</v>
      </c>
      <c r="K7216" s="536">
        <v>0</v>
      </c>
      <c r="L7216" s="535">
        <v>38.99</v>
      </c>
      <c r="M7216" s="536">
        <v>0</v>
      </c>
      <c r="N7216" s="535">
        <v>32.25</v>
      </c>
      <c r="O7216" s="536">
        <v>0</v>
      </c>
      <c r="P7216" s="535">
        <v>34.35</v>
      </c>
      <c r="Q7216" s="536">
        <v>0</v>
      </c>
      <c r="R7216" s="535">
        <v>37.94</v>
      </c>
    </row>
    <row r="7217" spans="1:18" ht="12.75">
      <c r="A7217" s="145">
        <v>101448</v>
      </c>
      <c r="B7217" s="102" t="s">
        <v>28835</v>
      </c>
      <c r="C7217" s="145" t="s">
        <v>755</v>
      </c>
      <c r="D7217" s="535">
        <v>5956.89</v>
      </c>
      <c r="E7217" s="536">
        <v>0</v>
      </c>
      <c r="F7217" s="535">
        <v>5034.1000000000004</v>
      </c>
      <c r="G7217" s="536">
        <v>0</v>
      </c>
      <c r="H7217" s="535">
        <v>6064.45</v>
      </c>
      <c r="I7217" s="536">
        <v>0</v>
      </c>
      <c r="J7217" s="535">
        <v>4925.28</v>
      </c>
      <c r="K7217" s="536">
        <v>0</v>
      </c>
      <c r="L7217" s="535">
        <v>6952.32</v>
      </c>
      <c r="M7217" s="536">
        <v>0</v>
      </c>
      <c r="N7217" s="535">
        <v>5786.65</v>
      </c>
      <c r="O7217" s="536">
        <v>0</v>
      </c>
      <c r="P7217" s="535">
        <v>6220.96</v>
      </c>
      <c r="Q7217" s="536">
        <v>0</v>
      </c>
      <c r="R7217" s="535">
        <v>6795.02</v>
      </c>
    </row>
    <row r="7218" spans="1:18" ht="12.75">
      <c r="A7218" s="145">
        <v>101449</v>
      </c>
      <c r="B7218" s="102" t="s">
        <v>28836</v>
      </c>
      <c r="C7218" s="145" t="s">
        <v>755</v>
      </c>
      <c r="D7218" s="535">
        <v>5332.9</v>
      </c>
      <c r="E7218" s="536">
        <v>0</v>
      </c>
      <c r="F7218" s="535">
        <v>2927.56</v>
      </c>
      <c r="G7218" s="536">
        <v>0</v>
      </c>
      <c r="H7218" s="535">
        <v>6352.31</v>
      </c>
      <c r="I7218" s="536">
        <v>0</v>
      </c>
      <c r="J7218" s="535">
        <v>3866.82</v>
      </c>
      <c r="K7218" s="536">
        <v>0</v>
      </c>
      <c r="L7218" s="535">
        <v>5043.05</v>
      </c>
      <c r="M7218" s="536">
        <v>0</v>
      </c>
      <c r="N7218" s="535">
        <v>4231.57</v>
      </c>
      <c r="O7218" s="536">
        <v>0</v>
      </c>
      <c r="P7218" s="535">
        <v>4939.08</v>
      </c>
      <c r="Q7218" s="536">
        <v>0</v>
      </c>
      <c r="R7218" s="535">
        <v>5679.3</v>
      </c>
    </row>
    <row r="7219" spans="1:18" ht="12.75">
      <c r="A7219" s="145">
        <v>88313</v>
      </c>
      <c r="B7219" s="102" t="s">
        <v>28837</v>
      </c>
      <c r="C7219" s="145" t="s">
        <v>5</v>
      </c>
      <c r="D7219" s="535">
        <v>30.1</v>
      </c>
      <c r="E7219" s="536">
        <v>0</v>
      </c>
      <c r="F7219" s="535">
        <v>16.420000000000002</v>
      </c>
      <c r="G7219" s="536">
        <v>0</v>
      </c>
      <c r="H7219" s="535">
        <v>35.68</v>
      </c>
      <c r="I7219" s="536">
        <v>0</v>
      </c>
      <c r="J7219" s="535">
        <v>22.07</v>
      </c>
      <c r="K7219" s="536">
        <v>0</v>
      </c>
      <c r="L7219" s="535">
        <v>28.33</v>
      </c>
      <c r="M7219" s="536">
        <v>0</v>
      </c>
      <c r="N7219" s="535">
        <v>23.63</v>
      </c>
      <c r="O7219" s="536">
        <v>0</v>
      </c>
      <c r="P7219" s="535">
        <v>27.35</v>
      </c>
      <c r="Q7219" s="536">
        <v>0</v>
      </c>
      <c r="R7219" s="535">
        <v>31.82</v>
      </c>
    </row>
    <row r="7220" spans="1:18" ht="12.75">
      <c r="A7220" s="145">
        <v>88314</v>
      </c>
      <c r="B7220" s="102" t="s">
        <v>28838</v>
      </c>
      <c r="C7220" s="145" t="s">
        <v>5</v>
      </c>
      <c r="D7220" s="535">
        <v>27.94</v>
      </c>
      <c r="E7220" s="536">
        <v>0</v>
      </c>
      <c r="F7220" s="535">
        <v>25.08</v>
      </c>
      <c r="G7220" s="536">
        <v>0</v>
      </c>
      <c r="H7220" s="535">
        <v>28.48</v>
      </c>
      <c r="I7220" s="536">
        <v>0</v>
      </c>
      <c r="J7220" s="535">
        <v>22.66</v>
      </c>
      <c r="K7220" s="536">
        <v>0</v>
      </c>
      <c r="L7220" s="535">
        <v>32</v>
      </c>
      <c r="M7220" s="536">
        <v>0</v>
      </c>
      <c r="N7220" s="535">
        <v>29.04</v>
      </c>
      <c r="O7220" s="536">
        <v>0</v>
      </c>
      <c r="P7220" s="535">
        <v>28.92</v>
      </c>
      <c r="Q7220" s="536">
        <v>0</v>
      </c>
      <c r="R7220" s="535">
        <v>27.4</v>
      </c>
    </row>
    <row r="7221" spans="1:18" ht="12.75">
      <c r="A7221" s="145">
        <v>88315</v>
      </c>
      <c r="B7221" s="102" t="s">
        <v>753</v>
      </c>
      <c r="C7221" s="145" t="s">
        <v>5</v>
      </c>
      <c r="D7221" s="535">
        <v>31.53</v>
      </c>
      <c r="E7221" s="536">
        <v>0</v>
      </c>
      <c r="F7221" s="535">
        <v>28.41</v>
      </c>
      <c r="G7221" s="536">
        <v>0</v>
      </c>
      <c r="H7221" s="535">
        <v>37.18</v>
      </c>
      <c r="I7221" s="536">
        <v>0</v>
      </c>
      <c r="J7221" s="535">
        <v>26.01</v>
      </c>
      <c r="K7221" s="536">
        <v>0</v>
      </c>
      <c r="L7221" s="535">
        <v>33.29</v>
      </c>
      <c r="M7221" s="536">
        <v>0</v>
      </c>
      <c r="N7221" s="535">
        <v>30.37</v>
      </c>
      <c r="O7221" s="536">
        <v>0</v>
      </c>
      <c r="P7221" s="535">
        <v>32.46</v>
      </c>
      <c r="Q7221" s="536">
        <v>0</v>
      </c>
      <c r="R7221" s="535">
        <v>36.020000000000003</v>
      </c>
    </row>
    <row r="7222" spans="1:18" ht="12.75">
      <c r="A7222" s="145">
        <v>101451</v>
      </c>
      <c r="B7222" s="102" t="s">
        <v>753</v>
      </c>
      <c r="C7222" s="145" t="s">
        <v>755</v>
      </c>
      <c r="D7222" s="535">
        <v>5606.12</v>
      </c>
      <c r="E7222" s="536">
        <v>0</v>
      </c>
      <c r="F7222" s="535">
        <v>5038.7700000000004</v>
      </c>
      <c r="G7222" s="536">
        <v>0</v>
      </c>
      <c r="H7222" s="535">
        <v>6647.49</v>
      </c>
      <c r="I7222" s="536">
        <v>0</v>
      </c>
      <c r="J7222" s="535">
        <v>4575.55</v>
      </c>
      <c r="K7222" s="536">
        <v>0</v>
      </c>
      <c r="L7222" s="535">
        <v>5935.42</v>
      </c>
      <c r="M7222" s="536">
        <v>0</v>
      </c>
      <c r="N7222" s="535">
        <v>5436.57</v>
      </c>
      <c r="O7222" s="536">
        <v>0</v>
      </c>
      <c r="P7222" s="535">
        <v>5870.16</v>
      </c>
      <c r="Q7222" s="536">
        <v>0</v>
      </c>
      <c r="R7222" s="535">
        <v>6442.4</v>
      </c>
    </row>
    <row r="7223" spans="1:18" ht="12.75">
      <c r="A7223" s="145">
        <v>88316</v>
      </c>
      <c r="B7223" s="102" t="s">
        <v>754</v>
      </c>
      <c r="C7223" s="145" t="s">
        <v>5</v>
      </c>
      <c r="D7223" s="535">
        <v>24.36</v>
      </c>
      <c r="E7223" s="536">
        <v>0</v>
      </c>
      <c r="F7223" s="535">
        <v>21.37</v>
      </c>
      <c r="G7223" s="536">
        <v>0</v>
      </c>
      <c r="H7223" s="535">
        <v>26.23</v>
      </c>
      <c r="I7223" s="536">
        <v>0</v>
      </c>
      <c r="J7223" s="535">
        <v>19.850000000000001</v>
      </c>
      <c r="K7223" s="536">
        <v>0</v>
      </c>
      <c r="L7223" s="535">
        <v>24.37</v>
      </c>
      <c r="M7223" s="536">
        <v>0</v>
      </c>
      <c r="N7223" s="535">
        <v>23.56</v>
      </c>
      <c r="O7223" s="536">
        <v>0</v>
      </c>
      <c r="P7223" s="535">
        <v>24.94</v>
      </c>
      <c r="Q7223" s="536">
        <v>0</v>
      </c>
      <c r="R7223" s="535">
        <v>26.75</v>
      </c>
    </row>
    <row r="7224" spans="1:18" ht="12.75">
      <c r="A7224" s="145">
        <v>101452</v>
      </c>
      <c r="B7224" s="102" t="s">
        <v>28839</v>
      </c>
      <c r="C7224" s="145" t="s">
        <v>755</v>
      </c>
      <c r="D7224" s="535">
        <v>4347.88</v>
      </c>
      <c r="E7224" s="536">
        <v>0</v>
      </c>
      <c r="F7224" s="535">
        <v>3802.31</v>
      </c>
      <c r="G7224" s="536">
        <v>0</v>
      </c>
      <c r="H7224" s="535">
        <v>4719.12</v>
      </c>
      <c r="I7224" s="536">
        <v>0</v>
      </c>
      <c r="J7224" s="535">
        <v>3500</v>
      </c>
      <c r="K7224" s="536">
        <v>0</v>
      </c>
      <c r="L7224" s="535">
        <v>4370.38</v>
      </c>
      <c r="M7224" s="536">
        <v>0</v>
      </c>
      <c r="N7224" s="535">
        <v>4236.33</v>
      </c>
      <c r="O7224" s="536">
        <v>0</v>
      </c>
      <c r="P7224" s="535">
        <v>4523.8999999999996</v>
      </c>
      <c r="Q7224" s="536">
        <v>0</v>
      </c>
      <c r="R7224" s="535">
        <v>4807.32</v>
      </c>
    </row>
    <row r="7225" spans="1:18" ht="12.75">
      <c r="A7225" s="145">
        <v>88318</v>
      </c>
      <c r="B7225" s="102" t="s">
        <v>28840</v>
      </c>
      <c r="C7225" s="145" t="s">
        <v>5</v>
      </c>
      <c r="D7225" s="535">
        <v>36.630000000000003</v>
      </c>
      <c r="E7225" s="536">
        <v>0</v>
      </c>
      <c r="F7225" s="535">
        <v>34.26</v>
      </c>
      <c r="G7225" s="536">
        <v>0</v>
      </c>
      <c r="H7225" s="535">
        <v>41.15</v>
      </c>
      <c r="I7225" s="536">
        <v>0</v>
      </c>
      <c r="J7225" s="535">
        <v>30.69</v>
      </c>
      <c r="K7225" s="536">
        <v>0</v>
      </c>
      <c r="L7225" s="535">
        <v>50.08</v>
      </c>
      <c r="M7225" s="536">
        <v>0</v>
      </c>
      <c r="N7225" s="535">
        <v>35.15</v>
      </c>
      <c r="O7225" s="536">
        <v>0</v>
      </c>
      <c r="P7225" s="535">
        <v>37.479999999999997</v>
      </c>
      <c r="Q7225" s="536">
        <v>0</v>
      </c>
      <c r="R7225" s="535">
        <v>42.37</v>
      </c>
    </row>
    <row r="7226" spans="1:18" ht="12.75">
      <c r="A7226" s="145">
        <v>88317</v>
      </c>
      <c r="B7226" s="102" t="s">
        <v>28841</v>
      </c>
      <c r="C7226" s="145" t="s">
        <v>5</v>
      </c>
      <c r="D7226" s="535">
        <v>32.47</v>
      </c>
      <c r="E7226" s="536">
        <v>0</v>
      </c>
      <c r="F7226" s="535">
        <v>30.2</v>
      </c>
      <c r="G7226" s="536">
        <v>0</v>
      </c>
      <c r="H7226" s="535">
        <v>36.659999999999997</v>
      </c>
      <c r="I7226" s="536">
        <v>0</v>
      </c>
      <c r="J7226" s="535">
        <v>26.95</v>
      </c>
      <c r="K7226" s="536">
        <v>0</v>
      </c>
      <c r="L7226" s="535">
        <v>39.700000000000003</v>
      </c>
      <c r="M7226" s="536">
        <v>0</v>
      </c>
      <c r="N7226" s="535">
        <v>31.31</v>
      </c>
      <c r="O7226" s="536">
        <v>0</v>
      </c>
      <c r="P7226" s="535">
        <v>33.4</v>
      </c>
      <c r="Q7226" s="536">
        <v>0</v>
      </c>
      <c r="R7226" s="535">
        <v>37.68</v>
      </c>
    </row>
    <row r="7227" spans="1:18" ht="12.75">
      <c r="A7227" s="145">
        <v>101453</v>
      </c>
      <c r="B7227" s="102" t="s">
        <v>28841</v>
      </c>
      <c r="C7227" s="145" t="s">
        <v>755</v>
      </c>
      <c r="D7227" s="535">
        <v>5782.89</v>
      </c>
      <c r="E7227" s="536">
        <v>0</v>
      </c>
      <c r="F7227" s="535">
        <v>5359.9</v>
      </c>
      <c r="G7227" s="536">
        <v>0</v>
      </c>
      <c r="H7227" s="535">
        <v>6563.77</v>
      </c>
      <c r="I7227" s="536">
        <v>0</v>
      </c>
      <c r="J7227" s="535">
        <v>4752.32</v>
      </c>
      <c r="K7227" s="536">
        <v>0</v>
      </c>
      <c r="L7227" s="535">
        <v>7066.27</v>
      </c>
      <c r="M7227" s="536">
        <v>0</v>
      </c>
      <c r="N7227" s="535">
        <v>5613.34</v>
      </c>
      <c r="O7227" s="536">
        <v>0</v>
      </c>
      <c r="P7227" s="535">
        <v>6046.93</v>
      </c>
      <c r="Q7227" s="536">
        <v>0</v>
      </c>
      <c r="R7227" s="535">
        <v>6742.81</v>
      </c>
    </row>
    <row r="7228" spans="1:18" ht="12.75">
      <c r="A7228" s="145">
        <v>101454</v>
      </c>
      <c r="B7228" s="102" t="s">
        <v>28842</v>
      </c>
      <c r="C7228" s="145" t="s">
        <v>755</v>
      </c>
      <c r="D7228" s="535">
        <v>6510.07</v>
      </c>
      <c r="E7228" s="536">
        <v>0</v>
      </c>
      <c r="F7228" s="535">
        <v>6067.31</v>
      </c>
      <c r="G7228" s="536">
        <v>0</v>
      </c>
      <c r="H7228" s="535">
        <v>7351.16</v>
      </c>
      <c r="I7228" s="536">
        <v>0</v>
      </c>
      <c r="J7228" s="535">
        <v>5403.19</v>
      </c>
      <c r="K7228" s="536">
        <v>0</v>
      </c>
      <c r="L7228" s="535">
        <v>8877.2000000000007</v>
      </c>
      <c r="M7228" s="536">
        <v>0</v>
      </c>
      <c r="N7228" s="535">
        <v>6290.5</v>
      </c>
      <c r="O7228" s="536">
        <v>0</v>
      </c>
      <c r="P7228" s="535">
        <v>6775.8</v>
      </c>
      <c r="Q7228" s="536">
        <v>0</v>
      </c>
      <c r="R7228" s="535">
        <v>7565.49</v>
      </c>
    </row>
    <row r="7229" spans="1:18" ht="12.75">
      <c r="A7229" s="145">
        <v>100533</v>
      </c>
      <c r="B7229" s="102" t="s">
        <v>28843</v>
      </c>
      <c r="C7229" s="145" t="s">
        <v>5</v>
      </c>
      <c r="D7229" s="535">
        <v>29.53</v>
      </c>
      <c r="E7229" s="536">
        <v>0</v>
      </c>
      <c r="F7229" s="535">
        <v>36.29</v>
      </c>
      <c r="G7229" s="536">
        <v>0</v>
      </c>
      <c r="H7229" s="535">
        <v>45.17</v>
      </c>
      <c r="I7229" s="536">
        <v>0</v>
      </c>
      <c r="J7229" s="535">
        <v>23.01</v>
      </c>
      <c r="K7229" s="536">
        <v>0</v>
      </c>
      <c r="L7229" s="535">
        <v>37.81</v>
      </c>
      <c r="M7229" s="536">
        <v>0</v>
      </c>
      <c r="N7229" s="535">
        <v>48.56</v>
      </c>
      <c r="O7229" s="536">
        <v>0</v>
      </c>
      <c r="P7229" s="535">
        <v>26.34</v>
      </c>
      <c r="Q7229" s="536">
        <v>0</v>
      </c>
      <c r="R7229" s="535">
        <v>39.61</v>
      </c>
    </row>
    <row r="7230" spans="1:18" ht="12.75">
      <c r="A7230" s="145">
        <v>100534</v>
      </c>
      <c r="B7230" s="102" t="s">
        <v>28843</v>
      </c>
      <c r="C7230" s="145" t="s">
        <v>755</v>
      </c>
      <c r="D7230" s="535">
        <v>5248.37</v>
      </c>
      <c r="E7230" s="536">
        <v>0</v>
      </c>
      <c r="F7230" s="535">
        <v>6398.28</v>
      </c>
      <c r="G7230" s="536">
        <v>0</v>
      </c>
      <c r="H7230" s="535">
        <v>8028.84</v>
      </c>
      <c r="I7230" s="536">
        <v>0</v>
      </c>
      <c r="J7230" s="535">
        <v>4049.81</v>
      </c>
      <c r="K7230" s="536">
        <v>0</v>
      </c>
      <c r="L7230" s="535">
        <v>6711.02</v>
      </c>
      <c r="M7230" s="536">
        <v>0</v>
      </c>
      <c r="N7230" s="535">
        <v>8614.6299999999992</v>
      </c>
      <c r="O7230" s="536">
        <v>0</v>
      </c>
      <c r="P7230" s="535">
        <v>4782.1899999999996</v>
      </c>
      <c r="Q7230" s="536">
        <v>0</v>
      </c>
      <c r="R7230" s="535">
        <v>7058.77</v>
      </c>
    </row>
    <row r="7231" spans="1:18" ht="12.75">
      <c r="A7231" s="145">
        <v>88323</v>
      </c>
      <c r="B7231" s="102" t="s">
        <v>28844</v>
      </c>
      <c r="C7231" s="145" t="s">
        <v>5</v>
      </c>
      <c r="D7231" s="535">
        <v>31</v>
      </c>
      <c r="E7231" s="536">
        <v>0</v>
      </c>
      <c r="F7231" s="535">
        <v>25.91</v>
      </c>
      <c r="G7231" s="536">
        <v>0</v>
      </c>
      <c r="H7231" s="535">
        <v>31.37</v>
      </c>
      <c r="I7231" s="536">
        <v>0</v>
      </c>
      <c r="J7231" s="535">
        <v>25.53</v>
      </c>
      <c r="K7231" s="536">
        <v>0</v>
      </c>
      <c r="L7231" s="535">
        <v>32.770000000000003</v>
      </c>
      <c r="M7231" s="536">
        <v>0</v>
      </c>
      <c r="N7231" s="535">
        <v>29.86</v>
      </c>
      <c r="O7231" s="536">
        <v>0</v>
      </c>
      <c r="P7231" s="535">
        <v>31.94</v>
      </c>
      <c r="Q7231" s="536">
        <v>0</v>
      </c>
      <c r="R7231" s="535">
        <v>35.49</v>
      </c>
    </row>
    <row r="7232" spans="1:18" ht="12.75">
      <c r="A7232" s="145">
        <v>101458</v>
      </c>
      <c r="B7232" s="102" t="s">
        <v>28845</v>
      </c>
      <c r="C7232" s="145" t="s">
        <v>755</v>
      </c>
      <c r="D7232" s="535">
        <v>5514.59</v>
      </c>
      <c r="E7232" s="536">
        <v>0</v>
      </c>
      <c r="F7232" s="535">
        <v>4600.55</v>
      </c>
      <c r="G7232" s="536">
        <v>0</v>
      </c>
      <c r="H7232" s="535">
        <v>5626.85</v>
      </c>
      <c r="I7232" s="536">
        <v>0</v>
      </c>
      <c r="J7232" s="535">
        <v>4489.21</v>
      </c>
      <c r="K7232" s="536">
        <v>0</v>
      </c>
      <c r="L7232" s="535">
        <v>5842.83</v>
      </c>
      <c r="M7232" s="536">
        <v>0</v>
      </c>
      <c r="N7232" s="535">
        <v>5348.44</v>
      </c>
      <c r="O7232" s="536">
        <v>0</v>
      </c>
      <c r="P7232" s="535">
        <v>5778.52</v>
      </c>
      <c r="Q7232" s="536">
        <v>0</v>
      </c>
      <c r="R7232" s="535">
        <v>6346.69</v>
      </c>
    </row>
    <row r="7233" spans="1:18" ht="12.75">
      <c r="A7233" s="145">
        <v>90781</v>
      </c>
      <c r="B7233" s="102" t="s">
        <v>28846</v>
      </c>
      <c r="C7233" s="145" t="s">
        <v>5</v>
      </c>
      <c r="D7233" s="535">
        <v>35.4</v>
      </c>
      <c r="E7233" s="536">
        <v>0</v>
      </c>
      <c r="F7233" s="535">
        <v>44.31</v>
      </c>
      <c r="G7233" s="536">
        <v>0</v>
      </c>
      <c r="H7233" s="535">
        <v>54.42</v>
      </c>
      <c r="I7233" s="536">
        <v>0</v>
      </c>
      <c r="J7233" s="535">
        <v>28.05</v>
      </c>
      <c r="K7233" s="536">
        <v>0</v>
      </c>
      <c r="L7233" s="535">
        <v>45.46</v>
      </c>
      <c r="M7233" s="536">
        <v>0</v>
      </c>
      <c r="N7233" s="535">
        <v>59.11</v>
      </c>
      <c r="O7233" s="536">
        <v>0</v>
      </c>
      <c r="P7233" s="535">
        <v>31.09</v>
      </c>
      <c r="Q7233" s="536">
        <v>0</v>
      </c>
      <c r="R7233" s="535">
        <v>47.5</v>
      </c>
    </row>
    <row r="7234" spans="1:18" ht="12.75">
      <c r="A7234" s="145">
        <v>94296</v>
      </c>
      <c r="B7234" s="102" t="s">
        <v>28846</v>
      </c>
      <c r="C7234" s="145" t="s">
        <v>755</v>
      </c>
      <c r="D7234" s="535">
        <v>6265.11</v>
      </c>
      <c r="E7234" s="536">
        <v>0</v>
      </c>
      <c r="F7234" s="535">
        <v>7789.5</v>
      </c>
      <c r="G7234" s="536">
        <v>0</v>
      </c>
      <c r="H7234" s="535">
        <v>9646.7000000000007</v>
      </c>
      <c r="I7234" s="536">
        <v>0</v>
      </c>
      <c r="J7234" s="535">
        <v>4911.62</v>
      </c>
      <c r="K7234" s="536">
        <v>0</v>
      </c>
      <c r="L7234" s="535">
        <v>8041.49</v>
      </c>
      <c r="M7234" s="536">
        <v>0</v>
      </c>
      <c r="N7234" s="535">
        <v>10465.1</v>
      </c>
      <c r="O7234" s="536">
        <v>0</v>
      </c>
      <c r="P7234" s="535">
        <v>5614.02</v>
      </c>
      <c r="Q7234" s="536">
        <v>0</v>
      </c>
      <c r="R7234" s="535">
        <v>8433.5499999999993</v>
      </c>
    </row>
    <row r="7235" spans="1:18" ht="12.75">
      <c r="A7235" s="145">
        <v>88324</v>
      </c>
      <c r="B7235" s="102" t="s">
        <v>28847</v>
      </c>
      <c r="C7235" s="145" t="s">
        <v>5</v>
      </c>
      <c r="D7235" s="535">
        <v>36.119999999999997</v>
      </c>
      <c r="E7235" s="536">
        <v>0</v>
      </c>
      <c r="F7235" s="535">
        <v>23.16</v>
      </c>
      <c r="G7235" s="536">
        <v>0</v>
      </c>
      <c r="H7235" s="535">
        <v>43.58</v>
      </c>
      <c r="I7235" s="536">
        <v>0</v>
      </c>
      <c r="J7235" s="535">
        <v>37.36</v>
      </c>
      <c r="K7235" s="536">
        <v>0</v>
      </c>
      <c r="L7235" s="535">
        <v>40.76</v>
      </c>
      <c r="M7235" s="536">
        <v>0</v>
      </c>
      <c r="N7235" s="535">
        <v>35.590000000000003</v>
      </c>
      <c r="O7235" s="536">
        <v>0</v>
      </c>
      <c r="P7235" s="535">
        <v>27.17</v>
      </c>
      <c r="Q7235" s="536">
        <v>0</v>
      </c>
      <c r="R7235" s="535">
        <v>41.93</v>
      </c>
    </row>
    <row r="7236" spans="1:18" ht="12.75">
      <c r="A7236" s="145">
        <v>88321</v>
      </c>
      <c r="B7236" s="102" t="s">
        <v>28848</v>
      </c>
      <c r="C7236" s="145" t="s">
        <v>5</v>
      </c>
      <c r="D7236" s="535">
        <v>30.49</v>
      </c>
      <c r="E7236" s="536">
        <v>0</v>
      </c>
      <c r="F7236" s="535">
        <v>39.01</v>
      </c>
      <c r="G7236" s="536">
        <v>0</v>
      </c>
      <c r="H7236" s="535">
        <v>84.16</v>
      </c>
      <c r="I7236" s="536">
        <v>0</v>
      </c>
      <c r="J7236" s="535">
        <v>33.590000000000003</v>
      </c>
      <c r="K7236" s="536">
        <v>0</v>
      </c>
      <c r="L7236" s="535">
        <v>51.1</v>
      </c>
      <c r="M7236" s="536">
        <v>0</v>
      </c>
      <c r="N7236" s="535">
        <v>40.369999999999997</v>
      </c>
      <c r="O7236" s="536">
        <v>0</v>
      </c>
      <c r="P7236" s="535">
        <v>65.150000000000006</v>
      </c>
      <c r="Q7236" s="536">
        <v>0</v>
      </c>
      <c r="R7236" s="535">
        <v>58.99</v>
      </c>
    </row>
    <row r="7237" spans="1:18" ht="12.75">
      <c r="A7237" s="145">
        <v>101456</v>
      </c>
      <c r="B7237" s="102" t="s">
        <v>28849</v>
      </c>
      <c r="C7237" s="145" t="s">
        <v>755</v>
      </c>
      <c r="D7237" s="535">
        <v>5412.01</v>
      </c>
      <c r="E7237" s="536">
        <v>0</v>
      </c>
      <c r="F7237" s="535">
        <v>6871.29</v>
      </c>
      <c r="G7237" s="536">
        <v>0</v>
      </c>
      <c r="H7237" s="535">
        <v>14852.96</v>
      </c>
      <c r="I7237" s="536">
        <v>0</v>
      </c>
      <c r="J7237" s="535">
        <v>5874.21</v>
      </c>
      <c r="K7237" s="536">
        <v>0</v>
      </c>
      <c r="L7237" s="535">
        <v>9030.14</v>
      </c>
      <c r="M7237" s="536">
        <v>0</v>
      </c>
      <c r="N7237" s="535">
        <v>7179.68</v>
      </c>
      <c r="O7237" s="536">
        <v>0</v>
      </c>
      <c r="P7237" s="535">
        <v>11674.37</v>
      </c>
      <c r="Q7237" s="536">
        <v>0</v>
      </c>
      <c r="R7237" s="535">
        <v>10451.01</v>
      </c>
    </row>
    <row r="7238" spans="1:18" ht="12.75">
      <c r="A7238" s="145">
        <v>100309</v>
      </c>
      <c r="B7238" s="102" t="s">
        <v>28850</v>
      </c>
      <c r="C7238" s="145" t="s">
        <v>5</v>
      </c>
      <c r="D7238" s="535">
        <v>33.76</v>
      </c>
      <c r="E7238" s="536">
        <v>0</v>
      </c>
      <c r="F7238" s="535">
        <v>38.4</v>
      </c>
      <c r="G7238" s="536">
        <v>0</v>
      </c>
      <c r="H7238" s="535">
        <v>92.48</v>
      </c>
      <c r="I7238" s="536">
        <v>0</v>
      </c>
      <c r="J7238" s="535">
        <v>34.799999999999997</v>
      </c>
      <c r="K7238" s="536">
        <v>0</v>
      </c>
      <c r="L7238" s="535">
        <v>51.52</v>
      </c>
      <c r="M7238" s="536">
        <v>0</v>
      </c>
      <c r="N7238" s="535">
        <v>38.33</v>
      </c>
      <c r="O7238" s="536">
        <v>0</v>
      </c>
      <c r="P7238" s="535">
        <v>63.62</v>
      </c>
      <c r="Q7238" s="536">
        <v>0</v>
      </c>
      <c r="R7238" s="535">
        <v>44.74</v>
      </c>
    </row>
    <row r="7239" spans="1:18" ht="12.75">
      <c r="A7239" s="145">
        <v>100321</v>
      </c>
      <c r="B7239" s="102" t="s">
        <v>28850</v>
      </c>
      <c r="C7239" s="145" t="s">
        <v>755</v>
      </c>
      <c r="D7239" s="535">
        <v>5970.64</v>
      </c>
      <c r="E7239" s="536">
        <v>0</v>
      </c>
      <c r="F7239" s="535">
        <v>6748.86</v>
      </c>
      <c r="G7239" s="536">
        <v>0</v>
      </c>
      <c r="H7239" s="535">
        <v>16277.49</v>
      </c>
      <c r="I7239" s="536">
        <v>0</v>
      </c>
      <c r="J7239" s="535">
        <v>6073.15</v>
      </c>
      <c r="K7239" s="536">
        <v>0</v>
      </c>
      <c r="L7239" s="535">
        <v>9084.89</v>
      </c>
      <c r="M7239" s="536">
        <v>0</v>
      </c>
      <c r="N7239" s="535">
        <v>6807.63</v>
      </c>
      <c r="O7239" s="536">
        <v>0</v>
      </c>
      <c r="P7239" s="535">
        <v>11382.12</v>
      </c>
      <c r="Q7239" s="536">
        <v>0</v>
      </c>
      <c r="R7239" s="535">
        <v>7940</v>
      </c>
    </row>
    <row r="7240" spans="1:18" ht="12.75">
      <c r="A7240" s="145">
        <v>88322</v>
      </c>
      <c r="B7240" s="102" t="s">
        <v>28851</v>
      </c>
      <c r="C7240" s="145" t="s">
        <v>5</v>
      </c>
      <c r="D7240" s="535">
        <v>80.25</v>
      </c>
      <c r="E7240" s="536">
        <v>0</v>
      </c>
      <c r="F7240" s="535">
        <v>40.85</v>
      </c>
      <c r="G7240" s="536">
        <v>0</v>
      </c>
      <c r="H7240" s="535">
        <v>60.29</v>
      </c>
      <c r="I7240" s="536">
        <v>0</v>
      </c>
      <c r="J7240" s="535">
        <v>39.22</v>
      </c>
      <c r="K7240" s="536">
        <v>0</v>
      </c>
      <c r="L7240" s="535">
        <v>52.32</v>
      </c>
      <c r="M7240" s="536">
        <v>0</v>
      </c>
      <c r="N7240" s="535">
        <v>68.97</v>
      </c>
      <c r="O7240" s="536">
        <v>0</v>
      </c>
      <c r="P7240" s="535">
        <v>41.6</v>
      </c>
      <c r="Q7240" s="536">
        <v>0</v>
      </c>
      <c r="R7240" s="535">
        <v>63.97</v>
      </c>
    </row>
    <row r="7241" spans="1:18" ht="12.75">
      <c r="A7241" s="145">
        <v>101457</v>
      </c>
      <c r="B7241" s="102" t="s">
        <v>28851</v>
      </c>
      <c r="C7241" s="145" t="s">
        <v>755</v>
      </c>
      <c r="D7241" s="535">
        <v>14073.06</v>
      </c>
      <c r="E7241" s="536">
        <v>0</v>
      </c>
      <c r="F7241" s="535">
        <v>7181.33</v>
      </c>
      <c r="G7241" s="536">
        <v>0</v>
      </c>
      <c r="H7241" s="535">
        <v>10667.73</v>
      </c>
      <c r="I7241" s="536">
        <v>0</v>
      </c>
      <c r="J7241" s="535">
        <v>6844.26</v>
      </c>
      <c r="K7241" s="536">
        <v>0</v>
      </c>
      <c r="L7241" s="535">
        <v>9234.34</v>
      </c>
      <c r="M7241" s="536">
        <v>0</v>
      </c>
      <c r="N7241" s="535">
        <v>12184.74</v>
      </c>
      <c r="O7241" s="536">
        <v>0</v>
      </c>
      <c r="P7241" s="535">
        <v>7481.32</v>
      </c>
      <c r="Q7241" s="536">
        <v>0</v>
      </c>
      <c r="R7241" s="535">
        <v>11309.66</v>
      </c>
    </row>
    <row r="7242" spans="1:18" ht="12.75">
      <c r="A7242" s="145">
        <v>88325</v>
      </c>
      <c r="B7242" s="102" t="s">
        <v>28852</v>
      </c>
      <c r="C7242" s="145" t="s">
        <v>5</v>
      </c>
      <c r="D7242" s="535">
        <v>28.8</v>
      </c>
      <c r="E7242" s="536">
        <v>0</v>
      </c>
      <c r="F7242" s="535">
        <v>21.56</v>
      </c>
      <c r="G7242" s="536">
        <v>0</v>
      </c>
      <c r="H7242" s="535">
        <v>29.37</v>
      </c>
      <c r="I7242" s="536">
        <v>0</v>
      </c>
      <c r="J7242" s="535">
        <v>23.56</v>
      </c>
      <c r="K7242" s="536">
        <v>0</v>
      </c>
      <c r="L7242" s="535">
        <v>25.17</v>
      </c>
      <c r="M7242" s="536">
        <v>0</v>
      </c>
      <c r="N7242" s="535">
        <v>25.13</v>
      </c>
      <c r="O7242" s="536">
        <v>0</v>
      </c>
      <c r="P7242" s="535">
        <v>30.17</v>
      </c>
      <c r="Q7242" s="536">
        <v>0</v>
      </c>
      <c r="R7242" s="535">
        <v>28.37</v>
      </c>
    </row>
    <row r="7243" spans="1:18" ht="12.75">
      <c r="A7243" s="145">
        <v>101459</v>
      </c>
      <c r="B7243" s="102" t="s">
        <v>28852</v>
      </c>
      <c r="C7243" s="145" t="s">
        <v>755</v>
      </c>
      <c r="D7243" s="535">
        <v>5129.47</v>
      </c>
      <c r="E7243" s="536">
        <v>0</v>
      </c>
      <c r="F7243" s="535">
        <v>3844.51</v>
      </c>
      <c r="G7243" s="536">
        <v>0</v>
      </c>
      <c r="H7243" s="535">
        <v>5275.58</v>
      </c>
      <c r="I7243" s="536">
        <v>0</v>
      </c>
      <c r="J7243" s="535">
        <v>4148.96</v>
      </c>
      <c r="K7243" s="536">
        <v>0</v>
      </c>
      <c r="L7243" s="535">
        <v>4520.51</v>
      </c>
      <c r="M7243" s="536">
        <v>0</v>
      </c>
      <c r="N7243" s="535">
        <v>4518.99</v>
      </c>
      <c r="O7243" s="536">
        <v>0</v>
      </c>
      <c r="P7243" s="535">
        <v>5461.08</v>
      </c>
      <c r="Q7243" s="536">
        <v>0</v>
      </c>
      <c r="R7243" s="535">
        <v>5103.33</v>
      </c>
    </row>
    <row r="7244" spans="1:18" ht="12.75">
      <c r="A7244" s="145">
        <v>100289</v>
      </c>
      <c r="B7244" s="102" t="s">
        <v>28853</v>
      </c>
      <c r="C7244" s="145" t="s">
        <v>5</v>
      </c>
      <c r="D7244" s="535">
        <v>24.1</v>
      </c>
      <c r="E7244" s="536">
        <v>0</v>
      </c>
      <c r="F7244" s="535">
        <v>21.54</v>
      </c>
      <c r="G7244" s="536">
        <v>0</v>
      </c>
      <c r="H7244" s="535">
        <v>25.98</v>
      </c>
      <c r="I7244" s="536">
        <v>0</v>
      </c>
      <c r="J7244" s="535">
        <v>19.760000000000002</v>
      </c>
      <c r="K7244" s="536">
        <v>0</v>
      </c>
      <c r="L7244" s="535">
        <v>24.8</v>
      </c>
      <c r="M7244" s="536">
        <v>0</v>
      </c>
      <c r="N7244" s="535">
        <v>25.2</v>
      </c>
      <c r="O7244" s="536">
        <v>0</v>
      </c>
      <c r="P7244" s="535">
        <v>25.72</v>
      </c>
      <c r="Q7244" s="536">
        <v>0</v>
      </c>
      <c r="R7244" s="535">
        <v>26.46</v>
      </c>
    </row>
    <row r="7245" spans="1:18" ht="12.75">
      <c r="A7245" s="145">
        <v>101460</v>
      </c>
      <c r="B7245" s="102" t="s">
        <v>28853</v>
      </c>
      <c r="C7245" s="145" t="s">
        <v>755</v>
      </c>
      <c r="D7245" s="535">
        <v>4313.07</v>
      </c>
      <c r="E7245" s="536">
        <v>0</v>
      </c>
      <c r="F7245" s="535">
        <v>3844.07</v>
      </c>
      <c r="G7245" s="536">
        <v>0</v>
      </c>
      <c r="H7245" s="535">
        <v>4685.1099999999997</v>
      </c>
      <c r="I7245" s="536">
        <v>0</v>
      </c>
      <c r="J7245" s="535">
        <v>3494.6</v>
      </c>
      <c r="K7245" s="536">
        <v>0</v>
      </c>
      <c r="L7245" s="535">
        <v>4457.01</v>
      </c>
      <c r="M7245" s="536">
        <v>0</v>
      </c>
      <c r="N7245" s="535">
        <v>4537.9799999999996</v>
      </c>
      <c r="O7245" s="536">
        <v>0</v>
      </c>
      <c r="P7245" s="535">
        <v>4676.95</v>
      </c>
      <c r="Q7245" s="536">
        <v>0</v>
      </c>
      <c r="R7245" s="535">
        <v>4769.05</v>
      </c>
    </row>
    <row r="7246" spans="1:18" ht="12.75">
      <c r="A7246" s="145">
        <v>105011</v>
      </c>
      <c r="B7246" s="102" t="s">
        <v>28854</v>
      </c>
      <c r="C7246" s="145" t="s">
        <v>1</v>
      </c>
      <c r="D7246" s="535">
        <v>0.61</v>
      </c>
      <c r="E7246" s="536">
        <v>0</v>
      </c>
      <c r="F7246" s="535">
        <v>0.51</v>
      </c>
      <c r="G7246" s="536">
        <v>0</v>
      </c>
      <c r="H7246" s="535">
        <v>0.57999999999999996</v>
      </c>
      <c r="I7246" s="536">
        <v>0</v>
      </c>
      <c r="J7246" s="535">
        <v>0.51</v>
      </c>
      <c r="K7246" s="536">
        <v>0</v>
      </c>
      <c r="L7246" s="535">
        <v>0.57999999999999996</v>
      </c>
      <c r="M7246" s="536">
        <v>0</v>
      </c>
      <c r="N7246" s="535">
        <v>0.55000000000000004</v>
      </c>
      <c r="O7246" s="536">
        <v>0</v>
      </c>
      <c r="P7246" s="535">
        <v>0.62</v>
      </c>
      <c r="Q7246" s="536">
        <v>0</v>
      </c>
      <c r="R7246" s="535">
        <v>0.67</v>
      </c>
    </row>
    <row r="7247" spans="1:18" ht="12.75">
      <c r="A7247" s="145">
        <v>99061</v>
      </c>
      <c r="B7247" s="102" t="s">
        <v>28855</v>
      </c>
      <c r="C7247" s="145" t="s">
        <v>2</v>
      </c>
      <c r="D7247" s="535">
        <v>120.93</v>
      </c>
      <c r="E7247" s="536">
        <v>0</v>
      </c>
      <c r="F7247" s="535">
        <v>108.77</v>
      </c>
      <c r="G7247" s="536">
        <v>0</v>
      </c>
      <c r="H7247" s="535">
        <v>119.94</v>
      </c>
      <c r="I7247" s="536">
        <v>0</v>
      </c>
      <c r="J7247" s="535">
        <v>104.91</v>
      </c>
      <c r="K7247" s="536">
        <v>0</v>
      </c>
      <c r="L7247" s="535">
        <v>127.18</v>
      </c>
      <c r="M7247" s="536">
        <v>0</v>
      </c>
      <c r="N7247" s="535">
        <v>127.78</v>
      </c>
      <c r="O7247" s="536">
        <v>0</v>
      </c>
      <c r="P7247" s="535">
        <v>127.04</v>
      </c>
      <c r="Q7247" s="536">
        <v>0</v>
      </c>
      <c r="R7247" s="535">
        <v>140.99</v>
      </c>
    </row>
    <row r="7248" spans="1:18" ht="12.75">
      <c r="A7248" s="145">
        <v>99060</v>
      </c>
      <c r="B7248" s="102" t="s">
        <v>28856</v>
      </c>
      <c r="C7248" s="145" t="s">
        <v>2</v>
      </c>
      <c r="D7248" s="535">
        <v>196.91</v>
      </c>
      <c r="E7248" s="536">
        <v>0</v>
      </c>
      <c r="F7248" s="535">
        <v>171.85</v>
      </c>
      <c r="G7248" s="536">
        <v>1E-4</v>
      </c>
      <c r="H7248" s="535">
        <v>192.35</v>
      </c>
      <c r="I7248" s="536">
        <v>0</v>
      </c>
      <c r="J7248" s="535">
        <v>168.56</v>
      </c>
      <c r="K7248" s="536">
        <v>0</v>
      </c>
      <c r="L7248" s="535">
        <v>204.37</v>
      </c>
      <c r="M7248" s="536">
        <v>0</v>
      </c>
      <c r="N7248" s="535">
        <v>205.76</v>
      </c>
      <c r="O7248" s="536">
        <v>0</v>
      </c>
      <c r="P7248" s="535">
        <v>205.9</v>
      </c>
      <c r="Q7248" s="536">
        <v>0</v>
      </c>
      <c r="R7248" s="535">
        <v>227.78</v>
      </c>
    </row>
    <row r="7249" spans="1:18" ht="12.75">
      <c r="A7249" s="145">
        <v>105008</v>
      </c>
      <c r="B7249" s="102" t="s">
        <v>28857</v>
      </c>
      <c r="C7249" s="145" t="s">
        <v>2</v>
      </c>
      <c r="D7249" s="535">
        <v>0</v>
      </c>
      <c r="E7249" s="536"/>
      <c r="F7249" s="535">
        <v>0</v>
      </c>
      <c r="G7249" s="536"/>
      <c r="H7249" s="535">
        <v>0</v>
      </c>
      <c r="I7249" s="536"/>
      <c r="J7249" s="535">
        <v>0</v>
      </c>
      <c r="K7249" s="536"/>
      <c r="L7249" s="535">
        <v>0</v>
      </c>
      <c r="M7249" s="536"/>
      <c r="N7249" s="535">
        <v>0</v>
      </c>
      <c r="O7249" s="536"/>
      <c r="P7249" s="535">
        <v>0</v>
      </c>
      <c r="Q7249" s="536"/>
      <c r="R7249" s="535">
        <v>0</v>
      </c>
    </row>
    <row r="7250" spans="1:18" ht="12.75">
      <c r="A7250" s="145">
        <v>105009</v>
      </c>
      <c r="B7250" s="102" t="s">
        <v>28858</v>
      </c>
      <c r="C7250" s="145" t="s">
        <v>1</v>
      </c>
      <c r="D7250" s="535">
        <v>82.31</v>
      </c>
      <c r="E7250" s="536">
        <v>0</v>
      </c>
      <c r="F7250" s="535">
        <v>73.22</v>
      </c>
      <c r="G7250" s="536">
        <v>0</v>
      </c>
      <c r="H7250" s="535">
        <v>80.47</v>
      </c>
      <c r="I7250" s="536">
        <v>0</v>
      </c>
      <c r="J7250" s="535">
        <v>71.48</v>
      </c>
      <c r="K7250" s="536">
        <v>0</v>
      </c>
      <c r="L7250" s="535">
        <v>84.88</v>
      </c>
      <c r="M7250" s="536">
        <v>0</v>
      </c>
      <c r="N7250" s="535">
        <v>85.27</v>
      </c>
      <c r="O7250" s="536">
        <v>0</v>
      </c>
      <c r="P7250" s="535">
        <v>85.25</v>
      </c>
      <c r="Q7250" s="536">
        <v>0</v>
      </c>
      <c r="R7250" s="535">
        <v>93.67</v>
      </c>
    </row>
    <row r="7251" spans="1:18" ht="12.75">
      <c r="A7251" s="145">
        <v>99059</v>
      </c>
      <c r="B7251" s="102" t="s">
        <v>28859</v>
      </c>
      <c r="C7251" s="145" t="s">
        <v>1</v>
      </c>
      <c r="D7251" s="535">
        <v>66.89</v>
      </c>
      <c r="E7251" s="536">
        <v>0</v>
      </c>
      <c r="F7251" s="535">
        <v>60.54</v>
      </c>
      <c r="G7251" s="536">
        <v>0</v>
      </c>
      <c r="H7251" s="535">
        <v>65.510000000000005</v>
      </c>
      <c r="I7251" s="536">
        <v>0</v>
      </c>
      <c r="J7251" s="535">
        <v>58.54</v>
      </c>
      <c r="K7251" s="536">
        <v>0</v>
      </c>
      <c r="L7251" s="535">
        <v>69.260000000000005</v>
      </c>
      <c r="M7251" s="536">
        <v>0</v>
      </c>
      <c r="N7251" s="535">
        <v>69.69</v>
      </c>
      <c r="O7251" s="536">
        <v>0</v>
      </c>
      <c r="P7251" s="535">
        <v>69.44</v>
      </c>
      <c r="Q7251" s="536">
        <v>0</v>
      </c>
      <c r="R7251" s="535">
        <v>76.22</v>
      </c>
    </row>
    <row r="7252" spans="1:18" ht="12.75">
      <c r="A7252" s="145">
        <v>105137</v>
      </c>
      <c r="B7252" s="102" t="s">
        <v>28860</v>
      </c>
      <c r="C7252" s="145" t="s">
        <v>1</v>
      </c>
      <c r="D7252" s="535">
        <v>0</v>
      </c>
      <c r="E7252" s="536"/>
      <c r="F7252" s="535">
        <v>0</v>
      </c>
      <c r="G7252" s="536"/>
      <c r="H7252" s="535">
        <v>0</v>
      </c>
      <c r="I7252" s="536"/>
      <c r="J7252" s="535">
        <v>0</v>
      </c>
      <c r="K7252" s="536"/>
      <c r="L7252" s="535">
        <v>0</v>
      </c>
      <c r="M7252" s="536"/>
      <c r="N7252" s="535">
        <v>0</v>
      </c>
      <c r="O7252" s="536"/>
      <c r="P7252" s="535">
        <v>0</v>
      </c>
      <c r="Q7252" s="536"/>
      <c r="R7252" s="535">
        <v>0</v>
      </c>
    </row>
    <row r="7253" spans="1:18" ht="12.75">
      <c r="A7253" s="145">
        <v>105136</v>
      </c>
      <c r="B7253" s="102" t="s">
        <v>28861</v>
      </c>
      <c r="C7253" s="145" t="s">
        <v>2</v>
      </c>
      <c r="D7253" s="535">
        <v>0</v>
      </c>
      <c r="E7253" s="536"/>
      <c r="F7253" s="535">
        <v>0</v>
      </c>
      <c r="G7253" s="536"/>
      <c r="H7253" s="535">
        <v>0</v>
      </c>
      <c r="I7253" s="536"/>
      <c r="J7253" s="535">
        <v>0</v>
      </c>
      <c r="K7253" s="536"/>
      <c r="L7253" s="535">
        <v>0</v>
      </c>
      <c r="M7253" s="536"/>
      <c r="N7253" s="535">
        <v>0</v>
      </c>
      <c r="O7253" s="536"/>
      <c r="P7253" s="535">
        <v>0</v>
      </c>
      <c r="Q7253" s="536"/>
      <c r="R7253" s="535">
        <v>0</v>
      </c>
    </row>
    <row r="7254" spans="1:18" ht="12.75">
      <c r="A7254" s="145">
        <v>105007</v>
      </c>
      <c r="B7254" s="102" t="s">
        <v>28862</v>
      </c>
      <c r="C7254" s="145" t="s">
        <v>2</v>
      </c>
      <c r="D7254" s="535">
        <v>42.16</v>
      </c>
      <c r="E7254" s="536">
        <v>0</v>
      </c>
      <c r="F7254" s="535">
        <v>35.630000000000003</v>
      </c>
      <c r="G7254" s="536">
        <v>0</v>
      </c>
      <c r="H7254" s="535">
        <v>43.61</v>
      </c>
      <c r="I7254" s="536">
        <v>0</v>
      </c>
      <c r="J7254" s="535">
        <v>35.35</v>
      </c>
      <c r="K7254" s="536">
        <v>0</v>
      </c>
      <c r="L7254" s="535">
        <v>42.96</v>
      </c>
      <c r="M7254" s="536">
        <v>0</v>
      </c>
      <c r="N7254" s="535">
        <v>40.68</v>
      </c>
      <c r="O7254" s="536">
        <v>0</v>
      </c>
      <c r="P7254" s="535">
        <v>42.62</v>
      </c>
      <c r="Q7254" s="536">
        <v>0</v>
      </c>
      <c r="R7254" s="535">
        <v>47.76</v>
      </c>
    </row>
    <row r="7255" spans="1:18" ht="12.75">
      <c r="A7255" s="145">
        <v>99063</v>
      </c>
      <c r="B7255" s="102" t="s">
        <v>28863</v>
      </c>
      <c r="C7255" s="145" t="s">
        <v>1</v>
      </c>
      <c r="D7255" s="535">
        <v>10.17</v>
      </c>
      <c r="E7255" s="536">
        <v>2E-3</v>
      </c>
      <c r="F7255" s="535">
        <v>8.5</v>
      </c>
      <c r="G7255" s="536">
        <v>2.3999999999999998E-3</v>
      </c>
      <c r="H7255" s="535">
        <v>10.1</v>
      </c>
      <c r="I7255" s="536">
        <v>2E-3</v>
      </c>
      <c r="J7255" s="535">
        <v>8.5299999999999994</v>
      </c>
      <c r="K7255" s="536">
        <v>2.3E-3</v>
      </c>
      <c r="L7255" s="535">
        <v>10.18</v>
      </c>
      <c r="M7255" s="536">
        <v>0</v>
      </c>
      <c r="N7255" s="535">
        <v>9.8699999999999992</v>
      </c>
      <c r="O7255" s="536">
        <v>2E-3</v>
      </c>
      <c r="P7255" s="535">
        <v>10.199999999999999</v>
      </c>
      <c r="Q7255" s="536">
        <v>2E-3</v>
      </c>
      <c r="R7255" s="535">
        <v>11.24</v>
      </c>
    </row>
    <row r="7256" spans="1:18" ht="12.75">
      <c r="A7256" s="145">
        <v>105010</v>
      </c>
      <c r="B7256" s="102" t="s">
        <v>28864</v>
      </c>
      <c r="C7256" s="145" t="s">
        <v>2</v>
      </c>
      <c r="D7256" s="535">
        <v>0</v>
      </c>
      <c r="E7256" s="536"/>
      <c r="F7256" s="535">
        <v>0</v>
      </c>
      <c r="G7256" s="536"/>
      <c r="H7256" s="535">
        <v>0</v>
      </c>
      <c r="I7256" s="536"/>
      <c r="J7256" s="535">
        <v>0</v>
      </c>
      <c r="K7256" s="536"/>
      <c r="L7256" s="535">
        <v>0</v>
      </c>
      <c r="M7256" s="536"/>
      <c r="N7256" s="535">
        <v>0</v>
      </c>
      <c r="O7256" s="536"/>
      <c r="P7256" s="535">
        <v>0</v>
      </c>
      <c r="Q7256" s="536"/>
      <c r="R7256" s="535">
        <v>0</v>
      </c>
    </row>
    <row r="7257" spans="1:18" ht="12.75">
      <c r="A7257" s="145">
        <v>99062</v>
      </c>
      <c r="B7257" s="102" t="s">
        <v>28865</v>
      </c>
      <c r="C7257" s="145" t="s">
        <v>2</v>
      </c>
      <c r="D7257" s="535">
        <v>2.2999999999999998</v>
      </c>
      <c r="E7257" s="536">
        <v>0</v>
      </c>
      <c r="F7257" s="535">
        <v>1.97</v>
      </c>
      <c r="G7257" s="536">
        <v>0</v>
      </c>
      <c r="H7257" s="535">
        <v>2.37</v>
      </c>
      <c r="I7257" s="536">
        <v>0</v>
      </c>
      <c r="J7257" s="535">
        <v>1.91</v>
      </c>
      <c r="K7257" s="536">
        <v>0</v>
      </c>
      <c r="L7257" s="535">
        <v>2.3199999999999998</v>
      </c>
      <c r="M7257" s="536">
        <v>0</v>
      </c>
      <c r="N7257" s="535">
        <v>2.1800000000000002</v>
      </c>
      <c r="O7257" s="536">
        <v>0</v>
      </c>
      <c r="P7257" s="535">
        <v>2.3199999999999998</v>
      </c>
      <c r="Q7257" s="536">
        <v>0</v>
      </c>
      <c r="R7257" s="535">
        <v>2.6</v>
      </c>
    </row>
    <row r="7258" spans="1:18" ht="12.75">
      <c r="A7258" s="145">
        <v>100857</v>
      </c>
      <c r="B7258" s="102" t="s">
        <v>28866</v>
      </c>
      <c r="C7258" s="145" t="s">
        <v>2</v>
      </c>
      <c r="D7258" s="535">
        <v>402.98</v>
      </c>
      <c r="E7258" s="536">
        <v>0</v>
      </c>
      <c r="F7258" s="535">
        <v>532.79</v>
      </c>
      <c r="G7258" s="536">
        <v>0</v>
      </c>
      <c r="H7258" s="535">
        <v>802.7</v>
      </c>
      <c r="I7258" s="536">
        <v>0</v>
      </c>
      <c r="J7258" s="535">
        <v>1065.04</v>
      </c>
      <c r="K7258" s="536">
        <v>0</v>
      </c>
      <c r="L7258" s="535">
        <v>554.73</v>
      </c>
      <c r="M7258" s="536">
        <v>0</v>
      </c>
      <c r="N7258" s="535">
        <v>550.82000000000005</v>
      </c>
      <c r="O7258" s="536">
        <v>0</v>
      </c>
      <c r="P7258" s="535">
        <v>557.23</v>
      </c>
      <c r="Q7258" s="536">
        <v>0</v>
      </c>
      <c r="R7258" s="535">
        <v>416.24</v>
      </c>
    </row>
    <row r="7259" spans="1:18" ht="12.75">
      <c r="A7259" s="145">
        <v>86905</v>
      </c>
      <c r="B7259" s="102" t="s">
        <v>28867</v>
      </c>
      <c r="C7259" s="145" t="s">
        <v>2</v>
      </c>
      <c r="D7259" s="535">
        <v>313.24</v>
      </c>
      <c r="E7259" s="536">
        <v>0</v>
      </c>
      <c r="F7259" s="535">
        <v>411.39</v>
      </c>
      <c r="G7259" s="536">
        <v>0</v>
      </c>
      <c r="H7259" s="535">
        <v>616.16</v>
      </c>
      <c r="I7259" s="536">
        <v>0</v>
      </c>
      <c r="J7259" s="535">
        <v>813.39</v>
      </c>
      <c r="K7259" s="536">
        <v>0</v>
      </c>
      <c r="L7259" s="535">
        <v>428.54</v>
      </c>
      <c r="M7259" s="536">
        <v>0</v>
      </c>
      <c r="N7259" s="535">
        <v>424.95</v>
      </c>
      <c r="O7259" s="536">
        <v>0</v>
      </c>
      <c r="P7259" s="535">
        <v>430.31</v>
      </c>
      <c r="Q7259" s="536">
        <v>0</v>
      </c>
      <c r="R7259" s="535">
        <v>323.45999999999998</v>
      </c>
    </row>
    <row r="7260" spans="1:18" ht="12.75">
      <c r="A7260" s="145">
        <v>86908</v>
      </c>
      <c r="B7260" s="102" t="s">
        <v>28868</v>
      </c>
      <c r="C7260" s="145" t="s">
        <v>2</v>
      </c>
      <c r="D7260" s="535">
        <v>370.45</v>
      </c>
      <c r="E7260" s="536">
        <v>0</v>
      </c>
      <c r="F7260" s="535">
        <v>490.92</v>
      </c>
      <c r="G7260" s="536">
        <v>0</v>
      </c>
      <c r="H7260" s="535">
        <v>741.2</v>
      </c>
      <c r="I7260" s="536">
        <v>0</v>
      </c>
      <c r="J7260" s="535">
        <v>985.43</v>
      </c>
      <c r="K7260" s="536">
        <v>0</v>
      </c>
      <c r="L7260" s="535">
        <v>511.09</v>
      </c>
      <c r="M7260" s="536">
        <v>0</v>
      </c>
      <c r="N7260" s="535">
        <v>507.77</v>
      </c>
      <c r="O7260" s="536">
        <v>0</v>
      </c>
      <c r="P7260" s="535">
        <v>513.48</v>
      </c>
      <c r="Q7260" s="536">
        <v>0</v>
      </c>
      <c r="R7260" s="535">
        <v>382.75</v>
      </c>
    </row>
    <row r="7261" spans="1:18" ht="12.75">
      <c r="A7261" s="145">
        <v>100849</v>
      </c>
      <c r="B7261" s="102" t="s">
        <v>28869</v>
      </c>
      <c r="C7261" s="145" t="s">
        <v>2</v>
      </c>
      <c r="D7261" s="535">
        <v>45.73</v>
      </c>
      <c r="E7261" s="536">
        <v>0</v>
      </c>
      <c r="F7261" s="535">
        <v>40.83</v>
      </c>
      <c r="G7261" s="536">
        <v>0</v>
      </c>
      <c r="H7261" s="535">
        <v>47.03</v>
      </c>
      <c r="I7261" s="536">
        <v>0</v>
      </c>
      <c r="J7261" s="535">
        <v>39.869999999999997</v>
      </c>
      <c r="K7261" s="536">
        <v>0</v>
      </c>
      <c r="L7261" s="535">
        <v>43.1</v>
      </c>
      <c r="M7261" s="536">
        <v>0</v>
      </c>
      <c r="N7261" s="535">
        <v>45.67</v>
      </c>
      <c r="O7261" s="536">
        <v>0</v>
      </c>
      <c r="P7261" s="535">
        <v>52</v>
      </c>
      <c r="Q7261" s="536">
        <v>0</v>
      </c>
      <c r="R7261" s="535">
        <v>48.69</v>
      </c>
    </row>
    <row r="7262" spans="1:18" ht="12.75">
      <c r="A7262" s="145">
        <v>100851</v>
      </c>
      <c r="B7262" s="102" t="s">
        <v>28870</v>
      </c>
      <c r="C7262" s="145" t="s">
        <v>2</v>
      </c>
      <c r="D7262" s="535">
        <v>90.62</v>
      </c>
      <c r="E7262" s="536">
        <v>0</v>
      </c>
      <c r="F7262" s="535">
        <v>80.31</v>
      </c>
      <c r="G7262" s="536">
        <v>0</v>
      </c>
      <c r="H7262" s="535">
        <v>93.23</v>
      </c>
      <c r="I7262" s="536">
        <v>0</v>
      </c>
      <c r="J7262" s="535">
        <v>79.349999999999994</v>
      </c>
      <c r="K7262" s="536">
        <v>0</v>
      </c>
      <c r="L7262" s="535">
        <v>84.72</v>
      </c>
      <c r="M7262" s="536">
        <v>0</v>
      </c>
      <c r="N7262" s="535">
        <v>90.73</v>
      </c>
      <c r="O7262" s="536">
        <v>0</v>
      </c>
      <c r="P7262" s="535">
        <v>103.78</v>
      </c>
      <c r="Q7262" s="536">
        <v>0</v>
      </c>
      <c r="R7262" s="535">
        <v>96.81</v>
      </c>
    </row>
    <row r="7263" spans="1:18" ht="12.75">
      <c r="A7263" s="145">
        <v>100850</v>
      </c>
      <c r="B7263" s="102" t="s">
        <v>28871</v>
      </c>
      <c r="C7263" s="145" t="s">
        <v>2</v>
      </c>
      <c r="D7263" s="535">
        <v>0</v>
      </c>
      <c r="E7263" s="536"/>
      <c r="F7263" s="535">
        <v>0</v>
      </c>
      <c r="G7263" s="536"/>
      <c r="H7263" s="535">
        <v>0</v>
      </c>
      <c r="I7263" s="536"/>
      <c r="J7263" s="535">
        <v>0</v>
      </c>
      <c r="K7263" s="536"/>
      <c r="L7263" s="535">
        <v>0</v>
      </c>
      <c r="M7263" s="536"/>
      <c r="N7263" s="535">
        <v>0</v>
      </c>
      <c r="O7263" s="536"/>
      <c r="P7263" s="535">
        <v>0</v>
      </c>
      <c r="Q7263" s="536"/>
      <c r="R7263" s="535">
        <v>0</v>
      </c>
    </row>
    <row r="7264" spans="1:18" ht="12.75">
      <c r="A7264" s="145">
        <v>86895</v>
      </c>
      <c r="B7264" s="102" t="s">
        <v>28872</v>
      </c>
      <c r="C7264" s="145" t="s">
        <v>2</v>
      </c>
      <c r="D7264" s="535">
        <v>622.01</v>
      </c>
      <c r="E7264" s="536">
        <v>5.4199999999999998E-2</v>
      </c>
      <c r="F7264" s="535">
        <v>374.05</v>
      </c>
      <c r="G7264" s="536">
        <v>9.01E-2</v>
      </c>
      <c r="H7264" s="535">
        <v>438.35</v>
      </c>
      <c r="I7264" s="536">
        <v>7.6899999999999996E-2</v>
      </c>
      <c r="J7264" s="535">
        <v>467.37</v>
      </c>
      <c r="K7264" s="536">
        <v>7.2099999999999997E-2</v>
      </c>
      <c r="L7264" s="535">
        <v>326.63</v>
      </c>
      <c r="M7264" s="536">
        <v>0</v>
      </c>
      <c r="N7264" s="535">
        <v>331.68</v>
      </c>
      <c r="O7264" s="536">
        <v>0.1017</v>
      </c>
      <c r="P7264" s="535">
        <v>354.85</v>
      </c>
      <c r="Q7264" s="536">
        <v>9.5000000000000001E-2</v>
      </c>
      <c r="R7264" s="535">
        <v>273.44</v>
      </c>
    </row>
    <row r="7265" spans="1:18" ht="12.75">
      <c r="A7265" s="145">
        <v>86889</v>
      </c>
      <c r="B7265" s="102" t="s">
        <v>28873</v>
      </c>
      <c r="C7265" s="145" t="s">
        <v>2</v>
      </c>
      <c r="D7265" s="535">
        <v>1427.05</v>
      </c>
      <c r="E7265" s="536">
        <v>2.8400000000000002E-2</v>
      </c>
      <c r="F7265" s="535">
        <v>791.6</v>
      </c>
      <c r="G7265" s="536">
        <v>5.1200000000000002E-2</v>
      </c>
      <c r="H7265" s="535">
        <v>929.52</v>
      </c>
      <c r="I7265" s="536">
        <v>4.36E-2</v>
      </c>
      <c r="J7265" s="535">
        <v>1037.22</v>
      </c>
      <c r="K7265" s="536">
        <v>3.9100000000000003E-2</v>
      </c>
      <c r="L7265" s="535">
        <v>624.34</v>
      </c>
      <c r="M7265" s="536">
        <v>0</v>
      </c>
      <c r="N7265" s="535">
        <v>656.57</v>
      </c>
      <c r="O7265" s="536">
        <v>6.1699999999999998E-2</v>
      </c>
      <c r="P7265" s="535">
        <v>708.19</v>
      </c>
      <c r="Q7265" s="536">
        <v>5.7200000000000001E-2</v>
      </c>
      <c r="R7265" s="535">
        <v>493.23</v>
      </c>
    </row>
    <row r="7266" spans="1:18" ht="12.75">
      <c r="A7266" s="145">
        <v>86899</v>
      </c>
      <c r="B7266" s="102" t="s">
        <v>28874</v>
      </c>
      <c r="C7266" s="145" t="s">
        <v>2</v>
      </c>
      <c r="D7266" s="535">
        <v>523.76</v>
      </c>
      <c r="E7266" s="536">
        <v>6.4399999999999999E-2</v>
      </c>
      <c r="F7266" s="535">
        <v>356.58</v>
      </c>
      <c r="G7266" s="536">
        <v>9.4600000000000004E-2</v>
      </c>
      <c r="H7266" s="535">
        <v>409.99</v>
      </c>
      <c r="I7266" s="536">
        <v>8.2199999999999995E-2</v>
      </c>
      <c r="J7266" s="535">
        <v>366.27</v>
      </c>
      <c r="K7266" s="536">
        <v>9.2100000000000001E-2</v>
      </c>
      <c r="L7266" s="535">
        <v>293.33999999999997</v>
      </c>
      <c r="M7266" s="536">
        <v>0</v>
      </c>
      <c r="N7266" s="535">
        <v>379.08</v>
      </c>
      <c r="O7266" s="536">
        <v>0.72809999999999997</v>
      </c>
      <c r="P7266" s="535">
        <v>319.35000000000002</v>
      </c>
      <c r="Q7266" s="536">
        <v>0.1056</v>
      </c>
      <c r="R7266" s="535">
        <v>231.26</v>
      </c>
    </row>
    <row r="7267" spans="1:18" ht="12.75">
      <c r="A7267" s="145">
        <v>86893</v>
      </c>
      <c r="B7267" s="102" t="s">
        <v>28875</v>
      </c>
      <c r="C7267" s="145" t="s">
        <v>2</v>
      </c>
      <c r="D7267" s="535">
        <v>1165.1500000000001</v>
      </c>
      <c r="E7267" s="536">
        <v>3.4799999999999998E-2</v>
      </c>
      <c r="F7267" s="535">
        <v>745.03</v>
      </c>
      <c r="G7267" s="536">
        <v>5.4399999999999997E-2</v>
      </c>
      <c r="H7267" s="535">
        <v>853.91</v>
      </c>
      <c r="I7267" s="536">
        <v>4.7500000000000001E-2</v>
      </c>
      <c r="J7267" s="535">
        <v>767.72</v>
      </c>
      <c r="K7267" s="536">
        <v>5.28E-2</v>
      </c>
      <c r="L7267" s="535">
        <v>535.6</v>
      </c>
      <c r="M7267" s="536">
        <v>0</v>
      </c>
      <c r="N7267" s="535">
        <v>782.93</v>
      </c>
      <c r="O7267" s="536">
        <v>0.87680000000000002</v>
      </c>
      <c r="P7267" s="535">
        <v>613.54</v>
      </c>
      <c r="Q7267" s="536">
        <v>6.6100000000000006E-2</v>
      </c>
      <c r="R7267" s="535">
        <v>380.78</v>
      </c>
    </row>
    <row r="7268" spans="1:18" ht="12.75">
      <c r="A7268" s="145">
        <v>86934</v>
      </c>
      <c r="B7268" s="102" t="s">
        <v>28876</v>
      </c>
      <c r="C7268" s="145" t="s">
        <v>2</v>
      </c>
      <c r="D7268" s="535">
        <v>483.76</v>
      </c>
      <c r="E7268" s="536">
        <v>8.3799999999999999E-2</v>
      </c>
      <c r="F7268" s="535">
        <v>378.62</v>
      </c>
      <c r="G7268" s="536">
        <v>0.1071</v>
      </c>
      <c r="H7268" s="535">
        <v>554.25</v>
      </c>
      <c r="I7268" s="536">
        <v>7.3099999999999998E-2</v>
      </c>
      <c r="J7268" s="535">
        <v>555.65</v>
      </c>
      <c r="K7268" s="536">
        <v>7.2999999999999995E-2</v>
      </c>
      <c r="L7268" s="535">
        <v>422.75</v>
      </c>
      <c r="M7268" s="536">
        <v>0</v>
      </c>
      <c r="N7268" s="535">
        <v>352.38</v>
      </c>
      <c r="O7268" s="536">
        <v>0.115</v>
      </c>
      <c r="P7268" s="535">
        <v>459.66</v>
      </c>
      <c r="Q7268" s="536">
        <v>8.8200000000000001E-2</v>
      </c>
      <c r="R7268" s="535">
        <v>378.29</v>
      </c>
    </row>
    <row r="7269" spans="1:18" ht="12.75">
      <c r="A7269" s="145">
        <v>86933</v>
      </c>
      <c r="B7269" s="102" t="s">
        <v>28877</v>
      </c>
      <c r="C7269" s="145" t="s">
        <v>2</v>
      </c>
      <c r="D7269" s="535">
        <v>493.42</v>
      </c>
      <c r="E7269" s="536">
        <v>8.2199999999999995E-2</v>
      </c>
      <c r="F7269" s="535">
        <v>388.11</v>
      </c>
      <c r="G7269" s="536">
        <v>0.1045</v>
      </c>
      <c r="H7269" s="535">
        <v>565.16999999999996</v>
      </c>
      <c r="I7269" s="536">
        <v>7.17E-2</v>
      </c>
      <c r="J7269" s="535">
        <v>566.99</v>
      </c>
      <c r="K7269" s="536">
        <v>7.1499999999999994E-2</v>
      </c>
      <c r="L7269" s="535">
        <v>431.71</v>
      </c>
      <c r="M7269" s="536">
        <v>0</v>
      </c>
      <c r="N7269" s="535">
        <v>362.37</v>
      </c>
      <c r="O7269" s="536">
        <v>0.1119</v>
      </c>
      <c r="P7269" s="535">
        <v>469.97</v>
      </c>
      <c r="Q7269" s="536">
        <v>8.6300000000000002E-2</v>
      </c>
      <c r="R7269" s="535">
        <v>387.72</v>
      </c>
    </row>
    <row r="7270" spans="1:18" ht="12.75">
      <c r="A7270" s="145">
        <v>86894</v>
      </c>
      <c r="B7270" s="102" t="s">
        <v>28878</v>
      </c>
      <c r="C7270" s="145" t="s">
        <v>2</v>
      </c>
      <c r="D7270" s="535">
        <v>379.11</v>
      </c>
      <c r="E7270" s="536">
        <v>0.1069</v>
      </c>
      <c r="F7270" s="535">
        <v>253.64</v>
      </c>
      <c r="G7270" s="536">
        <v>0.1598</v>
      </c>
      <c r="H7270" s="535">
        <v>379.96</v>
      </c>
      <c r="I7270" s="536">
        <v>0.1067</v>
      </c>
      <c r="J7270" s="535">
        <v>337.42</v>
      </c>
      <c r="K7270" s="536">
        <v>0.1201</v>
      </c>
      <c r="L7270" s="535">
        <v>295.86</v>
      </c>
      <c r="M7270" s="536">
        <v>0</v>
      </c>
      <c r="N7270" s="535">
        <v>222.53</v>
      </c>
      <c r="O7270" s="536">
        <v>0.1822</v>
      </c>
      <c r="P7270" s="535">
        <v>327.36</v>
      </c>
      <c r="Q7270" s="536">
        <v>0.12379999999999999</v>
      </c>
      <c r="R7270" s="535">
        <v>272.22000000000003</v>
      </c>
    </row>
    <row r="7271" spans="1:18" ht="12.75">
      <c r="A7271" s="145">
        <v>93441</v>
      </c>
      <c r="B7271" s="102" t="s">
        <v>28879</v>
      </c>
      <c r="C7271" s="145" t="s">
        <v>2</v>
      </c>
      <c r="D7271" s="535">
        <v>1828.88</v>
      </c>
      <c r="E7271" s="536">
        <v>2.2200000000000001E-2</v>
      </c>
      <c r="F7271" s="535">
        <v>1184.81</v>
      </c>
      <c r="G7271" s="536">
        <v>8.8599999999999998E-2</v>
      </c>
      <c r="H7271" s="535">
        <v>1370.08</v>
      </c>
      <c r="I7271" s="536">
        <v>7.6600000000000001E-2</v>
      </c>
      <c r="J7271" s="535">
        <v>1582.72</v>
      </c>
      <c r="K7271" s="536">
        <v>2.5600000000000001E-2</v>
      </c>
      <c r="L7271" s="535">
        <v>992.47</v>
      </c>
      <c r="M7271" s="536">
        <v>0</v>
      </c>
      <c r="N7271" s="535">
        <v>1042.97</v>
      </c>
      <c r="O7271" s="536">
        <v>3.8899999999999997E-2</v>
      </c>
      <c r="P7271" s="535">
        <v>1096.24</v>
      </c>
      <c r="Q7271" s="536">
        <v>3.6999999999999998E-2</v>
      </c>
      <c r="R7271" s="535">
        <v>913.66</v>
      </c>
    </row>
    <row r="7272" spans="1:18" ht="12.75">
      <c r="A7272" s="145">
        <v>93396</v>
      </c>
      <c r="B7272" s="102" t="s">
        <v>28880</v>
      </c>
      <c r="C7272" s="145" t="s">
        <v>2</v>
      </c>
      <c r="D7272" s="535">
        <v>912.32</v>
      </c>
      <c r="E7272" s="536">
        <v>3.6999999999999998E-2</v>
      </c>
      <c r="F7272" s="535">
        <v>686.48</v>
      </c>
      <c r="G7272" s="536">
        <v>0.1356</v>
      </c>
      <c r="H7272" s="535">
        <v>801.83</v>
      </c>
      <c r="I7272" s="536">
        <v>0.11609999999999999</v>
      </c>
      <c r="J7272" s="535">
        <v>861.28</v>
      </c>
      <c r="K7272" s="536">
        <v>3.9199999999999999E-2</v>
      </c>
      <c r="L7272" s="535">
        <v>649.85</v>
      </c>
      <c r="M7272" s="536">
        <v>0</v>
      </c>
      <c r="N7272" s="535">
        <v>669.22</v>
      </c>
      <c r="O7272" s="536">
        <v>5.04E-2</v>
      </c>
      <c r="P7272" s="535">
        <v>657.87</v>
      </c>
      <c r="Q7272" s="536">
        <v>5.1299999999999998E-2</v>
      </c>
      <c r="R7272" s="535">
        <v>593.77</v>
      </c>
    </row>
    <row r="7273" spans="1:18" ht="12.75">
      <c r="A7273" s="145">
        <v>93442</v>
      </c>
      <c r="B7273" s="102" t="s">
        <v>28881</v>
      </c>
      <c r="C7273" s="145" t="s">
        <v>2</v>
      </c>
      <c r="D7273" s="535">
        <v>1747.21</v>
      </c>
      <c r="E7273" s="536">
        <v>2.3199999999999998E-2</v>
      </c>
      <c r="F7273" s="535">
        <v>1369.09</v>
      </c>
      <c r="G7273" s="536">
        <v>0.2145</v>
      </c>
      <c r="H7273" s="535">
        <v>1545.61</v>
      </c>
      <c r="I7273" s="536">
        <v>0.19</v>
      </c>
      <c r="J7273" s="535">
        <v>1650.39</v>
      </c>
      <c r="K7273" s="536">
        <v>2.46E-2</v>
      </c>
      <c r="L7273" s="535">
        <v>1097.56</v>
      </c>
      <c r="M7273" s="536">
        <v>0</v>
      </c>
      <c r="N7273" s="535">
        <v>1447.07</v>
      </c>
      <c r="O7273" s="536">
        <v>0.47439999999999999</v>
      </c>
      <c r="P7273" s="535">
        <v>1188.1300000000001</v>
      </c>
      <c r="Q7273" s="536">
        <v>3.4099999999999998E-2</v>
      </c>
      <c r="R7273" s="535">
        <v>1053.04</v>
      </c>
    </row>
    <row r="7274" spans="1:18" ht="12.75">
      <c r="A7274" s="145">
        <v>86947</v>
      </c>
      <c r="B7274" s="102" t="s">
        <v>28882</v>
      </c>
      <c r="C7274" s="145" t="s">
        <v>2</v>
      </c>
      <c r="D7274" s="535">
        <v>1292.04</v>
      </c>
      <c r="E7274" s="536">
        <v>2.6100000000000002E-2</v>
      </c>
      <c r="F7274" s="535">
        <v>1287.6099999999999</v>
      </c>
      <c r="G7274" s="536">
        <v>0.29239999999999999</v>
      </c>
      <c r="H7274" s="535">
        <v>1557.38</v>
      </c>
      <c r="I7274" s="536">
        <v>0.24179999999999999</v>
      </c>
      <c r="J7274" s="535">
        <v>1802.8</v>
      </c>
      <c r="K7274" s="536">
        <v>1.8700000000000001E-2</v>
      </c>
      <c r="L7274" s="535">
        <v>1191.0999999999999</v>
      </c>
      <c r="M7274" s="536">
        <v>0</v>
      </c>
      <c r="N7274" s="535">
        <v>1414.52</v>
      </c>
      <c r="O7274" s="536">
        <v>0.1951</v>
      </c>
      <c r="P7274" s="535">
        <v>1186.95</v>
      </c>
      <c r="Q7274" s="536">
        <v>2.8400000000000002E-2</v>
      </c>
      <c r="R7274" s="535">
        <v>1143.8900000000001</v>
      </c>
    </row>
    <row r="7275" spans="1:18" ht="12.75">
      <c r="A7275" s="145">
        <v>100875</v>
      </c>
      <c r="B7275" s="102" t="s">
        <v>28883</v>
      </c>
      <c r="C7275" s="145" t="s">
        <v>2</v>
      </c>
      <c r="D7275" s="535">
        <v>919.89</v>
      </c>
      <c r="E7275" s="536">
        <v>0.1406</v>
      </c>
      <c r="F7275" s="535">
        <v>1051.79</v>
      </c>
      <c r="G7275" s="536">
        <v>0.82079999999999997</v>
      </c>
      <c r="H7275" s="535">
        <v>940.4</v>
      </c>
      <c r="I7275" s="536">
        <v>0</v>
      </c>
      <c r="J7275" s="535">
        <v>1406.88</v>
      </c>
      <c r="K7275" s="536">
        <v>0</v>
      </c>
      <c r="L7275" s="535">
        <v>989.08</v>
      </c>
      <c r="M7275" s="536">
        <v>0</v>
      </c>
      <c r="N7275" s="535">
        <v>1661.07</v>
      </c>
      <c r="O7275" s="536">
        <v>0</v>
      </c>
      <c r="P7275" s="535">
        <v>1067.01</v>
      </c>
      <c r="Q7275" s="536">
        <v>0.1212</v>
      </c>
      <c r="R7275" s="535">
        <v>829.47</v>
      </c>
    </row>
    <row r="7276" spans="1:18" ht="12.75">
      <c r="A7276" s="145">
        <v>100863</v>
      </c>
      <c r="B7276" s="102" t="s">
        <v>28884</v>
      </c>
      <c r="C7276" s="145" t="s">
        <v>2</v>
      </c>
      <c r="D7276" s="535">
        <v>529.05999999999995</v>
      </c>
      <c r="E7276" s="536">
        <v>0.27510000000000001</v>
      </c>
      <c r="F7276" s="535">
        <v>594.46</v>
      </c>
      <c r="G7276" s="536">
        <v>0.64319999999999999</v>
      </c>
      <c r="H7276" s="535">
        <v>534.73</v>
      </c>
      <c r="I7276" s="536">
        <v>0</v>
      </c>
      <c r="J7276" s="535">
        <v>772.44</v>
      </c>
      <c r="K7276" s="536">
        <v>0</v>
      </c>
      <c r="L7276" s="535">
        <v>578.09</v>
      </c>
      <c r="M7276" s="536">
        <v>0</v>
      </c>
      <c r="N7276" s="535">
        <v>894</v>
      </c>
      <c r="O7276" s="536">
        <v>0</v>
      </c>
      <c r="P7276" s="535">
        <v>595.19000000000005</v>
      </c>
      <c r="Q7276" s="536">
        <v>0.2445</v>
      </c>
      <c r="R7276" s="535">
        <v>490.41</v>
      </c>
    </row>
    <row r="7277" spans="1:18" ht="12.75">
      <c r="A7277" s="145">
        <v>100864</v>
      </c>
      <c r="B7277" s="102" t="s">
        <v>28885</v>
      </c>
      <c r="C7277" s="145" t="s">
        <v>2</v>
      </c>
      <c r="D7277" s="535">
        <v>577.55999999999995</v>
      </c>
      <c r="E7277" s="536">
        <v>0.252</v>
      </c>
      <c r="F7277" s="535">
        <v>650.91999999999996</v>
      </c>
      <c r="G7277" s="536">
        <v>0.67420000000000002</v>
      </c>
      <c r="H7277" s="535">
        <v>584.9</v>
      </c>
      <c r="I7277" s="536">
        <v>0</v>
      </c>
      <c r="J7277" s="535">
        <v>850.13</v>
      </c>
      <c r="K7277" s="536">
        <v>0</v>
      </c>
      <c r="L7277" s="535">
        <v>629.35</v>
      </c>
      <c r="M7277" s="536">
        <v>0</v>
      </c>
      <c r="N7277" s="535">
        <v>987.46</v>
      </c>
      <c r="O7277" s="536">
        <v>0</v>
      </c>
      <c r="P7277" s="535">
        <v>653.23</v>
      </c>
      <c r="Q7277" s="536">
        <v>0.2228</v>
      </c>
      <c r="R7277" s="535">
        <v>532.86</v>
      </c>
    </row>
    <row r="7278" spans="1:18" ht="12.75">
      <c r="A7278" s="145">
        <v>100865</v>
      </c>
      <c r="B7278" s="102" t="s">
        <v>28886</v>
      </c>
      <c r="C7278" s="145" t="s">
        <v>2</v>
      </c>
      <c r="D7278" s="535">
        <v>497.02</v>
      </c>
      <c r="E7278" s="536">
        <v>0.13009999999999999</v>
      </c>
      <c r="F7278" s="535">
        <v>569.04999999999995</v>
      </c>
      <c r="G7278" s="536">
        <v>0.83440000000000003</v>
      </c>
      <c r="H7278" s="535">
        <v>508.54</v>
      </c>
      <c r="I7278" s="536">
        <v>0</v>
      </c>
      <c r="J7278" s="535">
        <v>762.84</v>
      </c>
      <c r="K7278" s="536">
        <v>0</v>
      </c>
      <c r="L7278" s="535">
        <v>533.71</v>
      </c>
      <c r="M7278" s="536">
        <v>0</v>
      </c>
      <c r="N7278" s="535">
        <v>901.98</v>
      </c>
      <c r="O7278" s="536">
        <v>0</v>
      </c>
      <c r="P7278" s="535">
        <v>577.86</v>
      </c>
      <c r="Q7278" s="536">
        <v>0.1119</v>
      </c>
      <c r="R7278" s="535">
        <v>447.18</v>
      </c>
    </row>
    <row r="7279" spans="1:18" ht="12.75">
      <c r="A7279" s="145">
        <v>100866</v>
      </c>
      <c r="B7279" s="102" t="s">
        <v>28887</v>
      </c>
      <c r="C7279" s="145" t="s">
        <v>2</v>
      </c>
      <c r="D7279" s="535">
        <v>278.33</v>
      </c>
      <c r="E7279" s="536">
        <v>0.34860000000000002</v>
      </c>
      <c r="F7279" s="535">
        <v>309.73</v>
      </c>
      <c r="G7279" s="536">
        <v>0.54349999999999998</v>
      </c>
      <c r="H7279" s="535">
        <v>279.56</v>
      </c>
      <c r="I7279" s="536">
        <v>0</v>
      </c>
      <c r="J7279" s="535">
        <v>395.82</v>
      </c>
      <c r="K7279" s="536">
        <v>0</v>
      </c>
      <c r="L7279" s="535">
        <v>306.8</v>
      </c>
      <c r="M7279" s="536">
        <v>0</v>
      </c>
      <c r="N7279" s="535">
        <v>452.69</v>
      </c>
      <c r="O7279" s="536">
        <v>0</v>
      </c>
      <c r="P7279" s="535">
        <v>307.81</v>
      </c>
      <c r="Q7279" s="536">
        <v>0.31519999999999998</v>
      </c>
      <c r="R7279" s="535">
        <v>261.83</v>
      </c>
    </row>
    <row r="7280" spans="1:18" ht="12.75">
      <c r="A7280" s="145">
        <v>100867</v>
      </c>
      <c r="B7280" s="102" t="s">
        <v>28888</v>
      </c>
      <c r="C7280" s="145" t="s">
        <v>2</v>
      </c>
      <c r="D7280" s="535">
        <v>294.33</v>
      </c>
      <c r="E7280" s="536">
        <v>0.3296</v>
      </c>
      <c r="F7280" s="535">
        <v>328.35</v>
      </c>
      <c r="G7280" s="536">
        <v>0.56940000000000002</v>
      </c>
      <c r="H7280" s="535">
        <v>296.10000000000002</v>
      </c>
      <c r="I7280" s="536">
        <v>0</v>
      </c>
      <c r="J7280" s="535">
        <v>421.44</v>
      </c>
      <c r="K7280" s="536">
        <v>0</v>
      </c>
      <c r="L7280" s="535">
        <v>323.7</v>
      </c>
      <c r="M7280" s="536">
        <v>0</v>
      </c>
      <c r="N7280" s="535">
        <v>483.51</v>
      </c>
      <c r="O7280" s="536">
        <v>0</v>
      </c>
      <c r="P7280" s="535">
        <v>326.95</v>
      </c>
      <c r="Q7280" s="536">
        <v>0.29670000000000002</v>
      </c>
      <c r="R7280" s="535">
        <v>275.83</v>
      </c>
    </row>
    <row r="7281" spans="1:18" ht="12.75">
      <c r="A7281" s="145">
        <v>100868</v>
      </c>
      <c r="B7281" s="102" t="s">
        <v>28889</v>
      </c>
      <c r="C7281" s="145" t="s">
        <v>2</v>
      </c>
      <c r="D7281" s="535">
        <v>304.97000000000003</v>
      </c>
      <c r="E7281" s="536">
        <v>0.31809999999999999</v>
      </c>
      <c r="F7281" s="535">
        <v>340.74</v>
      </c>
      <c r="G7281" s="536">
        <v>0.58509999999999995</v>
      </c>
      <c r="H7281" s="535">
        <v>307.11</v>
      </c>
      <c r="I7281" s="536">
        <v>0</v>
      </c>
      <c r="J7281" s="535">
        <v>438.49</v>
      </c>
      <c r="K7281" s="536">
        <v>0</v>
      </c>
      <c r="L7281" s="535">
        <v>334.95</v>
      </c>
      <c r="M7281" s="536">
        <v>0</v>
      </c>
      <c r="N7281" s="535">
        <v>504.01</v>
      </c>
      <c r="O7281" s="536">
        <v>0</v>
      </c>
      <c r="P7281" s="535">
        <v>339.68</v>
      </c>
      <c r="Q7281" s="536">
        <v>0.28560000000000002</v>
      </c>
      <c r="R7281" s="535">
        <v>285.14999999999998</v>
      </c>
    </row>
    <row r="7282" spans="1:18" ht="12.75">
      <c r="A7282" s="145">
        <v>100869</v>
      </c>
      <c r="B7282" s="102" t="s">
        <v>28890</v>
      </c>
      <c r="C7282" s="145" t="s">
        <v>2</v>
      </c>
      <c r="D7282" s="535">
        <v>313.13</v>
      </c>
      <c r="E7282" s="536">
        <v>0.30980000000000002</v>
      </c>
      <c r="F7282" s="535">
        <v>350.24</v>
      </c>
      <c r="G7282" s="536">
        <v>0.59630000000000005</v>
      </c>
      <c r="H7282" s="535">
        <v>315.55</v>
      </c>
      <c r="I7282" s="536">
        <v>0</v>
      </c>
      <c r="J7282" s="535">
        <v>451.57</v>
      </c>
      <c r="K7282" s="536">
        <v>0</v>
      </c>
      <c r="L7282" s="535">
        <v>343.58</v>
      </c>
      <c r="M7282" s="536">
        <v>0</v>
      </c>
      <c r="N7282" s="535">
        <v>519.74</v>
      </c>
      <c r="O7282" s="536">
        <v>0</v>
      </c>
      <c r="P7282" s="535">
        <v>349.45</v>
      </c>
      <c r="Q7282" s="536">
        <v>0.27760000000000001</v>
      </c>
      <c r="R7282" s="535">
        <v>292.29000000000002</v>
      </c>
    </row>
    <row r="7283" spans="1:18" ht="12.75">
      <c r="A7283" s="145">
        <v>100870</v>
      </c>
      <c r="B7283" s="102" t="s">
        <v>28891</v>
      </c>
      <c r="C7283" s="145" t="s">
        <v>2</v>
      </c>
      <c r="D7283" s="535">
        <v>306.98</v>
      </c>
      <c r="E7283" s="536">
        <v>0.88039999999999996</v>
      </c>
      <c r="F7283" s="535">
        <v>314.64999999999998</v>
      </c>
      <c r="G7283" s="536">
        <v>0.55059999999999998</v>
      </c>
      <c r="H7283" s="535">
        <v>303.23</v>
      </c>
      <c r="I7283" s="536">
        <v>0.57140000000000002</v>
      </c>
      <c r="J7283" s="535">
        <v>337.41</v>
      </c>
      <c r="K7283" s="536">
        <v>0.51349999999999996</v>
      </c>
      <c r="L7283" s="535">
        <v>250.54</v>
      </c>
      <c r="M7283" s="536">
        <v>0</v>
      </c>
      <c r="N7283" s="535">
        <v>347.27</v>
      </c>
      <c r="O7283" s="536">
        <v>0.49890000000000001</v>
      </c>
      <c r="P7283" s="535">
        <v>308.04000000000002</v>
      </c>
      <c r="Q7283" s="536">
        <v>0.87739999999999996</v>
      </c>
      <c r="R7283" s="535">
        <v>242.4</v>
      </c>
    </row>
    <row r="7284" spans="1:18" ht="12.75">
      <c r="A7284" s="145">
        <v>100871</v>
      </c>
      <c r="B7284" s="102" t="s">
        <v>28892</v>
      </c>
      <c r="C7284" s="145" t="s">
        <v>2</v>
      </c>
      <c r="D7284" s="535">
        <v>332.4</v>
      </c>
      <c r="E7284" s="536">
        <v>0.88959999999999995</v>
      </c>
      <c r="F7284" s="535">
        <v>340.07</v>
      </c>
      <c r="G7284" s="536">
        <v>0.58420000000000005</v>
      </c>
      <c r="H7284" s="535">
        <v>328.65</v>
      </c>
      <c r="I7284" s="536">
        <v>0.60450000000000004</v>
      </c>
      <c r="J7284" s="535">
        <v>362.83</v>
      </c>
      <c r="K7284" s="536">
        <v>0.54759999999999998</v>
      </c>
      <c r="L7284" s="535">
        <v>264.7</v>
      </c>
      <c r="M7284" s="536">
        <v>0</v>
      </c>
      <c r="N7284" s="535">
        <v>372.69</v>
      </c>
      <c r="O7284" s="536">
        <v>0.53310000000000002</v>
      </c>
      <c r="P7284" s="535">
        <v>333.46</v>
      </c>
      <c r="Q7284" s="536">
        <v>0.88680000000000003</v>
      </c>
      <c r="R7284" s="535">
        <v>258.11</v>
      </c>
    </row>
    <row r="7285" spans="1:18" ht="12.75">
      <c r="A7285" s="145">
        <v>100872</v>
      </c>
      <c r="B7285" s="102" t="s">
        <v>28893</v>
      </c>
      <c r="C7285" s="145" t="s">
        <v>2</v>
      </c>
      <c r="D7285" s="535">
        <v>348.62</v>
      </c>
      <c r="E7285" s="536">
        <v>0.89470000000000005</v>
      </c>
      <c r="F7285" s="535">
        <v>356.29</v>
      </c>
      <c r="G7285" s="536">
        <v>0.60319999999999996</v>
      </c>
      <c r="H7285" s="535">
        <v>344.87</v>
      </c>
      <c r="I7285" s="536">
        <v>0.62309999999999999</v>
      </c>
      <c r="J7285" s="535">
        <v>379.05</v>
      </c>
      <c r="K7285" s="536">
        <v>0.56689999999999996</v>
      </c>
      <c r="L7285" s="535">
        <v>273.75</v>
      </c>
      <c r="M7285" s="536">
        <v>0</v>
      </c>
      <c r="N7285" s="535">
        <v>388.91</v>
      </c>
      <c r="O7285" s="536">
        <v>0.55259999999999998</v>
      </c>
      <c r="P7285" s="535">
        <v>349.68</v>
      </c>
      <c r="Q7285" s="536">
        <v>0.89200000000000002</v>
      </c>
      <c r="R7285" s="535">
        <v>268.14999999999998</v>
      </c>
    </row>
    <row r="7286" spans="1:18" ht="12.75">
      <c r="A7286" s="145">
        <v>100873</v>
      </c>
      <c r="B7286" s="102" t="s">
        <v>28894</v>
      </c>
      <c r="C7286" s="145" t="s">
        <v>2</v>
      </c>
      <c r="D7286" s="535">
        <v>358.75</v>
      </c>
      <c r="E7286" s="536">
        <v>0.89770000000000005</v>
      </c>
      <c r="F7286" s="535">
        <v>366.42</v>
      </c>
      <c r="G7286" s="536">
        <v>0.61409999999999998</v>
      </c>
      <c r="H7286" s="535">
        <v>355</v>
      </c>
      <c r="I7286" s="536">
        <v>0.63390000000000002</v>
      </c>
      <c r="J7286" s="535">
        <v>389.18</v>
      </c>
      <c r="K7286" s="536">
        <v>0.57820000000000005</v>
      </c>
      <c r="L7286" s="535">
        <v>279.39999999999998</v>
      </c>
      <c r="M7286" s="536">
        <v>0</v>
      </c>
      <c r="N7286" s="535">
        <v>399.04</v>
      </c>
      <c r="O7286" s="536">
        <v>0.56389999999999996</v>
      </c>
      <c r="P7286" s="535">
        <v>359.81</v>
      </c>
      <c r="Q7286" s="536">
        <v>0.89510000000000001</v>
      </c>
      <c r="R7286" s="535">
        <v>274.41000000000003</v>
      </c>
    </row>
    <row r="7287" spans="1:18" ht="12.75">
      <c r="A7287" s="145">
        <v>100860</v>
      </c>
      <c r="B7287" s="102" t="s">
        <v>28895</v>
      </c>
      <c r="C7287" s="145" t="s">
        <v>2</v>
      </c>
      <c r="D7287" s="535">
        <v>104.76</v>
      </c>
      <c r="E7287" s="536">
        <v>0</v>
      </c>
      <c r="F7287" s="535">
        <v>117.02</v>
      </c>
      <c r="G7287" s="536">
        <v>0</v>
      </c>
      <c r="H7287" s="535">
        <v>104.74</v>
      </c>
      <c r="I7287" s="536">
        <v>0</v>
      </c>
      <c r="J7287" s="535">
        <v>111.08</v>
      </c>
      <c r="K7287" s="536">
        <v>0</v>
      </c>
      <c r="L7287" s="535">
        <v>119.09</v>
      </c>
      <c r="M7287" s="536">
        <v>0</v>
      </c>
      <c r="N7287" s="535">
        <v>115.72</v>
      </c>
      <c r="O7287" s="536">
        <v>0</v>
      </c>
      <c r="P7287" s="535">
        <v>115.53</v>
      </c>
      <c r="Q7287" s="536">
        <v>0</v>
      </c>
      <c r="R7287" s="535">
        <v>111.7</v>
      </c>
    </row>
    <row r="7288" spans="1:18" ht="12.75">
      <c r="A7288" s="145">
        <v>86936</v>
      </c>
      <c r="B7288" s="102" t="s">
        <v>28896</v>
      </c>
      <c r="C7288" s="145" t="s">
        <v>2</v>
      </c>
      <c r="D7288" s="535">
        <v>470.17</v>
      </c>
      <c r="E7288" s="536">
        <v>0</v>
      </c>
      <c r="F7288" s="535">
        <v>481.04</v>
      </c>
      <c r="G7288" s="536">
        <v>0.5262</v>
      </c>
      <c r="H7288" s="535">
        <v>482.06</v>
      </c>
      <c r="I7288" s="536">
        <v>0.52510000000000001</v>
      </c>
      <c r="J7288" s="535">
        <v>610.70000000000005</v>
      </c>
      <c r="K7288" s="536">
        <v>0</v>
      </c>
      <c r="L7288" s="535">
        <v>413.45</v>
      </c>
      <c r="M7288" s="536">
        <v>0</v>
      </c>
      <c r="N7288" s="535">
        <v>516.51</v>
      </c>
      <c r="O7288" s="536">
        <v>0</v>
      </c>
      <c r="P7288" s="535">
        <v>424.71</v>
      </c>
      <c r="Q7288" s="536">
        <v>0</v>
      </c>
      <c r="R7288" s="535">
        <v>557.16999999999996</v>
      </c>
    </row>
    <row r="7289" spans="1:18" ht="12.75">
      <c r="A7289" s="145">
        <v>86935</v>
      </c>
      <c r="B7289" s="102" t="s">
        <v>28897</v>
      </c>
      <c r="C7289" s="145" t="s">
        <v>2</v>
      </c>
      <c r="D7289" s="535">
        <v>322.77999999999997</v>
      </c>
      <c r="E7289" s="536">
        <v>0</v>
      </c>
      <c r="F7289" s="535">
        <v>293.31</v>
      </c>
      <c r="G7289" s="536">
        <v>0.21970000000000001</v>
      </c>
      <c r="H7289" s="535">
        <v>295.45999999999998</v>
      </c>
      <c r="I7289" s="536">
        <v>0.21809999999999999</v>
      </c>
      <c r="J7289" s="535">
        <v>358.72</v>
      </c>
      <c r="K7289" s="536">
        <v>0</v>
      </c>
      <c r="L7289" s="535">
        <v>264.52</v>
      </c>
      <c r="M7289" s="536">
        <v>0</v>
      </c>
      <c r="N7289" s="535">
        <v>283.3</v>
      </c>
      <c r="O7289" s="536">
        <v>0</v>
      </c>
      <c r="P7289" s="535">
        <v>283.25</v>
      </c>
      <c r="Q7289" s="536">
        <v>0</v>
      </c>
      <c r="R7289" s="535">
        <v>339.24</v>
      </c>
    </row>
    <row r="7290" spans="1:18" ht="12.75">
      <c r="A7290" s="145">
        <v>86901</v>
      </c>
      <c r="B7290" s="102" t="s">
        <v>28898</v>
      </c>
      <c r="C7290" s="145" t="s">
        <v>2</v>
      </c>
      <c r="D7290" s="535">
        <v>155.93</v>
      </c>
      <c r="E7290" s="536">
        <v>0</v>
      </c>
      <c r="F7290" s="535">
        <v>147.97</v>
      </c>
      <c r="G7290" s="536">
        <v>0</v>
      </c>
      <c r="H7290" s="535">
        <v>158.36000000000001</v>
      </c>
      <c r="I7290" s="536">
        <v>0</v>
      </c>
      <c r="J7290" s="535">
        <v>132.79</v>
      </c>
      <c r="K7290" s="536">
        <v>0</v>
      </c>
      <c r="L7290" s="535">
        <v>168.19</v>
      </c>
      <c r="M7290" s="536">
        <v>0</v>
      </c>
      <c r="N7290" s="535">
        <v>155.27000000000001</v>
      </c>
      <c r="O7290" s="536">
        <v>0</v>
      </c>
      <c r="P7290" s="535">
        <v>147.31</v>
      </c>
      <c r="Q7290" s="536">
        <v>0</v>
      </c>
      <c r="R7290" s="535">
        <v>162.1</v>
      </c>
    </row>
    <row r="7291" spans="1:18" ht="12.75">
      <c r="A7291" s="145">
        <v>86938</v>
      </c>
      <c r="B7291" s="102" t="s">
        <v>28899</v>
      </c>
      <c r="C7291" s="145" t="s">
        <v>2</v>
      </c>
      <c r="D7291" s="535">
        <v>368.6</v>
      </c>
      <c r="E7291" s="536">
        <v>0</v>
      </c>
      <c r="F7291" s="535">
        <v>413.24</v>
      </c>
      <c r="G7291" s="536">
        <v>0.60029999999999994</v>
      </c>
      <c r="H7291" s="535">
        <v>424.33</v>
      </c>
      <c r="I7291" s="536">
        <v>0.58460000000000001</v>
      </c>
      <c r="J7291" s="535">
        <v>484.52</v>
      </c>
      <c r="K7291" s="536">
        <v>0</v>
      </c>
      <c r="L7291" s="535">
        <v>382.08</v>
      </c>
      <c r="M7291" s="536">
        <v>0</v>
      </c>
      <c r="N7291" s="535">
        <v>481.05</v>
      </c>
      <c r="O7291" s="536">
        <v>0</v>
      </c>
      <c r="P7291" s="535">
        <v>353.27</v>
      </c>
      <c r="Q7291" s="536">
        <v>0</v>
      </c>
      <c r="R7291" s="535">
        <v>467.33</v>
      </c>
    </row>
    <row r="7292" spans="1:18" ht="12.75">
      <c r="A7292" s="145">
        <v>86937</v>
      </c>
      <c r="B7292" s="102" t="s">
        <v>28900</v>
      </c>
      <c r="C7292" s="145" t="s">
        <v>2</v>
      </c>
      <c r="D7292" s="535">
        <v>221.21</v>
      </c>
      <c r="E7292" s="536">
        <v>0</v>
      </c>
      <c r="F7292" s="535">
        <v>225.51</v>
      </c>
      <c r="G7292" s="536">
        <v>0.26319999999999999</v>
      </c>
      <c r="H7292" s="535">
        <v>237.73</v>
      </c>
      <c r="I7292" s="536">
        <v>0.24970000000000001</v>
      </c>
      <c r="J7292" s="535">
        <v>232.54</v>
      </c>
      <c r="K7292" s="536">
        <v>0</v>
      </c>
      <c r="L7292" s="535">
        <v>233.15</v>
      </c>
      <c r="M7292" s="536">
        <v>0</v>
      </c>
      <c r="N7292" s="535">
        <v>247.84</v>
      </c>
      <c r="O7292" s="536">
        <v>0</v>
      </c>
      <c r="P7292" s="535">
        <v>211.81</v>
      </c>
      <c r="Q7292" s="536">
        <v>0</v>
      </c>
      <c r="R7292" s="535">
        <v>249.4</v>
      </c>
    </row>
    <row r="7293" spans="1:18" ht="12.75">
      <c r="A7293" s="145">
        <v>86900</v>
      </c>
      <c r="B7293" s="102" t="s">
        <v>28901</v>
      </c>
      <c r="C7293" s="145" t="s">
        <v>2</v>
      </c>
      <c r="D7293" s="535">
        <v>253.51</v>
      </c>
      <c r="E7293" s="536">
        <v>0</v>
      </c>
      <c r="F7293" s="535">
        <v>210.69</v>
      </c>
      <c r="G7293" s="536">
        <v>0</v>
      </c>
      <c r="H7293" s="535">
        <v>211.01</v>
      </c>
      <c r="I7293" s="536">
        <v>0</v>
      </c>
      <c r="J7293" s="535">
        <v>252.06</v>
      </c>
      <c r="K7293" s="536">
        <v>0</v>
      </c>
      <c r="L7293" s="535">
        <v>195.55</v>
      </c>
      <c r="M7293" s="536">
        <v>0</v>
      </c>
      <c r="N7293" s="535">
        <v>184.4</v>
      </c>
      <c r="O7293" s="536">
        <v>0</v>
      </c>
      <c r="P7293" s="535">
        <v>214.9</v>
      </c>
      <c r="Q7293" s="536">
        <v>0</v>
      </c>
      <c r="R7293" s="535">
        <v>246.06</v>
      </c>
    </row>
    <row r="7294" spans="1:18" ht="12.75">
      <c r="A7294" s="145">
        <v>100852</v>
      </c>
      <c r="B7294" s="102" t="s">
        <v>28902</v>
      </c>
      <c r="C7294" s="145" t="s">
        <v>2</v>
      </c>
      <c r="D7294" s="535">
        <v>277.55</v>
      </c>
      <c r="E7294" s="536">
        <v>0</v>
      </c>
      <c r="F7294" s="535">
        <v>230.71</v>
      </c>
      <c r="G7294" s="536">
        <v>0</v>
      </c>
      <c r="H7294" s="535">
        <v>230.66</v>
      </c>
      <c r="I7294" s="536">
        <v>0</v>
      </c>
      <c r="J7294" s="535">
        <v>276.23</v>
      </c>
      <c r="K7294" s="536">
        <v>0</v>
      </c>
      <c r="L7294" s="535">
        <v>213.98</v>
      </c>
      <c r="M7294" s="536">
        <v>0</v>
      </c>
      <c r="N7294" s="535">
        <v>201.69</v>
      </c>
      <c r="O7294" s="536">
        <v>0</v>
      </c>
      <c r="P7294" s="535">
        <v>234.94</v>
      </c>
      <c r="Q7294" s="536">
        <v>0</v>
      </c>
      <c r="R7294" s="535">
        <v>269.26</v>
      </c>
    </row>
    <row r="7295" spans="1:18" ht="12.75">
      <c r="A7295" s="145">
        <v>86886</v>
      </c>
      <c r="B7295" s="102" t="s">
        <v>28903</v>
      </c>
      <c r="C7295" s="145" t="s">
        <v>2</v>
      </c>
      <c r="D7295" s="535">
        <v>40</v>
      </c>
      <c r="E7295" s="536">
        <v>0</v>
      </c>
      <c r="F7295" s="535">
        <v>49.11</v>
      </c>
      <c r="G7295" s="536">
        <v>0.88109999999999999</v>
      </c>
      <c r="H7295" s="535">
        <v>49.36</v>
      </c>
      <c r="I7295" s="536">
        <v>0.87660000000000005</v>
      </c>
      <c r="J7295" s="535">
        <v>63.74</v>
      </c>
      <c r="K7295" s="536">
        <v>0</v>
      </c>
      <c r="L7295" s="535">
        <v>40.340000000000003</v>
      </c>
      <c r="M7295" s="536">
        <v>0</v>
      </c>
      <c r="N7295" s="535">
        <v>59.63</v>
      </c>
      <c r="O7295" s="536">
        <v>0</v>
      </c>
      <c r="P7295" s="535">
        <v>38.909999999999997</v>
      </c>
      <c r="Q7295" s="536">
        <v>0</v>
      </c>
      <c r="R7295" s="535">
        <v>56.19</v>
      </c>
    </row>
    <row r="7296" spans="1:18" ht="12.75">
      <c r="A7296" s="145">
        <v>86887</v>
      </c>
      <c r="B7296" s="102" t="s">
        <v>28904</v>
      </c>
      <c r="C7296" s="145" t="s">
        <v>2</v>
      </c>
      <c r="D7296" s="535">
        <v>43.22</v>
      </c>
      <c r="E7296" s="536">
        <v>0</v>
      </c>
      <c r="F7296" s="535">
        <v>53.2</v>
      </c>
      <c r="G7296" s="536">
        <v>0.89019999999999999</v>
      </c>
      <c r="H7296" s="535">
        <v>53.45</v>
      </c>
      <c r="I7296" s="536">
        <v>0.8861</v>
      </c>
      <c r="J7296" s="535">
        <v>69.31</v>
      </c>
      <c r="K7296" s="536">
        <v>0</v>
      </c>
      <c r="L7296" s="535">
        <v>43.57</v>
      </c>
      <c r="M7296" s="536">
        <v>0</v>
      </c>
      <c r="N7296" s="535">
        <v>64.72</v>
      </c>
      <c r="O7296" s="536">
        <v>0</v>
      </c>
      <c r="P7296" s="535">
        <v>42.01</v>
      </c>
      <c r="Q7296" s="536">
        <v>0</v>
      </c>
      <c r="R7296" s="535">
        <v>60.92</v>
      </c>
    </row>
    <row r="7297" spans="1:18" ht="12.75">
      <c r="A7297" s="145">
        <v>86884</v>
      </c>
      <c r="B7297" s="102" t="s">
        <v>28905</v>
      </c>
      <c r="C7297" s="145" t="s">
        <v>2</v>
      </c>
      <c r="D7297" s="535">
        <v>11</v>
      </c>
      <c r="E7297" s="536">
        <v>0</v>
      </c>
      <c r="F7297" s="535">
        <v>10.77</v>
      </c>
      <c r="G7297" s="536">
        <v>0</v>
      </c>
      <c r="H7297" s="535">
        <v>11.9</v>
      </c>
      <c r="I7297" s="536">
        <v>0</v>
      </c>
      <c r="J7297" s="535">
        <v>11.28</v>
      </c>
      <c r="K7297" s="536">
        <v>0</v>
      </c>
      <c r="L7297" s="535">
        <v>10.74</v>
      </c>
      <c r="M7297" s="536">
        <v>0</v>
      </c>
      <c r="N7297" s="535">
        <v>11.05</v>
      </c>
      <c r="O7297" s="536">
        <v>0</v>
      </c>
      <c r="P7297" s="535">
        <v>11.55</v>
      </c>
      <c r="Q7297" s="536">
        <v>0</v>
      </c>
      <c r="R7297" s="535">
        <v>10.92</v>
      </c>
    </row>
    <row r="7298" spans="1:18" ht="12.75">
      <c r="A7298" s="145">
        <v>86885</v>
      </c>
      <c r="B7298" s="102" t="s">
        <v>28906</v>
      </c>
      <c r="C7298" s="145" t="s">
        <v>2</v>
      </c>
      <c r="D7298" s="535">
        <v>12.31</v>
      </c>
      <c r="E7298" s="536">
        <v>0</v>
      </c>
      <c r="F7298" s="535">
        <v>12.06</v>
      </c>
      <c r="G7298" s="536">
        <v>0</v>
      </c>
      <c r="H7298" s="535">
        <v>13.41</v>
      </c>
      <c r="I7298" s="536">
        <v>0</v>
      </c>
      <c r="J7298" s="535">
        <v>12.94</v>
      </c>
      <c r="K7298" s="536">
        <v>0</v>
      </c>
      <c r="L7298" s="535">
        <v>11.91</v>
      </c>
      <c r="M7298" s="536">
        <v>0</v>
      </c>
      <c r="N7298" s="535">
        <v>12.43</v>
      </c>
      <c r="O7298" s="536">
        <v>0</v>
      </c>
      <c r="P7298" s="535">
        <v>12.97</v>
      </c>
      <c r="Q7298" s="536">
        <v>0</v>
      </c>
      <c r="R7298" s="535">
        <v>12.18</v>
      </c>
    </row>
    <row r="7299" spans="1:18" ht="12.75">
      <c r="A7299" s="145">
        <v>95546</v>
      </c>
      <c r="B7299" s="102" t="s">
        <v>28907</v>
      </c>
      <c r="C7299" s="145" t="s">
        <v>2</v>
      </c>
      <c r="D7299" s="535">
        <v>259.58999999999997</v>
      </c>
      <c r="E7299" s="536">
        <v>0</v>
      </c>
      <c r="F7299" s="535">
        <v>140.61000000000001</v>
      </c>
      <c r="G7299" s="536">
        <v>0</v>
      </c>
      <c r="H7299" s="535">
        <v>196.42</v>
      </c>
      <c r="I7299" s="536">
        <v>0.61739999999999995</v>
      </c>
      <c r="J7299" s="535">
        <v>190.73</v>
      </c>
      <c r="K7299" s="536">
        <v>0</v>
      </c>
      <c r="L7299" s="535">
        <v>128.61000000000001</v>
      </c>
      <c r="M7299" s="536">
        <v>0</v>
      </c>
      <c r="N7299" s="535">
        <v>110.66</v>
      </c>
      <c r="O7299" s="536">
        <v>0</v>
      </c>
      <c r="P7299" s="535">
        <v>180.71</v>
      </c>
      <c r="Q7299" s="536">
        <v>0</v>
      </c>
      <c r="R7299" s="535">
        <v>195.79</v>
      </c>
    </row>
    <row r="7300" spans="1:18" ht="12.75">
      <c r="A7300" s="145">
        <v>86902</v>
      </c>
      <c r="B7300" s="102" t="s">
        <v>28908</v>
      </c>
      <c r="C7300" s="145" t="s">
        <v>2</v>
      </c>
      <c r="D7300" s="535">
        <v>321.79000000000002</v>
      </c>
      <c r="E7300" s="536">
        <v>0.30149999999999999</v>
      </c>
      <c r="F7300" s="535">
        <v>324.24</v>
      </c>
      <c r="G7300" s="536">
        <v>0</v>
      </c>
      <c r="H7300" s="535">
        <v>321.94</v>
      </c>
      <c r="I7300" s="536">
        <v>0</v>
      </c>
      <c r="J7300" s="535">
        <v>319.10000000000002</v>
      </c>
      <c r="K7300" s="536">
        <v>0</v>
      </c>
      <c r="L7300" s="535">
        <v>345.84</v>
      </c>
      <c r="M7300" s="536">
        <v>0</v>
      </c>
      <c r="N7300" s="535">
        <v>361.75</v>
      </c>
      <c r="O7300" s="536">
        <v>0</v>
      </c>
      <c r="P7300" s="535">
        <v>305.70999999999998</v>
      </c>
      <c r="Q7300" s="536">
        <v>0.31740000000000002</v>
      </c>
      <c r="R7300" s="535">
        <v>328.69</v>
      </c>
    </row>
    <row r="7301" spans="1:18" ht="12.75">
      <c r="A7301" s="145">
        <v>86939</v>
      </c>
      <c r="B7301" s="102" t="s">
        <v>28909</v>
      </c>
      <c r="C7301" s="145" t="s">
        <v>2</v>
      </c>
      <c r="D7301" s="535">
        <v>412.35</v>
      </c>
      <c r="E7301" s="536">
        <v>0.23530000000000001</v>
      </c>
      <c r="F7301" s="535">
        <v>432.15</v>
      </c>
      <c r="G7301" s="536">
        <v>0</v>
      </c>
      <c r="H7301" s="535">
        <v>471.29</v>
      </c>
      <c r="I7301" s="536">
        <v>0</v>
      </c>
      <c r="J7301" s="535">
        <v>504.04</v>
      </c>
      <c r="K7301" s="536">
        <v>0</v>
      </c>
      <c r="L7301" s="535">
        <v>456.35</v>
      </c>
      <c r="M7301" s="536">
        <v>0</v>
      </c>
      <c r="N7301" s="535">
        <v>473.31</v>
      </c>
      <c r="O7301" s="536">
        <v>0</v>
      </c>
      <c r="P7301" s="535">
        <v>419.64</v>
      </c>
      <c r="Q7301" s="536">
        <v>0.23119999999999999</v>
      </c>
      <c r="R7301" s="535">
        <v>420.8</v>
      </c>
    </row>
    <row r="7302" spans="1:18" ht="12.75">
      <c r="A7302" s="145">
        <v>86903</v>
      </c>
      <c r="B7302" s="102" t="s">
        <v>28910</v>
      </c>
      <c r="C7302" s="145" t="s">
        <v>2</v>
      </c>
      <c r="D7302" s="535">
        <v>367.59</v>
      </c>
      <c r="E7302" s="536">
        <v>0.26390000000000002</v>
      </c>
      <c r="F7302" s="535">
        <v>368.94</v>
      </c>
      <c r="G7302" s="536">
        <v>0</v>
      </c>
      <c r="H7302" s="535">
        <v>368.76</v>
      </c>
      <c r="I7302" s="536">
        <v>0</v>
      </c>
      <c r="J7302" s="535">
        <v>356.78</v>
      </c>
      <c r="K7302" s="536">
        <v>0</v>
      </c>
      <c r="L7302" s="535">
        <v>393.13</v>
      </c>
      <c r="M7302" s="536">
        <v>0</v>
      </c>
      <c r="N7302" s="535">
        <v>406.66</v>
      </c>
      <c r="O7302" s="536">
        <v>0</v>
      </c>
      <c r="P7302" s="535">
        <v>350.06</v>
      </c>
      <c r="Q7302" s="536">
        <v>0.2772</v>
      </c>
      <c r="R7302" s="535">
        <v>375.45</v>
      </c>
    </row>
    <row r="7303" spans="1:18" ht="12.75">
      <c r="A7303" s="145">
        <v>86940</v>
      </c>
      <c r="B7303" s="102" t="s">
        <v>28911</v>
      </c>
      <c r="C7303" s="145" t="s">
        <v>2</v>
      </c>
      <c r="D7303" s="535">
        <v>979.94</v>
      </c>
      <c r="E7303" s="536">
        <v>9.9000000000000005E-2</v>
      </c>
      <c r="F7303" s="535">
        <v>1152</v>
      </c>
      <c r="G7303" s="536">
        <v>0.29759999999999998</v>
      </c>
      <c r="H7303" s="535">
        <v>1357.79</v>
      </c>
      <c r="I7303" s="536">
        <v>0.2525</v>
      </c>
      <c r="J7303" s="535">
        <v>1660.52</v>
      </c>
      <c r="K7303" s="536">
        <v>0</v>
      </c>
      <c r="L7303" s="535">
        <v>1122.7</v>
      </c>
      <c r="M7303" s="536">
        <v>0</v>
      </c>
      <c r="N7303" s="535">
        <v>1286.83</v>
      </c>
      <c r="O7303" s="536">
        <v>0</v>
      </c>
      <c r="P7303" s="535">
        <v>1070.3499999999999</v>
      </c>
      <c r="Q7303" s="536">
        <v>9.06E-2</v>
      </c>
      <c r="R7303" s="535">
        <v>1125.98</v>
      </c>
    </row>
    <row r="7304" spans="1:18" ht="12.75">
      <c r="A7304" s="145">
        <v>86941</v>
      </c>
      <c r="B7304" s="102" t="s">
        <v>28912</v>
      </c>
      <c r="C7304" s="145" t="s">
        <v>2</v>
      </c>
      <c r="D7304" s="535">
        <v>733.44</v>
      </c>
      <c r="E7304" s="536">
        <v>0.1323</v>
      </c>
      <c r="F7304" s="535">
        <v>832.73</v>
      </c>
      <c r="G7304" s="536">
        <v>0.3548</v>
      </c>
      <c r="H7304" s="535">
        <v>907.05</v>
      </c>
      <c r="I7304" s="536">
        <v>0.32569999999999999</v>
      </c>
      <c r="J7304" s="535">
        <v>1068.21</v>
      </c>
      <c r="K7304" s="536">
        <v>0</v>
      </c>
      <c r="L7304" s="535">
        <v>801.9</v>
      </c>
      <c r="M7304" s="536">
        <v>0</v>
      </c>
      <c r="N7304" s="535">
        <v>947.41</v>
      </c>
      <c r="O7304" s="536">
        <v>0</v>
      </c>
      <c r="P7304" s="535">
        <v>750.03</v>
      </c>
      <c r="Q7304" s="536">
        <v>0.12939999999999999</v>
      </c>
      <c r="R7304" s="535">
        <v>855.21</v>
      </c>
    </row>
    <row r="7305" spans="1:18" ht="12.75">
      <c r="A7305" s="145">
        <v>86904</v>
      </c>
      <c r="B7305" s="102" t="s">
        <v>28913</v>
      </c>
      <c r="C7305" s="145" t="s">
        <v>2</v>
      </c>
      <c r="D7305" s="535">
        <v>153.03</v>
      </c>
      <c r="E7305" s="536">
        <v>0.21129999999999999</v>
      </c>
      <c r="F7305" s="535">
        <v>153.05000000000001</v>
      </c>
      <c r="G7305" s="536">
        <v>0</v>
      </c>
      <c r="H7305" s="535">
        <v>153.97</v>
      </c>
      <c r="I7305" s="536">
        <v>0</v>
      </c>
      <c r="J7305" s="535">
        <v>143.9</v>
      </c>
      <c r="K7305" s="536">
        <v>0</v>
      </c>
      <c r="L7305" s="535">
        <v>162.63</v>
      </c>
      <c r="M7305" s="536">
        <v>0</v>
      </c>
      <c r="N7305" s="535">
        <v>166.2</v>
      </c>
      <c r="O7305" s="536">
        <v>0</v>
      </c>
      <c r="P7305" s="535">
        <v>144.63999999999999</v>
      </c>
      <c r="Q7305" s="536">
        <v>0.22359999999999999</v>
      </c>
      <c r="R7305" s="535">
        <v>157.38</v>
      </c>
    </row>
    <row r="7306" spans="1:18" ht="12.75">
      <c r="A7306" s="145">
        <v>86943</v>
      </c>
      <c r="B7306" s="102" t="s">
        <v>28914</v>
      </c>
      <c r="C7306" s="145" t="s">
        <v>2</v>
      </c>
      <c r="D7306" s="535">
        <v>243.59</v>
      </c>
      <c r="E7306" s="536">
        <v>0.1328</v>
      </c>
      <c r="F7306" s="535">
        <v>260.95999999999998</v>
      </c>
      <c r="G7306" s="536">
        <v>0</v>
      </c>
      <c r="H7306" s="535">
        <v>303.32</v>
      </c>
      <c r="I7306" s="536">
        <v>0</v>
      </c>
      <c r="J7306" s="535">
        <v>328.84</v>
      </c>
      <c r="K7306" s="536">
        <v>0</v>
      </c>
      <c r="L7306" s="535">
        <v>273.14</v>
      </c>
      <c r="M7306" s="536">
        <v>0</v>
      </c>
      <c r="N7306" s="535">
        <v>277.76</v>
      </c>
      <c r="O7306" s="536">
        <v>0</v>
      </c>
      <c r="P7306" s="535">
        <v>258.57</v>
      </c>
      <c r="Q7306" s="536">
        <v>0.12509999999999999</v>
      </c>
      <c r="R7306" s="535">
        <v>249.49</v>
      </c>
    </row>
    <row r="7307" spans="1:18" ht="12.75">
      <c r="A7307" s="145">
        <v>86942</v>
      </c>
      <c r="B7307" s="102" t="s">
        <v>28915</v>
      </c>
      <c r="C7307" s="145" t="s">
        <v>2</v>
      </c>
      <c r="D7307" s="535">
        <v>253.25</v>
      </c>
      <c r="E7307" s="536">
        <v>0.12770000000000001</v>
      </c>
      <c r="F7307" s="535">
        <v>270.45</v>
      </c>
      <c r="G7307" s="536">
        <v>0</v>
      </c>
      <c r="H7307" s="535">
        <v>314.24</v>
      </c>
      <c r="I7307" s="536">
        <v>0</v>
      </c>
      <c r="J7307" s="535">
        <v>340.18</v>
      </c>
      <c r="K7307" s="536">
        <v>0</v>
      </c>
      <c r="L7307" s="535">
        <v>282.10000000000002</v>
      </c>
      <c r="M7307" s="536">
        <v>0</v>
      </c>
      <c r="N7307" s="535">
        <v>287.75</v>
      </c>
      <c r="O7307" s="536">
        <v>0</v>
      </c>
      <c r="P7307" s="535">
        <v>268.88</v>
      </c>
      <c r="Q7307" s="536">
        <v>0.1203</v>
      </c>
      <c r="R7307" s="535">
        <v>258.92</v>
      </c>
    </row>
    <row r="7308" spans="1:18" ht="12.75">
      <c r="A7308" s="145">
        <v>100856</v>
      </c>
      <c r="B7308" s="102" t="s">
        <v>28916</v>
      </c>
      <c r="C7308" s="145" t="s">
        <v>2</v>
      </c>
      <c r="D7308" s="535">
        <v>30.13</v>
      </c>
      <c r="E7308" s="536">
        <v>0</v>
      </c>
      <c r="F7308" s="535">
        <v>38.89</v>
      </c>
      <c r="G7308" s="536">
        <v>0</v>
      </c>
      <c r="H7308" s="535">
        <v>57.32</v>
      </c>
      <c r="I7308" s="536">
        <v>0</v>
      </c>
      <c r="J7308" s="535">
        <v>74.540000000000006</v>
      </c>
      <c r="K7308" s="536">
        <v>0</v>
      </c>
      <c r="L7308" s="535">
        <v>40.549999999999997</v>
      </c>
      <c r="M7308" s="536">
        <v>0</v>
      </c>
      <c r="N7308" s="535">
        <v>40.06</v>
      </c>
      <c r="O7308" s="536">
        <v>0</v>
      </c>
      <c r="P7308" s="535">
        <v>40.68</v>
      </c>
      <c r="Q7308" s="536">
        <v>0</v>
      </c>
      <c r="R7308" s="535">
        <v>31.08</v>
      </c>
    </row>
    <row r="7309" spans="1:18" ht="12.75">
      <c r="A7309" s="145">
        <v>100858</v>
      </c>
      <c r="B7309" s="102" t="s">
        <v>28917</v>
      </c>
      <c r="C7309" s="145" t="s">
        <v>2</v>
      </c>
      <c r="D7309" s="535">
        <v>752.17</v>
      </c>
      <c r="E7309" s="536">
        <v>4.2999999999999997E-2</v>
      </c>
      <c r="F7309" s="535">
        <v>758.24</v>
      </c>
      <c r="G7309" s="536">
        <v>0</v>
      </c>
      <c r="H7309" s="535">
        <v>760.12</v>
      </c>
      <c r="I7309" s="536">
        <v>0</v>
      </c>
      <c r="J7309" s="535">
        <v>701.35</v>
      </c>
      <c r="K7309" s="536">
        <v>0.43090000000000001</v>
      </c>
      <c r="L7309" s="535">
        <v>825.97</v>
      </c>
      <c r="M7309" s="536">
        <v>0</v>
      </c>
      <c r="N7309" s="535">
        <v>861.54</v>
      </c>
      <c r="O7309" s="536">
        <v>0</v>
      </c>
      <c r="P7309" s="535">
        <v>732.22</v>
      </c>
      <c r="Q7309" s="536">
        <v>4.4200000000000003E-2</v>
      </c>
      <c r="R7309" s="535">
        <v>748.43</v>
      </c>
    </row>
    <row r="7310" spans="1:18" ht="12.75">
      <c r="A7310" s="145">
        <v>100859</v>
      </c>
      <c r="B7310" s="102" t="s">
        <v>28918</v>
      </c>
      <c r="C7310" s="145" t="s">
        <v>2</v>
      </c>
      <c r="D7310" s="535">
        <v>1068.02</v>
      </c>
      <c r="E7310" s="536">
        <v>3.0300000000000001E-2</v>
      </c>
      <c r="F7310" s="535">
        <v>1056.67</v>
      </c>
      <c r="G7310" s="536">
        <v>0</v>
      </c>
      <c r="H7310" s="535">
        <v>1085.95</v>
      </c>
      <c r="I7310" s="536">
        <v>0</v>
      </c>
      <c r="J7310" s="535">
        <v>893.91</v>
      </c>
      <c r="K7310" s="536">
        <v>0</v>
      </c>
      <c r="L7310" s="535">
        <v>1113.8900000000001</v>
      </c>
      <c r="M7310" s="536">
        <v>0</v>
      </c>
      <c r="N7310" s="535">
        <v>1078.58</v>
      </c>
      <c r="O7310" s="536">
        <v>0</v>
      </c>
      <c r="P7310" s="535">
        <v>1005.94</v>
      </c>
      <c r="Q7310" s="536">
        <v>3.2099999999999997E-2</v>
      </c>
      <c r="R7310" s="535">
        <v>1122.1099999999999</v>
      </c>
    </row>
    <row r="7311" spans="1:18" ht="12.75">
      <c r="A7311" s="145">
        <v>95544</v>
      </c>
      <c r="B7311" s="102" t="s">
        <v>28919</v>
      </c>
      <c r="C7311" s="145" t="s">
        <v>2</v>
      </c>
      <c r="D7311" s="535">
        <v>84.67</v>
      </c>
      <c r="E7311" s="536">
        <v>0</v>
      </c>
      <c r="F7311" s="535">
        <v>38.67</v>
      </c>
      <c r="G7311" s="536">
        <v>0</v>
      </c>
      <c r="H7311" s="535">
        <v>59.71</v>
      </c>
      <c r="I7311" s="536">
        <v>0.7903</v>
      </c>
      <c r="J7311" s="535">
        <v>60.81</v>
      </c>
      <c r="K7311" s="536">
        <v>0</v>
      </c>
      <c r="L7311" s="535">
        <v>32.950000000000003</v>
      </c>
      <c r="M7311" s="536">
        <v>0</v>
      </c>
      <c r="N7311" s="535">
        <v>27.32</v>
      </c>
      <c r="O7311" s="536">
        <v>0</v>
      </c>
      <c r="P7311" s="535">
        <v>53.51</v>
      </c>
      <c r="Q7311" s="536">
        <v>0</v>
      </c>
      <c r="R7311" s="535">
        <v>59.6</v>
      </c>
    </row>
    <row r="7312" spans="1:18" ht="12.75">
      <c r="A7312" s="145">
        <v>95543</v>
      </c>
      <c r="B7312" s="102" t="s">
        <v>28920</v>
      </c>
      <c r="C7312" s="145" t="s">
        <v>2</v>
      </c>
      <c r="D7312" s="535">
        <v>110.65</v>
      </c>
      <c r="E7312" s="536">
        <v>0</v>
      </c>
      <c r="F7312" s="535">
        <v>55.74</v>
      </c>
      <c r="G7312" s="536">
        <v>0</v>
      </c>
      <c r="H7312" s="535">
        <v>81.17</v>
      </c>
      <c r="I7312" s="536">
        <v>0.6915</v>
      </c>
      <c r="J7312" s="535">
        <v>80.48</v>
      </c>
      <c r="K7312" s="536">
        <v>0</v>
      </c>
      <c r="L7312" s="535">
        <v>49.57</v>
      </c>
      <c r="M7312" s="536">
        <v>0</v>
      </c>
      <c r="N7312" s="535">
        <v>42.05</v>
      </c>
      <c r="O7312" s="536">
        <v>0</v>
      </c>
      <c r="P7312" s="535">
        <v>73.849999999999994</v>
      </c>
      <c r="Q7312" s="536">
        <v>0</v>
      </c>
      <c r="R7312" s="535">
        <v>80.959999999999994</v>
      </c>
    </row>
    <row r="7313" spans="1:18" ht="12.75">
      <c r="A7313" s="145">
        <v>95542</v>
      </c>
      <c r="B7313" s="102" t="s">
        <v>28921</v>
      </c>
      <c r="C7313" s="145" t="s">
        <v>2</v>
      </c>
      <c r="D7313" s="535">
        <v>67.569999999999993</v>
      </c>
      <c r="E7313" s="536">
        <v>0</v>
      </c>
      <c r="F7313" s="535">
        <v>32.369999999999997</v>
      </c>
      <c r="G7313" s="536">
        <v>0</v>
      </c>
      <c r="H7313" s="535">
        <v>48.57</v>
      </c>
      <c r="I7313" s="536">
        <v>0.74219999999999997</v>
      </c>
      <c r="J7313" s="535">
        <v>48.82</v>
      </c>
      <c r="K7313" s="536">
        <v>0</v>
      </c>
      <c r="L7313" s="535">
        <v>28.19</v>
      </c>
      <c r="M7313" s="536">
        <v>0</v>
      </c>
      <c r="N7313" s="535">
        <v>23.65</v>
      </c>
      <c r="O7313" s="536">
        <v>0</v>
      </c>
      <c r="P7313" s="535">
        <v>43.85</v>
      </c>
      <c r="Q7313" s="536">
        <v>0</v>
      </c>
      <c r="R7313" s="535">
        <v>48.46</v>
      </c>
    </row>
    <row r="7314" spans="1:18" ht="12.75">
      <c r="A7314" s="145">
        <v>100874</v>
      </c>
      <c r="B7314" s="102" t="s">
        <v>28922</v>
      </c>
      <c r="C7314" s="145" t="s">
        <v>2</v>
      </c>
      <c r="D7314" s="535">
        <v>278.33</v>
      </c>
      <c r="E7314" s="536">
        <v>0.34860000000000002</v>
      </c>
      <c r="F7314" s="535">
        <v>309.73</v>
      </c>
      <c r="G7314" s="536">
        <v>0.54349999999999998</v>
      </c>
      <c r="H7314" s="535">
        <v>279.56</v>
      </c>
      <c r="I7314" s="536">
        <v>0</v>
      </c>
      <c r="J7314" s="535">
        <v>395.82</v>
      </c>
      <c r="K7314" s="536">
        <v>0</v>
      </c>
      <c r="L7314" s="535">
        <v>306.8</v>
      </c>
      <c r="M7314" s="536">
        <v>0</v>
      </c>
      <c r="N7314" s="535">
        <v>452.69</v>
      </c>
      <c r="O7314" s="536">
        <v>0</v>
      </c>
      <c r="P7314" s="535">
        <v>307.81</v>
      </c>
      <c r="Q7314" s="536">
        <v>0.31519999999999998</v>
      </c>
      <c r="R7314" s="535">
        <v>261.83</v>
      </c>
    </row>
    <row r="7315" spans="1:18" ht="12.75">
      <c r="A7315" s="145">
        <v>95545</v>
      </c>
      <c r="B7315" s="102" t="s">
        <v>28923</v>
      </c>
      <c r="C7315" s="145" t="s">
        <v>2</v>
      </c>
      <c r="D7315" s="535">
        <v>82.85</v>
      </c>
      <c r="E7315" s="536">
        <v>0</v>
      </c>
      <c r="F7315" s="535">
        <v>38</v>
      </c>
      <c r="G7315" s="536">
        <v>0</v>
      </c>
      <c r="H7315" s="535">
        <v>58.52</v>
      </c>
      <c r="I7315" s="536">
        <v>0.78610000000000002</v>
      </c>
      <c r="J7315" s="535">
        <v>59.53</v>
      </c>
      <c r="K7315" s="536">
        <v>0</v>
      </c>
      <c r="L7315" s="535">
        <v>32.450000000000003</v>
      </c>
      <c r="M7315" s="536">
        <v>0</v>
      </c>
      <c r="N7315" s="535">
        <v>26.93</v>
      </c>
      <c r="O7315" s="536">
        <v>0</v>
      </c>
      <c r="P7315" s="535">
        <v>52.48</v>
      </c>
      <c r="Q7315" s="536">
        <v>0</v>
      </c>
      <c r="R7315" s="535">
        <v>58.41</v>
      </c>
    </row>
    <row r="7316" spans="1:18" ht="12.75">
      <c r="A7316" s="145">
        <v>95547</v>
      </c>
      <c r="B7316" s="102" t="s">
        <v>28924</v>
      </c>
      <c r="C7316" s="145" t="s">
        <v>2</v>
      </c>
      <c r="D7316" s="535">
        <v>84.43</v>
      </c>
      <c r="E7316" s="536">
        <v>0</v>
      </c>
      <c r="F7316" s="535">
        <v>70.8</v>
      </c>
      <c r="G7316" s="536">
        <v>0</v>
      </c>
      <c r="H7316" s="535">
        <v>48.63</v>
      </c>
      <c r="I7316" s="536">
        <v>0</v>
      </c>
      <c r="J7316" s="535">
        <v>70.180000000000007</v>
      </c>
      <c r="K7316" s="536">
        <v>0</v>
      </c>
      <c r="L7316" s="535">
        <v>63.26</v>
      </c>
      <c r="M7316" s="536">
        <v>0</v>
      </c>
      <c r="N7316" s="535">
        <v>56.77</v>
      </c>
      <c r="O7316" s="536">
        <v>0</v>
      </c>
      <c r="P7316" s="535">
        <v>48.15</v>
      </c>
      <c r="Q7316" s="536">
        <v>0</v>
      </c>
      <c r="R7316" s="535">
        <v>72.42</v>
      </c>
    </row>
    <row r="7317" spans="1:18" ht="12.75">
      <c r="A7317" s="145">
        <v>86883</v>
      </c>
      <c r="B7317" s="102" t="s">
        <v>28925</v>
      </c>
      <c r="C7317" s="145" t="s">
        <v>2</v>
      </c>
      <c r="D7317" s="535">
        <v>11.69</v>
      </c>
      <c r="E7317" s="536">
        <v>0</v>
      </c>
      <c r="F7317" s="535">
        <v>11.44</v>
      </c>
      <c r="G7317" s="536">
        <v>0</v>
      </c>
      <c r="H7317" s="535">
        <v>13.01</v>
      </c>
      <c r="I7317" s="536">
        <v>0</v>
      </c>
      <c r="J7317" s="535">
        <v>13.33</v>
      </c>
      <c r="K7317" s="536">
        <v>0</v>
      </c>
      <c r="L7317" s="535">
        <v>10.97</v>
      </c>
      <c r="M7317" s="536">
        <v>0</v>
      </c>
      <c r="N7317" s="535">
        <v>12.01</v>
      </c>
      <c r="O7317" s="536">
        <v>0</v>
      </c>
      <c r="P7317" s="535">
        <v>12.44</v>
      </c>
      <c r="Q7317" s="536">
        <v>0</v>
      </c>
      <c r="R7317" s="535">
        <v>11.48</v>
      </c>
    </row>
    <row r="7318" spans="1:18" ht="12.75">
      <c r="A7318" s="145">
        <v>86881</v>
      </c>
      <c r="B7318" s="102" t="s">
        <v>28926</v>
      </c>
      <c r="C7318" s="145" t="s">
        <v>2</v>
      </c>
      <c r="D7318" s="535">
        <v>159.08000000000001</v>
      </c>
      <c r="E7318" s="536">
        <v>0</v>
      </c>
      <c r="F7318" s="535">
        <v>199.17</v>
      </c>
      <c r="G7318" s="536">
        <v>0.94740000000000002</v>
      </c>
      <c r="H7318" s="535">
        <v>199.61</v>
      </c>
      <c r="I7318" s="536">
        <v>0.94530000000000003</v>
      </c>
      <c r="J7318" s="535">
        <v>265.31</v>
      </c>
      <c r="K7318" s="536">
        <v>0</v>
      </c>
      <c r="L7318" s="535">
        <v>159.9</v>
      </c>
      <c r="M7318" s="536">
        <v>0</v>
      </c>
      <c r="N7318" s="535">
        <v>245.22</v>
      </c>
      <c r="O7318" s="536">
        <v>0</v>
      </c>
      <c r="P7318" s="535">
        <v>153.9</v>
      </c>
      <c r="Q7318" s="536">
        <v>0</v>
      </c>
      <c r="R7318" s="535">
        <v>229.41</v>
      </c>
    </row>
    <row r="7319" spans="1:18" ht="12.75">
      <c r="A7319" s="145">
        <v>86882</v>
      </c>
      <c r="B7319" s="102" t="s">
        <v>28927</v>
      </c>
      <c r="C7319" s="145" t="s">
        <v>2</v>
      </c>
      <c r="D7319" s="535">
        <v>21.35</v>
      </c>
      <c r="E7319" s="536">
        <v>0</v>
      </c>
      <c r="F7319" s="535">
        <v>20.93</v>
      </c>
      <c r="G7319" s="536">
        <v>0</v>
      </c>
      <c r="H7319" s="535">
        <v>23.93</v>
      </c>
      <c r="I7319" s="536">
        <v>0</v>
      </c>
      <c r="J7319" s="535">
        <v>24.67</v>
      </c>
      <c r="K7319" s="536">
        <v>0</v>
      </c>
      <c r="L7319" s="535">
        <v>19.93</v>
      </c>
      <c r="M7319" s="536">
        <v>0</v>
      </c>
      <c r="N7319" s="535">
        <v>22</v>
      </c>
      <c r="O7319" s="536">
        <v>0</v>
      </c>
      <c r="P7319" s="535">
        <v>22.75</v>
      </c>
      <c r="Q7319" s="536">
        <v>0</v>
      </c>
      <c r="R7319" s="535">
        <v>20.91</v>
      </c>
    </row>
    <row r="7320" spans="1:18" ht="12.75">
      <c r="A7320" s="145">
        <v>100862</v>
      </c>
      <c r="B7320" s="102" t="s">
        <v>28928</v>
      </c>
      <c r="C7320" s="145" t="s">
        <v>2</v>
      </c>
      <c r="D7320" s="535">
        <v>40.44</v>
      </c>
      <c r="E7320" s="536">
        <v>0.50119999999999998</v>
      </c>
      <c r="F7320" s="535">
        <v>40.11</v>
      </c>
      <c r="G7320" s="536">
        <v>0.50539999999999996</v>
      </c>
      <c r="H7320" s="535">
        <v>40.880000000000003</v>
      </c>
      <c r="I7320" s="536">
        <v>0.49580000000000002</v>
      </c>
      <c r="J7320" s="535">
        <v>37.15</v>
      </c>
      <c r="K7320" s="536">
        <v>0.54559999999999997</v>
      </c>
      <c r="L7320" s="535">
        <v>42.58</v>
      </c>
      <c r="M7320" s="536">
        <v>0</v>
      </c>
      <c r="N7320" s="535">
        <v>40.700000000000003</v>
      </c>
      <c r="O7320" s="536">
        <v>0.498</v>
      </c>
      <c r="P7320" s="535">
        <v>42.8</v>
      </c>
      <c r="Q7320" s="536">
        <v>0.47360000000000002</v>
      </c>
      <c r="R7320" s="535">
        <v>40.729999999999997</v>
      </c>
    </row>
    <row r="7321" spans="1:18" ht="12.75">
      <c r="A7321" s="145">
        <v>100861</v>
      </c>
      <c r="B7321" s="102" t="s">
        <v>28929</v>
      </c>
      <c r="C7321" s="145" t="s">
        <v>2</v>
      </c>
      <c r="D7321" s="535">
        <v>37.03</v>
      </c>
      <c r="E7321" s="536">
        <v>0.45529999999999998</v>
      </c>
      <c r="F7321" s="535">
        <v>36.700000000000003</v>
      </c>
      <c r="G7321" s="536">
        <v>0.45939999999999998</v>
      </c>
      <c r="H7321" s="535">
        <v>37.47</v>
      </c>
      <c r="I7321" s="536">
        <v>0.45</v>
      </c>
      <c r="J7321" s="535">
        <v>33.74</v>
      </c>
      <c r="K7321" s="536">
        <v>0.49969999999999998</v>
      </c>
      <c r="L7321" s="535">
        <v>38.96</v>
      </c>
      <c r="M7321" s="536">
        <v>0</v>
      </c>
      <c r="N7321" s="535">
        <v>37.29</v>
      </c>
      <c r="O7321" s="536">
        <v>0.4521</v>
      </c>
      <c r="P7321" s="535">
        <v>39.39</v>
      </c>
      <c r="Q7321" s="536">
        <v>0.42799999999999999</v>
      </c>
      <c r="R7321" s="535">
        <v>37.32</v>
      </c>
    </row>
    <row r="7322" spans="1:18" ht="12.75">
      <c r="A7322" s="145">
        <v>86872</v>
      </c>
      <c r="B7322" s="102" t="s">
        <v>28930</v>
      </c>
      <c r="C7322" s="145" t="s">
        <v>2</v>
      </c>
      <c r="D7322" s="535">
        <v>753.35</v>
      </c>
      <c r="E7322" s="536">
        <v>0.1288</v>
      </c>
      <c r="F7322" s="535">
        <v>750.15</v>
      </c>
      <c r="G7322" s="536">
        <v>0</v>
      </c>
      <c r="H7322" s="535">
        <v>761.7</v>
      </c>
      <c r="I7322" s="536">
        <v>0</v>
      </c>
      <c r="J7322" s="535">
        <v>672.35</v>
      </c>
      <c r="K7322" s="536">
        <v>0</v>
      </c>
      <c r="L7322" s="535">
        <v>794.65</v>
      </c>
      <c r="M7322" s="536">
        <v>0</v>
      </c>
      <c r="N7322" s="535">
        <v>792.26</v>
      </c>
      <c r="O7322" s="536">
        <v>0</v>
      </c>
      <c r="P7322" s="535">
        <v>711.5</v>
      </c>
      <c r="Q7322" s="536">
        <v>0.13639999999999999</v>
      </c>
      <c r="R7322" s="535">
        <v>783.07</v>
      </c>
    </row>
    <row r="7323" spans="1:18" ht="12.75">
      <c r="A7323" s="145">
        <v>86919</v>
      </c>
      <c r="B7323" s="102" t="s">
        <v>28931</v>
      </c>
      <c r="C7323" s="145" t="s">
        <v>2</v>
      </c>
      <c r="D7323" s="535">
        <v>895.35</v>
      </c>
      <c r="E7323" s="536">
        <v>0.1084</v>
      </c>
      <c r="F7323" s="535">
        <v>927.89</v>
      </c>
      <c r="G7323" s="536">
        <v>6.4000000000000001E-2</v>
      </c>
      <c r="H7323" s="535">
        <v>990.43</v>
      </c>
      <c r="I7323" s="536">
        <v>5.9900000000000002E-2</v>
      </c>
      <c r="J7323" s="535">
        <v>968.42</v>
      </c>
      <c r="K7323" s="536">
        <v>0</v>
      </c>
      <c r="L7323" s="535">
        <v>964.04</v>
      </c>
      <c r="M7323" s="536">
        <v>0</v>
      </c>
      <c r="N7323" s="535">
        <v>988.27</v>
      </c>
      <c r="O7323" s="536">
        <v>0</v>
      </c>
      <c r="P7323" s="535">
        <v>880.82</v>
      </c>
      <c r="Q7323" s="536">
        <v>0.1101</v>
      </c>
      <c r="R7323" s="535">
        <v>949.56</v>
      </c>
    </row>
    <row r="7324" spans="1:18" ht="12.75">
      <c r="A7324" s="145">
        <v>86920</v>
      </c>
      <c r="B7324" s="102" t="s">
        <v>28932</v>
      </c>
      <c r="C7324" s="145" t="s">
        <v>2</v>
      </c>
      <c r="D7324" s="535">
        <v>818.57</v>
      </c>
      <c r="E7324" s="536">
        <v>0.11849999999999999</v>
      </c>
      <c r="F7324" s="535">
        <v>827.37</v>
      </c>
      <c r="G7324" s="536">
        <v>0</v>
      </c>
      <c r="H7324" s="535">
        <v>867.9</v>
      </c>
      <c r="I7324" s="536">
        <v>0</v>
      </c>
      <c r="J7324" s="535">
        <v>803.06</v>
      </c>
      <c r="K7324" s="536">
        <v>0</v>
      </c>
      <c r="L7324" s="535">
        <v>873.77</v>
      </c>
      <c r="M7324" s="536">
        <v>0</v>
      </c>
      <c r="N7324" s="535">
        <v>872.04</v>
      </c>
      <c r="O7324" s="536">
        <v>0</v>
      </c>
      <c r="P7324" s="535">
        <v>793.06</v>
      </c>
      <c r="Q7324" s="536">
        <v>0.12230000000000001</v>
      </c>
      <c r="R7324" s="535">
        <v>849.38</v>
      </c>
    </row>
    <row r="7325" spans="1:18" ht="12.75">
      <c r="A7325" s="145">
        <v>86921</v>
      </c>
      <c r="B7325" s="102" t="s">
        <v>28933</v>
      </c>
      <c r="C7325" s="145" t="s">
        <v>2</v>
      </c>
      <c r="D7325" s="535">
        <v>796.73</v>
      </c>
      <c r="E7325" s="536">
        <v>0.12180000000000001</v>
      </c>
      <c r="F7325" s="535">
        <v>792.61</v>
      </c>
      <c r="G7325" s="536">
        <v>0</v>
      </c>
      <c r="H7325" s="535">
        <v>809.79</v>
      </c>
      <c r="I7325" s="536">
        <v>0</v>
      </c>
      <c r="J7325" s="535">
        <v>721.01</v>
      </c>
      <c r="K7325" s="536">
        <v>0</v>
      </c>
      <c r="L7325" s="535">
        <v>835.62</v>
      </c>
      <c r="M7325" s="536">
        <v>0</v>
      </c>
      <c r="N7325" s="535">
        <v>836.66</v>
      </c>
      <c r="O7325" s="536">
        <v>0</v>
      </c>
      <c r="P7325" s="535">
        <v>757.54</v>
      </c>
      <c r="Q7325" s="536">
        <v>0.12809999999999999</v>
      </c>
      <c r="R7325" s="535">
        <v>825.72</v>
      </c>
    </row>
    <row r="7326" spans="1:18" ht="12.75">
      <c r="A7326" s="145">
        <v>86874</v>
      </c>
      <c r="B7326" s="102" t="s">
        <v>28934</v>
      </c>
      <c r="C7326" s="145" t="s">
        <v>2</v>
      </c>
      <c r="D7326" s="535">
        <v>525.6</v>
      </c>
      <c r="E7326" s="536">
        <v>0.1231</v>
      </c>
      <c r="F7326" s="535">
        <v>523.51</v>
      </c>
      <c r="G7326" s="536">
        <v>0</v>
      </c>
      <c r="H7326" s="535">
        <v>531.47</v>
      </c>
      <c r="I7326" s="536">
        <v>0</v>
      </c>
      <c r="J7326" s="535">
        <v>467.23</v>
      </c>
      <c r="K7326" s="536">
        <v>0</v>
      </c>
      <c r="L7326" s="535">
        <v>554.29</v>
      </c>
      <c r="M7326" s="536">
        <v>0</v>
      </c>
      <c r="N7326" s="535">
        <v>552.12</v>
      </c>
      <c r="O7326" s="536">
        <v>0</v>
      </c>
      <c r="P7326" s="535">
        <v>495.19</v>
      </c>
      <c r="Q7326" s="536">
        <v>0.13059999999999999</v>
      </c>
      <c r="R7326" s="535">
        <v>547.75</v>
      </c>
    </row>
    <row r="7327" spans="1:18" ht="12.75">
      <c r="A7327" s="145">
        <v>86922</v>
      </c>
      <c r="B7327" s="102" t="s">
        <v>28935</v>
      </c>
      <c r="C7327" s="145" t="s">
        <v>2</v>
      </c>
      <c r="D7327" s="535">
        <v>814.99</v>
      </c>
      <c r="E7327" s="536">
        <v>7.9399999999999998E-2</v>
      </c>
      <c r="F7327" s="535">
        <v>888.98</v>
      </c>
      <c r="G7327" s="536">
        <v>0.27900000000000003</v>
      </c>
      <c r="H7327" s="535">
        <v>946.8</v>
      </c>
      <c r="I7327" s="536">
        <v>0.26200000000000001</v>
      </c>
      <c r="J7327" s="535">
        <v>1015.28</v>
      </c>
      <c r="K7327" s="536">
        <v>0</v>
      </c>
      <c r="L7327" s="535">
        <v>872.61</v>
      </c>
      <c r="M7327" s="536">
        <v>0</v>
      </c>
      <c r="N7327" s="535">
        <v>981.34</v>
      </c>
      <c r="O7327" s="536">
        <v>0</v>
      </c>
      <c r="P7327" s="535">
        <v>805.97</v>
      </c>
      <c r="Q7327" s="536">
        <v>8.0299999999999996E-2</v>
      </c>
      <c r="R7327" s="535">
        <v>932.17</v>
      </c>
    </row>
    <row r="7328" spans="1:18" ht="12.75">
      <c r="A7328" s="145">
        <v>86923</v>
      </c>
      <c r="B7328" s="102" t="s">
        <v>28936</v>
      </c>
      <c r="C7328" s="145" t="s">
        <v>2</v>
      </c>
      <c r="D7328" s="535">
        <v>600.48</v>
      </c>
      <c r="E7328" s="536">
        <v>0.1077</v>
      </c>
      <c r="F7328" s="535">
        <v>610.22</v>
      </c>
      <c r="G7328" s="536">
        <v>0</v>
      </c>
      <c r="H7328" s="535">
        <v>648.59</v>
      </c>
      <c r="I7328" s="536">
        <v>0</v>
      </c>
      <c r="J7328" s="535">
        <v>609.28</v>
      </c>
      <c r="K7328" s="536">
        <v>0</v>
      </c>
      <c r="L7328" s="535">
        <v>642.37</v>
      </c>
      <c r="M7328" s="536">
        <v>0</v>
      </c>
      <c r="N7328" s="535">
        <v>641.89</v>
      </c>
      <c r="O7328" s="536">
        <v>0</v>
      </c>
      <c r="P7328" s="535">
        <v>587.05999999999995</v>
      </c>
      <c r="Q7328" s="536">
        <v>0.11020000000000001</v>
      </c>
      <c r="R7328" s="535">
        <v>623.49</v>
      </c>
    </row>
    <row r="7329" spans="1:18" ht="12.75">
      <c r="A7329" s="145">
        <v>86924</v>
      </c>
      <c r="B7329" s="102" t="s">
        <v>28937</v>
      </c>
      <c r="C7329" s="145" t="s">
        <v>2</v>
      </c>
      <c r="D7329" s="535">
        <v>578.64</v>
      </c>
      <c r="E7329" s="536">
        <v>0.1118</v>
      </c>
      <c r="F7329" s="535">
        <v>575.46</v>
      </c>
      <c r="G7329" s="536">
        <v>0</v>
      </c>
      <c r="H7329" s="535">
        <v>590.48</v>
      </c>
      <c r="I7329" s="536">
        <v>0</v>
      </c>
      <c r="J7329" s="535">
        <v>527.23</v>
      </c>
      <c r="K7329" s="536">
        <v>0</v>
      </c>
      <c r="L7329" s="535">
        <v>604.22</v>
      </c>
      <c r="M7329" s="536">
        <v>0</v>
      </c>
      <c r="N7329" s="535">
        <v>606.51</v>
      </c>
      <c r="O7329" s="536">
        <v>0</v>
      </c>
      <c r="P7329" s="535">
        <v>551.54</v>
      </c>
      <c r="Q7329" s="536">
        <v>0.1173</v>
      </c>
      <c r="R7329" s="535">
        <v>599.83000000000004</v>
      </c>
    </row>
    <row r="7330" spans="1:18" ht="12.75">
      <c r="A7330" s="145">
        <v>86875</v>
      </c>
      <c r="B7330" s="102" t="s">
        <v>28938</v>
      </c>
      <c r="C7330" s="145" t="s">
        <v>2</v>
      </c>
      <c r="D7330" s="535">
        <v>663.12</v>
      </c>
      <c r="E7330" s="536">
        <v>0.14630000000000001</v>
      </c>
      <c r="F7330" s="535">
        <v>445.53</v>
      </c>
      <c r="G7330" s="536">
        <v>0</v>
      </c>
      <c r="H7330" s="535">
        <v>658.43</v>
      </c>
      <c r="I7330" s="536">
        <v>0</v>
      </c>
      <c r="J7330" s="535">
        <v>630.79</v>
      </c>
      <c r="K7330" s="536">
        <v>0</v>
      </c>
      <c r="L7330" s="535">
        <v>524.34</v>
      </c>
      <c r="M7330" s="536">
        <v>0</v>
      </c>
      <c r="N7330" s="535">
        <v>415.1</v>
      </c>
      <c r="O7330" s="536">
        <v>0</v>
      </c>
      <c r="P7330" s="535">
        <v>569.53</v>
      </c>
      <c r="Q7330" s="536">
        <v>0.1704</v>
      </c>
      <c r="R7330" s="535">
        <v>471.38</v>
      </c>
    </row>
    <row r="7331" spans="1:18" ht="12.75">
      <c r="A7331" s="145">
        <v>86925</v>
      </c>
      <c r="B7331" s="102" t="s">
        <v>28939</v>
      </c>
      <c r="C7331" s="145" t="s">
        <v>2</v>
      </c>
      <c r="D7331" s="535">
        <v>728.34</v>
      </c>
      <c r="E7331" s="536">
        <v>0.13320000000000001</v>
      </c>
      <c r="F7331" s="535">
        <v>522.75</v>
      </c>
      <c r="G7331" s="536">
        <v>0</v>
      </c>
      <c r="H7331" s="535">
        <v>764.63</v>
      </c>
      <c r="I7331" s="536">
        <v>0</v>
      </c>
      <c r="J7331" s="535">
        <v>761.5</v>
      </c>
      <c r="K7331" s="536">
        <v>0</v>
      </c>
      <c r="L7331" s="535">
        <v>603.46</v>
      </c>
      <c r="M7331" s="536">
        <v>0</v>
      </c>
      <c r="N7331" s="535">
        <v>494.88</v>
      </c>
      <c r="O7331" s="536">
        <v>0</v>
      </c>
      <c r="P7331" s="535">
        <v>651.09</v>
      </c>
      <c r="Q7331" s="536">
        <v>0.14899999999999999</v>
      </c>
      <c r="R7331" s="535">
        <v>537.69000000000005</v>
      </c>
    </row>
    <row r="7332" spans="1:18" ht="12.75">
      <c r="A7332" s="145">
        <v>86926</v>
      </c>
      <c r="B7332" s="102" t="s">
        <v>28940</v>
      </c>
      <c r="C7332" s="145" t="s">
        <v>2</v>
      </c>
      <c r="D7332" s="535">
        <v>706.5</v>
      </c>
      <c r="E7332" s="536">
        <v>0.13730000000000001</v>
      </c>
      <c r="F7332" s="535">
        <v>487.99</v>
      </c>
      <c r="G7332" s="536">
        <v>0</v>
      </c>
      <c r="H7332" s="535">
        <v>706.52</v>
      </c>
      <c r="I7332" s="536">
        <v>0</v>
      </c>
      <c r="J7332" s="535">
        <v>679.45</v>
      </c>
      <c r="K7332" s="536">
        <v>0</v>
      </c>
      <c r="L7332" s="535">
        <v>565.30999999999995</v>
      </c>
      <c r="M7332" s="536">
        <v>0</v>
      </c>
      <c r="N7332" s="535">
        <v>459.5</v>
      </c>
      <c r="O7332" s="536">
        <v>0</v>
      </c>
      <c r="P7332" s="535">
        <v>615.57000000000005</v>
      </c>
      <c r="Q7332" s="536">
        <v>0.15759999999999999</v>
      </c>
      <c r="R7332" s="535">
        <v>514.03</v>
      </c>
    </row>
    <row r="7333" spans="1:18" ht="12.75">
      <c r="A7333" s="145">
        <v>86876</v>
      </c>
      <c r="B7333" s="102" t="s">
        <v>28941</v>
      </c>
      <c r="C7333" s="145" t="s">
        <v>2</v>
      </c>
      <c r="D7333" s="535">
        <v>374.34</v>
      </c>
      <c r="E7333" s="536">
        <v>0.17280000000000001</v>
      </c>
      <c r="F7333" s="535">
        <v>259.49</v>
      </c>
      <c r="G7333" s="536">
        <v>0</v>
      </c>
      <c r="H7333" s="535">
        <v>371.45</v>
      </c>
      <c r="I7333" s="536">
        <v>0</v>
      </c>
      <c r="J7333" s="535">
        <v>360.67</v>
      </c>
      <c r="K7333" s="536">
        <v>0</v>
      </c>
      <c r="L7333" s="535">
        <v>303.22000000000003</v>
      </c>
      <c r="M7333" s="536">
        <v>0</v>
      </c>
      <c r="N7333" s="535">
        <v>247.91</v>
      </c>
      <c r="O7333" s="536">
        <v>0</v>
      </c>
      <c r="P7333" s="535">
        <v>324.37</v>
      </c>
      <c r="Q7333" s="536">
        <v>0.19939999999999999</v>
      </c>
      <c r="R7333" s="535">
        <v>272.31</v>
      </c>
    </row>
    <row r="7334" spans="1:18" ht="12.75">
      <c r="A7334" s="145">
        <v>86929</v>
      </c>
      <c r="B7334" s="102" t="s">
        <v>28942</v>
      </c>
      <c r="C7334" s="145" t="s">
        <v>2</v>
      </c>
      <c r="D7334" s="535">
        <v>439.56</v>
      </c>
      <c r="E7334" s="536">
        <v>0.14710000000000001</v>
      </c>
      <c r="F7334" s="535">
        <v>336.71</v>
      </c>
      <c r="G7334" s="536">
        <v>0</v>
      </c>
      <c r="H7334" s="535">
        <v>477.65</v>
      </c>
      <c r="I7334" s="536">
        <v>0</v>
      </c>
      <c r="J7334" s="535">
        <v>491.38</v>
      </c>
      <c r="K7334" s="536">
        <v>0</v>
      </c>
      <c r="L7334" s="535">
        <v>382.34</v>
      </c>
      <c r="M7334" s="536">
        <v>0</v>
      </c>
      <c r="N7334" s="535">
        <v>327.69</v>
      </c>
      <c r="O7334" s="536">
        <v>0</v>
      </c>
      <c r="P7334" s="535">
        <v>405.93</v>
      </c>
      <c r="Q7334" s="536">
        <v>0.1593</v>
      </c>
      <c r="R7334" s="535">
        <v>338.62</v>
      </c>
    </row>
    <row r="7335" spans="1:18" ht="12.75">
      <c r="A7335" s="145">
        <v>86930</v>
      </c>
      <c r="B7335" s="102" t="s">
        <v>28943</v>
      </c>
      <c r="C7335" s="145" t="s">
        <v>2</v>
      </c>
      <c r="D7335" s="535">
        <v>417.72</v>
      </c>
      <c r="E7335" s="536">
        <v>0.15479999999999999</v>
      </c>
      <c r="F7335" s="535">
        <v>301.95</v>
      </c>
      <c r="G7335" s="536">
        <v>0</v>
      </c>
      <c r="H7335" s="535">
        <v>419.54</v>
      </c>
      <c r="I7335" s="536">
        <v>0</v>
      </c>
      <c r="J7335" s="535">
        <v>409.33</v>
      </c>
      <c r="K7335" s="536">
        <v>0</v>
      </c>
      <c r="L7335" s="535">
        <v>344.19</v>
      </c>
      <c r="M7335" s="536">
        <v>0</v>
      </c>
      <c r="N7335" s="535">
        <v>292.31</v>
      </c>
      <c r="O7335" s="536">
        <v>0</v>
      </c>
      <c r="P7335" s="535">
        <v>370.41</v>
      </c>
      <c r="Q7335" s="536">
        <v>0.17460000000000001</v>
      </c>
      <c r="R7335" s="535">
        <v>314.95999999999998</v>
      </c>
    </row>
    <row r="7336" spans="1:18" ht="12.75">
      <c r="A7336" s="145">
        <v>86927</v>
      </c>
      <c r="B7336" s="102" t="s">
        <v>28944</v>
      </c>
      <c r="C7336" s="145" t="s">
        <v>2</v>
      </c>
      <c r="D7336" s="535">
        <v>449.22</v>
      </c>
      <c r="E7336" s="536">
        <v>0.14399999999999999</v>
      </c>
      <c r="F7336" s="535">
        <v>346.2</v>
      </c>
      <c r="G7336" s="536">
        <v>0</v>
      </c>
      <c r="H7336" s="535">
        <v>488.57</v>
      </c>
      <c r="I7336" s="536">
        <v>0</v>
      </c>
      <c r="J7336" s="535">
        <v>502.72</v>
      </c>
      <c r="K7336" s="536">
        <v>0</v>
      </c>
      <c r="L7336" s="535">
        <v>391.3</v>
      </c>
      <c r="M7336" s="536">
        <v>0</v>
      </c>
      <c r="N7336" s="535">
        <v>337.68</v>
      </c>
      <c r="O7336" s="536">
        <v>0</v>
      </c>
      <c r="P7336" s="535">
        <v>416.24</v>
      </c>
      <c r="Q7336" s="536">
        <v>0.15540000000000001</v>
      </c>
      <c r="R7336" s="535">
        <v>348.05</v>
      </c>
    </row>
    <row r="7337" spans="1:18" ht="12.75">
      <c r="A7337" s="145">
        <v>86928</v>
      </c>
      <c r="B7337" s="102" t="s">
        <v>28945</v>
      </c>
      <c r="C7337" s="145" t="s">
        <v>2</v>
      </c>
      <c r="D7337" s="535">
        <v>427.38</v>
      </c>
      <c r="E7337" s="536">
        <v>0.15129999999999999</v>
      </c>
      <c r="F7337" s="535">
        <v>311.44</v>
      </c>
      <c r="G7337" s="536">
        <v>0</v>
      </c>
      <c r="H7337" s="535">
        <v>430.46</v>
      </c>
      <c r="I7337" s="536">
        <v>0</v>
      </c>
      <c r="J7337" s="535">
        <v>420.67</v>
      </c>
      <c r="K7337" s="536">
        <v>0</v>
      </c>
      <c r="L7337" s="535">
        <v>353.15</v>
      </c>
      <c r="M7337" s="536">
        <v>0</v>
      </c>
      <c r="N7337" s="535">
        <v>302.3</v>
      </c>
      <c r="O7337" s="536">
        <v>0</v>
      </c>
      <c r="P7337" s="535">
        <v>380.72</v>
      </c>
      <c r="Q7337" s="536">
        <v>0.1699</v>
      </c>
      <c r="R7337" s="535">
        <v>324.39</v>
      </c>
    </row>
    <row r="7338" spans="1:18" ht="12.75">
      <c r="A7338" s="145">
        <v>86914</v>
      </c>
      <c r="B7338" s="102" t="s">
        <v>28946</v>
      </c>
      <c r="C7338" s="145" t="s">
        <v>2</v>
      </c>
      <c r="D7338" s="535">
        <v>76.72</v>
      </c>
      <c r="E7338" s="536">
        <v>0</v>
      </c>
      <c r="F7338" s="535">
        <v>100.2</v>
      </c>
      <c r="G7338" s="536">
        <v>0</v>
      </c>
      <c r="H7338" s="535">
        <v>149.36000000000001</v>
      </c>
      <c r="I7338" s="536">
        <v>0</v>
      </c>
      <c r="J7338" s="535">
        <v>196.32</v>
      </c>
      <c r="K7338" s="536">
        <v>0</v>
      </c>
      <c r="L7338" s="535">
        <v>104.43</v>
      </c>
      <c r="M7338" s="536">
        <v>0</v>
      </c>
      <c r="N7338" s="535">
        <v>103.44</v>
      </c>
      <c r="O7338" s="536">
        <v>0</v>
      </c>
      <c r="P7338" s="535">
        <v>104.82</v>
      </c>
      <c r="Q7338" s="536">
        <v>0</v>
      </c>
      <c r="R7338" s="535">
        <v>79.19</v>
      </c>
    </row>
    <row r="7339" spans="1:18" ht="12.75">
      <c r="A7339" s="145">
        <v>86913</v>
      </c>
      <c r="B7339" s="102" t="s">
        <v>28947</v>
      </c>
      <c r="C7339" s="145" t="s">
        <v>2</v>
      </c>
      <c r="D7339" s="535">
        <v>43.76</v>
      </c>
      <c r="E7339" s="536">
        <v>0</v>
      </c>
      <c r="F7339" s="535">
        <v>56.23</v>
      </c>
      <c r="G7339" s="536">
        <v>0</v>
      </c>
      <c r="H7339" s="535">
        <v>82.6</v>
      </c>
      <c r="I7339" s="536">
        <v>0</v>
      </c>
      <c r="J7339" s="535">
        <v>107.14</v>
      </c>
      <c r="K7339" s="536">
        <v>0</v>
      </c>
      <c r="L7339" s="535">
        <v>58.68</v>
      </c>
      <c r="M7339" s="536">
        <v>0</v>
      </c>
      <c r="N7339" s="535">
        <v>57.92</v>
      </c>
      <c r="O7339" s="536">
        <v>0</v>
      </c>
      <c r="P7339" s="535">
        <v>58.84</v>
      </c>
      <c r="Q7339" s="536">
        <v>0</v>
      </c>
      <c r="R7339" s="535">
        <v>45.13</v>
      </c>
    </row>
    <row r="7340" spans="1:18" ht="12.75">
      <c r="A7340" s="145">
        <v>100853</v>
      </c>
      <c r="B7340" s="102" t="s">
        <v>28948</v>
      </c>
      <c r="C7340" s="145" t="s">
        <v>2</v>
      </c>
      <c r="D7340" s="535">
        <v>267.19</v>
      </c>
      <c r="E7340" s="536">
        <v>0</v>
      </c>
      <c r="F7340" s="535">
        <v>349.97</v>
      </c>
      <c r="G7340" s="536">
        <v>0</v>
      </c>
      <c r="H7340" s="535">
        <v>522.92999999999995</v>
      </c>
      <c r="I7340" s="536">
        <v>0</v>
      </c>
      <c r="J7340" s="535">
        <v>688.85</v>
      </c>
      <c r="K7340" s="536">
        <v>0</v>
      </c>
      <c r="L7340" s="535">
        <v>364.64</v>
      </c>
      <c r="M7340" s="536">
        <v>0</v>
      </c>
      <c r="N7340" s="535">
        <v>361.38</v>
      </c>
      <c r="O7340" s="536">
        <v>0</v>
      </c>
      <c r="P7340" s="535">
        <v>366.08</v>
      </c>
      <c r="Q7340" s="536">
        <v>0</v>
      </c>
      <c r="R7340" s="535">
        <v>275.87</v>
      </c>
    </row>
    <row r="7341" spans="1:18" ht="12.75">
      <c r="A7341" s="145">
        <v>100854</v>
      </c>
      <c r="B7341" s="102" t="s">
        <v>28949</v>
      </c>
      <c r="C7341" s="145" t="s">
        <v>2</v>
      </c>
      <c r="D7341" s="535">
        <v>1367.56</v>
      </c>
      <c r="E7341" s="536">
        <v>0</v>
      </c>
      <c r="F7341" s="535">
        <v>1815.16</v>
      </c>
      <c r="G7341" s="536">
        <v>0</v>
      </c>
      <c r="H7341" s="535">
        <v>2744.25</v>
      </c>
      <c r="I7341" s="536">
        <v>0</v>
      </c>
      <c r="J7341" s="535">
        <v>3652.44</v>
      </c>
      <c r="K7341" s="536">
        <v>0</v>
      </c>
      <c r="L7341" s="535">
        <v>1889.43</v>
      </c>
      <c r="M7341" s="536">
        <v>0</v>
      </c>
      <c r="N7341" s="535">
        <v>1877.74</v>
      </c>
      <c r="O7341" s="536">
        <v>0</v>
      </c>
      <c r="P7341" s="535">
        <v>1898.42</v>
      </c>
      <c r="Q7341" s="536">
        <v>0</v>
      </c>
      <c r="R7341" s="535">
        <v>1412.94</v>
      </c>
    </row>
    <row r="7342" spans="1:18" ht="12.75">
      <c r="A7342" s="145">
        <v>86915</v>
      </c>
      <c r="B7342" s="102" t="s">
        <v>28950</v>
      </c>
      <c r="C7342" s="145" t="s">
        <v>2</v>
      </c>
      <c r="D7342" s="535">
        <v>109.96</v>
      </c>
      <c r="E7342" s="536">
        <v>0</v>
      </c>
      <c r="F7342" s="535">
        <v>145.32</v>
      </c>
      <c r="G7342" s="536">
        <v>0</v>
      </c>
      <c r="H7342" s="535">
        <v>218.87</v>
      </c>
      <c r="I7342" s="536">
        <v>0</v>
      </c>
      <c r="J7342" s="535">
        <v>290.39</v>
      </c>
      <c r="K7342" s="536">
        <v>0</v>
      </c>
      <c r="L7342" s="535">
        <v>151.31</v>
      </c>
      <c r="M7342" s="536">
        <v>0</v>
      </c>
      <c r="N7342" s="535">
        <v>150.25</v>
      </c>
      <c r="O7342" s="536">
        <v>0</v>
      </c>
      <c r="P7342" s="535">
        <v>152</v>
      </c>
      <c r="Q7342" s="536">
        <v>0</v>
      </c>
      <c r="R7342" s="535">
        <v>113.61</v>
      </c>
    </row>
    <row r="7343" spans="1:18" ht="12.75">
      <c r="A7343" s="145">
        <v>86906</v>
      </c>
      <c r="B7343" s="102" t="s">
        <v>28951</v>
      </c>
      <c r="C7343" s="145" t="s">
        <v>2</v>
      </c>
      <c r="D7343" s="535">
        <v>58.1</v>
      </c>
      <c r="E7343" s="536">
        <v>0</v>
      </c>
      <c r="F7343" s="535">
        <v>76.150000000000006</v>
      </c>
      <c r="G7343" s="536">
        <v>0</v>
      </c>
      <c r="H7343" s="535">
        <v>113.85</v>
      </c>
      <c r="I7343" s="536">
        <v>0</v>
      </c>
      <c r="J7343" s="535">
        <v>150.09</v>
      </c>
      <c r="K7343" s="536">
        <v>0</v>
      </c>
      <c r="L7343" s="535">
        <v>79.33</v>
      </c>
      <c r="M7343" s="536">
        <v>0</v>
      </c>
      <c r="N7343" s="535">
        <v>78.650000000000006</v>
      </c>
      <c r="O7343" s="536">
        <v>0</v>
      </c>
      <c r="P7343" s="535">
        <v>79.66</v>
      </c>
      <c r="Q7343" s="536">
        <v>0</v>
      </c>
      <c r="R7343" s="535">
        <v>60.01</v>
      </c>
    </row>
    <row r="7344" spans="1:18" ht="12.75">
      <c r="A7344" s="145">
        <v>86911</v>
      </c>
      <c r="B7344" s="102" t="s">
        <v>28952</v>
      </c>
      <c r="C7344" s="145" t="s">
        <v>2</v>
      </c>
      <c r="D7344" s="535">
        <v>68.05</v>
      </c>
      <c r="E7344" s="536">
        <v>0</v>
      </c>
      <c r="F7344" s="535">
        <v>89.13</v>
      </c>
      <c r="G7344" s="536">
        <v>0</v>
      </c>
      <c r="H7344" s="535">
        <v>133.19999999999999</v>
      </c>
      <c r="I7344" s="536">
        <v>0</v>
      </c>
      <c r="J7344" s="535">
        <v>175.5</v>
      </c>
      <c r="K7344" s="536">
        <v>0</v>
      </c>
      <c r="L7344" s="535">
        <v>92.87</v>
      </c>
      <c r="M7344" s="536">
        <v>0</v>
      </c>
      <c r="N7344" s="535">
        <v>92.05</v>
      </c>
      <c r="O7344" s="536">
        <v>0</v>
      </c>
      <c r="P7344" s="535">
        <v>93.25</v>
      </c>
      <c r="Q7344" s="536">
        <v>0</v>
      </c>
      <c r="R7344" s="535">
        <v>70.27</v>
      </c>
    </row>
    <row r="7345" spans="1:18" ht="12.75">
      <c r="A7345" s="145">
        <v>86909</v>
      </c>
      <c r="B7345" s="102" t="s">
        <v>28953</v>
      </c>
      <c r="C7345" s="145" t="s">
        <v>2</v>
      </c>
      <c r="D7345" s="535">
        <v>100.89</v>
      </c>
      <c r="E7345" s="536">
        <v>0</v>
      </c>
      <c r="F7345" s="535">
        <v>132.25</v>
      </c>
      <c r="G7345" s="536">
        <v>0</v>
      </c>
      <c r="H7345" s="535">
        <v>197.74</v>
      </c>
      <c r="I7345" s="536">
        <v>0</v>
      </c>
      <c r="J7345" s="535">
        <v>260.69</v>
      </c>
      <c r="K7345" s="536">
        <v>0</v>
      </c>
      <c r="L7345" s="535">
        <v>137.77000000000001</v>
      </c>
      <c r="M7345" s="536">
        <v>0</v>
      </c>
      <c r="N7345" s="535">
        <v>136.58000000000001</v>
      </c>
      <c r="O7345" s="536">
        <v>0</v>
      </c>
      <c r="P7345" s="535">
        <v>138.33000000000001</v>
      </c>
      <c r="Q7345" s="536">
        <v>0</v>
      </c>
      <c r="R7345" s="535">
        <v>104.17</v>
      </c>
    </row>
    <row r="7346" spans="1:18" ht="12.75">
      <c r="A7346" s="145">
        <v>86910</v>
      </c>
      <c r="B7346" s="102" t="s">
        <v>28954</v>
      </c>
      <c r="C7346" s="145" t="s">
        <v>2</v>
      </c>
      <c r="D7346" s="535">
        <v>98.65</v>
      </c>
      <c r="E7346" s="536">
        <v>0</v>
      </c>
      <c r="F7346" s="535">
        <v>129.94</v>
      </c>
      <c r="G7346" s="536">
        <v>0</v>
      </c>
      <c r="H7346" s="535">
        <v>195.16</v>
      </c>
      <c r="I7346" s="536">
        <v>0</v>
      </c>
      <c r="J7346" s="535">
        <v>258.27999999999997</v>
      </c>
      <c r="K7346" s="536">
        <v>0</v>
      </c>
      <c r="L7346" s="535">
        <v>135.33000000000001</v>
      </c>
      <c r="M7346" s="536">
        <v>0</v>
      </c>
      <c r="N7346" s="535">
        <v>134.30000000000001</v>
      </c>
      <c r="O7346" s="536">
        <v>0</v>
      </c>
      <c r="P7346" s="535">
        <v>135.93</v>
      </c>
      <c r="Q7346" s="536">
        <v>0</v>
      </c>
      <c r="R7346" s="535">
        <v>101.89</v>
      </c>
    </row>
    <row r="7347" spans="1:18" ht="12.75">
      <c r="A7347" s="145">
        <v>86916</v>
      </c>
      <c r="B7347" s="102" t="s">
        <v>28955</v>
      </c>
      <c r="C7347" s="145" t="s">
        <v>2</v>
      </c>
      <c r="D7347" s="535">
        <v>21.92</v>
      </c>
      <c r="E7347" s="536">
        <v>0</v>
      </c>
      <c r="F7347" s="535">
        <v>21.47</v>
      </c>
      <c r="G7347" s="536">
        <v>0</v>
      </c>
      <c r="H7347" s="535">
        <v>24.49</v>
      </c>
      <c r="I7347" s="536">
        <v>0</v>
      </c>
      <c r="J7347" s="535">
        <v>25.09</v>
      </c>
      <c r="K7347" s="536">
        <v>0</v>
      </c>
      <c r="L7347" s="535">
        <v>20.53</v>
      </c>
      <c r="M7347" s="536">
        <v>0</v>
      </c>
      <c r="N7347" s="535">
        <v>22.54</v>
      </c>
      <c r="O7347" s="536">
        <v>0</v>
      </c>
      <c r="P7347" s="535">
        <v>23.32</v>
      </c>
      <c r="Q7347" s="536">
        <v>0</v>
      </c>
      <c r="R7347" s="535">
        <v>21.47</v>
      </c>
    </row>
    <row r="7348" spans="1:18" ht="12.75">
      <c r="A7348" s="145">
        <v>95469</v>
      </c>
      <c r="B7348" s="102" t="s">
        <v>28956</v>
      </c>
      <c r="C7348" s="145" t="s">
        <v>2</v>
      </c>
      <c r="D7348" s="535">
        <v>312.99</v>
      </c>
      <c r="E7348" s="536">
        <v>0.1394</v>
      </c>
      <c r="F7348" s="535">
        <v>307.39</v>
      </c>
      <c r="G7348" s="536">
        <v>0</v>
      </c>
      <c r="H7348" s="535">
        <v>315.02</v>
      </c>
      <c r="I7348" s="536">
        <v>0</v>
      </c>
      <c r="J7348" s="535">
        <v>285.06</v>
      </c>
      <c r="K7348" s="536">
        <v>0</v>
      </c>
      <c r="L7348" s="535">
        <v>325.11</v>
      </c>
      <c r="M7348" s="536">
        <v>0</v>
      </c>
      <c r="N7348" s="535">
        <v>332.76</v>
      </c>
      <c r="O7348" s="536">
        <v>0</v>
      </c>
      <c r="P7348" s="535">
        <v>297.66000000000003</v>
      </c>
      <c r="Q7348" s="536">
        <v>0.14660000000000001</v>
      </c>
      <c r="R7348" s="535">
        <v>322.93</v>
      </c>
    </row>
    <row r="7349" spans="1:18" ht="12.75">
      <c r="A7349" s="145">
        <v>95470</v>
      </c>
      <c r="B7349" s="102" t="s">
        <v>28957</v>
      </c>
      <c r="C7349" s="145" t="s">
        <v>2</v>
      </c>
      <c r="D7349" s="535">
        <v>322.24</v>
      </c>
      <c r="E7349" s="536">
        <v>0.13539999999999999</v>
      </c>
      <c r="F7349" s="535">
        <v>316.47000000000003</v>
      </c>
      <c r="G7349" s="536">
        <v>0</v>
      </c>
      <c r="H7349" s="535">
        <v>324.19</v>
      </c>
      <c r="I7349" s="536">
        <v>0</v>
      </c>
      <c r="J7349" s="535">
        <v>293.95</v>
      </c>
      <c r="K7349" s="536">
        <v>0</v>
      </c>
      <c r="L7349" s="535">
        <v>333.7</v>
      </c>
      <c r="M7349" s="536">
        <v>0</v>
      </c>
      <c r="N7349" s="535">
        <v>341.27</v>
      </c>
      <c r="O7349" s="536">
        <v>0</v>
      </c>
      <c r="P7349" s="535">
        <v>306.91000000000003</v>
      </c>
      <c r="Q7349" s="536">
        <v>0.14219999999999999</v>
      </c>
      <c r="R7349" s="535">
        <v>332.7</v>
      </c>
    </row>
    <row r="7350" spans="1:18" ht="12.75">
      <c r="A7350" s="145">
        <v>95471</v>
      </c>
      <c r="B7350" s="102" t="s">
        <v>28958</v>
      </c>
      <c r="C7350" s="145" t="s">
        <v>2</v>
      </c>
      <c r="D7350" s="535">
        <v>810.33</v>
      </c>
      <c r="E7350" s="536">
        <v>5.3900000000000003E-2</v>
      </c>
      <c r="F7350" s="535">
        <v>798.06</v>
      </c>
      <c r="G7350" s="536">
        <v>0</v>
      </c>
      <c r="H7350" s="535">
        <v>821.77</v>
      </c>
      <c r="I7350" s="536">
        <v>0</v>
      </c>
      <c r="J7350" s="535">
        <v>692.21</v>
      </c>
      <c r="K7350" s="536">
        <v>0</v>
      </c>
      <c r="L7350" s="535">
        <v>841.91</v>
      </c>
      <c r="M7350" s="536">
        <v>0</v>
      </c>
      <c r="N7350" s="535">
        <v>829.38</v>
      </c>
      <c r="O7350" s="536">
        <v>0</v>
      </c>
      <c r="P7350" s="535">
        <v>763.55</v>
      </c>
      <c r="Q7350" s="536">
        <v>5.7200000000000001E-2</v>
      </c>
      <c r="R7350" s="535">
        <v>846.64</v>
      </c>
    </row>
    <row r="7351" spans="1:18" ht="12.75">
      <c r="A7351" s="145">
        <v>95472</v>
      </c>
      <c r="B7351" s="102" t="s">
        <v>28959</v>
      </c>
      <c r="C7351" s="145" t="s">
        <v>2</v>
      </c>
      <c r="D7351" s="535">
        <v>819.58</v>
      </c>
      <c r="E7351" s="536">
        <v>5.3199999999999997E-2</v>
      </c>
      <c r="F7351" s="535">
        <v>807.14</v>
      </c>
      <c r="G7351" s="536">
        <v>0</v>
      </c>
      <c r="H7351" s="535">
        <v>830.94</v>
      </c>
      <c r="I7351" s="536">
        <v>0</v>
      </c>
      <c r="J7351" s="535">
        <v>701.1</v>
      </c>
      <c r="K7351" s="536">
        <v>0</v>
      </c>
      <c r="L7351" s="535">
        <v>850.5</v>
      </c>
      <c r="M7351" s="536">
        <v>0</v>
      </c>
      <c r="N7351" s="535">
        <v>837.89</v>
      </c>
      <c r="O7351" s="536">
        <v>0</v>
      </c>
      <c r="P7351" s="535">
        <v>772.8</v>
      </c>
      <c r="Q7351" s="536">
        <v>5.6500000000000002E-2</v>
      </c>
      <c r="R7351" s="535">
        <v>856.41</v>
      </c>
    </row>
    <row r="7352" spans="1:18" ht="12.75">
      <c r="A7352" s="145">
        <v>100848</v>
      </c>
      <c r="B7352" s="102" t="s">
        <v>28960</v>
      </c>
      <c r="C7352" s="145" t="s">
        <v>2</v>
      </c>
      <c r="D7352" s="535">
        <v>580.33000000000004</v>
      </c>
      <c r="E7352" s="536">
        <v>7.5200000000000003E-2</v>
      </c>
      <c r="F7352" s="535">
        <v>571.21</v>
      </c>
      <c r="G7352" s="536">
        <v>0</v>
      </c>
      <c r="H7352" s="535">
        <v>587.35</v>
      </c>
      <c r="I7352" s="536">
        <v>0</v>
      </c>
      <c r="J7352" s="535">
        <v>503.89</v>
      </c>
      <c r="K7352" s="536">
        <v>0</v>
      </c>
      <c r="L7352" s="535">
        <v>602.80999999999995</v>
      </c>
      <c r="M7352" s="536">
        <v>0</v>
      </c>
      <c r="N7352" s="535">
        <v>600.22</v>
      </c>
      <c r="O7352" s="536">
        <v>0</v>
      </c>
      <c r="P7352" s="535">
        <v>546.77</v>
      </c>
      <c r="Q7352" s="536">
        <v>7.9799999999999996E-2</v>
      </c>
      <c r="R7352" s="535">
        <v>604.98</v>
      </c>
    </row>
    <row r="7353" spans="1:18" ht="12.75">
      <c r="A7353" s="145">
        <v>86888</v>
      </c>
      <c r="B7353" s="102" t="s">
        <v>28961</v>
      </c>
      <c r="C7353" s="145" t="s">
        <v>2</v>
      </c>
      <c r="D7353" s="535">
        <v>515.04999999999995</v>
      </c>
      <c r="E7353" s="536">
        <v>8.4699999999999998E-2</v>
      </c>
      <c r="F7353" s="535">
        <v>506.74</v>
      </c>
      <c r="G7353" s="536">
        <v>0</v>
      </c>
      <c r="H7353" s="535">
        <v>520.91</v>
      </c>
      <c r="I7353" s="536">
        <v>0</v>
      </c>
      <c r="J7353" s="535">
        <v>450.48</v>
      </c>
      <c r="K7353" s="536">
        <v>0</v>
      </c>
      <c r="L7353" s="535">
        <v>535.08000000000004</v>
      </c>
      <c r="M7353" s="536">
        <v>0</v>
      </c>
      <c r="N7353" s="535">
        <v>534.5</v>
      </c>
      <c r="O7353" s="536">
        <v>0</v>
      </c>
      <c r="P7353" s="535">
        <v>487.01</v>
      </c>
      <c r="Q7353" s="536">
        <v>8.9599999999999999E-2</v>
      </c>
      <c r="R7353" s="535">
        <v>535.66999999999996</v>
      </c>
    </row>
    <row r="7354" spans="1:18" ht="12.75">
      <c r="A7354" s="145">
        <v>86932</v>
      </c>
      <c r="B7354" s="102" t="s">
        <v>28962</v>
      </c>
      <c r="C7354" s="145" t="s">
        <v>2</v>
      </c>
      <c r="D7354" s="535">
        <v>558.27</v>
      </c>
      <c r="E7354" s="536">
        <v>7.8200000000000006E-2</v>
      </c>
      <c r="F7354" s="535">
        <v>559.94000000000005</v>
      </c>
      <c r="G7354" s="536">
        <v>8.4599999999999995E-2</v>
      </c>
      <c r="H7354" s="535">
        <v>574.36</v>
      </c>
      <c r="I7354" s="536">
        <v>8.2500000000000004E-2</v>
      </c>
      <c r="J7354" s="535">
        <v>519.79</v>
      </c>
      <c r="K7354" s="536">
        <v>0</v>
      </c>
      <c r="L7354" s="535">
        <v>578.65</v>
      </c>
      <c r="M7354" s="536">
        <v>0</v>
      </c>
      <c r="N7354" s="535">
        <v>599.22</v>
      </c>
      <c r="O7354" s="536">
        <v>0</v>
      </c>
      <c r="P7354" s="535">
        <v>529.02</v>
      </c>
      <c r="Q7354" s="536">
        <v>8.2500000000000004E-2</v>
      </c>
      <c r="R7354" s="535">
        <v>596.59</v>
      </c>
    </row>
    <row r="7355" spans="1:18" ht="12.75">
      <c r="A7355" s="145">
        <v>86931</v>
      </c>
      <c r="B7355" s="102" t="s">
        <v>28963</v>
      </c>
      <c r="C7355" s="145" t="s">
        <v>2</v>
      </c>
      <c r="D7355" s="535">
        <v>527.36</v>
      </c>
      <c r="E7355" s="536">
        <v>8.2799999999999999E-2</v>
      </c>
      <c r="F7355" s="535">
        <v>518.79999999999995</v>
      </c>
      <c r="G7355" s="536">
        <v>0</v>
      </c>
      <c r="H7355" s="535">
        <v>534.32000000000005</v>
      </c>
      <c r="I7355" s="536">
        <v>0</v>
      </c>
      <c r="J7355" s="535">
        <v>463.42</v>
      </c>
      <c r="K7355" s="536">
        <v>0</v>
      </c>
      <c r="L7355" s="535">
        <v>546.99</v>
      </c>
      <c r="M7355" s="536">
        <v>0</v>
      </c>
      <c r="N7355" s="535">
        <v>546.92999999999995</v>
      </c>
      <c r="O7355" s="536">
        <v>0</v>
      </c>
      <c r="P7355" s="535">
        <v>499.98</v>
      </c>
      <c r="Q7355" s="536">
        <v>8.7300000000000003E-2</v>
      </c>
      <c r="R7355" s="535">
        <v>547.85</v>
      </c>
    </row>
    <row r="7356" spans="1:18" ht="12.75">
      <c r="A7356" s="145">
        <v>100878</v>
      </c>
      <c r="B7356" s="102" t="s">
        <v>28964</v>
      </c>
      <c r="C7356" s="145" t="s">
        <v>2</v>
      </c>
      <c r="D7356" s="535">
        <v>693.61</v>
      </c>
      <c r="E7356" s="536">
        <v>6.2899999999999998E-2</v>
      </c>
      <c r="F7356" s="535">
        <v>682.84</v>
      </c>
      <c r="G7356" s="536">
        <v>0</v>
      </c>
      <c r="H7356" s="535">
        <v>702.91</v>
      </c>
      <c r="I7356" s="536">
        <v>0</v>
      </c>
      <c r="J7356" s="535">
        <v>596.69000000000005</v>
      </c>
      <c r="K7356" s="536">
        <v>0</v>
      </c>
      <c r="L7356" s="535">
        <v>720.71</v>
      </c>
      <c r="M7356" s="536">
        <v>0</v>
      </c>
      <c r="N7356" s="535">
        <v>712.38</v>
      </c>
      <c r="O7356" s="536">
        <v>0</v>
      </c>
      <c r="P7356" s="535">
        <v>655.39</v>
      </c>
      <c r="Q7356" s="536">
        <v>6.6600000000000006E-2</v>
      </c>
      <c r="R7356" s="535">
        <v>723.25</v>
      </c>
    </row>
    <row r="7357" spans="1:18" ht="12.75">
      <c r="A7357" s="145">
        <v>86877</v>
      </c>
      <c r="B7357" s="102" t="s">
        <v>28965</v>
      </c>
      <c r="C7357" s="145" t="s">
        <v>2</v>
      </c>
      <c r="D7357" s="535">
        <v>53.59</v>
      </c>
      <c r="E7357" s="536">
        <v>0</v>
      </c>
      <c r="F7357" s="535">
        <v>66.099999999999994</v>
      </c>
      <c r="G7357" s="536">
        <v>0.89800000000000002</v>
      </c>
      <c r="H7357" s="535">
        <v>66.36</v>
      </c>
      <c r="I7357" s="536">
        <v>0.89449999999999996</v>
      </c>
      <c r="J7357" s="535">
        <v>86.42</v>
      </c>
      <c r="K7357" s="536">
        <v>0</v>
      </c>
      <c r="L7357" s="535">
        <v>53.99</v>
      </c>
      <c r="M7357" s="536">
        <v>0</v>
      </c>
      <c r="N7357" s="535">
        <v>80.56</v>
      </c>
      <c r="O7357" s="536">
        <v>0</v>
      </c>
      <c r="P7357" s="535">
        <v>52.06</v>
      </c>
      <c r="Q7357" s="536">
        <v>0</v>
      </c>
      <c r="R7357" s="535">
        <v>75.819999999999993</v>
      </c>
    </row>
    <row r="7358" spans="1:18" ht="12.75">
      <c r="A7358" s="145">
        <v>86878</v>
      </c>
      <c r="B7358" s="102" t="s">
        <v>28966</v>
      </c>
      <c r="C7358" s="145" t="s">
        <v>2</v>
      </c>
      <c r="D7358" s="535">
        <v>57.58</v>
      </c>
      <c r="E7358" s="536">
        <v>0</v>
      </c>
      <c r="F7358" s="535">
        <v>71.180000000000007</v>
      </c>
      <c r="G7358" s="536">
        <v>0.90529999999999999</v>
      </c>
      <c r="H7358" s="535">
        <v>71.44</v>
      </c>
      <c r="I7358" s="536">
        <v>0.90200000000000002</v>
      </c>
      <c r="J7358" s="535">
        <v>93.33</v>
      </c>
      <c r="K7358" s="536">
        <v>0</v>
      </c>
      <c r="L7358" s="535">
        <v>58</v>
      </c>
      <c r="M7358" s="536">
        <v>0</v>
      </c>
      <c r="N7358" s="535">
        <v>86.89</v>
      </c>
      <c r="O7358" s="536">
        <v>0</v>
      </c>
      <c r="P7358" s="535">
        <v>55.91</v>
      </c>
      <c r="Q7358" s="536">
        <v>0</v>
      </c>
      <c r="R7358" s="535">
        <v>81.7</v>
      </c>
    </row>
    <row r="7359" spans="1:18" ht="12.75">
      <c r="A7359" s="145">
        <v>86879</v>
      </c>
      <c r="B7359" s="102" t="s">
        <v>28967</v>
      </c>
      <c r="C7359" s="145" t="s">
        <v>2</v>
      </c>
      <c r="D7359" s="535">
        <v>9.77</v>
      </c>
      <c r="E7359" s="536">
        <v>0</v>
      </c>
      <c r="F7359" s="535">
        <v>9.5500000000000007</v>
      </c>
      <c r="G7359" s="536">
        <v>0</v>
      </c>
      <c r="H7359" s="535">
        <v>10.59</v>
      </c>
      <c r="I7359" s="536">
        <v>0</v>
      </c>
      <c r="J7359" s="535">
        <v>10.24</v>
      </c>
      <c r="K7359" s="536">
        <v>0</v>
      </c>
      <c r="L7359" s="535">
        <v>9.4700000000000006</v>
      </c>
      <c r="M7359" s="536">
        <v>0</v>
      </c>
      <c r="N7359" s="535">
        <v>9.85</v>
      </c>
      <c r="O7359" s="536">
        <v>0</v>
      </c>
      <c r="P7359" s="535">
        <v>10.28</v>
      </c>
      <c r="Q7359" s="536">
        <v>0</v>
      </c>
      <c r="R7359" s="535">
        <v>9.6999999999999993</v>
      </c>
    </row>
    <row r="7360" spans="1:18" ht="12.75">
      <c r="A7360" s="145">
        <v>86880</v>
      </c>
      <c r="B7360" s="102" t="s">
        <v>28968</v>
      </c>
      <c r="C7360" s="145" t="s">
        <v>2</v>
      </c>
      <c r="D7360" s="535">
        <v>24.91</v>
      </c>
      <c r="E7360" s="536">
        <v>0</v>
      </c>
      <c r="F7360" s="535">
        <v>24.41</v>
      </c>
      <c r="G7360" s="536">
        <v>0</v>
      </c>
      <c r="H7360" s="535">
        <v>28.08</v>
      </c>
      <c r="I7360" s="536">
        <v>0</v>
      </c>
      <c r="J7360" s="535">
        <v>29.4</v>
      </c>
      <c r="K7360" s="536">
        <v>0</v>
      </c>
      <c r="L7360" s="535">
        <v>23.05</v>
      </c>
      <c r="M7360" s="536">
        <v>0</v>
      </c>
      <c r="N7360" s="535">
        <v>25.79</v>
      </c>
      <c r="O7360" s="536">
        <v>0</v>
      </c>
      <c r="P7360" s="535">
        <v>26.61</v>
      </c>
      <c r="Q7360" s="536">
        <v>0</v>
      </c>
      <c r="R7360" s="535">
        <v>24.32</v>
      </c>
    </row>
    <row r="7361" spans="1:18" ht="12.75">
      <c r="A7361" s="145">
        <v>101663</v>
      </c>
      <c r="B7361" s="102" t="s">
        <v>28969</v>
      </c>
      <c r="C7361" s="145" t="s">
        <v>2</v>
      </c>
      <c r="D7361" s="535">
        <v>26.19</v>
      </c>
      <c r="E7361" s="536">
        <v>0.28710000000000002</v>
      </c>
      <c r="F7361" s="535">
        <v>25.8</v>
      </c>
      <c r="G7361" s="536">
        <v>0</v>
      </c>
      <c r="H7361" s="535">
        <v>30.28</v>
      </c>
      <c r="I7361" s="536">
        <v>0</v>
      </c>
      <c r="J7361" s="535">
        <v>26.55</v>
      </c>
      <c r="K7361" s="536">
        <v>0</v>
      </c>
      <c r="L7361" s="535">
        <v>27.94</v>
      </c>
      <c r="M7361" s="536">
        <v>0</v>
      </c>
      <c r="N7361" s="535">
        <v>28.67</v>
      </c>
      <c r="O7361" s="536">
        <v>0</v>
      </c>
      <c r="P7361" s="535">
        <v>26.46</v>
      </c>
      <c r="Q7361" s="536">
        <v>0.28420000000000001</v>
      </c>
      <c r="R7361" s="535">
        <v>30.36</v>
      </c>
    </row>
    <row r="7362" spans="1:18" ht="12.75">
      <c r="A7362" s="145">
        <v>101664</v>
      </c>
      <c r="B7362" s="102" t="s">
        <v>28970</v>
      </c>
      <c r="C7362" s="145" t="s">
        <v>2</v>
      </c>
      <c r="D7362" s="535">
        <v>27.28</v>
      </c>
      <c r="E7362" s="536">
        <v>0.31559999999999999</v>
      </c>
      <c r="F7362" s="535">
        <v>26.99</v>
      </c>
      <c r="G7362" s="536">
        <v>0</v>
      </c>
      <c r="H7362" s="535">
        <v>31.32</v>
      </c>
      <c r="I7362" s="536">
        <v>0</v>
      </c>
      <c r="J7362" s="535">
        <v>28.07</v>
      </c>
      <c r="K7362" s="536">
        <v>0</v>
      </c>
      <c r="L7362" s="535">
        <v>29.25</v>
      </c>
      <c r="M7362" s="536">
        <v>0</v>
      </c>
      <c r="N7362" s="535">
        <v>30.24</v>
      </c>
      <c r="O7362" s="536">
        <v>0</v>
      </c>
      <c r="P7362" s="535">
        <v>27.55</v>
      </c>
      <c r="Q7362" s="536">
        <v>0.3125</v>
      </c>
      <c r="R7362" s="535">
        <v>31.47</v>
      </c>
    </row>
    <row r="7363" spans="1:18" ht="12.75">
      <c r="A7363" s="145">
        <v>101665</v>
      </c>
      <c r="B7363" s="102" t="s">
        <v>28971</v>
      </c>
      <c r="C7363" s="145" t="s">
        <v>2</v>
      </c>
      <c r="D7363" s="535">
        <v>32</v>
      </c>
      <c r="E7363" s="536">
        <v>0.41660000000000003</v>
      </c>
      <c r="F7363" s="535">
        <v>32.11</v>
      </c>
      <c r="G7363" s="536">
        <v>0</v>
      </c>
      <c r="H7363" s="535">
        <v>35.81</v>
      </c>
      <c r="I7363" s="536">
        <v>0</v>
      </c>
      <c r="J7363" s="535">
        <v>34.57</v>
      </c>
      <c r="K7363" s="536">
        <v>0</v>
      </c>
      <c r="L7363" s="535">
        <v>34.85</v>
      </c>
      <c r="M7363" s="536">
        <v>0</v>
      </c>
      <c r="N7363" s="535">
        <v>36.97</v>
      </c>
      <c r="O7363" s="536">
        <v>0</v>
      </c>
      <c r="P7363" s="535">
        <v>32.270000000000003</v>
      </c>
      <c r="Q7363" s="536">
        <v>0.41310000000000002</v>
      </c>
      <c r="R7363" s="535">
        <v>36.22</v>
      </c>
    </row>
    <row r="7364" spans="1:18" ht="12.75">
      <c r="A7364" s="145">
        <v>101634</v>
      </c>
      <c r="B7364" s="102" t="s">
        <v>28972</v>
      </c>
      <c r="C7364" s="145" t="s">
        <v>2</v>
      </c>
      <c r="D7364" s="535">
        <v>0</v>
      </c>
      <c r="E7364" s="536"/>
      <c r="F7364" s="535">
        <v>0</v>
      </c>
      <c r="G7364" s="536"/>
      <c r="H7364" s="535">
        <v>0</v>
      </c>
      <c r="I7364" s="536"/>
      <c r="J7364" s="535">
        <v>0</v>
      </c>
      <c r="K7364" s="536"/>
      <c r="L7364" s="535">
        <v>0</v>
      </c>
      <c r="M7364" s="536"/>
      <c r="N7364" s="535">
        <v>0</v>
      </c>
      <c r="O7364" s="536"/>
      <c r="P7364" s="535">
        <v>0</v>
      </c>
      <c r="Q7364" s="536"/>
      <c r="R7364" s="535">
        <v>0</v>
      </c>
    </row>
    <row r="7365" spans="1:18" ht="12.75">
      <c r="A7365" s="145">
        <v>101635</v>
      </c>
      <c r="B7365" s="102" t="s">
        <v>28973</v>
      </c>
      <c r="C7365" s="145" t="s">
        <v>2</v>
      </c>
      <c r="D7365" s="535">
        <v>0</v>
      </c>
      <c r="E7365" s="536"/>
      <c r="F7365" s="535">
        <v>0</v>
      </c>
      <c r="G7365" s="536"/>
      <c r="H7365" s="535">
        <v>0</v>
      </c>
      <c r="I7365" s="536"/>
      <c r="J7365" s="535">
        <v>0</v>
      </c>
      <c r="K7365" s="536"/>
      <c r="L7365" s="535">
        <v>0</v>
      </c>
      <c r="M7365" s="536"/>
      <c r="N7365" s="535">
        <v>0</v>
      </c>
      <c r="O7365" s="536"/>
      <c r="P7365" s="535">
        <v>0</v>
      </c>
      <c r="Q7365" s="536"/>
      <c r="R7365" s="535">
        <v>0</v>
      </c>
    </row>
    <row r="7366" spans="1:18" ht="12.75">
      <c r="A7366" s="145">
        <v>101636</v>
      </c>
      <c r="B7366" s="102" t="s">
        <v>28974</v>
      </c>
      <c r="C7366" s="145" t="s">
        <v>2</v>
      </c>
      <c r="D7366" s="535">
        <v>154.61000000000001</v>
      </c>
      <c r="E7366" s="536">
        <v>0.37709999999999999</v>
      </c>
      <c r="F7366" s="535">
        <v>146.51</v>
      </c>
      <c r="G7366" s="536">
        <v>0.39800000000000002</v>
      </c>
      <c r="H7366" s="535">
        <v>155.02000000000001</v>
      </c>
      <c r="I7366" s="536">
        <v>0.1288</v>
      </c>
      <c r="J7366" s="535">
        <v>146.33000000000001</v>
      </c>
      <c r="K7366" s="536">
        <v>0.39850000000000002</v>
      </c>
      <c r="L7366" s="535">
        <v>148.02000000000001</v>
      </c>
      <c r="M7366" s="536">
        <v>0.29099999999999998</v>
      </c>
      <c r="N7366" s="535">
        <v>146.88</v>
      </c>
      <c r="O7366" s="536">
        <v>0.39700000000000002</v>
      </c>
      <c r="P7366" s="535">
        <v>148.97</v>
      </c>
      <c r="Q7366" s="536">
        <v>0.39140000000000003</v>
      </c>
      <c r="R7366" s="535">
        <v>154.66</v>
      </c>
    </row>
    <row r="7367" spans="1:18" ht="12.75">
      <c r="A7367" s="145">
        <v>101637</v>
      </c>
      <c r="B7367" s="102" t="s">
        <v>28975</v>
      </c>
      <c r="C7367" s="145" t="s">
        <v>2</v>
      </c>
      <c r="D7367" s="535">
        <v>148.16999999999999</v>
      </c>
      <c r="E7367" s="536">
        <v>0.39350000000000002</v>
      </c>
      <c r="F7367" s="535">
        <v>139.87</v>
      </c>
      <c r="G7367" s="536">
        <v>0.41689999999999999</v>
      </c>
      <c r="H7367" s="535">
        <v>149.97999999999999</v>
      </c>
      <c r="I7367" s="536">
        <v>0.1331</v>
      </c>
      <c r="J7367" s="535">
        <v>139.61000000000001</v>
      </c>
      <c r="K7367" s="536">
        <v>0.41770000000000002</v>
      </c>
      <c r="L7367" s="535">
        <v>142.34</v>
      </c>
      <c r="M7367" s="536">
        <v>0.30259999999999998</v>
      </c>
      <c r="N7367" s="535">
        <v>141.36000000000001</v>
      </c>
      <c r="O7367" s="536">
        <v>0.41249999999999998</v>
      </c>
      <c r="P7367" s="535">
        <v>142.38999999999999</v>
      </c>
      <c r="Q7367" s="536">
        <v>0.40949999999999998</v>
      </c>
      <c r="R7367" s="535">
        <v>148.78</v>
      </c>
    </row>
    <row r="7368" spans="1:18" ht="12.75">
      <c r="A7368" s="145">
        <v>101638</v>
      </c>
      <c r="B7368" s="102" t="s">
        <v>28976</v>
      </c>
      <c r="C7368" s="145" t="s">
        <v>2</v>
      </c>
      <c r="D7368" s="535">
        <v>0</v>
      </c>
      <c r="E7368" s="536"/>
      <c r="F7368" s="535">
        <v>0</v>
      </c>
      <c r="G7368" s="536"/>
      <c r="H7368" s="535">
        <v>0</v>
      </c>
      <c r="I7368" s="536"/>
      <c r="J7368" s="535">
        <v>0</v>
      </c>
      <c r="K7368" s="536"/>
      <c r="L7368" s="535">
        <v>0</v>
      </c>
      <c r="M7368" s="536"/>
      <c r="N7368" s="535">
        <v>0</v>
      </c>
      <c r="O7368" s="536"/>
      <c r="P7368" s="535">
        <v>0</v>
      </c>
      <c r="Q7368" s="536"/>
      <c r="R7368" s="535">
        <v>0</v>
      </c>
    </row>
    <row r="7369" spans="1:18" ht="12.75">
      <c r="A7369" s="145">
        <v>101639</v>
      </c>
      <c r="B7369" s="102" t="s">
        <v>28977</v>
      </c>
      <c r="C7369" s="145" t="s">
        <v>2</v>
      </c>
      <c r="D7369" s="535">
        <v>0</v>
      </c>
      <c r="E7369" s="536"/>
      <c r="F7369" s="535">
        <v>0</v>
      </c>
      <c r="G7369" s="536"/>
      <c r="H7369" s="535">
        <v>0</v>
      </c>
      <c r="I7369" s="536"/>
      <c r="J7369" s="535">
        <v>0</v>
      </c>
      <c r="K7369" s="536"/>
      <c r="L7369" s="535">
        <v>0</v>
      </c>
      <c r="M7369" s="536"/>
      <c r="N7369" s="535">
        <v>0</v>
      </c>
      <c r="O7369" s="536"/>
      <c r="P7369" s="535">
        <v>0</v>
      </c>
      <c r="Q7369" s="536"/>
      <c r="R7369" s="535">
        <v>0</v>
      </c>
    </row>
    <row r="7370" spans="1:18" ht="12.75">
      <c r="A7370" s="145">
        <v>105919</v>
      </c>
      <c r="B7370" s="102" t="s">
        <v>28978</v>
      </c>
      <c r="C7370" s="145" t="s">
        <v>2</v>
      </c>
      <c r="D7370" s="535">
        <v>0</v>
      </c>
      <c r="E7370" s="536"/>
      <c r="F7370" s="535">
        <v>0</v>
      </c>
      <c r="G7370" s="536"/>
      <c r="H7370" s="535">
        <v>0</v>
      </c>
      <c r="I7370" s="536"/>
      <c r="J7370" s="535">
        <v>0</v>
      </c>
      <c r="K7370" s="536"/>
      <c r="L7370" s="535">
        <v>0</v>
      </c>
      <c r="M7370" s="536"/>
      <c r="N7370" s="535">
        <v>0</v>
      </c>
      <c r="O7370" s="536"/>
      <c r="P7370" s="535">
        <v>0</v>
      </c>
      <c r="Q7370" s="536"/>
      <c r="R7370" s="535">
        <v>0</v>
      </c>
    </row>
    <row r="7371" spans="1:18" ht="12.75">
      <c r="A7371" s="145">
        <v>101658</v>
      </c>
      <c r="B7371" s="102" t="s">
        <v>28979</v>
      </c>
      <c r="C7371" s="145" t="s">
        <v>2</v>
      </c>
      <c r="D7371" s="535">
        <v>593.21</v>
      </c>
      <c r="E7371" s="536">
        <v>3.3599999999999998E-2</v>
      </c>
      <c r="F7371" s="535">
        <v>584.95000000000005</v>
      </c>
      <c r="G7371" s="536">
        <v>3.4099999999999998E-2</v>
      </c>
      <c r="H7371" s="535">
        <v>676.17</v>
      </c>
      <c r="I7371" s="536">
        <v>2.9499999999999998E-2</v>
      </c>
      <c r="J7371" s="535">
        <v>600.04999999999995</v>
      </c>
      <c r="K7371" s="536">
        <v>3.3300000000000003E-2</v>
      </c>
      <c r="L7371" s="535">
        <v>416.63</v>
      </c>
      <c r="M7371" s="536">
        <v>1.1299999999999999E-2</v>
      </c>
      <c r="N7371" s="535">
        <v>417.12</v>
      </c>
      <c r="O7371" s="536">
        <v>4.7899999999999998E-2</v>
      </c>
      <c r="P7371" s="535">
        <v>492.58</v>
      </c>
      <c r="Q7371" s="536">
        <v>4.0500000000000001E-2</v>
      </c>
      <c r="R7371" s="535">
        <v>498.17</v>
      </c>
    </row>
    <row r="7372" spans="1:18" ht="12.75">
      <c r="A7372" s="145">
        <v>101659</v>
      </c>
      <c r="B7372" s="102" t="s">
        <v>28980</v>
      </c>
      <c r="C7372" s="145" t="s">
        <v>2</v>
      </c>
      <c r="D7372" s="535">
        <v>676.34</v>
      </c>
      <c r="E7372" s="536">
        <v>2.9499999999999998E-2</v>
      </c>
      <c r="F7372" s="535">
        <v>667.94</v>
      </c>
      <c r="G7372" s="536">
        <v>2.9899999999999999E-2</v>
      </c>
      <c r="H7372" s="535">
        <v>772.6</v>
      </c>
      <c r="I7372" s="536">
        <v>2.58E-2</v>
      </c>
      <c r="J7372" s="535">
        <v>685.26</v>
      </c>
      <c r="K7372" s="536">
        <v>2.9100000000000001E-2</v>
      </c>
      <c r="L7372" s="535">
        <v>472.05</v>
      </c>
      <c r="M7372" s="536">
        <v>0.01</v>
      </c>
      <c r="N7372" s="535">
        <v>472.54</v>
      </c>
      <c r="O7372" s="536">
        <v>4.2200000000000001E-2</v>
      </c>
      <c r="P7372" s="535">
        <v>560.46</v>
      </c>
      <c r="Q7372" s="536">
        <v>3.56E-2</v>
      </c>
      <c r="R7372" s="535">
        <v>566.47</v>
      </c>
    </row>
    <row r="7373" spans="1:18" ht="12.75">
      <c r="A7373" s="145">
        <v>101660</v>
      </c>
      <c r="B7373" s="102" t="s">
        <v>28981</v>
      </c>
      <c r="C7373" s="145" t="s">
        <v>2</v>
      </c>
      <c r="D7373" s="535">
        <v>1068.77</v>
      </c>
      <c r="E7373" s="536">
        <v>1.8700000000000001E-2</v>
      </c>
      <c r="F7373" s="535">
        <v>1059.72</v>
      </c>
      <c r="G7373" s="536">
        <v>1.8800000000000001E-2</v>
      </c>
      <c r="H7373" s="535">
        <v>1227.81</v>
      </c>
      <c r="I7373" s="536">
        <v>1.6299999999999999E-2</v>
      </c>
      <c r="J7373" s="535">
        <v>1087.5</v>
      </c>
      <c r="K7373" s="536">
        <v>1.84E-2</v>
      </c>
      <c r="L7373" s="535">
        <v>733.67</v>
      </c>
      <c r="M7373" s="536">
        <v>6.4000000000000003E-3</v>
      </c>
      <c r="N7373" s="535">
        <v>734.16</v>
      </c>
      <c r="O7373" s="536">
        <v>2.7199999999999998E-2</v>
      </c>
      <c r="P7373" s="535">
        <v>880.95</v>
      </c>
      <c r="Q7373" s="536">
        <v>2.2700000000000001E-2</v>
      </c>
      <c r="R7373" s="535">
        <v>888.92</v>
      </c>
    </row>
    <row r="7374" spans="1:18" ht="12.75">
      <c r="A7374" s="145">
        <v>101654</v>
      </c>
      <c r="B7374" s="102" t="s">
        <v>28982</v>
      </c>
      <c r="C7374" s="145" t="s">
        <v>2</v>
      </c>
      <c r="D7374" s="535">
        <v>233.33</v>
      </c>
      <c r="E7374" s="536">
        <v>8.5500000000000007E-2</v>
      </c>
      <c r="F7374" s="535">
        <v>225.68</v>
      </c>
      <c r="G7374" s="536">
        <v>8.8400000000000006E-2</v>
      </c>
      <c r="H7374" s="535">
        <v>258.70999999999998</v>
      </c>
      <c r="I7374" s="536">
        <v>7.7200000000000005E-2</v>
      </c>
      <c r="J7374" s="535">
        <v>231.18</v>
      </c>
      <c r="K7374" s="536">
        <v>8.6300000000000002E-2</v>
      </c>
      <c r="L7374" s="535">
        <v>176.71</v>
      </c>
      <c r="M7374" s="536">
        <v>2.6700000000000002E-2</v>
      </c>
      <c r="N7374" s="535">
        <v>177.2</v>
      </c>
      <c r="O7374" s="536">
        <v>0.11260000000000001</v>
      </c>
      <c r="P7374" s="535">
        <v>198.68</v>
      </c>
      <c r="Q7374" s="536">
        <v>0.10050000000000001</v>
      </c>
      <c r="R7374" s="535">
        <v>202.47</v>
      </c>
    </row>
    <row r="7375" spans="1:18" ht="12.75">
      <c r="A7375" s="145">
        <v>101655</v>
      </c>
      <c r="B7375" s="102" t="s">
        <v>28983</v>
      </c>
      <c r="C7375" s="145" t="s">
        <v>2</v>
      </c>
      <c r="D7375" s="535">
        <v>364.03</v>
      </c>
      <c r="E7375" s="536">
        <v>5.4800000000000001E-2</v>
      </c>
      <c r="F7375" s="535">
        <v>356.16</v>
      </c>
      <c r="G7375" s="536">
        <v>5.6000000000000001E-2</v>
      </c>
      <c r="H7375" s="535">
        <v>410.32</v>
      </c>
      <c r="I7375" s="536">
        <v>4.8599999999999997E-2</v>
      </c>
      <c r="J7375" s="535">
        <v>365.14</v>
      </c>
      <c r="K7375" s="536">
        <v>5.4699999999999999E-2</v>
      </c>
      <c r="L7375" s="535">
        <v>263.85000000000002</v>
      </c>
      <c r="M7375" s="536">
        <v>1.7899999999999999E-2</v>
      </c>
      <c r="N7375" s="535">
        <v>264.33999999999997</v>
      </c>
      <c r="O7375" s="536">
        <v>7.5499999999999998E-2</v>
      </c>
      <c r="P7375" s="535">
        <v>305.41000000000003</v>
      </c>
      <c r="Q7375" s="536">
        <v>6.54E-2</v>
      </c>
      <c r="R7375" s="535">
        <v>309.86</v>
      </c>
    </row>
    <row r="7376" spans="1:18" ht="12.75">
      <c r="A7376" s="145">
        <v>101656</v>
      </c>
      <c r="B7376" s="102" t="s">
        <v>28984</v>
      </c>
      <c r="C7376" s="145" t="s">
        <v>2</v>
      </c>
      <c r="D7376" s="535">
        <v>394.55</v>
      </c>
      <c r="E7376" s="536">
        <v>5.0599999999999999E-2</v>
      </c>
      <c r="F7376" s="535">
        <v>386.62</v>
      </c>
      <c r="G7376" s="536">
        <v>5.16E-2</v>
      </c>
      <c r="H7376" s="535">
        <v>445.72</v>
      </c>
      <c r="I7376" s="536">
        <v>4.48E-2</v>
      </c>
      <c r="J7376" s="535">
        <v>396.42</v>
      </c>
      <c r="K7376" s="536">
        <v>5.04E-2</v>
      </c>
      <c r="L7376" s="535">
        <v>284.19</v>
      </c>
      <c r="M7376" s="536">
        <v>1.66E-2</v>
      </c>
      <c r="N7376" s="535">
        <v>284.68</v>
      </c>
      <c r="O7376" s="536">
        <v>7.0099999999999996E-2</v>
      </c>
      <c r="P7376" s="535">
        <v>330.33</v>
      </c>
      <c r="Q7376" s="536">
        <v>6.0400000000000002E-2</v>
      </c>
      <c r="R7376" s="535">
        <v>334.93</v>
      </c>
    </row>
    <row r="7377" spans="1:18" ht="12.75">
      <c r="A7377" s="145">
        <v>101657</v>
      </c>
      <c r="B7377" s="102" t="s">
        <v>28985</v>
      </c>
      <c r="C7377" s="145" t="s">
        <v>2</v>
      </c>
      <c r="D7377" s="535">
        <v>459.55</v>
      </c>
      <c r="E7377" s="536">
        <v>4.3400000000000001E-2</v>
      </c>
      <c r="F7377" s="535">
        <v>451.51</v>
      </c>
      <c r="G7377" s="536">
        <v>4.4200000000000003E-2</v>
      </c>
      <c r="H7377" s="535">
        <v>521.12</v>
      </c>
      <c r="I7377" s="536">
        <v>3.8300000000000001E-2</v>
      </c>
      <c r="J7377" s="535">
        <v>463.05</v>
      </c>
      <c r="K7377" s="536">
        <v>4.3099999999999999E-2</v>
      </c>
      <c r="L7377" s="535">
        <v>327.52</v>
      </c>
      <c r="M7377" s="536">
        <v>1.44E-2</v>
      </c>
      <c r="N7377" s="535">
        <v>328.01</v>
      </c>
      <c r="O7377" s="536">
        <v>6.0900000000000003E-2</v>
      </c>
      <c r="P7377" s="535">
        <v>383.42</v>
      </c>
      <c r="Q7377" s="536">
        <v>5.21E-2</v>
      </c>
      <c r="R7377" s="535">
        <v>388.34</v>
      </c>
    </row>
    <row r="7378" spans="1:18" ht="12.75">
      <c r="A7378" s="145">
        <v>105923</v>
      </c>
      <c r="B7378" s="102" t="s">
        <v>28986</v>
      </c>
      <c r="C7378" s="145" t="s">
        <v>2</v>
      </c>
      <c r="D7378" s="535">
        <v>0</v>
      </c>
      <c r="E7378" s="536"/>
      <c r="F7378" s="535">
        <v>0</v>
      </c>
      <c r="G7378" s="536"/>
      <c r="H7378" s="535">
        <v>0</v>
      </c>
      <c r="I7378" s="536"/>
      <c r="J7378" s="535">
        <v>0</v>
      </c>
      <c r="K7378" s="536"/>
      <c r="L7378" s="535">
        <v>0</v>
      </c>
      <c r="M7378" s="536"/>
      <c r="N7378" s="535">
        <v>0</v>
      </c>
      <c r="O7378" s="536"/>
      <c r="P7378" s="535">
        <v>0</v>
      </c>
      <c r="Q7378" s="536"/>
      <c r="R7378" s="535">
        <v>0</v>
      </c>
    </row>
    <row r="7379" spans="1:18" ht="12.75">
      <c r="A7379" s="145">
        <v>105921</v>
      </c>
      <c r="B7379" s="102" t="s">
        <v>28987</v>
      </c>
      <c r="C7379" s="145" t="s">
        <v>2</v>
      </c>
      <c r="D7379" s="535">
        <v>0</v>
      </c>
      <c r="E7379" s="536"/>
      <c r="F7379" s="535">
        <v>0</v>
      </c>
      <c r="G7379" s="536"/>
      <c r="H7379" s="535">
        <v>0</v>
      </c>
      <c r="I7379" s="536"/>
      <c r="J7379" s="535">
        <v>0</v>
      </c>
      <c r="K7379" s="536"/>
      <c r="L7379" s="535">
        <v>0</v>
      </c>
      <c r="M7379" s="536"/>
      <c r="N7379" s="535">
        <v>0</v>
      </c>
      <c r="O7379" s="536"/>
      <c r="P7379" s="535">
        <v>0</v>
      </c>
      <c r="Q7379" s="536"/>
      <c r="R7379" s="535">
        <v>0</v>
      </c>
    </row>
    <row r="7380" spans="1:18" ht="12.75">
      <c r="A7380" s="145">
        <v>105920</v>
      </c>
      <c r="B7380" s="102" t="s">
        <v>28988</v>
      </c>
      <c r="C7380" s="145" t="s">
        <v>2</v>
      </c>
      <c r="D7380" s="535">
        <v>0</v>
      </c>
      <c r="E7380" s="536"/>
      <c r="F7380" s="535">
        <v>0</v>
      </c>
      <c r="G7380" s="536"/>
      <c r="H7380" s="535">
        <v>0</v>
      </c>
      <c r="I7380" s="536"/>
      <c r="J7380" s="535">
        <v>0</v>
      </c>
      <c r="K7380" s="536"/>
      <c r="L7380" s="535">
        <v>0</v>
      </c>
      <c r="M7380" s="536"/>
      <c r="N7380" s="535">
        <v>0</v>
      </c>
      <c r="O7380" s="536"/>
      <c r="P7380" s="535">
        <v>0</v>
      </c>
      <c r="Q7380" s="536"/>
      <c r="R7380" s="535">
        <v>0</v>
      </c>
    </row>
    <row r="7381" spans="1:18" ht="12.75">
      <c r="A7381" s="145">
        <v>105922</v>
      </c>
      <c r="B7381" s="102" t="s">
        <v>28989</v>
      </c>
      <c r="C7381" s="145" t="s">
        <v>2</v>
      </c>
      <c r="D7381" s="535">
        <v>0</v>
      </c>
      <c r="E7381" s="536"/>
      <c r="F7381" s="535">
        <v>0</v>
      </c>
      <c r="G7381" s="536"/>
      <c r="H7381" s="535">
        <v>0</v>
      </c>
      <c r="I7381" s="536"/>
      <c r="J7381" s="535">
        <v>0</v>
      </c>
      <c r="K7381" s="536"/>
      <c r="L7381" s="535">
        <v>0</v>
      </c>
      <c r="M7381" s="536"/>
      <c r="N7381" s="535">
        <v>0</v>
      </c>
      <c r="O7381" s="536"/>
      <c r="P7381" s="535">
        <v>0</v>
      </c>
      <c r="Q7381" s="536"/>
      <c r="R7381" s="535">
        <v>0</v>
      </c>
    </row>
    <row r="7382" spans="1:18" ht="12.75">
      <c r="A7382" s="145">
        <v>101632</v>
      </c>
      <c r="B7382" s="102" t="s">
        <v>28990</v>
      </c>
      <c r="C7382" s="145" t="s">
        <v>2</v>
      </c>
      <c r="D7382" s="535">
        <v>35.81</v>
      </c>
      <c r="E7382" s="536">
        <v>0.9738</v>
      </c>
      <c r="F7382" s="535">
        <v>35.799999999999997</v>
      </c>
      <c r="G7382" s="536">
        <v>0.97399999999999998</v>
      </c>
      <c r="H7382" s="535">
        <v>34.35</v>
      </c>
      <c r="I7382" s="536">
        <v>0</v>
      </c>
      <c r="J7382" s="535">
        <v>35.840000000000003</v>
      </c>
      <c r="K7382" s="536">
        <v>0.97289999999999999</v>
      </c>
      <c r="L7382" s="535">
        <v>35.81</v>
      </c>
      <c r="M7382" s="536">
        <v>0.9738</v>
      </c>
      <c r="N7382" s="535">
        <v>35.75</v>
      </c>
      <c r="O7382" s="536">
        <v>0.97540000000000004</v>
      </c>
      <c r="P7382" s="535">
        <v>35.82</v>
      </c>
      <c r="Q7382" s="536">
        <v>0.97350000000000003</v>
      </c>
      <c r="R7382" s="535">
        <v>35.99</v>
      </c>
    </row>
    <row r="7383" spans="1:18" ht="12.75">
      <c r="A7383" s="145">
        <v>101661</v>
      </c>
      <c r="B7383" s="102" t="s">
        <v>28991</v>
      </c>
      <c r="C7383" s="145" t="s">
        <v>2</v>
      </c>
      <c r="D7383" s="535">
        <v>137.91999999999999</v>
      </c>
      <c r="E7383" s="536">
        <v>0.1447</v>
      </c>
      <c r="F7383" s="535">
        <v>127.22</v>
      </c>
      <c r="G7383" s="536">
        <v>0.15690000000000001</v>
      </c>
      <c r="H7383" s="535">
        <v>152.65</v>
      </c>
      <c r="I7383" s="536">
        <v>0.1308</v>
      </c>
      <c r="J7383" s="535">
        <v>123.88</v>
      </c>
      <c r="K7383" s="536">
        <v>0.16109999999999999</v>
      </c>
      <c r="L7383" s="535">
        <v>133.84</v>
      </c>
      <c r="M7383" s="536">
        <v>3.5299999999999998E-2</v>
      </c>
      <c r="N7383" s="535">
        <v>130.97</v>
      </c>
      <c r="O7383" s="536">
        <v>0.15240000000000001</v>
      </c>
      <c r="P7383" s="535">
        <v>132.44999999999999</v>
      </c>
      <c r="Q7383" s="536">
        <v>0.1507</v>
      </c>
      <c r="R7383" s="535">
        <v>147.62</v>
      </c>
    </row>
    <row r="7384" spans="1:18" ht="12.75">
      <c r="A7384" s="145">
        <v>105924</v>
      </c>
      <c r="B7384" s="102" t="s">
        <v>28992</v>
      </c>
      <c r="C7384" s="145" t="s">
        <v>2</v>
      </c>
      <c r="D7384" s="535">
        <v>13.62</v>
      </c>
      <c r="E7384" s="536">
        <v>0</v>
      </c>
      <c r="F7384" s="535">
        <v>12.92</v>
      </c>
      <c r="G7384" s="536">
        <v>0</v>
      </c>
      <c r="H7384" s="535">
        <v>16.829999999999998</v>
      </c>
      <c r="I7384" s="536">
        <v>0</v>
      </c>
      <c r="J7384" s="535">
        <v>12.1</v>
      </c>
      <c r="K7384" s="536">
        <v>0</v>
      </c>
      <c r="L7384" s="535">
        <v>13.79</v>
      </c>
      <c r="M7384" s="536">
        <v>0</v>
      </c>
      <c r="N7384" s="535">
        <v>13.02</v>
      </c>
      <c r="O7384" s="536">
        <v>0</v>
      </c>
      <c r="P7384" s="535">
        <v>13.77</v>
      </c>
      <c r="Q7384" s="536">
        <v>0</v>
      </c>
      <c r="R7384" s="535">
        <v>16.52</v>
      </c>
    </row>
    <row r="7385" spans="1:18" ht="12.75">
      <c r="A7385" s="145">
        <v>101651</v>
      </c>
      <c r="B7385" s="102" t="s">
        <v>28993</v>
      </c>
      <c r="C7385" s="145" t="s">
        <v>2</v>
      </c>
      <c r="D7385" s="535">
        <v>69.540000000000006</v>
      </c>
      <c r="E7385" s="536">
        <v>0.28699999999999998</v>
      </c>
      <c r="F7385" s="535">
        <v>62.63</v>
      </c>
      <c r="G7385" s="536">
        <v>0.31869999999999998</v>
      </c>
      <c r="H7385" s="535">
        <v>68.010000000000005</v>
      </c>
      <c r="I7385" s="536">
        <v>0.29349999999999998</v>
      </c>
      <c r="J7385" s="535">
        <v>64.650000000000006</v>
      </c>
      <c r="K7385" s="536">
        <v>0.30869999999999997</v>
      </c>
      <c r="L7385" s="535">
        <v>64.33</v>
      </c>
      <c r="M7385" s="536">
        <v>7.3400000000000007E-2</v>
      </c>
      <c r="N7385" s="535">
        <v>65.319999999999993</v>
      </c>
      <c r="O7385" s="536">
        <v>0.30559999999999998</v>
      </c>
      <c r="P7385" s="535">
        <v>63.11</v>
      </c>
      <c r="Q7385" s="536">
        <v>0.31630000000000003</v>
      </c>
      <c r="R7385" s="535">
        <v>64.27</v>
      </c>
    </row>
    <row r="7386" spans="1:18" ht="12.75">
      <c r="A7386" s="145">
        <v>101630</v>
      </c>
      <c r="B7386" s="102" t="s">
        <v>28994</v>
      </c>
      <c r="C7386" s="145" t="s">
        <v>2</v>
      </c>
      <c r="D7386" s="535">
        <v>80.69</v>
      </c>
      <c r="E7386" s="536">
        <v>0.24740000000000001</v>
      </c>
      <c r="F7386" s="535">
        <v>73.17</v>
      </c>
      <c r="G7386" s="536">
        <v>0.27279999999999999</v>
      </c>
      <c r="H7386" s="535">
        <v>81.819999999999993</v>
      </c>
      <c r="I7386" s="536">
        <v>0.24399999999999999</v>
      </c>
      <c r="J7386" s="535">
        <v>74.31</v>
      </c>
      <c r="K7386" s="536">
        <v>0.26860000000000001</v>
      </c>
      <c r="L7386" s="535">
        <v>75.66</v>
      </c>
      <c r="M7386" s="536">
        <v>6.2399999999999997E-2</v>
      </c>
      <c r="N7386" s="535">
        <v>76.03</v>
      </c>
      <c r="O7386" s="536">
        <v>0.26250000000000001</v>
      </c>
      <c r="P7386" s="535">
        <v>74.42</v>
      </c>
      <c r="Q7386" s="536">
        <v>0.26819999999999999</v>
      </c>
      <c r="R7386" s="535">
        <v>77.86</v>
      </c>
    </row>
    <row r="7387" spans="1:18" ht="12.75">
      <c r="A7387" s="145">
        <v>101633</v>
      </c>
      <c r="B7387" s="102" t="s">
        <v>28995</v>
      </c>
      <c r="C7387" s="145" t="s">
        <v>2</v>
      </c>
      <c r="D7387" s="535">
        <v>102.75</v>
      </c>
      <c r="E7387" s="536">
        <v>0.53359999999999996</v>
      </c>
      <c r="F7387" s="535">
        <v>95.98</v>
      </c>
      <c r="G7387" s="536">
        <v>0.57130000000000003</v>
      </c>
      <c r="H7387" s="535">
        <v>99.15</v>
      </c>
      <c r="I7387" s="536">
        <v>0.20130000000000001</v>
      </c>
      <c r="J7387" s="535">
        <v>98.24</v>
      </c>
      <c r="K7387" s="536">
        <v>0.55810000000000004</v>
      </c>
      <c r="L7387" s="535">
        <v>97.5</v>
      </c>
      <c r="M7387" s="536">
        <v>0.40610000000000002</v>
      </c>
      <c r="N7387" s="535">
        <v>98.59</v>
      </c>
      <c r="O7387" s="536">
        <v>0.55610000000000004</v>
      </c>
      <c r="P7387" s="535">
        <v>96.29</v>
      </c>
      <c r="Q7387" s="536">
        <v>0.56940000000000002</v>
      </c>
      <c r="R7387" s="535">
        <v>97.1</v>
      </c>
    </row>
    <row r="7388" spans="1:18" ht="12.75">
      <c r="A7388" s="145">
        <v>104219</v>
      </c>
      <c r="B7388" s="102" t="s">
        <v>28996</v>
      </c>
      <c r="C7388" s="145" t="s">
        <v>4</v>
      </c>
      <c r="D7388" s="535">
        <v>113.89</v>
      </c>
      <c r="E7388" s="536">
        <v>2.69E-2</v>
      </c>
      <c r="F7388" s="535">
        <v>91.91</v>
      </c>
      <c r="G7388" s="536">
        <v>0</v>
      </c>
      <c r="H7388" s="535">
        <v>119.22</v>
      </c>
      <c r="I7388" s="536">
        <v>8.6E-3</v>
      </c>
      <c r="J7388" s="535">
        <v>101.06</v>
      </c>
      <c r="K7388" s="536">
        <v>2.0199999999999999E-2</v>
      </c>
      <c r="L7388" s="535">
        <v>98.04</v>
      </c>
      <c r="M7388" s="536">
        <v>0</v>
      </c>
      <c r="N7388" s="535">
        <v>110.78</v>
      </c>
      <c r="O7388" s="536">
        <v>0</v>
      </c>
      <c r="P7388" s="535">
        <v>80.28</v>
      </c>
      <c r="Q7388" s="536">
        <v>0</v>
      </c>
      <c r="R7388" s="535">
        <v>85.51</v>
      </c>
    </row>
    <row r="7389" spans="1:18" ht="12.75">
      <c r="A7389" s="145">
        <v>104223</v>
      </c>
      <c r="B7389" s="102" t="s">
        <v>28997</v>
      </c>
      <c r="C7389" s="145" t="s">
        <v>4</v>
      </c>
      <c r="D7389" s="535">
        <v>150.15</v>
      </c>
      <c r="E7389" s="536">
        <v>2.2599999999999999E-2</v>
      </c>
      <c r="F7389" s="535">
        <v>120.87</v>
      </c>
      <c r="G7389" s="536">
        <v>0</v>
      </c>
      <c r="H7389" s="535">
        <v>157.02000000000001</v>
      </c>
      <c r="I7389" s="536">
        <v>8.6999999999999994E-3</v>
      </c>
      <c r="J7389" s="535">
        <v>133.28</v>
      </c>
      <c r="K7389" s="536">
        <v>1.5299999999999999E-2</v>
      </c>
      <c r="L7389" s="535">
        <v>128.80000000000001</v>
      </c>
      <c r="M7389" s="536">
        <v>0</v>
      </c>
      <c r="N7389" s="535">
        <v>146</v>
      </c>
      <c r="O7389" s="536">
        <v>0</v>
      </c>
      <c r="P7389" s="535">
        <v>104.99</v>
      </c>
      <c r="Q7389" s="536">
        <v>0</v>
      </c>
      <c r="R7389" s="535">
        <v>111.91</v>
      </c>
    </row>
    <row r="7390" spans="1:18" ht="12.75">
      <c r="A7390" s="145">
        <v>104227</v>
      </c>
      <c r="B7390" s="102" t="s">
        <v>28998</v>
      </c>
      <c r="C7390" s="145" t="s">
        <v>4</v>
      </c>
      <c r="D7390" s="535">
        <v>177.81</v>
      </c>
      <c r="E7390" s="536">
        <v>2.1100000000000001E-2</v>
      </c>
      <c r="F7390" s="535">
        <v>142.49</v>
      </c>
      <c r="G7390" s="536">
        <v>0</v>
      </c>
      <c r="H7390" s="535">
        <v>185.89</v>
      </c>
      <c r="I7390" s="536">
        <v>9.1999999999999998E-3</v>
      </c>
      <c r="J7390" s="535">
        <v>158.44</v>
      </c>
      <c r="K7390" s="536">
        <v>1.29E-2</v>
      </c>
      <c r="L7390" s="535">
        <v>150.71</v>
      </c>
      <c r="M7390" s="536">
        <v>0</v>
      </c>
      <c r="N7390" s="535">
        <v>172.94</v>
      </c>
      <c r="O7390" s="536">
        <v>0</v>
      </c>
      <c r="P7390" s="535">
        <v>120.88</v>
      </c>
      <c r="Q7390" s="536">
        <v>0</v>
      </c>
      <c r="R7390" s="535">
        <v>129.27000000000001</v>
      </c>
    </row>
    <row r="7391" spans="1:18" ht="12.75">
      <c r="A7391" s="145">
        <v>104231</v>
      </c>
      <c r="B7391" s="102" t="s">
        <v>28999</v>
      </c>
      <c r="C7391" s="145" t="s">
        <v>4</v>
      </c>
      <c r="D7391" s="535">
        <v>196</v>
      </c>
      <c r="E7391" s="536">
        <v>0.02</v>
      </c>
      <c r="F7391" s="535">
        <v>157.04</v>
      </c>
      <c r="G7391" s="536">
        <v>0</v>
      </c>
      <c r="H7391" s="535">
        <v>204.85</v>
      </c>
      <c r="I7391" s="536">
        <v>9.1999999999999998E-3</v>
      </c>
      <c r="J7391" s="535">
        <v>174.6</v>
      </c>
      <c r="K7391" s="536">
        <v>1.17E-2</v>
      </c>
      <c r="L7391" s="535">
        <v>166.19</v>
      </c>
      <c r="M7391" s="536">
        <v>0</v>
      </c>
      <c r="N7391" s="535">
        <v>190.61</v>
      </c>
      <c r="O7391" s="536">
        <v>0</v>
      </c>
      <c r="P7391" s="535">
        <v>133.36000000000001</v>
      </c>
      <c r="Q7391" s="536">
        <v>0</v>
      </c>
      <c r="R7391" s="535">
        <v>142.58000000000001</v>
      </c>
    </row>
    <row r="7392" spans="1:18" ht="12.75">
      <c r="A7392" s="145">
        <v>104235</v>
      </c>
      <c r="B7392" s="102" t="s">
        <v>29000</v>
      </c>
      <c r="C7392" s="145" t="s">
        <v>4</v>
      </c>
      <c r="D7392" s="535">
        <v>96.52</v>
      </c>
      <c r="E7392" s="536">
        <v>3.39E-2</v>
      </c>
      <c r="F7392" s="535">
        <v>77.52</v>
      </c>
      <c r="G7392" s="536">
        <v>0</v>
      </c>
      <c r="H7392" s="535">
        <v>101.22</v>
      </c>
      <c r="I7392" s="536">
        <v>9.4000000000000004E-3</v>
      </c>
      <c r="J7392" s="535">
        <v>86.38</v>
      </c>
      <c r="K7392" s="536">
        <v>2.69E-2</v>
      </c>
      <c r="L7392" s="535">
        <v>81.400000000000006</v>
      </c>
      <c r="M7392" s="536">
        <v>0</v>
      </c>
      <c r="N7392" s="535">
        <v>94</v>
      </c>
      <c r="O7392" s="536">
        <v>0</v>
      </c>
      <c r="P7392" s="535">
        <v>64.88</v>
      </c>
      <c r="Q7392" s="536">
        <v>0</v>
      </c>
      <c r="R7392" s="535">
        <v>69.55</v>
      </c>
    </row>
    <row r="7393" spans="1:18" ht="12.75">
      <c r="A7393" s="145">
        <v>104239</v>
      </c>
      <c r="B7393" s="102" t="s">
        <v>29001</v>
      </c>
      <c r="C7393" s="145" t="s">
        <v>4</v>
      </c>
      <c r="D7393" s="535">
        <v>131.01</v>
      </c>
      <c r="E7393" s="536">
        <v>2.7400000000000001E-2</v>
      </c>
      <c r="F7393" s="535">
        <v>105.12</v>
      </c>
      <c r="G7393" s="536">
        <v>0</v>
      </c>
      <c r="H7393" s="535">
        <v>137.18</v>
      </c>
      <c r="I7393" s="536">
        <v>9.2999999999999992E-3</v>
      </c>
      <c r="J7393" s="535">
        <v>116.97</v>
      </c>
      <c r="K7393" s="536">
        <v>1.9800000000000002E-2</v>
      </c>
      <c r="L7393" s="535">
        <v>110.81</v>
      </c>
      <c r="M7393" s="536">
        <v>0</v>
      </c>
      <c r="N7393" s="535">
        <v>127.5</v>
      </c>
      <c r="O7393" s="536">
        <v>0</v>
      </c>
      <c r="P7393" s="535">
        <v>88.61</v>
      </c>
      <c r="Q7393" s="536">
        <v>0</v>
      </c>
      <c r="R7393" s="535">
        <v>94.87</v>
      </c>
    </row>
    <row r="7394" spans="1:18" ht="12.75">
      <c r="A7394" s="145">
        <v>104243</v>
      </c>
      <c r="B7394" s="102" t="s">
        <v>29002</v>
      </c>
      <c r="C7394" s="145" t="s">
        <v>4</v>
      </c>
      <c r="D7394" s="535">
        <v>156.86000000000001</v>
      </c>
      <c r="E7394" s="536">
        <v>2.5000000000000001E-2</v>
      </c>
      <c r="F7394" s="535">
        <v>125.33</v>
      </c>
      <c r="G7394" s="536">
        <v>0</v>
      </c>
      <c r="H7394" s="535">
        <v>164.16</v>
      </c>
      <c r="I7394" s="536">
        <v>9.7000000000000003E-3</v>
      </c>
      <c r="J7394" s="535">
        <v>140.49</v>
      </c>
      <c r="K7394" s="536">
        <v>1.6500000000000001E-2</v>
      </c>
      <c r="L7394" s="535">
        <v>131.28</v>
      </c>
      <c r="M7394" s="536">
        <v>0</v>
      </c>
      <c r="N7394" s="535">
        <v>152.68</v>
      </c>
      <c r="O7394" s="536">
        <v>0</v>
      </c>
      <c r="P7394" s="535">
        <v>103.46</v>
      </c>
      <c r="Q7394" s="536">
        <v>0</v>
      </c>
      <c r="R7394" s="535">
        <v>111.1</v>
      </c>
    </row>
    <row r="7395" spans="1:18" ht="12.75">
      <c r="A7395" s="145">
        <v>104247</v>
      </c>
      <c r="B7395" s="102" t="s">
        <v>29003</v>
      </c>
      <c r="C7395" s="145" t="s">
        <v>4</v>
      </c>
      <c r="D7395" s="535">
        <v>169.12</v>
      </c>
      <c r="E7395" s="536">
        <v>2.41E-2</v>
      </c>
      <c r="F7395" s="535">
        <v>134.85</v>
      </c>
      <c r="G7395" s="536">
        <v>0</v>
      </c>
      <c r="H7395" s="535">
        <v>176.95</v>
      </c>
      <c r="I7395" s="536">
        <v>9.9000000000000008E-3</v>
      </c>
      <c r="J7395" s="535">
        <v>151.69999999999999</v>
      </c>
      <c r="K7395" s="536">
        <v>1.5299999999999999E-2</v>
      </c>
      <c r="L7395" s="535">
        <v>140.81</v>
      </c>
      <c r="M7395" s="536">
        <v>0</v>
      </c>
      <c r="N7395" s="535">
        <v>164.61</v>
      </c>
      <c r="O7395" s="536">
        <v>0</v>
      </c>
      <c r="P7395" s="535">
        <v>110.2</v>
      </c>
      <c r="Q7395" s="536">
        <v>0</v>
      </c>
      <c r="R7395" s="535">
        <v>118.49</v>
      </c>
    </row>
    <row r="7396" spans="1:18" ht="12.75">
      <c r="A7396" s="145">
        <v>87795</v>
      </c>
      <c r="B7396" s="102" t="s">
        <v>29004</v>
      </c>
      <c r="C7396" s="145" t="s">
        <v>4</v>
      </c>
      <c r="D7396" s="535">
        <v>98.94</v>
      </c>
      <c r="E7396" s="536">
        <v>3.3099999999999997E-2</v>
      </c>
      <c r="F7396" s="535">
        <v>79.58</v>
      </c>
      <c r="G7396" s="536">
        <v>0</v>
      </c>
      <c r="H7396" s="535">
        <v>103.73</v>
      </c>
      <c r="I7396" s="536">
        <v>9.1999999999999998E-3</v>
      </c>
      <c r="J7396" s="535">
        <v>88.36</v>
      </c>
      <c r="K7396" s="536">
        <v>2.63E-2</v>
      </c>
      <c r="L7396" s="535">
        <v>83.89</v>
      </c>
      <c r="M7396" s="536">
        <v>0</v>
      </c>
      <c r="N7396" s="535">
        <v>96.32</v>
      </c>
      <c r="O7396" s="536">
        <v>0</v>
      </c>
      <c r="P7396" s="535">
        <v>67.36</v>
      </c>
      <c r="Q7396" s="536">
        <v>0</v>
      </c>
      <c r="R7396" s="535">
        <v>72.09</v>
      </c>
    </row>
    <row r="7397" spans="1:18" ht="12.75">
      <c r="A7397" s="145">
        <v>87800</v>
      </c>
      <c r="B7397" s="102" t="s">
        <v>29005</v>
      </c>
      <c r="C7397" s="145" t="s">
        <v>4</v>
      </c>
      <c r="D7397" s="535">
        <v>134.49</v>
      </c>
      <c r="E7397" s="536">
        <v>2.6700000000000002E-2</v>
      </c>
      <c r="F7397" s="535">
        <v>108.09</v>
      </c>
      <c r="G7397" s="536">
        <v>0</v>
      </c>
      <c r="H7397" s="535">
        <v>140.80000000000001</v>
      </c>
      <c r="I7397" s="536">
        <v>8.9999999999999993E-3</v>
      </c>
      <c r="J7397" s="535">
        <v>119.83</v>
      </c>
      <c r="K7397" s="536">
        <v>1.9400000000000001E-2</v>
      </c>
      <c r="L7397" s="535">
        <v>114.39</v>
      </c>
      <c r="M7397" s="536">
        <v>0</v>
      </c>
      <c r="N7397" s="535">
        <v>130.86000000000001</v>
      </c>
      <c r="O7397" s="536">
        <v>0</v>
      </c>
      <c r="P7397" s="535">
        <v>92.19</v>
      </c>
      <c r="Q7397" s="536">
        <v>0</v>
      </c>
      <c r="R7397" s="535">
        <v>98.52</v>
      </c>
    </row>
    <row r="7398" spans="1:18" ht="12.75">
      <c r="A7398" s="145">
        <v>87804</v>
      </c>
      <c r="B7398" s="102" t="s">
        <v>29006</v>
      </c>
      <c r="C7398" s="145" t="s">
        <v>4</v>
      </c>
      <c r="D7398" s="535">
        <v>160.34</v>
      </c>
      <c r="E7398" s="536">
        <v>2.4400000000000002E-2</v>
      </c>
      <c r="F7398" s="535">
        <v>128.30000000000001</v>
      </c>
      <c r="G7398" s="536">
        <v>0</v>
      </c>
      <c r="H7398" s="535">
        <v>167.78</v>
      </c>
      <c r="I7398" s="536">
        <v>9.4999999999999998E-3</v>
      </c>
      <c r="J7398" s="535">
        <v>143.35</v>
      </c>
      <c r="K7398" s="536">
        <v>1.6199999999999999E-2</v>
      </c>
      <c r="L7398" s="535">
        <v>134.86000000000001</v>
      </c>
      <c r="M7398" s="536">
        <v>0</v>
      </c>
      <c r="N7398" s="535">
        <v>156.04</v>
      </c>
      <c r="O7398" s="536">
        <v>0</v>
      </c>
      <c r="P7398" s="535">
        <v>107.04</v>
      </c>
      <c r="Q7398" s="536">
        <v>0</v>
      </c>
      <c r="R7398" s="535">
        <v>114.75</v>
      </c>
    </row>
    <row r="7399" spans="1:18" ht="12.75">
      <c r="A7399" s="145">
        <v>87808</v>
      </c>
      <c r="B7399" s="102" t="s">
        <v>29007</v>
      </c>
      <c r="C7399" s="145" t="s">
        <v>4</v>
      </c>
      <c r="D7399" s="535">
        <v>172.48</v>
      </c>
      <c r="E7399" s="536">
        <v>2.3699999999999999E-2</v>
      </c>
      <c r="F7399" s="535">
        <v>137.72</v>
      </c>
      <c r="G7399" s="536">
        <v>0</v>
      </c>
      <c r="H7399" s="535">
        <v>180.45</v>
      </c>
      <c r="I7399" s="536">
        <v>9.7999999999999997E-3</v>
      </c>
      <c r="J7399" s="535">
        <v>154.47</v>
      </c>
      <c r="K7399" s="536">
        <v>1.4999999999999999E-2</v>
      </c>
      <c r="L7399" s="535">
        <v>144.29</v>
      </c>
      <c r="M7399" s="536">
        <v>0</v>
      </c>
      <c r="N7399" s="535">
        <v>167.86</v>
      </c>
      <c r="O7399" s="536">
        <v>0</v>
      </c>
      <c r="P7399" s="535">
        <v>113.66</v>
      </c>
      <c r="Q7399" s="536">
        <v>0</v>
      </c>
      <c r="R7399" s="535">
        <v>122.04</v>
      </c>
    </row>
    <row r="7400" spans="1:18" ht="12.75">
      <c r="A7400" s="145">
        <v>87778</v>
      </c>
      <c r="B7400" s="102" t="s">
        <v>29008</v>
      </c>
      <c r="C7400" s="145" t="s">
        <v>4</v>
      </c>
      <c r="D7400" s="535">
        <v>117.82</v>
      </c>
      <c r="E7400" s="536">
        <v>2.5999999999999999E-2</v>
      </c>
      <c r="F7400" s="535">
        <v>95.27</v>
      </c>
      <c r="G7400" s="536">
        <v>0</v>
      </c>
      <c r="H7400" s="535">
        <v>123.31</v>
      </c>
      <c r="I7400" s="536">
        <v>8.3000000000000001E-3</v>
      </c>
      <c r="J7400" s="535">
        <v>104.29</v>
      </c>
      <c r="K7400" s="536">
        <v>1.9599999999999999E-2</v>
      </c>
      <c r="L7400" s="535">
        <v>102.09</v>
      </c>
      <c r="M7400" s="536">
        <v>0</v>
      </c>
      <c r="N7400" s="535">
        <v>114.57</v>
      </c>
      <c r="O7400" s="536">
        <v>0</v>
      </c>
      <c r="P7400" s="535">
        <v>84.3</v>
      </c>
      <c r="Q7400" s="536">
        <v>0</v>
      </c>
      <c r="R7400" s="535">
        <v>89.64</v>
      </c>
    </row>
    <row r="7401" spans="1:18" ht="12.75">
      <c r="A7401" s="145">
        <v>87783</v>
      </c>
      <c r="B7401" s="102" t="s">
        <v>29009</v>
      </c>
      <c r="C7401" s="145" t="s">
        <v>4</v>
      </c>
      <c r="D7401" s="535">
        <v>155.25</v>
      </c>
      <c r="E7401" s="536">
        <v>2.1899999999999999E-2</v>
      </c>
      <c r="F7401" s="535">
        <v>125.24</v>
      </c>
      <c r="G7401" s="536">
        <v>0</v>
      </c>
      <c r="H7401" s="535">
        <v>162.32</v>
      </c>
      <c r="I7401" s="536">
        <v>8.3999999999999995E-3</v>
      </c>
      <c r="J7401" s="535">
        <v>137.47999999999999</v>
      </c>
      <c r="K7401" s="536">
        <v>1.4800000000000001E-2</v>
      </c>
      <c r="L7401" s="535">
        <v>134.07</v>
      </c>
      <c r="M7401" s="536">
        <v>0</v>
      </c>
      <c r="N7401" s="535">
        <v>150.91999999999999</v>
      </c>
      <c r="O7401" s="536">
        <v>0</v>
      </c>
      <c r="P7401" s="535">
        <v>110.23</v>
      </c>
      <c r="Q7401" s="536">
        <v>0</v>
      </c>
      <c r="R7401" s="535">
        <v>117.27</v>
      </c>
    </row>
    <row r="7402" spans="1:18" ht="12.75">
      <c r="A7402" s="145">
        <v>87787</v>
      </c>
      <c r="B7402" s="102" t="s">
        <v>29010</v>
      </c>
      <c r="C7402" s="145" t="s">
        <v>4</v>
      </c>
      <c r="D7402" s="535">
        <v>182.91</v>
      </c>
      <c r="E7402" s="536">
        <v>2.0500000000000001E-2</v>
      </c>
      <c r="F7402" s="535">
        <v>146.86000000000001</v>
      </c>
      <c r="G7402" s="536">
        <v>0</v>
      </c>
      <c r="H7402" s="535">
        <v>191.19</v>
      </c>
      <c r="I7402" s="536">
        <v>8.8999999999999999E-3</v>
      </c>
      <c r="J7402" s="535">
        <v>162.63999999999999</v>
      </c>
      <c r="K7402" s="536">
        <v>1.2500000000000001E-2</v>
      </c>
      <c r="L7402" s="535">
        <v>155.97999999999999</v>
      </c>
      <c r="M7402" s="536">
        <v>0</v>
      </c>
      <c r="N7402" s="535">
        <v>177.86</v>
      </c>
      <c r="O7402" s="536">
        <v>0</v>
      </c>
      <c r="P7402" s="535">
        <v>126.12</v>
      </c>
      <c r="Q7402" s="536">
        <v>0</v>
      </c>
      <c r="R7402" s="535">
        <v>134.63</v>
      </c>
    </row>
    <row r="7403" spans="1:18" ht="12.75">
      <c r="A7403" s="145">
        <v>87791</v>
      </c>
      <c r="B7403" s="102" t="s">
        <v>29011</v>
      </c>
      <c r="C7403" s="145" t="s">
        <v>4</v>
      </c>
      <c r="D7403" s="535">
        <v>201.61</v>
      </c>
      <c r="E7403" s="536">
        <v>1.9400000000000001E-2</v>
      </c>
      <c r="F7403" s="535">
        <v>161.83000000000001</v>
      </c>
      <c r="G7403" s="536">
        <v>0</v>
      </c>
      <c r="H7403" s="535">
        <v>210.69</v>
      </c>
      <c r="I7403" s="536">
        <v>8.8999999999999999E-3</v>
      </c>
      <c r="J7403" s="535">
        <v>179.2</v>
      </c>
      <c r="K7403" s="536">
        <v>1.14E-2</v>
      </c>
      <c r="L7403" s="535">
        <v>171.98</v>
      </c>
      <c r="M7403" s="536">
        <v>0</v>
      </c>
      <c r="N7403" s="535">
        <v>196.03</v>
      </c>
      <c r="O7403" s="536">
        <v>0</v>
      </c>
      <c r="P7403" s="535">
        <v>139.12</v>
      </c>
      <c r="Q7403" s="536">
        <v>0</v>
      </c>
      <c r="R7403" s="535">
        <v>148.49</v>
      </c>
    </row>
    <row r="7404" spans="1:18" ht="12.75">
      <c r="A7404" s="145">
        <v>87832</v>
      </c>
      <c r="B7404" s="102" t="s">
        <v>29012</v>
      </c>
      <c r="C7404" s="145" t="s">
        <v>4</v>
      </c>
      <c r="D7404" s="535">
        <v>185.62</v>
      </c>
      <c r="E7404" s="536">
        <v>8.3999999999999995E-3</v>
      </c>
      <c r="F7404" s="535">
        <v>149.55000000000001</v>
      </c>
      <c r="G7404" s="536">
        <v>0</v>
      </c>
      <c r="H7404" s="535">
        <v>193.44</v>
      </c>
      <c r="I7404" s="536">
        <v>8.0999999999999996E-3</v>
      </c>
      <c r="J7404" s="535">
        <v>163.41</v>
      </c>
      <c r="K7404" s="536">
        <v>0</v>
      </c>
      <c r="L7404" s="535">
        <v>161.68</v>
      </c>
      <c r="M7404" s="536">
        <v>0</v>
      </c>
      <c r="N7404" s="535">
        <v>180.19</v>
      </c>
      <c r="O7404" s="536">
        <v>0</v>
      </c>
      <c r="P7404" s="535">
        <v>134.36000000000001</v>
      </c>
      <c r="Q7404" s="536">
        <v>0</v>
      </c>
      <c r="R7404" s="535">
        <v>142.51</v>
      </c>
    </row>
    <row r="7405" spans="1:18" ht="12.75">
      <c r="A7405" s="145">
        <v>87812</v>
      </c>
      <c r="B7405" s="102" t="s">
        <v>29013</v>
      </c>
      <c r="C7405" s="145" t="s">
        <v>4</v>
      </c>
      <c r="D7405" s="535">
        <v>137.74</v>
      </c>
      <c r="E7405" s="536">
        <v>6.8999999999999999E-3</v>
      </c>
      <c r="F7405" s="535">
        <v>112.19</v>
      </c>
      <c r="G7405" s="536">
        <v>0</v>
      </c>
      <c r="H7405" s="535">
        <v>143.47</v>
      </c>
      <c r="I7405" s="536">
        <v>6.6E-3</v>
      </c>
      <c r="J7405" s="535">
        <v>119.8</v>
      </c>
      <c r="K7405" s="536">
        <v>0</v>
      </c>
      <c r="L7405" s="535">
        <v>123.93</v>
      </c>
      <c r="M7405" s="536">
        <v>0</v>
      </c>
      <c r="N7405" s="535">
        <v>133.57</v>
      </c>
      <c r="O7405" s="536">
        <v>0</v>
      </c>
      <c r="P7405" s="535">
        <v>107.18</v>
      </c>
      <c r="Q7405" s="536">
        <v>0</v>
      </c>
      <c r="R7405" s="535">
        <v>112.77</v>
      </c>
    </row>
    <row r="7406" spans="1:18" ht="12.75">
      <c r="A7406" s="145">
        <v>87816</v>
      </c>
      <c r="B7406" s="102" t="s">
        <v>29014</v>
      </c>
      <c r="C7406" s="145" t="s">
        <v>4</v>
      </c>
      <c r="D7406" s="535">
        <v>173.35</v>
      </c>
      <c r="E7406" s="536">
        <v>7.3000000000000001E-3</v>
      </c>
      <c r="F7406" s="535">
        <v>140.74</v>
      </c>
      <c r="G7406" s="536">
        <v>0</v>
      </c>
      <c r="H7406" s="535">
        <v>180.6</v>
      </c>
      <c r="I7406" s="536">
        <v>7.0000000000000001E-3</v>
      </c>
      <c r="J7406" s="535">
        <v>151.32</v>
      </c>
      <c r="K7406" s="536">
        <v>0</v>
      </c>
      <c r="L7406" s="535">
        <v>154.49</v>
      </c>
      <c r="M7406" s="536">
        <v>0</v>
      </c>
      <c r="N7406" s="535">
        <v>168.16</v>
      </c>
      <c r="O7406" s="536">
        <v>0</v>
      </c>
      <c r="P7406" s="535">
        <v>132.07</v>
      </c>
      <c r="Q7406" s="536">
        <v>0</v>
      </c>
      <c r="R7406" s="535">
        <v>139.27000000000001</v>
      </c>
    </row>
    <row r="7407" spans="1:18" ht="12.75">
      <c r="A7407" s="145">
        <v>87820</v>
      </c>
      <c r="B7407" s="102" t="s">
        <v>29015</v>
      </c>
      <c r="C7407" s="145" t="s">
        <v>4</v>
      </c>
      <c r="D7407" s="535">
        <v>199.2</v>
      </c>
      <c r="E7407" s="536">
        <v>8.0000000000000002E-3</v>
      </c>
      <c r="F7407" s="535">
        <v>160.94999999999999</v>
      </c>
      <c r="G7407" s="536">
        <v>0</v>
      </c>
      <c r="H7407" s="535">
        <v>207.58</v>
      </c>
      <c r="I7407" s="536">
        <v>7.7000000000000002E-3</v>
      </c>
      <c r="J7407" s="535">
        <v>174.84</v>
      </c>
      <c r="K7407" s="536">
        <v>0</v>
      </c>
      <c r="L7407" s="535">
        <v>174.96</v>
      </c>
      <c r="M7407" s="536">
        <v>0</v>
      </c>
      <c r="N7407" s="535">
        <v>193.34</v>
      </c>
      <c r="O7407" s="536">
        <v>0</v>
      </c>
      <c r="P7407" s="535">
        <v>146.91999999999999</v>
      </c>
      <c r="Q7407" s="536">
        <v>0</v>
      </c>
      <c r="R7407" s="535">
        <v>155.5</v>
      </c>
    </row>
    <row r="7408" spans="1:18" ht="12.75">
      <c r="A7408" s="145">
        <v>87824</v>
      </c>
      <c r="B7408" s="102" t="s">
        <v>29016</v>
      </c>
      <c r="C7408" s="145" t="s">
        <v>4</v>
      </c>
      <c r="D7408" s="535">
        <v>228.85</v>
      </c>
      <c r="E7408" s="536">
        <v>7.7000000000000002E-3</v>
      </c>
      <c r="F7408" s="535">
        <v>185.35</v>
      </c>
      <c r="G7408" s="536">
        <v>0</v>
      </c>
      <c r="H7408" s="535">
        <v>238.45</v>
      </c>
      <c r="I7408" s="536">
        <v>7.4000000000000003E-3</v>
      </c>
      <c r="J7408" s="535">
        <v>200.33</v>
      </c>
      <c r="K7408" s="536">
        <v>0</v>
      </c>
      <c r="L7408" s="535">
        <v>202.46</v>
      </c>
      <c r="M7408" s="536">
        <v>0</v>
      </c>
      <c r="N7408" s="535">
        <v>222.05</v>
      </c>
      <c r="O7408" s="536">
        <v>0</v>
      </c>
      <c r="P7408" s="535">
        <v>171.53</v>
      </c>
      <c r="Q7408" s="536">
        <v>0</v>
      </c>
      <c r="R7408" s="535">
        <v>181.2</v>
      </c>
    </row>
    <row r="7409" spans="1:18" ht="12.75">
      <c r="A7409" s="145">
        <v>87828</v>
      </c>
      <c r="B7409" s="102" t="s">
        <v>29017</v>
      </c>
      <c r="C7409" s="145" t="s">
        <v>4</v>
      </c>
      <c r="D7409" s="535">
        <v>145.77000000000001</v>
      </c>
      <c r="E7409" s="536">
        <v>8.0000000000000002E-3</v>
      </c>
      <c r="F7409" s="535">
        <v>117.81</v>
      </c>
      <c r="G7409" s="536">
        <v>0</v>
      </c>
      <c r="H7409" s="535">
        <v>151.88999999999999</v>
      </c>
      <c r="I7409" s="536">
        <v>7.6E-3</v>
      </c>
      <c r="J7409" s="535">
        <v>127.9</v>
      </c>
      <c r="K7409" s="536">
        <v>0</v>
      </c>
      <c r="L7409" s="535">
        <v>128.13999999999999</v>
      </c>
      <c r="M7409" s="536">
        <v>0</v>
      </c>
      <c r="N7409" s="535">
        <v>141.47</v>
      </c>
      <c r="O7409" s="536">
        <v>0</v>
      </c>
      <c r="P7409" s="535">
        <v>107.71</v>
      </c>
      <c r="Q7409" s="536">
        <v>0</v>
      </c>
      <c r="R7409" s="535">
        <v>113.98</v>
      </c>
    </row>
    <row r="7410" spans="1:18" ht="12.75">
      <c r="A7410" s="145">
        <v>104251</v>
      </c>
      <c r="B7410" s="102" t="s">
        <v>29018</v>
      </c>
      <c r="C7410" s="145" t="s">
        <v>4</v>
      </c>
      <c r="D7410" s="535">
        <v>130.66999999999999</v>
      </c>
      <c r="E7410" s="536">
        <v>7.3000000000000001E-3</v>
      </c>
      <c r="F7410" s="535">
        <v>106.15</v>
      </c>
      <c r="G7410" s="536">
        <v>0</v>
      </c>
      <c r="H7410" s="535">
        <v>136.12</v>
      </c>
      <c r="I7410" s="536">
        <v>7.0000000000000001E-3</v>
      </c>
      <c r="J7410" s="535">
        <v>113.99</v>
      </c>
      <c r="K7410" s="536">
        <v>0</v>
      </c>
      <c r="L7410" s="535">
        <v>116.64</v>
      </c>
      <c r="M7410" s="536">
        <v>0</v>
      </c>
      <c r="N7410" s="535">
        <v>126.74</v>
      </c>
      <c r="O7410" s="536">
        <v>0</v>
      </c>
      <c r="P7410" s="535">
        <v>99.92</v>
      </c>
      <c r="Q7410" s="536">
        <v>0</v>
      </c>
      <c r="R7410" s="535">
        <v>105.33</v>
      </c>
    </row>
    <row r="7411" spans="1:18" ht="12.75">
      <c r="A7411" s="145">
        <v>104255</v>
      </c>
      <c r="B7411" s="102" t="s">
        <v>29019</v>
      </c>
      <c r="C7411" s="145" t="s">
        <v>4</v>
      </c>
      <c r="D7411" s="535">
        <v>165.16</v>
      </c>
      <c r="E7411" s="536">
        <v>7.7000000000000002E-3</v>
      </c>
      <c r="F7411" s="535">
        <v>133.74</v>
      </c>
      <c r="G7411" s="536">
        <v>0</v>
      </c>
      <c r="H7411" s="535">
        <v>172.08</v>
      </c>
      <c r="I7411" s="536">
        <v>7.4000000000000003E-3</v>
      </c>
      <c r="J7411" s="535">
        <v>144.6</v>
      </c>
      <c r="K7411" s="536">
        <v>0</v>
      </c>
      <c r="L7411" s="535">
        <v>146.04</v>
      </c>
      <c r="M7411" s="536">
        <v>0</v>
      </c>
      <c r="N7411" s="535">
        <v>160.25</v>
      </c>
      <c r="O7411" s="536">
        <v>0</v>
      </c>
      <c r="P7411" s="535">
        <v>123.65</v>
      </c>
      <c r="Q7411" s="536">
        <v>0</v>
      </c>
      <c r="R7411" s="535">
        <v>130.63999999999999</v>
      </c>
    </row>
    <row r="7412" spans="1:18" ht="12.75">
      <c r="A7412" s="145">
        <v>104259</v>
      </c>
      <c r="B7412" s="102" t="s">
        <v>29020</v>
      </c>
      <c r="C7412" s="145" t="s">
        <v>4</v>
      </c>
      <c r="D7412" s="535">
        <v>191.01</v>
      </c>
      <c r="E7412" s="536">
        <v>8.3999999999999995E-3</v>
      </c>
      <c r="F7412" s="535">
        <v>153.94999999999999</v>
      </c>
      <c r="G7412" s="536">
        <v>0</v>
      </c>
      <c r="H7412" s="535">
        <v>199.06</v>
      </c>
      <c r="I7412" s="536">
        <v>8.0000000000000002E-3</v>
      </c>
      <c r="J7412" s="535">
        <v>168.12</v>
      </c>
      <c r="K7412" s="536">
        <v>0</v>
      </c>
      <c r="L7412" s="535">
        <v>166.51</v>
      </c>
      <c r="M7412" s="536">
        <v>0</v>
      </c>
      <c r="N7412" s="535">
        <v>185.43</v>
      </c>
      <c r="O7412" s="536">
        <v>0</v>
      </c>
      <c r="P7412" s="535">
        <v>138.5</v>
      </c>
      <c r="Q7412" s="536">
        <v>0</v>
      </c>
      <c r="R7412" s="535">
        <v>146.87</v>
      </c>
    </row>
    <row r="7413" spans="1:18" ht="12.75">
      <c r="A7413" s="145">
        <v>104263</v>
      </c>
      <c r="B7413" s="102" t="s">
        <v>29021</v>
      </c>
      <c r="C7413" s="145" t="s">
        <v>4</v>
      </c>
      <c r="D7413" s="535">
        <v>218.76</v>
      </c>
      <c r="E7413" s="536">
        <v>8.0000000000000002E-3</v>
      </c>
      <c r="F7413" s="535">
        <v>176.71</v>
      </c>
      <c r="G7413" s="536">
        <v>0</v>
      </c>
      <c r="H7413" s="535">
        <v>227.95</v>
      </c>
      <c r="I7413" s="536">
        <v>7.7000000000000002E-3</v>
      </c>
      <c r="J7413" s="535">
        <v>192.04</v>
      </c>
      <c r="K7413" s="536">
        <v>0</v>
      </c>
      <c r="L7413" s="535">
        <v>192.03</v>
      </c>
      <c r="M7413" s="536">
        <v>0</v>
      </c>
      <c r="N7413" s="535">
        <v>212.31</v>
      </c>
      <c r="O7413" s="536">
        <v>0</v>
      </c>
      <c r="P7413" s="535">
        <v>161.15</v>
      </c>
      <c r="Q7413" s="536">
        <v>0</v>
      </c>
      <c r="R7413" s="535">
        <v>170.57</v>
      </c>
    </row>
    <row r="7414" spans="1:18" ht="12.75">
      <c r="A7414" s="145">
        <v>87794</v>
      </c>
      <c r="B7414" s="102" t="s">
        <v>29022</v>
      </c>
      <c r="C7414" s="145" t="s">
        <v>4</v>
      </c>
      <c r="D7414" s="535">
        <v>58.47</v>
      </c>
      <c r="E7414" s="536">
        <v>3.9699999999999999E-2</v>
      </c>
      <c r="F7414" s="535">
        <v>43.14</v>
      </c>
      <c r="G7414" s="536">
        <v>0</v>
      </c>
      <c r="H7414" s="535">
        <v>53.05</v>
      </c>
      <c r="I7414" s="536">
        <v>0</v>
      </c>
      <c r="J7414" s="535">
        <v>45.34</v>
      </c>
      <c r="K7414" s="536">
        <v>5.1200000000000002E-2</v>
      </c>
      <c r="L7414" s="535">
        <v>52.38</v>
      </c>
      <c r="M7414" s="536">
        <v>0</v>
      </c>
      <c r="N7414" s="535">
        <v>47.72</v>
      </c>
      <c r="O7414" s="536">
        <v>0</v>
      </c>
      <c r="P7414" s="535">
        <v>51.78</v>
      </c>
      <c r="Q7414" s="536">
        <v>0</v>
      </c>
      <c r="R7414" s="535">
        <v>49</v>
      </c>
    </row>
    <row r="7415" spans="1:18" ht="12.75">
      <c r="A7415" s="145">
        <v>87799</v>
      </c>
      <c r="B7415" s="102" t="s">
        <v>29023</v>
      </c>
      <c r="C7415" s="145" t="s">
        <v>4</v>
      </c>
      <c r="D7415" s="535">
        <v>80.52</v>
      </c>
      <c r="E7415" s="536">
        <v>2.8799999999999999E-2</v>
      </c>
      <c r="F7415" s="535">
        <v>59.46</v>
      </c>
      <c r="G7415" s="536">
        <v>0</v>
      </c>
      <c r="H7415" s="535">
        <v>73.12</v>
      </c>
      <c r="I7415" s="536">
        <v>0</v>
      </c>
      <c r="J7415" s="535">
        <v>62.41</v>
      </c>
      <c r="K7415" s="536">
        <v>3.7199999999999997E-2</v>
      </c>
      <c r="L7415" s="535">
        <v>72.430000000000007</v>
      </c>
      <c r="M7415" s="536">
        <v>0</v>
      </c>
      <c r="N7415" s="535">
        <v>65.959999999999994</v>
      </c>
      <c r="O7415" s="536">
        <v>0</v>
      </c>
      <c r="P7415" s="535">
        <v>71.58</v>
      </c>
      <c r="Q7415" s="536">
        <v>0</v>
      </c>
      <c r="R7415" s="535">
        <v>67.88</v>
      </c>
    </row>
    <row r="7416" spans="1:18" ht="12.75">
      <c r="A7416" s="145">
        <v>87803</v>
      </c>
      <c r="B7416" s="102" t="s">
        <v>29024</v>
      </c>
      <c r="C7416" s="145" t="s">
        <v>4</v>
      </c>
      <c r="D7416" s="535">
        <v>91.86</v>
      </c>
      <c r="E7416" s="536">
        <v>2.53E-2</v>
      </c>
      <c r="F7416" s="535">
        <v>66.63</v>
      </c>
      <c r="G7416" s="536">
        <v>0</v>
      </c>
      <c r="H7416" s="535">
        <v>82.07</v>
      </c>
      <c r="I7416" s="536">
        <v>0</v>
      </c>
      <c r="J7416" s="535">
        <v>70.67</v>
      </c>
      <c r="K7416" s="536">
        <v>3.2800000000000003E-2</v>
      </c>
      <c r="L7416" s="535">
        <v>81.42</v>
      </c>
      <c r="M7416" s="536">
        <v>0</v>
      </c>
      <c r="N7416" s="535">
        <v>73.87</v>
      </c>
      <c r="O7416" s="536">
        <v>0</v>
      </c>
      <c r="P7416" s="535">
        <v>80.38</v>
      </c>
      <c r="Q7416" s="536">
        <v>0</v>
      </c>
      <c r="R7416" s="535">
        <v>75.48</v>
      </c>
    </row>
    <row r="7417" spans="1:18" ht="12.75">
      <c r="A7417" s="145">
        <v>87807</v>
      </c>
      <c r="B7417" s="102" t="s">
        <v>29025</v>
      </c>
      <c r="C7417" s="145" t="s">
        <v>4</v>
      </c>
      <c r="D7417" s="535">
        <v>100.61</v>
      </c>
      <c r="E7417" s="536">
        <v>2.3099999999999999E-2</v>
      </c>
      <c r="F7417" s="535">
        <v>72.84</v>
      </c>
      <c r="G7417" s="536">
        <v>0</v>
      </c>
      <c r="H7417" s="535">
        <v>89.76</v>
      </c>
      <c r="I7417" s="536">
        <v>0</v>
      </c>
      <c r="J7417" s="535">
        <v>77.33</v>
      </c>
      <c r="K7417" s="536">
        <v>0.03</v>
      </c>
      <c r="L7417" s="535">
        <v>89.09</v>
      </c>
      <c r="M7417" s="536">
        <v>0</v>
      </c>
      <c r="N7417" s="535">
        <v>80.8</v>
      </c>
      <c r="O7417" s="536">
        <v>0</v>
      </c>
      <c r="P7417" s="535">
        <v>87.95</v>
      </c>
      <c r="Q7417" s="536">
        <v>0</v>
      </c>
      <c r="R7417" s="535">
        <v>82.52</v>
      </c>
    </row>
    <row r="7418" spans="1:18" ht="12.75">
      <c r="A7418" s="145">
        <v>104218</v>
      </c>
      <c r="B7418" s="102" t="s">
        <v>29026</v>
      </c>
      <c r="C7418" s="145" t="s">
        <v>4</v>
      </c>
      <c r="D7418" s="535">
        <v>71.349999999999994</v>
      </c>
      <c r="E7418" s="536">
        <v>2.86E-2</v>
      </c>
      <c r="F7418" s="535">
        <v>53.55</v>
      </c>
      <c r="G7418" s="536">
        <v>0</v>
      </c>
      <c r="H7418" s="535">
        <v>65.760000000000005</v>
      </c>
      <c r="I7418" s="536">
        <v>0</v>
      </c>
      <c r="J7418" s="535">
        <v>55.64</v>
      </c>
      <c r="K7418" s="536">
        <v>3.6700000000000003E-2</v>
      </c>
      <c r="L7418" s="535">
        <v>65.09</v>
      </c>
      <c r="M7418" s="536">
        <v>0</v>
      </c>
      <c r="N7418" s="535">
        <v>59.47</v>
      </c>
      <c r="O7418" s="536">
        <v>0</v>
      </c>
      <c r="P7418" s="535">
        <v>64.39</v>
      </c>
      <c r="Q7418" s="536">
        <v>0</v>
      </c>
      <c r="R7418" s="535">
        <v>61.61</v>
      </c>
    </row>
    <row r="7419" spans="1:18" ht="12.75">
      <c r="A7419" s="145">
        <v>87777</v>
      </c>
      <c r="B7419" s="102" t="s">
        <v>29027</v>
      </c>
      <c r="C7419" s="145" t="s">
        <v>4</v>
      </c>
      <c r="D7419" s="535">
        <v>75.72</v>
      </c>
      <c r="E7419" s="536">
        <v>2.69E-2</v>
      </c>
      <c r="F7419" s="535">
        <v>57.29</v>
      </c>
      <c r="G7419" s="536">
        <v>0</v>
      </c>
      <c r="H7419" s="535">
        <v>70.31</v>
      </c>
      <c r="I7419" s="536">
        <v>0</v>
      </c>
      <c r="J7419" s="535">
        <v>59.23</v>
      </c>
      <c r="K7419" s="536">
        <v>3.44E-2</v>
      </c>
      <c r="L7419" s="535">
        <v>69.61</v>
      </c>
      <c r="M7419" s="536">
        <v>0</v>
      </c>
      <c r="N7419" s="535">
        <v>63.7</v>
      </c>
      <c r="O7419" s="536">
        <v>0</v>
      </c>
      <c r="P7419" s="535">
        <v>68.89</v>
      </c>
      <c r="Q7419" s="536">
        <v>0</v>
      </c>
      <c r="R7419" s="535">
        <v>66.22</v>
      </c>
    </row>
    <row r="7420" spans="1:18" ht="12.75">
      <c r="A7420" s="145">
        <v>104222</v>
      </c>
      <c r="B7420" s="102" t="s">
        <v>29028</v>
      </c>
      <c r="C7420" s="145" t="s">
        <v>4</v>
      </c>
      <c r="D7420" s="535">
        <v>92.9</v>
      </c>
      <c r="E7420" s="536">
        <v>2.1999999999999999E-2</v>
      </c>
      <c r="F7420" s="535">
        <v>69.260000000000005</v>
      </c>
      <c r="G7420" s="536">
        <v>0</v>
      </c>
      <c r="H7420" s="535">
        <v>85.12</v>
      </c>
      <c r="I7420" s="536">
        <v>0</v>
      </c>
      <c r="J7420" s="535">
        <v>72.22</v>
      </c>
      <c r="K7420" s="536">
        <v>2.8199999999999999E-2</v>
      </c>
      <c r="L7420" s="535">
        <v>84.44</v>
      </c>
      <c r="M7420" s="536">
        <v>0</v>
      </c>
      <c r="N7420" s="535">
        <v>77.03</v>
      </c>
      <c r="O7420" s="536">
        <v>0</v>
      </c>
      <c r="P7420" s="535">
        <v>83.48</v>
      </c>
      <c r="Q7420" s="536">
        <v>0</v>
      </c>
      <c r="R7420" s="535">
        <v>79.66</v>
      </c>
    </row>
    <row r="7421" spans="1:18" ht="12.75">
      <c r="A7421" s="145">
        <v>87781</v>
      </c>
      <c r="B7421" s="102" t="s">
        <v>29029</v>
      </c>
      <c r="C7421" s="145" t="s">
        <v>4</v>
      </c>
      <c r="D7421" s="535">
        <v>98.51</v>
      </c>
      <c r="E7421" s="536">
        <v>2.07E-2</v>
      </c>
      <c r="F7421" s="535">
        <v>74.06</v>
      </c>
      <c r="G7421" s="536">
        <v>0</v>
      </c>
      <c r="H7421" s="535">
        <v>90.95</v>
      </c>
      <c r="I7421" s="536">
        <v>0</v>
      </c>
      <c r="J7421" s="535">
        <v>76.819999999999993</v>
      </c>
      <c r="K7421" s="536">
        <v>2.6599999999999999E-2</v>
      </c>
      <c r="L7421" s="535">
        <v>90.22</v>
      </c>
      <c r="M7421" s="536">
        <v>0</v>
      </c>
      <c r="N7421" s="535">
        <v>82.45</v>
      </c>
      <c r="O7421" s="536">
        <v>0</v>
      </c>
      <c r="P7421" s="535">
        <v>89.25</v>
      </c>
      <c r="Q7421" s="536">
        <v>0</v>
      </c>
      <c r="R7421" s="535">
        <v>85.56</v>
      </c>
    </row>
    <row r="7422" spans="1:18" ht="12.75">
      <c r="A7422" s="145">
        <v>104226</v>
      </c>
      <c r="B7422" s="102" t="s">
        <v>29030</v>
      </c>
      <c r="C7422" s="145" t="s">
        <v>4</v>
      </c>
      <c r="D7422" s="535">
        <v>105.03</v>
      </c>
      <c r="E7422" s="536">
        <v>1.9400000000000001E-2</v>
      </c>
      <c r="F7422" s="535">
        <v>76.92</v>
      </c>
      <c r="G7422" s="536">
        <v>0</v>
      </c>
      <c r="H7422" s="535">
        <v>94.69</v>
      </c>
      <c r="I7422" s="536">
        <v>0</v>
      </c>
      <c r="J7422" s="535">
        <v>81.06</v>
      </c>
      <c r="K7422" s="536">
        <v>2.52E-2</v>
      </c>
      <c r="L7422" s="535">
        <v>94.06</v>
      </c>
      <c r="M7422" s="536">
        <v>0</v>
      </c>
      <c r="N7422" s="535">
        <v>85.48</v>
      </c>
      <c r="O7422" s="536">
        <v>0</v>
      </c>
      <c r="P7422" s="535">
        <v>92.9</v>
      </c>
      <c r="Q7422" s="536">
        <v>0</v>
      </c>
      <c r="R7422" s="535">
        <v>87.79</v>
      </c>
    </row>
    <row r="7423" spans="1:18" ht="12.75">
      <c r="A7423" s="145">
        <v>87786</v>
      </c>
      <c r="B7423" s="102" t="s">
        <v>29031</v>
      </c>
      <c r="C7423" s="145" t="s">
        <v>4</v>
      </c>
      <c r="D7423" s="535">
        <v>110.64</v>
      </c>
      <c r="E7423" s="536">
        <v>1.84E-2</v>
      </c>
      <c r="F7423" s="535">
        <v>81.72</v>
      </c>
      <c r="G7423" s="536">
        <v>0</v>
      </c>
      <c r="H7423" s="535">
        <v>100.52</v>
      </c>
      <c r="I7423" s="536">
        <v>0</v>
      </c>
      <c r="J7423" s="535">
        <v>85.66</v>
      </c>
      <c r="K7423" s="536">
        <v>2.3800000000000002E-2</v>
      </c>
      <c r="L7423" s="535">
        <v>99.84</v>
      </c>
      <c r="M7423" s="536">
        <v>0</v>
      </c>
      <c r="N7423" s="535">
        <v>90.9</v>
      </c>
      <c r="O7423" s="536">
        <v>0</v>
      </c>
      <c r="P7423" s="535">
        <v>98.67</v>
      </c>
      <c r="Q7423" s="536">
        <v>0</v>
      </c>
      <c r="R7423" s="535">
        <v>93.69</v>
      </c>
    </row>
    <row r="7424" spans="1:18" ht="12.75">
      <c r="A7424" s="145">
        <v>104230</v>
      </c>
      <c r="B7424" s="102" t="s">
        <v>29032</v>
      </c>
      <c r="C7424" s="145" t="s">
        <v>4</v>
      </c>
      <c r="D7424" s="535">
        <v>121.81</v>
      </c>
      <c r="E7424" s="536">
        <v>1.67E-2</v>
      </c>
      <c r="F7424" s="535">
        <v>89.93</v>
      </c>
      <c r="G7424" s="536">
        <v>0</v>
      </c>
      <c r="H7424" s="535">
        <v>110.62</v>
      </c>
      <c r="I7424" s="536">
        <v>0</v>
      </c>
      <c r="J7424" s="535">
        <v>94.28</v>
      </c>
      <c r="K7424" s="536">
        <v>2.1600000000000001E-2</v>
      </c>
      <c r="L7424" s="535">
        <v>109.93</v>
      </c>
      <c r="M7424" s="536">
        <v>0</v>
      </c>
      <c r="N7424" s="535">
        <v>100.07</v>
      </c>
      <c r="O7424" s="536">
        <v>0</v>
      </c>
      <c r="P7424" s="535">
        <v>108.64</v>
      </c>
      <c r="Q7424" s="536">
        <v>0</v>
      </c>
      <c r="R7424" s="535">
        <v>103.15</v>
      </c>
    </row>
    <row r="7425" spans="1:18" ht="12.75">
      <c r="A7425" s="145">
        <v>104234</v>
      </c>
      <c r="B7425" s="102" t="s">
        <v>29033</v>
      </c>
      <c r="C7425" s="145" t="s">
        <v>4</v>
      </c>
      <c r="D7425" s="535">
        <v>55.89</v>
      </c>
      <c r="E7425" s="536">
        <v>4.1500000000000002E-2</v>
      </c>
      <c r="F7425" s="535">
        <v>40.93</v>
      </c>
      <c r="G7425" s="536">
        <v>0</v>
      </c>
      <c r="H7425" s="535">
        <v>50.37</v>
      </c>
      <c r="I7425" s="536">
        <v>0</v>
      </c>
      <c r="J7425" s="535">
        <v>43.23</v>
      </c>
      <c r="K7425" s="536">
        <v>5.3699999999999998E-2</v>
      </c>
      <c r="L7425" s="535">
        <v>49.72</v>
      </c>
      <c r="M7425" s="536">
        <v>0</v>
      </c>
      <c r="N7425" s="535">
        <v>45.24</v>
      </c>
      <c r="O7425" s="536">
        <v>0</v>
      </c>
      <c r="P7425" s="535">
        <v>49.12</v>
      </c>
      <c r="Q7425" s="536">
        <v>0</v>
      </c>
      <c r="R7425" s="535">
        <v>46.28</v>
      </c>
    </row>
    <row r="7426" spans="1:18" ht="12.75">
      <c r="A7426" s="145">
        <v>104238</v>
      </c>
      <c r="B7426" s="102" t="s">
        <v>29034</v>
      </c>
      <c r="C7426" s="145" t="s">
        <v>4</v>
      </c>
      <c r="D7426" s="535">
        <v>76.7</v>
      </c>
      <c r="E7426" s="536">
        <v>3.0200000000000001E-2</v>
      </c>
      <c r="F7426" s="535">
        <v>56.19</v>
      </c>
      <c r="G7426" s="536">
        <v>0</v>
      </c>
      <c r="H7426" s="535">
        <v>69.16</v>
      </c>
      <c r="I7426" s="536">
        <v>0</v>
      </c>
      <c r="J7426" s="535">
        <v>59.28</v>
      </c>
      <c r="K7426" s="536">
        <v>3.9100000000000003E-2</v>
      </c>
      <c r="L7426" s="535">
        <v>68.489999999999995</v>
      </c>
      <c r="M7426" s="536">
        <v>0</v>
      </c>
      <c r="N7426" s="535">
        <v>62.28</v>
      </c>
      <c r="O7426" s="536">
        <v>0</v>
      </c>
      <c r="P7426" s="535">
        <v>67.66</v>
      </c>
      <c r="Q7426" s="536">
        <v>0</v>
      </c>
      <c r="R7426" s="535">
        <v>63.86</v>
      </c>
    </row>
    <row r="7427" spans="1:18" ht="12.75">
      <c r="A7427" s="145">
        <v>104242</v>
      </c>
      <c r="B7427" s="102" t="s">
        <v>29035</v>
      </c>
      <c r="C7427" s="145" t="s">
        <v>4</v>
      </c>
      <c r="D7427" s="535">
        <v>88.04</v>
      </c>
      <c r="E7427" s="536">
        <v>2.64E-2</v>
      </c>
      <c r="F7427" s="535">
        <v>63.36</v>
      </c>
      <c r="G7427" s="536">
        <v>0</v>
      </c>
      <c r="H7427" s="535">
        <v>78.11</v>
      </c>
      <c r="I7427" s="536">
        <v>0</v>
      </c>
      <c r="J7427" s="535">
        <v>67.540000000000006</v>
      </c>
      <c r="K7427" s="536">
        <v>3.44E-2</v>
      </c>
      <c r="L7427" s="535">
        <v>77.48</v>
      </c>
      <c r="M7427" s="536">
        <v>0</v>
      </c>
      <c r="N7427" s="535">
        <v>70.19</v>
      </c>
      <c r="O7427" s="536">
        <v>0</v>
      </c>
      <c r="P7427" s="535">
        <v>76.459999999999994</v>
      </c>
      <c r="Q7427" s="536">
        <v>0</v>
      </c>
      <c r="R7427" s="535">
        <v>71.459999999999994</v>
      </c>
    </row>
    <row r="7428" spans="1:18" ht="12.75">
      <c r="A7428" s="145">
        <v>104246</v>
      </c>
      <c r="B7428" s="102" t="s">
        <v>29036</v>
      </c>
      <c r="C7428" s="145" t="s">
        <v>4</v>
      </c>
      <c r="D7428" s="535">
        <v>96.4</v>
      </c>
      <c r="E7428" s="536">
        <v>2.41E-2</v>
      </c>
      <c r="F7428" s="535">
        <v>69.25</v>
      </c>
      <c r="G7428" s="536">
        <v>0</v>
      </c>
      <c r="H7428" s="535">
        <v>85.38</v>
      </c>
      <c r="I7428" s="536">
        <v>0</v>
      </c>
      <c r="J7428" s="535">
        <v>73.88</v>
      </c>
      <c r="K7428" s="536">
        <v>3.1399999999999997E-2</v>
      </c>
      <c r="L7428" s="535">
        <v>84.75</v>
      </c>
      <c r="M7428" s="536">
        <v>0</v>
      </c>
      <c r="N7428" s="535">
        <v>76.739999999999995</v>
      </c>
      <c r="O7428" s="536">
        <v>0</v>
      </c>
      <c r="P7428" s="535">
        <v>83.63</v>
      </c>
      <c r="Q7428" s="536">
        <v>0</v>
      </c>
      <c r="R7428" s="535">
        <v>78.09</v>
      </c>
    </row>
    <row r="7429" spans="1:18" ht="12.75">
      <c r="A7429" s="145">
        <v>104250</v>
      </c>
      <c r="B7429" s="102" t="s">
        <v>29037</v>
      </c>
      <c r="C7429" s="145" t="s">
        <v>4</v>
      </c>
      <c r="D7429" s="535">
        <v>93.58</v>
      </c>
      <c r="E7429" s="536">
        <v>0</v>
      </c>
      <c r="F7429" s="535">
        <v>72.58</v>
      </c>
      <c r="G7429" s="536">
        <v>0</v>
      </c>
      <c r="H7429" s="535">
        <v>88.94</v>
      </c>
      <c r="I7429" s="536">
        <v>0</v>
      </c>
      <c r="J7429" s="535">
        <v>73.75</v>
      </c>
      <c r="K7429" s="536">
        <v>0</v>
      </c>
      <c r="L7429" s="535">
        <v>88.61</v>
      </c>
      <c r="M7429" s="536">
        <v>0</v>
      </c>
      <c r="N7429" s="535">
        <v>81.400000000000006</v>
      </c>
      <c r="O7429" s="536">
        <v>0</v>
      </c>
      <c r="P7429" s="535">
        <v>87.79</v>
      </c>
      <c r="Q7429" s="536">
        <v>0</v>
      </c>
      <c r="R7429" s="535">
        <v>85.78</v>
      </c>
    </row>
    <row r="7430" spans="1:18" ht="12.75">
      <c r="A7430" s="145">
        <v>87811</v>
      </c>
      <c r="B7430" s="102" t="s">
        <v>29038</v>
      </c>
      <c r="C7430" s="145" t="s">
        <v>4</v>
      </c>
      <c r="D7430" s="535">
        <v>101.43</v>
      </c>
      <c r="E7430" s="536">
        <v>0</v>
      </c>
      <c r="F7430" s="535">
        <v>79.290000000000006</v>
      </c>
      <c r="G7430" s="536">
        <v>0</v>
      </c>
      <c r="H7430" s="535">
        <v>97.1</v>
      </c>
      <c r="I7430" s="536">
        <v>0</v>
      </c>
      <c r="J7430" s="535">
        <v>80.2</v>
      </c>
      <c r="K7430" s="536">
        <v>0</v>
      </c>
      <c r="L7430" s="535">
        <v>96.72</v>
      </c>
      <c r="M7430" s="536">
        <v>0</v>
      </c>
      <c r="N7430" s="535">
        <v>88.97</v>
      </c>
      <c r="O7430" s="536">
        <v>0</v>
      </c>
      <c r="P7430" s="535">
        <v>95.86</v>
      </c>
      <c r="Q7430" s="536">
        <v>0</v>
      </c>
      <c r="R7430" s="535">
        <v>94.04</v>
      </c>
    </row>
    <row r="7431" spans="1:18" ht="12.75">
      <c r="A7431" s="145">
        <v>104254</v>
      </c>
      <c r="B7431" s="102" t="s">
        <v>29039</v>
      </c>
      <c r="C7431" s="145" t="s">
        <v>4</v>
      </c>
      <c r="D7431" s="535">
        <v>114.38</v>
      </c>
      <c r="E7431" s="536">
        <v>0</v>
      </c>
      <c r="F7431" s="535">
        <v>87.84</v>
      </c>
      <c r="G7431" s="536">
        <v>0</v>
      </c>
      <c r="H7431" s="535">
        <v>107.73</v>
      </c>
      <c r="I7431" s="536">
        <v>0</v>
      </c>
      <c r="J7431" s="535">
        <v>89.8</v>
      </c>
      <c r="K7431" s="536">
        <v>0</v>
      </c>
      <c r="L7431" s="535">
        <v>107.38</v>
      </c>
      <c r="M7431" s="536">
        <v>0</v>
      </c>
      <c r="N7431" s="535">
        <v>98.45</v>
      </c>
      <c r="O7431" s="536">
        <v>0</v>
      </c>
      <c r="P7431" s="535">
        <v>106.33</v>
      </c>
      <c r="Q7431" s="536">
        <v>0</v>
      </c>
      <c r="R7431" s="535">
        <v>103.36</v>
      </c>
    </row>
    <row r="7432" spans="1:18" ht="12.75">
      <c r="A7432" s="145">
        <v>87815</v>
      </c>
      <c r="B7432" s="102" t="s">
        <v>29040</v>
      </c>
      <c r="C7432" s="145" t="s">
        <v>4</v>
      </c>
      <c r="D7432" s="535">
        <v>123.48</v>
      </c>
      <c r="E7432" s="536">
        <v>0</v>
      </c>
      <c r="F7432" s="535">
        <v>95.61</v>
      </c>
      <c r="G7432" s="536">
        <v>0</v>
      </c>
      <c r="H7432" s="535">
        <v>117.18</v>
      </c>
      <c r="I7432" s="536">
        <v>0</v>
      </c>
      <c r="J7432" s="535">
        <v>97.25</v>
      </c>
      <c r="K7432" s="536">
        <v>0</v>
      </c>
      <c r="L7432" s="535">
        <v>116.75</v>
      </c>
      <c r="M7432" s="536">
        <v>0</v>
      </c>
      <c r="N7432" s="535">
        <v>107.21</v>
      </c>
      <c r="O7432" s="536">
        <v>0</v>
      </c>
      <c r="P7432" s="535">
        <v>115.67</v>
      </c>
      <c r="Q7432" s="536">
        <v>0</v>
      </c>
      <c r="R7432" s="535">
        <v>112.92</v>
      </c>
    </row>
    <row r="7433" spans="1:18" ht="12.75">
      <c r="A7433" s="145">
        <v>104258</v>
      </c>
      <c r="B7433" s="102" t="s">
        <v>29041</v>
      </c>
      <c r="C7433" s="145" t="s">
        <v>4</v>
      </c>
      <c r="D7433" s="535">
        <v>125.72</v>
      </c>
      <c r="E7433" s="536">
        <v>0</v>
      </c>
      <c r="F7433" s="535">
        <v>95.01</v>
      </c>
      <c r="G7433" s="536">
        <v>0</v>
      </c>
      <c r="H7433" s="535">
        <v>116.68</v>
      </c>
      <c r="I7433" s="536">
        <v>0</v>
      </c>
      <c r="J7433" s="535">
        <v>98.06</v>
      </c>
      <c r="K7433" s="536">
        <v>0</v>
      </c>
      <c r="L7433" s="535">
        <v>116.37</v>
      </c>
      <c r="M7433" s="536">
        <v>0</v>
      </c>
      <c r="N7433" s="535">
        <v>106.36</v>
      </c>
      <c r="O7433" s="536">
        <v>0</v>
      </c>
      <c r="P7433" s="535">
        <v>115.13</v>
      </c>
      <c r="Q7433" s="536">
        <v>0</v>
      </c>
      <c r="R7433" s="535">
        <v>110.96</v>
      </c>
    </row>
    <row r="7434" spans="1:18" ht="12.75">
      <c r="A7434" s="145">
        <v>87819</v>
      </c>
      <c r="B7434" s="102" t="s">
        <v>29042</v>
      </c>
      <c r="C7434" s="145" t="s">
        <v>4</v>
      </c>
      <c r="D7434" s="535">
        <v>134.82</v>
      </c>
      <c r="E7434" s="536">
        <v>0</v>
      </c>
      <c r="F7434" s="535">
        <v>102.78</v>
      </c>
      <c r="G7434" s="536">
        <v>0</v>
      </c>
      <c r="H7434" s="535">
        <v>126.13</v>
      </c>
      <c r="I7434" s="536">
        <v>0</v>
      </c>
      <c r="J7434" s="535">
        <v>105.51</v>
      </c>
      <c r="K7434" s="536">
        <v>0</v>
      </c>
      <c r="L7434" s="535">
        <v>125.74</v>
      </c>
      <c r="M7434" s="536">
        <v>0</v>
      </c>
      <c r="N7434" s="535">
        <v>115.12</v>
      </c>
      <c r="O7434" s="536">
        <v>0</v>
      </c>
      <c r="P7434" s="535">
        <v>124.47</v>
      </c>
      <c r="Q7434" s="536">
        <v>0</v>
      </c>
      <c r="R7434" s="535">
        <v>120.52</v>
      </c>
    </row>
    <row r="7435" spans="1:18" ht="12.75">
      <c r="A7435" s="145">
        <v>104262</v>
      </c>
      <c r="B7435" s="102" t="s">
        <v>29043</v>
      </c>
      <c r="C7435" s="145" t="s">
        <v>4</v>
      </c>
      <c r="D7435" s="535">
        <v>158.22</v>
      </c>
      <c r="E7435" s="536">
        <v>0</v>
      </c>
      <c r="F7435" s="535">
        <v>121.52</v>
      </c>
      <c r="G7435" s="536">
        <v>0</v>
      </c>
      <c r="H7435" s="535">
        <v>149.03</v>
      </c>
      <c r="I7435" s="536">
        <v>0</v>
      </c>
      <c r="J7435" s="535">
        <v>124.2</v>
      </c>
      <c r="K7435" s="536">
        <v>0</v>
      </c>
      <c r="L7435" s="535">
        <v>148.52000000000001</v>
      </c>
      <c r="M7435" s="536">
        <v>0</v>
      </c>
      <c r="N7435" s="535">
        <v>136.18</v>
      </c>
      <c r="O7435" s="536">
        <v>0</v>
      </c>
      <c r="P7435" s="535">
        <v>147.08000000000001</v>
      </c>
      <c r="Q7435" s="536">
        <v>0</v>
      </c>
      <c r="R7435" s="535">
        <v>142.99</v>
      </c>
    </row>
    <row r="7436" spans="1:18" ht="12.75">
      <c r="A7436" s="145">
        <v>87823</v>
      </c>
      <c r="B7436" s="102" t="s">
        <v>29044</v>
      </c>
      <c r="C7436" s="145" t="s">
        <v>4</v>
      </c>
      <c r="D7436" s="535">
        <v>170.62</v>
      </c>
      <c r="E7436" s="536">
        <v>0</v>
      </c>
      <c r="F7436" s="535">
        <v>132.12</v>
      </c>
      <c r="G7436" s="536">
        <v>0</v>
      </c>
      <c r="H7436" s="535">
        <v>161.91999999999999</v>
      </c>
      <c r="I7436" s="536">
        <v>0</v>
      </c>
      <c r="J7436" s="535">
        <v>134.38</v>
      </c>
      <c r="K7436" s="536">
        <v>0</v>
      </c>
      <c r="L7436" s="535">
        <v>161.32</v>
      </c>
      <c r="M7436" s="536">
        <v>0</v>
      </c>
      <c r="N7436" s="535">
        <v>148.15</v>
      </c>
      <c r="O7436" s="536">
        <v>0</v>
      </c>
      <c r="P7436" s="535">
        <v>159.81</v>
      </c>
      <c r="Q7436" s="536">
        <v>0</v>
      </c>
      <c r="R7436" s="535">
        <v>156.04</v>
      </c>
    </row>
    <row r="7437" spans="1:18" ht="12.75">
      <c r="A7437" s="145">
        <v>87827</v>
      </c>
      <c r="B7437" s="102" t="s">
        <v>29045</v>
      </c>
      <c r="C7437" s="145" t="s">
        <v>4</v>
      </c>
      <c r="D7437" s="535">
        <v>98.87</v>
      </c>
      <c r="E7437" s="536">
        <v>0</v>
      </c>
      <c r="F7437" s="535">
        <v>75.44</v>
      </c>
      <c r="G7437" s="536">
        <v>0</v>
      </c>
      <c r="H7437" s="535">
        <v>92.57</v>
      </c>
      <c r="I7437" s="536">
        <v>0</v>
      </c>
      <c r="J7437" s="535">
        <v>77.400000000000006</v>
      </c>
      <c r="K7437" s="536">
        <v>0</v>
      </c>
      <c r="L7437" s="535">
        <v>92.29</v>
      </c>
      <c r="M7437" s="536">
        <v>0</v>
      </c>
      <c r="N7437" s="535">
        <v>84.51</v>
      </c>
      <c r="O7437" s="536">
        <v>0</v>
      </c>
      <c r="P7437" s="535">
        <v>91.35</v>
      </c>
      <c r="Q7437" s="536">
        <v>0</v>
      </c>
      <c r="R7437" s="535">
        <v>88.49</v>
      </c>
    </row>
    <row r="7438" spans="1:18" ht="12.75">
      <c r="A7438" s="145">
        <v>87831</v>
      </c>
      <c r="B7438" s="102" t="s">
        <v>29046</v>
      </c>
      <c r="C7438" s="145" t="s">
        <v>4</v>
      </c>
      <c r="D7438" s="535">
        <v>121.85</v>
      </c>
      <c r="E7438" s="536">
        <v>0</v>
      </c>
      <c r="F7438" s="535">
        <v>91.99</v>
      </c>
      <c r="G7438" s="536">
        <v>0</v>
      </c>
      <c r="H7438" s="535">
        <v>112.99</v>
      </c>
      <c r="I7438" s="536">
        <v>0</v>
      </c>
      <c r="J7438" s="535">
        <v>95</v>
      </c>
      <c r="K7438" s="536">
        <v>0</v>
      </c>
      <c r="L7438" s="535">
        <v>112.68</v>
      </c>
      <c r="M7438" s="536">
        <v>0</v>
      </c>
      <c r="N7438" s="535">
        <v>102.97</v>
      </c>
      <c r="O7438" s="536">
        <v>0</v>
      </c>
      <c r="P7438" s="535">
        <v>111.48</v>
      </c>
      <c r="Q7438" s="536">
        <v>0</v>
      </c>
      <c r="R7438" s="535">
        <v>107.4</v>
      </c>
    </row>
    <row r="7439" spans="1:18" ht="12.75">
      <c r="A7439" s="145">
        <v>104220</v>
      </c>
      <c r="B7439" s="102" t="s">
        <v>29047</v>
      </c>
      <c r="C7439" s="145" t="s">
        <v>4</v>
      </c>
      <c r="D7439" s="535">
        <v>70.63</v>
      </c>
      <c r="E7439" s="536">
        <v>0.1079</v>
      </c>
      <c r="F7439" s="535">
        <v>53.04</v>
      </c>
      <c r="G7439" s="536">
        <v>0.10349999999999999</v>
      </c>
      <c r="H7439" s="535">
        <v>65.22</v>
      </c>
      <c r="I7439" s="536">
        <v>8.5599999999999996E-2</v>
      </c>
      <c r="J7439" s="535">
        <v>56.24</v>
      </c>
      <c r="K7439" s="536">
        <v>0.13389999999999999</v>
      </c>
      <c r="L7439" s="535">
        <v>66.31</v>
      </c>
      <c r="M7439" s="536">
        <v>8.2799999999999999E-2</v>
      </c>
      <c r="N7439" s="535">
        <v>59.53</v>
      </c>
      <c r="O7439" s="536">
        <v>9.2200000000000004E-2</v>
      </c>
      <c r="P7439" s="535">
        <v>63.44</v>
      </c>
      <c r="Q7439" s="536">
        <v>8.6499999999999994E-2</v>
      </c>
      <c r="R7439" s="535">
        <v>60.78</v>
      </c>
    </row>
    <row r="7440" spans="1:18" ht="12.75">
      <c r="A7440" s="145">
        <v>104203</v>
      </c>
      <c r="B7440" s="102" t="s">
        <v>29048</v>
      </c>
      <c r="C7440" s="145" t="s">
        <v>4</v>
      </c>
      <c r="D7440" s="535">
        <v>75.19</v>
      </c>
      <c r="E7440" s="536">
        <v>0.10970000000000001</v>
      </c>
      <c r="F7440" s="535">
        <v>57.03</v>
      </c>
      <c r="G7440" s="536">
        <v>0.1071</v>
      </c>
      <c r="H7440" s="535">
        <v>69.94</v>
      </c>
      <c r="I7440" s="536">
        <v>8.8800000000000004E-2</v>
      </c>
      <c r="J7440" s="535">
        <v>60.09</v>
      </c>
      <c r="K7440" s="536">
        <v>0.1356</v>
      </c>
      <c r="L7440" s="535">
        <v>70.989999999999995</v>
      </c>
      <c r="M7440" s="536">
        <v>8.6099999999999996E-2</v>
      </c>
      <c r="N7440" s="535">
        <v>63.95</v>
      </c>
      <c r="O7440" s="536">
        <v>9.5500000000000002E-2</v>
      </c>
      <c r="P7440" s="535">
        <v>68.09</v>
      </c>
      <c r="Q7440" s="536">
        <v>8.9700000000000002E-2</v>
      </c>
      <c r="R7440" s="535">
        <v>65.540000000000006</v>
      </c>
    </row>
    <row r="7441" spans="1:18" ht="12.75">
      <c r="A7441" s="145">
        <v>104224</v>
      </c>
      <c r="B7441" s="102" t="s">
        <v>29049</v>
      </c>
      <c r="C7441" s="145" t="s">
        <v>4</v>
      </c>
      <c r="D7441" s="535">
        <v>91.96</v>
      </c>
      <c r="E7441" s="536">
        <v>0.1007</v>
      </c>
      <c r="F7441" s="535">
        <v>68.56</v>
      </c>
      <c r="G7441" s="536">
        <v>0.1037</v>
      </c>
      <c r="H7441" s="535">
        <v>84.43</v>
      </c>
      <c r="I7441" s="536">
        <v>8.5500000000000007E-2</v>
      </c>
      <c r="J7441" s="535">
        <v>72.98</v>
      </c>
      <c r="K7441" s="536">
        <v>0.12540000000000001</v>
      </c>
      <c r="L7441" s="535">
        <v>86.06</v>
      </c>
      <c r="M7441" s="536">
        <v>8.2600000000000007E-2</v>
      </c>
      <c r="N7441" s="535">
        <v>77.09</v>
      </c>
      <c r="O7441" s="536">
        <v>9.2200000000000004E-2</v>
      </c>
      <c r="P7441" s="535">
        <v>82.22</v>
      </c>
      <c r="Q7441" s="536">
        <v>8.6499999999999994E-2</v>
      </c>
      <c r="R7441" s="535">
        <v>78.540000000000006</v>
      </c>
    </row>
    <row r="7442" spans="1:18" ht="12.75">
      <c r="A7442" s="145">
        <v>104204</v>
      </c>
      <c r="B7442" s="102" t="s">
        <v>29050</v>
      </c>
      <c r="C7442" s="145" t="s">
        <v>4</v>
      </c>
      <c r="D7442" s="535">
        <v>97.87</v>
      </c>
      <c r="E7442" s="536">
        <v>0.10290000000000001</v>
      </c>
      <c r="F7442" s="535">
        <v>73.739999999999995</v>
      </c>
      <c r="G7442" s="536">
        <v>0.1074</v>
      </c>
      <c r="H7442" s="535">
        <v>90.54</v>
      </c>
      <c r="I7442" s="536">
        <v>8.8700000000000001E-2</v>
      </c>
      <c r="J7442" s="535">
        <v>77.989999999999995</v>
      </c>
      <c r="K7442" s="536">
        <v>0.12770000000000001</v>
      </c>
      <c r="L7442" s="535">
        <v>92.14</v>
      </c>
      <c r="M7442" s="536">
        <v>8.5999999999999993E-2</v>
      </c>
      <c r="N7442" s="535">
        <v>82.82</v>
      </c>
      <c r="O7442" s="536">
        <v>9.5600000000000004E-2</v>
      </c>
      <c r="P7442" s="535">
        <v>88.27</v>
      </c>
      <c r="Q7442" s="536">
        <v>8.9700000000000002E-2</v>
      </c>
      <c r="R7442" s="535">
        <v>84.71</v>
      </c>
    </row>
    <row r="7443" spans="1:18" ht="12.75">
      <c r="A7443" s="145">
        <v>104228</v>
      </c>
      <c r="B7443" s="102" t="s">
        <v>29051</v>
      </c>
      <c r="C7443" s="145" t="s">
        <v>4</v>
      </c>
      <c r="D7443" s="535">
        <v>103.33</v>
      </c>
      <c r="E7443" s="536">
        <v>9.2299999999999993E-2</v>
      </c>
      <c r="F7443" s="535">
        <v>75.37</v>
      </c>
      <c r="G7443" s="536">
        <v>9.7699999999999995E-2</v>
      </c>
      <c r="H7443" s="535">
        <v>93.33</v>
      </c>
      <c r="I7443" s="536">
        <v>8.0399999999999999E-2</v>
      </c>
      <c r="J7443" s="535">
        <v>81.31</v>
      </c>
      <c r="K7443" s="536">
        <v>0.11559999999999999</v>
      </c>
      <c r="L7443" s="535">
        <v>95.6</v>
      </c>
      <c r="M7443" s="536">
        <v>7.6999999999999999E-2</v>
      </c>
      <c r="N7443" s="535">
        <v>85</v>
      </c>
      <c r="O7443" s="536">
        <v>8.6599999999999996E-2</v>
      </c>
      <c r="P7443" s="535">
        <v>90.81</v>
      </c>
      <c r="Q7443" s="536">
        <v>8.1000000000000003E-2</v>
      </c>
      <c r="R7443" s="535">
        <v>85.91</v>
      </c>
    </row>
    <row r="7444" spans="1:18" ht="12.75">
      <c r="A7444" s="145">
        <v>104205</v>
      </c>
      <c r="B7444" s="102" t="s">
        <v>29052</v>
      </c>
      <c r="C7444" s="145" t="s">
        <v>4</v>
      </c>
      <c r="D7444" s="535">
        <v>109.25</v>
      </c>
      <c r="E7444" s="536">
        <v>9.4799999999999995E-2</v>
      </c>
      <c r="F7444" s="535">
        <v>80.56</v>
      </c>
      <c r="G7444" s="536">
        <v>0.1014</v>
      </c>
      <c r="H7444" s="535">
        <v>99.45</v>
      </c>
      <c r="I7444" s="536">
        <v>8.3699999999999997E-2</v>
      </c>
      <c r="J7444" s="535">
        <v>86.32</v>
      </c>
      <c r="K7444" s="536">
        <v>0.1183</v>
      </c>
      <c r="L7444" s="535">
        <v>101.69</v>
      </c>
      <c r="M7444" s="536">
        <v>8.0299999999999996E-2</v>
      </c>
      <c r="N7444" s="535">
        <v>90.74</v>
      </c>
      <c r="O7444" s="536">
        <v>0.09</v>
      </c>
      <c r="P7444" s="535">
        <v>96.87</v>
      </c>
      <c r="Q7444" s="536">
        <v>8.43E-2</v>
      </c>
      <c r="R7444" s="535">
        <v>92.09</v>
      </c>
    </row>
    <row r="7445" spans="1:18" ht="12.75">
      <c r="A7445" s="145">
        <v>104232</v>
      </c>
      <c r="B7445" s="102" t="s">
        <v>29053</v>
      </c>
      <c r="C7445" s="145" t="s">
        <v>4</v>
      </c>
      <c r="D7445" s="535">
        <v>114.17</v>
      </c>
      <c r="E7445" s="536">
        <v>9.11E-2</v>
      </c>
      <c r="F7445" s="535">
        <v>83.31</v>
      </c>
      <c r="G7445" s="536">
        <v>9.8299999999999998E-2</v>
      </c>
      <c r="H7445" s="535">
        <v>103.13</v>
      </c>
      <c r="I7445" s="536">
        <v>8.1100000000000005E-2</v>
      </c>
      <c r="J7445" s="535">
        <v>89.85</v>
      </c>
      <c r="K7445" s="536">
        <v>0.1139</v>
      </c>
      <c r="L7445" s="535">
        <v>105.68</v>
      </c>
      <c r="M7445" s="536">
        <v>7.7499999999999999E-2</v>
      </c>
      <c r="N7445" s="535">
        <v>93.97</v>
      </c>
      <c r="O7445" s="536">
        <v>8.72E-2</v>
      </c>
      <c r="P7445" s="535">
        <v>100.39</v>
      </c>
      <c r="Q7445" s="536">
        <v>8.1600000000000006E-2</v>
      </c>
      <c r="R7445" s="535">
        <v>95</v>
      </c>
    </row>
    <row r="7446" spans="1:18" ht="12.75">
      <c r="A7446" s="145">
        <v>104206</v>
      </c>
      <c r="B7446" s="102" t="s">
        <v>29054</v>
      </c>
      <c r="C7446" s="145" t="s">
        <v>4</v>
      </c>
      <c r="D7446" s="535">
        <v>120.67</v>
      </c>
      <c r="E7446" s="536">
        <v>9.3600000000000003E-2</v>
      </c>
      <c r="F7446" s="535">
        <v>88.99</v>
      </c>
      <c r="G7446" s="536">
        <v>0.10199999999999999</v>
      </c>
      <c r="H7446" s="535">
        <v>109.86</v>
      </c>
      <c r="I7446" s="536">
        <v>8.4199999999999997E-2</v>
      </c>
      <c r="J7446" s="535">
        <v>95.34</v>
      </c>
      <c r="K7446" s="536">
        <v>0.1166</v>
      </c>
      <c r="L7446" s="535">
        <v>112.36</v>
      </c>
      <c r="M7446" s="536">
        <v>8.0799999999999997E-2</v>
      </c>
      <c r="N7446" s="535">
        <v>100.28</v>
      </c>
      <c r="O7446" s="536">
        <v>9.0499999999999997E-2</v>
      </c>
      <c r="P7446" s="535">
        <v>107.04</v>
      </c>
      <c r="Q7446" s="536">
        <v>8.48E-2</v>
      </c>
      <c r="R7446" s="535">
        <v>101.8</v>
      </c>
    </row>
    <row r="7447" spans="1:18" ht="12.75">
      <c r="A7447" s="145">
        <v>104236</v>
      </c>
      <c r="B7447" s="102" t="s">
        <v>29055</v>
      </c>
      <c r="C7447" s="145" t="s">
        <v>4</v>
      </c>
      <c r="D7447" s="535">
        <v>54.65</v>
      </c>
      <c r="E7447" s="536">
        <v>0.1089</v>
      </c>
      <c r="F7447" s="535">
        <v>39.75</v>
      </c>
      <c r="G7447" s="536">
        <v>8.9300000000000004E-2</v>
      </c>
      <c r="H7447" s="535">
        <v>49.32</v>
      </c>
      <c r="I7447" s="536">
        <v>7.3599999999999999E-2</v>
      </c>
      <c r="J7447" s="535">
        <v>43.04</v>
      </c>
      <c r="K7447" s="536">
        <v>0.13639999999999999</v>
      </c>
      <c r="L7447" s="535">
        <v>50.29</v>
      </c>
      <c r="M7447" s="536">
        <v>7.0599999999999996E-2</v>
      </c>
      <c r="N7447" s="535">
        <v>44.67</v>
      </c>
      <c r="O7447" s="536">
        <v>7.9500000000000001E-2</v>
      </c>
      <c r="P7447" s="535">
        <v>47.66</v>
      </c>
      <c r="Q7447" s="536">
        <v>7.4499999999999997E-2</v>
      </c>
      <c r="R7447" s="535">
        <v>44.96</v>
      </c>
    </row>
    <row r="7448" spans="1:18" ht="12.75">
      <c r="A7448" s="145">
        <v>104207</v>
      </c>
      <c r="B7448" s="102" t="s">
        <v>29056</v>
      </c>
      <c r="C7448" s="145" t="s">
        <v>4</v>
      </c>
      <c r="D7448" s="535">
        <v>57.46</v>
      </c>
      <c r="E7448" s="536">
        <v>0.1103</v>
      </c>
      <c r="F7448" s="535">
        <v>42.2</v>
      </c>
      <c r="G7448" s="536">
        <v>9.3100000000000002E-2</v>
      </c>
      <c r="H7448" s="535">
        <v>52.22</v>
      </c>
      <c r="I7448" s="536">
        <v>7.6999999999999999E-2</v>
      </c>
      <c r="J7448" s="535">
        <v>45.41</v>
      </c>
      <c r="K7448" s="536">
        <v>0.1376</v>
      </c>
      <c r="L7448" s="535">
        <v>53.17</v>
      </c>
      <c r="M7448" s="536">
        <v>7.3899999999999993E-2</v>
      </c>
      <c r="N7448" s="535">
        <v>47.38</v>
      </c>
      <c r="O7448" s="536">
        <v>8.2900000000000001E-2</v>
      </c>
      <c r="P7448" s="535">
        <v>50.53</v>
      </c>
      <c r="Q7448" s="536">
        <v>7.7799999999999994E-2</v>
      </c>
      <c r="R7448" s="535">
        <v>47.89</v>
      </c>
    </row>
    <row r="7449" spans="1:18" ht="12.75">
      <c r="A7449" s="145">
        <v>104240</v>
      </c>
      <c r="B7449" s="102" t="s">
        <v>29057</v>
      </c>
      <c r="C7449" s="145" t="s">
        <v>4</v>
      </c>
      <c r="D7449" s="535">
        <v>75.349999999999994</v>
      </c>
      <c r="E7449" s="536">
        <v>0.1009</v>
      </c>
      <c r="F7449" s="535">
        <v>54.92</v>
      </c>
      <c r="G7449" s="536">
        <v>9.4299999999999995E-2</v>
      </c>
      <c r="H7449" s="535">
        <v>68.05</v>
      </c>
      <c r="I7449" s="536">
        <v>7.7600000000000002E-2</v>
      </c>
      <c r="J7449" s="535">
        <v>59.32</v>
      </c>
      <c r="K7449" s="536">
        <v>0.12640000000000001</v>
      </c>
      <c r="L7449" s="535">
        <v>69.55</v>
      </c>
      <c r="M7449" s="536">
        <v>7.4499999999999997E-2</v>
      </c>
      <c r="N7449" s="535">
        <v>61.81</v>
      </c>
      <c r="O7449" s="536">
        <v>8.3799999999999999E-2</v>
      </c>
      <c r="P7449" s="535">
        <v>65.989999999999995</v>
      </c>
      <c r="Q7449" s="536">
        <v>7.85E-2</v>
      </c>
      <c r="R7449" s="535">
        <v>62.36</v>
      </c>
    </row>
    <row r="7450" spans="1:18" ht="12.75">
      <c r="A7450" s="145">
        <v>104208</v>
      </c>
      <c r="B7450" s="102" t="s">
        <v>29058</v>
      </c>
      <c r="C7450" s="145" t="s">
        <v>4</v>
      </c>
      <c r="D7450" s="535">
        <v>79.39</v>
      </c>
      <c r="E7450" s="536">
        <v>0.1028</v>
      </c>
      <c r="F7450" s="535">
        <v>58.45</v>
      </c>
      <c r="G7450" s="536">
        <v>9.8000000000000004E-2</v>
      </c>
      <c r="H7450" s="535">
        <v>72.23</v>
      </c>
      <c r="I7450" s="536">
        <v>8.09E-2</v>
      </c>
      <c r="J7450" s="535">
        <v>62.74</v>
      </c>
      <c r="K7450" s="536">
        <v>0.1283</v>
      </c>
      <c r="L7450" s="535">
        <v>73.69</v>
      </c>
      <c r="M7450" s="536">
        <v>7.7799999999999994E-2</v>
      </c>
      <c r="N7450" s="535">
        <v>65.73</v>
      </c>
      <c r="O7450" s="536">
        <v>8.72E-2</v>
      </c>
      <c r="P7450" s="535">
        <v>70.13</v>
      </c>
      <c r="Q7450" s="536">
        <v>8.1699999999999995E-2</v>
      </c>
      <c r="R7450" s="535">
        <v>66.569999999999993</v>
      </c>
    </row>
    <row r="7451" spans="1:18" ht="12.75">
      <c r="A7451" s="145">
        <v>104244</v>
      </c>
      <c r="B7451" s="102" t="s">
        <v>29059</v>
      </c>
      <c r="C7451" s="145" t="s">
        <v>4</v>
      </c>
      <c r="D7451" s="535">
        <v>86.03</v>
      </c>
      <c r="E7451" s="536">
        <v>9.1499999999999998E-2</v>
      </c>
      <c r="F7451" s="535">
        <v>61.34</v>
      </c>
      <c r="G7451" s="536">
        <v>8.8499999999999995E-2</v>
      </c>
      <c r="H7451" s="535">
        <v>76.42</v>
      </c>
      <c r="I7451" s="536">
        <v>7.2599999999999998E-2</v>
      </c>
      <c r="J7451" s="535">
        <v>67.16</v>
      </c>
      <c r="K7451" s="536">
        <v>0.1154</v>
      </c>
      <c r="L7451" s="535">
        <v>78.510000000000005</v>
      </c>
      <c r="M7451" s="536">
        <v>6.9199999999999998E-2</v>
      </c>
      <c r="N7451" s="535">
        <v>69.25</v>
      </c>
      <c r="O7451" s="536">
        <v>7.8399999999999997E-2</v>
      </c>
      <c r="P7451" s="535">
        <v>74.06</v>
      </c>
      <c r="Q7451" s="536">
        <v>7.3300000000000004E-2</v>
      </c>
      <c r="R7451" s="535">
        <v>69.290000000000006</v>
      </c>
    </row>
    <row r="7452" spans="1:18" ht="12.75">
      <c r="A7452" s="145">
        <v>104209</v>
      </c>
      <c r="B7452" s="102" t="s">
        <v>29060</v>
      </c>
      <c r="C7452" s="145" t="s">
        <v>4</v>
      </c>
      <c r="D7452" s="535">
        <v>90.07</v>
      </c>
      <c r="E7452" s="536">
        <v>9.3600000000000003E-2</v>
      </c>
      <c r="F7452" s="535">
        <v>64.87</v>
      </c>
      <c r="G7452" s="536">
        <v>9.2200000000000004E-2</v>
      </c>
      <c r="H7452" s="535">
        <v>80.599999999999994</v>
      </c>
      <c r="I7452" s="536">
        <v>7.5800000000000006E-2</v>
      </c>
      <c r="J7452" s="535">
        <v>70.569999999999993</v>
      </c>
      <c r="K7452" s="536">
        <v>0.1176</v>
      </c>
      <c r="L7452" s="535">
        <v>82.65</v>
      </c>
      <c r="M7452" s="536">
        <v>7.2400000000000006E-2</v>
      </c>
      <c r="N7452" s="535">
        <v>73.17</v>
      </c>
      <c r="O7452" s="536">
        <v>8.1699999999999995E-2</v>
      </c>
      <c r="P7452" s="535">
        <v>78.2</v>
      </c>
      <c r="Q7452" s="536">
        <v>7.6499999999999999E-2</v>
      </c>
      <c r="R7452" s="535">
        <v>73.5</v>
      </c>
    </row>
    <row r="7453" spans="1:18" ht="12.75">
      <c r="A7453" s="145">
        <v>104248</v>
      </c>
      <c r="B7453" s="102" t="s">
        <v>29061</v>
      </c>
      <c r="C7453" s="145" t="s">
        <v>4</v>
      </c>
      <c r="D7453" s="535">
        <v>90.59</v>
      </c>
      <c r="E7453" s="536">
        <v>8.7300000000000003E-2</v>
      </c>
      <c r="F7453" s="535">
        <v>63.86</v>
      </c>
      <c r="G7453" s="536">
        <v>8.5199999999999998E-2</v>
      </c>
      <c r="H7453" s="535">
        <v>79.81</v>
      </c>
      <c r="I7453" s="536">
        <v>7.0000000000000007E-2</v>
      </c>
      <c r="J7453" s="535">
        <v>70.42</v>
      </c>
      <c r="K7453" s="536">
        <v>0.11020000000000001</v>
      </c>
      <c r="L7453" s="535">
        <v>82.17</v>
      </c>
      <c r="M7453" s="536">
        <v>6.6199999999999995E-2</v>
      </c>
      <c r="N7453" s="535">
        <v>72.22</v>
      </c>
      <c r="O7453" s="536">
        <v>7.5300000000000006E-2</v>
      </c>
      <c r="P7453" s="535">
        <v>77.3</v>
      </c>
      <c r="Q7453" s="536">
        <v>7.0400000000000004E-2</v>
      </c>
      <c r="R7453" s="535">
        <v>71.930000000000007</v>
      </c>
    </row>
    <row r="7454" spans="1:18" ht="12.75">
      <c r="A7454" s="145">
        <v>104210</v>
      </c>
      <c r="B7454" s="102" t="s">
        <v>29062</v>
      </c>
      <c r="C7454" s="145" t="s">
        <v>4</v>
      </c>
      <c r="D7454" s="535">
        <v>94.48</v>
      </c>
      <c r="E7454" s="536">
        <v>8.9300000000000004E-2</v>
      </c>
      <c r="F7454" s="535">
        <v>67.260000000000005</v>
      </c>
      <c r="G7454" s="536">
        <v>8.8900000000000007E-2</v>
      </c>
      <c r="H7454" s="535">
        <v>83.84</v>
      </c>
      <c r="I7454" s="536">
        <v>7.2999999999999995E-2</v>
      </c>
      <c r="J7454" s="535">
        <v>73.73</v>
      </c>
      <c r="K7454" s="536">
        <v>0.11260000000000001</v>
      </c>
      <c r="L7454" s="535">
        <v>86.18</v>
      </c>
      <c r="M7454" s="536">
        <v>6.9400000000000003E-2</v>
      </c>
      <c r="N7454" s="535">
        <v>76</v>
      </c>
      <c r="O7454" s="536">
        <v>7.8700000000000006E-2</v>
      </c>
      <c r="P7454" s="535">
        <v>81.290000000000006</v>
      </c>
      <c r="Q7454" s="536">
        <v>7.3599999999999999E-2</v>
      </c>
      <c r="R7454" s="535">
        <v>76.010000000000005</v>
      </c>
    </row>
    <row r="7455" spans="1:18" ht="12.75">
      <c r="A7455" s="145">
        <v>104252</v>
      </c>
      <c r="B7455" s="102" t="s">
        <v>29063</v>
      </c>
      <c r="C7455" s="145" t="s">
        <v>4</v>
      </c>
      <c r="D7455" s="535">
        <v>94.61</v>
      </c>
      <c r="E7455" s="536">
        <v>9.98E-2</v>
      </c>
      <c r="F7455" s="535">
        <v>74.19</v>
      </c>
      <c r="G7455" s="536">
        <v>0.12590000000000001</v>
      </c>
      <c r="H7455" s="535">
        <v>90.03</v>
      </c>
      <c r="I7455" s="536">
        <v>0.10489999999999999</v>
      </c>
      <c r="J7455" s="535">
        <v>76.47</v>
      </c>
      <c r="K7455" s="536">
        <v>0.1221</v>
      </c>
      <c r="L7455" s="535">
        <v>91.34</v>
      </c>
      <c r="M7455" s="536">
        <v>0.1023</v>
      </c>
      <c r="N7455" s="535">
        <v>83.22</v>
      </c>
      <c r="O7455" s="536">
        <v>0.11219999999999999</v>
      </c>
      <c r="P7455" s="535">
        <v>88.51</v>
      </c>
      <c r="Q7455" s="536">
        <v>0.1055</v>
      </c>
      <c r="R7455" s="535">
        <v>86.55</v>
      </c>
    </row>
    <row r="7456" spans="1:18" ht="12.75">
      <c r="A7456" s="145">
        <v>104211</v>
      </c>
      <c r="B7456" s="102" t="s">
        <v>29064</v>
      </c>
      <c r="C7456" s="145" t="s">
        <v>4</v>
      </c>
      <c r="D7456" s="535">
        <v>102.81</v>
      </c>
      <c r="E7456" s="536">
        <v>0.1028</v>
      </c>
      <c r="F7456" s="535">
        <v>81.36</v>
      </c>
      <c r="G7456" s="536">
        <v>0.12859999999999999</v>
      </c>
      <c r="H7456" s="535">
        <v>98.51</v>
      </c>
      <c r="I7456" s="536">
        <v>0.10730000000000001</v>
      </c>
      <c r="J7456" s="535">
        <v>83.41</v>
      </c>
      <c r="K7456" s="536">
        <v>0.12540000000000001</v>
      </c>
      <c r="L7456" s="535">
        <v>99.76</v>
      </c>
      <c r="M7456" s="536">
        <v>0.10489999999999999</v>
      </c>
      <c r="N7456" s="535">
        <v>91.18</v>
      </c>
      <c r="O7456" s="536">
        <v>0.1147</v>
      </c>
      <c r="P7456" s="535">
        <v>96.9</v>
      </c>
      <c r="Q7456" s="536">
        <v>0.1079</v>
      </c>
      <c r="R7456" s="535">
        <v>95.12</v>
      </c>
    </row>
    <row r="7457" spans="1:18" ht="12.75">
      <c r="A7457" s="145">
        <v>104212</v>
      </c>
      <c r="B7457" s="102" t="s">
        <v>29065</v>
      </c>
      <c r="C7457" s="145" t="s">
        <v>4</v>
      </c>
      <c r="D7457" s="535">
        <v>124.81</v>
      </c>
      <c r="E7457" s="536">
        <v>9.9400000000000002E-2</v>
      </c>
      <c r="F7457" s="535">
        <v>97.66</v>
      </c>
      <c r="G7457" s="536">
        <v>0.1255</v>
      </c>
      <c r="H7457" s="535">
        <v>118.59</v>
      </c>
      <c r="I7457" s="536">
        <v>0.1046</v>
      </c>
      <c r="J7457" s="535">
        <v>100.8</v>
      </c>
      <c r="K7457" s="536">
        <v>0.1216</v>
      </c>
      <c r="L7457" s="535">
        <v>120.35</v>
      </c>
      <c r="M7457" s="536">
        <v>0.1019</v>
      </c>
      <c r="N7457" s="535">
        <v>109.59</v>
      </c>
      <c r="O7457" s="536">
        <v>0.1119</v>
      </c>
      <c r="P7457" s="535">
        <v>116.57</v>
      </c>
      <c r="Q7457" s="536">
        <v>0.1052</v>
      </c>
      <c r="R7457" s="535">
        <v>113.88</v>
      </c>
    </row>
    <row r="7458" spans="1:18" ht="12.75">
      <c r="A7458" s="145">
        <v>104213</v>
      </c>
      <c r="B7458" s="102" t="s">
        <v>29066</v>
      </c>
      <c r="C7458" s="145" t="s">
        <v>4</v>
      </c>
      <c r="D7458" s="535">
        <v>135.49</v>
      </c>
      <c r="E7458" s="536">
        <v>9.35E-2</v>
      </c>
      <c r="F7458" s="535">
        <v>104.08</v>
      </c>
      <c r="G7458" s="536">
        <v>0.1202</v>
      </c>
      <c r="H7458" s="535">
        <v>126.96</v>
      </c>
      <c r="I7458" s="536">
        <v>9.98E-2</v>
      </c>
      <c r="J7458" s="535">
        <v>108.63</v>
      </c>
      <c r="K7458" s="536">
        <v>0.1152</v>
      </c>
      <c r="L7458" s="535">
        <v>129.31</v>
      </c>
      <c r="M7458" s="536">
        <v>9.6699999999999994E-2</v>
      </c>
      <c r="N7458" s="535">
        <v>117.03</v>
      </c>
      <c r="O7458" s="536">
        <v>0.1069</v>
      </c>
      <c r="P7458" s="535">
        <v>124.64</v>
      </c>
      <c r="Q7458" s="536">
        <v>0.1004</v>
      </c>
      <c r="R7458" s="535">
        <v>120.81</v>
      </c>
    </row>
    <row r="7459" spans="1:18" ht="12.75">
      <c r="A7459" s="145">
        <v>104214</v>
      </c>
      <c r="B7459" s="102" t="s">
        <v>29067</v>
      </c>
      <c r="C7459" s="145" t="s">
        <v>4</v>
      </c>
      <c r="D7459" s="535">
        <v>160.21</v>
      </c>
      <c r="E7459" s="536">
        <v>9.6600000000000005E-2</v>
      </c>
      <c r="F7459" s="535">
        <v>124.25</v>
      </c>
      <c r="G7459" s="536">
        <v>0.1231</v>
      </c>
      <c r="H7459" s="535">
        <v>151.19999999999999</v>
      </c>
      <c r="I7459" s="536">
        <v>0.1024</v>
      </c>
      <c r="J7459" s="535">
        <v>128.94999999999999</v>
      </c>
      <c r="K7459" s="536">
        <v>0.1186</v>
      </c>
      <c r="L7459" s="535">
        <v>153.71</v>
      </c>
      <c r="M7459" s="536">
        <v>9.9500000000000005E-2</v>
      </c>
      <c r="N7459" s="535">
        <v>139.55000000000001</v>
      </c>
      <c r="O7459" s="536">
        <v>0.1096</v>
      </c>
      <c r="P7459" s="535">
        <v>148.52000000000001</v>
      </c>
      <c r="Q7459" s="536">
        <v>0.10290000000000001</v>
      </c>
      <c r="R7459" s="535">
        <v>144.53</v>
      </c>
    </row>
    <row r="7460" spans="1:18" ht="12.75">
      <c r="A7460" s="145">
        <v>104215</v>
      </c>
      <c r="B7460" s="102" t="s">
        <v>29068</v>
      </c>
      <c r="C7460" s="145" t="s">
        <v>4</v>
      </c>
      <c r="D7460" s="535">
        <v>98.87</v>
      </c>
      <c r="E7460" s="536">
        <v>9.2399999999999996E-2</v>
      </c>
      <c r="F7460" s="535">
        <v>75.98</v>
      </c>
      <c r="G7460" s="536">
        <v>0.1187</v>
      </c>
      <c r="H7460" s="535">
        <v>92.74</v>
      </c>
      <c r="I7460" s="536">
        <v>9.8599999999999993E-2</v>
      </c>
      <c r="J7460" s="535">
        <v>79.239999999999995</v>
      </c>
      <c r="K7460" s="536">
        <v>0.1138</v>
      </c>
      <c r="L7460" s="535">
        <v>94.47</v>
      </c>
      <c r="M7460" s="536">
        <v>9.5500000000000002E-2</v>
      </c>
      <c r="N7460" s="535">
        <v>85.47</v>
      </c>
      <c r="O7460" s="536">
        <v>0.1055</v>
      </c>
      <c r="P7460" s="535">
        <v>91.06</v>
      </c>
      <c r="Q7460" s="536">
        <v>9.9099999999999994E-2</v>
      </c>
      <c r="R7460" s="535">
        <v>88.31</v>
      </c>
    </row>
    <row r="7461" spans="1:18" ht="12.75">
      <c r="A7461" s="145">
        <v>104216</v>
      </c>
      <c r="B7461" s="102" t="s">
        <v>29069</v>
      </c>
      <c r="C7461" s="145" t="s">
        <v>4</v>
      </c>
      <c r="D7461" s="535">
        <v>121.36</v>
      </c>
      <c r="E7461" s="536">
        <v>8.8599999999999998E-2</v>
      </c>
      <c r="F7461" s="535">
        <v>92.06</v>
      </c>
      <c r="G7461" s="536">
        <v>0.11509999999999999</v>
      </c>
      <c r="H7461" s="535">
        <v>112.76</v>
      </c>
      <c r="I7461" s="536">
        <v>9.5299999999999996E-2</v>
      </c>
      <c r="J7461" s="535">
        <v>96.78</v>
      </c>
      <c r="K7461" s="536">
        <v>0.1095</v>
      </c>
      <c r="L7461" s="535">
        <v>115.14</v>
      </c>
      <c r="M7461" s="536">
        <v>9.2100000000000001E-2</v>
      </c>
      <c r="N7461" s="535">
        <v>103.72</v>
      </c>
      <c r="O7461" s="536">
        <v>0.1022</v>
      </c>
      <c r="P7461" s="535">
        <v>110.62</v>
      </c>
      <c r="Q7461" s="536">
        <v>9.5799999999999996E-2</v>
      </c>
      <c r="R7461" s="535">
        <v>106.67</v>
      </c>
    </row>
    <row r="7462" spans="1:18" ht="12.75">
      <c r="A7462" s="145">
        <v>104217</v>
      </c>
      <c r="B7462" s="102" t="s">
        <v>29070</v>
      </c>
      <c r="C7462" s="145" t="s">
        <v>4</v>
      </c>
      <c r="D7462" s="535">
        <v>66.8</v>
      </c>
      <c r="E7462" s="536">
        <v>3.1399999999999997E-2</v>
      </c>
      <c r="F7462" s="535">
        <v>49.03</v>
      </c>
      <c r="G7462" s="536">
        <v>0</v>
      </c>
      <c r="H7462" s="535">
        <v>61.69</v>
      </c>
      <c r="I7462" s="536">
        <v>1E-3</v>
      </c>
      <c r="J7462" s="535">
        <v>52.04</v>
      </c>
      <c r="K7462" s="536">
        <v>3.9199999999999999E-2</v>
      </c>
      <c r="L7462" s="535">
        <v>62.84</v>
      </c>
      <c r="M7462" s="536">
        <v>0</v>
      </c>
      <c r="N7462" s="535">
        <v>55.82</v>
      </c>
      <c r="O7462" s="536">
        <v>0</v>
      </c>
      <c r="P7462" s="535">
        <v>59.95</v>
      </c>
      <c r="Q7462" s="536">
        <v>0</v>
      </c>
      <c r="R7462" s="535">
        <v>57.38</v>
      </c>
    </row>
    <row r="7463" spans="1:18" ht="12.75">
      <c r="A7463" s="145">
        <v>104221</v>
      </c>
      <c r="B7463" s="102" t="s">
        <v>29071</v>
      </c>
      <c r="C7463" s="145" t="s">
        <v>4</v>
      </c>
      <c r="D7463" s="535">
        <v>86.8</v>
      </c>
      <c r="E7463" s="536">
        <v>2.4400000000000002E-2</v>
      </c>
      <c r="F7463" s="535">
        <v>63.21</v>
      </c>
      <c r="G7463" s="536">
        <v>0</v>
      </c>
      <c r="H7463" s="535">
        <v>79.67</v>
      </c>
      <c r="I7463" s="536">
        <v>1E-3</v>
      </c>
      <c r="J7463" s="535">
        <v>67.39</v>
      </c>
      <c r="K7463" s="536">
        <v>3.0300000000000001E-2</v>
      </c>
      <c r="L7463" s="535">
        <v>81.42</v>
      </c>
      <c r="M7463" s="536">
        <v>0</v>
      </c>
      <c r="N7463" s="535">
        <v>72.13</v>
      </c>
      <c r="O7463" s="536">
        <v>0</v>
      </c>
      <c r="P7463" s="535">
        <v>77.540000000000006</v>
      </c>
      <c r="Q7463" s="536">
        <v>0</v>
      </c>
      <c r="R7463" s="535">
        <v>73.98</v>
      </c>
    </row>
    <row r="7464" spans="1:18" ht="12.75">
      <c r="A7464" s="145">
        <v>104225</v>
      </c>
      <c r="B7464" s="102" t="s">
        <v>29072</v>
      </c>
      <c r="C7464" s="145" t="s">
        <v>4</v>
      </c>
      <c r="D7464" s="535">
        <v>97.38</v>
      </c>
      <c r="E7464" s="536">
        <v>2.2100000000000002E-2</v>
      </c>
      <c r="F7464" s="535">
        <v>69.33</v>
      </c>
      <c r="G7464" s="536">
        <v>0</v>
      </c>
      <c r="H7464" s="535">
        <v>87.85</v>
      </c>
      <c r="I7464" s="536">
        <v>1.2999999999999999E-3</v>
      </c>
      <c r="J7464" s="535">
        <v>75</v>
      </c>
      <c r="K7464" s="536">
        <v>2.7199999999999998E-2</v>
      </c>
      <c r="L7464" s="535">
        <v>90.27</v>
      </c>
      <c r="M7464" s="536">
        <v>0</v>
      </c>
      <c r="N7464" s="535">
        <v>79.34</v>
      </c>
      <c r="O7464" s="536">
        <v>0</v>
      </c>
      <c r="P7464" s="535">
        <v>85.45</v>
      </c>
      <c r="Q7464" s="536">
        <v>0</v>
      </c>
      <c r="R7464" s="535">
        <v>80.67</v>
      </c>
    </row>
    <row r="7465" spans="1:18" ht="12.75">
      <c r="A7465" s="145">
        <v>104229</v>
      </c>
      <c r="B7465" s="102" t="s">
        <v>29073</v>
      </c>
      <c r="C7465" s="145" t="s">
        <v>4</v>
      </c>
      <c r="D7465" s="535">
        <v>113.39</v>
      </c>
      <c r="E7465" s="536">
        <v>1.9E-2</v>
      </c>
      <c r="F7465" s="535">
        <v>81.58</v>
      </c>
      <c r="G7465" s="536">
        <v>0</v>
      </c>
      <c r="H7465" s="535">
        <v>103.1</v>
      </c>
      <c r="I7465" s="536">
        <v>1.1999999999999999E-3</v>
      </c>
      <c r="J7465" s="535">
        <v>87.61</v>
      </c>
      <c r="K7465" s="536">
        <v>2.3300000000000001E-2</v>
      </c>
      <c r="L7465" s="535">
        <v>105.77</v>
      </c>
      <c r="M7465" s="536">
        <v>0</v>
      </c>
      <c r="N7465" s="535">
        <v>93.31</v>
      </c>
      <c r="O7465" s="536">
        <v>0</v>
      </c>
      <c r="P7465" s="535">
        <v>100.43</v>
      </c>
      <c r="Q7465" s="536">
        <v>0</v>
      </c>
      <c r="R7465" s="535">
        <v>95.32</v>
      </c>
    </row>
    <row r="7466" spans="1:18" ht="12.75">
      <c r="A7466" s="145">
        <v>104233</v>
      </c>
      <c r="B7466" s="102" t="s">
        <v>29074</v>
      </c>
      <c r="C7466" s="145" t="s">
        <v>4</v>
      </c>
      <c r="D7466" s="535">
        <v>51.64</v>
      </c>
      <c r="E7466" s="536">
        <v>4.6100000000000002E-2</v>
      </c>
      <c r="F7466" s="535">
        <v>36.72</v>
      </c>
      <c r="G7466" s="536">
        <v>0</v>
      </c>
      <c r="H7466" s="535">
        <v>46.57</v>
      </c>
      <c r="I7466" s="536">
        <v>1.2999999999999999E-3</v>
      </c>
      <c r="J7466" s="535">
        <v>39.869999999999997</v>
      </c>
      <c r="K7466" s="536">
        <v>5.8200000000000002E-2</v>
      </c>
      <c r="L7466" s="535">
        <v>47.62</v>
      </c>
      <c r="M7466" s="536">
        <v>0</v>
      </c>
      <c r="N7466" s="535">
        <v>41.83</v>
      </c>
      <c r="O7466" s="536">
        <v>0</v>
      </c>
      <c r="P7466" s="535">
        <v>44.98</v>
      </c>
      <c r="Q7466" s="536">
        <v>0</v>
      </c>
      <c r="R7466" s="535">
        <v>42.33</v>
      </c>
    </row>
    <row r="7467" spans="1:18" ht="12.75">
      <c r="A7467" s="145">
        <v>104237</v>
      </c>
      <c r="B7467" s="102" t="s">
        <v>29075</v>
      </c>
      <c r="C7467" s="145" t="s">
        <v>4</v>
      </c>
      <c r="D7467" s="535">
        <v>71.010000000000005</v>
      </c>
      <c r="E7467" s="536">
        <v>3.3799999999999997E-2</v>
      </c>
      <c r="F7467" s="535">
        <v>50.54</v>
      </c>
      <c r="G7467" s="536">
        <v>0</v>
      </c>
      <c r="H7467" s="535">
        <v>64.069999999999993</v>
      </c>
      <c r="I7467" s="536">
        <v>1.1999999999999999E-3</v>
      </c>
      <c r="J7467" s="535">
        <v>54.77</v>
      </c>
      <c r="K7467" s="536">
        <v>4.24E-2</v>
      </c>
      <c r="L7467" s="535">
        <v>65.680000000000007</v>
      </c>
      <c r="M7467" s="536">
        <v>0</v>
      </c>
      <c r="N7467" s="535">
        <v>57.71</v>
      </c>
      <c r="O7467" s="536">
        <v>0</v>
      </c>
      <c r="P7467" s="535">
        <v>62.11</v>
      </c>
      <c r="Q7467" s="536">
        <v>0</v>
      </c>
      <c r="R7467" s="535">
        <v>58.56</v>
      </c>
    </row>
    <row r="7468" spans="1:18" ht="12.75">
      <c r="A7468" s="145">
        <v>104241</v>
      </c>
      <c r="B7468" s="102" t="s">
        <v>29076</v>
      </c>
      <c r="C7468" s="145" t="s">
        <v>4</v>
      </c>
      <c r="D7468" s="535">
        <v>80.900000000000006</v>
      </c>
      <c r="E7468" s="536">
        <v>2.9899999999999999E-2</v>
      </c>
      <c r="F7468" s="535">
        <v>56.27</v>
      </c>
      <c r="G7468" s="536">
        <v>0</v>
      </c>
      <c r="H7468" s="535">
        <v>71.72</v>
      </c>
      <c r="I7468" s="536">
        <v>1.4E-3</v>
      </c>
      <c r="J7468" s="535">
        <v>61.88</v>
      </c>
      <c r="K7468" s="536">
        <v>3.7499999999999999E-2</v>
      </c>
      <c r="L7468" s="535">
        <v>73.95</v>
      </c>
      <c r="M7468" s="536">
        <v>0</v>
      </c>
      <c r="N7468" s="535">
        <v>64.45</v>
      </c>
      <c r="O7468" s="536">
        <v>0</v>
      </c>
      <c r="P7468" s="535">
        <v>69.5</v>
      </c>
      <c r="Q7468" s="536">
        <v>0</v>
      </c>
      <c r="R7468" s="535">
        <v>64.81</v>
      </c>
    </row>
    <row r="7469" spans="1:18" ht="12.75">
      <c r="A7469" s="145">
        <v>104245</v>
      </c>
      <c r="B7469" s="102" t="s">
        <v>29077</v>
      </c>
      <c r="C7469" s="145" t="s">
        <v>4</v>
      </c>
      <c r="D7469" s="535">
        <v>88.53</v>
      </c>
      <c r="E7469" s="536">
        <v>2.7400000000000001E-2</v>
      </c>
      <c r="F7469" s="535">
        <v>61.44</v>
      </c>
      <c r="G7469" s="536">
        <v>0</v>
      </c>
      <c r="H7469" s="535">
        <v>78.349999999999994</v>
      </c>
      <c r="I7469" s="536">
        <v>1.4E-3</v>
      </c>
      <c r="J7469" s="535">
        <v>67.650000000000006</v>
      </c>
      <c r="K7469" s="536">
        <v>3.4299999999999997E-2</v>
      </c>
      <c r="L7469" s="535">
        <v>80.86</v>
      </c>
      <c r="M7469" s="536">
        <v>0</v>
      </c>
      <c r="N7469" s="535">
        <v>70.42</v>
      </c>
      <c r="O7469" s="536">
        <v>0</v>
      </c>
      <c r="P7469" s="535">
        <v>75.959999999999994</v>
      </c>
      <c r="Q7469" s="536">
        <v>0</v>
      </c>
      <c r="R7469" s="535">
        <v>70.760000000000005</v>
      </c>
    </row>
    <row r="7470" spans="1:18" ht="12.75">
      <c r="A7470" s="145">
        <v>104249</v>
      </c>
      <c r="B7470" s="102" t="s">
        <v>29078</v>
      </c>
      <c r="C7470" s="145" t="s">
        <v>4</v>
      </c>
      <c r="D7470" s="535">
        <v>89.33</v>
      </c>
      <c r="E7470" s="536">
        <v>6.9999999999999999E-4</v>
      </c>
      <c r="F7470" s="535">
        <v>68.37</v>
      </c>
      <c r="G7470" s="536">
        <v>0</v>
      </c>
      <c r="H7470" s="535">
        <v>85.14</v>
      </c>
      <c r="I7470" s="536">
        <v>6.9999999999999999E-4</v>
      </c>
      <c r="J7470" s="535">
        <v>70.39</v>
      </c>
      <c r="K7470" s="536">
        <v>0</v>
      </c>
      <c r="L7470" s="535">
        <v>86.51</v>
      </c>
      <c r="M7470" s="536">
        <v>0</v>
      </c>
      <c r="N7470" s="535">
        <v>77.989999999999995</v>
      </c>
      <c r="O7470" s="536">
        <v>0</v>
      </c>
      <c r="P7470" s="535">
        <v>83.65</v>
      </c>
      <c r="Q7470" s="536">
        <v>0</v>
      </c>
      <c r="R7470" s="535">
        <v>81.83</v>
      </c>
    </row>
    <row r="7471" spans="1:18" ht="12.75">
      <c r="A7471" s="145">
        <v>104253</v>
      </c>
      <c r="B7471" s="102" t="s">
        <v>29079</v>
      </c>
      <c r="C7471" s="145" t="s">
        <v>4</v>
      </c>
      <c r="D7471" s="535">
        <v>108.69</v>
      </c>
      <c r="E7471" s="536">
        <v>6.9999999999999999E-4</v>
      </c>
      <c r="F7471" s="535">
        <v>82.19</v>
      </c>
      <c r="G7471" s="536">
        <v>0</v>
      </c>
      <c r="H7471" s="535">
        <v>102.64</v>
      </c>
      <c r="I7471" s="536">
        <v>8.0000000000000004E-4</v>
      </c>
      <c r="J7471" s="535">
        <v>85.29</v>
      </c>
      <c r="K7471" s="536">
        <v>0</v>
      </c>
      <c r="L7471" s="535">
        <v>104.57</v>
      </c>
      <c r="M7471" s="536">
        <v>0</v>
      </c>
      <c r="N7471" s="535">
        <v>93.88</v>
      </c>
      <c r="O7471" s="536">
        <v>0</v>
      </c>
      <c r="P7471" s="535">
        <v>100.78</v>
      </c>
      <c r="Q7471" s="536">
        <v>0</v>
      </c>
      <c r="R7471" s="535">
        <v>98.06</v>
      </c>
    </row>
    <row r="7472" spans="1:18" ht="12.75">
      <c r="A7472" s="145">
        <v>104256</v>
      </c>
      <c r="B7472" s="102" t="s">
        <v>29080</v>
      </c>
      <c r="C7472" s="145" t="s">
        <v>4</v>
      </c>
      <c r="D7472" s="535">
        <v>115.31</v>
      </c>
      <c r="E7472" s="536">
        <v>9.6199999999999994E-2</v>
      </c>
      <c r="F7472" s="535">
        <v>89.35</v>
      </c>
      <c r="G7472" s="536">
        <v>0.1227</v>
      </c>
      <c r="H7472" s="535">
        <v>108.76</v>
      </c>
      <c r="I7472" s="536">
        <v>0.10199999999999999</v>
      </c>
      <c r="J7472" s="535">
        <v>92.77</v>
      </c>
      <c r="K7472" s="536">
        <v>0.1181</v>
      </c>
      <c r="L7472" s="535">
        <v>110.59</v>
      </c>
      <c r="M7472" s="536">
        <v>9.9099999999999994E-2</v>
      </c>
      <c r="N7472" s="535">
        <v>100.37</v>
      </c>
      <c r="O7472" s="536">
        <v>0.10920000000000001</v>
      </c>
      <c r="P7472" s="535">
        <v>106.84</v>
      </c>
      <c r="Q7472" s="536">
        <v>0.1026</v>
      </c>
      <c r="R7472" s="535">
        <v>103.94</v>
      </c>
    </row>
    <row r="7473" spans="1:18" ht="12.75">
      <c r="A7473" s="145">
        <v>104260</v>
      </c>
      <c r="B7473" s="102" t="s">
        <v>29081</v>
      </c>
      <c r="C7473" s="145" t="s">
        <v>4</v>
      </c>
      <c r="D7473" s="535">
        <v>125.99</v>
      </c>
      <c r="E7473" s="536">
        <v>9.0200000000000002E-2</v>
      </c>
      <c r="F7473" s="535">
        <v>95.77</v>
      </c>
      <c r="G7473" s="536">
        <v>0.1171</v>
      </c>
      <c r="H7473" s="535">
        <v>117.13</v>
      </c>
      <c r="I7473" s="536">
        <v>9.7000000000000003E-2</v>
      </c>
      <c r="J7473" s="535">
        <v>100.6</v>
      </c>
      <c r="K7473" s="536">
        <v>0.1114</v>
      </c>
      <c r="L7473" s="535">
        <v>119.55</v>
      </c>
      <c r="M7473" s="536">
        <v>9.3799999999999994E-2</v>
      </c>
      <c r="N7473" s="535">
        <v>107.81</v>
      </c>
      <c r="O7473" s="536">
        <v>0.104</v>
      </c>
      <c r="P7473" s="535">
        <v>114.91</v>
      </c>
      <c r="Q7473" s="536">
        <v>9.7600000000000006E-2</v>
      </c>
      <c r="R7473" s="535">
        <v>110.87</v>
      </c>
    </row>
    <row r="7474" spans="1:18" ht="12.75">
      <c r="A7474" s="145">
        <v>104264</v>
      </c>
      <c r="B7474" s="102" t="s">
        <v>29082</v>
      </c>
      <c r="C7474" s="145" t="s">
        <v>4</v>
      </c>
      <c r="D7474" s="535">
        <v>148.51</v>
      </c>
      <c r="E7474" s="536">
        <v>9.3399999999999997E-2</v>
      </c>
      <c r="F7474" s="535">
        <v>114</v>
      </c>
      <c r="G7474" s="536">
        <v>0.1201</v>
      </c>
      <c r="H7474" s="535">
        <v>139.09</v>
      </c>
      <c r="I7474" s="536">
        <v>9.9699999999999997E-2</v>
      </c>
      <c r="J7474" s="535">
        <v>119.05</v>
      </c>
      <c r="K7474" s="536">
        <v>0.115</v>
      </c>
      <c r="L7474" s="535">
        <v>141.66999999999999</v>
      </c>
      <c r="M7474" s="536">
        <v>9.6600000000000005E-2</v>
      </c>
      <c r="N7474" s="535">
        <v>128.19999999999999</v>
      </c>
      <c r="O7474" s="536">
        <v>0.10680000000000001</v>
      </c>
      <c r="P7474" s="535">
        <v>136.53</v>
      </c>
      <c r="Q7474" s="536">
        <v>0.1003</v>
      </c>
      <c r="R7474" s="535">
        <v>132.29</v>
      </c>
    </row>
    <row r="7475" spans="1:18" ht="12.75">
      <c r="A7475" s="145">
        <v>87792</v>
      </c>
      <c r="B7475" s="102" t="s">
        <v>29083</v>
      </c>
      <c r="C7475" s="145" t="s">
        <v>4</v>
      </c>
      <c r="D7475" s="535">
        <v>54.22</v>
      </c>
      <c r="E7475" s="536">
        <v>4.3900000000000002E-2</v>
      </c>
      <c r="F7475" s="535">
        <v>38.93</v>
      </c>
      <c r="G7475" s="536">
        <v>0</v>
      </c>
      <c r="H7475" s="535">
        <v>49.25</v>
      </c>
      <c r="I7475" s="536">
        <v>1.1999999999999999E-3</v>
      </c>
      <c r="J7475" s="535">
        <v>41.98</v>
      </c>
      <c r="K7475" s="536">
        <v>5.5300000000000002E-2</v>
      </c>
      <c r="L7475" s="535">
        <v>50.28</v>
      </c>
      <c r="M7475" s="536">
        <v>0</v>
      </c>
      <c r="N7475" s="535">
        <v>44.31</v>
      </c>
      <c r="O7475" s="536">
        <v>0</v>
      </c>
      <c r="P7475" s="535">
        <v>47.64</v>
      </c>
      <c r="Q7475" s="536">
        <v>0</v>
      </c>
      <c r="R7475" s="535">
        <v>45.05</v>
      </c>
    </row>
    <row r="7476" spans="1:18" ht="12.75">
      <c r="A7476" s="145">
        <v>87797</v>
      </c>
      <c r="B7476" s="102" t="s">
        <v>29084</v>
      </c>
      <c r="C7476" s="145" t="s">
        <v>4</v>
      </c>
      <c r="D7476" s="535">
        <v>74.83</v>
      </c>
      <c r="E7476" s="536">
        <v>3.2099999999999997E-2</v>
      </c>
      <c r="F7476" s="535">
        <v>53.81</v>
      </c>
      <c r="G7476" s="536">
        <v>0</v>
      </c>
      <c r="H7476" s="535">
        <v>68.03</v>
      </c>
      <c r="I7476" s="536">
        <v>1.1999999999999999E-3</v>
      </c>
      <c r="J7476" s="535">
        <v>57.9</v>
      </c>
      <c r="K7476" s="536">
        <v>4.0099999999999997E-2</v>
      </c>
      <c r="L7476" s="535">
        <v>69.62</v>
      </c>
      <c r="M7476" s="536">
        <v>0</v>
      </c>
      <c r="N7476" s="535">
        <v>61.39</v>
      </c>
      <c r="O7476" s="536">
        <v>0</v>
      </c>
      <c r="P7476" s="535">
        <v>66.03</v>
      </c>
      <c r="Q7476" s="536">
        <v>0</v>
      </c>
      <c r="R7476" s="535">
        <v>62.58</v>
      </c>
    </row>
    <row r="7477" spans="1:18" ht="12.75">
      <c r="A7477" s="145">
        <v>87801</v>
      </c>
      <c r="B7477" s="102" t="s">
        <v>29085</v>
      </c>
      <c r="C7477" s="145" t="s">
        <v>4</v>
      </c>
      <c r="D7477" s="535">
        <v>84.72</v>
      </c>
      <c r="E7477" s="536">
        <v>2.86E-2</v>
      </c>
      <c r="F7477" s="535">
        <v>59.54</v>
      </c>
      <c r="G7477" s="536">
        <v>0</v>
      </c>
      <c r="H7477" s="535">
        <v>75.680000000000007</v>
      </c>
      <c r="I7477" s="536">
        <v>1.2999999999999999E-3</v>
      </c>
      <c r="J7477" s="535">
        <v>65.010000000000005</v>
      </c>
      <c r="K7477" s="536">
        <v>3.5700000000000003E-2</v>
      </c>
      <c r="L7477" s="535">
        <v>77.89</v>
      </c>
      <c r="M7477" s="536">
        <v>0</v>
      </c>
      <c r="N7477" s="535">
        <v>68.13</v>
      </c>
      <c r="O7477" s="536">
        <v>0</v>
      </c>
      <c r="P7477" s="535">
        <v>73.42</v>
      </c>
      <c r="Q7477" s="536">
        <v>0</v>
      </c>
      <c r="R7477" s="535">
        <v>68.83</v>
      </c>
    </row>
    <row r="7478" spans="1:18" ht="12.75">
      <c r="A7478" s="145">
        <v>87805</v>
      </c>
      <c r="B7478" s="102" t="s">
        <v>29086</v>
      </c>
      <c r="C7478" s="145" t="s">
        <v>4</v>
      </c>
      <c r="D7478" s="535">
        <v>92.74</v>
      </c>
      <c r="E7478" s="536">
        <v>2.6200000000000001E-2</v>
      </c>
      <c r="F7478" s="535">
        <v>65.03</v>
      </c>
      <c r="G7478" s="536">
        <v>0</v>
      </c>
      <c r="H7478" s="535">
        <v>82.73</v>
      </c>
      <c r="I7478" s="536">
        <v>1.2999999999999999E-3</v>
      </c>
      <c r="J7478" s="535">
        <v>71.099999999999994</v>
      </c>
      <c r="K7478" s="536">
        <v>3.2599999999999997E-2</v>
      </c>
      <c r="L7478" s="535">
        <v>85.2</v>
      </c>
      <c r="M7478" s="536">
        <v>0</v>
      </c>
      <c r="N7478" s="535">
        <v>74.48</v>
      </c>
      <c r="O7478" s="536">
        <v>0</v>
      </c>
      <c r="P7478" s="535">
        <v>80.28</v>
      </c>
      <c r="Q7478" s="536">
        <v>0</v>
      </c>
      <c r="R7478" s="535">
        <v>75.19</v>
      </c>
    </row>
    <row r="7479" spans="1:18" ht="12.75">
      <c r="A7479" s="145">
        <v>87775</v>
      </c>
      <c r="B7479" s="102" t="s">
        <v>29087</v>
      </c>
      <c r="C7479" s="145" t="s">
        <v>4</v>
      </c>
      <c r="D7479" s="535">
        <v>71.17</v>
      </c>
      <c r="E7479" s="536">
        <v>2.9499999999999998E-2</v>
      </c>
      <c r="F7479" s="535">
        <v>52.77</v>
      </c>
      <c r="G7479" s="536">
        <v>0</v>
      </c>
      <c r="H7479" s="535">
        <v>66.239999999999995</v>
      </c>
      <c r="I7479" s="536">
        <v>8.9999999999999998E-4</v>
      </c>
      <c r="J7479" s="535">
        <v>55.63</v>
      </c>
      <c r="K7479" s="536">
        <v>3.6700000000000003E-2</v>
      </c>
      <c r="L7479" s="535">
        <v>67.36</v>
      </c>
      <c r="M7479" s="536">
        <v>0</v>
      </c>
      <c r="N7479" s="535">
        <v>60.05</v>
      </c>
      <c r="O7479" s="536">
        <v>0</v>
      </c>
      <c r="P7479" s="535">
        <v>64.45</v>
      </c>
      <c r="Q7479" s="536">
        <v>0</v>
      </c>
      <c r="R7479" s="535">
        <v>61.99</v>
      </c>
    </row>
    <row r="7480" spans="1:18" ht="12.75">
      <c r="A7480" s="145">
        <v>87779</v>
      </c>
      <c r="B7480" s="102" t="s">
        <v>29088</v>
      </c>
      <c r="C7480" s="145" t="s">
        <v>4</v>
      </c>
      <c r="D7480" s="535">
        <v>92.41</v>
      </c>
      <c r="E7480" s="536">
        <v>2.29E-2</v>
      </c>
      <c r="F7480" s="535">
        <v>68.010000000000005</v>
      </c>
      <c r="G7480" s="536">
        <v>0</v>
      </c>
      <c r="H7480" s="535">
        <v>85.5</v>
      </c>
      <c r="I7480" s="536">
        <v>8.9999999999999998E-4</v>
      </c>
      <c r="J7480" s="535">
        <v>71.989999999999995</v>
      </c>
      <c r="K7480" s="536">
        <v>2.8299999999999999E-2</v>
      </c>
      <c r="L7480" s="535">
        <v>87.2</v>
      </c>
      <c r="M7480" s="536">
        <v>0</v>
      </c>
      <c r="N7480" s="535">
        <v>77.55</v>
      </c>
      <c r="O7480" s="536">
        <v>0</v>
      </c>
      <c r="P7480" s="535">
        <v>83.31</v>
      </c>
      <c r="Q7480" s="536">
        <v>0</v>
      </c>
      <c r="R7480" s="535">
        <v>79.88</v>
      </c>
    </row>
    <row r="7481" spans="1:18" ht="12.75">
      <c r="A7481" s="145">
        <v>87784</v>
      </c>
      <c r="B7481" s="102" t="s">
        <v>29089</v>
      </c>
      <c r="C7481" s="145" t="s">
        <v>4</v>
      </c>
      <c r="D7481" s="535">
        <v>102.99</v>
      </c>
      <c r="E7481" s="536">
        <v>2.0899999999999998E-2</v>
      </c>
      <c r="F7481" s="535">
        <v>74.13</v>
      </c>
      <c r="G7481" s="536">
        <v>0</v>
      </c>
      <c r="H7481" s="535">
        <v>93.68</v>
      </c>
      <c r="I7481" s="536">
        <v>1.1999999999999999E-3</v>
      </c>
      <c r="J7481" s="535">
        <v>79.599999999999994</v>
      </c>
      <c r="K7481" s="536">
        <v>2.5600000000000001E-2</v>
      </c>
      <c r="L7481" s="535">
        <v>96.05</v>
      </c>
      <c r="M7481" s="536">
        <v>0</v>
      </c>
      <c r="N7481" s="535">
        <v>84.76</v>
      </c>
      <c r="O7481" s="536">
        <v>0</v>
      </c>
      <c r="P7481" s="535">
        <v>91.22</v>
      </c>
      <c r="Q7481" s="536">
        <v>0</v>
      </c>
      <c r="R7481" s="535">
        <v>86.57</v>
      </c>
    </row>
    <row r="7482" spans="1:18" ht="12.75">
      <c r="A7482" s="145">
        <v>87788</v>
      </c>
      <c r="B7482" s="102" t="s">
        <v>29090</v>
      </c>
      <c r="C7482" s="145" t="s">
        <v>4</v>
      </c>
      <c r="D7482" s="535">
        <v>120.35</v>
      </c>
      <c r="E7482" s="536">
        <v>1.7899999999999999E-2</v>
      </c>
      <c r="F7482" s="535">
        <v>87.53</v>
      </c>
      <c r="G7482" s="536">
        <v>0</v>
      </c>
      <c r="H7482" s="535">
        <v>110.33</v>
      </c>
      <c r="I7482" s="536">
        <v>1.1000000000000001E-3</v>
      </c>
      <c r="J7482" s="535">
        <v>93.32</v>
      </c>
      <c r="K7482" s="536">
        <v>2.1899999999999999E-2</v>
      </c>
      <c r="L7482" s="535">
        <v>112.95</v>
      </c>
      <c r="M7482" s="536">
        <v>0</v>
      </c>
      <c r="N7482" s="535">
        <v>100.02</v>
      </c>
      <c r="O7482" s="536">
        <v>0</v>
      </c>
      <c r="P7482" s="535">
        <v>107.57</v>
      </c>
      <c r="Q7482" s="536">
        <v>0</v>
      </c>
      <c r="R7482" s="535">
        <v>102.64</v>
      </c>
    </row>
    <row r="7483" spans="1:18" ht="12.75">
      <c r="A7483" s="145">
        <v>87809</v>
      </c>
      <c r="B7483" s="102" t="s">
        <v>29091</v>
      </c>
      <c r="C7483" s="145" t="s">
        <v>4</v>
      </c>
      <c r="D7483" s="535">
        <v>97.18</v>
      </c>
      <c r="E7483" s="536">
        <v>5.9999999999999995E-4</v>
      </c>
      <c r="F7483" s="535">
        <v>75.08</v>
      </c>
      <c r="G7483" s="536">
        <v>0</v>
      </c>
      <c r="H7483" s="535">
        <v>93.3</v>
      </c>
      <c r="I7483" s="536">
        <v>5.9999999999999995E-4</v>
      </c>
      <c r="J7483" s="535">
        <v>76.84</v>
      </c>
      <c r="K7483" s="536">
        <v>0</v>
      </c>
      <c r="L7483" s="535">
        <v>94.62</v>
      </c>
      <c r="M7483" s="536">
        <v>0</v>
      </c>
      <c r="N7483" s="535">
        <v>85.56</v>
      </c>
      <c r="O7483" s="536">
        <v>0</v>
      </c>
      <c r="P7483" s="535">
        <v>91.72</v>
      </c>
      <c r="Q7483" s="536">
        <v>0</v>
      </c>
      <c r="R7483" s="535">
        <v>90.09</v>
      </c>
    </row>
    <row r="7484" spans="1:18" ht="12.75">
      <c r="A7484" s="145">
        <v>87813</v>
      </c>
      <c r="B7484" s="102" t="s">
        <v>29092</v>
      </c>
      <c r="C7484" s="145" t="s">
        <v>4</v>
      </c>
      <c r="D7484" s="535">
        <v>117.79</v>
      </c>
      <c r="E7484" s="536">
        <v>6.9999999999999999E-4</v>
      </c>
      <c r="F7484" s="535">
        <v>89.96</v>
      </c>
      <c r="G7484" s="536">
        <v>0</v>
      </c>
      <c r="H7484" s="535">
        <v>112.09</v>
      </c>
      <c r="I7484" s="536">
        <v>6.9999999999999999E-4</v>
      </c>
      <c r="J7484" s="535">
        <v>92.74</v>
      </c>
      <c r="K7484" s="536">
        <v>0</v>
      </c>
      <c r="L7484" s="535">
        <v>113.94</v>
      </c>
      <c r="M7484" s="536">
        <v>0</v>
      </c>
      <c r="N7484" s="535">
        <v>102.64</v>
      </c>
      <c r="O7484" s="536">
        <v>0</v>
      </c>
      <c r="P7484" s="535">
        <v>110.12</v>
      </c>
      <c r="Q7484" s="536">
        <v>0</v>
      </c>
      <c r="R7484" s="535">
        <v>107.62</v>
      </c>
    </row>
    <row r="7485" spans="1:18" ht="12.75">
      <c r="A7485" s="145">
        <v>104257</v>
      </c>
      <c r="B7485" s="102" t="s">
        <v>29093</v>
      </c>
      <c r="C7485" s="145" t="s">
        <v>4</v>
      </c>
      <c r="D7485" s="535">
        <v>118.58</v>
      </c>
      <c r="E7485" s="536">
        <v>8.0000000000000004E-4</v>
      </c>
      <c r="F7485" s="535">
        <v>87.92</v>
      </c>
      <c r="G7485" s="536">
        <v>0</v>
      </c>
      <c r="H7485" s="535">
        <v>110.29</v>
      </c>
      <c r="I7485" s="536">
        <v>8.9999999999999998E-4</v>
      </c>
      <c r="J7485" s="535">
        <v>92.4</v>
      </c>
      <c r="K7485" s="536">
        <v>0</v>
      </c>
      <c r="L7485" s="535">
        <v>112.84</v>
      </c>
      <c r="M7485" s="536">
        <v>0</v>
      </c>
      <c r="N7485" s="535">
        <v>100.62</v>
      </c>
      <c r="O7485" s="536">
        <v>0</v>
      </c>
      <c r="P7485" s="535">
        <v>108.17</v>
      </c>
      <c r="Q7485" s="536">
        <v>0</v>
      </c>
      <c r="R7485" s="535">
        <v>104.31</v>
      </c>
    </row>
    <row r="7486" spans="1:18" ht="12.75">
      <c r="A7486" s="145">
        <v>87817</v>
      </c>
      <c r="B7486" s="102" t="s">
        <v>29094</v>
      </c>
      <c r="C7486" s="145" t="s">
        <v>4</v>
      </c>
      <c r="D7486" s="535">
        <v>127.68</v>
      </c>
      <c r="E7486" s="536">
        <v>8.0000000000000004E-4</v>
      </c>
      <c r="F7486" s="535">
        <v>95.69</v>
      </c>
      <c r="G7486" s="536">
        <v>0</v>
      </c>
      <c r="H7486" s="535">
        <v>119.74</v>
      </c>
      <c r="I7486" s="536">
        <v>8.0000000000000004E-4</v>
      </c>
      <c r="J7486" s="535">
        <v>99.85</v>
      </c>
      <c r="K7486" s="536">
        <v>0</v>
      </c>
      <c r="L7486" s="535">
        <v>122.21</v>
      </c>
      <c r="M7486" s="536">
        <v>0</v>
      </c>
      <c r="N7486" s="535">
        <v>109.38</v>
      </c>
      <c r="O7486" s="536">
        <v>0</v>
      </c>
      <c r="P7486" s="535">
        <v>117.51</v>
      </c>
      <c r="Q7486" s="536">
        <v>0</v>
      </c>
      <c r="R7486" s="535">
        <v>113.87</v>
      </c>
    </row>
    <row r="7487" spans="1:18" ht="12.75">
      <c r="A7487" s="145">
        <v>104261</v>
      </c>
      <c r="B7487" s="102" t="s">
        <v>29095</v>
      </c>
      <c r="C7487" s="145" t="s">
        <v>4</v>
      </c>
      <c r="D7487" s="535">
        <v>150.35</v>
      </c>
      <c r="E7487" s="536">
        <v>6.9999999999999999E-4</v>
      </c>
      <c r="F7487" s="535">
        <v>113.71</v>
      </c>
      <c r="G7487" s="536">
        <v>0</v>
      </c>
      <c r="H7487" s="535">
        <v>142</v>
      </c>
      <c r="I7487" s="536">
        <v>8.0000000000000004E-4</v>
      </c>
      <c r="J7487" s="535">
        <v>117.97</v>
      </c>
      <c r="K7487" s="536">
        <v>0</v>
      </c>
      <c r="L7487" s="535">
        <v>144.63</v>
      </c>
      <c r="M7487" s="536">
        <v>0</v>
      </c>
      <c r="N7487" s="535">
        <v>129.86000000000001</v>
      </c>
      <c r="O7487" s="536">
        <v>0</v>
      </c>
      <c r="P7487" s="535">
        <v>139.41</v>
      </c>
      <c r="Q7487" s="536">
        <v>0</v>
      </c>
      <c r="R7487" s="535">
        <v>135.66</v>
      </c>
    </row>
    <row r="7488" spans="1:18" ht="12.75">
      <c r="A7488" s="145">
        <v>87821</v>
      </c>
      <c r="B7488" s="102" t="s">
        <v>29096</v>
      </c>
      <c r="C7488" s="145" t="s">
        <v>4</v>
      </c>
      <c r="D7488" s="535">
        <v>162.75</v>
      </c>
      <c r="E7488" s="536">
        <v>6.9999999999999999E-4</v>
      </c>
      <c r="F7488" s="535">
        <v>124.31</v>
      </c>
      <c r="G7488" s="536">
        <v>0</v>
      </c>
      <c r="H7488" s="535">
        <v>154.88999999999999</v>
      </c>
      <c r="I7488" s="536">
        <v>6.9999999999999999E-4</v>
      </c>
      <c r="J7488" s="535">
        <v>128.15</v>
      </c>
      <c r="K7488" s="536">
        <v>0</v>
      </c>
      <c r="L7488" s="535">
        <v>157.43</v>
      </c>
      <c r="M7488" s="536">
        <v>0</v>
      </c>
      <c r="N7488" s="535">
        <v>141.83000000000001</v>
      </c>
      <c r="O7488" s="536">
        <v>0</v>
      </c>
      <c r="P7488" s="535">
        <v>152.13999999999999</v>
      </c>
      <c r="Q7488" s="536">
        <v>0</v>
      </c>
      <c r="R7488" s="535">
        <v>148.71</v>
      </c>
    </row>
    <row r="7489" spans="1:18" ht="12.75">
      <c r="A7489" s="145">
        <v>87825</v>
      </c>
      <c r="B7489" s="102" t="s">
        <v>29097</v>
      </c>
      <c r="C7489" s="145" t="s">
        <v>4</v>
      </c>
      <c r="D7489" s="535">
        <v>93.67</v>
      </c>
      <c r="E7489" s="536">
        <v>6.9999999999999999E-4</v>
      </c>
      <c r="F7489" s="535">
        <v>70.28</v>
      </c>
      <c r="G7489" s="536">
        <v>0</v>
      </c>
      <c r="H7489" s="535">
        <v>87.92</v>
      </c>
      <c r="I7489" s="536">
        <v>8.0000000000000004E-4</v>
      </c>
      <c r="J7489" s="535">
        <v>73.28</v>
      </c>
      <c r="K7489" s="536">
        <v>0</v>
      </c>
      <c r="L7489" s="535">
        <v>89.72</v>
      </c>
      <c r="M7489" s="536">
        <v>0</v>
      </c>
      <c r="N7489" s="535">
        <v>80.33</v>
      </c>
      <c r="O7489" s="536">
        <v>0</v>
      </c>
      <c r="P7489" s="535">
        <v>86.28</v>
      </c>
      <c r="Q7489" s="536">
        <v>0</v>
      </c>
      <c r="R7489" s="535">
        <v>83.65</v>
      </c>
    </row>
    <row r="7490" spans="1:18" ht="12.75">
      <c r="A7490" s="145">
        <v>87829</v>
      </c>
      <c r="B7490" s="102" t="s">
        <v>29098</v>
      </c>
      <c r="C7490" s="145" t="s">
        <v>4</v>
      </c>
      <c r="D7490" s="535">
        <v>114.88</v>
      </c>
      <c r="E7490" s="536">
        <v>8.9999999999999998E-4</v>
      </c>
      <c r="F7490" s="535">
        <v>85.07</v>
      </c>
      <c r="G7490" s="536">
        <v>0</v>
      </c>
      <c r="H7490" s="535">
        <v>106.76</v>
      </c>
      <c r="I7490" s="536">
        <v>8.9999999999999998E-4</v>
      </c>
      <c r="J7490" s="535">
        <v>89.48</v>
      </c>
      <c r="K7490" s="536">
        <v>0</v>
      </c>
      <c r="L7490" s="535">
        <v>109.24</v>
      </c>
      <c r="M7490" s="536">
        <v>0</v>
      </c>
      <c r="N7490" s="535">
        <v>97.37</v>
      </c>
      <c r="O7490" s="536">
        <v>0</v>
      </c>
      <c r="P7490" s="535">
        <v>104.68</v>
      </c>
      <c r="Q7490" s="536">
        <v>0</v>
      </c>
      <c r="R7490" s="535">
        <v>100.91</v>
      </c>
    </row>
    <row r="7491" spans="1:18" ht="12.75">
      <c r="A7491" s="145">
        <v>87557</v>
      </c>
      <c r="B7491" s="102" t="s">
        <v>29099</v>
      </c>
      <c r="C7491" s="145" t="s">
        <v>4</v>
      </c>
      <c r="D7491" s="535">
        <v>60.49</v>
      </c>
      <c r="E7491" s="536">
        <v>1.04E-2</v>
      </c>
      <c r="F7491" s="535">
        <v>47.9</v>
      </c>
      <c r="G7491" s="536">
        <v>0</v>
      </c>
      <c r="H7491" s="535">
        <v>62.85</v>
      </c>
      <c r="I7491" s="536">
        <v>0.01</v>
      </c>
      <c r="J7491" s="535">
        <v>54.14</v>
      </c>
      <c r="K7491" s="536">
        <v>0</v>
      </c>
      <c r="L7491" s="535">
        <v>50.58</v>
      </c>
      <c r="M7491" s="536">
        <v>0</v>
      </c>
      <c r="N7491" s="535">
        <v>58.79</v>
      </c>
      <c r="O7491" s="536">
        <v>0</v>
      </c>
      <c r="P7491" s="535">
        <v>39.450000000000003</v>
      </c>
      <c r="Q7491" s="536">
        <v>0</v>
      </c>
      <c r="R7491" s="535">
        <v>42.06</v>
      </c>
    </row>
    <row r="7492" spans="1:18" ht="12.75">
      <c r="A7492" s="145">
        <v>87539</v>
      </c>
      <c r="B7492" s="102" t="s">
        <v>29100</v>
      </c>
      <c r="C7492" s="145" t="s">
        <v>4</v>
      </c>
      <c r="D7492" s="535">
        <v>92.18</v>
      </c>
      <c r="E7492" s="536">
        <v>1.06E-2</v>
      </c>
      <c r="F7492" s="535">
        <v>72.86</v>
      </c>
      <c r="G7492" s="536">
        <v>0</v>
      </c>
      <c r="H7492" s="535">
        <v>95.83</v>
      </c>
      <c r="I7492" s="536">
        <v>1.0200000000000001E-2</v>
      </c>
      <c r="J7492" s="535">
        <v>82.69</v>
      </c>
      <c r="K7492" s="536">
        <v>0</v>
      </c>
      <c r="L7492" s="535">
        <v>76.52</v>
      </c>
      <c r="M7492" s="536">
        <v>0</v>
      </c>
      <c r="N7492" s="535">
        <v>89.61</v>
      </c>
      <c r="O7492" s="536">
        <v>0</v>
      </c>
      <c r="P7492" s="535">
        <v>59.13</v>
      </c>
      <c r="Q7492" s="536">
        <v>0</v>
      </c>
      <c r="R7492" s="535">
        <v>63.23</v>
      </c>
    </row>
    <row r="7493" spans="1:18" ht="12.75">
      <c r="A7493" s="145">
        <v>104972</v>
      </c>
      <c r="B7493" s="102" t="s">
        <v>29101</v>
      </c>
      <c r="C7493" s="145" t="s">
        <v>4</v>
      </c>
      <c r="D7493" s="535">
        <v>45.58</v>
      </c>
      <c r="E7493" s="536">
        <v>0</v>
      </c>
      <c r="F7493" s="535">
        <v>33.9</v>
      </c>
      <c r="G7493" s="536">
        <v>0</v>
      </c>
      <c r="H7493" s="535">
        <v>41.62</v>
      </c>
      <c r="I7493" s="536">
        <v>0</v>
      </c>
      <c r="J7493" s="535">
        <v>35.43</v>
      </c>
      <c r="K7493" s="536">
        <v>0</v>
      </c>
      <c r="L7493" s="535">
        <v>41.98</v>
      </c>
      <c r="M7493" s="536">
        <v>0</v>
      </c>
      <c r="N7493" s="535">
        <v>38.08</v>
      </c>
      <c r="O7493" s="536">
        <v>0</v>
      </c>
      <c r="P7493" s="535">
        <v>41.32</v>
      </c>
      <c r="Q7493" s="536">
        <v>0</v>
      </c>
      <c r="R7493" s="535">
        <v>39.26</v>
      </c>
    </row>
    <row r="7494" spans="1:18" ht="12.75">
      <c r="A7494" s="145">
        <v>104954</v>
      </c>
      <c r="B7494" s="102" t="s">
        <v>29102</v>
      </c>
      <c r="C7494" s="145" t="s">
        <v>4</v>
      </c>
      <c r="D7494" s="535">
        <v>64.41</v>
      </c>
      <c r="E7494" s="536">
        <v>0</v>
      </c>
      <c r="F7494" s="535">
        <v>47.18</v>
      </c>
      <c r="G7494" s="536">
        <v>0</v>
      </c>
      <c r="H7494" s="535">
        <v>58.01</v>
      </c>
      <c r="I7494" s="536">
        <v>0</v>
      </c>
      <c r="J7494" s="535">
        <v>49.74</v>
      </c>
      <c r="K7494" s="536">
        <v>0</v>
      </c>
      <c r="L7494" s="535">
        <v>58.49</v>
      </c>
      <c r="M7494" s="536">
        <v>0</v>
      </c>
      <c r="N7494" s="535">
        <v>52.9</v>
      </c>
      <c r="O7494" s="536">
        <v>0</v>
      </c>
      <c r="P7494" s="535">
        <v>57.55</v>
      </c>
      <c r="Q7494" s="536">
        <v>0</v>
      </c>
      <c r="R7494" s="535">
        <v>54.24</v>
      </c>
    </row>
    <row r="7495" spans="1:18" ht="12.75">
      <c r="A7495" s="145">
        <v>104976</v>
      </c>
      <c r="B7495" s="102" t="s">
        <v>29103</v>
      </c>
      <c r="C7495" s="145" t="s">
        <v>4</v>
      </c>
      <c r="D7495" s="535">
        <v>41.08</v>
      </c>
      <c r="E7495" s="536">
        <v>0</v>
      </c>
      <c r="F7495" s="535">
        <v>30.08</v>
      </c>
      <c r="G7495" s="536">
        <v>0</v>
      </c>
      <c r="H7495" s="535">
        <v>36.979999999999997</v>
      </c>
      <c r="I7495" s="536">
        <v>0</v>
      </c>
      <c r="J7495" s="535">
        <v>31.72</v>
      </c>
      <c r="K7495" s="536">
        <v>0</v>
      </c>
      <c r="L7495" s="535">
        <v>37.29</v>
      </c>
      <c r="M7495" s="536">
        <v>0</v>
      </c>
      <c r="N7495" s="535">
        <v>33.729999999999997</v>
      </c>
      <c r="O7495" s="536">
        <v>0</v>
      </c>
      <c r="P7495" s="535">
        <v>36.69</v>
      </c>
      <c r="Q7495" s="536">
        <v>0</v>
      </c>
      <c r="R7495" s="535">
        <v>34.58</v>
      </c>
    </row>
    <row r="7496" spans="1:18" ht="12.75">
      <c r="A7496" s="145">
        <v>104966</v>
      </c>
      <c r="B7496" s="102" t="s">
        <v>29104</v>
      </c>
      <c r="C7496" s="145" t="s">
        <v>4</v>
      </c>
      <c r="D7496" s="535">
        <v>59.9</v>
      </c>
      <c r="E7496" s="536">
        <v>0</v>
      </c>
      <c r="F7496" s="535">
        <v>43.36</v>
      </c>
      <c r="G7496" s="536">
        <v>0</v>
      </c>
      <c r="H7496" s="535">
        <v>53.36</v>
      </c>
      <c r="I7496" s="536">
        <v>0</v>
      </c>
      <c r="J7496" s="535">
        <v>46.04</v>
      </c>
      <c r="K7496" s="536">
        <v>0</v>
      </c>
      <c r="L7496" s="535">
        <v>53.79</v>
      </c>
      <c r="M7496" s="536">
        <v>0</v>
      </c>
      <c r="N7496" s="535">
        <v>48.55</v>
      </c>
      <c r="O7496" s="536">
        <v>0</v>
      </c>
      <c r="P7496" s="535">
        <v>52.92</v>
      </c>
      <c r="Q7496" s="536">
        <v>0</v>
      </c>
      <c r="R7496" s="535">
        <v>49.54</v>
      </c>
    </row>
    <row r="7497" spans="1:18" ht="12.75">
      <c r="A7497" s="145">
        <v>104968</v>
      </c>
      <c r="B7497" s="102" t="s">
        <v>29105</v>
      </c>
      <c r="C7497" s="145" t="s">
        <v>4</v>
      </c>
      <c r="D7497" s="535">
        <v>53.15</v>
      </c>
      <c r="E7497" s="536">
        <v>0</v>
      </c>
      <c r="F7497" s="535">
        <v>40.33</v>
      </c>
      <c r="G7497" s="536">
        <v>0</v>
      </c>
      <c r="H7497" s="535">
        <v>49.41</v>
      </c>
      <c r="I7497" s="536">
        <v>0</v>
      </c>
      <c r="J7497" s="535">
        <v>41.65</v>
      </c>
      <c r="K7497" s="536">
        <v>0</v>
      </c>
      <c r="L7497" s="535">
        <v>49.85</v>
      </c>
      <c r="M7497" s="536">
        <v>0</v>
      </c>
      <c r="N7497" s="535">
        <v>45.37</v>
      </c>
      <c r="O7497" s="536">
        <v>0</v>
      </c>
      <c r="P7497" s="535">
        <v>49.1</v>
      </c>
      <c r="Q7497" s="536">
        <v>0</v>
      </c>
      <c r="R7497" s="535">
        <v>47.14</v>
      </c>
    </row>
    <row r="7498" spans="1:18" ht="12.75">
      <c r="A7498" s="145">
        <v>104962</v>
      </c>
      <c r="B7498" s="102" t="s">
        <v>29106</v>
      </c>
      <c r="C7498" s="145" t="s">
        <v>4</v>
      </c>
      <c r="D7498" s="535">
        <v>71.98</v>
      </c>
      <c r="E7498" s="536">
        <v>0</v>
      </c>
      <c r="F7498" s="535">
        <v>53.6</v>
      </c>
      <c r="G7498" s="536">
        <v>0</v>
      </c>
      <c r="H7498" s="535">
        <v>65.790000000000006</v>
      </c>
      <c r="I7498" s="536">
        <v>0</v>
      </c>
      <c r="J7498" s="535">
        <v>55.97</v>
      </c>
      <c r="K7498" s="536">
        <v>0</v>
      </c>
      <c r="L7498" s="535">
        <v>66.36</v>
      </c>
      <c r="M7498" s="536">
        <v>0</v>
      </c>
      <c r="N7498" s="535">
        <v>60.2</v>
      </c>
      <c r="O7498" s="536">
        <v>0</v>
      </c>
      <c r="P7498" s="535">
        <v>65.34</v>
      </c>
      <c r="Q7498" s="536">
        <v>0</v>
      </c>
      <c r="R7498" s="535">
        <v>62.1</v>
      </c>
    </row>
    <row r="7499" spans="1:18" ht="12.75">
      <c r="A7499" s="145">
        <v>87550</v>
      </c>
      <c r="B7499" s="102" t="s">
        <v>29107</v>
      </c>
      <c r="C7499" s="145" t="s">
        <v>4</v>
      </c>
      <c r="D7499" s="535">
        <v>37.22</v>
      </c>
      <c r="E7499" s="536">
        <v>0</v>
      </c>
      <c r="F7499" s="535">
        <v>26.81</v>
      </c>
      <c r="G7499" s="536">
        <v>0</v>
      </c>
      <c r="H7499" s="535">
        <v>33.01</v>
      </c>
      <c r="I7499" s="536">
        <v>0</v>
      </c>
      <c r="J7499" s="535">
        <v>28.54</v>
      </c>
      <c r="K7499" s="536">
        <v>0</v>
      </c>
      <c r="L7499" s="535">
        <v>33.270000000000003</v>
      </c>
      <c r="M7499" s="536">
        <v>0</v>
      </c>
      <c r="N7499" s="535">
        <v>30.01</v>
      </c>
      <c r="O7499" s="536">
        <v>0</v>
      </c>
      <c r="P7499" s="535">
        <v>32.72</v>
      </c>
      <c r="Q7499" s="536">
        <v>0</v>
      </c>
      <c r="R7499" s="535">
        <v>30.56</v>
      </c>
    </row>
    <row r="7500" spans="1:18" ht="12.75">
      <c r="A7500" s="145">
        <v>87532</v>
      </c>
      <c r="B7500" s="102" t="s">
        <v>29108</v>
      </c>
      <c r="C7500" s="145" t="s">
        <v>4</v>
      </c>
      <c r="D7500" s="535">
        <v>53.79</v>
      </c>
      <c r="E7500" s="536">
        <v>0</v>
      </c>
      <c r="F7500" s="535">
        <v>38.17</v>
      </c>
      <c r="G7500" s="536">
        <v>0</v>
      </c>
      <c r="H7500" s="535">
        <v>47.08</v>
      </c>
      <c r="I7500" s="536">
        <v>0</v>
      </c>
      <c r="J7500" s="535">
        <v>41</v>
      </c>
      <c r="K7500" s="536">
        <v>0</v>
      </c>
      <c r="L7500" s="535">
        <v>47.43</v>
      </c>
      <c r="M7500" s="536">
        <v>0</v>
      </c>
      <c r="N7500" s="535">
        <v>42.66</v>
      </c>
      <c r="O7500" s="536">
        <v>0</v>
      </c>
      <c r="P7500" s="535">
        <v>46.63</v>
      </c>
      <c r="Q7500" s="536">
        <v>0</v>
      </c>
      <c r="R7500" s="535">
        <v>43.18</v>
      </c>
    </row>
    <row r="7501" spans="1:18" ht="12.75">
      <c r="A7501" s="145">
        <v>87554</v>
      </c>
      <c r="B7501" s="102" t="s">
        <v>29109</v>
      </c>
      <c r="C7501" s="145" t="s">
        <v>4</v>
      </c>
      <c r="D7501" s="535">
        <v>34.299999999999997</v>
      </c>
      <c r="E7501" s="536">
        <v>0</v>
      </c>
      <c r="F7501" s="535">
        <v>24.33</v>
      </c>
      <c r="G7501" s="536">
        <v>0</v>
      </c>
      <c r="H7501" s="535">
        <v>30.01</v>
      </c>
      <c r="I7501" s="536">
        <v>0</v>
      </c>
      <c r="J7501" s="535">
        <v>26.15</v>
      </c>
      <c r="K7501" s="536">
        <v>0</v>
      </c>
      <c r="L7501" s="535">
        <v>30.24</v>
      </c>
      <c r="M7501" s="536">
        <v>0</v>
      </c>
      <c r="N7501" s="535">
        <v>27.2</v>
      </c>
      <c r="O7501" s="536">
        <v>0</v>
      </c>
      <c r="P7501" s="535">
        <v>29.72</v>
      </c>
      <c r="Q7501" s="536">
        <v>0</v>
      </c>
      <c r="R7501" s="535">
        <v>27.54</v>
      </c>
    </row>
    <row r="7502" spans="1:18" ht="12.75">
      <c r="A7502" s="145">
        <v>87536</v>
      </c>
      <c r="B7502" s="102" t="s">
        <v>29110</v>
      </c>
      <c r="C7502" s="145" t="s">
        <v>4</v>
      </c>
      <c r="D7502" s="535">
        <v>50.88</v>
      </c>
      <c r="E7502" s="536">
        <v>0</v>
      </c>
      <c r="F7502" s="535">
        <v>35.700000000000003</v>
      </c>
      <c r="G7502" s="536">
        <v>0</v>
      </c>
      <c r="H7502" s="535">
        <v>44.08</v>
      </c>
      <c r="I7502" s="536">
        <v>0</v>
      </c>
      <c r="J7502" s="535">
        <v>38.619999999999997</v>
      </c>
      <c r="K7502" s="536">
        <v>0</v>
      </c>
      <c r="L7502" s="535">
        <v>44.4</v>
      </c>
      <c r="M7502" s="536">
        <v>0</v>
      </c>
      <c r="N7502" s="535">
        <v>39.85</v>
      </c>
      <c r="O7502" s="536">
        <v>0</v>
      </c>
      <c r="P7502" s="535">
        <v>43.64</v>
      </c>
      <c r="Q7502" s="536">
        <v>0</v>
      </c>
      <c r="R7502" s="535">
        <v>40.17</v>
      </c>
    </row>
    <row r="7503" spans="1:18" ht="12.75">
      <c r="A7503" s="145">
        <v>87528</v>
      </c>
      <c r="B7503" s="102" t="s">
        <v>29111</v>
      </c>
      <c r="C7503" s="145" t="s">
        <v>4</v>
      </c>
      <c r="D7503" s="535">
        <v>58.67</v>
      </c>
      <c r="E7503" s="536">
        <v>0</v>
      </c>
      <c r="F7503" s="535">
        <v>42.32</v>
      </c>
      <c r="G7503" s="536">
        <v>0</v>
      </c>
      <c r="H7503" s="535">
        <v>52.1</v>
      </c>
      <c r="I7503" s="536">
        <v>0</v>
      </c>
      <c r="J7503" s="535">
        <v>45.03</v>
      </c>
      <c r="K7503" s="536">
        <v>0</v>
      </c>
      <c r="L7503" s="535">
        <v>52.51</v>
      </c>
      <c r="M7503" s="536">
        <v>0</v>
      </c>
      <c r="N7503" s="535">
        <v>47.37</v>
      </c>
      <c r="O7503" s="536">
        <v>0</v>
      </c>
      <c r="P7503" s="535">
        <v>51.65</v>
      </c>
      <c r="Q7503" s="536">
        <v>0</v>
      </c>
      <c r="R7503" s="535">
        <v>48.27</v>
      </c>
    </row>
    <row r="7504" spans="1:18" ht="12.75">
      <c r="A7504" s="145">
        <v>87546</v>
      </c>
      <c r="B7504" s="102" t="s">
        <v>29112</v>
      </c>
      <c r="C7504" s="145" t="s">
        <v>4</v>
      </c>
      <c r="D7504" s="535">
        <v>42.1</v>
      </c>
      <c r="E7504" s="536">
        <v>0</v>
      </c>
      <c r="F7504" s="535">
        <v>30.95</v>
      </c>
      <c r="G7504" s="536">
        <v>0</v>
      </c>
      <c r="H7504" s="535">
        <v>38.04</v>
      </c>
      <c r="I7504" s="536">
        <v>0</v>
      </c>
      <c r="J7504" s="535">
        <v>32.56</v>
      </c>
      <c r="K7504" s="536">
        <v>0</v>
      </c>
      <c r="L7504" s="535">
        <v>38.36</v>
      </c>
      <c r="M7504" s="536">
        <v>0</v>
      </c>
      <c r="N7504" s="535">
        <v>34.72</v>
      </c>
      <c r="O7504" s="536">
        <v>0</v>
      </c>
      <c r="P7504" s="535">
        <v>37.75</v>
      </c>
      <c r="Q7504" s="536">
        <v>0</v>
      </c>
      <c r="R7504" s="535">
        <v>35.64</v>
      </c>
    </row>
    <row r="7505" spans="1:18" ht="12.75">
      <c r="A7505" s="145">
        <v>104971</v>
      </c>
      <c r="B7505" s="102" t="s">
        <v>29113</v>
      </c>
      <c r="C7505" s="145" t="s">
        <v>4</v>
      </c>
      <c r="D7505" s="535">
        <v>42.77</v>
      </c>
      <c r="E7505" s="536">
        <v>8.9999999999999998E-4</v>
      </c>
      <c r="F7505" s="535">
        <v>31.11</v>
      </c>
      <c r="G7505" s="536">
        <v>0</v>
      </c>
      <c r="H7505" s="535">
        <v>39.11</v>
      </c>
      <c r="I7505" s="536">
        <v>1E-3</v>
      </c>
      <c r="J7505" s="535">
        <v>33.200000000000003</v>
      </c>
      <c r="K7505" s="536">
        <v>0</v>
      </c>
      <c r="L7505" s="535">
        <v>40.590000000000003</v>
      </c>
      <c r="M7505" s="536">
        <v>0</v>
      </c>
      <c r="N7505" s="535">
        <v>35.82</v>
      </c>
      <c r="O7505" s="536">
        <v>0</v>
      </c>
      <c r="P7505" s="535">
        <v>38.58</v>
      </c>
      <c r="Q7505" s="536">
        <v>0</v>
      </c>
      <c r="R7505" s="535">
        <v>36.65</v>
      </c>
    </row>
    <row r="7506" spans="1:18" ht="12.75">
      <c r="A7506" s="145">
        <v>104965</v>
      </c>
      <c r="B7506" s="102" t="s">
        <v>29114</v>
      </c>
      <c r="C7506" s="145" t="s">
        <v>4</v>
      </c>
      <c r="D7506" s="535">
        <v>60</v>
      </c>
      <c r="E7506" s="536">
        <v>1E-3</v>
      </c>
      <c r="F7506" s="535">
        <v>42.81</v>
      </c>
      <c r="G7506" s="536">
        <v>0</v>
      </c>
      <c r="H7506" s="535">
        <v>54.07</v>
      </c>
      <c r="I7506" s="536">
        <v>1.1000000000000001E-3</v>
      </c>
      <c r="J7506" s="535">
        <v>46.25</v>
      </c>
      <c r="K7506" s="536">
        <v>0</v>
      </c>
      <c r="L7506" s="535">
        <v>56.31</v>
      </c>
      <c r="M7506" s="536">
        <v>0</v>
      </c>
      <c r="N7506" s="535">
        <v>49.36</v>
      </c>
      <c r="O7506" s="536">
        <v>0</v>
      </c>
      <c r="P7506" s="535">
        <v>53.25</v>
      </c>
      <c r="Q7506" s="536">
        <v>0</v>
      </c>
      <c r="R7506" s="535">
        <v>50.14</v>
      </c>
    </row>
    <row r="7507" spans="1:18" ht="12.75">
      <c r="A7507" s="145">
        <v>104975</v>
      </c>
      <c r="B7507" s="102" t="s">
        <v>29115</v>
      </c>
      <c r="C7507" s="145" t="s">
        <v>4</v>
      </c>
      <c r="D7507" s="535">
        <v>38.270000000000003</v>
      </c>
      <c r="E7507" s="536">
        <v>1E-3</v>
      </c>
      <c r="F7507" s="535">
        <v>27.29</v>
      </c>
      <c r="G7507" s="536">
        <v>0</v>
      </c>
      <c r="H7507" s="535">
        <v>34.47</v>
      </c>
      <c r="I7507" s="536">
        <v>1.1999999999999999E-3</v>
      </c>
      <c r="J7507" s="535">
        <v>29.49</v>
      </c>
      <c r="K7507" s="536">
        <v>0</v>
      </c>
      <c r="L7507" s="535">
        <v>35.9</v>
      </c>
      <c r="M7507" s="536">
        <v>0</v>
      </c>
      <c r="N7507" s="535">
        <v>31.47</v>
      </c>
      <c r="O7507" s="536">
        <v>0</v>
      </c>
      <c r="P7507" s="535">
        <v>33.950000000000003</v>
      </c>
      <c r="Q7507" s="536">
        <v>0</v>
      </c>
      <c r="R7507" s="535">
        <v>31.97</v>
      </c>
    </row>
    <row r="7508" spans="1:18" ht="12.75">
      <c r="A7508" s="145">
        <v>104957</v>
      </c>
      <c r="B7508" s="102" t="s">
        <v>29116</v>
      </c>
      <c r="C7508" s="145" t="s">
        <v>4</v>
      </c>
      <c r="D7508" s="535">
        <v>55.49</v>
      </c>
      <c r="E7508" s="536">
        <v>1.1000000000000001E-3</v>
      </c>
      <c r="F7508" s="535">
        <v>38.99</v>
      </c>
      <c r="G7508" s="536">
        <v>0</v>
      </c>
      <c r="H7508" s="535">
        <v>49.42</v>
      </c>
      <c r="I7508" s="536">
        <v>1.1999999999999999E-3</v>
      </c>
      <c r="J7508" s="535">
        <v>42.55</v>
      </c>
      <c r="K7508" s="536">
        <v>0</v>
      </c>
      <c r="L7508" s="535">
        <v>51.61</v>
      </c>
      <c r="M7508" s="536">
        <v>0</v>
      </c>
      <c r="N7508" s="535">
        <v>45.01</v>
      </c>
      <c r="O7508" s="536">
        <v>0</v>
      </c>
      <c r="P7508" s="535">
        <v>48.62</v>
      </c>
      <c r="Q7508" s="536">
        <v>0</v>
      </c>
      <c r="R7508" s="535">
        <v>45.44</v>
      </c>
    </row>
    <row r="7509" spans="1:18" ht="12.75">
      <c r="A7509" s="145">
        <v>104967</v>
      </c>
      <c r="B7509" s="102" t="s">
        <v>29117</v>
      </c>
      <c r="C7509" s="145" t="s">
        <v>4</v>
      </c>
      <c r="D7509" s="535">
        <v>50.34</v>
      </c>
      <c r="E7509" s="536">
        <v>8.0000000000000004E-4</v>
      </c>
      <c r="F7509" s="535">
        <v>37.54</v>
      </c>
      <c r="G7509" s="536">
        <v>0</v>
      </c>
      <c r="H7509" s="535">
        <v>46.9</v>
      </c>
      <c r="I7509" s="536">
        <v>8.9999999999999998E-4</v>
      </c>
      <c r="J7509" s="535">
        <v>39.42</v>
      </c>
      <c r="K7509" s="536">
        <v>0</v>
      </c>
      <c r="L7509" s="535">
        <v>48.46</v>
      </c>
      <c r="M7509" s="536">
        <v>0</v>
      </c>
      <c r="N7509" s="535">
        <v>43.11</v>
      </c>
      <c r="O7509" s="536">
        <v>0</v>
      </c>
      <c r="P7509" s="535">
        <v>46.36</v>
      </c>
      <c r="Q7509" s="536">
        <v>0</v>
      </c>
      <c r="R7509" s="535">
        <v>44.53</v>
      </c>
    </row>
    <row r="7510" spans="1:18" ht="12.75">
      <c r="A7510" s="145">
        <v>104961</v>
      </c>
      <c r="B7510" s="102" t="s">
        <v>29118</v>
      </c>
      <c r="C7510" s="145" t="s">
        <v>4</v>
      </c>
      <c r="D7510" s="535">
        <v>67.569999999999993</v>
      </c>
      <c r="E7510" s="536">
        <v>8.9999999999999998E-4</v>
      </c>
      <c r="F7510" s="535">
        <v>49.23</v>
      </c>
      <c r="G7510" s="536">
        <v>0</v>
      </c>
      <c r="H7510" s="535">
        <v>61.85</v>
      </c>
      <c r="I7510" s="536">
        <v>1E-3</v>
      </c>
      <c r="J7510" s="535">
        <v>52.48</v>
      </c>
      <c r="K7510" s="536">
        <v>0</v>
      </c>
      <c r="L7510" s="535">
        <v>64.180000000000007</v>
      </c>
      <c r="M7510" s="536">
        <v>0</v>
      </c>
      <c r="N7510" s="535">
        <v>56.66</v>
      </c>
      <c r="O7510" s="536">
        <v>0</v>
      </c>
      <c r="P7510" s="535">
        <v>61.04</v>
      </c>
      <c r="Q7510" s="536">
        <v>0</v>
      </c>
      <c r="R7510" s="535">
        <v>58</v>
      </c>
    </row>
    <row r="7511" spans="1:18" ht="12.75">
      <c r="A7511" s="145">
        <v>87549</v>
      </c>
      <c r="B7511" s="102" t="s">
        <v>29119</v>
      </c>
      <c r="C7511" s="145" t="s">
        <v>4</v>
      </c>
      <c r="D7511" s="535">
        <v>34.409999999999997</v>
      </c>
      <c r="E7511" s="536">
        <v>1.1999999999999999E-3</v>
      </c>
      <c r="F7511" s="535">
        <v>24.02</v>
      </c>
      <c r="G7511" s="536">
        <v>0</v>
      </c>
      <c r="H7511" s="535">
        <v>30.5</v>
      </c>
      <c r="I7511" s="536">
        <v>1.2999999999999999E-3</v>
      </c>
      <c r="J7511" s="535">
        <v>26.31</v>
      </c>
      <c r="K7511" s="536">
        <v>0</v>
      </c>
      <c r="L7511" s="535">
        <v>31.88</v>
      </c>
      <c r="M7511" s="536">
        <v>0</v>
      </c>
      <c r="N7511" s="535">
        <v>27.75</v>
      </c>
      <c r="O7511" s="536">
        <v>0</v>
      </c>
      <c r="P7511" s="535">
        <v>29.98</v>
      </c>
      <c r="Q7511" s="536">
        <v>0</v>
      </c>
      <c r="R7511" s="535">
        <v>27.95</v>
      </c>
    </row>
    <row r="7512" spans="1:18" ht="12.75">
      <c r="A7512" s="145">
        <v>87531</v>
      </c>
      <c r="B7512" s="102" t="s">
        <v>29120</v>
      </c>
      <c r="C7512" s="145" t="s">
        <v>4</v>
      </c>
      <c r="D7512" s="535">
        <v>49.38</v>
      </c>
      <c r="E7512" s="536">
        <v>1.1999999999999999E-3</v>
      </c>
      <c r="F7512" s="535">
        <v>33.799999999999997</v>
      </c>
      <c r="G7512" s="536">
        <v>0</v>
      </c>
      <c r="H7512" s="535">
        <v>43.14</v>
      </c>
      <c r="I7512" s="536">
        <v>1.4E-3</v>
      </c>
      <c r="J7512" s="535">
        <v>37.51</v>
      </c>
      <c r="K7512" s="536">
        <v>0</v>
      </c>
      <c r="L7512" s="535">
        <v>45.25</v>
      </c>
      <c r="M7512" s="536">
        <v>0</v>
      </c>
      <c r="N7512" s="535">
        <v>39.119999999999997</v>
      </c>
      <c r="O7512" s="536">
        <v>0</v>
      </c>
      <c r="P7512" s="535">
        <v>42.33</v>
      </c>
      <c r="Q7512" s="536">
        <v>0</v>
      </c>
      <c r="R7512" s="535">
        <v>39.08</v>
      </c>
    </row>
    <row r="7513" spans="1:18" ht="12.75">
      <c r="A7513" s="145">
        <v>87553</v>
      </c>
      <c r="B7513" s="102" t="s">
        <v>29121</v>
      </c>
      <c r="C7513" s="145" t="s">
        <v>4</v>
      </c>
      <c r="D7513" s="535">
        <v>31.49</v>
      </c>
      <c r="E7513" s="536">
        <v>1.2999999999999999E-3</v>
      </c>
      <c r="F7513" s="535">
        <v>21.54</v>
      </c>
      <c r="G7513" s="536">
        <v>0</v>
      </c>
      <c r="H7513" s="535">
        <v>27.5</v>
      </c>
      <c r="I7513" s="536">
        <v>1.5E-3</v>
      </c>
      <c r="J7513" s="535">
        <v>23.92</v>
      </c>
      <c r="K7513" s="536">
        <v>0</v>
      </c>
      <c r="L7513" s="535">
        <v>28.85</v>
      </c>
      <c r="M7513" s="536">
        <v>0</v>
      </c>
      <c r="N7513" s="535">
        <v>24.94</v>
      </c>
      <c r="O7513" s="536">
        <v>0</v>
      </c>
      <c r="P7513" s="535">
        <v>26.98</v>
      </c>
      <c r="Q7513" s="536">
        <v>0</v>
      </c>
      <c r="R7513" s="535">
        <v>24.93</v>
      </c>
    </row>
    <row r="7514" spans="1:18" ht="12.75">
      <c r="A7514" s="145">
        <v>87535</v>
      </c>
      <c r="B7514" s="102" t="s">
        <v>29122</v>
      </c>
      <c r="C7514" s="145" t="s">
        <v>4</v>
      </c>
      <c r="D7514" s="535">
        <v>46.47</v>
      </c>
      <c r="E7514" s="536">
        <v>1.2999999999999999E-3</v>
      </c>
      <c r="F7514" s="535">
        <v>31.33</v>
      </c>
      <c r="G7514" s="536">
        <v>0</v>
      </c>
      <c r="H7514" s="535">
        <v>40.14</v>
      </c>
      <c r="I7514" s="536">
        <v>1.5E-3</v>
      </c>
      <c r="J7514" s="535">
        <v>35.130000000000003</v>
      </c>
      <c r="K7514" s="536">
        <v>0</v>
      </c>
      <c r="L7514" s="535">
        <v>42.22</v>
      </c>
      <c r="M7514" s="536">
        <v>0</v>
      </c>
      <c r="N7514" s="535">
        <v>36.31</v>
      </c>
      <c r="O7514" s="536">
        <v>0</v>
      </c>
      <c r="P7514" s="535">
        <v>39.340000000000003</v>
      </c>
      <c r="Q7514" s="536">
        <v>0</v>
      </c>
      <c r="R7514" s="535">
        <v>36.07</v>
      </c>
    </row>
    <row r="7515" spans="1:18" ht="12.75">
      <c r="A7515" s="145">
        <v>87527</v>
      </c>
      <c r="B7515" s="102" t="s">
        <v>29123</v>
      </c>
      <c r="C7515" s="145" t="s">
        <v>4</v>
      </c>
      <c r="D7515" s="535">
        <v>54.26</v>
      </c>
      <c r="E7515" s="536">
        <v>1.1000000000000001E-3</v>
      </c>
      <c r="F7515" s="535">
        <v>37.950000000000003</v>
      </c>
      <c r="G7515" s="536">
        <v>0</v>
      </c>
      <c r="H7515" s="535">
        <v>48.16</v>
      </c>
      <c r="I7515" s="536">
        <v>1.1999999999999999E-3</v>
      </c>
      <c r="J7515" s="535">
        <v>41.54</v>
      </c>
      <c r="K7515" s="536">
        <v>0</v>
      </c>
      <c r="L7515" s="535">
        <v>50.33</v>
      </c>
      <c r="M7515" s="536">
        <v>0</v>
      </c>
      <c r="N7515" s="535">
        <v>43.83</v>
      </c>
      <c r="O7515" s="536">
        <v>0</v>
      </c>
      <c r="P7515" s="535">
        <v>47.35</v>
      </c>
      <c r="Q7515" s="536">
        <v>0</v>
      </c>
      <c r="R7515" s="535">
        <v>44.17</v>
      </c>
    </row>
    <row r="7516" spans="1:18" ht="12.75">
      <c r="A7516" s="145">
        <v>87545</v>
      </c>
      <c r="B7516" s="102" t="s">
        <v>29124</v>
      </c>
      <c r="C7516" s="145" t="s">
        <v>4</v>
      </c>
      <c r="D7516" s="535">
        <v>39.29</v>
      </c>
      <c r="E7516" s="536">
        <v>1E-3</v>
      </c>
      <c r="F7516" s="535">
        <v>28.16</v>
      </c>
      <c r="G7516" s="536">
        <v>0</v>
      </c>
      <c r="H7516" s="535">
        <v>35.53</v>
      </c>
      <c r="I7516" s="536">
        <v>1.1000000000000001E-3</v>
      </c>
      <c r="J7516" s="535">
        <v>30.33</v>
      </c>
      <c r="K7516" s="536">
        <v>0</v>
      </c>
      <c r="L7516" s="535">
        <v>36.97</v>
      </c>
      <c r="M7516" s="536">
        <v>0</v>
      </c>
      <c r="N7516" s="535">
        <v>32.46</v>
      </c>
      <c r="O7516" s="536">
        <v>0</v>
      </c>
      <c r="P7516" s="535">
        <v>35.01</v>
      </c>
      <c r="Q7516" s="536">
        <v>0</v>
      </c>
      <c r="R7516" s="535">
        <v>33.03</v>
      </c>
    </row>
    <row r="7517" spans="1:18" ht="12.75">
      <c r="A7517" s="145">
        <v>104960</v>
      </c>
      <c r="B7517" s="102" t="s">
        <v>29125</v>
      </c>
      <c r="C7517" s="145" t="s">
        <v>4</v>
      </c>
      <c r="D7517" s="535">
        <v>58.76</v>
      </c>
      <c r="E7517" s="536">
        <v>1.0699999999999999E-2</v>
      </c>
      <c r="F7517" s="535">
        <v>46.44</v>
      </c>
      <c r="G7517" s="536">
        <v>0</v>
      </c>
      <c r="H7517" s="535">
        <v>61.09</v>
      </c>
      <c r="I7517" s="536">
        <v>1.03E-2</v>
      </c>
      <c r="J7517" s="535">
        <v>52.72</v>
      </c>
      <c r="K7517" s="536">
        <v>0</v>
      </c>
      <c r="L7517" s="535">
        <v>48.76</v>
      </c>
      <c r="M7517" s="536">
        <v>0</v>
      </c>
      <c r="N7517" s="535">
        <v>57.12</v>
      </c>
      <c r="O7517" s="536">
        <v>0</v>
      </c>
      <c r="P7517" s="535">
        <v>37.68</v>
      </c>
      <c r="Q7517" s="536">
        <v>0</v>
      </c>
      <c r="R7517" s="535">
        <v>40.29</v>
      </c>
    </row>
    <row r="7518" spans="1:18" ht="12.75">
      <c r="A7518" s="145">
        <v>87561</v>
      </c>
      <c r="B7518" s="102" t="s">
        <v>29126</v>
      </c>
      <c r="C7518" s="145" t="s">
        <v>4</v>
      </c>
      <c r="D7518" s="535">
        <v>59.86</v>
      </c>
      <c r="E7518" s="536">
        <v>1.0500000000000001E-2</v>
      </c>
      <c r="F7518" s="535">
        <v>47.36</v>
      </c>
      <c r="G7518" s="536">
        <v>0</v>
      </c>
      <c r="H7518" s="535">
        <v>62.2</v>
      </c>
      <c r="I7518" s="536">
        <v>1.01E-2</v>
      </c>
      <c r="J7518" s="535">
        <v>53.62</v>
      </c>
      <c r="K7518" s="536">
        <v>0</v>
      </c>
      <c r="L7518" s="535">
        <v>49.91</v>
      </c>
      <c r="M7518" s="536">
        <v>0</v>
      </c>
      <c r="N7518" s="535">
        <v>58.18</v>
      </c>
      <c r="O7518" s="536">
        <v>0</v>
      </c>
      <c r="P7518" s="535">
        <v>38.799999999999997</v>
      </c>
      <c r="Q7518" s="536">
        <v>0</v>
      </c>
      <c r="R7518" s="535">
        <v>41.41</v>
      </c>
    </row>
    <row r="7519" spans="1:18" ht="12.75">
      <c r="A7519" s="145">
        <v>104953</v>
      </c>
      <c r="B7519" s="102" t="s">
        <v>29127</v>
      </c>
      <c r="C7519" s="145" t="s">
        <v>4</v>
      </c>
      <c r="D7519" s="535">
        <v>90.45</v>
      </c>
      <c r="E7519" s="536">
        <v>1.0800000000000001E-2</v>
      </c>
      <c r="F7519" s="535">
        <v>71.41</v>
      </c>
      <c r="G7519" s="536">
        <v>0</v>
      </c>
      <c r="H7519" s="535">
        <v>94.06</v>
      </c>
      <c r="I7519" s="536">
        <v>1.04E-2</v>
      </c>
      <c r="J7519" s="535">
        <v>81.27</v>
      </c>
      <c r="K7519" s="536">
        <v>0</v>
      </c>
      <c r="L7519" s="535">
        <v>74.7</v>
      </c>
      <c r="M7519" s="536">
        <v>0</v>
      </c>
      <c r="N7519" s="535">
        <v>87.95</v>
      </c>
      <c r="O7519" s="536">
        <v>0</v>
      </c>
      <c r="P7519" s="535">
        <v>57.36</v>
      </c>
      <c r="Q7519" s="536">
        <v>0</v>
      </c>
      <c r="R7519" s="535">
        <v>61.46</v>
      </c>
    </row>
    <row r="7520" spans="1:18" ht="12.75">
      <c r="A7520" s="145">
        <v>87543</v>
      </c>
      <c r="B7520" s="102" t="s">
        <v>29128</v>
      </c>
      <c r="C7520" s="145" t="s">
        <v>4</v>
      </c>
      <c r="D7520" s="535">
        <v>34.44</v>
      </c>
      <c r="E7520" s="536">
        <v>9.5999999999999992E-3</v>
      </c>
      <c r="F7520" s="535">
        <v>27.37</v>
      </c>
      <c r="G7520" s="536">
        <v>0</v>
      </c>
      <c r="H7520" s="535">
        <v>35.74</v>
      </c>
      <c r="I7520" s="536">
        <v>9.1999999999999998E-3</v>
      </c>
      <c r="J7520" s="535">
        <v>30.68</v>
      </c>
      <c r="K7520" s="536">
        <v>0</v>
      </c>
      <c r="L7520" s="535">
        <v>29.24</v>
      </c>
      <c r="M7520" s="536">
        <v>0</v>
      </c>
      <c r="N7520" s="535">
        <v>33.46</v>
      </c>
      <c r="O7520" s="536">
        <v>0</v>
      </c>
      <c r="P7520" s="535">
        <v>23.22</v>
      </c>
      <c r="Q7520" s="536">
        <v>0</v>
      </c>
      <c r="R7520" s="535">
        <v>24.61</v>
      </c>
    </row>
    <row r="7521" spans="1:18" ht="12.75">
      <c r="A7521" s="145">
        <v>104959</v>
      </c>
      <c r="B7521" s="102" t="s">
        <v>29129</v>
      </c>
      <c r="C7521" s="145" t="s">
        <v>4</v>
      </c>
      <c r="D7521" s="535">
        <v>35.03</v>
      </c>
      <c r="E7521" s="536">
        <v>0</v>
      </c>
      <c r="F7521" s="535">
        <v>24.95</v>
      </c>
      <c r="G7521" s="536">
        <v>0</v>
      </c>
      <c r="H7521" s="535">
        <v>30.77</v>
      </c>
      <c r="I7521" s="536">
        <v>0</v>
      </c>
      <c r="J7521" s="535">
        <v>26.74</v>
      </c>
      <c r="K7521" s="536">
        <v>0</v>
      </c>
      <c r="L7521" s="535">
        <v>30.99</v>
      </c>
      <c r="M7521" s="536">
        <v>0</v>
      </c>
      <c r="N7521" s="535">
        <v>27.9</v>
      </c>
      <c r="O7521" s="536">
        <v>0</v>
      </c>
      <c r="P7521" s="535">
        <v>30.48</v>
      </c>
      <c r="Q7521" s="536">
        <v>0</v>
      </c>
      <c r="R7521" s="535">
        <v>28.29</v>
      </c>
    </row>
    <row r="7522" spans="1:18" ht="12.75">
      <c r="A7522" s="145">
        <v>104958</v>
      </c>
      <c r="B7522" s="102" t="s">
        <v>29130</v>
      </c>
      <c r="C7522" s="145" t="s">
        <v>4</v>
      </c>
      <c r="D7522" s="535">
        <v>32.22</v>
      </c>
      <c r="E7522" s="536">
        <v>1.1999999999999999E-3</v>
      </c>
      <c r="F7522" s="535">
        <v>22.16</v>
      </c>
      <c r="G7522" s="536">
        <v>0</v>
      </c>
      <c r="H7522" s="535">
        <v>28.26</v>
      </c>
      <c r="I7522" s="536">
        <v>1.4E-3</v>
      </c>
      <c r="J7522" s="535">
        <v>24.51</v>
      </c>
      <c r="K7522" s="536">
        <v>0</v>
      </c>
      <c r="L7522" s="535">
        <v>29.6</v>
      </c>
      <c r="M7522" s="536">
        <v>0</v>
      </c>
      <c r="N7522" s="535">
        <v>25.64</v>
      </c>
      <c r="O7522" s="536">
        <v>0</v>
      </c>
      <c r="P7522" s="535">
        <v>27.74</v>
      </c>
      <c r="Q7522" s="536">
        <v>0</v>
      </c>
      <c r="R7522" s="535">
        <v>25.68</v>
      </c>
    </row>
    <row r="7523" spans="1:18" ht="12.75">
      <c r="A7523" s="145">
        <v>104970</v>
      </c>
      <c r="B7523" s="102" t="s">
        <v>29131</v>
      </c>
      <c r="C7523" s="145" t="s">
        <v>4</v>
      </c>
      <c r="D7523" s="535">
        <v>47.77</v>
      </c>
      <c r="E7523" s="536">
        <v>0</v>
      </c>
      <c r="F7523" s="535">
        <v>35.770000000000003</v>
      </c>
      <c r="G7523" s="536">
        <v>0</v>
      </c>
      <c r="H7523" s="535">
        <v>43.87</v>
      </c>
      <c r="I7523" s="536">
        <v>0</v>
      </c>
      <c r="J7523" s="535">
        <v>37.22</v>
      </c>
      <c r="K7523" s="536">
        <v>0</v>
      </c>
      <c r="L7523" s="535">
        <v>44.25</v>
      </c>
      <c r="M7523" s="536">
        <v>0</v>
      </c>
      <c r="N7523" s="535">
        <v>40.19</v>
      </c>
      <c r="O7523" s="536">
        <v>0</v>
      </c>
      <c r="P7523" s="535">
        <v>43.57</v>
      </c>
      <c r="Q7523" s="536">
        <v>0</v>
      </c>
      <c r="R7523" s="535">
        <v>41.54</v>
      </c>
    </row>
    <row r="7524" spans="1:18" ht="12.75">
      <c r="A7524" s="145">
        <v>104964</v>
      </c>
      <c r="B7524" s="102" t="s">
        <v>29132</v>
      </c>
      <c r="C7524" s="145" t="s">
        <v>4</v>
      </c>
      <c r="D7524" s="535">
        <v>66.599999999999994</v>
      </c>
      <c r="E7524" s="536">
        <v>0</v>
      </c>
      <c r="F7524" s="535">
        <v>49.04</v>
      </c>
      <c r="G7524" s="536">
        <v>0</v>
      </c>
      <c r="H7524" s="535">
        <v>60.25</v>
      </c>
      <c r="I7524" s="536">
        <v>0</v>
      </c>
      <c r="J7524" s="535">
        <v>51.55</v>
      </c>
      <c r="K7524" s="536">
        <v>0</v>
      </c>
      <c r="L7524" s="535">
        <v>60.76</v>
      </c>
      <c r="M7524" s="536">
        <v>0</v>
      </c>
      <c r="N7524" s="535">
        <v>55.02</v>
      </c>
      <c r="O7524" s="536">
        <v>0</v>
      </c>
      <c r="P7524" s="535">
        <v>59.8</v>
      </c>
      <c r="Q7524" s="536">
        <v>0</v>
      </c>
      <c r="R7524" s="535">
        <v>56.51</v>
      </c>
    </row>
    <row r="7525" spans="1:18" ht="12.75">
      <c r="A7525" s="145">
        <v>104956</v>
      </c>
      <c r="B7525" s="102" t="s">
        <v>29133</v>
      </c>
      <c r="C7525" s="145" t="s">
        <v>4</v>
      </c>
      <c r="D7525" s="535">
        <v>61.03</v>
      </c>
      <c r="E7525" s="536">
        <v>0</v>
      </c>
      <c r="F7525" s="535">
        <v>44.31</v>
      </c>
      <c r="G7525" s="536">
        <v>0</v>
      </c>
      <c r="H7525" s="535">
        <v>54.53</v>
      </c>
      <c r="I7525" s="536">
        <v>0</v>
      </c>
      <c r="J7525" s="535">
        <v>46.96</v>
      </c>
      <c r="K7525" s="536">
        <v>0</v>
      </c>
      <c r="L7525" s="535">
        <v>54.97</v>
      </c>
      <c r="M7525" s="536">
        <v>0</v>
      </c>
      <c r="N7525" s="535">
        <v>49.64</v>
      </c>
      <c r="O7525" s="536">
        <v>0</v>
      </c>
      <c r="P7525" s="535">
        <v>54.08</v>
      </c>
      <c r="Q7525" s="536">
        <v>0</v>
      </c>
      <c r="R7525" s="535">
        <v>50.72</v>
      </c>
    </row>
    <row r="7526" spans="1:18" ht="12.75">
      <c r="A7526" s="145">
        <v>104974</v>
      </c>
      <c r="B7526" s="102" t="s">
        <v>29134</v>
      </c>
      <c r="C7526" s="145" t="s">
        <v>4</v>
      </c>
      <c r="D7526" s="535">
        <v>42.2</v>
      </c>
      <c r="E7526" s="536">
        <v>0</v>
      </c>
      <c r="F7526" s="535">
        <v>31.03</v>
      </c>
      <c r="G7526" s="536">
        <v>0</v>
      </c>
      <c r="H7526" s="535">
        <v>38.14</v>
      </c>
      <c r="I7526" s="536">
        <v>0</v>
      </c>
      <c r="J7526" s="535">
        <v>32.64</v>
      </c>
      <c r="K7526" s="536">
        <v>0</v>
      </c>
      <c r="L7526" s="535">
        <v>38.450000000000003</v>
      </c>
      <c r="M7526" s="536">
        <v>0</v>
      </c>
      <c r="N7526" s="535">
        <v>34.82</v>
      </c>
      <c r="O7526" s="536">
        <v>0</v>
      </c>
      <c r="P7526" s="535">
        <v>37.840000000000003</v>
      </c>
      <c r="Q7526" s="536">
        <v>0</v>
      </c>
      <c r="R7526" s="535">
        <v>35.74</v>
      </c>
    </row>
    <row r="7527" spans="1:18" ht="12.75">
      <c r="A7527" s="145">
        <v>87548</v>
      </c>
      <c r="B7527" s="102" t="s">
        <v>29135</v>
      </c>
      <c r="C7527" s="145" t="s">
        <v>4</v>
      </c>
      <c r="D7527" s="535">
        <v>38.630000000000003</v>
      </c>
      <c r="E7527" s="536">
        <v>0</v>
      </c>
      <c r="F7527" s="535">
        <v>28</v>
      </c>
      <c r="G7527" s="536">
        <v>0</v>
      </c>
      <c r="H7527" s="535">
        <v>34.46</v>
      </c>
      <c r="I7527" s="536">
        <v>0</v>
      </c>
      <c r="J7527" s="535">
        <v>29.7</v>
      </c>
      <c r="K7527" s="536">
        <v>0</v>
      </c>
      <c r="L7527" s="535">
        <v>34.74</v>
      </c>
      <c r="M7527" s="536">
        <v>0</v>
      </c>
      <c r="N7527" s="535">
        <v>31.37</v>
      </c>
      <c r="O7527" s="536">
        <v>0</v>
      </c>
      <c r="P7527" s="535">
        <v>34.17</v>
      </c>
      <c r="Q7527" s="536">
        <v>0</v>
      </c>
      <c r="R7527" s="535">
        <v>32.020000000000003</v>
      </c>
    </row>
    <row r="7528" spans="1:18" ht="12.75">
      <c r="A7528" s="145">
        <v>87530</v>
      </c>
      <c r="B7528" s="102" t="s">
        <v>29136</v>
      </c>
      <c r="C7528" s="145" t="s">
        <v>4</v>
      </c>
      <c r="D7528" s="535">
        <v>55.2</v>
      </c>
      <c r="E7528" s="536">
        <v>0</v>
      </c>
      <c r="F7528" s="535">
        <v>39.369999999999997</v>
      </c>
      <c r="G7528" s="536">
        <v>0</v>
      </c>
      <c r="H7528" s="535">
        <v>48.53</v>
      </c>
      <c r="I7528" s="536">
        <v>0</v>
      </c>
      <c r="J7528" s="535">
        <v>42.17</v>
      </c>
      <c r="K7528" s="536">
        <v>0</v>
      </c>
      <c r="L7528" s="535">
        <v>48.9</v>
      </c>
      <c r="M7528" s="536">
        <v>0</v>
      </c>
      <c r="N7528" s="535">
        <v>44.02</v>
      </c>
      <c r="O7528" s="536">
        <v>0</v>
      </c>
      <c r="P7528" s="535">
        <v>48.09</v>
      </c>
      <c r="Q7528" s="536">
        <v>0</v>
      </c>
      <c r="R7528" s="535">
        <v>44.65</v>
      </c>
    </row>
    <row r="7529" spans="1:18" ht="12.75">
      <c r="A7529" s="145">
        <v>104952</v>
      </c>
      <c r="B7529" s="102" t="s">
        <v>29137</v>
      </c>
      <c r="C7529" s="145" t="s">
        <v>4</v>
      </c>
      <c r="D7529" s="535">
        <v>51.61</v>
      </c>
      <c r="E7529" s="536">
        <v>0</v>
      </c>
      <c r="F7529" s="535">
        <v>36.32</v>
      </c>
      <c r="G7529" s="536">
        <v>0</v>
      </c>
      <c r="H7529" s="535">
        <v>44.84</v>
      </c>
      <c r="I7529" s="536">
        <v>0</v>
      </c>
      <c r="J7529" s="535">
        <v>39.21</v>
      </c>
      <c r="K7529" s="536">
        <v>0</v>
      </c>
      <c r="L7529" s="535">
        <v>45.16</v>
      </c>
      <c r="M7529" s="536">
        <v>0</v>
      </c>
      <c r="N7529" s="535">
        <v>40.56</v>
      </c>
      <c r="O7529" s="536">
        <v>0</v>
      </c>
      <c r="P7529" s="535">
        <v>44.39</v>
      </c>
      <c r="Q7529" s="536">
        <v>0</v>
      </c>
      <c r="R7529" s="535">
        <v>40.92</v>
      </c>
    </row>
    <row r="7530" spans="1:18" ht="12.75">
      <c r="A7530" s="145">
        <v>104969</v>
      </c>
      <c r="B7530" s="102" t="s">
        <v>29138</v>
      </c>
      <c r="C7530" s="145" t="s">
        <v>4</v>
      </c>
      <c r="D7530" s="535">
        <v>44.96</v>
      </c>
      <c r="E7530" s="536">
        <v>8.9999999999999998E-4</v>
      </c>
      <c r="F7530" s="535">
        <v>32.979999999999997</v>
      </c>
      <c r="G7530" s="536">
        <v>0</v>
      </c>
      <c r="H7530" s="535">
        <v>41.36</v>
      </c>
      <c r="I7530" s="536">
        <v>1E-3</v>
      </c>
      <c r="J7530" s="535">
        <v>34.99</v>
      </c>
      <c r="K7530" s="536">
        <v>0</v>
      </c>
      <c r="L7530" s="535">
        <v>42.86</v>
      </c>
      <c r="M7530" s="536">
        <v>0</v>
      </c>
      <c r="N7530" s="535">
        <v>37.93</v>
      </c>
      <c r="O7530" s="536">
        <v>0</v>
      </c>
      <c r="P7530" s="535">
        <v>40.83</v>
      </c>
      <c r="Q7530" s="536">
        <v>0</v>
      </c>
      <c r="R7530" s="535">
        <v>38.93</v>
      </c>
    </row>
    <row r="7531" spans="1:18" ht="12.75">
      <c r="A7531" s="145">
        <v>104963</v>
      </c>
      <c r="B7531" s="102" t="s">
        <v>29139</v>
      </c>
      <c r="C7531" s="145" t="s">
        <v>4</v>
      </c>
      <c r="D7531" s="535">
        <v>62.19</v>
      </c>
      <c r="E7531" s="536">
        <v>1E-3</v>
      </c>
      <c r="F7531" s="535">
        <v>44.67</v>
      </c>
      <c r="G7531" s="536">
        <v>0</v>
      </c>
      <c r="H7531" s="535">
        <v>56.31</v>
      </c>
      <c r="I7531" s="536">
        <v>1.1000000000000001E-3</v>
      </c>
      <c r="J7531" s="535">
        <v>48.06</v>
      </c>
      <c r="K7531" s="536">
        <v>0</v>
      </c>
      <c r="L7531" s="535">
        <v>58.58</v>
      </c>
      <c r="M7531" s="536">
        <v>0</v>
      </c>
      <c r="N7531" s="535">
        <v>51.48</v>
      </c>
      <c r="O7531" s="536">
        <v>0</v>
      </c>
      <c r="P7531" s="535">
        <v>55.5</v>
      </c>
      <c r="Q7531" s="536">
        <v>0</v>
      </c>
      <c r="R7531" s="535">
        <v>52.41</v>
      </c>
    </row>
    <row r="7532" spans="1:18" ht="12.75">
      <c r="A7532" s="145">
        <v>104955</v>
      </c>
      <c r="B7532" s="102" t="s">
        <v>29140</v>
      </c>
      <c r="C7532" s="145" t="s">
        <v>4</v>
      </c>
      <c r="D7532" s="535">
        <v>56.62</v>
      </c>
      <c r="E7532" s="536">
        <v>1.1000000000000001E-3</v>
      </c>
      <c r="F7532" s="535">
        <v>39.94</v>
      </c>
      <c r="G7532" s="536">
        <v>0</v>
      </c>
      <c r="H7532" s="535">
        <v>50.59</v>
      </c>
      <c r="I7532" s="536">
        <v>1.1999999999999999E-3</v>
      </c>
      <c r="J7532" s="535">
        <v>43.47</v>
      </c>
      <c r="K7532" s="536">
        <v>0</v>
      </c>
      <c r="L7532" s="535">
        <v>52.79</v>
      </c>
      <c r="M7532" s="536">
        <v>0</v>
      </c>
      <c r="N7532" s="535">
        <v>46.1</v>
      </c>
      <c r="O7532" s="536">
        <v>0</v>
      </c>
      <c r="P7532" s="535">
        <v>49.78</v>
      </c>
      <c r="Q7532" s="536">
        <v>0</v>
      </c>
      <c r="R7532" s="535">
        <v>46.62</v>
      </c>
    </row>
    <row r="7533" spans="1:18" ht="12.75">
      <c r="A7533" s="145">
        <v>104973</v>
      </c>
      <c r="B7533" s="102" t="s">
        <v>29141</v>
      </c>
      <c r="C7533" s="145" t="s">
        <v>4</v>
      </c>
      <c r="D7533" s="535">
        <v>39.39</v>
      </c>
      <c r="E7533" s="536">
        <v>1E-3</v>
      </c>
      <c r="F7533" s="535">
        <v>28.24</v>
      </c>
      <c r="G7533" s="536">
        <v>0</v>
      </c>
      <c r="H7533" s="535">
        <v>35.630000000000003</v>
      </c>
      <c r="I7533" s="536">
        <v>1.1000000000000001E-3</v>
      </c>
      <c r="J7533" s="535">
        <v>30.41</v>
      </c>
      <c r="K7533" s="536">
        <v>0</v>
      </c>
      <c r="L7533" s="535">
        <v>37.06</v>
      </c>
      <c r="M7533" s="536">
        <v>0</v>
      </c>
      <c r="N7533" s="535">
        <v>32.56</v>
      </c>
      <c r="O7533" s="536">
        <v>0</v>
      </c>
      <c r="P7533" s="535">
        <v>35.1</v>
      </c>
      <c r="Q7533" s="536">
        <v>0</v>
      </c>
      <c r="R7533" s="535">
        <v>33.130000000000003</v>
      </c>
    </row>
    <row r="7534" spans="1:18" ht="12.75">
      <c r="A7534" s="145">
        <v>87547</v>
      </c>
      <c r="B7534" s="102" t="s">
        <v>29142</v>
      </c>
      <c r="C7534" s="145" t="s">
        <v>4</v>
      </c>
      <c r="D7534" s="535">
        <v>35.82</v>
      </c>
      <c r="E7534" s="536">
        <v>1.1000000000000001E-3</v>
      </c>
      <c r="F7534" s="535">
        <v>25.21</v>
      </c>
      <c r="G7534" s="536">
        <v>0</v>
      </c>
      <c r="H7534" s="535">
        <v>31.95</v>
      </c>
      <c r="I7534" s="536">
        <v>1.2999999999999999E-3</v>
      </c>
      <c r="J7534" s="535">
        <v>27.47</v>
      </c>
      <c r="K7534" s="536">
        <v>0</v>
      </c>
      <c r="L7534" s="535">
        <v>33.35</v>
      </c>
      <c r="M7534" s="536">
        <v>0</v>
      </c>
      <c r="N7534" s="535">
        <v>29.11</v>
      </c>
      <c r="O7534" s="536">
        <v>0</v>
      </c>
      <c r="P7534" s="535">
        <v>31.43</v>
      </c>
      <c r="Q7534" s="536">
        <v>0</v>
      </c>
      <c r="R7534" s="535">
        <v>29.41</v>
      </c>
    </row>
    <row r="7535" spans="1:18" ht="12.75">
      <c r="A7535" s="145">
        <v>87529</v>
      </c>
      <c r="B7535" s="102" t="s">
        <v>29143</v>
      </c>
      <c r="C7535" s="145" t="s">
        <v>4</v>
      </c>
      <c r="D7535" s="535">
        <v>50.79</v>
      </c>
      <c r="E7535" s="536">
        <v>1.1999999999999999E-3</v>
      </c>
      <c r="F7535" s="535">
        <v>35</v>
      </c>
      <c r="G7535" s="536">
        <v>0</v>
      </c>
      <c r="H7535" s="535">
        <v>44.59</v>
      </c>
      <c r="I7535" s="536">
        <v>1.2999999999999999E-3</v>
      </c>
      <c r="J7535" s="535">
        <v>38.68</v>
      </c>
      <c r="K7535" s="536">
        <v>0</v>
      </c>
      <c r="L7535" s="535">
        <v>46.72</v>
      </c>
      <c r="M7535" s="536">
        <v>0</v>
      </c>
      <c r="N7535" s="535">
        <v>40.479999999999997</v>
      </c>
      <c r="O7535" s="536">
        <v>0</v>
      </c>
      <c r="P7535" s="535">
        <v>43.79</v>
      </c>
      <c r="Q7535" s="536">
        <v>0</v>
      </c>
      <c r="R7535" s="535">
        <v>40.549999999999997</v>
      </c>
    </row>
    <row r="7536" spans="1:18" ht="12.75">
      <c r="A7536" s="145">
        <v>104951</v>
      </c>
      <c r="B7536" s="102" t="s">
        <v>29144</v>
      </c>
      <c r="C7536" s="145" t="s">
        <v>4</v>
      </c>
      <c r="D7536" s="535">
        <v>47.2</v>
      </c>
      <c r="E7536" s="536">
        <v>1.2999999999999999E-3</v>
      </c>
      <c r="F7536" s="535">
        <v>31.95</v>
      </c>
      <c r="G7536" s="536">
        <v>0</v>
      </c>
      <c r="H7536" s="535">
        <v>40.9</v>
      </c>
      <c r="I7536" s="536">
        <v>1.5E-3</v>
      </c>
      <c r="J7536" s="535">
        <v>35.72</v>
      </c>
      <c r="K7536" s="536">
        <v>0</v>
      </c>
      <c r="L7536" s="535">
        <v>42.98</v>
      </c>
      <c r="M7536" s="536">
        <v>0</v>
      </c>
      <c r="N7536" s="535">
        <v>37.020000000000003</v>
      </c>
      <c r="O7536" s="536">
        <v>0</v>
      </c>
      <c r="P7536" s="535">
        <v>40.090000000000003</v>
      </c>
      <c r="Q7536" s="536">
        <v>0</v>
      </c>
      <c r="R7536" s="535">
        <v>36.82</v>
      </c>
    </row>
    <row r="7537" spans="1:18" ht="12.75">
      <c r="A7537" s="145">
        <v>104978</v>
      </c>
      <c r="B7537" s="102" t="s">
        <v>29145</v>
      </c>
      <c r="C7537" s="145" t="s">
        <v>4</v>
      </c>
      <c r="D7537" s="535">
        <v>47.72</v>
      </c>
      <c r="E7537" s="536">
        <v>8.0000000000000004E-4</v>
      </c>
      <c r="F7537" s="535">
        <v>35.31</v>
      </c>
      <c r="G7537" s="536">
        <v>0</v>
      </c>
      <c r="H7537" s="535">
        <v>44.2</v>
      </c>
      <c r="I7537" s="536">
        <v>8.9999999999999998E-4</v>
      </c>
      <c r="J7537" s="535">
        <v>37.26</v>
      </c>
      <c r="K7537" s="536">
        <v>0</v>
      </c>
      <c r="L7537" s="535">
        <v>45.73</v>
      </c>
      <c r="M7537" s="536">
        <v>0</v>
      </c>
      <c r="N7537" s="535">
        <v>40.590000000000003</v>
      </c>
      <c r="O7537" s="536">
        <v>0</v>
      </c>
      <c r="P7537" s="535">
        <v>43.67</v>
      </c>
      <c r="Q7537" s="536">
        <v>0</v>
      </c>
      <c r="R7537" s="535">
        <v>41.79</v>
      </c>
    </row>
    <row r="7538" spans="1:18" ht="12.75">
      <c r="A7538" s="145">
        <v>104977</v>
      </c>
      <c r="B7538" s="102" t="s">
        <v>29146</v>
      </c>
      <c r="C7538" s="145" t="s">
        <v>4</v>
      </c>
      <c r="D7538" s="535">
        <v>64.75</v>
      </c>
      <c r="E7538" s="536">
        <v>8.9999999999999998E-4</v>
      </c>
      <c r="F7538" s="535">
        <v>46.85</v>
      </c>
      <c r="G7538" s="536">
        <v>0</v>
      </c>
      <c r="H7538" s="535">
        <v>58.95</v>
      </c>
      <c r="I7538" s="536">
        <v>1E-3</v>
      </c>
      <c r="J7538" s="535">
        <v>50.17</v>
      </c>
      <c r="K7538" s="536">
        <v>0</v>
      </c>
      <c r="L7538" s="535">
        <v>61.24</v>
      </c>
      <c r="M7538" s="536">
        <v>0</v>
      </c>
      <c r="N7538" s="535">
        <v>53.94</v>
      </c>
      <c r="O7538" s="536">
        <v>0</v>
      </c>
      <c r="P7538" s="535">
        <v>58.14</v>
      </c>
      <c r="Q7538" s="536">
        <v>0</v>
      </c>
      <c r="R7538" s="535">
        <v>55.07</v>
      </c>
    </row>
    <row r="7539" spans="1:18" ht="12.75">
      <c r="A7539" s="145">
        <v>90408</v>
      </c>
      <c r="B7539" s="102" t="s">
        <v>29147</v>
      </c>
      <c r="C7539" s="145" t="s">
        <v>4</v>
      </c>
      <c r="D7539" s="535">
        <v>42.56</v>
      </c>
      <c r="E7539" s="536">
        <v>8.9999999999999998E-4</v>
      </c>
      <c r="F7539" s="535">
        <v>30.93</v>
      </c>
      <c r="G7539" s="536">
        <v>0</v>
      </c>
      <c r="H7539" s="535">
        <v>38.9</v>
      </c>
      <c r="I7539" s="536">
        <v>1E-3</v>
      </c>
      <c r="J7539" s="535">
        <v>33.020000000000003</v>
      </c>
      <c r="K7539" s="536">
        <v>0</v>
      </c>
      <c r="L7539" s="535">
        <v>40.36</v>
      </c>
      <c r="M7539" s="536">
        <v>0</v>
      </c>
      <c r="N7539" s="535">
        <v>35.619999999999997</v>
      </c>
      <c r="O7539" s="536">
        <v>0</v>
      </c>
      <c r="P7539" s="535">
        <v>38.36</v>
      </c>
      <c r="Q7539" s="536">
        <v>0</v>
      </c>
      <c r="R7539" s="535">
        <v>36.43</v>
      </c>
    </row>
    <row r="7540" spans="1:18" ht="12.75">
      <c r="A7540" s="145">
        <v>90406</v>
      </c>
      <c r="B7540" s="102" t="s">
        <v>29148</v>
      </c>
      <c r="C7540" s="145" t="s">
        <v>4</v>
      </c>
      <c r="D7540" s="535">
        <v>58.48</v>
      </c>
      <c r="E7540" s="536">
        <v>1E-3</v>
      </c>
      <c r="F7540" s="535">
        <v>41.52</v>
      </c>
      <c r="G7540" s="536">
        <v>0</v>
      </c>
      <c r="H7540" s="535">
        <v>52.51</v>
      </c>
      <c r="I7540" s="536">
        <v>1.1000000000000001E-3</v>
      </c>
      <c r="J7540" s="535">
        <v>45.01</v>
      </c>
      <c r="K7540" s="536">
        <v>0</v>
      </c>
      <c r="L7540" s="535">
        <v>54.72</v>
      </c>
      <c r="M7540" s="536">
        <v>0</v>
      </c>
      <c r="N7540" s="535">
        <v>47.9</v>
      </c>
      <c r="O7540" s="536">
        <v>0</v>
      </c>
      <c r="P7540" s="535">
        <v>51.69</v>
      </c>
      <c r="Q7540" s="536">
        <v>0</v>
      </c>
      <c r="R7540" s="535">
        <v>48.55</v>
      </c>
    </row>
    <row r="7541" spans="1:18" ht="12.75">
      <c r="A7541" s="145">
        <v>103313</v>
      </c>
      <c r="B7541" s="102" t="s">
        <v>29149</v>
      </c>
      <c r="C7541" s="145" t="s">
        <v>2</v>
      </c>
      <c r="D7541" s="535">
        <v>0</v>
      </c>
      <c r="E7541" s="536"/>
      <c r="F7541" s="535">
        <v>0</v>
      </c>
      <c r="G7541" s="536"/>
      <c r="H7541" s="535">
        <v>0</v>
      </c>
      <c r="I7541" s="536"/>
      <c r="J7541" s="535">
        <v>0</v>
      </c>
      <c r="K7541" s="536"/>
      <c r="L7541" s="535">
        <v>0</v>
      </c>
      <c r="M7541" s="536"/>
      <c r="N7541" s="535">
        <v>0</v>
      </c>
      <c r="O7541" s="536"/>
      <c r="P7541" s="535">
        <v>0</v>
      </c>
      <c r="Q7541" s="536"/>
      <c r="R7541" s="535">
        <v>0</v>
      </c>
    </row>
    <row r="7542" spans="1:18" ht="12.75">
      <c r="A7542" s="145">
        <v>103309</v>
      </c>
      <c r="B7542" s="102" t="s">
        <v>29150</v>
      </c>
      <c r="C7542" s="145" t="s">
        <v>2</v>
      </c>
      <c r="D7542" s="535">
        <v>0</v>
      </c>
      <c r="E7542" s="536"/>
      <c r="F7542" s="535">
        <v>0</v>
      </c>
      <c r="G7542" s="536"/>
      <c r="H7542" s="535">
        <v>0</v>
      </c>
      <c r="I7542" s="536"/>
      <c r="J7542" s="535">
        <v>0</v>
      </c>
      <c r="K7542" s="536"/>
      <c r="L7542" s="535">
        <v>0</v>
      </c>
      <c r="M7542" s="536"/>
      <c r="N7542" s="535">
        <v>0</v>
      </c>
      <c r="O7542" s="536"/>
      <c r="P7542" s="535">
        <v>0</v>
      </c>
      <c r="Q7542" s="536"/>
      <c r="R7542" s="535">
        <v>0</v>
      </c>
    </row>
    <row r="7543" spans="1:18" ht="12.75">
      <c r="A7543" s="145">
        <v>103312</v>
      </c>
      <c r="B7543" s="102" t="s">
        <v>29151</v>
      </c>
      <c r="C7543" s="145" t="s">
        <v>2</v>
      </c>
      <c r="D7543" s="535">
        <v>0</v>
      </c>
      <c r="E7543" s="536"/>
      <c r="F7543" s="535">
        <v>0</v>
      </c>
      <c r="G7543" s="536"/>
      <c r="H7543" s="535">
        <v>0</v>
      </c>
      <c r="I7543" s="536"/>
      <c r="J7543" s="535">
        <v>0</v>
      </c>
      <c r="K7543" s="536"/>
      <c r="L7543" s="535">
        <v>0</v>
      </c>
      <c r="M7543" s="536"/>
      <c r="N7543" s="535">
        <v>0</v>
      </c>
      <c r="O7543" s="536"/>
      <c r="P7543" s="535">
        <v>0</v>
      </c>
      <c r="Q7543" s="536"/>
      <c r="R7543" s="535">
        <v>0</v>
      </c>
    </row>
    <row r="7544" spans="1:18" ht="12.75">
      <c r="A7544" s="145">
        <v>103296</v>
      </c>
      <c r="B7544" s="102" t="s">
        <v>29152</v>
      </c>
      <c r="C7544" s="145" t="s">
        <v>2</v>
      </c>
      <c r="D7544" s="535">
        <v>0</v>
      </c>
      <c r="E7544" s="536"/>
      <c r="F7544" s="535">
        <v>0</v>
      </c>
      <c r="G7544" s="536"/>
      <c r="H7544" s="535">
        <v>0</v>
      </c>
      <c r="I7544" s="536"/>
      <c r="J7544" s="535">
        <v>0</v>
      </c>
      <c r="K7544" s="536"/>
      <c r="L7544" s="535">
        <v>0</v>
      </c>
      <c r="M7544" s="536"/>
      <c r="N7544" s="535">
        <v>0</v>
      </c>
      <c r="O7544" s="536"/>
      <c r="P7544" s="535">
        <v>0</v>
      </c>
      <c r="Q7544" s="536"/>
      <c r="R7544" s="535">
        <v>0</v>
      </c>
    </row>
    <row r="7545" spans="1:18" ht="12.75">
      <c r="A7545" s="145">
        <v>103300</v>
      </c>
      <c r="B7545" s="102" t="s">
        <v>29153</v>
      </c>
      <c r="C7545" s="145" t="s">
        <v>2</v>
      </c>
      <c r="D7545" s="535">
        <v>0</v>
      </c>
      <c r="E7545" s="536"/>
      <c r="F7545" s="535">
        <v>0</v>
      </c>
      <c r="G7545" s="536"/>
      <c r="H7545" s="535">
        <v>0</v>
      </c>
      <c r="I7545" s="536"/>
      <c r="J7545" s="535">
        <v>0</v>
      </c>
      <c r="K7545" s="536"/>
      <c r="L7545" s="535">
        <v>0</v>
      </c>
      <c r="M7545" s="536"/>
      <c r="N7545" s="535">
        <v>0</v>
      </c>
      <c r="O7545" s="536"/>
      <c r="P7545" s="535">
        <v>0</v>
      </c>
      <c r="Q7545" s="536"/>
      <c r="R7545" s="535">
        <v>0</v>
      </c>
    </row>
    <row r="7546" spans="1:18" ht="12.75">
      <c r="A7546" s="145">
        <v>103301</v>
      </c>
      <c r="B7546" s="102" t="s">
        <v>29154</v>
      </c>
      <c r="C7546" s="145" t="s">
        <v>2</v>
      </c>
      <c r="D7546" s="535">
        <v>0</v>
      </c>
      <c r="E7546" s="536"/>
      <c r="F7546" s="535">
        <v>0</v>
      </c>
      <c r="G7546" s="536"/>
      <c r="H7546" s="535">
        <v>0</v>
      </c>
      <c r="I7546" s="536"/>
      <c r="J7546" s="535">
        <v>0</v>
      </c>
      <c r="K7546" s="536"/>
      <c r="L7546" s="535">
        <v>0</v>
      </c>
      <c r="M7546" s="536"/>
      <c r="N7546" s="535">
        <v>0</v>
      </c>
      <c r="O7546" s="536"/>
      <c r="P7546" s="535">
        <v>0</v>
      </c>
      <c r="Q7546" s="536"/>
      <c r="R7546" s="535">
        <v>0</v>
      </c>
    </row>
    <row r="7547" spans="1:18" ht="12.75">
      <c r="A7547" s="145">
        <v>103304</v>
      </c>
      <c r="B7547" s="102" t="s">
        <v>29155</v>
      </c>
      <c r="C7547" s="145" t="s">
        <v>2</v>
      </c>
      <c r="D7547" s="535">
        <v>1254.3599999999999</v>
      </c>
      <c r="E7547" s="536">
        <v>0.96289999999999998</v>
      </c>
      <c r="F7547" s="535">
        <v>1247.43</v>
      </c>
      <c r="G7547" s="536">
        <v>0.96830000000000005</v>
      </c>
      <c r="H7547" s="535">
        <v>1255.8900000000001</v>
      </c>
      <c r="I7547" s="536">
        <v>0.9617</v>
      </c>
      <c r="J7547" s="535">
        <v>1246.08</v>
      </c>
      <c r="K7547" s="536">
        <v>0.96930000000000005</v>
      </c>
      <c r="L7547" s="535">
        <v>1256.0899999999999</v>
      </c>
      <c r="M7547" s="536">
        <v>0.96160000000000001</v>
      </c>
      <c r="N7547" s="535">
        <v>1252.72</v>
      </c>
      <c r="O7547" s="536">
        <v>0.96419999999999995</v>
      </c>
      <c r="P7547" s="535">
        <v>1255.6500000000001</v>
      </c>
      <c r="Q7547" s="536">
        <v>0.96189999999999998</v>
      </c>
      <c r="R7547" s="535">
        <v>1256.45</v>
      </c>
    </row>
    <row r="7548" spans="1:18" ht="12.75">
      <c r="A7548" s="145">
        <v>103305</v>
      </c>
      <c r="B7548" s="102" t="s">
        <v>29156</v>
      </c>
      <c r="C7548" s="145" t="s">
        <v>2</v>
      </c>
      <c r="D7548" s="535">
        <v>0</v>
      </c>
      <c r="E7548" s="536"/>
      <c r="F7548" s="535">
        <v>0</v>
      </c>
      <c r="G7548" s="536"/>
      <c r="H7548" s="535">
        <v>0</v>
      </c>
      <c r="I7548" s="536"/>
      <c r="J7548" s="535">
        <v>0</v>
      </c>
      <c r="K7548" s="536"/>
      <c r="L7548" s="535">
        <v>0</v>
      </c>
      <c r="M7548" s="536"/>
      <c r="N7548" s="535">
        <v>0</v>
      </c>
      <c r="O7548" s="536"/>
      <c r="P7548" s="535">
        <v>0</v>
      </c>
      <c r="Q7548" s="536"/>
      <c r="R7548" s="535">
        <v>0</v>
      </c>
    </row>
    <row r="7549" spans="1:18" ht="12.75">
      <c r="A7549" s="145">
        <v>103294</v>
      </c>
      <c r="B7549" s="102" t="s">
        <v>29157</v>
      </c>
      <c r="C7549" s="145" t="s">
        <v>2</v>
      </c>
      <c r="D7549" s="535">
        <v>0</v>
      </c>
      <c r="E7549" s="536"/>
      <c r="F7549" s="535">
        <v>0</v>
      </c>
      <c r="G7549" s="536"/>
      <c r="H7549" s="535">
        <v>0</v>
      </c>
      <c r="I7549" s="536"/>
      <c r="J7549" s="535">
        <v>0</v>
      </c>
      <c r="K7549" s="536"/>
      <c r="L7549" s="535">
        <v>0</v>
      </c>
      <c r="M7549" s="536"/>
      <c r="N7549" s="535">
        <v>0</v>
      </c>
      <c r="O7549" s="536"/>
      <c r="P7549" s="535">
        <v>0</v>
      </c>
      <c r="Q7549" s="536"/>
      <c r="R7549" s="535">
        <v>0</v>
      </c>
    </row>
    <row r="7550" spans="1:18" ht="12.75">
      <c r="A7550" s="145">
        <v>103298</v>
      </c>
      <c r="B7550" s="102" t="s">
        <v>29158</v>
      </c>
      <c r="C7550" s="145" t="s">
        <v>2</v>
      </c>
      <c r="D7550" s="535">
        <v>0</v>
      </c>
      <c r="E7550" s="536"/>
      <c r="F7550" s="535">
        <v>0</v>
      </c>
      <c r="G7550" s="536"/>
      <c r="H7550" s="535">
        <v>0</v>
      </c>
      <c r="I7550" s="536"/>
      <c r="J7550" s="535">
        <v>0</v>
      </c>
      <c r="K7550" s="536"/>
      <c r="L7550" s="535">
        <v>0</v>
      </c>
      <c r="M7550" s="536"/>
      <c r="N7550" s="535">
        <v>0</v>
      </c>
      <c r="O7550" s="536"/>
      <c r="P7550" s="535">
        <v>0</v>
      </c>
      <c r="Q7550" s="536"/>
      <c r="R7550" s="535">
        <v>0</v>
      </c>
    </row>
    <row r="7551" spans="1:18" ht="12.75">
      <c r="A7551" s="145">
        <v>103293</v>
      </c>
      <c r="B7551" s="102" t="s">
        <v>29159</v>
      </c>
      <c r="C7551" s="145" t="s">
        <v>2</v>
      </c>
      <c r="D7551" s="535">
        <v>0</v>
      </c>
      <c r="E7551" s="536"/>
      <c r="F7551" s="535">
        <v>0</v>
      </c>
      <c r="G7551" s="536"/>
      <c r="H7551" s="535">
        <v>0</v>
      </c>
      <c r="I7551" s="536"/>
      <c r="J7551" s="535">
        <v>0</v>
      </c>
      <c r="K7551" s="536"/>
      <c r="L7551" s="535">
        <v>0</v>
      </c>
      <c r="M7551" s="536"/>
      <c r="N7551" s="535">
        <v>0</v>
      </c>
      <c r="O7551" s="536"/>
      <c r="P7551" s="535">
        <v>0</v>
      </c>
      <c r="Q7551" s="536"/>
      <c r="R7551" s="535">
        <v>0</v>
      </c>
    </row>
    <row r="7552" spans="1:18" ht="12.75">
      <c r="A7552" s="145">
        <v>103297</v>
      </c>
      <c r="B7552" s="102" t="s">
        <v>29160</v>
      </c>
      <c r="C7552" s="145" t="s">
        <v>2</v>
      </c>
      <c r="D7552" s="535">
        <v>0</v>
      </c>
      <c r="E7552" s="536"/>
      <c r="F7552" s="535">
        <v>0</v>
      </c>
      <c r="G7552" s="536"/>
      <c r="H7552" s="535">
        <v>0</v>
      </c>
      <c r="I7552" s="536"/>
      <c r="J7552" s="535">
        <v>0</v>
      </c>
      <c r="K7552" s="536"/>
      <c r="L7552" s="535">
        <v>0</v>
      </c>
      <c r="M7552" s="536"/>
      <c r="N7552" s="535">
        <v>0</v>
      </c>
      <c r="O7552" s="536"/>
      <c r="P7552" s="535">
        <v>0</v>
      </c>
      <c r="Q7552" s="536"/>
      <c r="R7552" s="535">
        <v>0</v>
      </c>
    </row>
    <row r="7553" spans="1:18" ht="12.75">
      <c r="A7553" s="145">
        <v>103311</v>
      </c>
      <c r="B7553" s="102" t="s">
        <v>29161</v>
      </c>
      <c r="C7553" s="145" t="s">
        <v>2</v>
      </c>
      <c r="D7553" s="535">
        <v>0</v>
      </c>
      <c r="E7553" s="536"/>
      <c r="F7553" s="535">
        <v>0</v>
      </c>
      <c r="G7553" s="536"/>
      <c r="H7553" s="535">
        <v>0</v>
      </c>
      <c r="I7553" s="536"/>
      <c r="J7553" s="535">
        <v>0</v>
      </c>
      <c r="K7553" s="536"/>
      <c r="L7553" s="535">
        <v>0</v>
      </c>
      <c r="M7553" s="536"/>
      <c r="N7553" s="535">
        <v>0</v>
      </c>
      <c r="O7553" s="536"/>
      <c r="P7553" s="535">
        <v>0</v>
      </c>
      <c r="Q7553" s="536"/>
      <c r="R7553" s="535">
        <v>0</v>
      </c>
    </row>
    <row r="7554" spans="1:18" ht="12.75">
      <c r="A7554" s="145">
        <v>103306</v>
      </c>
      <c r="B7554" s="102" t="s">
        <v>29162</v>
      </c>
      <c r="C7554" s="145" t="s">
        <v>2</v>
      </c>
      <c r="D7554" s="535">
        <v>0</v>
      </c>
      <c r="E7554" s="536"/>
      <c r="F7554" s="535">
        <v>0</v>
      </c>
      <c r="G7554" s="536"/>
      <c r="H7554" s="535">
        <v>0</v>
      </c>
      <c r="I7554" s="536"/>
      <c r="J7554" s="535">
        <v>0</v>
      </c>
      <c r="K7554" s="536"/>
      <c r="L7554" s="535">
        <v>0</v>
      </c>
      <c r="M7554" s="536"/>
      <c r="N7554" s="535">
        <v>0</v>
      </c>
      <c r="O7554" s="536"/>
      <c r="P7554" s="535">
        <v>0</v>
      </c>
      <c r="Q7554" s="536"/>
      <c r="R7554" s="535">
        <v>0</v>
      </c>
    </row>
    <row r="7555" spans="1:18" ht="12.75">
      <c r="A7555" s="145">
        <v>103308</v>
      </c>
      <c r="B7555" s="102" t="s">
        <v>29163</v>
      </c>
      <c r="C7555" s="145" t="s">
        <v>2</v>
      </c>
      <c r="D7555" s="535">
        <v>0</v>
      </c>
      <c r="E7555" s="536"/>
      <c r="F7555" s="535">
        <v>0</v>
      </c>
      <c r="G7555" s="536"/>
      <c r="H7555" s="535">
        <v>0</v>
      </c>
      <c r="I7555" s="536"/>
      <c r="J7555" s="535">
        <v>0</v>
      </c>
      <c r="K7555" s="536"/>
      <c r="L7555" s="535">
        <v>0</v>
      </c>
      <c r="M7555" s="536"/>
      <c r="N7555" s="535">
        <v>0</v>
      </c>
      <c r="O7555" s="536"/>
      <c r="P7555" s="535">
        <v>0</v>
      </c>
      <c r="Q7555" s="536"/>
      <c r="R7555" s="535">
        <v>0</v>
      </c>
    </row>
    <row r="7556" spans="1:18" ht="12.75">
      <c r="A7556" s="145">
        <v>103295</v>
      </c>
      <c r="B7556" s="102" t="s">
        <v>29164</v>
      </c>
      <c r="C7556" s="145" t="s">
        <v>2</v>
      </c>
      <c r="D7556" s="535">
        <v>0</v>
      </c>
      <c r="E7556" s="536"/>
      <c r="F7556" s="535">
        <v>0</v>
      </c>
      <c r="G7556" s="536"/>
      <c r="H7556" s="535">
        <v>0</v>
      </c>
      <c r="I7556" s="536"/>
      <c r="J7556" s="535">
        <v>0</v>
      </c>
      <c r="K7556" s="536"/>
      <c r="L7556" s="535">
        <v>0</v>
      </c>
      <c r="M7556" s="536"/>
      <c r="N7556" s="535">
        <v>0</v>
      </c>
      <c r="O7556" s="536"/>
      <c r="P7556" s="535">
        <v>0</v>
      </c>
      <c r="Q7556" s="536"/>
      <c r="R7556" s="535">
        <v>0</v>
      </c>
    </row>
    <row r="7557" spans="1:18" ht="12.75">
      <c r="A7557" s="145">
        <v>103299</v>
      </c>
      <c r="B7557" s="102" t="s">
        <v>29165</v>
      </c>
      <c r="C7557" s="145" t="s">
        <v>2</v>
      </c>
      <c r="D7557" s="535">
        <v>0</v>
      </c>
      <c r="E7557" s="536"/>
      <c r="F7557" s="535">
        <v>0</v>
      </c>
      <c r="G7557" s="536"/>
      <c r="H7557" s="535">
        <v>0</v>
      </c>
      <c r="I7557" s="536"/>
      <c r="J7557" s="535">
        <v>0</v>
      </c>
      <c r="K7557" s="536"/>
      <c r="L7557" s="535">
        <v>0</v>
      </c>
      <c r="M7557" s="536"/>
      <c r="N7557" s="535">
        <v>0</v>
      </c>
      <c r="O7557" s="536"/>
      <c r="P7557" s="535">
        <v>0</v>
      </c>
      <c r="Q7557" s="536"/>
      <c r="R7557" s="535">
        <v>0</v>
      </c>
    </row>
    <row r="7558" spans="1:18" ht="12.75">
      <c r="A7558" s="145">
        <v>103302</v>
      </c>
      <c r="B7558" s="102" t="s">
        <v>29166</v>
      </c>
      <c r="C7558" s="145" t="s">
        <v>2</v>
      </c>
      <c r="D7558" s="535">
        <v>0</v>
      </c>
      <c r="E7558" s="536"/>
      <c r="F7558" s="535">
        <v>0</v>
      </c>
      <c r="G7558" s="536"/>
      <c r="H7558" s="535">
        <v>0</v>
      </c>
      <c r="I7558" s="536"/>
      <c r="J7558" s="535">
        <v>0</v>
      </c>
      <c r="K7558" s="536"/>
      <c r="L7558" s="535">
        <v>0</v>
      </c>
      <c r="M7558" s="536"/>
      <c r="N7558" s="535">
        <v>0</v>
      </c>
      <c r="O7558" s="536"/>
      <c r="P7558" s="535">
        <v>0</v>
      </c>
      <c r="Q7558" s="536"/>
      <c r="R7558" s="535">
        <v>0</v>
      </c>
    </row>
    <row r="7559" spans="1:18" ht="12.75">
      <c r="A7559" s="145">
        <v>103307</v>
      </c>
      <c r="B7559" s="102" t="s">
        <v>29167</v>
      </c>
      <c r="C7559" s="145" t="s">
        <v>2</v>
      </c>
      <c r="D7559" s="535">
        <v>1355.24</v>
      </c>
      <c r="E7559" s="536">
        <v>0.91190000000000004</v>
      </c>
      <c r="F7559" s="535">
        <v>1333.65</v>
      </c>
      <c r="G7559" s="536">
        <v>0.92689999999999995</v>
      </c>
      <c r="H7559" s="535">
        <v>1355.39</v>
      </c>
      <c r="I7559" s="536">
        <v>0.91180000000000005</v>
      </c>
      <c r="J7559" s="535">
        <v>1333.25</v>
      </c>
      <c r="K7559" s="536">
        <v>0.92700000000000005</v>
      </c>
      <c r="L7559" s="535">
        <v>1358.92</v>
      </c>
      <c r="M7559" s="536">
        <v>0.90949999999999998</v>
      </c>
      <c r="N7559" s="535">
        <v>1348.26</v>
      </c>
      <c r="O7559" s="536">
        <v>0.91669999999999996</v>
      </c>
      <c r="P7559" s="535">
        <v>1356.83</v>
      </c>
      <c r="Q7559" s="536">
        <v>0.91100000000000003</v>
      </c>
      <c r="R7559" s="535">
        <v>1355.57</v>
      </c>
    </row>
    <row r="7560" spans="1:18" ht="12.75">
      <c r="A7560" s="145">
        <v>103310</v>
      </c>
      <c r="B7560" s="102" t="s">
        <v>29168</v>
      </c>
      <c r="C7560" s="145" t="s">
        <v>2</v>
      </c>
      <c r="D7560" s="535">
        <v>1296.1199999999999</v>
      </c>
      <c r="E7560" s="536">
        <v>0.95350000000000001</v>
      </c>
      <c r="F7560" s="535">
        <v>1285.68</v>
      </c>
      <c r="G7560" s="536">
        <v>0.96130000000000004</v>
      </c>
      <c r="H7560" s="535">
        <v>1293.8800000000001</v>
      </c>
      <c r="I7560" s="536">
        <v>0.95520000000000005</v>
      </c>
      <c r="J7560" s="535">
        <v>1285.99</v>
      </c>
      <c r="K7560" s="536">
        <v>0.96109999999999995</v>
      </c>
      <c r="L7560" s="535">
        <v>1296.1099999999999</v>
      </c>
      <c r="M7560" s="536">
        <v>0.9536</v>
      </c>
      <c r="N7560" s="535">
        <v>1291.78</v>
      </c>
      <c r="O7560" s="536">
        <v>0.95669999999999999</v>
      </c>
      <c r="P7560" s="535">
        <v>1298.1099999999999</v>
      </c>
      <c r="Q7560" s="536">
        <v>0.95209999999999995</v>
      </c>
      <c r="R7560" s="535">
        <v>1295.1500000000001</v>
      </c>
    </row>
    <row r="7561" spans="1:18" ht="12.75">
      <c r="A7561" s="145">
        <v>103303</v>
      </c>
      <c r="B7561" s="102" t="s">
        <v>29169</v>
      </c>
      <c r="C7561" s="145" t="s">
        <v>2</v>
      </c>
      <c r="D7561" s="535">
        <v>0</v>
      </c>
      <c r="E7561" s="536"/>
      <c r="F7561" s="535">
        <v>0</v>
      </c>
      <c r="G7561" s="536"/>
      <c r="H7561" s="535">
        <v>0</v>
      </c>
      <c r="I7561" s="536"/>
      <c r="J7561" s="535">
        <v>0</v>
      </c>
      <c r="K7561" s="536"/>
      <c r="L7561" s="535">
        <v>0</v>
      </c>
      <c r="M7561" s="536"/>
      <c r="N7561" s="535">
        <v>0</v>
      </c>
      <c r="O7561" s="536"/>
      <c r="P7561" s="535">
        <v>0</v>
      </c>
      <c r="Q7561" s="536"/>
      <c r="R7561" s="535">
        <v>0</v>
      </c>
    </row>
    <row r="7562" spans="1:18" ht="12.75">
      <c r="A7562" s="145">
        <v>103314</v>
      </c>
      <c r="B7562" s="102" t="s">
        <v>29170</v>
      </c>
      <c r="C7562" s="145" t="s">
        <v>4</v>
      </c>
      <c r="D7562" s="535">
        <v>241.89</v>
      </c>
      <c r="E7562" s="536">
        <v>0</v>
      </c>
      <c r="F7562" s="535">
        <v>206.13</v>
      </c>
      <c r="G7562" s="536">
        <v>2.0000000000000001E-4</v>
      </c>
      <c r="H7562" s="535">
        <v>199.76</v>
      </c>
      <c r="I7562" s="536">
        <v>0</v>
      </c>
      <c r="J7562" s="535">
        <v>200.32</v>
      </c>
      <c r="K7562" s="536">
        <v>0</v>
      </c>
      <c r="L7562" s="535">
        <v>256.60000000000002</v>
      </c>
      <c r="M7562" s="536">
        <v>0</v>
      </c>
      <c r="N7562" s="535">
        <v>287.3</v>
      </c>
      <c r="O7562" s="536">
        <v>0</v>
      </c>
      <c r="P7562" s="535">
        <v>277.45999999999998</v>
      </c>
      <c r="Q7562" s="536">
        <v>1E-4</v>
      </c>
      <c r="R7562" s="535">
        <v>298.72000000000003</v>
      </c>
    </row>
    <row r="7563" spans="1:18" ht="12.75">
      <c r="A7563" s="145">
        <v>103315</v>
      </c>
      <c r="B7563" s="102" t="s">
        <v>29171</v>
      </c>
      <c r="C7563" s="145" t="s">
        <v>4</v>
      </c>
      <c r="D7563" s="535">
        <v>231.74</v>
      </c>
      <c r="E7563" s="536">
        <v>0</v>
      </c>
      <c r="F7563" s="535">
        <v>198.23</v>
      </c>
      <c r="G7563" s="536">
        <v>0</v>
      </c>
      <c r="H7563" s="535">
        <v>189.36</v>
      </c>
      <c r="I7563" s="536">
        <v>0</v>
      </c>
      <c r="J7563" s="535">
        <v>192.18</v>
      </c>
      <c r="K7563" s="536">
        <v>0</v>
      </c>
      <c r="L7563" s="535">
        <v>246.05</v>
      </c>
      <c r="M7563" s="536">
        <v>0</v>
      </c>
      <c r="N7563" s="535">
        <v>277.89999999999998</v>
      </c>
      <c r="O7563" s="536">
        <v>0</v>
      </c>
      <c r="P7563" s="535">
        <v>267.89</v>
      </c>
      <c r="Q7563" s="536">
        <v>0</v>
      </c>
      <c r="R7563" s="535">
        <v>288.27</v>
      </c>
    </row>
    <row r="7564" spans="1:18" ht="12.75">
      <c r="A7564" s="145">
        <v>105188</v>
      </c>
      <c r="B7564" s="102" t="s">
        <v>29172</v>
      </c>
      <c r="C7564" s="145" t="s">
        <v>4</v>
      </c>
      <c r="D7564" s="535">
        <v>213.13</v>
      </c>
      <c r="E7564" s="536">
        <v>1.8100000000000002E-2</v>
      </c>
      <c r="F7564" s="535">
        <v>169.26</v>
      </c>
      <c r="G7564" s="536">
        <v>4.1000000000000003E-3</v>
      </c>
      <c r="H7564" s="535">
        <v>221</v>
      </c>
      <c r="I7564" s="536">
        <v>8.6E-3</v>
      </c>
      <c r="J7564" s="535">
        <v>192.58</v>
      </c>
      <c r="K7564" s="536">
        <v>1.38E-2</v>
      </c>
      <c r="L7564" s="535">
        <v>169.64</v>
      </c>
      <c r="M7564" s="536">
        <v>4.1000000000000003E-3</v>
      </c>
      <c r="N7564" s="535">
        <v>206.4</v>
      </c>
      <c r="O7564" s="536">
        <v>3.3999999999999998E-3</v>
      </c>
      <c r="P7564" s="535">
        <v>128.69</v>
      </c>
      <c r="Q7564" s="536">
        <v>5.4000000000000003E-3</v>
      </c>
      <c r="R7564" s="535">
        <v>137.93</v>
      </c>
    </row>
    <row r="7565" spans="1:18" ht="12.75">
      <c r="A7565" s="145">
        <v>87841</v>
      </c>
      <c r="B7565" s="102" t="s">
        <v>29173</v>
      </c>
      <c r="C7565" s="145" t="s">
        <v>4</v>
      </c>
      <c r="D7565" s="535">
        <v>193.5</v>
      </c>
      <c r="E7565" s="536">
        <v>1.5699999999999999E-2</v>
      </c>
      <c r="F7565" s="535">
        <v>153.66</v>
      </c>
      <c r="G7565" s="536">
        <v>0</v>
      </c>
      <c r="H7565" s="535">
        <v>200.74</v>
      </c>
      <c r="I7565" s="536">
        <v>5.4000000000000003E-3</v>
      </c>
      <c r="J7565" s="535">
        <v>174.76</v>
      </c>
      <c r="K7565" s="536">
        <v>1.12E-2</v>
      </c>
      <c r="L7565" s="535">
        <v>154.13999999999999</v>
      </c>
      <c r="M7565" s="536">
        <v>0</v>
      </c>
      <c r="N7565" s="535">
        <v>187.41</v>
      </c>
      <c r="O7565" s="536">
        <v>0</v>
      </c>
      <c r="P7565" s="535">
        <v>116.97</v>
      </c>
      <c r="Q7565" s="536">
        <v>0</v>
      </c>
      <c r="R7565" s="535">
        <v>125.28</v>
      </c>
    </row>
    <row r="7566" spans="1:18" ht="12.75">
      <c r="A7566" s="145">
        <v>87853</v>
      </c>
      <c r="B7566" s="102" t="s">
        <v>29174</v>
      </c>
      <c r="C7566" s="145" t="s">
        <v>4</v>
      </c>
      <c r="D7566" s="535">
        <v>215.58</v>
      </c>
      <c r="E7566" s="536">
        <v>1.9900000000000001E-2</v>
      </c>
      <c r="F7566" s="535">
        <v>171.39</v>
      </c>
      <c r="G7566" s="536">
        <v>6.7000000000000002E-3</v>
      </c>
      <c r="H7566" s="535">
        <v>223.47</v>
      </c>
      <c r="I7566" s="536">
        <v>1.0500000000000001E-2</v>
      </c>
      <c r="J7566" s="535">
        <v>194.68</v>
      </c>
      <c r="K7566" s="536">
        <v>1.5900000000000001E-2</v>
      </c>
      <c r="L7566" s="535">
        <v>172.2</v>
      </c>
      <c r="M7566" s="536">
        <v>6.7000000000000002E-3</v>
      </c>
      <c r="N7566" s="535">
        <v>208.78</v>
      </c>
      <c r="O7566" s="536">
        <v>5.4999999999999997E-3</v>
      </c>
      <c r="P7566" s="535">
        <v>131.19999999999999</v>
      </c>
      <c r="Q7566" s="536">
        <v>8.8000000000000005E-3</v>
      </c>
      <c r="R7566" s="535">
        <v>140.41</v>
      </c>
    </row>
    <row r="7567" spans="1:18" ht="12.75">
      <c r="A7567" s="145">
        <v>105187</v>
      </c>
      <c r="B7567" s="102" t="s">
        <v>29175</v>
      </c>
      <c r="C7567" s="145" t="s">
        <v>4</v>
      </c>
      <c r="D7567" s="535">
        <v>292.11</v>
      </c>
      <c r="E7567" s="536">
        <v>1.9300000000000001E-2</v>
      </c>
      <c r="F7567" s="535">
        <v>232.04</v>
      </c>
      <c r="G7567" s="536">
        <v>3.0000000000000001E-3</v>
      </c>
      <c r="H7567" s="535">
        <v>303.07</v>
      </c>
      <c r="I7567" s="536">
        <v>7.7999999999999996E-3</v>
      </c>
      <c r="J7567" s="535">
        <v>264.27</v>
      </c>
      <c r="K7567" s="536">
        <v>1.4999999999999999E-2</v>
      </c>
      <c r="L7567" s="535">
        <v>231.63</v>
      </c>
      <c r="M7567" s="536">
        <v>3.0000000000000001E-3</v>
      </c>
      <c r="N7567" s="535">
        <v>282.82</v>
      </c>
      <c r="O7567" s="536">
        <v>2.5000000000000001E-3</v>
      </c>
      <c r="P7567" s="535">
        <v>175.1</v>
      </c>
      <c r="Q7567" s="536">
        <v>4.0000000000000001E-3</v>
      </c>
      <c r="R7567" s="535">
        <v>187.7</v>
      </c>
    </row>
    <row r="7568" spans="1:18" ht="12.75">
      <c r="A7568" s="145">
        <v>87840</v>
      </c>
      <c r="B7568" s="102" t="s">
        <v>29176</v>
      </c>
      <c r="C7568" s="145" t="s">
        <v>4</v>
      </c>
      <c r="D7568" s="535">
        <v>272.48</v>
      </c>
      <c r="E7568" s="536">
        <v>1.77E-2</v>
      </c>
      <c r="F7568" s="535">
        <v>216.44</v>
      </c>
      <c r="G7568" s="536">
        <v>0</v>
      </c>
      <c r="H7568" s="535">
        <v>282.82</v>
      </c>
      <c r="I7568" s="536">
        <v>5.4999999999999997E-3</v>
      </c>
      <c r="J7568" s="535">
        <v>246.46</v>
      </c>
      <c r="K7568" s="536">
        <v>1.32E-2</v>
      </c>
      <c r="L7568" s="535">
        <v>216.13</v>
      </c>
      <c r="M7568" s="536">
        <v>0</v>
      </c>
      <c r="N7568" s="535">
        <v>263.83</v>
      </c>
      <c r="O7568" s="536">
        <v>0</v>
      </c>
      <c r="P7568" s="535">
        <v>163.37</v>
      </c>
      <c r="Q7568" s="536">
        <v>0</v>
      </c>
      <c r="R7568" s="535">
        <v>175.05</v>
      </c>
    </row>
    <row r="7569" spans="1:18" ht="12.75">
      <c r="A7569" s="145">
        <v>87852</v>
      </c>
      <c r="B7569" s="102" t="s">
        <v>29177</v>
      </c>
      <c r="C7569" s="145" t="s">
        <v>4</v>
      </c>
      <c r="D7569" s="535">
        <v>294.56</v>
      </c>
      <c r="E7569" s="536">
        <v>2.06E-2</v>
      </c>
      <c r="F7569" s="535">
        <v>234.17</v>
      </c>
      <c r="G7569" s="536">
        <v>4.8999999999999998E-3</v>
      </c>
      <c r="H7569" s="535">
        <v>305.54000000000002</v>
      </c>
      <c r="I7569" s="536">
        <v>9.1999999999999998E-3</v>
      </c>
      <c r="J7569" s="535">
        <v>266.37</v>
      </c>
      <c r="K7569" s="536">
        <v>1.66E-2</v>
      </c>
      <c r="L7569" s="535">
        <v>234.19</v>
      </c>
      <c r="M7569" s="536">
        <v>4.8999999999999998E-3</v>
      </c>
      <c r="N7569" s="535">
        <v>285.2</v>
      </c>
      <c r="O7569" s="536">
        <v>4.0000000000000001E-3</v>
      </c>
      <c r="P7569" s="535">
        <v>177.61</v>
      </c>
      <c r="Q7569" s="536">
        <v>6.4999999999999997E-3</v>
      </c>
      <c r="R7569" s="535">
        <v>190.18</v>
      </c>
    </row>
    <row r="7570" spans="1:18" ht="12.75">
      <c r="A7570" s="145">
        <v>105186</v>
      </c>
      <c r="B7570" s="102" t="s">
        <v>29178</v>
      </c>
      <c r="C7570" s="145" t="s">
        <v>4</v>
      </c>
      <c r="D7570" s="535">
        <v>220.27</v>
      </c>
      <c r="E7570" s="536">
        <v>1.26E-2</v>
      </c>
      <c r="F7570" s="535">
        <v>175.46</v>
      </c>
      <c r="G7570" s="536">
        <v>4.0000000000000001E-3</v>
      </c>
      <c r="H7570" s="535">
        <v>228.05</v>
      </c>
      <c r="I7570" s="536">
        <v>3.5999999999999999E-3</v>
      </c>
      <c r="J7570" s="535">
        <v>198.13</v>
      </c>
      <c r="K7570" s="536">
        <v>1.34E-2</v>
      </c>
      <c r="L7570" s="535">
        <v>175.26</v>
      </c>
      <c r="M7570" s="536">
        <v>4.0000000000000001E-3</v>
      </c>
      <c r="N7570" s="535">
        <v>212.77</v>
      </c>
      <c r="O7570" s="536">
        <v>3.3E-3</v>
      </c>
      <c r="P7570" s="535">
        <v>135.19999999999999</v>
      </c>
      <c r="Q7570" s="536">
        <v>5.1999999999999998E-3</v>
      </c>
      <c r="R7570" s="535">
        <v>144.58000000000001</v>
      </c>
    </row>
    <row r="7571" spans="1:18" ht="12.75">
      <c r="A7571" s="145">
        <v>87839</v>
      </c>
      <c r="B7571" s="102" t="s">
        <v>29179</v>
      </c>
      <c r="C7571" s="145" t="s">
        <v>4</v>
      </c>
      <c r="D7571" s="535">
        <v>200.93</v>
      </c>
      <c r="E7571" s="536">
        <v>1.0200000000000001E-2</v>
      </c>
      <c r="F7571" s="535">
        <v>160.07</v>
      </c>
      <c r="G7571" s="536">
        <v>0</v>
      </c>
      <c r="H7571" s="535">
        <v>208.13</v>
      </c>
      <c r="I7571" s="536">
        <v>5.0000000000000001E-4</v>
      </c>
      <c r="J7571" s="535">
        <v>180.62</v>
      </c>
      <c r="K7571" s="536">
        <v>1.0800000000000001E-2</v>
      </c>
      <c r="L7571" s="535">
        <v>160.1</v>
      </c>
      <c r="M7571" s="536">
        <v>0</v>
      </c>
      <c r="N7571" s="535">
        <v>194.08</v>
      </c>
      <c r="O7571" s="536">
        <v>0</v>
      </c>
      <c r="P7571" s="535">
        <v>123.65</v>
      </c>
      <c r="Q7571" s="536">
        <v>0</v>
      </c>
      <c r="R7571" s="535">
        <v>132.13999999999999</v>
      </c>
    </row>
    <row r="7572" spans="1:18" ht="12.75">
      <c r="A7572" s="145">
        <v>87851</v>
      </c>
      <c r="B7572" s="102" t="s">
        <v>29180</v>
      </c>
      <c r="C7572" s="145" t="s">
        <v>4</v>
      </c>
      <c r="D7572" s="535">
        <v>223.44</v>
      </c>
      <c r="E7572" s="536">
        <v>1.44E-2</v>
      </c>
      <c r="F7572" s="535">
        <v>178.23</v>
      </c>
      <c r="G7572" s="536">
        <v>6.4999999999999997E-3</v>
      </c>
      <c r="H7572" s="535">
        <v>231.31</v>
      </c>
      <c r="I7572" s="536">
        <v>5.4999999999999997E-3</v>
      </c>
      <c r="J7572" s="535">
        <v>200.83</v>
      </c>
      <c r="K7572" s="536">
        <v>1.54E-2</v>
      </c>
      <c r="L7572" s="535">
        <v>178.55</v>
      </c>
      <c r="M7572" s="536">
        <v>6.4000000000000003E-3</v>
      </c>
      <c r="N7572" s="535">
        <v>215.84</v>
      </c>
      <c r="O7572" s="536">
        <v>5.3E-3</v>
      </c>
      <c r="P7572" s="535">
        <v>138.44999999999999</v>
      </c>
      <c r="Q7572" s="536">
        <v>8.3000000000000001E-3</v>
      </c>
      <c r="R7572" s="535">
        <v>147.87</v>
      </c>
    </row>
    <row r="7573" spans="1:18" ht="12.75">
      <c r="A7573" s="145">
        <v>105185</v>
      </c>
      <c r="B7573" s="102" t="s">
        <v>29181</v>
      </c>
      <c r="C7573" s="145" t="s">
        <v>4</v>
      </c>
      <c r="D7573" s="535">
        <v>300.02</v>
      </c>
      <c r="E7573" s="536">
        <v>1.37E-2</v>
      </c>
      <c r="F7573" s="535">
        <v>238.88</v>
      </c>
      <c r="G7573" s="536">
        <v>2.8999999999999998E-3</v>
      </c>
      <c r="H7573" s="535">
        <v>310.74</v>
      </c>
      <c r="I7573" s="536">
        <v>2.8E-3</v>
      </c>
      <c r="J7573" s="535">
        <v>270.39</v>
      </c>
      <c r="K7573" s="536">
        <v>1.46E-2</v>
      </c>
      <c r="L7573" s="535">
        <v>237.26</v>
      </c>
      <c r="M7573" s="536">
        <v>3.0000000000000001E-3</v>
      </c>
      <c r="N7573" s="535">
        <v>289.72000000000003</v>
      </c>
      <c r="O7573" s="536">
        <v>2.3999999999999998E-3</v>
      </c>
      <c r="P7573" s="535">
        <v>181.83</v>
      </c>
      <c r="Q7573" s="536">
        <v>3.8E-3</v>
      </c>
      <c r="R7573" s="535">
        <v>194.54</v>
      </c>
    </row>
    <row r="7574" spans="1:18" ht="12.75">
      <c r="A7574" s="145">
        <v>87838</v>
      </c>
      <c r="B7574" s="102" t="s">
        <v>29182</v>
      </c>
      <c r="C7574" s="145" t="s">
        <v>4</v>
      </c>
      <c r="D7574" s="535">
        <v>280.72000000000003</v>
      </c>
      <c r="E7574" s="536">
        <v>1.21E-2</v>
      </c>
      <c r="F7574" s="535">
        <v>223.53</v>
      </c>
      <c r="G7574" s="536">
        <v>0</v>
      </c>
      <c r="H7574" s="535">
        <v>290.88</v>
      </c>
      <c r="I7574" s="536">
        <v>5.0000000000000001E-4</v>
      </c>
      <c r="J7574" s="535">
        <v>252.91</v>
      </c>
      <c r="K7574" s="536">
        <v>1.29E-2</v>
      </c>
      <c r="L7574" s="535">
        <v>222.15</v>
      </c>
      <c r="M7574" s="536">
        <v>0</v>
      </c>
      <c r="N7574" s="535">
        <v>271.10000000000002</v>
      </c>
      <c r="O7574" s="536">
        <v>0</v>
      </c>
      <c r="P7574" s="535">
        <v>170.34</v>
      </c>
      <c r="Q7574" s="536">
        <v>0</v>
      </c>
      <c r="R7574" s="535">
        <v>182.17</v>
      </c>
    </row>
    <row r="7575" spans="1:18" ht="12.75">
      <c r="A7575" s="145">
        <v>87850</v>
      </c>
      <c r="B7575" s="102" t="s">
        <v>29183</v>
      </c>
      <c r="C7575" s="145" t="s">
        <v>4</v>
      </c>
      <c r="D7575" s="535">
        <v>303.24</v>
      </c>
      <c r="E7575" s="536">
        <v>1.5100000000000001E-2</v>
      </c>
      <c r="F7575" s="535">
        <v>241.69</v>
      </c>
      <c r="G7575" s="536">
        <v>4.7999999999999996E-3</v>
      </c>
      <c r="H7575" s="535">
        <v>314.05</v>
      </c>
      <c r="I7575" s="536">
        <v>4.1999999999999997E-3</v>
      </c>
      <c r="J7575" s="535">
        <v>273.12</v>
      </c>
      <c r="K7575" s="536">
        <v>1.61E-2</v>
      </c>
      <c r="L7575" s="535">
        <v>240.6</v>
      </c>
      <c r="M7575" s="536">
        <v>4.7999999999999996E-3</v>
      </c>
      <c r="N7575" s="535">
        <v>292.83999999999997</v>
      </c>
      <c r="O7575" s="536">
        <v>3.8999999999999998E-3</v>
      </c>
      <c r="P7575" s="535">
        <v>185.13</v>
      </c>
      <c r="Q7575" s="536">
        <v>6.1999999999999998E-3</v>
      </c>
      <c r="R7575" s="535">
        <v>197.89</v>
      </c>
    </row>
    <row r="7576" spans="1:18" ht="12.75">
      <c r="A7576" s="145">
        <v>105110</v>
      </c>
      <c r="B7576" s="102" t="s">
        <v>29184</v>
      </c>
      <c r="C7576" s="145" t="s">
        <v>1</v>
      </c>
      <c r="D7576" s="535">
        <v>201.76</v>
      </c>
      <c r="E7576" s="536">
        <v>0</v>
      </c>
      <c r="F7576" s="535">
        <v>164.35</v>
      </c>
      <c r="G7576" s="536">
        <v>0</v>
      </c>
      <c r="H7576" s="535">
        <v>222.63</v>
      </c>
      <c r="I7576" s="536">
        <v>0</v>
      </c>
      <c r="J7576" s="535">
        <v>157.54</v>
      </c>
      <c r="K7576" s="536">
        <v>0</v>
      </c>
      <c r="L7576" s="535">
        <v>268.14</v>
      </c>
      <c r="M7576" s="536">
        <v>0</v>
      </c>
      <c r="N7576" s="535">
        <v>201.66</v>
      </c>
      <c r="O7576" s="536">
        <v>0</v>
      </c>
      <c r="P7576" s="535">
        <v>194.42</v>
      </c>
      <c r="Q7576" s="536">
        <v>0</v>
      </c>
      <c r="R7576" s="535">
        <v>258.35000000000002</v>
      </c>
    </row>
    <row r="7577" spans="1:18" ht="12.75">
      <c r="A7577" s="145">
        <v>105105</v>
      </c>
      <c r="B7577" s="102" t="s">
        <v>29185</v>
      </c>
      <c r="C7577" s="145" t="s">
        <v>1</v>
      </c>
      <c r="D7577" s="535">
        <v>65.61</v>
      </c>
      <c r="E7577" s="536">
        <v>0</v>
      </c>
      <c r="F7577" s="535">
        <v>52.73</v>
      </c>
      <c r="G7577" s="536">
        <v>0</v>
      </c>
      <c r="H7577" s="535">
        <v>72.709999999999994</v>
      </c>
      <c r="I7577" s="536">
        <v>0</v>
      </c>
      <c r="J7577" s="535">
        <v>50.84</v>
      </c>
      <c r="K7577" s="536">
        <v>0</v>
      </c>
      <c r="L7577" s="535">
        <v>90.97</v>
      </c>
      <c r="M7577" s="536">
        <v>0</v>
      </c>
      <c r="N7577" s="535">
        <v>65.95</v>
      </c>
      <c r="O7577" s="536">
        <v>0</v>
      </c>
      <c r="P7577" s="535">
        <v>62.54</v>
      </c>
      <c r="Q7577" s="536">
        <v>0</v>
      </c>
      <c r="R7577" s="535">
        <v>86.11</v>
      </c>
    </row>
    <row r="7578" spans="1:18" ht="12.75">
      <c r="A7578" s="145">
        <v>105103</v>
      </c>
      <c r="B7578" s="102" t="s">
        <v>29186</v>
      </c>
      <c r="C7578" s="145" t="s">
        <v>1</v>
      </c>
      <c r="D7578" s="535">
        <v>93.44</v>
      </c>
      <c r="E7578" s="536">
        <v>0</v>
      </c>
      <c r="F7578" s="535">
        <v>75.099999999999994</v>
      </c>
      <c r="G7578" s="536">
        <v>0</v>
      </c>
      <c r="H7578" s="535">
        <v>103.54</v>
      </c>
      <c r="I7578" s="536">
        <v>0</v>
      </c>
      <c r="J7578" s="535">
        <v>72.41</v>
      </c>
      <c r="K7578" s="536">
        <v>0</v>
      </c>
      <c r="L7578" s="535">
        <v>129.54</v>
      </c>
      <c r="M7578" s="536">
        <v>0</v>
      </c>
      <c r="N7578" s="535">
        <v>93.92</v>
      </c>
      <c r="O7578" s="536">
        <v>0</v>
      </c>
      <c r="P7578" s="535">
        <v>89.06</v>
      </c>
      <c r="Q7578" s="536">
        <v>0</v>
      </c>
      <c r="R7578" s="535">
        <v>122.62</v>
      </c>
    </row>
    <row r="7579" spans="1:18" ht="12.75">
      <c r="A7579" s="145">
        <v>105112</v>
      </c>
      <c r="B7579" s="102" t="s">
        <v>29187</v>
      </c>
      <c r="C7579" s="145" t="s">
        <v>1</v>
      </c>
      <c r="D7579" s="535">
        <v>168.48</v>
      </c>
      <c r="E7579" s="536">
        <v>0</v>
      </c>
      <c r="F7579" s="535">
        <v>137.22999999999999</v>
      </c>
      <c r="G7579" s="536">
        <v>0</v>
      </c>
      <c r="H7579" s="535">
        <v>185.92</v>
      </c>
      <c r="I7579" s="536">
        <v>0</v>
      </c>
      <c r="J7579" s="535">
        <v>131.55000000000001</v>
      </c>
      <c r="K7579" s="536">
        <v>0</v>
      </c>
      <c r="L7579" s="535">
        <v>223.98</v>
      </c>
      <c r="M7579" s="536">
        <v>0</v>
      </c>
      <c r="N7579" s="535">
        <v>168.4</v>
      </c>
      <c r="O7579" s="536">
        <v>0</v>
      </c>
      <c r="P7579" s="535">
        <v>162.34</v>
      </c>
      <c r="Q7579" s="536">
        <v>0</v>
      </c>
      <c r="R7579" s="535">
        <v>215.77</v>
      </c>
    </row>
    <row r="7580" spans="1:18" ht="12.75">
      <c r="A7580" s="145">
        <v>105109</v>
      </c>
      <c r="B7580" s="102" t="s">
        <v>29188</v>
      </c>
      <c r="C7580" s="145" t="s">
        <v>2</v>
      </c>
      <c r="D7580" s="535">
        <v>0</v>
      </c>
      <c r="E7580" s="536"/>
      <c r="F7580" s="535">
        <v>0</v>
      </c>
      <c r="G7580" s="536"/>
      <c r="H7580" s="535">
        <v>0</v>
      </c>
      <c r="I7580" s="536"/>
      <c r="J7580" s="535">
        <v>0</v>
      </c>
      <c r="K7580" s="536"/>
      <c r="L7580" s="535">
        <v>0</v>
      </c>
      <c r="M7580" s="536"/>
      <c r="N7580" s="535">
        <v>0</v>
      </c>
      <c r="O7580" s="536"/>
      <c r="P7580" s="535">
        <v>0</v>
      </c>
      <c r="Q7580" s="536"/>
      <c r="R7580" s="535">
        <v>0</v>
      </c>
    </row>
    <row r="7581" spans="1:18" ht="12.75">
      <c r="A7581" s="145">
        <v>105108</v>
      </c>
      <c r="B7581" s="102" t="s">
        <v>29189</v>
      </c>
      <c r="C7581" s="145" t="s">
        <v>2</v>
      </c>
      <c r="D7581" s="535">
        <v>0</v>
      </c>
      <c r="E7581" s="536"/>
      <c r="F7581" s="535">
        <v>0</v>
      </c>
      <c r="G7581" s="536"/>
      <c r="H7581" s="535">
        <v>0</v>
      </c>
      <c r="I7581" s="536"/>
      <c r="J7581" s="535">
        <v>0</v>
      </c>
      <c r="K7581" s="536"/>
      <c r="L7581" s="535">
        <v>0</v>
      </c>
      <c r="M7581" s="536"/>
      <c r="N7581" s="535">
        <v>0</v>
      </c>
      <c r="O7581" s="536"/>
      <c r="P7581" s="535">
        <v>0</v>
      </c>
      <c r="Q7581" s="536"/>
      <c r="R7581" s="535">
        <v>0</v>
      </c>
    </row>
    <row r="7582" spans="1:18" ht="12.75">
      <c r="A7582" s="145">
        <v>105104</v>
      </c>
      <c r="B7582" s="102" t="s">
        <v>29190</v>
      </c>
      <c r="C7582" s="145" t="s">
        <v>2</v>
      </c>
      <c r="D7582" s="535">
        <v>4693.17</v>
      </c>
      <c r="E7582" s="536">
        <v>0.2268</v>
      </c>
      <c r="F7582" s="535">
        <v>4154.67</v>
      </c>
      <c r="G7582" s="536">
        <v>0.25619999999999998</v>
      </c>
      <c r="H7582" s="535">
        <v>4982.8900000000003</v>
      </c>
      <c r="I7582" s="536">
        <v>0.21360000000000001</v>
      </c>
      <c r="J7582" s="535">
        <v>4173.22</v>
      </c>
      <c r="K7582" s="536">
        <v>0.25509999999999999</v>
      </c>
      <c r="L7582" s="535">
        <v>5439.51</v>
      </c>
      <c r="M7582" s="536">
        <v>4.8399999999999999E-2</v>
      </c>
      <c r="N7582" s="535">
        <v>4721.07</v>
      </c>
      <c r="O7582" s="536">
        <v>0.22550000000000001</v>
      </c>
      <c r="P7582" s="535">
        <v>4487.03</v>
      </c>
      <c r="Q7582" s="536">
        <v>0.23730000000000001</v>
      </c>
      <c r="R7582" s="535">
        <v>5248.32</v>
      </c>
    </row>
    <row r="7583" spans="1:18" ht="12.75">
      <c r="A7583" s="145">
        <v>105107</v>
      </c>
      <c r="B7583" s="102" t="s">
        <v>29191</v>
      </c>
      <c r="C7583" s="145" t="s">
        <v>2</v>
      </c>
      <c r="D7583" s="535">
        <v>3140.89</v>
      </c>
      <c r="E7583" s="536">
        <v>0</v>
      </c>
      <c r="F7583" s="535">
        <v>2524.1999999999998</v>
      </c>
      <c r="G7583" s="536">
        <v>0</v>
      </c>
      <c r="H7583" s="535">
        <v>3480.46</v>
      </c>
      <c r="I7583" s="536">
        <v>0</v>
      </c>
      <c r="J7583" s="535">
        <v>2433.87</v>
      </c>
      <c r="K7583" s="536">
        <v>0</v>
      </c>
      <c r="L7583" s="535">
        <v>4354.21</v>
      </c>
      <c r="M7583" s="536">
        <v>0</v>
      </c>
      <c r="N7583" s="535">
        <v>3157.07</v>
      </c>
      <c r="O7583" s="536">
        <v>0</v>
      </c>
      <c r="P7583" s="535">
        <v>2993.69</v>
      </c>
      <c r="Q7583" s="536">
        <v>0</v>
      </c>
      <c r="R7583" s="535">
        <v>4121.7</v>
      </c>
    </row>
    <row r="7584" spans="1:18" ht="12.75">
      <c r="A7584" s="145">
        <v>105106</v>
      </c>
      <c r="B7584" s="102" t="s">
        <v>29192</v>
      </c>
      <c r="C7584" s="145" t="s">
        <v>2</v>
      </c>
      <c r="D7584" s="535">
        <v>2127.13</v>
      </c>
      <c r="E7584" s="536">
        <v>0</v>
      </c>
      <c r="F7584" s="535">
        <v>1709.48</v>
      </c>
      <c r="G7584" s="536">
        <v>0</v>
      </c>
      <c r="H7584" s="535">
        <v>2357.09</v>
      </c>
      <c r="I7584" s="536">
        <v>0</v>
      </c>
      <c r="J7584" s="535">
        <v>1648.3</v>
      </c>
      <c r="K7584" s="536">
        <v>0</v>
      </c>
      <c r="L7584" s="535">
        <v>2948.82</v>
      </c>
      <c r="M7584" s="536">
        <v>0</v>
      </c>
      <c r="N7584" s="535">
        <v>2138.08</v>
      </c>
      <c r="O7584" s="536">
        <v>0</v>
      </c>
      <c r="P7584" s="535">
        <v>2027.43</v>
      </c>
      <c r="Q7584" s="536">
        <v>0</v>
      </c>
      <c r="R7584" s="535">
        <v>2791.36</v>
      </c>
    </row>
    <row r="7585" spans="1:18" ht="12.75">
      <c r="A7585" s="145">
        <v>105111</v>
      </c>
      <c r="B7585" s="102" t="s">
        <v>29193</v>
      </c>
      <c r="C7585" s="145" t="s">
        <v>2</v>
      </c>
      <c r="D7585" s="535">
        <v>18211.169999999998</v>
      </c>
      <c r="E7585" s="536">
        <v>0.5655</v>
      </c>
      <c r="F7585" s="535">
        <v>16358.14</v>
      </c>
      <c r="G7585" s="536">
        <v>0.62960000000000005</v>
      </c>
      <c r="H7585" s="535">
        <v>19118.509999999998</v>
      </c>
      <c r="I7585" s="536">
        <v>0.53869999999999996</v>
      </c>
      <c r="J7585" s="535">
        <v>16439.59</v>
      </c>
      <c r="K7585" s="536">
        <v>0.62639999999999996</v>
      </c>
      <c r="L7585" s="535">
        <v>20796.36</v>
      </c>
      <c r="M7585" s="536">
        <v>0.49519999999999997</v>
      </c>
      <c r="N7585" s="535">
        <v>18730.25</v>
      </c>
      <c r="O7585" s="536">
        <v>0.54979999999999996</v>
      </c>
      <c r="P7585" s="535">
        <v>17382.95</v>
      </c>
      <c r="Q7585" s="536">
        <v>0.59240000000000004</v>
      </c>
      <c r="R7585" s="535">
        <v>20514.39</v>
      </c>
    </row>
    <row r="7586" spans="1:18" ht="12.75">
      <c r="A7586" s="145">
        <v>98520</v>
      </c>
      <c r="B7586" s="102" t="s">
        <v>29194</v>
      </c>
      <c r="C7586" s="145" t="s">
        <v>4</v>
      </c>
      <c r="D7586" s="535">
        <v>7.41</v>
      </c>
      <c r="E7586" s="536">
        <v>4.8599999999999997E-2</v>
      </c>
      <c r="F7586" s="535">
        <v>4.17</v>
      </c>
      <c r="G7586" s="536">
        <v>8.6300000000000002E-2</v>
      </c>
      <c r="H7586" s="535">
        <v>6.65</v>
      </c>
      <c r="I7586" s="536">
        <v>0.73529999999999995</v>
      </c>
      <c r="J7586" s="535">
        <v>6.21</v>
      </c>
      <c r="K7586" s="536">
        <v>0.78739999999999999</v>
      </c>
      <c r="L7586" s="535">
        <v>5.49</v>
      </c>
      <c r="M7586" s="536">
        <v>0</v>
      </c>
      <c r="N7586" s="535">
        <v>8.83</v>
      </c>
      <c r="O7586" s="536">
        <v>0</v>
      </c>
      <c r="P7586" s="535">
        <v>5.96</v>
      </c>
      <c r="Q7586" s="536">
        <v>0</v>
      </c>
      <c r="R7586" s="535">
        <v>8.02</v>
      </c>
    </row>
    <row r="7587" spans="1:18" ht="12.75">
      <c r="A7587" s="145">
        <v>98521</v>
      </c>
      <c r="B7587" s="102" t="s">
        <v>29195</v>
      </c>
      <c r="C7587" s="145" t="s">
        <v>4</v>
      </c>
      <c r="D7587" s="535">
        <v>0.46</v>
      </c>
      <c r="E7587" s="536">
        <v>0</v>
      </c>
      <c r="F7587" s="535">
        <v>0.32</v>
      </c>
      <c r="G7587" s="536">
        <v>0</v>
      </c>
      <c r="H7587" s="535">
        <v>0.46</v>
      </c>
      <c r="I7587" s="536">
        <v>0</v>
      </c>
      <c r="J7587" s="535">
        <v>0.38</v>
      </c>
      <c r="K7587" s="536">
        <v>0</v>
      </c>
      <c r="L7587" s="535">
        <v>0.37</v>
      </c>
      <c r="M7587" s="536">
        <v>0</v>
      </c>
      <c r="N7587" s="535">
        <v>0.36</v>
      </c>
      <c r="O7587" s="536">
        <v>0</v>
      </c>
      <c r="P7587" s="535">
        <v>0.41</v>
      </c>
      <c r="Q7587" s="536">
        <v>0</v>
      </c>
      <c r="R7587" s="535">
        <v>0.42</v>
      </c>
    </row>
    <row r="7588" spans="1:18" ht="12.75">
      <c r="A7588" s="145">
        <v>105521</v>
      </c>
      <c r="B7588" s="102" t="s">
        <v>29196</v>
      </c>
      <c r="C7588" s="145" t="s">
        <v>4</v>
      </c>
      <c r="D7588" s="535">
        <v>4.91</v>
      </c>
      <c r="E7588" s="536">
        <v>0</v>
      </c>
      <c r="F7588" s="535">
        <v>2.87</v>
      </c>
      <c r="G7588" s="536">
        <v>0</v>
      </c>
      <c r="H7588" s="535">
        <v>4.4800000000000004</v>
      </c>
      <c r="I7588" s="536">
        <v>0.61609999999999998</v>
      </c>
      <c r="J7588" s="535">
        <v>4.0599999999999996</v>
      </c>
      <c r="K7588" s="536">
        <v>0.67979999999999996</v>
      </c>
      <c r="L7588" s="535">
        <v>3.75</v>
      </c>
      <c r="M7588" s="536">
        <v>0</v>
      </c>
      <c r="N7588" s="535">
        <v>5.69</v>
      </c>
      <c r="O7588" s="536">
        <v>0</v>
      </c>
      <c r="P7588" s="535">
        <v>4.0199999999999996</v>
      </c>
      <c r="Q7588" s="536">
        <v>0</v>
      </c>
      <c r="R7588" s="535">
        <v>5.36</v>
      </c>
    </row>
    <row r="7589" spans="1:18" ht="12.75">
      <c r="A7589" s="145">
        <v>98509</v>
      </c>
      <c r="B7589" s="102" t="s">
        <v>29197</v>
      </c>
      <c r="C7589" s="145" t="s">
        <v>2</v>
      </c>
      <c r="D7589" s="535">
        <v>224.28</v>
      </c>
      <c r="E7589" s="536">
        <v>0</v>
      </c>
      <c r="F7589" s="535">
        <v>84.59</v>
      </c>
      <c r="G7589" s="536">
        <v>0</v>
      </c>
      <c r="H7589" s="535">
        <v>108.6</v>
      </c>
      <c r="I7589" s="536">
        <v>0</v>
      </c>
      <c r="J7589" s="535">
        <v>81.45</v>
      </c>
      <c r="K7589" s="536">
        <v>0</v>
      </c>
      <c r="L7589" s="535">
        <v>62.16</v>
      </c>
      <c r="M7589" s="536">
        <v>0</v>
      </c>
      <c r="N7589" s="535">
        <v>63.87</v>
      </c>
      <c r="O7589" s="536">
        <v>0</v>
      </c>
      <c r="P7589" s="535">
        <v>55.1</v>
      </c>
      <c r="Q7589" s="536">
        <v>0</v>
      </c>
      <c r="R7589" s="535">
        <v>57.69</v>
      </c>
    </row>
    <row r="7590" spans="1:18" ht="12.75">
      <c r="A7590" s="145">
        <v>98507</v>
      </c>
      <c r="B7590" s="102" t="s">
        <v>29198</v>
      </c>
      <c r="C7590" s="145" t="s">
        <v>2</v>
      </c>
      <c r="D7590" s="535">
        <v>0</v>
      </c>
      <c r="E7590" s="536"/>
      <c r="F7590" s="535">
        <v>0</v>
      </c>
      <c r="G7590" s="536"/>
      <c r="H7590" s="535">
        <v>0</v>
      </c>
      <c r="I7590" s="536"/>
      <c r="J7590" s="535">
        <v>0</v>
      </c>
      <c r="K7590" s="536"/>
      <c r="L7590" s="535">
        <v>0</v>
      </c>
      <c r="M7590" s="536"/>
      <c r="N7590" s="535">
        <v>0</v>
      </c>
      <c r="O7590" s="536"/>
      <c r="P7590" s="535">
        <v>0</v>
      </c>
      <c r="Q7590" s="536"/>
      <c r="R7590" s="535">
        <v>0</v>
      </c>
    </row>
    <row r="7591" spans="1:18" ht="12.75">
      <c r="A7591" s="145">
        <v>98508</v>
      </c>
      <c r="B7591" s="102" t="s">
        <v>29199</v>
      </c>
      <c r="C7591" s="145" t="s">
        <v>2</v>
      </c>
      <c r="D7591" s="535">
        <v>0</v>
      </c>
      <c r="E7591" s="536"/>
      <c r="F7591" s="535">
        <v>0</v>
      </c>
      <c r="G7591" s="536"/>
      <c r="H7591" s="535">
        <v>0</v>
      </c>
      <c r="I7591" s="536"/>
      <c r="J7591" s="535">
        <v>0</v>
      </c>
      <c r="K7591" s="536"/>
      <c r="L7591" s="535">
        <v>0</v>
      </c>
      <c r="M7591" s="536"/>
      <c r="N7591" s="535">
        <v>0</v>
      </c>
      <c r="O7591" s="536"/>
      <c r="P7591" s="535">
        <v>0</v>
      </c>
      <c r="Q7591" s="536"/>
      <c r="R7591" s="535">
        <v>0</v>
      </c>
    </row>
    <row r="7592" spans="1:18" ht="12.75">
      <c r="A7592" s="145">
        <v>98506</v>
      </c>
      <c r="B7592" s="102" t="s">
        <v>29200</v>
      </c>
      <c r="C7592" s="145" t="s">
        <v>2</v>
      </c>
      <c r="D7592" s="535">
        <v>0</v>
      </c>
      <c r="E7592" s="536"/>
      <c r="F7592" s="535">
        <v>0</v>
      </c>
      <c r="G7592" s="536"/>
      <c r="H7592" s="535">
        <v>0</v>
      </c>
      <c r="I7592" s="536"/>
      <c r="J7592" s="535">
        <v>0</v>
      </c>
      <c r="K7592" s="536"/>
      <c r="L7592" s="535">
        <v>0</v>
      </c>
      <c r="M7592" s="536"/>
      <c r="N7592" s="535">
        <v>0</v>
      </c>
      <c r="O7592" s="536"/>
      <c r="P7592" s="535">
        <v>0</v>
      </c>
      <c r="Q7592" s="536"/>
      <c r="R7592" s="535">
        <v>0</v>
      </c>
    </row>
    <row r="7593" spans="1:18" ht="12.75">
      <c r="A7593" s="145">
        <v>98505</v>
      </c>
      <c r="B7593" s="102" t="s">
        <v>29201</v>
      </c>
      <c r="C7593" s="145" t="s">
        <v>4</v>
      </c>
      <c r="D7593" s="535">
        <v>319.92</v>
      </c>
      <c r="E7593" s="536">
        <v>0</v>
      </c>
      <c r="F7593" s="535">
        <v>123.29</v>
      </c>
      <c r="G7593" s="536">
        <v>0</v>
      </c>
      <c r="H7593" s="535">
        <v>158</v>
      </c>
      <c r="I7593" s="536">
        <v>0</v>
      </c>
      <c r="J7593" s="535">
        <v>118.54</v>
      </c>
      <c r="K7593" s="536">
        <v>0</v>
      </c>
      <c r="L7593" s="535">
        <v>92.45</v>
      </c>
      <c r="M7593" s="536">
        <v>0</v>
      </c>
      <c r="N7593" s="535">
        <v>94.68</v>
      </c>
      <c r="O7593" s="536">
        <v>0</v>
      </c>
      <c r="P7593" s="535">
        <v>82.8</v>
      </c>
      <c r="Q7593" s="536">
        <v>0</v>
      </c>
      <c r="R7593" s="535">
        <v>86.72</v>
      </c>
    </row>
    <row r="7594" spans="1:18" ht="12.75">
      <c r="A7594" s="145">
        <v>98504</v>
      </c>
      <c r="B7594" s="102" t="s">
        <v>29202</v>
      </c>
      <c r="C7594" s="145" t="s">
        <v>4</v>
      </c>
      <c r="D7594" s="535">
        <v>21.9</v>
      </c>
      <c r="E7594" s="536">
        <v>0</v>
      </c>
      <c r="F7594" s="535">
        <v>16.420000000000002</v>
      </c>
      <c r="G7594" s="536">
        <v>0</v>
      </c>
      <c r="H7594" s="535">
        <v>18.649999999999999</v>
      </c>
      <c r="I7594" s="536">
        <v>0</v>
      </c>
      <c r="J7594" s="535">
        <v>16.16</v>
      </c>
      <c r="K7594" s="536">
        <v>0.79520000000000002</v>
      </c>
      <c r="L7594" s="535">
        <v>14.03</v>
      </c>
      <c r="M7594" s="536">
        <v>0</v>
      </c>
      <c r="N7594" s="535">
        <v>13.91</v>
      </c>
      <c r="O7594" s="536">
        <v>0</v>
      </c>
      <c r="P7594" s="535">
        <v>15.68</v>
      </c>
      <c r="Q7594" s="536">
        <v>0</v>
      </c>
      <c r="R7594" s="535">
        <v>15.13</v>
      </c>
    </row>
    <row r="7595" spans="1:18" ht="12.75">
      <c r="A7595" s="145">
        <v>98503</v>
      </c>
      <c r="B7595" s="102" t="s">
        <v>29203</v>
      </c>
      <c r="C7595" s="145" t="s">
        <v>4</v>
      </c>
      <c r="D7595" s="535">
        <v>32.380000000000003</v>
      </c>
      <c r="E7595" s="536">
        <v>0</v>
      </c>
      <c r="F7595" s="535">
        <v>20.92</v>
      </c>
      <c r="G7595" s="536">
        <v>0</v>
      </c>
      <c r="H7595" s="535">
        <v>27.66</v>
      </c>
      <c r="I7595" s="536">
        <v>0.3453</v>
      </c>
      <c r="J7595" s="535">
        <v>25.08</v>
      </c>
      <c r="K7595" s="536">
        <v>0.8377</v>
      </c>
      <c r="L7595" s="535">
        <v>21.34</v>
      </c>
      <c r="M7595" s="536">
        <v>0</v>
      </c>
      <c r="N7595" s="535">
        <v>28.07</v>
      </c>
      <c r="O7595" s="536">
        <v>0</v>
      </c>
      <c r="P7595" s="535">
        <v>23.55</v>
      </c>
      <c r="Q7595" s="536">
        <v>0</v>
      </c>
      <c r="R7595" s="535">
        <v>27.44</v>
      </c>
    </row>
    <row r="7596" spans="1:18" ht="12.75">
      <c r="A7596" s="145">
        <v>103946</v>
      </c>
      <c r="B7596" s="102" t="s">
        <v>21409</v>
      </c>
      <c r="C7596" s="145" t="s">
        <v>4</v>
      </c>
      <c r="D7596" s="535">
        <v>29.05</v>
      </c>
      <c r="E7596" s="536">
        <v>0</v>
      </c>
      <c r="F7596" s="535">
        <v>21.57</v>
      </c>
      <c r="G7596" s="536">
        <v>0</v>
      </c>
      <c r="H7596" s="535">
        <v>24.37</v>
      </c>
      <c r="I7596" s="536">
        <v>0</v>
      </c>
      <c r="J7596" s="535">
        <v>21.31</v>
      </c>
      <c r="K7596" s="536">
        <v>0.84470000000000001</v>
      </c>
      <c r="L7596" s="535">
        <v>18.02</v>
      </c>
      <c r="M7596" s="536">
        <v>0</v>
      </c>
      <c r="N7596" s="535">
        <v>17.920000000000002</v>
      </c>
      <c r="O7596" s="536">
        <v>0</v>
      </c>
      <c r="P7596" s="535">
        <v>20.260000000000002</v>
      </c>
      <c r="Q7596" s="536">
        <v>0</v>
      </c>
      <c r="R7596" s="535">
        <v>19.39</v>
      </c>
    </row>
    <row r="7597" spans="1:18" ht="12.75">
      <c r="A7597" s="145">
        <v>98517</v>
      </c>
      <c r="B7597" s="102" t="s">
        <v>29204</v>
      </c>
      <c r="C7597" s="145" t="s">
        <v>2</v>
      </c>
      <c r="D7597" s="535">
        <v>0</v>
      </c>
      <c r="E7597" s="536"/>
      <c r="F7597" s="535">
        <v>0</v>
      </c>
      <c r="G7597" s="536"/>
      <c r="H7597" s="535">
        <v>0</v>
      </c>
      <c r="I7597" s="536"/>
      <c r="J7597" s="535">
        <v>0</v>
      </c>
      <c r="K7597" s="536"/>
      <c r="L7597" s="535">
        <v>0</v>
      </c>
      <c r="M7597" s="536"/>
      <c r="N7597" s="535">
        <v>0</v>
      </c>
      <c r="O7597" s="536"/>
      <c r="P7597" s="535">
        <v>0</v>
      </c>
      <c r="Q7597" s="536"/>
      <c r="R7597" s="535">
        <v>0</v>
      </c>
    </row>
    <row r="7598" spans="1:18" ht="12.75">
      <c r="A7598" s="145">
        <v>98518</v>
      </c>
      <c r="B7598" s="102" t="s">
        <v>29205</v>
      </c>
      <c r="C7598" s="145" t="s">
        <v>2</v>
      </c>
      <c r="D7598" s="535">
        <v>0</v>
      </c>
      <c r="E7598" s="536"/>
      <c r="F7598" s="535">
        <v>0</v>
      </c>
      <c r="G7598" s="536"/>
      <c r="H7598" s="535">
        <v>0</v>
      </c>
      <c r="I7598" s="536"/>
      <c r="J7598" s="535">
        <v>0</v>
      </c>
      <c r="K7598" s="536"/>
      <c r="L7598" s="535">
        <v>0</v>
      </c>
      <c r="M7598" s="536"/>
      <c r="N7598" s="535">
        <v>0</v>
      </c>
      <c r="O7598" s="536"/>
      <c r="P7598" s="535">
        <v>0</v>
      </c>
      <c r="Q7598" s="536"/>
      <c r="R7598" s="535">
        <v>0</v>
      </c>
    </row>
    <row r="7599" spans="1:18" ht="12.75">
      <c r="A7599" s="145">
        <v>98516</v>
      </c>
      <c r="B7599" s="102" t="s">
        <v>29206</v>
      </c>
      <c r="C7599" s="145" t="s">
        <v>2</v>
      </c>
      <c r="D7599" s="535">
        <v>746.25</v>
      </c>
      <c r="E7599" s="536">
        <v>6.2399999999999997E-2</v>
      </c>
      <c r="F7599" s="535">
        <v>394.28</v>
      </c>
      <c r="G7599" s="536">
        <v>0.1182</v>
      </c>
      <c r="H7599" s="535">
        <v>481.15</v>
      </c>
      <c r="I7599" s="536">
        <v>9.6799999999999997E-2</v>
      </c>
      <c r="J7599" s="535">
        <v>384.16</v>
      </c>
      <c r="K7599" s="536">
        <v>0.12130000000000001</v>
      </c>
      <c r="L7599" s="535">
        <v>359.07</v>
      </c>
      <c r="M7599" s="536">
        <v>2.8899999999999999E-2</v>
      </c>
      <c r="N7599" s="535">
        <v>361.11</v>
      </c>
      <c r="O7599" s="536">
        <v>0.129</v>
      </c>
      <c r="P7599" s="535">
        <v>340.09</v>
      </c>
      <c r="Q7599" s="536">
        <v>0.13700000000000001</v>
      </c>
      <c r="R7599" s="535">
        <v>354.53</v>
      </c>
    </row>
    <row r="7600" spans="1:18" ht="12.75">
      <c r="A7600" s="145">
        <v>98514</v>
      </c>
      <c r="B7600" s="102" t="s">
        <v>29207</v>
      </c>
      <c r="C7600" s="145" t="s">
        <v>2</v>
      </c>
      <c r="D7600" s="535">
        <v>0</v>
      </c>
      <c r="E7600" s="536"/>
      <c r="F7600" s="535">
        <v>0</v>
      </c>
      <c r="G7600" s="536"/>
      <c r="H7600" s="535">
        <v>0</v>
      </c>
      <c r="I7600" s="536"/>
      <c r="J7600" s="535">
        <v>0</v>
      </c>
      <c r="K7600" s="536"/>
      <c r="L7600" s="535">
        <v>0</v>
      </c>
      <c r="M7600" s="536"/>
      <c r="N7600" s="535">
        <v>0</v>
      </c>
      <c r="O7600" s="536"/>
      <c r="P7600" s="535">
        <v>0</v>
      </c>
      <c r="Q7600" s="536"/>
      <c r="R7600" s="535">
        <v>0</v>
      </c>
    </row>
    <row r="7601" spans="1:18" ht="12.75">
      <c r="A7601" s="145">
        <v>98515</v>
      </c>
      <c r="B7601" s="102" t="s">
        <v>29208</v>
      </c>
      <c r="C7601" s="145" t="s">
        <v>2</v>
      </c>
      <c r="D7601" s="535">
        <v>0</v>
      </c>
      <c r="E7601" s="536"/>
      <c r="F7601" s="535">
        <v>0</v>
      </c>
      <c r="G7601" s="536"/>
      <c r="H7601" s="535">
        <v>0</v>
      </c>
      <c r="I7601" s="536"/>
      <c r="J7601" s="535">
        <v>0</v>
      </c>
      <c r="K7601" s="536"/>
      <c r="L7601" s="535">
        <v>0</v>
      </c>
      <c r="M7601" s="536"/>
      <c r="N7601" s="535">
        <v>0</v>
      </c>
      <c r="O7601" s="536"/>
      <c r="P7601" s="535">
        <v>0</v>
      </c>
      <c r="Q7601" s="536"/>
      <c r="R7601" s="535">
        <v>0</v>
      </c>
    </row>
    <row r="7602" spans="1:18" ht="12.75">
      <c r="A7602" s="145">
        <v>98513</v>
      </c>
      <c r="B7602" s="102" t="s">
        <v>29209</v>
      </c>
      <c r="C7602" s="145" t="s">
        <v>2</v>
      </c>
      <c r="D7602" s="535">
        <v>0</v>
      </c>
      <c r="E7602" s="536"/>
      <c r="F7602" s="535">
        <v>0</v>
      </c>
      <c r="G7602" s="536"/>
      <c r="H7602" s="535">
        <v>0</v>
      </c>
      <c r="I7602" s="536"/>
      <c r="J7602" s="535">
        <v>0</v>
      </c>
      <c r="K7602" s="536"/>
      <c r="L7602" s="535">
        <v>0</v>
      </c>
      <c r="M7602" s="536"/>
      <c r="N7602" s="535">
        <v>0</v>
      </c>
      <c r="O7602" s="536"/>
      <c r="P7602" s="535">
        <v>0</v>
      </c>
      <c r="Q7602" s="536"/>
      <c r="R7602" s="535">
        <v>0</v>
      </c>
    </row>
    <row r="7603" spans="1:18" ht="12.75">
      <c r="A7603" s="145">
        <v>98511</v>
      </c>
      <c r="B7603" s="102" t="s">
        <v>29210</v>
      </c>
      <c r="C7603" s="145" t="s">
        <v>2</v>
      </c>
      <c r="D7603" s="535">
        <v>581.46</v>
      </c>
      <c r="E7603" s="536">
        <v>0</v>
      </c>
      <c r="F7603" s="535">
        <v>235.22</v>
      </c>
      <c r="G7603" s="536">
        <v>0</v>
      </c>
      <c r="H7603" s="535">
        <v>300.3</v>
      </c>
      <c r="I7603" s="536">
        <v>0</v>
      </c>
      <c r="J7603" s="535">
        <v>225.48</v>
      </c>
      <c r="K7603" s="536">
        <v>0</v>
      </c>
      <c r="L7603" s="535">
        <v>184.11</v>
      </c>
      <c r="M7603" s="536">
        <v>0</v>
      </c>
      <c r="N7603" s="535">
        <v>187.16</v>
      </c>
      <c r="O7603" s="536">
        <v>0</v>
      </c>
      <c r="P7603" s="535">
        <v>168.35</v>
      </c>
      <c r="Q7603" s="536">
        <v>0</v>
      </c>
      <c r="R7603" s="535">
        <v>176.47</v>
      </c>
    </row>
    <row r="7604" spans="1:18" ht="12.75">
      <c r="A7604" s="145">
        <v>98512</v>
      </c>
      <c r="B7604" s="102" t="s">
        <v>29211</v>
      </c>
      <c r="C7604" s="145" t="s">
        <v>2</v>
      </c>
      <c r="D7604" s="535">
        <v>0</v>
      </c>
      <c r="E7604" s="536"/>
      <c r="F7604" s="535">
        <v>0</v>
      </c>
      <c r="G7604" s="536"/>
      <c r="H7604" s="535">
        <v>0</v>
      </c>
      <c r="I7604" s="536"/>
      <c r="J7604" s="535">
        <v>0</v>
      </c>
      <c r="K7604" s="536"/>
      <c r="L7604" s="535">
        <v>0</v>
      </c>
      <c r="M7604" s="536"/>
      <c r="N7604" s="535">
        <v>0</v>
      </c>
      <c r="O7604" s="536"/>
      <c r="P7604" s="535">
        <v>0</v>
      </c>
      <c r="Q7604" s="536"/>
      <c r="R7604" s="535">
        <v>0</v>
      </c>
    </row>
    <row r="7605" spans="1:18" ht="12.75">
      <c r="A7605" s="145">
        <v>98510</v>
      </c>
      <c r="B7605" s="102" t="s">
        <v>21408</v>
      </c>
      <c r="C7605" s="145" t="s">
        <v>2</v>
      </c>
      <c r="D7605" s="535">
        <v>296.83</v>
      </c>
      <c r="E7605" s="536">
        <v>0</v>
      </c>
      <c r="F7605" s="535">
        <v>126.63</v>
      </c>
      <c r="G7605" s="536">
        <v>0</v>
      </c>
      <c r="H7605" s="535">
        <v>161.03</v>
      </c>
      <c r="I7605" s="536">
        <v>0</v>
      </c>
      <c r="J7605" s="535">
        <v>120.97</v>
      </c>
      <c r="K7605" s="536">
        <v>0</v>
      </c>
      <c r="L7605" s="535">
        <v>103.43</v>
      </c>
      <c r="M7605" s="536">
        <v>0</v>
      </c>
      <c r="N7605" s="535">
        <v>104.41</v>
      </c>
      <c r="O7605" s="536">
        <v>0</v>
      </c>
      <c r="P7605" s="535">
        <v>96.42</v>
      </c>
      <c r="Q7605" s="536">
        <v>0</v>
      </c>
      <c r="R7605" s="535">
        <v>101.16</v>
      </c>
    </row>
    <row r="7606" spans="1:18" ht="12.75">
      <c r="A7606" s="145">
        <v>98519</v>
      </c>
      <c r="B7606" s="102" t="s">
        <v>29212</v>
      </c>
      <c r="C7606" s="145" t="s">
        <v>4</v>
      </c>
      <c r="D7606" s="535">
        <v>4.0999999999999996</v>
      </c>
      <c r="E7606" s="536">
        <v>0</v>
      </c>
      <c r="F7606" s="535">
        <v>3.61</v>
      </c>
      <c r="G7606" s="536">
        <v>0</v>
      </c>
      <c r="H7606" s="535">
        <v>4.42</v>
      </c>
      <c r="I7606" s="536">
        <v>0</v>
      </c>
      <c r="J7606" s="535">
        <v>3.33</v>
      </c>
      <c r="K7606" s="536">
        <v>0</v>
      </c>
      <c r="L7606" s="535">
        <v>4.1100000000000003</v>
      </c>
      <c r="M7606" s="536">
        <v>0</v>
      </c>
      <c r="N7606" s="535">
        <v>3.95</v>
      </c>
      <c r="O7606" s="536">
        <v>0</v>
      </c>
      <c r="P7606" s="535">
        <v>4.3099999999999996</v>
      </c>
      <c r="Q7606" s="536">
        <v>0</v>
      </c>
      <c r="R7606" s="535">
        <v>4.54</v>
      </c>
    </row>
    <row r="7607" spans="1:18" ht="12.75">
      <c r="A7607" s="145">
        <v>91599</v>
      </c>
      <c r="B7607" s="102" t="s">
        <v>29213</v>
      </c>
      <c r="C7607" s="145" t="s">
        <v>3</v>
      </c>
      <c r="D7607" s="535">
        <v>7.39</v>
      </c>
      <c r="E7607" s="536">
        <v>0.89580000000000004</v>
      </c>
      <c r="F7607" s="535">
        <v>7.85</v>
      </c>
      <c r="G7607" s="536">
        <v>0.13120000000000001</v>
      </c>
      <c r="H7607" s="535">
        <v>9.0500000000000007</v>
      </c>
      <c r="I7607" s="536">
        <v>0.1138</v>
      </c>
      <c r="J7607" s="535">
        <v>7.3</v>
      </c>
      <c r="K7607" s="536">
        <v>0.90680000000000005</v>
      </c>
      <c r="L7607" s="535">
        <v>7.43</v>
      </c>
      <c r="M7607" s="536">
        <v>0</v>
      </c>
      <c r="N7607" s="535">
        <v>7.53</v>
      </c>
      <c r="O7607" s="536">
        <v>0.1368</v>
      </c>
      <c r="P7607" s="535">
        <v>7.56</v>
      </c>
      <c r="Q7607" s="536">
        <v>0.13619999999999999</v>
      </c>
      <c r="R7607" s="535">
        <v>7.73</v>
      </c>
    </row>
    <row r="7608" spans="1:18" ht="12.75">
      <c r="A7608" s="145">
        <v>100065</v>
      </c>
      <c r="B7608" s="102" t="s">
        <v>29214</v>
      </c>
      <c r="C7608" s="145" t="s">
        <v>3</v>
      </c>
      <c r="D7608" s="535">
        <v>0</v>
      </c>
      <c r="E7608" s="536"/>
      <c r="F7608" s="535">
        <v>0</v>
      </c>
      <c r="G7608" s="536"/>
      <c r="H7608" s="535">
        <v>0</v>
      </c>
      <c r="I7608" s="536"/>
      <c r="J7608" s="535">
        <v>0</v>
      </c>
      <c r="K7608" s="536"/>
      <c r="L7608" s="535">
        <v>0</v>
      </c>
      <c r="M7608" s="536"/>
      <c r="N7608" s="535">
        <v>0</v>
      </c>
      <c r="O7608" s="536"/>
      <c r="P7608" s="535">
        <v>0</v>
      </c>
      <c r="Q7608" s="536"/>
      <c r="R7608" s="535">
        <v>0</v>
      </c>
    </row>
    <row r="7609" spans="1:18" ht="12.75">
      <c r="A7609" s="145">
        <v>100069</v>
      </c>
      <c r="B7609" s="102" t="s">
        <v>29215</v>
      </c>
      <c r="C7609" s="145" t="s">
        <v>3</v>
      </c>
      <c r="D7609" s="535">
        <v>0</v>
      </c>
      <c r="E7609" s="536"/>
      <c r="F7609" s="535">
        <v>0</v>
      </c>
      <c r="G7609" s="536"/>
      <c r="H7609" s="535">
        <v>0</v>
      </c>
      <c r="I7609" s="536"/>
      <c r="J7609" s="535">
        <v>0</v>
      </c>
      <c r="K7609" s="536"/>
      <c r="L7609" s="535">
        <v>0</v>
      </c>
      <c r="M7609" s="536"/>
      <c r="N7609" s="535">
        <v>0</v>
      </c>
      <c r="O7609" s="536"/>
      <c r="P7609" s="535">
        <v>0</v>
      </c>
      <c r="Q7609" s="536"/>
      <c r="R7609" s="535">
        <v>0</v>
      </c>
    </row>
    <row r="7610" spans="1:18" ht="12.75">
      <c r="A7610" s="145">
        <v>100063</v>
      </c>
      <c r="B7610" s="102" t="s">
        <v>29216</v>
      </c>
      <c r="C7610" s="145" t="s">
        <v>3</v>
      </c>
      <c r="D7610" s="535">
        <v>0</v>
      </c>
      <c r="E7610" s="536"/>
      <c r="F7610" s="535">
        <v>0</v>
      </c>
      <c r="G7610" s="536"/>
      <c r="H7610" s="535">
        <v>0</v>
      </c>
      <c r="I7610" s="536"/>
      <c r="J7610" s="535">
        <v>0</v>
      </c>
      <c r="K7610" s="536"/>
      <c r="L7610" s="535">
        <v>0</v>
      </c>
      <c r="M7610" s="536"/>
      <c r="N7610" s="535">
        <v>0</v>
      </c>
      <c r="O7610" s="536"/>
      <c r="P7610" s="535">
        <v>0</v>
      </c>
      <c r="Q7610" s="536"/>
      <c r="R7610" s="535">
        <v>0</v>
      </c>
    </row>
    <row r="7611" spans="1:18" ht="12.75">
      <c r="A7611" s="145">
        <v>91597</v>
      </c>
      <c r="B7611" s="102" t="s">
        <v>29217</v>
      </c>
      <c r="C7611" s="145" t="s">
        <v>3</v>
      </c>
      <c r="D7611" s="535">
        <v>7.03</v>
      </c>
      <c r="E7611" s="536">
        <v>0.90469999999999995</v>
      </c>
      <c r="F7611" s="535">
        <v>7.5</v>
      </c>
      <c r="G7611" s="536">
        <v>0.11070000000000001</v>
      </c>
      <c r="H7611" s="535">
        <v>8.67</v>
      </c>
      <c r="I7611" s="536">
        <v>9.5699999999999993E-2</v>
      </c>
      <c r="J7611" s="535">
        <v>6.96</v>
      </c>
      <c r="K7611" s="536">
        <v>0.91379999999999995</v>
      </c>
      <c r="L7611" s="535">
        <v>7.09</v>
      </c>
      <c r="M7611" s="536">
        <v>0</v>
      </c>
      <c r="N7611" s="535">
        <v>7.18</v>
      </c>
      <c r="O7611" s="536">
        <v>0.11559999999999999</v>
      </c>
      <c r="P7611" s="535">
        <v>7.2</v>
      </c>
      <c r="Q7611" s="536">
        <v>0.1153</v>
      </c>
      <c r="R7611" s="535">
        <v>7.43</v>
      </c>
    </row>
    <row r="7612" spans="1:18" ht="12.75">
      <c r="A7612" s="145">
        <v>91598</v>
      </c>
      <c r="B7612" s="102" t="s">
        <v>29218</v>
      </c>
      <c r="C7612" s="145" t="s">
        <v>3</v>
      </c>
      <c r="D7612" s="535">
        <v>8.99</v>
      </c>
      <c r="E7612" s="536">
        <v>0.91769999999999996</v>
      </c>
      <c r="F7612" s="535">
        <v>9.67</v>
      </c>
      <c r="G7612" s="536">
        <v>4.4499999999999998E-2</v>
      </c>
      <c r="H7612" s="535">
        <v>11.3</v>
      </c>
      <c r="I7612" s="536">
        <v>3.8100000000000002E-2</v>
      </c>
      <c r="J7612" s="535">
        <v>8.9</v>
      </c>
      <c r="K7612" s="536">
        <v>0.92700000000000005</v>
      </c>
      <c r="L7612" s="535">
        <v>9.17</v>
      </c>
      <c r="M7612" s="536">
        <v>0</v>
      </c>
      <c r="N7612" s="535">
        <v>9.27</v>
      </c>
      <c r="O7612" s="536">
        <v>4.6399999999999997E-2</v>
      </c>
      <c r="P7612" s="535">
        <v>9.27</v>
      </c>
      <c r="Q7612" s="536">
        <v>4.6399999999999997E-2</v>
      </c>
      <c r="R7612" s="535">
        <v>9.7799999999999994</v>
      </c>
    </row>
    <row r="7613" spans="1:18" ht="12.75">
      <c r="A7613" s="145">
        <v>91596</v>
      </c>
      <c r="B7613" s="102" t="s">
        <v>29219</v>
      </c>
      <c r="C7613" s="145" t="s">
        <v>3</v>
      </c>
      <c r="D7613" s="535">
        <v>9.23</v>
      </c>
      <c r="E7613" s="536">
        <v>0.92849999999999999</v>
      </c>
      <c r="F7613" s="535">
        <v>9.9600000000000009</v>
      </c>
      <c r="G7613" s="536">
        <v>3.5099999999999999E-2</v>
      </c>
      <c r="H7613" s="535">
        <v>11.65</v>
      </c>
      <c r="I7613" s="536">
        <v>0.03</v>
      </c>
      <c r="J7613" s="535">
        <v>9.16</v>
      </c>
      <c r="K7613" s="536">
        <v>0.93559999999999999</v>
      </c>
      <c r="L7613" s="535">
        <v>9.4</v>
      </c>
      <c r="M7613" s="536">
        <v>0</v>
      </c>
      <c r="N7613" s="535">
        <v>9.51</v>
      </c>
      <c r="O7613" s="536">
        <v>3.6799999999999999E-2</v>
      </c>
      <c r="P7613" s="535">
        <v>9.52</v>
      </c>
      <c r="Q7613" s="536">
        <v>3.6799999999999999E-2</v>
      </c>
      <c r="R7613" s="535">
        <v>10.07</v>
      </c>
    </row>
    <row r="7614" spans="1:18" ht="12.75">
      <c r="A7614" s="145">
        <v>100064</v>
      </c>
      <c r="B7614" s="102" t="s">
        <v>29220</v>
      </c>
      <c r="C7614" s="145" t="s">
        <v>3</v>
      </c>
      <c r="D7614" s="535">
        <v>9.15</v>
      </c>
      <c r="E7614" s="536">
        <v>0.93330000000000002</v>
      </c>
      <c r="F7614" s="535">
        <v>9.8800000000000008</v>
      </c>
      <c r="G7614" s="536">
        <v>3.1399999999999997E-2</v>
      </c>
      <c r="H7614" s="535">
        <v>11.58</v>
      </c>
      <c r="I7614" s="536">
        <v>2.6800000000000001E-2</v>
      </c>
      <c r="J7614" s="535">
        <v>9.08</v>
      </c>
      <c r="K7614" s="536">
        <v>0.9405</v>
      </c>
      <c r="L7614" s="535">
        <v>9.33</v>
      </c>
      <c r="M7614" s="536">
        <v>0</v>
      </c>
      <c r="N7614" s="535">
        <v>9.44</v>
      </c>
      <c r="O7614" s="536">
        <v>3.2800000000000003E-2</v>
      </c>
      <c r="P7614" s="535">
        <v>9.44</v>
      </c>
      <c r="Q7614" s="536">
        <v>3.2800000000000003E-2</v>
      </c>
      <c r="R7614" s="535">
        <v>10</v>
      </c>
    </row>
    <row r="7615" spans="1:18" ht="12.75">
      <c r="A7615" s="145">
        <v>100066</v>
      </c>
      <c r="B7615" s="102" t="s">
        <v>29221</v>
      </c>
      <c r="C7615" s="145" t="s">
        <v>3</v>
      </c>
      <c r="D7615" s="535">
        <v>9.14</v>
      </c>
      <c r="E7615" s="536">
        <v>0.93979999999999997</v>
      </c>
      <c r="F7615" s="535">
        <v>9.9</v>
      </c>
      <c r="G7615" s="536">
        <v>2.53E-2</v>
      </c>
      <c r="H7615" s="535">
        <v>11.6</v>
      </c>
      <c r="I7615" s="536">
        <v>2.1600000000000001E-2</v>
      </c>
      <c r="J7615" s="535">
        <v>9.09</v>
      </c>
      <c r="K7615" s="536">
        <v>0.94499999999999995</v>
      </c>
      <c r="L7615" s="535">
        <v>9.33</v>
      </c>
      <c r="M7615" s="536">
        <v>0</v>
      </c>
      <c r="N7615" s="535">
        <v>9.44</v>
      </c>
      <c r="O7615" s="536">
        <v>2.6499999999999999E-2</v>
      </c>
      <c r="P7615" s="535">
        <v>9.44</v>
      </c>
      <c r="Q7615" s="536">
        <v>2.6499999999999999E-2</v>
      </c>
      <c r="R7615" s="535">
        <v>10.02</v>
      </c>
    </row>
    <row r="7616" spans="1:18" ht="12.75">
      <c r="A7616" s="145">
        <v>91603</v>
      </c>
      <c r="B7616" s="102" t="s">
        <v>29222</v>
      </c>
      <c r="C7616" s="145" t="s">
        <v>3</v>
      </c>
      <c r="D7616" s="535">
        <v>12.8</v>
      </c>
      <c r="E7616" s="536">
        <v>0</v>
      </c>
      <c r="F7616" s="535">
        <v>11.33</v>
      </c>
      <c r="G7616" s="536">
        <v>0</v>
      </c>
      <c r="H7616" s="535">
        <v>11.52</v>
      </c>
      <c r="I7616" s="536">
        <v>0</v>
      </c>
      <c r="J7616" s="535">
        <v>11.58</v>
      </c>
      <c r="K7616" s="536">
        <v>0</v>
      </c>
      <c r="L7616" s="535">
        <v>9.27</v>
      </c>
      <c r="M7616" s="536">
        <v>0</v>
      </c>
      <c r="N7616" s="535">
        <v>9.44</v>
      </c>
      <c r="O7616" s="536">
        <v>0</v>
      </c>
      <c r="P7616" s="535">
        <v>9.9499999999999993</v>
      </c>
      <c r="Q7616" s="536">
        <v>0</v>
      </c>
      <c r="R7616" s="535">
        <v>11.55</v>
      </c>
    </row>
    <row r="7617" spans="1:18" ht="12.75">
      <c r="A7617" s="145">
        <v>100068</v>
      </c>
      <c r="B7617" s="102" t="s">
        <v>29223</v>
      </c>
      <c r="C7617" s="145" t="s">
        <v>3</v>
      </c>
      <c r="D7617" s="535">
        <v>11.02</v>
      </c>
      <c r="E7617" s="536">
        <v>0</v>
      </c>
      <c r="F7617" s="535">
        <v>9.77</v>
      </c>
      <c r="G7617" s="536">
        <v>0</v>
      </c>
      <c r="H7617" s="535">
        <v>9.91</v>
      </c>
      <c r="I7617" s="536">
        <v>0</v>
      </c>
      <c r="J7617" s="535">
        <v>9.99</v>
      </c>
      <c r="K7617" s="536">
        <v>0</v>
      </c>
      <c r="L7617" s="535">
        <v>7.96</v>
      </c>
      <c r="M7617" s="536">
        <v>0</v>
      </c>
      <c r="N7617" s="535">
        <v>8.11</v>
      </c>
      <c r="O7617" s="536">
        <v>0</v>
      </c>
      <c r="P7617" s="535">
        <v>8.5399999999999991</v>
      </c>
      <c r="Q7617" s="536">
        <v>0</v>
      </c>
      <c r="R7617" s="535">
        <v>9.94</v>
      </c>
    </row>
    <row r="7618" spans="1:18" ht="12.75">
      <c r="A7618" s="145">
        <v>100067</v>
      </c>
      <c r="B7618" s="102" t="s">
        <v>29224</v>
      </c>
      <c r="C7618" s="145" t="s">
        <v>3</v>
      </c>
      <c r="D7618" s="535">
        <v>14.73</v>
      </c>
      <c r="E7618" s="536">
        <v>0</v>
      </c>
      <c r="F7618" s="535">
        <v>12.93</v>
      </c>
      <c r="G7618" s="536">
        <v>0</v>
      </c>
      <c r="H7618" s="535">
        <v>13.56</v>
      </c>
      <c r="I7618" s="536">
        <v>0</v>
      </c>
      <c r="J7618" s="535">
        <v>13.13</v>
      </c>
      <c r="K7618" s="536">
        <v>0</v>
      </c>
      <c r="L7618" s="535">
        <v>11.52</v>
      </c>
      <c r="M7618" s="536">
        <v>0</v>
      </c>
      <c r="N7618" s="535">
        <v>11.46</v>
      </c>
      <c r="O7618" s="536">
        <v>0</v>
      </c>
      <c r="P7618" s="535">
        <v>12.1</v>
      </c>
      <c r="Q7618" s="536">
        <v>0</v>
      </c>
      <c r="R7618" s="535">
        <v>13.62</v>
      </c>
    </row>
    <row r="7619" spans="1:18" ht="12.75">
      <c r="A7619" s="145">
        <v>91601</v>
      </c>
      <c r="B7619" s="102" t="s">
        <v>29225</v>
      </c>
      <c r="C7619" s="145" t="s">
        <v>3</v>
      </c>
      <c r="D7619" s="535">
        <v>15.26</v>
      </c>
      <c r="E7619" s="536">
        <v>0</v>
      </c>
      <c r="F7619" s="535">
        <v>13.42</v>
      </c>
      <c r="G7619" s="536">
        <v>0</v>
      </c>
      <c r="H7619" s="535">
        <v>13.94</v>
      </c>
      <c r="I7619" s="536">
        <v>0</v>
      </c>
      <c r="J7619" s="535">
        <v>13.66</v>
      </c>
      <c r="K7619" s="536">
        <v>0</v>
      </c>
      <c r="L7619" s="535">
        <v>11.62</v>
      </c>
      <c r="M7619" s="536">
        <v>0</v>
      </c>
      <c r="N7619" s="535">
        <v>11.67</v>
      </c>
      <c r="O7619" s="536">
        <v>0</v>
      </c>
      <c r="P7619" s="535">
        <v>12.29</v>
      </c>
      <c r="Q7619" s="536">
        <v>0</v>
      </c>
      <c r="R7619" s="535">
        <v>13.99</v>
      </c>
    </row>
    <row r="7620" spans="1:18" ht="12.75">
      <c r="A7620" s="145">
        <v>91602</v>
      </c>
      <c r="B7620" s="102" t="s">
        <v>29226</v>
      </c>
      <c r="C7620" s="145" t="s">
        <v>3</v>
      </c>
      <c r="D7620" s="535">
        <v>14.27</v>
      </c>
      <c r="E7620" s="536">
        <v>0</v>
      </c>
      <c r="F7620" s="535">
        <v>12.6</v>
      </c>
      <c r="G7620" s="536">
        <v>0</v>
      </c>
      <c r="H7620" s="535">
        <v>12.93</v>
      </c>
      <c r="I7620" s="536">
        <v>0</v>
      </c>
      <c r="J7620" s="535">
        <v>12.85</v>
      </c>
      <c r="K7620" s="536">
        <v>0</v>
      </c>
      <c r="L7620" s="535">
        <v>10.56</v>
      </c>
      <c r="M7620" s="536">
        <v>0</v>
      </c>
      <c r="N7620" s="535">
        <v>10.69</v>
      </c>
      <c r="O7620" s="536">
        <v>0</v>
      </c>
      <c r="P7620" s="535">
        <v>11.27</v>
      </c>
      <c r="Q7620" s="536">
        <v>0</v>
      </c>
      <c r="R7620" s="535">
        <v>12.96</v>
      </c>
    </row>
    <row r="7621" spans="1:18" ht="12.75">
      <c r="A7621" s="145">
        <v>91593</v>
      </c>
      <c r="B7621" s="102" t="s">
        <v>29227</v>
      </c>
      <c r="C7621" s="145" t="s">
        <v>3</v>
      </c>
      <c r="D7621" s="535">
        <v>9.2799999999999994</v>
      </c>
      <c r="E7621" s="536">
        <v>0.9073</v>
      </c>
      <c r="F7621" s="535">
        <v>9.98</v>
      </c>
      <c r="G7621" s="536">
        <v>0.02</v>
      </c>
      <c r="H7621" s="535">
        <v>11.72</v>
      </c>
      <c r="I7621" s="536">
        <v>1.7100000000000001E-2</v>
      </c>
      <c r="J7621" s="535">
        <v>9.17</v>
      </c>
      <c r="K7621" s="536">
        <v>0.91820000000000002</v>
      </c>
      <c r="L7621" s="535">
        <v>9.48</v>
      </c>
      <c r="M7621" s="536">
        <v>0</v>
      </c>
      <c r="N7621" s="535">
        <v>9.56</v>
      </c>
      <c r="O7621" s="536">
        <v>2.0899999999999998E-2</v>
      </c>
      <c r="P7621" s="535">
        <v>9.58</v>
      </c>
      <c r="Q7621" s="536">
        <v>2.0899999999999998E-2</v>
      </c>
      <c r="R7621" s="535">
        <v>10.17</v>
      </c>
    </row>
    <row r="7622" spans="1:18" ht="12.75">
      <c r="A7622" s="145">
        <v>105814</v>
      </c>
      <c r="B7622" s="102" t="s">
        <v>29228</v>
      </c>
      <c r="C7622" s="145" t="s">
        <v>3</v>
      </c>
      <c r="D7622" s="535">
        <v>8.9600000000000009</v>
      </c>
      <c r="E7622" s="536">
        <v>0.93640000000000001</v>
      </c>
      <c r="F7622" s="535">
        <v>9.7100000000000009</v>
      </c>
      <c r="G7622" s="536">
        <v>1.03E-2</v>
      </c>
      <c r="H7622" s="535">
        <v>11.41</v>
      </c>
      <c r="I7622" s="536">
        <v>8.8000000000000005E-3</v>
      </c>
      <c r="J7622" s="535">
        <v>8.9</v>
      </c>
      <c r="K7622" s="536">
        <v>0.94269999999999998</v>
      </c>
      <c r="L7622" s="535">
        <v>9.15</v>
      </c>
      <c r="M7622" s="536">
        <v>0</v>
      </c>
      <c r="N7622" s="535">
        <v>9.26</v>
      </c>
      <c r="O7622" s="536">
        <v>1.0800000000000001E-2</v>
      </c>
      <c r="P7622" s="535">
        <v>9.25</v>
      </c>
      <c r="Q7622" s="536">
        <v>1.0800000000000001E-2</v>
      </c>
      <c r="R7622" s="535">
        <v>9.8800000000000008</v>
      </c>
    </row>
    <row r="7623" spans="1:18" ht="12.75">
      <c r="A7623" s="145">
        <v>91594</v>
      </c>
      <c r="B7623" s="102" t="s">
        <v>29229</v>
      </c>
      <c r="C7623" s="145" t="s">
        <v>3</v>
      </c>
      <c r="D7623" s="535">
        <v>9.31</v>
      </c>
      <c r="E7623" s="536">
        <v>0.91300000000000003</v>
      </c>
      <c r="F7623" s="535">
        <v>10</v>
      </c>
      <c r="G7623" s="536">
        <v>0.03</v>
      </c>
      <c r="H7623" s="535">
        <v>11.72</v>
      </c>
      <c r="I7623" s="536">
        <v>2.5600000000000001E-2</v>
      </c>
      <c r="J7623" s="535">
        <v>9.2100000000000009</v>
      </c>
      <c r="K7623" s="536">
        <v>0.92290000000000005</v>
      </c>
      <c r="L7623" s="535">
        <v>9.48</v>
      </c>
      <c r="M7623" s="536">
        <v>0</v>
      </c>
      <c r="N7623" s="535">
        <v>9.58</v>
      </c>
      <c r="O7623" s="536">
        <v>3.1300000000000001E-2</v>
      </c>
      <c r="P7623" s="535">
        <v>9.6</v>
      </c>
      <c r="Q7623" s="536">
        <v>3.1199999999999999E-2</v>
      </c>
      <c r="R7623" s="535">
        <v>10.17</v>
      </c>
    </row>
    <row r="7624" spans="1:18" ht="12.75">
      <c r="A7624" s="145">
        <v>91595</v>
      </c>
      <c r="B7624" s="102" t="s">
        <v>29230</v>
      </c>
      <c r="C7624" s="145" t="s">
        <v>3</v>
      </c>
      <c r="D7624" s="535">
        <v>9.61</v>
      </c>
      <c r="E7624" s="536">
        <v>0.88870000000000005</v>
      </c>
      <c r="F7624" s="535">
        <v>10.26</v>
      </c>
      <c r="G7624" s="536">
        <v>4.48E-2</v>
      </c>
      <c r="H7624" s="535">
        <v>12</v>
      </c>
      <c r="I7624" s="536">
        <v>3.8300000000000001E-2</v>
      </c>
      <c r="J7624" s="535">
        <v>9.4700000000000006</v>
      </c>
      <c r="K7624" s="536">
        <v>0.90180000000000005</v>
      </c>
      <c r="L7624" s="535">
        <v>9.7899999999999991</v>
      </c>
      <c r="M7624" s="536">
        <v>0</v>
      </c>
      <c r="N7624" s="535">
        <v>9.8800000000000008</v>
      </c>
      <c r="O7624" s="536">
        <v>4.6600000000000003E-2</v>
      </c>
      <c r="P7624" s="535">
        <v>9.9</v>
      </c>
      <c r="Q7624" s="536">
        <v>4.65E-2</v>
      </c>
      <c r="R7624" s="535">
        <v>10.41</v>
      </c>
    </row>
    <row r="7625" spans="1:18" ht="12.75">
      <c r="A7625" s="145">
        <v>105815</v>
      </c>
      <c r="B7625" s="102" t="s">
        <v>29231</v>
      </c>
      <c r="C7625" s="145" t="s">
        <v>3</v>
      </c>
      <c r="D7625" s="535">
        <v>0</v>
      </c>
      <c r="E7625" s="536"/>
      <c r="F7625" s="535">
        <v>0</v>
      </c>
      <c r="G7625" s="536"/>
      <c r="H7625" s="535">
        <v>0</v>
      </c>
      <c r="I7625" s="536"/>
      <c r="J7625" s="535">
        <v>0</v>
      </c>
      <c r="K7625" s="536"/>
      <c r="L7625" s="535">
        <v>0</v>
      </c>
      <c r="M7625" s="536"/>
      <c r="N7625" s="535">
        <v>0</v>
      </c>
      <c r="O7625" s="536"/>
      <c r="P7625" s="535">
        <v>0</v>
      </c>
      <c r="Q7625" s="536"/>
      <c r="R7625" s="535">
        <v>0</v>
      </c>
    </row>
    <row r="7626" spans="1:18" ht="12.75">
      <c r="A7626" s="145">
        <v>91600</v>
      </c>
      <c r="B7626" s="102" t="s">
        <v>29232</v>
      </c>
      <c r="C7626" s="145" t="s">
        <v>3</v>
      </c>
      <c r="D7626" s="535">
        <v>10.6</v>
      </c>
      <c r="E7626" s="536">
        <v>0.81789999999999996</v>
      </c>
      <c r="F7626" s="535">
        <v>11.12</v>
      </c>
      <c r="G7626" s="536">
        <v>4.2299999999999997E-2</v>
      </c>
      <c r="H7626" s="535">
        <v>13.04</v>
      </c>
      <c r="I7626" s="536">
        <v>3.5999999999999997E-2</v>
      </c>
      <c r="J7626" s="535">
        <v>10.3</v>
      </c>
      <c r="K7626" s="536">
        <v>0.8417</v>
      </c>
      <c r="L7626" s="535">
        <v>10.82</v>
      </c>
      <c r="M7626" s="536">
        <v>0</v>
      </c>
      <c r="N7626" s="535">
        <v>10.84</v>
      </c>
      <c r="O7626" s="536">
        <v>4.3400000000000001E-2</v>
      </c>
      <c r="P7626" s="535">
        <v>10.93</v>
      </c>
      <c r="Q7626" s="536">
        <v>4.2999999999999997E-2</v>
      </c>
      <c r="R7626" s="535">
        <v>11.45</v>
      </c>
    </row>
    <row r="7627" spans="1:18" ht="12.75">
      <c r="A7627" s="145">
        <v>99235</v>
      </c>
      <c r="B7627" s="102" t="s">
        <v>29233</v>
      </c>
      <c r="C7627" s="145" t="s">
        <v>7</v>
      </c>
      <c r="D7627" s="535">
        <v>2203.87</v>
      </c>
      <c r="E7627" s="536">
        <v>0</v>
      </c>
      <c r="F7627" s="535">
        <v>713.26</v>
      </c>
      <c r="G7627" s="536">
        <v>0</v>
      </c>
      <c r="H7627" s="535">
        <v>1116.22</v>
      </c>
      <c r="I7627" s="536">
        <v>0</v>
      </c>
      <c r="J7627" s="535">
        <v>1073.33</v>
      </c>
      <c r="K7627" s="536">
        <v>0</v>
      </c>
      <c r="L7627" s="535">
        <v>762.57</v>
      </c>
      <c r="M7627" s="536">
        <v>0</v>
      </c>
      <c r="N7627" s="535">
        <v>644.96</v>
      </c>
      <c r="O7627" s="536">
        <v>0</v>
      </c>
      <c r="P7627" s="535">
        <v>707.48</v>
      </c>
      <c r="Q7627" s="536">
        <v>0</v>
      </c>
      <c r="R7627" s="535">
        <v>778.91</v>
      </c>
    </row>
    <row r="7628" spans="1:18" ht="12.75">
      <c r="A7628" s="145">
        <v>105539</v>
      </c>
      <c r="B7628" s="102" t="s">
        <v>29234</v>
      </c>
      <c r="C7628" s="145" t="s">
        <v>7</v>
      </c>
      <c r="D7628" s="535">
        <v>0</v>
      </c>
      <c r="E7628" s="536"/>
      <c r="F7628" s="535">
        <v>0</v>
      </c>
      <c r="G7628" s="536"/>
      <c r="H7628" s="535">
        <v>0</v>
      </c>
      <c r="I7628" s="536"/>
      <c r="J7628" s="535">
        <v>0</v>
      </c>
      <c r="K7628" s="536"/>
      <c r="L7628" s="535">
        <v>0</v>
      </c>
      <c r="M7628" s="536"/>
      <c r="N7628" s="535">
        <v>0</v>
      </c>
      <c r="O7628" s="536"/>
      <c r="P7628" s="535">
        <v>0</v>
      </c>
      <c r="Q7628" s="536"/>
      <c r="R7628" s="535">
        <v>0</v>
      </c>
    </row>
    <row r="7629" spans="1:18" ht="12.75">
      <c r="A7629" s="145">
        <v>99439</v>
      </c>
      <c r="B7629" s="102" t="s">
        <v>29235</v>
      </c>
      <c r="C7629" s="145" t="s">
        <v>7</v>
      </c>
      <c r="D7629" s="535">
        <v>2405.5</v>
      </c>
      <c r="E7629" s="536">
        <v>0</v>
      </c>
      <c r="F7629" s="535">
        <v>784.42</v>
      </c>
      <c r="G7629" s="536">
        <v>1E-4</v>
      </c>
      <c r="H7629" s="535">
        <v>1224.3</v>
      </c>
      <c r="I7629" s="536">
        <v>1E-4</v>
      </c>
      <c r="J7629" s="535">
        <v>1175.18</v>
      </c>
      <c r="K7629" s="536">
        <v>1E-4</v>
      </c>
      <c r="L7629" s="535">
        <v>839.73</v>
      </c>
      <c r="M7629" s="536">
        <v>0</v>
      </c>
      <c r="N7629" s="535">
        <v>711.33</v>
      </c>
      <c r="O7629" s="536">
        <v>1E-4</v>
      </c>
      <c r="P7629" s="535">
        <v>779.93</v>
      </c>
      <c r="Q7629" s="536">
        <v>1E-4</v>
      </c>
      <c r="R7629" s="535">
        <v>857.93</v>
      </c>
    </row>
    <row r="7630" spans="1:18" ht="12.75">
      <c r="A7630" s="145">
        <v>105540</v>
      </c>
      <c r="B7630" s="102" t="s">
        <v>29236</v>
      </c>
      <c r="C7630" s="145" t="s">
        <v>7</v>
      </c>
      <c r="D7630" s="535">
        <v>0</v>
      </c>
      <c r="E7630" s="536"/>
      <c r="F7630" s="535">
        <v>0</v>
      </c>
      <c r="G7630" s="536"/>
      <c r="H7630" s="535">
        <v>0</v>
      </c>
      <c r="I7630" s="536"/>
      <c r="J7630" s="535">
        <v>0</v>
      </c>
      <c r="K7630" s="536"/>
      <c r="L7630" s="535">
        <v>0</v>
      </c>
      <c r="M7630" s="536"/>
      <c r="N7630" s="535">
        <v>0</v>
      </c>
      <c r="O7630" s="536"/>
      <c r="P7630" s="535">
        <v>0</v>
      </c>
      <c r="Q7630" s="536"/>
      <c r="R7630" s="535">
        <v>0</v>
      </c>
    </row>
    <row r="7631" spans="1:18" ht="12.75">
      <c r="A7631" s="145">
        <v>103184</v>
      </c>
      <c r="B7631" s="102" t="s">
        <v>29237</v>
      </c>
      <c r="C7631" s="145" t="s">
        <v>7</v>
      </c>
      <c r="D7631" s="535">
        <v>2227.41</v>
      </c>
      <c r="E7631" s="536">
        <v>0</v>
      </c>
      <c r="F7631" s="535">
        <v>733.16</v>
      </c>
      <c r="G7631" s="536">
        <v>0</v>
      </c>
      <c r="H7631" s="535">
        <v>1140.33</v>
      </c>
      <c r="I7631" s="536">
        <v>0</v>
      </c>
      <c r="J7631" s="535">
        <v>1092.7</v>
      </c>
      <c r="K7631" s="536">
        <v>0</v>
      </c>
      <c r="L7631" s="535">
        <v>787.15</v>
      </c>
      <c r="M7631" s="536">
        <v>0</v>
      </c>
      <c r="N7631" s="535">
        <v>667.64</v>
      </c>
      <c r="O7631" s="536">
        <v>0</v>
      </c>
      <c r="P7631" s="535">
        <v>731.7</v>
      </c>
      <c r="Q7631" s="536">
        <v>0</v>
      </c>
      <c r="R7631" s="535">
        <v>803.76</v>
      </c>
    </row>
    <row r="7632" spans="1:18" ht="12.75">
      <c r="A7632" s="145">
        <v>103183</v>
      </c>
      <c r="B7632" s="102" t="s">
        <v>29238</v>
      </c>
      <c r="C7632" s="145" t="s">
        <v>7</v>
      </c>
      <c r="D7632" s="535">
        <v>2487.0300000000002</v>
      </c>
      <c r="E7632" s="536">
        <v>1E-4</v>
      </c>
      <c r="F7632" s="535">
        <v>853.81</v>
      </c>
      <c r="G7632" s="536">
        <v>2.9999999999999997E-4</v>
      </c>
      <c r="H7632" s="535">
        <v>1308.45</v>
      </c>
      <c r="I7632" s="536">
        <v>2.0000000000000001E-4</v>
      </c>
      <c r="J7632" s="535">
        <v>1242.22</v>
      </c>
      <c r="K7632" s="536">
        <v>2.0000000000000001E-4</v>
      </c>
      <c r="L7632" s="535">
        <v>924.29</v>
      </c>
      <c r="M7632" s="536">
        <v>0</v>
      </c>
      <c r="N7632" s="535">
        <v>789.97</v>
      </c>
      <c r="O7632" s="536">
        <v>4.0000000000000002E-4</v>
      </c>
      <c r="P7632" s="535">
        <v>863.69</v>
      </c>
      <c r="Q7632" s="536">
        <v>2.9999999999999997E-4</v>
      </c>
      <c r="R7632" s="535">
        <v>944.22</v>
      </c>
    </row>
    <row r="7633" spans="1:18" ht="12.75">
      <c r="A7633" s="145">
        <v>99434</v>
      </c>
      <c r="B7633" s="102" t="s">
        <v>29239</v>
      </c>
      <c r="C7633" s="145" t="s">
        <v>7</v>
      </c>
      <c r="D7633" s="535">
        <v>2443.12</v>
      </c>
      <c r="E7633" s="536">
        <v>0</v>
      </c>
      <c r="F7633" s="535">
        <v>797.9</v>
      </c>
      <c r="G7633" s="536">
        <v>1E-4</v>
      </c>
      <c r="H7633" s="535">
        <v>1244.6600000000001</v>
      </c>
      <c r="I7633" s="536">
        <v>1E-4</v>
      </c>
      <c r="J7633" s="535">
        <v>1194.3399999999999</v>
      </c>
      <c r="K7633" s="536">
        <v>1E-4</v>
      </c>
      <c r="L7633" s="535">
        <v>854.45</v>
      </c>
      <c r="M7633" s="536">
        <v>0</v>
      </c>
      <c r="N7633" s="535">
        <v>724.01</v>
      </c>
      <c r="O7633" s="536">
        <v>1E-4</v>
      </c>
      <c r="P7633" s="535">
        <v>793.75</v>
      </c>
      <c r="Q7633" s="536">
        <v>1E-4</v>
      </c>
      <c r="R7633" s="535">
        <v>872.96</v>
      </c>
    </row>
    <row r="7634" spans="1:18" ht="12.75">
      <c r="A7634" s="145">
        <v>99431</v>
      </c>
      <c r="B7634" s="102" t="s">
        <v>29240</v>
      </c>
      <c r="C7634" s="145" t="s">
        <v>7</v>
      </c>
      <c r="D7634" s="535">
        <v>2439.0300000000002</v>
      </c>
      <c r="E7634" s="536">
        <v>0</v>
      </c>
      <c r="F7634" s="535">
        <v>794.42</v>
      </c>
      <c r="G7634" s="536">
        <v>1E-4</v>
      </c>
      <c r="H7634" s="535">
        <v>1240.43</v>
      </c>
      <c r="I7634" s="536">
        <v>1E-4</v>
      </c>
      <c r="J7634" s="535">
        <v>1190.97</v>
      </c>
      <c r="K7634" s="536">
        <v>1E-4</v>
      </c>
      <c r="L7634" s="535">
        <v>850.19</v>
      </c>
      <c r="M7634" s="536">
        <v>0</v>
      </c>
      <c r="N7634" s="535">
        <v>720.04</v>
      </c>
      <c r="O7634" s="536">
        <v>1E-4</v>
      </c>
      <c r="P7634" s="535">
        <v>789.54</v>
      </c>
      <c r="Q7634" s="536">
        <v>1E-4</v>
      </c>
      <c r="R7634" s="535">
        <v>868.64</v>
      </c>
    </row>
    <row r="7635" spans="1:18" ht="12.75">
      <c r="A7635" s="145">
        <v>99435</v>
      </c>
      <c r="B7635" s="102" t="s">
        <v>29241</v>
      </c>
      <c r="C7635" s="145" t="s">
        <v>7</v>
      </c>
      <c r="D7635" s="535">
        <v>2389.77</v>
      </c>
      <c r="E7635" s="536">
        <v>0</v>
      </c>
      <c r="F7635" s="535">
        <v>779.17</v>
      </c>
      <c r="G7635" s="536">
        <v>1E-4</v>
      </c>
      <c r="H7635" s="535">
        <v>1216.18</v>
      </c>
      <c r="I7635" s="536">
        <v>1E-4</v>
      </c>
      <c r="J7635" s="535">
        <v>1167.43</v>
      </c>
      <c r="K7635" s="536">
        <v>1E-4</v>
      </c>
      <c r="L7635" s="535">
        <v>834.07</v>
      </c>
      <c r="M7635" s="536">
        <v>0</v>
      </c>
      <c r="N7635" s="535">
        <v>706.52</v>
      </c>
      <c r="O7635" s="536">
        <v>1E-4</v>
      </c>
      <c r="P7635" s="535">
        <v>774.66</v>
      </c>
      <c r="Q7635" s="536">
        <v>1E-4</v>
      </c>
      <c r="R7635" s="535">
        <v>852.16</v>
      </c>
    </row>
    <row r="7636" spans="1:18" ht="12.75">
      <c r="A7636" s="145">
        <v>99432</v>
      </c>
      <c r="B7636" s="102" t="s">
        <v>29242</v>
      </c>
      <c r="C7636" s="145" t="s">
        <v>7</v>
      </c>
      <c r="D7636" s="535">
        <v>2386.84</v>
      </c>
      <c r="E7636" s="536">
        <v>0</v>
      </c>
      <c r="F7636" s="535">
        <v>776.67</v>
      </c>
      <c r="G7636" s="536">
        <v>1E-4</v>
      </c>
      <c r="H7636" s="535">
        <v>1213.1300000000001</v>
      </c>
      <c r="I7636" s="536">
        <v>1E-4</v>
      </c>
      <c r="J7636" s="535">
        <v>1165</v>
      </c>
      <c r="K7636" s="536">
        <v>1E-4</v>
      </c>
      <c r="L7636" s="535">
        <v>831.02</v>
      </c>
      <c r="M7636" s="536">
        <v>0</v>
      </c>
      <c r="N7636" s="535">
        <v>703.68</v>
      </c>
      <c r="O7636" s="536">
        <v>1E-4</v>
      </c>
      <c r="P7636" s="535">
        <v>771.63</v>
      </c>
      <c r="Q7636" s="536">
        <v>1E-4</v>
      </c>
      <c r="R7636" s="535">
        <v>849.05</v>
      </c>
    </row>
    <row r="7637" spans="1:18" ht="12.75">
      <c r="A7637" s="145">
        <v>99438</v>
      </c>
      <c r="B7637" s="102" t="s">
        <v>29243</v>
      </c>
      <c r="C7637" s="145" t="s">
        <v>7</v>
      </c>
      <c r="D7637" s="535">
        <v>2341.98</v>
      </c>
      <c r="E7637" s="536">
        <v>0</v>
      </c>
      <c r="F7637" s="535">
        <v>764.56</v>
      </c>
      <c r="G7637" s="536">
        <v>0</v>
      </c>
      <c r="H7637" s="535">
        <v>1192.72</v>
      </c>
      <c r="I7637" s="536">
        <v>0</v>
      </c>
      <c r="J7637" s="535">
        <v>1144.8399999999999</v>
      </c>
      <c r="K7637" s="536">
        <v>0</v>
      </c>
      <c r="L7637" s="535">
        <v>819.18</v>
      </c>
      <c r="M7637" s="536">
        <v>0</v>
      </c>
      <c r="N7637" s="535">
        <v>693.85</v>
      </c>
      <c r="O7637" s="536">
        <v>0</v>
      </c>
      <c r="P7637" s="535">
        <v>760.76</v>
      </c>
      <c r="Q7637" s="536">
        <v>0</v>
      </c>
      <c r="R7637" s="535">
        <v>836.59</v>
      </c>
    </row>
    <row r="7638" spans="1:18" ht="12.75">
      <c r="A7638" s="145">
        <v>105538</v>
      </c>
      <c r="B7638" s="102" t="s">
        <v>29244</v>
      </c>
      <c r="C7638" s="145" t="s">
        <v>7</v>
      </c>
      <c r="D7638" s="535">
        <v>0</v>
      </c>
      <c r="E7638" s="536"/>
      <c r="F7638" s="535">
        <v>0</v>
      </c>
      <c r="G7638" s="536"/>
      <c r="H7638" s="535">
        <v>0</v>
      </c>
      <c r="I7638" s="536"/>
      <c r="J7638" s="535">
        <v>0</v>
      </c>
      <c r="K7638" s="536"/>
      <c r="L7638" s="535">
        <v>0</v>
      </c>
      <c r="M7638" s="536"/>
      <c r="N7638" s="535">
        <v>0</v>
      </c>
      <c r="O7638" s="536"/>
      <c r="P7638" s="535">
        <v>0</v>
      </c>
      <c r="Q7638" s="536"/>
      <c r="R7638" s="535">
        <v>0</v>
      </c>
    </row>
    <row r="7639" spans="1:18" ht="12.75">
      <c r="A7639" s="145">
        <v>99436</v>
      </c>
      <c r="B7639" s="102" t="s">
        <v>29245</v>
      </c>
      <c r="C7639" s="145" t="s">
        <v>7</v>
      </c>
      <c r="D7639" s="535">
        <v>2579.21</v>
      </c>
      <c r="E7639" s="536">
        <v>1E-4</v>
      </c>
      <c r="F7639" s="535">
        <v>860.36</v>
      </c>
      <c r="G7639" s="536">
        <v>2.0000000000000001E-4</v>
      </c>
      <c r="H7639" s="535">
        <v>1331.95</v>
      </c>
      <c r="I7639" s="536">
        <v>1E-4</v>
      </c>
      <c r="J7639" s="535">
        <v>1272.33</v>
      </c>
      <c r="K7639" s="536">
        <v>1E-4</v>
      </c>
      <c r="L7639" s="535">
        <v>925.66</v>
      </c>
      <c r="M7639" s="536">
        <v>0</v>
      </c>
      <c r="N7639" s="535">
        <v>787.28</v>
      </c>
      <c r="O7639" s="536">
        <v>2.0000000000000001E-4</v>
      </c>
      <c r="P7639" s="535">
        <v>862.1</v>
      </c>
      <c r="Q7639" s="536">
        <v>2.0000000000000001E-4</v>
      </c>
      <c r="R7639" s="535">
        <v>945.69</v>
      </c>
    </row>
    <row r="7640" spans="1:18" ht="12.75">
      <c r="A7640" s="145">
        <v>99437</v>
      </c>
      <c r="B7640" s="102" t="s">
        <v>29246</v>
      </c>
      <c r="C7640" s="145" t="s">
        <v>7</v>
      </c>
      <c r="D7640" s="535">
        <v>2334.2199999999998</v>
      </c>
      <c r="E7640" s="536">
        <v>0</v>
      </c>
      <c r="F7640" s="535">
        <v>757.99</v>
      </c>
      <c r="G7640" s="536">
        <v>0</v>
      </c>
      <c r="H7640" s="535">
        <v>1184.78</v>
      </c>
      <c r="I7640" s="536">
        <v>0</v>
      </c>
      <c r="J7640" s="535">
        <v>1138.45</v>
      </c>
      <c r="K7640" s="536">
        <v>0</v>
      </c>
      <c r="L7640" s="535">
        <v>811.07</v>
      </c>
      <c r="M7640" s="536">
        <v>0</v>
      </c>
      <c r="N7640" s="535">
        <v>686.38</v>
      </c>
      <c r="O7640" s="536">
        <v>0</v>
      </c>
      <c r="P7640" s="535">
        <v>752.79</v>
      </c>
      <c r="Q7640" s="536">
        <v>0</v>
      </c>
      <c r="R7640" s="535">
        <v>828.4</v>
      </c>
    </row>
    <row r="7641" spans="1:18" ht="12.75">
      <c r="A7641" s="145">
        <v>105537</v>
      </c>
      <c r="B7641" s="102" t="s">
        <v>29247</v>
      </c>
      <c r="C7641" s="145" t="s">
        <v>7</v>
      </c>
      <c r="D7641" s="535">
        <v>0</v>
      </c>
      <c r="E7641" s="536"/>
      <c r="F7641" s="535">
        <v>0</v>
      </c>
      <c r="G7641" s="536"/>
      <c r="H7641" s="535">
        <v>0</v>
      </c>
      <c r="I7641" s="536"/>
      <c r="J7641" s="535">
        <v>0</v>
      </c>
      <c r="K7641" s="536"/>
      <c r="L7641" s="535">
        <v>0</v>
      </c>
      <c r="M7641" s="536"/>
      <c r="N7641" s="535">
        <v>0</v>
      </c>
      <c r="O7641" s="536"/>
      <c r="P7641" s="535">
        <v>0</v>
      </c>
      <c r="Q7641" s="536"/>
      <c r="R7641" s="535">
        <v>0</v>
      </c>
    </row>
    <row r="7642" spans="1:18" ht="12.75">
      <c r="A7642" s="145">
        <v>99433</v>
      </c>
      <c r="B7642" s="102" t="s">
        <v>29248</v>
      </c>
      <c r="C7642" s="145" t="s">
        <v>7</v>
      </c>
      <c r="D7642" s="535">
        <v>2555.79</v>
      </c>
      <c r="E7642" s="536">
        <v>0</v>
      </c>
      <c r="F7642" s="535">
        <v>840.46</v>
      </c>
      <c r="G7642" s="536">
        <v>1E-4</v>
      </c>
      <c r="H7642" s="535">
        <v>1307.78</v>
      </c>
      <c r="I7642" s="536">
        <v>1E-4</v>
      </c>
      <c r="J7642" s="535">
        <v>1253.07</v>
      </c>
      <c r="K7642" s="536">
        <v>1E-4</v>
      </c>
      <c r="L7642" s="535">
        <v>901.37</v>
      </c>
      <c r="M7642" s="536">
        <v>0</v>
      </c>
      <c r="N7642" s="535">
        <v>764.71</v>
      </c>
      <c r="O7642" s="536">
        <v>2.0000000000000001E-4</v>
      </c>
      <c r="P7642" s="535">
        <v>838.05</v>
      </c>
      <c r="Q7642" s="536">
        <v>1E-4</v>
      </c>
      <c r="R7642" s="535">
        <v>920.91</v>
      </c>
    </row>
    <row r="7643" spans="1:18" ht="12.75">
      <c r="A7643" s="145">
        <v>104422</v>
      </c>
      <c r="B7643" s="102" t="s">
        <v>29249</v>
      </c>
      <c r="C7643" s="145" t="s">
        <v>4</v>
      </c>
      <c r="D7643" s="535">
        <v>13.07</v>
      </c>
      <c r="E7643" s="536">
        <v>0</v>
      </c>
      <c r="F7643" s="535">
        <v>10.65</v>
      </c>
      <c r="G7643" s="536">
        <v>0</v>
      </c>
      <c r="H7643" s="535">
        <v>13.42</v>
      </c>
      <c r="I7643" s="536">
        <v>0</v>
      </c>
      <c r="J7643" s="535">
        <v>11.31</v>
      </c>
      <c r="K7643" s="536">
        <v>0</v>
      </c>
      <c r="L7643" s="535">
        <v>11.76</v>
      </c>
      <c r="M7643" s="536">
        <v>0</v>
      </c>
      <c r="N7643" s="535">
        <v>12.6</v>
      </c>
      <c r="O7643" s="536">
        <v>0</v>
      </c>
      <c r="P7643" s="535">
        <v>10.33</v>
      </c>
      <c r="Q7643" s="536">
        <v>0</v>
      </c>
      <c r="R7643" s="535">
        <v>10.66</v>
      </c>
    </row>
    <row r="7644" spans="1:18" ht="12.75">
      <c r="A7644" s="145">
        <v>105824</v>
      </c>
      <c r="B7644" s="102" t="s">
        <v>29250</v>
      </c>
      <c r="C7644" s="145" t="s">
        <v>4</v>
      </c>
      <c r="D7644" s="535">
        <v>17.25</v>
      </c>
      <c r="E7644" s="536">
        <v>0</v>
      </c>
      <c r="F7644" s="535">
        <v>15.08</v>
      </c>
      <c r="G7644" s="536">
        <v>0</v>
      </c>
      <c r="H7644" s="535">
        <v>13.59</v>
      </c>
      <c r="I7644" s="536">
        <v>0.50260000000000005</v>
      </c>
      <c r="J7644" s="535">
        <v>13.74</v>
      </c>
      <c r="K7644" s="536">
        <v>0</v>
      </c>
      <c r="L7644" s="535">
        <v>14.38</v>
      </c>
      <c r="M7644" s="536">
        <v>0</v>
      </c>
      <c r="N7644" s="535">
        <v>14.69</v>
      </c>
      <c r="O7644" s="536">
        <v>0</v>
      </c>
      <c r="P7644" s="535">
        <v>15.65</v>
      </c>
      <c r="Q7644" s="536">
        <v>0</v>
      </c>
      <c r="R7644" s="535">
        <v>12.9</v>
      </c>
    </row>
    <row r="7645" spans="1:18" ht="12.75">
      <c r="A7645" s="145">
        <v>105825</v>
      </c>
      <c r="B7645" s="102" t="s">
        <v>29251</v>
      </c>
      <c r="C7645" s="145" t="s">
        <v>4</v>
      </c>
      <c r="D7645" s="535">
        <v>7.62</v>
      </c>
      <c r="E7645" s="536">
        <v>0</v>
      </c>
      <c r="F7645" s="535">
        <v>6.2</v>
      </c>
      <c r="G7645" s="536">
        <v>0</v>
      </c>
      <c r="H7645" s="535">
        <v>7.54</v>
      </c>
      <c r="I7645" s="536">
        <v>0</v>
      </c>
      <c r="J7645" s="535">
        <v>6.24</v>
      </c>
      <c r="K7645" s="536">
        <v>0</v>
      </c>
      <c r="L7645" s="535">
        <v>7.75</v>
      </c>
      <c r="M7645" s="536">
        <v>0</v>
      </c>
      <c r="N7645" s="535">
        <v>7.07</v>
      </c>
      <c r="O7645" s="536">
        <v>0</v>
      </c>
      <c r="P7645" s="535">
        <v>7.53</v>
      </c>
      <c r="Q7645" s="536">
        <v>0</v>
      </c>
      <c r="R7645" s="535">
        <v>7.44</v>
      </c>
    </row>
    <row r="7646" spans="1:18" ht="12.75">
      <c r="A7646" s="145">
        <v>104421</v>
      </c>
      <c r="B7646" s="102" t="s">
        <v>29252</v>
      </c>
      <c r="C7646" s="145" t="s">
        <v>4</v>
      </c>
      <c r="D7646" s="535">
        <v>18.91</v>
      </c>
      <c r="E7646" s="536">
        <v>0</v>
      </c>
      <c r="F7646" s="535">
        <v>15.58</v>
      </c>
      <c r="G7646" s="536">
        <v>0</v>
      </c>
      <c r="H7646" s="535">
        <v>19.399999999999999</v>
      </c>
      <c r="I7646" s="536">
        <v>0</v>
      </c>
      <c r="J7646" s="535">
        <v>16.12</v>
      </c>
      <c r="K7646" s="536">
        <v>0</v>
      </c>
      <c r="L7646" s="535">
        <v>17.87</v>
      </c>
      <c r="M7646" s="536">
        <v>0</v>
      </c>
      <c r="N7646" s="535">
        <v>18.23</v>
      </c>
      <c r="O7646" s="536">
        <v>0</v>
      </c>
      <c r="P7646" s="535">
        <v>16.329999999999998</v>
      </c>
      <c r="Q7646" s="536">
        <v>0</v>
      </c>
      <c r="R7646" s="535">
        <v>16.690000000000001</v>
      </c>
    </row>
    <row r="7647" spans="1:18" ht="12.75">
      <c r="A7647" s="145">
        <v>105822</v>
      </c>
      <c r="B7647" s="102" t="s">
        <v>29253</v>
      </c>
      <c r="C7647" s="145" t="s">
        <v>4</v>
      </c>
      <c r="D7647" s="535">
        <v>23.09</v>
      </c>
      <c r="E7647" s="536">
        <v>0</v>
      </c>
      <c r="F7647" s="535">
        <v>20.010000000000002</v>
      </c>
      <c r="G7647" s="536">
        <v>0</v>
      </c>
      <c r="H7647" s="535">
        <v>19.57</v>
      </c>
      <c r="I7647" s="536">
        <v>0.34899999999999998</v>
      </c>
      <c r="J7647" s="535">
        <v>18.55</v>
      </c>
      <c r="K7647" s="536">
        <v>0</v>
      </c>
      <c r="L7647" s="535">
        <v>20.49</v>
      </c>
      <c r="M7647" s="536">
        <v>0</v>
      </c>
      <c r="N7647" s="535">
        <v>20.32</v>
      </c>
      <c r="O7647" s="536">
        <v>0</v>
      </c>
      <c r="P7647" s="535">
        <v>21.65</v>
      </c>
      <c r="Q7647" s="536">
        <v>0</v>
      </c>
      <c r="R7647" s="535">
        <v>18.93</v>
      </c>
    </row>
    <row r="7648" spans="1:18" ht="12.75">
      <c r="A7648" s="145">
        <v>105823</v>
      </c>
      <c r="B7648" s="102" t="s">
        <v>29254</v>
      </c>
      <c r="C7648" s="145" t="s">
        <v>4</v>
      </c>
      <c r="D7648" s="535">
        <v>13.46</v>
      </c>
      <c r="E7648" s="536">
        <v>0</v>
      </c>
      <c r="F7648" s="535">
        <v>11.13</v>
      </c>
      <c r="G7648" s="536">
        <v>0</v>
      </c>
      <c r="H7648" s="535">
        <v>13.52</v>
      </c>
      <c r="I7648" s="536">
        <v>0</v>
      </c>
      <c r="J7648" s="535">
        <v>11.05</v>
      </c>
      <c r="K7648" s="536">
        <v>0</v>
      </c>
      <c r="L7648" s="535">
        <v>13.86</v>
      </c>
      <c r="M7648" s="536">
        <v>0</v>
      </c>
      <c r="N7648" s="535">
        <v>12.7</v>
      </c>
      <c r="O7648" s="536">
        <v>0</v>
      </c>
      <c r="P7648" s="535">
        <v>13.53</v>
      </c>
      <c r="Q7648" s="536">
        <v>0</v>
      </c>
      <c r="R7648" s="535">
        <v>13.47</v>
      </c>
    </row>
    <row r="7649" spans="1:18" ht="12.75">
      <c r="A7649" s="145">
        <v>104423</v>
      </c>
      <c r="B7649" s="102" t="s">
        <v>29255</v>
      </c>
      <c r="C7649" s="145" t="s">
        <v>4</v>
      </c>
      <c r="D7649" s="535">
        <v>17.170000000000002</v>
      </c>
      <c r="E7649" s="536">
        <v>0</v>
      </c>
      <c r="F7649" s="535">
        <v>14.11</v>
      </c>
      <c r="G7649" s="536">
        <v>0</v>
      </c>
      <c r="H7649" s="535">
        <v>17.61</v>
      </c>
      <c r="I7649" s="536">
        <v>0</v>
      </c>
      <c r="J7649" s="535">
        <v>14.68</v>
      </c>
      <c r="K7649" s="536">
        <v>0</v>
      </c>
      <c r="L7649" s="535">
        <v>16.05</v>
      </c>
      <c r="M7649" s="536">
        <v>0</v>
      </c>
      <c r="N7649" s="535">
        <v>16.55</v>
      </c>
      <c r="O7649" s="536">
        <v>0</v>
      </c>
      <c r="P7649" s="535">
        <v>14.54</v>
      </c>
      <c r="Q7649" s="536">
        <v>0</v>
      </c>
      <c r="R7649" s="535">
        <v>14.88</v>
      </c>
    </row>
    <row r="7650" spans="1:18" ht="12.75">
      <c r="A7650" s="145">
        <v>105826</v>
      </c>
      <c r="B7650" s="102" t="s">
        <v>29256</v>
      </c>
      <c r="C7650" s="145" t="s">
        <v>4</v>
      </c>
      <c r="D7650" s="535">
        <v>21.35</v>
      </c>
      <c r="E7650" s="536">
        <v>0</v>
      </c>
      <c r="F7650" s="535">
        <v>18.54</v>
      </c>
      <c r="G7650" s="536">
        <v>0</v>
      </c>
      <c r="H7650" s="535">
        <v>17.78</v>
      </c>
      <c r="I7650" s="536">
        <v>0.3841</v>
      </c>
      <c r="J7650" s="535">
        <v>17.11</v>
      </c>
      <c r="K7650" s="536">
        <v>0</v>
      </c>
      <c r="L7650" s="535">
        <v>18.670000000000002</v>
      </c>
      <c r="M7650" s="536">
        <v>0</v>
      </c>
      <c r="N7650" s="535">
        <v>18.64</v>
      </c>
      <c r="O7650" s="536">
        <v>0</v>
      </c>
      <c r="P7650" s="535">
        <v>19.86</v>
      </c>
      <c r="Q7650" s="536">
        <v>0</v>
      </c>
      <c r="R7650" s="535">
        <v>17.12</v>
      </c>
    </row>
    <row r="7651" spans="1:18" ht="12.75">
      <c r="A7651" s="145">
        <v>105827</v>
      </c>
      <c r="B7651" s="102" t="s">
        <v>29257</v>
      </c>
      <c r="C7651" s="145" t="s">
        <v>4</v>
      </c>
      <c r="D7651" s="535">
        <v>11.72</v>
      </c>
      <c r="E7651" s="536">
        <v>0</v>
      </c>
      <c r="F7651" s="535">
        <v>9.66</v>
      </c>
      <c r="G7651" s="536">
        <v>0</v>
      </c>
      <c r="H7651" s="535">
        <v>11.73</v>
      </c>
      <c r="I7651" s="536">
        <v>0</v>
      </c>
      <c r="J7651" s="535">
        <v>9.61</v>
      </c>
      <c r="K7651" s="536">
        <v>0</v>
      </c>
      <c r="L7651" s="535">
        <v>12.04</v>
      </c>
      <c r="M7651" s="536">
        <v>0</v>
      </c>
      <c r="N7651" s="535">
        <v>11.02</v>
      </c>
      <c r="O7651" s="536">
        <v>0</v>
      </c>
      <c r="P7651" s="535">
        <v>11.74</v>
      </c>
      <c r="Q7651" s="536">
        <v>0</v>
      </c>
      <c r="R7651" s="535">
        <v>11.66</v>
      </c>
    </row>
    <row r="7652" spans="1:18" ht="12.75">
      <c r="A7652" s="145">
        <v>104425</v>
      </c>
      <c r="B7652" s="102" t="s">
        <v>29258</v>
      </c>
      <c r="C7652" s="145" t="s">
        <v>4</v>
      </c>
      <c r="D7652" s="535">
        <v>11.3</v>
      </c>
      <c r="E7652" s="536">
        <v>0</v>
      </c>
      <c r="F7652" s="535">
        <v>9.15</v>
      </c>
      <c r="G7652" s="536">
        <v>0</v>
      </c>
      <c r="H7652" s="535">
        <v>11.61</v>
      </c>
      <c r="I7652" s="536">
        <v>0</v>
      </c>
      <c r="J7652" s="535">
        <v>9.85</v>
      </c>
      <c r="K7652" s="536">
        <v>0</v>
      </c>
      <c r="L7652" s="535">
        <v>9.91</v>
      </c>
      <c r="M7652" s="536">
        <v>0</v>
      </c>
      <c r="N7652" s="535">
        <v>10.89</v>
      </c>
      <c r="O7652" s="536">
        <v>0</v>
      </c>
      <c r="P7652" s="535">
        <v>8.5</v>
      </c>
      <c r="Q7652" s="536">
        <v>0</v>
      </c>
      <c r="R7652" s="535">
        <v>8.82</v>
      </c>
    </row>
    <row r="7653" spans="1:18" ht="12.75">
      <c r="A7653" s="145">
        <v>105828</v>
      </c>
      <c r="B7653" s="102" t="s">
        <v>29259</v>
      </c>
      <c r="C7653" s="145" t="s">
        <v>4</v>
      </c>
      <c r="D7653" s="535">
        <v>15.48</v>
      </c>
      <c r="E7653" s="536">
        <v>0</v>
      </c>
      <c r="F7653" s="535">
        <v>13.58</v>
      </c>
      <c r="G7653" s="536">
        <v>0</v>
      </c>
      <c r="H7653" s="535">
        <v>11.78</v>
      </c>
      <c r="I7653" s="536">
        <v>0.57979999999999998</v>
      </c>
      <c r="J7653" s="535">
        <v>12.28</v>
      </c>
      <c r="K7653" s="536">
        <v>0</v>
      </c>
      <c r="L7653" s="535">
        <v>12.53</v>
      </c>
      <c r="M7653" s="536">
        <v>0</v>
      </c>
      <c r="N7653" s="535">
        <v>12.98</v>
      </c>
      <c r="O7653" s="536">
        <v>0</v>
      </c>
      <c r="P7653" s="535">
        <v>13.82</v>
      </c>
      <c r="Q7653" s="536">
        <v>0</v>
      </c>
      <c r="R7653" s="535">
        <v>11.06</v>
      </c>
    </row>
    <row r="7654" spans="1:18" ht="12.75">
      <c r="A7654" s="145">
        <v>105829</v>
      </c>
      <c r="B7654" s="102" t="s">
        <v>29260</v>
      </c>
      <c r="C7654" s="145" t="s">
        <v>4</v>
      </c>
      <c r="D7654" s="535">
        <v>5.85</v>
      </c>
      <c r="E7654" s="536">
        <v>0</v>
      </c>
      <c r="F7654" s="535">
        <v>4.7</v>
      </c>
      <c r="G7654" s="536">
        <v>0</v>
      </c>
      <c r="H7654" s="535">
        <v>5.73</v>
      </c>
      <c r="I7654" s="536">
        <v>0</v>
      </c>
      <c r="J7654" s="535">
        <v>4.78</v>
      </c>
      <c r="K7654" s="536">
        <v>0</v>
      </c>
      <c r="L7654" s="535">
        <v>5.9</v>
      </c>
      <c r="M7654" s="536">
        <v>0</v>
      </c>
      <c r="N7654" s="535">
        <v>5.36</v>
      </c>
      <c r="O7654" s="536">
        <v>0</v>
      </c>
      <c r="P7654" s="535">
        <v>5.7</v>
      </c>
      <c r="Q7654" s="536">
        <v>0</v>
      </c>
      <c r="R7654" s="535">
        <v>5.6</v>
      </c>
    </row>
    <row r="7655" spans="1:18" ht="12.75">
      <c r="A7655" s="145">
        <v>91525</v>
      </c>
      <c r="B7655" s="102" t="s">
        <v>29261</v>
      </c>
      <c r="C7655" s="145" t="s">
        <v>4</v>
      </c>
      <c r="D7655" s="535">
        <v>9.0399999999999991</v>
      </c>
      <c r="E7655" s="536">
        <v>0</v>
      </c>
      <c r="F7655" s="535">
        <v>7.38</v>
      </c>
      <c r="G7655" s="536">
        <v>0</v>
      </c>
      <c r="H7655" s="535">
        <v>9.25</v>
      </c>
      <c r="I7655" s="536">
        <v>0</v>
      </c>
      <c r="J7655" s="535">
        <v>7.76</v>
      </c>
      <c r="K7655" s="536">
        <v>0</v>
      </c>
      <c r="L7655" s="535">
        <v>8.31</v>
      </c>
      <c r="M7655" s="536">
        <v>0</v>
      </c>
      <c r="N7655" s="535">
        <v>8.7100000000000009</v>
      </c>
      <c r="O7655" s="536">
        <v>0</v>
      </c>
      <c r="P7655" s="535">
        <v>7.39</v>
      </c>
      <c r="Q7655" s="536">
        <v>0</v>
      </c>
      <c r="R7655" s="535">
        <v>7.6</v>
      </c>
    </row>
    <row r="7656" spans="1:18" ht="12.75">
      <c r="A7656" s="145">
        <v>105818</v>
      </c>
      <c r="B7656" s="102" t="s">
        <v>29262</v>
      </c>
      <c r="C7656" s="145" t="s">
        <v>4</v>
      </c>
      <c r="D7656" s="535">
        <v>15.77</v>
      </c>
      <c r="E7656" s="536">
        <v>0</v>
      </c>
      <c r="F7656" s="535">
        <v>13.82</v>
      </c>
      <c r="G7656" s="536">
        <v>0</v>
      </c>
      <c r="H7656" s="535">
        <v>12.06</v>
      </c>
      <c r="I7656" s="536">
        <v>0.56630000000000003</v>
      </c>
      <c r="J7656" s="535">
        <v>12.52</v>
      </c>
      <c r="K7656" s="536">
        <v>0</v>
      </c>
      <c r="L7656" s="535">
        <v>12.84</v>
      </c>
      <c r="M7656" s="536">
        <v>0</v>
      </c>
      <c r="N7656" s="535">
        <v>13.26</v>
      </c>
      <c r="O7656" s="536">
        <v>0</v>
      </c>
      <c r="P7656" s="535">
        <v>14.12</v>
      </c>
      <c r="Q7656" s="536">
        <v>0</v>
      </c>
      <c r="R7656" s="535">
        <v>11.35</v>
      </c>
    </row>
    <row r="7657" spans="1:18" ht="12.75">
      <c r="A7657" s="145">
        <v>105819</v>
      </c>
      <c r="B7657" s="102" t="s">
        <v>29263</v>
      </c>
      <c r="C7657" s="145" t="s">
        <v>4</v>
      </c>
      <c r="D7657" s="535">
        <v>6.18</v>
      </c>
      <c r="E7657" s="536">
        <v>0</v>
      </c>
      <c r="F7657" s="535">
        <v>4.96</v>
      </c>
      <c r="G7657" s="536">
        <v>0</v>
      </c>
      <c r="H7657" s="535">
        <v>6.06</v>
      </c>
      <c r="I7657" s="536">
        <v>0</v>
      </c>
      <c r="J7657" s="535">
        <v>5.0199999999999996</v>
      </c>
      <c r="K7657" s="536">
        <v>0</v>
      </c>
      <c r="L7657" s="535">
        <v>6.28</v>
      </c>
      <c r="M7657" s="536">
        <v>0</v>
      </c>
      <c r="N7657" s="535">
        <v>5.68</v>
      </c>
      <c r="O7657" s="536">
        <v>0</v>
      </c>
      <c r="P7657" s="535">
        <v>6.06</v>
      </c>
      <c r="Q7657" s="536">
        <v>0</v>
      </c>
      <c r="R7657" s="535">
        <v>5.95</v>
      </c>
    </row>
    <row r="7658" spans="1:18" ht="12.75">
      <c r="A7658" s="145">
        <v>104414</v>
      </c>
      <c r="B7658" s="102" t="s">
        <v>29264</v>
      </c>
      <c r="C7658" s="145" t="s">
        <v>4</v>
      </c>
      <c r="D7658" s="535">
        <v>8.11</v>
      </c>
      <c r="E7658" s="536">
        <v>0</v>
      </c>
      <c r="F7658" s="535">
        <v>6.61</v>
      </c>
      <c r="G7658" s="536">
        <v>0</v>
      </c>
      <c r="H7658" s="535">
        <v>8.32</v>
      </c>
      <c r="I7658" s="536">
        <v>0</v>
      </c>
      <c r="J7658" s="535">
        <v>7</v>
      </c>
      <c r="K7658" s="536">
        <v>0</v>
      </c>
      <c r="L7658" s="535">
        <v>7.35</v>
      </c>
      <c r="M7658" s="536">
        <v>0</v>
      </c>
      <c r="N7658" s="535">
        <v>7.82</v>
      </c>
      <c r="O7658" s="536">
        <v>0</v>
      </c>
      <c r="P7658" s="535">
        <v>6.45</v>
      </c>
      <c r="Q7658" s="536">
        <v>0</v>
      </c>
      <c r="R7658" s="535">
        <v>6.66</v>
      </c>
    </row>
    <row r="7659" spans="1:18" ht="12.75">
      <c r="A7659" s="145">
        <v>105816</v>
      </c>
      <c r="B7659" s="102" t="s">
        <v>29265</v>
      </c>
      <c r="C7659" s="145" t="s">
        <v>4</v>
      </c>
      <c r="D7659" s="535">
        <v>14.84</v>
      </c>
      <c r="E7659" s="536">
        <v>0</v>
      </c>
      <c r="F7659" s="535">
        <v>13.05</v>
      </c>
      <c r="G7659" s="536">
        <v>0</v>
      </c>
      <c r="H7659" s="535">
        <v>11.13</v>
      </c>
      <c r="I7659" s="536">
        <v>0.61370000000000002</v>
      </c>
      <c r="J7659" s="535">
        <v>11.76</v>
      </c>
      <c r="K7659" s="536">
        <v>0</v>
      </c>
      <c r="L7659" s="535">
        <v>11.88</v>
      </c>
      <c r="M7659" s="536">
        <v>0</v>
      </c>
      <c r="N7659" s="535">
        <v>12.37</v>
      </c>
      <c r="O7659" s="536">
        <v>0</v>
      </c>
      <c r="P7659" s="535">
        <v>13.18</v>
      </c>
      <c r="Q7659" s="536">
        <v>0</v>
      </c>
      <c r="R7659" s="535">
        <v>10.41</v>
      </c>
    </row>
    <row r="7660" spans="1:18" ht="12.75">
      <c r="A7660" s="145">
        <v>105817</v>
      </c>
      <c r="B7660" s="102" t="s">
        <v>29266</v>
      </c>
      <c r="C7660" s="145" t="s">
        <v>4</v>
      </c>
      <c r="D7660" s="535">
        <v>5.25</v>
      </c>
      <c r="E7660" s="536">
        <v>0</v>
      </c>
      <c r="F7660" s="535">
        <v>4.1900000000000004</v>
      </c>
      <c r="G7660" s="536">
        <v>0</v>
      </c>
      <c r="H7660" s="535">
        <v>5.13</v>
      </c>
      <c r="I7660" s="536">
        <v>0</v>
      </c>
      <c r="J7660" s="535">
        <v>4.26</v>
      </c>
      <c r="K7660" s="536">
        <v>0</v>
      </c>
      <c r="L7660" s="535">
        <v>5.32</v>
      </c>
      <c r="M7660" s="536">
        <v>0</v>
      </c>
      <c r="N7660" s="535">
        <v>4.79</v>
      </c>
      <c r="O7660" s="536">
        <v>0</v>
      </c>
      <c r="P7660" s="535">
        <v>5.12</v>
      </c>
      <c r="Q7660" s="536">
        <v>0</v>
      </c>
      <c r="R7660" s="535">
        <v>5.01</v>
      </c>
    </row>
    <row r="7661" spans="1:18" ht="12.75">
      <c r="A7661" s="145">
        <v>104415</v>
      </c>
      <c r="B7661" s="102" t="s">
        <v>29267</v>
      </c>
      <c r="C7661" s="145" t="s">
        <v>4</v>
      </c>
      <c r="D7661" s="535">
        <v>13.88</v>
      </c>
      <c r="E7661" s="536">
        <v>0</v>
      </c>
      <c r="F7661" s="535">
        <v>11.45</v>
      </c>
      <c r="G7661" s="536">
        <v>0</v>
      </c>
      <c r="H7661" s="535">
        <v>14.2</v>
      </c>
      <c r="I7661" s="536">
        <v>0</v>
      </c>
      <c r="J7661" s="535">
        <v>11.75</v>
      </c>
      <c r="K7661" s="536">
        <v>0</v>
      </c>
      <c r="L7661" s="535">
        <v>13.39</v>
      </c>
      <c r="M7661" s="536">
        <v>0</v>
      </c>
      <c r="N7661" s="535">
        <v>13.37</v>
      </c>
      <c r="O7661" s="536">
        <v>0</v>
      </c>
      <c r="P7661" s="535">
        <v>12.37</v>
      </c>
      <c r="Q7661" s="536">
        <v>0</v>
      </c>
      <c r="R7661" s="535">
        <v>12.59</v>
      </c>
    </row>
    <row r="7662" spans="1:18" ht="12.75">
      <c r="A7662" s="145">
        <v>105820</v>
      </c>
      <c r="B7662" s="102" t="s">
        <v>29268</v>
      </c>
      <c r="C7662" s="145" t="s">
        <v>4</v>
      </c>
      <c r="D7662" s="535">
        <v>20.61</v>
      </c>
      <c r="E7662" s="536">
        <v>0</v>
      </c>
      <c r="F7662" s="535">
        <v>17.89</v>
      </c>
      <c r="G7662" s="536">
        <v>0</v>
      </c>
      <c r="H7662" s="535">
        <v>17.010000000000002</v>
      </c>
      <c r="I7662" s="536">
        <v>0.40150000000000002</v>
      </c>
      <c r="J7662" s="535">
        <v>16.510000000000002</v>
      </c>
      <c r="K7662" s="536">
        <v>0</v>
      </c>
      <c r="L7662" s="535">
        <v>17.920000000000002</v>
      </c>
      <c r="M7662" s="536">
        <v>0</v>
      </c>
      <c r="N7662" s="535">
        <v>17.920000000000002</v>
      </c>
      <c r="O7662" s="536">
        <v>0</v>
      </c>
      <c r="P7662" s="535">
        <v>19.100000000000001</v>
      </c>
      <c r="Q7662" s="536">
        <v>0</v>
      </c>
      <c r="R7662" s="535">
        <v>16.34</v>
      </c>
    </row>
    <row r="7663" spans="1:18" ht="12.75">
      <c r="A7663" s="145">
        <v>105821</v>
      </c>
      <c r="B7663" s="102" t="s">
        <v>29269</v>
      </c>
      <c r="C7663" s="145" t="s">
        <v>4</v>
      </c>
      <c r="D7663" s="535">
        <v>11.02</v>
      </c>
      <c r="E7663" s="536">
        <v>0</v>
      </c>
      <c r="F7663" s="535">
        <v>9.0299999999999994</v>
      </c>
      <c r="G7663" s="536">
        <v>0</v>
      </c>
      <c r="H7663" s="535">
        <v>11.01</v>
      </c>
      <c r="I7663" s="536">
        <v>0</v>
      </c>
      <c r="J7663" s="535">
        <v>9.01</v>
      </c>
      <c r="K7663" s="536">
        <v>0</v>
      </c>
      <c r="L7663" s="535">
        <v>11.36</v>
      </c>
      <c r="M7663" s="536">
        <v>0</v>
      </c>
      <c r="N7663" s="535">
        <v>10.34</v>
      </c>
      <c r="O7663" s="536">
        <v>0</v>
      </c>
      <c r="P7663" s="535">
        <v>11.04</v>
      </c>
      <c r="Q7663" s="536">
        <v>0</v>
      </c>
      <c r="R7663" s="535">
        <v>10.94</v>
      </c>
    </row>
    <row r="7664" spans="1:18" ht="12.75">
      <c r="A7664" s="145">
        <v>104418</v>
      </c>
      <c r="B7664" s="102" t="s">
        <v>29270</v>
      </c>
      <c r="C7664" s="145" t="s">
        <v>4</v>
      </c>
      <c r="D7664" s="535">
        <v>3.04</v>
      </c>
      <c r="E7664" s="536">
        <v>0</v>
      </c>
      <c r="F7664" s="535">
        <v>2.54</v>
      </c>
      <c r="G7664" s="536">
        <v>0</v>
      </c>
      <c r="H7664" s="535">
        <v>3.11</v>
      </c>
      <c r="I7664" s="536">
        <v>0</v>
      </c>
      <c r="J7664" s="535">
        <v>2.5299999999999998</v>
      </c>
      <c r="K7664" s="536">
        <v>0</v>
      </c>
      <c r="L7664" s="535">
        <v>3.08</v>
      </c>
      <c r="M7664" s="536">
        <v>0</v>
      </c>
      <c r="N7664" s="535">
        <v>2.94</v>
      </c>
      <c r="O7664" s="536">
        <v>0</v>
      </c>
      <c r="P7664" s="535">
        <v>2.98</v>
      </c>
      <c r="Q7664" s="536">
        <v>0</v>
      </c>
      <c r="R7664" s="535">
        <v>3</v>
      </c>
    </row>
    <row r="7665" spans="1:18" ht="12.75">
      <c r="A7665" s="145">
        <v>91515</v>
      </c>
      <c r="B7665" s="102" t="s">
        <v>29271</v>
      </c>
      <c r="C7665" s="145" t="s">
        <v>4</v>
      </c>
      <c r="D7665" s="535">
        <v>5.48</v>
      </c>
      <c r="E7665" s="536">
        <v>0</v>
      </c>
      <c r="F7665" s="535">
        <v>4.6100000000000003</v>
      </c>
      <c r="G7665" s="536">
        <v>0</v>
      </c>
      <c r="H7665" s="535">
        <v>5.6</v>
      </c>
      <c r="I7665" s="536">
        <v>0</v>
      </c>
      <c r="J7665" s="535">
        <v>4.54</v>
      </c>
      <c r="K7665" s="536">
        <v>0</v>
      </c>
      <c r="L7665" s="535">
        <v>5.64</v>
      </c>
      <c r="M7665" s="536">
        <v>0</v>
      </c>
      <c r="N7665" s="535">
        <v>5.28</v>
      </c>
      <c r="O7665" s="536">
        <v>0</v>
      </c>
      <c r="P7665" s="535">
        <v>5.49</v>
      </c>
      <c r="Q7665" s="536">
        <v>0</v>
      </c>
      <c r="R7665" s="535">
        <v>5.51</v>
      </c>
    </row>
    <row r="7666" spans="1:18" ht="12.75">
      <c r="A7666" s="145">
        <v>104419</v>
      </c>
      <c r="B7666" s="102" t="s">
        <v>29272</v>
      </c>
      <c r="C7666" s="145" t="s">
        <v>4</v>
      </c>
      <c r="D7666" s="535">
        <v>4.76</v>
      </c>
      <c r="E7666" s="536">
        <v>0</v>
      </c>
      <c r="F7666" s="535">
        <v>4</v>
      </c>
      <c r="G7666" s="536">
        <v>0</v>
      </c>
      <c r="H7666" s="535">
        <v>4.87</v>
      </c>
      <c r="I7666" s="536">
        <v>0</v>
      </c>
      <c r="J7666" s="535">
        <v>3.95</v>
      </c>
      <c r="K7666" s="536">
        <v>0</v>
      </c>
      <c r="L7666" s="535">
        <v>4.88</v>
      </c>
      <c r="M7666" s="536">
        <v>0</v>
      </c>
      <c r="N7666" s="535">
        <v>4.59</v>
      </c>
      <c r="O7666" s="536">
        <v>0</v>
      </c>
      <c r="P7666" s="535">
        <v>4.75</v>
      </c>
      <c r="Q7666" s="536">
        <v>0</v>
      </c>
      <c r="R7666" s="535">
        <v>4.7699999999999996</v>
      </c>
    </row>
    <row r="7667" spans="1:18" ht="12.75">
      <c r="A7667" s="145">
        <v>91519</v>
      </c>
      <c r="B7667" s="102" t="s">
        <v>29273</v>
      </c>
      <c r="C7667" s="145" t="s">
        <v>4</v>
      </c>
      <c r="D7667" s="535">
        <v>2.35</v>
      </c>
      <c r="E7667" s="536">
        <v>0</v>
      </c>
      <c r="F7667" s="535">
        <v>1.96</v>
      </c>
      <c r="G7667" s="536">
        <v>0</v>
      </c>
      <c r="H7667" s="535">
        <v>2.41</v>
      </c>
      <c r="I7667" s="536">
        <v>0</v>
      </c>
      <c r="J7667" s="535">
        <v>1.95</v>
      </c>
      <c r="K7667" s="536">
        <v>0</v>
      </c>
      <c r="L7667" s="535">
        <v>2.36</v>
      </c>
      <c r="M7667" s="536">
        <v>0</v>
      </c>
      <c r="N7667" s="535">
        <v>2.27</v>
      </c>
      <c r="O7667" s="536">
        <v>0</v>
      </c>
      <c r="P7667" s="535">
        <v>2.27</v>
      </c>
      <c r="Q7667" s="536">
        <v>0</v>
      </c>
      <c r="R7667" s="535">
        <v>2.29</v>
      </c>
    </row>
    <row r="7668" spans="1:18" ht="12.75">
      <c r="A7668" s="145">
        <v>91520</v>
      </c>
      <c r="B7668" s="102" t="s">
        <v>29274</v>
      </c>
      <c r="C7668" s="145" t="s">
        <v>4</v>
      </c>
      <c r="D7668" s="535">
        <v>2.34</v>
      </c>
      <c r="E7668" s="536">
        <v>0</v>
      </c>
      <c r="F7668" s="535">
        <v>1.95</v>
      </c>
      <c r="G7668" s="536">
        <v>0</v>
      </c>
      <c r="H7668" s="535">
        <v>2.39</v>
      </c>
      <c r="I7668" s="536">
        <v>0</v>
      </c>
      <c r="J7668" s="535">
        <v>1.94</v>
      </c>
      <c r="K7668" s="536">
        <v>0</v>
      </c>
      <c r="L7668" s="535">
        <v>2.39</v>
      </c>
      <c r="M7668" s="536">
        <v>0</v>
      </c>
      <c r="N7668" s="535">
        <v>2.25</v>
      </c>
      <c r="O7668" s="536">
        <v>0</v>
      </c>
      <c r="P7668" s="535">
        <v>2.31</v>
      </c>
      <c r="Q7668" s="536">
        <v>0</v>
      </c>
      <c r="R7668" s="535">
        <v>2.3199999999999998</v>
      </c>
    </row>
    <row r="7669" spans="1:18" ht="12.75">
      <c r="A7669" s="145">
        <v>104416</v>
      </c>
      <c r="B7669" s="102" t="s">
        <v>29275</v>
      </c>
      <c r="C7669" s="145" t="s">
        <v>4</v>
      </c>
      <c r="D7669" s="535">
        <v>1.95</v>
      </c>
      <c r="E7669" s="536">
        <v>0</v>
      </c>
      <c r="F7669" s="535">
        <v>1.62</v>
      </c>
      <c r="G7669" s="536">
        <v>0</v>
      </c>
      <c r="H7669" s="535">
        <v>1.98</v>
      </c>
      <c r="I7669" s="536">
        <v>0</v>
      </c>
      <c r="J7669" s="535">
        <v>1.61</v>
      </c>
      <c r="K7669" s="536">
        <v>0</v>
      </c>
      <c r="L7669" s="535">
        <v>1.98</v>
      </c>
      <c r="M7669" s="536">
        <v>0</v>
      </c>
      <c r="N7669" s="535">
        <v>1.87</v>
      </c>
      <c r="O7669" s="536">
        <v>0</v>
      </c>
      <c r="P7669" s="535">
        <v>1.9</v>
      </c>
      <c r="Q7669" s="536">
        <v>0</v>
      </c>
      <c r="R7669" s="535">
        <v>1.92</v>
      </c>
    </row>
    <row r="7670" spans="1:18" ht="12.75">
      <c r="A7670" s="145">
        <v>104417</v>
      </c>
      <c r="B7670" s="102" t="s">
        <v>29276</v>
      </c>
      <c r="C7670" s="145" t="s">
        <v>4</v>
      </c>
      <c r="D7670" s="535">
        <v>4.32</v>
      </c>
      <c r="E7670" s="536">
        <v>0</v>
      </c>
      <c r="F7670" s="535">
        <v>3.62</v>
      </c>
      <c r="G7670" s="536">
        <v>0</v>
      </c>
      <c r="H7670" s="535">
        <v>4.4000000000000004</v>
      </c>
      <c r="I7670" s="536">
        <v>0</v>
      </c>
      <c r="J7670" s="535">
        <v>3.57</v>
      </c>
      <c r="K7670" s="536">
        <v>0</v>
      </c>
      <c r="L7670" s="535">
        <v>4.47</v>
      </c>
      <c r="M7670" s="536">
        <v>0</v>
      </c>
      <c r="N7670" s="535">
        <v>4.16</v>
      </c>
      <c r="O7670" s="536">
        <v>0</v>
      </c>
      <c r="P7670" s="535">
        <v>4.3499999999999996</v>
      </c>
      <c r="Q7670" s="536">
        <v>0</v>
      </c>
      <c r="R7670" s="535">
        <v>4.3600000000000003</v>
      </c>
    </row>
    <row r="7671" spans="1:18" ht="12.75">
      <c r="A7671" s="145">
        <v>91522</v>
      </c>
      <c r="B7671" s="102" t="s">
        <v>29277</v>
      </c>
      <c r="C7671" s="145" t="s">
        <v>4</v>
      </c>
      <c r="D7671" s="535">
        <v>3.89</v>
      </c>
      <c r="E7671" s="536">
        <v>0</v>
      </c>
      <c r="F7671" s="535">
        <v>3.26</v>
      </c>
      <c r="G7671" s="536">
        <v>0</v>
      </c>
      <c r="H7671" s="535">
        <v>3.96</v>
      </c>
      <c r="I7671" s="536">
        <v>0</v>
      </c>
      <c r="J7671" s="535">
        <v>3.22</v>
      </c>
      <c r="K7671" s="536">
        <v>0</v>
      </c>
      <c r="L7671" s="535">
        <v>4.0199999999999996</v>
      </c>
      <c r="M7671" s="536">
        <v>0</v>
      </c>
      <c r="N7671" s="535">
        <v>3.74</v>
      </c>
      <c r="O7671" s="536">
        <v>0</v>
      </c>
      <c r="P7671" s="535">
        <v>3.9</v>
      </c>
      <c r="Q7671" s="536">
        <v>0</v>
      </c>
      <c r="R7671" s="535">
        <v>3.92</v>
      </c>
    </row>
    <row r="7672" spans="1:18" ht="12.75">
      <c r="A7672" s="145">
        <v>104412</v>
      </c>
      <c r="B7672" s="102" t="s">
        <v>29278</v>
      </c>
      <c r="C7672" s="145" t="s">
        <v>4</v>
      </c>
      <c r="D7672" s="535">
        <v>3.5</v>
      </c>
      <c r="E7672" s="536">
        <v>0</v>
      </c>
      <c r="F7672" s="535">
        <v>2.93</v>
      </c>
      <c r="G7672" s="536">
        <v>0</v>
      </c>
      <c r="H7672" s="535">
        <v>3.56</v>
      </c>
      <c r="I7672" s="536">
        <v>0</v>
      </c>
      <c r="J7672" s="535">
        <v>2.89</v>
      </c>
      <c r="K7672" s="536">
        <v>0</v>
      </c>
      <c r="L7672" s="535">
        <v>3.61</v>
      </c>
      <c r="M7672" s="536">
        <v>0</v>
      </c>
      <c r="N7672" s="535">
        <v>3.37</v>
      </c>
      <c r="O7672" s="536">
        <v>0</v>
      </c>
      <c r="P7672" s="535">
        <v>3.51</v>
      </c>
      <c r="Q7672" s="536">
        <v>0</v>
      </c>
      <c r="R7672" s="535">
        <v>3.51</v>
      </c>
    </row>
    <row r="7673" spans="1:18" ht="12.75">
      <c r="A7673" s="145">
        <v>104413</v>
      </c>
      <c r="B7673" s="102" t="s">
        <v>29279</v>
      </c>
      <c r="C7673" s="145" t="s">
        <v>4</v>
      </c>
      <c r="D7673" s="535">
        <v>5.91</v>
      </c>
      <c r="E7673" s="536">
        <v>0</v>
      </c>
      <c r="F7673" s="535">
        <v>4.96</v>
      </c>
      <c r="G7673" s="536">
        <v>0</v>
      </c>
      <c r="H7673" s="535">
        <v>6.02</v>
      </c>
      <c r="I7673" s="536">
        <v>0</v>
      </c>
      <c r="J7673" s="535">
        <v>4.88</v>
      </c>
      <c r="K7673" s="536">
        <v>0</v>
      </c>
      <c r="L7673" s="535">
        <v>6.13</v>
      </c>
      <c r="M7673" s="536">
        <v>0</v>
      </c>
      <c r="N7673" s="535">
        <v>5.68</v>
      </c>
      <c r="O7673" s="536">
        <v>0</v>
      </c>
      <c r="P7673" s="535">
        <v>5.98</v>
      </c>
      <c r="Q7673" s="536">
        <v>0</v>
      </c>
      <c r="R7673" s="535">
        <v>5.99</v>
      </c>
    </row>
    <row r="7674" spans="1:18" ht="12.75">
      <c r="A7674" s="145">
        <v>102569</v>
      </c>
      <c r="B7674" s="102" t="s">
        <v>29280</v>
      </c>
      <c r="C7674" s="145" t="s">
        <v>4</v>
      </c>
      <c r="D7674" s="535">
        <v>0</v>
      </c>
      <c r="E7674" s="536"/>
      <c r="F7674" s="535">
        <v>0</v>
      </c>
      <c r="G7674" s="536"/>
      <c r="H7674" s="535">
        <v>0</v>
      </c>
      <c r="I7674" s="536"/>
      <c r="J7674" s="535">
        <v>0</v>
      </c>
      <c r="K7674" s="536"/>
      <c r="L7674" s="535">
        <v>0</v>
      </c>
      <c r="M7674" s="536"/>
      <c r="N7674" s="535">
        <v>0</v>
      </c>
      <c r="O7674" s="536"/>
      <c r="P7674" s="535">
        <v>0</v>
      </c>
      <c r="Q7674" s="536"/>
      <c r="R7674" s="535">
        <v>0</v>
      </c>
    </row>
    <row r="7675" spans="1:18" ht="12.75">
      <c r="A7675" s="145">
        <v>102574</v>
      </c>
      <c r="B7675" s="102" t="s">
        <v>29281</v>
      </c>
      <c r="C7675" s="145" t="s">
        <v>4</v>
      </c>
      <c r="D7675" s="535">
        <v>0</v>
      </c>
      <c r="E7675" s="536"/>
      <c r="F7675" s="535">
        <v>0</v>
      </c>
      <c r="G7675" s="536"/>
      <c r="H7675" s="535">
        <v>0</v>
      </c>
      <c r="I7675" s="536"/>
      <c r="J7675" s="535">
        <v>0</v>
      </c>
      <c r="K7675" s="536"/>
      <c r="L7675" s="535">
        <v>0</v>
      </c>
      <c r="M7675" s="536"/>
      <c r="N7675" s="535">
        <v>0</v>
      </c>
      <c r="O7675" s="536"/>
      <c r="P7675" s="535">
        <v>0</v>
      </c>
      <c r="Q7675" s="536"/>
      <c r="R7675" s="535">
        <v>0</v>
      </c>
    </row>
    <row r="7676" spans="1:18" ht="12.75">
      <c r="A7676" s="145">
        <v>102573</v>
      </c>
      <c r="B7676" s="102" t="s">
        <v>29282</v>
      </c>
      <c r="C7676" s="145" t="s">
        <v>4</v>
      </c>
      <c r="D7676" s="535">
        <v>0</v>
      </c>
      <c r="E7676" s="536"/>
      <c r="F7676" s="535">
        <v>0</v>
      </c>
      <c r="G7676" s="536"/>
      <c r="H7676" s="535">
        <v>0</v>
      </c>
      <c r="I7676" s="536"/>
      <c r="J7676" s="535">
        <v>0</v>
      </c>
      <c r="K7676" s="536"/>
      <c r="L7676" s="535">
        <v>0</v>
      </c>
      <c r="M7676" s="536"/>
      <c r="N7676" s="535">
        <v>0</v>
      </c>
      <c r="O7676" s="536"/>
      <c r="P7676" s="535">
        <v>0</v>
      </c>
      <c r="Q7676" s="536"/>
      <c r="R7676" s="535">
        <v>0</v>
      </c>
    </row>
    <row r="7677" spans="1:18" ht="12.75">
      <c r="A7677" s="145">
        <v>102577</v>
      </c>
      <c r="B7677" s="102" t="s">
        <v>29283</v>
      </c>
      <c r="C7677" s="145" t="s">
        <v>4</v>
      </c>
      <c r="D7677" s="535">
        <v>0</v>
      </c>
      <c r="E7677" s="536"/>
      <c r="F7677" s="535">
        <v>0</v>
      </c>
      <c r="G7677" s="536"/>
      <c r="H7677" s="535">
        <v>0</v>
      </c>
      <c r="I7677" s="536"/>
      <c r="J7677" s="535">
        <v>0</v>
      </c>
      <c r="K7677" s="536"/>
      <c r="L7677" s="535">
        <v>0</v>
      </c>
      <c r="M7677" s="536"/>
      <c r="N7677" s="535">
        <v>0</v>
      </c>
      <c r="O7677" s="536"/>
      <c r="P7677" s="535">
        <v>0</v>
      </c>
      <c r="Q7677" s="536"/>
      <c r="R7677" s="535">
        <v>0</v>
      </c>
    </row>
    <row r="7678" spans="1:18" ht="12.75">
      <c r="A7678" s="145">
        <v>102576</v>
      </c>
      <c r="B7678" s="102" t="s">
        <v>29284</v>
      </c>
      <c r="C7678" s="145" t="s">
        <v>4</v>
      </c>
      <c r="D7678" s="535">
        <v>0</v>
      </c>
      <c r="E7678" s="536"/>
      <c r="F7678" s="535">
        <v>0</v>
      </c>
      <c r="G7678" s="536"/>
      <c r="H7678" s="535">
        <v>0</v>
      </c>
      <c r="I7678" s="536"/>
      <c r="J7678" s="535">
        <v>0</v>
      </c>
      <c r="K7678" s="536"/>
      <c r="L7678" s="535">
        <v>0</v>
      </c>
      <c r="M7678" s="536"/>
      <c r="N7678" s="535">
        <v>0</v>
      </c>
      <c r="O7678" s="536"/>
      <c r="P7678" s="535">
        <v>0</v>
      </c>
      <c r="Q7678" s="536"/>
      <c r="R7678" s="535">
        <v>0</v>
      </c>
    </row>
    <row r="7679" spans="1:18" ht="12.75">
      <c r="A7679" s="145">
        <v>103083</v>
      </c>
      <c r="B7679" s="102" t="s">
        <v>29285</v>
      </c>
      <c r="C7679" s="145" t="s">
        <v>4</v>
      </c>
      <c r="D7679" s="535">
        <v>0</v>
      </c>
      <c r="E7679" s="536"/>
      <c r="F7679" s="535">
        <v>0</v>
      </c>
      <c r="G7679" s="536"/>
      <c r="H7679" s="535">
        <v>0</v>
      </c>
      <c r="I7679" s="536"/>
      <c r="J7679" s="535">
        <v>0</v>
      </c>
      <c r="K7679" s="536"/>
      <c r="L7679" s="535">
        <v>0</v>
      </c>
      <c r="M7679" s="536"/>
      <c r="N7679" s="535">
        <v>0</v>
      </c>
      <c r="O7679" s="536"/>
      <c r="P7679" s="535">
        <v>0</v>
      </c>
      <c r="Q7679" s="536"/>
      <c r="R7679" s="535">
        <v>0</v>
      </c>
    </row>
    <row r="7680" spans="1:18" ht="12.75">
      <c r="A7680" s="145">
        <v>103081</v>
      </c>
      <c r="B7680" s="102" t="s">
        <v>29286</v>
      </c>
      <c r="C7680" s="145" t="s">
        <v>4</v>
      </c>
      <c r="D7680" s="535">
        <v>0</v>
      </c>
      <c r="E7680" s="536"/>
      <c r="F7680" s="535">
        <v>0</v>
      </c>
      <c r="G7680" s="536"/>
      <c r="H7680" s="535">
        <v>0</v>
      </c>
      <c r="I7680" s="536"/>
      <c r="J7680" s="535">
        <v>0</v>
      </c>
      <c r="K7680" s="536"/>
      <c r="L7680" s="535">
        <v>0</v>
      </c>
      <c r="M7680" s="536"/>
      <c r="N7680" s="535">
        <v>0</v>
      </c>
      <c r="O7680" s="536"/>
      <c r="P7680" s="535">
        <v>0</v>
      </c>
      <c r="Q7680" s="536"/>
      <c r="R7680" s="535">
        <v>0</v>
      </c>
    </row>
    <row r="7681" spans="1:18" ht="12.75">
      <c r="A7681" s="145">
        <v>103082</v>
      </c>
      <c r="B7681" s="102" t="s">
        <v>29287</v>
      </c>
      <c r="C7681" s="145" t="s">
        <v>4</v>
      </c>
      <c r="D7681" s="535">
        <v>0</v>
      </c>
      <c r="E7681" s="536"/>
      <c r="F7681" s="535">
        <v>0</v>
      </c>
      <c r="G7681" s="536"/>
      <c r="H7681" s="535">
        <v>0</v>
      </c>
      <c r="I7681" s="536"/>
      <c r="J7681" s="535">
        <v>0</v>
      </c>
      <c r="K7681" s="536"/>
      <c r="L7681" s="535">
        <v>0</v>
      </c>
      <c r="M7681" s="536"/>
      <c r="N7681" s="535">
        <v>0</v>
      </c>
      <c r="O7681" s="536"/>
      <c r="P7681" s="535">
        <v>0</v>
      </c>
      <c r="Q7681" s="536"/>
      <c r="R7681" s="535">
        <v>0</v>
      </c>
    </row>
    <row r="7682" spans="1:18" ht="12.75">
      <c r="A7682" s="145">
        <v>103086</v>
      </c>
      <c r="B7682" s="102" t="s">
        <v>29288</v>
      </c>
      <c r="C7682" s="145" t="s">
        <v>4</v>
      </c>
      <c r="D7682" s="535">
        <v>0</v>
      </c>
      <c r="E7682" s="536"/>
      <c r="F7682" s="535">
        <v>0</v>
      </c>
      <c r="G7682" s="536"/>
      <c r="H7682" s="535">
        <v>0</v>
      </c>
      <c r="I7682" s="536"/>
      <c r="J7682" s="535">
        <v>0</v>
      </c>
      <c r="K7682" s="536"/>
      <c r="L7682" s="535">
        <v>0</v>
      </c>
      <c r="M7682" s="536"/>
      <c r="N7682" s="535">
        <v>0</v>
      </c>
      <c r="O7682" s="536"/>
      <c r="P7682" s="535">
        <v>0</v>
      </c>
      <c r="Q7682" s="536"/>
      <c r="R7682" s="535">
        <v>0</v>
      </c>
    </row>
    <row r="7683" spans="1:18" ht="12.75">
      <c r="A7683" s="145">
        <v>103085</v>
      </c>
      <c r="B7683" s="102" t="s">
        <v>29289</v>
      </c>
      <c r="C7683" s="145" t="s">
        <v>4</v>
      </c>
      <c r="D7683" s="535">
        <v>0</v>
      </c>
      <c r="E7683" s="536"/>
      <c r="F7683" s="535">
        <v>0</v>
      </c>
      <c r="G7683" s="536"/>
      <c r="H7683" s="535">
        <v>0</v>
      </c>
      <c r="I7683" s="536"/>
      <c r="J7683" s="535">
        <v>0</v>
      </c>
      <c r="K7683" s="536"/>
      <c r="L7683" s="535">
        <v>0</v>
      </c>
      <c r="M7683" s="536"/>
      <c r="N7683" s="535">
        <v>0</v>
      </c>
      <c r="O7683" s="536"/>
      <c r="P7683" s="535">
        <v>0</v>
      </c>
      <c r="Q7683" s="536"/>
      <c r="R7683" s="535">
        <v>0</v>
      </c>
    </row>
    <row r="7684" spans="1:18" ht="12.75">
      <c r="A7684" s="145">
        <v>104726</v>
      </c>
      <c r="B7684" s="102" t="s">
        <v>29290</v>
      </c>
      <c r="C7684" s="145" t="s">
        <v>4</v>
      </c>
      <c r="D7684" s="535">
        <v>0</v>
      </c>
      <c r="E7684" s="536"/>
      <c r="F7684" s="535">
        <v>0</v>
      </c>
      <c r="G7684" s="536"/>
      <c r="H7684" s="535">
        <v>0</v>
      </c>
      <c r="I7684" s="536"/>
      <c r="J7684" s="535">
        <v>0</v>
      </c>
      <c r="K7684" s="536"/>
      <c r="L7684" s="535">
        <v>0</v>
      </c>
      <c r="M7684" s="536"/>
      <c r="N7684" s="535">
        <v>0</v>
      </c>
      <c r="O7684" s="536"/>
      <c r="P7684" s="535">
        <v>0</v>
      </c>
      <c r="Q7684" s="536"/>
      <c r="R7684" s="535">
        <v>0</v>
      </c>
    </row>
    <row r="7685" spans="1:18" ht="12.75">
      <c r="A7685" s="145">
        <v>104725</v>
      </c>
      <c r="B7685" s="102" t="s">
        <v>29291</v>
      </c>
      <c r="C7685" s="145" t="s">
        <v>4</v>
      </c>
      <c r="D7685" s="535">
        <v>0</v>
      </c>
      <c r="E7685" s="536"/>
      <c r="F7685" s="535">
        <v>0</v>
      </c>
      <c r="G7685" s="536"/>
      <c r="H7685" s="535">
        <v>0</v>
      </c>
      <c r="I7685" s="536"/>
      <c r="J7685" s="535">
        <v>0</v>
      </c>
      <c r="K7685" s="536"/>
      <c r="L7685" s="535">
        <v>0</v>
      </c>
      <c r="M7685" s="536"/>
      <c r="N7685" s="535">
        <v>0</v>
      </c>
      <c r="O7685" s="536"/>
      <c r="P7685" s="535">
        <v>0</v>
      </c>
      <c r="Q7685" s="536"/>
      <c r="R7685" s="535">
        <v>0</v>
      </c>
    </row>
    <row r="7686" spans="1:18" ht="12.75">
      <c r="A7686" s="145">
        <v>96374</v>
      </c>
      <c r="B7686" s="102" t="s">
        <v>29292</v>
      </c>
      <c r="C7686" s="145" t="s">
        <v>1</v>
      </c>
      <c r="D7686" s="535">
        <v>26.41</v>
      </c>
      <c r="E7686" s="536">
        <v>6.6299999999999998E-2</v>
      </c>
      <c r="F7686" s="535">
        <v>22.93</v>
      </c>
      <c r="G7686" s="536">
        <v>0</v>
      </c>
      <c r="H7686" s="535">
        <v>22.02</v>
      </c>
      <c r="I7686" s="536">
        <v>0</v>
      </c>
      <c r="J7686" s="535">
        <v>22.89</v>
      </c>
      <c r="K7686" s="536">
        <v>0</v>
      </c>
      <c r="L7686" s="535">
        <v>29.15</v>
      </c>
      <c r="M7686" s="536">
        <v>0</v>
      </c>
      <c r="N7686" s="535">
        <v>32.81</v>
      </c>
      <c r="O7686" s="536">
        <v>0</v>
      </c>
      <c r="P7686" s="535">
        <v>30.29</v>
      </c>
      <c r="Q7686" s="536">
        <v>5.7799999999999997E-2</v>
      </c>
      <c r="R7686" s="535">
        <v>33.520000000000003</v>
      </c>
    </row>
    <row r="7687" spans="1:18" ht="12.75">
      <c r="A7687" s="145">
        <v>96373</v>
      </c>
      <c r="B7687" s="102" t="s">
        <v>29293</v>
      </c>
      <c r="C7687" s="145" t="s">
        <v>1</v>
      </c>
      <c r="D7687" s="535">
        <v>13.21</v>
      </c>
      <c r="E7687" s="536">
        <v>0.13250000000000001</v>
      </c>
      <c r="F7687" s="535">
        <v>13.5</v>
      </c>
      <c r="G7687" s="536">
        <v>0</v>
      </c>
      <c r="H7687" s="535">
        <v>11.43</v>
      </c>
      <c r="I7687" s="536">
        <v>0</v>
      </c>
      <c r="J7687" s="535">
        <v>13.35</v>
      </c>
      <c r="K7687" s="536">
        <v>0</v>
      </c>
      <c r="L7687" s="535">
        <v>13.67</v>
      </c>
      <c r="M7687" s="536">
        <v>0</v>
      </c>
      <c r="N7687" s="535">
        <v>13.43</v>
      </c>
      <c r="O7687" s="536">
        <v>0</v>
      </c>
      <c r="P7687" s="535">
        <v>10.56</v>
      </c>
      <c r="Q7687" s="536">
        <v>0.16569999999999999</v>
      </c>
      <c r="R7687" s="535">
        <v>10.56</v>
      </c>
    </row>
    <row r="7688" spans="1:18" ht="12.75">
      <c r="A7688" s="145">
        <v>96368</v>
      </c>
      <c r="B7688" s="102" t="s">
        <v>29294</v>
      </c>
      <c r="C7688" s="145" t="s">
        <v>4</v>
      </c>
      <c r="D7688" s="535">
        <v>219.77</v>
      </c>
      <c r="E7688" s="536">
        <v>4.1599999999999998E-2</v>
      </c>
      <c r="F7688" s="535">
        <v>206.04</v>
      </c>
      <c r="G7688" s="536">
        <v>1.26E-2</v>
      </c>
      <c r="H7688" s="535">
        <v>186.79</v>
      </c>
      <c r="I7688" s="536">
        <v>1.3899999999999999E-2</v>
      </c>
      <c r="J7688" s="535">
        <v>188.76</v>
      </c>
      <c r="K7688" s="536">
        <v>1.37E-2</v>
      </c>
      <c r="L7688" s="535">
        <v>190.37</v>
      </c>
      <c r="M7688" s="536">
        <v>0</v>
      </c>
      <c r="N7688" s="535">
        <v>188.28</v>
      </c>
      <c r="O7688" s="536">
        <v>1.38E-2</v>
      </c>
      <c r="P7688" s="535">
        <v>165.87</v>
      </c>
      <c r="Q7688" s="536">
        <v>5.5199999999999999E-2</v>
      </c>
      <c r="R7688" s="535">
        <v>171.96</v>
      </c>
    </row>
    <row r="7689" spans="1:18" ht="12.75">
      <c r="A7689" s="145">
        <v>96364</v>
      </c>
      <c r="B7689" s="102" t="s">
        <v>29295</v>
      </c>
      <c r="C7689" s="145" t="s">
        <v>4</v>
      </c>
      <c r="D7689" s="535">
        <v>185.11</v>
      </c>
      <c r="E7689" s="536">
        <v>3.7400000000000003E-2</v>
      </c>
      <c r="F7689" s="535">
        <v>174.61</v>
      </c>
      <c r="G7689" s="536">
        <v>1.4800000000000001E-2</v>
      </c>
      <c r="H7689" s="535">
        <v>157.32</v>
      </c>
      <c r="I7689" s="536">
        <v>1.6500000000000001E-2</v>
      </c>
      <c r="J7689" s="535">
        <v>160.15</v>
      </c>
      <c r="K7689" s="536">
        <v>1.6199999999999999E-2</v>
      </c>
      <c r="L7689" s="535">
        <v>162.61000000000001</v>
      </c>
      <c r="M7689" s="536">
        <v>0</v>
      </c>
      <c r="N7689" s="535">
        <v>159.66999999999999</v>
      </c>
      <c r="O7689" s="536">
        <v>1.6199999999999999E-2</v>
      </c>
      <c r="P7689" s="535">
        <v>139.88999999999999</v>
      </c>
      <c r="Q7689" s="536">
        <v>4.9500000000000002E-2</v>
      </c>
      <c r="R7689" s="535">
        <v>144.52000000000001</v>
      </c>
    </row>
    <row r="7690" spans="1:18" ht="12.75">
      <c r="A7690" s="145">
        <v>96369</v>
      </c>
      <c r="B7690" s="102" t="s">
        <v>29296</v>
      </c>
      <c r="C7690" s="145" t="s">
        <v>4</v>
      </c>
      <c r="D7690" s="535">
        <v>246.9</v>
      </c>
      <c r="E7690" s="536">
        <v>3.9199999999999999E-2</v>
      </c>
      <c r="F7690" s="535">
        <v>233.5</v>
      </c>
      <c r="G7690" s="536">
        <v>1.3299999999999999E-2</v>
      </c>
      <c r="H7690" s="535">
        <v>209.89</v>
      </c>
      <c r="I7690" s="536">
        <v>1.4800000000000001E-2</v>
      </c>
      <c r="J7690" s="535">
        <v>214.58</v>
      </c>
      <c r="K7690" s="536">
        <v>1.44E-2</v>
      </c>
      <c r="L7690" s="535">
        <v>217.79</v>
      </c>
      <c r="M7690" s="536">
        <v>0</v>
      </c>
      <c r="N7690" s="535">
        <v>214.07</v>
      </c>
      <c r="O7690" s="536">
        <v>1.4500000000000001E-2</v>
      </c>
      <c r="P7690" s="535">
        <v>186.81</v>
      </c>
      <c r="Q7690" s="536">
        <v>5.1799999999999999E-2</v>
      </c>
      <c r="R7690" s="535">
        <v>192.79</v>
      </c>
    </row>
    <row r="7691" spans="1:18" ht="12.75">
      <c r="A7691" s="145">
        <v>104723</v>
      </c>
      <c r="B7691" s="102" t="s">
        <v>29297</v>
      </c>
      <c r="C7691" s="145" t="s">
        <v>4</v>
      </c>
      <c r="D7691" s="535">
        <v>294.64999999999998</v>
      </c>
      <c r="E7691" s="536">
        <v>3.5200000000000002E-2</v>
      </c>
      <c r="F7691" s="535">
        <v>281.33999999999997</v>
      </c>
      <c r="G7691" s="536">
        <v>1.29E-2</v>
      </c>
      <c r="H7691" s="535">
        <v>250.94</v>
      </c>
      <c r="I7691" s="536">
        <v>1.4500000000000001E-2</v>
      </c>
      <c r="J7691" s="535">
        <v>259.87</v>
      </c>
      <c r="K7691" s="536">
        <v>1.4E-2</v>
      </c>
      <c r="L7691" s="535">
        <v>266.27999999999997</v>
      </c>
      <c r="M7691" s="536">
        <v>0</v>
      </c>
      <c r="N7691" s="535">
        <v>259.58</v>
      </c>
      <c r="O7691" s="536">
        <v>1.4E-2</v>
      </c>
      <c r="P7691" s="535">
        <v>223.93</v>
      </c>
      <c r="Q7691" s="536">
        <v>4.6399999999999997E-2</v>
      </c>
      <c r="R7691" s="535">
        <v>230.32</v>
      </c>
    </row>
    <row r="7692" spans="1:18" ht="12.75">
      <c r="A7692" s="145">
        <v>96367</v>
      </c>
      <c r="B7692" s="102" t="s">
        <v>29298</v>
      </c>
      <c r="C7692" s="145" t="s">
        <v>4</v>
      </c>
      <c r="D7692" s="535">
        <v>200.48</v>
      </c>
      <c r="E7692" s="536">
        <v>4.0500000000000001E-2</v>
      </c>
      <c r="F7692" s="535">
        <v>185.63</v>
      </c>
      <c r="G7692" s="536">
        <v>8.3000000000000001E-3</v>
      </c>
      <c r="H7692" s="535">
        <v>171.46</v>
      </c>
      <c r="I7692" s="536">
        <v>8.9999999999999993E-3</v>
      </c>
      <c r="J7692" s="535">
        <v>170.28</v>
      </c>
      <c r="K7692" s="536">
        <v>9.1000000000000004E-3</v>
      </c>
      <c r="L7692" s="535">
        <v>172.13</v>
      </c>
      <c r="M7692" s="536">
        <v>0</v>
      </c>
      <c r="N7692" s="535">
        <v>170.41</v>
      </c>
      <c r="O7692" s="536">
        <v>9.1000000000000004E-3</v>
      </c>
      <c r="P7692" s="535">
        <v>151.86000000000001</v>
      </c>
      <c r="Q7692" s="536">
        <v>5.3499999999999999E-2</v>
      </c>
      <c r="R7692" s="535">
        <v>159.38</v>
      </c>
    </row>
    <row r="7693" spans="1:18" ht="12.75">
      <c r="A7693" s="145">
        <v>104722</v>
      </c>
      <c r="B7693" s="102" t="s">
        <v>29299</v>
      </c>
      <c r="C7693" s="145" t="s">
        <v>4</v>
      </c>
      <c r="D7693" s="535">
        <v>227.36</v>
      </c>
      <c r="E7693" s="536">
        <v>3.7600000000000001E-2</v>
      </c>
      <c r="F7693" s="535">
        <v>211.89</v>
      </c>
      <c r="G7693" s="536">
        <v>8.6E-3</v>
      </c>
      <c r="H7693" s="535">
        <v>195.22</v>
      </c>
      <c r="I7693" s="536">
        <v>9.2999999999999992E-3</v>
      </c>
      <c r="J7693" s="535">
        <v>195.52</v>
      </c>
      <c r="K7693" s="536">
        <v>9.2999999999999992E-3</v>
      </c>
      <c r="L7693" s="535">
        <v>199.94</v>
      </c>
      <c r="M7693" s="536">
        <v>0</v>
      </c>
      <c r="N7693" s="535">
        <v>196.08</v>
      </c>
      <c r="O7693" s="536">
        <v>9.2999999999999992E-3</v>
      </c>
      <c r="P7693" s="535">
        <v>173.27</v>
      </c>
      <c r="Q7693" s="536">
        <v>4.9399999999999999E-2</v>
      </c>
      <c r="R7693" s="535">
        <v>181.79</v>
      </c>
    </row>
    <row r="7694" spans="1:18" ht="12.75">
      <c r="A7694" s="145">
        <v>96366</v>
      </c>
      <c r="B7694" s="102" t="s">
        <v>29300</v>
      </c>
      <c r="C7694" s="145" t="s">
        <v>4</v>
      </c>
      <c r="D7694" s="535">
        <v>185.59</v>
      </c>
      <c r="E7694" s="536">
        <v>4.24E-2</v>
      </c>
      <c r="F7694" s="535">
        <v>170.89</v>
      </c>
      <c r="G7694" s="536">
        <v>7.6E-3</v>
      </c>
      <c r="H7694" s="535">
        <v>158.49</v>
      </c>
      <c r="I7694" s="536">
        <v>8.2000000000000007E-3</v>
      </c>
      <c r="J7694" s="535">
        <v>156.25</v>
      </c>
      <c r="K7694" s="536">
        <v>8.3000000000000001E-3</v>
      </c>
      <c r="L7694" s="535">
        <v>156.87</v>
      </c>
      <c r="M7694" s="536">
        <v>0</v>
      </c>
      <c r="N7694" s="535">
        <v>156.22999999999999</v>
      </c>
      <c r="O7694" s="536">
        <v>8.3000000000000001E-3</v>
      </c>
      <c r="P7694" s="535">
        <v>140.13999999999999</v>
      </c>
      <c r="Q7694" s="536">
        <v>5.6099999999999997E-2</v>
      </c>
      <c r="R7694" s="535">
        <v>147.35</v>
      </c>
    </row>
    <row r="7695" spans="1:18" ht="12.75">
      <c r="A7695" s="145">
        <v>96361</v>
      </c>
      <c r="B7695" s="102" t="s">
        <v>29301</v>
      </c>
      <c r="C7695" s="145" t="s">
        <v>4</v>
      </c>
      <c r="D7695" s="535">
        <v>176.29</v>
      </c>
      <c r="E7695" s="536">
        <v>2.9700000000000001E-2</v>
      </c>
      <c r="F7695" s="535">
        <v>169.65</v>
      </c>
      <c r="G7695" s="536">
        <v>1.83E-2</v>
      </c>
      <c r="H7695" s="535">
        <v>149.56</v>
      </c>
      <c r="I7695" s="536">
        <v>2.07E-2</v>
      </c>
      <c r="J7695" s="535">
        <v>156.26</v>
      </c>
      <c r="K7695" s="536">
        <v>1.9800000000000002E-2</v>
      </c>
      <c r="L7695" s="535">
        <v>160.72</v>
      </c>
      <c r="M7695" s="536">
        <v>0</v>
      </c>
      <c r="N7695" s="535">
        <v>155.61000000000001</v>
      </c>
      <c r="O7695" s="536">
        <v>1.9900000000000001E-2</v>
      </c>
      <c r="P7695" s="535">
        <v>133.61000000000001</v>
      </c>
      <c r="Q7695" s="536">
        <v>3.9100000000000003E-2</v>
      </c>
      <c r="R7695" s="535">
        <v>136.31</v>
      </c>
    </row>
    <row r="7696" spans="1:18" ht="12.75">
      <c r="A7696" s="145">
        <v>104719</v>
      </c>
      <c r="B7696" s="102" t="s">
        <v>29302</v>
      </c>
      <c r="C7696" s="145" t="s">
        <v>4</v>
      </c>
      <c r="D7696" s="535">
        <v>221.4</v>
      </c>
      <c r="E7696" s="536">
        <v>2.6800000000000001E-2</v>
      </c>
      <c r="F7696" s="535">
        <v>215.45</v>
      </c>
      <c r="G7696" s="536">
        <v>1.6899999999999998E-2</v>
      </c>
      <c r="H7696" s="535">
        <v>187.77</v>
      </c>
      <c r="I7696" s="536">
        <v>1.9400000000000001E-2</v>
      </c>
      <c r="J7696" s="535">
        <v>199.33</v>
      </c>
      <c r="K7696" s="536">
        <v>1.83E-2</v>
      </c>
      <c r="L7696" s="535">
        <v>206.09</v>
      </c>
      <c r="M7696" s="536">
        <v>0</v>
      </c>
      <c r="N7696" s="535">
        <v>198.59</v>
      </c>
      <c r="O7696" s="536">
        <v>1.83E-2</v>
      </c>
      <c r="P7696" s="535">
        <v>168.23</v>
      </c>
      <c r="Q7696" s="536">
        <v>3.5299999999999998E-2</v>
      </c>
      <c r="R7696" s="535">
        <v>170.64</v>
      </c>
    </row>
    <row r="7697" spans="1:18" ht="12.75">
      <c r="A7697" s="145">
        <v>96360</v>
      </c>
      <c r="B7697" s="102" t="s">
        <v>29303</v>
      </c>
      <c r="C7697" s="145" t="s">
        <v>4</v>
      </c>
      <c r="D7697" s="535">
        <v>150.49</v>
      </c>
      <c r="E7697" s="536">
        <v>3.1300000000000001E-2</v>
      </c>
      <c r="F7697" s="535">
        <v>143.21</v>
      </c>
      <c r="G7697" s="536">
        <v>1.8100000000000002E-2</v>
      </c>
      <c r="H7697" s="535">
        <v>127.9</v>
      </c>
      <c r="I7697" s="536">
        <v>2.0299999999999999E-2</v>
      </c>
      <c r="J7697" s="535">
        <v>131.56</v>
      </c>
      <c r="K7697" s="536">
        <v>1.9699999999999999E-2</v>
      </c>
      <c r="L7697" s="535">
        <v>134.88</v>
      </c>
      <c r="M7697" s="536">
        <v>0</v>
      </c>
      <c r="N7697" s="535">
        <v>131.09</v>
      </c>
      <c r="O7697" s="536">
        <v>1.9800000000000002E-2</v>
      </c>
      <c r="P7697" s="535">
        <v>113.94</v>
      </c>
      <c r="Q7697" s="536">
        <v>4.1300000000000003E-2</v>
      </c>
      <c r="R7697" s="535">
        <v>117.12</v>
      </c>
    </row>
    <row r="7698" spans="1:18" ht="12.75">
      <c r="A7698" s="145">
        <v>96359</v>
      </c>
      <c r="B7698" s="102" t="s">
        <v>29304</v>
      </c>
      <c r="C7698" s="145" t="s">
        <v>4</v>
      </c>
      <c r="D7698" s="535">
        <v>129.9</v>
      </c>
      <c r="E7698" s="536">
        <v>2.8299999999999999E-2</v>
      </c>
      <c r="F7698" s="535">
        <v>121.8</v>
      </c>
      <c r="G7698" s="536">
        <v>1.2699999999999999E-2</v>
      </c>
      <c r="H7698" s="535">
        <v>111.15</v>
      </c>
      <c r="I7698" s="536">
        <v>1.3899999999999999E-2</v>
      </c>
      <c r="J7698" s="535">
        <v>112</v>
      </c>
      <c r="K7698" s="536">
        <v>1.38E-2</v>
      </c>
      <c r="L7698" s="535">
        <v>115.1</v>
      </c>
      <c r="M7698" s="536">
        <v>0</v>
      </c>
      <c r="N7698" s="535">
        <v>111.96</v>
      </c>
      <c r="O7698" s="536">
        <v>1.38E-2</v>
      </c>
      <c r="P7698" s="535">
        <v>98.69</v>
      </c>
      <c r="Q7698" s="536">
        <v>3.73E-2</v>
      </c>
      <c r="R7698" s="535">
        <v>102.93</v>
      </c>
    </row>
    <row r="7699" spans="1:18" ht="12.75">
      <c r="A7699" s="145">
        <v>104718</v>
      </c>
      <c r="B7699" s="102" t="s">
        <v>29305</v>
      </c>
      <c r="C7699" s="145" t="s">
        <v>4</v>
      </c>
      <c r="D7699" s="535">
        <v>154.11000000000001</v>
      </c>
      <c r="E7699" s="536">
        <v>2.6700000000000002E-2</v>
      </c>
      <c r="F7699" s="535">
        <v>146.01</v>
      </c>
      <c r="G7699" s="536">
        <v>1.2500000000000001E-2</v>
      </c>
      <c r="H7699" s="535">
        <v>132.05000000000001</v>
      </c>
      <c r="I7699" s="536">
        <v>1.38E-2</v>
      </c>
      <c r="J7699" s="535">
        <v>134.97</v>
      </c>
      <c r="K7699" s="536">
        <v>1.35E-2</v>
      </c>
      <c r="L7699" s="535">
        <v>139.75</v>
      </c>
      <c r="M7699" s="536">
        <v>0</v>
      </c>
      <c r="N7699" s="535">
        <v>135.08000000000001</v>
      </c>
      <c r="O7699" s="536">
        <v>1.35E-2</v>
      </c>
      <c r="P7699" s="535">
        <v>117.58</v>
      </c>
      <c r="Q7699" s="536">
        <v>3.5000000000000003E-2</v>
      </c>
      <c r="R7699" s="535">
        <v>122.1</v>
      </c>
    </row>
    <row r="7700" spans="1:18" ht="12.75">
      <c r="A7700" s="145">
        <v>96358</v>
      </c>
      <c r="B7700" s="102" t="s">
        <v>29306</v>
      </c>
      <c r="C7700" s="145" t="s">
        <v>4</v>
      </c>
      <c r="D7700" s="535">
        <v>116.35</v>
      </c>
      <c r="E7700" s="536">
        <v>2.9399999999999999E-2</v>
      </c>
      <c r="F7700" s="535">
        <v>108.09</v>
      </c>
      <c r="G7700" s="536">
        <v>1.2E-2</v>
      </c>
      <c r="H7700" s="535">
        <v>99.62</v>
      </c>
      <c r="I7700" s="536">
        <v>1.2999999999999999E-2</v>
      </c>
      <c r="J7700" s="535">
        <v>99.08</v>
      </c>
      <c r="K7700" s="536">
        <v>1.3100000000000001E-2</v>
      </c>
      <c r="L7700" s="535">
        <v>101.4</v>
      </c>
      <c r="M7700" s="536">
        <v>0</v>
      </c>
      <c r="N7700" s="535">
        <v>99.06</v>
      </c>
      <c r="O7700" s="536">
        <v>1.3100000000000001E-2</v>
      </c>
      <c r="P7700" s="535">
        <v>88.23</v>
      </c>
      <c r="Q7700" s="536">
        <v>3.8800000000000001E-2</v>
      </c>
      <c r="R7700" s="535">
        <v>92.54</v>
      </c>
    </row>
    <row r="7701" spans="1:18" ht="12.75">
      <c r="A7701" s="145">
        <v>96371</v>
      </c>
      <c r="B7701" s="102" t="s">
        <v>29307</v>
      </c>
      <c r="C7701" s="145" t="s">
        <v>4</v>
      </c>
      <c r="D7701" s="535">
        <v>89.47</v>
      </c>
      <c r="E7701" s="536">
        <v>2.98E-2</v>
      </c>
      <c r="F7701" s="535">
        <v>85.85</v>
      </c>
      <c r="G7701" s="536">
        <v>1.8100000000000002E-2</v>
      </c>
      <c r="H7701" s="535">
        <v>76.19</v>
      </c>
      <c r="I7701" s="536">
        <v>2.0299999999999999E-2</v>
      </c>
      <c r="J7701" s="535">
        <v>79.3</v>
      </c>
      <c r="K7701" s="536">
        <v>1.95E-2</v>
      </c>
      <c r="L7701" s="535">
        <v>81.93</v>
      </c>
      <c r="M7701" s="536">
        <v>0</v>
      </c>
      <c r="N7701" s="535">
        <v>79.12</v>
      </c>
      <c r="O7701" s="536">
        <v>1.9599999999999999E-2</v>
      </c>
      <c r="P7701" s="535">
        <v>68.069999999999993</v>
      </c>
      <c r="Q7701" s="536">
        <v>3.9199999999999999E-2</v>
      </c>
      <c r="R7701" s="535">
        <v>69.75</v>
      </c>
    </row>
    <row r="7702" spans="1:18" ht="12.75">
      <c r="A7702" s="145">
        <v>104724</v>
      </c>
      <c r="B7702" s="102" t="s">
        <v>29308</v>
      </c>
      <c r="C7702" s="145" t="s">
        <v>4</v>
      </c>
      <c r="D7702" s="535">
        <v>112.36</v>
      </c>
      <c r="E7702" s="536">
        <v>2.7699999999999999E-2</v>
      </c>
      <c r="F7702" s="535">
        <v>109.04</v>
      </c>
      <c r="G7702" s="536">
        <v>1.67E-2</v>
      </c>
      <c r="H7702" s="535">
        <v>95.65</v>
      </c>
      <c r="I7702" s="536">
        <v>1.9E-2</v>
      </c>
      <c r="J7702" s="535">
        <v>101.14</v>
      </c>
      <c r="K7702" s="536">
        <v>1.7999999999999999E-2</v>
      </c>
      <c r="L7702" s="535">
        <v>105.03</v>
      </c>
      <c r="M7702" s="536">
        <v>0</v>
      </c>
      <c r="N7702" s="535">
        <v>100.96</v>
      </c>
      <c r="O7702" s="536">
        <v>1.7999999999999999E-2</v>
      </c>
      <c r="P7702" s="535">
        <v>85.69</v>
      </c>
      <c r="Q7702" s="536">
        <v>3.6299999999999999E-2</v>
      </c>
      <c r="R7702" s="535">
        <v>87.3</v>
      </c>
    </row>
    <row r="7703" spans="1:18" ht="12.75">
      <c r="A7703" s="145">
        <v>96370</v>
      </c>
      <c r="B7703" s="102" t="s">
        <v>29309</v>
      </c>
      <c r="C7703" s="145" t="s">
        <v>4</v>
      </c>
      <c r="D7703" s="535">
        <v>76.61</v>
      </c>
      <c r="E7703" s="536">
        <v>3.15E-2</v>
      </c>
      <c r="F7703" s="535">
        <v>72.680000000000007</v>
      </c>
      <c r="G7703" s="536">
        <v>1.7899999999999999E-2</v>
      </c>
      <c r="H7703" s="535">
        <v>65.41</v>
      </c>
      <c r="I7703" s="536">
        <v>1.9900000000000001E-2</v>
      </c>
      <c r="J7703" s="535">
        <v>66.97</v>
      </c>
      <c r="K7703" s="536">
        <v>1.9400000000000001E-2</v>
      </c>
      <c r="L7703" s="535">
        <v>69.06</v>
      </c>
      <c r="M7703" s="536">
        <v>0</v>
      </c>
      <c r="N7703" s="535">
        <v>66.88</v>
      </c>
      <c r="O7703" s="536">
        <v>1.9400000000000001E-2</v>
      </c>
      <c r="P7703" s="535">
        <v>58.27</v>
      </c>
      <c r="Q7703" s="536">
        <v>4.1399999999999999E-2</v>
      </c>
      <c r="R7703" s="535">
        <v>60.2</v>
      </c>
    </row>
    <row r="7704" spans="1:18" ht="12.75">
      <c r="A7704" s="145">
        <v>96365</v>
      </c>
      <c r="B7704" s="102" t="s">
        <v>29310</v>
      </c>
      <c r="C7704" s="145" t="s">
        <v>4</v>
      </c>
      <c r="D7704" s="535">
        <v>211.61</v>
      </c>
      <c r="E7704" s="536">
        <v>3.5200000000000002E-2</v>
      </c>
      <c r="F7704" s="535">
        <v>201.58</v>
      </c>
      <c r="G7704" s="536">
        <v>1.54E-2</v>
      </c>
      <c r="H7704" s="535">
        <v>179.73</v>
      </c>
      <c r="I7704" s="536">
        <v>1.72E-2</v>
      </c>
      <c r="J7704" s="535">
        <v>185.42</v>
      </c>
      <c r="K7704" s="536">
        <v>1.67E-2</v>
      </c>
      <c r="L7704" s="535">
        <v>189.26</v>
      </c>
      <c r="M7704" s="536">
        <v>0</v>
      </c>
      <c r="N7704" s="535">
        <v>184.85</v>
      </c>
      <c r="O7704" s="536">
        <v>1.6799999999999999E-2</v>
      </c>
      <c r="P7704" s="535">
        <v>160.22</v>
      </c>
      <c r="Q7704" s="536">
        <v>4.65E-2</v>
      </c>
      <c r="R7704" s="535">
        <v>164.56</v>
      </c>
    </row>
    <row r="7705" spans="1:18" ht="12.75">
      <c r="A7705" s="145">
        <v>104721</v>
      </c>
      <c r="B7705" s="102" t="s">
        <v>29311</v>
      </c>
      <c r="C7705" s="145" t="s">
        <v>4</v>
      </c>
      <c r="D7705" s="535">
        <v>258.02999999999997</v>
      </c>
      <c r="E7705" s="536">
        <v>3.1600000000000003E-2</v>
      </c>
      <c r="F7705" s="535">
        <v>248.39</v>
      </c>
      <c r="G7705" s="536">
        <v>1.47E-2</v>
      </c>
      <c r="H7705" s="535">
        <v>219.35</v>
      </c>
      <c r="I7705" s="536">
        <v>1.66E-2</v>
      </c>
      <c r="J7705" s="535">
        <v>229.59</v>
      </c>
      <c r="K7705" s="536">
        <v>1.5900000000000001E-2</v>
      </c>
      <c r="L7705" s="535">
        <v>236.19</v>
      </c>
      <c r="M7705" s="536">
        <v>0</v>
      </c>
      <c r="N7705" s="535">
        <v>229.08</v>
      </c>
      <c r="O7705" s="536">
        <v>1.5900000000000001E-2</v>
      </c>
      <c r="P7705" s="535">
        <v>196.08</v>
      </c>
      <c r="Q7705" s="536">
        <v>4.1599999999999998E-2</v>
      </c>
      <c r="R7705" s="535">
        <v>200.48</v>
      </c>
    </row>
    <row r="7706" spans="1:18" ht="12.75">
      <c r="A7706" s="145">
        <v>96363</v>
      </c>
      <c r="B7706" s="102" t="s">
        <v>29312</v>
      </c>
      <c r="C7706" s="145" t="s">
        <v>4</v>
      </c>
      <c r="D7706" s="535">
        <v>165.19</v>
      </c>
      <c r="E7706" s="536">
        <v>3.5700000000000003E-2</v>
      </c>
      <c r="F7706" s="535">
        <v>153.71</v>
      </c>
      <c r="G7706" s="536">
        <v>1.01E-2</v>
      </c>
      <c r="H7706" s="535">
        <v>141.29</v>
      </c>
      <c r="I7706" s="536">
        <v>1.0999999999999999E-2</v>
      </c>
      <c r="J7706" s="535">
        <v>141.13999999999999</v>
      </c>
      <c r="K7706" s="536">
        <v>1.0999999999999999E-2</v>
      </c>
      <c r="L7706" s="535">
        <v>143.61000000000001</v>
      </c>
      <c r="M7706" s="536">
        <v>0</v>
      </c>
      <c r="N7706" s="535">
        <v>141.18</v>
      </c>
      <c r="O7706" s="536">
        <v>1.0999999999999999E-2</v>
      </c>
      <c r="P7706" s="535">
        <v>125.28</v>
      </c>
      <c r="Q7706" s="536">
        <v>4.7100000000000003E-2</v>
      </c>
      <c r="R7706" s="535">
        <v>131.15</v>
      </c>
    </row>
    <row r="7707" spans="1:18" ht="12.75">
      <c r="A7707" s="145">
        <v>104720</v>
      </c>
      <c r="B7707" s="102" t="s">
        <v>29313</v>
      </c>
      <c r="C7707" s="145" t="s">
        <v>4</v>
      </c>
      <c r="D7707" s="535">
        <v>190.74</v>
      </c>
      <c r="E7707" s="536">
        <v>3.32E-2</v>
      </c>
      <c r="F7707" s="535">
        <v>178.95</v>
      </c>
      <c r="G7707" s="536">
        <v>1.0200000000000001E-2</v>
      </c>
      <c r="H7707" s="535">
        <v>163.63</v>
      </c>
      <c r="I7707" s="536">
        <v>1.11E-2</v>
      </c>
      <c r="J7707" s="535">
        <v>165.24</v>
      </c>
      <c r="K7707" s="536">
        <v>1.0999999999999999E-2</v>
      </c>
      <c r="L7707" s="535">
        <v>169.85</v>
      </c>
      <c r="M7707" s="536">
        <v>0</v>
      </c>
      <c r="N7707" s="535">
        <v>165.58</v>
      </c>
      <c r="O7707" s="536">
        <v>1.0999999999999999E-2</v>
      </c>
      <c r="P7707" s="535">
        <v>145.41999999999999</v>
      </c>
      <c r="Q7707" s="536">
        <v>4.36E-2</v>
      </c>
      <c r="R7707" s="535">
        <v>151.94999999999999</v>
      </c>
    </row>
    <row r="7708" spans="1:18" ht="12.75">
      <c r="A7708" s="145">
        <v>96362</v>
      </c>
      <c r="B7708" s="102" t="s">
        <v>29314</v>
      </c>
      <c r="C7708" s="145" t="s">
        <v>4</v>
      </c>
      <c r="D7708" s="535">
        <v>150.97</v>
      </c>
      <c r="E7708" s="536">
        <v>3.7400000000000003E-2</v>
      </c>
      <c r="F7708" s="535">
        <v>139.47999999999999</v>
      </c>
      <c r="G7708" s="536">
        <v>9.2999999999999992E-3</v>
      </c>
      <c r="H7708" s="535">
        <v>129.06</v>
      </c>
      <c r="I7708" s="536">
        <v>1.01E-2</v>
      </c>
      <c r="J7708" s="535">
        <v>127.65</v>
      </c>
      <c r="K7708" s="536">
        <v>1.0200000000000001E-2</v>
      </c>
      <c r="L7708" s="535">
        <v>129.13999999999999</v>
      </c>
      <c r="M7708" s="536">
        <v>0</v>
      </c>
      <c r="N7708" s="535">
        <v>127.64</v>
      </c>
      <c r="O7708" s="536">
        <v>1.0200000000000001E-2</v>
      </c>
      <c r="P7708" s="535">
        <v>114.19</v>
      </c>
      <c r="Q7708" s="536">
        <v>4.9399999999999999E-2</v>
      </c>
      <c r="R7708" s="535">
        <v>119.95</v>
      </c>
    </row>
    <row r="7709" spans="1:18" ht="12.75">
      <c r="A7709" s="145">
        <v>103191</v>
      </c>
      <c r="B7709" s="102" t="s">
        <v>29315</v>
      </c>
      <c r="C7709" s="145" t="s">
        <v>2</v>
      </c>
      <c r="D7709" s="535">
        <v>2402.25</v>
      </c>
      <c r="E7709" s="536">
        <v>0.94540000000000002</v>
      </c>
      <c r="F7709" s="535">
        <v>2380.66</v>
      </c>
      <c r="G7709" s="536">
        <v>0.95389999999999997</v>
      </c>
      <c r="H7709" s="535">
        <v>2394.11</v>
      </c>
      <c r="I7709" s="536">
        <v>0.9486</v>
      </c>
      <c r="J7709" s="535">
        <v>2381.83</v>
      </c>
      <c r="K7709" s="536">
        <v>0.95350000000000001</v>
      </c>
      <c r="L7709" s="535">
        <v>2401.9</v>
      </c>
      <c r="M7709" s="536">
        <v>0.94550000000000001</v>
      </c>
      <c r="N7709" s="535">
        <v>2392.67</v>
      </c>
      <c r="O7709" s="536">
        <v>0.94910000000000005</v>
      </c>
      <c r="P7709" s="535">
        <v>2407.4699999999998</v>
      </c>
      <c r="Q7709" s="536">
        <v>0.94330000000000003</v>
      </c>
      <c r="R7709" s="535">
        <v>2397.71</v>
      </c>
    </row>
    <row r="7710" spans="1:18" ht="12.75">
      <c r="A7710" s="145">
        <v>103206</v>
      </c>
      <c r="B7710" s="102" t="s">
        <v>29316</v>
      </c>
      <c r="C7710" s="145" t="s">
        <v>2</v>
      </c>
      <c r="D7710" s="535">
        <v>2419.0500000000002</v>
      </c>
      <c r="E7710" s="536">
        <v>0.93879999999999997</v>
      </c>
      <c r="F7710" s="535">
        <v>2389.34</v>
      </c>
      <c r="G7710" s="536">
        <v>0.9506</v>
      </c>
      <c r="H7710" s="535">
        <v>2415.8000000000002</v>
      </c>
      <c r="I7710" s="536">
        <v>0.94010000000000005</v>
      </c>
      <c r="J7710" s="535">
        <v>2391.1799999999998</v>
      </c>
      <c r="K7710" s="536">
        <v>0.94969999999999999</v>
      </c>
      <c r="L7710" s="535">
        <v>2423.75</v>
      </c>
      <c r="M7710" s="536">
        <v>0.93700000000000006</v>
      </c>
      <c r="N7710" s="535">
        <v>2408.59</v>
      </c>
      <c r="O7710" s="536">
        <v>0.94289999999999996</v>
      </c>
      <c r="P7710" s="535">
        <v>2420.5</v>
      </c>
      <c r="Q7710" s="536">
        <v>0.93840000000000001</v>
      </c>
      <c r="R7710" s="535">
        <v>2415.6</v>
      </c>
    </row>
    <row r="7711" spans="1:18" ht="12.75">
      <c r="A7711" s="145">
        <v>103211</v>
      </c>
      <c r="B7711" s="102" t="s">
        <v>29317</v>
      </c>
      <c r="C7711" s="145" t="s">
        <v>2</v>
      </c>
      <c r="D7711" s="535">
        <v>0</v>
      </c>
      <c r="E7711" s="536"/>
      <c r="F7711" s="535">
        <v>0</v>
      </c>
      <c r="G7711" s="536"/>
      <c r="H7711" s="535">
        <v>0</v>
      </c>
      <c r="I7711" s="536"/>
      <c r="J7711" s="535">
        <v>0</v>
      </c>
      <c r="K7711" s="536"/>
      <c r="L7711" s="535">
        <v>0</v>
      </c>
      <c r="M7711" s="536"/>
      <c r="N7711" s="535">
        <v>0</v>
      </c>
      <c r="O7711" s="536"/>
      <c r="P7711" s="535">
        <v>0</v>
      </c>
      <c r="Q7711" s="536"/>
      <c r="R7711" s="535">
        <v>0</v>
      </c>
    </row>
    <row r="7712" spans="1:18" ht="12.75">
      <c r="A7712" s="145">
        <v>103196</v>
      </c>
      <c r="B7712" s="102" t="s">
        <v>29318</v>
      </c>
      <c r="C7712" s="145" t="s">
        <v>2</v>
      </c>
      <c r="D7712" s="535">
        <v>0</v>
      </c>
      <c r="E7712" s="536"/>
      <c r="F7712" s="535">
        <v>0</v>
      </c>
      <c r="G7712" s="536"/>
      <c r="H7712" s="535">
        <v>0</v>
      </c>
      <c r="I7712" s="536"/>
      <c r="J7712" s="535">
        <v>0</v>
      </c>
      <c r="K7712" s="536"/>
      <c r="L7712" s="535">
        <v>0</v>
      </c>
      <c r="M7712" s="536"/>
      <c r="N7712" s="535">
        <v>0</v>
      </c>
      <c r="O7712" s="536"/>
      <c r="P7712" s="535">
        <v>0</v>
      </c>
      <c r="Q7712" s="536"/>
      <c r="R7712" s="535">
        <v>0</v>
      </c>
    </row>
    <row r="7713" spans="1:18" ht="12.75">
      <c r="A7713" s="145">
        <v>103212</v>
      </c>
      <c r="B7713" s="102" t="s">
        <v>29319</v>
      </c>
      <c r="C7713" s="145" t="s">
        <v>2</v>
      </c>
      <c r="D7713" s="535">
        <v>0</v>
      </c>
      <c r="E7713" s="536"/>
      <c r="F7713" s="535">
        <v>0</v>
      </c>
      <c r="G7713" s="536"/>
      <c r="H7713" s="535">
        <v>0</v>
      </c>
      <c r="I7713" s="536"/>
      <c r="J7713" s="535">
        <v>0</v>
      </c>
      <c r="K7713" s="536"/>
      <c r="L7713" s="535">
        <v>0</v>
      </c>
      <c r="M7713" s="536"/>
      <c r="N7713" s="535">
        <v>0</v>
      </c>
      <c r="O7713" s="536"/>
      <c r="P7713" s="535">
        <v>0</v>
      </c>
      <c r="Q7713" s="536"/>
      <c r="R7713" s="535">
        <v>0</v>
      </c>
    </row>
    <row r="7714" spans="1:18" ht="12.75">
      <c r="A7714" s="145">
        <v>103197</v>
      </c>
      <c r="B7714" s="102" t="s">
        <v>29320</v>
      </c>
      <c r="C7714" s="145" t="s">
        <v>2</v>
      </c>
      <c r="D7714" s="535">
        <v>0</v>
      </c>
      <c r="E7714" s="536"/>
      <c r="F7714" s="535">
        <v>0</v>
      </c>
      <c r="G7714" s="536"/>
      <c r="H7714" s="535">
        <v>0</v>
      </c>
      <c r="I7714" s="536"/>
      <c r="J7714" s="535">
        <v>0</v>
      </c>
      <c r="K7714" s="536"/>
      <c r="L7714" s="535">
        <v>0</v>
      </c>
      <c r="M7714" s="536"/>
      <c r="N7714" s="535">
        <v>0</v>
      </c>
      <c r="O7714" s="536"/>
      <c r="P7714" s="535">
        <v>0</v>
      </c>
      <c r="Q7714" s="536"/>
      <c r="R7714" s="535">
        <v>0</v>
      </c>
    </row>
    <row r="7715" spans="1:18" ht="12.75">
      <c r="A7715" s="145">
        <v>103217</v>
      </c>
      <c r="B7715" s="102" t="s">
        <v>29321</v>
      </c>
      <c r="C7715" s="145" t="s">
        <v>2</v>
      </c>
      <c r="D7715" s="535">
        <v>0</v>
      </c>
      <c r="E7715" s="536"/>
      <c r="F7715" s="535">
        <v>0</v>
      </c>
      <c r="G7715" s="536"/>
      <c r="H7715" s="535">
        <v>0</v>
      </c>
      <c r="I7715" s="536"/>
      <c r="J7715" s="535">
        <v>0</v>
      </c>
      <c r="K7715" s="536"/>
      <c r="L7715" s="535">
        <v>0</v>
      </c>
      <c r="M7715" s="536"/>
      <c r="N7715" s="535">
        <v>0</v>
      </c>
      <c r="O7715" s="536"/>
      <c r="P7715" s="535">
        <v>0</v>
      </c>
      <c r="Q7715" s="536"/>
      <c r="R7715" s="535">
        <v>0</v>
      </c>
    </row>
    <row r="7716" spans="1:18" ht="12.75">
      <c r="A7716" s="145">
        <v>103202</v>
      </c>
      <c r="B7716" s="102" t="s">
        <v>29322</v>
      </c>
      <c r="C7716" s="145" t="s">
        <v>2</v>
      </c>
      <c r="D7716" s="535">
        <v>0</v>
      </c>
      <c r="E7716" s="536"/>
      <c r="F7716" s="535">
        <v>0</v>
      </c>
      <c r="G7716" s="536"/>
      <c r="H7716" s="535">
        <v>0</v>
      </c>
      <c r="I7716" s="536"/>
      <c r="J7716" s="535">
        <v>0</v>
      </c>
      <c r="K7716" s="536"/>
      <c r="L7716" s="535">
        <v>0</v>
      </c>
      <c r="M7716" s="536"/>
      <c r="N7716" s="535">
        <v>0</v>
      </c>
      <c r="O7716" s="536"/>
      <c r="P7716" s="535">
        <v>0</v>
      </c>
      <c r="Q7716" s="536"/>
      <c r="R7716" s="535">
        <v>0</v>
      </c>
    </row>
    <row r="7717" spans="1:18" ht="12.75">
      <c r="A7717" s="145">
        <v>103215</v>
      </c>
      <c r="B7717" s="102" t="s">
        <v>29323</v>
      </c>
      <c r="C7717" s="145" t="s">
        <v>2</v>
      </c>
      <c r="D7717" s="535">
        <v>0</v>
      </c>
      <c r="E7717" s="536"/>
      <c r="F7717" s="535">
        <v>0</v>
      </c>
      <c r="G7717" s="536"/>
      <c r="H7717" s="535">
        <v>0</v>
      </c>
      <c r="I7717" s="536"/>
      <c r="J7717" s="535">
        <v>0</v>
      </c>
      <c r="K7717" s="536"/>
      <c r="L7717" s="535">
        <v>0</v>
      </c>
      <c r="M7717" s="536"/>
      <c r="N7717" s="535">
        <v>0</v>
      </c>
      <c r="O7717" s="536"/>
      <c r="P7717" s="535">
        <v>0</v>
      </c>
      <c r="Q7717" s="536"/>
      <c r="R7717" s="535">
        <v>0</v>
      </c>
    </row>
    <row r="7718" spans="1:18" ht="12.75">
      <c r="A7718" s="145">
        <v>103200</v>
      </c>
      <c r="B7718" s="102" t="s">
        <v>29324</v>
      </c>
      <c r="C7718" s="145" t="s">
        <v>2</v>
      </c>
      <c r="D7718" s="535">
        <v>0</v>
      </c>
      <c r="E7718" s="536"/>
      <c r="F7718" s="535">
        <v>0</v>
      </c>
      <c r="G7718" s="536"/>
      <c r="H7718" s="535">
        <v>0</v>
      </c>
      <c r="I7718" s="536"/>
      <c r="J7718" s="535">
        <v>0</v>
      </c>
      <c r="K7718" s="536"/>
      <c r="L7718" s="535">
        <v>0</v>
      </c>
      <c r="M7718" s="536"/>
      <c r="N7718" s="535">
        <v>0</v>
      </c>
      <c r="O7718" s="536"/>
      <c r="P7718" s="535">
        <v>0</v>
      </c>
      <c r="Q7718" s="536"/>
      <c r="R7718" s="535">
        <v>0</v>
      </c>
    </row>
    <row r="7719" spans="1:18" ht="12.75">
      <c r="A7719" s="145">
        <v>103216</v>
      </c>
      <c r="B7719" s="102" t="s">
        <v>29325</v>
      </c>
      <c r="C7719" s="145" t="s">
        <v>2</v>
      </c>
      <c r="D7719" s="535">
        <v>0</v>
      </c>
      <c r="E7719" s="536"/>
      <c r="F7719" s="535">
        <v>0</v>
      </c>
      <c r="G7719" s="536"/>
      <c r="H7719" s="535">
        <v>0</v>
      </c>
      <c r="I7719" s="536"/>
      <c r="J7719" s="535">
        <v>0</v>
      </c>
      <c r="K7719" s="536"/>
      <c r="L7719" s="535">
        <v>0</v>
      </c>
      <c r="M7719" s="536"/>
      <c r="N7719" s="535">
        <v>0</v>
      </c>
      <c r="O7719" s="536"/>
      <c r="P7719" s="535">
        <v>0</v>
      </c>
      <c r="Q7719" s="536"/>
      <c r="R7719" s="535">
        <v>0</v>
      </c>
    </row>
    <row r="7720" spans="1:18" ht="12.75">
      <c r="A7720" s="145">
        <v>103201</v>
      </c>
      <c r="B7720" s="102" t="s">
        <v>29326</v>
      </c>
      <c r="C7720" s="145" t="s">
        <v>2</v>
      </c>
      <c r="D7720" s="535">
        <v>0</v>
      </c>
      <c r="E7720" s="536"/>
      <c r="F7720" s="535">
        <v>0</v>
      </c>
      <c r="G7720" s="536"/>
      <c r="H7720" s="535">
        <v>0</v>
      </c>
      <c r="I7720" s="536"/>
      <c r="J7720" s="535">
        <v>0</v>
      </c>
      <c r="K7720" s="536"/>
      <c r="L7720" s="535">
        <v>0</v>
      </c>
      <c r="M7720" s="536"/>
      <c r="N7720" s="535">
        <v>0</v>
      </c>
      <c r="O7720" s="536"/>
      <c r="P7720" s="535">
        <v>0</v>
      </c>
      <c r="Q7720" s="536"/>
      <c r="R7720" s="535">
        <v>0</v>
      </c>
    </row>
    <row r="7721" spans="1:18" ht="12.75">
      <c r="A7721" s="145">
        <v>103185</v>
      </c>
      <c r="B7721" s="102" t="s">
        <v>29327</v>
      </c>
      <c r="C7721" s="145" t="s">
        <v>2</v>
      </c>
      <c r="D7721" s="535">
        <v>6172.38</v>
      </c>
      <c r="E7721" s="536">
        <v>0.97609999999999997</v>
      </c>
      <c r="F7721" s="535">
        <v>6150.07</v>
      </c>
      <c r="G7721" s="536">
        <v>0.97970000000000002</v>
      </c>
      <c r="H7721" s="535">
        <v>6176.62</v>
      </c>
      <c r="I7721" s="536">
        <v>0.97550000000000003</v>
      </c>
      <c r="J7721" s="535">
        <v>6146.24</v>
      </c>
      <c r="K7721" s="536">
        <v>0.98029999999999995</v>
      </c>
      <c r="L7721" s="535">
        <v>6178.33</v>
      </c>
      <c r="M7721" s="536">
        <v>0.97519999999999996</v>
      </c>
      <c r="N7721" s="535">
        <v>6167.11</v>
      </c>
      <c r="O7721" s="536">
        <v>0.97699999999999998</v>
      </c>
      <c r="P7721" s="535">
        <v>6176.5</v>
      </c>
      <c r="Q7721" s="536">
        <v>0.97550000000000003</v>
      </c>
      <c r="R7721" s="535">
        <v>6178.23</v>
      </c>
    </row>
    <row r="7722" spans="1:18" ht="12.75">
      <c r="A7722" s="145">
        <v>103218</v>
      </c>
      <c r="B7722" s="102" t="s">
        <v>29328</v>
      </c>
      <c r="C7722" s="145" t="s">
        <v>2</v>
      </c>
      <c r="D7722" s="535">
        <v>0</v>
      </c>
      <c r="E7722" s="536"/>
      <c r="F7722" s="535">
        <v>0</v>
      </c>
      <c r="G7722" s="536"/>
      <c r="H7722" s="535">
        <v>0</v>
      </c>
      <c r="I7722" s="536"/>
      <c r="J7722" s="535">
        <v>0</v>
      </c>
      <c r="K7722" s="536"/>
      <c r="L7722" s="535">
        <v>0</v>
      </c>
      <c r="M7722" s="536"/>
      <c r="N7722" s="535">
        <v>0</v>
      </c>
      <c r="O7722" s="536"/>
      <c r="P7722" s="535">
        <v>0</v>
      </c>
      <c r="Q7722" s="536"/>
      <c r="R7722" s="535">
        <v>0</v>
      </c>
    </row>
    <row r="7723" spans="1:18" ht="12.75">
      <c r="A7723" s="145">
        <v>103203</v>
      </c>
      <c r="B7723" s="102" t="s">
        <v>29329</v>
      </c>
      <c r="C7723" s="145" t="s">
        <v>2</v>
      </c>
      <c r="D7723" s="535">
        <v>0</v>
      </c>
      <c r="E7723" s="536"/>
      <c r="F7723" s="535">
        <v>0</v>
      </c>
      <c r="G7723" s="536"/>
      <c r="H7723" s="535">
        <v>0</v>
      </c>
      <c r="I7723" s="536"/>
      <c r="J7723" s="535">
        <v>0</v>
      </c>
      <c r="K7723" s="536"/>
      <c r="L7723" s="535">
        <v>0</v>
      </c>
      <c r="M7723" s="536"/>
      <c r="N7723" s="535">
        <v>0</v>
      </c>
      <c r="O7723" s="536"/>
      <c r="P7723" s="535">
        <v>0</v>
      </c>
      <c r="Q7723" s="536"/>
      <c r="R7723" s="535">
        <v>0</v>
      </c>
    </row>
    <row r="7724" spans="1:18" ht="12.75">
      <c r="A7724" s="145">
        <v>103213</v>
      </c>
      <c r="B7724" s="102" t="s">
        <v>29330</v>
      </c>
      <c r="C7724" s="145" t="s">
        <v>2</v>
      </c>
      <c r="D7724" s="535">
        <v>0</v>
      </c>
      <c r="E7724" s="536"/>
      <c r="F7724" s="535">
        <v>0</v>
      </c>
      <c r="G7724" s="536"/>
      <c r="H7724" s="535">
        <v>0</v>
      </c>
      <c r="I7724" s="536"/>
      <c r="J7724" s="535">
        <v>0</v>
      </c>
      <c r="K7724" s="536"/>
      <c r="L7724" s="535">
        <v>0</v>
      </c>
      <c r="M7724" s="536"/>
      <c r="N7724" s="535">
        <v>0</v>
      </c>
      <c r="O7724" s="536"/>
      <c r="P7724" s="535">
        <v>0</v>
      </c>
      <c r="Q7724" s="536"/>
      <c r="R7724" s="535">
        <v>0</v>
      </c>
    </row>
    <row r="7725" spans="1:18" ht="12.75">
      <c r="A7725" s="145">
        <v>103198</v>
      </c>
      <c r="B7725" s="102" t="s">
        <v>29331</v>
      </c>
      <c r="C7725" s="145" t="s">
        <v>2</v>
      </c>
      <c r="D7725" s="535">
        <v>0</v>
      </c>
      <c r="E7725" s="536"/>
      <c r="F7725" s="535">
        <v>0</v>
      </c>
      <c r="G7725" s="536"/>
      <c r="H7725" s="535">
        <v>0</v>
      </c>
      <c r="I7725" s="536"/>
      <c r="J7725" s="535">
        <v>0</v>
      </c>
      <c r="K7725" s="536"/>
      <c r="L7725" s="535">
        <v>0</v>
      </c>
      <c r="M7725" s="536"/>
      <c r="N7725" s="535">
        <v>0</v>
      </c>
      <c r="O7725" s="536"/>
      <c r="P7725" s="535">
        <v>0</v>
      </c>
      <c r="Q7725" s="536"/>
      <c r="R7725" s="535">
        <v>0</v>
      </c>
    </row>
    <row r="7726" spans="1:18" ht="12.75">
      <c r="A7726" s="145">
        <v>103214</v>
      </c>
      <c r="B7726" s="102" t="s">
        <v>29332</v>
      </c>
      <c r="C7726" s="145" t="s">
        <v>2</v>
      </c>
      <c r="D7726" s="535">
        <v>0</v>
      </c>
      <c r="E7726" s="536"/>
      <c r="F7726" s="535">
        <v>0</v>
      </c>
      <c r="G7726" s="536"/>
      <c r="H7726" s="535">
        <v>0</v>
      </c>
      <c r="I7726" s="536"/>
      <c r="J7726" s="535">
        <v>0</v>
      </c>
      <c r="K7726" s="536"/>
      <c r="L7726" s="535">
        <v>0</v>
      </c>
      <c r="M7726" s="536"/>
      <c r="N7726" s="535">
        <v>0</v>
      </c>
      <c r="O7726" s="536"/>
      <c r="P7726" s="535">
        <v>0</v>
      </c>
      <c r="Q7726" s="536"/>
      <c r="R7726" s="535">
        <v>0</v>
      </c>
    </row>
    <row r="7727" spans="1:18" ht="12.75">
      <c r="A7727" s="145">
        <v>103199</v>
      </c>
      <c r="B7727" s="102" t="s">
        <v>29333</v>
      </c>
      <c r="C7727" s="145" t="s">
        <v>2</v>
      </c>
      <c r="D7727" s="535">
        <v>0</v>
      </c>
      <c r="E7727" s="536"/>
      <c r="F7727" s="535">
        <v>0</v>
      </c>
      <c r="G7727" s="536"/>
      <c r="H7727" s="535">
        <v>0</v>
      </c>
      <c r="I7727" s="536"/>
      <c r="J7727" s="535">
        <v>0</v>
      </c>
      <c r="K7727" s="536"/>
      <c r="L7727" s="535">
        <v>0</v>
      </c>
      <c r="M7727" s="536"/>
      <c r="N7727" s="535">
        <v>0</v>
      </c>
      <c r="O7727" s="536"/>
      <c r="P7727" s="535">
        <v>0</v>
      </c>
      <c r="Q7727" s="536"/>
      <c r="R7727" s="535">
        <v>0</v>
      </c>
    </row>
    <row r="7728" spans="1:18" ht="12.75">
      <c r="A7728" s="145">
        <v>103219</v>
      </c>
      <c r="B7728" s="102" t="s">
        <v>29334</v>
      </c>
      <c r="C7728" s="145" t="s">
        <v>2</v>
      </c>
      <c r="D7728" s="535">
        <v>0</v>
      </c>
      <c r="E7728" s="536"/>
      <c r="F7728" s="535">
        <v>0</v>
      </c>
      <c r="G7728" s="536"/>
      <c r="H7728" s="535">
        <v>0</v>
      </c>
      <c r="I7728" s="536"/>
      <c r="J7728" s="535">
        <v>0</v>
      </c>
      <c r="K7728" s="536"/>
      <c r="L7728" s="535">
        <v>0</v>
      </c>
      <c r="M7728" s="536"/>
      <c r="N7728" s="535">
        <v>0</v>
      </c>
      <c r="O7728" s="536"/>
      <c r="P7728" s="535">
        <v>0</v>
      </c>
      <c r="Q7728" s="536"/>
      <c r="R7728" s="535">
        <v>0</v>
      </c>
    </row>
    <row r="7729" spans="1:18" ht="12.75">
      <c r="A7729" s="145">
        <v>103204</v>
      </c>
      <c r="B7729" s="102" t="s">
        <v>29335</v>
      </c>
      <c r="C7729" s="145" t="s">
        <v>2</v>
      </c>
      <c r="D7729" s="535">
        <v>0</v>
      </c>
      <c r="E7729" s="536"/>
      <c r="F7729" s="535">
        <v>0</v>
      </c>
      <c r="G7729" s="536"/>
      <c r="H7729" s="535">
        <v>0</v>
      </c>
      <c r="I7729" s="536"/>
      <c r="J7729" s="535">
        <v>0</v>
      </c>
      <c r="K7729" s="536"/>
      <c r="L7729" s="535">
        <v>0</v>
      </c>
      <c r="M7729" s="536"/>
      <c r="N7729" s="535">
        <v>0</v>
      </c>
      <c r="O7729" s="536"/>
      <c r="P7729" s="535">
        <v>0</v>
      </c>
      <c r="Q7729" s="536"/>
      <c r="R7729" s="535">
        <v>0</v>
      </c>
    </row>
    <row r="7730" spans="1:18" ht="12.75">
      <c r="A7730" s="145">
        <v>103186</v>
      </c>
      <c r="B7730" s="102" t="s">
        <v>29336</v>
      </c>
      <c r="C7730" s="145" t="s">
        <v>2</v>
      </c>
      <c r="D7730" s="535">
        <v>6494.56</v>
      </c>
      <c r="E7730" s="536">
        <v>0.99070000000000003</v>
      </c>
      <c r="F7730" s="535">
        <v>6485.41</v>
      </c>
      <c r="G7730" s="536">
        <v>0.99209999999999998</v>
      </c>
      <c r="H7730" s="535">
        <v>6496.29</v>
      </c>
      <c r="I7730" s="536">
        <v>0.99039999999999995</v>
      </c>
      <c r="J7730" s="535">
        <v>6483.85</v>
      </c>
      <c r="K7730" s="536">
        <v>0.99229999999999996</v>
      </c>
      <c r="L7730" s="535">
        <v>6496.99</v>
      </c>
      <c r="M7730" s="536">
        <v>0.99029999999999996</v>
      </c>
      <c r="N7730" s="535">
        <v>6492.4</v>
      </c>
      <c r="O7730" s="536">
        <v>0.99099999999999999</v>
      </c>
      <c r="P7730" s="535">
        <v>6496.24</v>
      </c>
      <c r="Q7730" s="536">
        <v>0.99050000000000005</v>
      </c>
      <c r="R7730" s="535">
        <v>6496.95</v>
      </c>
    </row>
    <row r="7731" spans="1:18" ht="12.75">
      <c r="A7731" s="145">
        <v>103210</v>
      </c>
      <c r="B7731" s="102" t="s">
        <v>29337</v>
      </c>
      <c r="C7731" s="145" t="s">
        <v>2</v>
      </c>
      <c r="D7731" s="535">
        <v>2338.6</v>
      </c>
      <c r="E7731" s="536">
        <v>0.89400000000000002</v>
      </c>
      <c r="F7731" s="535">
        <v>2288.64</v>
      </c>
      <c r="G7731" s="536">
        <v>0.91390000000000005</v>
      </c>
      <c r="H7731" s="535">
        <v>2338.08</v>
      </c>
      <c r="I7731" s="536">
        <v>0.89419999999999999</v>
      </c>
      <c r="J7731" s="535">
        <v>2290.4</v>
      </c>
      <c r="K7731" s="536">
        <v>0.91279999999999994</v>
      </c>
      <c r="L7731" s="535">
        <v>2349.67</v>
      </c>
      <c r="M7731" s="536">
        <v>0.88980000000000004</v>
      </c>
      <c r="N7731" s="535">
        <v>2322.9299999999998</v>
      </c>
      <c r="O7731" s="536">
        <v>0.9</v>
      </c>
      <c r="P7731" s="535">
        <v>2339.17</v>
      </c>
      <c r="Q7731" s="536">
        <v>0.89410000000000001</v>
      </c>
      <c r="R7731" s="535">
        <v>2335.7800000000002</v>
      </c>
    </row>
    <row r="7732" spans="1:18" ht="12.75">
      <c r="A7732" s="145">
        <v>103195</v>
      </c>
      <c r="B7732" s="102" t="s">
        <v>29338</v>
      </c>
      <c r="C7732" s="145" t="s">
        <v>2</v>
      </c>
      <c r="D7732" s="535">
        <v>2215.96</v>
      </c>
      <c r="E7732" s="536">
        <v>0.94350000000000001</v>
      </c>
      <c r="F7732" s="535">
        <v>2193.48</v>
      </c>
      <c r="G7732" s="536">
        <v>0.95320000000000005</v>
      </c>
      <c r="H7732" s="535">
        <v>2209.0100000000002</v>
      </c>
      <c r="I7732" s="536">
        <v>0.94650000000000001</v>
      </c>
      <c r="J7732" s="535">
        <v>2195.2399999999998</v>
      </c>
      <c r="K7732" s="536">
        <v>0.95240000000000002</v>
      </c>
      <c r="L7732" s="535">
        <v>2215.29</v>
      </c>
      <c r="M7732" s="536">
        <v>0.94379999999999997</v>
      </c>
      <c r="N7732" s="535">
        <v>2206</v>
      </c>
      <c r="O7732" s="536">
        <v>0.94779999999999998</v>
      </c>
      <c r="P7732" s="535">
        <v>2220.39</v>
      </c>
      <c r="Q7732" s="536">
        <v>0.94159999999999999</v>
      </c>
      <c r="R7732" s="535">
        <v>2211.94</v>
      </c>
    </row>
    <row r="7733" spans="1:18" ht="12.75">
      <c r="A7733" s="145">
        <v>103205</v>
      </c>
      <c r="B7733" s="102" t="s">
        <v>29339</v>
      </c>
      <c r="C7733" s="145" t="s">
        <v>2</v>
      </c>
      <c r="D7733" s="535">
        <v>4124.28</v>
      </c>
      <c r="E7733" s="536">
        <v>0.95960000000000001</v>
      </c>
      <c r="F7733" s="535">
        <v>4091.79</v>
      </c>
      <c r="G7733" s="536">
        <v>0.96740000000000004</v>
      </c>
      <c r="H7733" s="535">
        <v>4121.57</v>
      </c>
      <c r="I7733" s="536">
        <v>0.96030000000000004</v>
      </c>
      <c r="J7733" s="535">
        <v>4093.15</v>
      </c>
      <c r="K7733" s="536">
        <v>0.96689999999999998</v>
      </c>
      <c r="L7733" s="535">
        <v>4129.7299999999996</v>
      </c>
      <c r="M7733" s="536">
        <v>0.95840000000000003</v>
      </c>
      <c r="N7733" s="535">
        <v>4113.17</v>
      </c>
      <c r="O7733" s="536">
        <v>0.96220000000000006</v>
      </c>
      <c r="P7733" s="535">
        <v>4126.25</v>
      </c>
      <c r="Q7733" s="536">
        <v>0.95930000000000004</v>
      </c>
      <c r="R7733" s="535">
        <v>4121.57</v>
      </c>
    </row>
    <row r="7734" spans="1:18" ht="12.75">
      <c r="A7734" s="145">
        <v>103190</v>
      </c>
      <c r="B7734" s="102" t="s">
        <v>29340</v>
      </c>
      <c r="C7734" s="145" t="s">
        <v>2</v>
      </c>
      <c r="D7734" s="535">
        <v>4107.4799999999996</v>
      </c>
      <c r="E7734" s="536">
        <v>0.96360000000000001</v>
      </c>
      <c r="F7734" s="535">
        <v>4083.1</v>
      </c>
      <c r="G7734" s="536">
        <v>0.96930000000000005</v>
      </c>
      <c r="H7734" s="535">
        <v>4099.88</v>
      </c>
      <c r="I7734" s="536">
        <v>0.96540000000000004</v>
      </c>
      <c r="J7734" s="535">
        <v>4083.8</v>
      </c>
      <c r="K7734" s="536">
        <v>0.96919999999999995</v>
      </c>
      <c r="L7734" s="535">
        <v>4107.88</v>
      </c>
      <c r="M7734" s="536">
        <v>0.96350000000000002</v>
      </c>
      <c r="N7734" s="535">
        <v>4097.25</v>
      </c>
      <c r="O7734" s="536">
        <v>0.96599999999999997</v>
      </c>
      <c r="P7734" s="535">
        <v>4113.2299999999996</v>
      </c>
      <c r="Q7734" s="536">
        <v>0.96220000000000006</v>
      </c>
      <c r="R7734" s="535">
        <v>4103.66</v>
      </c>
    </row>
    <row r="7735" spans="1:18" ht="12.75">
      <c r="A7735" s="145">
        <v>103207</v>
      </c>
      <c r="B7735" s="102" t="s">
        <v>29341</v>
      </c>
      <c r="C7735" s="145" t="s">
        <v>2</v>
      </c>
      <c r="D7735" s="535">
        <v>2572.69</v>
      </c>
      <c r="E7735" s="536">
        <v>0.9425</v>
      </c>
      <c r="F7735" s="535">
        <v>2542.98</v>
      </c>
      <c r="G7735" s="536">
        <v>0.9536</v>
      </c>
      <c r="H7735" s="535">
        <v>2569.44</v>
      </c>
      <c r="I7735" s="536">
        <v>0.94359999999999999</v>
      </c>
      <c r="J7735" s="535">
        <v>2544.8200000000002</v>
      </c>
      <c r="K7735" s="536">
        <v>0.95279999999999998</v>
      </c>
      <c r="L7735" s="535">
        <v>2577.39</v>
      </c>
      <c r="M7735" s="536">
        <v>0.94069999999999998</v>
      </c>
      <c r="N7735" s="535">
        <v>2562.23</v>
      </c>
      <c r="O7735" s="536">
        <v>0.94630000000000003</v>
      </c>
      <c r="P7735" s="535">
        <v>2574.14</v>
      </c>
      <c r="Q7735" s="536">
        <v>0.94210000000000005</v>
      </c>
      <c r="R7735" s="535">
        <v>2569.2399999999998</v>
      </c>
    </row>
    <row r="7736" spans="1:18" ht="12.75">
      <c r="A7736" s="145">
        <v>103192</v>
      </c>
      <c r="B7736" s="102" t="s">
        <v>29342</v>
      </c>
      <c r="C7736" s="145" t="s">
        <v>2</v>
      </c>
      <c r="D7736" s="535">
        <v>2555.89</v>
      </c>
      <c r="E7736" s="536">
        <v>0.9486</v>
      </c>
      <c r="F7736" s="535">
        <v>2534.3000000000002</v>
      </c>
      <c r="G7736" s="536">
        <v>0.95669999999999999</v>
      </c>
      <c r="H7736" s="535">
        <v>2547.75</v>
      </c>
      <c r="I7736" s="536">
        <v>0.95169999999999999</v>
      </c>
      <c r="J7736" s="535">
        <v>2535.4699999999998</v>
      </c>
      <c r="K7736" s="536">
        <v>0.95630000000000004</v>
      </c>
      <c r="L7736" s="535">
        <v>2555.54</v>
      </c>
      <c r="M7736" s="536">
        <v>0.94879999999999998</v>
      </c>
      <c r="N7736" s="535">
        <v>2546.31</v>
      </c>
      <c r="O7736" s="536">
        <v>0.95220000000000005</v>
      </c>
      <c r="P7736" s="535">
        <v>2561.11</v>
      </c>
      <c r="Q7736" s="536">
        <v>0.94669999999999999</v>
      </c>
      <c r="R7736" s="535">
        <v>2551.35</v>
      </c>
    </row>
    <row r="7737" spans="1:18" ht="12.75">
      <c r="A7737" s="145">
        <v>103208</v>
      </c>
      <c r="B7737" s="102" t="s">
        <v>29343</v>
      </c>
      <c r="C7737" s="145" t="s">
        <v>2</v>
      </c>
      <c r="D7737" s="535">
        <v>1991.42</v>
      </c>
      <c r="E7737" s="536">
        <v>0.92569999999999997</v>
      </c>
      <c r="F7737" s="535">
        <v>1961.71</v>
      </c>
      <c r="G7737" s="536">
        <v>0.93989999999999996</v>
      </c>
      <c r="H7737" s="535">
        <v>1988.17</v>
      </c>
      <c r="I7737" s="536">
        <v>0.92720000000000002</v>
      </c>
      <c r="J7737" s="535">
        <v>1963.55</v>
      </c>
      <c r="K7737" s="536">
        <v>0.93879999999999997</v>
      </c>
      <c r="L7737" s="535">
        <v>1996.12</v>
      </c>
      <c r="M7737" s="536">
        <v>0.92349999999999999</v>
      </c>
      <c r="N7737" s="535">
        <v>1980.96</v>
      </c>
      <c r="O7737" s="536">
        <v>0.93049999999999999</v>
      </c>
      <c r="P7737" s="535">
        <v>1992.87</v>
      </c>
      <c r="Q7737" s="536">
        <v>0.92520000000000002</v>
      </c>
      <c r="R7737" s="535">
        <v>1987.97</v>
      </c>
    </row>
    <row r="7738" spans="1:18" ht="12.75">
      <c r="A7738" s="145">
        <v>103193</v>
      </c>
      <c r="B7738" s="102" t="s">
        <v>29344</v>
      </c>
      <c r="C7738" s="145" t="s">
        <v>2</v>
      </c>
      <c r="D7738" s="535">
        <v>1974.62</v>
      </c>
      <c r="E7738" s="536">
        <v>0.9335</v>
      </c>
      <c r="F7738" s="535">
        <v>1953.03</v>
      </c>
      <c r="G7738" s="536">
        <v>0.94389999999999996</v>
      </c>
      <c r="H7738" s="535">
        <v>1966.48</v>
      </c>
      <c r="I7738" s="536">
        <v>0.93740000000000001</v>
      </c>
      <c r="J7738" s="535">
        <v>1954.2</v>
      </c>
      <c r="K7738" s="536">
        <v>0.94330000000000003</v>
      </c>
      <c r="L7738" s="535">
        <v>1974.27</v>
      </c>
      <c r="M7738" s="536">
        <v>0.93369999999999997</v>
      </c>
      <c r="N7738" s="535">
        <v>1965.04</v>
      </c>
      <c r="O7738" s="536">
        <v>0.93810000000000004</v>
      </c>
      <c r="P7738" s="535">
        <v>1979.84</v>
      </c>
      <c r="Q7738" s="536">
        <v>0.93110000000000004</v>
      </c>
      <c r="R7738" s="535">
        <v>1970.08</v>
      </c>
    </row>
    <row r="7739" spans="1:18" ht="12.75">
      <c r="A7739" s="145">
        <v>103187</v>
      </c>
      <c r="B7739" s="102" t="s">
        <v>29345</v>
      </c>
      <c r="C7739" s="145" t="s">
        <v>2</v>
      </c>
      <c r="D7739" s="535">
        <v>4889.92</v>
      </c>
      <c r="E7739" s="536">
        <v>0.97940000000000005</v>
      </c>
      <c r="F7739" s="535">
        <v>4874.66</v>
      </c>
      <c r="G7739" s="536">
        <v>0.98250000000000004</v>
      </c>
      <c r="H7739" s="535">
        <v>4892.82</v>
      </c>
      <c r="I7739" s="536">
        <v>0.9788</v>
      </c>
      <c r="J7739" s="535">
        <v>4872.05</v>
      </c>
      <c r="K7739" s="536">
        <v>0.98299999999999998</v>
      </c>
      <c r="L7739" s="535">
        <v>4893.99</v>
      </c>
      <c r="M7739" s="536">
        <v>0.97860000000000003</v>
      </c>
      <c r="N7739" s="535">
        <v>4886.32</v>
      </c>
      <c r="O7739" s="536">
        <v>0.98009999999999997</v>
      </c>
      <c r="P7739" s="535">
        <v>4892.74</v>
      </c>
      <c r="Q7739" s="536">
        <v>0.9788</v>
      </c>
      <c r="R7739" s="535">
        <v>4893.93</v>
      </c>
    </row>
    <row r="7740" spans="1:18" ht="12.75">
      <c r="A7740" s="145">
        <v>103188</v>
      </c>
      <c r="B7740" s="102" t="s">
        <v>29346</v>
      </c>
      <c r="C7740" s="145" t="s">
        <v>2</v>
      </c>
      <c r="D7740" s="535">
        <v>5252.88</v>
      </c>
      <c r="E7740" s="536">
        <v>0.98519999999999996</v>
      </c>
      <c r="F7740" s="535">
        <v>5241.13</v>
      </c>
      <c r="G7740" s="536">
        <v>0.98750000000000004</v>
      </c>
      <c r="H7740" s="535">
        <v>5255.11</v>
      </c>
      <c r="I7740" s="536">
        <v>0.98480000000000001</v>
      </c>
      <c r="J7740" s="535">
        <v>5239.12</v>
      </c>
      <c r="K7740" s="536">
        <v>0.98780000000000001</v>
      </c>
      <c r="L7740" s="535">
        <v>5256.01</v>
      </c>
      <c r="M7740" s="536">
        <v>0.98470000000000002</v>
      </c>
      <c r="N7740" s="535">
        <v>5250.1</v>
      </c>
      <c r="O7740" s="536">
        <v>0.98580000000000001</v>
      </c>
      <c r="P7740" s="535">
        <v>5255.04</v>
      </c>
      <c r="Q7740" s="536">
        <v>0.98480000000000001</v>
      </c>
      <c r="R7740" s="535">
        <v>5255.96</v>
      </c>
    </row>
    <row r="7741" spans="1:18" ht="12.75">
      <c r="A7741" s="145">
        <v>103189</v>
      </c>
      <c r="B7741" s="102" t="s">
        <v>29347</v>
      </c>
      <c r="C7741" s="145" t="s">
        <v>2</v>
      </c>
      <c r="D7741" s="535">
        <v>2634.99</v>
      </c>
      <c r="E7741" s="536">
        <v>0.97940000000000005</v>
      </c>
      <c r="F7741" s="535">
        <v>2626.77</v>
      </c>
      <c r="G7741" s="536">
        <v>0.98250000000000004</v>
      </c>
      <c r="H7741" s="535">
        <v>2636.54</v>
      </c>
      <c r="I7741" s="536">
        <v>0.97889999999999999</v>
      </c>
      <c r="J7741" s="535">
        <v>2625.36</v>
      </c>
      <c r="K7741" s="536">
        <v>0.98299999999999998</v>
      </c>
      <c r="L7741" s="535">
        <v>2637.17</v>
      </c>
      <c r="M7741" s="536">
        <v>0.97860000000000003</v>
      </c>
      <c r="N7741" s="535">
        <v>2633.04</v>
      </c>
      <c r="O7741" s="536">
        <v>0.98019999999999996</v>
      </c>
      <c r="P7741" s="535">
        <v>2636.5</v>
      </c>
      <c r="Q7741" s="536">
        <v>0.97889999999999999</v>
      </c>
      <c r="R7741" s="535">
        <v>2637.14</v>
      </c>
    </row>
    <row r="7742" spans="1:18" ht="12.75">
      <c r="A7742" s="145">
        <v>103209</v>
      </c>
      <c r="B7742" s="102" t="s">
        <v>29348</v>
      </c>
      <c r="C7742" s="145" t="s">
        <v>2</v>
      </c>
      <c r="D7742" s="535">
        <v>2849.39</v>
      </c>
      <c r="E7742" s="536">
        <v>0.94799999999999995</v>
      </c>
      <c r="F7742" s="535">
        <v>2819.68</v>
      </c>
      <c r="G7742" s="536">
        <v>0.95820000000000005</v>
      </c>
      <c r="H7742" s="535">
        <v>2846.14</v>
      </c>
      <c r="I7742" s="536">
        <v>0.94910000000000005</v>
      </c>
      <c r="J7742" s="535">
        <v>2821.52</v>
      </c>
      <c r="K7742" s="536">
        <v>0.95740000000000003</v>
      </c>
      <c r="L7742" s="535">
        <v>2854.09</v>
      </c>
      <c r="M7742" s="536">
        <v>0.94650000000000001</v>
      </c>
      <c r="N7742" s="535">
        <v>2838.93</v>
      </c>
      <c r="O7742" s="536">
        <v>0.95150000000000001</v>
      </c>
      <c r="P7742" s="535">
        <v>2850.84</v>
      </c>
      <c r="Q7742" s="536">
        <v>0.94769999999999999</v>
      </c>
      <c r="R7742" s="535">
        <v>2845.94</v>
      </c>
    </row>
    <row r="7743" spans="1:18" ht="12.75">
      <c r="A7743" s="145">
        <v>103194</v>
      </c>
      <c r="B7743" s="102" t="s">
        <v>29349</v>
      </c>
      <c r="C7743" s="145" t="s">
        <v>2</v>
      </c>
      <c r="D7743" s="535">
        <v>2832.59</v>
      </c>
      <c r="E7743" s="536">
        <v>0.95369999999999999</v>
      </c>
      <c r="F7743" s="535">
        <v>2811</v>
      </c>
      <c r="G7743" s="536">
        <v>0.96099999999999997</v>
      </c>
      <c r="H7743" s="535">
        <v>2824.45</v>
      </c>
      <c r="I7743" s="536">
        <v>0.95640000000000003</v>
      </c>
      <c r="J7743" s="535">
        <v>2812.17</v>
      </c>
      <c r="K7743" s="536">
        <v>0.96060000000000001</v>
      </c>
      <c r="L7743" s="535">
        <v>2832.24</v>
      </c>
      <c r="M7743" s="536">
        <v>0.95379999999999998</v>
      </c>
      <c r="N7743" s="535">
        <v>2823.01</v>
      </c>
      <c r="O7743" s="536">
        <v>0.95689999999999997</v>
      </c>
      <c r="P7743" s="535">
        <v>2837.81</v>
      </c>
      <c r="Q7743" s="536">
        <v>0.95189999999999997</v>
      </c>
      <c r="R7743" s="535">
        <v>2828.05</v>
      </c>
    </row>
    <row r="7744" spans="1:18" ht="12.75">
      <c r="A7744" s="145">
        <v>95001</v>
      </c>
      <c r="B7744" s="102" t="s">
        <v>29350</v>
      </c>
      <c r="C7744" s="145" t="s">
        <v>4</v>
      </c>
      <c r="D7744" s="535">
        <v>0</v>
      </c>
      <c r="E7744" s="536"/>
      <c r="F7744" s="535">
        <v>0</v>
      </c>
      <c r="G7744" s="536"/>
      <c r="H7744" s="535">
        <v>0</v>
      </c>
      <c r="I7744" s="536"/>
      <c r="J7744" s="535">
        <v>0</v>
      </c>
      <c r="K7744" s="536"/>
      <c r="L7744" s="535">
        <v>0</v>
      </c>
      <c r="M7744" s="536"/>
      <c r="N7744" s="535">
        <v>0</v>
      </c>
      <c r="O7744" s="536"/>
      <c r="P7744" s="535">
        <v>0</v>
      </c>
      <c r="Q7744" s="536"/>
      <c r="R7744" s="535">
        <v>0</v>
      </c>
    </row>
    <row r="7745" spans="1:18" ht="12.75">
      <c r="A7745" s="145">
        <v>95000</v>
      </c>
      <c r="B7745" s="102" t="s">
        <v>29351</v>
      </c>
      <c r="C7745" s="145" t="s">
        <v>4</v>
      </c>
      <c r="D7745" s="535">
        <v>0</v>
      </c>
      <c r="E7745" s="536"/>
      <c r="F7745" s="535">
        <v>0</v>
      </c>
      <c r="G7745" s="536"/>
      <c r="H7745" s="535">
        <v>0</v>
      </c>
      <c r="I7745" s="536"/>
      <c r="J7745" s="535">
        <v>0</v>
      </c>
      <c r="K7745" s="536"/>
      <c r="L7745" s="535">
        <v>0</v>
      </c>
      <c r="M7745" s="536"/>
      <c r="N7745" s="535">
        <v>0</v>
      </c>
      <c r="O7745" s="536"/>
      <c r="P7745" s="535">
        <v>0</v>
      </c>
      <c r="Q7745" s="536"/>
      <c r="R7745" s="535">
        <v>0</v>
      </c>
    </row>
    <row r="7746" spans="1:18" ht="12.75">
      <c r="A7746" s="145">
        <v>95005</v>
      </c>
      <c r="B7746" s="102" t="s">
        <v>29352</v>
      </c>
      <c r="C7746" s="145" t="s">
        <v>4</v>
      </c>
      <c r="D7746" s="535">
        <v>0</v>
      </c>
      <c r="E7746" s="536"/>
      <c r="F7746" s="535">
        <v>0</v>
      </c>
      <c r="G7746" s="536"/>
      <c r="H7746" s="535">
        <v>0</v>
      </c>
      <c r="I7746" s="536"/>
      <c r="J7746" s="535">
        <v>0</v>
      </c>
      <c r="K7746" s="536"/>
      <c r="L7746" s="535">
        <v>0</v>
      </c>
      <c r="M7746" s="536"/>
      <c r="N7746" s="535">
        <v>0</v>
      </c>
      <c r="O7746" s="536"/>
      <c r="P7746" s="535">
        <v>0</v>
      </c>
      <c r="Q7746" s="536"/>
      <c r="R7746" s="535">
        <v>0</v>
      </c>
    </row>
    <row r="7747" spans="1:18" ht="12.75">
      <c r="A7747" s="145">
        <v>95004</v>
      </c>
      <c r="B7747" s="102" t="s">
        <v>29353</v>
      </c>
      <c r="C7747" s="145" t="s">
        <v>4</v>
      </c>
      <c r="D7747" s="535">
        <v>0</v>
      </c>
      <c r="E7747" s="536"/>
      <c r="F7747" s="535">
        <v>0</v>
      </c>
      <c r="G7747" s="536"/>
      <c r="H7747" s="535">
        <v>0</v>
      </c>
      <c r="I7747" s="536"/>
      <c r="J7747" s="535">
        <v>0</v>
      </c>
      <c r="K7747" s="536"/>
      <c r="L7747" s="535">
        <v>0</v>
      </c>
      <c r="M7747" s="536"/>
      <c r="N7747" s="535">
        <v>0</v>
      </c>
      <c r="O7747" s="536"/>
      <c r="P7747" s="535">
        <v>0</v>
      </c>
      <c r="Q7747" s="536"/>
      <c r="R7747" s="535">
        <v>0</v>
      </c>
    </row>
    <row r="7748" spans="1:18" ht="12.75">
      <c r="A7748" s="145">
        <v>95003</v>
      </c>
      <c r="B7748" s="102" t="s">
        <v>29354</v>
      </c>
      <c r="C7748" s="145" t="s">
        <v>4</v>
      </c>
      <c r="D7748" s="535">
        <v>0</v>
      </c>
      <c r="E7748" s="536"/>
      <c r="F7748" s="535">
        <v>0</v>
      </c>
      <c r="G7748" s="536"/>
      <c r="H7748" s="535">
        <v>0</v>
      </c>
      <c r="I7748" s="536"/>
      <c r="J7748" s="535">
        <v>0</v>
      </c>
      <c r="K7748" s="536"/>
      <c r="L7748" s="535">
        <v>0</v>
      </c>
      <c r="M7748" s="536"/>
      <c r="N7748" s="535">
        <v>0</v>
      </c>
      <c r="O7748" s="536"/>
      <c r="P7748" s="535">
        <v>0</v>
      </c>
      <c r="Q7748" s="536"/>
      <c r="R7748" s="535">
        <v>0</v>
      </c>
    </row>
    <row r="7749" spans="1:18" ht="12.75">
      <c r="A7749" s="145">
        <v>95002</v>
      </c>
      <c r="B7749" s="102" t="s">
        <v>29355</v>
      </c>
      <c r="C7749" s="145" t="s">
        <v>4</v>
      </c>
      <c r="D7749" s="535">
        <v>0</v>
      </c>
      <c r="E7749" s="536"/>
      <c r="F7749" s="535">
        <v>0</v>
      </c>
      <c r="G7749" s="536"/>
      <c r="H7749" s="535">
        <v>0</v>
      </c>
      <c r="I7749" s="536"/>
      <c r="J7749" s="535">
        <v>0</v>
      </c>
      <c r="K7749" s="536"/>
      <c r="L7749" s="535">
        <v>0</v>
      </c>
      <c r="M7749" s="536"/>
      <c r="N7749" s="535">
        <v>0</v>
      </c>
      <c r="O7749" s="536"/>
      <c r="P7749" s="535">
        <v>0</v>
      </c>
      <c r="Q7749" s="536"/>
      <c r="R7749" s="535">
        <v>0</v>
      </c>
    </row>
    <row r="7750" spans="1:18" ht="12.75">
      <c r="A7750" s="145">
        <v>95007</v>
      </c>
      <c r="B7750" s="102" t="s">
        <v>29356</v>
      </c>
      <c r="C7750" s="145" t="s">
        <v>4</v>
      </c>
      <c r="D7750" s="535">
        <v>0</v>
      </c>
      <c r="E7750" s="536"/>
      <c r="F7750" s="535">
        <v>0</v>
      </c>
      <c r="G7750" s="536"/>
      <c r="H7750" s="535">
        <v>0</v>
      </c>
      <c r="I7750" s="536"/>
      <c r="J7750" s="535">
        <v>0</v>
      </c>
      <c r="K7750" s="536"/>
      <c r="L7750" s="535">
        <v>0</v>
      </c>
      <c r="M7750" s="536"/>
      <c r="N7750" s="535">
        <v>0</v>
      </c>
      <c r="O7750" s="536"/>
      <c r="P7750" s="535">
        <v>0</v>
      </c>
      <c r="Q7750" s="536"/>
      <c r="R7750" s="535">
        <v>0</v>
      </c>
    </row>
    <row r="7751" spans="1:18" ht="12.75">
      <c r="A7751" s="145">
        <v>95006</v>
      </c>
      <c r="B7751" s="102" t="s">
        <v>29357</v>
      </c>
      <c r="C7751" s="145" t="s">
        <v>4</v>
      </c>
      <c r="D7751" s="535">
        <v>0</v>
      </c>
      <c r="E7751" s="536"/>
      <c r="F7751" s="535">
        <v>0</v>
      </c>
      <c r="G7751" s="536"/>
      <c r="H7751" s="535">
        <v>0</v>
      </c>
      <c r="I7751" s="536"/>
      <c r="J7751" s="535">
        <v>0</v>
      </c>
      <c r="K7751" s="536"/>
      <c r="L7751" s="535">
        <v>0</v>
      </c>
      <c r="M7751" s="536"/>
      <c r="N7751" s="535">
        <v>0</v>
      </c>
      <c r="O7751" s="536"/>
      <c r="P7751" s="535">
        <v>0</v>
      </c>
      <c r="Q7751" s="536"/>
      <c r="R7751" s="535">
        <v>0</v>
      </c>
    </row>
    <row r="7752" spans="1:18" ht="12.75">
      <c r="A7752" s="145">
        <v>104313</v>
      </c>
      <c r="B7752" s="102" t="s">
        <v>29358</v>
      </c>
      <c r="C7752" s="145" t="s">
        <v>4</v>
      </c>
      <c r="D7752" s="535">
        <v>0</v>
      </c>
      <c r="E7752" s="536"/>
      <c r="F7752" s="535">
        <v>0</v>
      </c>
      <c r="G7752" s="536"/>
      <c r="H7752" s="535">
        <v>0</v>
      </c>
      <c r="I7752" s="536"/>
      <c r="J7752" s="535">
        <v>0</v>
      </c>
      <c r="K7752" s="536"/>
      <c r="L7752" s="535">
        <v>0</v>
      </c>
      <c r="M7752" s="536"/>
      <c r="N7752" s="535">
        <v>0</v>
      </c>
      <c r="O7752" s="536"/>
      <c r="P7752" s="535">
        <v>0</v>
      </c>
      <c r="Q7752" s="536"/>
      <c r="R7752" s="535">
        <v>0</v>
      </c>
    </row>
    <row r="7753" spans="1:18" ht="12.75">
      <c r="A7753" s="145">
        <v>104312</v>
      </c>
      <c r="B7753" s="102" t="s">
        <v>29359</v>
      </c>
      <c r="C7753" s="145" t="s">
        <v>4</v>
      </c>
      <c r="D7753" s="535">
        <v>0</v>
      </c>
      <c r="E7753" s="536"/>
      <c r="F7753" s="535">
        <v>0</v>
      </c>
      <c r="G7753" s="536"/>
      <c r="H7753" s="535">
        <v>0</v>
      </c>
      <c r="I7753" s="536"/>
      <c r="J7753" s="535">
        <v>0</v>
      </c>
      <c r="K7753" s="536"/>
      <c r="L7753" s="535">
        <v>0</v>
      </c>
      <c r="M7753" s="536"/>
      <c r="N7753" s="535">
        <v>0</v>
      </c>
      <c r="O7753" s="536"/>
      <c r="P7753" s="535">
        <v>0</v>
      </c>
      <c r="Q7753" s="536"/>
      <c r="R7753" s="535">
        <v>0</v>
      </c>
    </row>
    <row r="7754" spans="1:18" ht="12.75">
      <c r="A7754" s="145">
        <v>94992</v>
      </c>
      <c r="B7754" s="102" t="s">
        <v>29360</v>
      </c>
      <c r="C7754" s="145" t="s">
        <v>4</v>
      </c>
      <c r="D7754" s="535">
        <v>103.19</v>
      </c>
      <c r="E7754" s="536">
        <v>0.2387</v>
      </c>
      <c r="F7754" s="535">
        <v>77.209999999999994</v>
      </c>
      <c r="G7754" s="536">
        <v>0</v>
      </c>
      <c r="H7754" s="535">
        <v>98.47</v>
      </c>
      <c r="I7754" s="536">
        <v>5.9999999999999995E-4</v>
      </c>
      <c r="J7754" s="535">
        <v>92.07</v>
      </c>
      <c r="K7754" s="536">
        <v>0.26690000000000003</v>
      </c>
      <c r="L7754" s="535">
        <v>86.01</v>
      </c>
      <c r="M7754" s="536">
        <v>0</v>
      </c>
      <c r="N7754" s="535">
        <v>80.44</v>
      </c>
      <c r="O7754" s="536">
        <v>0</v>
      </c>
      <c r="P7754" s="535">
        <v>83.97</v>
      </c>
      <c r="Q7754" s="536">
        <v>0</v>
      </c>
      <c r="R7754" s="535">
        <v>79.88</v>
      </c>
    </row>
    <row r="7755" spans="1:18" ht="12.75">
      <c r="A7755" s="145">
        <v>94994</v>
      </c>
      <c r="B7755" s="102" t="s">
        <v>29361</v>
      </c>
      <c r="C7755" s="145" t="s">
        <v>4</v>
      </c>
      <c r="D7755" s="535">
        <v>128.61000000000001</v>
      </c>
      <c r="E7755" s="536">
        <v>0.19170000000000001</v>
      </c>
      <c r="F7755" s="535">
        <v>93.17</v>
      </c>
      <c r="G7755" s="536">
        <v>0</v>
      </c>
      <c r="H7755" s="535">
        <v>119.91</v>
      </c>
      <c r="I7755" s="536">
        <v>8.0000000000000004E-4</v>
      </c>
      <c r="J7755" s="535">
        <v>113.86</v>
      </c>
      <c r="K7755" s="536">
        <v>0.21579999999999999</v>
      </c>
      <c r="L7755" s="535">
        <v>105.43</v>
      </c>
      <c r="M7755" s="536">
        <v>0</v>
      </c>
      <c r="N7755" s="535">
        <v>97.86</v>
      </c>
      <c r="O7755" s="536">
        <v>0</v>
      </c>
      <c r="P7755" s="535">
        <v>102.6</v>
      </c>
      <c r="Q7755" s="536">
        <v>0</v>
      </c>
      <c r="R7755" s="535">
        <v>96.5</v>
      </c>
    </row>
    <row r="7756" spans="1:18" ht="12.75">
      <c r="A7756" s="145">
        <v>94990</v>
      </c>
      <c r="B7756" s="102" t="s">
        <v>29362</v>
      </c>
      <c r="C7756" s="145" t="s">
        <v>7</v>
      </c>
      <c r="D7756" s="535">
        <v>1248.54</v>
      </c>
      <c r="E7756" s="536">
        <v>8.9999999999999998E-4</v>
      </c>
      <c r="F7756" s="535">
        <v>783.21</v>
      </c>
      <c r="G7756" s="536">
        <v>0</v>
      </c>
      <c r="H7756" s="535">
        <v>1048.1500000000001</v>
      </c>
      <c r="I7756" s="536">
        <v>1.1999999999999999E-3</v>
      </c>
      <c r="J7756" s="535">
        <v>1073.53</v>
      </c>
      <c r="K7756" s="536">
        <v>0</v>
      </c>
      <c r="L7756" s="535">
        <v>948.46</v>
      </c>
      <c r="M7756" s="536">
        <v>0</v>
      </c>
      <c r="N7756" s="535">
        <v>850.28</v>
      </c>
      <c r="O7756" s="536">
        <v>0</v>
      </c>
      <c r="P7756" s="535">
        <v>908.43</v>
      </c>
      <c r="Q7756" s="536">
        <v>0</v>
      </c>
      <c r="R7756" s="535">
        <v>807.98</v>
      </c>
    </row>
    <row r="7757" spans="1:18" ht="12.75">
      <c r="A7757" s="145">
        <v>94991</v>
      </c>
      <c r="B7757" s="102" t="s">
        <v>29363</v>
      </c>
      <c r="C7757" s="145" t="s">
        <v>7</v>
      </c>
      <c r="D7757" s="535">
        <v>2209.54</v>
      </c>
      <c r="E7757" s="536">
        <v>0</v>
      </c>
      <c r="F7757" s="535">
        <v>786.16</v>
      </c>
      <c r="G7757" s="536">
        <v>0</v>
      </c>
      <c r="H7757" s="535">
        <v>1174.93</v>
      </c>
      <c r="I7757" s="536">
        <v>1E-4</v>
      </c>
      <c r="J7757" s="535">
        <v>1119.8800000000001</v>
      </c>
      <c r="K7757" s="536">
        <v>0</v>
      </c>
      <c r="L7757" s="535">
        <v>839.38</v>
      </c>
      <c r="M7757" s="536">
        <v>0</v>
      </c>
      <c r="N7757" s="535">
        <v>724.54</v>
      </c>
      <c r="O7757" s="536">
        <v>0</v>
      </c>
      <c r="P7757" s="535">
        <v>782.83</v>
      </c>
      <c r="Q7757" s="536">
        <v>0</v>
      </c>
      <c r="R7757" s="535">
        <v>860.65</v>
      </c>
    </row>
    <row r="7758" spans="1:18" ht="12.75">
      <c r="A7758" s="145">
        <v>104626</v>
      </c>
      <c r="B7758" s="102" t="s">
        <v>29364</v>
      </c>
      <c r="C7758" s="145" t="s">
        <v>7</v>
      </c>
      <c r="D7758" s="535">
        <v>2268.38</v>
      </c>
      <c r="E7758" s="536">
        <v>0</v>
      </c>
      <c r="F7758" s="535">
        <v>804.9</v>
      </c>
      <c r="G7758" s="536">
        <v>0</v>
      </c>
      <c r="H7758" s="535">
        <v>1204.44</v>
      </c>
      <c r="I7758" s="536">
        <v>1E-4</v>
      </c>
      <c r="J7758" s="535">
        <v>1148.33</v>
      </c>
      <c r="K7758" s="536">
        <v>0</v>
      </c>
      <c r="L7758" s="535">
        <v>859.33</v>
      </c>
      <c r="M7758" s="536">
        <v>0</v>
      </c>
      <c r="N7758" s="535">
        <v>741.38</v>
      </c>
      <c r="O7758" s="536">
        <v>0</v>
      </c>
      <c r="P7758" s="535">
        <v>801.31</v>
      </c>
      <c r="Q7758" s="536">
        <v>0</v>
      </c>
      <c r="R7758" s="535">
        <v>881.04</v>
      </c>
    </row>
    <row r="7759" spans="1:18" ht="12.75">
      <c r="A7759" s="145">
        <v>94993</v>
      </c>
      <c r="B7759" s="102" t="s">
        <v>29365</v>
      </c>
      <c r="C7759" s="145" t="s">
        <v>4</v>
      </c>
      <c r="D7759" s="535">
        <v>160.86000000000001</v>
      </c>
      <c r="E7759" s="536">
        <v>0.1527</v>
      </c>
      <c r="F7759" s="535">
        <v>77.39</v>
      </c>
      <c r="G7759" s="536">
        <v>0</v>
      </c>
      <c r="H7759" s="535">
        <v>106.08</v>
      </c>
      <c r="I7759" s="536">
        <v>0</v>
      </c>
      <c r="J7759" s="535">
        <v>94.85</v>
      </c>
      <c r="K7759" s="536">
        <v>0.25900000000000001</v>
      </c>
      <c r="L7759" s="535">
        <v>79.459999999999994</v>
      </c>
      <c r="M7759" s="536">
        <v>0</v>
      </c>
      <c r="N7759" s="535">
        <v>72.900000000000006</v>
      </c>
      <c r="O7759" s="536">
        <v>0</v>
      </c>
      <c r="P7759" s="535">
        <v>76.430000000000007</v>
      </c>
      <c r="Q7759" s="536">
        <v>0</v>
      </c>
      <c r="R7759" s="535">
        <v>83.03</v>
      </c>
    </row>
    <row r="7760" spans="1:18" ht="12.75">
      <c r="A7760" s="145">
        <v>94995</v>
      </c>
      <c r="B7760" s="102" t="s">
        <v>29366</v>
      </c>
      <c r="C7760" s="145" t="s">
        <v>4</v>
      </c>
      <c r="D7760" s="535">
        <v>205.48</v>
      </c>
      <c r="E7760" s="536">
        <v>0.1196</v>
      </c>
      <c r="F7760" s="535">
        <v>93.41</v>
      </c>
      <c r="G7760" s="536">
        <v>0</v>
      </c>
      <c r="H7760" s="535">
        <v>130.05000000000001</v>
      </c>
      <c r="I7760" s="536">
        <v>1E-4</v>
      </c>
      <c r="J7760" s="535">
        <v>117.57</v>
      </c>
      <c r="K7760" s="536">
        <v>0.20899999999999999</v>
      </c>
      <c r="L7760" s="535">
        <v>96.7</v>
      </c>
      <c r="M7760" s="536">
        <v>0</v>
      </c>
      <c r="N7760" s="535">
        <v>87.81</v>
      </c>
      <c r="O7760" s="536">
        <v>0</v>
      </c>
      <c r="P7760" s="535">
        <v>92.55</v>
      </c>
      <c r="Q7760" s="536">
        <v>0</v>
      </c>
      <c r="R7760" s="535">
        <v>100.72</v>
      </c>
    </row>
    <row r="7761" spans="1:18" ht="12.75">
      <c r="A7761" s="145">
        <v>101169</v>
      </c>
      <c r="B7761" s="102" t="s">
        <v>29367</v>
      </c>
      <c r="C7761" s="145" t="s">
        <v>4</v>
      </c>
      <c r="D7761" s="535">
        <v>421.49</v>
      </c>
      <c r="E7761" s="536">
        <v>1.26E-2</v>
      </c>
      <c r="F7761" s="535">
        <v>82.05</v>
      </c>
      <c r="G7761" s="536">
        <v>6.4100000000000004E-2</v>
      </c>
      <c r="H7761" s="535">
        <v>342.07</v>
      </c>
      <c r="I7761" s="536">
        <v>1.55E-2</v>
      </c>
      <c r="J7761" s="535">
        <v>362.52</v>
      </c>
      <c r="K7761" s="536">
        <v>1.4500000000000001E-2</v>
      </c>
      <c r="L7761" s="535">
        <v>101.81</v>
      </c>
      <c r="M7761" s="536">
        <v>0</v>
      </c>
      <c r="N7761" s="535">
        <v>95.1</v>
      </c>
      <c r="O7761" s="536">
        <v>5.5300000000000002E-2</v>
      </c>
      <c r="P7761" s="535">
        <v>365.45</v>
      </c>
      <c r="Q7761" s="536">
        <v>1.44E-2</v>
      </c>
      <c r="R7761" s="535">
        <v>226.71</v>
      </c>
    </row>
    <row r="7762" spans="1:18" ht="12.75">
      <c r="A7762" s="145">
        <v>104383</v>
      </c>
      <c r="B7762" s="102" t="s">
        <v>29368</v>
      </c>
      <c r="C7762" s="145" t="s">
        <v>4</v>
      </c>
      <c r="D7762" s="535">
        <v>0</v>
      </c>
      <c r="E7762" s="536"/>
      <c r="F7762" s="535">
        <v>0</v>
      </c>
      <c r="G7762" s="536"/>
      <c r="H7762" s="535">
        <v>0</v>
      </c>
      <c r="I7762" s="536"/>
      <c r="J7762" s="535">
        <v>0</v>
      </c>
      <c r="K7762" s="536"/>
      <c r="L7762" s="535">
        <v>0</v>
      </c>
      <c r="M7762" s="536"/>
      <c r="N7762" s="535">
        <v>0</v>
      </c>
      <c r="O7762" s="536"/>
      <c r="P7762" s="535">
        <v>0</v>
      </c>
      <c r="Q7762" s="536"/>
      <c r="R7762" s="535">
        <v>0</v>
      </c>
    </row>
    <row r="7763" spans="1:18" ht="12.75">
      <c r="A7763" s="145">
        <v>101167</v>
      </c>
      <c r="B7763" s="102" t="s">
        <v>29369</v>
      </c>
      <c r="C7763" s="145" t="s">
        <v>4</v>
      </c>
      <c r="D7763" s="535">
        <v>404.35</v>
      </c>
      <c r="E7763" s="536">
        <v>1.0699999999999999E-2</v>
      </c>
      <c r="F7763" s="535">
        <v>67.08</v>
      </c>
      <c r="G7763" s="536">
        <v>6.4699999999999994E-2</v>
      </c>
      <c r="H7763" s="535">
        <v>327.14999999999998</v>
      </c>
      <c r="I7763" s="536">
        <v>1.3299999999999999E-2</v>
      </c>
      <c r="J7763" s="535">
        <v>347.71</v>
      </c>
      <c r="K7763" s="536">
        <v>1.2500000000000001E-2</v>
      </c>
      <c r="L7763" s="535">
        <v>82.85</v>
      </c>
      <c r="M7763" s="536">
        <v>0</v>
      </c>
      <c r="N7763" s="535">
        <v>78.739999999999995</v>
      </c>
      <c r="O7763" s="536">
        <v>5.5100000000000003E-2</v>
      </c>
      <c r="P7763" s="535">
        <v>350.85</v>
      </c>
      <c r="Q7763" s="536">
        <v>1.24E-2</v>
      </c>
      <c r="R7763" s="535">
        <v>212.99</v>
      </c>
    </row>
    <row r="7764" spans="1:18" ht="12.75">
      <c r="A7764" s="145">
        <v>101172</v>
      </c>
      <c r="B7764" s="102" t="s">
        <v>29370</v>
      </c>
      <c r="C7764" s="145" t="s">
        <v>4</v>
      </c>
      <c r="D7764" s="535">
        <v>129.49</v>
      </c>
      <c r="E7764" s="536">
        <v>3.4299999999999997E-2</v>
      </c>
      <c r="F7764" s="535">
        <v>74.400000000000006</v>
      </c>
      <c r="G7764" s="536">
        <v>5.8700000000000002E-2</v>
      </c>
      <c r="H7764" s="535">
        <v>106.97</v>
      </c>
      <c r="I7764" s="536">
        <v>4.1500000000000002E-2</v>
      </c>
      <c r="J7764" s="535">
        <v>112.29</v>
      </c>
      <c r="K7764" s="536">
        <v>3.8899999999999997E-2</v>
      </c>
      <c r="L7764" s="535">
        <v>92.73</v>
      </c>
      <c r="M7764" s="536">
        <v>0</v>
      </c>
      <c r="N7764" s="535">
        <v>84.65</v>
      </c>
      <c r="O7764" s="536">
        <v>5.16E-2</v>
      </c>
      <c r="P7764" s="535">
        <v>98.31</v>
      </c>
      <c r="Q7764" s="536">
        <v>4.4499999999999998E-2</v>
      </c>
      <c r="R7764" s="535">
        <v>77.94</v>
      </c>
    </row>
    <row r="7765" spans="1:18" ht="12.75">
      <c r="A7765" s="145">
        <v>104384</v>
      </c>
      <c r="B7765" s="102" t="s">
        <v>29371</v>
      </c>
      <c r="C7765" s="145" t="s">
        <v>4</v>
      </c>
      <c r="D7765" s="535">
        <v>0</v>
      </c>
      <c r="E7765" s="536"/>
      <c r="F7765" s="535">
        <v>0</v>
      </c>
      <c r="G7765" s="536"/>
      <c r="H7765" s="535">
        <v>0</v>
      </c>
      <c r="I7765" s="536"/>
      <c r="J7765" s="535">
        <v>0</v>
      </c>
      <c r="K7765" s="536"/>
      <c r="L7765" s="535">
        <v>0</v>
      </c>
      <c r="M7765" s="536"/>
      <c r="N7765" s="535">
        <v>0</v>
      </c>
      <c r="O7765" s="536"/>
      <c r="P7765" s="535">
        <v>0</v>
      </c>
      <c r="Q7765" s="536"/>
      <c r="R7765" s="535">
        <v>0</v>
      </c>
    </row>
    <row r="7766" spans="1:18" ht="12.75">
      <c r="A7766" s="145">
        <v>101170</v>
      </c>
      <c r="B7766" s="102" t="s">
        <v>29372</v>
      </c>
      <c r="C7766" s="145" t="s">
        <v>4</v>
      </c>
      <c r="D7766" s="535">
        <v>98.89</v>
      </c>
      <c r="E7766" s="536">
        <v>3.49E-2</v>
      </c>
      <c r="F7766" s="535">
        <v>47.81</v>
      </c>
      <c r="G7766" s="536">
        <v>7.22E-2</v>
      </c>
      <c r="H7766" s="535">
        <v>81.489999999999995</v>
      </c>
      <c r="I7766" s="536">
        <v>4.2299999999999997E-2</v>
      </c>
      <c r="J7766" s="535">
        <v>85.85</v>
      </c>
      <c r="K7766" s="536">
        <v>4.02E-2</v>
      </c>
      <c r="L7766" s="535">
        <v>58.82</v>
      </c>
      <c r="M7766" s="536">
        <v>0</v>
      </c>
      <c r="N7766" s="535">
        <v>55.9</v>
      </c>
      <c r="O7766" s="536">
        <v>6.1699999999999998E-2</v>
      </c>
      <c r="P7766" s="535">
        <v>73.23</v>
      </c>
      <c r="Q7766" s="536">
        <v>4.7100000000000003E-2</v>
      </c>
      <c r="R7766" s="535">
        <v>54.93</v>
      </c>
    </row>
    <row r="7767" spans="1:18" ht="12.75">
      <c r="A7767" s="145">
        <v>104438</v>
      </c>
      <c r="B7767" s="102" t="s">
        <v>29373</v>
      </c>
      <c r="C7767" s="145" t="s">
        <v>4</v>
      </c>
      <c r="D7767" s="535">
        <v>0</v>
      </c>
      <c r="E7767" s="536"/>
      <c r="F7767" s="535">
        <v>0</v>
      </c>
      <c r="G7767" s="536"/>
      <c r="H7767" s="535">
        <v>0</v>
      </c>
      <c r="I7767" s="536"/>
      <c r="J7767" s="535">
        <v>0</v>
      </c>
      <c r="K7767" s="536"/>
      <c r="L7767" s="535">
        <v>0</v>
      </c>
      <c r="M7767" s="536"/>
      <c r="N7767" s="535">
        <v>0</v>
      </c>
      <c r="O7767" s="536"/>
      <c r="P7767" s="535">
        <v>0</v>
      </c>
      <c r="Q7767" s="536"/>
      <c r="R7767" s="535">
        <v>0</v>
      </c>
    </row>
    <row r="7768" spans="1:18" ht="12.75">
      <c r="A7768" s="145">
        <v>92402</v>
      </c>
      <c r="B7768" s="102" t="s">
        <v>29374</v>
      </c>
      <c r="C7768" s="145" t="s">
        <v>4</v>
      </c>
      <c r="D7768" s="535">
        <v>145.99</v>
      </c>
      <c r="E7768" s="536">
        <v>8.0000000000000004E-4</v>
      </c>
      <c r="F7768" s="535">
        <v>82.78</v>
      </c>
      <c r="G7768" s="536">
        <v>2.7000000000000001E-3</v>
      </c>
      <c r="H7768" s="535">
        <v>122.09</v>
      </c>
      <c r="I7768" s="536">
        <v>1E-3</v>
      </c>
      <c r="J7768" s="535">
        <v>110.53</v>
      </c>
      <c r="K7768" s="536">
        <v>1.1000000000000001E-3</v>
      </c>
      <c r="L7768" s="535">
        <v>87.6</v>
      </c>
      <c r="M7768" s="536">
        <v>0</v>
      </c>
      <c r="N7768" s="535">
        <v>82.38</v>
      </c>
      <c r="O7768" s="536">
        <v>1.5E-3</v>
      </c>
      <c r="P7768" s="535">
        <v>108.67</v>
      </c>
      <c r="Q7768" s="536">
        <v>2E-3</v>
      </c>
      <c r="R7768" s="535">
        <v>97.35</v>
      </c>
    </row>
    <row r="7769" spans="1:18" ht="12.75">
      <c r="A7769" s="145">
        <v>104429</v>
      </c>
      <c r="B7769" s="102" t="s">
        <v>29375</v>
      </c>
      <c r="C7769" s="145" t="s">
        <v>4</v>
      </c>
      <c r="D7769" s="535">
        <v>0</v>
      </c>
      <c r="E7769" s="536"/>
      <c r="F7769" s="535">
        <v>0</v>
      </c>
      <c r="G7769" s="536"/>
      <c r="H7769" s="535">
        <v>0</v>
      </c>
      <c r="I7769" s="536"/>
      <c r="J7769" s="535">
        <v>0</v>
      </c>
      <c r="K7769" s="536"/>
      <c r="L7769" s="535">
        <v>0</v>
      </c>
      <c r="M7769" s="536"/>
      <c r="N7769" s="535">
        <v>0</v>
      </c>
      <c r="O7769" s="536"/>
      <c r="P7769" s="535">
        <v>0</v>
      </c>
      <c r="Q7769" s="536"/>
      <c r="R7769" s="535">
        <v>0</v>
      </c>
    </row>
    <row r="7770" spans="1:18" ht="12.75">
      <c r="A7770" s="145">
        <v>104426</v>
      </c>
      <c r="B7770" s="102" t="s">
        <v>29376</v>
      </c>
      <c r="C7770" s="145" t="s">
        <v>4</v>
      </c>
      <c r="D7770" s="535">
        <v>0</v>
      </c>
      <c r="E7770" s="536"/>
      <c r="F7770" s="535">
        <v>0</v>
      </c>
      <c r="G7770" s="536"/>
      <c r="H7770" s="535">
        <v>0</v>
      </c>
      <c r="I7770" s="536"/>
      <c r="J7770" s="535">
        <v>0</v>
      </c>
      <c r="K7770" s="536"/>
      <c r="L7770" s="535">
        <v>0</v>
      </c>
      <c r="M7770" s="536"/>
      <c r="N7770" s="535">
        <v>0</v>
      </c>
      <c r="O7770" s="536"/>
      <c r="P7770" s="535">
        <v>0</v>
      </c>
      <c r="Q7770" s="536"/>
      <c r="R7770" s="535">
        <v>0</v>
      </c>
    </row>
    <row r="7771" spans="1:18" ht="12.75">
      <c r="A7771" s="145">
        <v>104436</v>
      </c>
      <c r="B7771" s="102" t="s">
        <v>29377</v>
      </c>
      <c r="C7771" s="145" t="s">
        <v>4</v>
      </c>
      <c r="D7771" s="535">
        <v>0</v>
      </c>
      <c r="E7771" s="536"/>
      <c r="F7771" s="535">
        <v>0</v>
      </c>
      <c r="G7771" s="536"/>
      <c r="H7771" s="535">
        <v>0</v>
      </c>
      <c r="I7771" s="536"/>
      <c r="J7771" s="535">
        <v>0</v>
      </c>
      <c r="K7771" s="536"/>
      <c r="L7771" s="535">
        <v>0</v>
      </c>
      <c r="M7771" s="536"/>
      <c r="N7771" s="535">
        <v>0</v>
      </c>
      <c r="O7771" s="536"/>
      <c r="P7771" s="535">
        <v>0</v>
      </c>
      <c r="Q7771" s="536"/>
      <c r="R7771" s="535">
        <v>0</v>
      </c>
    </row>
    <row r="7772" spans="1:18" ht="12.75">
      <c r="A7772" s="145">
        <v>104434</v>
      </c>
      <c r="B7772" s="102" t="s">
        <v>29378</v>
      </c>
      <c r="C7772" s="145" t="s">
        <v>4</v>
      </c>
      <c r="D7772" s="535">
        <v>0</v>
      </c>
      <c r="E7772" s="536"/>
      <c r="F7772" s="535">
        <v>0</v>
      </c>
      <c r="G7772" s="536"/>
      <c r="H7772" s="535">
        <v>0</v>
      </c>
      <c r="I7772" s="536"/>
      <c r="J7772" s="535">
        <v>0</v>
      </c>
      <c r="K7772" s="536"/>
      <c r="L7772" s="535">
        <v>0</v>
      </c>
      <c r="M7772" s="536"/>
      <c r="N7772" s="535">
        <v>0</v>
      </c>
      <c r="O7772" s="536"/>
      <c r="P7772" s="535">
        <v>0</v>
      </c>
      <c r="Q7772" s="536"/>
      <c r="R7772" s="535">
        <v>0</v>
      </c>
    </row>
    <row r="7773" spans="1:18" ht="12.75">
      <c r="A7773" s="145">
        <v>104432</v>
      </c>
      <c r="B7773" s="102" t="s">
        <v>29379</v>
      </c>
      <c r="C7773" s="145" t="s">
        <v>4</v>
      </c>
      <c r="D7773" s="535">
        <v>182.53</v>
      </c>
      <c r="E7773" s="536">
        <v>8.9999999999999998E-4</v>
      </c>
      <c r="F7773" s="535">
        <v>103.81</v>
      </c>
      <c r="G7773" s="536">
        <v>2.8E-3</v>
      </c>
      <c r="H7773" s="535">
        <v>153.38</v>
      </c>
      <c r="I7773" s="536">
        <v>1E-3</v>
      </c>
      <c r="J7773" s="535">
        <v>137.81</v>
      </c>
      <c r="K7773" s="536">
        <v>1.1999999999999999E-3</v>
      </c>
      <c r="L7773" s="535">
        <v>109.76</v>
      </c>
      <c r="M7773" s="536">
        <v>0</v>
      </c>
      <c r="N7773" s="535">
        <v>103.13</v>
      </c>
      <c r="O7773" s="536">
        <v>1.6000000000000001E-3</v>
      </c>
      <c r="P7773" s="535">
        <v>135.55000000000001</v>
      </c>
      <c r="Q7773" s="536">
        <v>2.0999999999999999E-3</v>
      </c>
      <c r="R7773" s="535">
        <v>122.84</v>
      </c>
    </row>
    <row r="7774" spans="1:18" ht="12.75">
      <c r="A7774" s="145">
        <v>93679</v>
      </c>
      <c r="B7774" s="102" t="s">
        <v>29380</v>
      </c>
      <c r="C7774" s="145" t="s">
        <v>4</v>
      </c>
      <c r="D7774" s="535">
        <v>178.26</v>
      </c>
      <c r="E7774" s="536">
        <v>8.0000000000000004E-4</v>
      </c>
      <c r="F7774" s="535">
        <v>100.33</v>
      </c>
      <c r="G7774" s="536">
        <v>2.5000000000000001E-3</v>
      </c>
      <c r="H7774" s="535">
        <v>149.11000000000001</v>
      </c>
      <c r="I7774" s="536">
        <v>8.9999999999999998E-4</v>
      </c>
      <c r="J7774" s="535">
        <v>134.41</v>
      </c>
      <c r="K7774" s="536">
        <v>1E-3</v>
      </c>
      <c r="L7774" s="535">
        <v>105.62</v>
      </c>
      <c r="M7774" s="536">
        <v>0</v>
      </c>
      <c r="N7774" s="535">
        <v>99.28</v>
      </c>
      <c r="O7774" s="536">
        <v>1.4E-3</v>
      </c>
      <c r="P7774" s="535">
        <v>131.47</v>
      </c>
      <c r="Q7774" s="536">
        <v>1.9E-3</v>
      </c>
      <c r="R7774" s="535">
        <v>118.76</v>
      </c>
    </row>
    <row r="7775" spans="1:18" ht="12.75">
      <c r="A7775" s="145">
        <v>92396</v>
      </c>
      <c r="B7775" s="102" t="s">
        <v>29381</v>
      </c>
      <c r="C7775" s="145" t="s">
        <v>4</v>
      </c>
      <c r="D7775" s="535">
        <v>148.07</v>
      </c>
      <c r="E7775" s="536">
        <v>8.9999999999999998E-4</v>
      </c>
      <c r="F7775" s="535">
        <v>84.9</v>
      </c>
      <c r="G7775" s="536">
        <v>2.8999999999999998E-3</v>
      </c>
      <c r="H7775" s="535">
        <v>124.4</v>
      </c>
      <c r="I7775" s="536">
        <v>1.1000000000000001E-3</v>
      </c>
      <c r="J7775" s="535">
        <v>112.3</v>
      </c>
      <c r="K7775" s="536">
        <v>1.1999999999999999E-3</v>
      </c>
      <c r="L7775" s="535">
        <v>90.19</v>
      </c>
      <c r="M7775" s="536">
        <v>0</v>
      </c>
      <c r="N7775" s="535">
        <v>84.81</v>
      </c>
      <c r="O7775" s="536">
        <v>1.6999999999999999E-3</v>
      </c>
      <c r="P7775" s="535">
        <v>111.05</v>
      </c>
      <c r="Q7775" s="536">
        <v>2.3E-3</v>
      </c>
      <c r="R7775" s="535">
        <v>99.75</v>
      </c>
    </row>
    <row r="7776" spans="1:18" ht="12.75">
      <c r="A7776" s="145">
        <v>104439</v>
      </c>
      <c r="B7776" s="102" t="s">
        <v>29382</v>
      </c>
      <c r="C7776" s="145" t="s">
        <v>4</v>
      </c>
      <c r="D7776" s="535">
        <v>0</v>
      </c>
      <c r="E7776" s="536"/>
      <c r="F7776" s="535">
        <v>0</v>
      </c>
      <c r="G7776" s="536"/>
      <c r="H7776" s="535">
        <v>0</v>
      </c>
      <c r="I7776" s="536"/>
      <c r="J7776" s="535">
        <v>0</v>
      </c>
      <c r="K7776" s="536"/>
      <c r="L7776" s="535">
        <v>0</v>
      </c>
      <c r="M7776" s="536"/>
      <c r="N7776" s="535">
        <v>0</v>
      </c>
      <c r="O7776" s="536"/>
      <c r="P7776" s="535">
        <v>0</v>
      </c>
      <c r="Q7776" s="536"/>
      <c r="R7776" s="535">
        <v>0</v>
      </c>
    </row>
    <row r="7777" spans="1:18" ht="12.75">
      <c r="A7777" s="145">
        <v>104440</v>
      </c>
      <c r="B7777" s="102" t="s">
        <v>29383</v>
      </c>
      <c r="C7777" s="145" t="s">
        <v>4</v>
      </c>
      <c r="D7777" s="535">
        <v>0</v>
      </c>
      <c r="E7777" s="536"/>
      <c r="F7777" s="535">
        <v>0</v>
      </c>
      <c r="G7777" s="536"/>
      <c r="H7777" s="535">
        <v>0</v>
      </c>
      <c r="I7777" s="536"/>
      <c r="J7777" s="535">
        <v>0</v>
      </c>
      <c r="K7777" s="536"/>
      <c r="L7777" s="535">
        <v>0</v>
      </c>
      <c r="M7777" s="536"/>
      <c r="N7777" s="535">
        <v>0</v>
      </c>
      <c r="O7777" s="536"/>
      <c r="P7777" s="535">
        <v>0</v>
      </c>
      <c r="Q7777" s="536"/>
      <c r="R7777" s="535">
        <v>0</v>
      </c>
    </row>
    <row r="7778" spans="1:18" ht="12.75">
      <c r="A7778" s="145">
        <v>92406</v>
      </c>
      <c r="B7778" s="102" t="s">
        <v>29384</v>
      </c>
      <c r="C7778" s="145" t="s">
        <v>4</v>
      </c>
      <c r="D7778" s="535">
        <v>263.95</v>
      </c>
      <c r="E7778" s="536">
        <v>4.0000000000000002E-4</v>
      </c>
      <c r="F7778" s="535">
        <v>142</v>
      </c>
      <c r="G7778" s="536">
        <v>1.1999999999999999E-3</v>
      </c>
      <c r="H7778" s="535">
        <v>218.04</v>
      </c>
      <c r="I7778" s="536">
        <v>5.0000000000000001E-4</v>
      </c>
      <c r="J7778" s="535">
        <v>196.64</v>
      </c>
      <c r="K7778" s="536">
        <v>5.9999999999999995E-4</v>
      </c>
      <c r="L7778" s="535">
        <v>146.36000000000001</v>
      </c>
      <c r="M7778" s="536">
        <v>0</v>
      </c>
      <c r="N7778" s="535">
        <v>137.38</v>
      </c>
      <c r="O7778" s="536">
        <v>8.0000000000000004E-4</v>
      </c>
      <c r="P7778" s="535">
        <v>187.48</v>
      </c>
      <c r="Q7778" s="536">
        <v>8.9999999999999998E-4</v>
      </c>
      <c r="R7778" s="535">
        <v>170.5</v>
      </c>
    </row>
    <row r="7779" spans="1:18" ht="12.75">
      <c r="A7779" s="145">
        <v>92403</v>
      </c>
      <c r="B7779" s="102" t="s">
        <v>29385</v>
      </c>
      <c r="C7779" s="145" t="s">
        <v>4</v>
      </c>
      <c r="D7779" s="535">
        <v>132.65</v>
      </c>
      <c r="E7779" s="536">
        <v>4.0000000000000002E-4</v>
      </c>
      <c r="F7779" s="535">
        <v>72.25</v>
      </c>
      <c r="G7779" s="536">
        <v>1.1000000000000001E-3</v>
      </c>
      <c r="H7779" s="535">
        <v>108.99</v>
      </c>
      <c r="I7779" s="536">
        <v>5.0000000000000001E-4</v>
      </c>
      <c r="J7779" s="535">
        <v>99.92</v>
      </c>
      <c r="K7779" s="536">
        <v>5.0000000000000001E-4</v>
      </c>
      <c r="L7779" s="535">
        <v>75.38</v>
      </c>
      <c r="M7779" s="536">
        <v>0</v>
      </c>
      <c r="N7779" s="535">
        <v>70.89</v>
      </c>
      <c r="O7779" s="536">
        <v>6.9999999999999999E-4</v>
      </c>
      <c r="P7779" s="535">
        <v>96.28</v>
      </c>
      <c r="Q7779" s="536">
        <v>8.0000000000000004E-4</v>
      </c>
      <c r="R7779" s="535">
        <v>85.11</v>
      </c>
    </row>
    <row r="7780" spans="1:18" ht="12.75">
      <c r="A7780" s="145">
        <v>92404</v>
      </c>
      <c r="B7780" s="102" t="s">
        <v>29386</v>
      </c>
      <c r="C7780" s="145" t="s">
        <v>4</v>
      </c>
      <c r="D7780" s="535">
        <v>151.72</v>
      </c>
      <c r="E7780" s="536">
        <v>5.0000000000000001E-4</v>
      </c>
      <c r="F7780" s="535">
        <v>83.28</v>
      </c>
      <c r="G7780" s="536">
        <v>1.4E-3</v>
      </c>
      <c r="H7780" s="535">
        <v>125.36</v>
      </c>
      <c r="I7780" s="536">
        <v>5.9999999999999995E-4</v>
      </c>
      <c r="J7780" s="535">
        <v>114.16</v>
      </c>
      <c r="K7780" s="536">
        <v>5.9999999999999995E-4</v>
      </c>
      <c r="L7780" s="535">
        <v>87.02</v>
      </c>
      <c r="M7780" s="536">
        <v>0</v>
      </c>
      <c r="N7780" s="535">
        <v>81.790000000000006</v>
      </c>
      <c r="O7780" s="536">
        <v>8.9999999999999998E-4</v>
      </c>
      <c r="P7780" s="535">
        <v>110.35</v>
      </c>
      <c r="Q7780" s="536">
        <v>1.1000000000000001E-3</v>
      </c>
      <c r="R7780" s="535">
        <v>98.47</v>
      </c>
    </row>
    <row r="7781" spans="1:18" ht="12.75">
      <c r="A7781" s="145">
        <v>104430</v>
      </c>
      <c r="B7781" s="102" t="s">
        <v>29387</v>
      </c>
      <c r="C7781" s="145" t="s">
        <v>4</v>
      </c>
      <c r="D7781" s="535">
        <v>0</v>
      </c>
      <c r="E7781" s="536"/>
      <c r="F7781" s="535">
        <v>0</v>
      </c>
      <c r="G7781" s="536"/>
      <c r="H7781" s="535">
        <v>0</v>
      </c>
      <c r="I7781" s="536"/>
      <c r="J7781" s="535">
        <v>0</v>
      </c>
      <c r="K7781" s="536"/>
      <c r="L7781" s="535">
        <v>0</v>
      </c>
      <c r="M7781" s="536"/>
      <c r="N7781" s="535">
        <v>0</v>
      </c>
      <c r="O7781" s="536"/>
      <c r="P7781" s="535">
        <v>0</v>
      </c>
      <c r="Q7781" s="536"/>
      <c r="R7781" s="535">
        <v>0</v>
      </c>
    </row>
    <row r="7782" spans="1:18" ht="12.75">
      <c r="A7782" s="145">
        <v>104431</v>
      </c>
      <c r="B7782" s="102" t="s">
        <v>29388</v>
      </c>
      <c r="C7782" s="145" t="s">
        <v>4</v>
      </c>
      <c r="D7782" s="535">
        <v>0</v>
      </c>
      <c r="E7782" s="536"/>
      <c r="F7782" s="535">
        <v>0</v>
      </c>
      <c r="G7782" s="536"/>
      <c r="H7782" s="535">
        <v>0</v>
      </c>
      <c r="I7782" s="536"/>
      <c r="J7782" s="535">
        <v>0</v>
      </c>
      <c r="K7782" s="536"/>
      <c r="L7782" s="535">
        <v>0</v>
      </c>
      <c r="M7782" s="536"/>
      <c r="N7782" s="535">
        <v>0</v>
      </c>
      <c r="O7782" s="536"/>
      <c r="P7782" s="535">
        <v>0</v>
      </c>
      <c r="Q7782" s="536"/>
      <c r="R7782" s="535">
        <v>0</v>
      </c>
    </row>
    <row r="7783" spans="1:18" ht="12.75">
      <c r="A7783" s="145">
        <v>104427</v>
      </c>
      <c r="B7783" s="102" t="s">
        <v>29389</v>
      </c>
      <c r="C7783" s="145" t="s">
        <v>4</v>
      </c>
      <c r="D7783" s="535">
        <v>0</v>
      </c>
      <c r="E7783" s="536"/>
      <c r="F7783" s="535">
        <v>0</v>
      </c>
      <c r="G7783" s="536"/>
      <c r="H7783" s="535">
        <v>0</v>
      </c>
      <c r="I7783" s="536"/>
      <c r="J7783" s="535">
        <v>0</v>
      </c>
      <c r="K7783" s="536"/>
      <c r="L7783" s="535">
        <v>0</v>
      </c>
      <c r="M7783" s="536"/>
      <c r="N7783" s="535">
        <v>0</v>
      </c>
      <c r="O7783" s="536"/>
      <c r="P7783" s="535">
        <v>0</v>
      </c>
      <c r="Q7783" s="536"/>
      <c r="R7783" s="535">
        <v>0</v>
      </c>
    </row>
    <row r="7784" spans="1:18" ht="12.75">
      <c r="A7784" s="145">
        <v>104428</v>
      </c>
      <c r="B7784" s="102" t="s">
        <v>29390</v>
      </c>
      <c r="C7784" s="145" t="s">
        <v>4</v>
      </c>
      <c r="D7784" s="535">
        <v>0</v>
      </c>
      <c r="E7784" s="536"/>
      <c r="F7784" s="535">
        <v>0</v>
      </c>
      <c r="G7784" s="536"/>
      <c r="H7784" s="535">
        <v>0</v>
      </c>
      <c r="I7784" s="536"/>
      <c r="J7784" s="535">
        <v>0</v>
      </c>
      <c r="K7784" s="536"/>
      <c r="L7784" s="535">
        <v>0</v>
      </c>
      <c r="M7784" s="536"/>
      <c r="N7784" s="535">
        <v>0</v>
      </c>
      <c r="O7784" s="536"/>
      <c r="P7784" s="535">
        <v>0</v>
      </c>
      <c r="Q7784" s="536"/>
      <c r="R7784" s="535">
        <v>0</v>
      </c>
    </row>
    <row r="7785" spans="1:18" ht="12.75">
      <c r="A7785" s="145">
        <v>92391</v>
      </c>
      <c r="B7785" s="102" t="s">
        <v>29391</v>
      </c>
      <c r="C7785" s="145" t="s">
        <v>4</v>
      </c>
      <c r="D7785" s="535">
        <v>145.52000000000001</v>
      </c>
      <c r="E7785" s="536">
        <v>2.0000000000000001E-4</v>
      </c>
      <c r="F7785" s="535">
        <v>78.400000000000006</v>
      </c>
      <c r="G7785" s="536">
        <v>5.9999999999999995E-4</v>
      </c>
      <c r="H7785" s="535">
        <v>118.9</v>
      </c>
      <c r="I7785" s="536">
        <v>2.9999999999999997E-4</v>
      </c>
      <c r="J7785" s="535">
        <v>108.71</v>
      </c>
      <c r="K7785" s="536">
        <v>2.9999999999999997E-4</v>
      </c>
      <c r="L7785" s="535">
        <v>80.8</v>
      </c>
      <c r="M7785" s="536">
        <v>0</v>
      </c>
      <c r="N7785" s="535">
        <v>75.94</v>
      </c>
      <c r="O7785" s="536">
        <v>4.0000000000000002E-4</v>
      </c>
      <c r="P7785" s="535">
        <v>104.35</v>
      </c>
      <c r="Q7785" s="536">
        <v>5.0000000000000001E-4</v>
      </c>
      <c r="R7785" s="535">
        <v>92.65</v>
      </c>
    </row>
    <row r="7786" spans="1:18" ht="12.75">
      <c r="A7786" s="145">
        <v>92392</v>
      </c>
      <c r="B7786" s="102" t="s">
        <v>29392</v>
      </c>
      <c r="C7786" s="145" t="s">
        <v>4</v>
      </c>
      <c r="D7786" s="535">
        <v>159.22999999999999</v>
      </c>
      <c r="E7786" s="536">
        <v>2.0000000000000001E-4</v>
      </c>
      <c r="F7786" s="535">
        <v>85.65</v>
      </c>
      <c r="G7786" s="536">
        <v>5.9999999999999995E-4</v>
      </c>
      <c r="H7786" s="535">
        <v>130.27000000000001</v>
      </c>
      <c r="I7786" s="536">
        <v>2.0000000000000001E-4</v>
      </c>
      <c r="J7786" s="535">
        <v>118.82</v>
      </c>
      <c r="K7786" s="536">
        <v>2.9999999999999997E-4</v>
      </c>
      <c r="L7786" s="535">
        <v>88.17</v>
      </c>
      <c r="M7786" s="536">
        <v>0</v>
      </c>
      <c r="N7786" s="535">
        <v>82.85</v>
      </c>
      <c r="O7786" s="536">
        <v>4.0000000000000002E-4</v>
      </c>
      <c r="P7786" s="535">
        <v>113.84</v>
      </c>
      <c r="Q7786" s="536">
        <v>4.0000000000000002E-4</v>
      </c>
      <c r="R7786" s="535">
        <v>101.55</v>
      </c>
    </row>
    <row r="7787" spans="1:18" ht="12.75">
      <c r="A7787" s="145">
        <v>104437</v>
      </c>
      <c r="B7787" s="102" t="s">
        <v>29393</v>
      </c>
      <c r="C7787" s="145" t="s">
        <v>4</v>
      </c>
      <c r="D7787" s="535">
        <v>0</v>
      </c>
      <c r="E7787" s="536"/>
      <c r="F7787" s="535">
        <v>0</v>
      </c>
      <c r="G7787" s="536"/>
      <c r="H7787" s="535">
        <v>0</v>
      </c>
      <c r="I7787" s="536"/>
      <c r="J7787" s="535">
        <v>0</v>
      </c>
      <c r="K7787" s="536"/>
      <c r="L7787" s="535">
        <v>0</v>
      </c>
      <c r="M7787" s="536"/>
      <c r="N7787" s="535">
        <v>0</v>
      </c>
      <c r="O7787" s="536"/>
      <c r="P7787" s="535">
        <v>0</v>
      </c>
      <c r="Q7787" s="536"/>
      <c r="R7787" s="535">
        <v>0</v>
      </c>
    </row>
    <row r="7788" spans="1:18" ht="12.75">
      <c r="A7788" s="145">
        <v>104435</v>
      </c>
      <c r="B7788" s="102" t="s">
        <v>29394</v>
      </c>
      <c r="C7788" s="145" t="s">
        <v>4</v>
      </c>
      <c r="D7788" s="535">
        <v>0</v>
      </c>
      <c r="E7788" s="536"/>
      <c r="F7788" s="535">
        <v>0</v>
      </c>
      <c r="G7788" s="536"/>
      <c r="H7788" s="535">
        <v>0</v>
      </c>
      <c r="I7788" s="536"/>
      <c r="J7788" s="535">
        <v>0</v>
      </c>
      <c r="K7788" s="536"/>
      <c r="L7788" s="535">
        <v>0</v>
      </c>
      <c r="M7788" s="536"/>
      <c r="N7788" s="535">
        <v>0</v>
      </c>
      <c r="O7788" s="536"/>
      <c r="P7788" s="535">
        <v>0</v>
      </c>
      <c r="Q7788" s="536"/>
      <c r="R7788" s="535">
        <v>0</v>
      </c>
    </row>
    <row r="7789" spans="1:18" ht="12.75">
      <c r="A7789" s="145">
        <v>104433</v>
      </c>
      <c r="B7789" s="102" t="s">
        <v>29395</v>
      </c>
      <c r="C7789" s="145" t="s">
        <v>4</v>
      </c>
      <c r="D7789" s="535">
        <v>167.52</v>
      </c>
      <c r="E7789" s="536">
        <v>5.0000000000000001E-4</v>
      </c>
      <c r="F7789" s="535">
        <v>92.02</v>
      </c>
      <c r="G7789" s="536">
        <v>1.6000000000000001E-3</v>
      </c>
      <c r="H7789" s="535">
        <v>138.69999999999999</v>
      </c>
      <c r="I7789" s="536">
        <v>5.9999999999999995E-4</v>
      </c>
      <c r="J7789" s="535">
        <v>125.9</v>
      </c>
      <c r="K7789" s="536">
        <v>6.9999999999999999E-4</v>
      </c>
      <c r="L7789" s="535">
        <v>96.06</v>
      </c>
      <c r="M7789" s="536">
        <v>0</v>
      </c>
      <c r="N7789" s="535">
        <v>90.27</v>
      </c>
      <c r="O7789" s="536">
        <v>1E-3</v>
      </c>
      <c r="P7789" s="535">
        <v>121.65</v>
      </c>
      <c r="Q7789" s="536">
        <v>1.1999999999999999E-3</v>
      </c>
      <c r="R7789" s="535">
        <v>109.09</v>
      </c>
    </row>
    <row r="7790" spans="1:18" ht="12.75">
      <c r="A7790" s="145">
        <v>93680</v>
      </c>
      <c r="B7790" s="102" t="s">
        <v>29396</v>
      </c>
      <c r="C7790" s="145" t="s">
        <v>4</v>
      </c>
      <c r="D7790" s="535">
        <v>164.81</v>
      </c>
      <c r="E7790" s="536">
        <v>4.0000000000000002E-4</v>
      </c>
      <c r="F7790" s="535">
        <v>89.74</v>
      </c>
      <c r="G7790" s="536">
        <v>1.1999999999999999E-3</v>
      </c>
      <c r="H7790" s="535">
        <v>135.94999999999999</v>
      </c>
      <c r="I7790" s="536">
        <v>5.0000000000000001E-4</v>
      </c>
      <c r="J7790" s="535">
        <v>123.71</v>
      </c>
      <c r="K7790" s="536">
        <v>5.9999999999999995E-4</v>
      </c>
      <c r="L7790" s="535">
        <v>93.38</v>
      </c>
      <c r="M7790" s="536">
        <v>0</v>
      </c>
      <c r="N7790" s="535">
        <v>87.74</v>
      </c>
      <c r="O7790" s="536">
        <v>8.0000000000000004E-4</v>
      </c>
      <c r="P7790" s="535">
        <v>119.01</v>
      </c>
      <c r="Q7790" s="536">
        <v>8.9999999999999998E-4</v>
      </c>
      <c r="R7790" s="535">
        <v>106.47</v>
      </c>
    </row>
    <row r="7791" spans="1:18" ht="12.75">
      <c r="A7791" s="145">
        <v>93681</v>
      </c>
      <c r="B7791" s="102" t="s">
        <v>29397</v>
      </c>
      <c r="C7791" s="145" t="s">
        <v>4</v>
      </c>
      <c r="D7791" s="535">
        <v>195.66</v>
      </c>
      <c r="E7791" s="536">
        <v>5.0000000000000001E-4</v>
      </c>
      <c r="F7791" s="535">
        <v>106.79</v>
      </c>
      <c r="G7791" s="536">
        <v>1.4E-3</v>
      </c>
      <c r="H7791" s="535">
        <v>161.94999999999999</v>
      </c>
      <c r="I7791" s="536">
        <v>5.9999999999999995E-4</v>
      </c>
      <c r="J7791" s="535">
        <v>146.57</v>
      </c>
      <c r="K7791" s="536">
        <v>5.9999999999999995E-4</v>
      </c>
      <c r="L7791" s="535">
        <v>111.03</v>
      </c>
      <c r="M7791" s="536">
        <v>0</v>
      </c>
      <c r="N7791" s="535">
        <v>104.31</v>
      </c>
      <c r="O7791" s="536">
        <v>8.9999999999999998E-4</v>
      </c>
      <c r="P7791" s="535">
        <v>141.04</v>
      </c>
      <c r="Q7791" s="536">
        <v>1.1000000000000001E-3</v>
      </c>
      <c r="R7791" s="535">
        <v>127.23</v>
      </c>
    </row>
    <row r="7792" spans="1:18" ht="12.75">
      <c r="A7792" s="145">
        <v>92397</v>
      </c>
      <c r="B7792" s="102" t="s">
        <v>29398</v>
      </c>
      <c r="C7792" s="145" t="s">
        <v>4</v>
      </c>
      <c r="D7792" s="535">
        <v>135.38</v>
      </c>
      <c r="E7792" s="536">
        <v>5.0000000000000001E-4</v>
      </c>
      <c r="F7792" s="535">
        <v>74.69</v>
      </c>
      <c r="G7792" s="536">
        <v>1.5E-3</v>
      </c>
      <c r="H7792" s="535">
        <v>111.86</v>
      </c>
      <c r="I7792" s="536">
        <v>5.9999999999999995E-4</v>
      </c>
      <c r="J7792" s="535">
        <v>102.16</v>
      </c>
      <c r="K7792" s="536">
        <v>6.9999999999999999E-4</v>
      </c>
      <c r="L7792" s="535">
        <v>78.33</v>
      </c>
      <c r="M7792" s="536">
        <v>0</v>
      </c>
      <c r="N7792" s="535">
        <v>73.63</v>
      </c>
      <c r="O7792" s="536">
        <v>1E-3</v>
      </c>
      <c r="P7792" s="535">
        <v>99.09</v>
      </c>
      <c r="Q7792" s="536">
        <v>1.1000000000000001E-3</v>
      </c>
      <c r="R7792" s="535">
        <v>87.93</v>
      </c>
    </row>
    <row r="7793" spans="1:18" ht="12.75">
      <c r="A7793" s="145">
        <v>92398</v>
      </c>
      <c r="B7793" s="102" t="s">
        <v>29399</v>
      </c>
      <c r="C7793" s="145" t="s">
        <v>4</v>
      </c>
      <c r="D7793" s="535">
        <v>154.47</v>
      </c>
      <c r="E7793" s="536">
        <v>5.9999999999999995E-4</v>
      </c>
      <c r="F7793" s="535">
        <v>85.71</v>
      </c>
      <c r="G7793" s="536">
        <v>1.8E-3</v>
      </c>
      <c r="H7793" s="535">
        <v>128.22</v>
      </c>
      <c r="I7793" s="536">
        <v>6.9999999999999999E-4</v>
      </c>
      <c r="J7793" s="535">
        <v>116.41</v>
      </c>
      <c r="K7793" s="536">
        <v>8.0000000000000004E-4</v>
      </c>
      <c r="L7793" s="535">
        <v>89.95</v>
      </c>
      <c r="M7793" s="536">
        <v>0</v>
      </c>
      <c r="N7793" s="535">
        <v>84.55</v>
      </c>
      <c r="O7793" s="536">
        <v>1.1000000000000001E-3</v>
      </c>
      <c r="P7793" s="535">
        <v>113.17</v>
      </c>
      <c r="Q7793" s="536">
        <v>1.2999999999999999E-3</v>
      </c>
      <c r="R7793" s="535">
        <v>101.28</v>
      </c>
    </row>
    <row r="7794" spans="1:18" ht="12.75">
      <c r="A7794" s="145">
        <v>92400</v>
      </c>
      <c r="B7794" s="102" t="s">
        <v>29400</v>
      </c>
      <c r="C7794" s="145" t="s">
        <v>4</v>
      </c>
      <c r="D7794" s="535">
        <v>179.4</v>
      </c>
      <c r="E7794" s="536">
        <v>6.9999999999999999E-4</v>
      </c>
      <c r="F7794" s="535">
        <v>99.78</v>
      </c>
      <c r="G7794" s="536">
        <v>2.0999999999999999E-3</v>
      </c>
      <c r="H7794" s="535">
        <v>149.41</v>
      </c>
      <c r="I7794" s="536">
        <v>8.9999999999999998E-4</v>
      </c>
      <c r="J7794" s="535">
        <v>134.96</v>
      </c>
      <c r="K7794" s="536">
        <v>1E-3</v>
      </c>
      <c r="L7794" s="535">
        <v>104.61</v>
      </c>
      <c r="M7794" s="536">
        <v>0</v>
      </c>
      <c r="N7794" s="535">
        <v>98.28</v>
      </c>
      <c r="O7794" s="536">
        <v>1.2999999999999999E-3</v>
      </c>
      <c r="P7794" s="535">
        <v>131.24</v>
      </c>
      <c r="Q7794" s="536">
        <v>1.6000000000000001E-3</v>
      </c>
      <c r="R7794" s="535">
        <v>118.33</v>
      </c>
    </row>
    <row r="7795" spans="1:18" ht="12.75">
      <c r="A7795" s="145">
        <v>92395</v>
      </c>
      <c r="B7795" s="102" t="s">
        <v>29401</v>
      </c>
      <c r="C7795" s="145" t="s">
        <v>4</v>
      </c>
      <c r="D7795" s="535">
        <v>226.32</v>
      </c>
      <c r="E7795" s="536">
        <v>4.0000000000000002E-4</v>
      </c>
      <c r="F7795" s="535">
        <v>122.07</v>
      </c>
      <c r="G7795" s="536">
        <v>1.1000000000000001E-3</v>
      </c>
      <c r="H7795" s="535">
        <v>186.67</v>
      </c>
      <c r="I7795" s="536">
        <v>5.0000000000000001E-4</v>
      </c>
      <c r="J7795" s="535">
        <v>168.74</v>
      </c>
      <c r="K7795" s="536">
        <v>5.0000000000000001E-4</v>
      </c>
      <c r="L7795" s="535">
        <v>125.9</v>
      </c>
      <c r="M7795" s="536">
        <v>0</v>
      </c>
      <c r="N7795" s="535">
        <v>118.23</v>
      </c>
      <c r="O7795" s="536">
        <v>8.0000000000000004E-4</v>
      </c>
      <c r="P7795" s="535">
        <v>161.30000000000001</v>
      </c>
      <c r="Q7795" s="536">
        <v>8.9999999999999998E-4</v>
      </c>
      <c r="R7795" s="535">
        <v>146.06</v>
      </c>
    </row>
    <row r="7796" spans="1:18" ht="12.75">
      <c r="A7796" s="145">
        <v>92393</v>
      </c>
      <c r="B7796" s="102" t="s">
        <v>29402</v>
      </c>
      <c r="C7796" s="145" t="s">
        <v>4</v>
      </c>
      <c r="D7796" s="535">
        <v>145.79</v>
      </c>
      <c r="E7796" s="536">
        <v>2.9999999999999997E-4</v>
      </c>
      <c r="F7796" s="535">
        <v>78.67</v>
      </c>
      <c r="G7796" s="536">
        <v>8.0000000000000004E-4</v>
      </c>
      <c r="H7796" s="535">
        <v>119.44</v>
      </c>
      <c r="I7796" s="536">
        <v>2.9999999999999997E-4</v>
      </c>
      <c r="J7796" s="535">
        <v>109.28</v>
      </c>
      <c r="K7796" s="536">
        <v>4.0000000000000002E-4</v>
      </c>
      <c r="L7796" s="535">
        <v>81.459999999999994</v>
      </c>
      <c r="M7796" s="536">
        <v>0</v>
      </c>
      <c r="N7796" s="535">
        <v>76.58</v>
      </c>
      <c r="O7796" s="536">
        <v>5.0000000000000001E-4</v>
      </c>
      <c r="P7796" s="535">
        <v>104.8</v>
      </c>
      <c r="Q7796" s="536">
        <v>5.9999999999999995E-4</v>
      </c>
      <c r="R7796" s="535">
        <v>93.03</v>
      </c>
    </row>
    <row r="7797" spans="1:18" ht="12.75">
      <c r="A7797" s="145">
        <v>92394</v>
      </c>
      <c r="B7797" s="102" t="s">
        <v>29403</v>
      </c>
      <c r="C7797" s="145" t="s">
        <v>4</v>
      </c>
      <c r="D7797" s="535">
        <v>173.72</v>
      </c>
      <c r="E7797" s="536">
        <v>2.9999999999999997E-4</v>
      </c>
      <c r="F7797" s="535">
        <v>93.88</v>
      </c>
      <c r="G7797" s="536">
        <v>1.1000000000000001E-3</v>
      </c>
      <c r="H7797" s="535">
        <v>142.86000000000001</v>
      </c>
      <c r="I7797" s="536">
        <v>4.0000000000000002E-4</v>
      </c>
      <c r="J7797" s="535">
        <v>129.94</v>
      </c>
      <c r="K7797" s="536">
        <v>5.0000000000000001E-4</v>
      </c>
      <c r="L7797" s="535">
        <v>97.11</v>
      </c>
      <c r="M7797" s="536">
        <v>0</v>
      </c>
      <c r="N7797" s="535">
        <v>91.25</v>
      </c>
      <c r="O7797" s="536">
        <v>6.9999999999999999E-4</v>
      </c>
      <c r="P7797" s="535">
        <v>124.55</v>
      </c>
      <c r="Q7797" s="536">
        <v>8.0000000000000004E-4</v>
      </c>
      <c r="R7797" s="535">
        <v>111.59</v>
      </c>
    </row>
    <row r="7798" spans="1:18" ht="12.75">
      <c r="A7798" s="145">
        <v>97115</v>
      </c>
      <c r="B7798" s="102" t="s">
        <v>29404</v>
      </c>
      <c r="C7798" s="145" t="s">
        <v>3</v>
      </c>
      <c r="D7798" s="535">
        <v>71.510000000000005</v>
      </c>
      <c r="E7798" s="536">
        <v>0</v>
      </c>
      <c r="F7798" s="535">
        <v>58.86</v>
      </c>
      <c r="G7798" s="536">
        <v>0</v>
      </c>
      <c r="H7798" s="535">
        <v>65.349999999999994</v>
      </c>
      <c r="I7798" s="536">
        <v>0</v>
      </c>
      <c r="J7798" s="535">
        <v>60.71</v>
      </c>
      <c r="K7798" s="536">
        <v>0</v>
      </c>
      <c r="L7798" s="535">
        <v>60.2</v>
      </c>
      <c r="M7798" s="536">
        <v>0</v>
      </c>
      <c r="N7798" s="535">
        <v>61.17</v>
      </c>
      <c r="O7798" s="536">
        <v>0</v>
      </c>
      <c r="P7798" s="535">
        <v>60.65</v>
      </c>
      <c r="Q7798" s="536">
        <v>0</v>
      </c>
      <c r="R7798" s="535">
        <v>61.45</v>
      </c>
    </row>
    <row r="7799" spans="1:18" ht="12.75">
      <c r="A7799" s="145">
        <v>97113</v>
      </c>
      <c r="B7799" s="102" t="s">
        <v>29405</v>
      </c>
      <c r="C7799" s="145" t="s">
        <v>4</v>
      </c>
      <c r="D7799" s="535">
        <v>2.79</v>
      </c>
      <c r="E7799" s="536">
        <v>0</v>
      </c>
      <c r="F7799" s="535">
        <v>2.34</v>
      </c>
      <c r="G7799" s="536">
        <v>0</v>
      </c>
      <c r="H7799" s="535">
        <v>1.92</v>
      </c>
      <c r="I7799" s="536">
        <v>0</v>
      </c>
      <c r="J7799" s="535">
        <v>2.29</v>
      </c>
      <c r="K7799" s="536">
        <v>0</v>
      </c>
      <c r="L7799" s="535">
        <v>2.35</v>
      </c>
      <c r="M7799" s="536">
        <v>0</v>
      </c>
      <c r="N7799" s="535">
        <v>2.06</v>
      </c>
      <c r="O7799" s="536">
        <v>0</v>
      </c>
      <c r="P7799" s="535">
        <v>2.74</v>
      </c>
      <c r="Q7799" s="536">
        <v>0</v>
      </c>
      <c r="R7799" s="535">
        <v>2.63</v>
      </c>
    </row>
    <row r="7800" spans="1:18" ht="12.75">
      <c r="A7800" s="145">
        <v>97120</v>
      </c>
      <c r="B7800" s="102" t="s">
        <v>29406</v>
      </c>
      <c r="C7800" s="145" t="s">
        <v>3</v>
      </c>
      <c r="D7800" s="535">
        <v>12.13</v>
      </c>
      <c r="E7800" s="536">
        <v>0</v>
      </c>
      <c r="F7800" s="535">
        <v>10.67</v>
      </c>
      <c r="G7800" s="536">
        <v>0</v>
      </c>
      <c r="H7800" s="535">
        <v>10.94</v>
      </c>
      <c r="I7800" s="536">
        <v>0</v>
      </c>
      <c r="J7800" s="535">
        <v>10.89</v>
      </c>
      <c r="K7800" s="536">
        <v>0</v>
      </c>
      <c r="L7800" s="535">
        <v>8.99</v>
      </c>
      <c r="M7800" s="536">
        <v>0</v>
      </c>
      <c r="N7800" s="535">
        <v>9.15</v>
      </c>
      <c r="O7800" s="536">
        <v>0</v>
      </c>
      <c r="P7800" s="535">
        <v>9.6199999999999992</v>
      </c>
      <c r="Q7800" s="536">
        <v>0</v>
      </c>
      <c r="R7800" s="535">
        <v>11.03</v>
      </c>
    </row>
    <row r="7801" spans="1:18" ht="12.75">
      <c r="A7801" s="145">
        <v>97116</v>
      </c>
      <c r="B7801" s="102" t="s">
        <v>29407</v>
      </c>
      <c r="C7801" s="145" t="s">
        <v>3</v>
      </c>
      <c r="D7801" s="535">
        <v>25.53</v>
      </c>
      <c r="E7801" s="536">
        <v>0.15390000000000001</v>
      </c>
      <c r="F7801" s="535">
        <v>22.95</v>
      </c>
      <c r="G7801" s="536">
        <v>0</v>
      </c>
      <c r="H7801" s="535">
        <v>25.6</v>
      </c>
      <c r="I7801" s="536">
        <v>0</v>
      </c>
      <c r="J7801" s="535">
        <v>22.64</v>
      </c>
      <c r="K7801" s="536">
        <v>0.1736</v>
      </c>
      <c r="L7801" s="535">
        <v>22.97</v>
      </c>
      <c r="M7801" s="536">
        <v>0</v>
      </c>
      <c r="N7801" s="535">
        <v>22.4</v>
      </c>
      <c r="O7801" s="536">
        <v>0</v>
      </c>
      <c r="P7801" s="535">
        <v>23.43</v>
      </c>
      <c r="Q7801" s="536">
        <v>0</v>
      </c>
      <c r="R7801" s="535">
        <v>25.09</v>
      </c>
    </row>
    <row r="7802" spans="1:18" ht="12.75">
      <c r="A7802" s="145">
        <v>97117</v>
      </c>
      <c r="B7802" s="102" t="s">
        <v>29408</v>
      </c>
      <c r="C7802" s="145" t="s">
        <v>3</v>
      </c>
      <c r="D7802" s="535">
        <v>23.13</v>
      </c>
      <c r="E7802" s="536">
        <v>0.1089</v>
      </c>
      <c r="F7802" s="535">
        <v>20.71</v>
      </c>
      <c r="G7802" s="536">
        <v>0</v>
      </c>
      <c r="H7802" s="535">
        <v>22.39</v>
      </c>
      <c r="I7802" s="536">
        <v>0</v>
      </c>
      <c r="J7802" s="535">
        <v>20.69</v>
      </c>
      <c r="K7802" s="536">
        <v>0.12180000000000001</v>
      </c>
      <c r="L7802" s="535">
        <v>19.38</v>
      </c>
      <c r="M7802" s="536">
        <v>0</v>
      </c>
      <c r="N7802" s="535">
        <v>19.22</v>
      </c>
      <c r="O7802" s="536">
        <v>0</v>
      </c>
      <c r="P7802" s="535">
        <v>20.11</v>
      </c>
      <c r="Q7802" s="536">
        <v>0</v>
      </c>
      <c r="R7802" s="535">
        <v>22.09</v>
      </c>
    </row>
    <row r="7803" spans="1:18" ht="12.75">
      <c r="A7803" s="145">
        <v>97118</v>
      </c>
      <c r="B7803" s="102" t="s">
        <v>29409</v>
      </c>
      <c r="C7803" s="145" t="s">
        <v>3</v>
      </c>
      <c r="D7803" s="535">
        <v>19.600000000000001</v>
      </c>
      <c r="E7803" s="536">
        <v>8.2100000000000006E-2</v>
      </c>
      <c r="F7803" s="535">
        <v>17.510000000000002</v>
      </c>
      <c r="G7803" s="536">
        <v>0</v>
      </c>
      <c r="H7803" s="535">
        <v>18.57</v>
      </c>
      <c r="I7803" s="536">
        <v>0</v>
      </c>
      <c r="J7803" s="535">
        <v>17.61</v>
      </c>
      <c r="K7803" s="536">
        <v>9.1399999999999995E-2</v>
      </c>
      <c r="L7803" s="535">
        <v>15.72</v>
      </c>
      <c r="M7803" s="536">
        <v>0</v>
      </c>
      <c r="N7803" s="535">
        <v>15.76</v>
      </c>
      <c r="O7803" s="536">
        <v>0</v>
      </c>
      <c r="P7803" s="535">
        <v>16.489999999999998</v>
      </c>
      <c r="Q7803" s="536">
        <v>0</v>
      </c>
      <c r="R7803" s="535">
        <v>18.420000000000002</v>
      </c>
    </row>
    <row r="7804" spans="1:18" ht="12.75">
      <c r="A7804" s="145">
        <v>97119</v>
      </c>
      <c r="B7804" s="102" t="s">
        <v>29410</v>
      </c>
      <c r="C7804" s="145" t="s">
        <v>3</v>
      </c>
      <c r="D7804" s="535">
        <v>18.079999999999998</v>
      </c>
      <c r="E7804" s="536">
        <v>5.4199999999999998E-2</v>
      </c>
      <c r="F7804" s="535">
        <v>16.11</v>
      </c>
      <c r="G7804" s="536">
        <v>0</v>
      </c>
      <c r="H7804" s="535">
        <v>16.75</v>
      </c>
      <c r="I7804" s="536">
        <v>0</v>
      </c>
      <c r="J7804" s="535">
        <v>16.32</v>
      </c>
      <c r="K7804" s="536">
        <v>0.06</v>
      </c>
      <c r="L7804" s="535">
        <v>13.81</v>
      </c>
      <c r="M7804" s="536">
        <v>0</v>
      </c>
      <c r="N7804" s="535">
        <v>14.03</v>
      </c>
      <c r="O7804" s="536">
        <v>0</v>
      </c>
      <c r="P7804" s="535">
        <v>14.68</v>
      </c>
      <c r="Q7804" s="536">
        <v>0</v>
      </c>
      <c r="R7804" s="535">
        <v>16.7</v>
      </c>
    </row>
    <row r="7805" spans="1:18" ht="12.75">
      <c r="A7805" s="145">
        <v>97114</v>
      </c>
      <c r="B7805" s="102" t="s">
        <v>29411</v>
      </c>
      <c r="C7805" s="145" t="s">
        <v>1</v>
      </c>
      <c r="D7805" s="535">
        <v>0.43</v>
      </c>
      <c r="E7805" s="536">
        <v>0</v>
      </c>
      <c r="F7805" s="535">
        <v>0.37</v>
      </c>
      <c r="G7805" s="536">
        <v>0</v>
      </c>
      <c r="H7805" s="535">
        <v>0.44</v>
      </c>
      <c r="I7805" s="536">
        <v>0</v>
      </c>
      <c r="J7805" s="535">
        <v>0.35</v>
      </c>
      <c r="K7805" s="536">
        <v>0</v>
      </c>
      <c r="L7805" s="535">
        <v>0.44</v>
      </c>
      <c r="M7805" s="536">
        <v>0</v>
      </c>
      <c r="N7805" s="535">
        <v>0.41</v>
      </c>
      <c r="O7805" s="536">
        <v>0</v>
      </c>
      <c r="P7805" s="535">
        <v>0.44</v>
      </c>
      <c r="Q7805" s="536">
        <v>0</v>
      </c>
      <c r="R7805" s="535">
        <v>0.46</v>
      </c>
    </row>
    <row r="7806" spans="1:18" ht="12.75">
      <c r="A7806" s="145">
        <v>97111</v>
      </c>
      <c r="B7806" s="102" t="s">
        <v>29412</v>
      </c>
      <c r="C7806" s="145" t="s">
        <v>4</v>
      </c>
      <c r="D7806" s="535">
        <v>406.82</v>
      </c>
      <c r="E7806" s="536">
        <v>0.18440000000000001</v>
      </c>
      <c r="F7806" s="535">
        <v>213.33</v>
      </c>
      <c r="G7806" s="536">
        <v>1E-4</v>
      </c>
      <c r="H7806" s="535">
        <v>282.02999999999997</v>
      </c>
      <c r="I7806" s="536">
        <v>1.61E-2</v>
      </c>
      <c r="J7806" s="535">
        <v>251.89</v>
      </c>
      <c r="K7806" s="536">
        <v>0.2979</v>
      </c>
      <c r="L7806" s="535">
        <v>215.41</v>
      </c>
      <c r="M7806" s="536">
        <v>1E-4</v>
      </c>
      <c r="N7806" s="535">
        <v>200.93</v>
      </c>
      <c r="O7806" s="536">
        <v>1E-4</v>
      </c>
      <c r="P7806" s="535">
        <v>211.05</v>
      </c>
      <c r="Q7806" s="536">
        <v>1E-4</v>
      </c>
      <c r="R7806" s="535">
        <v>226.43</v>
      </c>
    </row>
    <row r="7807" spans="1:18" ht="12.75">
      <c r="A7807" s="145">
        <v>97112</v>
      </c>
      <c r="B7807" s="102" t="s">
        <v>29413</v>
      </c>
      <c r="C7807" s="145" t="s">
        <v>4</v>
      </c>
      <c r="D7807" s="535">
        <v>449.43</v>
      </c>
      <c r="E7807" s="536">
        <v>0.15029999999999999</v>
      </c>
      <c r="F7807" s="535">
        <v>222.36</v>
      </c>
      <c r="G7807" s="536">
        <v>1E-4</v>
      </c>
      <c r="H7807" s="535">
        <v>298.54000000000002</v>
      </c>
      <c r="I7807" s="536">
        <v>1.52E-2</v>
      </c>
      <c r="J7807" s="535">
        <v>269.47000000000003</v>
      </c>
      <c r="K7807" s="536">
        <v>0.25080000000000002</v>
      </c>
      <c r="L7807" s="535">
        <v>226.3</v>
      </c>
      <c r="M7807" s="536">
        <v>1E-4</v>
      </c>
      <c r="N7807" s="535">
        <v>209.23</v>
      </c>
      <c r="O7807" s="536">
        <v>1E-4</v>
      </c>
      <c r="P7807" s="535">
        <v>220.66</v>
      </c>
      <c r="Q7807" s="536">
        <v>1E-4</v>
      </c>
      <c r="R7807" s="535">
        <v>237.27</v>
      </c>
    </row>
    <row r="7808" spans="1:18" ht="12.75">
      <c r="A7808" s="145">
        <v>103904</v>
      </c>
      <c r="B7808" s="102" t="s">
        <v>29414</v>
      </c>
      <c r="C7808" s="145" t="s">
        <v>4</v>
      </c>
      <c r="D7808" s="535">
        <v>345.07</v>
      </c>
      <c r="E7808" s="536">
        <v>6.0000000000000001E-3</v>
      </c>
      <c r="F7808" s="535">
        <v>137.88999999999999</v>
      </c>
      <c r="G7808" s="536">
        <v>1E-4</v>
      </c>
      <c r="H7808" s="535">
        <v>193.3</v>
      </c>
      <c r="I7808" s="536">
        <v>2.3400000000000001E-2</v>
      </c>
      <c r="J7808" s="535">
        <v>185.25</v>
      </c>
      <c r="K7808" s="536">
        <v>1.12E-2</v>
      </c>
      <c r="L7808" s="535">
        <v>143.69</v>
      </c>
      <c r="M7808" s="536">
        <v>1E-4</v>
      </c>
      <c r="N7808" s="535">
        <v>128.03</v>
      </c>
      <c r="O7808" s="536">
        <v>1E-4</v>
      </c>
      <c r="P7808" s="535">
        <v>138.52000000000001</v>
      </c>
      <c r="Q7808" s="536">
        <v>1E-4</v>
      </c>
      <c r="R7808" s="535">
        <v>149.21</v>
      </c>
    </row>
    <row r="7809" spans="1:18" ht="12.75">
      <c r="A7809" s="145">
        <v>103905</v>
      </c>
      <c r="B7809" s="102" t="s">
        <v>29415</v>
      </c>
      <c r="C7809" s="145" t="s">
        <v>4</v>
      </c>
      <c r="D7809" s="535">
        <v>366.2</v>
      </c>
      <c r="E7809" s="536">
        <v>5.7000000000000002E-3</v>
      </c>
      <c r="F7809" s="535">
        <v>145.37</v>
      </c>
      <c r="G7809" s="536">
        <v>1E-4</v>
      </c>
      <c r="H7809" s="535">
        <v>204.46</v>
      </c>
      <c r="I7809" s="536">
        <v>2.2100000000000002E-2</v>
      </c>
      <c r="J7809" s="535">
        <v>195.97</v>
      </c>
      <c r="K7809" s="536">
        <v>1.06E-2</v>
      </c>
      <c r="L7809" s="535">
        <v>151.76</v>
      </c>
      <c r="M7809" s="536">
        <v>1E-4</v>
      </c>
      <c r="N7809" s="535">
        <v>135.15</v>
      </c>
      <c r="O7809" s="536">
        <v>1E-4</v>
      </c>
      <c r="P7809" s="535">
        <v>146.18</v>
      </c>
      <c r="Q7809" s="536">
        <v>1E-4</v>
      </c>
      <c r="R7809" s="535">
        <v>157.62</v>
      </c>
    </row>
    <row r="7810" spans="1:18" ht="12.75">
      <c r="A7810" s="145">
        <v>103907</v>
      </c>
      <c r="B7810" s="102" t="s">
        <v>29416</v>
      </c>
      <c r="C7810" s="145" t="s">
        <v>4</v>
      </c>
      <c r="D7810" s="535">
        <v>394.23</v>
      </c>
      <c r="E7810" s="536">
        <v>5.3E-3</v>
      </c>
      <c r="F7810" s="535">
        <v>153.55000000000001</v>
      </c>
      <c r="G7810" s="536">
        <v>2.0000000000000001E-4</v>
      </c>
      <c r="H7810" s="535">
        <v>218.59</v>
      </c>
      <c r="I7810" s="536">
        <v>2.0799999999999999E-2</v>
      </c>
      <c r="J7810" s="535">
        <v>209.04</v>
      </c>
      <c r="K7810" s="536">
        <v>0.01</v>
      </c>
      <c r="L7810" s="535">
        <v>160.63</v>
      </c>
      <c r="M7810" s="536">
        <v>1E-4</v>
      </c>
      <c r="N7810" s="535">
        <v>142.65</v>
      </c>
      <c r="O7810" s="536">
        <v>2.0000000000000001E-4</v>
      </c>
      <c r="P7810" s="535">
        <v>153.94999999999999</v>
      </c>
      <c r="Q7810" s="536">
        <v>2.0000000000000001E-4</v>
      </c>
      <c r="R7810" s="535">
        <v>166.51</v>
      </c>
    </row>
    <row r="7811" spans="1:18" ht="12.75">
      <c r="A7811" s="145">
        <v>103911</v>
      </c>
      <c r="B7811" s="102" t="s">
        <v>29417</v>
      </c>
      <c r="C7811" s="145" t="s">
        <v>4</v>
      </c>
      <c r="D7811" s="535">
        <v>570.36</v>
      </c>
      <c r="E7811" s="536">
        <v>3.7000000000000002E-3</v>
      </c>
      <c r="F7811" s="535">
        <v>225.39</v>
      </c>
      <c r="G7811" s="536">
        <v>2.9999999999999997E-4</v>
      </c>
      <c r="H7811" s="535">
        <v>317.67</v>
      </c>
      <c r="I7811" s="536">
        <v>1.44E-2</v>
      </c>
      <c r="J7811" s="535">
        <v>305.58999999999997</v>
      </c>
      <c r="K7811" s="536">
        <v>6.8999999999999999E-3</v>
      </c>
      <c r="L7811" s="535">
        <v>232.79</v>
      </c>
      <c r="M7811" s="536">
        <v>2.0000000000000001E-4</v>
      </c>
      <c r="N7811" s="535">
        <v>207.33</v>
      </c>
      <c r="O7811" s="536">
        <v>2.9999999999999997E-4</v>
      </c>
      <c r="P7811" s="535">
        <v>224.12</v>
      </c>
      <c r="Q7811" s="536">
        <v>2.9999999999999997E-4</v>
      </c>
      <c r="R7811" s="535">
        <v>244.19</v>
      </c>
    </row>
    <row r="7812" spans="1:18" ht="12.75">
      <c r="A7812" s="145">
        <v>97104</v>
      </c>
      <c r="B7812" s="102" t="s">
        <v>29418</v>
      </c>
      <c r="C7812" s="145" t="s">
        <v>4</v>
      </c>
      <c r="D7812" s="535">
        <v>357.83</v>
      </c>
      <c r="E7812" s="536">
        <v>5.7999999999999996E-3</v>
      </c>
      <c r="F7812" s="535">
        <v>141.94999999999999</v>
      </c>
      <c r="G7812" s="536">
        <v>1E-4</v>
      </c>
      <c r="H7812" s="535">
        <v>199.7</v>
      </c>
      <c r="I7812" s="536">
        <v>2.2599999999999999E-2</v>
      </c>
      <c r="J7812" s="535">
        <v>191.42</v>
      </c>
      <c r="K7812" s="536">
        <v>1.09E-2</v>
      </c>
      <c r="L7812" s="535">
        <v>148.02000000000001</v>
      </c>
      <c r="M7812" s="536">
        <v>1E-4</v>
      </c>
      <c r="N7812" s="535">
        <v>131.68</v>
      </c>
      <c r="O7812" s="536">
        <v>1E-4</v>
      </c>
      <c r="P7812" s="535">
        <v>142.53</v>
      </c>
      <c r="Q7812" s="536">
        <v>1E-4</v>
      </c>
      <c r="R7812" s="535">
        <v>153.63</v>
      </c>
    </row>
    <row r="7813" spans="1:18" ht="12.75">
      <c r="A7813" s="145">
        <v>103906</v>
      </c>
      <c r="B7813" s="102" t="s">
        <v>29419</v>
      </c>
      <c r="C7813" s="145" t="s">
        <v>4</v>
      </c>
      <c r="D7813" s="535">
        <v>410.43</v>
      </c>
      <c r="E7813" s="536">
        <v>5.1000000000000004E-3</v>
      </c>
      <c r="F7813" s="535">
        <v>174.92</v>
      </c>
      <c r="G7813" s="536">
        <v>1E-4</v>
      </c>
      <c r="H7813" s="535">
        <v>239.27</v>
      </c>
      <c r="I7813" s="536">
        <v>1.89E-2</v>
      </c>
      <c r="J7813" s="535">
        <v>228.56</v>
      </c>
      <c r="K7813" s="536">
        <v>9.1000000000000004E-3</v>
      </c>
      <c r="L7813" s="535">
        <v>182.16</v>
      </c>
      <c r="M7813" s="536">
        <v>1E-4</v>
      </c>
      <c r="N7813" s="535">
        <v>165.24</v>
      </c>
      <c r="O7813" s="536">
        <v>1E-4</v>
      </c>
      <c r="P7813" s="535">
        <v>176.43</v>
      </c>
      <c r="Q7813" s="536">
        <v>1E-4</v>
      </c>
      <c r="R7813" s="535">
        <v>188.65</v>
      </c>
    </row>
    <row r="7814" spans="1:18" ht="12.75">
      <c r="A7814" s="145">
        <v>97105</v>
      </c>
      <c r="B7814" s="102" t="s">
        <v>29420</v>
      </c>
      <c r="C7814" s="145" t="s">
        <v>4</v>
      </c>
      <c r="D7814" s="535">
        <v>411.77</v>
      </c>
      <c r="E7814" s="536">
        <v>5.1000000000000004E-3</v>
      </c>
      <c r="F7814" s="535">
        <v>160.52000000000001</v>
      </c>
      <c r="G7814" s="536">
        <v>2.0000000000000001E-4</v>
      </c>
      <c r="H7814" s="535">
        <v>227.89</v>
      </c>
      <c r="I7814" s="536">
        <v>1.9900000000000001E-2</v>
      </c>
      <c r="J7814" s="535">
        <v>218.43</v>
      </c>
      <c r="K7814" s="536">
        <v>9.5999999999999992E-3</v>
      </c>
      <c r="L7814" s="535">
        <v>167.91</v>
      </c>
      <c r="M7814" s="536">
        <v>1E-4</v>
      </c>
      <c r="N7814" s="535">
        <v>148.88</v>
      </c>
      <c r="O7814" s="536">
        <v>2.0000000000000001E-4</v>
      </c>
      <c r="P7814" s="535">
        <v>161.24</v>
      </c>
      <c r="Q7814" s="536">
        <v>2.0000000000000001E-4</v>
      </c>
      <c r="R7814" s="535">
        <v>174.17</v>
      </c>
    </row>
    <row r="7815" spans="1:18" ht="12.75">
      <c r="A7815" s="145">
        <v>97106</v>
      </c>
      <c r="B7815" s="102" t="s">
        <v>29421</v>
      </c>
      <c r="C7815" s="145" t="s">
        <v>4</v>
      </c>
      <c r="D7815" s="535">
        <v>464.96</v>
      </c>
      <c r="E7815" s="536">
        <v>4.4999999999999997E-3</v>
      </c>
      <c r="F7815" s="535">
        <v>178.46</v>
      </c>
      <c r="G7815" s="536">
        <v>2.0000000000000001E-4</v>
      </c>
      <c r="H7815" s="535">
        <v>255.43</v>
      </c>
      <c r="I7815" s="536">
        <v>1.78E-2</v>
      </c>
      <c r="J7815" s="535">
        <v>244.83</v>
      </c>
      <c r="K7815" s="536">
        <v>8.6E-3</v>
      </c>
      <c r="L7815" s="535">
        <v>187.03</v>
      </c>
      <c r="M7815" s="536">
        <v>1E-4</v>
      </c>
      <c r="N7815" s="535">
        <v>165.2</v>
      </c>
      <c r="O7815" s="536">
        <v>2.0000000000000001E-4</v>
      </c>
      <c r="P7815" s="535">
        <v>179.09</v>
      </c>
      <c r="Q7815" s="536">
        <v>2.0000000000000001E-4</v>
      </c>
      <c r="R7815" s="535">
        <v>193.78</v>
      </c>
    </row>
    <row r="7816" spans="1:18" ht="12.75">
      <c r="A7816" s="145">
        <v>97107</v>
      </c>
      <c r="B7816" s="102" t="s">
        <v>29422</v>
      </c>
      <c r="C7816" s="145" t="s">
        <v>4</v>
      </c>
      <c r="D7816" s="535">
        <v>525.79999999999995</v>
      </c>
      <c r="E7816" s="536">
        <v>4.0000000000000001E-3</v>
      </c>
      <c r="F7816" s="535">
        <v>203.11</v>
      </c>
      <c r="G7816" s="536">
        <v>2.0000000000000001E-4</v>
      </c>
      <c r="H7816" s="535">
        <v>289.61</v>
      </c>
      <c r="I7816" s="536">
        <v>1.5699999999999999E-2</v>
      </c>
      <c r="J7816" s="535">
        <v>278.04000000000002</v>
      </c>
      <c r="K7816" s="536">
        <v>7.6E-3</v>
      </c>
      <c r="L7816" s="535">
        <v>212.1</v>
      </c>
      <c r="M7816" s="536">
        <v>1E-4</v>
      </c>
      <c r="N7816" s="535">
        <v>187.91</v>
      </c>
      <c r="O7816" s="536">
        <v>2.9999999999999997E-4</v>
      </c>
      <c r="P7816" s="535">
        <v>203.37</v>
      </c>
      <c r="Q7816" s="536">
        <v>2.0000000000000001E-4</v>
      </c>
      <c r="R7816" s="535">
        <v>220.76</v>
      </c>
    </row>
    <row r="7817" spans="1:18" ht="12.75">
      <c r="A7817" s="145">
        <v>97108</v>
      </c>
      <c r="B7817" s="102" t="s">
        <v>29423</v>
      </c>
      <c r="C7817" s="145" t="s">
        <v>4</v>
      </c>
      <c r="D7817" s="535">
        <v>591.63</v>
      </c>
      <c r="E7817" s="536">
        <v>3.5999999999999999E-3</v>
      </c>
      <c r="F7817" s="535">
        <v>232.17</v>
      </c>
      <c r="G7817" s="536">
        <v>2.9999999999999997E-4</v>
      </c>
      <c r="H7817" s="535">
        <v>328.33</v>
      </c>
      <c r="I7817" s="536">
        <v>1.3899999999999999E-2</v>
      </c>
      <c r="J7817" s="535">
        <v>315.88</v>
      </c>
      <c r="K7817" s="536">
        <v>6.7000000000000002E-3</v>
      </c>
      <c r="L7817" s="535">
        <v>240</v>
      </c>
      <c r="M7817" s="536">
        <v>2.0000000000000001E-4</v>
      </c>
      <c r="N7817" s="535">
        <v>213.42</v>
      </c>
      <c r="O7817" s="536">
        <v>2.9999999999999997E-4</v>
      </c>
      <c r="P7817" s="535">
        <v>230.8</v>
      </c>
      <c r="Q7817" s="536">
        <v>2.9999999999999997E-4</v>
      </c>
      <c r="R7817" s="535">
        <v>251.56</v>
      </c>
    </row>
    <row r="7818" spans="1:18" ht="12.75">
      <c r="A7818" s="145">
        <v>97109</v>
      </c>
      <c r="B7818" s="102" t="s">
        <v>29424</v>
      </c>
      <c r="C7818" s="145" t="s">
        <v>4</v>
      </c>
      <c r="D7818" s="535">
        <v>652.30999999999995</v>
      </c>
      <c r="E7818" s="536">
        <v>3.8E-3</v>
      </c>
      <c r="F7818" s="535">
        <v>256.72000000000003</v>
      </c>
      <c r="G7818" s="536">
        <v>2.9999999999999997E-4</v>
      </c>
      <c r="H7818" s="535">
        <v>362.8</v>
      </c>
      <c r="I7818" s="536">
        <v>1.2699999999999999E-2</v>
      </c>
      <c r="J7818" s="535">
        <v>349</v>
      </c>
      <c r="K7818" s="536">
        <v>7.1999999999999998E-3</v>
      </c>
      <c r="L7818" s="535">
        <v>264.83</v>
      </c>
      <c r="M7818" s="536">
        <v>2.0000000000000001E-4</v>
      </c>
      <c r="N7818" s="535">
        <v>235.58</v>
      </c>
      <c r="O7818" s="536">
        <v>2.9999999999999997E-4</v>
      </c>
      <c r="P7818" s="535">
        <v>254.69</v>
      </c>
      <c r="Q7818" s="536">
        <v>2.9999999999999997E-4</v>
      </c>
      <c r="R7818" s="535">
        <v>277.97000000000003</v>
      </c>
    </row>
    <row r="7819" spans="1:18" ht="12.75">
      <c r="A7819" s="145">
        <v>103913</v>
      </c>
      <c r="B7819" s="102" t="s">
        <v>29425</v>
      </c>
      <c r="C7819" s="145" t="s">
        <v>4</v>
      </c>
      <c r="D7819" s="535">
        <v>274.70999999999998</v>
      </c>
      <c r="E7819" s="536">
        <v>9.6600000000000005E-2</v>
      </c>
      <c r="F7819" s="535">
        <v>126.11</v>
      </c>
      <c r="G7819" s="536">
        <v>0</v>
      </c>
      <c r="H7819" s="535">
        <v>171.07</v>
      </c>
      <c r="I7819" s="536">
        <v>2.63E-2</v>
      </c>
      <c r="J7819" s="535">
        <v>158.05000000000001</v>
      </c>
      <c r="K7819" s="536">
        <v>0.16789999999999999</v>
      </c>
      <c r="L7819" s="535">
        <v>129.15</v>
      </c>
      <c r="M7819" s="536">
        <v>0</v>
      </c>
      <c r="N7819" s="535">
        <v>117.7</v>
      </c>
      <c r="O7819" s="536">
        <v>0</v>
      </c>
      <c r="P7819" s="535">
        <v>125.63</v>
      </c>
      <c r="Q7819" s="536">
        <v>0</v>
      </c>
      <c r="R7819" s="535">
        <v>133.84</v>
      </c>
    </row>
    <row r="7820" spans="1:18" ht="12.75">
      <c r="A7820" s="145">
        <v>103914</v>
      </c>
      <c r="B7820" s="102" t="s">
        <v>29426</v>
      </c>
      <c r="C7820" s="145" t="s">
        <v>4</v>
      </c>
      <c r="D7820" s="535">
        <v>321.24</v>
      </c>
      <c r="E7820" s="536">
        <v>9.1399999999999995E-2</v>
      </c>
      <c r="F7820" s="535">
        <v>147.41</v>
      </c>
      <c r="G7820" s="536">
        <v>1E-4</v>
      </c>
      <c r="H7820" s="535">
        <v>199.86</v>
      </c>
      <c r="I7820" s="536">
        <v>2.2599999999999999E-2</v>
      </c>
      <c r="J7820" s="535">
        <v>185.16</v>
      </c>
      <c r="K7820" s="536">
        <v>0.15859999999999999</v>
      </c>
      <c r="L7820" s="535">
        <v>150.28</v>
      </c>
      <c r="M7820" s="536">
        <v>1E-4</v>
      </c>
      <c r="N7820" s="535">
        <v>136.96</v>
      </c>
      <c r="O7820" s="536">
        <v>1E-4</v>
      </c>
      <c r="P7820" s="535">
        <v>146.19</v>
      </c>
      <c r="Q7820" s="536">
        <v>1E-4</v>
      </c>
      <c r="R7820" s="535">
        <v>156.59</v>
      </c>
    </row>
    <row r="7821" spans="1:18" ht="12.75">
      <c r="A7821" s="145">
        <v>103915</v>
      </c>
      <c r="B7821" s="102" t="s">
        <v>29427</v>
      </c>
      <c r="C7821" s="145" t="s">
        <v>4</v>
      </c>
      <c r="D7821" s="535">
        <v>345.74</v>
      </c>
      <c r="E7821" s="536">
        <v>0.10100000000000001</v>
      </c>
      <c r="F7821" s="535">
        <v>160.1</v>
      </c>
      <c r="G7821" s="536">
        <v>1E-4</v>
      </c>
      <c r="H7821" s="535">
        <v>217.14</v>
      </c>
      <c r="I7821" s="536">
        <v>2.0799999999999999E-2</v>
      </c>
      <c r="J7821" s="535">
        <v>200.28</v>
      </c>
      <c r="K7821" s="536">
        <v>0.1744</v>
      </c>
      <c r="L7821" s="535">
        <v>163.07</v>
      </c>
      <c r="M7821" s="536">
        <v>1E-4</v>
      </c>
      <c r="N7821" s="535">
        <v>148.87</v>
      </c>
      <c r="O7821" s="536">
        <v>1E-4</v>
      </c>
      <c r="P7821" s="535">
        <v>158.62</v>
      </c>
      <c r="Q7821" s="536">
        <v>1E-4</v>
      </c>
      <c r="R7821" s="535">
        <v>170.09</v>
      </c>
    </row>
    <row r="7822" spans="1:18" ht="12.75">
      <c r="A7822" s="145">
        <v>103916</v>
      </c>
      <c r="B7822" s="102" t="s">
        <v>29428</v>
      </c>
      <c r="C7822" s="145" t="s">
        <v>4</v>
      </c>
      <c r="D7822" s="535">
        <v>408.41</v>
      </c>
      <c r="E7822" s="536">
        <v>8.5500000000000007E-2</v>
      </c>
      <c r="F7822" s="535">
        <v>184.94</v>
      </c>
      <c r="G7822" s="536">
        <v>2.0000000000000001E-4</v>
      </c>
      <c r="H7822" s="535">
        <v>252.19</v>
      </c>
      <c r="I7822" s="536">
        <v>1.7999999999999999E-2</v>
      </c>
      <c r="J7822" s="535">
        <v>234.12</v>
      </c>
      <c r="K7822" s="536">
        <v>0.1492</v>
      </c>
      <c r="L7822" s="535">
        <v>188.23</v>
      </c>
      <c r="M7822" s="536">
        <v>1E-4</v>
      </c>
      <c r="N7822" s="535">
        <v>171.27</v>
      </c>
      <c r="O7822" s="536">
        <v>2.0000000000000001E-4</v>
      </c>
      <c r="P7822" s="535">
        <v>182.81</v>
      </c>
      <c r="Q7822" s="536">
        <v>2.0000000000000001E-4</v>
      </c>
      <c r="R7822" s="535">
        <v>196.94</v>
      </c>
    </row>
    <row r="7823" spans="1:18" ht="12.75">
      <c r="A7823" s="145">
        <v>103917</v>
      </c>
      <c r="B7823" s="102" t="s">
        <v>29429</v>
      </c>
      <c r="C7823" s="145" t="s">
        <v>4</v>
      </c>
      <c r="D7823" s="535">
        <v>458.11</v>
      </c>
      <c r="E7823" s="536">
        <v>0.1023</v>
      </c>
      <c r="F7823" s="535">
        <v>211.04</v>
      </c>
      <c r="G7823" s="536">
        <v>2.0000000000000001E-4</v>
      </c>
      <c r="H7823" s="535">
        <v>287.51</v>
      </c>
      <c r="I7823" s="536">
        <v>1.5800000000000002E-2</v>
      </c>
      <c r="J7823" s="535">
        <v>264.99</v>
      </c>
      <c r="K7823" s="536">
        <v>0.17680000000000001</v>
      </c>
      <c r="L7823" s="535">
        <v>214.46</v>
      </c>
      <c r="M7823" s="536">
        <v>1E-4</v>
      </c>
      <c r="N7823" s="535">
        <v>195.65</v>
      </c>
      <c r="O7823" s="536">
        <v>2.9999999999999997E-4</v>
      </c>
      <c r="P7823" s="535">
        <v>208.34</v>
      </c>
      <c r="Q7823" s="536">
        <v>2.0000000000000001E-4</v>
      </c>
      <c r="R7823" s="535">
        <v>224.5</v>
      </c>
    </row>
    <row r="7824" spans="1:18" ht="12.75">
      <c r="A7824" s="145">
        <v>103918</v>
      </c>
      <c r="B7824" s="102" t="s">
        <v>29430</v>
      </c>
      <c r="C7824" s="145" t="s">
        <v>4</v>
      </c>
      <c r="D7824" s="535">
        <v>495.53</v>
      </c>
      <c r="E7824" s="536">
        <v>9.4600000000000004E-2</v>
      </c>
      <c r="F7824" s="535">
        <v>223.77</v>
      </c>
      <c r="G7824" s="536">
        <v>2.9999999999999997E-4</v>
      </c>
      <c r="H7824" s="535">
        <v>306.94</v>
      </c>
      <c r="I7824" s="536">
        <v>1.49E-2</v>
      </c>
      <c r="J7824" s="535">
        <v>283.61</v>
      </c>
      <c r="K7824" s="536">
        <v>0.1653</v>
      </c>
      <c r="L7824" s="535">
        <v>228.22</v>
      </c>
      <c r="M7824" s="536">
        <v>2.0000000000000001E-4</v>
      </c>
      <c r="N7824" s="535">
        <v>207.51</v>
      </c>
      <c r="O7824" s="536">
        <v>2.9999999999999997E-4</v>
      </c>
      <c r="P7824" s="535">
        <v>221.22</v>
      </c>
      <c r="Q7824" s="536">
        <v>2.9999999999999997E-4</v>
      </c>
      <c r="R7824" s="535">
        <v>238.62</v>
      </c>
    </row>
    <row r="7825" spans="1:18" ht="12.75">
      <c r="A7825" s="145">
        <v>103919</v>
      </c>
      <c r="B7825" s="102" t="s">
        <v>29431</v>
      </c>
      <c r="C7825" s="145" t="s">
        <v>4</v>
      </c>
      <c r="D7825" s="535">
        <v>0</v>
      </c>
      <c r="E7825" s="536"/>
      <c r="F7825" s="535">
        <v>0</v>
      </c>
      <c r="G7825" s="536"/>
      <c r="H7825" s="535">
        <v>0</v>
      </c>
      <c r="I7825" s="536"/>
      <c r="J7825" s="535">
        <v>0</v>
      </c>
      <c r="K7825" s="536"/>
      <c r="L7825" s="535">
        <v>0</v>
      </c>
      <c r="M7825" s="536"/>
      <c r="N7825" s="535">
        <v>0</v>
      </c>
      <c r="O7825" s="536"/>
      <c r="P7825" s="535">
        <v>0</v>
      </c>
      <c r="Q7825" s="536"/>
      <c r="R7825" s="535">
        <v>0</v>
      </c>
    </row>
    <row r="7826" spans="1:18" ht="12.75">
      <c r="A7826" s="145">
        <v>103920</v>
      </c>
      <c r="B7826" s="102" t="s">
        <v>29432</v>
      </c>
      <c r="C7826" s="145" t="s">
        <v>4</v>
      </c>
      <c r="D7826" s="535">
        <v>0</v>
      </c>
      <c r="E7826" s="536"/>
      <c r="F7826" s="535">
        <v>0</v>
      </c>
      <c r="G7826" s="536"/>
      <c r="H7826" s="535">
        <v>0</v>
      </c>
      <c r="I7826" s="536"/>
      <c r="J7826" s="535">
        <v>0</v>
      </c>
      <c r="K7826" s="536"/>
      <c r="L7826" s="535">
        <v>0</v>
      </c>
      <c r="M7826" s="536"/>
      <c r="N7826" s="535">
        <v>0</v>
      </c>
      <c r="O7826" s="536"/>
      <c r="P7826" s="535">
        <v>0</v>
      </c>
      <c r="Q7826" s="536"/>
      <c r="R7826" s="535">
        <v>0</v>
      </c>
    </row>
    <row r="7827" spans="1:18" ht="12.75">
      <c r="A7827" s="145">
        <v>103921</v>
      </c>
      <c r="B7827" s="102" t="s">
        <v>29433</v>
      </c>
      <c r="C7827" s="145" t="s">
        <v>4</v>
      </c>
      <c r="D7827" s="535">
        <v>0</v>
      </c>
      <c r="E7827" s="536"/>
      <c r="F7827" s="535">
        <v>0</v>
      </c>
      <c r="G7827" s="536"/>
      <c r="H7827" s="535">
        <v>0</v>
      </c>
      <c r="I7827" s="536"/>
      <c r="J7827" s="535">
        <v>0</v>
      </c>
      <c r="K7827" s="536"/>
      <c r="L7827" s="535">
        <v>0</v>
      </c>
      <c r="M7827" s="536"/>
      <c r="N7827" s="535">
        <v>0</v>
      </c>
      <c r="O7827" s="536"/>
      <c r="P7827" s="535">
        <v>0</v>
      </c>
      <c r="Q7827" s="536"/>
      <c r="R7827" s="535">
        <v>0</v>
      </c>
    </row>
    <row r="7828" spans="1:18" ht="12.75">
      <c r="A7828" s="145">
        <v>103922</v>
      </c>
      <c r="B7828" s="102" t="s">
        <v>29434</v>
      </c>
      <c r="C7828" s="145" t="s">
        <v>4</v>
      </c>
      <c r="D7828" s="535">
        <v>0</v>
      </c>
      <c r="E7828" s="536"/>
      <c r="F7828" s="535">
        <v>0</v>
      </c>
      <c r="G7828" s="536"/>
      <c r="H7828" s="535">
        <v>0</v>
      </c>
      <c r="I7828" s="536"/>
      <c r="J7828" s="535">
        <v>0</v>
      </c>
      <c r="K7828" s="536"/>
      <c r="L7828" s="535">
        <v>0</v>
      </c>
      <c r="M7828" s="536"/>
      <c r="N7828" s="535">
        <v>0</v>
      </c>
      <c r="O7828" s="536"/>
      <c r="P7828" s="535">
        <v>0</v>
      </c>
      <c r="Q7828" s="536"/>
      <c r="R7828" s="535">
        <v>0</v>
      </c>
    </row>
    <row r="7829" spans="1:18" ht="12.75">
      <c r="A7829" s="145">
        <v>103923</v>
      </c>
      <c r="B7829" s="102" t="s">
        <v>29435</v>
      </c>
      <c r="C7829" s="145" t="s">
        <v>4</v>
      </c>
      <c r="D7829" s="535">
        <v>0</v>
      </c>
      <c r="E7829" s="536"/>
      <c r="F7829" s="535">
        <v>0</v>
      </c>
      <c r="G7829" s="536"/>
      <c r="H7829" s="535">
        <v>0</v>
      </c>
      <c r="I7829" s="536"/>
      <c r="J7829" s="535">
        <v>0</v>
      </c>
      <c r="K7829" s="536"/>
      <c r="L7829" s="535">
        <v>0</v>
      </c>
      <c r="M7829" s="536"/>
      <c r="N7829" s="535">
        <v>0</v>
      </c>
      <c r="O7829" s="536"/>
      <c r="P7829" s="535">
        <v>0</v>
      </c>
      <c r="Q7829" s="536"/>
      <c r="R7829" s="535">
        <v>0</v>
      </c>
    </row>
    <row r="7830" spans="1:18" ht="12.75">
      <c r="A7830" s="145">
        <v>103908</v>
      </c>
      <c r="B7830" s="102" t="s">
        <v>29436</v>
      </c>
      <c r="C7830" s="145" t="s">
        <v>4</v>
      </c>
      <c r="D7830" s="535">
        <v>447.94</v>
      </c>
      <c r="E7830" s="536">
        <v>4.7000000000000002E-3</v>
      </c>
      <c r="F7830" s="535">
        <v>173.04</v>
      </c>
      <c r="G7830" s="536">
        <v>2.0000000000000001E-4</v>
      </c>
      <c r="H7830" s="535">
        <v>246.9</v>
      </c>
      <c r="I7830" s="536">
        <v>1.84E-2</v>
      </c>
      <c r="J7830" s="535">
        <v>236.6</v>
      </c>
      <c r="K7830" s="536">
        <v>8.8999999999999999E-3</v>
      </c>
      <c r="L7830" s="535">
        <v>181.26</v>
      </c>
      <c r="M7830" s="536">
        <v>1E-4</v>
      </c>
      <c r="N7830" s="535">
        <v>160.33000000000001</v>
      </c>
      <c r="O7830" s="536">
        <v>2.0000000000000001E-4</v>
      </c>
      <c r="P7830" s="535">
        <v>173.74</v>
      </c>
      <c r="Q7830" s="536">
        <v>2.0000000000000001E-4</v>
      </c>
      <c r="R7830" s="535">
        <v>187.89</v>
      </c>
    </row>
    <row r="7831" spans="1:18" ht="12.75">
      <c r="A7831" s="145">
        <v>103909</v>
      </c>
      <c r="B7831" s="102" t="s">
        <v>29437</v>
      </c>
      <c r="C7831" s="145" t="s">
        <v>4</v>
      </c>
      <c r="D7831" s="535">
        <v>506.66</v>
      </c>
      <c r="E7831" s="536">
        <v>4.1999999999999997E-3</v>
      </c>
      <c r="F7831" s="535">
        <v>197.01</v>
      </c>
      <c r="G7831" s="536">
        <v>2.9999999999999997E-4</v>
      </c>
      <c r="H7831" s="535">
        <v>280</v>
      </c>
      <c r="I7831" s="536">
        <v>1.6299999999999999E-2</v>
      </c>
      <c r="J7831" s="535">
        <v>268.77999999999997</v>
      </c>
      <c r="K7831" s="536">
        <v>7.9000000000000008E-3</v>
      </c>
      <c r="L7831" s="535">
        <v>205.61</v>
      </c>
      <c r="M7831" s="536">
        <v>1E-4</v>
      </c>
      <c r="N7831" s="535">
        <v>182.43</v>
      </c>
      <c r="O7831" s="536">
        <v>2.9999999999999997E-4</v>
      </c>
      <c r="P7831" s="535">
        <v>197.35</v>
      </c>
      <c r="Q7831" s="536">
        <v>2.9999999999999997E-4</v>
      </c>
      <c r="R7831" s="535">
        <v>214.13</v>
      </c>
    </row>
    <row r="7832" spans="1:18" ht="12.75">
      <c r="A7832" s="145">
        <v>103912</v>
      </c>
      <c r="B7832" s="102" t="s">
        <v>29438</v>
      </c>
      <c r="C7832" s="145" t="s">
        <v>4</v>
      </c>
      <c r="D7832" s="535">
        <v>628.91999999999996</v>
      </c>
      <c r="E7832" s="536">
        <v>4.0000000000000001E-3</v>
      </c>
      <c r="F7832" s="535">
        <v>249.27</v>
      </c>
      <c r="G7832" s="536">
        <v>2.9999999999999997E-4</v>
      </c>
      <c r="H7832" s="535">
        <v>351.07</v>
      </c>
      <c r="I7832" s="536">
        <v>1.3100000000000001E-2</v>
      </c>
      <c r="J7832" s="535">
        <v>337.69</v>
      </c>
      <c r="K7832" s="536">
        <v>7.4000000000000003E-3</v>
      </c>
      <c r="L7832" s="535">
        <v>256.89999999999998</v>
      </c>
      <c r="M7832" s="536">
        <v>2.0000000000000001E-4</v>
      </c>
      <c r="N7832" s="535">
        <v>228.88</v>
      </c>
      <c r="O7832" s="536">
        <v>2.9999999999999997E-4</v>
      </c>
      <c r="P7832" s="535">
        <v>247.34</v>
      </c>
      <c r="Q7832" s="536">
        <v>2.9999999999999997E-4</v>
      </c>
      <c r="R7832" s="535">
        <v>269.86</v>
      </c>
    </row>
    <row r="7833" spans="1:18" ht="12.75">
      <c r="A7833" s="145">
        <v>101979</v>
      </c>
      <c r="B7833" s="102" t="s">
        <v>29439</v>
      </c>
      <c r="C7833" s="145" t="s">
        <v>1</v>
      </c>
      <c r="D7833" s="535">
        <v>40.83</v>
      </c>
      <c r="E7833" s="536">
        <v>0.68479999999999996</v>
      </c>
      <c r="F7833" s="535">
        <v>54.86</v>
      </c>
      <c r="G7833" s="536">
        <v>0</v>
      </c>
      <c r="H7833" s="535">
        <v>39.36</v>
      </c>
      <c r="I7833" s="536">
        <v>0.78759999999999997</v>
      </c>
      <c r="J7833" s="535">
        <v>40.35</v>
      </c>
      <c r="K7833" s="536">
        <v>0</v>
      </c>
      <c r="L7833" s="535">
        <v>42.62</v>
      </c>
      <c r="M7833" s="536">
        <v>0</v>
      </c>
      <c r="N7833" s="535">
        <v>40.07</v>
      </c>
      <c r="O7833" s="536">
        <v>0</v>
      </c>
      <c r="P7833" s="535">
        <v>43.01</v>
      </c>
      <c r="Q7833" s="536">
        <v>0</v>
      </c>
      <c r="R7833" s="535">
        <v>39.380000000000003</v>
      </c>
    </row>
    <row r="7834" spans="1:18" ht="12.75">
      <c r="A7834" s="145">
        <v>101970</v>
      </c>
      <c r="B7834" s="102" t="s">
        <v>29440</v>
      </c>
      <c r="C7834" s="145" t="s">
        <v>1</v>
      </c>
      <c r="D7834" s="535">
        <v>0</v>
      </c>
      <c r="E7834" s="536"/>
      <c r="F7834" s="535">
        <v>0</v>
      </c>
      <c r="G7834" s="536"/>
      <c r="H7834" s="535">
        <v>0</v>
      </c>
      <c r="I7834" s="536"/>
      <c r="J7834" s="535">
        <v>0</v>
      </c>
      <c r="K7834" s="536"/>
      <c r="L7834" s="535">
        <v>0</v>
      </c>
      <c r="M7834" s="536"/>
      <c r="N7834" s="535">
        <v>0</v>
      </c>
      <c r="O7834" s="536"/>
      <c r="P7834" s="535">
        <v>0</v>
      </c>
      <c r="Q7834" s="536"/>
      <c r="R7834" s="535">
        <v>0</v>
      </c>
    </row>
    <row r="7835" spans="1:18" ht="12.75">
      <c r="A7835" s="145">
        <v>101972</v>
      </c>
      <c r="B7835" s="102" t="s">
        <v>29441</v>
      </c>
      <c r="C7835" s="145" t="s">
        <v>1</v>
      </c>
      <c r="D7835" s="535">
        <v>0</v>
      </c>
      <c r="E7835" s="536"/>
      <c r="F7835" s="535">
        <v>0</v>
      </c>
      <c r="G7835" s="536"/>
      <c r="H7835" s="535">
        <v>0</v>
      </c>
      <c r="I7835" s="536"/>
      <c r="J7835" s="535">
        <v>0</v>
      </c>
      <c r="K7835" s="536"/>
      <c r="L7835" s="535">
        <v>0</v>
      </c>
      <c r="M7835" s="536"/>
      <c r="N7835" s="535">
        <v>0</v>
      </c>
      <c r="O7835" s="536"/>
      <c r="P7835" s="535">
        <v>0</v>
      </c>
      <c r="Q7835" s="536"/>
      <c r="R7835" s="535">
        <v>0</v>
      </c>
    </row>
    <row r="7836" spans="1:18" ht="12.75">
      <c r="A7836" s="145">
        <v>101966</v>
      </c>
      <c r="B7836" s="102" t="s">
        <v>29442</v>
      </c>
      <c r="C7836" s="145" t="s">
        <v>1</v>
      </c>
      <c r="D7836" s="535">
        <v>329.93</v>
      </c>
      <c r="E7836" s="536">
        <v>0</v>
      </c>
      <c r="F7836" s="535">
        <v>201.68</v>
      </c>
      <c r="G7836" s="536">
        <v>1E-4</v>
      </c>
      <c r="H7836" s="535">
        <v>236.03</v>
      </c>
      <c r="I7836" s="536">
        <v>1E-4</v>
      </c>
      <c r="J7836" s="535">
        <v>211.43</v>
      </c>
      <c r="K7836" s="536">
        <v>0</v>
      </c>
      <c r="L7836" s="535">
        <v>137.01</v>
      </c>
      <c r="M7836" s="536">
        <v>0</v>
      </c>
      <c r="N7836" s="535">
        <v>213.09</v>
      </c>
      <c r="O7836" s="536">
        <v>0.91659999999999997</v>
      </c>
      <c r="P7836" s="535">
        <v>160.29</v>
      </c>
      <c r="Q7836" s="536">
        <v>1E-4</v>
      </c>
      <c r="R7836" s="535">
        <v>92.3</v>
      </c>
    </row>
    <row r="7837" spans="1:18" ht="12.75">
      <c r="A7837" s="145">
        <v>101976</v>
      </c>
      <c r="B7837" s="102" t="s">
        <v>29443</v>
      </c>
      <c r="C7837" s="145" t="s">
        <v>1</v>
      </c>
      <c r="D7837" s="535">
        <v>0</v>
      </c>
      <c r="E7837" s="536"/>
      <c r="F7837" s="535">
        <v>0</v>
      </c>
      <c r="G7837" s="536"/>
      <c r="H7837" s="535">
        <v>0</v>
      </c>
      <c r="I7837" s="536"/>
      <c r="J7837" s="535">
        <v>0</v>
      </c>
      <c r="K7837" s="536"/>
      <c r="L7837" s="535">
        <v>0</v>
      </c>
      <c r="M7837" s="536"/>
      <c r="N7837" s="535">
        <v>0</v>
      </c>
      <c r="O7837" s="536"/>
      <c r="P7837" s="535">
        <v>0</v>
      </c>
      <c r="Q7837" s="536"/>
      <c r="R7837" s="535">
        <v>0</v>
      </c>
    </row>
    <row r="7838" spans="1:18" ht="12.75">
      <c r="A7838" s="145">
        <v>101978</v>
      </c>
      <c r="B7838" s="102" t="s">
        <v>29444</v>
      </c>
      <c r="C7838" s="145" t="s">
        <v>1</v>
      </c>
      <c r="D7838" s="535">
        <v>0</v>
      </c>
      <c r="E7838" s="536"/>
      <c r="F7838" s="535">
        <v>0</v>
      </c>
      <c r="G7838" s="536"/>
      <c r="H7838" s="535">
        <v>0</v>
      </c>
      <c r="I7838" s="536"/>
      <c r="J7838" s="535">
        <v>0</v>
      </c>
      <c r="K7838" s="536"/>
      <c r="L7838" s="535">
        <v>0</v>
      </c>
      <c r="M7838" s="536"/>
      <c r="N7838" s="535">
        <v>0</v>
      </c>
      <c r="O7838" s="536"/>
      <c r="P7838" s="535">
        <v>0</v>
      </c>
      <c r="Q7838" s="536"/>
      <c r="R7838" s="535">
        <v>0</v>
      </c>
    </row>
    <row r="7839" spans="1:18" ht="12.75">
      <c r="A7839" s="145">
        <v>101967</v>
      </c>
      <c r="B7839" s="102" t="s">
        <v>29445</v>
      </c>
      <c r="C7839" s="145" t="s">
        <v>1</v>
      </c>
      <c r="D7839" s="535">
        <v>0</v>
      </c>
      <c r="E7839" s="536"/>
      <c r="F7839" s="535">
        <v>0</v>
      </c>
      <c r="G7839" s="536"/>
      <c r="H7839" s="535">
        <v>0</v>
      </c>
      <c r="I7839" s="536"/>
      <c r="J7839" s="535">
        <v>0</v>
      </c>
      <c r="K7839" s="536"/>
      <c r="L7839" s="535">
        <v>0</v>
      </c>
      <c r="M7839" s="536"/>
      <c r="N7839" s="535">
        <v>0</v>
      </c>
      <c r="O7839" s="536"/>
      <c r="P7839" s="535">
        <v>0</v>
      </c>
      <c r="Q7839" s="536"/>
      <c r="R7839" s="535">
        <v>0</v>
      </c>
    </row>
    <row r="7840" spans="1:18" ht="12.75">
      <c r="A7840" s="145">
        <v>101968</v>
      </c>
      <c r="B7840" s="102" t="s">
        <v>29446</v>
      </c>
      <c r="C7840" s="145" t="s">
        <v>1</v>
      </c>
      <c r="D7840" s="535">
        <v>0</v>
      </c>
      <c r="E7840" s="536"/>
      <c r="F7840" s="535">
        <v>0</v>
      </c>
      <c r="G7840" s="536"/>
      <c r="H7840" s="535">
        <v>0</v>
      </c>
      <c r="I7840" s="536"/>
      <c r="J7840" s="535">
        <v>0</v>
      </c>
      <c r="K7840" s="536"/>
      <c r="L7840" s="535">
        <v>0</v>
      </c>
      <c r="M7840" s="536"/>
      <c r="N7840" s="535">
        <v>0</v>
      </c>
      <c r="O7840" s="536"/>
      <c r="P7840" s="535">
        <v>0</v>
      </c>
      <c r="Q7840" s="536"/>
      <c r="R7840" s="535">
        <v>0</v>
      </c>
    </row>
    <row r="7841" spans="1:18" ht="12.75">
      <c r="A7841" s="145">
        <v>101965</v>
      </c>
      <c r="B7841" s="102" t="s">
        <v>29447</v>
      </c>
      <c r="C7841" s="145" t="s">
        <v>1</v>
      </c>
      <c r="D7841" s="535">
        <v>246.43</v>
      </c>
      <c r="E7841" s="536">
        <v>0</v>
      </c>
      <c r="F7841" s="535">
        <v>154.08000000000001</v>
      </c>
      <c r="G7841" s="536">
        <v>2.9999999999999997E-4</v>
      </c>
      <c r="H7841" s="535">
        <v>186.06</v>
      </c>
      <c r="I7841" s="536">
        <v>1E-4</v>
      </c>
      <c r="J7841" s="535">
        <v>165.11</v>
      </c>
      <c r="K7841" s="536">
        <v>0</v>
      </c>
      <c r="L7841" s="535">
        <v>118.59</v>
      </c>
      <c r="M7841" s="536">
        <v>0</v>
      </c>
      <c r="N7841" s="535">
        <v>166.85</v>
      </c>
      <c r="O7841" s="536">
        <v>0.78649999999999998</v>
      </c>
      <c r="P7841" s="535">
        <v>129.91</v>
      </c>
      <c r="Q7841" s="536">
        <v>2.9999999999999997E-4</v>
      </c>
      <c r="R7841" s="535">
        <v>88.55</v>
      </c>
    </row>
    <row r="7842" spans="1:18" ht="12.75">
      <c r="A7842" s="145">
        <v>104100</v>
      </c>
      <c r="B7842" s="102" t="s">
        <v>29448</v>
      </c>
      <c r="C7842" s="145" t="s">
        <v>4</v>
      </c>
      <c r="D7842" s="535">
        <v>0</v>
      </c>
      <c r="E7842" s="536"/>
      <c r="F7842" s="535">
        <v>0</v>
      </c>
      <c r="G7842" s="536"/>
      <c r="H7842" s="535">
        <v>0</v>
      </c>
      <c r="I7842" s="536"/>
      <c r="J7842" s="535">
        <v>0</v>
      </c>
      <c r="K7842" s="536"/>
      <c r="L7842" s="535">
        <v>0</v>
      </c>
      <c r="M7842" s="536"/>
      <c r="N7842" s="535">
        <v>0</v>
      </c>
      <c r="O7842" s="536"/>
      <c r="P7842" s="535">
        <v>0</v>
      </c>
      <c r="Q7842" s="536"/>
      <c r="R7842" s="535">
        <v>0</v>
      </c>
    </row>
    <row r="7843" spans="1:18" ht="12.75">
      <c r="A7843" s="145">
        <v>104099</v>
      </c>
      <c r="B7843" s="102" t="s">
        <v>29449</v>
      </c>
      <c r="C7843" s="145" t="s">
        <v>4</v>
      </c>
      <c r="D7843" s="535">
        <v>0</v>
      </c>
      <c r="E7843" s="536"/>
      <c r="F7843" s="535">
        <v>0</v>
      </c>
      <c r="G7843" s="536"/>
      <c r="H7843" s="535">
        <v>0</v>
      </c>
      <c r="I7843" s="536"/>
      <c r="J7843" s="535">
        <v>0</v>
      </c>
      <c r="K7843" s="536"/>
      <c r="L7843" s="535">
        <v>0</v>
      </c>
      <c r="M7843" s="536"/>
      <c r="N7843" s="535">
        <v>0</v>
      </c>
      <c r="O7843" s="536"/>
      <c r="P7843" s="535">
        <v>0</v>
      </c>
      <c r="Q7843" s="536"/>
      <c r="R7843" s="535">
        <v>0</v>
      </c>
    </row>
    <row r="7844" spans="1:18" ht="12.75">
      <c r="A7844" s="145">
        <v>104102</v>
      </c>
      <c r="B7844" s="102" t="s">
        <v>29450</v>
      </c>
      <c r="C7844" s="145" t="s">
        <v>4</v>
      </c>
      <c r="D7844" s="535">
        <v>0</v>
      </c>
      <c r="E7844" s="536"/>
      <c r="F7844" s="535">
        <v>0</v>
      </c>
      <c r="G7844" s="536"/>
      <c r="H7844" s="535">
        <v>0</v>
      </c>
      <c r="I7844" s="536"/>
      <c r="J7844" s="535">
        <v>0</v>
      </c>
      <c r="K7844" s="536"/>
      <c r="L7844" s="535">
        <v>0</v>
      </c>
      <c r="M7844" s="536"/>
      <c r="N7844" s="535">
        <v>0</v>
      </c>
      <c r="O7844" s="536"/>
      <c r="P7844" s="535">
        <v>0</v>
      </c>
      <c r="Q7844" s="536"/>
      <c r="R7844" s="535">
        <v>0</v>
      </c>
    </row>
    <row r="7845" spans="1:18" ht="12.75">
      <c r="A7845" s="145">
        <v>104101</v>
      </c>
      <c r="B7845" s="102" t="s">
        <v>29451</v>
      </c>
      <c r="C7845" s="145" t="s">
        <v>4</v>
      </c>
      <c r="D7845" s="535">
        <v>0</v>
      </c>
      <c r="E7845" s="536"/>
      <c r="F7845" s="535">
        <v>0</v>
      </c>
      <c r="G7845" s="536"/>
      <c r="H7845" s="535">
        <v>0</v>
      </c>
      <c r="I7845" s="536"/>
      <c r="J7845" s="535">
        <v>0</v>
      </c>
      <c r="K7845" s="536"/>
      <c r="L7845" s="535">
        <v>0</v>
      </c>
      <c r="M7845" s="536"/>
      <c r="N7845" s="535">
        <v>0</v>
      </c>
      <c r="O7845" s="536"/>
      <c r="P7845" s="535">
        <v>0</v>
      </c>
      <c r="Q7845" s="536"/>
      <c r="R7845" s="535">
        <v>0</v>
      </c>
    </row>
    <row r="7846" spans="1:18" ht="12.75">
      <c r="A7846" s="145">
        <v>104103</v>
      </c>
      <c r="B7846" s="102" t="s">
        <v>29452</v>
      </c>
      <c r="C7846" s="145" t="s">
        <v>4</v>
      </c>
      <c r="D7846" s="535">
        <v>0</v>
      </c>
      <c r="E7846" s="536"/>
      <c r="F7846" s="535">
        <v>0</v>
      </c>
      <c r="G7846" s="536"/>
      <c r="H7846" s="535">
        <v>0</v>
      </c>
      <c r="I7846" s="536"/>
      <c r="J7846" s="535">
        <v>0</v>
      </c>
      <c r="K7846" s="536"/>
      <c r="L7846" s="535">
        <v>0</v>
      </c>
      <c r="M7846" s="536"/>
      <c r="N7846" s="535">
        <v>0</v>
      </c>
      <c r="O7846" s="536"/>
      <c r="P7846" s="535">
        <v>0</v>
      </c>
      <c r="Q7846" s="536"/>
      <c r="R7846" s="535">
        <v>0</v>
      </c>
    </row>
    <row r="7847" spans="1:18" ht="12.75">
      <c r="A7847" s="145">
        <v>92123</v>
      </c>
      <c r="B7847" s="102" t="s">
        <v>29453</v>
      </c>
      <c r="C7847" s="145" t="s">
        <v>7</v>
      </c>
      <c r="D7847" s="535">
        <v>63</v>
      </c>
      <c r="E7847" s="536">
        <v>8.3000000000000001E-3</v>
      </c>
      <c r="F7847" s="535">
        <v>62.84</v>
      </c>
      <c r="G7847" s="536">
        <v>0.46870000000000001</v>
      </c>
      <c r="H7847" s="535">
        <v>70.39</v>
      </c>
      <c r="I7847" s="536">
        <v>0.42580000000000001</v>
      </c>
      <c r="J7847" s="535">
        <v>60.61</v>
      </c>
      <c r="K7847" s="536">
        <v>0.4859</v>
      </c>
      <c r="L7847" s="535">
        <v>54.75</v>
      </c>
      <c r="M7847" s="536">
        <v>0</v>
      </c>
      <c r="N7847" s="535">
        <v>66.28</v>
      </c>
      <c r="O7847" s="536">
        <v>0.44429999999999997</v>
      </c>
      <c r="P7847" s="535">
        <v>61.15</v>
      </c>
      <c r="Q7847" s="536">
        <v>0</v>
      </c>
      <c r="R7847" s="535">
        <v>67.150000000000006</v>
      </c>
    </row>
    <row r="7848" spans="1:18" ht="12.75">
      <c r="A7848" s="145">
        <v>92121</v>
      </c>
      <c r="B7848" s="102" t="s">
        <v>29454</v>
      </c>
      <c r="C7848" s="145" t="s">
        <v>7</v>
      </c>
      <c r="D7848" s="535">
        <v>34.799999999999997</v>
      </c>
      <c r="E7848" s="536">
        <v>5.9499999999999997E-2</v>
      </c>
      <c r="F7848" s="535">
        <v>30.67</v>
      </c>
      <c r="G7848" s="536">
        <v>0</v>
      </c>
      <c r="H7848" s="535">
        <v>37.19</v>
      </c>
      <c r="I7848" s="536">
        <v>5.57E-2</v>
      </c>
      <c r="J7848" s="535">
        <v>29.08</v>
      </c>
      <c r="K7848" s="536">
        <v>0</v>
      </c>
      <c r="L7848" s="535">
        <v>34.950000000000003</v>
      </c>
      <c r="M7848" s="536">
        <v>0</v>
      </c>
      <c r="N7848" s="535">
        <v>33.729999999999997</v>
      </c>
      <c r="O7848" s="536">
        <v>0</v>
      </c>
      <c r="P7848" s="535">
        <v>35.369999999999997</v>
      </c>
      <c r="Q7848" s="536">
        <v>0</v>
      </c>
      <c r="R7848" s="535">
        <v>37.799999999999997</v>
      </c>
    </row>
    <row r="7849" spans="1:18" ht="12.75">
      <c r="A7849" s="145">
        <v>92122</v>
      </c>
      <c r="B7849" s="102" t="s">
        <v>29455</v>
      </c>
      <c r="C7849" s="145" t="s">
        <v>7</v>
      </c>
      <c r="D7849" s="535">
        <v>58.41</v>
      </c>
      <c r="E7849" s="536">
        <v>0</v>
      </c>
      <c r="F7849" s="535">
        <v>51.24</v>
      </c>
      <c r="G7849" s="536">
        <v>0</v>
      </c>
      <c r="H7849" s="535">
        <v>62.89</v>
      </c>
      <c r="I7849" s="536">
        <v>0</v>
      </c>
      <c r="J7849" s="535">
        <v>47.6</v>
      </c>
      <c r="K7849" s="536">
        <v>0</v>
      </c>
      <c r="L7849" s="535">
        <v>58.43</v>
      </c>
      <c r="M7849" s="536">
        <v>0</v>
      </c>
      <c r="N7849" s="535">
        <v>56.49</v>
      </c>
      <c r="O7849" s="536">
        <v>0</v>
      </c>
      <c r="P7849" s="535">
        <v>59.8</v>
      </c>
      <c r="Q7849" s="536">
        <v>0</v>
      </c>
      <c r="R7849" s="535">
        <v>64.14</v>
      </c>
    </row>
    <row r="7850" spans="1:18" ht="12.75">
      <c r="A7850" s="145">
        <v>103615</v>
      </c>
      <c r="B7850" s="102" t="s">
        <v>29456</v>
      </c>
      <c r="C7850" s="145" t="s">
        <v>1</v>
      </c>
      <c r="D7850" s="535">
        <v>0</v>
      </c>
      <c r="E7850" s="536"/>
      <c r="F7850" s="535">
        <v>0</v>
      </c>
      <c r="G7850" s="536"/>
      <c r="H7850" s="535">
        <v>0</v>
      </c>
      <c r="I7850" s="536"/>
      <c r="J7850" s="535">
        <v>0</v>
      </c>
      <c r="K7850" s="536"/>
      <c r="L7850" s="535">
        <v>0</v>
      </c>
      <c r="M7850" s="536"/>
      <c r="N7850" s="535">
        <v>0</v>
      </c>
      <c r="O7850" s="536"/>
      <c r="P7850" s="535">
        <v>0</v>
      </c>
      <c r="Q7850" s="536"/>
      <c r="R7850" s="535">
        <v>0</v>
      </c>
    </row>
    <row r="7851" spans="1:18" ht="12.75">
      <c r="A7851" s="145">
        <v>103637</v>
      </c>
      <c r="B7851" s="102" t="s">
        <v>29457</v>
      </c>
      <c r="C7851" s="145" t="s">
        <v>1</v>
      </c>
      <c r="D7851" s="535">
        <v>0</v>
      </c>
      <c r="E7851" s="536"/>
      <c r="F7851" s="535">
        <v>0</v>
      </c>
      <c r="G7851" s="536"/>
      <c r="H7851" s="535">
        <v>0</v>
      </c>
      <c r="I7851" s="536"/>
      <c r="J7851" s="535">
        <v>0</v>
      </c>
      <c r="K7851" s="536"/>
      <c r="L7851" s="535">
        <v>0</v>
      </c>
      <c r="M7851" s="536"/>
      <c r="N7851" s="535">
        <v>0</v>
      </c>
      <c r="O7851" s="536"/>
      <c r="P7851" s="535">
        <v>0</v>
      </c>
      <c r="Q7851" s="536"/>
      <c r="R7851" s="535">
        <v>0</v>
      </c>
    </row>
    <row r="7852" spans="1:18" ht="12.75">
      <c r="A7852" s="145">
        <v>103593</v>
      </c>
      <c r="B7852" s="102" t="s">
        <v>29458</v>
      </c>
      <c r="C7852" s="145" t="s">
        <v>1</v>
      </c>
      <c r="D7852" s="535">
        <v>0</v>
      </c>
      <c r="E7852" s="536"/>
      <c r="F7852" s="535">
        <v>0</v>
      </c>
      <c r="G7852" s="536"/>
      <c r="H7852" s="535">
        <v>0</v>
      </c>
      <c r="I7852" s="536"/>
      <c r="J7852" s="535">
        <v>0</v>
      </c>
      <c r="K7852" s="536"/>
      <c r="L7852" s="535">
        <v>0</v>
      </c>
      <c r="M7852" s="536"/>
      <c r="N7852" s="535">
        <v>0</v>
      </c>
      <c r="O7852" s="536"/>
      <c r="P7852" s="535">
        <v>0</v>
      </c>
      <c r="Q7852" s="536"/>
      <c r="R7852" s="535">
        <v>0</v>
      </c>
    </row>
    <row r="7853" spans="1:18" ht="12.75">
      <c r="A7853" s="145">
        <v>103616</v>
      </c>
      <c r="B7853" s="102" t="s">
        <v>29459</v>
      </c>
      <c r="C7853" s="145" t="s">
        <v>1</v>
      </c>
      <c r="D7853" s="535">
        <v>0</v>
      </c>
      <c r="E7853" s="536"/>
      <c r="F7853" s="535">
        <v>0</v>
      </c>
      <c r="G7853" s="536"/>
      <c r="H7853" s="535">
        <v>0</v>
      </c>
      <c r="I7853" s="536"/>
      <c r="J7853" s="535">
        <v>0</v>
      </c>
      <c r="K7853" s="536"/>
      <c r="L7853" s="535">
        <v>0</v>
      </c>
      <c r="M7853" s="536"/>
      <c r="N7853" s="535">
        <v>0</v>
      </c>
      <c r="O7853" s="536"/>
      <c r="P7853" s="535">
        <v>0</v>
      </c>
      <c r="Q7853" s="536"/>
      <c r="R7853" s="535">
        <v>0</v>
      </c>
    </row>
    <row r="7854" spans="1:18" ht="12.75">
      <c r="A7854" s="145">
        <v>103638</v>
      </c>
      <c r="B7854" s="102" t="s">
        <v>29460</v>
      </c>
      <c r="C7854" s="145" t="s">
        <v>1</v>
      </c>
      <c r="D7854" s="535">
        <v>0</v>
      </c>
      <c r="E7854" s="536"/>
      <c r="F7854" s="535">
        <v>0</v>
      </c>
      <c r="G7854" s="536"/>
      <c r="H7854" s="535">
        <v>0</v>
      </c>
      <c r="I7854" s="536"/>
      <c r="J7854" s="535">
        <v>0</v>
      </c>
      <c r="K7854" s="536"/>
      <c r="L7854" s="535">
        <v>0</v>
      </c>
      <c r="M7854" s="536"/>
      <c r="N7854" s="535">
        <v>0</v>
      </c>
      <c r="O7854" s="536"/>
      <c r="P7854" s="535">
        <v>0</v>
      </c>
      <c r="Q7854" s="536"/>
      <c r="R7854" s="535">
        <v>0</v>
      </c>
    </row>
    <row r="7855" spans="1:18" ht="12.75">
      <c r="A7855" s="145">
        <v>103594</v>
      </c>
      <c r="B7855" s="102" t="s">
        <v>29461</v>
      </c>
      <c r="C7855" s="145" t="s">
        <v>1</v>
      </c>
      <c r="D7855" s="535">
        <v>0</v>
      </c>
      <c r="E7855" s="536"/>
      <c r="F7855" s="535">
        <v>0</v>
      </c>
      <c r="G7855" s="536"/>
      <c r="H7855" s="535">
        <v>0</v>
      </c>
      <c r="I7855" s="536"/>
      <c r="J7855" s="535">
        <v>0</v>
      </c>
      <c r="K7855" s="536"/>
      <c r="L7855" s="535">
        <v>0</v>
      </c>
      <c r="M7855" s="536"/>
      <c r="N7855" s="535">
        <v>0</v>
      </c>
      <c r="O7855" s="536"/>
      <c r="P7855" s="535">
        <v>0</v>
      </c>
      <c r="Q7855" s="536"/>
      <c r="R7855" s="535">
        <v>0</v>
      </c>
    </row>
    <row r="7856" spans="1:18" ht="12.75">
      <c r="A7856" s="145">
        <v>103617</v>
      </c>
      <c r="B7856" s="102" t="s">
        <v>29462</v>
      </c>
      <c r="C7856" s="145" t="s">
        <v>1</v>
      </c>
      <c r="D7856" s="535">
        <v>0</v>
      </c>
      <c r="E7856" s="536"/>
      <c r="F7856" s="535">
        <v>0</v>
      </c>
      <c r="G7856" s="536"/>
      <c r="H7856" s="535">
        <v>0</v>
      </c>
      <c r="I7856" s="536"/>
      <c r="J7856" s="535">
        <v>0</v>
      </c>
      <c r="K7856" s="536"/>
      <c r="L7856" s="535">
        <v>0</v>
      </c>
      <c r="M7856" s="536"/>
      <c r="N7856" s="535">
        <v>0</v>
      </c>
      <c r="O7856" s="536"/>
      <c r="P7856" s="535">
        <v>0</v>
      </c>
      <c r="Q7856" s="536"/>
      <c r="R7856" s="535">
        <v>0</v>
      </c>
    </row>
    <row r="7857" spans="1:18" ht="12.75">
      <c r="A7857" s="145">
        <v>103639</v>
      </c>
      <c r="B7857" s="102" t="s">
        <v>29463</v>
      </c>
      <c r="C7857" s="145" t="s">
        <v>1</v>
      </c>
      <c r="D7857" s="535">
        <v>0</v>
      </c>
      <c r="E7857" s="536"/>
      <c r="F7857" s="535">
        <v>0</v>
      </c>
      <c r="G7857" s="536"/>
      <c r="H7857" s="535">
        <v>0</v>
      </c>
      <c r="I7857" s="536"/>
      <c r="J7857" s="535">
        <v>0</v>
      </c>
      <c r="K7857" s="536"/>
      <c r="L7857" s="535">
        <v>0</v>
      </c>
      <c r="M7857" s="536"/>
      <c r="N7857" s="535">
        <v>0</v>
      </c>
      <c r="O7857" s="536"/>
      <c r="P7857" s="535">
        <v>0</v>
      </c>
      <c r="Q7857" s="536"/>
      <c r="R7857" s="535">
        <v>0</v>
      </c>
    </row>
    <row r="7858" spans="1:18" ht="12.75">
      <c r="A7858" s="145">
        <v>103595</v>
      </c>
      <c r="B7858" s="102" t="s">
        <v>29464</v>
      </c>
      <c r="C7858" s="145" t="s">
        <v>1</v>
      </c>
      <c r="D7858" s="535">
        <v>0</v>
      </c>
      <c r="E7858" s="536"/>
      <c r="F7858" s="535">
        <v>0</v>
      </c>
      <c r="G7858" s="536"/>
      <c r="H7858" s="535">
        <v>0</v>
      </c>
      <c r="I7858" s="536"/>
      <c r="J7858" s="535">
        <v>0</v>
      </c>
      <c r="K7858" s="536"/>
      <c r="L7858" s="535">
        <v>0</v>
      </c>
      <c r="M7858" s="536"/>
      <c r="N7858" s="535">
        <v>0</v>
      </c>
      <c r="O7858" s="536"/>
      <c r="P7858" s="535">
        <v>0</v>
      </c>
      <c r="Q7858" s="536"/>
      <c r="R7858" s="535">
        <v>0</v>
      </c>
    </row>
    <row r="7859" spans="1:18" ht="12.75">
      <c r="A7859" s="145">
        <v>103609</v>
      </c>
      <c r="B7859" s="102" t="s">
        <v>29465</v>
      </c>
      <c r="C7859" s="145" t="s">
        <v>1</v>
      </c>
      <c r="D7859" s="535">
        <v>0</v>
      </c>
      <c r="E7859" s="536"/>
      <c r="F7859" s="535">
        <v>0</v>
      </c>
      <c r="G7859" s="536"/>
      <c r="H7859" s="535">
        <v>0</v>
      </c>
      <c r="I7859" s="536"/>
      <c r="J7859" s="535">
        <v>0</v>
      </c>
      <c r="K7859" s="536"/>
      <c r="L7859" s="535">
        <v>0</v>
      </c>
      <c r="M7859" s="536"/>
      <c r="N7859" s="535">
        <v>0</v>
      </c>
      <c r="O7859" s="536"/>
      <c r="P7859" s="535">
        <v>0</v>
      </c>
      <c r="Q7859" s="536"/>
      <c r="R7859" s="535">
        <v>0</v>
      </c>
    </row>
    <row r="7860" spans="1:18" ht="12.75">
      <c r="A7860" s="145">
        <v>103631</v>
      </c>
      <c r="B7860" s="102" t="s">
        <v>29466</v>
      </c>
      <c r="C7860" s="145" t="s">
        <v>1</v>
      </c>
      <c r="D7860" s="535">
        <v>0</v>
      </c>
      <c r="E7860" s="536"/>
      <c r="F7860" s="535">
        <v>0</v>
      </c>
      <c r="G7860" s="536"/>
      <c r="H7860" s="535">
        <v>0</v>
      </c>
      <c r="I7860" s="536"/>
      <c r="J7860" s="535">
        <v>0</v>
      </c>
      <c r="K7860" s="536"/>
      <c r="L7860" s="535">
        <v>0</v>
      </c>
      <c r="M7860" s="536"/>
      <c r="N7860" s="535">
        <v>0</v>
      </c>
      <c r="O7860" s="536"/>
      <c r="P7860" s="535">
        <v>0</v>
      </c>
      <c r="Q7860" s="536"/>
      <c r="R7860" s="535">
        <v>0</v>
      </c>
    </row>
    <row r="7861" spans="1:18" ht="12.75">
      <c r="A7861" s="145">
        <v>103587</v>
      </c>
      <c r="B7861" s="102" t="s">
        <v>29467</v>
      </c>
      <c r="C7861" s="145" t="s">
        <v>1</v>
      </c>
      <c r="D7861" s="535">
        <v>0</v>
      </c>
      <c r="E7861" s="536"/>
      <c r="F7861" s="535">
        <v>0</v>
      </c>
      <c r="G7861" s="536"/>
      <c r="H7861" s="535">
        <v>0</v>
      </c>
      <c r="I7861" s="536"/>
      <c r="J7861" s="535">
        <v>0</v>
      </c>
      <c r="K7861" s="536"/>
      <c r="L7861" s="535">
        <v>0</v>
      </c>
      <c r="M7861" s="536"/>
      <c r="N7861" s="535">
        <v>0</v>
      </c>
      <c r="O7861" s="536"/>
      <c r="P7861" s="535">
        <v>0</v>
      </c>
      <c r="Q7861" s="536"/>
      <c r="R7861" s="535">
        <v>0</v>
      </c>
    </row>
    <row r="7862" spans="1:18" ht="12.75">
      <c r="A7862" s="145">
        <v>103618</v>
      </c>
      <c r="B7862" s="102" t="s">
        <v>29468</v>
      </c>
      <c r="C7862" s="145" t="s">
        <v>1</v>
      </c>
      <c r="D7862" s="535">
        <v>0</v>
      </c>
      <c r="E7862" s="536"/>
      <c r="F7862" s="535">
        <v>0</v>
      </c>
      <c r="G7862" s="536"/>
      <c r="H7862" s="535">
        <v>0</v>
      </c>
      <c r="I7862" s="536"/>
      <c r="J7862" s="535">
        <v>0</v>
      </c>
      <c r="K7862" s="536"/>
      <c r="L7862" s="535">
        <v>0</v>
      </c>
      <c r="M7862" s="536"/>
      <c r="N7862" s="535">
        <v>0</v>
      </c>
      <c r="O7862" s="536"/>
      <c r="P7862" s="535">
        <v>0</v>
      </c>
      <c r="Q7862" s="536"/>
      <c r="R7862" s="535">
        <v>0</v>
      </c>
    </row>
    <row r="7863" spans="1:18" ht="12.75">
      <c r="A7863" s="145">
        <v>103640</v>
      </c>
      <c r="B7863" s="102" t="s">
        <v>29469</v>
      </c>
      <c r="C7863" s="145" t="s">
        <v>1</v>
      </c>
      <c r="D7863" s="535">
        <v>0</v>
      </c>
      <c r="E7863" s="536"/>
      <c r="F7863" s="535">
        <v>0</v>
      </c>
      <c r="G7863" s="536"/>
      <c r="H7863" s="535">
        <v>0</v>
      </c>
      <c r="I7863" s="536"/>
      <c r="J7863" s="535">
        <v>0</v>
      </c>
      <c r="K7863" s="536"/>
      <c r="L7863" s="535">
        <v>0</v>
      </c>
      <c r="M7863" s="536"/>
      <c r="N7863" s="535">
        <v>0</v>
      </c>
      <c r="O7863" s="536"/>
      <c r="P7863" s="535">
        <v>0</v>
      </c>
      <c r="Q7863" s="536"/>
      <c r="R7863" s="535">
        <v>0</v>
      </c>
    </row>
    <row r="7864" spans="1:18" ht="12.75">
      <c r="A7864" s="145">
        <v>103596</v>
      </c>
      <c r="B7864" s="102" t="s">
        <v>29470</v>
      </c>
      <c r="C7864" s="145" t="s">
        <v>1</v>
      </c>
      <c r="D7864" s="535">
        <v>0</v>
      </c>
      <c r="E7864" s="536"/>
      <c r="F7864" s="535">
        <v>0</v>
      </c>
      <c r="G7864" s="536"/>
      <c r="H7864" s="535">
        <v>0</v>
      </c>
      <c r="I7864" s="536"/>
      <c r="J7864" s="535">
        <v>0</v>
      </c>
      <c r="K7864" s="536"/>
      <c r="L7864" s="535">
        <v>0</v>
      </c>
      <c r="M7864" s="536"/>
      <c r="N7864" s="535">
        <v>0</v>
      </c>
      <c r="O7864" s="536"/>
      <c r="P7864" s="535">
        <v>0</v>
      </c>
      <c r="Q7864" s="536"/>
      <c r="R7864" s="535">
        <v>0</v>
      </c>
    </row>
    <row r="7865" spans="1:18" ht="12.75">
      <c r="A7865" s="145">
        <v>103619</v>
      </c>
      <c r="B7865" s="102" t="s">
        <v>29471</v>
      </c>
      <c r="C7865" s="145" t="s">
        <v>1</v>
      </c>
      <c r="D7865" s="535">
        <v>0</v>
      </c>
      <c r="E7865" s="536"/>
      <c r="F7865" s="535">
        <v>0</v>
      </c>
      <c r="G7865" s="536"/>
      <c r="H7865" s="535">
        <v>0</v>
      </c>
      <c r="I7865" s="536"/>
      <c r="J7865" s="535">
        <v>0</v>
      </c>
      <c r="K7865" s="536"/>
      <c r="L7865" s="535">
        <v>0</v>
      </c>
      <c r="M7865" s="536"/>
      <c r="N7865" s="535">
        <v>0</v>
      </c>
      <c r="O7865" s="536"/>
      <c r="P7865" s="535">
        <v>0</v>
      </c>
      <c r="Q7865" s="536"/>
      <c r="R7865" s="535">
        <v>0</v>
      </c>
    </row>
    <row r="7866" spans="1:18" ht="12.75">
      <c r="A7866" s="145">
        <v>103641</v>
      </c>
      <c r="B7866" s="102" t="s">
        <v>29472</v>
      </c>
      <c r="C7866" s="145" t="s">
        <v>1</v>
      </c>
      <c r="D7866" s="535">
        <v>0</v>
      </c>
      <c r="E7866" s="536"/>
      <c r="F7866" s="535">
        <v>0</v>
      </c>
      <c r="G7866" s="536"/>
      <c r="H7866" s="535">
        <v>0</v>
      </c>
      <c r="I7866" s="536"/>
      <c r="J7866" s="535">
        <v>0</v>
      </c>
      <c r="K7866" s="536"/>
      <c r="L7866" s="535">
        <v>0</v>
      </c>
      <c r="M7866" s="536"/>
      <c r="N7866" s="535">
        <v>0</v>
      </c>
      <c r="O7866" s="536"/>
      <c r="P7866" s="535">
        <v>0</v>
      </c>
      <c r="Q7866" s="536"/>
      <c r="R7866" s="535">
        <v>0</v>
      </c>
    </row>
    <row r="7867" spans="1:18" ht="12.75">
      <c r="A7867" s="145">
        <v>103597</v>
      </c>
      <c r="B7867" s="102" t="s">
        <v>29473</v>
      </c>
      <c r="C7867" s="145" t="s">
        <v>1</v>
      </c>
      <c r="D7867" s="535">
        <v>0</v>
      </c>
      <c r="E7867" s="536"/>
      <c r="F7867" s="535">
        <v>0</v>
      </c>
      <c r="G7867" s="536"/>
      <c r="H7867" s="535">
        <v>0</v>
      </c>
      <c r="I7867" s="536"/>
      <c r="J7867" s="535">
        <v>0</v>
      </c>
      <c r="K7867" s="536"/>
      <c r="L7867" s="535">
        <v>0</v>
      </c>
      <c r="M7867" s="536"/>
      <c r="N7867" s="535">
        <v>0</v>
      </c>
      <c r="O7867" s="536"/>
      <c r="P7867" s="535">
        <v>0</v>
      </c>
      <c r="Q7867" s="536"/>
      <c r="R7867" s="535">
        <v>0</v>
      </c>
    </row>
    <row r="7868" spans="1:18" ht="12.75">
      <c r="A7868" s="145">
        <v>103620</v>
      </c>
      <c r="B7868" s="102" t="s">
        <v>29474</v>
      </c>
      <c r="C7868" s="145" t="s">
        <v>1</v>
      </c>
      <c r="D7868" s="535">
        <v>0</v>
      </c>
      <c r="E7868" s="536"/>
      <c r="F7868" s="535">
        <v>0</v>
      </c>
      <c r="G7868" s="536"/>
      <c r="H7868" s="535">
        <v>0</v>
      </c>
      <c r="I7868" s="536"/>
      <c r="J7868" s="535">
        <v>0</v>
      </c>
      <c r="K7868" s="536"/>
      <c r="L7868" s="535">
        <v>0</v>
      </c>
      <c r="M7868" s="536"/>
      <c r="N7868" s="535">
        <v>0</v>
      </c>
      <c r="O7868" s="536"/>
      <c r="P7868" s="535">
        <v>0</v>
      </c>
      <c r="Q7868" s="536"/>
      <c r="R7868" s="535">
        <v>0</v>
      </c>
    </row>
    <row r="7869" spans="1:18" ht="12.75">
      <c r="A7869" s="145">
        <v>103642</v>
      </c>
      <c r="B7869" s="102" t="s">
        <v>29475</v>
      </c>
      <c r="C7869" s="145" t="s">
        <v>1</v>
      </c>
      <c r="D7869" s="535">
        <v>0</v>
      </c>
      <c r="E7869" s="536"/>
      <c r="F7869" s="535">
        <v>0</v>
      </c>
      <c r="G7869" s="536"/>
      <c r="H7869" s="535">
        <v>0</v>
      </c>
      <c r="I7869" s="536"/>
      <c r="J7869" s="535">
        <v>0</v>
      </c>
      <c r="K7869" s="536"/>
      <c r="L7869" s="535">
        <v>0</v>
      </c>
      <c r="M7869" s="536"/>
      <c r="N7869" s="535">
        <v>0</v>
      </c>
      <c r="O7869" s="536"/>
      <c r="P7869" s="535">
        <v>0</v>
      </c>
      <c r="Q7869" s="536"/>
      <c r="R7869" s="535">
        <v>0</v>
      </c>
    </row>
    <row r="7870" spans="1:18" ht="12.75">
      <c r="A7870" s="145">
        <v>103598</v>
      </c>
      <c r="B7870" s="102" t="s">
        <v>29476</v>
      </c>
      <c r="C7870" s="145" t="s">
        <v>1</v>
      </c>
      <c r="D7870" s="535">
        <v>0</v>
      </c>
      <c r="E7870" s="536"/>
      <c r="F7870" s="535">
        <v>0</v>
      </c>
      <c r="G7870" s="536"/>
      <c r="H7870" s="535">
        <v>0</v>
      </c>
      <c r="I7870" s="536"/>
      <c r="J7870" s="535">
        <v>0</v>
      </c>
      <c r="K7870" s="536"/>
      <c r="L7870" s="535">
        <v>0</v>
      </c>
      <c r="M7870" s="536"/>
      <c r="N7870" s="535">
        <v>0</v>
      </c>
      <c r="O7870" s="536"/>
      <c r="P7870" s="535">
        <v>0</v>
      </c>
      <c r="Q7870" s="536"/>
      <c r="R7870" s="535">
        <v>0</v>
      </c>
    </row>
    <row r="7871" spans="1:18" ht="12.75">
      <c r="A7871" s="145">
        <v>103621</v>
      </c>
      <c r="B7871" s="102" t="s">
        <v>29477</v>
      </c>
      <c r="C7871" s="145" t="s">
        <v>1</v>
      </c>
      <c r="D7871" s="535">
        <v>0</v>
      </c>
      <c r="E7871" s="536"/>
      <c r="F7871" s="535">
        <v>0</v>
      </c>
      <c r="G7871" s="536"/>
      <c r="H7871" s="535">
        <v>0</v>
      </c>
      <c r="I7871" s="536"/>
      <c r="J7871" s="535">
        <v>0</v>
      </c>
      <c r="K7871" s="536"/>
      <c r="L7871" s="535">
        <v>0</v>
      </c>
      <c r="M7871" s="536"/>
      <c r="N7871" s="535">
        <v>0</v>
      </c>
      <c r="O7871" s="536"/>
      <c r="P7871" s="535">
        <v>0</v>
      </c>
      <c r="Q7871" s="536"/>
      <c r="R7871" s="535">
        <v>0</v>
      </c>
    </row>
    <row r="7872" spans="1:18" ht="12.75">
      <c r="A7872" s="145">
        <v>103643</v>
      </c>
      <c r="B7872" s="102" t="s">
        <v>29478</v>
      </c>
      <c r="C7872" s="145" t="s">
        <v>1</v>
      </c>
      <c r="D7872" s="535">
        <v>0</v>
      </c>
      <c r="E7872" s="536"/>
      <c r="F7872" s="535">
        <v>0</v>
      </c>
      <c r="G7872" s="536"/>
      <c r="H7872" s="535">
        <v>0</v>
      </c>
      <c r="I7872" s="536"/>
      <c r="J7872" s="535">
        <v>0</v>
      </c>
      <c r="K7872" s="536"/>
      <c r="L7872" s="535">
        <v>0</v>
      </c>
      <c r="M7872" s="536"/>
      <c r="N7872" s="535">
        <v>0</v>
      </c>
      <c r="O7872" s="536"/>
      <c r="P7872" s="535">
        <v>0</v>
      </c>
      <c r="Q7872" s="536"/>
      <c r="R7872" s="535">
        <v>0</v>
      </c>
    </row>
    <row r="7873" spans="1:18" ht="12.75">
      <c r="A7873" s="145">
        <v>103599</v>
      </c>
      <c r="B7873" s="102" t="s">
        <v>29479</v>
      </c>
      <c r="C7873" s="145" t="s">
        <v>1</v>
      </c>
      <c r="D7873" s="535">
        <v>0</v>
      </c>
      <c r="E7873" s="536"/>
      <c r="F7873" s="535">
        <v>0</v>
      </c>
      <c r="G7873" s="536"/>
      <c r="H7873" s="535">
        <v>0</v>
      </c>
      <c r="I7873" s="536"/>
      <c r="J7873" s="535">
        <v>0</v>
      </c>
      <c r="K7873" s="536"/>
      <c r="L7873" s="535">
        <v>0</v>
      </c>
      <c r="M7873" s="536"/>
      <c r="N7873" s="535">
        <v>0</v>
      </c>
      <c r="O7873" s="536"/>
      <c r="P7873" s="535">
        <v>0</v>
      </c>
      <c r="Q7873" s="536"/>
      <c r="R7873" s="535">
        <v>0</v>
      </c>
    </row>
    <row r="7874" spans="1:18" ht="12.75">
      <c r="A7874" s="145">
        <v>103622</v>
      </c>
      <c r="B7874" s="102" t="s">
        <v>29480</v>
      </c>
      <c r="C7874" s="145" t="s">
        <v>1</v>
      </c>
      <c r="D7874" s="535">
        <v>0</v>
      </c>
      <c r="E7874" s="536"/>
      <c r="F7874" s="535">
        <v>0</v>
      </c>
      <c r="G7874" s="536"/>
      <c r="H7874" s="535">
        <v>0</v>
      </c>
      <c r="I7874" s="536"/>
      <c r="J7874" s="535">
        <v>0</v>
      </c>
      <c r="K7874" s="536"/>
      <c r="L7874" s="535">
        <v>0</v>
      </c>
      <c r="M7874" s="536"/>
      <c r="N7874" s="535">
        <v>0</v>
      </c>
      <c r="O7874" s="536"/>
      <c r="P7874" s="535">
        <v>0</v>
      </c>
      <c r="Q7874" s="536"/>
      <c r="R7874" s="535">
        <v>0</v>
      </c>
    </row>
    <row r="7875" spans="1:18" ht="12.75">
      <c r="A7875" s="145">
        <v>103644</v>
      </c>
      <c r="B7875" s="102" t="s">
        <v>29481</v>
      </c>
      <c r="C7875" s="145" t="s">
        <v>1</v>
      </c>
      <c r="D7875" s="535">
        <v>0</v>
      </c>
      <c r="E7875" s="536"/>
      <c r="F7875" s="535">
        <v>0</v>
      </c>
      <c r="G7875" s="536"/>
      <c r="H7875" s="535">
        <v>0</v>
      </c>
      <c r="I7875" s="536"/>
      <c r="J7875" s="535">
        <v>0</v>
      </c>
      <c r="K7875" s="536"/>
      <c r="L7875" s="535">
        <v>0</v>
      </c>
      <c r="M7875" s="536"/>
      <c r="N7875" s="535">
        <v>0</v>
      </c>
      <c r="O7875" s="536"/>
      <c r="P7875" s="535">
        <v>0</v>
      </c>
      <c r="Q7875" s="536"/>
      <c r="R7875" s="535">
        <v>0</v>
      </c>
    </row>
    <row r="7876" spans="1:18" ht="12.75">
      <c r="A7876" s="145">
        <v>103600</v>
      </c>
      <c r="B7876" s="102" t="s">
        <v>29482</v>
      </c>
      <c r="C7876" s="145" t="s">
        <v>1</v>
      </c>
      <c r="D7876" s="535">
        <v>0</v>
      </c>
      <c r="E7876" s="536"/>
      <c r="F7876" s="535">
        <v>0</v>
      </c>
      <c r="G7876" s="536"/>
      <c r="H7876" s="535">
        <v>0</v>
      </c>
      <c r="I7876" s="536"/>
      <c r="J7876" s="535">
        <v>0</v>
      </c>
      <c r="K7876" s="536"/>
      <c r="L7876" s="535">
        <v>0</v>
      </c>
      <c r="M7876" s="536"/>
      <c r="N7876" s="535">
        <v>0</v>
      </c>
      <c r="O7876" s="536"/>
      <c r="P7876" s="535">
        <v>0</v>
      </c>
      <c r="Q7876" s="536"/>
      <c r="R7876" s="535">
        <v>0</v>
      </c>
    </row>
    <row r="7877" spans="1:18" ht="12.75">
      <c r="A7877" s="145">
        <v>103610</v>
      </c>
      <c r="B7877" s="102" t="s">
        <v>29483</v>
      </c>
      <c r="C7877" s="145" t="s">
        <v>1</v>
      </c>
      <c r="D7877" s="535">
        <v>0</v>
      </c>
      <c r="E7877" s="536"/>
      <c r="F7877" s="535">
        <v>0</v>
      </c>
      <c r="G7877" s="536"/>
      <c r="H7877" s="535">
        <v>0</v>
      </c>
      <c r="I7877" s="536"/>
      <c r="J7877" s="535">
        <v>0</v>
      </c>
      <c r="K7877" s="536"/>
      <c r="L7877" s="535">
        <v>0</v>
      </c>
      <c r="M7877" s="536"/>
      <c r="N7877" s="535">
        <v>0</v>
      </c>
      <c r="O7877" s="536"/>
      <c r="P7877" s="535">
        <v>0</v>
      </c>
      <c r="Q7877" s="536"/>
      <c r="R7877" s="535">
        <v>0</v>
      </c>
    </row>
    <row r="7878" spans="1:18" ht="12.75">
      <c r="A7878" s="145">
        <v>103632</v>
      </c>
      <c r="B7878" s="102" t="s">
        <v>29484</v>
      </c>
      <c r="C7878" s="145" t="s">
        <v>1</v>
      </c>
      <c r="D7878" s="535">
        <v>0</v>
      </c>
      <c r="E7878" s="536"/>
      <c r="F7878" s="535">
        <v>0</v>
      </c>
      <c r="G7878" s="536"/>
      <c r="H7878" s="535">
        <v>0</v>
      </c>
      <c r="I7878" s="536"/>
      <c r="J7878" s="535">
        <v>0</v>
      </c>
      <c r="K7878" s="536"/>
      <c r="L7878" s="535">
        <v>0</v>
      </c>
      <c r="M7878" s="536"/>
      <c r="N7878" s="535">
        <v>0</v>
      </c>
      <c r="O7878" s="536"/>
      <c r="P7878" s="535">
        <v>0</v>
      </c>
      <c r="Q7878" s="536"/>
      <c r="R7878" s="535">
        <v>0</v>
      </c>
    </row>
    <row r="7879" spans="1:18" ht="12.75">
      <c r="A7879" s="145">
        <v>103588</v>
      </c>
      <c r="B7879" s="102" t="s">
        <v>29485</v>
      </c>
      <c r="C7879" s="145" t="s">
        <v>1</v>
      </c>
      <c r="D7879" s="535">
        <v>0</v>
      </c>
      <c r="E7879" s="536"/>
      <c r="F7879" s="535">
        <v>0</v>
      </c>
      <c r="G7879" s="536"/>
      <c r="H7879" s="535">
        <v>0</v>
      </c>
      <c r="I7879" s="536"/>
      <c r="J7879" s="535">
        <v>0</v>
      </c>
      <c r="K7879" s="536"/>
      <c r="L7879" s="535">
        <v>0</v>
      </c>
      <c r="M7879" s="536"/>
      <c r="N7879" s="535">
        <v>0</v>
      </c>
      <c r="O7879" s="536"/>
      <c r="P7879" s="535">
        <v>0</v>
      </c>
      <c r="Q7879" s="536"/>
      <c r="R7879" s="535">
        <v>0</v>
      </c>
    </row>
    <row r="7880" spans="1:18" ht="12.75">
      <c r="A7880" s="145">
        <v>103623</v>
      </c>
      <c r="B7880" s="102" t="s">
        <v>29486</v>
      </c>
      <c r="C7880" s="145" t="s">
        <v>1</v>
      </c>
      <c r="D7880" s="535">
        <v>0</v>
      </c>
      <c r="E7880" s="536"/>
      <c r="F7880" s="535">
        <v>0</v>
      </c>
      <c r="G7880" s="536"/>
      <c r="H7880" s="535">
        <v>0</v>
      </c>
      <c r="I7880" s="536"/>
      <c r="J7880" s="535">
        <v>0</v>
      </c>
      <c r="K7880" s="536"/>
      <c r="L7880" s="535">
        <v>0</v>
      </c>
      <c r="M7880" s="536"/>
      <c r="N7880" s="535">
        <v>0</v>
      </c>
      <c r="O7880" s="536"/>
      <c r="P7880" s="535">
        <v>0</v>
      </c>
      <c r="Q7880" s="536"/>
      <c r="R7880" s="535">
        <v>0</v>
      </c>
    </row>
    <row r="7881" spans="1:18" ht="12.75">
      <c r="A7881" s="145">
        <v>103645</v>
      </c>
      <c r="B7881" s="102" t="s">
        <v>29487</v>
      </c>
      <c r="C7881" s="145" t="s">
        <v>1</v>
      </c>
      <c r="D7881" s="535">
        <v>0</v>
      </c>
      <c r="E7881" s="536"/>
      <c r="F7881" s="535">
        <v>0</v>
      </c>
      <c r="G7881" s="536"/>
      <c r="H7881" s="535">
        <v>0</v>
      </c>
      <c r="I7881" s="536"/>
      <c r="J7881" s="535">
        <v>0</v>
      </c>
      <c r="K7881" s="536"/>
      <c r="L7881" s="535">
        <v>0</v>
      </c>
      <c r="M7881" s="536"/>
      <c r="N7881" s="535">
        <v>0</v>
      </c>
      <c r="O7881" s="536"/>
      <c r="P7881" s="535">
        <v>0</v>
      </c>
      <c r="Q7881" s="536"/>
      <c r="R7881" s="535">
        <v>0</v>
      </c>
    </row>
    <row r="7882" spans="1:18" ht="12.75">
      <c r="A7882" s="145">
        <v>103601</v>
      </c>
      <c r="B7882" s="102" t="s">
        <v>29488</v>
      </c>
      <c r="C7882" s="145" t="s">
        <v>1</v>
      </c>
      <c r="D7882" s="535">
        <v>0</v>
      </c>
      <c r="E7882" s="536"/>
      <c r="F7882" s="535">
        <v>0</v>
      </c>
      <c r="G7882" s="536"/>
      <c r="H7882" s="535">
        <v>0</v>
      </c>
      <c r="I7882" s="536"/>
      <c r="J7882" s="535">
        <v>0</v>
      </c>
      <c r="K7882" s="536"/>
      <c r="L7882" s="535">
        <v>0</v>
      </c>
      <c r="M7882" s="536"/>
      <c r="N7882" s="535">
        <v>0</v>
      </c>
      <c r="O7882" s="536"/>
      <c r="P7882" s="535">
        <v>0</v>
      </c>
      <c r="Q7882" s="536"/>
      <c r="R7882" s="535">
        <v>0</v>
      </c>
    </row>
    <row r="7883" spans="1:18" ht="12.75">
      <c r="A7883" s="145">
        <v>103624</v>
      </c>
      <c r="B7883" s="102" t="s">
        <v>29489</v>
      </c>
      <c r="C7883" s="145" t="s">
        <v>1</v>
      </c>
      <c r="D7883" s="535">
        <v>0</v>
      </c>
      <c r="E7883" s="536"/>
      <c r="F7883" s="535">
        <v>0</v>
      </c>
      <c r="G7883" s="536"/>
      <c r="H7883" s="535">
        <v>0</v>
      </c>
      <c r="I7883" s="536"/>
      <c r="J7883" s="535">
        <v>0</v>
      </c>
      <c r="K7883" s="536"/>
      <c r="L7883" s="535">
        <v>0</v>
      </c>
      <c r="M7883" s="536"/>
      <c r="N7883" s="535">
        <v>0</v>
      </c>
      <c r="O7883" s="536"/>
      <c r="P7883" s="535">
        <v>0</v>
      </c>
      <c r="Q7883" s="536"/>
      <c r="R7883" s="535">
        <v>0</v>
      </c>
    </row>
    <row r="7884" spans="1:18" ht="12.75">
      <c r="A7884" s="145">
        <v>103646</v>
      </c>
      <c r="B7884" s="102" t="s">
        <v>29490</v>
      </c>
      <c r="C7884" s="145" t="s">
        <v>1</v>
      </c>
      <c r="D7884" s="535">
        <v>0</v>
      </c>
      <c r="E7884" s="536"/>
      <c r="F7884" s="535">
        <v>0</v>
      </c>
      <c r="G7884" s="536"/>
      <c r="H7884" s="535">
        <v>0</v>
      </c>
      <c r="I7884" s="536"/>
      <c r="J7884" s="535">
        <v>0</v>
      </c>
      <c r="K7884" s="536"/>
      <c r="L7884" s="535">
        <v>0</v>
      </c>
      <c r="M7884" s="536"/>
      <c r="N7884" s="535">
        <v>0</v>
      </c>
      <c r="O7884" s="536"/>
      <c r="P7884" s="535">
        <v>0</v>
      </c>
      <c r="Q7884" s="536"/>
      <c r="R7884" s="535">
        <v>0</v>
      </c>
    </row>
    <row r="7885" spans="1:18" ht="12.75">
      <c r="A7885" s="145">
        <v>103602</v>
      </c>
      <c r="B7885" s="102" t="s">
        <v>29491</v>
      </c>
      <c r="C7885" s="145" t="s">
        <v>1</v>
      </c>
      <c r="D7885" s="535">
        <v>0</v>
      </c>
      <c r="E7885" s="536"/>
      <c r="F7885" s="535">
        <v>0</v>
      </c>
      <c r="G7885" s="536"/>
      <c r="H7885" s="535">
        <v>0</v>
      </c>
      <c r="I7885" s="536"/>
      <c r="J7885" s="535">
        <v>0</v>
      </c>
      <c r="K7885" s="536"/>
      <c r="L7885" s="535">
        <v>0</v>
      </c>
      <c r="M7885" s="536"/>
      <c r="N7885" s="535">
        <v>0</v>
      </c>
      <c r="O7885" s="536"/>
      <c r="P7885" s="535">
        <v>0</v>
      </c>
      <c r="Q7885" s="536"/>
      <c r="R7885" s="535">
        <v>0</v>
      </c>
    </row>
    <row r="7886" spans="1:18" ht="12.75">
      <c r="A7886" s="145">
        <v>103625</v>
      </c>
      <c r="B7886" s="102" t="s">
        <v>29492</v>
      </c>
      <c r="C7886" s="145" t="s">
        <v>1</v>
      </c>
      <c r="D7886" s="535">
        <v>0</v>
      </c>
      <c r="E7886" s="536"/>
      <c r="F7886" s="535">
        <v>0</v>
      </c>
      <c r="G7886" s="536"/>
      <c r="H7886" s="535">
        <v>0</v>
      </c>
      <c r="I7886" s="536"/>
      <c r="J7886" s="535">
        <v>0</v>
      </c>
      <c r="K7886" s="536"/>
      <c r="L7886" s="535">
        <v>0</v>
      </c>
      <c r="M7886" s="536"/>
      <c r="N7886" s="535">
        <v>0</v>
      </c>
      <c r="O7886" s="536"/>
      <c r="P7886" s="535">
        <v>0</v>
      </c>
      <c r="Q7886" s="536"/>
      <c r="R7886" s="535">
        <v>0</v>
      </c>
    </row>
    <row r="7887" spans="1:18" ht="12.75">
      <c r="A7887" s="145">
        <v>103647</v>
      </c>
      <c r="B7887" s="102" t="s">
        <v>29493</v>
      </c>
      <c r="C7887" s="145" t="s">
        <v>1</v>
      </c>
      <c r="D7887" s="535">
        <v>0</v>
      </c>
      <c r="E7887" s="536"/>
      <c r="F7887" s="535">
        <v>0</v>
      </c>
      <c r="G7887" s="536"/>
      <c r="H7887" s="535">
        <v>0</v>
      </c>
      <c r="I7887" s="536"/>
      <c r="J7887" s="535">
        <v>0</v>
      </c>
      <c r="K7887" s="536"/>
      <c r="L7887" s="535">
        <v>0</v>
      </c>
      <c r="M7887" s="536"/>
      <c r="N7887" s="535">
        <v>0</v>
      </c>
      <c r="O7887" s="536"/>
      <c r="P7887" s="535">
        <v>0</v>
      </c>
      <c r="Q7887" s="536"/>
      <c r="R7887" s="535">
        <v>0</v>
      </c>
    </row>
    <row r="7888" spans="1:18" ht="12.75">
      <c r="A7888" s="145">
        <v>103603</v>
      </c>
      <c r="B7888" s="102" t="s">
        <v>29494</v>
      </c>
      <c r="C7888" s="145" t="s">
        <v>1</v>
      </c>
      <c r="D7888" s="535">
        <v>0</v>
      </c>
      <c r="E7888" s="536"/>
      <c r="F7888" s="535">
        <v>0</v>
      </c>
      <c r="G7888" s="536"/>
      <c r="H7888" s="535">
        <v>0</v>
      </c>
      <c r="I7888" s="536"/>
      <c r="J7888" s="535">
        <v>0</v>
      </c>
      <c r="K7888" s="536"/>
      <c r="L7888" s="535">
        <v>0</v>
      </c>
      <c r="M7888" s="536"/>
      <c r="N7888" s="535">
        <v>0</v>
      </c>
      <c r="O7888" s="536"/>
      <c r="P7888" s="535">
        <v>0</v>
      </c>
      <c r="Q7888" s="536"/>
      <c r="R7888" s="535">
        <v>0</v>
      </c>
    </row>
    <row r="7889" spans="1:18" ht="12.75">
      <c r="A7889" s="145">
        <v>103611</v>
      </c>
      <c r="B7889" s="102" t="s">
        <v>29495</v>
      </c>
      <c r="C7889" s="145" t="s">
        <v>1</v>
      </c>
      <c r="D7889" s="535">
        <v>0</v>
      </c>
      <c r="E7889" s="536"/>
      <c r="F7889" s="535">
        <v>0</v>
      </c>
      <c r="G7889" s="536"/>
      <c r="H7889" s="535">
        <v>0</v>
      </c>
      <c r="I7889" s="536"/>
      <c r="J7889" s="535">
        <v>0</v>
      </c>
      <c r="K7889" s="536"/>
      <c r="L7889" s="535">
        <v>0</v>
      </c>
      <c r="M7889" s="536"/>
      <c r="N7889" s="535">
        <v>0</v>
      </c>
      <c r="O7889" s="536"/>
      <c r="P7889" s="535">
        <v>0</v>
      </c>
      <c r="Q7889" s="536"/>
      <c r="R7889" s="535">
        <v>0</v>
      </c>
    </row>
    <row r="7890" spans="1:18" ht="12.75">
      <c r="A7890" s="145">
        <v>103633</v>
      </c>
      <c r="B7890" s="102" t="s">
        <v>29496</v>
      </c>
      <c r="C7890" s="145" t="s">
        <v>1</v>
      </c>
      <c r="D7890" s="535">
        <v>0</v>
      </c>
      <c r="E7890" s="536"/>
      <c r="F7890" s="535">
        <v>0</v>
      </c>
      <c r="G7890" s="536"/>
      <c r="H7890" s="535">
        <v>0</v>
      </c>
      <c r="I7890" s="536"/>
      <c r="J7890" s="535">
        <v>0</v>
      </c>
      <c r="K7890" s="536"/>
      <c r="L7890" s="535">
        <v>0</v>
      </c>
      <c r="M7890" s="536"/>
      <c r="N7890" s="535">
        <v>0</v>
      </c>
      <c r="O7890" s="536"/>
      <c r="P7890" s="535">
        <v>0</v>
      </c>
      <c r="Q7890" s="536"/>
      <c r="R7890" s="535">
        <v>0</v>
      </c>
    </row>
    <row r="7891" spans="1:18" ht="12.75">
      <c r="A7891" s="145">
        <v>103589</v>
      </c>
      <c r="B7891" s="102" t="s">
        <v>29497</v>
      </c>
      <c r="C7891" s="145" t="s">
        <v>1</v>
      </c>
      <c r="D7891" s="535">
        <v>0</v>
      </c>
      <c r="E7891" s="536"/>
      <c r="F7891" s="535">
        <v>0</v>
      </c>
      <c r="G7891" s="536"/>
      <c r="H7891" s="535">
        <v>0</v>
      </c>
      <c r="I7891" s="536"/>
      <c r="J7891" s="535">
        <v>0</v>
      </c>
      <c r="K7891" s="536"/>
      <c r="L7891" s="535">
        <v>0</v>
      </c>
      <c r="M7891" s="536"/>
      <c r="N7891" s="535">
        <v>0</v>
      </c>
      <c r="O7891" s="536"/>
      <c r="P7891" s="535">
        <v>0</v>
      </c>
      <c r="Q7891" s="536"/>
      <c r="R7891" s="535">
        <v>0</v>
      </c>
    </row>
    <row r="7892" spans="1:18" ht="12.75">
      <c r="A7892" s="145">
        <v>103626</v>
      </c>
      <c r="B7892" s="102" t="s">
        <v>29498</v>
      </c>
      <c r="C7892" s="145" t="s">
        <v>1</v>
      </c>
      <c r="D7892" s="535">
        <v>0</v>
      </c>
      <c r="E7892" s="536"/>
      <c r="F7892" s="535">
        <v>0</v>
      </c>
      <c r="G7892" s="536"/>
      <c r="H7892" s="535">
        <v>0</v>
      </c>
      <c r="I7892" s="536"/>
      <c r="J7892" s="535">
        <v>0</v>
      </c>
      <c r="K7892" s="536"/>
      <c r="L7892" s="535">
        <v>0</v>
      </c>
      <c r="M7892" s="536"/>
      <c r="N7892" s="535">
        <v>0</v>
      </c>
      <c r="O7892" s="536"/>
      <c r="P7892" s="535">
        <v>0</v>
      </c>
      <c r="Q7892" s="536"/>
      <c r="R7892" s="535">
        <v>0</v>
      </c>
    </row>
    <row r="7893" spans="1:18" ht="12.75">
      <c r="A7893" s="145">
        <v>103648</v>
      </c>
      <c r="B7893" s="102" t="s">
        <v>29499</v>
      </c>
      <c r="C7893" s="145" t="s">
        <v>1</v>
      </c>
      <c r="D7893" s="535">
        <v>0</v>
      </c>
      <c r="E7893" s="536"/>
      <c r="F7893" s="535">
        <v>0</v>
      </c>
      <c r="G7893" s="536"/>
      <c r="H7893" s="535">
        <v>0</v>
      </c>
      <c r="I7893" s="536"/>
      <c r="J7893" s="535">
        <v>0</v>
      </c>
      <c r="K7893" s="536"/>
      <c r="L7893" s="535">
        <v>0</v>
      </c>
      <c r="M7893" s="536"/>
      <c r="N7893" s="535">
        <v>0</v>
      </c>
      <c r="O7893" s="536"/>
      <c r="P7893" s="535">
        <v>0</v>
      </c>
      <c r="Q7893" s="536"/>
      <c r="R7893" s="535">
        <v>0</v>
      </c>
    </row>
    <row r="7894" spans="1:18" ht="12.75">
      <c r="A7894" s="145">
        <v>103604</v>
      </c>
      <c r="B7894" s="102" t="s">
        <v>29500</v>
      </c>
      <c r="C7894" s="145" t="s">
        <v>1</v>
      </c>
      <c r="D7894" s="535">
        <v>0</v>
      </c>
      <c r="E7894" s="536"/>
      <c r="F7894" s="535">
        <v>0</v>
      </c>
      <c r="G7894" s="536"/>
      <c r="H7894" s="535">
        <v>0</v>
      </c>
      <c r="I7894" s="536"/>
      <c r="J7894" s="535">
        <v>0</v>
      </c>
      <c r="K7894" s="536"/>
      <c r="L7894" s="535">
        <v>0</v>
      </c>
      <c r="M7894" s="536"/>
      <c r="N7894" s="535">
        <v>0</v>
      </c>
      <c r="O7894" s="536"/>
      <c r="P7894" s="535">
        <v>0</v>
      </c>
      <c r="Q7894" s="536"/>
      <c r="R7894" s="535">
        <v>0</v>
      </c>
    </row>
    <row r="7895" spans="1:18" ht="12.75">
      <c r="A7895" s="145">
        <v>103627</v>
      </c>
      <c r="B7895" s="102" t="s">
        <v>29501</v>
      </c>
      <c r="C7895" s="145" t="s">
        <v>1</v>
      </c>
      <c r="D7895" s="535">
        <v>0</v>
      </c>
      <c r="E7895" s="536"/>
      <c r="F7895" s="535">
        <v>0</v>
      </c>
      <c r="G7895" s="536"/>
      <c r="H7895" s="535">
        <v>0</v>
      </c>
      <c r="I7895" s="536"/>
      <c r="J7895" s="535">
        <v>0</v>
      </c>
      <c r="K7895" s="536"/>
      <c r="L7895" s="535">
        <v>0</v>
      </c>
      <c r="M7895" s="536"/>
      <c r="N7895" s="535">
        <v>0</v>
      </c>
      <c r="O7895" s="536"/>
      <c r="P7895" s="535">
        <v>0</v>
      </c>
      <c r="Q7895" s="536"/>
      <c r="R7895" s="535">
        <v>0</v>
      </c>
    </row>
    <row r="7896" spans="1:18" ht="12.75">
      <c r="A7896" s="145">
        <v>103649</v>
      </c>
      <c r="B7896" s="102" t="s">
        <v>29502</v>
      </c>
      <c r="C7896" s="145" t="s">
        <v>1</v>
      </c>
      <c r="D7896" s="535">
        <v>0</v>
      </c>
      <c r="E7896" s="536"/>
      <c r="F7896" s="535">
        <v>0</v>
      </c>
      <c r="G7896" s="536"/>
      <c r="H7896" s="535">
        <v>0</v>
      </c>
      <c r="I7896" s="536"/>
      <c r="J7896" s="535">
        <v>0</v>
      </c>
      <c r="K7896" s="536"/>
      <c r="L7896" s="535">
        <v>0</v>
      </c>
      <c r="M7896" s="536"/>
      <c r="N7896" s="535">
        <v>0</v>
      </c>
      <c r="O7896" s="536"/>
      <c r="P7896" s="535">
        <v>0</v>
      </c>
      <c r="Q7896" s="536"/>
      <c r="R7896" s="535">
        <v>0</v>
      </c>
    </row>
    <row r="7897" spans="1:18" ht="12.75">
      <c r="A7897" s="145">
        <v>103605</v>
      </c>
      <c r="B7897" s="102" t="s">
        <v>29503</v>
      </c>
      <c r="C7897" s="145" t="s">
        <v>1</v>
      </c>
      <c r="D7897" s="535">
        <v>0</v>
      </c>
      <c r="E7897" s="536"/>
      <c r="F7897" s="535">
        <v>0</v>
      </c>
      <c r="G7897" s="536"/>
      <c r="H7897" s="535">
        <v>0</v>
      </c>
      <c r="I7897" s="536"/>
      <c r="J7897" s="535">
        <v>0</v>
      </c>
      <c r="K7897" s="536"/>
      <c r="L7897" s="535">
        <v>0</v>
      </c>
      <c r="M7897" s="536"/>
      <c r="N7897" s="535">
        <v>0</v>
      </c>
      <c r="O7897" s="536"/>
      <c r="P7897" s="535">
        <v>0</v>
      </c>
      <c r="Q7897" s="536"/>
      <c r="R7897" s="535">
        <v>0</v>
      </c>
    </row>
    <row r="7898" spans="1:18" ht="12.75">
      <c r="A7898" s="145">
        <v>103612</v>
      </c>
      <c r="B7898" s="102" t="s">
        <v>29504</v>
      </c>
      <c r="C7898" s="145" t="s">
        <v>1</v>
      </c>
      <c r="D7898" s="535">
        <v>0</v>
      </c>
      <c r="E7898" s="536"/>
      <c r="F7898" s="535">
        <v>0</v>
      </c>
      <c r="G7898" s="536"/>
      <c r="H7898" s="535">
        <v>0</v>
      </c>
      <c r="I7898" s="536"/>
      <c r="J7898" s="535">
        <v>0</v>
      </c>
      <c r="K7898" s="536"/>
      <c r="L7898" s="535">
        <v>0</v>
      </c>
      <c r="M7898" s="536"/>
      <c r="N7898" s="535">
        <v>0</v>
      </c>
      <c r="O7898" s="536"/>
      <c r="P7898" s="535">
        <v>0</v>
      </c>
      <c r="Q7898" s="536"/>
      <c r="R7898" s="535">
        <v>0</v>
      </c>
    </row>
    <row r="7899" spans="1:18" ht="12.75">
      <c r="A7899" s="145">
        <v>103634</v>
      </c>
      <c r="B7899" s="102" t="s">
        <v>29505</v>
      </c>
      <c r="C7899" s="145" t="s">
        <v>1</v>
      </c>
      <c r="D7899" s="535">
        <v>0</v>
      </c>
      <c r="E7899" s="536"/>
      <c r="F7899" s="535">
        <v>0</v>
      </c>
      <c r="G7899" s="536"/>
      <c r="H7899" s="535">
        <v>0</v>
      </c>
      <c r="I7899" s="536"/>
      <c r="J7899" s="535">
        <v>0</v>
      </c>
      <c r="K7899" s="536"/>
      <c r="L7899" s="535">
        <v>0</v>
      </c>
      <c r="M7899" s="536"/>
      <c r="N7899" s="535">
        <v>0</v>
      </c>
      <c r="O7899" s="536"/>
      <c r="P7899" s="535">
        <v>0</v>
      </c>
      <c r="Q7899" s="536"/>
      <c r="R7899" s="535">
        <v>0</v>
      </c>
    </row>
    <row r="7900" spans="1:18" ht="12.75">
      <c r="A7900" s="145">
        <v>103590</v>
      </c>
      <c r="B7900" s="102" t="s">
        <v>29506</v>
      </c>
      <c r="C7900" s="145" t="s">
        <v>1</v>
      </c>
      <c r="D7900" s="535">
        <v>0</v>
      </c>
      <c r="E7900" s="536"/>
      <c r="F7900" s="535">
        <v>0</v>
      </c>
      <c r="G7900" s="536"/>
      <c r="H7900" s="535">
        <v>0</v>
      </c>
      <c r="I7900" s="536"/>
      <c r="J7900" s="535">
        <v>0</v>
      </c>
      <c r="K7900" s="536"/>
      <c r="L7900" s="535">
        <v>0</v>
      </c>
      <c r="M7900" s="536"/>
      <c r="N7900" s="535">
        <v>0</v>
      </c>
      <c r="O7900" s="536"/>
      <c r="P7900" s="535">
        <v>0</v>
      </c>
      <c r="Q7900" s="536"/>
      <c r="R7900" s="535">
        <v>0</v>
      </c>
    </row>
    <row r="7901" spans="1:18" ht="12.75">
      <c r="A7901" s="145">
        <v>103628</v>
      </c>
      <c r="B7901" s="102" t="s">
        <v>29507</v>
      </c>
      <c r="C7901" s="145" t="s">
        <v>1</v>
      </c>
      <c r="D7901" s="535">
        <v>0</v>
      </c>
      <c r="E7901" s="536"/>
      <c r="F7901" s="535">
        <v>0</v>
      </c>
      <c r="G7901" s="536"/>
      <c r="H7901" s="535">
        <v>0</v>
      </c>
      <c r="I7901" s="536"/>
      <c r="J7901" s="535">
        <v>0</v>
      </c>
      <c r="K7901" s="536"/>
      <c r="L7901" s="535">
        <v>0</v>
      </c>
      <c r="M7901" s="536"/>
      <c r="N7901" s="535">
        <v>0</v>
      </c>
      <c r="O7901" s="536"/>
      <c r="P7901" s="535">
        <v>0</v>
      </c>
      <c r="Q7901" s="536"/>
      <c r="R7901" s="535">
        <v>0</v>
      </c>
    </row>
    <row r="7902" spans="1:18" ht="12.75">
      <c r="A7902" s="145">
        <v>103650</v>
      </c>
      <c r="B7902" s="102" t="s">
        <v>29508</v>
      </c>
      <c r="C7902" s="145" t="s">
        <v>1</v>
      </c>
      <c r="D7902" s="535">
        <v>0</v>
      </c>
      <c r="E7902" s="536"/>
      <c r="F7902" s="535">
        <v>0</v>
      </c>
      <c r="G7902" s="536"/>
      <c r="H7902" s="535">
        <v>0</v>
      </c>
      <c r="I7902" s="536"/>
      <c r="J7902" s="535">
        <v>0</v>
      </c>
      <c r="K7902" s="536"/>
      <c r="L7902" s="535">
        <v>0</v>
      </c>
      <c r="M7902" s="536"/>
      <c r="N7902" s="535">
        <v>0</v>
      </c>
      <c r="O7902" s="536"/>
      <c r="P7902" s="535">
        <v>0</v>
      </c>
      <c r="Q7902" s="536"/>
      <c r="R7902" s="535">
        <v>0</v>
      </c>
    </row>
    <row r="7903" spans="1:18" ht="12.75">
      <c r="A7903" s="145">
        <v>103606</v>
      </c>
      <c r="B7903" s="102" t="s">
        <v>29509</v>
      </c>
      <c r="C7903" s="145" t="s">
        <v>1</v>
      </c>
      <c r="D7903" s="535">
        <v>0</v>
      </c>
      <c r="E7903" s="536"/>
      <c r="F7903" s="535">
        <v>0</v>
      </c>
      <c r="G7903" s="536"/>
      <c r="H7903" s="535">
        <v>0</v>
      </c>
      <c r="I7903" s="536"/>
      <c r="J7903" s="535">
        <v>0</v>
      </c>
      <c r="K7903" s="536"/>
      <c r="L7903" s="535">
        <v>0</v>
      </c>
      <c r="M7903" s="536"/>
      <c r="N7903" s="535">
        <v>0</v>
      </c>
      <c r="O7903" s="536"/>
      <c r="P7903" s="535">
        <v>0</v>
      </c>
      <c r="Q7903" s="536"/>
      <c r="R7903" s="535">
        <v>0</v>
      </c>
    </row>
    <row r="7904" spans="1:18" ht="12.75">
      <c r="A7904" s="145">
        <v>103629</v>
      </c>
      <c r="B7904" s="102" t="s">
        <v>29510</v>
      </c>
      <c r="C7904" s="145" t="s">
        <v>1</v>
      </c>
      <c r="D7904" s="535">
        <v>0</v>
      </c>
      <c r="E7904" s="536"/>
      <c r="F7904" s="535">
        <v>0</v>
      </c>
      <c r="G7904" s="536"/>
      <c r="H7904" s="535">
        <v>0</v>
      </c>
      <c r="I7904" s="536"/>
      <c r="J7904" s="535">
        <v>0</v>
      </c>
      <c r="K7904" s="536"/>
      <c r="L7904" s="535">
        <v>0</v>
      </c>
      <c r="M7904" s="536"/>
      <c r="N7904" s="535">
        <v>0</v>
      </c>
      <c r="O7904" s="536"/>
      <c r="P7904" s="535">
        <v>0</v>
      </c>
      <c r="Q7904" s="536"/>
      <c r="R7904" s="535">
        <v>0</v>
      </c>
    </row>
    <row r="7905" spans="1:18" ht="12.75">
      <c r="A7905" s="145">
        <v>103651</v>
      </c>
      <c r="B7905" s="102" t="s">
        <v>29511</v>
      </c>
      <c r="C7905" s="145" t="s">
        <v>1</v>
      </c>
      <c r="D7905" s="535">
        <v>0</v>
      </c>
      <c r="E7905" s="536"/>
      <c r="F7905" s="535">
        <v>0</v>
      </c>
      <c r="G7905" s="536"/>
      <c r="H7905" s="535">
        <v>0</v>
      </c>
      <c r="I7905" s="536"/>
      <c r="J7905" s="535">
        <v>0</v>
      </c>
      <c r="K7905" s="536"/>
      <c r="L7905" s="535">
        <v>0</v>
      </c>
      <c r="M7905" s="536"/>
      <c r="N7905" s="535">
        <v>0</v>
      </c>
      <c r="O7905" s="536"/>
      <c r="P7905" s="535">
        <v>0</v>
      </c>
      <c r="Q7905" s="536"/>
      <c r="R7905" s="535">
        <v>0</v>
      </c>
    </row>
    <row r="7906" spans="1:18" ht="12.75">
      <c r="A7906" s="145">
        <v>103607</v>
      </c>
      <c r="B7906" s="102" t="s">
        <v>29512</v>
      </c>
      <c r="C7906" s="145" t="s">
        <v>1</v>
      </c>
      <c r="D7906" s="535">
        <v>0</v>
      </c>
      <c r="E7906" s="536"/>
      <c r="F7906" s="535">
        <v>0</v>
      </c>
      <c r="G7906" s="536"/>
      <c r="H7906" s="535">
        <v>0</v>
      </c>
      <c r="I7906" s="536"/>
      <c r="J7906" s="535">
        <v>0</v>
      </c>
      <c r="K7906" s="536"/>
      <c r="L7906" s="535">
        <v>0</v>
      </c>
      <c r="M7906" s="536"/>
      <c r="N7906" s="535">
        <v>0</v>
      </c>
      <c r="O7906" s="536"/>
      <c r="P7906" s="535">
        <v>0</v>
      </c>
      <c r="Q7906" s="536"/>
      <c r="R7906" s="535">
        <v>0</v>
      </c>
    </row>
    <row r="7907" spans="1:18" ht="12.75">
      <c r="A7907" s="145">
        <v>103613</v>
      </c>
      <c r="B7907" s="102" t="s">
        <v>29513</v>
      </c>
      <c r="C7907" s="145" t="s">
        <v>1</v>
      </c>
      <c r="D7907" s="535">
        <v>0</v>
      </c>
      <c r="E7907" s="536"/>
      <c r="F7907" s="535">
        <v>0</v>
      </c>
      <c r="G7907" s="536"/>
      <c r="H7907" s="535">
        <v>0</v>
      </c>
      <c r="I7907" s="536"/>
      <c r="J7907" s="535">
        <v>0</v>
      </c>
      <c r="K7907" s="536"/>
      <c r="L7907" s="535">
        <v>0</v>
      </c>
      <c r="M7907" s="536"/>
      <c r="N7907" s="535">
        <v>0</v>
      </c>
      <c r="O7907" s="536"/>
      <c r="P7907" s="535">
        <v>0</v>
      </c>
      <c r="Q7907" s="536"/>
      <c r="R7907" s="535">
        <v>0</v>
      </c>
    </row>
    <row r="7908" spans="1:18" ht="12.75">
      <c r="A7908" s="145">
        <v>103635</v>
      </c>
      <c r="B7908" s="102" t="s">
        <v>29514</v>
      </c>
      <c r="C7908" s="145" t="s">
        <v>1</v>
      </c>
      <c r="D7908" s="535">
        <v>0</v>
      </c>
      <c r="E7908" s="536"/>
      <c r="F7908" s="535">
        <v>0</v>
      </c>
      <c r="G7908" s="536"/>
      <c r="H7908" s="535">
        <v>0</v>
      </c>
      <c r="I7908" s="536"/>
      <c r="J7908" s="535">
        <v>0</v>
      </c>
      <c r="K7908" s="536"/>
      <c r="L7908" s="535">
        <v>0</v>
      </c>
      <c r="M7908" s="536"/>
      <c r="N7908" s="535">
        <v>0</v>
      </c>
      <c r="O7908" s="536"/>
      <c r="P7908" s="535">
        <v>0</v>
      </c>
      <c r="Q7908" s="536"/>
      <c r="R7908" s="535">
        <v>0</v>
      </c>
    </row>
    <row r="7909" spans="1:18" ht="12.75">
      <c r="A7909" s="145">
        <v>103591</v>
      </c>
      <c r="B7909" s="102" t="s">
        <v>29515</v>
      </c>
      <c r="C7909" s="145" t="s">
        <v>1</v>
      </c>
      <c r="D7909" s="535">
        <v>0</v>
      </c>
      <c r="E7909" s="536"/>
      <c r="F7909" s="535">
        <v>0</v>
      </c>
      <c r="G7909" s="536"/>
      <c r="H7909" s="535">
        <v>0</v>
      </c>
      <c r="I7909" s="536"/>
      <c r="J7909" s="535">
        <v>0</v>
      </c>
      <c r="K7909" s="536"/>
      <c r="L7909" s="535">
        <v>0</v>
      </c>
      <c r="M7909" s="536"/>
      <c r="N7909" s="535">
        <v>0</v>
      </c>
      <c r="O7909" s="536"/>
      <c r="P7909" s="535">
        <v>0</v>
      </c>
      <c r="Q7909" s="536"/>
      <c r="R7909" s="535">
        <v>0</v>
      </c>
    </row>
    <row r="7910" spans="1:18" ht="12.75">
      <c r="A7910" s="145">
        <v>103630</v>
      </c>
      <c r="B7910" s="102" t="s">
        <v>29516</v>
      </c>
      <c r="C7910" s="145" t="s">
        <v>1</v>
      </c>
      <c r="D7910" s="535">
        <v>0</v>
      </c>
      <c r="E7910" s="536"/>
      <c r="F7910" s="535">
        <v>0</v>
      </c>
      <c r="G7910" s="536"/>
      <c r="H7910" s="535">
        <v>0</v>
      </c>
      <c r="I7910" s="536"/>
      <c r="J7910" s="535">
        <v>0</v>
      </c>
      <c r="K7910" s="536"/>
      <c r="L7910" s="535">
        <v>0</v>
      </c>
      <c r="M7910" s="536"/>
      <c r="N7910" s="535">
        <v>0</v>
      </c>
      <c r="O7910" s="536"/>
      <c r="P7910" s="535">
        <v>0</v>
      </c>
      <c r="Q7910" s="536"/>
      <c r="R7910" s="535">
        <v>0</v>
      </c>
    </row>
    <row r="7911" spans="1:18" ht="12.75">
      <c r="A7911" s="145">
        <v>103652</v>
      </c>
      <c r="B7911" s="102" t="s">
        <v>29517</v>
      </c>
      <c r="C7911" s="145" t="s">
        <v>1</v>
      </c>
      <c r="D7911" s="535">
        <v>0</v>
      </c>
      <c r="E7911" s="536"/>
      <c r="F7911" s="535">
        <v>0</v>
      </c>
      <c r="G7911" s="536"/>
      <c r="H7911" s="535">
        <v>0</v>
      </c>
      <c r="I7911" s="536"/>
      <c r="J7911" s="535">
        <v>0</v>
      </c>
      <c r="K7911" s="536"/>
      <c r="L7911" s="535">
        <v>0</v>
      </c>
      <c r="M7911" s="536"/>
      <c r="N7911" s="535">
        <v>0</v>
      </c>
      <c r="O7911" s="536"/>
      <c r="P7911" s="535">
        <v>0</v>
      </c>
      <c r="Q7911" s="536"/>
      <c r="R7911" s="535">
        <v>0</v>
      </c>
    </row>
    <row r="7912" spans="1:18" ht="12.75">
      <c r="A7912" s="145">
        <v>103608</v>
      </c>
      <c r="B7912" s="102" t="s">
        <v>29518</v>
      </c>
      <c r="C7912" s="145" t="s">
        <v>1</v>
      </c>
      <c r="D7912" s="535">
        <v>0</v>
      </c>
      <c r="E7912" s="536"/>
      <c r="F7912" s="535">
        <v>0</v>
      </c>
      <c r="G7912" s="536"/>
      <c r="H7912" s="535">
        <v>0</v>
      </c>
      <c r="I7912" s="536"/>
      <c r="J7912" s="535">
        <v>0</v>
      </c>
      <c r="K7912" s="536"/>
      <c r="L7912" s="535">
        <v>0</v>
      </c>
      <c r="M7912" s="536"/>
      <c r="N7912" s="535">
        <v>0</v>
      </c>
      <c r="O7912" s="536"/>
      <c r="P7912" s="535">
        <v>0</v>
      </c>
      <c r="Q7912" s="536"/>
      <c r="R7912" s="535">
        <v>0</v>
      </c>
    </row>
    <row r="7913" spans="1:18" ht="12.75">
      <c r="A7913" s="145">
        <v>103614</v>
      </c>
      <c r="B7913" s="102" t="s">
        <v>29519</v>
      </c>
      <c r="C7913" s="145" t="s">
        <v>1</v>
      </c>
      <c r="D7913" s="535">
        <v>0</v>
      </c>
      <c r="E7913" s="536"/>
      <c r="F7913" s="535">
        <v>0</v>
      </c>
      <c r="G7913" s="536"/>
      <c r="H7913" s="535">
        <v>0</v>
      </c>
      <c r="I7913" s="536"/>
      <c r="J7913" s="535">
        <v>0</v>
      </c>
      <c r="K7913" s="536"/>
      <c r="L7913" s="535">
        <v>0</v>
      </c>
      <c r="M7913" s="536"/>
      <c r="N7913" s="535">
        <v>0</v>
      </c>
      <c r="O7913" s="536"/>
      <c r="P7913" s="535">
        <v>0</v>
      </c>
      <c r="Q7913" s="536"/>
      <c r="R7913" s="535">
        <v>0</v>
      </c>
    </row>
    <row r="7914" spans="1:18" ht="12.75">
      <c r="A7914" s="145">
        <v>103636</v>
      </c>
      <c r="B7914" s="102" t="s">
        <v>29520</v>
      </c>
      <c r="C7914" s="145" t="s">
        <v>1</v>
      </c>
      <c r="D7914" s="535">
        <v>0</v>
      </c>
      <c r="E7914" s="536"/>
      <c r="F7914" s="535">
        <v>0</v>
      </c>
      <c r="G7914" s="536"/>
      <c r="H7914" s="535">
        <v>0</v>
      </c>
      <c r="I7914" s="536"/>
      <c r="J7914" s="535">
        <v>0</v>
      </c>
      <c r="K7914" s="536"/>
      <c r="L7914" s="535">
        <v>0</v>
      </c>
      <c r="M7914" s="536"/>
      <c r="N7914" s="535">
        <v>0</v>
      </c>
      <c r="O7914" s="536"/>
      <c r="P7914" s="535">
        <v>0</v>
      </c>
      <c r="Q7914" s="536"/>
      <c r="R7914" s="535">
        <v>0</v>
      </c>
    </row>
    <row r="7915" spans="1:18" ht="12.75">
      <c r="A7915" s="145">
        <v>103592</v>
      </c>
      <c r="B7915" s="102" t="s">
        <v>29521</v>
      </c>
      <c r="C7915" s="145" t="s">
        <v>1</v>
      </c>
      <c r="D7915" s="535">
        <v>0</v>
      </c>
      <c r="E7915" s="536"/>
      <c r="F7915" s="535">
        <v>0</v>
      </c>
      <c r="G7915" s="536"/>
      <c r="H7915" s="535">
        <v>0</v>
      </c>
      <c r="I7915" s="536"/>
      <c r="J7915" s="535">
        <v>0</v>
      </c>
      <c r="K7915" s="536"/>
      <c r="L7915" s="535">
        <v>0</v>
      </c>
      <c r="M7915" s="536"/>
      <c r="N7915" s="535">
        <v>0</v>
      </c>
      <c r="O7915" s="536"/>
      <c r="P7915" s="535">
        <v>0</v>
      </c>
      <c r="Q7915" s="536"/>
      <c r="R7915" s="535">
        <v>0</v>
      </c>
    </row>
    <row r="7916" spans="1:18" ht="12.75">
      <c r="A7916" s="145">
        <v>88412</v>
      </c>
      <c r="B7916" s="102" t="s">
        <v>29522</v>
      </c>
      <c r="C7916" s="145" t="s">
        <v>4</v>
      </c>
      <c r="D7916" s="535">
        <v>4.3899999999999997</v>
      </c>
      <c r="E7916" s="536">
        <v>0</v>
      </c>
      <c r="F7916" s="535">
        <v>3.26</v>
      </c>
      <c r="G7916" s="536">
        <v>0</v>
      </c>
      <c r="H7916" s="535">
        <v>3.49</v>
      </c>
      <c r="I7916" s="536">
        <v>0</v>
      </c>
      <c r="J7916" s="535">
        <v>2.71</v>
      </c>
      <c r="K7916" s="536">
        <v>0</v>
      </c>
      <c r="L7916" s="535">
        <v>4.4800000000000004</v>
      </c>
      <c r="M7916" s="536">
        <v>0</v>
      </c>
      <c r="N7916" s="535">
        <v>4.13</v>
      </c>
      <c r="O7916" s="536">
        <v>0</v>
      </c>
      <c r="P7916" s="535">
        <v>4.66</v>
      </c>
      <c r="Q7916" s="536">
        <v>0</v>
      </c>
      <c r="R7916" s="535">
        <v>4.76</v>
      </c>
    </row>
    <row r="7917" spans="1:18" ht="12.75">
      <c r="A7917" s="145">
        <v>88411</v>
      </c>
      <c r="B7917" s="102" t="s">
        <v>29523</v>
      </c>
      <c r="C7917" s="145" t="s">
        <v>4</v>
      </c>
      <c r="D7917" s="535">
        <v>5.36</v>
      </c>
      <c r="E7917" s="536">
        <v>0</v>
      </c>
      <c r="F7917" s="535">
        <v>4.0599999999999996</v>
      </c>
      <c r="G7917" s="536">
        <v>0</v>
      </c>
      <c r="H7917" s="535">
        <v>4.41</v>
      </c>
      <c r="I7917" s="536">
        <v>0</v>
      </c>
      <c r="J7917" s="535">
        <v>3.45</v>
      </c>
      <c r="K7917" s="536">
        <v>0</v>
      </c>
      <c r="L7917" s="535">
        <v>5.49</v>
      </c>
      <c r="M7917" s="536">
        <v>0</v>
      </c>
      <c r="N7917" s="535">
        <v>5.0599999999999996</v>
      </c>
      <c r="O7917" s="536">
        <v>0</v>
      </c>
      <c r="P7917" s="535">
        <v>5.67</v>
      </c>
      <c r="Q7917" s="536">
        <v>0</v>
      </c>
      <c r="R7917" s="535">
        <v>5.85</v>
      </c>
    </row>
    <row r="7918" spans="1:18" ht="12.75">
      <c r="A7918" s="145">
        <v>88415</v>
      </c>
      <c r="B7918" s="102" t="s">
        <v>29524</v>
      </c>
      <c r="C7918" s="145" t="s">
        <v>4</v>
      </c>
      <c r="D7918" s="535">
        <v>5.45</v>
      </c>
      <c r="E7918" s="536">
        <v>0</v>
      </c>
      <c r="F7918" s="535">
        <v>4.1500000000000004</v>
      </c>
      <c r="G7918" s="536">
        <v>0</v>
      </c>
      <c r="H7918" s="535">
        <v>4.53</v>
      </c>
      <c r="I7918" s="536">
        <v>0</v>
      </c>
      <c r="J7918" s="535">
        <v>3.55</v>
      </c>
      <c r="K7918" s="536">
        <v>0</v>
      </c>
      <c r="L7918" s="535">
        <v>5.58</v>
      </c>
      <c r="M7918" s="536">
        <v>0</v>
      </c>
      <c r="N7918" s="535">
        <v>5.14</v>
      </c>
      <c r="O7918" s="536">
        <v>0</v>
      </c>
      <c r="P7918" s="535">
        <v>5.74</v>
      </c>
      <c r="Q7918" s="536">
        <v>0</v>
      </c>
      <c r="R7918" s="535">
        <v>5.95</v>
      </c>
    </row>
    <row r="7919" spans="1:18" ht="12.75">
      <c r="A7919" s="145">
        <v>88413</v>
      </c>
      <c r="B7919" s="102" t="s">
        <v>29525</v>
      </c>
      <c r="C7919" s="145" t="s">
        <v>4</v>
      </c>
      <c r="D7919" s="535">
        <v>6.61</v>
      </c>
      <c r="E7919" s="536">
        <v>0</v>
      </c>
      <c r="F7919" s="535">
        <v>5.14</v>
      </c>
      <c r="G7919" s="536">
        <v>0</v>
      </c>
      <c r="H7919" s="535">
        <v>5.74</v>
      </c>
      <c r="I7919" s="536">
        <v>0</v>
      </c>
      <c r="J7919" s="535">
        <v>4.55</v>
      </c>
      <c r="K7919" s="536">
        <v>0</v>
      </c>
      <c r="L7919" s="535">
        <v>6.81</v>
      </c>
      <c r="M7919" s="536">
        <v>0</v>
      </c>
      <c r="N7919" s="535">
        <v>6.26</v>
      </c>
      <c r="O7919" s="536">
        <v>0</v>
      </c>
      <c r="P7919" s="535">
        <v>6.93</v>
      </c>
      <c r="Q7919" s="536">
        <v>0</v>
      </c>
      <c r="R7919" s="535">
        <v>7.27</v>
      </c>
    </row>
    <row r="7920" spans="1:18" ht="12.75">
      <c r="A7920" s="145">
        <v>88414</v>
      </c>
      <c r="B7920" s="102" t="s">
        <v>29526</v>
      </c>
      <c r="C7920" s="145" t="s">
        <v>4</v>
      </c>
      <c r="D7920" s="535">
        <v>7.86</v>
      </c>
      <c r="E7920" s="536">
        <v>0</v>
      </c>
      <c r="F7920" s="535">
        <v>6.1</v>
      </c>
      <c r="G7920" s="536">
        <v>0</v>
      </c>
      <c r="H7920" s="535">
        <v>6.78</v>
      </c>
      <c r="I7920" s="536">
        <v>0</v>
      </c>
      <c r="J7920" s="535">
        <v>5.37</v>
      </c>
      <c r="K7920" s="536">
        <v>0</v>
      </c>
      <c r="L7920" s="535">
        <v>8.08</v>
      </c>
      <c r="M7920" s="536">
        <v>0</v>
      </c>
      <c r="N7920" s="535">
        <v>7.45</v>
      </c>
      <c r="O7920" s="536">
        <v>0</v>
      </c>
      <c r="P7920" s="535">
        <v>8.25</v>
      </c>
      <c r="Q7920" s="536">
        <v>0</v>
      </c>
      <c r="R7920" s="535">
        <v>8.64</v>
      </c>
    </row>
    <row r="7921" spans="1:18" ht="12.75">
      <c r="A7921" s="145">
        <v>96131</v>
      </c>
      <c r="B7921" s="102" t="s">
        <v>29527</v>
      </c>
      <c r="C7921" s="145" t="s">
        <v>4</v>
      </c>
      <c r="D7921" s="535">
        <v>30.43</v>
      </c>
      <c r="E7921" s="536">
        <v>0</v>
      </c>
      <c r="F7921" s="535">
        <v>25.13</v>
      </c>
      <c r="G7921" s="536">
        <v>0</v>
      </c>
      <c r="H7921" s="535">
        <v>30.26</v>
      </c>
      <c r="I7921" s="536">
        <v>0</v>
      </c>
      <c r="J7921" s="535">
        <v>24.47</v>
      </c>
      <c r="K7921" s="536">
        <v>0</v>
      </c>
      <c r="L7921" s="535">
        <v>29.37</v>
      </c>
      <c r="M7921" s="536">
        <v>0</v>
      </c>
      <c r="N7921" s="535">
        <v>26.52</v>
      </c>
      <c r="O7921" s="536">
        <v>0</v>
      </c>
      <c r="P7921" s="535">
        <v>32.049999999999997</v>
      </c>
      <c r="Q7921" s="536">
        <v>0</v>
      </c>
      <c r="R7921" s="535">
        <v>35.4</v>
      </c>
    </row>
    <row r="7922" spans="1:18" ht="12.75">
      <c r="A7922" s="145">
        <v>96126</v>
      </c>
      <c r="B7922" s="102" t="s">
        <v>29528</v>
      </c>
      <c r="C7922" s="145" t="s">
        <v>4</v>
      </c>
      <c r="D7922" s="535">
        <v>19.43</v>
      </c>
      <c r="E7922" s="536">
        <v>0</v>
      </c>
      <c r="F7922" s="535">
        <v>16.11</v>
      </c>
      <c r="G7922" s="536">
        <v>0</v>
      </c>
      <c r="H7922" s="535">
        <v>19.39</v>
      </c>
      <c r="I7922" s="536">
        <v>0</v>
      </c>
      <c r="J7922" s="535">
        <v>15.7</v>
      </c>
      <c r="K7922" s="536">
        <v>0</v>
      </c>
      <c r="L7922" s="535">
        <v>18.989999999999998</v>
      </c>
      <c r="M7922" s="536">
        <v>0</v>
      </c>
      <c r="N7922" s="535">
        <v>17.21</v>
      </c>
      <c r="O7922" s="536">
        <v>0</v>
      </c>
      <c r="P7922" s="535">
        <v>20.39</v>
      </c>
      <c r="Q7922" s="536">
        <v>0</v>
      </c>
      <c r="R7922" s="535">
        <v>22.52</v>
      </c>
    </row>
    <row r="7923" spans="1:18" ht="12.75">
      <c r="A7923" s="145">
        <v>96132</v>
      </c>
      <c r="B7923" s="102" t="s">
        <v>29529</v>
      </c>
      <c r="C7923" s="145" t="s">
        <v>4</v>
      </c>
      <c r="D7923" s="535">
        <v>19.899999999999999</v>
      </c>
      <c r="E7923" s="536">
        <v>0</v>
      </c>
      <c r="F7923" s="535">
        <v>16.23</v>
      </c>
      <c r="G7923" s="536">
        <v>0</v>
      </c>
      <c r="H7923" s="535">
        <v>19.61</v>
      </c>
      <c r="I7923" s="536">
        <v>0</v>
      </c>
      <c r="J7923" s="535">
        <v>15.77</v>
      </c>
      <c r="K7923" s="536">
        <v>0</v>
      </c>
      <c r="L7923" s="535">
        <v>18.510000000000002</v>
      </c>
      <c r="M7923" s="536">
        <v>0</v>
      </c>
      <c r="N7923" s="535">
        <v>16.55</v>
      </c>
      <c r="O7923" s="536">
        <v>0</v>
      </c>
      <c r="P7923" s="535">
        <v>21.18</v>
      </c>
      <c r="Q7923" s="536">
        <v>0</v>
      </c>
      <c r="R7923" s="535">
        <v>23.43</v>
      </c>
    </row>
    <row r="7924" spans="1:18" ht="12.75">
      <c r="A7924" s="145">
        <v>96127</v>
      </c>
      <c r="B7924" s="102" t="s">
        <v>29530</v>
      </c>
      <c r="C7924" s="145" t="s">
        <v>4</v>
      </c>
      <c r="D7924" s="535">
        <v>12.34</v>
      </c>
      <c r="E7924" s="536">
        <v>0</v>
      </c>
      <c r="F7924" s="535">
        <v>10.11</v>
      </c>
      <c r="G7924" s="536">
        <v>0</v>
      </c>
      <c r="H7924" s="535">
        <v>12.22</v>
      </c>
      <c r="I7924" s="536">
        <v>0</v>
      </c>
      <c r="J7924" s="535">
        <v>9.84</v>
      </c>
      <c r="K7924" s="536">
        <v>0</v>
      </c>
      <c r="L7924" s="535">
        <v>11.66</v>
      </c>
      <c r="M7924" s="536">
        <v>0</v>
      </c>
      <c r="N7924" s="535">
        <v>10.47</v>
      </c>
      <c r="O7924" s="536">
        <v>0</v>
      </c>
      <c r="P7924" s="535">
        <v>13.09</v>
      </c>
      <c r="Q7924" s="536">
        <v>0</v>
      </c>
      <c r="R7924" s="535">
        <v>14.47</v>
      </c>
    </row>
    <row r="7925" spans="1:18" ht="12.75">
      <c r="A7925" s="145">
        <v>96135</v>
      </c>
      <c r="B7925" s="102" t="s">
        <v>29531</v>
      </c>
      <c r="C7925" s="145" t="s">
        <v>4</v>
      </c>
      <c r="D7925" s="535">
        <v>32.78</v>
      </c>
      <c r="E7925" s="536">
        <v>0</v>
      </c>
      <c r="F7925" s="535">
        <v>27.14</v>
      </c>
      <c r="G7925" s="536">
        <v>0</v>
      </c>
      <c r="H7925" s="535">
        <v>32.68</v>
      </c>
      <c r="I7925" s="536">
        <v>0</v>
      </c>
      <c r="J7925" s="535">
        <v>26.46</v>
      </c>
      <c r="K7925" s="536">
        <v>0</v>
      </c>
      <c r="L7925" s="535">
        <v>31.9</v>
      </c>
      <c r="M7925" s="536">
        <v>0</v>
      </c>
      <c r="N7925" s="535">
        <v>28.88</v>
      </c>
      <c r="O7925" s="536">
        <v>0</v>
      </c>
      <c r="P7925" s="535">
        <v>34.450000000000003</v>
      </c>
      <c r="Q7925" s="536">
        <v>0</v>
      </c>
      <c r="R7925" s="535">
        <v>38.03</v>
      </c>
    </row>
    <row r="7926" spans="1:18" ht="12.75">
      <c r="A7926" s="145">
        <v>96130</v>
      </c>
      <c r="B7926" s="102" t="s">
        <v>29532</v>
      </c>
      <c r="C7926" s="145" t="s">
        <v>4</v>
      </c>
      <c r="D7926" s="535">
        <v>21.07</v>
      </c>
      <c r="E7926" s="536">
        <v>0</v>
      </c>
      <c r="F7926" s="535">
        <v>17.510000000000002</v>
      </c>
      <c r="G7926" s="536">
        <v>0</v>
      </c>
      <c r="H7926" s="535">
        <v>21.08</v>
      </c>
      <c r="I7926" s="536">
        <v>0</v>
      </c>
      <c r="J7926" s="535">
        <v>17.100000000000001</v>
      </c>
      <c r="K7926" s="536">
        <v>0</v>
      </c>
      <c r="L7926" s="535">
        <v>20.76</v>
      </c>
      <c r="M7926" s="536">
        <v>0</v>
      </c>
      <c r="N7926" s="535">
        <v>18.850000000000001</v>
      </c>
      <c r="O7926" s="536">
        <v>0</v>
      </c>
      <c r="P7926" s="535">
        <v>22.07</v>
      </c>
      <c r="Q7926" s="536">
        <v>0</v>
      </c>
      <c r="R7926" s="535">
        <v>24.36</v>
      </c>
    </row>
    <row r="7927" spans="1:18" ht="12.75">
      <c r="A7927" s="145">
        <v>96133</v>
      </c>
      <c r="B7927" s="102" t="s">
        <v>29533</v>
      </c>
      <c r="C7927" s="145" t="s">
        <v>4</v>
      </c>
      <c r="D7927" s="535">
        <v>49.51</v>
      </c>
      <c r="E7927" s="536">
        <v>0</v>
      </c>
      <c r="F7927" s="535">
        <v>41.38</v>
      </c>
      <c r="G7927" s="536">
        <v>0</v>
      </c>
      <c r="H7927" s="535">
        <v>49.73</v>
      </c>
      <c r="I7927" s="536">
        <v>0</v>
      </c>
      <c r="J7927" s="535">
        <v>40.43</v>
      </c>
      <c r="K7927" s="536">
        <v>0</v>
      </c>
      <c r="L7927" s="535">
        <v>49.52</v>
      </c>
      <c r="M7927" s="536">
        <v>0</v>
      </c>
      <c r="N7927" s="535">
        <v>45.14</v>
      </c>
      <c r="O7927" s="536">
        <v>0</v>
      </c>
      <c r="P7927" s="535">
        <v>51.6</v>
      </c>
      <c r="Q7927" s="536">
        <v>0</v>
      </c>
      <c r="R7927" s="535">
        <v>56.93</v>
      </c>
    </row>
    <row r="7928" spans="1:18" ht="12.75">
      <c r="A7928" s="145">
        <v>96128</v>
      </c>
      <c r="B7928" s="102" t="s">
        <v>29534</v>
      </c>
      <c r="C7928" s="145" t="s">
        <v>4</v>
      </c>
      <c r="D7928" s="535">
        <v>32.51</v>
      </c>
      <c r="E7928" s="536">
        <v>0</v>
      </c>
      <c r="F7928" s="535">
        <v>27.25</v>
      </c>
      <c r="G7928" s="536">
        <v>0</v>
      </c>
      <c r="H7928" s="535">
        <v>32.729999999999997</v>
      </c>
      <c r="I7928" s="536">
        <v>0</v>
      </c>
      <c r="J7928" s="535">
        <v>26.63</v>
      </c>
      <c r="K7928" s="536">
        <v>0</v>
      </c>
      <c r="L7928" s="535">
        <v>32.79</v>
      </c>
      <c r="M7928" s="536">
        <v>0</v>
      </c>
      <c r="N7928" s="535">
        <v>29.94</v>
      </c>
      <c r="O7928" s="536">
        <v>0</v>
      </c>
      <c r="P7928" s="535">
        <v>33.82</v>
      </c>
      <c r="Q7928" s="536">
        <v>0</v>
      </c>
      <c r="R7928" s="535">
        <v>37.299999999999997</v>
      </c>
    </row>
    <row r="7929" spans="1:18" ht="12.75">
      <c r="A7929" s="145">
        <v>96134</v>
      </c>
      <c r="B7929" s="102" t="s">
        <v>29535</v>
      </c>
      <c r="C7929" s="145" t="s">
        <v>4</v>
      </c>
      <c r="D7929" s="535">
        <v>58.25</v>
      </c>
      <c r="E7929" s="536">
        <v>0</v>
      </c>
      <c r="F7929" s="535">
        <v>48.66</v>
      </c>
      <c r="G7929" s="536">
        <v>0</v>
      </c>
      <c r="H7929" s="535">
        <v>58.48</v>
      </c>
      <c r="I7929" s="536">
        <v>0</v>
      </c>
      <c r="J7929" s="535">
        <v>47.52</v>
      </c>
      <c r="K7929" s="536">
        <v>0</v>
      </c>
      <c r="L7929" s="535">
        <v>58.14</v>
      </c>
      <c r="M7929" s="536">
        <v>0</v>
      </c>
      <c r="N7929" s="535">
        <v>52.96</v>
      </c>
      <c r="O7929" s="536">
        <v>0</v>
      </c>
      <c r="P7929" s="535">
        <v>60.77</v>
      </c>
      <c r="Q7929" s="536">
        <v>0</v>
      </c>
      <c r="R7929" s="535">
        <v>67.03</v>
      </c>
    </row>
    <row r="7930" spans="1:18" ht="12.75">
      <c r="A7930" s="145">
        <v>96129</v>
      </c>
      <c r="B7930" s="102" t="s">
        <v>29536</v>
      </c>
      <c r="C7930" s="145" t="s">
        <v>4</v>
      </c>
      <c r="D7930" s="535">
        <v>38.19</v>
      </c>
      <c r="E7930" s="536">
        <v>0</v>
      </c>
      <c r="F7930" s="535">
        <v>31.98</v>
      </c>
      <c r="G7930" s="536">
        <v>0</v>
      </c>
      <c r="H7930" s="535">
        <v>38.43</v>
      </c>
      <c r="I7930" s="536">
        <v>0</v>
      </c>
      <c r="J7930" s="535">
        <v>31.27</v>
      </c>
      <c r="K7930" s="536">
        <v>0</v>
      </c>
      <c r="L7930" s="535">
        <v>38.44</v>
      </c>
      <c r="M7930" s="536">
        <v>0</v>
      </c>
      <c r="N7930" s="535">
        <v>35.090000000000003</v>
      </c>
      <c r="O7930" s="536">
        <v>0</v>
      </c>
      <c r="P7930" s="535">
        <v>39.74</v>
      </c>
      <c r="Q7930" s="536">
        <v>0</v>
      </c>
      <c r="R7930" s="535">
        <v>43.83</v>
      </c>
    </row>
    <row r="7931" spans="1:18" ht="12.75">
      <c r="A7931" s="145">
        <v>88432</v>
      </c>
      <c r="B7931" s="102" t="s">
        <v>29537</v>
      </c>
      <c r="C7931" s="145" t="s">
        <v>4</v>
      </c>
      <c r="D7931" s="535">
        <v>36.43</v>
      </c>
      <c r="E7931" s="536">
        <v>0</v>
      </c>
      <c r="F7931" s="535">
        <v>31.82</v>
      </c>
      <c r="G7931" s="536">
        <v>0</v>
      </c>
      <c r="H7931" s="535">
        <v>32.76</v>
      </c>
      <c r="I7931" s="536">
        <v>0</v>
      </c>
      <c r="J7931" s="535">
        <v>32.6</v>
      </c>
      <c r="K7931" s="536">
        <v>0</v>
      </c>
      <c r="L7931" s="535">
        <v>34.11</v>
      </c>
      <c r="M7931" s="536">
        <v>0</v>
      </c>
      <c r="N7931" s="535">
        <v>34.36</v>
      </c>
      <c r="O7931" s="536">
        <v>0</v>
      </c>
      <c r="P7931" s="535">
        <v>35.43</v>
      </c>
      <c r="Q7931" s="536">
        <v>0</v>
      </c>
      <c r="R7931" s="535">
        <v>35.950000000000003</v>
      </c>
    </row>
    <row r="7932" spans="1:18" ht="12.75">
      <c r="A7932" s="145">
        <v>88426</v>
      </c>
      <c r="B7932" s="102" t="s">
        <v>29538</v>
      </c>
      <c r="C7932" s="145" t="s">
        <v>4</v>
      </c>
      <c r="D7932" s="535">
        <v>23.31</v>
      </c>
      <c r="E7932" s="536">
        <v>0</v>
      </c>
      <c r="F7932" s="535">
        <v>20.69</v>
      </c>
      <c r="G7932" s="536">
        <v>0</v>
      </c>
      <c r="H7932" s="535">
        <v>19.43</v>
      </c>
      <c r="I7932" s="536">
        <v>0</v>
      </c>
      <c r="J7932" s="535">
        <v>21.7</v>
      </c>
      <c r="K7932" s="536">
        <v>0</v>
      </c>
      <c r="L7932" s="535">
        <v>20.38</v>
      </c>
      <c r="M7932" s="536">
        <v>0</v>
      </c>
      <c r="N7932" s="535">
        <v>21.71</v>
      </c>
      <c r="O7932" s="536">
        <v>0</v>
      </c>
      <c r="P7932" s="535">
        <v>21.97</v>
      </c>
      <c r="Q7932" s="536">
        <v>0</v>
      </c>
      <c r="R7932" s="535">
        <v>21.11</v>
      </c>
    </row>
    <row r="7933" spans="1:18" ht="12.75">
      <c r="A7933" s="145">
        <v>88417</v>
      </c>
      <c r="B7933" s="102" t="s">
        <v>29539</v>
      </c>
      <c r="C7933" s="145" t="s">
        <v>4</v>
      </c>
      <c r="D7933" s="535">
        <v>21.18</v>
      </c>
      <c r="E7933" s="536">
        <v>0</v>
      </c>
      <c r="F7933" s="535">
        <v>18.87</v>
      </c>
      <c r="G7933" s="536">
        <v>0</v>
      </c>
      <c r="H7933" s="535">
        <v>17.260000000000002</v>
      </c>
      <c r="I7933" s="536">
        <v>0</v>
      </c>
      <c r="J7933" s="535">
        <v>19.91</v>
      </c>
      <c r="K7933" s="536">
        <v>0</v>
      </c>
      <c r="L7933" s="535">
        <v>18.149999999999999</v>
      </c>
      <c r="M7933" s="536">
        <v>0</v>
      </c>
      <c r="N7933" s="535">
        <v>19.649999999999999</v>
      </c>
      <c r="O7933" s="536">
        <v>0</v>
      </c>
      <c r="P7933" s="535">
        <v>19.77</v>
      </c>
      <c r="Q7933" s="536">
        <v>0</v>
      </c>
      <c r="R7933" s="535">
        <v>18.7</v>
      </c>
    </row>
    <row r="7934" spans="1:18" ht="12.75">
      <c r="A7934" s="145">
        <v>88424</v>
      </c>
      <c r="B7934" s="102" t="s">
        <v>29540</v>
      </c>
      <c r="C7934" s="145" t="s">
        <v>4</v>
      </c>
      <c r="D7934" s="535">
        <v>28.82</v>
      </c>
      <c r="E7934" s="536">
        <v>0</v>
      </c>
      <c r="F7934" s="535">
        <v>25.42</v>
      </c>
      <c r="G7934" s="536">
        <v>0</v>
      </c>
      <c r="H7934" s="535">
        <v>24.71</v>
      </c>
      <c r="I7934" s="536">
        <v>0</v>
      </c>
      <c r="J7934" s="535">
        <v>26.44</v>
      </c>
      <c r="K7934" s="536">
        <v>0</v>
      </c>
      <c r="L7934" s="535">
        <v>25.85</v>
      </c>
      <c r="M7934" s="536">
        <v>0</v>
      </c>
      <c r="N7934" s="535">
        <v>26.96</v>
      </c>
      <c r="O7934" s="536">
        <v>0</v>
      </c>
      <c r="P7934" s="535">
        <v>27.47</v>
      </c>
      <c r="Q7934" s="536">
        <v>0</v>
      </c>
      <c r="R7934" s="535">
        <v>26.96</v>
      </c>
    </row>
    <row r="7935" spans="1:18" ht="12.75">
      <c r="A7935" s="145">
        <v>88416</v>
      </c>
      <c r="B7935" s="102" t="s">
        <v>29541</v>
      </c>
      <c r="C7935" s="145" t="s">
        <v>4</v>
      </c>
      <c r="D7935" s="535">
        <v>24.86</v>
      </c>
      <c r="E7935" s="536">
        <v>0</v>
      </c>
      <c r="F7935" s="535">
        <v>22.05</v>
      </c>
      <c r="G7935" s="536">
        <v>0</v>
      </c>
      <c r="H7935" s="535">
        <v>20.68</v>
      </c>
      <c r="I7935" s="536">
        <v>0</v>
      </c>
      <c r="J7935" s="535">
        <v>23.14</v>
      </c>
      <c r="K7935" s="536">
        <v>0</v>
      </c>
      <c r="L7935" s="535">
        <v>21.7</v>
      </c>
      <c r="M7935" s="536">
        <v>0</v>
      </c>
      <c r="N7935" s="535">
        <v>23.13</v>
      </c>
      <c r="O7935" s="536">
        <v>0</v>
      </c>
      <c r="P7935" s="535">
        <v>23.4</v>
      </c>
      <c r="Q7935" s="536">
        <v>0</v>
      </c>
      <c r="R7935" s="535">
        <v>22.47</v>
      </c>
    </row>
    <row r="7936" spans="1:18" ht="12.75">
      <c r="A7936" s="145">
        <v>88431</v>
      </c>
      <c r="B7936" s="102" t="s">
        <v>29542</v>
      </c>
      <c r="C7936" s="145" t="s">
        <v>4</v>
      </c>
      <c r="D7936" s="535">
        <v>29.27</v>
      </c>
      <c r="E7936" s="536">
        <v>0</v>
      </c>
      <c r="F7936" s="535">
        <v>25.78</v>
      </c>
      <c r="G7936" s="536">
        <v>0</v>
      </c>
      <c r="H7936" s="535">
        <v>25.33</v>
      </c>
      <c r="I7936" s="536">
        <v>0</v>
      </c>
      <c r="J7936" s="535">
        <v>26.74</v>
      </c>
      <c r="K7936" s="536">
        <v>0</v>
      </c>
      <c r="L7936" s="535">
        <v>26.47</v>
      </c>
      <c r="M7936" s="536">
        <v>0</v>
      </c>
      <c r="N7936" s="535">
        <v>27.43</v>
      </c>
      <c r="O7936" s="536">
        <v>0</v>
      </c>
      <c r="P7936" s="535">
        <v>28.01</v>
      </c>
      <c r="Q7936" s="536">
        <v>0</v>
      </c>
      <c r="R7936" s="535">
        <v>27.66</v>
      </c>
    </row>
    <row r="7937" spans="1:18" ht="12.75">
      <c r="A7937" s="145">
        <v>88423</v>
      </c>
      <c r="B7937" s="102" t="s">
        <v>29543</v>
      </c>
      <c r="C7937" s="145" t="s">
        <v>4</v>
      </c>
      <c r="D7937" s="535">
        <v>24.81</v>
      </c>
      <c r="E7937" s="536">
        <v>0</v>
      </c>
      <c r="F7937" s="535">
        <v>22</v>
      </c>
      <c r="G7937" s="536">
        <v>0</v>
      </c>
      <c r="H7937" s="535">
        <v>20.8</v>
      </c>
      <c r="I7937" s="536">
        <v>0</v>
      </c>
      <c r="J7937" s="535">
        <v>23.03</v>
      </c>
      <c r="K7937" s="536">
        <v>0</v>
      </c>
      <c r="L7937" s="535">
        <v>21.8</v>
      </c>
      <c r="M7937" s="536">
        <v>0</v>
      </c>
      <c r="N7937" s="535">
        <v>23.12</v>
      </c>
      <c r="O7937" s="536">
        <v>0</v>
      </c>
      <c r="P7937" s="535">
        <v>23.43</v>
      </c>
      <c r="Q7937" s="536">
        <v>0</v>
      </c>
      <c r="R7937" s="535">
        <v>22.62</v>
      </c>
    </row>
    <row r="7938" spans="1:18" ht="12.75">
      <c r="A7938" s="145">
        <v>88428</v>
      </c>
      <c r="B7938" s="102" t="s">
        <v>29544</v>
      </c>
      <c r="C7938" s="145" t="s">
        <v>4</v>
      </c>
      <c r="D7938" s="535">
        <v>35.79</v>
      </c>
      <c r="E7938" s="536">
        <v>0</v>
      </c>
      <c r="F7938" s="535">
        <v>31.27</v>
      </c>
      <c r="G7938" s="536">
        <v>0</v>
      </c>
      <c r="H7938" s="535">
        <v>32.11</v>
      </c>
      <c r="I7938" s="536">
        <v>0</v>
      </c>
      <c r="J7938" s="535">
        <v>32.08</v>
      </c>
      <c r="K7938" s="536">
        <v>0</v>
      </c>
      <c r="L7938" s="535">
        <v>33.44</v>
      </c>
      <c r="M7938" s="536">
        <v>0</v>
      </c>
      <c r="N7938" s="535">
        <v>33.75</v>
      </c>
      <c r="O7938" s="536">
        <v>0</v>
      </c>
      <c r="P7938" s="535">
        <v>34.770000000000003</v>
      </c>
      <c r="Q7938" s="536">
        <v>0</v>
      </c>
      <c r="R7938" s="535">
        <v>35.229999999999997</v>
      </c>
    </row>
    <row r="7939" spans="1:18" ht="12.75">
      <c r="A7939" s="145">
        <v>88420</v>
      </c>
      <c r="B7939" s="102" t="s">
        <v>29545</v>
      </c>
      <c r="C7939" s="145" t="s">
        <v>4</v>
      </c>
      <c r="D7939" s="535">
        <v>28.18</v>
      </c>
      <c r="E7939" s="536">
        <v>0</v>
      </c>
      <c r="F7939" s="535">
        <v>24.81</v>
      </c>
      <c r="G7939" s="536">
        <v>0</v>
      </c>
      <c r="H7939" s="535">
        <v>24.38</v>
      </c>
      <c r="I7939" s="536">
        <v>0</v>
      </c>
      <c r="J7939" s="535">
        <v>25.74</v>
      </c>
      <c r="K7939" s="536">
        <v>0</v>
      </c>
      <c r="L7939" s="535">
        <v>25.47</v>
      </c>
      <c r="M7939" s="536">
        <v>0</v>
      </c>
      <c r="N7939" s="535">
        <v>26.41</v>
      </c>
      <c r="O7939" s="536">
        <v>0</v>
      </c>
      <c r="P7939" s="535">
        <v>26.96</v>
      </c>
      <c r="Q7939" s="536">
        <v>0</v>
      </c>
      <c r="R7939" s="535">
        <v>26.62</v>
      </c>
    </row>
    <row r="7940" spans="1:18" ht="12.75">
      <c r="A7940" s="145">
        <v>88429</v>
      </c>
      <c r="B7940" s="102" t="s">
        <v>29546</v>
      </c>
      <c r="C7940" s="145" t="s">
        <v>4</v>
      </c>
      <c r="D7940" s="535">
        <v>42.89</v>
      </c>
      <c r="E7940" s="536">
        <v>0</v>
      </c>
      <c r="F7940" s="535">
        <v>37.51</v>
      </c>
      <c r="G7940" s="536">
        <v>0</v>
      </c>
      <c r="H7940" s="535">
        <v>38.35</v>
      </c>
      <c r="I7940" s="536">
        <v>0</v>
      </c>
      <c r="J7940" s="535">
        <v>38.51</v>
      </c>
      <c r="K7940" s="536">
        <v>0</v>
      </c>
      <c r="L7940" s="535">
        <v>39.94</v>
      </c>
      <c r="M7940" s="536">
        <v>0</v>
      </c>
      <c r="N7940" s="535">
        <v>40.42</v>
      </c>
      <c r="O7940" s="536">
        <v>0</v>
      </c>
      <c r="P7940" s="535">
        <v>41.61</v>
      </c>
      <c r="Q7940" s="536">
        <v>0</v>
      </c>
      <c r="R7940" s="535">
        <v>42.05</v>
      </c>
    </row>
    <row r="7941" spans="1:18" ht="12.75">
      <c r="A7941" s="145">
        <v>88421</v>
      </c>
      <c r="B7941" s="102" t="s">
        <v>29547</v>
      </c>
      <c r="C7941" s="145" t="s">
        <v>4</v>
      </c>
      <c r="D7941" s="535">
        <v>34.04</v>
      </c>
      <c r="E7941" s="536">
        <v>0</v>
      </c>
      <c r="F7941" s="535">
        <v>30</v>
      </c>
      <c r="G7941" s="536">
        <v>0</v>
      </c>
      <c r="H7941" s="535">
        <v>29.34</v>
      </c>
      <c r="I7941" s="536">
        <v>0</v>
      </c>
      <c r="J7941" s="535">
        <v>31.15</v>
      </c>
      <c r="K7941" s="536">
        <v>0</v>
      </c>
      <c r="L7941" s="535">
        <v>30.68</v>
      </c>
      <c r="M7941" s="536">
        <v>0</v>
      </c>
      <c r="N7941" s="535">
        <v>31.88</v>
      </c>
      <c r="O7941" s="536">
        <v>0</v>
      </c>
      <c r="P7941" s="535">
        <v>32.53</v>
      </c>
      <c r="Q7941" s="536">
        <v>0</v>
      </c>
      <c r="R7941" s="535">
        <v>32.04</v>
      </c>
    </row>
    <row r="7942" spans="1:18" ht="12.75">
      <c r="A7942" s="145">
        <v>95622</v>
      </c>
      <c r="B7942" s="102" t="s">
        <v>29548</v>
      </c>
      <c r="C7942" s="145" t="s">
        <v>4</v>
      </c>
      <c r="D7942" s="535">
        <v>17.059999999999999</v>
      </c>
      <c r="E7942" s="536">
        <v>0</v>
      </c>
      <c r="F7942" s="535">
        <v>14.84</v>
      </c>
      <c r="G7942" s="536">
        <v>0</v>
      </c>
      <c r="H7942" s="535">
        <v>15.6</v>
      </c>
      <c r="I7942" s="536">
        <v>0</v>
      </c>
      <c r="J7942" s="535">
        <v>15.13</v>
      </c>
      <c r="K7942" s="536">
        <v>0</v>
      </c>
      <c r="L7942" s="535">
        <v>16.22</v>
      </c>
      <c r="M7942" s="536">
        <v>0</v>
      </c>
      <c r="N7942" s="535">
        <v>16.149999999999999</v>
      </c>
      <c r="O7942" s="536">
        <v>0</v>
      </c>
      <c r="P7942" s="535">
        <v>16.72</v>
      </c>
      <c r="Q7942" s="536">
        <v>0</v>
      </c>
      <c r="R7942" s="535">
        <v>17.16</v>
      </c>
    </row>
    <row r="7943" spans="1:18" ht="12.75">
      <c r="A7943" s="145">
        <v>95623</v>
      </c>
      <c r="B7943" s="102" t="s">
        <v>29549</v>
      </c>
      <c r="C7943" s="145" t="s">
        <v>4</v>
      </c>
      <c r="D7943" s="535">
        <v>12.08</v>
      </c>
      <c r="E7943" s="536">
        <v>0</v>
      </c>
      <c r="F7943" s="535">
        <v>10.6</v>
      </c>
      <c r="G7943" s="536">
        <v>0</v>
      </c>
      <c r="H7943" s="535">
        <v>10.65</v>
      </c>
      <c r="I7943" s="536">
        <v>0</v>
      </c>
      <c r="J7943" s="535">
        <v>10.93</v>
      </c>
      <c r="K7943" s="536">
        <v>0</v>
      </c>
      <c r="L7943" s="535">
        <v>11.12</v>
      </c>
      <c r="M7943" s="536">
        <v>0</v>
      </c>
      <c r="N7943" s="535">
        <v>11.36</v>
      </c>
      <c r="O7943" s="536">
        <v>0</v>
      </c>
      <c r="P7943" s="535">
        <v>11.66</v>
      </c>
      <c r="Q7943" s="536">
        <v>0</v>
      </c>
      <c r="R7943" s="535">
        <v>11.66</v>
      </c>
    </row>
    <row r="7944" spans="1:18" ht="12.75">
      <c r="A7944" s="145">
        <v>95626</v>
      </c>
      <c r="B7944" s="102" t="s">
        <v>29550</v>
      </c>
      <c r="C7944" s="145" t="s">
        <v>4</v>
      </c>
      <c r="D7944" s="535">
        <v>18.010000000000002</v>
      </c>
      <c r="E7944" s="536">
        <v>0</v>
      </c>
      <c r="F7944" s="535">
        <v>15.65</v>
      </c>
      <c r="G7944" s="536">
        <v>0</v>
      </c>
      <c r="H7944" s="535">
        <v>16.62</v>
      </c>
      <c r="I7944" s="536">
        <v>0</v>
      </c>
      <c r="J7944" s="535">
        <v>15.89</v>
      </c>
      <c r="K7944" s="536">
        <v>0</v>
      </c>
      <c r="L7944" s="535">
        <v>17.28</v>
      </c>
      <c r="M7944" s="536">
        <v>0</v>
      </c>
      <c r="N7944" s="535">
        <v>17.079999999999998</v>
      </c>
      <c r="O7944" s="536">
        <v>0</v>
      </c>
      <c r="P7944" s="535">
        <v>17.72</v>
      </c>
      <c r="Q7944" s="536">
        <v>0</v>
      </c>
      <c r="R7944" s="535">
        <v>18.309999999999999</v>
      </c>
    </row>
    <row r="7945" spans="1:18" ht="12.75">
      <c r="A7945" s="145">
        <v>95624</v>
      </c>
      <c r="B7945" s="102" t="s">
        <v>29551</v>
      </c>
      <c r="C7945" s="145" t="s">
        <v>4</v>
      </c>
      <c r="D7945" s="535">
        <v>25.46</v>
      </c>
      <c r="E7945" s="536">
        <v>0</v>
      </c>
      <c r="F7945" s="535">
        <v>21.95</v>
      </c>
      <c r="G7945" s="536">
        <v>0</v>
      </c>
      <c r="H7945" s="535">
        <v>24.25</v>
      </c>
      <c r="I7945" s="536">
        <v>0</v>
      </c>
      <c r="J7945" s="535">
        <v>22.07</v>
      </c>
      <c r="K7945" s="536">
        <v>0</v>
      </c>
      <c r="L7945" s="535">
        <v>25.13</v>
      </c>
      <c r="M7945" s="536">
        <v>0</v>
      </c>
      <c r="N7945" s="535">
        <v>24.27</v>
      </c>
      <c r="O7945" s="536">
        <v>0</v>
      </c>
      <c r="P7945" s="535">
        <v>25.41</v>
      </c>
      <c r="Q7945" s="536">
        <v>0</v>
      </c>
      <c r="R7945" s="535">
        <v>26.81</v>
      </c>
    </row>
    <row r="7946" spans="1:18" ht="12.75">
      <c r="A7946" s="145">
        <v>95625</v>
      </c>
      <c r="B7946" s="102" t="s">
        <v>29552</v>
      </c>
      <c r="C7946" s="145" t="s">
        <v>4</v>
      </c>
      <c r="D7946" s="535">
        <v>30.13</v>
      </c>
      <c r="E7946" s="536">
        <v>0</v>
      </c>
      <c r="F7946" s="535">
        <v>26.01</v>
      </c>
      <c r="G7946" s="536">
        <v>0</v>
      </c>
      <c r="H7946" s="535">
        <v>28.62</v>
      </c>
      <c r="I7946" s="536">
        <v>0</v>
      </c>
      <c r="J7946" s="535">
        <v>26.15</v>
      </c>
      <c r="K7946" s="536">
        <v>0</v>
      </c>
      <c r="L7946" s="535">
        <v>29.66</v>
      </c>
      <c r="M7946" s="536">
        <v>0</v>
      </c>
      <c r="N7946" s="535">
        <v>28.71</v>
      </c>
      <c r="O7946" s="536">
        <v>0</v>
      </c>
      <c r="P7946" s="535">
        <v>30.03</v>
      </c>
      <c r="Q7946" s="536">
        <v>0</v>
      </c>
      <c r="R7946" s="535">
        <v>31.62</v>
      </c>
    </row>
    <row r="7947" spans="1:18" ht="12.75">
      <c r="A7947" s="145">
        <v>88497</v>
      </c>
      <c r="B7947" s="102" t="s">
        <v>29553</v>
      </c>
      <c r="C7947" s="145" t="s">
        <v>4</v>
      </c>
      <c r="D7947" s="535">
        <v>19.899999999999999</v>
      </c>
      <c r="E7947" s="536">
        <v>0</v>
      </c>
      <c r="F7947" s="535">
        <v>16.559999999999999</v>
      </c>
      <c r="G7947" s="536">
        <v>0</v>
      </c>
      <c r="H7947" s="535">
        <v>19.97</v>
      </c>
      <c r="I7947" s="536">
        <v>0</v>
      </c>
      <c r="J7947" s="535">
        <v>16.079999999999998</v>
      </c>
      <c r="K7947" s="536">
        <v>0</v>
      </c>
      <c r="L7947" s="535">
        <v>19.45</v>
      </c>
      <c r="M7947" s="536">
        <v>0</v>
      </c>
      <c r="N7947" s="535">
        <v>17.71</v>
      </c>
      <c r="O7947" s="536">
        <v>0</v>
      </c>
      <c r="P7947" s="535">
        <v>20.85</v>
      </c>
      <c r="Q7947" s="536">
        <v>0</v>
      </c>
      <c r="R7947" s="535">
        <v>22.96</v>
      </c>
    </row>
    <row r="7948" spans="1:18" ht="12.75">
      <c r="A7948" s="145">
        <v>104648</v>
      </c>
      <c r="B7948" s="102" t="s">
        <v>29554</v>
      </c>
      <c r="C7948" s="145" t="s">
        <v>4</v>
      </c>
      <c r="D7948" s="535">
        <v>0</v>
      </c>
      <c r="E7948" s="536"/>
      <c r="F7948" s="535">
        <v>0</v>
      </c>
      <c r="G7948" s="536"/>
      <c r="H7948" s="535">
        <v>0</v>
      </c>
      <c r="I7948" s="536"/>
      <c r="J7948" s="535">
        <v>0</v>
      </c>
      <c r="K7948" s="536"/>
      <c r="L7948" s="535">
        <v>0</v>
      </c>
      <c r="M7948" s="536"/>
      <c r="N7948" s="535">
        <v>0</v>
      </c>
      <c r="O7948" s="536"/>
      <c r="P7948" s="535">
        <v>0</v>
      </c>
      <c r="Q7948" s="536"/>
      <c r="R7948" s="535">
        <v>0</v>
      </c>
    </row>
    <row r="7949" spans="1:18" ht="12.75">
      <c r="A7949" s="145">
        <v>88495</v>
      </c>
      <c r="B7949" s="102" t="s">
        <v>29555</v>
      </c>
      <c r="C7949" s="145" t="s">
        <v>4</v>
      </c>
      <c r="D7949" s="535">
        <v>12.86</v>
      </c>
      <c r="E7949" s="536">
        <v>0</v>
      </c>
      <c r="F7949" s="535">
        <v>10.75</v>
      </c>
      <c r="G7949" s="536">
        <v>0</v>
      </c>
      <c r="H7949" s="535">
        <v>12.95</v>
      </c>
      <c r="I7949" s="536">
        <v>0</v>
      </c>
      <c r="J7949" s="535">
        <v>10.44</v>
      </c>
      <c r="K7949" s="536">
        <v>0</v>
      </c>
      <c r="L7949" s="535">
        <v>12.71</v>
      </c>
      <c r="M7949" s="536">
        <v>0</v>
      </c>
      <c r="N7949" s="535">
        <v>11.62</v>
      </c>
      <c r="O7949" s="536">
        <v>0</v>
      </c>
      <c r="P7949" s="535">
        <v>13.44</v>
      </c>
      <c r="Q7949" s="536">
        <v>0</v>
      </c>
      <c r="R7949" s="535">
        <v>14.8</v>
      </c>
    </row>
    <row r="7950" spans="1:18" ht="12.75">
      <c r="A7950" s="145">
        <v>104646</v>
      </c>
      <c r="B7950" s="102" t="s">
        <v>29556</v>
      </c>
      <c r="C7950" s="145" t="s">
        <v>4</v>
      </c>
      <c r="D7950" s="535">
        <v>0</v>
      </c>
      <c r="E7950" s="536"/>
      <c r="F7950" s="535">
        <v>0</v>
      </c>
      <c r="G7950" s="536"/>
      <c r="H7950" s="535">
        <v>0</v>
      </c>
      <c r="I7950" s="536"/>
      <c r="J7950" s="535">
        <v>0</v>
      </c>
      <c r="K7950" s="536"/>
      <c r="L7950" s="535">
        <v>0</v>
      </c>
      <c r="M7950" s="536"/>
      <c r="N7950" s="535">
        <v>0</v>
      </c>
      <c r="O7950" s="536"/>
      <c r="P7950" s="535">
        <v>0</v>
      </c>
      <c r="Q7950" s="536"/>
      <c r="R7950" s="535">
        <v>0</v>
      </c>
    </row>
    <row r="7951" spans="1:18" ht="12.75">
      <c r="A7951" s="145">
        <v>88496</v>
      </c>
      <c r="B7951" s="102" t="s">
        <v>29557</v>
      </c>
      <c r="C7951" s="145" t="s">
        <v>4</v>
      </c>
      <c r="D7951" s="535">
        <v>35.71</v>
      </c>
      <c r="E7951" s="536">
        <v>0</v>
      </c>
      <c r="F7951" s="535">
        <v>30.04</v>
      </c>
      <c r="G7951" s="536">
        <v>0</v>
      </c>
      <c r="H7951" s="535">
        <v>36.15</v>
      </c>
      <c r="I7951" s="536">
        <v>0</v>
      </c>
      <c r="J7951" s="535">
        <v>29.23</v>
      </c>
      <c r="K7951" s="536">
        <v>0</v>
      </c>
      <c r="L7951" s="535">
        <v>35.950000000000003</v>
      </c>
      <c r="M7951" s="536">
        <v>0</v>
      </c>
      <c r="N7951" s="535">
        <v>32.979999999999997</v>
      </c>
      <c r="O7951" s="536">
        <v>0</v>
      </c>
      <c r="P7951" s="535">
        <v>37.090000000000003</v>
      </c>
      <c r="Q7951" s="536">
        <v>0</v>
      </c>
      <c r="R7951" s="535">
        <v>40.81</v>
      </c>
    </row>
    <row r="7952" spans="1:18" ht="12.75">
      <c r="A7952" s="145">
        <v>104647</v>
      </c>
      <c r="B7952" s="102" t="s">
        <v>29558</v>
      </c>
      <c r="C7952" s="145" t="s">
        <v>4</v>
      </c>
      <c r="D7952" s="535">
        <v>0</v>
      </c>
      <c r="E7952" s="536"/>
      <c r="F7952" s="535">
        <v>0</v>
      </c>
      <c r="G7952" s="536"/>
      <c r="H7952" s="535">
        <v>0</v>
      </c>
      <c r="I7952" s="536"/>
      <c r="J7952" s="535">
        <v>0</v>
      </c>
      <c r="K7952" s="536"/>
      <c r="L7952" s="535">
        <v>0</v>
      </c>
      <c r="M7952" s="536"/>
      <c r="N7952" s="535">
        <v>0</v>
      </c>
      <c r="O7952" s="536"/>
      <c r="P7952" s="535">
        <v>0</v>
      </c>
      <c r="Q7952" s="536"/>
      <c r="R7952" s="535">
        <v>0</v>
      </c>
    </row>
    <row r="7953" spans="1:18" ht="12.75">
      <c r="A7953" s="145">
        <v>88494</v>
      </c>
      <c r="B7953" s="102" t="s">
        <v>29559</v>
      </c>
      <c r="C7953" s="145" t="s">
        <v>4</v>
      </c>
      <c r="D7953" s="535">
        <v>23.64</v>
      </c>
      <c r="E7953" s="536">
        <v>0</v>
      </c>
      <c r="F7953" s="535">
        <v>19.93</v>
      </c>
      <c r="G7953" s="536">
        <v>0</v>
      </c>
      <c r="H7953" s="535">
        <v>23.97</v>
      </c>
      <c r="I7953" s="536">
        <v>0</v>
      </c>
      <c r="J7953" s="535">
        <v>19.399999999999999</v>
      </c>
      <c r="K7953" s="536">
        <v>0</v>
      </c>
      <c r="L7953" s="535">
        <v>23.94</v>
      </c>
      <c r="M7953" s="536">
        <v>0</v>
      </c>
      <c r="N7953" s="535">
        <v>22.01</v>
      </c>
      <c r="O7953" s="536">
        <v>0</v>
      </c>
      <c r="P7953" s="535">
        <v>24.52</v>
      </c>
      <c r="Q7953" s="536">
        <v>0</v>
      </c>
      <c r="R7953" s="535">
        <v>26.96</v>
      </c>
    </row>
    <row r="7954" spans="1:18" ht="12.75">
      <c r="A7954" s="145">
        <v>104645</v>
      </c>
      <c r="B7954" s="102" t="s">
        <v>29560</v>
      </c>
      <c r="C7954" s="145" t="s">
        <v>4</v>
      </c>
      <c r="D7954" s="535">
        <v>0</v>
      </c>
      <c r="E7954" s="536"/>
      <c r="F7954" s="535">
        <v>0</v>
      </c>
      <c r="G7954" s="536"/>
      <c r="H7954" s="535">
        <v>0</v>
      </c>
      <c r="I7954" s="536"/>
      <c r="J7954" s="535">
        <v>0</v>
      </c>
      <c r="K7954" s="536"/>
      <c r="L7954" s="535">
        <v>0</v>
      </c>
      <c r="M7954" s="536"/>
      <c r="N7954" s="535">
        <v>0</v>
      </c>
      <c r="O7954" s="536"/>
      <c r="P7954" s="535">
        <v>0</v>
      </c>
      <c r="Q7954" s="536"/>
      <c r="R7954" s="535">
        <v>0</v>
      </c>
    </row>
    <row r="7955" spans="1:18" ht="12.75">
      <c r="A7955" s="145">
        <v>88485</v>
      </c>
      <c r="B7955" s="102" t="s">
        <v>29561</v>
      </c>
      <c r="C7955" s="145" t="s">
        <v>4</v>
      </c>
      <c r="D7955" s="535">
        <v>4.6399999999999997</v>
      </c>
      <c r="E7955" s="536">
        <v>0</v>
      </c>
      <c r="F7955" s="535">
        <v>3.68</v>
      </c>
      <c r="G7955" s="536">
        <v>0</v>
      </c>
      <c r="H7955" s="535">
        <v>4.16</v>
      </c>
      <c r="I7955" s="536">
        <v>0</v>
      </c>
      <c r="J7955" s="535">
        <v>3.3</v>
      </c>
      <c r="K7955" s="536">
        <v>0</v>
      </c>
      <c r="L7955" s="535">
        <v>4.78</v>
      </c>
      <c r="M7955" s="536">
        <v>0</v>
      </c>
      <c r="N7955" s="535">
        <v>4.41</v>
      </c>
      <c r="O7955" s="536">
        <v>0</v>
      </c>
      <c r="P7955" s="535">
        <v>4.8499999999999996</v>
      </c>
      <c r="Q7955" s="536">
        <v>0</v>
      </c>
      <c r="R7955" s="535">
        <v>5.12</v>
      </c>
    </row>
    <row r="7956" spans="1:18" ht="12.75">
      <c r="A7956" s="145">
        <v>88484</v>
      </c>
      <c r="B7956" s="102" t="s">
        <v>29562</v>
      </c>
      <c r="C7956" s="145" t="s">
        <v>4</v>
      </c>
      <c r="D7956" s="535">
        <v>5.72</v>
      </c>
      <c r="E7956" s="536">
        <v>0</v>
      </c>
      <c r="F7956" s="535">
        <v>4.6100000000000003</v>
      </c>
      <c r="G7956" s="536">
        <v>0</v>
      </c>
      <c r="H7956" s="535">
        <v>5.27</v>
      </c>
      <c r="I7956" s="536">
        <v>0</v>
      </c>
      <c r="J7956" s="535">
        <v>4.2</v>
      </c>
      <c r="K7956" s="536">
        <v>0</v>
      </c>
      <c r="L7956" s="535">
        <v>5.91</v>
      </c>
      <c r="M7956" s="536">
        <v>0</v>
      </c>
      <c r="N7956" s="535">
        <v>5.45</v>
      </c>
      <c r="O7956" s="536">
        <v>0</v>
      </c>
      <c r="P7956" s="535">
        <v>5.97</v>
      </c>
      <c r="Q7956" s="536">
        <v>0</v>
      </c>
      <c r="R7956" s="535">
        <v>6.34</v>
      </c>
    </row>
    <row r="7957" spans="1:18" ht="12.75">
      <c r="A7957" s="145">
        <v>104638</v>
      </c>
      <c r="B7957" s="102" t="s">
        <v>29563</v>
      </c>
      <c r="C7957" s="145" t="s">
        <v>4</v>
      </c>
      <c r="D7957" s="535">
        <v>0</v>
      </c>
      <c r="E7957" s="536"/>
      <c r="F7957" s="535">
        <v>0</v>
      </c>
      <c r="G7957" s="536"/>
      <c r="H7957" s="535">
        <v>0</v>
      </c>
      <c r="I7957" s="536"/>
      <c r="J7957" s="535">
        <v>0</v>
      </c>
      <c r="K7957" s="536"/>
      <c r="L7957" s="535">
        <v>0</v>
      </c>
      <c r="M7957" s="536"/>
      <c r="N7957" s="535">
        <v>0</v>
      </c>
      <c r="O7957" s="536"/>
      <c r="P7957" s="535">
        <v>0</v>
      </c>
      <c r="Q7957" s="536"/>
      <c r="R7957" s="535">
        <v>0</v>
      </c>
    </row>
    <row r="7958" spans="1:18" ht="12.75">
      <c r="A7958" s="145">
        <v>104637</v>
      </c>
      <c r="B7958" s="102" t="s">
        <v>29564</v>
      </c>
      <c r="C7958" s="145" t="s">
        <v>4</v>
      </c>
      <c r="D7958" s="535">
        <v>0</v>
      </c>
      <c r="E7958" s="536"/>
      <c r="F7958" s="535">
        <v>0</v>
      </c>
      <c r="G7958" s="536"/>
      <c r="H7958" s="535">
        <v>0</v>
      </c>
      <c r="I7958" s="536"/>
      <c r="J7958" s="535">
        <v>0</v>
      </c>
      <c r="K7958" s="536"/>
      <c r="L7958" s="535">
        <v>0</v>
      </c>
      <c r="M7958" s="536"/>
      <c r="N7958" s="535">
        <v>0</v>
      </c>
      <c r="O7958" s="536"/>
      <c r="P7958" s="535">
        <v>0</v>
      </c>
      <c r="Q7958" s="536"/>
      <c r="R7958" s="535">
        <v>0</v>
      </c>
    </row>
    <row r="7959" spans="1:18" ht="12.75">
      <c r="A7959" s="145">
        <v>104641</v>
      </c>
      <c r="B7959" s="102" t="s">
        <v>29565</v>
      </c>
      <c r="C7959" s="145" t="s">
        <v>4</v>
      </c>
      <c r="D7959" s="535">
        <v>10.72</v>
      </c>
      <c r="E7959" s="536">
        <v>0</v>
      </c>
      <c r="F7959" s="535">
        <v>9.32</v>
      </c>
      <c r="G7959" s="536">
        <v>0</v>
      </c>
      <c r="H7959" s="535">
        <v>10.02</v>
      </c>
      <c r="I7959" s="536">
        <v>0</v>
      </c>
      <c r="J7959" s="535">
        <v>9.39</v>
      </c>
      <c r="K7959" s="536">
        <v>0</v>
      </c>
      <c r="L7959" s="535">
        <v>10.33</v>
      </c>
      <c r="M7959" s="536">
        <v>0</v>
      </c>
      <c r="N7959" s="535">
        <v>10.18</v>
      </c>
      <c r="O7959" s="536">
        <v>0</v>
      </c>
      <c r="P7959" s="535">
        <v>10.59</v>
      </c>
      <c r="Q7959" s="536">
        <v>0</v>
      </c>
      <c r="R7959" s="535">
        <v>10.98</v>
      </c>
    </row>
    <row r="7960" spans="1:18" ht="12.75">
      <c r="A7960" s="145">
        <v>104639</v>
      </c>
      <c r="B7960" s="102" t="s">
        <v>29566</v>
      </c>
      <c r="C7960" s="145" t="s">
        <v>4</v>
      </c>
      <c r="D7960" s="535">
        <v>13.38</v>
      </c>
      <c r="E7960" s="536">
        <v>0</v>
      </c>
      <c r="F7960" s="535">
        <v>11.57</v>
      </c>
      <c r="G7960" s="536">
        <v>0</v>
      </c>
      <c r="H7960" s="535">
        <v>12.74</v>
      </c>
      <c r="I7960" s="536">
        <v>0</v>
      </c>
      <c r="J7960" s="535">
        <v>11.61</v>
      </c>
      <c r="K7960" s="536">
        <v>0</v>
      </c>
      <c r="L7960" s="535">
        <v>13.1</v>
      </c>
      <c r="M7960" s="536">
        <v>0</v>
      </c>
      <c r="N7960" s="535">
        <v>12.75</v>
      </c>
      <c r="O7960" s="536">
        <v>0</v>
      </c>
      <c r="P7960" s="535">
        <v>13.31</v>
      </c>
      <c r="Q7960" s="536">
        <v>0</v>
      </c>
      <c r="R7960" s="535">
        <v>13.98</v>
      </c>
    </row>
    <row r="7961" spans="1:18" ht="12.75">
      <c r="A7961" s="145">
        <v>104644</v>
      </c>
      <c r="B7961" s="102" t="s">
        <v>29567</v>
      </c>
      <c r="C7961" s="145" t="s">
        <v>4</v>
      </c>
      <c r="D7961" s="535">
        <v>0</v>
      </c>
      <c r="E7961" s="536"/>
      <c r="F7961" s="535">
        <v>0</v>
      </c>
      <c r="G7961" s="536"/>
      <c r="H7961" s="535">
        <v>0</v>
      </c>
      <c r="I7961" s="536"/>
      <c r="J7961" s="535">
        <v>0</v>
      </c>
      <c r="K7961" s="536"/>
      <c r="L7961" s="535">
        <v>0</v>
      </c>
      <c r="M7961" s="536"/>
      <c r="N7961" s="535">
        <v>0</v>
      </c>
      <c r="O7961" s="536"/>
      <c r="P7961" s="535">
        <v>0</v>
      </c>
      <c r="Q7961" s="536"/>
      <c r="R7961" s="535">
        <v>0</v>
      </c>
    </row>
    <row r="7962" spans="1:18" ht="12.75">
      <c r="A7962" s="145">
        <v>104643</v>
      </c>
      <c r="B7962" s="102" t="s">
        <v>29568</v>
      </c>
      <c r="C7962" s="145" t="s">
        <v>4</v>
      </c>
      <c r="D7962" s="535">
        <v>0</v>
      </c>
      <c r="E7962" s="536"/>
      <c r="F7962" s="535">
        <v>0</v>
      </c>
      <c r="G7962" s="536"/>
      <c r="H7962" s="535">
        <v>0</v>
      </c>
      <c r="I7962" s="536"/>
      <c r="J7962" s="535">
        <v>0</v>
      </c>
      <c r="K7962" s="536"/>
      <c r="L7962" s="535">
        <v>0</v>
      </c>
      <c r="M7962" s="536"/>
      <c r="N7962" s="535">
        <v>0</v>
      </c>
      <c r="O7962" s="536"/>
      <c r="P7962" s="535">
        <v>0</v>
      </c>
      <c r="Q7962" s="536"/>
      <c r="R7962" s="535">
        <v>0</v>
      </c>
    </row>
    <row r="7963" spans="1:18" ht="12.75">
      <c r="A7963" s="145">
        <v>88489</v>
      </c>
      <c r="B7963" s="102" t="s">
        <v>29569</v>
      </c>
      <c r="C7963" s="145" t="s">
        <v>4</v>
      </c>
      <c r="D7963" s="535">
        <v>14.86</v>
      </c>
      <c r="E7963" s="536">
        <v>0</v>
      </c>
      <c r="F7963" s="535">
        <v>13.03</v>
      </c>
      <c r="G7963" s="536">
        <v>0</v>
      </c>
      <c r="H7963" s="535">
        <v>13.27</v>
      </c>
      <c r="I7963" s="536">
        <v>0</v>
      </c>
      <c r="J7963" s="535">
        <v>13.35</v>
      </c>
      <c r="K7963" s="536">
        <v>0</v>
      </c>
      <c r="L7963" s="535">
        <v>13.76</v>
      </c>
      <c r="M7963" s="536">
        <v>0</v>
      </c>
      <c r="N7963" s="535">
        <v>14</v>
      </c>
      <c r="O7963" s="536">
        <v>0</v>
      </c>
      <c r="P7963" s="535">
        <v>14.4</v>
      </c>
      <c r="Q7963" s="536">
        <v>0</v>
      </c>
      <c r="R7963" s="535">
        <v>14.49</v>
      </c>
    </row>
    <row r="7964" spans="1:18" ht="12.75">
      <c r="A7964" s="145">
        <v>88488</v>
      </c>
      <c r="B7964" s="102" t="s">
        <v>29570</v>
      </c>
      <c r="C7964" s="145" t="s">
        <v>4</v>
      </c>
      <c r="D7964" s="535">
        <v>17.52</v>
      </c>
      <c r="E7964" s="536">
        <v>0</v>
      </c>
      <c r="F7964" s="535">
        <v>15.28</v>
      </c>
      <c r="G7964" s="536">
        <v>0</v>
      </c>
      <c r="H7964" s="535">
        <v>15.99</v>
      </c>
      <c r="I7964" s="536">
        <v>0</v>
      </c>
      <c r="J7964" s="535">
        <v>15.57</v>
      </c>
      <c r="K7964" s="536">
        <v>0</v>
      </c>
      <c r="L7964" s="535">
        <v>16.53</v>
      </c>
      <c r="M7964" s="536">
        <v>0</v>
      </c>
      <c r="N7964" s="535">
        <v>16.57</v>
      </c>
      <c r="O7964" s="536">
        <v>0</v>
      </c>
      <c r="P7964" s="535">
        <v>17.12</v>
      </c>
      <c r="Q7964" s="536">
        <v>0</v>
      </c>
      <c r="R7964" s="535">
        <v>17.489999999999998</v>
      </c>
    </row>
    <row r="7965" spans="1:18" ht="12.75">
      <c r="A7965" s="145">
        <v>104642</v>
      </c>
      <c r="B7965" s="102" t="s">
        <v>29571</v>
      </c>
      <c r="C7965" s="145" t="s">
        <v>4</v>
      </c>
      <c r="D7965" s="535">
        <v>12.25</v>
      </c>
      <c r="E7965" s="536">
        <v>0</v>
      </c>
      <c r="F7965" s="535">
        <v>10.69</v>
      </c>
      <c r="G7965" s="536">
        <v>0</v>
      </c>
      <c r="H7965" s="535">
        <v>11.23</v>
      </c>
      <c r="I7965" s="536">
        <v>0</v>
      </c>
      <c r="J7965" s="535">
        <v>10.86</v>
      </c>
      <c r="K7965" s="536">
        <v>0</v>
      </c>
      <c r="L7965" s="535">
        <v>11.6</v>
      </c>
      <c r="M7965" s="536">
        <v>0</v>
      </c>
      <c r="N7965" s="535">
        <v>11.59</v>
      </c>
      <c r="O7965" s="536">
        <v>0</v>
      </c>
      <c r="P7965" s="535">
        <v>12</v>
      </c>
      <c r="Q7965" s="536">
        <v>0</v>
      </c>
      <c r="R7965" s="535">
        <v>12.28</v>
      </c>
    </row>
    <row r="7966" spans="1:18" ht="12.75">
      <c r="A7966" s="145">
        <v>104640</v>
      </c>
      <c r="B7966" s="102" t="s">
        <v>29572</v>
      </c>
      <c r="C7966" s="145" t="s">
        <v>4</v>
      </c>
      <c r="D7966" s="535">
        <v>14.91</v>
      </c>
      <c r="E7966" s="536">
        <v>0</v>
      </c>
      <c r="F7966" s="535">
        <v>12.94</v>
      </c>
      <c r="G7966" s="536">
        <v>0</v>
      </c>
      <c r="H7966" s="535">
        <v>13.95</v>
      </c>
      <c r="I7966" s="536">
        <v>0</v>
      </c>
      <c r="J7966" s="535">
        <v>13.08</v>
      </c>
      <c r="K7966" s="536">
        <v>0</v>
      </c>
      <c r="L7966" s="535">
        <v>14.37</v>
      </c>
      <c r="M7966" s="536">
        <v>0</v>
      </c>
      <c r="N7966" s="535">
        <v>14.16</v>
      </c>
      <c r="O7966" s="536">
        <v>0</v>
      </c>
      <c r="P7966" s="535">
        <v>14.72</v>
      </c>
      <c r="Q7966" s="536">
        <v>0</v>
      </c>
      <c r="R7966" s="535">
        <v>15.28</v>
      </c>
    </row>
    <row r="7967" spans="1:18" ht="12.75">
      <c r="A7967" s="145">
        <v>95305</v>
      </c>
      <c r="B7967" s="102" t="s">
        <v>29573</v>
      </c>
      <c r="C7967" s="145" t="s">
        <v>4</v>
      </c>
      <c r="D7967" s="535">
        <v>15.75</v>
      </c>
      <c r="E7967" s="536">
        <v>0</v>
      </c>
      <c r="F7967" s="535">
        <v>13.84</v>
      </c>
      <c r="G7967" s="536">
        <v>0</v>
      </c>
      <c r="H7967" s="535">
        <v>13.89</v>
      </c>
      <c r="I7967" s="536">
        <v>0</v>
      </c>
      <c r="J7967" s="535">
        <v>14.26</v>
      </c>
      <c r="K7967" s="536">
        <v>0</v>
      </c>
      <c r="L7967" s="535">
        <v>14.43</v>
      </c>
      <c r="M7967" s="536">
        <v>0</v>
      </c>
      <c r="N7967" s="535">
        <v>14.8</v>
      </c>
      <c r="O7967" s="536">
        <v>0</v>
      </c>
      <c r="P7967" s="535">
        <v>15.18</v>
      </c>
      <c r="Q7967" s="536">
        <v>0</v>
      </c>
      <c r="R7967" s="535">
        <v>15.13</v>
      </c>
    </row>
    <row r="7968" spans="1:18" ht="12.75">
      <c r="A7968" s="145">
        <v>95306</v>
      </c>
      <c r="B7968" s="102" t="s">
        <v>29574</v>
      </c>
      <c r="C7968" s="145" t="s">
        <v>4</v>
      </c>
      <c r="D7968" s="535">
        <v>18.260000000000002</v>
      </c>
      <c r="E7968" s="536">
        <v>0</v>
      </c>
      <c r="F7968" s="535">
        <v>15.98</v>
      </c>
      <c r="G7968" s="536">
        <v>0</v>
      </c>
      <c r="H7968" s="535">
        <v>16.45</v>
      </c>
      <c r="I7968" s="536">
        <v>0</v>
      </c>
      <c r="J7968" s="535">
        <v>16.329999999999998</v>
      </c>
      <c r="K7968" s="536">
        <v>0</v>
      </c>
      <c r="L7968" s="535">
        <v>17.04</v>
      </c>
      <c r="M7968" s="536">
        <v>0</v>
      </c>
      <c r="N7968" s="535">
        <v>17.22</v>
      </c>
      <c r="O7968" s="536">
        <v>0</v>
      </c>
      <c r="P7968" s="535">
        <v>17.75</v>
      </c>
      <c r="Q7968" s="536">
        <v>0</v>
      </c>
      <c r="R7968" s="535">
        <v>17.96</v>
      </c>
    </row>
    <row r="7969" spans="1:18" ht="12.75">
      <c r="A7969" s="145">
        <v>102201</v>
      </c>
      <c r="B7969" s="102" t="s">
        <v>29575</v>
      </c>
      <c r="C7969" s="145" t="s">
        <v>4</v>
      </c>
      <c r="D7969" s="535">
        <v>21.14</v>
      </c>
      <c r="E7969" s="536">
        <v>0</v>
      </c>
      <c r="F7969" s="535">
        <v>17.440000000000001</v>
      </c>
      <c r="G7969" s="536">
        <v>0</v>
      </c>
      <c r="H7969" s="535">
        <v>20.96</v>
      </c>
      <c r="I7969" s="536">
        <v>0</v>
      </c>
      <c r="J7969" s="535">
        <v>17.09</v>
      </c>
      <c r="K7969" s="536">
        <v>0</v>
      </c>
      <c r="L7969" s="535">
        <v>20.61</v>
      </c>
      <c r="M7969" s="536">
        <v>0</v>
      </c>
      <c r="N7969" s="535">
        <v>18.57</v>
      </c>
      <c r="O7969" s="536">
        <v>0</v>
      </c>
      <c r="P7969" s="535">
        <v>22.24</v>
      </c>
      <c r="Q7969" s="536">
        <v>0</v>
      </c>
      <c r="R7969" s="535">
        <v>24.61</v>
      </c>
    </row>
    <row r="7970" spans="1:18" ht="12.75">
      <c r="A7970" s="145">
        <v>102200</v>
      </c>
      <c r="B7970" s="102" t="s">
        <v>29576</v>
      </c>
      <c r="C7970" s="145" t="s">
        <v>4</v>
      </c>
      <c r="D7970" s="535">
        <v>22.5</v>
      </c>
      <c r="E7970" s="536">
        <v>0</v>
      </c>
      <c r="F7970" s="535">
        <v>18.28</v>
      </c>
      <c r="G7970" s="536">
        <v>0</v>
      </c>
      <c r="H7970" s="535">
        <v>22.05</v>
      </c>
      <c r="I7970" s="536">
        <v>0</v>
      </c>
      <c r="J7970" s="535">
        <v>17.829999999999998</v>
      </c>
      <c r="K7970" s="536">
        <v>0</v>
      </c>
      <c r="L7970" s="535">
        <v>20.9</v>
      </c>
      <c r="M7970" s="536">
        <v>0</v>
      </c>
      <c r="N7970" s="535">
        <v>18.600000000000001</v>
      </c>
      <c r="O7970" s="536">
        <v>0</v>
      </c>
      <c r="P7970" s="535">
        <v>23.99</v>
      </c>
      <c r="Q7970" s="536">
        <v>0</v>
      </c>
      <c r="R7970" s="535">
        <v>26.55</v>
      </c>
    </row>
    <row r="7971" spans="1:18" ht="12.75">
      <c r="A7971" s="145">
        <v>102202</v>
      </c>
      <c r="B7971" s="102" t="s">
        <v>29577</v>
      </c>
      <c r="C7971" s="145" t="s">
        <v>4</v>
      </c>
      <c r="D7971" s="535">
        <v>52.69</v>
      </c>
      <c r="E7971" s="536">
        <v>0</v>
      </c>
      <c r="F7971" s="535">
        <v>41.6</v>
      </c>
      <c r="G7971" s="536">
        <v>0</v>
      </c>
      <c r="H7971" s="535">
        <v>50.57</v>
      </c>
      <c r="I7971" s="536">
        <v>0</v>
      </c>
      <c r="J7971" s="535">
        <v>40.22</v>
      </c>
      <c r="K7971" s="536">
        <v>0</v>
      </c>
      <c r="L7971" s="535">
        <v>44.47</v>
      </c>
      <c r="M7971" s="536">
        <v>0</v>
      </c>
      <c r="N7971" s="535">
        <v>38.57</v>
      </c>
      <c r="O7971" s="536">
        <v>0</v>
      </c>
      <c r="P7971" s="535">
        <v>57.54</v>
      </c>
      <c r="Q7971" s="536">
        <v>0</v>
      </c>
      <c r="R7971" s="535">
        <v>63.79</v>
      </c>
    </row>
    <row r="7972" spans="1:18" ht="12.75">
      <c r="A7972" s="145">
        <v>102193</v>
      </c>
      <c r="B7972" s="102" t="s">
        <v>823</v>
      </c>
      <c r="C7972" s="145" t="s">
        <v>4</v>
      </c>
      <c r="D7972" s="535">
        <v>2.2799999999999998</v>
      </c>
      <c r="E7972" s="536">
        <v>0</v>
      </c>
      <c r="F7972" s="535">
        <v>1.89</v>
      </c>
      <c r="G7972" s="536">
        <v>0</v>
      </c>
      <c r="H7972" s="535">
        <v>2.2799999999999998</v>
      </c>
      <c r="I7972" s="536">
        <v>0</v>
      </c>
      <c r="J7972" s="535">
        <v>1.86</v>
      </c>
      <c r="K7972" s="536">
        <v>0</v>
      </c>
      <c r="L7972" s="535">
        <v>2.2799999999999998</v>
      </c>
      <c r="M7972" s="536">
        <v>0</v>
      </c>
      <c r="N7972" s="535">
        <v>2.06</v>
      </c>
      <c r="O7972" s="536">
        <v>0</v>
      </c>
      <c r="P7972" s="535">
        <v>2.39</v>
      </c>
      <c r="Q7972" s="536">
        <v>0</v>
      </c>
      <c r="R7972" s="535">
        <v>2.65</v>
      </c>
    </row>
    <row r="7973" spans="1:18" ht="12.75">
      <c r="A7973" s="145">
        <v>102194</v>
      </c>
      <c r="B7973" s="102" t="s">
        <v>29578</v>
      </c>
      <c r="C7973" s="145" t="s">
        <v>4</v>
      </c>
      <c r="D7973" s="535">
        <v>9.3000000000000007</v>
      </c>
      <c r="E7973" s="536">
        <v>0</v>
      </c>
      <c r="F7973" s="535">
        <v>7.83</v>
      </c>
      <c r="G7973" s="536">
        <v>0</v>
      </c>
      <c r="H7973" s="535">
        <v>9.36</v>
      </c>
      <c r="I7973" s="536">
        <v>0</v>
      </c>
      <c r="J7973" s="535">
        <v>7.71</v>
      </c>
      <c r="K7973" s="536">
        <v>0</v>
      </c>
      <c r="L7973" s="535">
        <v>9.6300000000000008</v>
      </c>
      <c r="M7973" s="536">
        <v>0</v>
      </c>
      <c r="N7973" s="535">
        <v>8.8000000000000007</v>
      </c>
      <c r="O7973" s="536">
        <v>0</v>
      </c>
      <c r="P7973" s="535">
        <v>9.6199999999999992</v>
      </c>
      <c r="Q7973" s="536">
        <v>0</v>
      </c>
      <c r="R7973" s="535">
        <v>10.63</v>
      </c>
    </row>
    <row r="7974" spans="1:18" ht="12.75">
      <c r="A7974" s="145">
        <v>102198</v>
      </c>
      <c r="B7974" s="102" t="s">
        <v>29579</v>
      </c>
      <c r="C7974" s="145" t="s">
        <v>4</v>
      </c>
      <c r="D7974" s="535">
        <v>0</v>
      </c>
      <c r="E7974" s="536"/>
      <c r="F7974" s="535">
        <v>0</v>
      </c>
      <c r="G7974" s="536"/>
      <c r="H7974" s="535">
        <v>0</v>
      </c>
      <c r="I7974" s="536"/>
      <c r="J7974" s="535">
        <v>0</v>
      </c>
      <c r="K7974" s="536"/>
      <c r="L7974" s="535">
        <v>0</v>
      </c>
      <c r="M7974" s="536"/>
      <c r="N7974" s="535">
        <v>0</v>
      </c>
      <c r="O7974" s="536"/>
      <c r="P7974" s="535">
        <v>0</v>
      </c>
      <c r="Q7974" s="536"/>
      <c r="R7974" s="535">
        <v>0</v>
      </c>
    </row>
    <row r="7975" spans="1:18" ht="12.75">
      <c r="A7975" s="145">
        <v>102197</v>
      </c>
      <c r="B7975" s="102" t="s">
        <v>29580</v>
      </c>
      <c r="C7975" s="145" t="s">
        <v>4</v>
      </c>
      <c r="D7975" s="535">
        <v>28.12</v>
      </c>
      <c r="E7975" s="536">
        <v>0</v>
      </c>
      <c r="F7975" s="535">
        <v>22.48</v>
      </c>
      <c r="G7975" s="536">
        <v>0</v>
      </c>
      <c r="H7975" s="535">
        <v>27.06</v>
      </c>
      <c r="I7975" s="536">
        <v>0</v>
      </c>
      <c r="J7975" s="535">
        <v>21.78</v>
      </c>
      <c r="K7975" s="536">
        <v>0</v>
      </c>
      <c r="L7975" s="535">
        <v>24.5</v>
      </c>
      <c r="M7975" s="536">
        <v>0</v>
      </c>
      <c r="N7975" s="535">
        <v>21.63</v>
      </c>
      <c r="O7975" s="536">
        <v>0</v>
      </c>
      <c r="P7975" s="535">
        <v>30.19</v>
      </c>
      <c r="Q7975" s="536">
        <v>0</v>
      </c>
      <c r="R7975" s="535">
        <v>33.46</v>
      </c>
    </row>
    <row r="7976" spans="1:18" ht="12.75">
      <c r="A7976" s="145">
        <v>102195</v>
      </c>
      <c r="B7976" s="102" t="s">
        <v>29581</v>
      </c>
      <c r="C7976" s="145" t="s">
        <v>4</v>
      </c>
      <c r="D7976" s="535">
        <v>0</v>
      </c>
      <c r="E7976" s="536"/>
      <c r="F7976" s="535">
        <v>0</v>
      </c>
      <c r="G7976" s="536"/>
      <c r="H7976" s="535">
        <v>0</v>
      </c>
      <c r="I7976" s="536"/>
      <c r="J7976" s="535">
        <v>0</v>
      </c>
      <c r="K7976" s="536"/>
      <c r="L7976" s="535">
        <v>0</v>
      </c>
      <c r="M7976" s="536"/>
      <c r="N7976" s="535">
        <v>0</v>
      </c>
      <c r="O7976" s="536"/>
      <c r="P7976" s="535">
        <v>0</v>
      </c>
      <c r="Q7976" s="536"/>
      <c r="R7976" s="535">
        <v>0</v>
      </c>
    </row>
    <row r="7977" spans="1:18" ht="12.75">
      <c r="A7977" s="145">
        <v>102199</v>
      </c>
      <c r="B7977" s="102" t="s">
        <v>29582</v>
      </c>
      <c r="C7977" s="145" t="s">
        <v>4</v>
      </c>
      <c r="D7977" s="535">
        <v>0</v>
      </c>
      <c r="E7977" s="536"/>
      <c r="F7977" s="535">
        <v>0</v>
      </c>
      <c r="G7977" s="536"/>
      <c r="H7977" s="535">
        <v>0</v>
      </c>
      <c r="I7977" s="536"/>
      <c r="J7977" s="535">
        <v>0</v>
      </c>
      <c r="K7977" s="536"/>
      <c r="L7977" s="535">
        <v>0</v>
      </c>
      <c r="M7977" s="536"/>
      <c r="N7977" s="535">
        <v>0</v>
      </c>
      <c r="O7977" s="536"/>
      <c r="P7977" s="535">
        <v>0</v>
      </c>
      <c r="Q7977" s="536"/>
      <c r="R7977" s="535">
        <v>0</v>
      </c>
    </row>
    <row r="7978" spans="1:18" ht="12.75">
      <c r="A7978" s="145">
        <v>102196</v>
      </c>
      <c r="B7978" s="102" t="s">
        <v>29583</v>
      </c>
      <c r="C7978" s="145" t="s">
        <v>4</v>
      </c>
      <c r="D7978" s="535">
        <v>0</v>
      </c>
      <c r="E7978" s="536"/>
      <c r="F7978" s="535">
        <v>0</v>
      </c>
      <c r="G7978" s="536"/>
      <c r="H7978" s="535">
        <v>0</v>
      </c>
      <c r="I7978" s="536"/>
      <c r="J7978" s="535">
        <v>0</v>
      </c>
      <c r="K7978" s="536"/>
      <c r="L7978" s="535">
        <v>0</v>
      </c>
      <c r="M7978" s="536"/>
      <c r="N7978" s="535">
        <v>0</v>
      </c>
      <c r="O7978" s="536"/>
      <c r="P7978" s="535">
        <v>0</v>
      </c>
      <c r="Q7978" s="536"/>
      <c r="R7978" s="535">
        <v>0</v>
      </c>
    </row>
    <row r="7979" spans="1:18" ht="12.75">
      <c r="A7979" s="145">
        <v>102233</v>
      </c>
      <c r="B7979" s="102" t="s">
        <v>29584</v>
      </c>
      <c r="C7979" s="145" t="s">
        <v>4</v>
      </c>
      <c r="D7979" s="535">
        <v>14.47</v>
      </c>
      <c r="E7979" s="536">
        <v>0</v>
      </c>
      <c r="F7979" s="535">
        <v>11.91</v>
      </c>
      <c r="G7979" s="536">
        <v>0</v>
      </c>
      <c r="H7979" s="535">
        <v>12.16</v>
      </c>
      <c r="I7979" s="536">
        <v>0.37169999999999997</v>
      </c>
      <c r="J7979" s="535">
        <v>12.39</v>
      </c>
      <c r="K7979" s="536">
        <v>0</v>
      </c>
      <c r="L7979" s="535">
        <v>13.12</v>
      </c>
      <c r="M7979" s="536">
        <v>0</v>
      </c>
      <c r="N7979" s="535">
        <v>11.82</v>
      </c>
      <c r="O7979" s="536">
        <v>0.38240000000000002</v>
      </c>
      <c r="P7979" s="535">
        <v>12.55</v>
      </c>
      <c r="Q7979" s="536">
        <v>0</v>
      </c>
      <c r="R7979" s="535">
        <v>11.93</v>
      </c>
    </row>
    <row r="7980" spans="1:18" ht="12.75">
      <c r="A7980" s="145">
        <v>102234</v>
      </c>
      <c r="B7980" s="102" t="s">
        <v>29585</v>
      </c>
      <c r="C7980" s="145" t="s">
        <v>4</v>
      </c>
      <c r="D7980" s="535">
        <v>28.96</v>
      </c>
      <c r="E7980" s="536">
        <v>0</v>
      </c>
      <c r="F7980" s="535">
        <v>23.82</v>
      </c>
      <c r="G7980" s="536">
        <v>0</v>
      </c>
      <c r="H7980" s="535">
        <v>24.33</v>
      </c>
      <c r="I7980" s="536">
        <v>0.372</v>
      </c>
      <c r="J7980" s="535">
        <v>24.79</v>
      </c>
      <c r="K7980" s="536">
        <v>0</v>
      </c>
      <c r="L7980" s="535">
        <v>26.25</v>
      </c>
      <c r="M7980" s="536">
        <v>0</v>
      </c>
      <c r="N7980" s="535">
        <v>23.65</v>
      </c>
      <c r="O7980" s="536">
        <v>0.38269999999999998</v>
      </c>
      <c r="P7980" s="535">
        <v>25.09</v>
      </c>
      <c r="Q7980" s="536">
        <v>0</v>
      </c>
      <c r="R7980" s="535">
        <v>23.86</v>
      </c>
    </row>
    <row r="7981" spans="1:18" ht="12.75">
      <c r="A7981" s="145">
        <v>102207</v>
      </c>
      <c r="B7981" s="102" t="s">
        <v>29586</v>
      </c>
      <c r="C7981" s="145" t="s">
        <v>4</v>
      </c>
      <c r="D7981" s="535">
        <v>9.07</v>
      </c>
      <c r="E7981" s="536">
        <v>0</v>
      </c>
      <c r="F7981" s="535">
        <v>8.6199999999999992</v>
      </c>
      <c r="G7981" s="536">
        <v>0</v>
      </c>
      <c r="H7981" s="535">
        <v>9.58</v>
      </c>
      <c r="I7981" s="536">
        <v>0</v>
      </c>
      <c r="J7981" s="535">
        <v>7.86</v>
      </c>
      <c r="K7981" s="536">
        <v>0</v>
      </c>
      <c r="L7981" s="535">
        <v>9.91</v>
      </c>
      <c r="M7981" s="536">
        <v>0</v>
      </c>
      <c r="N7981" s="535">
        <v>9.67</v>
      </c>
      <c r="O7981" s="536">
        <v>0</v>
      </c>
      <c r="P7981" s="535">
        <v>10.19</v>
      </c>
      <c r="Q7981" s="536">
        <v>0</v>
      </c>
      <c r="R7981" s="535">
        <v>10.83</v>
      </c>
    </row>
    <row r="7982" spans="1:18" ht="12.75">
      <c r="A7982" s="145">
        <v>102217</v>
      </c>
      <c r="B7982" s="102" t="s">
        <v>29587</v>
      </c>
      <c r="C7982" s="145" t="s">
        <v>4</v>
      </c>
      <c r="D7982" s="535">
        <v>18.170000000000002</v>
      </c>
      <c r="E7982" s="536">
        <v>0</v>
      </c>
      <c r="F7982" s="535">
        <v>17.27</v>
      </c>
      <c r="G7982" s="536">
        <v>0</v>
      </c>
      <c r="H7982" s="535">
        <v>19.16</v>
      </c>
      <c r="I7982" s="536">
        <v>0</v>
      </c>
      <c r="J7982" s="535">
        <v>15.75</v>
      </c>
      <c r="K7982" s="536">
        <v>0</v>
      </c>
      <c r="L7982" s="535">
        <v>19.84</v>
      </c>
      <c r="M7982" s="536">
        <v>0</v>
      </c>
      <c r="N7982" s="535">
        <v>19.36</v>
      </c>
      <c r="O7982" s="536">
        <v>0</v>
      </c>
      <c r="P7982" s="535">
        <v>20.41</v>
      </c>
      <c r="Q7982" s="536">
        <v>0</v>
      </c>
      <c r="R7982" s="535">
        <v>21.69</v>
      </c>
    </row>
    <row r="7983" spans="1:18" ht="12.75">
      <c r="A7983" s="145">
        <v>102227</v>
      </c>
      <c r="B7983" s="102" t="s">
        <v>29588</v>
      </c>
      <c r="C7983" s="145" t="s">
        <v>4</v>
      </c>
      <c r="D7983" s="535">
        <v>27.26</v>
      </c>
      <c r="E7983" s="536">
        <v>0</v>
      </c>
      <c r="F7983" s="535">
        <v>25.9</v>
      </c>
      <c r="G7983" s="536">
        <v>0</v>
      </c>
      <c r="H7983" s="535">
        <v>28.74</v>
      </c>
      <c r="I7983" s="536">
        <v>0</v>
      </c>
      <c r="J7983" s="535">
        <v>23.62</v>
      </c>
      <c r="K7983" s="536">
        <v>0</v>
      </c>
      <c r="L7983" s="535">
        <v>29.77</v>
      </c>
      <c r="M7983" s="536">
        <v>0</v>
      </c>
      <c r="N7983" s="535">
        <v>29.04</v>
      </c>
      <c r="O7983" s="536">
        <v>0</v>
      </c>
      <c r="P7983" s="535">
        <v>30.61</v>
      </c>
      <c r="Q7983" s="536">
        <v>0</v>
      </c>
      <c r="R7983" s="535">
        <v>32.549999999999997</v>
      </c>
    </row>
    <row r="7984" spans="1:18" ht="12.75">
      <c r="A7984" s="145">
        <v>102211</v>
      </c>
      <c r="B7984" s="102" t="s">
        <v>29589</v>
      </c>
      <c r="C7984" s="145" t="s">
        <v>4</v>
      </c>
      <c r="D7984" s="535">
        <v>0</v>
      </c>
      <c r="E7984" s="536"/>
      <c r="F7984" s="535">
        <v>0</v>
      </c>
      <c r="G7984" s="536"/>
      <c r="H7984" s="535">
        <v>0</v>
      </c>
      <c r="I7984" s="536"/>
      <c r="J7984" s="535">
        <v>0</v>
      </c>
      <c r="K7984" s="536"/>
      <c r="L7984" s="535">
        <v>0</v>
      </c>
      <c r="M7984" s="536"/>
      <c r="N7984" s="535">
        <v>0</v>
      </c>
      <c r="O7984" s="536"/>
      <c r="P7984" s="535">
        <v>0</v>
      </c>
      <c r="Q7984" s="536"/>
      <c r="R7984" s="535">
        <v>0</v>
      </c>
    </row>
    <row r="7985" spans="1:18" ht="12.75">
      <c r="A7985" s="145">
        <v>102221</v>
      </c>
      <c r="B7985" s="102" t="s">
        <v>29590</v>
      </c>
      <c r="C7985" s="145" t="s">
        <v>4</v>
      </c>
      <c r="D7985" s="535">
        <v>0</v>
      </c>
      <c r="E7985" s="536"/>
      <c r="F7985" s="535">
        <v>0</v>
      </c>
      <c r="G7985" s="536"/>
      <c r="H7985" s="535">
        <v>0</v>
      </c>
      <c r="I7985" s="536"/>
      <c r="J7985" s="535">
        <v>0</v>
      </c>
      <c r="K7985" s="536"/>
      <c r="L7985" s="535">
        <v>0</v>
      </c>
      <c r="M7985" s="536"/>
      <c r="N7985" s="535">
        <v>0</v>
      </c>
      <c r="O7985" s="536"/>
      <c r="P7985" s="535">
        <v>0</v>
      </c>
      <c r="Q7985" s="536"/>
      <c r="R7985" s="535">
        <v>0</v>
      </c>
    </row>
    <row r="7986" spans="1:18" ht="12.75">
      <c r="A7986" s="145">
        <v>102231</v>
      </c>
      <c r="B7986" s="102" t="s">
        <v>29591</v>
      </c>
      <c r="C7986" s="145" t="s">
        <v>4</v>
      </c>
      <c r="D7986" s="535">
        <v>0</v>
      </c>
      <c r="E7986" s="536"/>
      <c r="F7986" s="535">
        <v>0</v>
      </c>
      <c r="G7986" s="536"/>
      <c r="H7986" s="535">
        <v>0</v>
      </c>
      <c r="I7986" s="536"/>
      <c r="J7986" s="535">
        <v>0</v>
      </c>
      <c r="K7986" s="536"/>
      <c r="L7986" s="535">
        <v>0</v>
      </c>
      <c r="M7986" s="536"/>
      <c r="N7986" s="535">
        <v>0</v>
      </c>
      <c r="O7986" s="536"/>
      <c r="P7986" s="535">
        <v>0</v>
      </c>
      <c r="Q7986" s="536"/>
      <c r="R7986" s="535">
        <v>0</v>
      </c>
    </row>
    <row r="7987" spans="1:18" ht="12.75">
      <c r="A7987" s="145">
        <v>102209</v>
      </c>
      <c r="B7987" s="102" t="s">
        <v>29592</v>
      </c>
      <c r="C7987" s="145" t="s">
        <v>4</v>
      </c>
      <c r="D7987" s="535">
        <v>8.93</v>
      </c>
      <c r="E7987" s="536">
        <v>0</v>
      </c>
      <c r="F7987" s="535">
        <v>8.4700000000000006</v>
      </c>
      <c r="G7987" s="536">
        <v>0</v>
      </c>
      <c r="H7987" s="535">
        <v>9.43</v>
      </c>
      <c r="I7987" s="536">
        <v>0</v>
      </c>
      <c r="J7987" s="535">
        <v>7.73</v>
      </c>
      <c r="K7987" s="536">
        <v>0</v>
      </c>
      <c r="L7987" s="535">
        <v>9.77</v>
      </c>
      <c r="M7987" s="536">
        <v>0</v>
      </c>
      <c r="N7987" s="535">
        <v>9.51</v>
      </c>
      <c r="O7987" s="536">
        <v>0</v>
      </c>
      <c r="P7987" s="535">
        <v>10.050000000000001</v>
      </c>
      <c r="Q7987" s="536">
        <v>0</v>
      </c>
      <c r="R7987" s="535">
        <v>10.69</v>
      </c>
    </row>
    <row r="7988" spans="1:18" ht="12.75">
      <c r="A7988" s="145">
        <v>102219</v>
      </c>
      <c r="B7988" s="102" t="s">
        <v>29593</v>
      </c>
      <c r="C7988" s="145" t="s">
        <v>4</v>
      </c>
      <c r="D7988" s="535">
        <v>17.87</v>
      </c>
      <c r="E7988" s="536">
        <v>0</v>
      </c>
      <c r="F7988" s="535">
        <v>16.96</v>
      </c>
      <c r="G7988" s="536">
        <v>0</v>
      </c>
      <c r="H7988" s="535">
        <v>18.87</v>
      </c>
      <c r="I7988" s="536">
        <v>0</v>
      </c>
      <c r="J7988" s="535">
        <v>15.48</v>
      </c>
      <c r="K7988" s="536">
        <v>0</v>
      </c>
      <c r="L7988" s="535">
        <v>19.559999999999999</v>
      </c>
      <c r="M7988" s="536">
        <v>0</v>
      </c>
      <c r="N7988" s="535">
        <v>19.03</v>
      </c>
      <c r="O7988" s="536">
        <v>0</v>
      </c>
      <c r="P7988" s="535">
        <v>20.11</v>
      </c>
      <c r="Q7988" s="536">
        <v>0</v>
      </c>
      <c r="R7988" s="535">
        <v>21.39</v>
      </c>
    </row>
    <row r="7989" spans="1:18" ht="12.75">
      <c r="A7989" s="145">
        <v>102229</v>
      </c>
      <c r="B7989" s="102" t="s">
        <v>29594</v>
      </c>
      <c r="C7989" s="145" t="s">
        <v>4</v>
      </c>
      <c r="D7989" s="535">
        <v>26.81</v>
      </c>
      <c r="E7989" s="536">
        <v>0</v>
      </c>
      <c r="F7989" s="535">
        <v>25.46</v>
      </c>
      <c r="G7989" s="536">
        <v>0</v>
      </c>
      <c r="H7989" s="535">
        <v>28.32</v>
      </c>
      <c r="I7989" s="536">
        <v>0</v>
      </c>
      <c r="J7989" s="535">
        <v>23.23</v>
      </c>
      <c r="K7989" s="536">
        <v>0</v>
      </c>
      <c r="L7989" s="535">
        <v>29.36</v>
      </c>
      <c r="M7989" s="536">
        <v>0</v>
      </c>
      <c r="N7989" s="535">
        <v>28.55</v>
      </c>
      <c r="O7989" s="536">
        <v>0</v>
      </c>
      <c r="P7989" s="535">
        <v>30.18</v>
      </c>
      <c r="Q7989" s="536">
        <v>0</v>
      </c>
      <c r="R7989" s="535">
        <v>32.11</v>
      </c>
    </row>
    <row r="7990" spans="1:18" ht="12.75">
      <c r="A7990" s="145">
        <v>102210</v>
      </c>
      <c r="B7990" s="102" t="s">
        <v>29595</v>
      </c>
      <c r="C7990" s="145" t="s">
        <v>4</v>
      </c>
      <c r="D7990" s="535">
        <v>8.58</v>
      </c>
      <c r="E7990" s="536">
        <v>0</v>
      </c>
      <c r="F7990" s="535">
        <v>8.06</v>
      </c>
      <c r="G7990" s="536">
        <v>0</v>
      </c>
      <c r="H7990" s="535">
        <v>9.0299999999999994</v>
      </c>
      <c r="I7990" s="536">
        <v>0</v>
      </c>
      <c r="J7990" s="535">
        <v>7.41</v>
      </c>
      <c r="K7990" s="536">
        <v>0</v>
      </c>
      <c r="L7990" s="535">
        <v>9.36</v>
      </c>
      <c r="M7990" s="536">
        <v>0</v>
      </c>
      <c r="N7990" s="535">
        <v>9.06</v>
      </c>
      <c r="O7990" s="536">
        <v>0</v>
      </c>
      <c r="P7990" s="535">
        <v>9.57</v>
      </c>
      <c r="Q7990" s="536">
        <v>0</v>
      </c>
      <c r="R7990" s="535">
        <v>10.210000000000001</v>
      </c>
    </row>
    <row r="7991" spans="1:18" ht="12.75">
      <c r="A7991" s="145">
        <v>102220</v>
      </c>
      <c r="B7991" s="102" t="s">
        <v>29596</v>
      </c>
      <c r="C7991" s="145" t="s">
        <v>4</v>
      </c>
      <c r="D7991" s="535">
        <v>17.18</v>
      </c>
      <c r="E7991" s="536">
        <v>0</v>
      </c>
      <c r="F7991" s="535">
        <v>16.13</v>
      </c>
      <c r="G7991" s="536">
        <v>0</v>
      </c>
      <c r="H7991" s="535">
        <v>18.059999999999999</v>
      </c>
      <c r="I7991" s="536">
        <v>0</v>
      </c>
      <c r="J7991" s="535">
        <v>14.83</v>
      </c>
      <c r="K7991" s="536">
        <v>0</v>
      </c>
      <c r="L7991" s="535">
        <v>18.73</v>
      </c>
      <c r="M7991" s="536">
        <v>0</v>
      </c>
      <c r="N7991" s="535">
        <v>18.13</v>
      </c>
      <c r="O7991" s="536">
        <v>0</v>
      </c>
      <c r="P7991" s="535">
        <v>19.170000000000002</v>
      </c>
      <c r="Q7991" s="536">
        <v>0</v>
      </c>
      <c r="R7991" s="535">
        <v>20.46</v>
      </c>
    </row>
    <row r="7992" spans="1:18" ht="12.75">
      <c r="A7992" s="145">
        <v>102230</v>
      </c>
      <c r="B7992" s="102" t="s">
        <v>29597</v>
      </c>
      <c r="C7992" s="145" t="s">
        <v>4</v>
      </c>
      <c r="D7992" s="535">
        <v>25.77</v>
      </c>
      <c r="E7992" s="536">
        <v>0</v>
      </c>
      <c r="F7992" s="535">
        <v>24.21</v>
      </c>
      <c r="G7992" s="536">
        <v>0</v>
      </c>
      <c r="H7992" s="535">
        <v>27.1</v>
      </c>
      <c r="I7992" s="536">
        <v>0</v>
      </c>
      <c r="J7992" s="535">
        <v>22.26</v>
      </c>
      <c r="K7992" s="536">
        <v>0</v>
      </c>
      <c r="L7992" s="535">
        <v>28.1</v>
      </c>
      <c r="M7992" s="536">
        <v>0</v>
      </c>
      <c r="N7992" s="535">
        <v>27.19</v>
      </c>
      <c r="O7992" s="536">
        <v>0</v>
      </c>
      <c r="P7992" s="535">
        <v>28.75</v>
      </c>
      <c r="Q7992" s="536">
        <v>0</v>
      </c>
      <c r="R7992" s="535">
        <v>30.69</v>
      </c>
    </row>
    <row r="7993" spans="1:18" ht="12.75">
      <c r="A7993" s="145">
        <v>102208</v>
      </c>
      <c r="B7993" s="102" t="s">
        <v>29598</v>
      </c>
      <c r="C7993" s="145" t="s">
        <v>4</v>
      </c>
      <c r="D7993" s="535">
        <v>8.69</v>
      </c>
      <c r="E7993" s="536">
        <v>0</v>
      </c>
      <c r="F7993" s="535">
        <v>8.1999999999999993</v>
      </c>
      <c r="G7993" s="536">
        <v>0</v>
      </c>
      <c r="H7993" s="535">
        <v>9.16</v>
      </c>
      <c r="I7993" s="536">
        <v>0</v>
      </c>
      <c r="J7993" s="535">
        <v>7.51</v>
      </c>
      <c r="K7993" s="536">
        <v>0</v>
      </c>
      <c r="L7993" s="535">
        <v>9.5</v>
      </c>
      <c r="M7993" s="536">
        <v>0</v>
      </c>
      <c r="N7993" s="535">
        <v>9.2100000000000009</v>
      </c>
      <c r="O7993" s="536">
        <v>0</v>
      </c>
      <c r="P7993" s="535">
        <v>9.73</v>
      </c>
      <c r="Q7993" s="536">
        <v>0</v>
      </c>
      <c r="R7993" s="535">
        <v>10.38</v>
      </c>
    </row>
    <row r="7994" spans="1:18" ht="12.75">
      <c r="A7994" s="145">
        <v>102218</v>
      </c>
      <c r="B7994" s="102" t="s">
        <v>29599</v>
      </c>
      <c r="C7994" s="145" t="s">
        <v>4</v>
      </c>
      <c r="D7994" s="535">
        <v>17.399999999999999</v>
      </c>
      <c r="E7994" s="536">
        <v>0</v>
      </c>
      <c r="F7994" s="535">
        <v>16.41</v>
      </c>
      <c r="G7994" s="536">
        <v>0</v>
      </c>
      <c r="H7994" s="535">
        <v>18.329999999999998</v>
      </c>
      <c r="I7994" s="536">
        <v>0</v>
      </c>
      <c r="J7994" s="535">
        <v>15.05</v>
      </c>
      <c r="K7994" s="536">
        <v>0</v>
      </c>
      <c r="L7994" s="535">
        <v>19</v>
      </c>
      <c r="M7994" s="536">
        <v>0</v>
      </c>
      <c r="N7994" s="535">
        <v>18.43</v>
      </c>
      <c r="O7994" s="536">
        <v>0</v>
      </c>
      <c r="P7994" s="535">
        <v>19.48</v>
      </c>
      <c r="Q7994" s="536">
        <v>0</v>
      </c>
      <c r="R7994" s="535">
        <v>20.76</v>
      </c>
    </row>
    <row r="7995" spans="1:18" ht="12.75">
      <c r="A7995" s="145">
        <v>102228</v>
      </c>
      <c r="B7995" s="102" t="s">
        <v>29600</v>
      </c>
      <c r="C7995" s="145" t="s">
        <v>4</v>
      </c>
      <c r="D7995" s="535">
        <v>26.13</v>
      </c>
      <c r="E7995" s="536">
        <v>0</v>
      </c>
      <c r="F7995" s="535">
        <v>24.63</v>
      </c>
      <c r="G7995" s="536">
        <v>0</v>
      </c>
      <c r="H7995" s="535">
        <v>27.52</v>
      </c>
      <c r="I7995" s="536">
        <v>0</v>
      </c>
      <c r="J7995" s="535">
        <v>22.59</v>
      </c>
      <c r="K7995" s="536">
        <v>0</v>
      </c>
      <c r="L7995" s="535">
        <v>28.54</v>
      </c>
      <c r="M7995" s="536">
        <v>0</v>
      </c>
      <c r="N7995" s="535">
        <v>27.66</v>
      </c>
      <c r="O7995" s="536">
        <v>0</v>
      </c>
      <c r="P7995" s="535">
        <v>29.24</v>
      </c>
      <c r="Q7995" s="536">
        <v>0</v>
      </c>
      <c r="R7995" s="535">
        <v>31.18</v>
      </c>
    </row>
    <row r="7996" spans="1:18" ht="12.75">
      <c r="A7996" s="145">
        <v>102212</v>
      </c>
      <c r="B7996" s="102" t="s">
        <v>29601</v>
      </c>
      <c r="C7996" s="145" t="s">
        <v>4</v>
      </c>
      <c r="D7996" s="535">
        <v>0</v>
      </c>
      <c r="E7996" s="536"/>
      <c r="F7996" s="535">
        <v>0</v>
      </c>
      <c r="G7996" s="536"/>
      <c r="H7996" s="535">
        <v>0</v>
      </c>
      <c r="I7996" s="536"/>
      <c r="J7996" s="535">
        <v>0</v>
      </c>
      <c r="K7996" s="536"/>
      <c r="L7996" s="535">
        <v>0</v>
      </c>
      <c r="M7996" s="536"/>
      <c r="N7996" s="535">
        <v>0</v>
      </c>
      <c r="O7996" s="536"/>
      <c r="P7996" s="535">
        <v>0</v>
      </c>
      <c r="Q7996" s="536"/>
      <c r="R7996" s="535">
        <v>0</v>
      </c>
    </row>
    <row r="7997" spans="1:18" ht="12.75">
      <c r="A7997" s="145">
        <v>102222</v>
      </c>
      <c r="B7997" s="102" t="s">
        <v>29602</v>
      </c>
      <c r="C7997" s="145" t="s">
        <v>4</v>
      </c>
      <c r="D7997" s="535">
        <v>0</v>
      </c>
      <c r="E7997" s="536"/>
      <c r="F7997" s="535">
        <v>0</v>
      </c>
      <c r="G7997" s="536"/>
      <c r="H7997" s="535">
        <v>0</v>
      </c>
      <c r="I7997" s="536"/>
      <c r="J7997" s="535">
        <v>0</v>
      </c>
      <c r="K7997" s="536"/>
      <c r="L7997" s="535">
        <v>0</v>
      </c>
      <c r="M7997" s="536"/>
      <c r="N7997" s="535">
        <v>0</v>
      </c>
      <c r="O7997" s="536"/>
      <c r="P7997" s="535">
        <v>0</v>
      </c>
      <c r="Q7997" s="536"/>
      <c r="R7997" s="535">
        <v>0</v>
      </c>
    </row>
    <row r="7998" spans="1:18" ht="12.75">
      <c r="A7998" s="145">
        <v>102232</v>
      </c>
      <c r="B7998" s="102" t="s">
        <v>29603</v>
      </c>
      <c r="C7998" s="145" t="s">
        <v>4</v>
      </c>
      <c r="D7998" s="535">
        <v>0</v>
      </c>
      <c r="E7998" s="536"/>
      <c r="F7998" s="535">
        <v>0</v>
      </c>
      <c r="G7998" s="536"/>
      <c r="H7998" s="535">
        <v>0</v>
      </c>
      <c r="I7998" s="536"/>
      <c r="J7998" s="535">
        <v>0</v>
      </c>
      <c r="K7998" s="536"/>
      <c r="L7998" s="535">
        <v>0</v>
      </c>
      <c r="M7998" s="536"/>
      <c r="N7998" s="535">
        <v>0</v>
      </c>
      <c r="O7998" s="536"/>
      <c r="P7998" s="535">
        <v>0</v>
      </c>
      <c r="Q7998" s="536"/>
      <c r="R7998" s="535">
        <v>0</v>
      </c>
    </row>
    <row r="7999" spans="1:18" ht="12.75">
      <c r="A7999" s="145">
        <v>102203</v>
      </c>
      <c r="B7999" s="102" t="s">
        <v>29604</v>
      </c>
      <c r="C7999" s="145" t="s">
        <v>4</v>
      </c>
      <c r="D7999" s="535">
        <v>11.58</v>
      </c>
      <c r="E7999" s="536">
        <v>0</v>
      </c>
      <c r="F7999" s="535">
        <v>10.77</v>
      </c>
      <c r="G7999" s="536">
        <v>0</v>
      </c>
      <c r="H7999" s="535">
        <v>11.06</v>
      </c>
      <c r="I7999" s="536">
        <v>0</v>
      </c>
      <c r="J7999" s="535">
        <v>9.09</v>
      </c>
      <c r="K7999" s="536">
        <v>0</v>
      </c>
      <c r="L7999" s="535">
        <v>11.69</v>
      </c>
      <c r="M7999" s="536">
        <v>0</v>
      </c>
      <c r="N7999" s="535">
        <v>11.1</v>
      </c>
      <c r="O7999" s="536">
        <v>0</v>
      </c>
      <c r="P7999" s="535">
        <v>11.24</v>
      </c>
      <c r="Q7999" s="536">
        <v>0</v>
      </c>
      <c r="R7999" s="535">
        <v>12.7</v>
      </c>
    </row>
    <row r="8000" spans="1:18" ht="12.75">
      <c r="A8000" s="145">
        <v>102213</v>
      </c>
      <c r="B8000" s="102" t="s">
        <v>29605</v>
      </c>
      <c r="C8000" s="145" t="s">
        <v>4</v>
      </c>
      <c r="D8000" s="535">
        <v>23.19</v>
      </c>
      <c r="E8000" s="536">
        <v>0</v>
      </c>
      <c r="F8000" s="535">
        <v>21.57</v>
      </c>
      <c r="G8000" s="536">
        <v>0</v>
      </c>
      <c r="H8000" s="535">
        <v>22.14</v>
      </c>
      <c r="I8000" s="536">
        <v>0</v>
      </c>
      <c r="J8000" s="535">
        <v>18.21</v>
      </c>
      <c r="K8000" s="536">
        <v>0</v>
      </c>
      <c r="L8000" s="535">
        <v>23.4</v>
      </c>
      <c r="M8000" s="536">
        <v>0</v>
      </c>
      <c r="N8000" s="535">
        <v>22.23</v>
      </c>
      <c r="O8000" s="536">
        <v>0</v>
      </c>
      <c r="P8000" s="535">
        <v>22.5</v>
      </c>
      <c r="Q8000" s="536">
        <v>0</v>
      </c>
      <c r="R8000" s="535">
        <v>25.41</v>
      </c>
    </row>
    <row r="8001" spans="1:18" ht="12.75">
      <c r="A8001" s="145">
        <v>102223</v>
      </c>
      <c r="B8001" s="102" t="s">
        <v>21424</v>
      </c>
      <c r="C8001" s="145" t="s">
        <v>4</v>
      </c>
      <c r="D8001" s="535">
        <v>34.78</v>
      </c>
      <c r="E8001" s="536">
        <v>0</v>
      </c>
      <c r="F8001" s="535">
        <v>32.36</v>
      </c>
      <c r="G8001" s="536">
        <v>0</v>
      </c>
      <c r="H8001" s="535">
        <v>33.21</v>
      </c>
      <c r="I8001" s="536">
        <v>0</v>
      </c>
      <c r="J8001" s="535">
        <v>27.32</v>
      </c>
      <c r="K8001" s="536">
        <v>0</v>
      </c>
      <c r="L8001" s="535">
        <v>35.1</v>
      </c>
      <c r="M8001" s="536">
        <v>0</v>
      </c>
      <c r="N8001" s="535">
        <v>33.36</v>
      </c>
      <c r="O8001" s="536">
        <v>0</v>
      </c>
      <c r="P8001" s="535">
        <v>33.76</v>
      </c>
      <c r="Q8001" s="536">
        <v>0</v>
      </c>
      <c r="R8001" s="535">
        <v>38.119999999999997</v>
      </c>
    </row>
    <row r="8002" spans="1:18" ht="12.75">
      <c r="A8002" s="145">
        <v>102204</v>
      </c>
      <c r="B8002" s="102" t="s">
        <v>29606</v>
      </c>
      <c r="C8002" s="145" t="s">
        <v>4</v>
      </c>
      <c r="D8002" s="535">
        <v>11.93</v>
      </c>
      <c r="E8002" s="536">
        <v>0</v>
      </c>
      <c r="F8002" s="535">
        <v>11.15</v>
      </c>
      <c r="G8002" s="536">
        <v>0</v>
      </c>
      <c r="H8002" s="535">
        <v>11.35</v>
      </c>
      <c r="I8002" s="536">
        <v>0</v>
      </c>
      <c r="J8002" s="535">
        <v>9.33</v>
      </c>
      <c r="K8002" s="536">
        <v>0</v>
      </c>
      <c r="L8002" s="535">
        <v>12</v>
      </c>
      <c r="M8002" s="536">
        <v>0</v>
      </c>
      <c r="N8002" s="535">
        <v>11.43</v>
      </c>
      <c r="O8002" s="536">
        <v>0</v>
      </c>
      <c r="P8002" s="535">
        <v>11.53</v>
      </c>
      <c r="Q8002" s="536">
        <v>0</v>
      </c>
      <c r="R8002" s="535">
        <v>13.05</v>
      </c>
    </row>
    <row r="8003" spans="1:18" ht="12.75">
      <c r="A8003" s="145">
        <v>102214</v>
      </c>
      <c r="B8003" s="102" t="s">
        <v>29607</v>
      </c>
      <c r="C8003" s="145" t="s">
        <v>4</v>
      </c>
      <c r="D8003" s="535">
        <v>23.87</v>
      </c>
      <c r="E8003" s="536">
        <v>0</v>
      </c>
      <c r="F8003" s="535">
        <v>22.32</v>
      </c>
      <c r="G8003" s="536">
        <v>0</v>
      </c>
      <c r="H8003" s="535">
        <v>22.7</v>
      </c>
      <c r="I8003" s="536">
        <v>0</v>
      </c>
      <c r="J8003" s="535">
        <v>18.68</v>
      </c>
      <c r="K8003" s="536">
        <v>0</v>
      </c>
      <c r="L8003" s="535">
        <v>24.02</v>
      </c>
      <c r="M8003" s="536">
        <v>0</v>
      </c>
      <c r="N8003" s="535">
        <v>22.88</v>
      </c>
      <c r="O8003" s="536">
        <v>0</v>
      </c>
      <c r="P8003" s="535">
        <v>23.07</v>
      </c>
      <c r="Q8003" s="536">
        <v>0</v>
      </c>
      <c r="R8003" s="535">
        <v>26.1</v>
      </c>
    </row>
    <row r="8004" spans="1:18" ht="12.75">
      <c r="A8004" s="145">
        <v>102224</v>
      </c>
      <c r="B8004" s="102" t="s">
        <v>29608</v>
      </c>
      <c r="C8004" s="145" t="s">
        <v>4</v>
      </c>
      <c r="D8004" s="535">
        <v>35.81</v>
      </c>
      <c r="E8004" s="536">
        <v>0</v>
      </c>
      <c r="F8004" s="535">
        <v>33.5</v>
      </c>
      <c r="G8004" s="536">
        <v>0</v>
      </c>
      <c r="H8004" s="535">
        <v>34.06</v>
      </c>
      <c r="I8004" s="536">
        <v>0</v>
      </c>
      <c r="J8004" s="535">
        <v>28.03</v>
      </c>
      <c r="K8004" s="536">
        <v>0</v>
      </c>
      <c r="L8004" s="535">
        <v>36.04</v>
      </c>
      <c r="M8004" s="536">
        <v>0</v>
      </c>
      <c r="N8004" s="535">
        <v>34.33</v>
      </c>
      <c r="O8004" s="536">
        <v>0</v>
      </c>
      <c r="P8004" s="535">
        <v>34.630000000000003</v>
      </c>
      <c r="Q8004" s="536">
        <v>0</v>
      </c>
      <c r="R8004" s="535">
        <v>39.14</v>
      </c>
    </row>
    <row r="8005" spans="1:18" ht="12.75">
      <c r="A8005" s="145">
        <v>102205</v>
      </c>
      <c r="B8005" s="102" t="s">
        <v>29609</v>
      </c>
      <c r="C8005" s="145" t="s">
        <v>4</v>
      </c>
      <c r="D8005" s="535">
        <v>10.83</v>
      </c>
      <c r="E8005" s="536">
        <v>0</v>
      </c>
      <c r="F8005" s="535">
        <v>9.9600000000000009</v>
      </c>
      <c r="G8005" s="536">
        <v>0</v>
      </c>
      <c r="H8005" s="535">
        <v>10.44</v>
      </c>
      <c r="I8005" s="536">
        <v>0</v>
      </c>
      <c r="J8005" s="535">
        <v>8.56</v>
      </c>
      <c r="K8005" s="536">
        <v>0</v>
      </c>
      <c r="L8005" s="535">
        <v>11.01</v>
      </c>
      <c r="M8005" s="536">
        <v>0</v>
      </c>
      <c r="N8005" s="535">
        <v>10.39</v>
      </c>
      <c r="O8005" s="536">
        <v>0</v>
      </c>
      <c r="P8005" s="535">
        <v>10.62</v>
      </c>
      <c r="Q8005" s="536">
        <v>0</v>
      </c>
      <c r="R8005" s="535">
        <v>11.96</v>
      </c>
    </row>
    <row r="8006" spans="1:18" ht="12.75">
      <c r="A8006" s="145">
        <v>102215</v>
      </c>
      <c r="B8006" s="102" t="s">
        <v>29610</v>
      </c>
      <c r="C8006" s="145" t="s">
        <v>4</v>
      </c>
      <c r="D8006" s="535">
        <v>21.67</v>
      </c>
      <c r="E8006" s="536">
        <v>0</v>
      </c>
      <c r="F8006" s="535">
        <v>19.940000000000001</v>
      </c>
      <c r="G8006" s="536">
        <v>0</v>
      </c>
      <c r="H8006" s="535">
        <v>20.88</v>
      </c>
      <c r="I8006" s="536">
        <v>0</v>
      </c>
      <c r="J8006" s="535">
        <v>17.14</v>
      </c>
      <c r="K8006" s="536">
        <v>0</v>
      </c>
      <c r="L8006" s="535">
        <v>22.05</v>
      </c>
      <c r="M8006" s="536">
        <v>0</v>
      </c>
      <c r="N8006" s="535">
        <v>20.81</v>
      </c>
      <c r="O8006" s="536">
        <v>0</v>
      </c>
      <c r="P8006" s="535">
        <v>21.25</v>
      </c>
      <c r="Q8006" s="536">
        <v>0</v>
      </c>
      <c r="R8006" s="535">
        <v>23.93</v>
      </c>
    </row>
    <row r="8007" spans="1:18" ht="12.75">
      <c r="A8007" s="145">
        <v>102225</v>
      </c>
      <c r="B8007" s="102" t="s">
        <v>29611</v>
      </c>
      <c r="C8007" s="145" t="s">
        <v>4</v>
      </c>
      <c r="D8007" s="535">
        <v>32.51</v>
      </c>
      <c r="E8007" s="536">
        <v>0</v>
      </c>
      <c r="F8007" s="535">
        <v>29.92</v>
      </c>
      <c r="G8007" s="536">
        <v>0</v>
      </c>
      <c r="H8007" s="535">
        <v>31.32</v>
      </c>
      <c r="I8007" s="536">
        <v>0</v>
      </c>
      <c r="J8007" s="535">
        <v>25.72</v>
      </c>
      <c r="K8007" s="536">
        <v>0</v>
      </c>
      <c r="L8007" s="535">
        <v>33.08</v>
      </c>
      <c r="M8007" s="536">
        <v>0</v>
      </c>
      <c r="N8007" s="535">
        <v>31.22</v>
      </c>
      <c r="O8007" s="536">
        <v>0</v>
      </c>
      <c r="P8007" s="535">
        <v>31.87</v>
      </c>
      <c r="Q8007" s="536">
        <v>0</v>
      </c>
      <c r="R8007" s="535">
        <v>35.89</v>
      </c>
    </row>
    <row r="8008" spans="1:18" ht="12.75">
      <c r="A8008" s="145">
        <v>102206</v>
      </c>
      <c r="B8008" s="102" t="s">
        <v>29612</v>
      </c>
      <c r="C8008" s="145" t="s">
        <v>4</v>
      </c>
      <c r="D8008" s="535">
        <v>0</v>
      </c>
      <c r="E8008" s="536"/>
      <c r="F8008" s="535">
        <v>0</v>
      </c>
      <c r="G8008" s="536"/>
      <c r="H8008" s="535">
        <v>0</v>
      </c>
      <c r="I8008" s="536"/>
      <c r="J8008" s="535">
        <v>0</v>
      </c>
      <c r="K8008" s="536"/>
      <c r="L8008" s="535">
        <v>0</v>
      </c>
      <c r="M8008" s="536"/>
      <c r="N8008" s="535">
        <v>0</v>
      </c>
      <c r="O8008" s="536"/>
      <c r="P8008" s="535">
        <v>0</v>
      </c>
      <c r="Q8008" s="536"/>
      <c r="R8008" s="535">
        <v>0</v>
      </c>
    </row>
    <row r="8009" spans="1:18" ht="12.75">
      <c r="A8009" s="145">
        <v>102216</v>
      </c>
      <c r="B8009" s="102" t="s">
        <v>29613</v>
      </c>
      <c r="C8009" s="145" t="s">
        <v>4</v>
      </c>
      <c r="D8009" s="535">
        <v>0</v>
      </c>
      <c r="E8009" s="536"/>
      <c r="F8009" s="535">
        <v>0</v>
      </c>
      <c r="G8009" s="536"/>
      <c r="H8009" s="535">
        <v>0</v>
      </c>
      <c r="I8009" s="536"/>
      <c r="J8009" s="535">
        <v>0</v>
      </c>
      <c r="K8009" s="536"/>
      <c r="L8009" s="535">
        <v>0</v>
      </c>
      <c r="M8009" s="536"/>
      <c r="N8009" s="535">
        <v>0</v>
      </c>
      <c r="O8009" s="536"/>
      <c r="P8009" s="535">
        <v>0</v>
      </c>
      <c r="Q8009" s="536"/>
      <c r="R8009" s="535">
        <v>0</v>
      </c>
    </row>
    <row r="8010" spans="1:18" ht="12.75">
      <c r="A8010" s="145">
        <v>102226</v>
      </c>
      <c r="B8010" s="102" t="s">
        <v>29614</v>
      </c>
      <c r="C8010" s="145" t="s">
        <v>4</v>
      </c>
      <c r="D8010" s="535">
        <v>0</v>
      </c>
      <c r="E8010" s="536"/>
      <c r="F8010" s="535">
        <v>0</v>
      </c>
      <c r="G8010" s="536"/>
      <c r="H8010" s="535">
        <v>0</v>
      </c>
      <c r="I8010" s="536"/>
      <c r="J8010" s="535">
        <v>0</v>
      </c>
      <c r="K8010" s="536"/>
      <c r="L8010" s="535">
        <v>0</v>
      </c>
      <c r="M8010" s="536"/>
      <c r="N8010" s="535">
        <v>0</v>
      </c>
      <c r="O8010" s="536"/>
      <c r="P8010" s="535">
        <v>0</v>
      </c>
      <c r="Q8010" s="536"/>
      <c r="R8010" s="535">
        <v>0</v>
      </c>
    </row>
    <row r="8011" spans="1:18" ht="12.75">
      <c r="A8011" s="145">
        <v>100718</v>
      </c>
      <c r="B8011" s="102" t="s">
        <v>29615</v>
      </c>
      <c r="C8011" s="145" t="s">
        <v>1</v>
      </c>
      <c r="D8011" s="535">
        <v>1.65</v>
      </c>
      <c r="E8011" s="536">
        <v>0</v>
      </c>
      <c r="F8011" s="535">
        <v>1.39</v>
      </c>
      <c r="G8011" s="536">
        <v>0</v>
      </c>
      <c r="H8011" s="535">
        <v>1.57</v>
      </c>
      <c r="I8011" s="536">
        <v>0</v>
      </c>
      <c r="J8011" s="535">
        <v>1.37</v>
      </c>
      <c r="K8011" s="536">
        <v>0</v>
      </c>
      <c r="L8011" s="535">
        <v>1.66</v>
      </c>
      <c r="M8011" s="536">
        <v>0</v>
      </c>
      <c r="N8011" s="535">
        <v>1.51</v>
      </c>
      <c r="O8011" s="536">
        <v>0</v>
      </c>
      <c r="P8011" s="535">
        <v>1.68</v>
      </c>
      <c r="Q8011" s="536">
        <v>0</v>
      </c>
      <c r="R8011" s="535">
        <v>1.82</v>
      </c>
    </row>
    <row r="8012" spans="1:18" ht="12.75">
      <c r="A8012" s="145">
        <v>100716</v>
      </c>
      <c r="B8012" s="102" t="s">
        <v>29616</v>
      </c>
      <c r="C8012" s="145" t="s">
        <v>4</v>
      </c>
      <c r="D8012" s="535">
        <v>25.21</v>
      </c>
      <c r="E8012" s="536">
        <v>0.78620000000000001</v>
      </c>
      <c r="F8012" s="535">
        <v>24.08</v>
      </c>
      <c r="G8012" s="536">
        <v>0.82310000000000005</v>
      </c>
      <c r="H8012" s="535">
        <v>25.78</v>
      </c>
      <c r="I8012" s="536">
        <v>0.76880000000000004</v>
      </c>
      <c r="J8012" s="535">
        <v>23.99</v>
      </c>
      <c r="K8012" s="536">
        <v>0.82620000000000005</v>
      </c>
      <c r="L8012" s="535">
        <v>25.75</v>
      </c>
      <c r="M8012" s="536">
        <v>0.76970000000000005</v>
      </c>
      <c r="N8012" s="535">
        <v>25.24</v>
      </c>
      <c r="O8012" s="536">
        <v>0.7853</v>
      </c>
      <c r="P8012" s="535">
        <v>24.57</v>
      </c>
      <c r="Q8012" s="536">
        <v>0.80669999999999997</v>
      </c>
      <c r="R8012" s="535">
        <v>24.95</v>
      </c>
    </row>
    <row r="8013" spans="1:18" ht="12.75">
      <c r="A8013" s="145">
        <v>100717</v>
      </c>
      <c r="B8013" s="102" t="s">
        <v>746</v>
      </c>
      <c r="C8013" s="145" t="s">
        <v>4</v>
      </c>
      <c r="D8013" s="535">
        <v>11.05</v>
      </c>
      <c r="E8013" s="536">
        <v>0</v>
      </c>
      <c r="F8013" s="535">
        <v>9.2799999999999994</v>
      </c>
      <c r="G8013" s="536">
        <v>0</v>
      </c>
      <c r="H8013" s="535">
        <v>11.09</v>
      </c>
      <c r="I8013" s="536">
        <v>0</v>
      </c>
      <c r="J8013" s="535">
        <v>9.1199999999999992</v>
      </c>
      <c r="K8013" s="536">
        <v>0</v>
      </c>
      <c r="L8013" s="535">
        <v>11.34</v>
      </c>
      <c r="M8013" s="536">
        <v>0</v>
      </c>
      <c r="N8013" s="535">
        <v>10.34</v>
      </c>
      <c r="O8013" s="536">
        <v>0</v>
      </c>
      <c r="P8013" s="535">
        <v>11.46</v>
      </c>
      <c r="Q8013" s="536">
        <v>0</v>
      </c>
      <c r="R8013" s="535">
        <v>12.66</v>
      </c>
    </row>
    <row r="8014" spans="1:18" ht="12.75">
      <c r="A8014" s="145">
        <v>100754</v>
      </c>
      <c r="B8014" s="102" t="s">
        <v>29617</v>
      </c>
      <c r="C8014" s="145" t="s">
        <v>4</v>
      </c>
      <c r="D8014" s="535">
        <v>33.19</v>
      </c>
      <c r="E8014" s="536">
        <v>0</v>
      </c>
      <c r="F8014" s="535">
        <v>29.15</v>
      </c>
      <c r="G8014" s="536">
        <v>0</v>
      </c>
      <c r="H8014" s="535">
        <v>34.06</v>
      </c>
      <c r="I8014" s="536">
        <v>0</v>
      </c>
      <c r="J8014" s="535">
        <v>28.04</v>
      </c>
      <c r="K8014" s="536">
        <v>0</v>
      </c>
      <c r="L8014" s="535">
        <v>35.44</v>
      </c>
      <c r="M8014" s="536">
        <v>0</v>
      </c>
      <c r="N8014" s="535">
        <v>33.08</v>
      </c>
      <c r="O8014" s="536">
        <v>0</v>
      </c>
      <c r="P8014" s="535">
        <v>35.200000000000003</v>
      </c>
      <c r="Q8014" s="536">
        <v>0</v>
      </c>
      <c r="R8014" s="535">
        <v>38.4</v>
      </c>
    </row>
    <row r="8015" spans="1:18" ht="12.75">
      <c r="A8015" s="145">
        <v>100736</v>
      </c>
      <c r="B8015" s="102" t="s">
        <v>29618</v>
      </c>
      <c r="C8015" s="145" t="s">
        <v>4</v>
      </c>
      <c r="D8015" s="535">
        <v>16.59</v>
      </c>
      <c r="E8015" s="536">
        <v>0</v>
      </c>
      <c r="F8015" s="535">
        <v>14.57</v>
      </c>
      <c r="G8015" s="536">
        <v>0</v>
      </c>
      <c r="H8015" s="535">
        <v>17.02</v>
      </c>
      <c r="I8015" s="536">
        <v>0</v>
      </c>
      <c r="J8015" s="535">
        <v>14.01</v>
      </c>
      <c r="K8015" s="536">
        <v>0</v>
      </c>
      <c r="L8015" s="535">
        <v>17.71</v>
      </c>
      <c r="M8015" s="536">
        <v>0</v>
      </c>
      <c r="N8015" s="535">
        <v>16.53</v>
      </c>
      <c r="O8015" s="536">
        <v>0</v>
      </c>
      <c r="P8015" s="535">
        <v>17.600000000000001</v>
      </c>
      <c r="Q8015" s="536">
        <v>0</v>
      </c>
      <c r="R8015" s="535">
        <v>19.190000000000001</v>
      </c>
    </row>
    <row r="8016" spans="1:18" ht="12.75">
      <c r="A8016" s="145">
        <v>100753</v>
      </c>
      <c r="B8016" s="102" t="s">
        <v>29619</v>
      </c>
      <c r="C8016" s="145" t="s">
        <v>4</v>
      </c>
      <c r="D8016" s="535">
        <v>24.33</v>
      </c>
      <c r="E8016" s="536">
        <v>0</v>
      </c>
      <c r="F8016" s="535">
        <v>22.15</v>
      </c>
      <c r="G8016" s="536">
        <v>0</v>
      </c>
      <c r="H8016" s="535">
        <v>25.36</v>
      </c>
      <c r="I8016" s="536">
        <v>0</v>
      </c>
      <c r="J8016" s="535">
        <v>20.8</v>
      </c>
      <c r="K8016" s="536">
        <v>0</v>
      </c>
      <c r="L8016" s="535">
        <v>26.35</v>
      </c>
      <c r="M8016" s="536">
        <v>0</v>
      </c>
      <c r="N8016" s="535">
        <v>25.01</v>
      </c>
      <c r="O8016" s="536">
        <v>0</v>
      </c>
      <c r="P8016" s="535">
        <v>26.59</v>
      </c>
      <c r="Q8016" s="536">
        <v>0</v>
      </c>
      <c r="R8016" s="535">
        <v>28.68</v>
      </c>
    </row>
    <row r="8017" spans="1:18" ht="12.75">
      <c r="A8017" s="145">
        <v>100735</v>
      </c>
      <c r="B8017" s="102" t="s">
        <v>29620</v>
      </c>
      <c r="C8017" s="145" t="s">
        <v>4</v>
      </c>
      <c r="D8017" s="535">
        <v>12.16</v>
      </c>
      <c r="E8017" s="536">
        <v>0</v>
      </c>
      <c r="F8017" s="535">
        <v>11.07</v>
      </c>
      <c r="G8017" s="536">
        <v>0</v>
      </c>
      <c r="H8017" s="535">
        <v>12.67</v>
      </c>
      <c r="I8017" s="536">
        <v>0</v>
      </c>
      <c r="J8017" s="535">
        <v>10.4</v>
      </c>
      <c r="K8017" s="536">
        <v>0</v>
      </c>
      <c r="L8017" s="535">
        <v>13.17</v>
      </c>
      <c r="M8017" s="536">
        <v>0</v>
      </c>
      <c r="N8017" s="535">
        <v>12.5</v>
      </c>
      <c r="O8017" s="536">
        <v>0</v>
      </c>
      <c r="P8017" s="535">
        <v>13.29</v>
      </c>
      <c r="Q8017" s="536">
        <v>0</v>
      </c>
      <c r="R8017" s="535">
        <v>14.34</v>
      </c>
    </row>
    <row r="8018" spans="1:18" ht="12.75">
      <c r="A8018" s="145">
        <v>100734</v>
      </c>
      <c r="B8018" s="102" t="s">
        <v>29621</v>
      </c>
      <c r="C8018" s="145" t="s">
        <v>4</v>
      </c>
      <c r="D8018" s="535">
        <v>18.329999999999998</v>
      </c>
      <c r="E8018" s="536">
        <v>0</v>
      </c>
      <c r="F8018" s="535">
        <v>15.06</v>
      </c>
      <c r="G8018" s="536">
        <v>0</v>
      </c>
      <c r="H8018" s="535">
        <v>17.579999999999998</v>
      </c>
      <c r="I8018" s="536">
        <v>0</v>
      </c>
      <c r="J8018" s="535">
        <v>14.37</v>
      </c>
      <c r="K8018" s="536">
        <v>0</v>
      </c>
      <c r="L8018" s="535">
        <v>19.16</v>
      </c>
      <c r="M8018" s="536">
        <v>0</v>
      </c>
      <c r="N8018" s="535">
        <v>17.579999999999998</v>
      </c>
      <c r="O8018" s="536">
        <v>0</v>
      </c>
      <c r="P8018" s="535">
        <v>18.989999999999998</v>
      </c>
      <c r="Q8018" s="536">
        <v>0</v>
      </c>
      <c r="R8018" s="535">
        <v>20.6</v>
      </c>
    </row>
    <row r="8019" spans="1:18" ht="12.75">
      <c r="A8019" s="145">
        <v>100733</v>
      </c>
      <c r="B8019" s="102" t="s">
        <v>29622</v>
      </c>
      <c r="C8019" s="145" t="s">
        <v>4</v>
      </c>
      <c r="D8019" s="535">
        <v>14.33</v>
      </c>
      <c r="E8019" s="536">
        <v>0</v>
      </c>
      <c r="F8019" s="535">
        <v>11.54</v>
      </c>
      <c r="G8019" s="536">
        <v>0</v>
      </c>
      <c r="H8019" s="535">
        <v>13.23</v>
      </c>
      <c r="I8019" s="536">
        <v>0</v>
      </c>
      <c r="J8019" s="535">
        <v>10.72</v>
      </c>
      <c r="K8019" s="536">
        <v>0</v>
      </c>
      <c r="L8019" s="535">
        <v>14.92</v>
      </c>
      <c r="M8019" s="536">
        <v>0</v>
      </c>
      <c r="N8019" s="535">
        <v>13.69</v>
      </c>
      <c r="O8019" s="536">
        <v>0</v>
      </c>
      <c r="P8019" s="535">
        <v>14.93</v>
      </c>
      <c r="Q8019" s="536">
        <v>0</v>
      </c>
      <c r="R8019" s="535">
        <v>16</v>
      </c>
    </row>
    <row r="8020" spans="1:18" ht="12.75">
      <c r="A8020" s="145">
        <v>100740</v>
      </c>
      <c r="B8020" s="102" t="s">
        <v>29623</v>
      </c>
      <c r="C8020" s="145" t="s">
        <v>4</v>
      </c>
      <c r="D8020" s="535">
        <v>11.74</v>
      </c>
      <c r="E8020" s="536">
        <v>0</v>
      </c>
      <c r="F8020" s="535">
        <v>11.57</v>
      </c>
      <c r="G8020" s="536">
        <v>0</v>
      </c>
      <c r="H8020" s="535">
        <v>12.59</v>
      </c>
      <c r="I8020" s="536">
        <v>0</v>
      </c>
      <c r="J8020" s="535">
        <v>10.31</v>
      </c>
      <c r="K8020" s="536">
        <v>0</v>
      </c>
      <c r="L8020" s="535">
        <v>13.03</v>
      </c>
      <c r="M8020" s="536">
        <v>0</v>
      </c>
      <c r="N8020" s="535">
        <v>12.91</v>
      </c>
      <c r="O8020" s="536">
        <v>0</v>
      </c>
      <c r="P8020" s="535">
        <v>13.61</v>
      </c>
      <c r="Q8020" s="536">
        <v>0</v>
      </c>
      <c r="R8020" s="535">
        <v>14.31</v>
      </c>
    </row>
    <row r="8021" spans="1:18" ht="12.75">
      <c r="A8021" s="145">
        <v>100758</v>
      </c>
      <c r="B8021" s="102" t="s">
        <v>29624</v>
      </c>
      <c r="C8021" s="145" t="s">
        <v>4</v>
      </c>
      <c r="D8021" s="535">
        <v>54.67</v>
      </c>
      <c r="E8021" s="536">
        <v>0</v>
      </c>
      <c r="F8021" s="535">
        <v>49.63</v>
      </c>
      <c r="G8021" s="536">
        <v>0</v>
      </c>
      <c r="H8021" s="535">
        <v>56.73</v>
      </c>
      <c r="I8021" s="536">
        <v>0</v>
      </c>
      <c r="J8021" s="535">
        <v>46.68</v>
      </c>
      <c r="K8021" s="536">
        <v>0</v>
      </c>
      <c r="L8021" s="535">
        <v>58.93</v>
      </c>
      <c r="M8021" s="536">
        <v>0</v>
      </c>
      <c r="N8021" s="535">
        <v>56.02</v>
      </c>
      <c r="O8021" s="536">
        <v>0</v>
      </c>
      <c r="P8021" s="535">
        <v>59.38</v>
      </c>
      <c r="Q8021" s="536">
        <v>0</v>
      </c>
      <c r="R8021" s="535">
        <v>64.099999999999994</v>
      </c>
    </row>
    <row r="8022" spans="1:18" ht="12.75">
      <c r="A8022" s="145">
        <v>100742</v>
      </c>
      <c r="B8022" s="102" t="s">
        <v>29625</v>
      </c>
      <c r="C8022" s="145" t="s">
        <v>4</v>
      </c>
      <c r="D8022" s="535">
        <v>27.32</v>
      </c>
      <c r="E8022" s="536">
        <v>0</v>
      </c>
      <c r="F8022" s="535">
        <v>24.8</v>
      </c>
      <c r="G8022" s="536">
        <v>0</v>
      </c>
      <c r="H8022" s="535">
        <v>28.35</v>
      </c>
      <c r="I8022" s="536">
        <v>0</v>
      </c>
      <c r="J8022" s="535">
        <v>23.33</v>
      </c>
      <c r="K8022" s="536">
        <v>0</v>
      </c>
      <c r="L8022" s="535">
        <v>29.44</v>
      </c>
      <c r="M8022" s="536">
        <v>0</v>
      </c>
      <c r="N8022" s="535">
        <v>28</v>
      </c>
      <c r="O8022" s="536">
        <v>0</v>
      </c>
      <c r="P8022" s="535">
        <v>29.68</v>
      </c>
      <c r="Q8022" s="536">
        <v>0</v>
      </c>
      <c r="R8022" s="535">
        <v>32.04</v>
      </c>
    </row>
    <row r="8023" spans="1:18" ht="12.75">
      <c r="A8023" s="145">
        <v>100739</v>
      </c>
      <c r="B8023" s="102" t="s">
        <v>29626</v>
      </c>
      <c r="C8023" s="145" t="s">
        <v>4</v>
      </c>
      <c r="D8023" s="535">
        <v>10.28</v>
      </c>
      <c r="E8023" s="536">
        <v>0</v>
      </c>
      <c r="F8023" s="535">
        <v>11.29</v>
      </c>
      <c r="G8023" s="536">
        <v>0</v>
      </c>
      <c r="H8023" s="535">
        <v>11.29</v>
      </c>
      <c r="I8023" s="536">
        <v>0</v>
      </c>
      <c r="J8023" s="535">
        <v>9.3699999999999992</v>
      </c>
      <c r="K8023" s="536">
        <v>0</v>
      </c>
      <c r="L8023" s="535">
        <v>11.56</v>
      </c>
      <c r="M8023" s="536">
        <v>0</v>
      </c>
      <c r="N8023" s="535">
        <v>12.37</v>
      </c>
      <c r="O8023" s="536">
        <v>0</v>
      </c>
      <c r="P8023" s="535">
        <v>12.67</v>
      </c>
      <c r="Q8023" s="536">
        <v>0</v>
      </c>
      <c r="R8023" s="535">
        <v>12.86</v>
      </c>
    </row>
    <row r="8024" spans="1:18" ht="12.75">
      <c r="A8024" s="145">
        <v>100757</v>
      </c>
      <c r="B8024" s="102" t="s">
        <v>29627</v>
      </c>
      <c r="C8024" s="145" t="s">
        <v>4</v>
      </c>
      <c r="D8024" s="535">
        <v>52.53</v>
      </c>
      <c r="E8024" s="536">
        <v>0</v>
      </c>
      <c r="F8024" s="535">
        <v>49.96</v>
      </c>
      <c r="G8024" s="536">
        <v>0</v>
      </c>
      <c r="H8024" s="535">
        <v>55</v>
      </c>
      <c r="I8024" s="536">
        <v>0</v>
      </c>
      <c r="J8024" s="535">
        <v>45.53</v>
      </c>
      <c r="K8024" s="536">
        <v>0</v>
      </c>
      <c r="L8024" s="535">
        <v>56.89</v>
      </c>
      <c r="M8024" s="536">
        <v>0</v>
      </c>
      <c r="N8024" s="535">
        <v>55.91</v>
      </c>
      <c r="O8024" s="536">
        <v>0</v>
      </c>
      <c r="P8024" s="535">
        <v>58.48</v>
      </c>
      <c r="Q8024" s="536">
        <v>0</v>
      </c>
      <c r="R8024" s="535">
        <v>62.18</v>
      </c>
    </row>
    <row r="8025" spans="1:18" ht="12.75">
      <c r="A8025" s="145">
        <v>100741</v>
      </c>
      <c r="B8025" s="102" t="s">
        <v>29628</v>
      </c>
      <c r="C8025" s="145" t="s">
        <v>4</v>
      </c>
      <c r="D8025" s="535">
        <v>26.26</v>
      </c>
      <c r="E8025" s="536">
        <v>0</v>
      </c>
      <c r="F8025" s="535">
        <v>24.97</v>
      </c>
      <c r="G8025" s="536">
        <v>0</v>
      </c>
      <c r="H8025" s="535">
        <v>27.49</v>
      </c>
      <c r="I8025" s="536">
        <v>0</v>
      </c>
      <c r="J8025" s="535">
        <v>22.76</v>
      </c>
      <c r="K8025" s="536">
        <v>0</v>
      </c>
      <c r="L8025" s="535">
        <v>28.44</v>
      </c>
      <c r="M8025" s="536">
        <v>0</v>
      </c>
      <c r="N8025" s="535">
        <v>27.95</v>
      </c>
      <c r="O8025" s="536">
        <v>0</v>
      </c>
      <c r="P8025" s="535">
        <v>29.23</v>
      </c>
      <c r="Q8025" s="536">
        <v>0</v>
      </c>
      <c r="R8025" s="535">
        <v>31.08</v>
      </c>
    </row>
    <row r="8026" spans="1:18" ht="12.75">
      <c r="A8026" s="145">
        <v>100744</v>
      </c>
      <c r="B8026" s="102" t="s">
        <v>29629</v>
      </c>
      <c r="C8026" s="145" t="s">
        <v>4</v>
      </c>
      <c r="D8026" s="535">
        <v>11.6</v>
      </c>
      <c r="E8026" s="536">
        <v>0</v>
      </c>
      <c r="F8026" s="535">
        <v>11.4</v>
      </c>
      <c r="G8026" s="536">
        <v>0</v>
      </c>
      <c r="H8026" s="535">
        <v>12.43</v>
      </c>
      <c r="I8026" s="536">
        <v>0</v>
      </c>
      <c r="J8026" s="535">
        <v>10.18</v>
      </c>
      <c r="K8026" s="536">
        <v>0</v>
      </c>
      <c r="L8026" s="535">
        <v>12.86</v>
      </c>
      <c r="M8026" s="536">
        <v>0</v>
      </c>
      <c r="N8026" s="535">
        <v>12.73</v>
      </c>
      <c r="O8026" s="536">
        <v>0</v>
      </c>
      <c r="P8026" s="535">
        <v>13.42</v>
      </c>
      <c r="Q8026" s="536">
        <v>0</v>
      </c>
      <c r="R8026" s="535">
        <v>14.12</v>
      </c>
    </row>
    <row r="8027" spans="1:18" ht="12.75">
      <c r="A8027" s="145">
        <v>100760</v>
      </c>
      <c r="B8027" s="102" t="s">
        <v>29630</v>
      </c>
      <c r="C8027" s="145" t="s">
        <v>4</v>
      </c>
      <c r="D8027" s="535">
        <v>54.39</v>
      </c>
      <c r="E8027" s="536">
        <v>0</v>
      </c>
      <c r="F8027" s="535">
        <v>49.29</v>
      </c>
      <c r="G8027" s="536">
        <v>0</v>
      </c>
      <c r="H8027" s="535">
        <v>56.4</v>
      </c>
      <c r="I8027" s="536">
        <v>0</v>
      </c>
      <c r="J8027" s="535">
        <v>46.42</v>
      </c>
      <c r="K8027" s="536">
        <v>0</v>
      </c>
      <c r="L8027" s="535">
        <v>58.59</v>
      </c>
      <c r="M8027" s="536">
        <v>0</v>
      </c>
      <c r="N8027" s="535">
        <v>55.65</v>
      </c>
      <c r="O8027" s="536">
        <v>0</v>
      </c>
      <c r="P8027" s="535">
        <v>58.98</v>
      </c>
      <c r="Q8027" s="536">
        <v>0</v>
      </c>
      <c r="R8027" s="535">
        <v>63.71</v>
      </c>
    </row>
    <row r="8028" spans="1:18" ht="12.75">
      <c r="A8028" s="145">
        <v>100746</v>
      </c>
      <c r="B8028" s="102" t="s">
        <v>29631</v>
      </c>
      <c r="C8028" s="145" t="s">
        <v>4</v>
      </c>
      <c r="D8028" s="535">
        <v>27.18</v>
      </c>
      <c r="E8028" s="536">
        <v>0</v>
      </c>
      <c r="F8028" s="535">
        <v>24.63</v>
      </c>
      <c r="G8028" s="536">
        <v>0</v>
      </c>
      <c r="H8028" s="535">
        <v>28.18</v>
      </c>
      <c r="I8028" s="536">
        <v>0</v>
      </c>
      <c r="J8028" s="535">
        <v>23.2</v>
      </c>
      <c r="K8028" s="536">
        <v>0</v>
      </c>
      <c r="L8028" s="535">
        <v>29.27</v>
      </c>
      <c r="M8028" s="536">
        <v>0</v>
      </c>
      <c r="N8028" s="535">
        <v>27.81</v>
      </c>
      <c r="O8028" s="536">
        <v>0</v>
      </c>
      <c r="P8028" s="535">
        <v>29.48</v>
      </c>
      <c r="Q8028" s="536">
        <v>0</v>
      </c>
      <c r="R8028" s="535">
        <v>31.84</v>
      </c>
    </row>
    <row r="8029" spans="1:18" ht="12.75">
      <c r="A8029" s="145">
        <v>100743</v>
      </c>
      <c r="B8029" s="102" t="s">
        <v>29632</v>
      </c>
      <c r="C8029" s="145" t="s">
        <v>4</v>
      </c>
      <c r="D8029" s="535">
        <v>10.07</v>
      </c>
      <c r="E8029" s="536">
        <v>0</v>
      </c>
      <c r="F8029" s="535">
        <v>11.02</v>
      </c>
      <c r="G8029" s="536">
        <v>0</v>
      </c>
      <c r="H8029" s="535">
        <v>11.03</v>
      </c>
      <c r="I8029" s="536">
        <v>0</v>
      </c>
      <c r="J8029" s="535">
        <v>9.16</v>
      </c>
      <c r="K8029" s="536">
        <v>0</v>
      </c>
      <c r="L8029" s="535">
        <v>11.3</v>
      </c>
      <c r="M8029" s="536">
        <v>0</v>
      </c>
      <c r="N8029" s="535">
        <v>12.08</v>
      </c>
      <c r="O8029" s="536">
        <v>0</v>
      </c>
      <c r="P8029" s="535">
        <v>12.37</v>
      </c>
      <c r="Q8029" s="536">
        <v>0</v>
      </c>
      <c r="R8029" s="535">
        <v>12.57</v>
      </c>
    </row>
    <row r="8030" spans="1:18" ht="12.75">
      <c r="A8030" s="145">
        <v>100759</v>
      </c>
      <c r="B8030" s="102" t="s">
        <v>29633</v>
      </c>
      <c r="C8030" s="145" t="s">
        <v>4</v>
      </c>
      <c r="D8030" s="535">
        <v>52.08</v>
      </c>
      <c r="E8030" s="536">
        <v>0</v>
      </c>
      <c r="F8030" s="535">
        <v>49.41</v>
      </c>
      <c r="G8030" s="536">
        <v>0</v>
      </c>
      <c r="H8030" s="535">
        <v>54.45</v>
      </c>
      <c r="I8030" s="536">
        <v>0</v>
      </c>
      <c r="J8030" s="535">
        <v>45.1</v>
      </c>
      <c r="K8030" s="536">
        <v>0</v>
      </c>
      <c r="L8030" s="535">
        <v>56.34</v>
      </c>
      <c r="M8030" s="536">
        <v>0</v>
      </c>
      <c r="N8030" s="535">
        <v>55.31</v>
      </c>
      <c r="O8030" s="536">
        <v>0</v>
      </c>
      <c r="P8030" s="535">
        <v>57.84</v>
      </c>
      <c r="Q8030" s="536">
        <v>0</v>
      </c>
      <c r="R8030" s="535">
        <v>61.56</v>
      </c>
    </row>
    <row r="8031" spans="1:18" ht="12.75">
      <c r="A8031" s="145">
        <v>100745</v>
      </c>
      <c r="B8031" s="102" t="s">
        <v>29634</v>
      </c>
      <c r="C8031" s="145" t="s">
        <v>4</v>
      </c>
      <c r="D8031" s="535">
        <v>26.04</v>
      </c>
      <c r="E8031" s="536">
        <v>0</v>
      </c>
      <c r="F8031" s="535">
        <v>24.69</v>
      </c>
      <c r="G8031" s="536">
        <v>0</v>
      </c>
      <c r="H8031" s="535">
        <v>27.22</v>
      </c>
      <c r="I8031" s="536">
        <v>0</v>
      </c>
      <c r="J8031" s="535">
        <v>22.54</v>
      </c>
      <c r="K8031" s="536">
        <v>0</v>
      </c>
      <c r="L8031" s="535">
        <v>28.16</v>
      </c>
      <c r="M8031" s="536">
        <v>0</v>
      </c>
      <c r="N8031" s="535">
        <v>27.65</v>
      </c>
      <c r="O8031" s="536">
        <v>0</v>
      </c>
      <c r="P8031" s="535">
        <v>28.91</v>
      </c>
      <c r="Q8031" s="536">
        <v>0</v>
      </c>
      <c r="R8031" s="535">
        <v>30.77</v>
      </c>
    </row>
    <row r="8032" spans="1:18" ht="12.75">
      <c r="A8032" s="145">
        <v>100748</v>
      </c>
      <c r="B8032" s="102" t="s">
        <v>29635</v>
      </c>
      <c r="C8032" s="145" t="s">
        <v>4</v>
      </c>
      <c r="D8032" s="535">
        <v>11.66</v>
      </c>
      <c r="E8032" s="536">
        <v>0</v>
      </c>
      <c r="F8032" s="535">
        <v>11.47</v>
      </c>
      <c r="G8032" s="536">
        <v>0</v>
      </c>
      <c r="H8032" s="535">
        <v>12.5</v>
      </c>
      <c r="I8032" s="536">
        <v>0</v>
      </c>
      <c r="J8032" s="535">
        <v>10.23</v>
      </c>
      <c r="K8032" s="536">
        <v>0</v>
      </c>
      <c r="L8032" s="535">
        <v>12.93</v>
      </c>
      <c r="M8032" s="536">
        <v>0</v>
      </c>
      <c r="N8032" s="535">
        <v>12.81</v>
      </c>
      <c r="O8032" s="536">
        <v>0</v>
      </c>
      <c r="P8032" s="535">
        <v>13.5</v>
      </c>
      <c r="Q8032" s="536">
        <v>0</v>
      </c>
      <c r="R8032" s="535">
        <v>14.2</v>
      </c>
    </row>
    <row r="8033" spans="1:18" ht="12.75">
      <c r="A8033" s="145">
        <v>100762</v>
      </c>
      <c r="B8033" s="102" t="s">
        <v>29636</v>
      </c>
      <c r="C8033" s="145" t="s">
        <v>4</v>
      </c>
      <c r="D8033" s="535">
        <v>54.51</v>
      </c>
      <c r="E8033" s="536">
        <v>0</v>
      </c>
      <c r="F8033" s="535">
        <v>49.43</v>
      </c>
      <c r="G8033" s="536">
        <v>0</v>
      </c>
      <c r="H8033" s="535">
        <v>56.54</v>
      </c>
      <c r="I8033" s="536">
        <v>0</v>
      </c>
      <c r="J8033" s="535">
        <v>46.53</v>
      </c>
      <c r="K8033" s="536">
        <v>0</v>
      </c>
      <c r="L8033" s="535">
        <v>58.73</v>
      </c>
      <c r="M8033" s="536">
        <v>0</v>
      </c>
      <c r="N8033" s="535">
        <v>55.8</v>
      </c>
      <c r="O8033" s="536">
        <v>0</v>
      </c>
      <c r="P8033" s="535">
        <v>59.15</v>
      </c>
      <c r="Q8033" s="536">
        <v>0</v>
      </c>
      <c r="R8033" s="535">
        <v>63.87</v>
      </c>
    </row>
    <row r="8034" spans="1:18" ht="12.75">
      <c r="A8034" s="145">
        <v>100750</v>
      </c>
      <c r="B8034" s="102" t="s">
        <v>29637</v>
      </c>
      <c r="C8034" s="145" t="s">
        <v>4</v>
      </c>
      <c r="D8034" s="535">
        <v>27.23</v>
      </c>
      <c r="E8034" s="536">
        <v>0</v>
      </c>
      <c r="F8034" s="535">
        <v>24.7</v>
      </c>
      <c r="G8034" s="536">
        <v>0</v>
      </c>
      <c r="H8034" s="535">
        <v>28.25</v>
      </c>
      <c r="I8034" s="536">
        <v>0</v>
      </c>
      <c r="J8034" s="535">
        <v>23.25</v>
      </c>
      <c r="K8034" s="536">
        <v>0</v>
      </c>
      <c r="L8034" s="535">
        <v>29.35</v>
      </c>
      <c r="M8034" s="536">
        <v>0</v>
      </c>
      <c r="N8034" s="535">
        <v>27.89</v>
      </c>
      <c r="O8034" s="536">
        <v>0</v>
      </c>
      <c r="P8034" s="535">
        <v>29.56</v>
      </c>
      <c r="Q8034" s="536">
        <v>0</v>
      </c>
      <c r="R8034" s="535">
        <v>31.92</v>
      </c>
    </row>
    <row r="8035" spans="1:18" ht="12.75">
      <c r="A8035" s="145">
        <v>100747</v>
      </c>
      <c r="B8035" s="102" t="s">
        <v>29638</v>
      </c>
      <c r="C8035" s="145" t="s">
        <v>4</v>
      </c>
      <c r="D8035" s="535">
        <v>10.16</v>
      </c>
      <c r="E8035" s="536">
        <v>0</v>
      </c>
      <c r="F8035" s="535">
        <v>11.13</v>
      </c>
      <c r="G8035" s="536">
        <v>0</v>
      </c>
      <c r="H8035" s="535">
        <v>11.14</v>
      </c>
      <c r="I8035" s="536">
        <v>0</v>
      </c>
      <c r="J8035" s="535">
        <v>9.25</v>
      </c>
      <c r="K8035" s="536">
        <v>0</v>
      </c>
      <c r="L8035" s="535">
        <v>11.41</v>
      </c>
      <c r="M8035" s="536">
        <v>0</v>
      </c>
      <c r="N8035" s="535">
        <v>12.2</v>
      </c>
      <c r="O8035" s="536">
        <v>0</v>
      </c>
      <c r="P8035" s="535">
        <v>12.5</v>
      </c>
      <c r="Q8035" s="536">
        <v>0</v>
      </c>
      <c r="R8035" s="535">
        <v>12.69</v>
      </c>
    </row>
    <row r="8036" spans="1:18" ht="12.75">
      <c r="A8036" s="145">
        <v>100761</v>
      </c>
      <c r="B8036" s="102" t="s">
        <v>29639</v>
      </c>
      <c r="C8036" s="145" t="s">
        <v>4</v>
      </c>
      <c r="D8036" s="535">
        <v>52.26</v>
      </c>
      <c r="E8036" s="536">
        <v>0</v>
      </c>
      <c r="F8036" s="535">
        <v>49.64</v>
      </c>
      <c r="G8036" s="536">
        <v>0</v>
      </c>
      <c r="H8036" s="535">
        <v>54.68</v>
      </c>
      <c r="I8036" s="536">
        <v>0</v>
      </c>
      <c r="J8036" s="535">
        <v>45.28</v>
      </c>
      <c r="K8036" s="536">
        <v>0</v>
      </c>
      <c r="L8036" s="535">
        <v>56.57</v>
      </c>
      <c r="M8036" s="536">
        <v>0</v>
      </c>
      <c r="N8036" s="535">
        <v>55.56</v>
      </c>
      <c r="O8036" s="536">
        <v>0</v>
      </c>
      <c r="P8036" s="535">
        <v>58.11</v>
      </c>
      <c r="Q8036" s="536">
        <v>0</v>
      </c>
      <c r="R8036" s="535">
        <v>61.82</v>
      </c>
    </row>
    <row r="8037" spans="1:18" ht="12.75">
      <c r="A8037" s="145">
        <v>100749</v>
      </c>
      <c r="B8037" s="102" t="s">
        <v>29640</v>
      </c>
      <c r="C8037" s="145" t="s">
        <v>4</v>
      </c>
      <c r="D8037" s="535">
        <v>26.13</v>
      </c>
      <c r="E8037" s="536">
        <v>0</v>
      </c>
      <c r="F8037" s="535">
        <v>24.81</v>
      </c>
      <c r="G8037" s="536">
        <v>0</v>
      </c>
      <c r="H8037" s="535">
        <v>27.33</v>
      </c>
      <c r="I8037" s="536">
        <v>0</v>
      </c>
      <c r="J8037" s="535">
        <v>22.63</v>
      </c>
      <c r="K8037" s="536">
        <v>0</v>
      </c>
      <c r="L8037" s="535">
        <v>28.28</v>
      </c>
      <c r="M8037" s="536">
        <v>0</v>
      </c>
      <c r="N8037" s="535">
        <v>27.77</v>
      </c>
      <c r="O8037" s="536">
        <v>0</v>
      </c>
      <c r="P8037" s="535">
        <v>29.05</v>
      </c>
      <c r="Q8037" s="536">
        <v>0</v>
      </c>
      <c r="R8037" s="535">
        <v>30.9</v>
      </c>
    </row>
    <row r="8038" spans="1:18" ht="12.75">
      <c r="A8038" s="145">
        <v>100720</v>
      </c>
      <c r="B8038" s="102" t="s">
        <v>29641</v>
      </c>
      <c r="C8038" s="145" t="s">
        <v>4</v>
      </c>
      <c r="D8038" s="535">
        <v>11.23</v>
      </c>
      <c r="E8038" s="536">
        <v>0</v>
      </c>
      <c r="F8038" s="535">
        <v>10.96</v>
      </c>
      <c r="G8038" s="536">
        <v>0</v>
      </c>
      <c r="H8038" s="535">
        <v>12.01</v>
      </c>
      <c r="I8038" s="536">
        <v>0</v>
      </c>
      <c r="J8038" s="535">
        <v>9.83</v>
      </c>
      <c r="K8038" s="536">
        <v>0</v>
      </c>
      <c r="L8038" s="535">
        <v>12.43</v>
      </c>
      <c r="M8038" s="536">
        <v>0</v>
      </c>
      <c r="N8038" s="535">
        <v>12.26</v>
      </c>
      <c r="O8038" s="536">
        <v>0</v>
      </c>
      <c r="P8038" s="535">
        <v>12.94</v>
      </c>
      <c r="Q8038" s="536">
        <v>0</v>
      </c>
      <c r="R8038" s="535">
        <v>13.64</v>
      </c>
    </row>
    <row r="8039" spans="1:18" ht="12.75">
      <c r="A8039" s="145">
        <v>100722</v>
      </c>
      <c r="B8039" s="102" t="s">
        <v>29642</v>
      </c>
      <c r="C8039" s="145" t="s">
        <v>4</v>
      </c>
      <c r="D8039" s="535">
        <v>26.84</v>
      </c>
      <c r="E8039" s="536">
        <v>0</v>
      </c>
      <c r="F8039" s="535">
        <v>24.22</v>
      </c>
      <c r="G8039" s="536">
        <v>0</v>
      </c>
      <c r="H8039" s="535">
        <v>27.79</v>
      </c>
      <c r="I8039" s="536">
        <v>0</v>
      </c>
      <c r="J8039" s="535">
        <v>22.88</v>
      </c>
      <c r="K8039" s="536">
        <v>0</v>
      </c>
      <c r="L8039" s="535">
        <v>28.88</v>
      </c>
      <c r="M8039" s="536">
        <v>0</v>
      </c>
      <c r="N8039" s="535">
        <v>27.38</v>
      </c>
      <c r="O8039" s="536">
        <v>0</v>
      </c>
      <c r="P8039" s="535">
        <v>29.03</v>
      </c>
      <c r="Q8039" s="536">
        <v>0</v>
      </c>
      <c r="R8039" s="535">
        <v>31.39</v>
      </c>
    </row>
    <row r="8040" spans="1:18" ht="12.75">
      <c r="A8040" s="145">
        <v>100719</v>
      </c>
      <c r="B8040" s="102" t="s">
        <v>29643</v>
      </c>
      <c r="C8040" s="145" t="s">
        <v>4</v>
      </c>
      <c r="D8040" s="535">
        <v>10.41</v>
      </c>
      <c r="E8040" s="536">
        <v>0</v>
      </c>
      <c r="F8040" s="535">
        <v>11.46</v>
      </c>
      <c r="G8040" s="536">
        <v>0</v>
      </c>
      <c r="H8040" s="535">
        <v>11.46</v>
      </c>
      <c r="I8040" s="536">
        <v>0</v>
      </c>
      <c r="J8040" s="535">
        <v>9.5</v>
      </c>
      <c r="K8040" s="536">
        <v>0</v>
      </c>
      <c r="L8040" s="535">
        <v>11.74</v>
      </c>
      <c r="M8040" s="536">
        <v>0</v>
      </c>
      <c r="N8040" s="535">
        <v>12.57</v>
      </c>
      <c r="O8040" s="536">
        <v>0</v>
      </c>
      <c r="P8040" s="535">
        <v>12.88</v>
      </c>
      <c r="Q8040" s="536">
        <v>0</v>
      </c>
      <c r="R8040" s="535">
        <v>13.07</v>
      </c>
    </row>
    <row r="8041" spans="1:18" ht="12.75">
      <c r="A8041" s="145">
        <v>100721</v>
      </c>
      <c r="B8041" s="102" t="s">
        <v>29644</v>
      </c>
      <c r="C8041" s="145" t="s">
        <v>4</v>
      </c>
      <c r="D8041" s="535">
        <v>26.58</v>
      </c>
      <c r="E8041" s="536">
        <v>0</v>
      </c>
      <c r="F8041" s="535">
        <v>25.37</v>
      </c>
      <c r="G8041" s="536">
        <v>0</v>
      </c>
      <c r="H8041" s="535">
        <v>27.88</v>
      </c>
      <c r="I8041" s="536">
        <v>0</v>
      </c>
      <c r="J8041" s="535">
        <v>23.06</v>
      </c>
      <c r="K8041" s="536">
        <v>0</v>
      </c>
      <c r="L8041" s="535">
        <v>28.84</v>
      </c>
      <c r="M8041" s="536">
        <v>0</v>
      </c>
      <c r="N8041" s="535">
        <v>28.38</v>
      </c>
      <c r="O8041" s="536">
        <v>0</v>
      </c>
      <c r="P8041" s="535">
        <v>29.68</v>
      </c>
      <c r="Q8041" s="536">
        <v>0</v>
      </c>
      <c r="R8041" s="535">
        <v>31.54</v>
      </c>
    </row>
    <row r="8042" spans="1:18" ht="12.75">
      <c r="A8042" s="145">
        <v>100724</v>
      </c>
      <c r="B8042" s="102" t="s">
        <v>29645</v>
      </c>
      <c r="C8042" s="145" t="s">
        <v>4</v>
      </c>
      <c r="D8042" s="535">
        <v>14.08</v>
      </c>
      <c r="E8042" s="536">
        <v>0</v>
      </c>
      <c r="F8042" s="535">
        <v>14.41</v>
      </c>
      <c r="G8042" s="536">
        <v>0</v>
      </c>
      <c r="H8042" s="535">
        <v>15.36</v>
      </c>
      <c r="I8042" s="536">
        <v>0</v>
      </c>
      <c r="J8042" s="535">
        <v>12.53</v>
      </c>
      <c r="K8042" s="536">
        <v>0</v>
      </c>
      <c r="L8042" s="535">
        <v>15.85</v>
      </c>
      <c r="M8042" s="536">
        <v>0</v>
      </c>
      <c r="N8042" s="535">
        <v>16.010000000000002</v>
      </c>
      <c r="O8042" s="536">
        <v>0</v>
      </c>
      <c r="P8042" s="535">
        <v>16.850000000000001</v>
      </c>
      <c r="Q8042" s="536">
        <v>0</v>
      </c>
      <c r="R8042" s="535">
        <v>17.5</v>
      </c>
    </row>
    <row r="8043" spans="1:18" ht="12.75">
      <c r="A8043" s="145">
        <v>100726</v>
      </c>
      <c r="B8043" s="102" t="s">
        <v>29646</v>
      </c>
      <c r="C8043" s="145" t="s">
        <v>4</v>
      </c>
      <c r="D8043" s="535">
        <v>29.61</v>
      </c>
      <c r="E8043" s="536">
        <v>0</v>
      </c>
      <c r="F8043" s="535">
        <v>27.56</v>
      </c>
      <c r="G8043" s="536">
        <v>0</v>
      </c>
      <c r="H8043" s="535">
        <v>31.03</v>
      </c>
      <c r="I8043" s="536">
        <v>0</v>
      </c>
      <c r="J8043" s="535">
        <v>25.49</v>
      </c>
      <c r="K8043" s="536">
        <v>0</v>
      </c>
      <c r="L8043" s="535">
        <v>32.19</v>
      </c>
      <c r="M8043" s="536">
        <v>0</v>
      </c>
      <c r="N8043" s="535">
        <v>31.01</v>
      </c>
      <c r="O8043" s="536">
        <v>0</v>
      </c>
      <c r="P8043" s="535">
        <v>32.81</v>
      </c>
      <c r="Q8043" s="536">
        <v>0</v>
      </c>
      <c r="R8043" s="535">
        <v>35.130000000000003</v>
      </c>
    </row>
    <row r="8044" spans="1:18" ht="12.75">
      <c r="A8044" s="145">
        <v>100723</v>
      </c>
      <c r="B8044" s="102" t="s">
        <v>29647</v>
      </c>
      <c r="C8044" s="145" t="s">
        <v>4</v>
      </c>
      <c r="D8044" s="535">
        <v>11.13</v>
      </c>
      <c r="E8044" s="536">
        <v>0</v>
      </c>
      <c r="F8044" s="535">
        <v>12.32</v>
      </c>
      <c r="G8044" s="536">
        <v>0</v>
      </c>
      <c r="H8044" s="535">
        <v>12.29</v>
      </c>
      <c r="I8044" s="536">
        <v>0</v>
      </c>
      <c r="J8044" s="535">
        <v>10.17</v>
      </c>
      <c r="K8044" s="536">
        <v>0</v>
      </c>
      <c r="L8044" s="535">
        <v>12.59</v>
      </c>
      <c r="M8044" s="536">
        <v>0</v>
      </c>
      <c r="N8044" s="535">
        <v>13.49</v>
      </c>
      <c r="O8044" s="536">
        <v>0</v>
      </c>
      <c r="P8044" s="535">
        <v>13.84</v>
      </c>
      <c r="Q8044" s="536">
        <v>0</v>
      </c>
      <c r="R8044" s="535">
        <v>14.01</v>
      </c>
    </row>
    <row r="8045" spans="1:18" ht="12.75">
      <c r="A8045" s="145">
        <v>100725</v>
      </c>
      <c r="B8045" s="102" t="s">
        <v>29648</v>
      </c>
      <c r="C8045" s="145" t="s">
        <v>4</v>
      </c>
      <c r="D8045" s="535">
        <v>26.81</v>
      </c>
      <c r="E8045" s="536">
        <v>0</v>
      </c>
      <c r="F8045" s="535">
        <v>25.65</v>
      </c>
      <c r="G8045" s="536">
        <v>0</v>
      </c>
      <c r="H8045" s="535">
        <v>28.15</v>
      </c>
      <c r="I8045" s="536">
        <v>0</v>
      </c>
      <c r="J8045" s="535">
        <v>23.27</v>
      </c>
      <c r="K8045" s="536">
        <v>0</v>
      </c>
      <c r="L8045" s="535">
        <v>29.12</v>
      </c>
      <c r="M8045" s="536">
        <v>0</v>
      </c>
      <c r="N8045" s="535">
        <v>28.69</v>
      </c>
      <c r="O8045" s="536">
        <v>0</v>
      </c>
      <c r="P8045" s="535">
        <v>30</v>
      </c>
      <c r="Q8045" s="536">
        <v>0</v>
      </c>
      <c r="R8045" s="535">
        <v>31.85</v>
      </c>
    </row>
    <row r="8046" spans="1:18" ht="12.75">
      <c r="A8046" s="145">
        <v>100752</v>
      </c>
      <c r="B8046" s="102" t="s">
        <v>29649</v>
      </c>
      <c r="C8046" s="145" t="s">
        <v>4</v>
      </c>
      <c r="D8046" s="535">
        <v>45.53</v>
      </c>
      <c r="E8046" s="536">
        <v>0</v>
      </c>
      <c r="F8046" s="535">
        <v>49.23</v>
      </c>
      <c r="G8046" s="536">
        <v>0</v>
      </c>
      <c r="H8046" s="535">
        <v>50.4</v>
      </c>
      <c r="I8046" s="536">
        <v>0</v>
      </c>
      <c r="J8046" s="535">
        <v>41.31</v>
      </c>
      <c r="K8046" s="536">
        <v>0</v>
      </c>
      <c r="L8046" s="535">
        <v>53.45</v>
      </c>
      <c r="M8046" s="536">
        <v>0</v>
      </c>
      <c r="N8046" s="535">
        <v>54.2</v>
      </c>
      <c r="O8046" s="536">
        <v>0</v>
      </c>
      <c r="P8046" s="535">
        <v>56.39</v>
      </c>
      <c r="Q8046" s="536">
        <v>0</v>
      </c>
      <c r="R8046" s="535">
        <v>57.56</v>
      </c>
    </row>
    <row r="8047" spans="1:18" ht="12.75">
      <c r="A8047" s="145">
        <v>100730</v>
      </c>
      <c r="B8047" s="102" t="s">
        <v>29650</v>
      </c>
      <c r="C8047" s="145" t="s">
        <v>4</v>
      </c>
      <c r="D8047" s="535">
        <v>22.76</v>
      </c>
      <c r="E8047" s="536">
        <v>0</v>
      </c>
      <c r="F8047" s="535">
        <v>24.61</v>
      </c>
      <c r="G8047" s="536">
        <v>0</v>
      </c>
      <c r="H8047" s="535">
        <v>25.2</v>
      </c>
      <c r="I8047" s="536">
        <v>0</v>
      </c>
      <c r="J8047" s="535">
        <v>20.65</v>
      </c>
      <c r="K8047" s="536">
        <v>0</v>
      </c>
      <c r="L8047" s="535">
        <v>26.72</v>
      </c>
      <c r="M8047" s="536">
        <v>0</v>
      </c>
      <c r="N8047" s="535">
        <v>27.1</v>
      </c>
      <c r="O8047" s="536">
        <v>0</v>
      </c>
      <c r="P8047" s="535">
        <v>28.2</v>
      </c>
      <c r="Q8047" s="536">
        <v>0</v>
      </c>
      <c r="R8047" s="535">
        <v>28.78</v>
      </c>
    </row>
    <row r="8048" spans="1:18" ht="12.75">
      <c r="A8048" s="145">
        <v>100751</v>
      </c>
      <c r="B8048" s="102" t="s">
        <v>29651</v>
      </c>
      <c r="C8048" s="145" t="s">
        <v>4</v>
      </c>
      <c r="D8048" s="535">
        <v>37.49</v>
      </c>
      <c r="E8048" s="536">
        <v>0</v>
      </c>
      <c r="F8048" s="535">
        <v>42.74</v>
      </c>
      <c r="G8048" s="536">
        <v>0</v>
      </c>
      <c r="H8048" s="535">
        <v>42.1</v>
      </c>
      <c r="I8048" s="536">
        <v>0</v>
      </c>
      <c r="J8048" s="535">
        <v>34.659999999999997</v>
      </c>
      <c r="K8048" s="536">
        <v>0</v>
      </c>
      <c r="L8048" s="535">
        <v>43.58</v>
      </c>
      <c r="M8048" s="536">
        <v>0</v>
      </c>
      <c r="N8048" s="535">
        <v>46.68</v>
      </c>
      <c r="O8048" s="536">
        <v>0</v>
      </c>
      <c r="P8048" s="535">
        <v>48</v>
      </c>
      <c r="Q8048" s="536">
        <v>0</v>
      </c>
      <c r="R8048" s="535">
        <v>48.17</v>
      </c>
    </row>
    <row r="8049" spans="1:18" ht="12.75">
      <c r="A8049" s="145">
        <v>100729</v>
      </c>
      <c r="B8049" s="102" t="s">
        <v>29652</v>
      </c>
      <c r="C8049" s="145" t="s">
        <v>4</v>
      </c>
      <c r="D8049" s="535">
        <v>18.739999999999998</v>
      </c>
      <c r="E8049" s="536">
        <v>0</v>
      </c>
      <c r="F8049" s="535">
        <v>21.37</v>
      </c>
      <c r="G8049" s="536">
        <v>0</v>
      </c>
      <c r="H8049" s="535">
        <v>21.05</v>
      </c>
      <c r="I8049" s="536">
        <v>0</v>
      </c>
      <c r="J8049" s="535">
        <v>17.329999999999998</v>
      </c>
      <c r="K8049" s="536">
        <v>0</v>
      </c>
      <c r="L8049" s="535">
        <v>21.78</v>
      </c>
      <c r="M8049" s="536">
        <v>0</v>
      </c>
      <c r="N8049" s="535">
        <v>23.33</v>
      </c>
      <c r="O8049" s="536">
        <v>0</v>
      </c>
      <c r="P8049" s="535">
        <v>24</v>
      </c>
      <c r="Q8049" s="536">
        <v>0</v>
      </c>
      <c r="R8049" s="535">
        <v>24.08</v>
      </c>
    </row>
    <row r="8050" spans="1:18" ht="12.75">
      <c r="A8050" s="145">
        <v>100728</v>
      </c>
      <c r="B8050" s="102" t="s">
        <v>29653</v>
      </c>
      <c r="C8050" s="145" t="s">
        <v>4</v>
      </c>
      <c r="D8050" s="535">
        <v>22.94</v>
      </c>
      <c r="E8050" s="536">
        <v>0</v>
      </c>
      <c r="F8050" s="535">
        <v>25.02</v>
      </c>
      <c r="G8050" s="536">
        <v>0</v>
      </c>
      <c r="H8050" s="535">
        <v>25.65</v>
      </c>
      <c r="I8050" s="536">
        <v>0</v>
      </c>
      <c r="J8050" s="535">
        <v>20.89</v>
      </c>
      <c r="K8050" s="536">
        <v>0</v>
      </c>
      <c r="L8050" s="535">
        <v>27.19</v>
      </c>
      <c r="M8050" s="536">
        <v>0</v>
      </c>
      <c r="N8050" s="535">
        <v>27.56</v>
      </c>
      <c r="O8050" s="536">
        <v>0</v>
      </c>
      <c r="P8050" s="535">
        <v>28.82</v>
      </c>
      <c r="Q8050" s="536">
        <v>0</v>
      </c>
      <c r="R8050" s="535">
        <v>29.36</v>
      </c>
    </row>
    <row r="8051" spans="1:18" ht="12.75">
      <c r="A8051" s="145">
        <v>100732</v>
      </c>
      <c r="B8051" s="102" t="s">
        <v>29654</v>
      </c>
      <c r="C8051" s="145" t="s">
        <v>4</v>
      </c>
      <c r="D8051" s="535">
        <v>0</v>
      </c>
      <c r="E8051" s="536"/>
      <c r="F8051" s="535">
        <v>0</v>
      </c>
      <c r="G8051" s="536"/>
      <c r="H8051" s="535">
        <v>0</v>
      </c>
      <c r="I8051" s="536"/>
      <c r="J8051" s="535">
        <v>0</v>
      </c>
      <c r="K8051" s="536"/>
      <c r="L8051" s="535">
        <v>0</v>
      </c>
      <c r="M8051" s="536"/>
      <c r="N8051" s="535">
        <v>0</v>
      </c>
      <c r="O8051" s="536"/>
      <c r="P8051" s="535">
        <v>0</v>
      </c>
      <c r="Q8051" s="536"/>
      <c r="R8051" s="535">
        <v>0</v>
      </c>
    </row>
    <row r="8052" spans="1:18" ht="12.75">
      <c r="A8052" s="145">
        <v>100731</v>
      </c>
      <c r="B8052" s="102" t="s">
        <v>29655</v>
      </c>
      <c r="C8052" s="145" t="s">
        <v>4</v>
      </c>
      <c r="D8052" s="535">
        <v>0</v>
      </c>
      <c r="E8052" s="536"/>
      <c r="F8052" s="535">
        <v>0</v>
      </c>
      <c r="G8052" s="536"/>
      <c r="H8052" s="535">
        <v>0</v>
      </c>
      <c r="I8052" s="536"/>
      <c r="J8052" s="535">
        <v>0</v>
      </c>
      <c r="K8052" s="536"/>
      <c r="L8052" s="535">
        <v>0</v>
      </c>
      <c r="M8052" s="536"/>
      <c r="N8052" s="535">
        <v>0</v>
      </c>
      <c r="O8052" s="536"/>
      <c r="P8052" s="535">
        <v>0</v>
      </c>
      <c r="Q8052" s="536"/>
      <c r="R8052" s="535">
        <v>0</v>
      </c>
    </row>
    <row r="8053" spans="1:18" ht="12.75">
      <c r="A8053" s="145">
        <v>100727</v>
      </c>
      <c r="B8053" s="102" t="s">
        <v>29656</v>
      </c>
      <c r="C8053" s="145" t="s">
        <v>4</v>
      </c>
      <c r="D8053" s="535">
        <v>24.16</v>
      </c>
      <c r="E8053" s="536">
        <v>0</v>
      </c>
      <c r="F8053" s="535">
        <v>28.29</v>
      </c>
      <c r="G8053" s="536">
        <v>0</v>
      </c>
      <c r="H8053" s="535">
        <v>27.86</v>
      </c>
      <c r="I8053" s="536">
        <v>0</v>
      </c>
      <c r="J8053" s="535">
        <v>22.6</v>
      </c>
      <c r="K8053" s="536">
        <v>0</v>
      </c>
      <c r="L8053" s="535">
        <v>28.79</v>
      </c>
      <c r="M8053" s="536">
        <v>0</v>
      </c>
      <c r="N8053" s="535">
        <v>30.89</v>
      </c>
      <c r="O8053" s="536">
        <v>0</v>
      </c>
      <c r="P8053" s="535">
        <v>32.17</v>
      </c>
      <c r="Q8053" s="536">
        <v>0</v>
      </c>
      <c r="R8053" s="535">
        <v>32.049999999999997</v>
      </c>
    </row>
    <row r="8054" spans="1:18" ht="12.75">
      <c r="A8054" s="145">
        <v>100756</v>
      </c>
      <c r="B8054" s="102" t="s">
        <v>29657</v>
      </c>
      <c r="C8054" s="145" t="s">
        <v>4</v>
      </c>
      <c r="D8054" s="535">
        <v>0</v>
      </c>
      <c r="E8054" s="536"/>
      <c r="F8054" s="535">
        <v>0</v>
      </c>
      <c r="G8054" s="536"/>
      <c r="H8054" s="535">
        <v>0</v>
      </c>
      <c r="I8054" s="536"/>
      <c r="J8054" s="535">
        <v>0</v>
      </c>
      <c r="K8054" s="536"/>
      <c r="L8054" s="535">
        <v>0</v>
      </c>
      <c r="M8054" s="536"/>
      <c r="N8054" s="535">
        <v>0</v>
      </c>
      <c r="O8054" s="536"/>
      <c r="P8054" s="535">
        <v>0</v>
      </c>
      <c r="Q8054" s="536"/>
      <c r="R8054" s="535">
        <v>0</v>
      </c>
    </row>
    <row r="8055" spans="1:18" ht="12.75">
      <c r="A8055" s="145">
        <v>100738</v>
      </c>
      <c r="B8055" s="102" t="s">
        <v>29658</v>
      </c>
      <c r="C8055" s="145" t="s">
        <v>4</v>
      </c>
      <c r="D8055" s="535">
        <v>0</v>
      </c>
      <c r="E8055" s="536"/>
      <c r="F8055" s="535">
        <v>0</v>
      </c>
      <c r="G8055" s="536"/>
      <c r="H8055" s="535">
        <v>0</v>
      </c>
      <c r="I8055" s="536"/>
      <c r="J8055" s="535">
        <v>0</v>
      </c>
      <c r="K8055" s="536"/>
      <c r="L8055" s="535">
        <v>0</v>
      </c>
      <c r="M8055" s="536"/>
      <c r="N8055" s="535">
        <v>0</v>
      </c>
      <c r="O8055" s="536"/>
      <c r="P8055" s="535">
        <v>0</v>
      </c>
      <c r="Q8055" s="536"/>
      <c r="R8055" s="535">
        <v>0</v>
      </c>
    </row>
    <row r="8056" spans="1:18" ht="12.75">
      <c r="A8056" s="145">
        <v>100755</v>
      </c>
      <c r="B8056" s="102" t="s">
        <v>29659</v>
      </c>
      <c r="C8056" s="145" t="s">
        <v>4</v>
      </c>
      <c r="D8056" s="535">
        <v>0</v>
      </c>
      <c r="E8056" s="536"/>
      <c r="F8056" s="535">
        <v>0</v>
      </c>
      <c r="G8056" s="536"/>
      <c r="H8056" s="535">
        <v>0</v>
      </c>
      <c r="I8056" s="536"/>
      <c r="J8056" s="535">
        <v>0</v>
      </c>
      <c r="K8056" s="536"/>
      <c r="L8056" s="535">
        <v>0</v>
      </c>
      <c r="M8056" s="536"/>
      <c r="N8056" s="535">
        <v>0</v>
      </c>
      <c r="O8056" s="536"/>
      <c r="P8056" s="535">
        <v>0</v>
      </c>
      <c r="Q8056" s="536"/>
      <c r="R8056" s="535">
        <v>0</v>
      </c>
    </row>
    <row r="8057" spans="1:18" ht="12.75">
      <c r="A8057" s="145">
        <v>100737</v>
      </c>
      <c r="B8057" s="102" t="s">
        <v>29660</v>
      </c>
      <c r="C8057" s="145" t="s">
        <v>4</v>
      </c>
      <c r="D8057" s="535">
        <v>0</v>
      </c>
      <c r="E8057" s="536"/>
      <c r="F8057" s="535">
        <v>0</v>
      </c>
      <c r="G8057" s="536"/>
      <c r="H8057" s="535">
        <v>0</v>
      </c>
      <c r="I8057" s="536"/>
      <c r="J8057" s="535">
        <v>0</v>
      </c>
      <c r="K8057" s="536"/>
      <c r="L8057" s="535">
        <v>0</v>
      </c>
      <c r="M8057" s="536"/>
      <c r="N8057" s="535">
        <v>0</v>
      </c>
      <c r="O8057" s="536"/>
      <c r="P8057" s="535">
        <v>0</v>
      </c>
      <c r="Q8057" s="536"/>
      <c r="R8057" s="535">
        <v>0</v>
      </c>
    </row>
    <row r="8058" spans="1:18" ht="12.75">
      <c r="A8058" s="145">
        <v>102499</v>
      </c>
      <c r="B8058" s="102" t="s">
        <v>29661</v>
      </c>
      <c r="C8058" s="145" t="s">
        <v>4</v>
      </c>
      <c r="D8058" s="535">
        <v>3.86</v>
      </c>
      <c r="E8058" s="536">
        <v>0</v>
      </c>
      <c r="F8058" s="535">
        <v>3.37</v>
      </c>
      <c r="G8058" s="536">
        <v>0</v>
      </c>
      <c r="H8058" s="535">
        <v>3.49</v>
      </c>
      <c r="I8058" s="536">
        <v>0</v>
      </c>
      <c r="J8058" s="535">
        <v>3.15</v>
      </c>
      <c r="K8058" s="536">
        <v>0</v>
      </c>
      <c r="L8058" s="535">
        <v>3.33</v>
      </c>
      <c r="M8058" s="536">
        <v>0</v>
      </c>
      <c r="N8058" s="535">
        <v>3.65</v>
      </c>
      <c r="O8058" s="536">
        <v>0</v>
      </c>
      <c r="P8058" s="535">
        <v>3.27</v>
      </c>
      <c r="Q8058" s="536">
        <v>0</v>
      </c>
      <c r="R8058" s="535">
        <v>3.58</v>
      </c>
    </row>
    <row r="8059" spans="1:18" ht="12.75">
      <c r="A8059" s="145">
        <v>102505</v>
      </c>
      <c r="B8059" s="102" t="s">
        <v>29662</v>
      </c>
      <c r="C8059" s="145" t="s">
        <v>1</v>
      </c>
      <c r="D8059" s="535">
        <v>11.96</v>
      </c>
      <c r="E8059" s="536">
        <v>0</v>
      </c>
      <c r="F8059" s="535">
        <v>10.050000000000001</v>
      </c>
      <c r="G8059" s="536">
        <v>0</v>
      </c>
      <c r="H8059" s="535">
        <v>11.74</v>
      </c>
      <c r="I8059" s="536">
        <v>0</v>
      </c>
      <c r="J8059" s="535">
        <v>9.6300000000000008</v>
      </c>
      <c r="K8059" s="536">
        <v>0</v>
      </c>
      <c r="L8059" s="535">
        <v>12.28</v>
      </c>
      <c r="M8059" s="536">
        <v>0</v>
      </c>
      <c r="N8059" s="535">
        <v>11.36</v>
      </c>
      <c r="O8059" s="536">
        <v>0</v>
      </c>
      <c r="P8059" s="535">
        <v>12.29</v>
      </c>
      <c r="Q8059" s="536">
        <v>0</v>
      </c>
      <c r="R8059" s="535">
        <v>13.31</v>
      </c>
    </row>
    <row r="8060" spans="1:18" ht="12.75">
      <c r="A8060" s="145">
        <v>102504</v>
      </c>
      <c r="B8060" s="102" t="s">
        <v>29663</v>
      </c>
      <c r="C8060" s="145" t="s">
        <v>1</v>
      </c>
      <c r="D8060" s="535">
        <v>11.46</v>
      </c>
      <c r="E8060" s="536">
        <v>0</v>
      </c>
      <c r="F8060" s="535">
        <v>9.7899999999999991</v>
      </c>
      <c r="G8060" s="536">
        <v>0</v>
      </c>
      <c r="H8060" s="535">
        <v>11.43</v>
      </c>
      <c r="I8060" s="536">
        <v>0</v>
      </c>
      <c r="J8060" s="535">
        <v>9.57</v>
      </c>
      <c r="K8060" s="536">
        <v>0</v>
      </c>
      <c r="L8060" s="535">
        <v>11.69</v>
      </c>
      <c r="M8060" s="536">
        <v>0</v>
      </c>
      <c r="N8060" s="535">
        <v>10.9</v>
      </c>
      <c r="O8060" s="536">
        <v>0</v>
      </c>
      <c r="P8060" s="535">
        <v>11.68</v>
      </c>
      <c r="Q8060" s="536">
        <v>0</v>
      </c>
      <c r="R8060" s="535">
        <v>12.67</v>
      </c>
    </row>
    <row r="8061" spans="1:18" ht="12.75">
      <c r="A8061" s="145">
        <v>102506</v>
      </c>
      <c r="B8061" s="102" t="s">
        <v>29664</v>
      </c>
      <c r="C8061" s="145" t="s">
        <v>1</v>
      </c>
      <c r="D8061" s="535">
        <v>12.23</v>
      </c>
      <c r="E8061" s="536">
        <v>0</v>
      </c>
      <c r="F8061" s="535">
        <v>10.84</v>
      </c>
      <c r="G8061" s="536">
        <v>0</v>
      </c>
      <c r="H8061" s="535">
        <v>12.48</v>
      </c>
      <c r="I8061" s="536">
        <v>0</v>
      </c>
      <c r="J8061" s="535">
        <v>10.28</v>
      </c>
      <c r="K8061" s="536">
        <v>0</v>
      </c>
      <c r="L8061" s="535">
        <v>12.75</v>
      </c>
      <c r="M8061" s="536">
        <v>0</v>
      </c>
      <c r="N8061" s="535">
        <v>12.06</v>
      </c>
      <c r="O8061" s="536">
        <v>0</v>
      </c>
      <c r="P8061" s="535">
        <v>12.89</v>
      </c>
      <c r="Q8061" s="536">
        <v>0</v>
      </c>
      <c r="R8061" s="535">
        <v>13.91</v>
      </c>
    </row>
    <row r="8062" spans="1:18" ht="12.75">
      <c r="A8062" s="145">
        <v>102500</v>
      </c>
      <c r="B8062" s="102" t="s">
        <v>29665</v>
      </c>
      <c r="C8062" s="145" t="s">
        <v>1</v>
      </c>
      <c r="D8062" s="535">
        <v>5.2</v>
      </c>
      <c r="E8062" s="536">
        <v>0</v>
      </c>
      <c r="F8062" s="535">
        <v>4.46</v>
      </c>
      <c r="G8062" s="536">
        <v>0</v>
      </c>
      <c r="H8062" s="535">
        <v>4.87</v>
      </c>
      <c r="I8062" s="536">
        <v>0</v>
      </c>
      <c r="J8062" s="535">
        <v>4.43</v>
      </c>
      <c r="K8062" s="536">
        <v>0</v>
      </c>
      <c r="L8062" s="535">
        <v>5.05</v>
      </c>
      <c r="M8062" s="536">
        <v>0</v>
      </c>
      <c r="N8062" s="535">
        <v>4.82</v>
      </c>
      <c r="O8062" s="536">
        <v>0</v>
      </c>
      <c r="P8062" s="535">
        <v>5.2</v>
      </c>
      <c r="Q8062" s="536">
        <v>0</v>
      </c>
      <c r="R8062" s="535">
        <v>5.45</v>
      </c>
    </row>
    <row r="8063" spans="1:18" ht="12.75">
      <c r="A8063" s="145">
        <v>102502</v>
      </c>
      <c r="B8063" s="102" t="s">
        <v>29666</v>
      </c>
      <c r="C8063" s="145" t="s">
        <v>1</v>
      </c>
      <c r="D8063" s="535">
        <v>0</v>
      </c>
      <c r="E8063" s="536"/>
      <c r="F8063" s="535">
        <v>0</v>
      </c>
      <c r="G8063" s="536"/>
      <c r="H8063" s="535">
        <v>0</v>
      </c>
      <c r="I8063" s="536"/>
      <c r="J8063" s="535">
        <v>0</v>
      </c>
      <c r="K8063" s="536"/>
      <c r="L8063" s="535">
        <v>0</v>
      </c>
      <c r="M8063" s="536"/>
      <c r="N8063" s="535">
        <v>0</v>
      </c>
      <c r="O8063" s="536"/>
      <c r="P8063" s="535">
        <v>0</v>
      </c>
      <c r="Q8063" s="536"/>
      <c r="R8063" s="535">
        <v>0</v>
      </c>
    </row>
    <row r="8064" spans="1:18" ht="12.75">
      <c r="A8064" s="145">
        <v>102507</v>
      </c>
      <c r="B8064" s="102" t="s">
        <v>29667</v>
      </c>
      <c r="C8064" s="145" t="s">
        <v>1</v>
      </c>
      <c r="D8064" s="535">
        <v>6.71</v>
      </c>
      <c r="E8064" s="536">
        <v>0</v>
      </c>
      <c r="F8064" s="535">
        <v>6.54</v>
      </c>
      <c r="G8064" s="536">
        <v>0</v>
      </c>
      <c r="H8064" s="535">
        <v>6.96</v>
      </c>
      <c r="I8064" s="536">
        <v>0</v>
      </c>
      <c r="J8064" s="535">
        <v>5.84</v>
      </c>
      <c r="K8064" s="536">
        <v>0</v>
      </c>
      <c r="L8064" s="535">
        <v>7.16</v>
      </c>
      <c r="M8064" s="536">
        <v>0</v>
      </c>
      <c r="N8064" s="535">
        <v>7.14</v>
      </c>
      <c r="O8064" s="536">
        <v>0</v>
      </c>
      <c r="P8064" s="535">
        <v>7.6</v>
      </c>
      <c r="Q8064" s="536">
        <v>0</v>
      </c>
      <c r="R8064" s="535">
        <v>7.91</v>
      </c>
    </row>
    <row r="8065" spans="1:18" ht="12.75">
      <c r="A8065" s="145">
        <v>102510</v>
      </c>
      <c r="B8065" s="102" t="s">
        <v>29668</v>
      </c>
      <c r="C8065" s="145" t="s">
        <v>1</v>
      </c>
      <c r="D8065" s="535">
        <v>0</v>
      </c>
      <c r="E8065" s="536"/>
      <c r="F8065" s="535">
        <v>0</v>
      </c>
      <c r="G8065" s="536"/>
      <c r="H8065" s="535">
        <v>0</v>
      </c>
      <c r="I8065" s="536"/>
      <c r="J8065" s="535">
        <v>0</v>
      </c>
      <c r="K8065" s="536"/>
      <c r="L8065" s="535">
        <v>0</v>
      </c>
      <c r="M8065" s="536"/>
      <c r="N8065" s="535">
        <v>0</v>
      </c>
      <c r="O8065" s="536"/>
      <c r="P8065" s="535">
        <v>0</v>
      </c>
      <c r="Q8065" s="536"/>
      <c r="R8065" s="535">
        <v>0</v>
      </c>
    </row>
    <row r="8066" spans="1:18" ht="12.75">
      <c r="A8066" s="145">
        <v>102512</v>
      </c>
      <c r="B8066" s="102" t="s">
        <v>29669</v>
      </c>
      <c r="C8066" s="145" t="s">
        <v>1</v>
      </c>
      <c r="D8066" s="535">
        <v>7.53</v>
      </c>
      <c r="E8066" s="536">
        <v>0.35460000000000003</v>
      </c>
      <c r="F8066" s="535">
        <v>6.34</v>
      </c>
      <c r="G8066" s="536">
        <v>0.42109999999999997</v>
      </c>
      <c r="H8066" s="535">
        <v>7.34</v>
      </c>
      <c r="I8066" s="536">
        <v>0.36380000000000001</v>
      </c>
      <c r="J8066" s="535">
        <v>6.51</v>
      </c>
      <c r="K8066" s="536">
        <v>0.41010000000000002</v>
      </c>
      <c r="L8066" s="535">
        <v>7.8</v>
      </c>
      <c r="M8066" s="536">
        <v>0.34229999999999999</v>
      </c>
      <c r="N8066" s="535">
        <v>7.12</v>
      </c>
      <c r="O8066" s="536">
        <v>0.44940000000000002</v>
      </c>
      <c r="P8066" s="535">
        <v>7.21</v>
      </c>
      <c r="Q8066" s="536">
        <v>0.37030000000000002</v>
      </c>
      <c r="R8066" s="535">
        <v>7.68</v>
      </c>
    </row>
    <row r="8067" spans="1:18" ht="12.75">
      <c r="A8067" s="145">
        <v>102501</v>
      </c>
      <c r="B8067" s="102" t="s">
        <v>29670</v>
      </c>
      <c r="C8067" s="145" t="s">
        <v>4</v>
      </c>
      <c r="D8067" s="535">
        <v>29.12</v>
      </c>
      <c r="E8067" s="536">
        <v>0</v>
      </c>
      <c r="F8067" s="535">
        <v>25.29</v>
      </c>
      <c r="G8067" s="536">
        <v>0</v>
      </c>
      <c r="H8067" s="535">
        <v>27.36</v>
      </c>
      <c r="I8067" s="536">
        <v>0</v>
      </c>
      <c r="J8067" s="535">
        <v>25.44</v>
      </c>
      <c r="K8067" s="536">
        <v>0</v>
      </c>
      <c r="L8067" s="535">
        <v>28.12</v>
      </c>
      <c r="M8067" s="536">
        <v>0</v>
      </c>
      <c r="N8067" s="535">
        <v>27.64</v>
      </c>
      <c r="O8067" s="536">
        <v>0</v>
      </c>
      <c r="P8067" s="535">
        <v>28.81</v>
      </c>
      <c r="Q8067" s="536">
        <v>0</v>
      </c>
      <c r="R8067" s="535">
        <v>29.94</v>
      </c>
    </row>
    <row r="8068" spans="1:18" ht="12.75">
      <c r="A8068" s="145">
        <v>102503</v>
      </c>
      <c r="B8068" s="102" t="s">
        <v>29671</v>
      </c>
      <c r="C8068" s="145" t="s">
        <v>4</v>
      </c>
      <c r="D8068" s="535">
        <v>0</v>
      </c>
      <c r="E8068" s="536"/>
      <c r="F8068" s="535">
        <v>0</v>
      </c>
      <c r="G8068" s="536"/>
      <c r="H8068" s="535">
        <v>0</v>
      </c>
      <c r="I8068" s="536"/>
      <c r="J8068" s="535">
        <v>0</v>
      </c>
      <c r="K8068" s="536"/>
      <c r="L8068" s="535">
        <v>0</v>
      </c>
      <c r="M8068" s="536"/>
      <c r="N8068" s="535">
        <v>0</v>
      </c>
      <c r="O8068" s="536"/>
      <c r="P8068" s="535">
        <v>0</v>
      </c>
      <c r="Q8068" s="536"/>
      <c r="R8068" s="535">
        <v>0</v>
      </c>
    </row>
    <row r="8069" spans="1:18" ht="12.75">
      <c r="A8069" s="145">
        <v>102508</v>
      </c>
      <c r="B8069" s="102" t="s">
        <v>29672</v>
      </c>
      <c r="C8069" s="145" t="s">
        <v>4</v>
      </c>
      <c r="D8069" s="535">
        <v>44.75</v>
      </c>
      <c r="E8069" s="536">
        <v>0</v>
      </c>
      <c r="F8069" s="535">
        <v>46.55</v>
      </c>
      <c r="G8069" s="536">
        <v>0</v>
      </c>
      <c r="H8069" s="535">
        <v>48.74</v>
      </c>
      <c r="I8069" s="536">
        <v>0</v>
      </c>
      <c r="J8069" s="535">
        <v>39.869999999999997</v>
      </c>
      <c r="K8069" s="536">
        <v>0</v>
      </c>
      <c r="L8069" s="535">
        <v>49.65</v>
      </c>
      <c r="M8069" s="536">
        <v>0</v>
      </c>
      <c r="N8069" s="535">
        <v>51.3</v>
      </c>
      <c r="O8069" s="536">
        <v>0</v>
      </c>
      <c r="P8069" s="535">
        <v>53.31</v>
      </c>
      <c r="Q8069" s="536">
        <v>0</v>
      </c>
      <c r="R8069" s="535">
        <v>54.98</v>
      </c>
    </row>
    <row r="8070" spans="1:18" ht="12.75">
      <c r="A8070" s="145">
        <v>102511</v>
      </c>
      <c r="B8070" s="102" t="s">
        <v>29673</v>
      </c>
      <c r="C8070" s="145" t="s">
        <v>4</v>
      </c>
      <c r="D8070" s="535">
        <v>0</v>
      </c>
      <c r="E8070" s="536"/>
      <c r="F8070" s="535">
        <v>0</v>
      </c>
      <c r="G8070" s="536"/>
      <c r="H8070" s="535">
        <v>0</v>
      </c>
      <c r="I8070" s="536"/>
      <c r="J8070" s="535">
        <v>0</v>
      </c>
      <c r="K8070" s="536"/>
      <c r="L8070" s="535">
        <v>0</v>
      </c>
      <c r="M8070" s="536"/>
      <c r="N8070" s="535">
        <v>0</v>
      </c>
      <c r="O8070" s="536"/>
      <c r="P8070" s="535">
        <v>0</v>
      </c>
      <c r="Q8070" s="536"/>
      <c r="R8070" s="535">
        <v>0</v>
      </c>
    </row>
    <row r="8071" spans="1:18" ht="12.75">
      <c r="A8071" s="145">
        <v>102509</v>
      </c>
      <c r="B8071" s="102" t="s">
        <v>29674</v>
      </c>
      <c r="C8071" s="145" t="s">
        <v>4</v>
      </c>
      <c r="D8071" s="535">
        <v>37.44</v>
      </c>
      <c r="E8071" s="536">
        <v>0</v>
      </c>
      <c r="F8071" s="535">
        <v>30.02</v>
      </c>
      <c r="G8071" s="536">
        <v>0</v>
      </c>
      <c r="H8071" s="535">
        <v>33.47</v>
      </c>
      <c r="I8071" s="536">
        <v>0</v>
      </c>
      <c r="J8071" s="535">
        <v>30.73</v>
      </c>
      <c r="K8071" s="536">
        <v>0</v>
      </c>
      <c r="L8071" s="535">
        <v>38.65</v>
      </c>
      <c r="M8071" s="536">
        <v>0</v>
      </c>
      <c r="N8071" s="535">
        <v>35.14</v>
      </c>
      <c r="O8071" s="536">
        <v>0.15310000000000001</v>
      </c>
      <c r="P8071" s="535">
        <v>37.549999999999997</v>
      </c>
      <c r="Q8071" s="536">
        <v>0</v>
      </c>
      <c r="R8071" s="535">
        <v>38.799999999999997</v>
      </c>
    </row>
    <row r="8072" spans="1:18" ht="12.75">
      <c r="A8072" s="145">
        <v>102498</v>
      </c>
      <c r="B8072" s="102" t="s">
        <v>29675</v>
      </c>
      <c r="C8072" s="145" t="s">
        <v>1</v>
      </c>
      <c r="D8072" s="535">
        <v>2.04</v>
      </c>
      <c r="E8072" s="536">
        <v>0</v>
      </c>
      <c r="F8072" s="535">
        <v>1.57</v>
      </c>
      <c r="G8072" s="536">
        <v>0</v>
      </c>
      <c r="H8072" s="535">
        <v>1.94</v>
      </c>
      <c r="I8072" s="536">
        <v>0</v>
      </c>
      <c r="J8072" s="535">
        <v>1.56</v>
      </c>
      <c r="K8072" s="536">
        <v>0</v>
      </c>
      <c r="L8072" s="535">
        <v>1.97</v>
      </c>
      <c r="M8072" s="536">
        <v>0</v>
      </c>
      <c r="N8072" s="535">
        <v>1.78</v>
      </c>
      <c r="O8072" s="536">
        <v>0</v>
      </c>
      <c r="P8072" s="535">
        <v>1.93</v>
      </c>
      <c r="Q8072" s="536">
        <v>0</v>
      </c>
      <c r="R8072" s="535">
        <v>2.06</v>
      </c>
    </row>
    <row r="8073" spans="1:18" ht="12.75">
      <c r="A8073" s="145">
        <v>102519</v>
      </c>
      <c r="B8073" s="102" t="s">
        <v>29676</v>
      </c>
      <c r="C8073" s="145" t="s">
        <v>2</v>
      </c>
      <c r="D8073" s="535">
        <v>0</v>
      </c>
      <c r="E8073" s="536"/>
      <c r="F8073" s="535">
        <v>0</v>
      </c>
      <c r="G8073" s="536"/>
      <c r="H8073" s="535">
        <v>0</v>
      </c>
      <c r="I8073" s="536"/>
      <c r="J8073" s="535">
        <v>0</v>
      </c>
      <c r="K8073" s="536"/>
      <c r="L8073" s="535">
        <v>0</v>
      </c>
      <c r="M8073" s="536"/>
      <c r="N8073" s="535">
        <v>0</v>
      </c>
      <c r="O8073" s="536"/>
      <c r="P8073" s="535">
        <v>0</v>
      </c>
      <c r="Q8073" s="536"/>
      <c r="R8073" s="535">
        <v>0</v>
      </c>
    </row>
    <row r="8074" spans="1:18" ht="12.75">
      <c r="A8074" s="145">
        <v>102491</v>
      </c>
      <c r="B8074" s="102" t="s">
        <v>29677</v>
      </c>
      <c r="C8074" s="145" t="s">
        <v>4</v>
      </c>
      <c r="D8074" s="535">
        <v>24.08</v>
      </c>
      <c r="E8074" s="536">
        <v>0</v>
      </c>
      <c r="F8074" s="535">
        <v>20.71</v>
      </c>
      <c r="G8074" s="536">
        <v>0</v>
      </c>
      <c r="H8074" s="535">
        <v>21.63</v>
      </c>
      <c r="I8074" s="536">
        <v>0</v>
      </c>
      <c r="J8074" s="535">
        <v>20.72</v>
      </c>
      <c r="K8074" s="536">
        <v>0</v>
      </c>
      <c r="L8074" s="535">
        <v>22.83</v>
      </c>
      <c r="M8074" s="536">
        <v>0</v>
      </c>
      <c r="N8074" s="535">
        <v>22.69</v>
      </c>
      <c r="O8074" s="536">
        <v>0</v>
      </c>
      <c r="P8074" s="535">
        <v>23.71</v>
      </c>
      <c r="Q8074" s="536">
        <v>0</v>
      </c>
      <c r="R8074" s="535">
        <v>24.15</v>
      </c>
    </row>
    <row r="8075" spans="1:18" ht="12.75">
      <c r="A8075" s="145">
        <v>102492</v>
      </c>
      <c r="B8075" s="102" t="s">
        <v>29678</v>
      </c>
      <c r="C8075" s="145" t="s">
        <v>4</v>
      </c>
      <c r="D8075" s="535">
        <v>30.53</v>
      </c>
      <c r="E8075" s="536">
        <v>0</v>
      </c>
      <c r="F8075" s="535">
        <v>26.33</v>
      </c>
      <c r="G8075" s="536">
        <v>0</v>
      </c>
      <c r="H8075" s="535">
        <v>27.63</v>
      </c>
      <c r="I8075" s="536">
        <v>0</v>
      </c>
      <c r="J8075" s="535">
        <v>26.39</v>
      </c>
      <c r="K8075" s="536">
        <v>0</v>
      </c>
      <c r="L8075" s="535">
        <v>29.01</v>
      </c>
      <c r="M8075" s="536">
        <v>0</v>
      </c>
      <c r="N8075" s="535">
        <v>28.83</v>
      </c>
      <c r="O8075" s="536">
        <v>0</v>
      </c>
      <c r="P8075" s="535">
        <v>30.07</v>
      </c>
      <c r="Q8075" s="536">
        <v>0</v>
      </c>
      <c r="R8075" s="535">
        <v>30.71</v>
      </c>
    </row>
    <row r="8076" spans="1:18" ht="12.75">
      <c r="A8076" s="145">
        <v>102804</v>
      </c>
      <c r="B8076" s="102" t="s">
        <v>29679</v>
      </c>
      <c r="C8076" s="145" t="s">
        <v>4</v>
      </c>
      <c r="D8076" s="535">
        <v>0</v>
      </c>
      <c r="E8076" s="536"/>
      <c r="F8076" s="535">
        <v>0</v>
      </c>
      <c r="G8076" s="536"/>
      <c r="H8076" s="535">
        <v>0</v>
      </c>
      <c r="I8076" s="536"/>
      <c r="J8076" s="535">
        <v>0</v>
      </c>
      <c r="K8076" s="536"/>
      <c r="L8076" s="535">
        <v>0</v>
      </c>
      <c r="M8076" s="536"/>
      <c r="N8076" s="535">
        <v>0</v>
      </c>
      <c r="O8076" s="536"/>
      <c r="P8076" s="535">
        <v>0</v>
      </c>
      <c r="Q8076" s="536"/>
      <c r="R8076" s="535">
        <v>0</v>
      </c>
    </row>
    <row r="8077" spans="1:18" ht="12.75">
      <c r="A8077" s="145">
        <v>102494</v>
      </c>
      <c r="B8077" s="102" t="s">
        <v>29680</v>
      </c>
      <c r="C8077" s="145" t="s">
        <v>4</v>
      </c>
      <c r="D8077" s="535">
        <v>58.65</v>
      </c>
      <c r="E8077" s="536">
        <v>0</v>
      </c>
      <c r="F8077" s="535">
        <v>66.22</v>
      </c>
      <c r="G8077" s="536">
        <v>0</v>
      </c>
      <c r="H8077" s="535">
        <v>66.63</v>
      </c>
      <c r="I8077" s="536">
        <v>0</v>
      </c>
      <c r="J8077" s="535">
        <v>54.01</v>
      </c>
      <c r="K8077" s="536">
        <v>0</v>
      </c>
      <c r="L8077" s="535">
        <v>68.08</v>
      </c>
      <c r="M8077" s="536">
        <v>0</v>
      </c>
      <c r="N8077" s="535">
        <v>72.48</v>
      </c>
      <c r="O8077" s="536">
        <v>0</v>
      </c>
      <c r="P8077" s="535">
        <v>75.650000000000006</v>
      </c>
      <c r="Q8077" s="536">
        <v>0</v>
      </c>
      <c r="R8077" s="535">
        <v>76.14</v>
      </c>
    </row>
    <row r="8078" spans="1:18" ht="12.75">
      <c r="A8078" s="145">
        <v>102805</v>
      </c>
      <c r="B8078" s="102" t="s">
        <v>29681</v>
      </c>
      <c r="C8078" s="145" t="s">
        <v>4</v>
      </c>
      <c r="D8078" s="535">
        <v>0</v>
      </c>
      <c r="E8078" s="536"/>
      <c r="F8078" s="535">
        <v>0</v>
      </c>
      <c r="G8078" s="536"/>
      <c r="H8078" s="535">
        <v>0</v>
      </c>
      <c r="I8078" s="536"/>
      <c r="J8078" s="535">
        <v>0</v>
      </c>
      <c r="K8078" s="536"/>
      <c r="L8078" s="535">
        <v>0</v>
      </c>
      <c r="M8078" s="536"/>
      <c r="N8078" s="535">
        <v>0</v>
      </c>
      <c r="O8078" s="536"/>
      <c r="P8078" s="535">
        <v>0</v>
      </c>
      <c r="Q8078" s="536"/>
      <c r="R8078" s="535">
        <v>0</v>
      </c>
    </row>
    <row r="8079" spans="1:18" ht="12.75">
      <c r="A8079" s="145">
        <v>102490</v>
      </c>
      <c r="B8079" s="102" t="s">
        <v>29682</v>
      </c>
      <c r="C8079" s="145" t="s">
        <v>4</v>
      </c>
      <c r="D8079" s="535">
        <v>0</v>
      </c>
      <c r="E8079" s="536"/>
      <c r="F8079" s="535">
        <v>0</v>
      </c>
      <c r="G8079" s="536"/>
      <c r="H8079" s="535">
        <v>0</v>
      </c>
      <c r="I8079" s="536"/>
      <c r="J8079" s="535">
        <v>0</v>
      </c>
      <c r="K8079" s="536"/>
      <c r="L8079" s="535">
        <v>0</v>
      </c>
      <c r="M8079" s="536"/>
      <c r="N8079" s="535">
        <v>0</v>
      </c>
      <c r="O8079" s="536"/>
      <c r="P8079" s="535">
        <v>0</v>
      </c>
      <c r="Q8079" s="536"/>
      <c r="R8079" s="535">
        <v>0</v>
      </c>
    </row>
    <row r="8080" spans="1:18" ht="12.75">
      <c r="A8080" s="145">
        <v>102496</v>
      </c>
      <c r="B8080" s="102" t="s">
        <v>29683</v>
      </c>
      <c r="C8080" s="145" t="s">
        <v>1</v>
      </c>
      <c r="D8080" s="535">
        <v>13.15</v>
      </c>
      <c r="E8080" s="536">
        <v>0</v>
      </c>
      <c r="F8080" s="535">
        <v>13.7</v>
      </c>
      <c r="G8080" s="536">
        <v>0</v>
      </c>
      <c r="H8080" s="535">
        <v>14.37</v>
      </c>
      <c r="I8080" s="536">
        <v>0</v>
      </c>
      <c r="J8080" s="535">
        <v>11.74</v>
      </c>
      <c r="K8080" s="536">
        <v>0</v>
      </c>
      <c r="L8080" s="535">
        <v>14.7</v>
      </c>
      <c r="M8080" s="536">
        <v>0</v>
      </c>
      <c r="N8080" s="535">
        <v>15.07</v>
      </c>
      <c r="O8080" s="536">
        <v>0</v>
      </c>
      <c r="P8080" s="535">
        <v>15.85</v>
      </c>
      <c r="Q8080" s="536">
        <v>0</v>
      </c>
      <c r="R8080" s="535">
        <v>16.3</v>
      </c>
    </row>
    <row r="8081" spans="1:18" ht="12.75">
      <c r="A8081" s="145">
        <v>102497</v>
      </c>
      <c r="B8081" s="102" t="s">
        <v>29684</v>
      </c>
      <c r="C8081" s="145" t="s">
        <v>1</v>
      </c>
      <c r="D8081" s="535">
        <v>5.61</v>
      </c>
      <c r="E8081" s="536">
        <v>0</v>
      </c>
      <c r="F8081" s="535">
        <v>5.22</v>
      </c>
      <c r="G8081" s="536">
        <v>0</v>
      </c>
      <c r="H8081" s="535">
        <v>5.36</v>
      </c>
      <c r="I8081" s="536">
        <v>0</v>
      </c>
      <c r="J8081" s="535">
        <v>4.3899999999999997</v>
      </c>
      <c r="K8081" s="536">
        <v>0</v>
      </c>
      <c r="L8081" s="535">
        <v>5.59</v>
      </c>
      <c r="M8081" s="536">
        <v>0</v>
      </c>
      <c r="N8081" s="535">
        <v>5.31</v>
      </c>
      <c r="O8081" s="536">
        <v>0</v>
      </c>
      <c r="P8081" s="535">
        <v>5.48</v>
      </c>
      <c r="Q8081" s="536">
        <v>0</v>
      </c>
      <c r="R8081" s="535">
        <v>6.13</v>
      </c>
    </row>
    <row r="8082" spans="1:18" ht="12.75">
      <c r="A8082" s="145">
        <v>102520</v>
      </c>
      <c r="B8082" s="102" t="s">
        <v>29685</v>
      </c>
      <c r="C8082" s="145" t="s">
        <v>4</v>
      </c>
      <c r="D8082" s="535">
        <v>94.75</v>
      </c>
      <c r="E8082" s="536">
        <v>0</v>
      </c>
      <c r="F8082" s="535">
        <v>81.2</v>
      </c>
      <c r="G8082" s="536">
        <v>0</v>
      </c>
      <c r="H8082" s="535">
        <v>91.95</v>
      </c>
      <c r="I8082" s="536">
        <v>0</v>
      </c>
      <c r="J8082" s="535">
        <v>80.010000000000005</v>
      </c>
      <c r="K8082" s="536">
        <v>0</v>
      </c>
      <c r="L8082" s="535">
        <v>94.75</v>
      </c>
      <c r="M8082" s="536">
        <v>0</v>
      </c>
      <c r="N8082" s="535">
        <v>90.07</v>
      </c>
      <c r="O8082" s="536">
        <v>0</v>
      </c>
      <c r="P8082" s="535">
        <v>95.65</v>
      </c>
      <c r="Q8082" s="536">
        <v>0</v>
      </c>
      <c r="R8082" s="535">
        <v>101.91</v>
      </c>
    </row>
    <row r="8083" spans="1:18" ht="12.75">
      <c r="A8083" s="145">
        <v>102518</v>
      </c>
      <c r="B8083" s="102" t="s">
        <v>29686</v>
      </c>
      <c r="C8083" s="145" t="s">
        <v>2</v>
      </c>
      <c r="D8083" s="535">
        <v>0</v>
      </c>
      <c r="E8083" s="536"/>
      <c r="F8083" s="535">
        <v>0</v>
      </c>
      <c r="G8083" s="536"/>
      <c r="H8083" s="535">
        <v>0</v>
      </c>
      <c r="I8083" s="536"/>
      <c r="J8083" s="535">
        <v>0</v>
      </c>
      <c r="K8083" s="536"/>
      <c r="L8083" s="535">
        <v>0</v>
      </c>
      <c r="M8083" s="536"/>
      <c r="N8083" s="535">
        <v>0</v>
      </c>
      <c r="O8083" s="536"/>
      <c r="P8083" s="535">
        <v>0</v>
      </c>
      <c r="Q8083" s="536"/>
      <c r="R8083" s="535">
        <v>0</v>
      </c>
    </row>
    <row r="8084" spans="1:18" ht="12.75">
      <c r="A8084" s="145">
        <v>102514</v>
      </c>
      <c r="B8084" s="102" t="s">
        <v>29687</v>
      </c>
      <c r="C8084" s="145" t="s">
        <v>2</v>
      </c>
      <c r="D8084" s="535">
        <v>0</v>
      </c>
      <c r="E8084" s="536"/>
      <c r="F8084" s="535">
        <v>0</v>
      </c>
      <c r="G8084" s="536"/>
      <c r="H8084" s="535">
        <v>0</v>
      </c>
      <c r="I8084" s="536"/>
      <c r="J8084" s="535">
        <v>0</v>
      </c>
      <c r="K8084" s="536"/>
      <c r="L8084" s="535">
        <v>0</v>
      </c>
      <c r="M8084" s="536"/>
      <c r="N8084" s="535">
        <v>0</v>
      </c>
      <c r="O8084" s="536"/>
      <c r="P8084" s="535">
        <v>0</v>
      </c>
      <c r="Q8084" s="536"/>
      <c r="R8084" s="535">
        <v>0</v>
      </c>
    </row>
    <row r="8085" spans="1:18" ht="12.75">
      <c r="A8085" s="145">
        <v>102516</v>
      </c>
      <c r="B8085" s="102" t="s">
        <v>29688</v>
      </c>
      <c r="C8085" s="145" t="s">
        <v>2</v>
      </c>
      <c r="D8085" s="535">
        <v>0</v>
      </c>
      <c r="E8085" s="536"/>
      <c r="F8085" s="535">
        <v>0</v>
      </c>
      <c r="G8085" s="536"/>
      <c r="H8085" s="535">
        <v>0</v>
      </c>
      <c r="I8085" s="536"/>
      <c r="J8085" s="535">
        <v>0</v>
      </c>
      <c r="K8085" s="536"/>
      <c r="L8085" s="535">
        <v>0</v>
      </c>
      <c r="M8085" s="536"/>
      <c r="N8085" s="535">
        <v>0</v>
      </c>
      <c r="O8085" s="536"/>
      <c r="P8085" s="535">
        <v>0</v>
      </c>
      <c r="Q8085" s="536"/>
      <c r="R8085" s="535">
        <v>0</v>
      </c>
    </row>
    <row r="8086" spans="1:18" ht="12.75">
      <c r="A8086" s="145">
        <v>102515</v>
      </c>
      <c r="B8086" s="102" t="s">
        <v>29689</v>
      </c>
      <c r="C8086" s="145" t="s">
        <v>2</v>
      </c>
      <c r="D8086" s="535">
        <v>0</v>
      </c>
      <c r="E8086" s="536"/>
      <c r="F8086" s="535">
        <v>0</v>
      </c>
      <c r="G8086" s="536"/>
      <c r="H8086" s="535">
        <v>0</v>
      </c>
      <c r="I8086" s="536"/>
      <c r="J8086" s="535">
        <v>0</v>
      </c>
      <c r="K8086" s="536"/>
      <c r="L8086" s="535">
        <v>0</v>
      </c>
      <c r="M8086" s="536"/>
      <c r="N8086" s="535">
        <v>0</v>
      </c>
      <c r="O8086" s="536"/>
      <c r="P8086" s="535">
        <v>0</v>
      </c>
      <c r="Q8086" s="536"/>
      <c r="R8086" s="535">
        <v>0</v>
      </c>
    </row>
    <row r="8087" spans="1:18" ht="12.75">
      <c r="A8087" s="145">
        <v>102517</v>
      </c>
      <c r="B8087" s="102" t="s">
        <v>29690</v>
      </c>
      <c r="C8087" s="145" t="s">
        <v>2</v>
      </c>
      <c r="D8087" s="535">
        <v>0</v>
      </c>
      <c r="E8087" s="536"/>
      <c r="F8087" s="535">
        <v>0</v>
      </c>
      <c r="G8087" s="536"/>
      <c r="H8087" s="535">
        <v>0</v>
      </c>
      <c r="I8087" s="536"/>
      <c r="J8087" s="535">
        <v>0</v>
      </c>
      <c r="K8087" s="536"/>
      <c r="L8087" s="535">
        <v>0</v>
      </c>
      <c r="M8087" s="536"/>
      <c r="N8087" s="535">
        <v>0</v>
      </c>
      <c r="O8087" s="536"/>
      <c r="P8087" s="535">
        <v>0</v>
      </c>
      <c r="Q8087" s="536"/>
      <c r="R8087" s="535">
        <v>0</v>
      </c>
    </row>
    <row r="8088" spans="1:18" ht="12.75">
      <c r="A8088" s="145">
        <v>102513</v>
      </c>
      <c r="B8088" s="102" t="s">
        <v>29691</v>
      </c>
      <c r="C8088" s="145" t="s">
        <v>4</v>
      </c>
      <c r="D8088" s="535">
        <v>55.18</v>
      </c>
      <c r="E8088" s="536">
        <v>0</v>
      </c>
      <c r="F8088" s="535">
        <v>47.47</v>
      </c>
      <c r="G8088" s="536">
        <v>0</v>
      </c>
      <c r="H8088" s="535">
        <v>52.93</v>
      </c>
      <c r="I8088" s="536">
        <v>0</v>
      </c>
      <c r="J8088" s="535">
        <v>47.06</v>
      </c>
      <c r="K8088" s="536">
        <v>0</v>
      </c>
      <c r="L8088" s="535">
        <v>54.57</v>
      </c>
      <c r="M8088" s="536">
        <v>0</v>
      </c>
      <c r="N8088" s="535">
        <v>52.03</v>
      </c>
      <c r="O8088" s="536">
        <v>0</v>
      </c>
      <c r="P8088" s="535">
        <v>55.43</v>
      </c>
      <c r="Q8088" s="536">
        <v>0</v>
      </c>
      <c r="R8088" s="535">
        <v>58.7</v>
      </c>
    </row>
    <row r="8089" spans="1:18" ht="12.75">
      <c r="A8089" s="145">
        <v>102489</v>
      </c>
      <c r="B8089" s="102" t="s">
        <v>29692</v>
      </c>
      <c r="C8089" s="145" t="s">
        <v>4</v>
      </c>
      <c r="D8089" s="535">
        <v>36.71</v>
      </c>
      <c r="E8089" s="536">
        <v>0</v>
      </c>
      <c r="F8089" s="535">
        <v>32.130000000000003</v>
      </c>
      <c r="G8089" s="536">
        <v>0</v>
      </c>
      <c r="H8089" s="535">
        <v>29.6</v>
      </c>
      <c r="I8089" s="536">
        <v>0.45269999999999999</v>
      </c>
      <c r="J8089" s="535">
        <v>29.44</v>
      </c>
      <c r="K8089" s="536">
        <v>0</v>
      </c>
      <c r="L8089" s="535">
        <v>31.11</v>
      </c>
      <c r="M8089" s="536">
        <v>0</v>
      </c>
      <c r="N8089" s="535">
        <v>31.56</v>
      </c>
      <c r="O8089" s="536">
        <v>0</v>
      </c>
      <c r="P8089" s="535">
        <v>33.65</v>
      </c>
      <c r="Q8089" s="536">
        <v>0</v>
      </c>
      <c r="R8089" s="535">
        <v>29.77</v>
      </c>
    </row>
    <row r="8090" spans="1:18" ht="12.75">
      <c r="A8090" s="145">
        <v>102488</v>
      </c>
      <c r="B8090" s="102" t="s">
        <v>29693</v>
      </c>
      <c r="C8090" s="145" t="s">
        <v>4</v>
      </c>
      <c r="D8090" s="535">
        <v>4.0999999999999996</v>
      </c>
      <c r="E8090" s="536">
        <v>1.46E-2</v>
      </c>
      <c r="F8090" s="535">
        <v>3.49</v>
      </c>
      <c r="G8090" s="536">
        <v>1.72E-2</v>
      </c>
      <c r="H8090" s="535">
        <v>4.2</v>
      </c>
      <c r="I8090" s="536">
        <v>1.43E-2</v>
      </c>
      <c r="J8090" s="535">
        <v>3.39</v>
      </c>
      <c r="K8090" s="536">
        <v>1.77E-2</v>
      </c>
      <c r="L8090" s="535">
        <v>4.2699999999999996</v>
      </c>
      <c r="M8090" s="536">
        <v>1.41E-2</v>
      </c>
      <c r="N8090" s="535">
        <v>3.96</v>
      </c>
      <c r="O8090" s="536">
        <v>1.52E-2</v>
      </c>
      <c r="P8090" s="535">
        <v>4.2</v>
      </c>
      <c r="Q8090" s="536">
        <v>1.43E-2</v>
      </c>
      <c r="R8090" s="535">
        <v>4.26</v>
      </c>
    </row>
    <row r="8091" spans="1:18" ht="12.75">
      <c r="A8091" s="145">
        <v>101730</v>
      </c>
      <c r="B8091" s="102" t="s">
        <v>29694</v>
      </c>
      <c r="C8091" s="145" t="s">
        <v>4</v>
      </c>
      <c r="D8091" s="535">
        <v>0</v>
      </c>
      <c r="E8091" s="536"/>
      <c r="F8091" s="535">
        <v>0</v>
      </c>
      <c r="G8091" s="536"/>
      <c r="H8091" s="535">
        <v>0</v>
      </c>
      <c r="I8091" s="536"/>
      <c r="J8091" s="535">
        <v>0</v>
      </c>
      <c r="K8091" s="536"/>
      <c r="L8091" s="535">
        <v>0</v>
      </c>
      <c r="M8091" s="536"/>
      <c r="N8091" s="535">
        <v>0</v>
      </c>
      <c r="O8091" s="536"/>
      <c r="P8091" s="535">
        <v>0</v>
      </c>
      <c r="Q8091" s="536"/>
      <c r="R8091" s="535">
        <v>0</v>
      </c>
    </row>
    <row r="8092" spans="1:18" ht="12.75">
      <c r="A8092" s="145">
        <v>101746</v>
      </c>
      <c r="B8092" s="102" t="s">
        <v>29695</v>
      </c>
      <c r="C8092" s="145" t="s">
        <v>4</v>
      </c>
      <c r="D8092" s="535">
        <v>192.4</v>
      </c>
      <c r="E8092" s="536">
        <v>0</v>
      </c>
      <c r="F8092" s="535">
        <v>518.6</v>
      </c>
      <c r="G8092" s="536">
        <v>0.93340000000000001</v>
      </c>
      <c r="H8092" s="535">
        <v>522.16999999999996</v>
      </c>
      <c r="I8092" s="536">
        <v>0.92710000000000004</v>
      </c>
      <c r="J8092" s="535">
        <v>334.05</v>
      </c>
      <c r="K8092" s="536">
        <v>0</v>
      </c>
      <c r="L8092" s="535">
        <v>305.83999999999997</v>
      </c>
      <c r="M8092" s="536">
        <v>0</v>
      </c>
      <c r="N8092" s="535">
        <v>526.4</v>
      </c>
      <c r="O8092" s="536">
        <v>0.91959999999999997</v>
      </c>
      <c r="P8092" s="535">
        <v>531.35</v>
      </c>
      <c r="Q8092" s="536">
        <v>0.91100000000000003</v>
      </c>
      <c r="R8092" s="535">
        <v>298.19</v>
      </c>
    </row>
    <row r="8093" spans="1:18" ht="12.75">
      <c r="A8093" s="145">
        <v>98679</v>
      </c>
      <c r="B8093" s="102" t="s">
        <v>29696</v>
      </c>
      <c r="C8093" s="145" t="s">
        <v>4</v>
      </c>
      <c r="D8093" s="535">
        <v>52.95</v>
      </c>
      <c r="E8093" s="536">
        <v>1.1000000000000001E-3</v>
      </c>
      <c r="F8093" s="535">
        <v>37.409999999999997</v>
      </c>
      <c r="G8093" s="536">
        <v>6.0900000000000003E-2</v>
      </c>
      <c r="H8093" s="535">
        <v>45.29</v>
      </c>
      <c r="I8093" s="536">
        <v>5.1700000000000003E-2</v>
      </c>
      <c r="J8093" s="535">
        <v>44.33</v>
      </c>
      <c r="K8093" s="536">
        <v>5.1400000000000001E-2</v>
      </c>
      <c r="L8093" s="535">
        <v>47.91</v>
      </c>
      <c r="M8093" s="536">
        <v>0</v>
      </c>
      <c r="N8093" s="535">
        <v>41.17</v>
      </c>
      <c r="O8093" s="536">
        <v>5.5399999999999998E-2</v>
      </c>
      <c r="P8093" s="535">
        <v>41.71</v>
      </c>
      <c r="Q8093" s="536">
        <v>5.4699999999999999E-2</v>
      </c>
      <c r="R8093" s="535">
        <v>38.57</v>
      </c>
    </row>
    <row r="8094" spans="1:18" ht="12.75">
      <c r="A8094" s="145">
        <v>98680</v>
      </c>
      <c r="B8094" s="102" t="s">
        <v>29697</v>
      </c>
      <c r="C8094" s="145" t="s">
        <v>4</v>
      </c>
      <c r="D8094" s="535">
        <v>67.52</v>
      </c>
      <c r="E8094" s="536">
        <v>1.2999999999999999E-3</v>
      </c>
      <c r="F8094" s="535">
        <v>47.12</v>
      </c>
      <c r="G8094" s="536">
        <v>4.8399999999999999E-2</v>
      </c>
      <c r="H8094" s="535">
        <v>57.24</v>
      </c>
      <c r="I8094" s="536">
        <v>4.1399999999999999E-2</v>
      </c>
      <c r="J8094" s="535">
        <v>56.82</v>
      </c>
      <c r="K8094" s="536">
        <v>4.0099999999999997E-2</v>
      </c>
      <c r="L8094" s="535">
        <v>60.37</v>
      </c>
      <c r="M8094" s="536">
        <v>0</v>
      </c>
      <c r="N8094" s="535">
        <v>51.84</v>
      </c>
      <c r="O8094" s="536">
        <v>4.3999999999999997E-2</v>
      </c>
      <c r="P8094" s="535">
        <v>52.32</v>
      </c>
      <c r="Q8094" s="536">
        <v>4.36E-2</v>
      </c>
      <c r="R8094" s="535">
        <v>47.91</v>
      </c>
    </row>
    <row r="8095" spans="1:18" ht="12.75">
      <c r="A8095" s="145">
        <v>101749</v>
      </c>
      <c r="B8095" s="102" t="s">
        <v>29698</v>
      </c>
      <c r="C8095" s="145" t="s">
        <v>4</v>
      </c>
      <c r="D8095" s="535">
        <v>79.42</v>
      </c>
      <c r="E8095" s="536">
        <v>1.4E-3</v>
      </c>
      <c r="F8095" s="535">
        <v>55.07</v>
      </c>
      <c r="G8095" s="536">
        <v>4.1399999999999999E-2</v>
      </c>
      <c r="H8095" s="535">
        <v>67.010000000000005</v>
      </c>
      <c r="I8095" s="536">
        <v>3.5700000000000003E-2</v>
      </c>
      <c r="J8095" s="535">
        <v>67.02</v>
      </c>
      <c r="K8095" s="536">
        <v>3.4000000000000002E-2</v>
      </c>
      <c r="L8095" s="535">
        <v>70.569999999999993</v>
      </c>
      <c r="M8095" s="536">
        <v>0</v>
      </c>
      <c r="N8095" s="535">
        <v>60.58</v>
      </c>
      <c r="O8095" s="536">
        <v>3.7600000000000001E-2</v>
      </c>
      <c r="P8095" s="535">
        <v>61.01</v>
      </c>
      <c r="Q8095" s="536">
        <v>3.7400000000000003E-2</v>
      </c>
      <c r="R8095" s="535">
        <v>55.56</v>
      </c>
    </row>
    <row r="8096" spans="1:18" ht="12.75">
      <c r="A8096" s="145">
        <v>98681</v>
      </c>
      <c r="B8096" s="102" t="s">
        <v>29699</v>
      </c>
      <c r="C8096" s="145" t="s">
        <v>4</v>
      </c>
      <c r="D8096" s="535">
        <v>49.83</v>
      </c>
      <c r="E8096" s="536">
        <v>1.1999999999999999E-3</v>
      </c>
      <c r="F8096" s="535">
        <v>34.92</v>
      </c>
      <c r="G8096" s="536">
        <v>6.5299999999999997E-2</v>
      </c>
      <c r="H8096" s="535">
        <v>42.26</v>
      </c>
      <c r="I8096" s="536">
        <v>5.5399999999999998E-2</v>
      </c>
      <c r="J8096" s="535">
        <v>41.75</v>
      </c>
      <c r="K8096" s="536">
        <v>5.4600000000000003E-2</v>
      </c>
      <c r="L8096" s="535">
        <v>44.89</v>
      </c>
      <c r="M8096" s="536">
        <v>0</v>
      </c>
      <c r="N8096" s="535">
        <v>38.409999999999997</v>
      </c>
      <c r="O8096" s="536">
        <v>5.9400000000000001E-2</v>
      </c>
      <c r="P8096" s="535">
        <v>38.840000000000003</v>
      </c>
      <c r="Q8096" s="536">
        <v>5.8700000000000002E-2</v>
      </c>
      <c r="R8096" s="535">
        <v>35.68</v>
      </c>
    </row>
    <row r="8097" spans="1:18" ht="12.75">
      <c r="A8097" s="145">
        <v>98682</v>
      </c>
      <c r="B8097" s="102" t="s">
        <v>29700</v>
      </c>
      <c r="C8097" s="145" t="s">
        <v>4</v>
      </c>
      <c r="D8097" s="535">
        <v>64.39</v>
      </c>
      <c r="E8097" s="536">
        <v>1.4E-3</v>
      </c>
      <c r="F8097" s="535">
        <v>44.63</v>
      </c>
      <c r="G8097" s="536">
        <v>5.11E-2</v>
      </c>
      <c r="H8097" s="535">
        <v>54.23</v>
      </c>
      <c r="I8097" s="536">
        <v>4.3700000000000003E-2</v>
      </c>
      <c r="J8097" s="535">
        <v>54.23</v>
      </c>
      <c r="K8097" s="536">
        <v>4.2000000000000003E-2</v>
      </c>
      <c r="L8097" s="535">
        <v>57.35</v>
      </c>
      <c r="M8097" s="536">
        <v>0</v>
      </c>
      <c r="N8097" s="535">
        <v>49.08</v>
      </c>
      <c r="O8097" s="536">
        <v>4.65E-2</v>
      </c>
      <c r="P8097" s="535">
        <v>49.45</v>
      </c>
      <c r="Q8097" s="536">
        <v>4.6100000000000002E-2</v>
      </c>
      <c r="R8097" s="535">
        <v>45.02</v>
      </c>
    </row>
    <row r="8098" spans="1:18" ht="12.75">
      <c r="A8098" s="145">
        <v>101750</v>
      </c>
      <c r="B8098" s="102" t="s">
        <v>29701</v>
      </c>
      <c r="C8098" s="145" t="s">
        <v>4</v>
      </c>
      <c r="D8098" s="535">
        <v>76.290000000000006</v>
      </c>
      <c r="E8098" s="536">
        <v>1.4E-3</v>
      </c>
      <c r="F8098" s="535">
        <v>52.58</v>
      </c>
      <c r="G8098" s="536">
        <v>4.3400000000000001E-2</v>
      </c>
      <c r="H8098" s="535">
        <v>63.99</v>
      </c>
      <c r="I8098" s="536">
        <v>3.73E-2</v>
      </c>
      <c r="J8098" s="535">
        <v>64.44</v>
      </c>
      <c r="K8098" s="536">
        <v>3.5400000000000001E-2</v>
      </c>
      <c r="L8098" s="535">
        <v>67.55</v>
      </c>
      <c r="M8098" s="536">
        <v>0</v>
      </c>
      <c r="N8098" s="535">
        <v>57.81</v>
      </c>
      <c r="O8098" s="536">
        <v>3.9399999999999998E-2</v>
      </c>
      <c r="P8098" s="535">
        <v>58.14</v>
      </c>
      <c r="Q8098" s="536">
        <v>3.9199999999999999E-2</v>
      </c>
      <c r="R8098" s="535">
        <v>52.67</v>
      </c>
    </row>
    <row r="8099" spans="1:18" ht="12.75">
      <c r="A8099" s="145">
        <v>101737</v>
      </c>
      <c r="B8099" s="102" t="s">
        <v>29702</v>
      </c>
      <c r="C8099" s="145" t="s">
        <v>4</v>
      </c>
      <c r="D8099" s="535">
        <v>138.16999999999999</v>
      </c>
      <c r="E8099" s="536">
        <v>0</v>
      </c>
      <c r="F8099" s="535">
        <v>161.38</v>
      </c>
      <c r="G8099" s="536">
        <v>0</v>
      </c>
      <c r="H8099" s="535">
        <v>130.82</v>
      </c>
      <c r="I8099" s="536">
        <v>0</v>
      </c>
      <c r="J8099" s="535">
        <v>111.49</v>
      </c>
      <c r="K8099" s="536">
        <v>0</v>
      </c>
      <c r="L8099" s="535">
        <v>158.6</v>
      </c>
      <c r="M8099" s="536">
        <v>0</v>
      </c>
      <c r="N8099" s="535">
        <v>129.68</v>
      </c>
      <c r="O8099" s="536">
        <v>0</v>
      </c>
      <c r="P8099" s="535">
        <v>130.43</v>
      </c>
      <c r="Q8099" s="536">
        <v>0</v>
      </c>
      <c r="R8099" s="535">
        <v>117.65</v>
      </c>
    </row>
    <row r="8100" spans="1:18" ht="12.75">
      <c r="A8100" s="145">
        <v>101735</v>
      </c>
      <c r="B8100" s="102" t="s">
        <v>29703</v>
      </c>
      <c r="C8100" s="145" t="s">
        <v>4</v>
      </c>
      <c r="D8100" s="535">
        <v>459.08</v>
      </c>
      <c r="E8100" s="536">
        <v>0</v>
      </c>
      <c r="F8100" s="535">
        <v>605.46</v>
      </c>
      <c r="G8100" s="536">
        <v>0</v>
      </c>
      <c r="H8100" s="535">
        <v>455.67</v>
      </c>
      <c r="I8100" s="536">
        <v>0</v>
      </c>
      <c r="J8100" s="535">
        <v>401.31</v>
      </c>
      <c r="K8100" s="536">
        <v>0</v>
      </c>
      <c r="L8100" s="535">
        <v>545.87</v>
      </c>
      <c r="M8100" s="536">
        <v>0</v>
      </c>
      <c r="N8100" s="535">
        <v>427.4</v>
      </c>
      <c r="O8100" s="536">
        <v>0</v>
      </c>
      <c r="P8100" s="535">
        <v>409.63</v>
      </c>
      <c r="Q8100" s="536">
        <v>0</v>
      </c>
      <c r="R8100" s="535">
        <v>351.13</v>
      </c>
    </row>
    <row r="8101" spans="1:18" ht="12.75">
      <c r="A8101" s="145">
        <v>101734</v>
      </c>
      <c r="B8101" s="102" t="s">
        <v>29704</v>
      </c>
      <c r="C8101" s="145" t="s">
        <v>4</v>
      </c>
      <c r="D8101" s="535">
        <v>448.15</v>
      </c>
      <c r="E8101" s="536">
        <v>0</v>
      </c>
      <c r="F8101" s="535">
        <v>590.36</v>
      </c>
      <c r="G8101" s="536">
        <v>0</v>
      </c>
      <c r="H8101" s="535">
        <v>444.74</v>
      </c>
      <c r="I8101" s="536">
        <v>0</v>
      </c>
      <c r="J8101" s="535">
        <v>391.64</v>
      </c>
      <c r="K8101" s="536">
        <v>0</v>
      </c>
      <c r="L8101" s="535">
        <v>532.61</v>
      </c>
      <c r="M8101" s="536">
        <v>0</v>
      </c>
      <c r="N8101" s="535">
        <v>417.19</v>
      </c>
      <c r="O8101" s="536">
        <v>0</v>
      </c>
      <c r="P8101" s="535">
        <v>399.95</v>
      </c>
      <c r="Q8101" s="536">
        <v>0</v>
      </c>
      <c r="R8101" s="535">
        <v>343</v>
      </c>
    </row>
    <row r="8102" spans="1:18" ht="12.75">
      <c r="A8102" s="145">
        <v>101736</v>
      </c>
      <c r="B8102" s="102" t="s">
        <v>29705</v>
      </c>
      <c r="C8102" s="145" t="s">
        <v>4</v>
      </c>
      <c r="D8102" s="535">
        <v>116.55</v>
      </c>
      <c r="E8102" s="536">
        <v>0</v>
      </c>
      <c r="F8102" s="535">
        <v>131.53</v>
      </c>
      <c r="G8102" s="536">
        <v>0</v>
      </c>
      <c r="H8102" s="535">
        <v>109.2</v>
      </c>
      <c r="I8102" s="536">
        <v>0</v>
      </c>
      <c r="J8102" s="535">
        <v>92.35</v>
      </c>
      <c r="K8102" s="536">
        <v>0</v>
      </c>
      <c r="L8102" s="535">
        <v>132.37</v>
      </c>
      <c r="M8102" s="536">
        <v>0</v>
      </c>
      <c r="N8102" s="535">
        <v>109.45</v>
      </c>
      <c r="O8102" s="536">
        <v>0</v>
      </c>
      <c r="P8102" s="535">
        <v>111.27</v>
      </c>
      <c r="Q8102" s="536">
        <v>0</v>
      </c>
      <c r="R8102" s="535">
        <v>101.57</v>
      </c>
    </row>
    <row r="8103" spans="1:18" ht="12.75">
      <c r="A8103" s="145">
        <v>101733</v>
      </c>
      <c r="B8103" s="102" t="s">
        <v>29706</v>
      </c>
      <c r="C8103" s="145" t="s">
        <v>4</v>
      </c>
      <c r="D8103" s="535">
        <v>297.43</v>
      </c>
      <c r="E8103" s="536">
        <v>0</v>
      </c>
      <c r="F8103" s="535">
        <v>382.31</v>
      </c>
      <c r="G8103" s="536">
        <v>0</v>
      </c>
      <c r="H8103" s="535">
        <v>294.02</v>
      </c>
      <c r="I8103" s="536">
        <v>0</v>
      </c>
      <c r="J8103" s="535">
        <v>258.27999999999997</v>
      </c>
      <c r="K8103" s="536">
        <v>0</v>
      </c>
      <c r="L8103" s="535">
        <v>349.77</v>
      </c>
      <c r="M8103" s="536">
        <v>0</v>
      </c>
      <c r="N8103" s="535">
        <v>276.27</v>
      </c>
      <c r="O8103" s="536">
        <v>0</v>
      </c>
      <c r="P8103" s="535">
        <v>266.5</v>
      </c>
      <c r="Q8103" s="536">
        <v>0</v>
      </c>
      <c r="R8103" s="535">
        <v>230.95</v>
      </c>
    </row>
    <row r="8104" spans="1:18" ht="12.75">
      <c r="A8104" s="145">
        <v>98678</v>
      </c>
      <c r="B8104" s="102" t="s">
        <v>29707</v>
      </c>
      <c r="C8104" s="145" t="s">
        <v>4</v>
      </c>
      <c r="D8104" s="535">
        <v>299.08999999999997</v>
      </c>
      <c r="E8104" s="536">
        <v>0</v>
      </c>
      <c r="F8104" s="535">
        <v>484.85</v>
      </c>
      <c r="G8104" s="536">
        <v>0</v>
      </c>
      <c r="H8104" s="535">
        <v>367.16</v>
      </c>
      <c r="I8104" s="536">
        <v>0</v>
      </c>
      <c r="J8104" s="535">
        <v>454.54</v>
      </c>
      <c r="K8104" s="536">
        <v>0</v>
      </c>
      <c r="L8104" s="535">
        <v>379.76</v>
      </c>
      <c r="M8104" s="536">
        <v>0</v>
      </c>
      <c r="N8104" s="535">
        <v>425.67</v>
      </c>
      <c r="O8104" s="536">
        <v>0.95940000000000003</v>
      </c>
      <c r="P8104" s="535">
        <v>332.58</v>
      </c>
      <c r="Q8104" s="536">
        <v>0</v>
      </c>
      <c r="R8104" s="535">
        <v>392.16</v>
      </c>
    </row>
    <row r="8105" spans="1:18" ht="12.75">
      <c r="A8105" s="145">
        <v>98677</v>
      </c>
      <c r="B8105" s="102" t="s">
        <v>29708</v>
      </c>
      <c r="C8105" s="145" t="s">
        <v>4</v>
      </c>
      <c r="D8105" s="535">
        <v>0</v>
      </c>
      <c r="E8105" s="536"/>
      <c r="F8105" s="535">
        <v>0</v>
      </c>
      <c r="G8105" s="536"/>
      <c r="H8105" s="535">
        <v>0</v>
      </c>
      <c r="I8105" s="536"/>
      <c r="J8105" s="535">
        <v>0</v>
      </c>
      <c r="K8105" s="536"/>
      <c r="L8105" s="535">
        <v>0</v>
      </c>
      <c r="M8105" s="536"/>
      <c r="N8105" s="535">
        <v>0</v>
      </c>
      <c r="O8105" s="536"/>
      <c r="P8105" s="535">
        <v>0</v>
      </c>
      <c r="Q8105" s="536"/>
      <c r="R8105" s="535">
        <v>0</v>
      </c>
    </row>
    <row r="8106" spans="1:18" ht="12.75">
      <c r="A8106" s="145">
        <v>98676</v>
      </c>
      <c r="B8106" s="102" t="s">
        <v>29709</v>
      </c>
      <c r="C8106" s="145" t="s">
        <v>4</v>
      </c>
      <c r="D8106" s="535">
        <v>0</v>
      </c>
      <c r="E8106" s="536"/>
      <c r="F8106" s="535">
        <v>0</v>
      </c>
      <c r="G8106" s="536"/>
      <c r="H8106" s="535">
        <v>0</v>
      </c>
      <c r="I8106" s="536"/>
      <c r="J8106" s="535">
        <v>0</v>
      </c>
      <c r="K8106" s="536"/>
      <c r="L8106" s="535">
        <v>0</v>
      </c>
      <c r="M8106" s="536"/>
      <c r="N8106" s="535">
        <v>0</v>
      </c>
      <c r="O8106" s="536"/>
      <c r="P8106" s="535">
        <v>0</v>
      </c>
      <c r="Q8106" s="536"/>
      <c r="R8106" s="535">
        <v>0</v>
      </c>
    </row>
    <row r="8107" spans="1:18" ht="12.75">
      <c r="A8107" s="145">
        <v>98675</v>
      </c>
      <c r="B8107" s="102" t="s">
        <v>29710</v>
      </c>
      <c r="C8107" s="145" t="s">
        <v>4</v>
      </c>
      <c r="D8107" s="535">
        <v>0</v>
      </c>
      <c r="E8107" s="536"/>
      <c r="F8107" s="535">
        <v>0</v>
      </c>
      <c r="G8107" s="536"/>
      <c r="H8107" s="535">
        <v>0</v>
      </c>
      <c r="I8107" s="536"/>
      <c r="J8107" s="535">
        <v>0</v>
      </c>
      <c r="K8107" s="536"/>
      <c r="L8107" s="535">
        <v>0</v>
      </c>
      <c r="M8107" s="536"/>
      <c r="N8107" s="535">
        <v>0</v>
      </c>
      <c r="O8107" s="536"/>
      <c r="P8107" s="535">
        <v>0</v>
      </c>
      <c r="Q8107" s="536"/>
      <c r="R8107" s="535">
        <v>0</v>
      </c>
    </row>
    <row r="8108" spans="1:18" ht="12.75">
      <c r="A8108" s="145">
        <v>101747</v>
      </c>
      <c r="B8108" s="102" t="s">
        <v>29711</v>
      </c>
      <c r="C8108" s="145" t="s">
        <v>4</v>
      </c>
      <c r="D8108" s="535">
        <v>195.65</v>
      </c>
      <c r="E8108" s="536">
        <v>1E-4</v>
      </c>
      <c r="F8108" s="535">
        <v>95.18</v>
      </c>
      <c r="G8108" s="536">
        <v>1E-4</v>
      </c>
      <c r="H8108" s="535">
        <v>108.07</v>
      </c>
      <c r="I8108" s="536">
        <v>0.31469999999999998</v>
      </c>
      <c r="J8108" s="535">
        <v>111.94</v>
      </c>
      <c r="K8108" s="536">
        <v>1E-4</v>
      </c>
      <c r="L8108" s="535">
        <v>88.91</v>
      </c>
      <c r="M8108" s="536">
        <v>1E-4</v>
      </c>
      <c r="N8108" s="535">
        <v>85.41</v>
      </c>
      <c r="O8108" s="536">
        <v>1E-4</v>
      </c>
      <c r="P8108" s="535">
        <v>92.26</v>
      </c>
      <c r="Q8108" s="536">
        <v>1E-4</v>
      </c>
      <c r="R8108" s="535">
        <v>83.02</v>
      </c>
    </row>
    <row r="8109" spans="1:18" ht="12.75">
      <c r="A8109" s="145">
        <v>104162</v>
      </c>
      <c r="B8109" s="102" t="s">
        <v>29712</v>
      </c>
      <c r="C8109" s="145" t="s">
        <v>4</v>
      </c>
      <c r="D8109" s="535">
        <v>145.97999999999999</v>
      </c>
      <c r="E8109" s="536">
        <v>2.8999999999999998E-3</v>
      </c>
      <c r="F8109" s="535">
        <v>100.2</v>
      </c>
      <c r="G8109" s="536">
        <v>2.5100000000000001E-2</v>
      </c>
      <c r="H8109" s="535">
        <v>122.4</v>
      </c>
      <c r="I8109" s="536">
        <v>2.2100000000000002E-2</v>
      </c>
      <c r="J8109" s="535">
        <v>118.15</v>
      </c>
      <c r="K8109" s="536">
        <v>2.1299999999999999E-2</v>
      </c>
      <c r="L8109" s="535">
        <v>111.64</v>
      </c>
      <c r="M8109" s="536">
        <v>2.0999999999999999E-3</v>
      </c>
      <c r="N8109" s="535">
        <v>104.73</v>
      </c>
      <c r="O8109" s="536">
        <v>0.1673</v>
      </c>
      <c r="P8109" s="535">
        <v>98.89</v>
      </c>
      <c r="Q8109" s="536">
        <v>2.5499999999999998E-2</v>
      </c>
      <c r="R8109" s="535">
        <v>93.13</v>
      </c>
    </row>
    <row r="8110" spans="1:18" ht="12.75">
      <c r="A8110" s="145">
        <v>98671</v>
      </c>
      <c r="B8110" s="102" t="s">
        <v>29713</v>
      </c>
      <c r="C8110" s="145" t="s">
        <v>4</v>
      </c>
      <c r="D8110" s="535">
        <v>829.19</v>
      </c>
      <c r="E8110" s="536">
        <v>0</v>
      </c>
      <c r="F8110" s="535">
        <v>454.82</v>
      </c>
      <c r="G8110" s="536">
        <v>0</v>
      </c>
      <c r="H8110" s="535">
        <v>544.5</v>
      </c>
      <c r="I8110" s="536">
        <v>0</v>
      </c>
      <c r="J8110" s="535">
        <v>599.67999999999995</v>
      </c>
      <c r="K8110" s="536">
        <v>0</v>
      </c>
      <c r="L8110" s="535">
        <v>353.34</v>
      </c>
      <c r="M8110" s="536">
        <v>0</v>
      </c>
      <c r="N8110" s="535">
        <v>381.28</v>
      </c>
      <c r="O8110" s="536">
        <v>0</v>
      </c>
      <c r="P8110" s="535">
        <v>399.78</v>
      </c>
      <c r="Q8110" s="536">
        <v>0</v>
      </c>
      <c r="R8110" s="535">
        <v>278.32</v>
      </c>
    </row>
    <row r="8111" spans="1:18" ht="12.75">
      <c r="A8111" s="145">
        <v>101092</v>
      </c>
      <c r="B8111" s="102" t="s">
        <v>29714</v>
      </c>
      <c r="C8111" s="145" t="s">
        <v>4</v>
      </c>
      <c r="D8111" s="535">
        <v>841.77</v>
      </c>
      <c r="E8111" s="536">
        <v>0</v>
      </c>
      <c r="F8111" s="535">
        <v>465.49</v>
      </c>
      <c r="G8111" s="536">
        <v>0</v>
      </c>
      <c r="H8111" s="535">
        <v>557.82000000000005</v>
      </c>
      <c r="I8111" s="536">
        <v>0</v>
      </c>
      <c r="J8111" s="535">
        <v>610.4</v>
      </c>
      <c r="K8111" s="536">
        <v>0</v>
      </c>
      <c r="L8111" s="535">
        <v>366.43</v>
      </c>
      <c r="M8111" s="536">
        <v>0</v>
      </c>
      <c r="N8111" s="535">
        <v>393.26</v>
      </c>
      <c r="O8111" s="536">
        <v>0</v>
      </c>
      <c r="P8111" s="535">
        <v>412.71</v>
      </c>
      <c r="Q8111" s="536">
        <v>0</v>
      </c>
      <c r="R8111" s="535">
        <v>291.45999999999998</v>
      </c>
    </row>
    <row r="8112" spans="1:18" ht="12.75">
      <c r="A8112" s="145">
        <v>101091</v>
      </c>
      <c r="B8112" s="102" t="s">
        <v>29715</v>
      </c>
      <c r="C8112" s="145" t="s">
        <v>4</v>
      </c>
      <c r="D8112" s="535">
        <v>258.52999999999997</v>
      </c>
      <c r="E8112" s="536">
        <v>0</v>
      </c>
      <c r="F8112" s="535">
        <v>159.31</v>
      </c>
      <c r="G8112" s="536">
        <v>0</v>
      </c>
      <c r="H8112" s="535">
        <v>235.85</v>
      </c>
      <c r="I8112" s="536">
        <v>0</v>
      </c>
      <c r="J8112" s="535">
        <v>204.86</v>
      </c>
      <c r="K8112" s="536">
        <v>0</v>
      </c>
      <c r="L8112" s="535">
        <v>168.61</v>
      </c>
      <c r="M8112" s="536">
        <v>0</v>
      </c>
      <c r="N8112" s="535">
        <v>165.8</v>
      </c>
      <c r="O8112" s="536">
        <v>0</v>
      </c>
      <c r="P8112" s="535">
        <v>189.71</v>
      </c>
      <c r="Q8112" s="536">
        <v>0</v>
      </c>
      <c r="R8112" s="535">
        <v>183.85</v>
      </c>
    </row>
    <row r="8113" spans="1:18" ht="12.75">
      <c r="A8113" s="145">
        <v>101726</v>
      </c>
      <c r="B8113" s="102" t="s">
        <v>29716</v>
      </c>
      <c r="C8113" s="145" t="s">
        <v>4</v>
      </c>
      <c r="D8113" s="535">
        <v>306.8</v>
      </c>
      <c r="E8113" s="536">
        <v>0</v>
      </c>
      <c r="F8113" s="535">
        <v>200.45</v>
      </c>
      <c r="G8113" s="536">
        <v>0</v>
      </c>
      <c r="H8113" s="535">
        <v>289.10000000000002</v>
      </c>
      <c r="I8113" s="536">
        <v>0</v>
      </c>
      <c r="J8113" s="535">
        <v>249.22</v>
      </c>
      <c r="K8113" s="536">
        <v>0</v>
      </c>
      <c r="L8113" s="535">
        <v>217.45</v>
      </c>
      <c r="M8113" s="536">
        <v>0</v>
      </c>
      <c r="N8113" s="535">
        <v>212.26</v>
      </c>
      <c r="O8113" s="536">
        <v>0</v>
      </c>
      <c r="P8113" s="535">
        <v>238.16</v>
      </c>
      <c r="Q8113" s="536">
        <v>0</v>
      </c>
      <c r="R8113" s="535">
        <v>232.56</v>
      </c>
    </row>
    <row r="8114" spans="1:18" ht="12.75">
      <c r="A8114" s="145">
        <v>101725</v>
      </c>
      <c r="B8114" s="102" t="s">
        <v>29717</v>
      </c>
      <c r="C8114" s="145" t="s">
        <v>4</v>
      </c>
      <c r="D8114" s="535">
        <v>411.65</v>
      </c>
      <c r="E8114" s="536">
        <v>0</v>
      </c>
      <c r="F8114" s="535">
        <v>289.39999999999998</v>
      </c>
      <c r="G8114" s="536">
        <v>0</v>
      </c>
      <c r="H8114" s="535">
        <v>408.51</v>
      </c>
      <c r="I8114" s="536">
        <v>0</v>
      </c>
      <c r="J8114" s="535">
        <v>345.12</v>
      </c>
      <c r="K8114" s="536">
        <v>0</v>
      </c>
      <c r="L8114" s="535">
        <v>326.54000000000002</v>
      </c>
      <c r="M8114" s="536">
        <v>0</v>
      </c>
      <c r="N8114" s="535">
        <v>313.37</v>
      </c>
      <c r="O8114" s="536">
        <v>0</v>
      </c>
      <c r="P8114" s="535">
        <v>345.94</v>
      </c>
      <c r="Q8114" s="536">
        <v>0</v>
      </c>
      <c r="R8114" s="535">
        <v>341.61</v>
      </c>
    </row>
    <row r="8115" spans="1:18" ht="12.75">
      <c r="A8115" s="145">
        <v>98672</v>
      </c>
      <c r="B8115" s="102" t="s">
        <v>29718</v>
      </c>
      <c r="C8115" s="145" t="s">
        <v>4</v>
      </c>
      <c r="D8115" s="535">
        <v>1071.05</v>
      </c>
      <c r="E8115" s="536">
        <v>0</v>
      </c>
      <c r="F8115" s="535">
        <v>665.14</v>
      </c>
      <c r="G8115" s="536">
        <v>0</v>
      </c>
      <c r="H8115" s="535">
        <v>773.66</v>
      </c>
      <c r="I8115" s="536">
        <v>0</v>
      </c>
      <c r="J8115" s="535">
        <v>689.2</v>
      </c>
      <c r="K8115" s="536">
        <v>0</v>
      </c>
      <c r="L8115" s="535">
        <v>450.09</v>
      </c>
      <c r="M8115" s="536">
        <v>0</v>
      </c>
      <c r="N8115" s="535">
        <v>701.26</v>
      </c>
      <c r="O8115" s="536">
        <v>0.88390000000000002</v>
      </c>
      <c r="P8115" s="535">
        <v>526.54</v>
      </c>
      <c r="Q8115" s="536">
        <v>0</v>
      </c>
      <c r="R8115" s="535">
        <v>305.91000000000003</v>
      </c>
    </row>
    <row r="8116" spans="1:18" ht="12.75">
      <c r="A8116" s="145">
        <v>101093</v>
      </c>
      <c r="B8116" s="102" t="s">
        <v>29719</v>
      </c>
      <c r="C8116" s="145" t="s">
        <v>4</v>
      </c>
      <c r="D8116" s="535">
        <v>1083.6300000000001</v>
      </c>
      <c r="E8116" s="536">
        <v>0</v>
      </c>
      <c r="F8116" s="535">
        <v>675.81</v>
      </c>
      <c r="G8116" s="536">
        <v>0</v>
      </c>
      <c r="H8116" s="535">
        <v>786.98</v>
      </c>
      <c r="I8116" s="536">
        <v>0</v>
      </c>
      <c r="J8116" s="535">
        <v>699.92</v>
      </c>
      <c r="K8116" s="536">
        <v>0</v>
      </c>
      <c r="L8116" s="535">
        <v>463.18</v>
      </c>
      <c r="M8116" s="536">
        <v>0</v>
      </c>
      <c r="N8116" s="535">
        <v>713.24</v>
      </c>
      <c r="O8116" s="536">
        <v>0.86899999999999999</v>
      </c>
      <c r="P8116" s="535">
        <v>539.47</v>
      </c>
      <c r="Q8116" s="536">
        <v>0</v>
      </c>
      <c r="R8116" s="535">
        <v>319.05</v>
      </c>
    </row>
    <row r="8117" spans="1:18" ht="12.75">
      <c r="A8117" s="145">
        <v>101732</v>
      </c>
      <c r="B8117" s="102" t="s">
        <v>29720</v>
      </c>
      <c r="C8117" s="145" t="s">
        <v>4</v>
      </c>
      <c r="D8117" s="535">
        <v>119.07</v>
      </c>
      <c r="E8117" s="536">
        <v>0.41239999999999999</v>
      </c>
      <c r="F8117" s="535">
        <v>102.02</v>
      </c>
      <c r="G8117" s="536">
        <v>0.48080000000000001</v>
      </c>
      <c r="H8117" s="535">
        <v>113.8</v>
      </c>
      <c r="I8117" s="536">
        <v>0.43149999999999999</v>
      </c>
      <c r="J8117" s="535">
        <v>107.87</v>
      </c>
      <c r="K8117" s="536">
        <v>0.45469999999999999</v>
      </c>
      <c r="L8117" s="535">
        <v>114.77</v>
      </c>
      <c r="M8117" s="536">
        <v>0.4274</v>
      </c>
      <c r="N8117" s="535">
        <v>108.06</v>
      </c>
      <c r="O8117" s="536">
        <v>0.45390000000000003</v>
      </c>
      <c r="P8117" s="535">
        <v>109.97</v>
      </c>
      <c r="Q8117" s="536">
        <v>0.44600000000000001</v>
      </c>
      <c r="R8117" s="535">
        <v>107.62</v>
      </c>
    </row>
    <row r="8118" spans="1:18" ht="12.75">
      <c r="A8118" s="145">
        <v>101731</v>
      </c>
      <c r="B8118" s="102" t="s">
        <v>29721</v>
      </c>
      <c r="C8118" s="145" t="s">
        <v>4</v>
      </c>
      <c r="D8118" s="535">
        <v>364.11</v>
      </c>
      <c r="E8118" s="536">
        <v>0.75539999999999996</v>
      </c>
      <c r="F8118" s="535">
        <v>344.29</v>
      </c>
      <c r="G8118" s="536">
        <v>0.79869999999999997</v>
      </c>
      <c r="H8118" s="535">
        <v>359.58</v>
      </c>
      <c r="I8118" s="536">
        <v>0.76490000000000002</v>
      </c>
      <c r="J8118" s="535">
        <v>349.49</v>
      </c>
      <c r="K8118" s="536">
        <v>0.78690000000000004</v>
      </c>
      <c r="L8118" s="535">
        <v>360.41</v>
      </c>
      <c r="M8118" s="536">
        <v>0.76300000000000001</v>
      </c>
      <c r="N8118" s="535">
        <v>352.43</v>
      </c>
      <c r="O8118" s="536">
        <v>0.78029999999999999</v>
      </c>
      <c r="P8118" s="535">
        <v>355.52</v>
      </c>
      <c r="Q8118" s="536">
        <v>0.77349999999999997</v>
      </c>
      <c r="R8118" s="535">
        <v>353.66</v>
      </c>
    </row>
    <row r="8119" spans="1:18" ht="12.75">
      <c r="A8119" s="145">
        <v>101090</v>
      </c>
      <c r="B8119" s="102" t="s">
        <v>29722</v>
      </c>
      <c r="C8119" s="145" t="s">
        <v>4</v>
      </c>
      <c r="D8119" s="535">
        <v>262.02</v>
      </c>
      <c r="E8119" s="536">
        <v>0.62270000000000003</v>
      </c>
      <c r="F8119" s="535">
        <v>234.96</v>
      </c>
      <c r="G8119" s="536">
        <v>0.69450000000000001</v>
      </c>
      <c r="H8119" s="535">
        <v>246.01</v>
      </c>
      <c r="I8119" s="536">
        <v>0.6633</v>
      </c>
      <c r="J8119" s="535">
        <v>246.88</v>
      </c>
      <c r="K8119" s="536">
        <v>0.66090000000000004</v>
      </c>
      <c r="L8119" s="535">
        <v>248.8</v>
      </c>
      <c r="M8119" s="536">
        <v>0.65580000000000005</v>
      </c>
      <c r="N8119" s="535">
        <v>240.31</v>
      </c>
      <c r="O8119" s="536">
        <v>0.67900000000000005</v>
      </c>
      <c r="P8119" s="535">
        <v>241.03</v>
      </c>
      <c r="Q8119" s="536">
        <v>0.67700000000000005</v>
      </c>
      <c r="R8119" s="535">
        <v>230.87</v>
      </c>
    </row>
    <row r="8120" spans="1:18" ht="12.75">
      <c r="A8120" s="145">
        <v>101751</v>
      </c>
      <c r="B8120" s="102" t="s">
        <v>29723</v>
      </c>
      <c r="C8120" s="145" t="s">
        <v>4</v>
      </c>
      <c r="D8120" s="535">
        <v>139.53</v>
      </c>
      <c r="E8120" s="536">
        <v>0</v>
      </c>
      <c r="F8120" s="535">
        <v>334.3</v>
      </c>
      <c r="G8120" s="536">
        <v>0.88600000000000001</v>
      </c>
      <c r="H8120" s="535">
        <v>338.8</v>
      </c>
      <c r="I8120" s="536">
        <v>0.87419999999999998</v>
      </c>
      <c r="J8120" s="535">
        <v>219.52</v>
      </c>
      <c r="K8120" s="536">
        <v>0</v>
      </c>
      <c r="L8120" s="535">
        <v>209.58</v>
      </c>
      <c r="M8120" s="536">
        <v>0</v>
      </c>
      <c r="N8120" s="535">
        <v>342.83</v>
      </c>
      <c r="O8120" s="536">
        <v>0.8639</v>
      </c>
      <c r="P8120" s="535">
        <v>347.99</v>
      </c>
      <c r="Q8120" s="536">
        <v>0.85109999999999997</v>
      </c>
      <c r="R8120" s="535">
        <v>206.52</v>
      </c>
    </row>
    <row r="8121" spans="1:18" ht="12.75">
      <c r="A8121" s="145">
        <v>101729</v>
      </c>
      <c r="B8121" s="102" t="s">
        <v>29724</v>
      </c>
      <c r="C8121" s="145" t="s">
        <v>4</v>
      </c>
      <c r="D8121" s="535">
        <v>132.1</v>
      </c>
      <c r="E8121" s="536">
        <v>0</v>
      </c>
      <c r="F8121" s="535">
        <v>328.02</v>
      </c>
      <c r="G8121" s="536">
        <v>0.90290000000000004</v>
      </c>
      <c r="H8121" s="535">
        <v>331.17</v>
      </c>
      <c r="I8121" s="536">
        <v>0.89429999999999998</v>
      </c>
      <c r="J8121" s="535">
        <v>213.42</v>
      </c>
      <c r="K8121" s="536">
        <v>0</v>
      </c>
      <c r="L8121" s="535">
        <v>201.84</v>
      </c>
      <c r="M8121" s="536">
        <v>0</v>
      </c>
      <c r="N8121" s="535">
        <v>335.67</v>
      </c>
      <c r="O8121" s="536">
        <v>0.88239999999999996</v>
      </c>
      <c r="P8121" s="535">
        <v>340.36</v>
      </c>
      <c r="Q8121" s="536">
        <v>0.87019999999999997</v>
      </c>
      <c r="R8121" s="535">
        <v>198.12</v>
      </c>
    </row>
    <row r="8122" spans="1:18" ht="12.75">
      <c r="A8122" s="145">
        <v>98683</v>
      </c>
      <c r="B8122" s="102" t="s">
        <v>29725</v>
      </c>
      <c r="C8122" s="145" t="s">
        <v>4</v>
      </c>
      <c r="D8122" s="535">
        <v>0</v>
      </c>
      <c r="E8122" s="536"/>
      <c r="F8122" s="535">
        <v>0</v>
      </c>
      <c r="G8122" s="536"/>
      <c r="H8122" s="535">
        <v>0</v>
      </c>
      <c r="I8122" s="536"/>
      <c r="J8122" s="535">
        <v>0</v>
      </c>
      <c r="K8122" s="536"/>
      <c r="L8122" s="535">
        <v>0</v>
      </c>
      <c r="M8122" s="536"/>
      <c r="N8122" s="535">
        <v>0</v>
      </c>
      <c r="O8122" s="536"/>
      <c r="P8122" s="535">
        <v>0</v>
      </c>
      <c r="Q8122" s="536"/>
      <c r="R8122" s="535">
        <v>0</v>
      </c>
    </row>
    <row r="8123" spans="1:18" ht="12.75">
      <c r="A8123" s="145">
        <v>101094</v>
      </c>
      <c r="B8123" s="102" t="s">
        <v>29726</v>
      </c>
      <c r="C8123" s="145" t="s">
        <v>1</v>
      </c>
      <c r="D8123" s="535">
        <v>184.51</v>
      </c>
      <c r="E8123" s="536">
        <v>0</v>
      </c>
      <c r="F8123" s="535">
        <v>241.55</v>
      </c>
      <c r="G8123" s="536">
        <v>0</v>
      </c>
      <c r="H8123" s="535">
        <v>185.12</v>
      </c>
      <c r="I8123" s="536">
        <v>0</v>
      </c>
      <c r="J8123" s="535">
        <v>162.13999999999999</v>
      </c>
      <c r="K8123" s="536">
        <v>0</v>
      </c>
      <c r="L8123" s="535">
        <v>218.27</v>
      </c>
      <c r="M8123" s="536">
        <v>0</v>
      </c>
      <c r="N8123" s="535">
        <v>173.1</v>
      </c>
      <c r="O8123" s="536">
        <v>0</v>
      </c>
      <c r="P8123" s="535">
        <v>164.45</v>
      </c>
      <c r="Q8123" s="536">
        <v>0</v>
      </c>
      <c r="R8123" s="535">
        <v>142.1</v>
      </c>
    </row>
    <row r="8124" spans="1:18" ht="12.75">
      <c r="A8124" s="145">
        <v>101095</v>
      </c>
      <c r="B8124" s="102" t="s">
        <v>29727</v>
      </c>
      <c r="C8124" s="145" t="s">
        <v>1</v>
      </c>
      <c r="D8124" s="535">
        <v>0</v>
      </c>
      <c r="E8124" s="536"/>
      <c r="F8124" s="535">
        <v>0</v>
      </c>
      <c r="G8124" s="536"/>
      <c r="H8124" s="535">
        <v>0</v>
      </c>
      <c r="I8124" s="536"/>
      <c r="J8124" s="535">
        <v>0</v>
      </c>
      <c r="K8124" s="536"/>
      <c r="L8124" s="535">
        <v>0</v>
      </c>
      <c r="M8124" s="536"/>
      <c r="N8124" s="535">
        <v>0</v>
      </c>
      <c r="O8124" s="536"/>
      <c r="P8124" s="535">
        <v>0</v>
      </c>
      <c r="Q8124" s="536"/>
      <c r="R8124" s="535">
        <v>0</v>
      </c>
    </row>
    <row r="8125" spans="1:18" ht="12.75">
      <c r="A8125" s="145">
        <v>101728</v>
      </c>
      <c r="B8125" s="102" t="s">
        <v>29728</v>
      </c>
      <c r="C8125" s="145" t="s">
        <v>4</v>
      </c>
      <c r="D8125" s="535">
        <v>0</v>
      </c>
      <c r="E8125" s="536"/>
      <c r="F8125" s="535">
        <v>0</v>
      </c>
      <c r="G8125" s="536"/>
      <c r="H8125" s="535">
        <v>0</v>
      </c>
      <c r="I8125" s="536"/>
      <c r="J8125" s="535">
        <v>0</v>
      </c>
      <c r="K8125" s="536"/>
      <c r="L8125" s="535">
        <v>0</v>
      </c>
      <c r="M8125" s="536"/>
      <c r="N8125" s="535">
        <v>0</v>
      </c>
      <c r="O8125" s="536"/>
      <c r="P8125" s="535">
        <v>0</v>
      </c>
      <c r="Q8125" s="536"/>
      <c r="R8125" s="535">
        <v>0</v>
      </c>
    </row>
    <row r="8126" spans="1:18" ht="12.75">
      <c r="A8126" s="145">
        <v>101727</v>
      </c>
      <c r="B8126" s="102" t="s">
        <v>29729</v>
      </c>
      <c r="C8126" s="145" t="s">
        <v>4</v>
      </c>
      <c r="D8126" s="535">
        <v>214.52</v>
      </c>
      <c r="E8126" s="536">
        <v>0</v>
      </c>
      <c r="F8126" s="535">
        <v>289</v>
      </c>
      <c r="G8126" s="536">
        <v>0</v>
      </c>
      <c r="H8126" s="535">
        <v>213.4</v>
      </c>
      <c r="I8126" s="536">
        <v>0</v>
      </c>
      <c r="J8126" s="535">
        <v>187.73</v>
      </c>
      <c r="K8126" s="536">
        <v>0</v>
      </c>
      <c r="L8126" s="535">
        <v>258.02999999999997</v>
      </c>
      <c r="M8126" s="536">
        <v>0</v>
      </c>
      <c r="N8126" s="535">
        <v>200.77</v>
      </c>
      <c r="O8126" s="536">
        <v>0</v>
      </c>
      <c r="P8126" s="535">
        <v>191.87</v>
      </c>
      <c r="Q8126" s="536">
        <v>0</v>
      </c>
      <c r="R8126" s="535">
        <v>163.22</v>
      </c>
    </row>
    <row r="8127" spans="1:18" ht="12.75">
      <c r="A8127" s="145">
        <v>101748</v>
      </c>
      <c r="B8127" s="102" t="s">
        <v>29730</v>
      </c>
      <c r="C8127" s="145" t="s">
        <v>4</v>
      </c>
      <c r="D8127" s="535">
        <v>4.1100000000000003</v>
      </c>
      <c r="E8127" s="536">
        <v>1.2200000000000001E-2</v>
      </c>
      <c r="F8127" s="535">
        <v>3.51</v>
      </c>
      <c r="G8127" s="536">
        <v>1.4200000000000001E-2</v>
      </c>
      <c r="H8127" s="535">
        <v>4.22</v>
      </c>
      <c r="I8127" s="536">
        <v>1.18E-2</v>
      </c>
      <c r="J8127" s="535">
        <v>3.41</v>
      </c>
      <c r="K8127" s="536">
        <v>1.47E-2</v>
      </c>
      <c r="L8127" s="535">
        <v>4.2699999999999996</v>
      </c>
      <c r="M8127" s="536">
        <v>1.17E-2</v>
      </c>
      <c r="N8127" s="535">
        <v>3.97</v>
      </c>
      <c r="O8127" s="536">
        <v>1.26E-2</v>
      </c>
      <c r="P8127" s="535">
        <v>4.1900000000000004</v>
      </c>
      <c r="Q8127" s="536">
        <v>1.1900000000000001E-2</v>
      </c>
      <c r="R8127" s="535">
        <v>4.26</v>
      </c>
    </row>
    <row r="8128" spans="1:18" ht="12.75">
      <c r="A8128" s="145">
        <v>101742</v>
      </c>
      <c r="B8128" s="102" t="s">
        <v>29731</v>
      </c>
      <c r="C8128" s="145" t="s">
        <v>1</v>
      </c>
      <c r="D8128" s="535">
        <v>67.02</v>
      </c>
      <c r="E8128" s="536">
        <v>0</v>
      </c>
      <c r="F8128" s="535">
        <v>75.77</v>
      </c>
      <c r="G8128" s="536">
        <v>0</v>
      </c>
      <c r="H8128" s="535">
        <v>67.86</v>
      </c>
      <c r="I8128" s="536">
        <v>0</v>
      </c>
      <c r="J8128" s="535">
        <v>57.56</v>
      </c>
      <c r="K8128" s="536">
        <v>0</v>
      </c>
      <c r="L8128" s="535">
        <v>75.34</v>
      </c>
      <c r="M8128" s="536">
        <v>0</v>
      </c>
      <c r="N8128" s="535">
        <v>63.57</v>
      </c>
      <c r="O8128" s="536">
        <v>0</v>
      </c>
      <c r="P8128" s="535">
        <v>62.71</v>
      </c>
      <c r="Q8128" s="536">
        <v>0</v>
      </c>
      <c r="R8128" s="535">
        <v>57.98</v>
      </c>
    </row>
    <row r="8129" spans="1:18" ht="12.75">
      <c r="A8129" s="145">
        <v>101740</v>
      </c>
      <c r="B8129" s="102" t="s">
        <v>29732</v>
      </c>
      <c r="C8129" s="145" t="s">
        <v>1</v>
      </c>
      <c r="D8129" s="535">
        <v>56.22</v>
      </c>
      <c r="E8129" s="536">
        <v>0.32429999999999998</v>
      </c>
      <c r="F8129" s="535">
        <v>50.26</v>
      </c>
      <c r="G8129" s="536">
        <v>0.36270000000000002</v>
      </c>
      <c r="H8129" s="535">
        <v>57.23</v>
      </c>
      <c r="I8129" s="536">
        <v>0.31850000000000001</v>
      </c>
      <c r="J8129" s="535">
        <v>49.67</v>
      </c>
      <c r="K8129" s="536">
        <v>0.36699999999999999</v>
      </c>
      <c r="L8129" s="535">
        <v>57.17</v>
      </c>
      <c r="M8129" s="536">
        <v>0.31890000000000002</v>
      </c>
      <c r="N8129" s="535">
        <v>54.85</v>
      </c>
      <c r="O8129" s="536">
        <v>0.33239999999999997</v>
      </c>
      <c r="P8129" s="535">
        <v>56.2</v>
      </c>
      <c r="Q8129" s="536">
        <v>0.32440000000000002</v>
      </c>
      <c r="R8129" s="535">
        <v>56.63</v>
      </c>
    </row>
    <row r="8130" spans="1:18" ht="12.75">
      <c r="A8130" s="145">
        <v>98685</v>
      </c>
      <c r="B8130" s="102" t="s">
        <v>29733</v>
      </c>
      <c r="C8130" s="145" t="s">
        <v>1</v>
      </c>
      <c r="D8130" s="535">
        <v>148.71</v>
      </c>
      <c r="E8130" s="536">
        <v>0</v>
      </c>
      <c r="F8130" s="535">
        <v>82.3</v>
      </c>
      <c r="G8130" s="536">
        <v>0</v>
      </c>
      <c r="H8130" s="535">
        <v>98.55</v>
      </c>
      <c r="I8130" s="536">
        <v>0</v>
      </c>
      <c r="J8130" s="535">
        <v>107.72</v>
      </c>
      <c r="K8130" s="536">
        <v>0</v>
      </c>
      <c r="L8130" s="535">
        <v>65.180000000000007</v>
      </c>
      <c r="M8130" s="536">
        <v>0</v>
      </c>
      <c r="N8130" s="535">
        <v>69.39</v>
      </c>
      <c r="O8130" s="536">
        <v>0</v>
      </c>
      <c r="P8130" s="535">
        <v>73.7</v>
      </c>
      <c r="Q8130" s="536">
        <v>0</v>
      </c>
      <c r="R8130" s="535">
        <v>52.21</v>
      </c>
    </row>
    <row r="8131" spans="1:18" ht="12.75">
      <c r="A8131" s="145">
        <v>98686</v>
      </c>
      <c r="B8131" s="102" t="s">
        <v>29734</v>
      </c>
      <c r="C8131" s="145" t="s">
        <v>1</v>
      </c>
      <c r="D8131" s="535">
        <v>59.62</v>
      </c>
      <c r="E8131" s="536">
        <v>0</v>
      </c>
      <c r="F8131" s="535">
        <v>43.51</v>
      </c>
      <c r="G8131" s="536">
        <v>0</v>
      </c>
      <c r="H8131" s="535">
        <v>60.92</v>
      </c>
      <c r="I8131" s="536">
        <v>0</v>
      </c>
      <c r="J8131" s="535">
        <v>50.77</v>
      </c>
      <c r="K8131" s="536">
        <v>0</v>
      </c>
      <c r="L8131" s="535">
        <v>50.29</v>
      </c>
      <c r="M8131" s="536">
        <v>0</v>
      </c>
      <c r="N8131" s="535">
        <v>47.53</v>
      </c>
      <c r="O8131" s="536">
        <v>0</v>
      </c>
      <c r="P8131" s="535">
        <v>52.67</v>
      </c>
      <c r="Q8131" s="536">
        <v>0</v>
      </c>
      <c r="R8131" s="535">
        <v>52.25</v>
      </c>
    </row>
    <row r="8132" spans="1:18" ht="12.75">
      <c r="A8132" s="145">
        <v>101739</v>
      </c>
      <c r="B8132" s="102" t="s">
        <v>29735</v>
      </c>
      <c r="C8132" s="145" t="s">
        <v>1</v>
      </c>
      <c r="D8132" s="535">
        <v>28.52</v>
      </c>
      <c r="E8132" s="536">
        <v>0</v>
      </c>
      <c r="F8132" s="535">
        <v>44.74</v>
      </c>
      <c r="G8132" s="536">
        <v>0.62450000000000006</v>
      </c>
      <c r="H8132" s="535">
        <v>47.92</v>
      </c>
      <c r="I8132" s="536">
        <v>0.58309999999999995</v>
      </c>
      <c r="J8132" s="535">
        <v>33.64</v>
      </c>
      <c r="K8132" s="536">
        <v>0</v>
      </c>
      <c r="L8132" s="535">
        <v>35.79</v>
      </c>
      <c r="M8132" s="536">
        <v>0</v>
      </c>
      <c r="N8132" s="535">
        <v>47.56</v>
      </c>
      <c r="O8132" s="536">
        <v>0.58750000000000002</v>
      </c>
      <c r="P8132" s="535">
        <v>49.31</v>
      </c>
      <c r="Q8132" s="536">
        <v>0.56659999999999999</v>
      </c>
      <c r="R8132" s="535">
        <v>36.840000000000003</v>
      </c>
    </row>
    <row r="8133" spans="1:18" ht="12.75">
      <c r="A8133" s="145">
        <v>101738</v>
      </c>
      <c r="B8133" s="102" t="s">
        <v>29736</v>
      </c>
      <c r="C8133" s="145" t="s">
        <v>1</v>
      </c>
      <c r="D8133" s="535">
        <v>25.34</v>
      </c>
      <c r="E8133" s="536">
        <v>0</v>
      </c>
      <c r="F8133" s="535">
        <v>41.93</v>
      </c>
      <c r="G8133" s="536">
        <v>0.6663</v>
      </c>
      <c r="H8133" s="535">
        <v>44.67</v>
      </c>
      <c r="I8133" s="536">
        <v>0.62549999999999994</v>
      </c>
      <c r="J8133" s="535">
        <v>30.89</v>
      </c>
      <c r="K8133" s="536">
        <v>0</v>
      </c>
      <c r="L8133" s="535">
        <v>32.49</v>
      </c>
      <c r="M8133" s="536">
        <v>0</v>
      </c>
      <c r="N8133" s="535">
        <v>44.1</v>
      </c>
      <c r="O8133" s="536">
        <v>0.63360000000000005</v>
      </c>
      <c r="P8133" s="535">
        <v>45.33</v>
      </c>
      <c r="Q8133" s="536">
        <v>0.61639999999999995</v>
      </c>
      <c r="R8133" s="535">
        <v>33.32</v>
      </c>
    </row>
    <row r="8134" spans="1:18" ht="12.75">
      <c r="A8134" s="145">
        <v>101741</v>
      </c>
      <c r="B8134" s="102" t="s">
        <v>29737</v>
      </c>
      <c r="C8134" s="145" t="s">
        <v>1</v>
      </c>
      <c r="D8134" s="535">
        <v>29.02</v>
      </c>
      <c r="E8134" s="536">
        <v>0</v>
      </c>
      <c r="F8134" s="535">
        <v>23.54</v>
      </c>
      <c r="G8134" s="536">
        <v>0</v>
      </c>
      <c r="H8134" s="535">
        <v>28.45</v>
      </c>
      <c r="I8134" s="536">
        <v>0</v>
      </c>
      <c r="J8134" s="535">
        <v>23.41</v>
      </c>
      <c r="K8134" s="536">
        <v>0</v>
      </c>
      <c r="L8134" s="535">
        <v>28.03</v>
      </c>
      <c r="M8134" s="536">
        <v>0</v>
      </c>
      <c r="N8134" s="535">
        <v>26.57</v>
      </c>
      <c r="O8134" s="536">
        <v>6.5500000000000003E-2</v>
      </c>
      <c r="P8134" s="535">
        <v>27.65</v>
      </c>
      <c r="Q8134" s="536">
        <v>0</v>
      </c>
      <c r="R8134" s="535">
        <v>27.07</v>
      </c>
    </row>
    <row r="8135" spans="1:18" ht="12.75">
      <c r="A8135" s="145">
        <v>98697</v>
      </c>
      <c r="B8135" s="102" t="s">
        <v>29738</v>
      </c>
      <c r="C8135" s="145" t="s">
        <v>1</v>
      </c>
      <c r="D8135" s="535">
        <v>121.15</v>
      </c>
      <c r="E8135" s="536">
        <v>0</v>
      </c>
      <c r="F8135" s="535">
        <v>76.84</v>
      </c>
      <c r="G8135" s="536">
        <v>0</v>
      </c>
      <c r="H8135" s="535">
        <v>89.84</v>
      </c>
      <c r="I8135" s="536">
        <v>0</v>
      </c>
      <c r="J8135" s="535">
        <v>79.36</v>
      </c>
      <c r="K8135" s="536">
        <v>0</v>
      </c>
      <c r="L8135" s="535">
        <v>55.35</v>
      </c>
      <c r="M8135" s="536">
        <v>0</v>
      </c>
      <c r="N8135" s="535">
        <v>81.349999999999994</v>
      </c>
      <c r="O8135" s="536">
        <v>0.81320000000000003</v>
      </c>
      <c r="P8135" s="535">
        <v>63.56</v>
      </c>
      <c r="Q8135" s="536">
        <v>0</v>
      </c>
      <c r="R8135" s="535">
        <v>40.11</v>
      </c>
    </row>
    <row r="8136" spans="1:18" ht="12.75">
      <c r="A8136" s="145">
        <v>98688</v>
      </c>
      <c r="B8136" s="102" t="s">
        <v>29739</v>
      </c>
      <c r="C8136" s="145" t="s">
        <v>1</v>
      </c>
      <c r="D8136" s="535">
        <v>70.84</v>
      </c>
      <c r="E8136" s="536">
        <v>0.70850000000000002</v>
      </c>
      <c r="F8136" s="535">
        <v>65.41</v>
      </c>
      <c r="G8136" s="536">
        <v>0.76729999999999998</v>
      </c>
      <c r="H8136" s="535">
        <v>66.349999999999994</v>
      </c>
      <c r="I8136" s="536">
        <v>0.75639999999999996</v>
      </c>
      <c r="J8136" s="535">
        <v>62.6</v>
      </c>
      <c r="K8136" s="536">
        <v>0.80179999999999996</v>
      </c>
      <c r="L8136" s="535">
        <v>69.72</v>
      </c>
      <c r="M8136" s="536">
        <v>0</v>
      </c>
      <c r="N8136" s="535">
        <v>65.650000000000006</v>
      </c>
      <c r="O8136" s="536">
        <v>0</v>
      </c>
      <c r="P8136" s="535">
        <v>74.069999999999993</v>
      </c>
      <c r="Q8136" s="536">
        <v>0</v>
      </c>
      <c r="R8136" s="535">
        <v>58.73</v>
      </c>
    </row>
    <row r="8137" spans="1:18" ht="12.75">
      <c r="A8137" s="145">
        <v>98687</v>
      </c>
      <c r="B8137" s="102" t="s">
        <v>29740</v>
      </c>
      <c r="C8137" s="145" t="s">
        <v>1</v>
      </c>
      <c r="D8137" s="535">
        <v>0</v>
      </c>
      <c r="E8137" s="536"/>
      <c r="F8137" s="535">
        <v>0</v>
      </c>
      <c r="G8137" s="536"/>
      <c r="H8137" s="535">
        <v>0</v>
      </c>
      <c r="I8137" s="536"/>
      <c r="J8137" s="535">
        <v>0</v>
      </c>
      <c r="K8137" s="536"/>
      <c r="L8137" s="535">
        <v>0</v>
      </c>
      <c r="M8137" s="536"/>
      <c r="N8137" s="535">
        <v>0</v>
      </c>
      <c r="O8137" s="536"/>
      <c r="P8137" s="535">
        <v>0</v>
      </c>
      <c r="Q8137" s="536"/>
      <c r="R8137" s="535">
        <v>0</v>
      </c>
    </row>
    <row r="8138" spans="1:18" ht="12.75">
      <c r="A8138" s="145">
        <v>98689</v>
      </c>
      <c r="B8138" s="102" t="s">
        <v>29741</v>
      </c>
      <c r="C8138" s="145" t="s">
        <v>1</v>
      </c>
      <c r="D8138" s="535">
        <v>207.8</v>
      </c>
      <c r="E8138" s="536">
        <v>0</v>
      </c>
      <c r="F8138" s="535">
        <v>116.65</v>
      </c>
      <c r="G8138" s="536">
        <v>0</v>
      </c>
      <c r="H8138" s="535">
        <v>139.87</v>
      </c>
      <c r="I8138" s="536">
        <v>0</v>
      </c>
      <c r="J8138" s="535">
        <v>151.18</v>
      </c>
      <c r="K8138" s="536">
        <v>0</v>
      </c>
      <c r="L8138" s="535">
        <v>94.54</v>
      </c>
      <c r="M8138" s="536">
        <v>0</v>
      </c>
      <c r="N8138" s="535">
        <v>99.59</v>
      </c>
      <c r="O8138" s="536">
        <v>0</v>
      </c>
      <c r="P8138" s="535">
        <v>106.2</v>
      </c>
      <c r="Q8138" s="536">
        <v>0</v>
      </c>
      <c r="R8138" s="535">
        <v>77.010000000000005</v>
      </c>
    </row>
    <row r="8139" spans="1:18" ht="12.75">
      <c r="A8139" s="145">
        <v>98695</v>
      </c>
      <c r="B8139" s="102" t="s">
        <v>29742</v>
      </c>
      <c r="C8139" s="145" t="s">
        <v>1</v>
      </c>
      <c r="D8139" s="535">
        <v>179.76</v>
      </c>
      <c r="E8139" s="536">
        <v>0</v>
      </c>
      <c r="F8139" s="535">
        <v>115.21</v>
      </c>
      <c r="G8139" s="536">
        <v>0</v>
      </c>
      <c r="H8139" s="535">
        <v>135.16</v>
      </c>
      <c r="I8139" s="536">
        <v>0</v>
      </c>
      <c r="J8139" s="535">
        <v>118.95</v>
      </c>
      <c r="K8139" s="536">
        <v>0</v>
      </c>
      <c r="L8139" s="535">
        <v>85.35</v>
      </c>
      <c r="M8139" s="536">
        <v>0</v>
      </c>
      <c r="N8139" s="535">
        <v>122.37</v>
      </c>
      <c r="O8139" s="536">
        <v>0.77580000000000005</v>
      </c>
      <c r="P8139" s="535">
        <v>96.9</v>
      </c>
      <c r="Q8139" s="536">
        <v>0</v>
      </c>
      <c r="R8139" s="535">
        <v>63.35</v>
      </c>
    </row>
    <row r="8140" spans="1:18" ht="12.75">
      <c r="A8140" s="145">
        <v>100606</v>
      </c>
      <c r="B8140" s="102" t="s">
        <v>29743</v>
      </c>
      <c r="C8140" s="145" t="s">
        <v>2</v>
      </c>
      <c r="D8140" s="535">
        <v>2195.0700000000002</v>
      </c>
      <c r="E8140" s="536">
        <v>2.2499999999999999E-2</v>
      </c>
      <c r="F8140" s="535">
        <v>1701.88</v>
      </c>
      <c r="G8140" s="536">
        <v>2.8299999999999999E-2</v>
      </c>
      <c r="H8140" s="535">
        <v>2053.66</v>
      </c>
      <c r="I8140" s="536">
        <v>2.41E-2</v>
      </c>
      <c r="J8140" s="535">
        <v>1994.01</v>
      </c>
      <c r="K8140" s="536">
        <v>2.41E-2</v>
      </c>
      <c r="L8140" s="535">
        <v>1834.62</v>
      </c>
      <c r="M8140" s="536">
        <v>6.7000000000000002E-3</v>
      </c>
      <c r="N8140" s="535">
        <v>1692.35</v>
      </c>
      <c r="O8140" s="536">
        <v>2.8400000000000002E-2</v>
      </c>
      <c r="P8140" s="535">
        <v>1884.96</v>
      </c>
      <c r="Q8140" s="536">
        <v>2.5499999999999998E-2</v>
      </c>
      <c r="R8140" s="535">
        <v>1810.99</v>
      </c>
    </row>
    <row r="8141" spans="1:18" ht="12.75">
      <c r="A8141" s="145">
        <v>100604</v>
      </c>
      <c r="B8141" s="102" t="s">
        <v>29744</v>
      </c>
      <c r="C8141" s="145" t="s">
        <v>2</v>
      </c>
      <c r="D8141" s="535">
        <v>893.54</v>
      </c>
      <c r="E8141" s="536">
        <v>5.3699999999999998E-2</v>
      </c>
      <c r="F8141" s="535">
        <v>826.18</v>
      </c>
      <c r="G8141" s="536">
        <v>5.7799999999999997E-2</v>
      </c>
      <c r="H8141" s="535">
        <v>828.52</v>
      </c>
      <c r="I8141" s="536">
        <v>5.79E-2</v>
      </c>
      <c r="J8141" s="535">
        <v>868.63</v>
      </c>
      <c r="K8141" s="536">
        <v>5.5E-2</v>
      </c>
      <c r="L8141" s="535">
        <v>803.81</v>
      </c>
      <c r="M8141" s="536">
        <v>1.52E-2</v>
      </c>
      <c r="N8141" s="535">
        <v>764.16</v>
      </c>
      <c r="O8141" s="536">
        <v>6.25E-2</v>
      </c>
      <c r="P8141" s="535">
        <v>858.22</v>
      </c>
      <c r="Q8141" s="536">
        <v>5.5599999999999997E-2</v>
      </c>
      <c r="R8141" s="535">
        <v>831.29</v>
      </c>
    </row>
    <row r="8142" spans="1:18" ht="12.75">
      <c r="A8142" s="145">
        <v>100605</v>
      </c>
      <c r="B8142" s="102" t="s">
        <v>29745</v>
      </c>
      <c r="C8142" s="145" t="s">
        <v>2</v>
      </c>
      <c r="D8142" s="535">
        <v>1432.23</v>
      </c>
      <c r="E8142" s="536">
        <v>3.3799999999999997E-2</v>
      </c>
      <c r="F8142" s="535">
        <v>1187.3399999999999</v>
      </c>
      <c r="G8142" s="536">
        <v>4.02E-2</v>
      </c>
      <c r="H8142" s="535">
        <v>1334.14</v>
      </c>
      <c r="I8142" s="536">
        <v>3.6299999999999999E-2</v>
      </c>
      <c r="J8142" s="535">
        <v>1334.35</v>
      </c>
      <c r="K8142" s="536">
        <v>3.5799999999999998E-2</v>
      </c>
      <c r="L8142" s="535">
        <v>1229.46</v>
      </c>
      <c r="M8142" s="536">
        <v>9.9000000000000008E-3</v>
      </c>
      <c r="N8142" s="535">
        <v>1147.28</v>
      </c>
      <c r="O8142" s="536">
        <v>4.1599999999999998E-2</v>
      </c>
      <c r="P8142" s="535">
        <v>1282.24</v>
      </c>
      <c r="Q8142" s="536">
        <v>3.7199999999999997E-2</v>
      </c>
      <c r="R8142" s="535">
        <v>1234.75</v>
      </c>
    </row>
    <row r="8143" spans="1:18" ht="12.75">
      <c r="A8143" s="145">
        <v>100580</v>
      </c>
      <c r="B8143" s="102" t="s">
        <v>29746</v>
      </c>
      <c r="C8143" s="145" t="s">
        <v>2</v>
      </c>
      <c r="D8143" s="535">
        <v>756.65</v>
      </c>
      <c r="E8143" s="536">
        <v>6.5199999999999994E-2</v>
      </c>
      <c r="F8143" s="535">
        <v>767.28</v>
      </c>
      <c r="G8143" s="536">
        <v>6.4299999999999996E-2</v>
      </c>
      <c r="H8143" s="535">
        <v>739.3</v>
      </c>
      <c r="I8143" s="536">
        <v>6.6699999999999995E-2</v>
      </c>
      <c r="J8143" s="535">
        <v>751.79</v>
      </c>
      <c r="K8143" s="536">
        <v>6.5600000000000006E-2</v>
      </c>
      <c r="L8143" s="535">
        <v>721.51</v>
      </c>
      <c r="M8143" s="536">
        <v>1.7399999999999999E-2</v>
      </c>
      <c r="N8143" s="535">
        <v>693.08</v>
      </c>
      <c r="O8143" s="536">
        <v>7.1199999999999999E-2</v>
      </c>
      <c r="P8143" s="535">
        <v>774.73</v>
      </c>
      <c r="Q8143" s="536">
        <v>6.3700000000000007E-2</v>
      </c>
      <c r="R8143" s="535">
        <v>782.15</v>
      </c>
    </row>
    <row r="8144" spans="1:18" ht="12.75">
      <c r="A8144" s="145">
        <v>100579</v>
      </c>
      <c r="B8144" s="102" t="s">
        <v>29747</v>
      </c>
      <c r="C8144" s="145" t="s">
        <v>2</v>
      </c>
      <c r="D8144" s="535">
        <v>706.4</v>
      </c>
      <c r="E8144" s="536">
        <v>6.7599999999999993E-2</v>
      </c>
      <c r="F8144" s="535">
        <v>718.24</v>
      </c>
      <c r="G8144" s="536">
        <v>6.6500000000000004E-2</v>
      </c>
      <c r="H8144" s="535">
        <v>674.55</v>
      </c>
      <c r="I8144" s="536">
        <v>7.0800000000000002E-2</v>
      </c>
      <c r="J8144" s="535">
        <v>707.48</v>
      </c>
      <c r="K8144" s="536">
        <v>6.7500000000000004E-2</v>
      </c>
      <c r="L8144" s="535">
        <v>669.89</v>
      </c>
      <c r="M8144" s="536">
        <v>1.8200000000000001E-2</v>
      </c>
      <c r="N8144" s="535">
        <v>644.95000000000005</v>
      </c>
      <c r="O8144" s="536">
        <v>7.3999999999999996E-2</v>
      </c>
      <c r="P8144" s="535">
        <v>724.02</v>
      </c>
      <c r="Q8144" s="536">
        <v>6.6000000000000003E-2</v>
      </c>
      <c r="R8144" s="535">
        <v>720.21</v>
      </c>
    </row>
    <row r="8145" spans="1:18" ht="12.75">
      <c r="A8145" s="145">
        <v>100609</v>
      </c>
      <c r="B8145" s="102" t="s">
        <v>29748</v>
      </c>
      <c r="C8145" s="145" t="s">
        <v>2</v>
      </c>
      <c r="D8145" s="535">
        <v>2226.4499999999998</v>
      </c>
      <c r="E8145" s="536">
        <v>2.23E-2</v>
      </c>
      <c r="F8145" s="535">
        <v>1736.57</v>
      </c>
      <c r="G8145" s="536">
        <v>2.7900000000000001E-2</v>
      </c>
      <c r="H8145" s="535">
        <v>2086.34</v>
      </c>
      <c r="I8145" s="536">
        <v>2.3800000000000002E-2</v>
      </c>
      <c r="J8145" s="535">
        <v>2025.38</v>
      </c>
      <c r="K8145" s="536">
        <v>2.3900000000000001E-2</v>
      </c>
      <c r="L8145" s="535">
        <v>1865.92</v>
      </c>
      <c r="M8145" s="536">
        <v>6.6E-3</v>
      </c>
      <c r="N8145" s="535">
        <v>1722.4</v>
      </c>
      <c r="O8145" s="536">
        <v>2.81E-2</v>
      </c>
      <c r="P8145" s="535">
        <v>1919.1</v>
      </c>
      <c r="Q8145" s="536">
        <v>2.52E-2</v>
      </c>
      <c r="R8145" s="535">
        <v>1847.33</v>
      </c>
    </row>
    <row r="8146" spans="1:18" ht="12.75">
      <c r="A8146" s="145">
        <v>100607</v>
      </c>
      <c r="B8146" s="102" t="s">
        <v>29749</v>
      </c>
      <c r="C8146" s="145" t="s">
        <v>2</v>
      </c>
      <c r="D8146" s="535">
        <v>913.62</v>
      </c>
      <c r="E8146" s="536">
        <v>5.2600000000000001E-2</v>
      </c>
      <c r="F8146" s="535">
        <v>849.51</v>
      </c>
      <c r="G8146" s="536">
        <v>5.6300000000000003E-2</v>
      </c>
      <c r="H8146" s="535">
        <v>845.99</v>
      </c>
      <c r="I8146" s="536">
        <v>5.6800000000000003E-2</v>
      </c>
      <c r="J8146" s="535">
        <v>890.07</v>
      </c>
      <c r="K8146" s="536">
        <v>5.3800000000000001E-2</v>
      </c>
      <c r="L8146" s="535">
        <v>823.16</v>
      </c>
      <c r="M8146" s="536">
        <v>1.49E-2</v>
      </c>
      <c r="N8146" s="535">
        <v>783.14</v>
      </c>
      <c r="O8146" s="536">
        <v>6.1100000000000002E-2</v>
      </c>
      <c r="P8146" s="535">
        <v>880.63</v>
      </c>
      <c r="Q8146" s="536">
        <v>5.4300000000000001E-2</v>
      </c>
      <c r="R8146" s="535">
        <v>852.94</v>
      </c>
    </row>
    <row r="8147" spans="1:18" ht="12.75">
      <c r="A8147" s="145">
        <v>100608</v>
      </c>
      <c r="B8147" s="102" t="s">
        <v>29750</v>
      </c>
      <c r="C8147" s="145" t="s">
        <v>2</v>
      </c>
      <c r="D8147" s="535">
        <v>1456.56</v>
      </c>
      <c r="E8147" s="536">
        <v>3.3300000000000003E-2</v>
      </c>
      <c r="F8147" s="535">
        <v>1214.8599999999999</v>
      </c>
      <c r="G8147" s="536">
        <v>3.9399999999999998E-2</v>
      </c>
      <c r="H8147" s="535">
        <v>1357.27</v>
      </c>
      <c r="I8147" s="536">
        <v>3.5799999999999998E-2</v>
      </c>
      <c r="J8147" s="535">
        <v>1359.5</v>
      </c>
      <c r="K8147" s="536">
        <v>3.5200000000000002E-2</v>
      </c>
      <c r="L8147" s="535">
        <v>1253.25</v>
      </c>
      <c r="M8147" s="536">
        <v>9.7999999999999997E-3</v>
      </c>
      <c r="N8147" s="535">
        <v>1170.3599999999999</v>
      </c>
      <c r="O8147" s="536">
        <v>4.0899999999999999E-2</v>
      </c>
      <c r="P8147" s="535">
        <v>1309.02</v>
      </c>
      <c r="Q8147" s="536">
        <v>3.6600000000000001E-2</v>
      </c>
      <c r="R8147" s="535">
        <v>1261.8399999999999</v>
      </c>
    </row>
    <row r="8148" spans="1:18" ht="12.75">
      <c r="A8148" s="145">
        <v>100582</v>
      </c>
      <c r="B8148" s="102" t="s">
        <v>29751</v>
      </c>
      <c r="C8148" s="145" t="s">
        <v>2</v>
      </c>
      <c r="D8148" s="535">
        <v>823.12</v>
      </c>
      <c r="E8148" s="536">
        <v>6.1100000000000002E-2</v>
      </c>
      <c r="F8148" s="535">
        <v>833.49</v>
      </c>
      <c r="G8148" s="536">
        <v>6.0299999999999999E-2</v>
      </c>
      <c r="H8148" s="535">
        <v>814.17</v>
      </c>
      <c r="I8148" s="536">
        <v>6.1800000000000001E-2</v>
      </c>
      <c r="J8148" s="535">
        <v>813.91</v>
      </c>
      <c r="K8148" s="536">
        <v>6.1800000000000001E-2</v>
      </c>
      <c r="L8148" s="535">
        <v>786.74</v>
      </c>
      <c r="M8148" s="536">
        <v>1.6299999999999999E-2</v>
      </c>
      <c r="N8148" s="535">
        <v>754.5</v>
      </c>
      <c r="O8148" s="536">
        <v>6.6600000000000006E-2</v>
      </c>
      <c r="P8148" s="535">
        <v>842.32</v>
      </c>
      <c r="Q8148" s="536">
        <v>5.9700000000000003E-2</v>
      </c>
      <c r="R8148" s="535">
        <v>857.48</v>
      </c>
    </row>
    <row r="8149" spans="1:18" ht="12.75">
      <c r="A8149" s="145">
        <v>100581</v>
      </c>
      <c r="B8149" s="102" t="s">
        <v>29752</v>
      </c>
      <c r="C8149" s="145" t="s">
        <v>2</v>
      </c>
      <c r="D8149" s="535">
        <v>734.13</v>
      </c>
      <c r="E8149" s="536">
        <v>6.5100000000000005E-2</v>
      </c>
      <c r="F8149" s="535">
        <v>746.54</v>
      </c>
      <c r="G8149" s="536">
        <v>6.4000000000000001E-2</v>
      </c>
      <c r="H8149" s="535">
        <v>699.08</v>
      </c>
      <c r="I8149" s="536">
        <v>6.8400000000000002E-2</v>
      </c>
      <c r="J8149" s="535">
        <v>735.53</v>
      </c>
      <c r="K8149" s="536">
        <v>6.5000000000000002E-2</v>
      </c>
      <c r="L8149" s="535">
        <v>695.19</v>
      </c>
      <c r="M8149" s="536">
        <v>1.7600000000000001E-2</v>
      </c>
      <c r="N8149" s="535">
        <v>669.24</v>
      </c>
      <c r="O8149" s="536">
        <v>7.1400000000000005E-2</v>
      </c>
      <c r="P8149" s="535">
        <v>752.37</v>
      </c>
      <c r="Q8149" s="536">
        <v>6.3500000000000001E-2</v>
      </c>
      <c r="R8149" s="535">
        <v>747.4</v>
      </c>
    </row>
    <row r="8150" spans="1:18" ht="12.75">
      <c r="A8150" s="145">
        <v>100613</v>
      </c>
      <c r="B8150" s="102" t="s">
        <v>29753</v>
      </c>
      <c r="C8150" s="145" t="s">
        <v>2</v>
      </c>
      <c r="D8150" s="535">
        <v>2257.5700000000002</v>
      </c>
      <c r="E8150" s="536">
        <v>2.2100000000000002E-2</v>
      </c>
      <c r="F8150" s="535">
        <v>1771.1</v>
      </c>
      <c r="G8150" s="536">
        <v>2.7400000000000001E-2</v>
      </c>
      <c r="H8150" s="535">
        <v>2118.79</v>
      </c>
      <c r="I8150" s="536">
        <v>2.3599999999999999E-2</v>
      </c>
      <c r="J8150" s="535">
        <v>2056.54</v>
      </c>
      <c r="K8150" s="536">
        <v>2.3599999999999999E-2</v>
      </c>
      <c r="L8150" s="535">
        <v>1896.99</v>
      </c>
      <c r="M8150" s="536">
        <v>6.4999999999999997E-3</v>
      </c>
      <c r="N8150" s="535">
        <v>1752.26</v>
      </c>
      <c r="O8150" s="536">
        <v>2.7699999999999999E-2</v>
      </c>
      <c r="P8150" s="535">
        <v>1953.02</v>
      </c>
      <c r="Q8150" s="536">
        <v>2.4899999999999999E-2</v>
      </c>
      <c r="R8150" s="535">
        <v>1883.48</v>
      </c>
    </row>
    <row r="8151" spans="1:18" ht="12.75">
      <c r="A8151" s="145">
        <v>100610</v>
      </c>
      <c r="B8151" s="102" t="s">
        <v>29754</v>
      </c>
      <c r="C8151" s="145" t="s">
        <v>2</v>
      </c>
      <c r="D8151" s="535">
        <v>933.2</v>
      </c>
      <c r="E8151" s="536">
        <v>5.16E-2</v>
      </c>
      <c r="F8151" s="535">
        <v>872.46</v>
      </c>
      <c r="G8151" s="536">
        <v>5.5E-2</v>
      </c>
      <c r="H8151" s="535">
        <v>862.92</v>
      </c>
      <c r="I8151" s="536">
        <v>5.5800000000000002E-2</v>
      </c>
      <c r="J8151" s="535">
        <v>911.08</v>
      </c>
      <c r="K8151" s="536">
        <v>5.2699999999999997E-2</v>
      </c>
      <c r="L8151" s="535">
        <v>842.09</v>
      </c>
      <c r="M8151" s="536">
        <v>1.46E-2</v>
      </c>
      <c r="N8151" s="535">
        <v>801.72</v>
      </c>
      <c r="O8151" s="536">
        <v>5.9799999999999999E-2</v>
      </c>
      <c r="P8151" s="535">
        <v>902.62</v>
      </c>
      <c r="Q8151" s="536">
        <v>5.3199999999999997E-2</v>
      </c>
      <c r="R8151" s="535">
        <v>874.14</v>
      </c>
    </row>
    <row r="8152" spans="1:18" ht="12.75">
      <c r="A8152" s="145">
        <v>100611</v>
      </c>
      <c r="B8152" s="102" t="s">
        <v>29755</v>
      </c>
      <c r="C8152" s="145" t="s">
        <v>2</v>
      </c>
      <c r="D8152" s="535">
        <v>1176.4100000000001</v>
      </c>
      <c r="E8152" s="536">
        <v>4.1099999999999998E-2</v>
      </c>
      <c r="F8152" s="535">
        <v>1036.7</v>
      </c>
      <c r="G8152" s="536">
        <v>4.6300000000000001E-2</v>
      </c>
      <c r="H8152" s="535">
        <v>1092.68</v>
      </c>
      <c r="I8152" s="536">
        <v>4.4299999999999999E-2</v>
      </c>
      <c r="J8152" s="535">
        <v>1121.3699999999999</v>
      </c>
      <c r="K8152" s="536">
        <v>4.2799999999999998E-2</v>
      </c>
      <c r="L8152" s="535">
        <v>1035.21</v>
      </c>
      <c r="M8152" s="536">
        <v>1.1900000000000001E-2</v>
      </c>
      <c r="N8152" s="535">
        <v>975.64</v>
      </c>
      <c r="O8152" s="536">
        <v>4.9200000000000001E-2</v>
      </c>
      <c r="P8152" s="535">
        <v>1094.95</v>
      </c>
      <c r="Q8152" s="536">
        <v>4.3799999999999999E-2</v>
      </c>
      <c r="R8152" s="535">
        <v>1058.28</v>
      </c>
    </row>
    <row r="8153" spans="1:18" ht="12.75">
      <c r="A8153" s="145">
        <v>100612</v>
      </c>
      <c r="B8153" s="102" t="s">
        <v>29756</v>
      </c>
      <c r="C8153" s="145" t="s">
        <v>2</v>
      </c>
      <c r="D8153" s="535">
        <v>1480.4</v>
      </c>
      <c r="E8153" s="536">
        <v>3.2899999999999999E-2</v>
      </c>
      <c r="F8153" s="535">
        <v>1242</v>
      </c>
      <c r="G8153" s="536">
        <v>3.8600000000000002E-2</v>
      </c>
      <c r="H8153" s="535">
        <v>1379.89</v>
      </c>
      <c r="I8153" s="536">
        <v>3.5299999999999998E-2</v>
      </c>
      <c r="J8153" s="535">
        <v>1384.24</v>
      </c>
      <c r="K8153" s="536">
        <v>3.4700000000000002E-2</v>
      </c>
      <c r="L8153" s="535">
        <v>1276.6099999999999</v>
      </c>
      <c r="M8153" s="536">
        <v>9.5999999999999992E-3</v>
      </c>
      <c r="N8153" s="535">
        <v>1193.04</v>
      </c>
      <c r="O8153" s="536">
        <v>4.02E-2</v>
      </c>
      <c r="P8153" s="535">
        <v>1335.36</v>
      </c>
      <c r="Q8153" s="536">
        <v>3.5900000000000001E-2</v>
      </c>
      <c r="R8153" s="535">
        <v>1288.46</v>
      </c>
    </row>
    <row r="8154" spans="1:18" ht="12.75">
      <c r="A8154" s="145">
        <v>100584</v>
      </c>
      <c r="B8154" s="102" t="s">
        <v>29757</v>
      </c>
      <c r="C8154" s="145" t="s">
        <v>2</v>
      </c>
      <c r="D8154" s="535">
        <v>817.93</v>
      </c>
      <c r="E8154" s="536">
        <v>6.0699999999999997E-2</v>
      </c>
      <c r="F8154" s="535">
        <v>829.52</v>
      </c>
      <c r="G8154" s="536">
        <v>5.9900000000000002E-2</v>
      </c>
      <c r="H8154" s="535">
        <v>795.8</v>
      </c>
      <c r="I8154" s="536">
        <v>6.2399999999999997E-2</v>
      </c>
      <c r="J8154" s="535">
        <v>812.98</v>
      </c>
      <c r="K8154" s="536">
        <v>6.1100000000000002E-2</v>
      </c>
      <c r="L8154" s="535">
        <v>778.04</v>
      </c>
      <c r="M8154" s="536">
        <v>1.6299999999999999E-2</v>
      </c>
      <c r="N8154" s="535">
        <v>747.21</v>
      </c>
      <c r="O8154" s="536">
        <v>6.6400000000000001E-2</v>
      </c>
      <c r="P8154" s="535">
        <v>837.26</v>
      </c>
      <c r="Q8154" s="536">
        <v>5.9299999999999999E-2</v>
      </c>
      <c r="R8154" s="535">
        <v>843.6</v>
      </c>
    </row>
    <row r="8155" spans="1:18" ht="12.75">
      <c r="A8155" s="145">
        <v>100583</v>
      </c>
      <c r="B8155" s="102" t="s">
        <v>29758</v>
      </c>
      <c r="C8155" s="145" t="s">
        <v>2</v>
      </c>
      <c r="D8155" s="535">
        <v>763.44</v>
      </c>
      <c r="E8155" s="536">
        <v>6.2799999999999995E-2</v>
      </c>
      <c r="F8155" s="535">
        <v>776.35</v>
      </c>
      <c r="G8155" s="536">
        <v>6.1800000000000001E-2</v>
      </c>
      <c r="H8155" s="535">
        <v>725.57</v>
      </c>
      <c r="I8155" s="536">
        <v>6.6100000000000006E-2</v>
      </c>
      <c r="J8155" s="535">
        <v>764.96</v>
      </c>
      <c r="K8155" s="536">
        <v>6.2700000000000006E-2</v>
      </c>
      <c r="L8155" s="535">
        <v>722.07</v>
      </c>
      <c r="M8155" s="536">
        <v>1.7000000000000001E-2</v>
      </c>
      <c r="N8155" s="535">
        <v>695.02</v>
      </c>
      <c r="O8155" s="536">
        <v>6.9000000000000006E-2</v>
      </c>
      <c r="P8155" s="535">
        <v>782.27</v>
      </c>
      <c r="Q8155" s="536">
        <v>6.13E-2</v>
      </c>
      <c r="R8155" s="535">
        <v>776.44</v>
      </c>
    </row>
    <row r="8156" spans="1:18" ht="12.75">
      <c r="A8156" s="145">
        <v>100616</v>
      </c>
      <c r="B8156" s="102" t="s">
        <v>29759</v>
      </c>
      <c r="C8156" s="145" t="s">
        <v>2</v>
      </c>
      <c r="D8156" s="535">
        <v>2322.4899999999998</v>
      </c>
      <c r="E8156" s="536">
        <v>2.18E-2</v>
      </c>
      <c r="F8156" s="535">
        <v>1842.98</v>
      </c>
      <c r="G8156" s="536">
        <v>2.6800000000000001E-2</v>
      </c>
      <c r="H8156" s="535">
        <v>2187.21</v>
      </c>
      <c r="I8156" s="536">
        <v>2.3199999999999998E-2</v>
      </c>
      <c r="J8156" s="535">
        <v>2121.23</v>
      </c>
      <c r="K8156" s="536">
        <v>2.3300000000000001E-2</v>
      </c>
      <c r="L8156" s="535">
        <v>1962.03</v>
      </c>
      <c r="M8156" s="536">
        <v>6.4000000000000003E-3</v>
      </c>
      <c r="N8156" s="535">
        <v>1814.71</v>
      </c>
      <c r="O8156" s="536">
        <v>2.7199999999999998E-2</v>
      </c>
      <c r="P8156" s="535">
        <v>2023.7</v>
      </c>
      <c r="Q8156" s="536">
        <v>2.4400000000000002E-2</v>
      </c>
      <c r="R8156" s="535">
        <v>1959.28</v>
      </c>
    </row>
    <row r="8157" spans="1:18" ht="12.75">
      <c r="A8157" s="145">
        <v>100614</v>
      </c>
      <c r="B8157" s="102" t="s">
        <v>29760</v>
      </c>
      <c r="C8157" s="145" t="s">
        <v>2</v>
      </c>
      <c r="D8157" s="535">
        <v>1219.03</v>
      </c>
      <c r="E8157" s="536">
        <v>3.9899999999999998E-2</v>
      </c>
      <c r="F8157" s="535">
        <v>1086.22</v>
      </c>
      <c r="G8157" s="536">
        <v>4.4400000000000002E-2</v>
      </c>
      <c r="H8157" s="535">
        <v>1131.46</v>
      </c>
      <c r="I8157" s="536">
        <v>4.2999999999999997E-2</v>
      </c>
      <c r="J8157" s="535">
        <v>1166.44</v>
      </c>
      <c r="K8157" s="536">
        <v>4.1300000000000003E-2</v>
      </c>
      <c r="L8157" s="535">
        <v>1076.82</v>
      </c>
      <c r="M8157" s="536">
        <v>1.15E-2</v>
      </c>
      <c r="N8157" s="535">
        <v>1016.33</v>
      </c>
      <c r="O8157" s="536">
        <v>4.7500000000000001E-2</v>
      </c>
      <c r="P8157" s="535">
        <v>1142.6500000000001</v>
      </c>
      <c r="Q8157" s="536">
        <v>4.2200000000000001E-2</v>
      </c>
      <c r="R8157" s="535">
        <v>1105.45</v>
      </c>
    </row>
    <row r="8158" spans="1:18" ht="12.75">
      <c r="A8158" s="145">
        <v>100615</v>
      </c>
      <c r="B8158" s="102" t="s">
        <v>29761</v>
      </c>
      <c r="C8158" s="145" t="s">
        <v>2</v>
      </c>
      <c r="D8158" s="535">
        <v>1527.76</v>
      </c>
      <c r="E8158" s="536">
        <v>3.2000000000000001E-2</v>
      </c>
      <c r="F8158" s="535">
        <v>1296.19</v>
      </c>
      <c r="G8158" s="536">
        <v>3.7199999999999997E-2</v>
      </c>
      <c r="H8158" s="535">
        <v>1424.94</v>
      </c>
      <c r="I8158" s="536">
        <v>3.4299999999999997E-2</v>
      </c>
      <c r="J8158" s="535">
        <v>1433.46</v>
      </c>
      <c r="K8158" s="536">
        <v>3.3599999999999998E-2</v>
      </c>
      <c r="L8158" s="535">
        <v>1323.16</v>
      </c>
      <c r="M8158" s="536">
        <v>9.2999999999999992E-3</v>
      </c>
      <c r="N8158" s="535">
        <v>1238.26</v>
      </c>
      <c r="O8158" s="536">
        <v>3.8899999999999997E-2</v>
      </c>
      <c r="P8158" s="535">
        <v>1387.91</v>
      </c>
      <c r="Q8158" s="536">
        <v>3.4799999999999998E-2</v>
      </c>
      <c r="R8158" s="535">
        <v>1341.65</v>
      </c>
    </row>
    <row r="8159" spans="1:18" ht="12.75">
      <c r="A8159" s="145">
        <v>100586</v>
      </c>
      <c r="B8159" s="102" t="s">
        <v>29762</v>
      </c>
      <c r="C8159" s="145" t="s">
        <v>2</v>
      </c>
      <c r="D8159" s="535">
        <v>907.84</v>
      </c>
      <c r="E8159" s="536">
        <v>5.6300000000000003E-2</v>
      </c>
      <c r="F8159" s="535">
        <v>919.65</v>
      </c>
      <c r="G8159" s="536">
        <v>5.5500000000000001E-2</v>
      </c>
      <c r="H8159" s="535">
        <v>888.91</v>
      </c>
      <c r="I8159" s="536">
        <v>5.7500000000000002E-2</v>
      </c>
      <c r="J8159" s="535">
        <v>899.48</v>
      </c>
      <c r="K8159" s="536">
        <v>5.6800000000000003E-2</v>
      </c>
      <c r="L8159" s="535">
        <v>863.88</v>
      </c>
      <c r="M8159" s="536">
        <v>1.4999999999999999E-2</v>
      </c>
      <c r="N8159" s="535">
        <v>828.74</v>
      </c>
      <c r="O8159" s="536">
        <v>6.1600000000000002E-2</v>
      </c>
      <c r="P8159" s="535">
        <v>928.59</v>
      </c>
      <c r="Q8159" s="536">
        <v>5.5E-2</v>
      </c>
      <c r="R8159" s="535">
        <v>940.07</v>
      </c>
    </row>
    <row r="8160" spans="1:18" ht="12.75">
      <c r="A8160" s="145">
        <v>100585</v>
      </c>
      <c r="B8160" s="102" t="s">
        <v>29763</v>
      </c>
      <c r="C8160" s="145" t="s">
        <v>2</v>
      </c>
      <c r="D8160" s="535">
        <v>820.68</v>
      </c>
      <c r="E8160" s="536">
        <v>5.8599999999999999E-2</v>
      </c>
      <c r="F8160" s="535">
        <v>834.68</v>
      </c>
      <c r="G8160" s="536">
        <v>5.7599999999999998E-2</v>
      </c>
      <c r="H8160" s="535">
        <v>776.89</v>
      </c>
      <c r="I8160" s="536">
        <v>6.1899999999999997E-2</v>
      </c>
      <c r="J8160" s="535">
        <v>822.59</v>
      </c>
      <c r="K8160" s="536">
        <v>5.8500000000000003E-2</v>
      </c>
      <c r="L8160" s="535">
        <v>774.47</v>
      </c>
      <c r="M8160" s="536">
        <v>1.5900000000000001E-2</v>
      </c>
      <c r="N8160" s="535">
        <v>745.28</v>
      </c>
      <c r="O8160" s="536">
        <v>6.4500000000000002E-2</v>
      </c>
      <c r="P8160" s="535">
        <v>840.72</v>
      </c>
      <c r="Q8160" s="536">
        <v>5.7200000000000001E-2</v>
      </c>
      <c r="R8160" s="535">
        <v>832.96</v>
      </c>
    </row>
    <row r="8161" spans="1:18" ht="12.75">
      <c r="A8161" s="145">
        <v>100618</v>
      </c>
      <c r="B8161" s="102" t="s">
        <v>29764</v>
      </c>
      <c r="C8161" s="145" t="s">
        <v>2</v>
      </c>
      <c r="D8161" s="535">
        <v>2400.15</v>
      </c>
      <c r="E8161" s="536">
        <v>2.1100000000000001E-2</v>
      </c>
      <c r="F8161" s="535">
        <v>1918.98</v>
      </c>
      <c r="G8161" s="536">
        <v>2.5700000000000001E-2</v>
      </c>
      <c r="H8161" s="535">
        <v>2262.79</v>
      </c>
      <c r="I8161" s="536">
        <v>2.24E-2</v>
      </c>
      <c r="J8161" s="535">
        <v>2196.63</v>
      </c>
      <c r="K8161" s="536">
        <v>2.2499999999999999E-2</v>
      </c>
      <c r="L8161" s="535">
        <v>2033.78</v>
      </c>
      <c r="M8161" s="536">
        <v>6.1999999999999998E-3</v>
      </c>
      <c r="N8161" s="535">
        <v>1882.66</v>
      </c>
      <c r="O8161" s="536">
        <v>2.6200000000000001E-2</v>
      </c>
      <c r="P8161" s="535">
        <v>2101.2600000000002</v>
      </c>
      <c r="Q8161" s="536">
        <v>2.35E-2</v>
      </c>
      <c r="R8161" s="535">
        <v>2037.85</v>
      </c>
    </row>
    <row r="8162" spans="1:18" ht="12.75">
      <c r="A8162" s="145">
        <v>100617</v>
      </c>
      <c r="B8162" s="102" t="s">
        <v>29765</v>
      </c>
      <c r="C8162" s="145" t="s">
        <v>2</v>
      </c>
      <c r="D8162" s="535">
        <v>1574.75</v>
      </c>
      <c r="E8162" s="536">
        <v>3.1199999999999999E-2</v>
      </c>
      <c r="F8162" s="535">
        <v>1350.34</v>
      </c>
      <c r="G8162" s="536">
        <v>3.5900000000000001E-2</v>
      </c>
      <c r="H8162" s="535">
        <v>1469.87</v>
      </c>
      <c r="I8162" s="536">
        <v>3.3500000000000002E-2</v>
      </c>
      <c r="J8162" s="535">
        <v>1482.36</v>
      </c>
      <c r="K8162" s="536">
        <v>3.27E-2</v>
      </c>
      <c r="L8162" s="535">
        <v>1369.57</v>
      </c>
      <c r="M8162" s="536">
        <v>9.1000000000000004E-3</v>
      </c>
      <c r="N8162" s="535">
        <v>1283.4000000000001</v>
      </c>
      <c r="O8162" s="536">
        <v>3.78E-2</v>
      </c>
      <c r="P8162" s="535">
        <v>1440.29</v>
      </c>
      <c r="Q8162" s="536">
        <v>3.3700000000000001E-2</v>
      </c>
      <c r="R8162" s="535">
        <v>1394.87</v>
      </c>
    </row>
    <row r="8163" spans="1:18" ht="12.75">
      <c r="A8163" s="145">
        <v>100588</v>
      </c>
      <c r="B8163" s="102" t="s">
        <v>29766</v>
      </c>
      <c r="C8163" s="145" t="s">
        <v>2</v>
      </c>
      <c r="D8163" s="535">
        <v>947.35</v>
      </c>
      <c r="E8163" s="536">
        <v>5.3400000000000003E-2</v>
      </c>
      <c r="F8163" s="535">
        <v>960.7</v>
      </c>
      <c r="G8163" s="536">
        <v>5.2699999999999997E-2</v>
      </c>
      <c r="H8163" s="535">
        <v>917.48</v>
      </c>
      <c r="I8163" s="536">
        <v>5.5199999999999999E-2</v>
      </c>
      <c r="J8163" s="535">
        <v>941.47</v>
      </c>
      <c r="K8163" s="536">
        <v>5.3699999999999998E-2</v>
      </c>
      <c r="L8163" s="535">
        <v>898.08</v>
      </c>
      <c r="M8163" s="536">
        <v>1.43E-2</v>
      </c>
      <c r="N8163" s="535">
        <v>862.04</v>
      </c>
      <c r="O8163" s="536">
        <v>5.8700000000000002E-2</v>
      </c>
      <c r="P8163" s="535">
        <v>969.18</v>
      </c>
      <c r="Q8163" s="536">
        <v>5.2200000000000003E-2</v>
      </c>
      <c r="R8163" s="535">
        <v>974.85</v>
      </c>
    </row>
    <row r="8164" spans="1:18" ht="12.75">
      <c r="A8164" s="145">
        <v>100587</v>
      </c>
      <c r="B8164" s="102" t="s">
        <v>29767</v>
      </c>
      <c r="C8164" s="145" t="s">
        <v>2</v>
      </c>
      <c r="D8164" s="535">
        <v>879.74</v>
      </c>
      <c r="E8164" s="536">
        <v>5.4899999999999997E-2</v>
      </c>
      <c r="F8164" s="535">
        <v>894.77</v>
      </c>
      <c r="G8164" s="536">
        <v>5.3999999999999999E-2</v>
      </c>
      <c r="H8164" s="535">
        <v>830.54</v>
      </c>
      <c r="I8164" s="536">
        <v>5.8200000000000002E-2</v>
      </c>
      <c r="J8164" s="535">
        <v>881.84</v>
      </c>
      <c r="K8164" s="536">
        <v>5.4800000000000001E-2</v>
      </c>
      <c r="L8164" s="535">
        <v>828.72</v>
      </c>
      <c r="M8164" s="536">
        <v>1.49E-2</v>
      </c>
      <c r="N8164" s="535">
        <v>797.3</v>
      </c>
      <c r="O8164" s="536">
        <v>6.0600000000000001E-2</v>
      </c>
      <c r="P8164" s="535">
        <v>901.02</v>
      </c>
      <c r="Q8164" s="536">
        <v>5.3699999999999998E-2</v>
      </c>
      <c r="R8164" s="535">
        <v>891.7</v>
      </c>
    </row>
    <row r="8165" spans="1:18" ht="12.75">
      <c r="A8165" s="145">
        <v>100590</v>
      </c>
      <c r="B8165" s="102" t="s">
        <v>29768</v>
      </c>
      <c r="C8165" s="145" t="s">
        <v>2</v>
      </c>
      <c r="D8165" s="535">
        <v>1021.08</v>
      </c>
      <c r="E8165" s="536">
        <v>0.05</v>
      </c>
      <c r="F8165" s="535">
        <v>1034.23</v>
      </c>
      <c r="G8165" s="536">
        <v>4.9399999999999999E-2</v>
      </c>
      <c r="H8165" s="535">
        <v>1002.68</v>
      </c>
      <c r="I8165" s="536">
        <v>5.0900000000000001E-2</v>
      </c>
      <c r="J8165" s="535">
        <v>1009.86</v>
      </c>
      <c r="K8165" s="536">
        <v>5.0500000000000003E-2</v>
      </c>
      <c r="L8165" s="535">
        <v>971.12</v>
      </c>
      <c r="M8165" s="536">
        <v>1.34E-2</v>
      </c>
      <c r="N8165" s="535">
        <v>930.51</v>
      </c>
      <c r="O8165" s="536">
        <v>5.4899999999999997E-2</v>
      </c>
      <c r="P8165" s="535">
        <v>1044.43</v>
      </c>
      <c r="Q8165" s="536">
        <v>4.8899999999999999E-2</v>
      </c>
      <c r="R8165" s="535">
        <v>1060.0999999999999</v>
      </c>
    </row>
    <row r="8166" spans="1:18" ht="12.75">
      <c r="A8166" s="145">
        <v>100589</v>
      </c>
      <c r="B8166" s="102" t="s">
        <v>29769</v>
      </c>
      <c r="C8166" s="145" t="s">
        <v>2</v>
      </c>
      <c r="D8166" s="535">
        <v>954.11</v>
      </c>
      <c r="E8166" s="536">
        <v>5.16E-2</v>
      </c>
      <c r="F8166" s="535">
        <v>968.77</v>
      </c>
      <c r="G8166" s="536">
        <v>5.0799999999999998E-2</v>
      </c>
      <c r="H8166" s="535">
        <v>915.96</v>
      </c>
      <c r="I8166" s="536">
        <v>5.3800000000000001E-2</v>
      </c>
      <c r="J8166" s="535">
        <v>950.88</v>
      </c>
      <c r="K8166" s="536">
        <v>5.1799999999999999E-2</v>
      </c>
      <c r="L8166" s="535">
        <v>902.19</v>
      </c>
      <c r="M8166" s="536">
        <v>1.3899999999999999E-2</v>
      </c>
      <c r="N8166" s="535">
        <v>866.32</v>
      </c>
      <c r="O8166" s="536">
        <v>5.6800000000000003E-2</v>
      </c>
      <c r="P8166" s="535">
        <v>976.69</v>
      </c>
      <c r="Q8166" s="536">
        <v>5.04E-2</v>
      </c>
      <c r="R8166" s="535">
        <v>977.15</v>
      </c>
    </row>
    <row r="8167" spans="1:18" ht="12.75">
      <c r="A8167" s="145">
        <v>100592</v>
      </c>
      <c r="B8167" s="102" t="s">
        <v>29770</v>
      </c>
      <c r="C8167" s="145" t="s">
        <v>2</v>
      </c>
      <c r="D8167" s="535">
        <v>1012.06</v>
      </c>
      <c r="E8167" s="536">
        <v>5.04E-2</v>
      </c>
      <c r="F8167" s="535">
        <v>1026.29</v>
      </c>
      <c r="G8167" s="536">
        <v>4.9700000000000001E-2</v>
      </c>
      <c r="H8167" s="535">
        <v>978.43</v>
      </c>
      <c r="I8167" s="536">
        <v>5.21E-2</v>
      </c>
      <c r="J8167" s="535">
        <v>1005.69</v>
      </c>
      <c r="K8167" s="536">
        <v>5.0700000000000002E-2</v>
      </c>
      <c r="L8167" s="535">
        <v>958.14</v>
      </c>
      <c r="M8167" s="536">
        <v>1.35E-2</v>
      </c>
      <c r="N8167" s="535">
        <v>919.44</v>
      </c>
      <c r="O8167" s="536">
        <v>5.5500000000000001E-2</v>
      </c>
      <c r="P8167" s="535">
        <v>1035.18</v>
      </c>
      <c r="Q8167" s="536">
        <v>4.9299999999999997E-2</v>
      </c>
      <c r="R8167" s="535">
        <v>1040.56</v>
      </c>
    </row>
    <row r="8168" spans="1:18" ht="12.75">
      <c r="A8168" s="145">
        <v>100591</v>
      </c>
      <c r="B8168" s="102" t="s">
        <v>29771</v>
      </c>
      <c r="C8168" s="145" t="s">
        <v>2</v>
      </c>
      <c r="D8168" s="535">
        <v>939.98</v>
      </c>
      <c r="E8168" s="536">
        <v>5.1700000000000003E-2</v>
      </c>
      <c r="F8168" s="535">
        <v>955.99</v>
      </c>
      <c r="G8168" s="536">
        <v>5.0799999999999998E-2</v>
      </c>
      <c r="H8168" s="535">
        <v>885.7</v>
      </c>
      <c r="I8168" s="536">
        <v>5.4899999999999997E-2</v>
      </c>
      <c r="J8168" s="535">
        <v>942.12</v>
      </c>
      <c r="K8168" s="536">
        <v>5.16E-2</v>
      </c>
      <c r="L8168" s="535">
        <v>884.18</v>
      </c>
      <c r="M8168" s="536">
        <v>1.4E-2</v>
      </c>
      <c r="N8168" s="535">
        <v>850.42</v>
      </c>
      <c r="O8168" s="536">
        <v>5.7200000000000001E-2</v>
      </c>
      <c r="P8168" s="535">
        <v>962.49</v>
      </c>
      <c r="Q8168" s="536">
        <v>5.0500000000000003E-2</v>
      </c>
      <c r="R8168" s="535">
        <v>951.89</v>
      </c>
    </row>
    <row r="8169" spans="1:18" ht="12.75">
      <c r="A8169" s="145">
        <v>100594</v>
      </c>
      <c r="B8169" s="102" t="s">
        <v>29772</v>
      </c>
      <c r="C8169" s="145" t="s">
        <v>2</v>
      </c>
      <c r="D8169" s="535">
        <v>1112.8699999999999</v>
      </c>
      <c r="E8169" s="536">
        <v>4.7500000000000001E-2</v>
      </c>
      <c r="F8169" s="535">
        <v>1127.02</v>
      </c>
      <c r="G8169" s="536">
        <v>4.6899999999999997E-2</v>
      </c>
      <c r="H8169" s="535">
        <v>1085.5</v>
      </c>
      <c r="I8169" s="536">
        <v>4.87E-2</v>
      </c>
      <c r="J8169" s="535">
        <v>1101.79</v>
      </c>
      <c r="K8169" s="536">
        <v>4.7899999999999998E-2</v>
      </c>
      <c r="L8169" s="535">
        <v>1055.1500000000001</v>
      </c>
      <c r="M8169" s="536">
        <v>1.2699999999999999E-2</v>
      </c>
      <c r="N8169" s="535">
        <v>1011.4</v>
      </c>
      <c r="O8169" s="536">
        <v>5.2200000000000003E-2</v>
      </c>
      <c r="P8169" s="535">
        <v>1137.48</v>
      </c>
      <c r="Q8169" s="536">
        <v>4.6399999999999997E-2</v>
      </c>
      <c r="R8169" s="535">
        <v>1150.4000000000001</v>
      </c>
    </row>
    <row r="8170" spans="1:18" ht="12.75">
      <c r="A8170" s="145">
        <v>100593</v>
      </c>
      <c r="B8170" s="102" t="s">
        <v>29773</v>
      </c>
      <c r="C8170" s="145" t="s">
        <v>2</v>
      </c>
      <c r="D8170" s="535">
        <v>1018.37</v>
      </c>
      <c r="E8170" s="536">
        <v>4.8800000000000003E-2</v>
      </c>
      <c r="F8170" s="535">
        <v>1034.8800000000001</v>
      </c>
      <c r="G8170" s="536">
        <v>4.8000000000000001E-2</v>
      </c>
      <c r="H8170" s="535">
        <v>964.01</v>
      </c>
      <c r="I8170" s="536">
        <v>5.1499999999999997E-2</v>
      </c>
      <c r="J8170" s="535">
        <v>1018.44</v>
      </c>
      <c r="K8170" s="536">
        <v>4.8800000000000003E-2</v>
      </c>
      <c r="L8170" s="535">
        <v>958.2</v>
      </c>
      <c r="M8170" s="536">
        <v>1.32E-2</v>
      </c>
      <c r="N8170" s="535">
        <v>920.92</v>
      </c>
      <c r="O8170" s="536">
        <v>5.3900000000000003E-2</v>
      </c>
      <c r="P8170" s="535">
        <v>1042.2</v>
      </c>
      <c r="Q8170" s="536">
        <v>4.7600000000000003E-2</v>
      </c>
      <c r="R8170" s="535">
        <v>1034.21</v>
      </c>
    </row>
    <row r="8171" spans="1:18" ht="12.75">
      <c r="A8171" s="145">
        <v>100596</v>
      </c>
      <c r="B8171" s="102" t="s">
        <v>29774</v>
      </c>
      <c r="C8171" s="145" t="s">
        <v>2</v>
      </c>
      <c r="D8171" s="535">
        <v>1332.41</v>
      </c>
      <c r="E8171" s="536">
        <v>4.1300000000000003E-2</v>
      </c>
      <c r="F8171" s="535">
        <v>1348.56</v>
      </c>
      <c r="G8171" s="536">
        <v>4.0800000000000003E-2</v>
      </c>
      <c r="H8171" s="535">
        <v>1300.78</v>
      </c>
      <c r="I8171" s="536">
        <v>4.2299999999999997E-2</v>
      </c>
      <c r="J8171" s="535">
        <v>1316.89</v>
      </c>
      <c r="K8171" s="536">
        <v>4.1799999999999997E-2</v>
      </c>
      <c r="L8171" s="535">
        <v>1261.32</v>
      </c>
      <c r="M8171" s="536">
        <v>1.0999999999999999E-2</v>
      </c>
      <c r="N8171" s="535">
        <v>1207.97</v>
      </c>
      <c r="O8171" s="536">
        <v>4.5600000000000002E-2</v>
      </c>
      <c r="P8171" s="535">
        <v>1360.99</v>
      </c>
      <c r="Q8171" s="536">
        <v>4.0399999999999998E-2</v>
      </c>
      <c r="R8171" s="535">
        <v>1378.57</v>
      </c>
    </row>
    <row r="8172" spans="1:18" ht="12.75">
      <c r="A8172" s="145">
        <v>100595</v>
      </c>
      <c r="B8172" s="102" t="s">
        <v>29775</v>
      </c>
      <c r="C8172" s="145" t="s">
        <v>2</v>
      </c>
      <c r="D8172" s="535">
        <v>1204.5</v>
      </c>
      <c r="E8172" s="536">
        <v>4.1700000000000001E-2</v>
      </c>
      <c r="F8172" s="535">
        <v>1224.02</v>
      </c>
      <c r="G8172" s="536">
        <v>4.1099999999999998E-2</v>
      </c>
      <c r="H8172" s="535">
        <v>1136.96</v>
      </c>
      <c r="I8172" s="536">
        <v>4.4200000000000003E-2</v>
      </c>
      <c r="J8172" s="535">
        <v>1204</v>
      </c>
      <c r="K8172" s="536">
        <v>4.1799999999999997E-2</v>
      </c>
      <c r="L8172" s="535">
        <v>1130.32</v>
      </c>
      <c r="M8172" s="536">
        <v>1.1299999999999999E-2</v>
      </c>
      <c r="N8172" s="535">
        <v>1085.57</v>
      </c>
      <c r="O8172" s="536">
        <v>4.6300000000000001E-2</v>
      </c>
      <c r="P8172" s="535">
        <v>1232.26</v>
      </c>
      <c r="Q8172" s="536">
        <v>4.0800000000000003E-2</v>
      </c>
      <c r="R8172" s="535">
        <v>1221.93</v>
      </c>
    </row>
    <row r="8173" spans="1:18" ht="12.75">
      <c r="A8173" s="145">
        <v>100598</v>
      </c>
      <c r="B8173" s="102" t="s">
        <v>29776</v>
      </c>
      <c r="C8173" s="145" t="s">
        <v>2</v>
      </c>
      <c r="D8173" s="535">
        <v>1477.82</v>
      </c>
      <c r="E8173" s="536">
        <v>3.7999999999999999E-2</v>
      </c>
      <c r="F8173" s="535">
        <v>1495.45</v>
      </c>
      <c r="G8173" s="536">
        <v>3.7600000000000001E-2</v>
      </c>
      <c r="H8173" s="535">
        <v>1443.52</v>
      </c>
      <c r="I8173" s="536">
        <v>3.8899999999999997E-2</v>
      </c>
      <c r="J8173" s="535">
        <v>1459.41</v>
      </c>
      <c r="K8173" s="536">
        <v>3.85E-2</v>
      </c>
      <c r="L8173" s="535">
        <v>1397.98</v>
      </c>
      <c r="M8173" s="536">
        <v>1.0200000000000001E-2</v>
      </c>
      <c r="N8173" s="535">
        <v>1338.15</v>
      </c>
      <c r="O8173" s="536">
        <v>4.2000000000000003E-2</v>
      </c>
      <c r="P8173" s="535">
        <v>1509.22</v>
      </c>
      <c r="Q8173" s="536">
        <v>3.7199999999999997E-2</v>
      </c>
      <c r="R8173" s="535">
        <v>1529.98</v>
      </c>
    </row>
    <row r="8174" spans="1:18" ht="12.75">
      <c r="A8174" s="145">
        <v>100597</v>
      </c>
      <c r="B8174" s="102" t="s">
        <v>29777</v>
      </c>
      <c r="C8174" s="145" t="s">
        <v>2</v>
      </c>
      <c r="D8174" s="535">
        <v>1372.11</v>
      </c>
      <c r="E8174" s="536">
        <v>3.7999999999999999E-2</v>
      </c>
      <c r="F8174" s="535">
        <v>1392.53</v>
      </c>
      <c r="G8174" s="536">
        <v>3.7499999999999999E-2</v>
      </c>
      <c r="H8174" s="535">
        <v>1308.19</v>
      </c>
      <c r="I8174" s="536">
        <v>3.9899999999999998E-2</v>
      </c>
      <c r="J8174" s="535">
        <v>1366.11</v>
      </c>
      <c r="K8174" s="536">
        <v>3.8199999999999998E-2</v>
      </c>
      <c r="L8174" s="535">
        <v>1289.72</v>
      </c>
      <c r="M8174" s="536">
        <v>1.03E-2</v>
      </c>
      <c r="N8174" s="535">
        <v>1237.01</v>
      </c>
      <c r="O8174" s="536">
        <v>4.2200000000000001E-2</v>
      </c>
      <c r="P8174" s="535">
        <v>1402.84</v>
      </c>
      <c r="Q8174" s="536">
        <v>3.7199999999999997E-2</v>
      </c>
      <c r="R8174" s="535">
        <v>1400.57</v>
      </c>
    </row>
    <row r="8175" spans="1:18" ht="12.75">
      <c r="A8175" s="145">
        <v>100603</v>
      </c>
      <c r="B8175" s="102" t="s">
        <v>29778</v>
      </c>
      <c r="C8175" s="145" t="s">
        <v>2</v>
      </c>
      <c r="D8175" s="535">
        <v>2135.6</v>
      </c>
      <c r="E8175" s="536">
        <v>2.3099999999999999E-2</v>
      </c>
      <c r="F8175" s="535">
        <v>1635.9</v>
      </c>
      <c r="G8175" s="536">
        <v>2.93E-2</v>
      </c>
      <c r="H8175" s="535">
        <v>1992.63</v>
      </c>
      <c r="I8175" s="536">
        <v>2.4799999999999999E-2</v>
      </c>
      <c r="J8175" s="535">
        <v>1934.22</v>
      </c>
      <c r="K8175" s="536">
        <v>2.4799999999999999E-2</v>
      </c>
      <c r="L8175" s="535">
        <v>1775.55</v>
      </c>
      <c r="M8175" s="536">
        <v>6.8999999999999999E-3</v>
      </c>
      <c r="N8175" s="535">
        <v>1635.61</v>
      </c>
      <c r="O8175" s="536">
        <v>2.93E-2</v>
      </c>
      <c r="P8175" s="535">
        <v>1820.13</v>
      </c>
      <c r="Q8175" s="536">
        <v>2.63E-2</v>
      </c>
      <c r="R8175" s="535">
        <v>1742.58</v>
      </c>
    </row>
    <row r="8176" spans="1:18" ht="12.75">
      <c r="A8176" s="145">
        <v>100599</v>
      </c>
      <c r="B8176" s="102" t="s">
        <v>29779</v>
      </c>
      <c r="C8176" s="145" t="s">
        <v>2</v>
      </c>
      <c r="D8176" s="535">
        <v>719.14</v>
      </c>
      <c r="E8176" s="536">
        <v>6.5600000000000006E-2</v>
      </c>
      <c r="F8176" s="535">
        <v>685.12</v>
      </c>
      <c r="G8176" s="536">
        <v>6.8699999999999997E-2</v>
      </c>
      <c r="H8176" s="535">
        <v>662.49</v>
      </c>
      <c r="I8176" s="536">
        <v>7.1199999999999999E-2</v>
      </c>
      <c r="J8176" s="535">
        <v>709.45</v>
      </c>
      <c r="K8176" s="536">
        <v>6.6299999999999998E-2</v>
      </c>
      <c r="L8176" s="535">
        <v>655.6</v>
      </c>
      <c r="M8176" s="536">
        <v>1.84E-2</v>
      </c>
      <c r="N8176" s="535">
        <v>627.16999999999996</v>
      </c>
      <c r="O8176" s="536">
        <v>7.4999999999999997E-2</v>
      </c>
      <c r="P8176" s="535">
        <v>704.51</v>
      </c>
      <c r="Q8176" s="536">
        <v>6.6799999999999998E-2</v>
      </c>
      <c r="R8176" s="535">
        <v>680.43</v>
      </c>
    </row>
    <row r="8177" spans="1:18" ht="12.75">
      <c r="A8177" s="145">
        <v>100600</v>
      </c>
      <c r="B8177" s="102" t="s">
        <v>29780</v>
      </c>
      <c r="C8177" s="145" t="s">
        <v>2</v>
      </c>
      <c r="D8177" s="535">
        <v>852.23</v>
      </c>
      <c r="E8177" s="536">
        <v>5.6000000000000001E-2</v>
      </c>
      <c r="F8177" s="535">
        <v>778.87</v>
      </c>
      <c r="G8177" s="536">
        <v>6.0999999999999999E-2</v>
      </c>
      <c r="H8177" s="535">
        <v>792.61</v>
      </c>
      <c r="I8177" s="536">
        <v>6.0199999999999997E-2</v>
      </c>
      <c r="J8177" s="535">
        <v>824.77</v>
      </c>
      <c r="K8177" s="536">
        <v>5.7599999999999998E-2</v>
      </c>
      <c r="L8177" s="535">
        <v>764.27</v>
      </c>
      <c r="M8177" s="536">
        <v>1.5900000000000001E-2</v>
      </c>
      <c r="N8177" s="535">
        <v>725.47</v>
      </c>
      <c r="O8177" s="536">
        <v>6.5500000000000003E-2</v>
      </c>
      <c r="P8177" s="535">
        <v>812.57</v>
      </c>
      <c r="Q8177" s="536">
        <v>5.8500000000000003E-2</v>
      </c>
      <c r="R8177" s="535">
        <v>787.28</v>
      </c>
    </row>
    <row r="8178" spans="1:18" ht="12.75">
      <c r="A8178" s="145">
        <v>100601</v>
      </c>
      <c r="B8178" s="102" t="s">
        <v>29781</v>
      </c>
      <c r="C8178" s="145" t="s">
        <v>2</v>
      </c>
      <c r="D8178" s="535">
        <v>1087.8599999999999</v>
      </c>
      <c r="E8178" s="536">
        <v>4.41E-2</v>
      </c>
      <c r="F8178" s="535">
        <v>935.65</v>
      </c>
      <c r="G8178" s="536">
        <v>5.0799999999999998E-2</v>
      </c>
      <c r="H8178" s="535">
        <v>1012.3</v>
      </c>
      <c r="I8178" s="536">
        <v>4.7399999999999998E-2</v>
      </c>
      <c r="J8178" s="535">
        <v>1028.44</v>
      </c>
      <c r="K8178" s="536">
        <v>4.6199999999999998E-2</v>
      </c>
      <c r="L8178" s="535">
        <v>949.51</v>
      </c>
      <c r="M8178" s="536">
        <v>1.2800000000000001E-2</v>
      </c>
      <c r="N8178" s="535">
        <v>892.11</v>
      </c>
      <c r="O8178" s="536">
        <v>5.3199999999999997E-2</v>
      </c>
      <c r="P8178" s="535">
        <v>997.15</v>
      </c>
      <c r="Q8178" s="536">
        <v>4.7600000000000003E-2</v>
      </c>
      <c r="R8178" s="535">
        <v>961.79</v>
      </c>
    </row>
    <row r="8179" spans="1:18" ht="12.75">
      <c r="A8179" s="145">
        <v>100602</v>
      </c>
      <c r="B8179" s="102" t="s">
        <v>29782</v>
      </c>
      <c r="C8179" s="145" t="s">
        <v>2</v>
      </c>
      <c r="D8179" s="535">
        <v>1382.41</v>
      </c>
      <c r="E8179" s="536">
        <v>3.49E-2</v>
      </c>
      <c r="F8179" s="535">
        <v>1131.6199999999999</v>
      </c>
      <c r="G8179" s="536">
        <v>4.2000000000000003E-2</v>
      </c>
      <c r="H8179" s="535">
        <v>1286.92</v>
      </c>
      <c r="I8179" s="536">
        <v>3.7499999999999999E-2</v>
      </c>
      <c r="J8179" s="535">
        <v>1283.02</v>
      </c>
      <c r="K8179" s="536">
        <v>3.6999999999999998E-2</v>
      </c>
      <c r="L8179" s="535">
        <v>1181.05</v>
      </c>
      <c r="M8179" s="536">
        <v>1.03E-2</v>
      </c>
      <c r="N8179" s="535">
        <v>1100.4000000000001</v>
      </c>
      <c r="O8179" s="536">
        <v>4.3200000000000002E-2</v>
      </c>
      <c r="P8179" s="535">
        <v>1227.8800000000001</v>
      </c>
      <c r="Q8179" s="536">
        <v>3.8699999999999998E-2</v>
      </c>
      <c r="R8179" s="535">
        <v>1179.92</v>
      </c>
    </row>
    <row r="8180" spans="1:18" ht="12.75">
      <c r="A8180" s="145">
        <v>100578</v>
      </c>
      <c r="B8180" s="102" t="s">
        <v>29783</v>
      </c>
      <c r="C8180" s="145" t="s">
        <v>2</v>
      </c>
      <c r="D8180" s="535">
        <v>650.67999999999995</v>
      </c>
      <c r="E8180" s="536">
        <v>7.3200000000000001E-2</v>
      </c>
      <c r="F8180" s="535">
        <v>661.42</v>
      </c>
      <c r="G8180" s="536">
        <v>7.1999999999999995E-2</v>
      </c>
      <c r="H8180" s="535">
        <v>625.23</v>
      </c>
      <c r="I8180" s="536">
        <v>7.6100000000000001E-2</v>
      </c>
      <c r="J8180" s="535">
        <v>651.17999999999995</v>
      </c>
      <c r="K8180" s="536">
        <v>7.3099999999999998E-2</v>
      </c>
      <c r="L8180" s="535">
        <v>619.08000000000004</v>
      </c>
      <c r="M8180" s="536">
        <v>1.9699999999999999E-2</v>
      </c>
      <c r="N8180" s="535">
        <v>596.15</v>
      </c>
      <c r="O8180" s="536">
        <v>7.9899999999999999E-2</v>
      </c>
      <c r="P8180" s="535">
        <v>667.12</v>
      </c>
      <c r="Q8180" s="536">
        <v>7.1400000000000005E-2</v>
      </c>
      <c r="R8180" s="535">
        <v>665.6</v>
      </c>
    </row>
    <row r="8181" spans="1:18" ht="12.75">
      <c r="A8181" s="145">
        <v>105975</v>
      </c>
      <c r="B8181" s="102" t="s">
        <v>29784</v>
      </c>
      <c r="C8181" s="145" t="s">
        <v>1</v>
      </c>
      <c r="D8181" s="535">
        <v>0</v>
      </c>
      <c r="E8181" s="536"/>
      <c r="F8181" s="535">
        <v>0</v>
      </c>
      <c r="G8181" s="536"/>
      <c r="H8181" s="535">
        <v>0</v>
      </c>
      <c r="I8181" s="536"/>
      <c r="J8181" s="535">
        <v>0</v>
      </c>
      <c r="K8181" s="536"/>
      <c r="L8181" s="535">
        <v>0</v>
      </c>
      <c r="M8181" s="536"/>
      <c r="N8181" s="535">
        <v>0</v>
      </c>
      <c r="O8181" s="536"/>
      <c r="P8181" s="535">
        <v>0</v>
      </c>
      <c r="Q8181" s="536"/>
      <c r="R8181" s="535">
        <v>0</v>
      </c>
    </row>
    <row r="8182" spans="1:18" ht="12.75">
      <c r="A8182" s="145">
        <v>105976</v>
      </c>
      <c r="B8182" s="102" t="s">
        <v>29785</v>
      </c>
      <c r="C8182" s="145" t="s">
        <v>1</v>
      </c>
      <c r="D8182" s="535">
        <v>0</v>
      </c>
      <c r="E8182" s="536"/>
      <c r="F8182" s="535">
        <v>0</v>
      </c>
      <c r="G8182" s="536"/>
      <c r="H8182" s="535">
        <v>0</v>
      </c>
      <c r="I8182" s="536"/>
      <c r="J8182" s="535">
        <v>0</v>
      </c>
      <c r="K8182" s="536"/>
      <c r="L8182" s="535">
        <v>0</v>
      </c>
      <c r="M8182" s="536"/>
      <c r="N8182" s="535">
        <v>0</v>
      </c>
      <c r="O8182" s="536"/>
      <c r="P8182" s="535">
        <v>0</v>
      </c>
      <c r="Q8182" s="536"/>
      <c r="R8182" s="535">
        <v>0</v>
      </c>
    </row>
    <row r="8183" spans="1:18" ht="12.75">
      <c r="A8183" s="145">
        <v>105977</v>
      </c>
      <c r="B8183" s="102" t="s">
        <v>29786</v>
      </c>
      <c r="C8183" s="145" t="s">
        <v>1</v>
      </c>
      <c r="D8183" s="535">
        <v>0</v>
      </c>
      <c r="E8183" s="536"/>
      <c r="F8183" s="535">
        <v>0</v>
      </c>
      <c r="G8183" s="536"/>
      <c r="H8183" s="535">
        <v>0</v>
      </c>
      <c r="I8183" s="536"/>
      <c r="J8183" s="535">
        <v>0</v>
      </c>
      <c r="K8183" s="536"/>
      <c r="L8183" s="535">
        <v>0</v>
      </c>
      <c r="M8183" s="536"/>
      <c r="N8183" s="535">
        <v>0</v>
      </c>
      <c r="O8183" s="536"/>
      <c r="P8183" s="535">
        <v>0</v>
      </c>
      <c r="Q8183" s="536"/>
      <c r="R8183" s="535">
        <v>0</v>
      </c>
    </row>
    <row r="8184" spans="1:18" ht="12.75">
      <c r="A8184" s="145">
        <v>105978</v>
      </c>
      <c r="B8184" s="102" t="s">
        <v>29787</v>
      </c>
      <c r="C8184" s="145" t="s">
        <v>1</v>
      </c>
      <c r="D8184" s="535">
        <v>0</v>
      </c>
      <c r="E8184" s="536"/>
      <c r="F8184" s="535">
        <v>0</v>
      </c>
      <c r="G8184" s="536"/>
      <c r="H8184" s="535">
        <v>0</v>
      </c>
      <c r="I8184" s="536"/>
      <c r="J8184" s="535">
        <v>0</v>
      </c>
      <c r="K8184" s="536"/>
      <c r="L8184" s="535">
        <v>0</v>
      </c>
      <c r="M8184" s="536"/>
      <c r="N8184" s="535">
        <v>0</v>
      </c>
      <c r="O8184" s="536"/>
      <c r="P8184" s="535">
        <v>0</v>
      </c>
      <c r="Q8184" s="536"/>
      <c r="R8184" s="535">
        <v>0</v>
      </c>
    </row>
    <row r="8185" spans="1:18" ht="12.75">
      <c r="A8185" s="145">
        <v>105970</v>
      </c>
      <c r="B8185" s="102" t="s">
        <v>29788</v>
      </c>
      <c r="C8185" s="145" t="s">
        <v>2</v>
      </c>
      <c r="D8185" s="535">
        <v>0</v>
      </c>
      <c r="E8185" s="536"/>
      <c r="F8185" s="535">
        <v>0</v>
      </c>
      <c r="G8185" s="536"/>
      <c r="H8185" s="535">
        <v>0</v>
      </c>
      <c r="I8185" s="536"/>
      <c r="J8185" s="535">
        <v>0</v>
      </c>
      <c r="K8185" s="536"/>
      <c r="L8185" s="535">
        <v>0</v>
      </c>
      <c r="M8185" s="536"/>
      <c r="N8185" s="535">
        <v>0</v>
      </c>
      <c r="O8185" s="536"/>
      <c r="P8185" s="535">
        <v>0</v>
      </c>
      <c r="Q8185" s="536"/>
      <c r="R8185" s="535">
        <v>0</v>
      </c>
    </row>
    <row r="8186" spans="1:18" ht="12.75">
      <c r="A8186" s="145">
        <v>105972</v>
      </c>
      <c r="B8186" s="102" t="s">
        <v>29789</v>
      </c>
      <c r="C8186" s="145" t="s">
        <v>2</v>
      </c>
      <c r="D8186" s="535">
        <v>0</v>
      </c>
      <c r="E8186" s="536"/>
      <c r="F8186" s="535">
        <v>0</v>
      </c>
      <c r="G8186" s="536"/>
      <c r="H8186" s="535">
        <v>0</v>
      </c>
      <c r="I8186" s="536"/>
      <c r="J8186" s="535">
        <v>0</v>
      </c>
      <c r="K8186" s="536"/>
      <c r="L8186" s="535">
        <v>0</v>
      </c>
      <c r="M8186" s="536"/>
      <c r="N8186" s="535">
        <v>0</v>
      </c>
      <c r="O8186" s="536"/>
      <c r="P8186" s="535">
        <v>0</v>
      </c>
      <c r="Q8186" s="536"/>
      <c r="R8186" s="535">
        <v>0</v>
      </c>
    </row>
    <row r="8187" spans="1:18" ht="12.75">
      <c r="A8187" s="145">
        <v>105973</v>
      </c>
      <c r="B8187" s="102" t="s">
        <v>29790</v>
      </c>
      <c r="C8187" s="145" t="s">
        <v>2</v>
      </c>
      <c r="D8187" s="535">
        <v>0</v>
      </c>
      <c r="E8187" s="536"/>
      <c r="F8187" s="535">
        <v>0</v>
      </c>
      <c r="G8187" s="536"/>
      <c r="H8187" s="535">
        <v>0</v>
      </c>
      <c r="I8187" s="536"/>
      <c r="J8187" s="535">
        <v>0</v>
      </c>
      <c r="K8187" s="536"/>
      <c r="L8187" s="535">
        <v>0</v>
      </c>
      <c r="M8187" s="536"/>
      <c r="N8187" s="535">
        <v>0</v>
      </c>
      <c r="O8187" s="536"/>
      <c r="P8187" s="535">
        <v>0</v>
      </c>
      <c r="Q8187" s="536"/>
      <c r="R8187" s="535">
        <v>0</v>
      </c>
    </row>
    <row r="8188" spans="1:18" ht="12.75">
      <c r="A8188" s="145">
        <v>105974</v>
      </c>
      <c r="B8188" s="102" t="s">
        <v>29791</v>
      </c>
      <c r="C8188" s="145" t="s">
        <v>2</v>
      </c>
      <c r="D8188" s="535">
        <v>0</v>
      </c>
      <c r="E8188" s="536"/>
      <c r="F8188" s="535">
        <v>0</v>
      </c>
      <c r="G8188" s="536"/>
      <c r="H8188" s="535">
        <v>0</v>
      </c>
      <c r="I8188" s="536"/>
      <c r="J8188" s="535">
        <v>0</v>
      </c>
      <c r="K8188" s="536"/>
      <c r="L8188" s="535">
        <v>0</v>
      </c>
      <c r="M8188" s="536"/>
      <c r="N8188" s="535">
        <v>0</v>
      </c>
      <c r="O8188" s="536"/>
      <c r="P8188" s="535">
        <v>0</v>
      </c>
      <c r="Q8188" s="536"/>
      <c r="R8188" s="535">
        <v>0</v>
      </c>
    </row>
    <row r="8189" spans="1:18" ht="12.75">
      <c r="A8189" s="145">
        <v>105971</v>
      </c>
      <c r="B8189" s="102" t="s">
        <v>29792</v>
      </c>
      <c r="C8189" s="145" t="s">
        <v>2</v>
      </c>
      <c r="D8189" s="535">
        <v>0</v>
      </c>
      <c r="E8189" s="536"/>
      <c r="F8189" s="535">
        <v>0</v>
      </c>
      <c r="G8189" s="536"/>
      <c r="H8189" s="535">
        <v>0</v>
      </c>
      <c r="I8189" s="536"/>
      <c r="J8189" s="535">
        <v>0</v>
      </c>
      <c r="K8189" s="536"/>
      <c r="L8189" s="535">
        <v>0</v>
      </c>
      <c r="M8189" s="536"/>
      <c r="N8189" s="535">
        <v>0</v>
      </c>
      <c r="O8189" s="536"/>
      <c r="P8189" s="535">
        <v>0</v>
      </c>
      <c r="Q8189" s="536"/>
      <c r="R8189" s="535">
        <v>0</v>
      </c>
    </row>
    <row r="8190" spans="1:18" ht="12.75">
      <c r="A8190" s="145">
        <v>105967</v>
      </c>
      <c r="B8190" s="102" t="s">
        <v>29793</v>
      </c>
      <c r="C8190" s="145" t="s">
        <v>2</v>
      </c>
      <c r="D8190" s="535">
        <v>0</v>
      </c>
      <c r="E8190" s="536"/>
      <c r="F8190" s="535">
        <v>0</v>
      </c>
      <c r="G8190" s="536"/>
      <c r="H8190" s="535">
        <v>0</v>
      </c>
      <c r="I8190" s="536"/>
      <c r="J8190" s="535">
        <v>0</v>
      </c>
      <c r="K8190" s="536"/>
      <c r="L8190" s="535">
        <v>0</v>
      </c>
      <c r="M8190" s="536"/>
      <c r="N8190" s="535">
        <v>0</v>
      </c>
      <c r="O8190" s="536"/>
      <c r="P8190" s="535">
        <v>0</v>
      </c>
      <c r="Q8190" s="536"/>
      <c r="R8190" s="535">
        <v>0</v>
      </c>
    </row>
    <row r="8191" spans="1:18" ht="12.75">
      <c r="A8191" s="145">
        <v>105968</v>
      </c>
      <c r="B8191" s="102" t="s">
        <v>29794</v>
      </c>
      <c r="C8191" s="145" t="s">
        <v>2</v>
      </c>
      <c r="D8191" s="535">
        <v>0</v>
      </c>
      <c r="E8191" s="536"/>
      <c r="F8191" s="535">
        <v>0</v>
      </c>
      <c r="G8191" s="536"/>
      <c r="H8191" s="535">
        <v>0</v>
      </c>
      <c r="I8191" s="536"/>
      <c r="J8191" s="535">
        <v>0</v>
      </c>
      <c r="K8191" s="536"/>
      <c r="L8191" s="535">
        <v>0</v>
      </c>
      <c r="M8191" s="536"/>
      <c r="N8191" s="535">
        <v>0</v>
      </c>
      <c r="O8191" s="536"/>
      <c r="P8191" s="535">
        <v>0</v>
      </c>
      <c r="Q8191" s="536"/>
      <c r="R8191" s="535">
        <v>0</v>
      </c>
    </row>
    <row r="8192" spans="1:18" ht="12.75">
      <c r="A8192" s="145">
        <v>105969</v>
      </c>
      <c r="B8192" s="102" t="s">
        <v>29795</v>
      </c>
      <c r="C8192" s="145" t="s">
        <v>2</v>
      </c>
      <c r="D8192" s="535">
        <v>0</v>
      </c>
      <c r="E8192" s="536"/>
      <c r="F8192" s="535">
        <v>0</v>
      </c>
      <c r="G8192" s="536"/>
      <c r="H8192" s="535">
        <v>0</v>
      </c>
      <c r="I8192" s="536"/>
      <c r="J8192" s="535">
        <v>0</v>
      </c>
      <c r="K8192" s="536"/>
      <c r="L8192" s="535">
        <v>0</v>
      </c>
      <c r="M8192" s="536"/>
      <c r="N8192" s="535">
        <v>0</v>
      </c>
      <c r="O8192" s="536"/>
      <c r="P8192" s="535">
        <v>0</v>
      </c>
      <c r="Q8192" s="536"/>
      <c r="R8192" s="535">
        <v>0</v>
      </c>
    </row>
    <row r="8193" spans="1:18" ht="12.75">
      <c r="A8193" s="145">
        <v>100623</v>
      </c>
      <c r="B8193" s="102" t="s">
        <v>29796</v>
      </c>
      <c r="C8193" s="145" t="s">
        <v>2</v>
      </c>
      <c r="D8193" s="535">
        <v>2313.5300000000002</v>
      </c>
      <c r="E8193" s="536">
        <v>0.75160000000000005</v>
      </c>
      <c r="F8193" s="535">
        <v>2321.29</v>
      </c>
      <c r="G8193" s="536">
        <v>0.74909999999999999</v>
      </c>
      <c r="H8193" s="535">
        <v>2269.2399999999998</v>
      </c>
      <c r="I8193" s="536">
        <v>0.76629999999999998</v>
      </c>
      <c r="J8193" s="535">
        <v>2318.04</v>
      </c>
      <c r="K8193" s="536">
        <v>0.75019999999999998</v>
      </c>
      <c r="L8193" s="535">
        <v>2276.61</v>
      </c>
      <c r="M8193" s="536">
        <v>0.74509999999999998</v>
      </c>
      <c r="N8193" s="535">
        <v>2258.52</v>
      </c>
      <c r="O8193" s="536">
        <v>0.76990000000000003</v>
      </c>
      <c r="P8193" s="535">
        <v>2325.12</v>
      </c>
      <c r="Q8193" s="536">
        <v>0.74790000000000001</v>
      </c>
      <c r="R8193" s="535">
        <v>2310.67</v>
      </c>
    </row>
    <row r="8194" spans="1:18" ht="12.75">
      <c r="A8194" s="145">
        <v>105964</v>
      </c>
      <c r="B8194" s="102" t="s">
        <v>29797</v>
      </c>
      <c r="C8194" s="145" t="s">
        <v>2</v>
      </c>
      <c r="D8194" s="535">
        <v>0</v>
      </c>
      <c r="E8194" s="536"/>
      <c r="F8194" s="535">
        <v>0</v>
      </c>
      <c r="G8194" s="536"/>
      <c r="H8194" s="535">
        <v>0</v>
      </c>
      <c r="I8194" s="536"/>
      <c r="J8194" s="535">
        <v>0</v>
      </c>
      <c r="K8194" s="536"/>
      <c r="L8194" s="535">
        <v>0</v>
      </c>
      <c r="M8194" s="536"/>
      <c r="N8194" s="535">
        <v>0</v>
      </c>
      <c r="O8194" s="536"/>
      <c r="P8194" s="535">
        <v>0</v>
      </c>
      <c r="Q8194" s="536"/>
      <c r="R8194" s="535">
        <v>0</v>
      </c>
    </row>
    <row r="8195" spans="1:18" ht="12.75">
      <c r="A8195" s="145">
        <v>105965</v>
      </c>
      <c r="B8195" s="102" t="s">
        <v>29798</v>
      </c>
      <c r="C8195" s="145" t="s">
        <v>2</v>
      </c>
      <c r="D8195" s="535">
        <v>0</v>
      </c>
      <c r="E8195" s="536"/>
      <c r="F8195" s="535">
        <v>0</v>
      </c>
      <c r="G8195" s="536"/>
      <c r="H8195" s="535">
        <v>0</v>
      </c>
      <c r="I8195" s="536"/>
      <c r="J8195" s="535">
        <v>0</v>
      </c>
      <c r="K8195" s="536"/>
      <c r="L8195" s="535">
        <v>0</v>
      </c>
      <c r="M8195" s="536"/>
      <c r="N8195" s="535">
        <v>0</v>
      </c>
      <c r="O8195" s="536"/>
      <c r="P8195" s="535">
        <v>0</v>
      </c>
      <c r="Q8195" s="536"/>
      <c r="R8195" s="535">
        <v>0</v>
      </c>
    </row>
    <row r="8196" spans="1:18" ht="12.75">
      <c r="A8196" s="145">
        <v>105966</v>
      </c>
      <c r="B8196" s="102" t="s">
        <v>29799</v>
      </c>
      <c r="C8196" s="145" t="s">
        <v>2</v>
      </c>
      <c r="D8196" s="535">
        <v>0</v>
      </c>
      <c r="E8196" s="536"/>
      <c r="F8196" s="535">
        <v>0</v>
      </c>
      <c r="G8196" s="536"/>
      <c r="H8196" s="535">
        <v>0</v>
      </c>
      <c r="I8196" s="536"/>
      <c r="J8196" s="535">
        <v>0</v>
      </c>
      <c r="K8196" s="536"/>
      <c r="L8196" s="535">
        <v>0</v>
      </c>
      <c r="M8196" s="536"/>
      <c r="N8196" s="535">
        <v>0</v>
      </c>
      <c r="O8196" s="536"/>
      <c r="P8196" s="535">
        <v>0</v>
      </c>
      <c r="Q8196" s="536"/>
      <c r="R8196" s="535">
        <v>0</v>
      </c>
    </row>
    <row r="8197" spans="1:18" ht="12.75">
      <c r="A8197" s="145">
        <v>100621</v>
      </c>
      <c r="B8197" s="102" t="s">
        <v>29800</v>
      </c>
      <c r="C8197" s="145" t="s">
        <v>2</v>
      </c>
      <c r="D8197" s="535">
        <v>2807.12</v>
      </c>
      <c r="E8197" s="536">
        <v>0.81430000000000002</v>
      </c>
      <c r="F8197" s="535">
        <v>2842.81</v>
      </c>
      <c r="G8197" s="536">
        <v>0.6925</v>
      </c>
      <c r="H8197" s="535">
        <v>2730.06</v>
      </c>
      <c r="I8197" s="536">
        <v>0.72109999999999996</v>
      </c>
      <c r="J8197" s="535">
        <v>2939.13</v>
      </c>
      <c r="K8197" s="536">
        <v>0.66979999999999995</v>
      </c>
      <c r="L8197" s="535">
        <v>2828.39</v>
      </c>
      <c r="M8197" s="536">
        <v>0.68089999999999995</v>
      </c>
      <c r="N8197" s="535">
        <v>2890.15</v>
      </c>
      <c r="O8197" s="536">
        <v>0.68110000000000004</v>
      </c>
      <c r="P8197" s="535">
        <v>2817.43</v>
      </c>
      <c r="Q8197" s="536">
        <v>0.81130000000000002</v>
      </c>
      <c r="R8197" s="535">
        <v>2792.61</v>
      </c>
    </row>
    <row r="8198" spans="1:18" ht="12.75">
      <c r="A8198" s="145">
        <v>105960</v>
      </c>
      <c r="B8198" s="102" t="s">
        <v>29801</v>
      </c>
      <c r="C8198" s="145" t="s">
        <v>2</v>
      </c>
      <c r="D8198" s="535">
        <v>0</v>
      </c>
      <c r="E8198" s="536"/>
      <c r="F8198" s="535">
        <v>0</v>
      </c>
      <c r="G8198" s="536"/>
      <c r="H8198" s="535">
        <v>0</v>
      </c>
      <c r="I8198" s="536"/>
      <c r="J8198" s="535">
        <v>0</v>
      </c>
      <c r="K8198" s="536"/>
      <c r="L8198" s="535">
        <v>0</v>
      </c>
      <c r="M8198" s="536"/>
      <c r="N8198" s="535">
        <v>0</v>
      </c>
      <c r="O8198" s="536"/>
      <c r="P8198" s="535">
        <v>0</v>
      </c>
      <c r="Q8198" s="536"/>
      <c r="R8198" s="535">
        <v>0</v>
      </c>
    </row>
    <row r="8199" spans="1:18" ht="12.75">
      <c r="A8199" s="145">
        <v>105961</v>
      </c>
      <c r="B8199" s="102" t="s">
        <v>29802</v>
      </c>
      <c r="C8199" s="145" t="s">
        <v>2</v>
      </c>
      <c r="D8199" s="535">
        <v>0</v>
      </c>
      <c r="E8199" s="536"/>
      <c r="F8199" s="535">
        <v>0</v>
      </c>
      <c r="G8199" s="536"/>
      <c r="H8199" s="535">
        <v>0</v>
      </c>
      <c r="I8199" s="536"/>
      <c r="J8199" s="535">
        <v>0</v>
      </c>
      <c r="K8199" s="536"/>
      <c r="L8199" s="535">
        <v>0</v>
      </c>
      <c r="M8199" s="536"/>
      <c r="N8199" s="535">
        <v>0</v>
      </c>
      <c r="O8199" s="536"/>
      <c r="P8199" s="535">
        <v>0</v>
      </c>
      <c r="Q8199" s="536"/>
      <c r="R8199" s="535">
        <v>0</v>
      </c>
    </row>
    <row r="8200" spans="1:18" ht="12.75">
      <c r="A8200" s="145">
        <v>105962</v>
      </c>
      <c r="B8200" s="102" t="s">
        <v>29803</v>
      </c>
      <c r="C8200" s="145" t="s">
        <v>2</v>
      </c>
      <c r="D8200" s="535">
        <v>0</v>
      </c>
      <c r="E8200" s="536"/>
      <c r="F8200" s="535">
        <v>0</v>
      </c>
      <c r="G8200" s="536"/>
      <c r="H8200" s="535">
        <v>0</v>
      </c>
      <c r="I8200" s="536"/>
      <c r="J8200" s="535">
        <v>0</v>
      </c>
      <c r="K8200" s="536"/>
      <c r="L8200" s="535">
        <v>0</v>
      </c>
      <c r="M8200" s="536"/>
      <c r="N8200" s="535">
        <v>0</v>
      </c>
      <c r="O8200" s="536"/>
      <c r="P8200" s="535">
        <v>0</v>
      </c>
      <c r="Q8200" s="536"/>
      <c r="R8200" s="535">
        <v>0</v>
      </c>
    </row>
    <row r="8201" spans="1:18" ht="12.75">
      <c r="A8201" s="145">
        <v>105963</v>
      </c>
      <c r="B8201" s="102" t="s">
        <v>29804</v>
      </c>
      <c r="C8201" s="145" t="s">
        <v>2</v>
      </c>
      <c r="D8201" s="535">
        <v>0</v>
      </c>
      <c r="E8201" s="536"/>
      <c r="F8201" s="535">
        <v>0</v>
      </c>
      <c r="G8201" s="536"/>
      <c r="H8201" s="535">
        <v>0</v>
      </c>
      <c r="I8201" s="536"/>
      <c r="J8201" s="535">
        <v>0</v>
      </c>
      <c r="K8201" s="536"/>
      <c r="L8201" s="535">
        <v>0</v>
      </c>
      <c r="M8201" s="536"/>
      <c r="N8201" s="535">
        <v>0</v>
      </c>
      <c r="O8201" s="536"/>
      <c r="P8201" s="535">
        <v>0</v>
      </c>
      <c r="Q8201" s="536"/>
      <c r="R8201" s="535">
        <v>0</v>
      </c>
    </row>
    <row r="8202" spans="1:18" ht="12.75">
      <c r="A8202" s="145">
        <v>100622</v>
      </c>
      <c r="B8202" s="102" t="s">
        <v>29805</v>
      </c>
      <c r="C8202" s="145" t="s">
        <v>2</v>
      </c>
      <c r="D8202" s="535">
        <v>2252.58</v>
      </c>
      <c r="E8202" s="536">
        <v>0.74709999999999999</v>
      </c>
      <c r="F8202" s="535">
        <v>2260.42</v>
      </c>
      <c r="G8202" s="536">
        <v>0.74450000000000005</v>
      </c>
      <c r="H8202" s="535">
        <v>2206.6999999999998</v>
      </c>
      <c r="I8202" s="536">
        <v>0.76259999999999994</v>
      </c>
      <c r="J8202" s="535">
        <v>2257.69</v>
      </c>
      <c r="K8202" s="536">
        <v>0.74539999999999995</v>
      </c>
      <c r="L8202" s="535">
        <v>2215.46</v>
      </c>
      <c r="M8202" s="536">
        <v>0.74029999999999996</v>
      </c>
      <c r="N8202" s="535">
        <v>2197.75</v>
      </c>
      <c r="O8202" s="536">
        <v>0.76570000000000005</v>
      </c>
      <c r="P8202" s="535">
        <v>2264.06</v>
      </c>
      <c r="Q8202" s="536">
        <v>0.74329999999999996</v>
      </c>
      <c r="R8202" s="535">
        <v>2248.4</v>
      </c>
    </row>
    <row r="8203" spans="1:18" ht="12.75">
      <c r="A8203" s="145">
        <v>105956</v>
      </c>
      <c r="B8203" s="102" t="s">
        <v>29806</v>
      </c>
      <c r="C8203" s="145" t="s">
        <v>2</v>
      </c>
      <c r="D8203" s="535">
        <v>0</v>
      </c>
      <c r="E8203" s="536"/>
      <c r="F8203" s="535">
        <v>0</v>
      </c>
      <c r="G8203" s="536"/>
      <c r="H8203" s="535">
        <v>0</v>
      </c>
      <c r="I8203" s="536"/>
      <c r="J8203" s="535">
        <v>0</v>
      </c>
      <c r="K8203" s="536"/>
      <c r="L8203" s="535">
        <v>0</v>
      </c>
      <c r="M8203" s="536"/>
      <c r="N8203" s="535">
        <v>0</v>
      </c>
      <c r="O8203" s="536"/>
      <c r="P8203" s="535">
        <v>0</v>
      </c>
      <c r="Q8203" s="536"/>
      <c r="R8203" s="535">
        <v>0</v>
      </c>
    </row>
    <row r="8204" spans="1:18" ht="12.75">
      <c r="A8204" s="145">
        <v>105957</v>
      </c>
      <c r="B8204" s="102" t="s">
        <v>29807</v>
      </c>
      <c r="C8204" s="145" t="s">
        <v>2</v>
      </c>
      <c r="D8204" s="535">
        <v>0</v>
      </c>
      <c r="E8204" s="536"/>
      <c r="F8204" s="535">
        <v>0</v>
      </c>
      <c r="G8204" s="536"/>
      <c r="H8204" s="535">
        <v>0</v>
      </c>
      <c r="I8204" s="536"/>
      <c r="J8204" s="535">
        <v>0</v>
      </c>
      <c r="K8204" s="536"/>
      <c r="L8204" s="535">
        <v>0</v>
      </c>
      <c r="M8204" s="536"/>
      <c r="N8204" s="535">
        <v>0</v>
      </c>
      <c r="O8204" s="536"/>
      <c r="P8204" s="535">
        <v>0</v>
      </c>
      <c r="Q8204" s="536"/>
      <c r="R8204" s="535">
        <v>0</v>
      </c>
    </row>
    <row r="8205" spans="1:18" ht="12.75">
      <c r="A8205" s="145">
        <v>105958</v>
      </c>
      <c r="B8205" s="102" t="s">
        <v>29808</v>
      </c>
      <c r="C8205" s="145" t="s">
        <v>2</v>
      </c>
      <c r="D8205" s="535">
        <v>1949.9</v>
      </c>
      <c r="E8205" s="536">
        <v>0.78390000000000004</v>
      </c>
      <c r="F8205" s="535">
        <v>1984.76</v>
      </c>
      <c r="G8205" s="536">
        <v>0.61029999999999995</v>
      </c>
      <c r="H8205" s="535">
        <v>1901.7</v>
      </c>
      <c r="I8205" s="536">
        <v>0.63690000000000002</v>
      </c>
      <c r="J8205" s="535">
        <v>2070.81</v>
      </c>
      <c r="K8205" s="536">
        <v>0.58489999999999998</v>
      </c>
      <c r="L8205" s="535">
        <v>1977.81</v>
      </c>
      <c r="M8205" s="536">
        <v>0.61240000000000006</v>
      </c>
      <c r="N8205" s="535">
        <v>2036.44</v>
      </c>
      <c r="O8205" s="536">
        <v>0.5948</v>
      </c>
      <c r="P8205" s="535">
        <v>1959.45</v>
      </c>
      <c r="Q8205" s="536">
        <v>0.78010000000000002</v>
      </c>
      <c r="R8205" s="535">
        <v>1955.03</v>
      </c>
    </row>
    <row r="8206" spans="1:18" ht="12.75">
      <c r="A8206" s="145">
        <v>105959</v>
      </c>
      <c r="B8206" s="102" t="s">
        <v>29809</v>
      </c>
      <c r="C8206" s="145" t="s">
        <v>2</v>
      </c>
      <c r="D8206" s="535">
        <v>0</v>
      </c>
      <c r="E8206" s="536"/>
      <c r="F8206" s="535">
        <v>0</v>
      </c>
      <c r="G8206" s="536"/>
      <c r="H8206" s="535">
        <v>0</v>
      </c>
      <c r="I8206" s="536"/>
      <c r="J8206" s="535">
        <v>0</v>
      </c>
      <c r="K8206" s="536"/>
      <c r="L8206" s="535">
        <v>0</v>
      </c>
      <c r="M8206" s="536"/>
      <c r="N8206" s="535">
        <v>0</v>
      </c>
      <c r="O8206" s="536"/>
      <c r="P8206" s="535">
        <v>0</v>
      </c>
      <c r="Q8206" s="536"/>
      <c r="R8206" s="535">
        <v>0</v>
      </c>
    </row>
    <row r="8207" spans="1:18" ht="12.75">
      <c r="A8207" s="145">
        <v>100620</v>
      </c>
      <c r="B8207" s="102" t="s">
        <v>29810</v>
      </c>
      <c r="C8207" s="145" t="s">
        <v>2</v>
      </c>
      <c r="D8207" s="535">
        <v>2514.13</v>
      </c>
      <c r="E8207" s="536">
        <v>0.79459999999999997</v>
      </c>
      <c r="F8207" s="535">
        <v>2549.88</v>
      </c>
      <c r="G8207" s="536">
        <v>0.65900000000000003</v>
      </c>
      <c r="H8207" s="535">
        <v>2435.48</v>
      </c>
      <c r="I8207" s="536">
        <v>0.69</v>
      </c>
      <c r="J8207" s="535">
        <v>2646.72</v>
      </c>
      <c r="K8207" s="536">
        <v>0.63490000000000002</v>
      </c>
      <c r="L8207" s="535">
        <v>2535.19</v>
      </c>
      <c r="M8207" s="536">
        <v>0.64600000000000002</v>
      </c>
      <c r="N8207" s="535">
        <v>2597.34</v>
      </c>
      <c r="O8207" s="536">
        <v>0.64700000000000002</v>
      </c>
      <c r="P8207" s="535">
        <v>2524.33</v>
      </c>
      <c r="Q8207" s="536">
        <v>0.79139999999999999</v>
      </c>
      <c r="R8207" s="535">
        <v>2498.3000000000002</v>
      </c>
    </row>
    <row r="8208" spans="1:18" ht="12.75">
      <c r="A8208" s="145">
        <v>105951</v>
      </c>
      <c r="B8208" s="102" t="s">
        <v>29811</v>
      </c>
      <c r="C8208" s="145" t="s">
        <v>2</v>
      </c>
      <c r="D8208" s="535">
        <v>0</v>
      </c>
      <c r="E8208" s="536"/>
      <c r="F8208" s="535">
        <v>0</v>
      </c>
      <c r="G8208" s="536"/>
      <c r="H8208" s="535">
        <v>0</v>
      </c>
      <c r="I8208" s="536"/>
      <c r="J8208" s="535">
        <v>0</v>
      </c>
      <c r="K8208" s="536"/>
      <c r="L8208" s="535">
        <v>0</v>
      </c>
      <c r="M8208" s="536"/>
      <c r="N8208" s="535">
        <v>0</v>
      </c>
      <c r="O8208" s="536"/>
      <c r="P8208" s="535">
        <v>0</v>
      </c>
      <c r="Q8208" s="536"/>
      <c r="R8208" s="535">
        <v>0</v>
      </c>
    </row>
    <row r="8209" spans="1:18" ht="12.75">
      <c r="A8209" s="145">
        <v>105952</v>
      </c>
      <c r="B8209" s="102" t="s">
        <v>29812</v>
      </c>
      <c r="C8209" s="145" t="s">
        <v>2</v>
      </c>
      <c r="D8209" s="535">
        <v>0</v>
      </c>
      <c r="E8209" s="536"/>
      <c r="F8209" s="535">
        <v>0</v>
      </c>
      <c r="G8209" s="536"/>
      <c r="H8209" s="535">
        <v>0</v>
      </c>
      <c r="I8209" s="536"/>
      <c r="J8209" s="535">
        <v>0</v>
      </c>
      <c r="K8209" s="536"/>
      <c r="L8209" s="535">
        <v>0</v>
      </c>
      <c r="M8209" s="536"/>
      <c r="N8209" s="535">
        <v>0</v>
      </c>
      <c r="O8209" s="536"/>
      <c r="P8209" s="535">
        <v>0</v>
      </c>
      <c r="Q8209" s="536"/>
      <c r="R8209" s="535">
        <v>0</v>
      </c>
    </row>
    <row r="8210" spans="1:18" ht="12.75">
      <c r="A8210" s="145">
        <v>105953</v>
      </c>
      <c r="B8210" s="102" t="s">
        <v>29813</v>
      </c>
      <c r="C8210" s="145" t="s">
        <v>2</v>
      </c>
      <c r="D8210" s="535">
        <v>1757.92</v>
      </c>
      <c r="E8210" s="536">
        <v>0.73019999999999996</v>
      </c>
      <c r="F8210" s="535">
        <v>1763.23</v>
      </c>
      <c r="G8210" s="536">
        <v>0.72799999999999998</v>
      </c>
      <c r="H8210" s="535">
        <v>1729.67</v>
      </c>
      <c r="I8210" s="536">
        <v>0.74219999999999997</v>
      </c>
      <c r="J8210" s="535">
        <v>1759.94</v>
      </c>
      <c r="K8210" s="536">
        <v>0.72940000000000005</v>
      </c>
      <c r="L8210" s="535">
        <v>1731.14</v>
      </c>
      <c r="M8210" s="536">
        <v>0.71689999999999998</v>
      </c>
      <c r="N8210" s="535">
        <v>1716.27</v>
      </c>
      <c r="O8210" s="536">
        <v>0.748</v>
      </c>
      <c r="P8210" s="535">
        <v>1767.26</v>
      </c>
      <c r="Q8210" s="536">
        <v>0.72640000000000005</v>
      </c>
      <c r="R8210" s="535">
        <v>1759.93</v>
      </c>
    </row>
    <row r="8211" spans="1:18" ht="12.75">
      <c r="A8211" s="145">
        <v>105954</v>
      </c>
      <c r="B8211" s="102" t="s">
        <v>29814</v>
      </c>
      <c r="C8211" s="145" t="s">
        <v>2</v>
      </c>
      <c r="D8211" s="535">
        <v>0</v>
      </c>
      <c r="E8211" s="536"/>
      <c r="F8211" s="535">
        <v>0</v>
      </c>
      <c r="G8211" s="536"/>
      <c r="H8211" s="535">
        <v>0</v>
      </c>
      <c r="I8211" s="536"/>
      <c r="J8211" s="535">
        <v>0</v>
      </c>
      <c r="K8211" s="536"/>
      <c r="L8211" s="535">
        <v>0</v>
      </c>
      <c r="M8211" s="536"/>
      <c r="N8211" s="535">
        <v>0</v>
      </c>
      <c r="O8211" s="536"/>
      <c r="P8211" s="535">
        <v>0</v>
      </c>
      <c r="Q8211" s="536"/>
      <c r="R8211" s="535">
        <v>0</v>
      </c>
    </row>
    <row r="8212" spans="1:18" ht="12.75">
      <c r="A8212" s="145">
        <v>105955</v>
      </c>
      <c r="B8212" s="102" t="s">
        <v>29815</v>
      </c>
      <c r="C8212" s="145" t="s">
        <v>2</v>
      </c>
      <c r="D8212" s="535">
        <v>2332.7399999999998</v>
      </c>
      <c r="E8212" s="536">
        <v>0.75290000000000001</v>
      </c>
      <c r="F8212" s="535">
        <v>2340.48</v>
      </c>
      <c r="G8212" s="536">
        <v>0.75039999999999996</v>
      </c>
      <c r="H8212" s="535">
        <v>2289.0100000000002</v>
      </c>
      <c r="I8212" s="536">
        <v>0.76729999999999998</v>
      </c>
      <c r="J8212" s="535">
        <v>2337.0300000000002</v>
      </c>
      <c r="K8212" s="536">
        <v>0.75160000000000005</v>
      </c>
      <c r="L8212" s="535">
        <v>2295.89</v>
      </c>
      <c r="M8212" s="536">
        <v>0.74639999999999995</v>
      </c>
      <c r="N8212" s="535">
        <v>2277.66</v>
      </c>
      <c r="O8212" s="536">
        <v>0.77110000000000001</v>
      </c>
      <c r="P8212" s="535">
        <v>2344.36</v>
      </c>
      <c r="Q8212" s="536">
        <v>0.74919999999999998</v>
      </c>
      <c r="R8212" s="535">
        <v>2330.35</v>
      </c>
    </row>
    <row r="8213" spans="1:18" ht="12.75">
      <c r="A8213" s="145">
        <v>105946</v>
      </c>
      <c r="B8213" s="102" t="s">
        <v>29816</v>
      </c>
      <c r="C8213" s="145" t="s">
        <v>2</v>
      </c>
      <c r="D8213" s="535">
        <v>0</v>
      </c>
      <c r="E8213" s="536"/>
      <c r="F8213" s="535">
        <v>0</v>
      </c>
      <c r="G8213" s="536"/>
      <c r="H8213" s="535">
        <v>0</v>
      </c>
      <c r="I8213" s="536"/>
      <c r="J8213" s="535">
        <v>0</v>
      </c>
      <c r="K8213" s="536"/>
      <c r="L8213" s="535">
        <v>0</v>
      </c>
      <c r="M8213" s="536"/>
      <c r="N8213" s="535">
        <v>0</v>
      </c>
      <c r="O8213" s="536"/>
      <c r="P8213" s="535">
        <v>0</v>
      </c>
      <c r="Q8213" s="536"/>
      <c r="R8213" s="535">
        <v>0</v>
      </c>
    </row>
    <row r="8214" spans="1:18" ht="12.75">
      <c r="A8214" s="145">
        <v>105947</v>
      </c>
      <c r="B8214" s="102" t="s">
        <v>29817</v>
      </c>
      <c r="C8214" s="145" t="s">
        <v>2</v>
      </c>
      <c r="D8214" s="535">
        <v>0</v>
      </c>
      <c r="E8214" s="536"/>
      <c r="F8214" s="535">
        <v>0</v>
      </c>
      <c r="G8214" s="536"/>
      <c r="H8214" s="535">
        <v>0</v>
      </c>
      <c r="I8214" s="536"/>
      <c r="J8214" s="535">
        <v>0</v>
      </c>
      <c r="K8214" s="536"/>
      <c r="L8214" s="535">
        <v>0</v>
      </c>
      <c r="M8214" s="536"/>
      <c r="N8214" s="535">
        <v>0</v>
      </c>
      <c r="O8214" s="536"/>
      <c r="P8214" s="535">
        <v>0</v>
      </c>
      <c r="Q8214" s="536"/>
      <c r="R8214" s="535">
        <v>0</v>
      </c>
    </row>
    <row r="8215" spans="1:18" ht="12.75">
      <c r="A8215" s="145">
        <v>105948</v>
      </c>
      <c r="B8215" s="102" t="s">
        <v>29818</v>
      </c>
      <c r="C8215" s="145" t="s">
        <v>2</v>
      </c>
      <c r="D8215" s="535">
        <v>0</v>
      </c>
      <c r="E8215" s="536"/>
      <c r="F8215" s="535">
        <v>0</v>
      </c>
      <c r="G8215" s="536"/>
      <c r="H8215" s="535">
        <v>0</v>
      </c>
      <c r="I8215" s="536"/>
      <c r="J8215" s="535">
        <v>0</v>
      </c>
      <c r="K8215" s="536"/>
      <c r="L8215" s="535">
        <v>0</v>
      </c>
      <c r="M8215" s="536"/>
      <c r="N8215" s="535">
        <v>0</v>
      </c>
      <c r="O8215" s="536"/>
      <c r="P8215" s="535">
        <v>0</v>
      </c>
      <c r="Q8215" s="536"/>
      <c r="R8215" s="535">
        <v>0</v>
      </c>
    </row>
    <row r="8216" spans="1:18" ht="12.75">
      <c r="A8216" s="145">
        <v>105949</v>
      </c>
      <c r="B8216" s="102" t="s">
        <v>29819</v>
      </c>
      <c r="C8216" s="145" t="s">
        <v>2</v>
      </c>
      <c r="D8216" s="535">
        <v>0</v>
      </c>
      <c r="E8216" s="536"/>
      <c r="F8216" s="535">
        <v>0</v>
      </c>
      <c r="G8216" s="536"/>
      <c r="H8216" s="535">
        <v>0</v>
      </c>
      <c r="I8216" s="536"/>
      <c r="J8216" s="535">
        <v>0</v>
      </c>
      <c r="K8216" s="536"/>
      <c r="L8216" s="535">
        <v>0</v>
      </c>
      <c r="M8216" s="536"/>
      <c r="N8216" s="535">
        <v>0</v>
      </c>
      <c r="O8216" s="536"/>
      <c r="P8216" s="535">
        <v>0</v>
      </c>
      <c r="Q8216" s="536"/>
      <c r="R8216" s="535">
        <v>0</v>
      </c>
    </row>
    <row r="8217" spans="1:18" ht="12.75">
      <c r="A8217" s="145">
        <v>105950</v>
      </c>
      <c r="B8217" s="102" t="s">
        <v>29820</v>
      </c>
      <c r="C8217" s="145" t="s">
        <v>2</v>
      </c>
      <c r="D8217" s="535">
        <v>0</v>
      </c>
      <c r="E8217" s="536"/>
      <c r="F8217" s="535">
        <v>0</v>
      </c>
      <c r="G8217" s="536"/>
      <c r="H8217" s="535">
        <v>0</v>
      </c>
      <c r="I8217" s="536"/>
      <c r="J8217" s="535">
        <v>0</v>
      </c>
      <c r="K8217" s="536"/>
      <c r="L8217" s="535">
        <v>0</v>
      </c>
      <c r="M8217" s="536"/>
      <c r="N8217" s="535">
        <v>0</v>
      </c>
      <c r="O8217" s="536"/>
      <c r="P8217" s="535">
        <v>0</v>
      </c>
      <c r="Q8217" s="536"/>
      <c r="R8217" s="535">
        <v>0</v>
      </c>
    </row>
    <row r="8218" spans="1:18" ht="12.75">
      <c r="A8218" s="145">
        <v>100619</v>
      </c>
      <c r="B8218" s="102" t="s">
        <v>29821</v>
      </c>
      <c r="C8218" s="145" t="s">
        <v>2</v>
      </c>
      <c r="D8218" s="535">
        <v>578.67999999999995</v>
      </c>
      <c r="E8218" s="536">
        <v>0.58540000000000003</v>
      </c>
      <c r="F8218" s="535">
        <v>587.1</v>
      </c>
      <c r="G8218" s="536">
        <v>0.42170000000000002</v>
      </c>
      <c r="H8218" s="535">
        <v>604.39</v>
      </c>
      <c r="I8218" s="536">
        <v>0.40960000000000002</v>
      </c>
      <c r="J8218" s="535">
        <v>598.64</v>
      </c>
      <c r="K8218" s="536">
        <v>0.41360000000000002</v>
      </c>
      <c r="L8218" s="535">
        <v>591.82000000000005</v>
      </c>
      <c r="M8218" s="536">
        <v>0.41830000000000001</v>
      </c>
      <c r="N8218" s="535">
        <v>599.09</v>
      </c>
      <c r="O8218" s="536">
        <v>0.41320000000000001</v>
      </c>
      <c r="P8218" s="535">
        <v>584.26</v>
      </c>
      <c r="Q8218" s="536">
        <v>0.57979999999999998</v>
      </c>
      <c r="R8218" s="535">
        <v>612.95000000000005</v>
      </c>
    </row>
    <row r="8219" spans="1:18" ht="12.75">
      <c r="A8219" s="145">
        <v>99283</v>
      </c>
      <c r="B8219" s="102" t="s">
        <v>29822</v>
      </c>
      <c r="C8219" s="145" t="s">
        <v>1</v>
      </c>
      <c r="D8219" s="535">
        <v>1432.33</v>
      </c>
      <c r="E8219" s="536">
        <v>5.9999999999999995E-4</v>
      </c>
      <c r="F8219" s="535">
        <v>1133.19</v>
      </c>
      <c r="G8219" s="536">
        <v>0</v>
      </c>
      <c r="H8219" s="535">
        <v>1289.17</v>
      </c>
      <c r="I8219" s="536">
        <v>6.9999999999999999E-4</v>
      </c>
      <c r="J8219" s="535">
        <v>1219.75</v>
      </c>
      <c r="K8219" s="536">
        <v>0</v>
      </c>
      <c r="L8219" s="535">
        <v>1317.23</v>
      </c>
      <c r="M8219" s="536">
        <v>0</v>
      </c>
      <c r="N8219" s="535">
        <v>1197.28</v>
      </c>
      <c r="O8219" s="536">
        <v>0</v>
      </c>
      <c r="P8219" s="535">
        <v>1292.78</v>
      </c>
      <c r="Q8219" s="536">
        <v>0</v>
      </c>
      <c r="R8219" s="535">
        <v>1198.3399999999999</v>
      </c>
    </row>
    <row r="8220" spans="1:18" ht="12.75">
      <c r="A8220" s="145">
        <v>99293</v>
      </c>
      <c r="B8220" s="102" t="s">
        <v>29823</v>
      </c>
      <c r="C8220" s="145" t="s">
        <v>1</v>
      </c>
      <c r="D8220" s="535">
        <v>1723.59</v>
      </c>
      <c r="E8220" s="536">
        <v>5.9999999999999995E-4</v>
      </c>
      <c r="F8220" s="535">
        <v>1370.51</v>
      </c>
      <c r="G8220" s="536">
        <v>0</v>
      </c>
      <c r="H8220" s="535">
        <v>1555.16</v>
      </c>
      <c r="I8220" s="536">
        <v>5.9999999999999995E-4</v>
      </c>
      <c r="J8220" s="535">
        <v>1467.65</v>
      </c>
      <c r="K8220" s="536">
        <v>0</v>
      </c>
      <c r="L8220" s="535">
        <v>1588.34</v>
      </c>
      <c r="M8220" s="536">
        <v>0</v>
      </c>
      <c r="N8220" s="535">
        <v>1446.04</v>
      </c>
      <c r="O8220" s="536">
        <v>0</v>
      </c>
      <c r="P8220" s="535">
        <v>1565.16</v>
      </c>
      <c r="Q8220" s="536">
        <v>0</v>
      </c>
      <c r="R8220" s="535">
        <v>1452.27</v>
      </c>
    </row>
    <row r="8221" spans="1:18" ht="12.75">
      <c r="A8221" s="145">
        <v>99243</v>
      </c>
      <c r="B8221" s="102" t="s">
        <v>29824</v>
      </c>
      <c r="C8221" s="145" t="s">
        <v>1</v>
      </c>
      <c r="D8221" s="535">
        <v>2014.75</v>
      </c>
      <c r="E8221" s="536">
        <v>5.9999999999999995E-4</v>
      </c>
      <c r="F8221" s="535">
        <v>1607.75</v>
      </c>
      <c r="G8221" s="536">
        <v>0</v>
      </c>
      <c r="H8221" s="535">
        <v>1821.09</v>
      </c>
      <c r="I8221" s="536">
        <v>5.9999999999999995E-4</v>
      </c>
      <c r="J8221" s="535">
        <v>1715.48</v>
      </c>
      <c r="K8221" s="536">
        <v>0</v>
      </c>
      <c r="L8221" s="535">
        <v>1859.37</v>
      </c>
      <c r="M8221" s="536">
        <v>0</v>
      </c>
      <c r="N8221" s="535">
        <v>1694.73</v>
      </c>
      <c r="O8221" s="536">
        <v>0</v>
      </c>
      <c r="P8221" s="535">
        <v>1837.47</v>
      </c>
      <c r="Q8221" s="536">
        <v>0</v>
      </c>
      <c r="R8221" s="535">
        <v>1706.11</v>
      </c>
    </row>
    <row r="8222" spans="1:18" ht="12.75">
      <c r="A8222" s="145">
        <v>99249</v>
      </c>
      <c r="B8222" s="102" t="s">
        <v>29825</v>
      </c>
      <c r="C8222" s="145" t="s">
        <v>1</v>
      </c>
      <c r="D8222" s="535">
        <v>2451.65</v>
      </c>
      <c r="E8222" s="536">
        <v>5.0000000000000001E-4</v>
      </c>
      <c r="F8222" s="535">
        <v>1963.74</v>
      </c>
      <c r="G8222" s="536">
        <v>0</v>
      </c>
      <c r="H8222" s="535">
        <v>2220.1</v>
      </c>
      <c r="I8222" s="536">
        <v>5.9999999999999995E-4</v>
      </c>
      <c r="J8222" s="535">
        <v>2087.36</v>
      </c>
      <c r="K8222" s="536">
        <v>0</v>
      </c>
      <c r="L8222" s="535">
        <v>2266.09</v>
      </c>
      <c r="M8222" s="536">
        <v>0</v>
      </c>
      <c r="N8222" s="535">
        <v>2067.91</v>
      </c>
      <c r="O8222" s="536">
        <v>0</v>
      </c>
      <c r="P8222" s="535">
        <v>2246.0500000000002</v>
      </c>
      <c r="Q8222" s="536">
        <v>0</v>
      </c>
      <c r="R8222" s="535">
        <v>2087</v>
      </c>
    </row>
    <row r="8223" spans="1:18" ht="12.75">
      <c r="A8223" s="145">
        <v>99278</v>
      </c>
      <c r="B8223" s="102" t="s">
        <v>29826</v>
      </c>
      <c r="C8223" s="145" t="s">
        <v>1</v>
      </c>
      <c r="D8223" s="535">
        <v>411.75</v>
      </c>
      <c r="E8223" s="536">
        <v>0.85580000000000001</v>
      </c>
      <c r="F8223" s="535">
        <v>297.95</v>
      </c>
      <c r="G8223" s="536">
        <v>5.8400000000000001E-2</v>
      </c>
      <c r="H8223" s="535">
        <v>412.68</v>
      </c>
      <c r="I8223" s="536">
        <v>0.81179999999999997</v>
      </c>
      <c r="J8223" s="535">
        <v>400.8</v>
      </c>
      <c r="K8223" s="536">
        <v>0.87919999999999998</v>
      </c>
      <c r="L8223" s="535">
        <v>420.14</v>
      </c>
      <c r="M8223" s="536">
        <v>0</v>
      </c>
      <c r="N8223" s="535">
        <v>405.04</v>
      </c>
      <c r="O8223" s="536">
        <v>0.87</v>
      </c>
      <c r="P8223" s="535">
        <v>424.17</v>
      </c>
      <c r="Q8223" s="536">
        <v>4.1000000000000002E-2</v>
      </c>
      <c r="R8223" s="535">
        <v>406.56</v>
      </c>
    </row>
    <row r="8224" spans="1:18" ht="12.75">
      <c r="A8224" s="145">
        <v>99288</v>
      </c>
      <c r="B8224" s="102" t="s">
        <v>29827</v>
      </c>
      <c r="C8224" s="145" t="s">
        <v>1</v>
      </c>
      <c r="D8224" s="535">
        <v>542.6</v>
      </c>
      <c r="E8224" s="536">
        <v>0.86770000000000003</v>
      </c>
      <c r="F8224" s="535">
        <v>391.37</v>
      </c>
      <c r="G8224" s="536">
        <v>5.1700000000000003E-2</v>
      </c>
      <c r="H8224" s="535">
        <v>543.34</v>
      </c>
      <c r="I8224" s="536">
        <v>0.82920000000000005</v>
      </c>
      <c r="J8224" s="535">
        <v>529.44000000000005</v>
      </c>
      <c r="K8224" s="536">
        <v>0.88919999999999999</v>
      </c>
      <c r="L8224" s="535">
        <v>553.49</v>
      </c>
      <c r="M8224" s="536">
        <v>0</v>
      </c>
      <c r="N8224" s="535">
        <v>534.21</v>
      </c>
      <c r="O8224" s="536">
        <v>0.88129999999999997</v>
      </c>
      <c r="P8224" s="535">
        <v>560.1</v>
      </c>
      <c r="Q8224" s="536">
        <v>3.61E-2</v>
      </c>
      <c r="R8224" s="535">
        <v>535.91</v>
      </c>
    </row>
    <row r="8225" spans="1:18" ht="12.75">
      <c r="A8225" s="145">
        <v>99240</v>
      </c>
      <c r="B8225" s="102" t="s">
        <v>29828</v>
      </c>
      <c r="C8225" s="145" t="s">
        <v>1</v>
      </c>
      <c r="D8225" s="535">
        <v>720.53</v>
      </c>
      <c r="E8225" s="536">
        <v>0.88149999999999995</v>
      </c>
      <c r="F8225" s="535">
        <v>518.12</v>
      </c>
      <c r="G8225" s="536">
        <v>4.5400000000000003E-2</v>
      </c>
      <c r="H8225" s="535">
        <v>721.08</v>
      </c>
      <c r="I8225" s="536">
        <v>0.84819999999999995</v>
      </c>
      <c r="J8225" s="535">
        <v>704.96</v>
      </c>
      <c r="K8225" s="536">
        <v>0.90090000000000003</v>
      </c>
      <c r="L8225" s="535">
        <v>734.99</v>
      </c>
      <c r="M8225" s="536">
        <v>0</v>
      </c>
      <c r="N8225" s="535">
        <v>710.32</v>
      </c>
      <c r="O8225" s="536">
        <v>0.89410000000000001</v>
      </c>
      <c r="P8225" s="535">
        <v>745.66</v>
      </c>
      <c r="Q8225" s="536">
        <v>3.15E-2</v>
      </c>
      <c r="R8225" s="535">
        <v>712.22</v>
      </c>
    </row>
    <row r="8226" spans="1:18" ht="12.75">
      <c r="A8226" s="145">
        <v>99246</v>
      </c>
      <c r="B8226" s="102" t="s">
        <v>29829</v>
      </c>
      <c r="C8226" s="145" t="s">
        <v>1</v>
      </c>
      <c r="D8226" s="535">
        <v>986.7</v>
      </c>
      <c r="E8226" s="536">
        <v>0.88790000000000002</v>
      </c>
      <c r="F8226" s="535">
        <v>708.37</v>
      </c>
      <c r="G8226" s="536">
        <v>4.2500000000000003E-2</v>
      </c>
      <c r="H8226" s="535">
        <v>987.03</v>
      </c>
      <c r="I8226" s="536">
        <v>0.85709999999999997</v>
      </c>
      <c r="J8226" s="535">
        <v>966.62</v>
      </c>
      <c r="K8226" s="536">
        <v>0.90629999999999999</v>
      </c>
      <c r="L8226" s="535">
        <v>1006.39</v>
      </c>
      <c r="M8226" s="536">
        <v>0</v>
      </c>
      <c r="N8226" s="535">
        <v>973.13</v>
      </c>
      <c r="O8226" s="536">
        <v>0.9002</v>
      </c>
      <c r="P8226" s="535">
        <v>1022.06</v>
      </c>
      <c r="Q8226" s="536">
        <v>2.9499999999999998E-2</v>
      </c>
      <c r="R8226" s="535">
        <v>975.38</v>
      </c>
    </row>
    <row r="8227" spans="1:18" ht="12.75">
      <c r="A8227" s="145">
        <v>97981</v>
      </c>
      <c r="B8227" s="102" t="s">
        <v>29830</v>
      </c>
      <c r="C8227" s="145" t="s">
        <v>1</v>
      </c>
      <c r="D8227" s="535">
        <v>1540.18</v>
      </c>
      <c r="E8227" s="536">
        <v>5.9999999999999995E-4</v>
      </c>
      <c r="F8227" s="535">
        <v>1228.3599999999999</v>
      </c>
      <c r="G8227" s="536">
        <v>0</v>
      </c>
      <c r="H8227" s="535">
        <v>1361.53</v>
      </c>
      <c r="I8227" s="536">
        <v>4.87E-2</v>
      </c>
      <c r="J8227" s="535">
        <v>1304.44</v>
      </c>
      <c r="K8227" s="536">
        <v>0</v>
      </c>
      <c r="L8227" s="535">
        <v>1397.03</v>
      </c>
      <c r="M8227" s="536">
        <v>0</v>
      </c>
      <c r="N8227" s="535">
        <v>1283.0899999999999</v>
      </c>
      <c r="O8227" s="536">
        <v>0</v>
      </c>
      <c r="P8227" s="535">
        <v>1383.5</v>
      </c>
      <c r="Q8227" s="536">
        <v>0</v>
      </c>
      <c r="R8227" s="535">
        <v>1263.1199999999999</v>
      </c>
    </row>
    <row r="8228" spans="1:18" ht="12.75">
      <c r="A8228" s="145">
        <v>97985</v>
      </c>
      <c r="B8228" s="102" t="s">
        <v>29831</v>
      </c>
      <c r="C8228" s="145" t="s">
        <v>1</v>
      </c>
      <c r="D8228" s="535">
        <v>1845.54</v>
      </c>
      <c r="E8228" s="536">
        <v>5.9999999999999995E-4</v>
      </c>
      <c r="F8228" s="535">
        <v>1478.12</v>
      </c>
      <c r="G8228" s="536">
        <v>0</v>
      </c>
      <c r="H8228" s="535">
        <v>1636.98</v>
      </c>
      <c r="I8228" s="536">
        <v>4.58E-2</v>
      </c>
      <c r="J8228" s="535">
        <v>1563.41</v>
      </c>
      <c r="K8228" s="536">
        <v>0</v>
      </c>
      <c r="L8228" s="535">
        <v>1678.58</v>
      </c>
      <c r="M8228" s="536">
        <v>0</v>
      </c>
      <c r="N8228" s="535">
        <v>1543.07</v>
      </c>
      <c r="O8228" s="536">
        <v>0</v>
      </c>
      <c r="P8228" s="535">
        <v>1667.75</v>
      </c>
      <c r="Q8228" s="536">
        <v>0</v>
      </c>
      <c r="R8228" s="535">
        <v>1525.53</v>
      </c>
    </row>
    <row r="8229" spans="1:18" ht="12.75">
      <c r="A8229" s="145">
        <v>97989</v>
      </c>
      <c r="B8229" s="102" t="s">
        <v>29832</v>
      </c>
      <c r="C8229" s="145" t="s">
        <v>1</v>
      </c>
      <c r="D8229" s="535">
        <v>2150.81</v>
      </c>
      <c r="E8229" s="536">
        <v>5.9999999999999995E-4</v>
      </c>
      <c r="F8229" s="535">
        <v>1727.81</v>
      </c>
      <c r="G8229" s="536">
        <v>0</v>
      </c>
      <c r="H8229" s="535">
        <v>1912.37</v>
      </c>
      <c r="I8229" s="536">
        <v>4.3700000000000003E-2</v>
      </c>
      <c r="J8229" s="535">
        <v>1822.32</v>
      </c>
      <c r="K8229" s="536">
        <v>0</v>
      </c>
      <c r="L8229" s="535">
        <v>1960.05</v>
      </c>
      <c r="M8229" s="536">
        <v>0</v>
      </c>
      <c r="N8229" s="535">
        <v>1802.98</v>
      </c>
      <c r="O8229" s="536">
        <v>0</v>
      </c>
      <c r="P8229" s="535">
        <v>1951.92</v>
      </c>
      <c r="Q8229" s="536">
        <v>0</v>
      </c>
      <c r="R8229" s="535">
        <v>1787.84</v>
      </c>
    </row>
    <row r="8230" spans="1:18" ht="12.75">
      <c r="A8230" s="145">
        <v>97993</v>
      </c>
      <c r="B8230" s="102" t="s">
        <v>29833</v>
      </c>
      <c r="C8230" s="145" t="s">
        <v>1</v>
      </c>
      <c r="D8230" s="535">
        <v>2608.88</v>
      </c>
      <c r="E8230" s="536">
        <v>5.0000000000000001E-4</v>
      </c>
      <c r="F8230" s="535">
        <v>2102.48</v>
      </c>
      <c r="G8230" s="536">
        <v>0</v>
      </c>
      <c r="H8230" s="535">
        <v>2325.59</v>
      </c>
      <c r="I8230" s="536">
        <v>4.1599999999999998E-2</v>
      </c>
      <c r="J8230" s="535">
        <v>2210.83</v>
      </c>
      <c r="K8230" s="536">
        <v>0</v>
      </c>
      <c r="L8230" s="535">
        <v>2382.4499999999998</v>
      </c>
      <c r="M8230" s="536">
        <v>0</v>
      </c>
      <c r="N8230" s="535">
        <v>2193.0100000000002</v>
      </c>
      <c r="O8230" s="536">
        <v>0</v>
      </c>
      <c r="P8230" s="535">
        <v>2378.3200000000002</v>
      </c>
      <c r="Q8230" s="536">
        <v>0</v>
      </c>
      <c r="R8230" s="535">
        <v>2181.4499999999998</v>
      </c>
    </row>
    <row r="8231" spans="1:18" ht="12.75">
      <c r="A8231" s="145">
        <v>98409</v>
      </c>
      <c r="B8231" s="102" t="s">
        <v>29834</v>
      </c>
      <c r="C8231" s="145" t="s">
        <v>1</v>
      </c>
      <c r="D8231" s="535">
        <v>414.81</v>
      </c>
      <c r="E8231" s="536">
        <v>0.84950000000000003</v>
      </c>
      <c r="F8231" s="535">
        <v>300.64999999999998</v>
      </c>
      <c r="G8231" s="536">
        <v>5.7799999999999997E-2</v>
      </c>
      <c r="H8231" s="535">
        <v>414.74</v>
      </c>
      <c r="I8231" s="536">
        <v>0.81220000000000003</v>
      </c>
      <c r="J8231" s="535">
        <v>403.21</v>
      </c>
      <c r="K8231" s="536">
        <v>0.87390000000000001</v>
      </c>
      <c r="L8231" s="535">
        <v>422.4</v>
      </c>
      <c r="M8231" s="536">
        <v>0</v>
      </c>
      <c r="N8231" s="535">
        <v>407.48</v>
      </c>
      <c r="O8231" s="536">
        <v>0.86480000000000001</v>
      </c>
      <c r="P8231" s="535">
        <v>426.75</v>
      </c>
      <c r="Q8231" s="536">
        <v>4.07E-2</v>
      </c>
      <c r="R8231" s="535">
        <v>408.4</v>
      </c>
    </row>
    <row r="8232" spans="1:18" ht="12.75">
      <c r="A8232" s="145">
        <v>97983</v>
      </c>
      <c r="B8232" s="102" t="s">
        <v>29835</v>
      </c>
      <c r="C8232" s="145" t="s">
        <v>1</v>
      </c>
      <c r="D8232" s="535">
        <v>546.61</v>
      </c>
      <c r="E8232" s="536">
        <v>0.86129999999999995</v>
      </c>
      <c r="F8232" s="535">
        <v>394.92</v>
      </c>
      <c r="G8232" s="536">
        <v>5.1299999999999998E-2</v>
      </c>
      <c r="H8232" s="535">
        <v>546.03</v>
      </c>
      <c r="I8232" s="536">
        <v>0.8296</v>
      </c>
      <c r="J8232" s="535">
        <v>532.6</v>
      </c>
      <c r="K8232" s="536">
        <v>0.88390000000000002</v>
      </c>
      <c r="L8232" s="535">
        <v>556.46</v>
      </c>
      <c r="M8232" s="536">
        <v>0</v>
      </c>
      <c r="N8232" s="535">
        <v>537.41</v>
      </c>
      <c r="O8232" s="536">
        <v>0.876</v>
      </c>
      <c r="P8232" s="535">
        <v>563.48</v>
      </c>
      <c r="Q8232" s="536">
        <v>3.5900000000000001E-2</v>
      </c>
      <c r="R8232" s="535">
        <v>538.33000000000004</v>
      </c>
    </row>
    <row r="8233" spans="1:18" ht="12.75">
      <c r="A8233" s="145">
        <v>97987</v>
      </c>
      <c r="B8233" s="102" t="s">
        <v>29836</v>
      </c>
      <c r="C8233" s="145" t="s">
        <v>1</v>
      </c>
      <c r="D8233" s="535">
        <v>725.57</v>
      </c>
      <c r="E8233" s="536">
        <v>0.87539999999999996</v>
      </c>
      <c r="F8233" s="535">
        <v>522.55999999999995</v>
      </c>
      <c r="G8233" s="536">
        <v>4.4999999999999998E-2</v>
      </c>
      <c r="H8233" s="535">
        <v>724.46</v>
      </c>
      <c r="I8233" s="536">
        <v>0.84840000000000004</v>
      </c>
      <c r="J8233" s="535">
        <v>708.91</v>
      </c>
      <c r="K8233" s="536">
        <v>0.89590000000000003</v>
      </c>
      <c r="L8233" s="535">
        <v>738.72</v>
      </c>
      <c r="M8233" s="536">
        <v>0</v>
      </c>
      <c r="N8233" s="535">
        <v>714.33</v>
      </c>
      <c r="O8233" s="536">
        <v>0.8891</v>
      </c>
      <c r="P8233" s="535">
        <v>749.9</v>
      </c>
      <c r="Q8233" s="536">
        <v>3.1399999999999997E-2</v>
      </c>
      <c r="R8233" s="535">
        <v>715.25</v>
      </c>
    </row>
    <row r="8234" spans="1:18" ht="12.75">
      <c r="A8234" s="145">
        <v>97991</v>
      </c>
      <c r="B8234" s="102" t="s">
        <v>29837</v>
      </c>
      <c r="C8234" s="145" t="s">
        <v>1</v>
      </c>
      <c r="D8234" s="535">
        <v>993.58</v>
      </c>
      <c r="E8234" s="536">
        <v>0.88170000000000004</v>
      </c>
      <c r="F8234" s="535">
        <v>714.43</v>
      </c>
      <c r="G8234" s="536">
        <v>4.2099999999999999E-2</v>
      </c>
      <c r="H8234" s="535">
        <v>991.64</v>
      </c>
      <c r="I8234" s="536">
        <v>0.85729999999999995</v>
      </c>
      <c r="J8234" s="535">
        <v>972.01</v>
      </c>
      <c r="K8234" s="536">
        <v>0.90129999999999999</v>
      </c>
      <c r="L8234" s="535">
        <v>1011.47</v>
      </c>
      <c r="M8234" s="536">
        <v>0</v>
      </c>
      <c r="N8234" s="535">
        <v>978.6</v>
      </c>
      <c r="O8234" s="536">
        <v>0.8952</v>
      </c>
      <c r="P8234" s="535">
        <v>1027.8399999999999</v>
      </c>
      <c r="Q8234" s="536">
        <v>2.93E-2</v>
      </c>
      <c r="R8234" s="535">
        <v>979.51</v>
      </c>
    </row>
    <row r="8235" spans="1:18" ht="12.75">
      <c r="A8235" s="145">
        <v>99241</v>
      </c>
      <c r="B8235" s="102" t="s">
        <v>29838</v>
      </c>
      <c r="C8235" s="145" t="s">
        <v>1</v>
      </c>
      <c r="D8235" s="535">
        <v>2433.81</v>
      </c>
      <c r="E8235" s="536">
        <v>4.0000000000000002E-4</v>
      </c>
      <c r="F8235" s="535">
        <v>1723.55</v>
      </c>
      <c r="G8235" s="536">
        <v>0</v>
      </c>
      <c r="H8235" s="535">
        <v>2132.2800000000002</v>
      </c>
      <c r="I8235" s="536">
        <v>5.0000000000000001E-4</v>
      </c>
      <c r="J8235" s="535">
        <v>1957.55</v>
      </c>
      <c r="K8235" s="536">
        <v>0</v>
      </c>
      <c r="L8235" s="535">
        <v>1963.42</v>
      </c>
      <c r="M8235" s="536">
        <v>0</v>
      </c>
      <c r="N8235" s="535">
        <v>1952.52</v>
      </c>
      <c r="O8235" s="536">
        <v>0</v>
      </c>
      <c r="P8235" s="535">
        <v>2082.4</v>
      </c>
      <c r="Q8235" s="536">
        <v>0</v>
      </c>
      <c r="R8235" s="535">
        <v>1958.82</v>
      </c>
    </row>
    <row r="8236" spans="1:18" ht="12.75">
      <c r="A8236" s="145">
        <v>99247</v>
      </c>
      <c r="B8236" s="102" t="s">
        <v>29839</v>
      </c>
      <c r="C8236" s="145" t="s">
        <v>1</v>
      </c>
      <c r="D8236" s="535">
        <v>2773.37</v>
      </c>
      <c r="E8236" s="536">
        <v>4.0000000000000002E-4</v>
      </c>
      <c r="F8236" s="535">
        <v>1964.52</v>
      </c>
      <c r="G8236" s="536">
        <v>0</v>
      </c>
      <c r="H8236" s="535">
        <v>2429.96</v>
      </c>
      <c r="I8236" s="536">
        <v>5.0000000000000001E-4</v>
      </c>
      <c r="J8236" s="535">
        <v>2229.84</v>
      </c>
      <c r="K8236" s="536">
        <v>0</v>
      </c>
      <c r="L8236" s="535">
        <v>2238.0100000000002</v>
      </c>
      <c r="M8236" s="536">
        <v>0</v>
      </c>
      <c r="N8236" s="535">
        <v>2226.6999999999998</v>
      </c>
      <c r="O8236" s="536">
        <v>0</v>
      </c>
      <c r="P8236" s="535">
        <v>2374.88</v>
      </c>
      <c r="Q8236" s="536">
        <v>0</v>
      </c>
      <c r="R8236" s="535">
        <v>2233.59</v>
      </c>
    </row>
    <row r="8237" spans="1:18" ht="12.75">
      <c r="A8237" s="145">
        <v>99263</v>
      </c>
      <c r="B8237" s="102" t="s">
        <v>29840</v>
      </c>
      <c r="C8237" s="145" t="s">
        <v>1</v>
      </c>
      <c r="D8237" s="535">
        <v>3113.02</v>
      </c>
      <c r="E8237" s="536">
        <v>4.0000000000000002E-4</v>
      </c>
      <c r="F8237" s="535">
        <v>2205.52</v>
      </c>
      <c r="G8237" s="536">
        <v>0</v>
      </c>
      <c r="H8237" s="535">
        <v>2727.73</v>
      </c>
      <c r="I8237" s="536">
        <v>5.0000000000000001E-4</v>
      </c>
      <c r="J8237" s="535">
        <v>2502.1999999999998</v>
      </c>
      <c r="K8237" s="536">
        <v>0</v>
      </c>
      <c r="L8237" s="535">
        <v>2512.66</v>
      </c>
      <c r="M8237" s="536">
        <v>0</v>
      </c>
      <c r="N8237" s="535">
        <v>2500.94</v>
      </c>
      <c r="O8237" s="536">
        <v>0</v>
      </c>
      <c r="P8237" s="535">
        <v>2667.44</v>
      </c>
      <c r="Q8237" s="536">
        <v>0</v>
      </c>
      <c r="R8237" s="535">
        <v>2508.37</v>
      </c>
    </row>
    <row r="8238" spans="1:18" ht="12.75">
      <c r="A8238" s="145">
        <v>99276</v>
      </c>
      <c r="B8238" s="102" t="s">
        <v>29841</v>
      </c>
      <c r="C8238" s="145" t="s">
        <v>1</v>
      </c>
      <c r="D8238" s="535">
        <v>3452.67</v>
      </c>
      <c r="E8238" s="536">
        <v>4.0000000000000002E-4</v>
      </c>
      <c r="F8238" s="535">
        <v>2446.5500000000002</v>
      </c>
      <c r="G8238" s="536">
        <v>0</v>
      </c>
      <c r="H8238" s="535">
        <v>3025.5</v>
      </c>
      <c r="I8238" s="536">
        <v>5.0000000000000001E-4</v>
      </c>
      <c r="J8238" s="535">
        <v>2774.58</v>
      </c>
      <c r="K8238" s="536">
        <v>0</v>
      </c>
      <c r="L8238" s="535">
        <v>2787.31</v>
      </c>
      <c r="M8238" s="536">
        <v>0</v>
      </c>
      <c r="N8238" s="535">
        <v>2775.19</v>
      </c>
      <c r="O8238" s="536">
        <v>0</v>
      </c>
      <c r="P8238" s="535">
        <v>2959.98</v>
      </c>
      <c r="Q8238" s="536">
        <v>0</v>
      </c>
      <c r="R8238" s="535">
        <v>2783.19</v>
      </c>
    </row>
    <row r="8239" spans="1:18" ht="12.75">
      <c r="A8239" s="145">
        <v>99291</v>
      </c>
      <c r="B8239" s="102" t="s">
        <v>29842</v>
      </c>
      <c r="C8239" s="145" t="s">
        <v>1</v>
      </c>
      <c r="D8239" s="535">
        <v>3792.24</v>
      </c>
      <c r="E8239" s="536">
        <v>4.0000000000000002E-4</v>
      </c>
      <c r="F8239" s="535">
        <v>2687.53</v>
      </c>
      <c r="G8239" s="536">
        <v>0</v>
      </c>
      <c r="H8239" s="535">
        <v>3323.17</v>
      </c>
      <c r="I8239" s="536">
        <v>5.0000000000000001E-4</v>
      </c>
      <c r="J8239" s="535">
        <v>3046.85</v>
      </c>
      <c r="K8239" s="536">
        <v>0</v>
      </c>
      <c r="L8239" s="535">
        <v>3061.9</v>
      </c>
      <c r="M8239" s="536">
        <v>0</v>
      </c>
      <c r="N8239" s="535">
        <v>3049.37</v>
      </c>
      <c r="O8239" s="536">
        <v>0</v>
      </c>
      <c r="P8239" s="535">
        <v>3252.46</v>
      </c>
      <c r="Q8239" s="536">
        <v>0</v>
      </c>
      <c r="R8239" s="535">
        <v>3057.95</v>
      </c>
    </row>
    <row r="8240" spans="1:18" ht="12.75">
      <c r="A8240" s="145">
        <v>99297</v>
      </c>
      <c r="B8240" s="102" t="s">
        <v>29843</v>
      </c>
      <c r="C8240" s="145" t="s">
        <v>1</v>
      </c>
      <c r="D8240" s="535">
        <v>4160.7299999999996</v>
      </c>
      <c r="E8240" s="536">
        <v>4.0000000000000002E-4</v>
      </c>
      <c r="F8240" s="535">
        <v>2949.21</v>
      </c>
      <c r="G8240" s="536">
        <v>0</v>
      </c>
      <c r="H8240" s="535">
        <v>3646.2</v>
      </c>
      <c r="I8240" s="536">
        <v>5.0000000000000001E-4</v>
      </c>
      <c r="J8240" s="535">
        <v>3343.67</v>
      </c>
      <c r="K8240" s="536">
        <v>0</v>
      </c>
      <c r="L8240" s="535">
        <v>3362.46</v>
      </c>
      <c r="M8240" s="536">
        <v>0</v>
      </c>
      <c r="N8240" s="535">
        <v>3346.45</v>
      </c>
      <c r="O8240" s="536">
        <v>0</v>
      </c>
      <c r="P8240" s="535">
        <v>3568.26</v>
      </c>
      <c r="Q8240" s="536">
        <v>0</v>
      </c>
      <c r="R8240" s="535">
        <v>3354.26</v>
      </c>
    </row>
    <row r="8241" spans="1:18" ht="12.75">
      <c r="A8241" s="145">
        <v>99254</v>
      </c>
      <c r="B8241" s="102" t="s">
        <v>29844</v>
      </c>
      <c r="C8241" s="145" t="s">
        <v>1</v>
      </c>
      <c r="D8241" s="535">
        <v>1754.59</v>
      </c>
      <c r="E8241" s="536">
        <v>4.0000000000000002E-4</v>
      </c>
      <c r="F8241" s="535">
        <v>1241.56</v>
      </c>
      <c r="G8241" s="536">
        <v>0</v>
      </c>
      <c r="H8241" s="535">
        <v>1536.83</v>
      </c>
      <c r="I8241" s="536">
        <v>5.0000000000000001E-4</v>
      </c>
      <c r="J8241" s="535">
        <v>1412.91</v>
      </c>
      <c r="K8241" s="536">
        <v>0</v>
      </c>
      <c r="L8241" s="535">
        <v>1414.19</v>
      </c>
      <c r="M8241" s="536">
        <v>0</v>
      </c>
      <c r="N8241" s="535">
        <v>1404.13</v>
      </c>
      <c r="O8241" s="536">
        <v>0</v>
      </c>
      <c r="P8241" s="535">
        <v>1497.36</v>
      </c>
      <c r="Q8241" s="536">
        <v>0</v>
      </c>
      <c r="R8241" s="535">
        <v>1409.29</v>
      </c>
    </row>
    <row r="8242" spans="1:18" ht="12.75">
      <c r="A8242" s="145">
        <v>99261</v>
      </c>
      <c r="B8242" s="102" t="s">
        <v>29845</v>
      </c>
      <c r="C8242" s="145" t="s">
        <v>1</v>
      </c>
      <c r="D8242" s="535">
        <v>2094.17</v>
      </c>
      <c r="E8242" s="536">
        <v>4.0000000000000002E-4</v>
      </c>
      <c r="F8242" s="535">
        <v>1482.52</v>
      </c>
      <c r="G8242" s="536">
        <v>0</v>
      </c>
      <c r="H8242" s="535">
        <v>1834.51</v>
      </c>
      <c r="I8242" s="536">
        <v>5.0000000000000001E-4</v>
      </c>
      <c r="J8242" s="535">
        <v>1685.2</v>
      </c>
      <c r="K8242" s="536">
        <v>0</v>
      </c>
      <c r="L8242" s="535">
        <v>1688.77</v>
      </c>
      <c r="M8242" s="536">
        <v>0</v>
      </c>
      <c r="N8242" s="535">
        <v>1678.28</v>
      </c>
      <c r="O8242" s="536">
        <v>0</v>
      </c>
      <c r="P8242" s="535">
        <v>1789.85</v>
      </c>
      <c r="Q8242" s="536">
        <v>0</v>
      </c>
      <c r="R8242" s="535">
        <v>1684.04</v>
      </c>
    </row>
    <row r="8243" spans="1:18" ht="12.75">
      <c r="A8243" s="145">
        <v>99266</v>
      </c>
      <c r="B8243" s="102" t="s">
        <v>29846</v>
      </c>
      <c r="C8243" s="145" t="s">
        <v>1</v>
      </c>
      <c r="D8243" s="535">
        <v>2433.81</v>
      </c>
      <c r="E8243" s="536">
        <v>4.0000000000000002E-4</v>
      </c>
      <c r="F8243" s="535">
        <v>1723.55</v>
      </c>
      <c r="G8243" s="536">
        <v>0</v>
      </c>
      <c r="H8243" s="535">
        <v>2132.2800000000002</v>
      </c>
      <c r="I8243" s="536">
        <v>5.0000000000000001E-4</v>
      </c>
      <c r="J8243" s="535">
        <v>1957.55</v>
      </c>
      <c r="K8243" s="536">
        <v>0</v>
      </c>
      <c r="L8243" s="535">
        <v>1963.42</v>
      </c>
      <c r="M8243" s="536">
        <v>0</v>
      </c>
      <c r="N8243" s="535">
        <v>1952.52</v>
      </c>
      <c r="O8243" s="536">
        <v>0</v>
      </c>
      <c r="P8243" s="535">
        <v>2082.4</v>
      </c>
      <c r="Q8243" s="536">
        <v>0</v>
      </c>
      <c r="R8243" s="535">
        <v>1958.82</v>
      </c>
    </row>
    <row r="8244" spans="1:18" ht="12.75">
      <c r="A8244" s="145">
        <v>99269</v>
      </c>
      <c r="B8244" s="102" t="s">
        <v>29847</v>
      </c>
      <c r="C8244" s="145" t="s">
        <v>1</v>
      </c>
      <c r="D8244" s="535">
        <v>2773.37</v>
      </c>
      <c r="E8244" s="536">
        <v>4.0000000000000002E-4</v>
      </c>
      <c r="F8244" s="535">
        <v>1964.52</v>
      </c>
      <c r="G8244" s="536">
        <v>0</v>
      </c>
      <c r="H8244" s="535">
        <v>2429.96</v>
      </c>
      <c r="I8244" s="536">
        <v>5.0000000000000001E-4</v>
      </c>
      <c r="J8244" s="535">
        <v>2229.84</v>
      </c>
      <c r="K8244" s="536">
        <v>0</v>
      </c>
      <c r="L8244" s="535">
        <v>2238.0100000000002</v>
      </c>
      <c r="M8244" s="536">
        <v>0</v>
      </c>
      <c r="N8244" s="535">
        <v>2226.6999999999998</v>
      </c>
      <c r="O8244" s="536">
        <v>0</v>
      </c>
      <c r="P8244" s="535">
        <v>2374.88</v>
      </c>
      <c r="Q8244" s="536">
        <v>0</v>
      </c>
      <c r="R8244" s="535">
        <v>2233.59</v>
      </c>
    </row>
    <row r="8245" spans="1:18" ht="12.75">
      <c r="A8245" s="145">
        <v>99277</v>
      </c>
      <c r="B8245" s="102" t="s">
        <v>29848</v>
      </c>
      <c r="C8245" s="145" t="s">
        <v>1</v>
      </c>
      <c r="D8245" s="535">
        <v>3113.02</v>
      </c>
      <c r="E8245" s="536">
        <v>4.0000000000000002E-4</v>
      </c>
      <c r="F8245" s="535">
        <v>2205.52</v>
      </c>
      <c r="G8245" s="536">
        <v>0</v>
      </c>
      <c r="H8245" s="535">
        <v>2727.73</v>
      </c>
      <c r="I8245" s="536">
        <v>5.0000000000000001E-4</v>
      </c>
      <c r="J8245" s="535">
        <v>2502.1999999999998</v>
      </c>
      <c r="K8245" s="536">
        <v>0</v>
      </c>
      <c r="L8245" s="535">
        <v>2512.66</v>
      </c>
      <c r="M8245" s="536">
        <v>0</v>
      </c>
      <c r="N8245" s="535">
        <v>2500.94</v>
      </c>
      <c r="O8245" s="536">
        <v>0</v>
      </c>
      <c r="P8245" s="535">
        <v>2667.44</v>
      </c>
      <c r="Q8245" s="536">
        <v>0</v>
      </c>
      <c r="R8245" s="535">
        <v>2508.37</v>
      </c>
    </row>
    <row r="8246" spans="1:18" ht="12.75">
      <c r="A8246" s="145">
        <v>99281</v>
      </c>
      <c r="B8246" s="102" t="s">
        <v>29849</v>
      </c>
      <c r="C8246" s="145" t="s">
        <v>1</v>
      </c>
      <c r="D8246" s="535">
        <v>3452.67</v>
      </c>
      <c r="E8246" s="536">
        <v>4.0000000000000002E-4</v>
      </c>
      <c r="F8246" s="535">
        <v>2446.5500000000002</v>
      </c>
      <c r="G8246" s="536">
        <v>0</v>
      </c>
      <c r="H8246" s="535">
        <v>3025.5</v>
      </c>
      <c r="I8246" s="536">
        <v>5.0000000000000001E-4</v>
      </c>
      <c r="J8246" s="535">
        <v>2774.58</v>
      </c>
      <c r="K8246" s="536">
        <v>0</v>
      </c>
      <c r="L8246" s="535">
        <v>2787.31</v>
      </c>
      <c r="M8246" s="536">
        <v>0</v>
      </c>
      <c r="N8246" s="535">
        <v>2775.19</v>
      </c>
      <c r="O8246" s="536">
        <v>0</v>
      </c>
      <c r="P8246" s="535">
        <v>2959.98</v>
      </c>
      <c r="Q8246" s="536">
        <v>0</v>
      </c>
      <c r="R8246" s="535">
        <v>2783.19</v>
      </c>
    </row>
    <row r="8247" spans="1:18" ht="12.75">
      <c r="A8247" s="145">
        <v>99289</v>
      </c>
      <c r="B8247" s="102" t="s">
        <v>29850</v>
      </c>
      <c r="C8247" s="145" t="s">
        <v>1</v>
      </c>
      <c r="D8247" s="535">
        <v>3792.24</v>
      </c>
      <c r="E8247" s="536">
        <v>4.0000000000000002E-4</v>
      </c>
      <c r="F8247" s="535">
        <v>2687.53</v>
      </c>
      <c r="G8247" s="536">
        <v>0</v>
      </c>
      <c r="H8247" s="535">
        <v>3323.17</v>
      </c>
      <c r="I8247" s="536">
        <v>5.0000000000000001E-4</v>
      </c>
      <c r="J8247" s="535">
        <v>3046.85</v>
      </c>
      <c r="K8247" s="536">
        <v>0</v>
      </c>
      <c r="L8247" s="535">
        <v>3061.9</v>
      </c>
      <c r="M8247" s="536">
        <v>0</v>
      </c>
      <c r="N8247" s="535">
        <v>3049.37</v>
      </c>
      <c r="O8247" s="536">
        <v>0</v>
      </c>
      <c r="P8247" s="535">
        <v>3252.46</v>
      </c>
      <c r="Q8247" s="536">
        <v>0</v>
      </c>
      <c r="R8247" s="535">
        <v>3057.95</v>
      </c>
    </row>
    <row r="8248" spans="1:18" ht="12.75">
      <c r="A8248" s="145">
        <v>99282</v>
      </c>
      <c r="B8248" s="102" t="s">
        <v>29851</v>
      </c>
      <c r="C8248" s="145" t="s">
        <v>1</v>
      </c>
      <c r="D8248" s="535">
        <v>3827.2</v>
      </c>
      <c r="E8248" s="536">
        <v>4.0000000000000002E-4</v>
      </c>
      <c r="F8248" s="535">
        <v>2712.58</v>
      </c>
      <c r="G8248" s="536">
        <v>0</v>
      </c>
      <c r="H8248" s="535">
        <v>3353.78</v>
      </c>
      <c r="I8248" s="536">
        <v>5.0000000000000001E-4</v>
      </c>
      <c r="J8248" s="535">
        <v>3076.49</v>
      </c>
      <c r="K8248" s="536">
        <v>0</v>
      </c>
      <c r="L8248" s="535">
        <v>3093.29</v>
      </c>
      <c r="M8248" s="536">
        <v>0</v>
      </c>
      <c r="N8248" s="535">
        <v>3077.05</v>
      </c>
      <c r="O8248" s="536">
        <v>0</v>
      </c>
      <c r="P8248" s="535">
        <v>3280.64</v>
      </c>
      <c r="Q8248" s="536">
        <v>0</v>
      </c>
      <c r="R8248" s="535">
        <v>3084.02</v>
      </c>
    </row>
    <row r="8249" spans="1:18" ht="12.75">
      <c r="A8249" s="145">
        <v>99296</v>
      </c>
      <c r="B8249" s="102" t="s">
        <v>29852</v>
      </c>
      <c r="C8249" s="145" t="s">
        <v>1</v>
      </c>
      <c r="D8249" s="535">
        <v>4166.75</v>
      </c>
      <c r="E8249" s="536">
        <v>4.0000000000000002E-4</v>
      </c>
      <c r="F8249" s="535">
        <v>2953.53</v>
      </c>
      <c r="G8249" s="536">
        <v>0</v>
      </c>
      <c r="H8249" s="535">
        <v>3651.47</v>
      </c>
      <c r="I8249" s="536">
        <v>5.0000000000000001E-4</v>
      </c>
      <c r="J8249" s="535">
        <v>3348.79</v>
      </c>
      <c r="K8249" s="536">
        <v>0</v>
      </c>
      <c r="L8249" s="535">
        <v>3367.88</v>
      </c>
      <c r="M8249" s="536">
        <v>0</v>
      </c>
      <c r="N8249" s="535">
        <v>3351.22</v>
      </c>
      <c r="O8249" s="536">
        <v>0</v>
      </c>
      <c r="P8249" s="535">
        <v>3573.13</v>
      </c>
      <c r="Q8249" s="536">
        <v>0</v>
      </c>
      <c r="R8249" s="535">
        <v>3358.75</v>
      </c>
    </row>
    <row r="8250" spans="1:18" ht="12.75">
      <c r="A8250" s="145">
        <v>99299</v>
      </c>
      <c r="B8250" s="102" t="s">
        <v>29853</v>
      </c>
      <c r="C8250" s="145" t="s">
        <v>1</v>
      </c>
      <c r="D8250" s="535">
        <v>4506.25</v>
      </c>
      <c r="E8250" s="536">
        <v>4.0000000000000002E-4</v>
      </c>
      <c r="F8250" s="535">
        <v>3194.46</v>
      </c>
      <c r="G8250" s="536">
        <v>0</v>
      </c>
      <c r="H8250" s="535">
        <v>3949.1</v>
      </c>
      <c r="I8250" s="536">
        <v>5.0000000000000001E-4</v>
      </c>
      <c r="J8250" s="535">
        <v>3621</v>
      </c>
      <c r="K8250" s="536">
        <v>0</v>
      </c>
      <c r="L8250" s="535">
        <v>3642.43</v>
      </c>
      <c r="M8250" s="536">
        <v>0</v>
      </c>
      <c r="N8250" s="535">
        <v>3625.36</v>
      </c>
      <c r="O8250" s="536">
        <v>0</v>
      </c>
      <c r="P8250" s="535">
        <v>3865.56</v>
      </c>
      <c r="Q8250" s="536">
        <v>0</v>
      </c>
      <c r="R8250" s="535">
        <v>3633.46</v>
      </c>
    </row>
    <row r="8251" spans="1:18" ht="12.75">
      <c r="A8251" s="145">
        <v>99302</v>
      </c>
      <c r="B8251" s="102" t="s">
        <v>29854</v>
      </c>
      <c r="C8251" s="145" t="s">
        <v>1</v>
      </c>
      <c r="D8251" s="535">
        <v>4851.84</v>
      </c>
      <c r="E8251" s="536">
        <v>4.0000000000000002E-4</v>
      </c>
      <c r="F8251" s="535">
        <v>3439.73</v>
      </c>
      <c r="G8251" s="536">
        <v>0</v>
      </c>
      <c r="H8251" s="535">
        <v>4252.07</v>
      </c>
      <c r="I8251" s="536">
        <v>5.0000000000000001E-4</v>
      </c>
      <c r="J8251" s="535">
        <v>3898.4</v>
      </c>
      <c r="K8251" s="536">
        <v>0</v>
      </c>
      <c r="L8251" s="535">
        <v>3922.42</v>
      </c>
      <c r="M8251" s="536">
        <v>0</v>
      </c>
      <c r="N8251" s="535">
        <v>3904.32</v>
      </c>
      <c r="O8251" s="536">
        <v>0</v>
      </c>
      <c r="P8251" s="535">
        <v>4162.91</v>
      </c>
      <c r="Q8251" s="536">
        <v>0</v>
      </c>
      <c r="R8251" s="535">
        <v>3912.7</v>
      </c>
    </row>
    <row r="8252" spans="1:18" ht="12.75">
      <c r="A8252" s="145">
        <v>99307</v>
      </c>
      <c r="B8252" s="102" t="s">
        <v>29855</v>
      </c>
      <c r="C8252" s="145" t="s">
        <v>1</v>
      </c>
      <c r="D8252" s="535">
        <v>3141.94</v>
      </c>
      <c r="E8252" s="536">
        <v>4.0000000000000002E-4</v>
      </c>
      <c r="F8252" s="535">
        <v>2226.2600000000002</v>
      </c>
      <c r="G8252" s="536">
        <v>0</v>
      </c>
      <c r="H8252" s="535">
        <v>2753.04</v>
      </c>
      <c r="I8252" s="536">
        <v>5.0000000000000001E-4</v>
      </c>
      <c r="J8252" s="535">
        <v>2526.73</v>
      </c>
      <c r="K8252" s="536">
        <v>0</v>
      </c>
      <c r="L8252" s="535">
        <v>2538.65</v>
      </c>
      <c r="M8252" s="536">
        <v>0</v>
      </c>
      <c r="N8252" s="535">
        <v>2523.86</v>
      </c>
      <c r="O8252" s="536">
        <v>0</v>
      </c>
      <c r="P8252" s="535">
        <v>2690.76</v>
      </c>
      <c r="Q8252" s="536">
        <v>0</v>
      </c>
      <c r="R8252" s="535">
        <v>2529.96</v>
      </c>
    </row>
    <row r="8253" spans="1:18" ht="12.75">
      <c r="A8253" s="145">
        <v>99317</v>
      </c>
      <c r="B8253" s="102" t="s">
        <v>29856</v>
      </c>
      <c r="C8253" s="145" t="s">
        <v>1</v>
      </c>
      <c r="D8253" s="535">
        <v>3481.51</v>
      </c>
      <c r="E8253" s="536">
        <v>4.0000000000000002E-4</v>
      </c>
      <c r="F8253" s="535">
        <v>2467.23</v>
      </c>
      <c r="G8253" s="536">
        <v>0</v>
      </c>
      <c r="H8253" s="535">
        <v>3050.74</v>
      </c>
      <c r="I8253" s="536">
        <v>5.0000000000000001E-4</v>
      </c>
      <c r="J8253" s="535">
        <v>2799.02</v>
      </c>
      <c r="K8253" s="536">
        <v>0</v>
      </c>
      <c r="L8253" s="535">
        <v>2813.22</v>
      </c>
      <c r="M8253" s="536">
        <v>0</v>
      </c>
      <c r="N8253" s="535">
        <v>2798.04</v>
      </c>
      <c r="O8253" s="536">
        <v>0</v>
      </c>
      <c r="P8253" s="535">
        <v>2983.23</v>
      </c>
      <c r="Q8253" s="536">
        <v>0</v>
      </c>
      <c r="R8253" s="535">
        <v>2804.71</v>
      </c>
    </row>
    <row r="8254" spans="1:18" ht="12.75">
      <c r="A8254" s="145">
        <v>99321</v>
      </c>
      <c r="B8254" s="102" t="s">
        <v>29857</v>
      </c>
      <c r="C8254" s="145" t="s">
        <v>1</v>
      </c>
      <c r="D8254" s="535">
        <v>3821.18</v>
      </c>
      <c r="E8254" s="536">
        <v>4.0000000000000002E-4</v>
      </c>
      <c r="F8254" s="535">
        <v>2708.24</v>
      </c>
      <c r="G8254" s="536">
        <v>0</v>
      </c>
      <c r="H8254" s="535">
        <v>3348.5</v>
      </c>
      <c r="I8254" s="536">
        <v>5.0000000000000001E-4</v>
      </c>
      <c r="J8254" s="535">
        <v>3071.39</v>
      </c>
      <c r="K8254" s="536">
        <v>0</v>
      </c>
      <c r="L8254" s="535">
        <v>3087.88</v>
      </c>
      <c r="M8254" s="536">
        <v>0</v>
      </c>
      <c r="N8254" s="535">
        <v>3072.28</v>
      </c>
      <c r="O8254" s="536">
        <v>0</v>
      </c>
      <c r="P8254" s="535">
        <v>3275.78</v>
      </c>
      <c r="Q8254" s="536">
        <v>0</v>
      </c>
      <c r="R8254" s="535">
        <v>3079.52</v>
      </c>
    </row>
    <row r="8255" spans="1:18" ht="12.75">
      <c r="A8255" s="145">
        <v>99323</v>
      </c>
      <c r="B8255" s="102" t="s">
        <v>29858</v>
      </c>
      <c r="C8255" s="145" t="s">
        <v>1</v>
      </c>
      <c r="D8255" s="535">
        <v>4160.7299999999996</v>
      </c>
      <c r="E8255" s="536">
        <v>4.0000000000000002E-4</v>
      </c>
      <c r="F8255" s="535">
        <v>2949.21</v>
      </c>
      <c r="G8255" s="536">
        <v>0</v>
      </c>
      <c r="H8255" s="535">
        <v>3646.2</v>
      </c>
      <c r="I8255" s="536">
        <v>5.0000000000000001E-4</v>
      </c>
      <c r="J8255" s="535">
        <v>3343.67</v>
      </c>
      <c r="K8255" s="536">
        <v>0</v>
      </c>
      <c r="L8255" s="535">
        <v>3362.46</v>
      </c>
      <c r="M8255" s="536">
        <v>0</v>
      </c>
      <c r="N8255" s="535">
        <v>3346.45</v>
      </c>
      <c r="O8255" s="536">
        <v>0</v>
      </c>
      <c r="P8255" s="535">
        <v>3568.26</v>
      </c>
      <c r="Q8255" s="536">
        <v>0</v>
      </c>
      <c r="R8255" s="535">
        <v>3354.26</v>
      </c>
    </row>
    <row r="8256" spans="1:18" ht="12.75">
      <c r="A8256" s="145">
        <v>99325</v>
      </c>
      <c r="B8256" s="102" t="s">
        <v>29859</v>
      </c>
      <c r="C8256" s="145" t="s">
        <v>1</v>
      </c>
      <c r="D8256" s="535">
        <v>4506.25</v>
      </c>
      <c r="E8256" s="536">
        <v>4.0000000000000002E-4</v>
      </c>
      <c r="F8256" s="535">
        <v>3194.46</v>
      </c>
      <c r="G8256" s="536">
        <v>0</v>
      </c>
      <c r="H8256" s="535">
        <v>3949.1</v>
      </c>
      <c r="I8256" s="536">
        <v>5.0000000000000001E-4</v>
      </c>
      <c r="J8256" s="535">
        <v>3621</v>
      </c>
      <c r="K8256" s="536">
        <v>0</v>
      </c>
      <c r="L8256" s="535">
        <v>3642.43</v>
      </c>
      <c r="M8256" s="536">
        <v>0</v>
      </c>
      <c r="N8256" s="535">
        <v>3625.36</v>
      </c>
      <c r="O8256" s="536">
        <v>0</v>
      </c>
      <c r="P8256" s="535">
        <v>3865.56</v>
      </c>
      <c r="Q8256" s="536">
        <v>0</v>
      </c>
      <c r="R8256" s="535">
        <v>3633.46</v>
      </c>
    </row>
    <row r="8257" spans="1:18" ht="12.75">
      <c r="A8257" s="145">
        <v>99311</v>
      </c>
      <c r="B8257" s="102" t="s">
        <v>29860</v>
      </c>
      <c r="C8257" s="145" t="s">
        <v>1</v>
      </c>
      <c r="D8257" s="535">
        <v>5197.5200000000004</v>
      </c>
      <c r="E8257" s="536">
        <v>4.0000000000000002E-4</v>
      </c>
      <c r="F8257" s="535">
        <v>3685.09</v>
      </c>
      <c r="G8257" s="536">
        <v>0</v>
      </c>
      <c r="H8257" s="535">
        <v>4555.1000000000004</v>
      </c>
      <c r="I8257" s="536">
        <v>5.0000000000000001E-4</v>
      </c>
      <c r="J8257" s="535">
        <v>4175.87</v>
      </c>
      <c r="K8257" s="536">
        <v>0</v>
      </c>
      <c r="L8257" s="535">
        <v>4202.4799999999996</v>
      </c>
      <c r="M8257" s="536">
        <v>0</v>
      </c>
      <c r="N8257" s="535">
        <v>4183.33</v>
      </c>
      <c r="O8257" s="536">
        <v>0</v>
      </c>
      <c r="P8257" s="535">
        <v>4460.3100000000004</v>
      </c>
      <c r="Q8257" s="536">
        <v>0</v>
      </c>
      <c r="R8257" s="535">
        <v>4191.99</v>
      </c>
    </row>
    <row r="8258" spans="1:18" ht="12.75">
      <c r="A8258" s="145">
        <v>99314</v>
      </c>
      <c r="B8258" s="102" t="s">
        <v>29861</v>
      </c>
      <c r="C8258" s="145" t="s">
        <v>1</v>
      </c>
      <c r="D8258" s="535">
        <v>5543.11</v>
      </c>
      <c r="E8258" s="536">
        <v>4.0000000000000002E-4</v>
      </c>
      <c r="F8258" s="535">
        <v>3930.38</v>
      </c>
      <c r="G8258" s="536">
        <v>0</v>
      </c>
      <c r="H8258" s="535">
        <v>4858.08</v>
      </c>
      <c r="I8258" s="536">
        <v>5.0000000000000001E-4</v>
      </c>
      <c r="J8258" s="535">
        <v>4453.28</v>
      </c>
      <c r="K8258" s="536">
        <v>0</v>
      </c>
      <c r="L8258" s="535">
        <v>4482.5</v>
      </c>
      <c r="M8258" s="536">
        <v>0</v>
      </c>
      <c r="N8258" s="535">
        <v>4462.28</v>
      </c>
      <c r="O8258" s="536">
        <v>0</v>
      </c>
      <c r="P8258" s="535">
        <v>4757.66</v>
      </c>
      <c r="Q8258" s="536">
        <v>0</v>
      </c>
      <c r="R8258" s="535">
        <v>4471.24</v>
      </c>
    </row>
    <row r="8259" spans="1:18" ht="12.75">
      <c r="A8259" s="145">
        <v>99304</v>
      </c>
      <c r="B8259" s="102" t="s">
        <v>29862</v>
      </c>
      <c r="C8259" s="145" t="s">
        <v>1</v>
      </c>
      <c r="D8259" s="535">
        <v>4512.28</v>
      </c>
      <c r="E8259" s="536">
        <v>4.0000000000000002E-4</v>
      </c>
      <c r="F8259" s="535">
        <v>3198.79</v>
      </c>
      <c r="G8259" s="536">
        <v>0</v>
      </c>
      <c r="H8259" s="535">
        <v>3954.38</v>
      </c>
      <c r="I8259" s="536">
        <v>5.0000000000000001E-4</v>
      </c>
      <c r="J8259" s="535">
        <v>3626.11</v>
      </c>
      <c r="K8259" s="536">
        <v>0</v>
      </c>
      <c r="L8259" s="535">
        <v>3647.84</v>
      </c>
      <c r="M8259" s="536">
        <v>0</v>
      </c>
      <c r="N8259" s="535">
        <v>3630.14</v>
      </c>
      <c r="O8259" s="536">
        <v>0</v>
      </c>
      <c r="P8259" s="535">
        <v>3870.43</v>
      </c>
      <c r="Q8259" s="536">
        <v>0</v>
      </c>
      <c r="R8259" s="535">
        <v>3637.95</v>
      </c>
    </row>
    <row r="8260" spans="1:18" ht="12.75">
      <c r="A8260" s="145">
        <v>99306</v>
      </c>
      <c r="B8260" s="102" t="s">
        <v>29863</v>
      </c>
      <c r="C8260" s="145" t="s">
        <v>1</v>
      </c>
      <c r="D8260" s="535">
        <v>4851.84</v>
      </c>
      <c r="E8260" s="536">
        <v>4.0000000000000002E-4</v>
      </c>
      <c r="F8260" s="535">
        <v>3439.73</v>
      </c>
      <c r="G8260" s="536">
        <v>0</v>
      </c>
      <c r="H8260" s="535">
        <v>4252.07</v>
      </c>
      <c r="I8260" s="536">
        <v>5.0000000000000001E-4</v>
      </c>
      <c r="J8260" s="535">
        <v>3898.4</v>
      </c>
      <c r="K8260" s="536">
        <v>0</v>
      </c>
      <c r="L8260" s="535">
        <v>3922.42</v>
      </c>
      <c r="M8260" s="536">
        <v>0</v>
      </c>
      <c r="N8260" s="535">
        <v>3904.32</v>
      </c>
      <c r="O8260" s="536">
        <v>0</v>
      </c>
      <c r="P8260" s="535">
        <v>4162.91</v>
      </c>
      <c r="Q8260" s="536">
        <v>0</v>
      </c>
      <c r="R8260" s="535">
        <v>3912.7</v>
      </c>
    </row>
    <row r="8261" spans="1:18" ht="12.75">
      <c r="A8261" s="145">
        <v>99309</v>
      </c>
      <c r="B8261" s="102" t="s">
        <v>29864</v>
      </c>
      <c r="C8261" s="145" t="s">
        <v>1</v>
      </c>
      <c r="D8261" s="535">
        <v>5197.5200000000004</v>
      </c>
      <c r="E8261" s="536">
        <v>4.0000000000000002E-4</v>
      </c>
      <c r="F8261" s="535">
        <v>3685.09</v>
      </c>
      <c r="G8261" s="536">
        <v>0</v>
      </c>
      <c r="H8261" s="535">
        <v>4555.1000000000004</v>
      </c>
      <c r="I8261" s="536">
        <v>5.0000000000000001E-4</v>
      </c>
      <c r="J8261" s="535">
        <v>4175.87</v>
      </c>
      <c r="K8261" s="536">
        <v>0</v>
      </c>
      <c r="L8261" s="535">
        <v>4202.4799999999996</v>
      </c>
      <c r="M8261" s="536">
        <v>0</v>
      </c>
      <c r="N8261" s="535">
        <v>4183.33</v>
      </c>
      <c r="O8261" s="536">
        <v>0</v>
      </c>
      <c r="P8261" s="535">
        <v>4460.3100000000004</v>
      </c>
      <c r="Q8261" s="536">
        <v>0</v>
      </c>
      <c r="R8261" s="535">
        <v>4191.99</v>
      </c>
    </row>
    <row r="8262" spans="1:18" ht="12.75">
      <c r="A8262" s="145">
        <v>99327</v>
      </c>
      <c r="B8262" s="102" t="s">
        <v>29865</v>
      </c>
      <c r="C8262" s="145" t="s">
        <v>1</v>
      </c>
      <c r="D8262" s="535">
        <v>5829.81</v>
      </c>
      <c r="E8262" s="536">
        <v>4.0000000000000002E-4</v>
      </c>
      <c r="F8262" s="535">
        <v>4133.42</v>
      </c>
      <c r="G8262" s="536">
        <v>0</v>
      </c>
      <c r="H8262" s="535">
        <v>5109.47</v>
      </c>
      <c r="I8262" s="536">
        <v>5.0000000000000001E-4</v>
      </c>
      <c r="J8262" s="535">
        <v>4680.74</v>
      </c>
      <c r="K8262" s="536">
        <v>0</v>
      </c>
      <c r="L8262" s="535">
        <v>4709.57</v>
      </c>
      <c r="M8262" s="536">
        <v>0</v>
      </c>
      <c r="N8262" s="535">
        <v>4694.58</v>
      </c>
      <c r="O8262" s="536">
        <v>0</v>
      </c>
      <c r="P8262" s="535">
        <v>5007.51</v>
      </c>
      <c r="Q8262" s="536">
        <v>0</v>
      </c>
      <c r="R8262" s="535">
        <v>4706.51</v>
      </c>
    </row>
    <row r="8263" spans="1:18" ht="12.75">
      <c r="A8263" s="145">
        <v>98009</v>
      </c>
      <c r="B8263" s="102" t="s">
        <v>29866</v>
      </c>
      <c r="C8263" s="145" t="s">
        <v>1</v>
      </c>
      <c r="D8263" s="535">
        <v>2539.46</v>
      </c>
      <c r="E8263" s="536">
        <v>4.0000000000000002E-4</v>
      </c>
      <c r="F8263" s="535">
        <v>1816.78</v>
      </c>
      <c r="G8263" s="536">
        <v>0</v>
      </c>
      <c r="H8263" s="535">
        <v>2203.16</v>
      </c>
      <c r="I8263" s="536">
        <v>2.9499999999999998E-2</v>
      </c>
      <c r="J8263" s="535">
        <v>2040.52</v>
      </c>
      <c r="K8263" s="536">
        <v>0</v>
      </c>
      <c r="L8263" s="535">
        <v>2041.6</v>
      </c>
      <c r="M8263" s="536">
        <v>0</v>
      </c>
      <c r="N8263" s="535">
        <v>2036.58</v>
      </c>
      <c r="O8263" s="536">
        <v>0</v>
      </c>
      <c r="P8263" s="535">
        <v>2171.27</v>
      </c>
      <c r="Q8263" s="536">
        <v>0</v>
      </c>
      <c r="R8263" s="535">
        <v>2022.29</v>
      </c>
    </row>
    <row r="8264" spans="1:18" ht="12.75">
      <c r="A8264" s="145">
        <v>98011</v>
      </c>
      <c r="B8264" s="102" t="s">
        <v>29867</v>
      </c>
      <c r="C8264" s="145" t="s">
        <v>1</v>
      </c>
      <c r="D8264" s="535">
        <v>2894.54</v>
      </c>
      <c r="E8264" s="536">
        <v>4.0000000000000002E-4</v>
      </c>
      <c r="F8264" s="535">
        <v>2071.4499999999998</v>
      </c>
      <c r="G8264" s="536">
        <v>0</v>
      </c>
      <c r="H8264" s="535">
        <v>2511.2600000000002</v>
      </c>
      <c r="I8264" s="536">
        <v>2.9700000000000001E-2</v>
      </c>
      <c r="J8264" s="535">
        <v>2324.9899999999998</v>
      </c>
      <c r="K8264" s="536">
        <v>0</v>
      </c>
      <c r="L8264" s="535">
        <v>2327.6799999999998</v>
      </c>
      <c r="M8264" s="536">
        <v>0</v>
      </c>
      <c r="N8264" s="535">
        <v>2323.12</v>
      </c>
      <c r="O8264" s="536">
        <v>0</v>
      </c>
      <c r="P8264" s="535">
        <v>2476.81</v>
      </c>
      <c r="Q8264" s="536">
        <v>0</v>
      </c>
      <c r="R8264" s="535">
        <v>2306.38</v>
      </c>
    </row>
    <row r="8265" spans="1:18" ht="12.75">
      <c r="A8265" s="145">
        <v>98013</v>
      </c>
      <c r="B8265" s="102" t="s">
        <v>29868</v>
      </c>
      <c r="C8265" s="145" t="s">
        <v>1</v>
      </c>
      <c r="D8265" s="535">
        <v>3249.74</v>
      </c>
      <c r="E8265" s="536">
        <v>4.0000000000000002E-4</v>
      </c>
      <c r="F8265" s="535">
        <v>2326.17</v>
      </c>
      <c r="G8265" s="536">
        <v>0</v>
      </c>
      <c r="H8265" s="535">
        <v>2819.45</v>
      </c>
      <c r="I8265" s="536">
        <v>2.9899999999999999E-2</v>
      </c>
      <c r="J8265" s="535">
        <v>2609.5700000000002</v>
      </c>
      <c r="K8265" s="536">
        <v>0</v>
      </c>
      <c r="L8265" s="535">
        <v>2613.83</v>
      </c>
      <c r="M8265" s="536">
        <v>0</v>
      </c>
      <c r="N8265" s="535">
        <v>2609.7199999999998</v>
      </c>
      <c r="O8265" s="536">
        <v>0</v>
      </c>
      <c r="P8265" s="535">
        <v>2782.45</v>
      </c>
      <c r="Q8265" s="536">
        <v>0</v>
      </c>
      <c r="R8265" s="535">
        <v>2590.5</v>
      </c>
    </row>
    <row r="8266" spans="1:18" ht="12.75">
      <c r="A8266" s="145">
        <v>98015</v>
      </c>
      <c r="B8266" s="102" t="s">
        <v>29869</v>
      </c>
      <c r="C8266" s="145" t="s">
        <v>1</v>
      </c>
      <c r="D8266" s="535">
        <v>3604.94</v>
      </c>
      <c r="E8266" s="536">
        <v>4.0000000000000002E-4</v>
      </c>
      <c r="F8266" s="535">
        <v>2580.91</v>
      </c>
      <c r="G8266" s="536">
        <v>0</v>
      </c>
      <c r="H8266" s="535">
        <v>3127.66</v>
      </c>
      <c r="I8266" s="536">
        <v>0.03</v>
      </c>
      <c r="J8266" s="535">
        <v>2894.15</v>
      </c>
      <c r="K8266" s="536">
        <v>0</v>
      </c>
      <c r="L8266" s="535">
        <v>2899.99</v>
      </c>
      <c r="M8266" s="536">
        <v>0</v>
      </c>
      <c r="N8266" s="535">
        <v>2896.34</v>
      </c>
      <c r="O8266" s="536">
        <v>0</v>
      </c>
      <c r="P8266" s="535">
        <v>3088.07</v>
      </c>
      <c r="Q8266" s="536">
        <v>0</v>
      </c>
      <c r="R8266" s="535">
        <v>2874.65</v>
      </c>
    </row>
    <row r="8267" spans="1:18" ht="12.75">
      <c r="A8267" s="145">
        <v>98017</v>
      </c>
      <c r="B8267" s="102" t="s">
        <v>29870</v>
      </c>
      <c r="C8267" s="145" t="s">
        <v>1</v>
      </c>
      <c r="D8267" s="535">
        <v>3960.03</v>
      </c>
      <c r="E8267" s="536">
        <v>4.0000000000000002E-4</v>
      </c>
      <c r="F8267" s="535">
        <v>2835.58</v>
      </c>
      <c r="G8267" s="536">
        <v>0</v>
      </c>
      <c r="H8267" s="535">
        <v>3435.74</v>
      </c>
      <c r="I8267" s="536">
        <v>3.0099999999999998E-2</v>
      </c>
      <c r="J8267" s="535">
        <v>3178.62</v>
      </c>
      <c r="K8267" s="536">
        <v>0</v>
      </c>
      <c r="L8267" s="535">
        <v>3186.06</v>
      </c>
      <c r="M8267" s="536">
        <v>0</v>
      </c>
      <c r="N8267" s="535">
        <v>3182.87</v>
      </c>
      <c r="O8267" s="536">
        <v>0</v>
      </c>
      <c r="P8267" s="535">
        <v>3393.6</v>
      </c>
      <c r="Q8267" s="536">
        <v>0</v>
      </c>
      <c r="R8267" s="535">
        <v>3158.74</v>
      </c>
    </row>
    <row r="8268" spans="1:18" ht="12.75">
      <c r="A8268" s="145">
        <v>98019</v>
      </c>
      <c r="B8268" s="102" t="s">
        <v>29871</v>
      </c>
      <c r="C8268" s="145" t="s">
        <v>1</v>
      </c>
      <c r="D8268" s="535">
        <v>4348.72</v>
      </c>
      <c r="E8268" s="536">
        <v>4.0000000000000002E-4</v>
      </c>
      <c r="F8268" s="535">
        <v>3115.09</v>
      </c>
      <c r="G8268" s="536">
        <v>0</v>
      </c>
      <c r="H8268" s="535">
        <v>3772.33</v>
      </c>
      <c r="I8268" s="536">
        <v>3.0700000000000002E-2</v>
      </c>
      <c r="J8268" s="535">
        <v>3491.3</v>
      </c>
      <c r="K8268" s="536">
        <v>0</v>
      </c>
      <c r="L8268" s="535">
        <v>3501.58</v>
      </c>
      <c r="M8268" s="536">
        <v>0</v>
      </c>
      <c r="N8268" s="535">
        <v>3496.03</v>
      </c>
      <c r="O8268" s="536">
        <v>0</v>
      </c>
      <c r="P8268" s="535">
        <v>3726.4</v>
      </c>
      <c r="Q8268" s="536">
        <v>0</v>
      </c>
      <c r="R8268" s="535">
        <v>3467.19</v>
      </c>
    </row>
    <row r="8269" spans="1:18" ht="12.75">
      <c r="A8269" s="145">
        <v>97995</v>
      </c>
      <c r="B8269" s="102" t="s">
        <v>29872</v>
      </c>
      <c r="C8269" s="145" t="s">
        <v>1</v>
      </c>
      <c r="D8269" s="535">
        <v>1829.17</v>
      </c>
      <c r="E8269" s="536">
        <v>4.0000000000000002E-4</v>
      </c>
      <c r="F8269" s="535">
        <v>1307.3699999999999</v>
      </c>
      <c r="G8269" s="536">
        <v>0</v>
      </c>
      <c r="H8269" s="535">
        <v>1586.86</v>
      </c>
      <c r="I8269" s="536">
        <v>2.9000000000000001E-2</v>
      </c>
      <c r="J8269" s="535">
        <v>1471.48</v>
      </c>
      <c r="K8269" s="536">
        <v>0</v>
      </c>
      <c r="L8269" s="535">
        <v>1469.38</v>
      </c>
      <c r="M8269" s="536">
        <v>0</v>
      </c>
      <c r="N8269" s="535">
        <v>1463.47</v>
      </c>
      <c r="O8269" s="536">
        <v>0</v>
      </c>
      <c r="P8269" s="535">
        <v>1560.09</v>
      </c>
      <c r="Q8269" s="536">
        <v>0</v>
      </c>
      <c r="R8269" s="535">
        <v>1454.09</v>
      </c>
    </row>
    <row r="8270" spans="1:18" ht="12.75">
      <c r="A8270" s="145">
        <v>97997</v>
      </c>
      <c r="B8270" s="102" t="s">
        <v>29873</v>
      </c>
      <c r="C8270" s="145" t="s">
        <v>1</v>
      </c>
      <c r="D8270" s="535">
        <v>2184.27</v>
      </c>
      <c r="E8270" s="536">
        <v>4.0000000000000002E-4</v>
      </c>
      <c r="F8270" s="535">
        <v>1562.03</v>
      </c>
      <c r="G8270" s="536">
        <v>0</v>
      </c>
      <c r="H8270" s="535">
        <v>1894.97</v>
      </c>
      <c r="I8270" s="536">
        <v>2.93E-2</v>
      </c>
      <c r="J8270" s="535">
        <v>1755.95</v>
      </c>
      <c r="K8270" s="536">
        <v>0</v>
      </c>
      <c r="L8270" s="535">
        <v>1755.45</v>
      </c>
      <c r="M8270" s="536">
        <v>0</v>
      </c>
      <c r="N8270" s="535">
        <v>1749.97</v>
      </c>
      <c r="O8270" s="536">
        <v>0</v>
      </c>
      <c r="P8270" s="535">
        <v>1865.64</v>
      </c>
      <c r="Q8270" s="536">
        <v>0</v>
      </c>
      <c r="R8270" s="535">
        <v>1738.17</v>
      </c>
    </row>
    <row r="8271" spans="1:18" ht="12.75">
      <c r="A8271" s="145">
        <v>97999</v>
      </c>
      <c r="B8271" s="102" t="s">
        <v>29874</v>
      </c>
      <c r="C8271" s="145" t="s">
        <v>1</v>
      </c>
      <c r="D8271" s="535">
        <v>2539.46</v>
      </c>
      <c r="E8271" s="536">
        <v>4.0000000000000002E-4</v>
      </c>
      <c r="F8271" s="535">
        <v>1816.78</v>
      </c>
      <c r="G8271" s="536">
        <v>0</v>
      </c>
      <c r="H8271" s="535">
        <v>2203.16</v>
      </c>
      <c r="I8271" s="536">
        <v>2.9499999999999998E-2</v>
      </c>
      <c r="J8271" s="535">
        <v>2040.52</v>
      </c>
      <c r="K8271" s="536">
        <v>0</v>
      </c>
      <c r="L8271" s="535">
        <v>2041.6</v>
      </c>
      <c r="M8271" s="536">
        <v>0</v>
      </c>
      <c r="N8271" s="535">
        <v>2036.58</v>
      </c>
      <c r="O8271" s="536">
        <v>0</v>
      </c>
      <c r="P8271" s="535">
        <v>2171.27</v>
      </c>
      <c r="Q8271" s="536">
        <v>0</v>
      </c>
      <c r="R8271" s="535">
        <v>2022.29</v>
      </c>
    </row>
    <row r="8272" spans="1:18" ht="12.75">
      <c r="A8272" s="145">
        <v>98001</v>
      </c>
      <c r="B8272" s="102" t="s">
        <v>29875</v>
      </c>
      <c r="C8272" s="145" t="s">
        <v>1</v>
      </c>
      <c r="D8272" s="535">
        <v>2894.54</v>
      </c>
      <c r="E8272" s="536">
        <v>4.0000000000000002E-4</v>
      </c>
      <c r="F8272" s="535">
        <v>2071.4499999999998</v>
      </c>
      <c r="G8272" s="536">
        <v>0</v>
      </c>
      <c r="H8272" s="535">
        <v>2511.2600000000002</v>
      </c>
      <c r="I8272" s="536">
        <v>2.9700000000000001E-2</v>
      </c>
      <c r="J8272" s="535">
        <v>2324.9899999999998</v>
      </c>
      <c r="K8272" s="536">
        <v>0</v>
      </c>
      <c r="L8272" s="535">
        <v>2327.6799999999998</v>
      </c>
      <c r="M8272" s="536">
        <v>0</v>
      </c>
      <c r="N8272" s="535">
        <v>2323.12</v>
      </c>
      <c r="O8272" s="536">
        <v>0</v>
      </c>
      <c r="P8272" s="535">
        <v>2476.81</v>
      </c>
      <c r="Q8272" s="536">
        <v>0</v>
      </c>
      <c r="R8272" s="535">
        <v>2306.38</v>
      </c>
    </row>
    <row r="8273" spans="1:18" ht="12.75">
      <c r="A8273" s="145">
        <v>98003</v>
      </c>
      <c r="B8273" s="102" t="s">
        <v>29876</v>
      </c>
      <c r="C8273" s="145" t="s">
        <v>1</v>
      </c>
      <c r="D8273" s="535">
        <v>3249.74</v>
      </c>
      <c r="E8273" s="536">
        <v>4.0000000000000002E-4</v>
      </c>
      <c r="F8273" s="535">
        <v>2326.17</v>
      </c>
      <c r="G8273" s="536">
        <v>0</v>
      </c>
      <c r="H8273" s="535">
        <v>2819.45</v>
      </c>
      <c r="I8273" s="536">
        <v>2.9899999999999999E-2</v>
      </c>
      <c r="J8273" s="535">
        <v>2609.5700000000002</v>
      </c>
      <c r="K8273" s="536">
        <v>0</v>
      </c>
      <c r="L8273" s="535">
        <v>2613.83</v>
      </c>
      <c r="M8273" s="536">
        <v>0</v>
      </c>
      <c r="N8273" s="535">
        <v>2609.7199999999998</v>
      </c>
      <c r="O8273" s="536">
        <v>0</v>
      </c>
      <c r="P8273" s="535">
        <v>2782.45</v>
      </c>
      <c r="Q8273" s="536">
        <v>0</v>
      </c>
      <c r="R8273" s="535">
        <v>2590.5</v>
      </c>
    </row>
    <row r="8274" spans="1:18" ht="12.75">
      <c r="A8274" s="145">
        <v>98005</v>
      </c>
      <c r="B8274" s="102" t="s">
        <v>29877</v>
      </c>
      <c r="C8274" s="145" t="s">
        <v>1</v>
      </c>
      <c r="D8274" s="535">
        <v>3604.94</v>
      </c>
      <c r="E8274" s="536">
        <v>4.0000000000000002E-4</v>
      </c>
      <c r="F8274" s="535">
        <v>2580.91</v>
      </c>
      <c r="G8274" s="536">
        <v>0</v>
      </c>
      <c r="H8274" s="535">
        <v>3127.66</v>
      </c>
      <c r="I8274" s="536">
        <v>0.03</v>
      </c>
      <c r="J8274" s="535">
        <v>2894.15</v>
      </c>
      <c r="K8274" s="536">
        <v>0</v>
      </c>
      <c r="L8274" s="535">
        <v>2899.99</v>
      </c>
      <c r="M8274" s="536">
        <v>0</v>
      </c>
      <c r="N8274" s="535">
        <v>2896.34</v>
      </c>
      <c r="O8274" s="536">
        <v>0</v>
      </c>
      <c r="P8274" s="535">
        <v>3088.07</v>
      </c>
      <c r="Q8274" s="536">
        <v>0</v>
      </c>
      <c r="R8274" s="535">
        <v>2874.65</v>
      </c>
    </row>
    <row r="8275" spans="1:18" ht="12.75">
      <c r="A8275" s="145">
        <v>98007</v>
      </c>
      <c r="B8275" s="102" t="s">
        <v>29878</v>
      </c>
      <c r="C8275" s="145" t="s">
        <v>1</v>
      </c>
      <c r="D8275" s="535">
        <v>3960.03</v>
      </c>
      <c r="E8275" s="536">
        <v>4.0000000000000002E-4</v>
      </c>
      <c r="F8275" s="535">
        <v>2835.58</v>
      </c>
      <c r="G8275" s="536">
        <v>0</v>
      </c>
      <c r="H8275" s="535">
        <v>3435.74</v>
      </c>
      <c r="I8275" s="536">
        <v>3.0099999999999998E-2</v>
      </c>
      <c r="J8275" s="535">
        <v>3178.62</v>
      </c>
      <c r="K8275" s="536">
        <v>0</v>
      </c>
      <c r="L8275" s="535">
        <v>3186.06</v>
      </c>
      <c r="M8275" s="536">
        <v>0</v>
      </c>
      <c r="N8275" s="535">
        <v>3182.87</v>
      </c>
      <c r="O8275" s="536">
        <v>0</v>
      </c>
      <c r="P8275" s="535">
        <v>3393.6</v>
      </c>
      <c r="Q8275" s="536">
        <v>0</v>
      </c>
      <c r="R8275" s="535">
        <v>3158.74</v>
      </c>
    </row>
    <row r="8276" spans="1:18" ht="12.75">
      <c r="A8276" s="145">
        <v>98031</v>
      </c>
      <c r="B8276" s="102" t="s">
        <v>29879</v>
      </c>
      <c r="C8276" s="145" t="s">
        <v>1</v>
      </c>
      <c r="D8276" s="535">
        <v>4000.65</v>
      </c>
      <c r="E8276" s="536">
        <v>4.0000000000000002E-4</v>
      </c>
      <c r="F8276" s="535">
        <v>2865.63</v>
      </c>
      <c r="G8276" s="536">
        <v>0</v>
      </c>
      <c r="H8276" s="535">
        <v>3470.15</v>
      </c>
      <c r="I8276" s="536">
        <v>3.0800000000000001E-2</v>
      </c>
      <c r="J8276" s="535">
        <v>3212.7</v>
      </c>
      <c r="K8276" s="536">
        <v>0</v>
      </c>
      <c r="L8276" s="535">
        <v>3221.64</v>
      </c>
      <c r="M8276" s="536">
        <v>0</v>
      </c>
      <c r="N8276" s="535">
        <v>3215.05</v>
      </c>
      <c r="O8276" s="536">
        <v>0</v>
      </c>
      <c r="P8276" s="535">
        <v>3426.54</v>
      </c>
      <c r="Q8276" s="536">
        <v>0</v>
      </c>
      <c r="R8276" s="535">
        <v>3188.21</v>
      </c>
    </row>
    <row r="8277" spans="1:18" ht="12.75">
      <c r="A8277" s="145">
        <v>98033</v>
      </c>
      <c r="B8277" s="102" t="s">
        <v>29880</v>
      </c>
      <c r="C8277" s="145" t="s">
        <v>1</v>
      </c>
      <c r="D8277" s="535">
        <v>4355.72</v>
      </c>
      <c r="E8277" s="536">
        <v>4.0000000000000002E-4</v>
      </c>
      <c r="F8277" s="535">
        <v>3120.28</v>
      </c>
      <c r="G8277" s="536">
        <v>0</v>
      </c>
      <c r="H8277" s="535">
        <v>3778.25</v>
      </c>
      <c r="I8277" s="536">
        <v>3.0800000000000001E-2</v>
      </c>
      <c r="J8277" s="535">
        <v>3497.19</v>
      </c>
      <c r="K8277" s="536">
        <v>0</v>
      </c>
      <c r="L8277" s="535">
        <v>3507.72</v>
      </c>
      <c r="M8277" s="536">
        <v>0</v>
      </c>
      <c r="N8277" s="535">
        <v>3501.58</v>
      </c>
      <c r="O8277" s="536">
        <v>0</v>
      </c>
      <c r="P8277" s="535">
        <v>3732.09</v>
      </c>
      <c r="Q8277" s="536">
        <v>0</v>
      </c>
      <c r="R8277" s="535">
        <v>3472.27</v>
      </c>
    </row>
    <row r="8278" spans="1:18" ht="12.75">
      <c r="A8278" s="145">
        <v>98035</v>
      </c>
      <c r="B8278" s="102" t="s">
        <v>29881</v>
      </c>
      <c r="C8278" s="145" t="s">
        <v>1</v>
      </c>
      <c r="D8278" s="535">
        <v>4710.7700000000004</v>
      </c>
      <c r="E8278" s="536">
        <v>4.0000000000000002E-4</v>
      </c>
      <c r="F8278" s="535">
        <v>3374.92</v>
      </c>
      <c r="G8278" s="536">
        <v>0</v>
      </c>
      <c r="H8278" s="535">
        <v>4086.31</v>
      </c>
      <c r="I8278" s="536">
        <v>3.0800000000000001E-2</v>
      </c>
      <c r="J8278" s="535">
        <v>3781.6</v>
      </c>
      <c r="K8278" s="536">
        <v>0</v>
      </c>
      <c r="L8278" s="535">
        <v>3793.77</v>
      </c>
      <c r="M8278" s="536">
        <v>0</v>
      </c>
      <c r="N8278" s="535">
        <v>3788.09</v>
      </c>
      <c r="O8278" s="536">
        <v>0</v>
      </c>
      <c r="P8278" s="535">
        <v>4037.6</v>
      </c>
      <c r="Q8278" s="536">
        <v>0</v>
      </c>
      <c r="R8278" s="535">
        <v>3756.31</v>
      </c>
    </row>
    <row r="8279" spans="1:18" ht="12.75">
      <c r="A8279" s="145">
        <v>98037</v>
      </c>
      <c r="B8279" s="102" t="s">
        <v>29882</v>
      </c>
      <c r="C8279" s="145" t="s">
        <v>1</v>
      </c>
      <c r="D8279" s="535">
        <v>5072.8500000000004</v>
      </c>
      <c r="E8279" s="536">
        <v>4.0000000000000002E-4</v>
      </c>
      <c r="F8279" s="535">
        <v>3634.76</v>
      </c>
      <c r="G8279" s="536">
        <v>0</v>
      </c>
      <c r="H8279" s="535">
        <v>4400.3500000000004</v>
      </c>
      <c r="I8279" s="536">
        <v>3.09E-2</v>
      </c>
      <c r="J8279" s="535">
        <v>4071.96</v>
      </c>
      <c r="K8279" s="536">
        <v>0</v>
      </c>
      <c r="L8279" s="535">
        <v>4085.97</v>
      </c>
      <c r="M8279" s="536">
        <v>0</v>
      </c>
      <c r="N8279" s="535">
        <v>4080.17</v>
      </c>
      <c r="O8279" s="536">
        <v>0</v>
      </c>
      <c r="P8279" s="535">
        <v>4348.82</v>
      </c>
      <c r="Q8279" s="536">
        <v>0</v>
      </c>
      <c r="R8279" s="535">
        <v>4045.47</v>
      </c>
    </row>
    <row r="8280" spans="1:18" ht="12.75">
      <c r="A8280" s="145">
        <v>98021</v>
      </c>
      <c r="B8280" s="102" t="s">
        <v>29883</v>
      </c>
      <c r="C8280" s="145" t="s">
        <v>1</v>
      </c>
      <c r="D8280" s="535">
        <v>3283.34</v>
      </c>
      <c r="E8280" s="536">
        <v>4.0000000000000002E-4</v>
      </c>
      <c r="F8280" s="535">
        <v>2351.0300000000002</v>
      </c>
      <c r="G8280" s="536">
        <v>0</v>
      </c>
      <c r="H8280" s="535">
        <v>2847.9</v>
      </c>
      <c r="I8280" s="536">
        <v>3.0599999999999999E-2</v>
      </c>
      <c r="J8280" s="535">
        <v>2637.76</v>
      </c>
      <c r="K8280" s="536">
        <v>0</v>
      </c>
      <c r="L8280" s="535">
        <v>2643.28</v>
      </c>
      <c r="M8280" s="536">
        <v>0</v>
      </c>
      <c r="N8280" s="535">
        <v>2636.37</v>
      </c>
      <c r="O8280" s="536">
        <v>0</v>
      </c>
      <c r="P8280" s="535">
        <v>2809.7</v>
      </c>
      <c r="Q8280" s="536">
        <v>0</v>
      </c>
      <c r="R8280" s="535">
        <v>2614.9</v>
      </c>
    </row>
    <row r="8281" spans="1:18" ht="12.75">
      <c r="A8281" s="145">
        <v>98023</v>
      </c>
      <c r="B8281" s="102" t="s">
        <v>29884</v>
      </c>
      <c r="C8281" s="145" t="s">
        <v>1</v>
      </c>
      <c r="D8281" s="535">
        <v>3638.43</v>
      </c>
      <c r="E8281" s="536">
        <v>4.0000000000000002E-4</v>
      </c>
      <c r="F8281" s="535">
        <v>2605.6999999999998</v>
      </c>
      <c r="G8281" s="536">
        <v>0</v>
      </c>
      <c r="H8281" s="535">
        <v>3156.02</v>
      </c>
      <c r="I8281" s="536">
        <v>3.0599999999999999E-2</v>
      </c>
      <c r="J8281" s="535">
        <v>2922.25</v>
      </c>
      <c r="K8281" s="536">
        <v>0</v>
      </c>
      <c r="L8281" s="535">
        <v>2929.35</v>
      </c>
      <c r="M8281" s="536">
        <v>0</v>
      </c>
      <c r="N8281" s="535">
        <v>2922.89</v>
      </c>
      <c r="O8281" s="536">
        <v>0</v>
      </c>
      <c r="P8281" s="535">
        <v>3115.24</v>
      </c>
      <c r="Q8281" s="536">
        <v>0</v>
      </c>
      <c r="R8281" s="535">
        <v>2898.97</v>
      </c>
    </row>
    <row r="8282" spans="1:18" ht="12.75">
      <c r="A8282" s="145">
        <v>98025</v>
      </c>
      <c r="B8282" s="102" t="s">
        <v>29885</v>
      </c>
      <c r="C8282" s="145" t="s">
        <v>1</v>
      </c>
      <c r="D8282" s="535">
        <v>3993.65</v>
      </c>
      <c r="E8282" s="536">
        <v>4.0000000000000002E-4</v>
      </c>
      <c r="F8282" s="535">
        <v>2860.43</v>
      </c>
      <c r="G8282" s="536">
        <v>0</v>
      </c>
      <c r="H8282" s="535">
        <v>3464.21</v>
      </c>
      <c r="I8282" s="536">
        <v>3.0700000000000002E-2</v>
      </c>
      <c r="J8282" s="535">
        <v>3206.82</v>
      </c>
      <c r="K8282" s="536">
        <v>0</v>
      </c>
      <c r="L8282" s="535">
        <v>3215.51</v>
      </c>
      <c r="M8282" s="536">
        <v>0</v>
      </c>
      <c r="N8282" s="535">
        <v>3209.5</v>
      </c>
      <c r="O8282" s="536">
        <v>0</v>
      </c>
      <c r="P8282" s="535">
        <v>3420.86</v>
      </c>
      <c r="Q8282" s="536">
        <v>0</v>
      </c>
      <c r="R8282" s="535">
        <v>3183.12</v>
      </c>
    </row>
    <row r="8283" spans="1:18" ht="12.75">
      <c r="A8283" s="145">
        <v>98027</v>
      </c>
      <c r="B8283" s="102" t="s">
        <v>29886</v>
      </c>
      <c r="C8283" s="145" t="s">
        <v>1</v>
      </c>
      <c r="D8283" s="535">
        <v>4348.72</v>
      </c>
      <c r="E8283" s="536">
        <v>4.0000000000000002E-4</v>
      </c>
      <c r="F8283" s="535">
        <v>3115.09</v>
      </c>
      <c r="G8283" s="536">
        <v>0</v>
      </c>
      <c r="H8283" s="535">
        <v>3772.33</v>
      </c>
      <c r="I8283" s="536">
        <v>3.0700000000000002E-2</v>
      </c>
      <c r="J8283" s="535">
        <v>3491.3</v>
      </c>
      <c r="K8283" s="536">
        <v>0</v>
      </c>
      <c r="L8283" s="535">
        <v>3501.58</v>
      </c>
      <c r="M8283" s="536">
        <v>0</v>
      </c>
      <c r="N8283" s="535">
        <v>3496.03</v>
      </c>
      <c r="O8283" s="536">
        <v>0</v>
      </c>
      <c r="P8283" s="535">
        <v>3726.4</v>
      </c>
      <c r="Q8283" s="536">
        <v>0</v>
      </c>
      <c r="R8283" s="535">
        <v>3467.19</v>
      </c>
    </row>
    <row r="8284" spans="1:18" ht="12.75">
      <c r="A8284" s="145">
        <v>98029</v>
      </c>
      <c r="B8284" s="102" t="s">
        <v>29887</v>
      </c>
      <c r="C8284" s="145" t="s">
        <v>1</v>
      </c>
      <c r="D8284" s="535">
        <v>4710.7700000000004</v>
      </c>
      <c r="E8284" s="536">
        <v>4.0000000000000002E-4</v>
      </c>
      <c r="F8284" s="535">
        <v>3374.92</v>
      </c>
      <c r="G8284" s="536">
        <v>0</v>
      </c>
      <c r="H8284" s="535">
        <v>4086.31</v>
      </c>
      <c r="I8284" s="536">
        <v>3.0800000000000001E-2</v>
      </c>
      <c r="J8284" s="535">
        <v>3781.6</v>
      </c>
      <c r="K8284" s="536">
        <v>0</v>
      </c>
      <c r="L8284" s="535">
        <v>3793.77</v>
      </c>
      <c r="M8284" s="536">
        <v>0</v>
      </c>
      <c r="N8284" s="535">
        <v>3788.09</v>
      </c>
      <c r="O8284" s="536">
        <v>0</v>
      </c>
      <c r="P8284" s="535">
        <v>4037.6</v>
      </c>
      <c r="Q8284" s="536">
        <v>0</v>
      </c>
      <c r="R8284" s="535">
        <v>3756.31</v>
      </c>
    </row>
    <row r="8285" spans="1:18" ht="12.75">
      <c r="A8285" s="145">
        <v>98045</v>
      </c>
      <c r="B8285" s="102" t="s">
        <v>29888</v>
      </c>
      <c r="C8285" s="145" t="s">
        <v>1</v>
      </c>
      <c r="D8285" s="535">
        <v>5435.06</v>
      </c>
      <c r="E8285" s="536">
        <v>4.0000000000000002E-4</v>
      </c>
      <c r="F8285" s="535">
        <v>3894.69</v>
      </c>
      <c r="G8285" s="536">
        <v>0</v>
      </c>
      <c r="H8285" s="535">
        <v>4714.47</v>
      </c>
      <c r="I8285" s="536">
        <v>3.1E-2</v>
      </c>
      <c r="J8285" s="535">
        <v>4362.41</v>
      </c>
      <c r="K8285" s="536">
        <v>0</v>
      </c>
      <c r="L8285" s="535">
        <v>4378.26</v>
      </c>
      <c r="M8285" s="536">
        <v>0</v>
      </c>
      <c r="N8285" s="535">
        <v>4372.33</v>
      </c>
      <c r="O8285" s="536">
        <v>0</v>
      </c>
      <c r="P8285" s="535">
        <v>4660.13</v>
      </c>
      <c r="Q8285" s="536">
        <v>0</v>
      </c>
      <c r="R8285" s="535">
        <v>4334.68</v>
      </c>
    </row>
    <row r="8286" spans="1:18" ht="12.75">
      <c r="A8286" s="145">
        <v>98047</v>
      </c>
      <c r="B8286" s="102" t="s">
        <v>29889</v>
      </c>
      <c r="C8286" s="145" t="s">
        <v>1</v>
      </c>
      <c r="D8286" s="535">
        <v>5797.15</v>
      </c>
      <c r="E8286" s="536">
        <v>4.0000000000000002E-4</v>
      </c>
      <c r="F8286" s="535">
        <v>4154.54</v>
      </c>
      <c r="G8286" s="536">
        <v>0</v>
      </c>
      <c r="H8286" s="535">
        <v>5028.5200000000004</v>
      </c>
      <c r="I8286" s="536">
        <v>3.1099999999999999E-2</v>
      </c>
      <c r="J8286" s="535">
        <v>4652.7700000000004</v>
      </c>
      <c r="K8286" s="536">
        <v>0</v>
      </c>
      <c r="L8286" s="535">
        <v>4670.4799999999996</v>
      </c>
      <c r="M8286" s="536">
        <v>0</v>
      </c>
      <c r="N8286" s="535">
        <v>4664.41</v>
      </c>
      <c r="O8286" s="536">
        <v>0</v>
      </c>
      <c r="P8286" s="535">
        <v>4971.3500000000004</v>
      </c>
      <c r="Q8286" s="536">
        <v>0</v>
      </c>
      <c r="R8286" s="535">
        <v>4623.84</v>
      </c>
    </row>
    <row r="8287" spans="1:18" ht="12.75">
      <c r="A8287" s="145">
        <v>98039</v>
      </c>
      <c r="B8287" s="102" t="s">
        <v>29890</v>
      </c>
      <c r="C8287" s="145" t="s">
        <v>1</v>
      </c>
      <c r="D8287" s="535">
        <v>4717.7700000000004</v>
      </c>
      <c r="E8287" s="536">
        <v>4.0000000000000002E-4</v>
      </c>
      <c r="F8287" s="535">
        <v>3380.12</v>
      </c>
      <c r="G8287" s="536">
        <v>0</v>
      </c>
      <c r="H8287" s="535">
        <v>4092.25</v>
      </c>
      <c r="I8287" s="536">
        <v>3.09E-2</v>
      </c>
      <c r="J8287" s="535">
        <v>3787.48</v>
      </c>
      <c r="K8287" s="536">
        <v>0</v>
      </c>
      <c r="L8287" s="535">
        <v>3799.91</v>
      </c>
      <c r="M8287" s="536">
        <v>0</v>
      </c>
      <c r="N8287" s="535">
        <v>3793.64</v>
      </c>
      <c r="O8287" s="536">
        <v>0</v>
      </c>
      <c r="P8287" s="535">
        <v>4043.29</v>
      </c>
      <c r="Q8287" s="536">
        <v>0</v>
      </c>
      <c r="R8287" s="535">
        <v>3761.39</v>
      </c>
    </row>
    <row r="8288" spans="1:18" ht="12.75">
      <c r="A8288" s="145">
        <v>98041</v>
      </c>
      <c r="B8288" s="102" t="s">
        <v>29891</v>
      </c>
      <c r="C8288" s="145" t="s">
        <v>1</v>
      </c>
      <c r="D8288" s="535">
        <v>5072.8500000000004</v>
      </c>
      <c r="E8288" s="536">
        <v>4.0000000000000002E-4</v>
      </c>
      <c r="F8288" s="535">
        <v>3634.76</v>
      </c>
      <c r="G8288" s="536">
        <v>0</v>
      </c>
      <c r="H8288" s="535">
        <v>4400.3500000000004</v>
      </c>
      <c r="I8288" s="536">
        <v>3.09E-2</v>
      </c>
      <c r="J8288" s="535">
        <v>4071.96</v>
      </c>
      <c r="K8288" s="536">
        <v>0</v>
      </c>
      <c r="L8288" s="535">
        <v>4085.97</v>
      </c>
      <c r="M8288" s="536">
        <v>0</v>
      </c>
      <c r="N8288" s="535">
        <v>4080.17</v>
      </c>
      <c r="O8288" s="536">
        <v>0</v>
      </c>
      <c r="P8288" s="535">
        <v>4348.82</v>
      </c>
      <c r="Q8288" s="536">
        <v>0</v>
      </c>
      <c r="R8288" s="535">
        <v>4045.47</v>
      </c>
    </row>
    <row r="8289" spans="1:18" ht="12.75">
      <c r="A8289" s="145">
        <v>98043</v>
      </c>
      <c r="B8289" s="102" t="s">
        <v>29892</v>
      </c>
      <c r="C8289" s="145" t="s">
        <v>1</v>
      </c>
      <c r="D8289" s="535">
        <v>5435.06</v>
      </c>
      <c r="E8289" s="536">
        <v>4.0000000000000002E-4</v>
      </c>
      <c r="F8289" s="535">
        <v>3894.69</v>
      </c>
      <c r="G8289" s="536">
        <v>0</v>
      </c>
      <c r="H8289" s="535">
        <v>4714.47</v>
      </c>
      <c r="I8289" s="536">
        <v>3.1E-2</v>
      </c>
      <c r="J8289" s="535">
        <v>4362.41</v>
      </c>
      <c r="K8289" s="536">
        <v>0</v>
      </c>
      <c r="L8289" s="535">
        <v>4378.26</v>
      </c>
      <c r="M8289" s="536">
        <v>0</v>
      </c>
      <c r="N8289" s="535">
        <v>4372.33</v>
      </c>
      <c r="O8289" s="536">
        <v>0</v>
      </c>
      <c r="P8289" s="535">
        <v>4660.13</v>
      </c>
      <c r="Q8289" s="536">
        <v>0</v>
      </c>
      <c r="R8289" s="535">
        <v>4334.68</v>
      </c>
    </row>
    <row r="8290" spans="1:18" ht="12.75">
      <c r="A8290" s="145">
        <v>98049</v>
      </c>
      <c r="B8290" s="102" t="s">
        <v>29893</v>
      </c>
      <c r="C8290" s="145" t="s">
        <v>1</v>
      </c>
      <c r="D8290" s="535">
        <v>6090.83</v>
      </c>
      <c r="E8290" s="536">
        <v>4.0000000000000002E-4</v>
      </c>
      <c r="F8290" s="535">
        <v>4363.75</v>
      </c>
      <c r="G8290" s="536">
        <v>0</v>
      </c>
      <c r="H8290" s="535">
        <v>5284.59</v>
      </c>
      <c r="I8290" s="536">
        <v>3.04E-2</v>
      </c>
      <c r="J8290" s="535">
        <v>4885.71</v>
      </c>
      <c r="K8290" s="536">
        <v>0</v>
      </c>
      <c r="L8290" s="535">
        <v>4902.7299999999996</v>
      </c>
      <c r="M8290" s="536">
        <v>0</v>
      </c>
      <c r="N8290" s="535">
        <v>4902.26</v>
      </c>
      <c r="O8290" s="536">
        <v>0</v>
      </c>
      <c r="P8290" s="535">
        <v>5227.08</v>
      </c>
      <c r="Q8290" s="536">
        <v>0</v>
      </c>
      <c r="R8290" s="535">
        <v>4863.3100000000004</v>
      </c>
    </row>
    <row r="8291" spans="1:18" ht="12.75">
      <c r="A8291" s="145">
        <v>101809</v>
      </c>
      <c r="B8291" s="102" t="s">
        <v>29894</v>
      </c>
      <c r="C8291" s="145" t="s">
        <v>2</v>
      </c>
      <c r="D8291" s="535">
        <v>4120.76</v>
      </c>
      <c r="E8291" s="536">
        <v>1.8599999999999998E-2</v>
      </c>
      <c r="F8291" s="535">
        <v>2910.41</v>
      </c>
      <c r="G8291" s="536">
        <v>2.47E-2</v>
      </c>
      <c r="H8291" s="535">
        <v>3646.34</v>
      </c>
      <c r="I8291" s="536">
        <v>1.41E-2</v>
      </c>
      <c r="J8291" s="535">
        <v>3609.33</v>
      </c>
      <c r="K8291" s="536">
        <v>1.95E-2</v>
      </c>
      <c r="L8291" s="535">
        <v>3285.36</v>
      </c>
      <c r="M8291" s="536">
        <v>8.0999999999999996E-3</v>
      </c>
      <c r="N8291" s="535">
        <v>3092.65</v>
      </c>
      <c r="O8291" s="536">
        <v>2.3199999999999998E-2</v>
      </c>
      <c r="P8291" s="535">
        <v>3224.89</v>
      </c>
      <c r="Q8291" s="536">
        <v>2.1899999999999999E-2</v>
      </c>
      <c r="R8291" s="535">
        <v>3105.89</v>
      </c>
    </row>
    <row r="8292" spans="1:18" ht="12.75">
      <c r="A8292" s="145">
        <v>99280</v>
      </c>
      <c r="B8292" s="102" t="s">
        <v>29895</v>
      </c>
      <c r="C8292" s="145" t="s">
        <v>2</v>
      </c>
      <c r="D8292" s="535">
        <v>2711.89</v>
      </c>
      <c r="E8292" s="536">
        <v>1.66E-2</v>
      </c>
      <c r="F8292" s="535">
        <v>2001.38</v>
      </c>
      <c r="G8292" s="536">
        <v>2.1899999999999999E-2</v>
      </c>
      <c r="H8292" s="535">
        <v>2416.5700000000002</v>
      </c>
      <c r="I8292" s="536">
        <v>1.03E-2</v>
      </c>
      <c r="J8292" s="535">
        <v>2332.67</v>
      </c>
      <c r="K8292" s="536">
        <v>1.83E-2</v>
      </c>
      <c r="L8292" s="535">
        <v>2282.3200000000002</v>
      </c>
      <c r="M8292" s="536">
        <v>6.1000000000000004E-3</v>
      </c>
      <c r="N8292" s="535">
        <v>2116.36</v>
      </c>
      <c r="O8292" s="536">
        <v>2.07E-2</v>
      </c>
      <c r="P8292" s="535">
        <v>2261.48</v>
      </c>
      <c r="Q8292" s="536">
        <v>1.8800000000000001E-2</v>
      </c>
      <c r="R8292" s="535">
        <v>2151.0500000000002</v>
      </c>
    </row>
    <row r="8293" spans="1:18" ht="12.75">
      <c r="A8293" s="145">
        <v>99292</v>
      </c>
      <c r="B8293" s="102" t="s">
        <v>29896</v>
      </c>
      <c r="C8293" s="145" t="s">
        <v>2</v>
      </c>
      <c r="D8293" s="535">
        <v>3354.48</v>
      </c>
      <c r="E8293" s="536">
        <v>1.7600000000000001E-2</v>
      </c>
      <c r="F8293" s="535">
        <v>2480.21</v>
      </c>
      <c r="G8293" s="536">
        <v>2.3199999999999998E-2</v>
      </c>
      <c r="H8293" s="535">
        <v>2984.15</v>
      </c>
      <c r="I8293" s="536">
        <v>1.1599999999999999E-2</v>
      </c>
      <c r="J8293" s="535">
        <v>2888.82</v>
      </c>
      <c r="K8293" s="536">
        <v>1.9400000000000001E-2</v>
      </c>
      <c r="L8293" s="535">
        <v>2812.01</v>
      </c>
      <c r="M8293" s="536">
        <v>7.3000000000000001E-3</v>
      </c>
      <c r="N8293" s="535">
        <v>2612.42</v>
      </c>
      <c r="O8293" s="536">
        <v>2.1999999999999999E-2</v>
      </c>
      <c r="P8293" s="535">
        <v>2792.27</v>
      </c>
      <c r="Q8293" s="536">
        <v>2.01E-2</v>
      </c>
      <c r="R8293" s="535">
        <v>2656.66</v>
      </c>
    </row>
    <row r="8294" spans="1:18" ht="12.75">
      <c r="A8294" s="145">
        <v>99242</v>
      </c>
      <c r="B8294" s="102" t="s">
        <v>29897</v>
      </c>
      <c r="C8294" s="145" t="s">
        <v>2</v>
      </c>
      <c r="D8294" s="535">
        <v>4006.05</v>
      </c>
      <c r="E8294" s="536">
        <v>1.8800000000000001E-2</v>
      </c>
      <c r="F8294" s="535">
        <v>2961.12</v>
      </c>
      <c r="G8294" s="536">
        <v>2.46E-2</v>
      </c>
      <c r="H8294" s="535">
        <v>3556.6</v>
      </c>
      <c r="I8294" s="536">
        <v>1.29E-2</v>
      </c>
      <c r="J8294" s="535">
        <v>3454.2</v>
      </c>
      <c r="K8294" s="536">
        <v>2.07E-2</v>
      </c>
      <c r="L8294" s="535">
        <v>3340.82</v>
      </c>
      <c r="M8294" s="536">
        <v>8.3999999999999995E-3</v>
      </c>
      <c r="N8294" s="535">
        <v>3108.95</v>
      </c>
      <c r="O8294" s="536">
        <v>2.3400000000000001E-2</v>
      </c>
      <c r="P8294" s="535">
        <v>3321.92</v>
      </c>
      <c r="Q8294" s="536">
        <v>2.1600000000000001E-2</v>
      </c>
      <c r="R8294" s="535">
        <v>3162.1</v>
      </c>
    </row>
    <row r="8295" spans="1:18" ht="12.75">
      <c r="A8295" s="145">
        <v>99248</v>
      </c>
      <c r="B8295" s="102" t="s">
        <v>29898</v>
      </c>
      <c r="C8295" s="145" t="s">
        <v>2</v>
      </c>
      <c r="D8295" s="535">
        <v>5155.49</v>
      </c>
      <c r="E8295" s="536">
        <v>0.02</v>
      </c>
      <c r="F8295" s="535">
        <v>3811.35</v>
      </c>
      <c r="G8295" s="536">
        <v>2.6100000000000002E-2</v>
      </c>
      <c r="H8295" s="535">
        <v>4561.46</v>
      </c>
      <c r="I8295" s="536">
        <v>1.43E-2</v>
      </c>
      <c r="J8295" s="535">
        <v>4452.1899999999996</v>
      </c>
      <c r="K8295" s="536">
        <v>2.2100000000000002E-2</v>
      </c>
      <c r="L8295" s="535">
        <v>4273.49</v>
      </c>
      <c r="M8295" s="536">
        <v>9.7999999999999997E-3</v>
      </c>
      <c r="N8295" s="535">
        <v>3983.4</v>
      </c>
      <c r="O8295" s="536">
        <v>2.5000000000000001E-2</v>
      </c>
      <c r="P8295" s="535">
        <v>4256.6099999999997</v>
      </c>
      <c r="Q8295" s="536">
        <v>2.3099999999999999E-2</v>
      </c>
      <c r="R8295" s="535">
        <v>4048.96</v>
      </c>
    </row>
    <row r="8296" spans="1:18" ht="12.75">
      <c r="A8296" s="145">
        <v>99275</v>
      </c>
      <c r="B8296" s="102" t="s">
        <v>29899</v>
      </c>
      <c r="C8296" s="145" t="s">
        <v>2</v>
      </c>
      <c r="D8296" s="535">
        <v>1212.45</v>
      </c>
      <c r="E8296" s="536">
        <v>0.37140000000000001</v>
      </c>
      <c r="F8296" s="535">
        <v>827.49</v>
      </c>
      <c r="G8296" s="536">
        <v>5.7000000000000002E-2</v>
      </c>
      <c r="H8296" s="535">
        <v>1141.3</v>
      </c>
      <c r="I8296" s="536">
        <v>0.35720000000000002</v>
      </c>
      <c r="J8296" s="535">
        <v>1101.3699999999999</v>
      </c>
      <c r="K8296" s="536">
        <v>0.40849999999999997</v>
      </c>
      <c r="L8296" s="535">
        <v>1042.2</v>
      </c>
      <c r="M8296" s="536">
        <v>0</v>
      </c>
      <c r="N8296" s="535">
        <v>998.3</v>
      </c>
      <c r="O8296" s="536">
        <v>0.45190000000000002</v>
      </c>
      <c r="P8296" s="535">
        <v>1060</v>
      </c>
      <c r="Q8296" s="536">
        <v>4.3299999999999998E-2</v>
      </c>
      <c r="R8296" s="535">
        <v>1030.95</v>
      </c>
    </row>
    <row r="8297" spans="1:18" ht="12.75">
      <c r="A8297" s="145">
        <v>99285</v>
      </c>
      <c r="B8297" s="102" t="s">
        <v>29900</v>
      </c>
      <c r="C8297" s="145" t="s">
        <v>2</v>
      </c>
      <c r="D8297" s="535">
        <v>1550.42</v>
      </c>
      <c r="E8297" s="536">
        <v>0.39200000000000002</v>
      </c>
      <c r="F8297" s="535">
        <v>1158.3</v>
      </c>
      <c r="G8297" s="536">
        <v>6.2700000000000006E-2</v>
      </c>
      <c r="H8297" s="535">
        <v>1446.39</v>
      </c>
      <c r="I8297" s="536">
        <v>0.3826</v>
      </c>
      <c r="J8297" s="535">
        <v>1419.26</v>
      </c>
      <c r="K8297" s="536">
        <v>0.42770000000000002</v>
      </c>
      <c r="L8297" s="535">
        <v>1443.77</v>
      </c>
      <c r="M8297" s="536">
        <v>9.1999999999999998E-3</v>
      </c>
      <c r="N8297" s="535">
        <v>1375.05</v>
      </c>
      <c r="O8297" s="536">
        <v>0.44230000000000003</v>
      </c>
      <c r="P8297" s="535">
        <v>1426.68</v>
      </c>
      <c r="Q8297" s="536">
        <v>0.05</v>
      </c>
      <c r="R8297" s="535">
        <v>1355.27</v>
      </c>
    </row>
    <row r="8298" spans="1:18" ht="12.75">
      <c r="A8298" s="145">
        <v>102457</v>
      </c>
      <c r="B8298" s="102" t="s">
        <v>29901</v>
      </c>
      <c r="C8298" s="145" t="s">
        <v>2</v>
      </c>
      <c r="D8298" s="535">
        <v>1944.8</v>
      </c>
      <c r="E8298" s="536">
        <v>0.41699999999999998</v>
      </c>
      <c r="F8298" s="535">
        <v>1456.5</v>
      </c>
      <c r="G8298" s="536">
        <v>5.28E-2</v>
      </c>
      <c r="H8298" s="535">
        <v>1803.7</v>
      </c>
      <c r="I8298" s="536">
        <v>0.42180000000000001</v>
      </c>
      <c r="J8298" s="535">
        <v>1794.27</v>
      </c>
      <c r="K8298" s="536">
        <v>0.45150000000000001</v>
      </c>
      <c r="L8298" s="535">
        <v>1795.83</v>
      </c>
      <c r="M8298" s="536">
        <v>1.14E-2</v>
      </c>
      <c r="N8298" s="535">
        <v>1723.77</v>
      </c>
      <c r="O8298" s="536">
        <v>0.47070000000000001</v>
      </c>
      <c r="P8298" s="535">
        <v>1801.16</v>
      </c>
      <c r="Q8298" s="536">
        <v>4.2000000000000003E-2</v>
      </c>
      <c r="R8298" s="535">
        <v>1701.65</v>
      </c>
    </row>
    <row r="8299" spans="1:18" ht="12.75">
      <c r="A8299" s="145">
        <v>102142</v>
      </c>
      <c r="B8299" s="102" t="s">
        <v>29902</v>
      </c>
      <c r="C8299" s="145" t="s">
        <v>2</v>
      </c>
      <c r="D8299" s="535">
        <v>3237.6</v>
      </c>
      <c r="E8299" s="536">
        <v>0.39100000000000001</v>
      </c>
      <c r="F8299" s="535">
        <v>2290.0100000000002</v>
      </c>
      <c r="G8299" s="536">
        <v>5.1799999999999999E-2</v>
      </c>
      <c r="H8299" s="535">
        <v>2990.79</v>
      </c>
      <c r="I8299" s="536">
        <v>0.39779999999999999</v>
      </c>
      <c r="J8299" s="535">
        <v>2968.28</v>
      </c>
      <c r="K8299" s="536">
        <v>0.4259</v>
      </c>
      <c r="L8299" s="535">
        <v>2814.77</v>
      </c>
      <c r="M8299" s="536">
        <v>1.2200000000000001E-2</v>
      </c>
      <c r="N8299" s="535">
        <v>2698.08</v>
      </c>
      <c r="O8299" s="536">
        <v>0.46899999999999997</v>
      </c>
      <c r="P8299" s="535">
        <v>2854.57</v>
      </c>
      <c r="Q8299" s="536">
        <v>4.1099999999999998E-2</v>
      </c>
      <c r="R8299" s="535">
        <v>2731.78</v>
      </c>
    </row>
    <row r="8300" spans="1:18" ht="12.75">
      <c r="A8300" s="145">
        <v>97980</v>
      </c>
      <c r="B8300" s="102" t="s">
        <v>29903</v>
      </c>
      <c r="C8300" s="145" t="s">
        <v>2</v>
      </c>
      <c r="D8300" s="535">
        <v>2825.2</v>
      </c>
      <c r="E8300" s="536">
        <v>1.5900000000000001E-2</v>
      </c>
      <c r="F8300" s="535">
        <v>2101.36</v>
      </c>
      <c r="G8300" s="536">
        <v>2.0899999999999998E-2</v>
      </c>
      <c r="H8300" s="535">
        <v>2492.59</v>
      </c>
      <c r="I8300" s="536">
        <v>3.7600000000000001E-2</v>
      </c>
      <c r="J8300" s="535">
        <v>2421.65</v>
      </c>
      <c r="K8300" s="536">
        <v>1.7600000000000001E-2</v>
      </c>
      <c r="L8300" s="535">
        <v>2366.17</v>
      </c>
      <c r="M8300" s="536">
        <v>5.7999999999999996E-3</v>
      </c>
      <c r="N8300" s="535">
        <v>2206.5</v>
      </c>
      <c r="O8300" s="536">
        <v>1.9900000000000001E-2</v>
      </c>
      <c r="P8300" s="535">
        <v>2356.79</v>
      </c>
      <c r="Q8300" s="536">
        <v>1.8100000000000002E-2</v>
      </c>
      <c r="R8300" s="535">
        <v>2219.11</v>
      </c>
    </row>
    <row r="8301" spans="1:18" ht="12.75">
      <c r="A8301" s="145">
        <v>98405</v>
      </c>
      <c r="B8301" s="102" t="s">
        <v>29904</v>
      </c>
      <c r="C8301" s="145" t="s">
        <v>2</v>
      </c>
      <c r="D8301" s="535">
        <v>3483.66</v>
      </c>
      <c r="E8301" s="536">
        <v>1.7000000000000001E-2</v>
      </c>
      <c r="F8301" s="535">
        <v>2594.1999999999998</v>
      </c>
      <c r="G8301" s="536">
        <v>2.2100000000000002E-2</v>
      </c>
      <c r="H8301" s="535">
        <v>3070.82</v>
      </c>
      <c r="I8301" s="536">
        <v>3.6799999999999999E-2</v>
      </c>
      <c r="J8301" s="535">
        <v>2990.26</v>
      </c>
      <c r="K8301" s="536">
        <v>1.8800000000000001E-2</v>
      </c>
      <c r="L8301" s="535">
        <v>2907.6</v>
      </c>
      <c r="M8301" s="536">
        <v>7.1000000000000004E-3</v>
      </c>
      <c r="N8301" s="535">
        <v>2715.2</v>
      </c>
      <c r="O8301" s="536">
        <v>2.1100000000000001E-2</v>
      </c>
      <c r="P8301" s="535">
        <v>2900.93</v>
      </c>
      <c r="Q8301" s="536">
        <v>1.9400000000000001E-2</v>
      </c>
      <c r="R8301" s="535">
        <v>2734.26</v>
      </c>
    </row>
    <row r="8302" spans="1:18" ht="12.75">
      <c r="A8302" s="145">
        <v>97988</v>
      </c>
      <c r="B8302" s="102" t="s">
        <v>29905</v>
      </c>
      <c r="C8302" s="145" t="s">
        <v>2</v>
      </c>
      <c r="D8302" s="535">
        <v>4149.71</v>
      </c>
      <c r="E8302" s="536">
        <v>1.8100000000000002E-2</v>
      </c>
      <c r="F8302" s="535">
        <v>3087.89</v>
      </c>
      <c r="G8302" s="536">
        <v>2.3599999999999999E-2</v>
      </c>
      <c r="H8302" s="535">
        <v>3652.99</v>
      </c>
      <c r="I8302" s="536">
        <v>3.6400000000000002E-2</v>
      </c>
      <c r="J8302" s="535">
        <v>3567.01</v>
      </c>
      <c r="K8302" s="536">
        <v>2.01E-2</v>
      </c>
      <c r="L8302" s="535">
        <v>3447.13</v>
      </c>
      <c r="M8302" s="536">
        <v>8.2000000000000007E-3</v>
      </c>
      <c r="N8302" s="535">
        <v>3223.26</v>
      </c>
      <c r="O8302" s="536">
        <v>2.2599999999999999E-2</v>
      </c>
      <c r="P8302" s="535">
        <v>3442.77</v>
      </c>
      <c r="Q8302" s="536">
        <v>2.0799999999999999E-2</v>
      </c>
      <c r="R8302" s="535">
        <v>3248.4</v>
      </c>
    </row>
    <row r="8303" spans="1:18" ht="12.75">
      <c r="A8303" s="145">
        <v>97992</v>
      </c>
      <c r="B8303" s="102" t="s">
        <v>29906</v>
      </c>
      <c r="C8303" s="145" t="s">
        <v>2</v>
      </c>
      <c r="D8303" s="535">
        <v>5328.87</v>
      </c>
      <c r="E8303" s="536">
        <v>1.9300000000000001E-2</v>
      </c>
      <c r="F8303" s="535">
        <v>3964.34</v>
      </c>
      <c r="G8303" s="536">
        <v>2.5100000000000001E-2</v>
      </c>
      <c r="H8303" s="535">
        <v>4677.79</v>
      </c>
      <c r="I8303" s="536">
        <v>3.6400000000000002E-2</v>
      </c>
      <c r="J8303" s="535">
        <v>4588.34</v>
      </c>
      <c r="K8303" s="536">
        <v>2.1399999999999999E-2</v>
      </c>
      <c r="L8303" s="535">
        <v>4401.79</v>
      </c>
      <c r="M8303" s="536">
        <v>9.4999999999999998E-3</v>
      </c>
      <c r="N8303" s="535">
        <v>4121.3500000000004</v>
      </c>
      <c r="O8303" s="536">
        <v>2.4199999999999999E-2</v>
      </c>
      <c r="P8303" s="535">
        <v>4402.45</v>
      </c>
      <c r="Q8303" s="536">
        <v>2.23E-2</v>
      </c>
      <c r="R8303" s="535">
        <v>4153.12</v>
      </c>
    </row>
    <row r="8304" spans="1:18" ht="12.75">
      <c r="A8304" s="145">
        <v>97978</v>
      </c>
      <c r="B8304" s="102" t="s">
        <v>29907</v>
      </c>
      <c r="C8304" s="145" t="s">
        <v>2</v>
      </c>
      <c r="D8304" s="535">
        <v>1225.07</v>
      </c>
      <c r="E8304" s="536">
        <v>0.36759999999999998</v>
      </c>
      <c r="F8304" s="535">
        <v>838.62</v>
      </c>
      <c r="G8304" s="536">
        <v>5.62E-2</v>
      </c>
      <c r="H8304" s="535">
        <v>1149.77</v>
      </c>
      <c r="I8304" s="536">
        <v>0.36120000000000002</v>
      </c>
      <c r="J8304" s="535">
        <v>1111.27</v>
      </c>
      <c r="K8304" s="536">
        <v>0.40479999999999999</v>
      </c>
      <c r="L8304" s="535">
        <v>1051.54</v>
      </c>
      <c r="M8304" s="536">
        <v>0</v>
      </c>
      <c r="N8304" s="535">
        <v>1008.34</v>
      </c>
      <c r="O8304" s="536">
        <v>0.44740000000000002</v>
      </c>
      <c r="P8304" s="535">
        <v>1070.6099999999999</v>
      </c>
      <c r="Q8304" s="536">
        <v>4.2900000000000001E-2</v>
      </c>
      <c r="R8304" s="535">
        <v>1038.53</v>
      </c>
    </row>
    <row r="8305" spans="1:18" ht="12.75">
      <c r="A8305" s="145">
        <v>98410</v>
      </c>
      <c r="B8305" s="102" t="s">
        <v>29908</v>
      </c>
      <c r="C8305" s="145" t="s">
        <v>2</v>
      </c>
      <c r="D8305" s="535">
        <v>1560.27</v>
      </c>
      <c r="E8305" s="536">
        <v>0.3856</v>
      </c>
      <c r="F8305" s="535">
        <v>1089.04</v>
      </c>
      <c r="G8305" s="536">
        <v>6.1100000000000002E-2</v>
      </c>
      <c r="H8305" s="535">
        <v>1448.71</v>
      </c>
      <c r="I8305" s="536">
        <v>0.39119999999999999</v>
      </c>
      <c r="J8305" s="535">
        <v>1423.97</v>
      </c>
      <c r="K8305" s="536">
        <v>0.42199999999999999</v>
      </c>
      <c r="L8305" s="535">
        <v>1346.09</v>
      </c>
      <c r="M8305" s="536">
        <v>9.7999999999999997E-3</v>
      </c>
      <c r="N8305" s="535">
        <v>1292.29</v>
      </c>
      <c r="O8305" s="536">
        <v>0.46600000000000003</v>
      </c>
      <c r="P8305" s="535">
        <v>1366.6</v>
      </c>
      <c r="Q8305" s="536">
        <v>4.7800000000000002E-2</v>
      </c>
      <c r="R8305" s="535">
        <v>1313.83</v>
      </c>
    </row>
    <row r="8306" spans="1:18" ht="12.75">
      <c r="A8306" s="145">
        <v>102139</v>
      </c>
      <c r="B8306" s="102" t="s">
        <v>29909</v>
      </c>
      <c r="C8306" s="145" t="s">
        <v>2</v>
      </c>
      <c r="D8306" s="535">
        <v>2143.66</v>
      </c>
      <c r="E8306" s="536">
        <v>0.38190000000000002</v>
      </c>
      <c r="F8306" s="535">
        <v>1508.43</v>
      </c>
      <c r="G8306" s="536">
        <v>5.6099999999999997E-2</v>
      </c>
      <c r="H8306" s="535">
        <v>1980.05</v>
      </c>
      <c r="I8306" s="536">
        <v>0.39460000000000001</v>
      </c>
      <c r="J8306" s="535">
        <v>1957.47</v>
      </c>
      <c r="K8306" s="536">
        <v>0.4178</v>
      </c>
      <c r="L8306" s="535">
        <v>1851.73</v>
      </c>
      <c r="M8306" s="536">
        <v>1.11E-2</v>
      </c>
      <c r="N8306" s="535">
        <v>1777.92</v>
      </c>
      <c r="O8306" s="536">
        <v>0.4607</v>
      </c>
      <c r="P8306" s="535">
        <v>1880.07</v>
      </c>
      <c r="Q8306" s="536">
        <v>4.4400000000000002E-2</v>
      </c>
      <c r="R8306" s="535">
        <v>1800.31</v>
      </c>
    </row>
    <row r="8307" spans="1:18" ht="12.75">
      <c r="A8307" s="145">
        <v>102141</v>
      </c>
      <c r="B8307" s="102" t="s">
        <v>29910</v>
      </c>
      <c r="C8307" s="145" t="s">
        <v>2</v>
      </c>
      <c r="D8307" s="535">
        <v>3294.59</v>
      </c>
      <c r="E8307" s="536">
        <v>0.38419999999999999</v>
      </c>
      <c r="F8307" s="535">
        <v>2340.31</v>
      </c>
      <c r="G8307" s="536">
        <v>5.0700000000000002E-2</v>
      </c>
      <c r="H8307" s="535">
        <v>3029.03</v>
      </c>
      <c r="I8307" s="536">
        <v>0.4042</v>
      </c>
      <c r="J8307" s="535">
        <v>3013.04</v>
      </c>
      <c r="K8307" s="536">
        <v>0.41959999999999997</v>
      </c>
      <c r="L8307" s="535">
        <v>2856.94</v>
      </c>
      <c r="M8307" s="536">
        <v>1.2E-2</v>
      </c>
      <c r="N8307" s="535">
        <v>2743.43</v>
      </c>
      <c r="O8307" s="536">
        <v>0.46129999999999999</v>
      </c>
      <c r="P8307" s="535">
        <v>2902.52</v>
      </c>
      <c r="Q8307" s="536">
        <v>4.0500000000000001E-2</v>
      </c>
      <c r="R8307" s="535">
        <v>2766.01</v>
      </c>
    </row>
    <row r="8308" spans="1:18" ht="12.75">
      <c r="A8308" s="145">
        <v>99290</v>
      </c>
      <c r="B8308" s="102" t="s">
        <v>29911</v>
      </c>
      <c r="C8308" s="145" t="s">
        <v>2</v>
      </c>
      <c r="D8308" s="535">
        <v>5814.73</v>
      </c>
      <c r="E8308" s="536">
        <v>1.83E-2</v>
      </c>
      <c r="F8308" s="535">
        <v>3940.04</v>
      </c>
      <c r="G8308" s="536">
        <v>2.5899999999999999E-2</v>
      </c>
      <c r="H8308" s="535">
        <v>5050.5</v>
      </c>
      <c r="I8308" s="536">
        <v>1.37E-2</v>
      </c>
      <c r="J8308" s="535">
        <v>4854.38</v>
      </c>
      <c r="K8308" s="536">
        <v>2.07E-2</v>
      </c>
      <c r="L8308" s="535">
        <v>4441.34</v>
      </c>
      <c r="M8308" s="536">
        <v>9.1999999999999998E-3</v>
      </c>
      <c r="N8308" s="535">
        <v>4297.96</v>
      </c>
      <c r="O8308" s="536">
        <v>2.3699999999999999E-2</v>
      </c>
      <c r="P8308" s="535">
        <v>4623.25</v>
      </c>
      <c r="Q8308" s="536">
        <v>2.18E-2</v>
      </c>
      <c r="R8308" s="535">
        <v>4363.07</v>
      </c>
    </row>
    <row r="8309" spans="1:18" ht="12.75">
      <c r="A8309" s="145">
        <v>99244</v>
      </c>
      <c r="B8309" s="102" t="s">
        <v>29912</v>
      </c>
      <c r="C8309" s="145" t="s">
        <v>2</v>
      </c>
      <c r="D8309" s="535">
        <v>7092.45</v>
      </c>
      <c r="E8309" s="536">
        <v>2.2200000000000001E-2</v>
      </c>
      <c r="F8309" s="535">
        <v>4814.3</v>
      </c>
      <c r="G8309" s="536">
        <v>3.1600000000000003E-2</v>
      </c>
      <c r="H8309" s="535">
        <v>6154.64</v>
      </c>
      <c r="I8309" s="536">
        <v>2.2599999999999999E-2</v>
      </c>
      <c r="J8309" s="535">
        <v>5924.71</v>
      </c>
      <c r="K8309" s="536">
        <v>2.5499999999999998E-2</v>
      </c>
      <c r="L8309" s="535">
        <v>5413.47</v>
      </c>
      <c r="M8309" s="536">
        <v>9.7000000000000003E-3</v>
      </c>
      <c r="N8309" s="535">
        <v>5245.39</v>
      </c>
      <c r="O8309" s="536">
        <v>2.9000000000000001E-2</v>
      </c>
      <c r="P8309" s="535">
        <v>5639.23</v>
      </c>
      <c r="Q8309" s="536">
        <v>2.6800000000000001E-2</v>
      </c>
      <c r="R8309" s="535">
        <v>5320.98</v>
      </c>
    </row>
    <row r="8310" spans="1:18" ht="12.75">
      <c r="A8310" s="145">
        <v>99256</v>
      </c>
      <c r="B8310" s="102" t="s">
        <v>29913</v>
      </c>
      <c r="C8310" s="145" t="s">
        <v>2</v>
      </c>
      <c r="D8310" s="535">
        <v>8341.48</v>
      </c>
      <c r="E8310" s="536">
        <v>2.2499999999999999E-2</v>
      </c>
      <c r="F8310" s="535">
        <v>5661.36</v>
      </c>
      <c r="G8310" s="536">
        <v>3.2000000000000001E-2</v>
      </c>
      <c r="H8310" s="535">
        <v>7232.5</v>
      </c>
      <c r="I8310" s="536">
        <v>2.3E-2</v>
      </c>
      <c r="J8310" s="535">
        <v>6967.43</v>
      </c>
      <c r="K8310" s="536">
        <v>2.58E-2</v>
      </c>
      <c r="L8310" s="535">
        <v>6360.44</v>
      </c>
      <c r="M8310" s="536">
        <v>1.01E-2</v>
      </c>
      <c r="N8310" s="535">
        <v>6165.5</v>
      </c>
      <c r="O8310" s="536">
        <v>2.9399999999999999E-2</v>
      </c>
      <c r="P8310" s="535">
        <v>6628.05</v>
      </c>
      <c r="Q8310" s="536">
        <v>2.7199999999999998E-2</v>
      </c>
      <c r="R8310" s="535">
        <v>6250</v>
      </c>
    </row>
    <row r="8311" spans="1:18" ht="12.75">
      <c r="A8311" s="145">
        <v>99271</v>
      </c>
      <c r="B8311" s="102" t="s">
        <v>29914</v>
      </c>
      <c r="C8311" s="145" t="s">
        <v>2</v>
      </c>
      <c r="D8311" s="535">
        <v>9590.35</v>
      </c>
      <c r="E8311" s="536">
        <v>2.2800000000000001E-2</v>
      </c>
      <c r="F8311" s="535">
        <v>6508.29</v>
      </c>
      <c r="G8311" s="536">
        <v>3.2300000000000002E-2</v>
      </c>
      <c r="H8311" s="535">
        <v>8310.27</v>
      </c>
      <c r="I8311" s="536">
        <v>2.3300000000000001E-2</v>
      </c>
      <c r="J8311" s="535">
        <v>8010.05</v>
      </c>
      <c r="K8311" s="536">
        <v>2.6100000000000002E-2</v>
      </c>
      <c r="L8311" s="535">
        <v>7307.3</v>
      </c>
      <c r="M8311" s="536">
        <v>1.03E-2</v>
      </c>
      <c r="N8311" s="535">
        <v>7085.53</v>
      </c>
      <c r="O8311" s="536">
        <v>2.9700000000000001E-2</v>
      </c>
      <c r="P8311" s="535">
        <v>7616.74</v>
      </c>
      <c r="Q8311" s="536">
        <v>2.75E-2</v>
      </c>
      <c r="R8311" s="535">
        <v>7178.98</v>
      </c>
    </row>
    <row r="8312" spans="1:18" ht="12.75">
      <c r="A8312" s="145">
        <v>99284</v>
      </c>
      <c r="B8312" s="102" t="s">
        <v>29915</v>
      </c>
      <c r="C8312" s="145" t="s">
        <v>2</v>
      </c>
      <c r="D8312" s="535">
        <v>10839.48</v>
      </c>
      <c r="E8312" s="536">
        <v>2.3E-2</v>
      </c>
      <c r="F8312" s="535">
        <v>7355.41</v>
      </c>
      <c r="G8312" s="536">
        <v>3.2599999999999997E-2</v>
      </c>
      <c r="H8312" s="535">
        <v>9388.2000000000007</v>
      </c>
      <c r="I8312" s="536">
        <v>2.3599999999999999E-2</v>
      </c>
      <c r="J8312" s="535">
        <v>9052.85</v>
      </c>
      <c r="K8312" s="536">
        <v>2.63E-2</v>
      </c>
      <c r="L8312" s="535">
        <v>8254.33</v>
      </c>
      <c r="M8312" s="536">
        <v>1.06E-2</v>
      </c>
      <c r="N8312" s="535">
        <v>8005.72</v>
      </c>
      <c r="O8312" s="536">
        <v>2.9899999999999999E-2</v>
      </c>
      <c r="P8312" s="535">
        <v>8605.6299999999992</v>
      </c>
      <c r="Q8312" s="536">
        <v>2.7699999999999999E-2</v>
      </c>
      <c r="R8312" s="535">
        <v>8108.09</v>
      </c>
    </row>
    <row r="8313" spans="1:18" ht="12.75">
      <c r="A8313" s="145">
        <v>99294</v>
      </c>
      <c r="B8313" s="102" t="s">
        <v>29916</v>
      </c>
      <c r="C8313" s="145" t="s">
        <v>2</v>
      </c>
      <c r="D8313" s="535">
        <v>12088.43</v>
      </c>
      <c r="E8313" s="536">
        <v>2.3099999999999999E-2</v>
      </c>
      <c r="F8313" s="535">
        <v>8202.41</v>
      </c>
      <c r="G8313" s="536">
        <v>3.2800000000000003E-2</v>
      </c>
      <c r="H8313" s="535">
        <v>10466</v>
      </c>
      <c r="I8313" s="536">
        <v>2.3800000000000002E-2</v>
      </c>
      <c r="J8313" s="535">
        <v>10095.5</v>
      </c>
      <c r="K8313" s="536">
        <v>2.6499999999999999E-2</v>
      </c>
      <c r="L8313" s="535">
        <v>9201.25</v>
      </c>
      <c r="M8313" s="536">
        <v>1.0699999999999999E-2</v>
      </c>
      <c r="N8313" s="535">
        <v>8925.73</v>
      </c>
      <c r="O8313" s="536">
        <v>3.0099999999999998E-2</v>
      </c>
      <c r="P8313" s="535">
        <v>9594.42</v>
      </c>
      <c r="Q8313" s="536">
        <v>2.7900000000000001E-2</v>
      </c>
      <c r="R8313" s="535">
        <v>9037.08</v>
      </c>
    </row>
    <row r="8314" spans="1:18" ht="12.75">
      <c r="A8314" s="145">
        <v>99252</v>
      </c>
      <c r="B8314" s="102" t="s">
        <v>29917</v>
      </c>
      <c r="C8314" s="145" t="s">
        <v>2</v>
      </c>
      <c r="D8314" s="535">
        <v>3689.07</v>
      </c>
      <c r="E8314" s="536">
        <v>1.6500000000000001E-2</v>
      </c>
      <c r="F8314" s="535">
        <v>2506.4499999999998</v>
      </c>
      <c r="G8314" s="536">
        <v>2.35E-2</v>
      </c>
      <c r="H8314" s="535">
        <v>3219.11</v>
      </c>
      <c r="I8314" s="536">
        <v>1.1599999999999999E-2</v>
      </c>
      <c r="J8314" s="535">
        <v>3078.73</v>
      </c>
      <c r="K8314" s="536">
        <v>1.8700000000000001E-2</v>
      </c>
      <c r="L8314" s="535">
        <v>2838.06</v>
      </c>
      <c r="M8314" s="536">
        <v>7.1999999999999998E-3</v>
      </c>
      <c r="N8314" s="535">
        <v>2742.54</v>
      </c>
      <c r="O8314" s="536">
        <v>2.1399999999999999E-2</v>
      </c>
      <c r="P8314" s="535">
        <v>2949.59</v>
      </c>
      <c r="Q8314" s="536">
        <v>1.95E-2</v>
      </c>
      <c r="R8314" s="535">
        <v>2792.4</v>
      </c>
    </row>
    <row r="8315" spans="1:18" ht="12.75">
      <c r="A8315" s="145">
        <v>99259</v>
      </c>
      <c r="B8315" s="102" t="s">
        <v>29918</v>
      </c>
      <c r="C8315" s="145" t="s">
        <v>2</v>
      </c>
      <c r="D8315" s="535">
        <v>4671.63</v>
      </c>
      <c r="E8315" s="536">
        <v>1.72E-2</v>
      </c>
      <c r="F8315" s="535">
        <v>3176.07</v>
      </c>
      <c r="G8315" s="536">
        <v>2.4400000000000002E-2</v>
      </c>
      <c r="H8315" s="535">
        <v>4072.72</v>
      </c>
      <c r="I8315" s="536">
        <v>1.2500000000000001E-2</v>
      </c>
      <c r="J8315" s="535">
        <v>3899.32</v>
      </c>
      <c r="K8315" s="536">
        <v>1.95E-2</v>
      </c>
      <c r="L8315" s="535">
        <v>3592.33</v>
      </c>
      <c r="M8315" s="536">
        <v>8.0999999999999996E-3</v>
      </c>
      <c r="N8315" s="535">
        <v>3471.07</v>
      </c>
      <c r="O8315" s="536">
        <v>2.23E-2</v>
      </c>
      <c r="P8315" s="535">
        <v>3732.62</v>
      </c>
      <c r="Q8315" s="536">
        <v>2.0400000000000001E-2</v>
      </c>
      <c r="R8315" s="535">
        <v>3530.28</v>
      </c>
    </row>
    <row r="8316" spans="1:18" ht="12.75">
      <c r="A8316" s="145">
        <v>99265</v>
      </c>
      <c r="B8316" s="102" t="s">
        <v>29919</v>
      </c>
      <c r="C8316" s="145" t="s">
        <v>2</v>
      </c>
      <c r="D8316" s="535">
        <v>5654.11</v>
      </c>
      <c r="E8316" s="536">
        <v>1.7600000000000001E-2</v>
      </c>
      <c r="F8316" s="535">
        <v>3845.61</v>
      </c>
      <c r="G8316" s="536">
        <v>2.4899999999999999E-2</v>
      </c>
      <c r="H8316" s="535">
        <v>4926.26</v>
      </c>
      <c r="I8316" s="536">
        <v>1.3100000000000001E-2</v>
      </c>
      <c r="J8316" s="535">
        <v>4719.83</v>
      </c>
      <c r="K8316" s="536">
        <v>0.02</v>
      </c>
      <c r="L8316" s="535">
        <v>4346.5</v>
      </c>
      <c r="M8316" s="536">
        <v>8.6999999999999994E-3</v>
      </c>
      <c r="N8316" s="535">
        <v>4199.57</v>
      </c>
      <c r="O8316" s="536">
        <v>2.2800000000000001E-2</v>
      </c>
      <c r="P8316" s="535">
        <v>4515.59</v>
      </c>
      <c r="Q8316" s="536">
        <v>2.1000000000000001E-2</v>
      </c>
      <c r="R8316" s="535">
        <v>4268.0600000000004</v>
      </c>
    </row>
    <row r="8317" spans="1:18" ht="12.75">
      <c r="A8317" s="145">
        <v>99267</v>
      </c>
      <c r="B8317" s="102" t="s">
        <v>29920</v>
      </c>
      <c r="C8317" s="145" t="s">
        <v>2</v>
      </c>
      <c r="D8317" s="535">
        <v>6636.68</v>
      </c>
      <c r="E8317" s="536">
        <v>1.7999999999999999E-2</v>
      </c>
      <c r="F8317" s="535">
        <v>4515.2</v>
      </c>
      <c r="G8317" s="536">
        <v>2.53E-2</v>
      </c>
      <c r="H8317" s="535">
        <v>5779.86</v>
      </c>
      <c r="I8317" s="536">
        <v>1.35E-2</v>
      </c>
      <c r="J8317" s="535">
        <v>5540.42</v>
      </c>
      <c r="K8317" s="536">
        <v>2.0400000000000001E-2</v>
      </c>
      <c r="L8317" s="535">
        <v>5100.74</v>
      </c>
      <c r="M8317" s="536">
        <v>9.1000000000000004E-3</v>
      </c>
      <c r="N8317" s="535">
        <v>4928.08</v>
      </c>
      <c r="O8317" s="536">
        <v>2.3199999999999998E-2</v>
      </c>
      <c r="P8317" s="535">
        <v>5298.63</v>
      </c>
      <c r="Q8317" s="536">
        <v>2.1399999999999999E-2</v>
      </c>
      <c r="R8317" s="535">
        <v>5005.95</v>
      </c>
    </row>
    <row r="8318" spans="1:18" ht="12.75">
      <c r="A8318" s="145">
        <v>99274</v>
      </c>
      <c r="B8318" s="102" t="s">
        <v>29921</v>
      </c>
      <c r="C8318" s="145" t="s">
        <v>2</v>
      </c>
      <c r="D8318" s="535">
        <v>7655.44</v>
      </c>
      <c r="E8318" s="536">
        <v>2.1600000000000001E-2</v>
      </c>
      <c r="F8318" s="535">
        <v>5219.13</v>
      </c>
      <c r="G8318" s="536">
        <v>3.0499999999999999E-2</v>
      </c>
      <c r="H8318" s="535">
        <v>6666.59</v>
      </c>
      <c r="I8318" s="536">
        <v>2.18E-2</v>
      </c>
      <c r="J8318" s="535">
        <v>6395.83</v>
      </c>
      <c r="K8318" s="536">
        <v>2.47E-2</v>
      </c>
      <c r="L8318" s="535">
        <v>5886.75</v>
      </c>
      <c r="M8318" s="536">
        <v>9.2999999999999992E-3</v>
      </c>
      <c r="N8318" s="535">
        <v>5691.12</v>
      </c>
      <c r="O8318" s="536">
        <v>2.8000000000000001E-2</v>
      </c>
      <c r="P8318" s="535">
        <v>6115.87</v>
      </c>
      <c r="Q8318" s="536">
        <v>2.58E-2</v>
      </c>
      <c r="R8318" s="535">
        <v>5780.21</v>
      </c>
    </row>
    <row r="8319" spans="1:18" ht="12.75">
      <c r="A8319" s="145">
        <v>99279</v>
      </c>
      <c r="B8319" s="102" t="s">
        <v>29922</v>
      </c>
      <c r="C8319" s="145" t="s">
        <v>2</v>
      </c>
      <c r="D8319" s="535">
        <v>8642.44</v>
      </c>
      <c r="E8319" s="536">
        <v>2.18E-2</v>
      </c>
      <c r="F8319" s="535">
        <v>5892.97</v>
      </c>
      <c r="G8319" s="536">
        <v>3.0800000000000001E-2</v>
      </c>
      <c r="H8319" s="535">
        <v>7524.31</v>
      </c>
      <c r="I8319" s="536">
        <v>2.1999999999999999E-2</v>
      </c>
      <c r="J8319" s="535">
        <v>7220.74</v>
      </c>
      <c r="K8319" s="536">
        <v>2.4899999999999999E-2</v>
      </c>
      <c r="L8319" s="535">
        <v>6644.94</v>
      </c>
      <c r="M8319" s="536">
        <v>9.4999999999999998E-3</v>
      </c>
      <c r="N8319" s="535">
        <v>6423.95</v>
      </c>
      <c r="O8319" s="536">
        <v>2.8199999999999999E-2</v>
      </c>
      <c r="P8319" s="535">
        <v>6903.14</v>
      </c>
      <c r="Q8319" s="536">
        <v>2.6100000000000002E-2</v>
      </c>
      <c r="R8319" s="535">
        <v>6522.58</v>
      </c>
    </row>
    <row r="8320" spans="1:18" ht="12.75">
      <c r="A8320" s="145">
        <v>99286</v>
      </c>
      <c r="B8320" s="102" t="s">
        <v>29923</v>
      </c>
      <c r="C8320" s="145" t="s">
        <v>2</v>
      </c>
      <c r="D8320" s="535">
        <v>9629.6299999999992</v>
      </c>
      <c r="E8320" s="536">
        <v>2.1899999999999999E-2</v>
      </c>
      <c r="F8320" s="535">
        <v>6566.95</v>
      </c>
      <c r="G8320" s="536">
        <v>3.09E-2</v>
      </c>
      <c r="H8320" s="535">
        <v>8382.17</v>
      </c>
      <c r="I8320" s="536">
        <v>2.2200000000000001E-2</v>
      </c>
      <c r="J8320" s="535">
        <v>8045.78</v>
      </c>
      <c r="K8320" s="536">
        <v>2.5100000000000001E-2</v>
      </c>
      <c r="L8320" s="535">
        <v>7403.23</v>
      </c>
      <c r="M8320" s="536">
        <v>9.7000000000000003E-3</v>
      </c>
      <c r="N8320" s="535">
        <v>7156.88</v>
      </c>
      <c r="O8320" s="536">
        <v>2.8400000000000002E-2</v>
      </c>
      <c r="P8320" s="535">
        <v>7690.56</v>
      </c>
      <c r="Q8320" s="536">
        <v>2.6200000000000001E-2</v>
      </c>
      <c r="R8320" s="535">
        <v>7265.09</v>
      </c>
    </row>
    <row r="8321" spans="1:18" ht="12.75">
      <c r="A8321" s="145">
        <v>99326</v>
      </c>
      <c r="B8321" s="102" t="s">
        <v>29924</v>
      </c>
      <c r="C8321" s="145" t="s">
        <v>2</v>
      </c>
      <c r="D8321" s="535">
        <v>11981.31</v>
      </c>
      <c r="E8321" s="536">
        <v>2.3900000000000001E-2</v>
      </c>
      <c r="F8321" s="535">
        <v>8081.56</v>
      </c>
      <c r="G8321" s="536">
        <v>3.4099999999999998E-2</v>
      </c>
      <c r="H8321" s="535">
        <v>10314.27</v>
      </c>
      <c r="I8321" s="536">
        <v>2.4799999999999999E-2</v>
      </c>
      <c r="J8321" s="535">
        <v>9987.82</v>
      </c>
      <c r="K8321" s="536">
        <v>2.75E-2</v>
      </c>
      <c r="L8321" s="535">
        <v>9019.32</v>
      </c>
      <c r="M8321" s="536">
        <v>1.0999999999999999E-2</v>
      </c>
      <c r="N8321" s="535">
        <v>8798.4500000000007</v>
      </c>
      <c r="O8321" s="536">
        <v>3.1300000000000001E-2</v>
      </c>
      <c r="P8321" s="535">
        <v>9463.23</v>
      </c>
      <c r="Q8321" s="536">
        <v>2.9000000000000001E-2</v>
      </c>
      <c r="R8321" s="535">
        <v>8885.5300000000007</v>
      </c>
    </row>
    <row r="8322" spans="1:18" ht="12.75">
      <c r="A8322" s="145">
        <v>99287</v>
      </c>
      <c r="B8322" s="102" t="s">
        <v>29925</v>
      </c>
      <c r="C8322" s="145" t="s">
        <v>2</v>
      </c>
      <c r="D8322" s="535">
        <v>13804.96</v>
      </c>
      <c r="E8322" s="536">
        <v>2.4E-2</v>
      </c>
      <c r="F8322" s="535">
        <v>9304.6200000000008</v>
      </c>
      <c r="G8322" s="536">
        <v>3.4299999999999997E-2</v>
      </c>
      <c r="H8322" s="535">
        <v>11870.02</v>
      </c>
      <c r="I8322" s="536">
        <v>2.5100000000000001E-2</v>
      </c>
      <c r="J8322" s="535">
        <v>11504.26</v>
      </c>
      <c r="K8322" s="536">
        <v>2.7699999999999999E-2</v>
      </c>
      <c r="L8322" s="535">
        <v>10372.51</v>
      </c>
      <c r="M8322" s="536">
        <v>1.1299999999999999E-2</v>
      </c>
      <c r="N8322" s="535">
        <v>10128.209999999999</v>
      </c>
      <c r="O8322" s="536">
        <v>3.1600000000000003E-2</v>
      </c>
      <c r="P8322" s="535">
        <v>10893.79</v>
      </c>
      <c r="Q8322" s="536">
        <v>2.92E-2</v>
      </c>
      <c r="R8322" s="535">
        <v>10220.790000000001</v>
      </c>
    </row>
    <row r="8323" spans="1:18" ht="12.75">
      <c r="A8323" s="145">
        <v>99298</v>
      </c>
      <c r="B8323" s="102" t="s">
        <v>29926</v>
      </c>
      <c r="C8323" s="145" t="s">
        <v>2</v>
      </c>
      <c r="D8323" s="535">
        <v>15628.61</v>
      </c>
      <c r="E8323" s="536">
        <v>2.4199999999999999E-2</v>
      </c>
      <c r="F8323" s="535">
        <v>10527.71</v>
      </c>
      <c r="G8323" s="536">
        <v>3.4500000000000003E-2</v>
      </c>
      <c r="H8323" s="535">
        <v>13425.75</v>
      </c>
      <c r="I8323" s="536">
        <v>2.53E-2</v>
      </c>
      <c r="J8323" s="535">
        <v>13020.66</v>
      </c>
      <c r="K8323" s="536">
        <v>2.7799999999999998E-2</v>
      </c>
      <c r="L8323" s="535">
        <v>11725.66</v>
      </c>
      <c r="M8323" s="536">
        <v>1.15E-2</v>
      </c>
      <c r="N8323" s="535">
        <v>11458.04</v>
      </c>
      <c r="O8323" s="536">
        <v>3.1699999999999999E-2</v>
      </c>
      <c r="P8323" s="535">
        <v>12324.34</v>
      </c>
      <c r="Q8323" s="536">
        <v>2.9399999999999999E-2</v>
      </c>
      <c r="R8323" s="535">
        <v>11556.08</v>
      </c>
    </row>
    <row r="8324" spans="1:18" ht="12.75">
      <c r="A8324" s="145">
        <v>99300</v>
      </c>
      <c r="B8324" s="102" t="s">
        <v>29927</v>
      </c>
      <c r="C8324" s="145" t="s">
        <v>2</v>
      </c>
      <c r="D8324" s="535">
        <v>17452.240000000002</v>
      </c>
      <c r="E8324" s="536">
        <v>2.4299999999999999E-2</v>
      </c>
      <c r="F8324" s="535">
        <v>11750.83</v>
      </c>
      <c r="G8324" s="536">
        <v>3.4700000000000002E-2</v>
      </c>
      <c r="H8324" s="535">
        <v>14981.48</v>
      </c>
      <c r="I8324" s="536">
        <v>2.5399999999999999E-2</v>
      </c>
      <c r="J8324" s="535">
        <v>14537.09</v>
      </c>
      <c r="K8324" s="536">
        <v>2.7900000000000001E-2</v>
      </c>
      <c r="L8324" s="535">
        <v>13078.83</v>
      </c>
      <c r="M8324" s="536">
        <v>1.17E-2</v>
      </c>
      <c r="N8324" s="535">
        <v>12787.83</v>
      </c>
      <c r="O8324" s="536">
        <v>3.1800000000000002E-2</v>
      </c>
      <c r="P8324" s="535">
        <v>13754.88</v>
      </c>
      <c r="Q8324" s="536">
        <v>2.9499999999999998E-2</v>
      </c>
      <c r="R8324" s="535">
        <v>12891.33</v>
      </c>
    </row>
    <row r="8325" spans="1:18" ht="12.75">
      <c r="A8325" s="145">
        <v>99301</v>
      </c>
      <c r="B8325" s="102" t="s">
        <v>29928</v>
      </c>
      <c r="C8325" s="145" t="s">
        <v>2</v>
      </c>
      <c r="D8325" s="535">
        <v>8601.3700000000008</v>
      </c>
      <c r="E8325" s="536">
        <v>1.95E-2</v>
      </c>
      <c r="F8325" s="535">
        <v>5820.28</v>
      </c>
      <c r="G8325" s="536">
        <v>2.76E-2</v>
      </c>
      <c r="H8325" s="535">
        <v>7446.86</v>
      </c>
      <c r="I8325" s="536">
        <v>1.4800000000000001E-2</v>
      </c>
      <c r="J8325" s="535">
        <v>7175.46</v>
      </c>
      <c r="K8325" s="536">
        <v>2.2200000000000001E-2</v>
      </c>
      <c r="L8325" s="535">
        <v>6538.76</v>
      </c>
      <c r="M8325" s="536">
        <v>1.0200000000000001E-2</v>
      </c>
      <c r="N8325" s="535">
        <v>6342.94</v>
      </c>
      <c r="O8325" s="536">
        <v>2.53E-2</v>
      </c>
      <c r="P8325" s="535">
        <v>6822.19</v>
      </c>
      <c r="Q8325" s="536">
        <v>2.3400000000000001E-2</v>
      </c>
      <c r="R8325" s="535">
        <v>6423.87</v>
      </c>
    </row>
    <row r="8326" spans="1:18" ht="12.75">
      <c r="A8326" s="145">
        <v>99312</v>
      </c>
      <c r="B8326" s="102" t="s">
        <v>29929</v>
      </c>
      <c r="C8326" s="145" t="s">
        <v>2</v>
      </c>
      <c r="D8326" s="535">
        <v>10096.280000000001</v>
      </c>
      <c r="E8326" s="536">
        <v>1.9800000000000002E-2</v>
      </c>
      <c r="F8326" s="535">
        <v>6828.02</v>
      </c>
      <c r="G8326" s="536">
        <v>2.8000000000000001E-2</v>
      </c>
      <c r="H8326" s="535">
        <v>8731.43</v>
      </c>
      <c r="I8326" s="536">
        <v>1.52E-2</v>
      </c>
      <c r="J8326" s="535">
        <v>8421.92</v>
      </c>
      <c r="K8326" s="536">
        <v>2.2599999999999999E-2</v>
      </c>
      <c r="L8326" s="535">
        <v>7662.29</v>
      </c>
      <c r="M8326" s="536">
        <v>1.0699999999999999E-2</v>
      </c>
      <c r="N8326" s="535">
        <v>7437.12</v>
      </c>
      <c r="O8326" s="536">
        <v>2.5700000000000001E-2</v>
      </c>
      <c r="P8326" s="535">
        <v>7999</v>
      </c>
      <c r="Q8326" s="536">
        <v>2.3800000000000002E-2</v>
      </c>
      <c r="R8326" s="535">
        <v>7526.44</v>
      </c>
    </row>
    <row r="8327" spans="1:18" ht="12.75">
      <c r="A8327" s="145">
        <v>99320</v>
      </c>
      <c r="B8327" s="102" t="s">
        <v>29930</v>
      </c>
      <c r="C8327" s="145" t="s">
        <v>2</v>
      </c>
      <c r="D8327" s="535">
        <v>11654.88</v>
      </c>
      <c r="E8327" s="536">
        <v>2.3900000000000001E-2</v>
      </c>
      <c r="F8327" s="535">
        <v>7896.06</v>
      </c>
      <c r="G8327" s="536">
        <v>3.4000000000000002E-2</v>
      </c>
      <c r="H8327" s="535">
        <v>10074.19</v>
      </c>
      <c r="I8327" s="536">
        <v>2.47E-2</v>
      </c>
      <c r="J8327" s="535">
        <v>9729.6200000000008</v>
      </c>
      <c r="K8327" s="536">
        <v>2.75E-2</v>
      </c>
      <c r="L8327" s="535">
        <v>8841.57</v>
      </c>
      <c r="M8327" s="536">
        <v>1.09E-2</v>
      </c>
      <c r="N8327" s="535">
        <v>8591.82</v>
      </c>
      <c r="O8327" s="536">
        <v>3.1199999999999999E-2</v>
      </c>
      <c r="P8327" s="535">
        <v>9235.91</v>
      </c>
      <c r="Q8327" s="536">
        <v>2.8899999999999999E-2</v>
      </c>
      <c r="R8327" s="535">
        <v>8692.8799999999992</v>
      </c>
    </row>
    <row r="8328" spans="1:18" ht="12.75">
      <c r="A8328" s="145">
        <v>99322</v>
      </c>
      <c r="B8328" s="102" t="s">
        <v>29931</v>
      </c>
      <c r="C8328" s="145" t="s">
        <v>2</v>
      </c>
      <c r="D8328" s="535">
        <v>13157.91</v>
      </c>
      <c r="E8328" s="536">
        <v>2.41E-2</v>
      </c>
      <c r="F8328" s="535">
        <v>8911.4500000000007</v>
      </c>
      <c r="G8328" s="536">
        <v>3.4200000000000001E-2</v>
      </c>
      <c r="H8328" s="535">
        <v>11366.14</v>
      </c>
      <c r="I8328" s="536">
        <v>2.5000000000000001E-2</v>
      </c>
      <c r="J8328" s="535">
        <v>10983.87</v>
      </c>
      <c r="K8328" s="536">
        <v>2.76E-2</v>
      </c>
      <c r="L8328" s="535">
        <v>9972.15</v>
      </c>
      <c r="M8328" s="536">
        <v>1.11E-2</v>
      </c>
      <c r="N8328" s="535">
        <v>9693.61</v>
      </c>
      <c r="O8328" s="536">
        <v>3.15E-2</v>
      </c>
      <c r="P8328" s="535">
        <v>10420.35</v>
      </c>
      <c r="Q8328" s="536">
        <v>2.9100000000000001E-2</v>
      </c>
      <c r="R8328" s="535">
        <v>9803.5300000000007</v>
      </c>
    </row>
    <row r="8329" spans="1:18" ht="12.75">
      <c r="A8329" s="145">
        <v>99324</v>
      </c>
      <c r="B8329" s="102" t="s">
        <v>29932</v>
      </c>
      <c r="C8329" s="145" t="s">
        <v>2</v>
      </c>
      <c r="D8329" s="535">
        <v>14660.97</v>
      </c>
      <c r="E8329" s="536">
        <v>2.4199999999999999E-2</v>
      </c>
      <c r="F8329" s="535">
        <v>9926.86</v>
      </c>
      <c r="G8329" s="536">
        <v>3.44E-2</v>
      </c>
      <c r="H8329" s="535">
        <v>12658.16</v>
      </c>
      <c r="I8329" s="536">
        <v>2.5100000000000001E-2</v>
      </c>
      <c r="J8329" s="535">
        <v>12238.16</v>
      </c>
      <c r="K8329" s="536">
        <v>2.7799999999999998E-2</v>
      </c>
      <c r="L8329" s="535">
        <v>11102.79</v>
      </c>
      <c r="M8329" s="536">
        <v>1.1299999999999999E-2</v>
      </c>
      <c r="N8329" s="535">
        <v>10795.51</v>
      </c>
      <c r="O8329" s="536">
        <v>3.1600000000000003E-2</v>
      </c>
      <c r="P8329" s="535">
        <v>11604.78</v>
      </c>
      <c r="Q8329" s="536">
        <v>2.93E-2</v>
      </c>
      <c r="R8329" s="535">
        <v>10914.19</v>
      </c>
    </row>
    <row r="8330" spans="1:18" ht="12.75">
      <c r="A8330" s="145">
        <v>99310</v>
      </c>
      <c r="B8330" s="102" t="s">
        <v>29933</v>
      </c>
      <c r="C8330" s="145" t="s">
        <v>2</v>
      </c>
      <c r="D8330" s="535">
        <v>20529.89</v>
      </c>
      <c r="E8330" s="536">
        <v>2.4299999999999999E-2</v>
      </c>
      <c r="F8330" s="535">
        <v>13786.99</v>
      </c>
      <c r="G8330" s="536">
        <v>3.4799999999999998E-2</v>
      </c>
      <c r="H8330" s="535">
        <v>17570.36</v>
      </c>
      <c r="I8330" s="536">
        <v>2.5700000000000001E-2</v>
      </c>
      <c r="J8330" s="535">
        <v>17078.87</v>
      </c>
      <c r="K8330" s="536">
        <v>2.81E-2</v>
      </c>
      <c r="L8330" s="535">
        <v>15301.7</v>
      </c>
      <c r="M8330" s="536">
        <v>1.1900000000000001E-2</v>
      </c>
      <c r="N8330" s="535">
        <v>15009.53</v>
      </c>
      <c r="O8330" s="536">
        <v>3.2000000000000001E-2</v>
      </c>
      <c r="P8330" s="535">
        <v>16149.49</v>
      </c>
      <c r="Q8330" s="536">
        <v>2.9700000000000001E-2</v>
      </c>
      <c r="R8330" s="535">
        <v>15107.69</v>
      </c>
    </row>
    <row r="8331" spans="1:18" ht="12.75">
      <c r="A8331" s="145">
        <v>99313</v>
      </c>
      <c r="B8331" s="102" t="s">
        <v>29934</v>
      </c>
      <c r="C8331" s="145" t="s">
        <v>2</v>
      </c>
      <c r="D8331" s="535">
        <v>22912.03</v>
      </c>
      <c r="E8331" s="536">
        <v>2.4500000000000001E-2</v>
      </c>
      <c r="F8331" s="535">
        <v>15376.52</v>
      </c>
      <c r="G8331" s="536">
        <v>3.5000000000000003E-2</v>
      </c>
      <c r="H8331" s="535">
        <v>19591.830000000002</v>
      </c>
      <c r="I8331" s="536">
        <v>2.5899999999999999E-2</v>
      </c>
      <c r="J8331" s="535">
        <v>19056.55</v>
      </c>
      <c r="K8331" s="536">
        <v>2.8199999999999999E-2</v>
      </c>
      <c r="L8331" s="535">
        <v>17051.189999999999</v>
      </c>
      <c r="M8331" s="536">
        <v>1.21E-2</v>
      </c>
      <c r="N8331" s="535">
        <v>16737.79</v>
      </c>
      <c r="O8331" s="536">
        <v>3.2199999999999999E-2</v>
      </c>
      <c r="P8331" s="535">
        <v>18009.68</v>
      </c>
      <c r="Q8331" s="536">
        <v>2.9899999999999999E-2</v>
      </c>
      <c r="R8331" s="535">
        <v>16838.87</v>
      </c>
    </row>
    <row r="8332" spans="1:18" ht="12.75">
      <c r="A8332" s="145">
        <v>99303</v>
      </c>
      <c r="B8332" s="102" t="s">
        <v>29935</v>
      </c>
      <c r="C8332" s="145" t="s">
        <v>2</v>
      </c>
      <c r="D8332" s="535">
        <v>15976.2</v>
      </c>
      <c r="E8332" s="536">
        <v>2.41E-2</v>
      </c>
      <c r="F8332" s="535">
        <v>10750.94</v>
      </c>
      <c r="G8332" s="536">
        <v>3.4500000000000003E-2</v>
      </c>
      <c r="H8332" s="535">
        <v>13709.32</v>
      </c>
      <c r="I8332" s="536">
        <v>2.53E-2</v>
      </c>
      <c r="J8332" s="535">
        <v>13302.54</v>
      </c>
      <c r="K8332" s="536">
        <v>2.7799999999999998E-2</v>
      </c>
      <c r="L8332" s="535">
        <v>11962.24</v>
      </c>
      <c r="M8332" s="536">
        <v>1.15E-2</v>
      </c>
      <c r="N8332" s="535">
        <v>11704.66</v>
      </c>
      <c r="O8332" s="536">
        <v>3.1699999999999999E-2</v>
      </c>
      <c r="P8332" s="535">
        <v>12591.45</v>
      </c>
      <c r="Q8332" s="536">
        <v>2.93E-2</v>
      </c>
      <c r="R8332" s="535">
        <v>11798.52</v>
      </c>
    </row>
    <row r="8333" spans="1:18" ht="12.75">
      <c r="A8333" s="145">
        <v>99305</v>
      </c>
      <c r="B8333" s="102" t="s">
        <v>29936</v>
      </c>
      <c r="C8333" s="145" t="s">
        <v>2</v>
      </c>
      <c r="D8333" s="535">
        <v>18079.150000000001</v>
      </c>
      <c r="E8333" s="536">
        <v>2.4299999999999999E-2</v>
      </c>
      <c r="F8333" s="535">
        <v>12157.3</v>
      </c>
      <c r="G8333" s="536">
        <v>3.4700000000000002E-2</v>
      </c>
      <c r="H8333" s="535">
        <v>15497.99</v>
      </c>
      <c r="I8333" s="536">
        <v>2.5499999999999998E-2</v>
      </c>
      <c r="J8333" s="535">
        <v>15049.7</v>
      </c>
      <c r="K8333" s="536">
        <v>2.7900000000000001E-2</v>
      </c>
      <c r="L8333" s="535">
        <v>13513.61</v>
      </c>
      <c r="M8333" s="536">
        <v>1.17E-2</v>
      </c>
      <c r="N8333" s="535">
        <v>13233.74</v>
      </c>
      <c r="O8333" s="536">
        <v>3.1899999999999998E-2</v>
      </c>
      <c r="P8333" s="535">
        <v>14236.85</v>
      </c>
      <c r="Q8333" s="536">
        <v>2.9499999999999998E-2</v>
      </c>
      <c r="R8333" s="535">
        <v>13331.82</v>
      </c>
    </row>
    <row r="8334" spans="1:18" ht="12.75">
      <c r="A8334" s="145">
        <v>99308</v>
      </c>
      <c r="B8334" s="102" t="s">
        <v>29937</v>
      </c>
      <c r="C8334" s="145" t="s">
        <v>2</v>
      </c>
      <c r="D8334" s="535">
        <v>20182.240000000002</v>
      </c>
      <c r="E8334" s="536">
        <v>2.4400000000000002E-2</v>
      </c>
      <c r="F8334" s="535">
        <v>13563.71</v>
      </c>
      <c r="G8334" s="536">
        <v>3.49E-2</v>
      </c>
      <c r="H8334" s="535">
        <v>17286.75</v>
      </c>
      <c r="I8334" s="536">
        <v>2.5700000000000001E-2</v>
      </c>
      <c r="J8334" s="535">
        <v>16796.88</v>
      </c>
      <c r="K8334" s="536">
        <v>2.81E-2</v>
      </c>
      <c r="L8334" s="535">
        <v>15065.09</v>
      </c>
      <c r="M8334" s="536">
        <v>1.1900000000000001E-2</v>
      </c>
      <c r="N8334" s="535">
        <v>14762.85</v>
      </c>
      <c r="O8334" s="536">
        <v>3.2000000000000001E-2</v>
      </c>
      <c r="P8334" s="535">
        <v>15882.36</v>
      </c>
      <c r="Q8334" s="536">
        <v>2.9700000000000001E-2</v>
      </c>
      <c r="R8334" s="535">
        <v>14865.19</v>
      </c>
    </row>
    <row r="8335" spans="1:18" ht="12.75">
      <c r="A8335" s="145">
        <v>99315</v>
      </c>
      <c r="B8335" s="102" t="s">
        <v>29938</v>
      </c>
      <c r="C8335" s="145" t="s">
        <v>2</v>
      </c>
      <c r="D8335" s="535">
        <v>25641.99</v>
      </c>
      <c r="E8335" s="536">
        <v>2.4500000000000001E-2</v>
      </c>
      <c r="F8335" s="535">
        <v>17189.38</v>
      </c>
      <c r="G8335" s="536">
        <v>3.5200000000000002E-2</v>
      </c>
      <c r="H8335" s="535">
        <v>21897.11</v>
      </c>
      <c r="I8335" s="536">
        <v>2.5999999999999999E-2</v>
      </c>
      <c r="J8335" s="535">
        <v>21316.35</v>
      </c>
      <c r="K8335" s="536">
        <v>2.8299999999999999E-2</v>
      </c>
      <c r="L8335" s="535">
        <v>19037.48</v>
      </c>
      <c r="M8335" s="536">
        <v>1.23E-2</v>
      </c>
      <c r="N8335" s="535">
        <v>18712.84</v>
      </c>
      <c r="O8335" s="536">
        <v>3.2300000000000002E-2</v>
      </c>
      <c r="P8335" s="535">
        <v>20137.12</v>
      </c>
      <c r="Q8335" s="536">
        <v>0.03</v>
      </c>
      <c r="R8335" s="535">
        <v>18812.68</v>
      </c>
    </row>
    <row r="8336" spans="1:18" ht="12.75">
      <c r="A8336" s="145">
        <v>98008</v>
      </c>
      <c r="B8336" s="102" t="s">
        <v>29939</v>
      </c>
      <c r="C8336" s="145" t="s">
        <v>2</v>
      </c>
      <c r="D8336" s="535">
        <v>5956.19</v>
      </c>
      <c r="E8336" s="536">
        <v>1.78E-2</v>
      </c>
      <c r="F8336" s="535">
        <v>4064.87</v>
      </c>
      <c r="G8336" s="536">
        <v>2.5100000000000001E-2</v>
      </c>
      <c r="H8336" s="535">
        <v>5145.41</v>
      </c>
      <c r="I8336" s="536">
        <v>3.0099999999999998E-2</v>
      </c>
      <c r="J8336" s="535">
        <v>4965.47</v>
      </c>
      <c r="K8336" s="536">
        <v>2.0299999999999999E-2</v>
      </c>
      <c r="L8336" s="535">
        <v>4546.0200000000004</v>
      </c>
      <c r="M8336" s="536">
        <v>8.9999999999999993E-3</v>
      </c>
      <c r="N8336" s="535">
        <v>4410.5200000000004</v>
      </c>
      <c r="O8336" s="536">
        <v>2.3099999999999999E-2</v>
      </c>
      <c r="P8336" s="535">
        <v>4742.25</v>
      </c>
      <c r="Q8336" s="536">
        <v>2.12E-2</v>
      </c>
      <c r="R8336" s="535">
        <v>4448.05</v>
      </c>
    </row>
    <row r="8337" spans="1:18" ht="12.75">
      <c r="A8337" s="145">
        <v>98010</v>
      </c>
      <c r="B8337" s="102" t="s">
        <v>29940</v>
      </c>
      <c r="C8337" s="145" t="s">
        <v>2</v>
      </c>
      <c r="D8337" s="535">
        <v>7265.05</v>
      </c>
      <c r="E8337" s="536">
        <v>2.1700000000000001E-2</v>
      </c>
      <c r="F8337" s="535">
        <v>4966.6099999999997</v>
      </c>
      <c r="G8337" s="536">
        <v>3.0599999999999999E-2</v>
      </c>
      <c r="H8337" s="535">
        <v>6270.45</v>
      </c>
      <c r="I8337" s="536">
        <v>3.8800000000000001E-2</v>
      </c>
      <c r="J8337" s="535">
        <v>6060.25</v>
      </c>
      <c r="K8337" s="536">
        <v>2.4899999999999999E-2</v>
      </c>
      <c r="L8337" s="535">
        <v>5541.2</v>
      </c>
      <c r="M8337" s="536">
        <v>9.4000000000000004E-3</v>
      </c>
      <c r="N8337" s="535">
        <v>5382.73</v>
      </c>
      <c r="O8337" s="536">
        <v>2.8199999999999999E-2</v>
      </c>
      <c r="P8337" s="535">
        <v>5784.42</v>
      </c>
      <c r="Q8337" s="536">
        <v>2.6100000000000002E-2</v>
      </c>
      <c r="R8337" s="535">
        <v>5424.66</v>
      </c>
    </row>
    <row r="8338" spans="1:18" ht="12.75">
      <c r="A8338" s="145">
        <v>98012</v>
      </c>
      <c r="B8338" s="102" t="s">
        <v>29941</v>
      </c>
      <c r="C8338" s="145" t="s">
        <v>2</v>
      </c>
      <c r="D8338" s="535">
        <v>8545.19</v>
      </c>
      <c r="E8338" s="536">
        <v>2.1999999999999999E-2</v>
      </c>
      <c r="F8338" s="535">
        <v>5841.12</v>
      </c>
      <c r="G8338" s="536">
        <v>3.1E-2</v>
      </c>
      <c r="H8338" s="535">
        <v>7369.17</v>
      </c>
      <c r="I8338" s="536">
        <v>3.9300000000000002E-2</v>
      </c>
      <c r="J8338" s="535">
        <v>7127.4</v>
      </c>
      <c r="K8338" s="536">
        <v>2.53E-2</v>
      </c>
      <c r="L8338" s="535">
        <v>6511.19</v>
      </c>
      <c r="M8338" s="536">
        <v>9.7999999999999997E-3</v>
      </c>
      <c r="N8338" s="535">
        <v>6327.59</v>
      </c>
      <c r="O8338" s="536">
        <v>2.86E-2</v>
      </c>
      <c r="P8338" s="535">
        <v>6799.41</v>
      </c>
      <c r="Q8338" s="536">
        <v>2.6499999999999999E-2</v>
      </c>
      <c r="R8338" s="535">
        <v>6372.38</v>
      </c>
    </row>
    <row r="8339" spans="1:18" ht="12.75">
      <c r="A8339" s="145">
        <v>98014</v>
      </c>
      <c r="B8339" s="102" t="s">
        <v>29942</v>
      </c>
      <c r="C8339" s="145" t="s">
        <v>2</v>
      </c>
      <c r="D8339" s="535">
        <v>9825.2000000000007</v>
      </c>
      <c r="E8339" s="536">
        <v>2.23E-2</v>
      </c>
      <c r="F8339" s="535">
        <v>6715.52</v>
      </c>
      <c r="G8339" s="536">
        <v>3.1300000000000001E-2</v>
      </c>
      <c r="H8339" s="535">
        <v>8467.84</v>
      </c>
      <c r="I8339" s="536">
        <v>3.9699999999999999E-2</v>
      </c>
      <c r="J8339" s="535">
        <v>8194.48</v>
      </c>
      <c r="K8339" s="536">
        <v>2.5499999999999998E-2</v>
      </c>
      <c r="L8339" s="535">
        <v>7481.09</v>
      </c>
      <c r="M8339" s="536">
        <v>1.01E-2</v>
      </c>
      <c r="N8339" s="535">
        <v>7272.39</v>
      </c>
      <c r="O8339" s="536">
        <v>2.8899999999999999E-2</v>
      </c>
      <c r="P8339" s="535">
        <v>7814.3</v>
      </c>
      <c r="Q8339" s="536">
        <v>2.6800000000000001E-2</v>
      </c>
      <c r="R8339" s="535">
        <v>7320.06</v>
      </c>
    </row>
    <row r="8340" spans="1:18" ht="12.75">
      <c r="A8340" s="145">
        <v>98016</v>
      </c>
      <c r="B8340" s="102" t="s">
        <v>29943</v>
      </c>
      <c r="C8340" s="145" t="s">
        <v>2</v>
      </c>
      <c r="D8340" s="535">
        <v>11105.47</v>
      </c>
      <c r="E8340" s="536">
        <v>2.24E-2</v>
      </c>
      <c r="F8340" s="535">
        <v>7590.12</v>
      </c>
      <c r="G8340" s="536">
        <v>3.1600000000000003E-2</v>
      </c>
      <c r="H8340" s="535">
        <v>9566.66</v>
      </c>
      <c r="I8340" s="536">
        <v>0.04</v>
      </c>
      <c r="J8340" s="535">
        <v>9261.7199999999993</v>
      </c>
      <c r="K8340" s="536">
        <v>2.5700000000000001E-2</v>
      </c>
      <c r="L8340" s="535">
        <v>8451.16</v>
      </c>
      <c r="M8340" s="536">
        <v>1.03E-2</v>
      </c>
      <c r="N8340" s="535">
        <v>8217.35</v>
      </c>
      <c r="O8340" s="536">
        <v>2.92E-2</v>
      </c>
      <c r="P8340" s="535">
        <v>8829.3799999999992</v>
      </c>
      <c r="Q8340" s="536">
        <v>2.7E-2</v>
      </c>
      <c r="R8340" s="535">
        <v>8267.8700000000008</v>
      </c>
    </row>
    <row r="8341" spans="1:18" ht="12.75">
      <c r="A8341" s="145">
        <v>98018</v>
      </c>
      <c r="B8341" s="102" t="s">
        <v>29944</v>
      </c>
      <c r="C8341" s="145" t="s">
        <v>2</v>
      </c>
      <c r="D8341" s="535">
        <v>12385.53</v>
      </c>
      <c r="E8341" s="536">
        <v>2.2599999999999999E-2</v>
      </c>
      <c r="F8341" s="535">
        <v>8464.58</v>
      </c>
      <c r="G8341" s="536">
        <v>3.1800000000000002E-2</v>
      </c>
      <c r="H8341" s="535">
        <v>10665.34</v>
      </c>
      <c r="I8341" s="536">
        <v>4.02E-2</v>
      </c>
      <c r="J8341" s="535">
        <v>10328.81</v>
      </c>
      <c r="K8341" s="536">
        <v>2.5899999999999999E-2</v>
      </c>
      <c r="L8341" s="535">
        <v>9421.11</v>
      </c>
      <c r="M8341" s="536">
        <v>1.0500000000000001E-2</v>
      </c>
      <c r="N8341" s="535">
        <v>9162.1200000000008</v>
      </c>
      <c r="O8341" s="536">
        <v>2.93E-2</v>
      </c>
      <c r="P8341" s="535">
        <v>9844.34</v>
      </c>
      <c r="Q8341" s="536">
        <v>2.7199999999999998E-2</v>
      </c>
      <c r="R8341" s="535">
        <v>9215.56</v>
      </c>
    </row>
    <row r="8342" spans="1:18" ht="12.75">
      <c r="A8342" s="145">
        <v>97994</v>
      </c>
      <c r="B8342" s="102" t="s">
        <v>29945</v>
      </c>
      <c r="C8342" s="145" t="s">
        <v>2</v>
      </c>
      <c r="D8342" s="535">
        <v>3779.04</v>
      </c>
      <c r="E8342" s="536">
        <v>1.61E-2</v>
      </c>
      <c r="F8342" s="535">
        <v>2585.84</v>
      </c>
      <c r="G8342" s="536">
        <v>2.2700000000000001E-2</v>
      </c>
      <c r="H8342" s="535">
        <v>3279.47</v>
      </c>
      <c r="I8342" s="536">
        <v>2.8000000000000001E-2</v>
      </c>
      <c r="J8342" s="535">
        <v>3149.38</v>
      </c>
      <c r="K8342" s="536">
        <v>1.83E-2</v>
      </c>
      <c r="L8342" s="535">
        <v>2904.64</v>
      </c>
      <c r="M8342" s="536">
        <v>7.1000000000000004E-3</v>
      </c>
      <c r="N8342" s="535">
        <v>2814.13</v>
      </c>
      <c r="O8342" s="536">
        <v>2.0899999999999998E-2</v>
      </c>
      <c r="P8342" s="535">
        <v>3025.28</v>
      </c>
      <c r="Q8342" s="536">
        <v>1.9E-2</v>
      </c>
      <c r="R8342" s="535">
        <v>2846.45</v>
      </c>
    </row>
    <row r="8343" spans="1:18" ht="12.75">
      <c r="A8343" s="145">
        <v>97996</v>
      </c>
      <c r="B8343" s="102" t="s">
        <v>29946</v>
      </c>
      <c r="C8343" s="145" t="s">
        <v>2</v>
      </c>
      <c r="D8343" s="535">
        <v>4786.4399999999996</v>
      </c>
      <c r="E8343" s="536">
        <v>1.6799999999999999E-2</v>
      </c>
      <c r="F8343" s="535">
        <v>3277.38</v>
      </c>
      <c r="G8343" s="536">
        <v>2.3599999999999999E-2</v>
      </c>
      <c r="H8343" s="535">
        <v>4149.75</v>
      </c>
      <c r="I8343" s="536">
        <v>2.9100000000000001E-2</v>
      </c>
      <c r="J8343" s="535">
        <v>3989.48</v>
      </c>
      <c r="K8343" s="536">
        <v>1.9099999999999999E-2</v>
      </c>
      <c r="L8343" s="535">
        <v>3677.29</v>
      </c>
      <c r="M8343" s="536">
        <v>7.9000000000000008E-3</v>
      </c>
      <c r="N8343" s="535">
        <v>3562.42</v>
      </c>
      <c r="O8343" s="536">
        <v>2.1700000000000001E-2</v>
      </c>
      <c r="P8343" s="535">
        <v>3829.19</v>
      </c>
      <c r="Q8343" s="536">
        <v>1.9900000000000001E-2</v>
      </c>
      <c r="R8343" s="535">
        <v>3599.25</v>
      </c>
    </row>
    <row r="8344" spans="1:18" ht="12.75">
      <c r="A8344" s="145">
        <v>98407</v>
      </c>
      <c r="B8344" s="102" t="s">
        <v>29947</v>
      </c>
      <c r="C8344" s="145" t="s">
        <v>2</v>
      </c>
      <c r="D8344" s="535">
        <v>5793.73</v>
      </c>
      <c r="E8344" s="536">
        <v>1.72E-2</v>
      </c>
      <c r="F8344" s="535">
        <v>3968.82</v>
      </c>
      <c r="G8344" s="536">
        <v>2.4199999999999999E-2</v>
      </c>
      <c r="H8344" s="535">
        <v>5019.93</v>
      </c>
      <c r="I8344" s="536">
        <v>2.9700000000000001E-2</v>
      </c>
      <c r="J8344" s="535">
        <v>4829.47</v>
      </c>
      <c r="K8344" s="536">
        <v>1.9599999999999999E-2</v>
      </c>
      <c r="L8344" s="535">
        <v>4449.83</v>
      </c>
      <c r="M8344" s="536">
        <v>8.5000000000000006E-3</v>
      </c>
      <c r="N8344" s="535">
        <v>4310.66</v>
      </c>
      <c r="O8344" s="536">
        <v>2.2200000000000001E-2</v>
      </c>
      <c r="P8344" s="535">
        <v>4633.04</v>
      </c>
      <c r="Q8344" s="536">
        <v>2.0400000000000001E-2</v>
      </c>
      <c r="R8344" s="535">
        <v>4351.9399999999996</v>
      </c>
    </row>
    <row r="8345" spans="1:18" ht="12.75">
      <c r="A8345" s="145">
        <v>98408</v>
      </c>
      <c r="B8345" s="102" t="s">
        <v>29948</v>
      </c>
      <c r="C8345" s="145" t="s">
        <v>2</v>
      </c>
      <c r="D8345" s="535">
        <v>6801.15</v>
      </c>
      <c r="E8345" s="536">
        <v>1.7600000000000001E-2</v>
      </c>
      <c r="F8345" s="535">
        <v>4660.32</v>
      </c>
      <c r="G8345" s="536">
        <v>2.4500000000000001E-2</v>
      </c>
      <c r="H8345" s="535">
        <v>5890.21</v>
      </c>
      <c r="I8345" s="536">
        <v>3.0200000000000001E-2</v>
      </c>
      <c r="J8345" s="535">
        <v>5669.57</v>
      </c>
      <c r="K8345" s="536">
        <v>1.9900000000000001E-2</v>
      </c>
      <c r="L8345" s="535">
        <v>5222.45</v>
      </c>
      <c r="M8345" s="536">
        <v>8.8000000000000005E-3</v>
      </c>
      <c r="N8345" s="535">
        <v>5058.9399999999996</v>
      </c>
      <c r="O8345" s="536">
        <v>2.2599999999999999E-2</v>
      </c>
      <c r="P8345" s="535">
        <v>5436.97</v>
      </c>
      <c r="Q8345" s="536">
        <v>2.0799999999999999E-2</v>
      </c>
      <c r="R8345" s="535">
        <v>5104.75</v>
      </c>
    </row>
    <row r="8346" spans="1:18" ht="12.75">
      <c r="A8346" s="145">
        <v>98002</v>
      </c>
      <c r="B8346" s="102" t="s">
        <v>29949</v>
      </c>
      <c r="C8346" s="145" t="s">
        <v>2</v>
      </c>
      <c r="D8346" s="535">
        <v>7844.72</v>
      </c>
      <c r="E8346" s="536">
        <v>2.1100000000000001E-2</v>
      </c>
      <c r="F8346" s="535">
        <v>5386.15</v>
      </c>
      <c r="G8346" s="536">
        <v>2.9600000000000001E-2</v>
      </c>
      <c r="H8346" s="535">
        <v>6793.58</v>
      </c>
      <c r="I8346" s="536">
        <v>3.8199999999999998E-2</v>
      </c>
      <c r="J8346" s="535">
        <v>6544.46</v>
      </c>
      <c r="K8346" s="536">
        <v>2.4199999999999999E-2</v>
      </c>
      <c r="L8346" s="535">
        <v>6026.82</v>
      </c>
      <c r="M8346" s="536">
        <v>9.1000000000000004E-3</v>
      </c>
      <c r="N8346" s="535">
        <v>5841.72</v>
      </c>
      <c r="O8346" s="536">
        <v>2.7300000000000001E-2</v>
      </c>
      <c r="P8346" s="535">
        <v>6275.09</v>
      </c>
      <c r="Q8346" s="536">
        <v>2.52E-2</v>
      </c>
      <c r="R8346" s="535">
        <v>5893.92</v>
      </c>
    </row>
    <row r="8347" spans="1:18" ht="12.75">
      <c r="A8347" s="145">
        <v>98406</v>
      </c>
      <c r="B8347" s="102" t="s">
        <v>29950</v>
      </c>
      <c r="C8347" s="145" t="s">
        <v>2</v>
      </c>
      <c r="D8347" s="535">
        <v>8856.56</v>
      </c>
      <c r="E8347" s="536">
        <v>2.1299999999999999E-2</v>
      </c>
      <c r="F8347" s="535">
        <v>6081.91</v>
      </c>
      <c r="G8347" s="536">
        <v>2.98E-2</v>
      </c>
      <c r="H8347" s="535">
        <v>7667.97</v>
      </c>
      <c r="I8347" s="536">
        <v>3.85E-2</v>
      </c>
      <c r="J8347" s="535">
        <v>7388.89</v>
      </c>
      <c r="K8347" s="536">
        <v>2.4400000000000002E-2</v>
      </c>
      <c r="L8347" s="535">
        <v>6803.39</v>
      </c>
      <c r="M8347" s="536">
        <v>9.2999999999999992E-3</v>
      </c>
      <c r="N8347" s="535">
        <v>6594.31</v>
      </c>
      <c r="O8347" s="536">
        <v>2.75E-2</v>
      </c>
      <c r="P8347" s="535">
        <v>7083.26</v>
      </c>
      <c r="Q8347" s="536">
        <v>2.5399999999999999E-2</v>
      </c>
      <c r="R8347" s="535">
        <v>6651.21</v>
      </c>
    </row>
    <row r="8348" spans="1:18" ht="12.75">
      <c r="A8348" s="145">
        <v>98006</v>
      </c>
      <c r="B8348" s="102" t="s">
        <v>29951</v>
      </c>
      <c r="C8348" s="145" t="s">
        <v>2</v>
      </c>
      <c r="D8348" s="535">
        <v>9868.56</v>
      </c>
      <c r="E8348" s="536">
        <v>2.1399999999999999E-2</v>
      </c>
      <c r="F8348" s="535">
        <v>6777.79</v>
      </c>
      <c r="G8348" s="536">
        <v>0.03</v>
      </c>
      <c r="H8348" s="535">
        <v>8542.48</v>
      </c>
      <c r="I8348" s="536">
        <v>3.8699999999999998E-2</v>
      </c>
      <c r="J8348" s="535">
        <v>8233.41</v>
      </c>
      <c r="K8348" s="536">
        <v>2.4500000000000001E-2</v>
      </c>
      <c r="L8348" s="535">
        <v>7580.04</v>
      </c>
      <c r="M8348" s="536">
        <v>9.4999999999999998E-3</v>
      </c>
      <c r="N8348" s="535">
        <v>7346.99</v>
      </c>
      <c r="O8348" s="536">
        <v>2.76E-2</v>
      </c>
      <c r="P8348" s="535">
        <v>7891.55</v>
      </c>
      <c r="Q8348" s="536">
        <v>2.5600000000000001E-2</v>
      </c>
      <c r="R8348" s="535">
        <v>7408.62</v>
      </c>
    </row>
    <row r="8349" spans="1:18" ht="12.75">
      <c r="A8349" s="145">
        <v>98030</v>
      </c>
      <c r="B8349" s="102" t="s">
        <v>29952</v>
      </c>
      <c r="C8349" s="145" t="s">
        <v>2</v>
      </c>
      <c r="D8349" s="535">
        <v>12274.36</v>
      </c>
      <c r="E8349" s="536">
        <v>2.3300000000000001E-2</v>
      </c>
      <c r="F8349" s="535">
        <v>8340.14</v>
      </c>
      <c r="G8349" s="536">
        <v>3.3099999999999997E-2</v>
      </c>
      <c r="H8349" s="535">
        <v>10510.88</v>
      </c>
      <c r="I8349" s="536">
        <v>4.1300000000000003E-2</v>
      </c>
      <c r="J8349" s="535">
        <v>10217.94</v>
      </c>
      <c r="K8349" s="536">
        <v>2.69E-2</v>
      </c>
      <c r="L8349" s="535">
        <v>9236.18</v>
      </c>
      <c r="M8349" s="536">
        <v>1.0800000000000001E-2</v>
      </c>
      <c r="N8349" s="535">
        <v>9031.61</v>
      </c>
      <c r="O8349" s="536">
        <v>3.0499999999999999E-2</v>
      </c>
      <c r="P8349" s="535">
        <v>9709.74</v>
      </c>
      <c r="Q8349" s="536">
        <v>2.8299999999999999E-2</v>
      </c>
      <c r="R8349" s="535">
        <v>9061.57</v>
      </c>
    </row>
    <row r="8350" spans="1:18" ht="12.75">
      <c r="A8350" s="145">
        <v>98032</v>
      </c>
      <c r="B8350" s="102" t="s">
        <v>29953</v>
      </c>
      <c r="C8350" s="145" t="s">
        <v>2</v>
      </c>
      <c r="D8350" s="535">
        <v>14143.49</v>
      </c>
      <c r="E8350" s="536">
        <v>2.35E-2</v>
      </c>
      <c r="F8350" s="535">
        <v>9603.34</v>
      </c>
      <c r="G8350" s="536">
        <v>3.3300000000000003E-2</v>
      </c>
      <c r="H8350" s="535">
        <v>12097.15</v>
      </c>
      <c r="I8350" s="536">
        <v>4.1599999999999998E-2</v>
      </c>
      <c r="J8350" s="535">
        <v>11770.1</v>
      </c>
      <c r="K8350" s="536">
        <v>2.7E-2</v>
      </c>
      <c r="L8350" s="535">
        <v>10623.03</v>
      </c>
      <c r="M8350" s="536">
        <v>1.0999999999999999E-2</v>
      </c>
      <c r="N8350" s="535">
        <v>10397.56</v>
      </c>
      <c r="O8350" s="536">
        <v>3.0700000000000002E-2</v>
      </c>
      <c r="P8350" s="535">
        <v>11178.56</v>
      </c>
      <c r="Q8350" s="536">
        <v>2.8500000000000001E-2</v>
      </c>
      <c r="R8350" s="535">
        <v>10424.15</v>
      </c>
    </row>
    <row r="8351" spans="1:18" ht="12.75">
      <c r="A8351" s="145">
        <v>98034</v>
      </c>
      <c r="B8351" s="102" t="s">
        <v>29954</v>
      </c>
      <c r="C8351" s="145" t="s">
        <v>2</v>
      </c>
      <c r="D8351" s="535">
        <v>16012.63</v>
      </c>
      <c r="E8351" s="536">
        <v>2.3599999999999999E-2</v>
      </c>
      <c r="F8351" s="535">
        <v>10866.57</v>
      </c>
      <c r="G8351" s="536">
        <v>3.3399999999999999E-2</v>
      </c>
      <c r="H8351" s="535">
        <v>13683.39</v>
      </c>
      <c r="I8351" s="536">
        <v>4.1799999999999997E-2</v>
      </c>
      <c r="J8351" s="535">
        <v>13322.22</v>
      </c>
      <c r="K8351" s="536">
        <v>2.7199999999999998E-2</v>
      </c>
      <c r="L8351" s="535">
        <v>12009.84</v>
      </c>
      <c r="M8351" s="536">
        <v>1.12E-2</v>
      </c>
      <c r="N8351" s="535">
        <v>11763.58</v>
      </c>
      <c r="O8351" s="536">
        <v>3.09E-2</v>
      </c>
      <c r="P8351" s="535">
        <v>12647.37</v>
      </c>
      <c r="Q8351" s="536">
        <v>2.86E-2</v>
      </c>
      <c r="R8351" s="535">
        <v>11786.77</v>
      </c>
    </row>
    <row r="8352" spans="1:18" ht="12.75">
      <c r="A8352" s="145">
        <v>98036</v>
      </c>
      <c r="B8352" s="102" t="s">
        <v>29955</v>
      </c>
      <c r="C8352" s="145" t="s">
        <v>2</v>
      </c>
      <c r="D8352" s="535">
        <v>17881.740000000002</v>
      </c>
      <c r="E8352" s="536">
        <v>2.3699999999999999E-2</v>
      </c>
      <c r="F8352" s="535">
        <v>12129.82</v>
      </c>
      <c r="G8352" s="536">
        <v>3.3599999999999998E-2</v>
      </c>
      <c r="H8352" s="535">
        <v>15269.64</v>
      </c>
      <c r="I8352" s="536">
        <v>4.2000000000000003E-2</v>
      </c>
      <c r="J8352" s="535">
        <v>14874.36</v>
      </c>
      <c r="K8352" s="536">
        <v>2.7300000000000001E-2</v>
      </c>
      <c r="L8352" s="535">
        <v>13396.66</v>
      </c>
      <c r="M8352" s="536">
        <v>1.14E-2</v>
      </c>
      <c r="N8352" s="535">
        <v>13129.56</v>
      </c>
      <c r="O8352" s="536">
        <v>3.1E-2</v>
      </c>
      <c r="P8352" s="535">
        <v>14116.17</v>
      </c>
      <c r="Q8352" s="536">
        <v>2.8799999999999999E-2</v>
      </c>
      <c r="R8352" s="535">
        <v>13149.34</v>
      </c>
    </row>
    <row r="8353" spans="1:18" ht="12.75">
      <c r="A8353" s="145">
        <v>98020</v>
      </c>
      <c r="B8353" s="102" t="s">
        <v>29956</v>
      </c>
      <c r="C8353" s="145" t="s">
        <v>2</v>
      </c>
      <c r="D8353" s="535">
        <v>8811.6299999999992</v>
      </c>
      <c r="E8353" s="536">
        <v>1.9099999999999999E-2</v>
      </c>
      <c r="F8353" s="535">
        <v>6005.82</v>
      </c>
      <c r="G8353" s="536">
        <v>2.6800000000000001E-2</v>
      </c>
      <c r="H8353" s="535">
        <v>7587.93</v>
      </c>
      <c r="I8353" s="536">
        <v>3.1300000000000001E-2</v>
      </c>
      <c r="J8353" s="535">
        <v>7340.57</v>
      </c>
      <c r="K8353" s="536">
        <v>2.1700000000000001E-2</v>
      </c>
      <c r="L8353" s="535">
        <v>6694.35</v>
      </c>
      <c r="M8353" s="536">
        <v>0.01</v>
      </c>
      <c r="N8353" s="535">
        <v>6510.23</v>
      </c>
      <c r="O8353" s="536">
        <v>2.47E-2</v>
      </c>
      <c r="P8353" s="535">
        <v>6999.06</v>
      </c>
      <c r="Q8353" s="536">
        <v>2.2800000000000001E-2</v>
      </c>
      <c r="R8353" s="535">
        <v>6550.18</v>
      </c>
    </row>
    <row r="8354" spans="1:18" ht="12.75">
      <c r="A8354" s="145">
        <v>98022</v>
      </c>
      <c r="B8354" s="102" t="s">
        <v>29957</v>
      </c>
      <c r="C8354" s="145" t="s">
        <v>2</v>
      </c>
      <c r="D8354" s="535">
        <v>10343.200000000001</v>
      </c>
      <c r="E8354" s="536">
        <v>1.9400000000000001E-2</v>
      </c>
      <c r="F8354" s="535">
        <v>7045.9</v>
      </c>
      <c r="G8354" s="536">
        <v>2.7199999999999998E-2</v>
      </c>
      <c r="H8354" s="535">
        <v>8897.09</v>
      </c>
      <c r="I8354" s="536">
        <v>3.1800000000000002E-2</v>
      </c>
      <c r="J8354" s="535">
        <v>8615.82</v>
      </c>
      <c r="K8354" s="536">
        <v>2.2100000000000002E-2</v>
      </c>
      <c r="L8354" s="535">
        <v>7845.01</v>
      </c>
      <c r="M8354" s="536">
        <v>1.04E-2</v>
      </c>
      <c r="N8354" s="535">
        <v>7633.58</v>
      </c>
      <c r="O8354" s="536">
        <v>2.5100000000000001E-2</v>
      </c>
      <c r="P8354" s="535">
        <v>8206.7000000000007</v>
      </c>
      <c r="Q8354" s="536">
        <v>2.3199999999999998E-2</v>
      </c>
      <c r="R8354" s="535">
        <v>7674.76</v>
      </c>
    </row>
    <row r="8355" spans="1:18" ht="12.75">
      <c r="A8355" s="145">
        <v>98024</v>
      </c>
      <c r="B8355" s="102" t="s">
        <v>29958</v>
      </c>
      <c r="C8355" s="145" t="s">
        <v>2</v>
      </c>
      <c r="D8355" s="535">
        <v>11938.48</v>
      </c>
      <c r="E8355" s="536">
        <v>2.3400000000000001E-2</v>
      </c>
      <c r="F8355" s="535">
        <v>8146.31</v>
      </c>
      <c r="G8355" s="536">
        <v>3.3000000000000002E-2</v>
      </c>
      <c r="H8355" s="535">
        <v>10264.459999999999</v>
      </c>
      <c r="I8355" s="536">
        <v>4.1000000000000002E-2</v>
      </c>
      <c r="J8355" s="535">
        <v>9952.33</v>
      </c>
      <c r="K8355" s="536">
        <v>2.6800000000000001E-2</v>
      </c>
      <c r="L8355" s="535">
        <v>9051.44</v>
      </c>
      <c r="M8355" s="536">
        <v>1.06E-2</v>
      </c>
      <c r="N8355" s="535">
        <v>8817.4599999999991</v>
      </c>
      <c r="O8355" s="536">
        <v>3.04E-2</v>
      </c>
      <c r="P8355" s="535">
        <v>9474.4699999999993</v>
      </c>
      <c r="Q8355" s="536">
        <v>2.8199999999999999E-2</v>
      </c>
      <c r="R8355" s="535">
        <v>8863.24</v>
      </c>
    </row>
    <row r="8356" spans="1:18" ht="12.75">
      <c r="A8356" s="145">
        <v>98026</v>
      </c>
      <c r="B8356" s="102" t="s">
        <v>29959</v>
      </c>
      <c r="C8356" s="145" t="s">
        <v>2</v>
      </c>
      <c r="D8356" s="535">
        <v>13478.17</v>
      </c>
      <c r="E8356" s="536">
        <v>2.35E-2</v>
      </c>
      <c r="F8356" s="535">
        <v>9194.0400000000009</v>
      </c>
      <c r="G8356" s="536">
        <v>3.32E-2</v>
      </c>
      <c r="H8356" s="535">
        <v>11581</v>
      </c>
      <c r="I8356" s="536">
        <v>4.1300000000000003E-2</v>
      </c>
      <c r="J8356" s="535">
        <v>11235.36</v>
      </c>
      <c r="K8356" s="536">
        <v>2.7E-2</v>
      </c>
      <c r="L8356" s="535">
        <v>10209.14</v>
      </c>
      <c r="M8356" s="536">
        <v>1.09E-2</v>
      </c>
      <c r="N8356" s="535">
        <v>9948.42</v>
      </c>
      <c r="O8356" s="536">
        <v>3.0599999999999999E-2</v>
      </c>
      <c r="P8356" s="535">
        <v>10689.74</v>
      </c>
      <c r="Q8356" s="536">
        <v>2.8400000000000002E-2</v>
      </c>
      <c r="R8356" s="535">
        <v>9995.91</v>
      </c>
    </row>
    <row r="8357" spans="1:18" ht="12.75">
      <c r="A8357" s="145">
        <v>98028</v>
      </c>
      <c r="B8357" s="102" t="s">
        <v>29960</v>
      </c>
      <c r="C8357" s="145" t="s">
        <v>2</v>
      </c>
      <c r="D8357" s="535">
        <v>15017.9</v>
      </c>
      <c r="E8357" s="536">
        <v>2.3599999999999999E-2</v>
      </c>
      <c r="F8357" s="535">
        <v>10241.83</v>
      </c>
      <c r="G8357" s="536">
        <v>3.3300000000000003E-2</v>
      </c>
      <c r="H8357" s="535">
        <v>12897.63</v>
      </c>
      <c r="I8357" s="536">
        <v>4.1500000000000002E-2</v>
      </c>
      <c r="J8357" s="535">
        <v>12518.46</v>
      </c>
      <c r="K8357" s="536">
        <v>2.7199999999999998E-2</v>
      </c>
      <c r="L8357" s="535">
        <v>11366.92</v>
      </c>
      <c r="M8357" s="536">
        <v>1.11E-2</v>
      </c>
      <c r="N8357" s="535">
        <v>11079.51</v>
      </c>
      <c r="O8357" s="536">
        <v>3.0800000000000001E-2</v>
      </c>
      <c r="P8357" s="535">
        <v>11905.03</v>
      </c>
      <c r="Q8357" s="536">
        <v>2.86E-2</v>
      </c>
      <c r="R8357" s="535">
        <v>11128.6</v>
      </c>
    </row>
    <row r="8358" spans="1:18" ht="12.75">
      <c r="A8358" s="145">
        <v>98044</v>
      </c>
      <c r="B8358" s="102" t="s">
        <v>29961</v>
      </c>
      <c r="C8358" s="145" t="s">
        <v>2</v>
      </c>
      <c r="D8358" s="535">
        <v>21035.55</v>
      </c>
      <c r="E8358" s="536">
        <v>2.3800000000000002E-2</v>
      </c>
      <c r="F8358" s="535">
        <v>14233.18</v>
      </c>
      <c r="G8358" s="536">
        <v>3.3799999999999997E-2</v>
      </c>
      <c r="H8358" s="535">
        <v>17909.62</v>
      </c>
      <c r="I8358" s="536">
        <v>4.2299999999999997E-2</v>
      </c>
      <c r="J8358" s="535">
        <v>17475.95</v>
      </c>
      <c r="K8358" s="536">
        <v>2.7400000000000001E-2</v>
      </c>
      <c r="L8358" s="535">
        <v>15675.89</v>
      </c>
      <c r="M8358" s="536">
        <v>1.1599999999999999E-2</v>
      </c>
      <c r="N8358" s="535">
        <v>15411.85</v>
      </c>
      <c r="O8358" s="536">
        <v>3.1199999999999999E-2</v>
      </c>
      <c r="P8358" s="535">
        <v>16574.84</v>
      </c>
      <c r="Q8358" s="536">
        <v>2.8899999999999999E-2</v>
      </c>
      <c r="R8358" s="535">
        <v>15411.44</v>
      </c>
    </row>
    <row r="8359" spans="1:18" ht="12.75">
      <c r="A8359" s="145">
        <v>98046</v>
      </c>
      <c r="B8359" s="102" t="s">
        <v>29962</v>
      </c>
      <c r="C8359" s="145" t="s">
        <v>2</v>
      </c>
      <c r="D8359" s="535">
        <v>23476.41</v>
      </c>
      <c r="E8359" s="536">
        <v>2.3900000000000001E-2</v>
      </c>
      <c r="F8359" s="535">
        <v>15874.53</v>
      </c>
      <c r="G8359" s="536">
        <v>3.39E-2</v>
      </c>
      <c r="H8359" s="535">
        <v>19970.48</v>
      </c>
      <c r="I8359" s="536">
        <v>4.2500000000000003E-2</v>
      </c>
      <c r="J8359" s="535">
        <v>19499.740000000002</v>
      </c>
      <c r="K8359" s="536">
        <v>2.76E-2</v>
      </c>
      <c r="L8359" s="535">
        <v>17468.84</v>
      </c>
      <c r="M8359" s="536">
        <v>1.18E-2</v>
      </c>
      <c r="N8359" s="535">
        <v>17186.84</v>
      </c>
      <c r="O8359" s="536">
        <v>3.1399999999999997E-2</v>
      </c>
      <c r="P8359" s="535">
        <v>18484.43</v>
      </c>
      <c r="Q8359" s="536">
        <v>2.9100000000000001E-2</v>
      </c>
      <c r="R8359" s="535">
        <v>17177.900000000001</v>
      </c>
    </row>
    <row r="8360" spans="1:18" ht="12.75">
      <c r="A8360" s="145">
        <v>98038</v>
      </c>
      <c r="B8360" s="102" t="s">
        <v>29963</v>
      </c>
      <c r="C8360" s="145" t="s">
        <v>2</v>
      </c>
      <c r="D8360" s="535">
        <v>16368.91</v>
      </c>
      <c r="E8360" s="536">
        <v>2.3599999999999999E-2</v>
      </c>
      <c r="F8360" s="535">
        <v>11097.47</v>
      </c>
      <c r="G8360" s="536">
        <v>3.3399999999999999E-2</v>
      </c>
      <c r="H8360" s="535">
        <v>13972.79</v>
      </c>
      <c r="I8360" s="536">
        <v>4.1799999999999997E-2</v>
      </c>
      <c r="J8360" s="535">
        <v>13610.93</v>
      </c>
      <c r="K8360" s="536">
        <v>2.7099999999999999E-2</v>
      </c>
      <c r="L8360" s="535">
        <v>12252.84</v>
      </c>
      <c r="M8360" s="536">
        <v>1.1299999999999999E-2</v>
      </c>
      <c r="N8360" s="535">
        <v>12017.11</v>
      </c>
      <c r="O8360" s="536">
        <v>3.0800000000000001E-2</v>
      </c>
      <c r="P8360" s="535">
        <v>12921.79</v>
      </c>
      <c r="Q8360" s="536">
        <v>2.86E-2</v>
      </c>
      <c r="R8360" s="535">
        <v>12034.42</v>
      </c>
    </row>
    <row r="8361" spans="1:18" ht="12.75">
      <c r="A8361" s="145">
        <v>98040</v>
      </c>
      <c r="B8361" s="102" t="s">
        <v>29964</v>
      </c>
      <c r="C8361" s="145" t="s">
        <v>2</v>
      </c>
      <c r="D8361" s="535">
        <v>18523.98</v>
      </c>
      <c r="E8361" s="536">
        <v>2.3699999999999999E-2</v>
      </c>
      <c r="F8361" s="535">
        <v>12549.81</v>
      </c>
      <c r="G8361" s="536">
        <v>3.3599999999999998E-2</v>
      </c>
      <c r="H8361" s="535">
        <v>15796.43</v>
      </c>
      <c r="I8361" s="536">
        <v>4.2099999999999999E-2</v>
      </c>
      <c r="J8361" s="535">
        <v>15399.01</v>
      </c>
      <c r="K8361" s="536">
        <v>2.7300000000000001E-2</v>
      </c>
      <c r="L8361" s="535">
        <v>13842.79</v>
      </c>
      <c r="M8361" s="536">
        <v>1.15E-2</v>
      </c>
      <c r="N8361" s="535">
        <v>13587.66</v>
      </c>
      <c r="O8361" s="536">
        <v>3.1E-2</v>
      </c>
      <c r="P8361" s="535">
        <v>14611.03</v>
      </c>
      <c r="Q8361" s="536">
        <v>2.8799999999999999E-2</v>
      </c>
      <c r="R8361" s="535">
        <v>13599.03</v>
      </c>
    </row>
    <row r="8362" spans="1:18" ht="12.75">
      <c r="A8362" s="145">
        <v>98042</v>
      </c>
      <c r="B8362" s="102" t="s">
        <v>29965</v>
      </c>
      <c r="C8362" s="145" t="s">
        <v>2</v>
      </c>
      <c r="D8362" s="535">
        <v>20679.189999999999</v>
      </c>
      <c r="E8362" s="536">
        <v>2.3800000000000002E-2</v>
      </c>
      <c r="F8362" s="535">
        <v>14002.21</v>
      </c>
      <c r="G8362" s="536">
        <v>3.3799999999999997E-2</v>
      </c>
      <c r="H8362" s="535">
        <v>17620.16</v>
      </c>
      <c r="I8362" s="536">
        <v>4.2299999999999997E-2</v>
      </c>
      <c r="J8362" s="535">
        <v>17187.12</v>
      </c>
      <c r="K8362" s="536">
        <v>2.7400000000000001E-2</v>
      </c>
      <c r="L8362" s="535">
        <v>15432.83</v>
      </c>
      <c r="M8362" s="536">
        <v>1.1599999999999999E-2</v>
      </c>
      <c r="N8362" s="535">
        <v>15158.23</v>
      </c>
      <c r="O8362" s="536">
        <v>3.1199999999999999E-2</v>
      </c>
      <c r="P8362" s="535">
        <v>16300.38</v>
      </c>
      <c r="Q8362" s="536">
        <v>2.8899999999999999E-2</v>
      </c>
      <c r="R8362" s="535">
        <v>15163.71</v>
      </c>
    </row>
    <row r="8363" spans="1:18" ht="12.75">
      <c r="A8363" s="145">
        <v>98048</v>
      </c>
      <c r="B8363" s="102" t="s">
        <v>29966</v>
      </c>
      <c r="C8363" s="145" t="s">
        <v>2</v>
      </c>
      <c r="D8363" s="535">
        <v>26273.81</v>
      </c>
      <c r="E8363" s="536">
        <v>2.4E-2</v>
      </c>
      <c r="F8363" s="535">
        <v>17746.900000000001</v>
      </c>
      <c r="G8363" s="536">
        <v>3.4099999999999998E-2</v>
      </c>
      <c r="H8363" s="535">
        <v>22321.01</v>
      </c>
      <c r="I8363" s="536">
        <v>4.2700000000000002E-2</v>
      </c>
      <c r="J8363" s="535">
        <v>21812.5</v>
      </c>
      <c r="K8363" s="536">
        <v>2.7699999999999999E-2</v>
      </c>
      <c r="L8363" s="535">
        <v>19505.03</v>
      </c>
      <c r="M8363" s="536">
        <v>1.2E-2</v>
      </c>
      <c r="N8363" s="535">
        <v>19215.55</v>
      </c>
      <c r="O8363" s="536">
        <v>3.15E-2</v>
      </c>
      <c r="P8363" s="535">
        <v>20668.599999999999</v>
      </c>
      <c r="Q8363" s="536">
        <v>2.92E-2</v>
      </c>
      <c r="R8363" s="535">
        <v>19192.22</v>
      </c>
    </row>
    <row r="8364" spans="1:18" ht="12.75">
      <c r="A8364" s="145">
        <v>97955</v>
      </c>
      <c r="B8364" s="102" t="s">
        <v>29967</v>
      </c>
      <c r="C8364" s="145" t="s">
        <v>2</v>
      </c>
      <c r="D8364" s="535">
        <v>3890.89</v>
      </c>
      <c r="E8364" s="536">
        <v>0.24759999999999999</v>
      </c>
      <c r="F8364" s="535">
        <v>2688.84</v>
      </c>
      <c r="G8364" s="536">
        <v>3.3999999999999998E-3</v>
      </c>
      <c r="H8364" s="535">
        <v>3460.69</v>
      </c>
      <c r="I8364" s="536">
        <v>0.27610000000000001</v>
      </c>
      <c r="J8364" s="535">
        <v>3363.7</v>
      </c>
      <c r="K8364" s="536">
        <v>0.28560000000000002</v>
      </c>
      <c r="L8364" s="535">
        <v>3304.85</v>
      </c>
      <c r="M8364" s="536">
        <v>0</v>
      </c>
      <c r="N8364" s="535">
        <v>3206.17</v>
      </c>
      <c r="O8364" s="536">
        <v>0.29970000000000002</v>
      </c>
      <c r="P8364" s="535">
        <v>3383.57</v>
      </c>
      <c r="Q8364" s="536">
        <v>2.7000000000000001E-3</v>
      </c>
      <c r="R8364" s="535">
        <v>3153.83</v>
      </c>
    </row>
    <row r="8365" spans="1:18" ht="12.75">
      <c r="A8365" s="145">
        <v>97948</v>
      </c>
      <c r="B8365" s="102" t="s">
        <v>29968</v>
      </c>
      <c r="C8365" s="145" t="s">
        <v>2</v>
      </c>
      <c r="D8365" s="535">
        <v>4020.3</v>
      </c>
      <c r="E8365" s="536">
        <v>0.23960000000000001</v>
      </c>
      <c r="F8365" s="535">
        <v>3063.99</v>
      </c>
      <c r="G8365" s="536">
        <v>2.8999999999999998E-3</v>
      </c>
      <c r="H8365" s="535">
        <v>3670.25</v>
      </c>
      <c r="I8365" s="536">
        <v>0.26029999999999998</v>
      </c>
      <c r="J8365" s="535">
        <v>3585.64</v>
      </c>
      <c r="K8365" s="536">
        <v>0.26800000000000002</v>
      </c>
      <c r="L8365" s="535">
        <v>3706.27</v>
      </c>
      <c r="M8365" s="536">
        <v>0</v>
      </c>
      <c r="N8365" s="535">
        <v>3451.14</v>
      </c>
      <c r="O8365" s="536">
        <v>0.27839999999999998</v>
      </c>
      <c r="P8365" s="535">
        <v>3713.01</v>
      </c>
      <c r="Q8365" s="536">
        <v>2.3999999999999998E-3</v>
      </c>
      <c r="R8365" s="535">
        <v>3449.75</v>
      </c>
    </row>
    <row r="8366" spans="1:18" ht="12.75">
      <c r="A8366" s="145">
        <v>97934</v>
      </c>
      <c r="B8366" s="102" t="s">
        <v>29969</v>
      </c>
      <c r="C8366" s="145" t="s">
        <v>2</v>
      </c>
      <c r="D8366" s="535">
        <v>2895.62</v>
      </c>
      <c r="E8366" s="536">
        <v>0.38140000000000002</v>
      </c>
      <c r="F8366" s="535">
        <v>2113.4699999999998</v>
      </c>
      <c r="G8366" s="536">
        <v>7.0900000000000005E-2</v>
      </c>
      <c r="H8366" s="535">
        <v>2693.26</v>
      </c>
      <c r="I8366" s="536">
        <v>0.40949999999999998</v>
      </c>
      <c r="J8366" s="535">
        <v>2642.27</v>
      </c>
      <c r="K8366" s="536">
        <v>0.41689999999999999</v>
      </c>
      <c r="L8366" s="535">
        <v>2574.54</v>
      </c>
      <c r="M8366" s="536">
        <v>2.47E-2</v>
      </c>
      <c r="N8366" s="535">
        <v>2451.06</v>
      </c>
      <c r="O8366" s="536">
        <v>0.44940000000000002</v>
      </c>
      <c r="P8366" s="535">
        <v>2567.8000000000002</v>
      </c>
      <c r="Q8366" s="536">
        <v>5.8299999999999998E-2</v>
      </c>
      <c r="R8366" s="535">
        <v>2478.31</v>
      </c>
    </row>
    <row r="8367" spans="1:18" ht="12.75">
      <c r="A8367" s="145">
        <v>97953</v>
      </c>
      <c r="B8367" s="102" t="s">
        <v>29970</v>
      </c>
      <c r="C8367" s="145" t="s">
        <v>2</v>
      </c>
      <c r="D8367" s="535">
        <v>1763.8</v>
      </c>
      <c r="E8367" s="536">
        <v>0.27189999999999998</v>
      </c>
      <c r="F8367" s="535">
        <v>1220.9100000000001</v>
      </c>
      <c r="G8367" s="536">
        <v>2.3E-3</v>
      </c>
      <c r="H8367" s="535">
        <v>1581.73</v>
      </c>
      <c r="I8367" s="536">
        <v>0.3014</v>
      </c>
      <c r="J8367" s="535">
        <v>1513.81</v>
      </c>
      <c r="K8367" s="536">
        <v>0.31619999999999998</v>
      </c>
      <c r="L8367" s="535">
        <v>1487.77</v>
      </c>
      <c r="M8367" s="536">
        <v>0</v>
      </c>
      <c r="N8367" s="535">
        <v>1480.45</v>
      </c>
      <c r="O8367" s="536">
        <v>0.32340000000000002</v>
      </c>
      <c r="P8367" s="535">
        <v>1578.2</v>
      </c>
      <c r="Q8367" s="536">
        <v>1.8E-3</v>
      </c>
      <c r="R8367" s="535">
        <v>1475.36</v>
      </c>
    </row>
    <row r="8368" spans="1:18" ht="12.75">
      <c r="A8368" s="145">
        <v>97947</v>
      </c>
      <c r="B8368" s="102" t="s">
        <v>29971</v>
      </c>
      <c r="C8368" s="145" t="s">
        <v>2</v>
      </c>
      <c r="D8368" s="535">
        <v>2187.86</v>
      </c>
      <c r="E8368" s="536">
        <v>0.21940000000000001</v>
      </c>
      <c r="F8368" s="535">
        <v>1675.71</v>
      </c>
      <c r="G8368" s="536">
        <v>1.6999999999999999E-3</v>
      </c>
      <c r="H8368" s="535">
        <v>1987.96</v>
      </c>
      <c r="I8368" s="536">
        <v>0.24010000000000001</v>
      </c>
      <c r="J8368" s="535">
        <v>1946.06</v>
      </c>
      <c r="K8368" s="536">
        <v>0.246</v>
      </c>
      <c r="L8368" s="535">
        <v>2015.04</v>
      </c>
      <c r="M8368" s="536">
        <v>0</v>
      </c>
      <c r="N8368" s="535">
        <v>1872.68</v>
      </c>
      <c r="O8368" s="536">
        <v>0.25559999999999999</v>
      </c>
      <c r="P8368" s="535">
        <v>2021.91</v>
      </c>
      <c r="Q8368" s="536">
        <v>1.4E-3</v>
      </c>
      <c r="R8368" s="535">
        <v>1868.54</v>
      </c>
    </row>
    <row r="8369" spans="1:18" ht="12.75">
      <c r="A8369" s="145">
        <v>97933</v>
      </c>
      <c r="B8369" s="102" t="s">
        <v>29972</v>
      </c>
      <c r="C8369" s="145" t="s">
        <v>2</v>
      </c>
      <c r="D8369" s="535">
        <v>1119.1600000000001</v>
      </c>
      <c r="E8369" s="536">
        <v>0.93730000000000002</v>
      </c>
      <c r="F8369" s="535">
        <v>797.63</v>
      </c>
      <c r="G8369" s="536">
        <v>2.6800000000000001E-2</v>
      </c>
      <c r="H8369" s="535">
        <v>1118.6099999999999</v>
      </c>
      <c r="I8369" s="536">
        <v>0.91869999999999996</v>
      </c>
      <c r="J8369" s="535">
        <v>1106.8399999999999</v>
      </c>
      <c r="K8369" s="536">
        <v>0.94779999999999998</v>
      </c>
      <c r="L8369" s="535">
        <v>1144.08</v>
      </c>
      <c r="M8369" s="536">
        <v>0</v>
      </c>
      <c r="N8369" s="535">
        <v>1112.18</v>
      </c>
      <c r="O8369" s="536">
        <v>0.94320000000000004</v>
      </c>
      <c r="P8369" s="535">
        <v>1174.83</v>
      </c>
      <c r="Q8369" s="536">
        <v>1.8200000000000001E-2</v>
      </c>
      <c r="R8369" s="535">
        <v>1111.78</v>
      </c>
    </row>
    <row r="8370" spans="1:18" ht="12.75">
      <c r="A8370" s="145">
        <v>97961</v>
      </c>
      <c r="B8370" s="102" t="s">
        <v>29973</v>
      </c>
      <c r="C8370" s="145" t="s">
        <v>2</v>
      </c>
      <c r="D8370" s="535">
        <v>3213.92</v>
      </c>
      <c r="E8370" s="536">
        <v>0.1515</v>
      </c>
      <c r="F8370" s="535">
        <v>2234.63</v>
      </c>
      <c r="G8370" s="536">
        <v>3.8999999999999998E-3</v>
      </c>
      <c r="H8370" s="535">
        <v>2818.06</v>
      </c>
      <c r="I8370" s="536">
        <v>0.17030000000000001</v>
      </c>
      <c r="J8370" s="535">
        <v>2712.21</v>
      </c>
      <c r="K8370" s="536">
        <v>0.1787</v>
      </c>
      <c r="L8370" s="535">
        <v>2647.72</v>
      </c>
      <c r="M8370" s="536">
        <v>0</v>
      </c>
      <c r="N8370" s="535">
        <v>2588.94</v>
      </c>
      <c r="O8370" s="536">
        <v>0.18720000000000001</v>
      </c>
      <c r="P8370" s="535">
        <v>2747.31</v>
      </c>
      <c r="Q8370" s="536">
        <v>3.2000000000000002E-3</v>
      </c>
      <c r="R8370" s="535">
        <v>2580.06</v>
      </c>
    </row>
    <row r="8371" spans="1:18" ht="12.75">
      <c r="A8371" s="145">
        <v>97951</v>
      </c>
      <c r="B8371" s="102" t="s">
        <v>29974</v>
      </c>
      <c r="C8371" s="145" t="s">
        <v>2</v>
      </c>
      <c r="D8371" s="535">
        <v>3611.38</v>
      </c>
      <c r="E8371" s="536">
        <v>0.13489999999999999</v>
      </c>
      <c r="F8371" s="535">
        <v>2773.94</v>
      </c>
      <c r="G8371" s="536">
        <v>3.2000000000000002E-3</v>
      </c>
      <c r="H8371" s="535">
        <v>3238.2</v>
      </c>
      <c r="I8371" s="536">
        <v>0.1484</v>
      </c>
      <c r="J8371" s="535">
        <v>3159.58</v>
      </c>
      <c r="K8371" s="536">
        <v>0.15340000000000001</v>
      </c>
      <c r="L8371" s="535">
        <v>3256.6</v>
      </c>
      <c r="M8371" s="536">
        <v>0</v>
      </c>
      <c r="N8371" s="535">
        <v>3015.65</v>
      </c>
      <c r="O8371" s="536">
        <v>0.16070000000000001</v>
      </c>
      <c r="P8371" s="535">
        <v>3257.68</v>
      </c>
      <c r="Q8371" s="536">
        <v>2.7000000000000001E-3</v>
      </c>
      <c r="R8371" s="535">
        <v>3031.61</v>
      </c>
    </row>
    <row r="8372" spans="1:18" ht="12.75">
      <c r="A8372" s="145">
        <v>97973</v>
      </c>
      <c r="B8372" s="102" t="s">
        <v>29975</v>
      </c>
      <c r="C8372" s="145" t="s">
        <v>2</v>
      </c>
      <c r="D8372" s="535">
        <v>5985.94</v>
      </c>
      <c r="E8372" s="536">
        <v>0.1636</v>
      </c>
      <c r="F8372" s="535">
        <v>4185.8</v>
      </c>
      <c r="G8372" s="536">
        <v>5.4999999999999997E-3</v>
      </c>
      <c r="H8372" s="535">
        <v>5269.27</v>
      </c>
      <c r="I8372" s="536">
        <v>0.18260000000000001</v>
      </c>
      <c r="J8372" s="535">
        <v>5102.76</v>
      </c>
      <c r="K8372" s="536">
        <v>0.191</v>
      </c>
      <c r="L8372" s="535">
        <v>5000.53</v>
      </c>
      <c r="M8372" s="536">
        <v>0</v>
      </c>
      <c r="N8372" s="535">
        <v>4825.72</v>
      </c>
      <c r="O8372" s="536">
        <v>0.20200000000000001</v>
      </c>
      <c r="P8372" s="535">
        <v>5094.91</v>
      </c>
      <c r="Q8372" s="536">
        <v>4.4999999999999997E-3</v>
      </c>
      <c r="R8372" s="535">
        <v>4802.0200000000004</v>
      </c>
    </row>
    <row r="8373" spans="1:18" ht="12.75">
      <c r="A8373" s="145">
        <v>97952</v>
      </c>
      <c r="B8373" s="102" t="s">
        <v>29976</v>
      </c>
      <c r="C8373" s="145" t="s">
        <v>2</v>
      </c>
      <c r="D8373" s="535">
        <v>6235.51</v>
      </c>
      <c r="E8373" s="536">
        <v>0.157</v>
      </c>
      <c r="F8373" s="535">
        <v>4756.37</v>
      </c>
      <c r="G8373" s="536">
        <v>4.7999999999999996E-3</v>
      </c>
      <c r="H8373" s="535">
        <v>5618.44</v>
      </c>
      <c r="I8373" s="536">
        <v>0.17130000000000001</v>
      </c>
      <c r="J8373" s="535">
        <v>5470.1</v>
      </c>
      <c r="K8373" s="536">
        <v>0.1782</v>
      </c>
      <c r="L8373" s="535">
        <v>5614.36</v>
      </c>
      <c r="M8373" s="536">
        <v>0</v>
      </c>
      <c r="N8373" s="535">
        <v>5215.21</v>
      </c>
      <c r="O8373" s="536">
        <v>0.18690000000000001</v>
      </c>
      <c r="P8373" s="535">
        <v>5608.6</v>
      </c>
      <c r="Q8373" s="536">
        <v>4.1000000000000003E-3</v>
      </c>
      <c r="R8373" s="535">
        <v>5262.29</v>
      </c>
    </row>
    <row r="8374" spans="1:18" ht="12.75">
      <c r="A8374" s="145">
        <v>97957</v>
      </c>
      <c r="B8374" s="102" t="s">
        <v>29977</v>
      </c>
      <c r="C8374" s="145" t="s">
        <v>2</v>
      </c>
      <c r="D8374" s="535">
        <v>3693.92</v>
      </c>
      <c r="E8374" s="536">
        <v>4.7999999999999996E-3</v>
      </c>
      <c r="F8374" s="535">
        <v>2589.3200000000002</v>
      </c>
      <c r="G8374" s="536">
        <v>5.7000000000000002E-3</v>
      </c>
      <c r="H8374" s="535">
        <v>3166.19</v>
      </c>
      <c r="I8374" s="536">
        <v>2.3999999999999998E-3</v>
      </c>
      <c r="J8374" s="535">
        <v>3029.45</v>
      </c>
      <c r="K8374" s="536">
        <v>4.8999999999999998E-3</v>
      </c>
      <c r="L8374" s="535">
        <v>2923.07</v>
      </c>
      <c r="M8374" s="536">
        <v>0</v>
      </c>
      <c r="N8374" s="535">
        <v>2850.58</v>
      </c>
      <c r="O8374" s="536">
        <v>5.1999999999999998E-3</v>
      </c>
      <c r="P8374" s="535">
        <v>3022.77</v>
      </c>
      <c r="Q8374" s="536">
        <v>4.8999999999999998E-3</v>
      </c>
      <c r="R8374" s="535">
        <v>2865.12</v>
      </c>
    </row>
    <row r="8375" spans="1:18" ht="12.75">
      <c r="A8375" s="145">
        <v>97950</v>
      </c>
      <c r="B8375" s="102" t="s">
        <v>29978</v>
      </c>
      <c r="C8375" s="145" t="s">
        <v>2</v>
      </c>
      <c r="D8375" s="535">
        <v>4087.6</v>
      </c>
      <c r="E8375" s="536">
        <v>4.4000000000000003E-3</v>
      </c>
      <c r="F8375" s="535">
        <v>3182.82</v>
      </c>
      <c r="G8375" s="536">
        <v>4.5999999999999999E-3</v>
      </c>
      <c r="H8375" s="535">
        <v>3601.26</v>
      </c>
      <c r="I8375" s="536">
        <v>2.2000000000000001E-3</v>
      </c>
      <c r="J8375" s="535">
        <v>3495.58</v>
      </c>
      <c r="K8375" s="536">
        <v>4.1999999999999997E-3</v>
      </c>
      <c r="L8375" s="535">
        <v>3589.19</v>
      </c>
      <c r="M8375" s="536">
        <v>0</v>
      </c>
      <c r="N8375" s="535">
        <v>3304.76</v>
      </c>
      <c r="O8375" s="536">
        <v>4.4999999999999997E-3</v>
      </c>
      <c r="P8375" s="535">
        <v>3576.76</v>
      </c>
      <c r="Q8375" s="536">
        <v>4.1000000000000003E-3</v>
      </c>
      <c r="R8375" s="535">
        <v>3352.68</v>
      </c>
    </row>
    <row r="8376" spans="1:18" ht="12.75">
      <c r="A8376" s="145">
        <v>97936</v>
      </c>
      <c r="B8376" s="102" t="s">
        <v>29979</v>
      </c>
      <c r="C8376" s="145" t="s">
        <v>2</v>
      </c>
      <c r="D8376" s="535">
        <v>2663.37</v>
      </c>
      <c r="E8376" s="536">
        <v>6.0600000000000001E-2</v>
      </c>
      <c r="F8376" s="535">
        <v>2008.82</v>
      </c>
      <c r="G8376" s="536">
        <v>7.8799999999999995E-2</v>
      </c>
      <c r="H8376" s="535">
        <v>2368.63</v>
      </c>
      <c r="I8376" s="536">
        <v>6.7500000000000004E-2</v>
      </c>
      <c r="J8376" s="535">
        <v>2295.67</v>
      </c>
      <c r="K8376" s="536">
        <v>6.8900000000000003E-2</v>
      </c>
      <c r="L8376" s="535">
        <v>2195.29</v>
      </c>
      <c r="M8376" s="536">
        <v>2.9000000000000001E-2</v>
      </c>
      <c r="N8376" s="535">
        <v>2070.67</v>
      </c>
      <c r="O8376" s="536">
        <v>7.6399999999999996E-2</v>
      </c>
      <c r="P8376" s="535">
        <v>2178.8000000000002</v>
      </c>
      <c r="Q8376" s="536">
        <v>7.2599999999999998E-2</v>
      </c>
      <c r="R8376" s="535">
        <v>2157.4699999999998</v>
      </c>
    </row>
    <row r="8377" spans="1:18" ht="12.75">
      <c r="A8377" s="145">
        <v>97956</v>
      </c>
      <c r="B8377" s="102" t="s">
        <v>29980</v>
      </c>
      <c r="C8377" s="145" t="s">
        <v>2</v>
      </c>
      <c r="D8377" s="535">
        <v>2081.65</v>
      </c>
      <c r="E8377" s="536">
        <v>3.5999999999999999E-3</v>
      </c>
      <c r="F8377" s="535">
        <v>1445.71</v>
      </c>
      <c r="G8377" s="536">
        <v>4.1000000000000003E-3</v>
      </c>
      <c r="H8377" s="535">
        <v>1773.23</v>
      </c>
      <c r="I8377" s="536">
        <v>2E-3</v>
      </c>
      <c r="J8377" s="535">
        <v>1700.71</v>
      </c>
      <c r="K8377" s="536">
        <v>3.5000000000000001E-3</v>
      </c>
      <c r="L8377" s="535">
        <v>1634.91</v>
      </c>
      <c r="M8377" s="536">
        <v>0</v>
      </c>
      <c r="N8377" s="535">
        <v>1601.34</v>
      </c>
      <c r="O8377" s="536">
        <v>3.7000000000000002E-3</v>
      </c>
      <c r="P8377" s="535">
        <v>1699.16</v>
      </c>
      <c r="Q8377" s="536">
        <v>3.5000000000000001E-3</v>
      </c>
      <c r="R8377" s="535">
        <v>1597.78</v>
      </c>
    </row>
    <row r="8378" spans="1:18" ht="12.75">
      <c r="A8378" s="145">
        <v>97949</v>
      </c>
      <c r="B8378" s="102" t="s">
        <v>29981</v>
      </c>
      <c r="C8378" s="145" t="s">
        <v>2</v>
      </c>
      <c r="D8378" s="535">
        <v>2316.91</v>
      </c>
      <c r="E8378" s="536">
        <v>3.3E-3</v>
      </c>
      <c r="F8378" s="535">
        <v>1811.35</v>
      </c>
      <c r="G8378" s="536">
        <v>3.3E-3</v>
      </c>
      <c r="H8378" s="535">
        <v>2038.16</v>
      </c>
      <c r="I8378" s="536">
        <v>1.8E-3</v>
      </c>
      <c r="J8378" s="535">
        <v>1982.93</v>
      </c>
      <c r="K8378" s="536">
        <v>3.0000000000000001E-3</v>
      </c>
      <c r="L8378" s="535">
        <v>2042.5</v>
      </c>
      <c r="M8378" s="536">
        <v>0</v>
      </c>
      <c r="N8378" s="535">
        <v>1878.27</v>
      </c>
      <c r="O8378" s="536">
        <v>3.2000000000000002E-3</v>
      </c>
      <c r="P8378" s="535">
        <v>2039.9</v>
      </c>
      <c r="Q8378" s="536">
        <v>2.8999999999999998E-3</v>
      </c>
      <c r="R8378" s="535">
        <v>1899.21</v>
      </c>
    </row>
    <row r="8379" spans="1:18" ht="12.75">
      <c r="A8379" s="145">
        <v>97935</v>
      </c>
      <c r="B8379" s="102" t="s">
        <v>29982</v>
      </c>
      <c r="C8379" s="145" t="s">
        <v>2</v>
      </c>
      <c r="D8379" s="535">
        <v>982.06</v>
      </c>
      <c r="E8379" s="536">
        <v>0.58609999999999995</v>
      </c>
      <c r="F8379" s="535">
        <v>730.87</v>
      </c>
      <c r="G8379" s="536">
        <v>3.2300000000000002E-2</v>
      </c>
      <c r="H8379" s="535">
        <v>936.68</v>
      </c>
      <c r="I8379" s="536">
        <v>0.59079999999999999</v>
      </c>
      <c r="J8379" s="535">
        <v>915.34</v>
      </c>
      <c r="K8379" s="536">
        <v>0.62860000000000005</v>
      </c>
      <c r="L8379" s="535">
        <v>937.92</v>
      </c>
      <c r="M8379" s="536">
        <v>0</v>
      </c>
      <c r="N8379" s="535">
        <v>906.12</v>
      </c>
      <c r="O8379" s="536">
        <v>0.63500000000000001</v>
      </c>
      <c r="P8379" s="535">
        <v>965.29</v>
      </c>
      <c r="Q8379" s="536">
        <v>2.4500000000000001E-2</v>
      </c>
      <c r="R8379" s="535">
        <v>934.45</v>
      </c>
    </row>
    <row r="8380" spans="1:18" ht="12.75">
      <c r="A8380" s="145">
        <v>99319</v>
      </c>
      <c r="B8380" s="102" t="s">
        <v>29983</v>
      </c>
      <c r="C8380" s="145" t="s">
        <v>1</v>
      </c>
      <c r="D8380" s="535">
        <v>1152.54</v>
      </c>
      <c r="E8380" s="536">
        <v>5.9999999999999995E-4</v>
      </c>
      <c r="F8380" s="535">
        <v>904.34</v>
      </c>
      <c r="G8380" s="536">
        <v>0</v>
      </c>
      <c r="H8380" s="535">
        <v>1035.1099999999999</v>
      </c>
      <c r="I8380" s="536">
        <v>6.9999999999999999E-4</v>
      </c>
      <c r="J8380" s="535">
        <v>983.07</v>
      </c>
      <c r="K8380" s="536">
        <v>0</v>
      </c>
      <c r="L8380" s="535">
        <v>1054.28</v>
      </c>
      <c r="M8380" s="536">
        <v>0</v>
      </c>
      <c r="N8380" s="535">
        <v>957.5</v>
      </c>
      <c r="O8380" s="536">
        <v>0</v>
      </c>
      <c r="P8380" s="535">
        <v>1026.79</v>
      </c>
      <c r="Q8380" s="536">
        <v>0</v>
      </c>
      <c r="R8380" s="535">
        <v>954.72</v>
      </c>
    </row>
    <row r="8381" spans="1:18" ht="12.75">
      <c r="A8381" s="145">
        <v>99318</v>
      </c>
      <c r="B8381" s="102" t="s">
        <v>29984</v>
      </c>
      <c r="C8381" s="145" t="s">
        <v>1</v>
      </c>
      <c r="D8381" s="535">
        <v>299.24</v>
      </c>
      <c r="E8381" s="536">
        <v>0.8861</v>
      </c>
      <c r="F8381" s="535">
        <v>215.58</v>
      </c>
      <c r="G8381" s="536">
        <v>4.5699999999999998E-2</v>
      </c>
      <c r="H8381" s="535">
        <v>300.14</v>
      </c>
      <c r="I8381" s="536">
        <v>0.85060000000000002</v>
      </c>
      <c r="J8381" s="535">
        <v>292.89999999999998</v>
      </c>
      <c r="K8381" s="536">
        <v>0.9052</v>
      </c>
      <c r="L8381" s="535">
        <v>305.83999999999997</v>
      </c>
      <c r="M8381" s="536">
        <v>0</v>
      </c>
      <c r="N8381" s="535">
        <v>295.8</v>
      </c>
      <c r="O8381" s="536">
        <v>0.89629999999999999</v>
      </c>
      <c r="P8381" s="535">
        <v>310.66000000000003</v>
      </c>
      <c r="Q8381" s="536">
        <v>3.1699999999999999E-2</v>
      </c>
      <c r="R8381" s="535">
        <v>297.05</v>
      </c>
    </row>
    <row r="8382" spans="1:18" ht="12.75">
      <c r="A8382" s="145">
        <v>98051</v>
      </c>
      <c r="B8382" s="102" t="s">
        <v>29985</v>
      </c>
      <c r="C8382" s="145" t="s">
        <v>1</v>
      </c>
      <c r="D8382" s="535">
        <v>1242.75</v>
      </c>
      <c r="E8382" s="536">
        <v>5.9999999999999995E-4</v>
      </c>
      <c r="F8382" s="535">
        <v>983.95</v>
      </c>
      <c r="G8382" s="536">
        <v>0</v>
      </c>
      <c r="H8382" s="535">
        <v>1095.6400000000001</v>
      </c>
      <c r="I8382" s="536">
        <v>5.0599999999999999E-2</v>
      </c>
      <c r="J8382" s="535">
        <v>1053.92</v>
      </c>
      <c r="K8382" s="536">
        <v>0</v>
      </c>
      <c r="L8382" s="535">
        <v>1121.04</v>
      </c>
      <c r="M8382" s="536">
        <v>0</v>
      </c>
      <c r="N8382" s="535">
        <v>1029.28</v>
      </c>
      <c r="O8382" s="536">
        <v>0</v>
      </c>
      <c r="P8382" s="535">
        <v>1102.67</v>
      </c>
      <c r="Q8382" s="536">
        <v>0</v>
      </c>
      <c r="R8382" s="535">
        <v>1008.92</v>
      </c>
    </row>
    <row r="8383" spans="1:18" ht="12.75">
      <c r="A8383" s="145">
        <v>98050</v>
      </c>
      <c r="B8383" s="102" t="s">
        <v>29986</v>
      </c>
      <c r="C8383" s="145" t="s">
        <v>1</v>
      </c>
      <c r="D8383" s="535">
        <v>300.61</v>
      </c>
      <c r="E8383" s="536">
        <v>0.88200000000000001</v>
      </c>
      <c r="F8383" s="535">
        <v>216.79</v>
      </c>
      <c r="G8383" s="536">
        <v>4.5499999999999999E-2</v>
      </c>
      <c r="H8383" s="535">
        <v>301.06</v>
      </c>
      <c r="I8383" s="536">
        <v>0.85070000000000001</v>
      </c>
      <c r="J8383" s="535">
        <v>293.98</v>
      </c>
      <c r="K8383" s="536">
        <v>0.90190000000000003</v>
      </c>
      <c r="L8383" s="535">
        <v>306.86</v>
      </c>
      <c r="M8383" s="536">
        <v>0</v>
      </c>
      <c r="N8383" s="535">
        <v>296.89999999999998</v>
      </c>
      <c r="O8383" s="536">
        <v>0.89300000000000002</v>
      </c>
      <c r="P8383" s="535">
        <v>311.82</v>
      </c>
      <c r="Q8383" s="536">
        <v>3.1600000000000003E-2</v>
      </c>
      <c r="R8383" s="535">
        <v>297.88</v>
      </c>
    </row>
    <row r="8384" spans="1:18" ht="12.75">
      <c r="A8384" s="145">
        <v>99272</v>
      </c>
      <c r="B8384" s="102" t="s">
        <v>29987</v>
      </c>
      <c r="C8384" s="145" t="s">
        <v>2</v>
      </c>
      <c r="D8384" s="535">
        <v>1498.75</v>
      </c>
      <c r="E8384" s="536">
        <v>1.12E-2</v>
      </c>
      <c r="F8384" s="535">
        <v>1074.5999999999999</v>
      </c>
      <c r="G8384" s="536">
        <v>1.5599999999999999E-2</v>
      </c>
      <c r="H8384" s="535">
        <v>1332.94</v>
      </c>
      <c r="I8384" s="536">
        <v>4.8999999999999998E-3</v>
      </c>
      <c r="J8384" s="535">
        <v>1286.83</v>
      </c>
      <c r="K8384" s="536">
        <v>1.21E-2</v>
      </c>
      <c r="L8384" s="535">
        <v>1241.3</v>
      </c>
      <c r="M8384" s="536">
        <v>0</v>
      </c>
      <c r="N8384" s="535">
        <v>1146.1500000000001</v>
      </c>
      <c r="O8384" s="536">
        <v>1.47E-2</v>
      </c>
      <c r="P8384" s="535">
        <v>1237.99</v>
      </c>
      <c r="Q8384" s="536">
        <v>1.26E-2</v>
      </c>
      <c r="R8384" s="535">
        <v>1169.5</v>
      </c>
    </row>
    <row r="8385" spans="1:18" ht="12.75">
      <c r="A8385" s="145">
        <v>99273</v>
      </c>
      <c r="B8385" s="102" t="s">
        <v>29988</v>
      </c>
      <c r="C8385" s="145" t="s">
        <v>2</v>
      </c>
      <c r="D8385" s="535">
        <v>2078.4</v>
      </c>
      <c r="E8385" s="536">
        <v>8.3000000000000001E-3</v>
      </c>
      <c r="F8385" s="535">
        <v>1530.02</v>
      </c>
      <c r="G8385" s="536">
        <v>1.0999999999999999E-2</v>
      </c>
      <c r="H8385" s="535">
        <v>1851.47</v>
      </c>
      <c r="I8385" s="536">
        <v>3.8E-3</v>
      </c>
      <c r="J8385" s="535">
        <v>1779.84</v>
      </c>
      <c r="K8385" s="536">
        <v>8.6999999999999994E-3</v>
      </c>
      <c r="L8385" s="535">
        <v>1773.59</v>
      </c>
      <c r="M8385" s="536">
        <v>0</v>
      </c>
      <c r="N8385" s="535">
        <v>1627.96</v>
      </c>
      <c r="O8385" s="536">
        <v>1.03E-2</v>
      </c>
      <c r="P8385" s="535">
        <v>1758.21</v>
      </c>
      <c r="Q8385" s="536">
        <v>8.8999999999999999E-3</v>
      </c>
      <c r="R8385" s="535">
        <v>1648.44</v>
      </c>
    </row>
    <row r="8386" spans="1:18" ht="12.75">
      <c r="A8386" s="145">
        <v>99268</v>
      </c>
      <c r="B8386" s="102" t="s">
        <v>29989</v>
      </c>
      <c r="C8386" s="145" t="s">
        <v>2</v>
      </c>
      <c r="D8386" s="535">
        <v>602.83000000000004</v>
      </c>
      <c r="E8386" s="536">
        <v>0.46100000000000002</v>
      </c>
      <c r="F8386" s="535">
        <v>396.03</v>
      </c>
      <c r="G8386" s="536">
        <v>4.7800000000000002E-2</v>
      </c>
      <c r="H8386" s="535">
        <v>569.82000000000005</v>
      </c>
      <c r="I8386" s="536">
        <v>0.45960000000000001</v>
      </c>
      <c r="J8386" s="535">
        <v>555.84</v>
      </c>
      <c r="K8386" s="536">
        <v>0.49980000000000002</v>
      </c>
      <c r="L8386" s="535">
        <v>517.09</v>
      </c>
      <c r="M8386" s="536">
        <v>0</v>
      </c>
      <c r="N8386" s="535">
        <v>496.85</v>
      </c>
      <c r="O8386" s="536">
        <v>0.56159999999999999</v>
      </c>
      <c r="P8386" s="535">
        <v>534.96</v>
      </c>
      <c r="Q8386" s="536">
        <v>3.3099999999999997E-2</v>
      </c>
      <c r="R8386" s="535">
        <v>513.45000000000005</v>
      </c>
    </row>
    <row r="8387" spans="1:18" ht="12.75">
      <c r="A8387" s="145">
        <v>99270</v>
      </c>
      <c r="B8387" s="102" t="s">
        <v>29990</v>
      </c>
      <c r="C8387" s="145" t="s">
        <v>2</v>
      </c>
      <c r="D8387" s="535">
        <v>756.84</v>
      </c>
      <c r="E8387" s="536">
        <v>0.54359999999999997</v>
      </c>
      <c r="F8387" s="535">
        <v>507.2</v>
      </c>
      <c r="G8387" s="536">
        <v>4.8800000000000003E-2</v>
      </c>
      <c r="H8387" s="535">
        <v>724.1</v>
      </c>
      <c r="I8387" s="536">
        <v>0.53800000000000003</v>
      </c>
      <c r="J8387" s="535">
        <v>706.08</v>
      </c>
      <c r="K8387" s="536">
        <v>0.58250000000000002</v>
      </c>
      <c r="L8387" s="535">
        <v>674.23</v>
      </c>
      <c r="M8387" s="536">
        <v>0</v>
      </c>
      <c r="N8387" s="535">
        <v>648.52</v>
      </c>
      <c r="O8387" s="536">
        <v>0.6361</v>
      </c>
      <c r="P8387" s="535">
        <v>693.98</v>
      </c>
      <c r="Q8387" s="536">
        <v>3.39E-2</v>
      </c>
      <c r="R8387" s="535">
        <v>665.65</v>
      </c>
    </row>
    <row r="8388" spans="1:18" ht="12.75">
      <c r="A8388" s="145">
        <v>97976</v>
      </c>
      <c r="B8388" s="102" t="s">
        <v>29991</v>
      </c>
      <c r="C8388" s="145" t="s">
        <v>2</v>
      </c>
      <c r="D8388" s="535">
        <v>1563.42</v>
      </c>
      <c r="E8388" s="536">
        <v>1.0800000000000001E-2</v>
      </c>
      <c r="F8388" s="535">
        <v>1131.6600000000001</v>
      </c>
      <c r="G8388" s="536">
        <v>1.49E-2</v>
      </c>
      <c r="H8388" s="535">
        <v>1376.32</v>
      </c>
      <c r="I8388" s="536">
        <v>3.3300000000000003E-2</v>
      </c>
      <c r="J8388" s="535">
        <v>1337.61</v>
      </c>
      <c r="K8388" s="536">
        <v>1.1599999999999999E-2</v>
      </c>
      <c r="L8388" s="535">
        <v>1289.1600000000001</v>
      </c>
      <c r="M8388" s="536">
        <v>0</v>
      </c>
      <c r="N8388" s="535">
        <v>1197.5999999999999</v>
      </c>
      <c r="O8388" s="536">
        <v>1.4E-2</v>
      </c>
      <c r="P8388" s="535">
        <v>1292.3900000000001</v>
      </c>
      <c r="Q8388" s="536">
        <v>1.2E-2</v>
      </c>
      <c r="R8388" s="535">
        <v>1208.3499999999999</v>
      </c>
    </row>
    <row r="8389" spans="1:18" ht="12.75">
      <c r="A8389" s="145">
        <v>97977</v>
      </c>
      <c r="B8389" s="102" t="s">
        <v>29992</v>
      </c>
      <c r="C8389" s="145" t="s">
        <v>2</v>
      </c>
      <c r="D8389" s="535">
        <v>2193.0300000000002</v>
      </c>
      <c r="E8389" s="536">
        <v>7.9000000000000008E-3</v>
      </c>
      <c r="F8389" s="535">
        <v>1631.17</v>
      </c>
      <c r="G8389" s="536">
        <v>1.03E-2</v>
      </c>
      <c r="H8389" s="535">
        <v>1928.38</v>
      </c>
      <c r="I8389" s="536">
        <v>3.9699999999999999E-2</v>
      </c>
      <c r="J8389" s="535">
        <v>1869.86</v>
      </c>
      <c r="K8389" s="536">
        <v>8.3000000000000001E-3</v>
      </c>
      <c r="L8389" s="535">
        <v>1858.42</v>
      </c>
      <c r="M8389" s="536">
        <v>0</v>
      </c>
      <c r="N8389" s="535">
        <v>1719.17</v>
      </c>
      <c r="O8389" s="536">
        <v>9.7999999999999997E-3</v>
      </c>
      <c r="P8389" s="535">
        <v>1854.64</v>
      </c>
      <c r="Q8389" s="536">
        <v>8.3999999999999995E-3</v>
      </c>
      <c r="R8389" s="535">
        <v>1717.3</v>
      </c>
    </row>
    <row r="8390" spans="1:18" ht="12.75">
      <c r="A8390" s="145">
        <v>97974</v>
      </c>
      <c r="B8390" s="102" t="s">
        <v>29993</v>
      </c>
      <c r="C8390" s="145" t="s">
        <v>2</v>
      </c>
      <c r="D8390" s="535">
        <v>609.26</v>
      </c>
      <c r="E8390" s="536">
        <v>0.45619999999999999</v>
      </c>
      <c r="F8390" s="535">
        <v>401.7</v>
      </c>
      <c r="G8390" s="536">
        <v>4.7199999999999999E-2</v>
      </c>
      <c r="H8390" s="535">
        <v>574.13</v>
      </c>
      <c r="I8390" s="536">
        <v>0.46289999999999998</v>
      </c>
      <c r="J8390" s="535">
        <v>560.89</v>
      </c>
      <c r="K8390" s="536">
        <v>0.49530000000000002</v>
      </c>
      <c r="L8390" s="535">
        <v>521.85</v>
      </c>
      <c r="M8390" s="536">
        <v>0</v>
      </c>
      <c r="N8390" s="535">
        <v>501.96</v>
      </c>
      <c r="O8390" s="536">
        <v>0.55589999999999995</v>
      </c>
      <c r="P8390" s="535">
        <v>540.37</v>
      </c>
      <c r="Q8390" s="536">
        <v>3.2800000000000003E-2</v>
      </c>
      <c r="R8390" s="535">
        <v>517.30999999999995</v>
      </c>
    </row>
    <row r="8391" spans="1:18" ht="12.75">
      <c r="A8391" s="145">
        <v>97975</v>
      </c>
      <c r="B8391" s="102" t="s">
        <v>29994</v>
      </c>
      <c r="C8391" s="145" t="s">
        <v>2</v>
      </c>
      <c r="D8391" s="535">
        <v>764.36</v>
      </c>
      <c r="E8391" s="536">
        <v>0.53820000000000001</v>
      </c>
      <c r="F8391" s="535">
        <v>513.83000000000004</v>
      </c>
      <c r="G8391" s="536">
        <v>4.82E-2</v>
      </c>
      <c r="H8391" s="535">
        <v>729.15</v>
      </c>
      <c r="I8391" s="536">
        <v>0.54049999999999998</v>
      </c>
      <c r="J8391" s="535">
        <v>711.99</v>
      </c>
      <c r="K8391" s="536">
        <v>0.5776</v>
      </c>
      <c r="L8391" s="535">
        <v>679.79</v>
      </c>
      <c r="M8391" s="536">
        <v>0</v>
      </c>
      <c r="N8391" s="535">
        <v>654.51</v>
      </c>
      <c r="O8391" s="536">
        <v>0.63029999999999997</v>
      </c>
      <c r="P8391" s="535">
        <v>700.3</v>
      </c>
      <c r="Q8391" s="536">
        <v>3.3599999999999998E-2</v>
      </c>
      <c r="R8391" s="535">
        <v>670.17</v>
      </c>
    </row>
    <row r="8392" spans="1:18" ht="12.75">
      <c r="A8392" s="145">
        <v>101798</v>
      </c>
      <c r="B8392" s="102" t="s">
        <v>29995</v>
      </c>
      <c r="C8392" s="145" t="s">
        <v>2</v>
      </c>
      <c r="D8392" s="535">
        <v>291.66000000000003</v>
      </c>
      <c r="E8392" s="536">
        <v>0.81040000000000001</v>
      </c>
      <c r="F8392" s="535">
        <v>282.67</v>
      </c>
      <c r="G8392" s="536">
        <v>0.83620000000000005</v>
      </c>
      <c r="H8392" s="535">
        <v>292.64999999999998</v>
      </c>
      <c r="I8392" s="536">
        <v>0.80769999999999997</v>
      </c>
      <c r="J8392" s="535">
        <v>281.94</v>
      </c>
      <c r="K8392" s="536">
        <v>0.83840000000000003</v>
      </c>
      <c r="L8392" s="535">
        <v>439.07</v>
      </c>
      <c r="M8392" s="536">
        <v>0</v>
      </c>
      <c r="N8392" s="535">
        <v>288.66000000000003</v>
      </c>
      <c r="O8392" s="536">
        <v>0.81889999999999996</v>
      </c>
      <c r="P8392" s="535">
        <v>291.83</v>
      </c>
      <c r="Q8392" s="536">
        <v>0.81</v>
      </c>
      <c r="R8392" s="535">
        <v>292.47000000000003</v>
      </c>
    </row>
    <row r="8393" spans="1:18" ht="12.75">
      <c r="A8393" s="145">
        <v>101799</v>
      </c>
      <c r="B8393" s="102" t="s">
        <v>29996</v>
      </c>
      <c r="C8393" s="145" t="s">
        <v>2</v>
      </c>
      <c r="D8393" s="535">
        <v>690.9</v>
      </c>
      <c r="E8393" s="536">
        <v>0.86799999999999999</v>
      </c>
      <c r="F8393" s="535">
        <v>676.1</v>
      </c>
      <c r="G8393" s="536">
        <v>0.88700000000000001</v>
      </c>
      <c r="H8393" s="535">
        <v>692.54</v>
      </c>
      <c r="I8393" s="536">
        <v>0.86599999999999999</v>
      </c>
      <c r="J8393" s="535">
        <v>674.88</v>
      </c>
      <c r="K8393" s="536">
        <v>0.88859999999999995</v>
      </c>
      <c r="L8393" s="535">
        <v>1063.98</v>
      </c>
      <c r="M8393" s="536">
        <v>0</v>
      </c>
      <c r="N8393" s="535">
        <v>685.96</v>
      </c>
      <c r="O8393" s="536">
        <v>0.87429999999999997</v>
      </c>
      <c r="P8393" s="535">
        <v>691.21</v>
      </c>
      <c r="Q8393" s="536">
        <v>0.86760000000000004</v>
      </c>
      <c r="R8393" s="535">
        <v>692.26</v>
      </c>
    </row>
    <row r="8394" spans="1:18" ht="12.75">
      <c r="A8394" s="145">
        <v>102487</v>
      </c>
      <c r="B8394" s="102" t="s">
        <v>29997</v>
      </c>
      <c r="C8394" s="145" t="s">
        <v>7</v>
      </c>
      <c r="D8394" s="535">
        <v>994.53</v>
      </c>
      <c r="E8394" s="536">
        <v>1.1999999999999999E-3</v>
      </c>
      <c r="F8394" s="535">
        <v>582.41999999999996</v>
      </c>
      <c r="G8394" s="536">
        <v>8.9999999999999998E-4</v>
      </c>
      <c r="H8394" s="535">
        <v>850.92</v>
      </c>
      <c r="I8394" s="536">
        <v>1.4E-3</v>
      </c>
      <c r="J8394" s="535">
        <v>845.5</v>
      </c>
      <c r="K8394" s="536">
        <v>5.9999999999999995E-4</v>
      </c>
      <c r="L8394" s="535">
        <v>709.69</v>
      </c>
      <c r="M8394" s="536">
        <v>0</v>
      </c>
      <c r="N8394" s="535">
        <v>645.76</v>
      </c>
      <c r="O8394" s="536">
        <v>8.0000000000000004E-4</v>
      </c>
      <c r="P8394" s="535">
        <v>730.66</v>
      </c>
      <c r="Q8394" s="536">
        <v>6.9999999999999999E-4</v>
      </c>
      <c r="R8394" s="535">
        <v>645.58000000000004</v>
      </c>
    </row>
    <row r="8395" spans="1:18" ht="12.75">
      <c r="A8395" s="145">
        <v>102486</v>
      </c>
      <c r="B8395" s="102" t="s">
        <v>29998</v>
      </c>
      <c r="C8395" s="145" t="s">
        <v>7</v>
      </c>
      <c r="D8395" s="535">
        <v>817.81</v>
      </c>
      <c r="E8395" s="536">
        <v>0</v>
      </c>
      <c r="F8395" s="535">
        <v>640.94000000000005</v>
      </c>
      <c r="G8395" s="536">
        <v>0</v>
      </c>
      <c r="H8395" s="535">
        <v>659.24</v>
      </c>
      <c r="I8395" s="536">
        <v>0</v>
      </c>
      <c r="J8395" s="535">
        <v>698.48</v>
      </c>
      <c r="K8395" s="536">
        <v>0</v>
      </c>
      <c r="L8395" s="535">
        <v>760.6</v>
      </c>
      <c r="M8395" s="536">
        <v>0</v>
      </c>
      <c r="N8395" s="535">
        <v>701.8</v>
      </c>
      <c r="O8395" s="536">
        <v>0</v>
      </c>
      <c r="P8395" s="535">
        <v>864.32</v>
      </c>
      <c r="Q8395" s="536">
        <v>0</v>
      </c>
      <c r="R8395" s="535">
        <v>701.59</v>
      </c>
    </row>
    <row r="8396" spans="1:18" ht="12.75">
      <c r="A8396" s="145">
        <v>102474</v>
      </c>
      <c r="B8396" s="102" t="s">
        <v>29999</v>
      </c>
      <c r="C8396" s="145" t="s">
        <v>7</v>
      </c>
      <c r="D8396" s="535">
        <v>750.19</v>
      </c>
      <c r="E8396" s="536">
        <v>1.1000000000000001E-3</v>
      </c>
      <c r="F8396" s="535">
        <v>578.98</v>
      </c>
      <c r="G8396" s="536">
        <v>0</v>
      </c>
      <c r="H8396" s="535">
        <v>600.70000000000005</v>
      </c>
      <c r="I8396" s="536">
        <v>1.4E-3</v>
      </c>
      <c r="J8396" s="535">
        <v>644.64</v>
      </c>
      <c r="K8396" s="536">
        <v>0</v>
      </c>
      <c r="L8396" s="535">
        <v>719.69</v>
      </c>
      <c r="M8396" s="536">
        <v>0</v>
      </c>
      <c r="N8396" s="535">
        <v>647.51</v>
      </c>
      <c r="O8396" s="536">
        <v>0</v>
      </c>
      <c r="P8396" s="535">
        <v>798.39</v>
      </c>
      <c r="Q8396" s="536">
        <v>0</v>
      </c>
      <c r="R8396" s="535">
        <v>641.35</v>
      </c>
    </row>
    <row r="8397" spans="1:18" ht="12.75">
      <c r="A8397" s="145">
        <v>102480</v>
      </c>
      <c r="B8397" s="102" t="s">
        <v>30000</v>
      </c>
      <c r="C8397" s="145" t="s">
        <v>7</v>
      </c>
      <c r="D8397" s="535">
        <v>743.8</v>
      </c>
      <c r="E8397" s="536">
        <v>4.1999999999999997E-3</v>
      </c>
      <c r="F8397" s="535">
        <v>573.75</v>
      </c>
      <c r="G8397" s="536">
        <v>0</v>
      </c>
      <c r="H8397" s="535">
        <v>591.30999999999995</v>
      </c>
      <c r="I8397" s="536">
        <v>5.3E-3</v>
      </c>
      <c r="J8397" s="535">
        <v>640.16</v>
      </c>
      <c r="K8397" s="536">
        <v>0</v>
      </c>
      <c r="L8397" s="535">
        <v>709.96</v>
      </c>
      <c r="M8397" s="536">
        <v>0</v>
      </c>
      <c r="N8397" s="535">
        <v>639.85</v>
      </c>
      <c r="O8397" s="536">
        <v>0</v>
      </c>
      <c r="P8397" s="535">
        <v>791.09</v>
      </c>
      <c r="Q8397" s="536">
        <v>0</v>
      </c>
      <c r="R8397" s="535">
        <v>631.74</v>
      </c>
    </row>
    <row r="8398" spans="1:18" ht="12.75">
      <c r="A8398" s="145">
        <v>94975</v>
      </c>
      <c r="B8398" s="102" t="s">
        <v>30001</v>
      </c>
      <c r="C8398" s="145" t="s">
        <v>7</v>
      </c>
      <c r="D8398" s="535">
        <v>858.23</v>
      </c>
      <c r="E8398" s="536">
        <v>0</v>
      </c>
      <c r="F8398" s="535">
        <v>507.66</v>
      </c>
      <c r="G8398" s="536">
        <v>0</v>
      </c>
      <c r="H8398" s="535">
        <v>692.07</v>
      </c>
      <c r="I8398" s="536">
        <v>0</v>
      </c>
      <c r="J8398" s="535">
        <v>733.07</v>
      </c>
      <c r="K8398" s="536">
        <v>0</v>
      </c>
      <c r="L8398" s="535">
        <v>593.99</v>
      </c>
      <c r="M8398" s="536">
        <v>0</v>
      </c>
      <c r="N8398" s="535">
        <v>542.96</v>
      </c>
      <c r="O8398" s="536">
        <v>0</v>
      </c>
      <c r="P8398" s="535">
        <v>603.28</v>
      </c>
      <c r="Q8398" s="536">
        <v>0</v>
      </c>
      <c r="R8398" s="535">
        <v>502.91</v>
      </c>
    </row>
    <row r="8399" spans="1:18" ht="12.75">
      <c r="A8399" s="145">
        <v>94963</v>
      </c>
      <c r="B8399" s="102" t="s">
        <v>30002</v>
      </c>
      <c r="C8399" s="145" t="s">
        <v>7</v>
      </c>
      <c r="D8399" s="535">
        <v>788.33</v>
      </c>
      <c r="E8399" s="536">
        <v>1.1000000000000001E-3</v>
      </c>
      <c r="F8399" s="535">
        <v>446.75</v>
      </c>
      <c r="G8399" s="536">
        <v>0</v>
      </c>
      <c r="H8399" s="535">
        <v>631.19000000000005</v>
      </c>
      <c r="I8399" s="536">
        <v>1.2999999999999999E-3</v>
      </c>
      <c r="J8399" s="535">
        <v>677.33</v>
      </c>
      <c r="K8399" s="536">
        <v>0</v>
      </c>
      <c r="L8399" s="535">
        <v>553.9</v>
      </c>
      <c r="M8399" s="536">
        <v>0</v>
      </c>
      <c r="N8399" s="535">
        <v>489.76</v>
      </c>
      <c r="O8399" s="536">
        <v>0</v>
      </c>
      <c r="P8399" s="535">
        <v>540.15</v>
      </c>
      <c r="Q8399" s="536">
        <v>0</v>
      </c>
      <c r="R8399" s="535">
        <v>444.29</v>
      </c>
    </row>
    <row r="8400" spans="1:18" ht="12.75">
      <c r="A8400" s="145">
        <v>94969</v>
      </c>
      <c r="B8400" s="102" t="s">
        <v>30003</v>
      </c>
      <c r="C8400" s="145" t="s">
        <v>7</v>
      </c>
      <c r="D8400" s="535">
        <v>782.13</v>
      </c>
      <c r="E8400" s="536">
        <v>3.8999999999999998E-3</v>
      </c>
      <c r="F8400" s="535">
        <v>441.05</v>
      </c>
      <c r="G8400" s="536">
        <v>0</v>
      </c>
      <c r="H8400" s="535">
        <v>621.98</v>
      </c>
      <c r="I8400" s="536">
        <v>4.8999999999999998E-3</v>
      </c>
      <c r="J8400" s="535">
        <v>672.93</v>
      </c>
      <c r="K8400" s="536">
        <v>0</v>
      </c>
      <c r="L8400" s="535">
        <v>543.65</v>
      </c>
      <c r="M8400" s="536">
        <v>0</v>
      </c>
      <c r="N8400" s="535">
        <v>481.58</v>
      </c>
      <c r="O8400" s="536">
        <v>0</v>
      </c>
      <c r="P8400" s="535">
        <v>531.94000000000005</v>
      </c>
      <c r="Q8400" s="536">
        <v>0</v>
      </c>
      <c r="R8400" s="535">
        <v>434</v>
      </c>
    </row>
    <row r="8401" spans="1:18" ht="12.75">
      <c r="A8401" s="145">
        <v>102475</v>
      </c>
      <c r="B8401" s="102" t="s">
        <v>30004</v>
      </c>
      <c r="C8401" s="145" t="s">
        <v>7</v>
      </c>
      <c r="D8401" s="535">
        <v>822.87</v>
      </c>
      <c r="E8401" s="536">
        <v>1.1000000000000001E-3</v>
      </c>
      <c r="F8401" s="535">
        <v>625.47</v>
      </c>
      <c r="G8401" s="536">
        <v>0</v>
      </c>
      <c r="H8401" s="535">
        <v>660.57</v>
      </c>
      <c r="I8401" s="536">
        <v>1.4E-3</v>
      </c>
      <c r="J8401" s="535">
        <v>705.5</v>
      </c>
      <c r="K8401" s="536">
        <v>0</v>
      </c>
      <c r="L8401" s="535">
        <v>776.08</v>
      </c>
      <c r="M8401" s="536">
        <v>0</v>
      </c>
      <c r="N8401" s="535">
        <v>694.48</v>
      </c>
      <c r="O8401" s="536">
        <v>0</v>
      </c>
      <c r="P8401" s="535">
        <v>839.56</v>
      </c>
      <c r="Q8401" s="536">
        <v>0</v>
      </c>
      <c r="R8401" s="535">
        <v>688.12</v>
      </c>
    </row>
    <row r="8402" spans="1:18" ht="12.75">
      <c r="A8402" s="145">
        <v>102481</v>
      </c>
      <c r="B8402" s="102" t="s">
        <v>30005</v>
      </c>
      <c r="C8402" s="145" t="s">
        <v>7</v>
      </c>
      <c r="D8402" s="535">
        <v>809.88</v>
      </c>
      <c r="E8402" s="536">
        <v>3.8999999999999998E-3</v>
      </c>
      <c r="F8402" s="535">
        <v>614.5</v>
      </c>
      <c r="G8402" s="536">
        <v>0</v>
      </c>
      <c r="H8402" s="535">
        <v>642.24</v>
      </c>
      <c r="I8402" s="536">
        <v>4.8999999999999998E-3</v>
      </c>
      <c r="J8402" s="535">
        <v>695.54</v>
      </c>
      <c r="K8402" s="536">
        <v>0</v>
      </c>
      <c r="L8402" s="535">
        <v>756.91</v>
      </c>
      <c r="M8402" s="536">
        <v>0</v>
      </c>
      <c r="N8402" s="535">
        <v>679.05</v>
      </c>
      <c r="O8402" s="536">
        <v>0</v>
      </c>
      <c r="P8402" s="535">
        <v>824.99</v>
      </c>
      <c r="Q8402" s="536">
        <v>0</v>
      </c>
      <c r="R8402" s="535">
        <v>669.38</v>
      </c>
    </row>
    <row r="8403" spans="1:18" ht="12.75">
      <c r="A8403" s="145">
        <v>94964</v>
      </c>
      <c r="B8403" s="102" t="s">
        <v>30006</v>
      </c>
      <c r="C8403" s="145" t="s">
        <v>7</v>
      </c>
      <c r="D8403" s="535">
        <v>857.35</v>
      </c>
      <c r="E8403" s="536">
        <v>1.1000000000000001E-3</v>
      </c>
      <c r="F8403" s="535">
        <v>488.57</v>
      </c>
      <c r="G8403" s="536">
        <v>0</v>
      </c>
      <c r="H8403" s="535">
        <v>687.45</v>
      </c>
      <c r="I8403" s="536">
        <v>1.2999999999999999E-3</v>
      </c>
      <c r="J8403" s="535">
        <v>735.28</v>
      </c>
      <c r="K8403" s="536">
        <v>0</v>
      </c>
      <c r="L8403" s="535">
        <v>604.4</v>
      </c>
      <c r="M8403" s="536">
        <v>0</v>
      </c>
      <c r="N8403" s="535">
        <v>531.76</v>
      </c>
      <c r="O8403" s="536">
        <v>0</v>
      </c>
      <c r="P8403" s="535">
        <v>575.58000000000004</v>
      </c>
      <c r="Q8403" s="536">
        <v>0</v>
      </c>
      <c r="R8403" s="535">
        <v>484.36</v>
      </c>
    </row>
    <row r="8404" spans="1:18" ht="12.75">
      <c r="A8404" s="145">
        <v>94970</v>
      </c>
      <c r="B8404" s="102" t="s">
        <v>30007</v>
      </c>
      <c r="C8404" s="145" t="s">
        <v>7</v>
      </c>
      <c r="D8404" s="535">
        <v>845.15</v>
      </c>
      <c r="E8404" s="536">
        <v>3.5999999999999999E-3</v>
      </c>
      <c r="F8404" s="535">
        <v>477.11</v>
      </c>
      <c r="G8404" s="536">
        <v>0</v>
      </c>
      <c r="H8404" s="535">
        <v>669.99</v>
      </c>
      <c r="I8404" s="536">
        <v>4.5999999999999999E-3</v>
      </c>
      <c r="J8404" s="535">
        <v>725.98</v>
      </c>
      <c r="K8404" s="536">
        <v>0</v>
      </c>
      <c r="L8404" s="535">
        <v>584.79999999999995</v>
      </c>
      <c r="M8404" s="536">
        <v>0</v>
      </c>
      <c r="N8404" s="535">
        <v>515.82000000000005</v>
      </c>
      <c r="O8404" s="536">
        <v>0</v>
      </c>
      <c r="P8404" s="535">
        <v>559.79</v>
      </c>
      <c r="Q8404" s="536">
        <v>0</v>
      </c>
      <c r="R8404" s="535">
        <v>464.92</v>
      </c>
    </row>
    <row r="8405" spans="1:18" ht="12.75">
      <c r="A8405" s="145">
        <v>102476</v>
      </c>
      <c r="B8405" s="102" t="s">
        <v>30008</v>
      </c>
      <c r="C8405" s="145" t="s">
        <v>7</v>
      </c>
      <c r="D8405" s="535">
        <v>866.94</v>
      </c>
      <c r="E8405" s="536">
        <v>8.9999999999999998E-4</v>
      </c>
      <c r="F8405" s="535">
        <v>647.35</v>
      </c>
      <c r="G8405" s="536">
        <v>0</v>
      </c>
      <c r="H8405" s="535">
        <v>687.41</v>
      </c>
      <c r="I8405" s="536">
        <v>1.1999999999999999E-3</v>
      </c>
      <c r="J8405" s="535">
        <v>742.86</v>
      </c>
      <c r="K8405" s="536">
        <v>0</v>
      </c>
      <c r="L8405" s="535">
        <v>796.28</v>
      </c>
      <c r="M8405" s="536">
        <v>0</v>
      </c>
      <c r="N8405" s="535">
        <v>711.05</v>
      </c>
      <c r="O8405" s="536">
        <v>0</v>
      </c>
      <c r="P8405" s="535">
        <v>848.66</v>
      </c>
      <c r="Q8405" s="536">
        <v>0</v>
      </c>
      <c r="R8405" s="535">
        <v>697.31</v>
      </c>
    </row>
    <row r="8406" spans="1:18" ht="12.75">
      <c r="A8406" s="145">
        <v>102482</v>
      </c>
      <c r="B8406" s="102" t="s">
        <v>30009</v>
      </c>
      <c r="C8406" s="145" t="s">
        <v>7</v>
      </c>
      <c r="D8406" s="535">
        <v>865.1</v>
      </c>
      <c r="E8406" s="536">
        <v>3.5000000000000001E-3</v>
      </c>
      <c r="F8406" s="535">
        <v>645.54999999999995</v>
      </c>
      <c r="G8406" s="536">
        <v>0</v>
      </c>
      <c r="H8406" s="535">
        <v>682.17</v>
      </c>
      <c r="I8406" s="536">
        <v>4.4000000000000003E-3</v>
      </c>
      <c r="J8406" s="535">
        <v>742.2</v>
      </c>
      <c r="K8406" s="536">
        <v>0</v>
      </c>
      <c r="L8406" s="535">
        <v>791.1</v>
      </c>
      <c r="M8406" s="536">
        <v>0</v>
      </c>
      <c r="N8406" s="535">
        <v>707.36</v>
      </c>
      <c r="O8406" s="536">
        <v>0</v>
      </c>
      <c r="P8406" s="535">
        <v>845.7</v>
      </c>
      <c r="Q8406" s="536">
        <v>0</v>
      </c>
      <c r="R8406" s="535">
        <v>691.79</v>
      </c>
    </row>
    <row r="8407" spans="1:18" ht="12.75">
      <c r="A8407" s="145">
        <v>94965</v>
      </c>
      <c r="B8407" s="102" t="s">
        <v>30010</v>
      </c>
      <c r="C8407" s="145" t="s">
        <v>7</v>
      </c>
      <c r="D8407" s="535">
        <v>897.52</v>
      </c>
      <c r="E8407" s="536">
        <v>8.9999999999999998E-4</v>
      </c>
      <c r="F8407" s="535">
        <v>509.48</v>
      </c>
      <c r="G8407" s="536">
        <v>0</v>
      </c>
      <c r="H8407" s="535">
        <v>714.24</v>
      </c>
      <c r="I8407" s="536">
        <v>1.1999999999999999E-3</v>
      </c>
      <c r="J8407" s="535">
        <v>769.18</v>
      </c>
      <c r="K8407" s="536">
        <v>0</v>
      </c>
      <c r="L8407" s="535">
        <v>625.5</v>
      </c>
      <c r="M8407" s="536">
        <v>0</v>
      </c>
      <c r="N8407" s="535">
        <v>549.24</v>
      </c>
      <c r="O8407" s="536">
        <v>0</v>
      </c>
      <c r="P8407" s="535">
        <v>588.16999999999996</v>
      </c>
      <c r="Q8407" s="536">
        <v>0</v>
      </c>
      <c r="R8407" s="535">
        <v>497.78</v>
      </c>
    </row>
    <row r="8408" spans="1:18" ht="12.75">
      <c r="A8408" s="145">
        <v>94971</v>
      </c>
      <c r="B8408" s="102" t="s">
        <v>30011</v>
      </c>
      <c r="C8408" s="145" t="s">
        <v>7</v>
      </c>
      <c r="D8408" s="535">
        <v>892.36</v>
      </c>
      <c r="E8408" s="536">
        <v>3.3999999999999998E-3</v>
      </c>
      <c r="F8408" s="535">
        <v>503.9</v>
      </c>
      <c r="G8408" s="536">
        <v>0</v>
      </c>
      <c r="H8408" s="535">
        <v>705.16</v>
      </c>
      <c r="I8408" s="536">
        <v>4.3E-3</v>
      </c>
      <c r="J8408" s="535">
        <v>765.72</v>
      </c>
      <c r="K8408" s="536">
        <v>0</v>
      </c>
      <c r="L8408" s="535">
        <v>614.89</v>
      </c>
      <c r="M8408" s="536">
        <v>0</v>
      </c>
      <c r="N8408" s="535">
        <v>540.84</v>
      </c>
      <c r="O8408" s="536">
        <v>0</v>
      </c>
      <c r="P8408" s="535">
        <v>579.85</v>
      </c>
      <c r="Q8408" s="536">
        <v>0</v>
      </c>
      <c r="R8408" s="535">
        <v>486.9</v>
      </c>
    </row>
    <row r="8409" spans="1:18" ht="12.75">
      <c r="A8409" s="145">
        <v>102477</v>
      </c>
      <c r="B8409" s="102" t="s">
        <v>30012</v>
      </c>
      <c r="C8409" s="145" t="s">
        <v>7</v>
      </c>
      <c r="D8409" s="535">
        <v>922.95</v>
      </c>
      <c r="E8409" s="536">
        <v>1E-3</v>
      </c>
      <c r="F8409" s="535">
        <v>683.82</v>
      </c>
      <c r="G8409" s="536">
        <v>0</v>
      </c>
      <c r="H8409" s="535">
        <v>734.08</v>
      </c>
      <c r="I8409" s="536">
        <v>1.1999999999999999E-3</v>
      </c>
      <c r="J8409" s="535">
        <v>789.9</v>
      </c>
      <c r="K8409" s="536">
        <v>0</v>
      </c>
      <c r="L8409" s="535">
        <v>841.02</v>
      </c>
      <c r="M8409" s="536">
        <v>0</v>
      </c>
      <c r="N8409" s="535">
        <v>748.63</v>
      </c>
      <c r="O8409" s="536">
        <v>0</v>
      </c>
      <c r="P8409" s="535">
        <v>882.61</v>
      </c>
      <c r="Q8409" s="536">
        <v>0</v>
      </c>
      <c r="R8409" s="535">
        <v>734.29</v>
      </c>
    </row>
    <row r="8410" spans="1:18" ht="12.75">
      <c r="A8410" s="145">
        <v>102483</v>
      </c>
      <c r="B8410" s="102" t="s">
        <v>30013</v>
      </c>
      <c r="C8410" s="145" t="s">
        <v>7</v>
      </c>
      <c r="D8410" s="535">
        <v>916.95</v>
      </c>
      <c r="E8410" s="536">
        <v>3.3999999999999998E-3</v>
      </c>
      <c r="F8410" s="535">
        <v>678.23</v>
      </c>
      <c r="G8410" s="536">
        <v>0</v>
      </c>
      <c r="H8410" s="535">
        <v>722.84</v>
      </c>
      <c r="I8410" s="536">
        <v>4.3E-3</v>
      </c>
      <c r="J8410" s="535">
        <v>785.83</v>
      </c>
      <c r="K8410" s="536">
        <v>0</v>
      </c>
      <c r="L8410" s="535">
        <v>829.56</v>
      </c>
      <c r="M8410" s="536">
        <v>0</v>
      </c>
      <c r="N8410" s="535">
        <v>739.74</v>
      </c>
      <c r="O8410" s="536">
        <v>0</v>
      </c>
      <c r="P8410" s="535">
        <v>874.79</v>
      </c>
      <c r="Q8410" s="536">
        <v>0</v>
      </c>
      <c r="R8410" s="535">
        <v>722.53</v>
      </c>
    </row>
    <row r="8411" spans="1:18" ht="12.75">
      <c r="A8411" s="145">
        <v>94966</v>
      </c>
      <c r="B8411" s="102" t="s">
        <v>30014</v>
      </c>
      <c r="C8411" s="145" t="s">
        <v>7</v>
      </c>
      <c r="D8411" s="535">
        <v>927.43</v>
      </c>
      <c r="E8411" s="536">
        <v>8.9999999999999998E-4</v>
      </c>
      <c r="F8411" s="535">
        <v>527.63</v>
      </c>
      <c r="G8411" s="536">
        <v>0</v>
      </c>
      <c r="H8411" s="535">
        <v>736.45</v>
      </c>
      <c r="I8411" s="536">
        <v>1.1000000000000001E-3</v>
      </c>
      <c r="J8411" s="535">
        <v>794.41</v>
      </c>
      <c r="K8411" s="536">
        <v>0</v>
      </c>
      <c r="L8411" s="535">
        <v>645.96</v>
      </c>
      <c r="M8411" s="536">
        <v>0</v>
      </c>
      <c r="N8411" s="535">
        <v>566.29</v>
      </c>
      <c r="O8411" s="536">
        <v>0</v>
      </c>
      <c r="P8411" s="535">
        <v>601.65</v>
      </c>
      <c r="Q8411" s="536">
        <v>0</v>
      </c>
      <c r="R8411" s="535">
        <v>512.27</v>
      </c>
    </row>
    <row r="8412" spans="1:18" ht="12.75">
      <c r="A8412" s="145">
        <v>94972</v>
      </c>
      <c r="B8412" s="102" t="s">
        <v>30015</v>
      </c>
      <c r="C8412" s="145" t="s">
        <v>7</v>
      </c>
      <c r="D8412" s="535">
        <v>922.17</v>
      </c>
      <c r="E8412" s="536">
        <v>3.2000000000000002E-3</v>
      </c>
      <c r="F8412" s="535">
        <v>522.03</v>
      </c>
      <c r="G8412" s="536">
        <v>0</v>
      </c>
      <c r="H8412" s="535">
        <v>727.35</v>
      </c>
      <c r="I8412" s="536">
        <v>4.1000000000000003E-3</v>
      </c>
      <c r="J8412" s="535">
        <v>790.85</v>
      </c>
      <c r="K8412" s="536">
        <v>0</v>
      </c>
      <c r="L8412" s="535">
        <v>635.4</v>
      </c>
      <c r="M8412" s="536">
        <v>0</v>
      </c>
      <c r="N8412" s="535">
        <v>557.9</v>
      </c>
      <c r="O8412" s="536">
        <v>0</v>
      </c>
      <c r="P8412" s="535">
        <v>593.28</v>
      </c>
      <c r="Q8412" s="536">
        <v>0</v>
      </c>
      <c r="R8412" s="535">
        <v>501.42</v>
      </c>
    </row>
    <row r="8413" spans="1:18" ht="12.75">
      <c r="A8413" s="145">
        <v>102478</v>
      </c>
      <c r="B8413" s="102" t="s">
        <v>30016</v>
      </c>
      <c r="C8413" s="145" t="s">
        <v>7</v>
      </c>
      <c r="D8413" s="535">
        <v>1028.69</v>
      </c>
      <c r="E8413" s="536">
        <v>8.0000000000000004E-4</v>
      </c>
      <c r="F8413" s="535">
        <v>741.58</v>
      </c>
      <c r="G8413" s="536">
        <v>0</v>
      </c>
      <c r="H8413" s="535">
        <v>809.91</v>
      </c>
      <c r="I8413" s="536">
        <v>1E-3</v>
      </c>
      <c r="J8413" s="535">
        <v>879.1</v>
      </c>
      <c r="K8413" s="536">
        <v>0</v>
      </c>
      <c r="L8413" s="535">
        <v>903.6</v>
      </c>
      <c r="M8413" s="536">
        <v>0</v>
      </c>
      <c r="N8413" s="535">
        <v>799.84</v>
      </c>
      <c r="O8413" s="536">
        <v>0</v>
      </c>
      <c r="P8413" s="535">
        <v>916.44</v>
      </c>
      <c r="Q8413" s="536">
        <v>0</v>
      </c>
      <c r="R8413" s="535">
        <v>773.72</v>
      </c>
    </row>
    <row r="8414" spans="1:18" ht="12.75">
      <c r="A8414" s="145">
        <v>102484</v>
      </c>
      <c r="B8414" s="102" t="s">
        <v>30017</v>
      </c>
      <c r="C8414" s="145" t="s">
        <v>7</v>
      </c>
      <c r="D8414" s="535">
        <v>1028.93</v>
      </c>
      <c r="E8414" s="536">
        <v>3.0000000000000001E-3</v>
      </c>
      <c r="F8414" s="535">
        <v>741.47</v>
      </c>
      <c r="G8414" s="536">
        <v>0</v>
      </c>
      <c r="H8414" s="535">
        <v>807.41</v>
      </c>
      <c r="I8414" s="536">
        <v>3.8999999999999998E-3</v>
      </c>
      <c r="J8414" s="535">
        <v>880.15</v>
      </c>
      <c r="K8414" s="536">
        <v>0</v>
      </c>
      <c r="L8414" s="535">
        <v>901.1</v>
      </c>
      <c r="M8414" s="536">
        <v>0</v>
      </c>
      <c r="N8414" s="535">
        <v>798.32</v>
      </c>
      <c r="O8414" s="536">
        <v>0</v>
      </c>
      <c r="P8414" s="535">
        <v>915.25</v>
      </c>
      <c r="Q8414" s="536">
        <v>0</v>
      </c>
      <c r="R8414" s="535">
        <v>770.71</v>
      </c>
    </row>
    <row r="8415" spans="1:18" ht="12.75">
      <c r="A8415" s="145">
        <v>94967</v>
      </c>
      <c r="B8415" s="102" t="s">
        <v>30018</v>
      </c>
      <c r="C8415" s="145" t="s">
        <v>7</v>
      </c>
      <c r="D8415" s="535">
        <v>1047.2</v>
      </c>
      <c r="E8415" s="536">
        <v>8.0000000000000004E-4</v>
      </c>
      <c r="F8415" s="535">
        <v>604.28</v>
      </c>
      <c r="G8415" s="536">
        <v>0</v>
      </c>
      <c r="H8415" s="535">
        <v>828.78</v>
      </c>
      <c r="I8415" s="536">
        <v>1.1000000000000001E-3</v>
      </c>
      <c r="J8415" s="535">
        <v>895.52</v>
      </c>
      <c r="K8415" s="536">
        <v>0</v>
      </c>
      <c r="L8415" s="535">
        <v>735.41</v>
      </c>
      <c r="M8415" s="536">
        <v>0</v>
      </c>
      <c r="N8415" s="535">
        <v>641.15</v>
      </c>
      <c r="O8415" s="536">
        <v>0</v>
      </c>
      <c r="P8415" s="535">
        <v>663.12</v>
      </c>
      <c r="Q8415" s="536">
        <v>0</v>
      </c>
      <c r="R8415" s="535">
        <v>577.11</v>
      </c>
    </row>
    <row r="8416" spans="1:18" ht="12.75">
      <c r="A8416" s="145">
        <v>94973</v>
      </c>
      <c r="B8416" s="102" t="s">
        <v>30019</v>
      </c>
      <c r="C8416" s="145" t="s">
        <v>7</v>
      </c>
      <c r="D8416" s="535">
        <v>1040.6199999999999</v>
      </c>
      <c r="E8416" s="536">
        <v>2.8999999999999998E-3</v>
      </c>
      <c r="F8416" s="535">
        <v>597.12</v>
      </c>
      <c r="G8416" s="536">
        <v>0</v>
      </c>
      <c r="H8416" s="535">
        <v>817.26</v>
      </c>
      <c r="I8416" s="536">
        <v>3.7000000000000002E-3</v>
      </c>
      <c r="J8416" s="535">
        <v>890.94</v>
      </c>
      <c r="K8416" s="536">
        <v>0</v>
      </c>
      <c r="L8416" s="535">
        <v>722.01</v>
      </c>
      <c r="M8416" s="536">
        <v>0</v>
      </c>
      <c r="N8416" s="535">
        <v>630.41999999999996</v>
      </c>
      <c r="O8416" s="536">
        <v>0</v>
      </c>
      <c r="P8416" s="535">
        <v>652.38</v>
      </c>
      <c r="Q8416" s="536">
        <v>0</v>
      </c>
      <c r="R8416" s="535">
        <v>563.29</v>
      </c>
    </row>
    <row r="8417" spans="1:18" ht="12.75">
      <c r="A8417" s="145">
        <v>94974</v>
      </c>
      <c r="B8417" s="102" t="s">
        <v>30020</v>
      </c>
      <c r="C8417" s="145" t="s">
        <v>7</v>
      </c>
      <c r="D8417" s="535">
        <v>790.86</v>
      </c>
      <c r="E8417" s="536">
        <v>0</v>
      </c>
      <c r="F8417" s="535">
        <v>467.14</v>
      </c>
      <c r="G8417" s="536">
        <v>0</v>
      </c>
      <c r="H8417" s="535">
        <v>641.83000000000004</v>
      </c>
      <c r="I8417" s="536">
        <v>0</v>
      </c>
      <c r="J8417" s="535">
        <v>676.23</v>
      </c>
      <c r="K8417" s="536">
        <v>0</v>
      </c>
      <c r="L8417" s="535">
        <v>547.70000000000005</v>
      </c>
      <c r="M8417" s="536">
        <v>0</v>
      </c>
      <c r="N8417" s="535">
        <v>504.66</v>
      </c>
      <c r="O8417" s="536">
        <v>0</v>
      </c>
      <c r="P8417" s="535">
        <v>573.04999999999995</v>
      </c>
      <c r="Q8417" s="536">
        <v>0</v>
      </c>
      <c r="R8417" s="535">
        <v>470.26</v>
      </c>
    </row>
    <row r="8418" spans="1:18" ht="12.75">
      <c r="A8418" s="145">
        <v>94962</v>
      </c>
      <c r="B8418" s="102" t="s">
        <v>30021</v>
      </c>
      <c r="C8418" s="145" t="s">
        <v>7</v>
      </c>
      <c r="D8418" s="535">
        <v>711.77</v>
      </c>
      <c r="E8418" s="536">
        <v>1.1999999999999999E-3</v>
      </c>
      <c r="F8418" s="535">
        <v>401.05</v>
      </c>
      <c r="G8418" s="536">
        <v>0</v>
      </c>
      <c r="H8418" s="535">
        <v>573.74</v>
      </c>
      <c r="I8418" s="536">
        <v>1.5E-3</v>
      </c>
      <c r="J8418" s="535">
        <v>612.54999999999995</v>
      </c>
      <c r="K8418" s="536">
        <v>0</v>
      </c>
      <c r="L8418" s="535">
        <v>501.73</v>
      </c>
      <c r="M8418" s="536">
        <v>0</v>
      </c>
      <c r="N8418" s="535">
        <v>445.88</v>
      </c>
      <c r="O8418" s="536">
        <v>0</v>
      </c>
      <c r="P8418" s="535">
        <v>503.26</v>
      </c>
      <c r="Q8418" s="536">
        <v>0</v>
      </c>
      <c r="R8418" s="535">
        <v>406.61</v>
      </c>
    </row>
    <row r="8419" spans="1:18" ht="12.75">
      <c r="A8419" s="145">
        <v>94968</v>
      </c>
      <c r="B8419" s="102" t="s">
        <v>30022</v>
      </c>
      <c r="C8419" s="145" t="s">
        <v>7</v>
      </c>
      <c r="D8419" s="535">
        <v>709.77</v>
      </c>
      <c r="E8419" s="536">
        <v>4.4999999999999997E-3</v>
      </c>
      <c r="F8419" s="535">
        <v>398.4</v>
      </c>
      <c r="G8419" s="536">
        <v>0</v>
      </c>
      <c r="H8419" s="535">
        <v>568.82000000000005</v>
      </c>
      <c r="I8419" s="536">
        <v>5.5999999999999999E-3</v>
      </c>
      <c r="J8419" s="535">
        <v>611.79</v>
      </c>
      <c r="K8419" s="536">
        <v>0</v>
      </c>
      <c r="L8419" s="535">
        <v>495.73</v>
      </c>
      <c r="M8419" s="536">
        <v>0</v>
      </c>
      <c r="N8419" s="535">
        <v>441.39</v>
      </c>
      <c r="O8419" s="536">
        <v>0</v>
      </c>
      <c r="P8419" s="535">
        <v>498.91</v>
      </c>
      <c r="Q8419" s="536">
        <v>0</v>
      </c>
      <c r="R8419" s="535">
        <v>400.2</v>
      </c>
    </row>
    <row r="8420" spans="1:18" ht="12.75">
      <c r="A8420" s="145">
        <v>102485</v>
      </c>
      <c r="B8420" s="102" t="s">
        <v>30023</v>
      </c>
      <c r="C8420" s="145" t="s">
        <v>7</v>
      </c>
      <c r="D8420" s="535">
        <v>750.83</v>
      </c>
      <c r="E8420" s="536">
        <v>0</v>
      </c>
      <c r="F8420" s="535">
        <v>604.92999999999995</v>
      </c>
      <c r="G8420" s="536">
        <v>0</v>
      </c>
      <c r="H8420" s="535">
        <v>609.37</v>
      </c>
      <c r="I8420" s="536">
        <v>0</v>
      </c>
      <c r="J8420" s="535">
        <v>641.97</v>
      </c>
      <c r="K8420" s="536">
        <v>0</v>
      </c>
      <c r="L8420" s="535">
        <v>720.16</v>
      </c>
      <c r="M8420" s="536">
        <v>0</v>
      </c>
      <c r="N8420" s="535">
        <v>669.23</v>
      </c>
      <c r="O8420" s="536">
        <v>0</v>
      </c>
      <c r="P8420" s="535">
        <v>845.18</v>
      </c>
      <c r="Q8420" s="536">
        <v>0</v>
      </c>
      <c r="R8420" s="535">
        <v>677.08</v>
      </c>
    </row>
    <row r="8421" spans="1:18" ht="12.75">
      <c r="A8421" s="145">
        <v>102473</v>
      </c>
      <c r="B8421" s="102" t="s">
        <v>30024</v>
      </c>
      <c r="C8421" s="145" t="s">
        <v>7</v>
      </c>
      <c r="D8421" s="535">
        <v>674.84</v>
      </c>
      <c r="E8421" s="536">
        <v>1.2999999999999999E-3</v>
      </c>
      <c r="F8421" s="535">
        <v>535.99</v>
      </c>
      <c r="G8421" s="536">
        <v>0</v>
      </c>
      <c r="H8421" s="535">
        <v>544.33000000000004</v>
      </c>
      <c r="I8421" s="536">
        <v>1.6000000000000001E-3</v>
      </c>
      <c r="J8421" s="535">
        <v>580.94000000000005</v>
      </c>
      <c r="K8421" s="536">
        <v>0</v>
      </c>
      <c r="L8421" s="535">
        <v>671</v>
      </c>
      <c r="M8421" s="536">
        <v>0</v>
      </c>
      <c r="N8421" s="535">
        <v>607.17999999999995</v>
      </c>
      <c r="O8421" s="536">
        <v>0</v>
      </c>
      <c r="P8421" s="535">
        <v>768.77</v>
      </c>
      <c r="Q8421" s="536">
        <v>0</v>
      </c>
      <c r="R8421" s="535">
        <v>608.99</v>
      </c>
    </row>
    <row r="8422" spans="1:18" ht="12.75">
      <c r="A8422" s="145">
        <v>102479</v>
      </c>
      <c r="B8422" s="102" t="s">
        <v>30025</v>
      </c>
      <c r="C8422" s="145" t="s">
        <v>7</v>
      </c>
      <c r="D8422" s="535">
        <v>672.16</v>
      </c>
      <c r="E8422" s="536">
        <v>4.7999999999999996E-3</v>
      </c>
      <c r="F8422" s="535">
        <v>533.83000000000004</v>
      </c>
      <c r="G8422" s="536">
        <v>0</v>
      </c>
      <c r="H8422" s="535">
        <v>538.72</v>
      </c>
      <c r="I8422" s="536">
        <v>6.0000000000000001E-3</v>
      </c>
      <c r="J8422" s="535">
        <v>579.63</v>
      </c>
      <c r="K8422" s="536">
        <v>0</v>
      </c>
      <c r="L8422" s="535">
        <v>665.67</v>
      </c>
      <c r="M8422" s="536">
        <v>0</v>
      </c>
      <c r="N8422" s="535">
        <v>603.29999999999995</v>
      </c>
      <c r="O8422" s="536">
        <v>0</v>
      </c>
      <c r="P8422" s="535">
        <v>765.77</v>
      </c>
      <c r="Q8422" s="536">
        <v>0</v>
      </c>
      <c r="R8422" s="535">
        <v>603.45000000000005</v>
      </c>
    </row>
    <row r="8423" spans="1:18" ht="12.75">
      <c r="A8423" s="145">
        <v>104835</v>
      </c>
      <c r="B8423" s="102" t="s">
        <v>30026</v>
      </c>
      <c r="C8423" s="145" t="s">
        <v>7</v>
      </c>
      <c r="D8423" s="535">
        <v>0</v>
      </c>
      <c r="E8423" s="536"/>
      <c r="F8423" s="535">
        <v>0</v>
      </c>
      <c r="G8423" s="536"/>
      <c r="H8423" s="535">
        <v>0</v>
      </c>
      <c r="I8423" s="536"/>
      <c r="J8423" s="535">
        <v>0</v>
      </c>
      <c r="K8423" s="536"/>
      <c r="L8423" s="535">
        <v>0</v>
      </c>
      <c r="M8423" s="536"/>
      <c r="N8423" s="535">
        <v>0</v>
      </c>
      <c r="O8423" s="536"/>
      <c r="P8423" s="535">
        <v>0</v>
      </c>
      <c r="Q8423" s="536"/>
      <c r="R8423" s="535">
        <v>0</v>
      </c>
    </row>
    <row r="8424" spans="1:18" ht="12.75">
      <c r="A8424" s="145">
        <v>104833</v>
      </c>
      <c r="B8424" s="102" t="s">
        <v>30027</v>
      </c>
      <c r="C8424" s="145" t="s">
        <v>7</v>
      </c>
      <c r="D8424" s="535">
        <v>0</v>
      </c>
      <c r="E8424" s="536"/>
      <c r="F8424" s="535">
        <v>0</v>
      </c>
      <c r="G8424" s="536"/>
      <c r="H8424" s="535">
        <v>0</v>
      </c>
      <c r="I8424" s="536"/>
      <c r="J8424" s="535">
        <v>0</v>
      </c>
      <c r="K8424" s="536"/>
      <c r="L8424" s="535">
        <v>0</v>
      </c>
      <c r="M8424" s="536"/>
      <c r="N8424" s="535">
        <v>0</v>
      </c>
      <c r="O8424" s="536"/>
      <c r="P8424" s="535">
        <v>0</v>
      </c>
      <c r="Q8424" s="536"/>
      <c r="R8424" s="535">
        <v>0</v>
      </c>
    </row>
    <row r="8425" spans="1:18" ht="12.75">
      <c r="A8425" s="145">
        <v>104834</v>
      </c>
      <c r="B8425" s="102" t="s">
        <v>30028</v>
      </c>
      <c r="C8425" s="145" t="s">
        <v>7</v>
      </c>
      <c r="D8425" s="535">
        <v>0</v>
      </c>
      <c r="E8425" s="536"/>
      <c r="F8425" s="535">
        <v>0</v>
      </c>
      <c r="G8425" s="536"/>
      <c r="H8425" s="535">
        <v>0</v>
      </c>
      <c r="I8425" s="536"/>
      <c r="J8425" s="535">
        <v>0</v>
      </c>
      <c r="K8425" s="536"/>
      <c r="L8425" s="535">
        <v>0</v>
      </c>
      <c r="M8425" s="536"/>
      <c r="N8425" s="535">
        <v>0</v>
      </c>
      <c r="O8425" s="536"/>
      <c r="P8425" s="535">
        <v>0</v>
      </c>
      <c r="Q8425" s="536"/>
      <c r="R8425" s="535">
        <v>0</v>
      </c>
    </row>
    <row r="8426" spans="1:18" ht="12.75">
      <c r="A8426" s="145">
        <v>104836</v>
      </c>
      <c r="B8426" s="102" t="s">
        <v>30029</v>
      </c>
      <c r="C8426" s="145" t="s">
        <v>7</v>
      </c>
      <c r="D8426" s="535">
        <v>0</v>
      </c>
      <c r="E8426" s="536"/>
      <c r="F8426" s="535">
        <v>0</v>
      </c>
      <c r="G8426" s="536"/>
      <c r="H8426" s="535">
        <v>0</v>
      </c>
      <c r="I8426" s="536"/>
      <c r="J8426" s="535">
        <v>0</v>
      </c>
      <c r="K8426" s="536"/>
      <c r="L8426" s="535">
        <v>0</v>
      </c>
      <c r="M8426" s="536"/>
      <c r="N8426" s="535">
        <v>0</v>
      </c>
      <c r="O8426" s="536"/>
      <c r="P8426" s="535">
        <v>0</v>
      </c>
      <c r="Q8426" s="536"/>
      <c r="R8426" s="535">
        <v>0</v>
      </c>
    </row>
    <row r="8427" spans="1:18" ht="12.75">
      <c r="A8427" s="145">
        <v>104837</v>
      </c>
      <c r="B8427" s="102" t="s">
        <v>30030</v>
      </c>
      <c r="C8427" s="145" t="s">
        <v>7</v>
      </c>
      <c r="D8427" s="535">
        <v>0</v>
      </c>
      <c r="E8427" s="536"/>
      <c r="F8427" s="535">
        <v>0</v>
      </c>
      <c r="G8427" s="536"/>
      <c r="H8427" s="535">
        <v>0</v>
      </c>
      <c r="I8427" s="536"/>
      <c r="J8427" s="535">
        <v>0</v>
      </c>
      <c r="K8427" s="536"/>
      <c r="L8427" s="535">
        <v>0</v>
      </c>
      <c r="M8427" s="536"/>
      <c r="N8427" s="535">
        <v>0</v>
      </c>
      <c r="O8427" s="536"/>
      <c r="P8427" s="535">
        <v>0</v>
      </c>
      <c r="Q8427" s="536"/>
      <c r="R8427" s="535">
        <v>0</v>
      </c>
    </row>
    <row r="8428" spans="1:18" ht="12.75">
      <c r="A8428" s="145">
        <v>104838</v>
      </c>
      <c r="B8428" s="102" t="s">
        <v>30031</v>
      </c>
      <c r="C8428" s="145" t="s">
        <v>7</v>
      </c>
      <c r="D8428" s="535">
        <v>0</v>
      </c>
      <c r="E8428" s="536"/>
      <c r="F8428" s="535">
        <v>0</v>
      </c>
      <c r="G8428" s="536"/>
      <c r="H8428" s="535">
        <v>0</v>
      </c>
      <c r="I8428" s="536"/>
      <c r="J8428" s="535">
        <v>0</v>
      </c>
      <c r="K8428" s="536"/>
      <c r="L8428" s="535">
        <v>0</v>
      </c>
      <c r="M8428" s="536"/>
      <c r="N8428" s="535">
        <v>0</v>
      </c>
      <c r="O8428" s="536"/>
      <c r="P8428" s="535">
        <v>0</v>
      </c>
      <c r="Q8428" s="536"/>
      <c r="R8428" s="535">
        <v>0</v>
      </c>
    </row>
    <row r="8429" spans="1:18" ht="12.75">
      <c r="A8429" s="145">
        <v>104839</v>
      </c>
      <c r="B8429" s="102" t="s">
        <v>30032</v>
      </c>
      <c r="C8429" s="145" t="s">
        <v>7</v>
      </c>
      <c r="D8429" s="535">
        <v>0</v>
      </c>
      <c r="E8429" s="536"/>
      <c r="F8429" s="535">
        <v>0</v>
      </c>
      <c r="G8429" s="536"/>
      <c r="H8429" s="535">
        <v>0</v>
      </c>
      <c r="I8429" s="536"/>
      <c r="J8429" s="535">
        <v>0</v>
      </c>
      <c r="K8429" s="536"/>
      <c r="L8429" s="535">
        <v>0</v>
      </c>
      <c r="M8429" s="536"/>
      <c r="N8429" s="535">
        <v>0</v>
      </c>
      <c r="O8429" s="536"/>
      <c r="P8429" s="535">
        <v>0</v>
      </c>
      <c r="Q8429" s="536"/>
      <c r="R8429" s="535">
        <v>0</v>
      </c>
    </row>
    <row r="8430" spans="1:18" ht="12.75">
      <c r="A8430" s="145">
        <v>104840</v>
      </c>
      <c r="B8430" s="102" t="s">
        <v>30033</v>
      </c>
      <c r="C8430" s="145" t="s">
        <v>7</v>
      </c>
      <c r="D8430" s="535">
        <v>0</v>
      </c>
      <c r="E8430" s="536"/>
      <c r="F8430" s="535">
        <v>0</v>
      </c>
      <c r="G8430" s="536"/>
      <c r="H8430" s="535">
        <v>0</v>
      </c>
      <c r="I8430" s="536"/>
      <c r="J8430" s="535">
        <v>0</v>
      </c>
      <c r="K8430" s="536"/>
      <c r="L8430" s="535">
        <v>0</v>
      </c>
      <c r="M8430" s="536"/>
      <c r="N8430" s="535">
        <v>0</v>
      </c>
      <c r="O8430" s="536"/>
      <c r="P8430" s="535">
        <v>0</v>
      </c>
      <c r="Q8430" s="536"/>
      <c r="R8430" s="535">
        <v>0</v>
      </c>
    </row>
    <row r="8431" spans="1:18" ht="12.75">
      <c r="A8431" s="145">
        <v>104830</v>
      </c>
      <c r="B8431" s="102" t="s">
        <v>30034</v>
      </c>
      <c r="C8431" s="145" t="s">
        <v>7</v>
      </c>
      <c r="D8431" s="535">
        <v>0</v>
      </c>
      <c r="E8431" s="536"/>
      <c r="F8431" s="535">
        <v>0</v>
      </c>
      <c r="G8431" s="536"/>
      <c r="H8431" s="535">
        <v>0</v>
      </c>
      <c r="I8431" s="536"/>
      <c r="J8431" s="535">
        <v>0</v>
      </c>
      <c r="K8431" s="536"/>
      <c r="L8431" s="535">
        <v>0</v>
      </c>
      <c r="M8431" s="536"/>
      <c r="N8431" s="535">
        <v>0</v>
      </c>
      <c r="O8431" s="536"/>
      <c r="P8431" s="535">
        <v>0</v>
      </c>
      <c r="Q8431" s="536"/>
      <c r="R8431" s="535">
        <v>0</v>
      </c>
    </row>
    <row r="8432" spans="1:18" ht="12.75">
      <c r="A8432" s="145">
        <v>104829</v>
      </c>
      <c r="B8432" s="102" t="s">
        <v>30035</v>
      </c>
      <c r="C8432" s="145" t="s">
        <v>7</v>
      </c>
      <c r="D8432" s="535">
        <v>0</v>
      </c>
      <c r="E8432" s="536"/>
      <c r="F8432" s="535">
        <v>0</v>
      </c>
      <c r="G8432" s="536"/>
      <c r="H8432" s="535">
        <v>0</v>
      </c>
      <c r="I8432" s="536"/>
      <c r="J8432" s="535">
        <v>0</v>
      </c>
      <c r="K8432" s="536"/>
      <c r="L8432" s="535">
        <v>0</v>
      </c>
      <c r="M8432" s="536"/>
      <c r="N8432" s="535">
        <v>0</v>
      </c>
      <c r="O8432" s="536"/>
      <c r="P8432" s="535">
        <v>0</v>
      </c>
      <c r="Q8432" s="536"/>
      <c r="R8432" s="535">
        <v>0</v>
      </c>
    </row>
    <row r="8433" spans="1:18" ht="12.75">
      <c r="A8433" s="145">
        <v>104832</v>
      </c>
      <c r="B8433" s="102" t="s">
        <v>30036</v>
      </c>
      <c r="C8433" s="145" t="s">
        <v>7</v>
      </c>
      <c r="D8433" s="535">
        <v>0</v>
      </c>
      <c r="E8433" s="536"/>
      <c r="F8433" s="535">
        <v>0</v>
      </c>
      <c r="G8433" s="536"/>
      <c r="H8433" s="535">
        <v>0</v>
      </c>
      <c r="I8433" s="536"/>
      <c r="J8433" s="535">
        <v>0</v>
      </c>
      <c r="K8433" s="536"/>
      <c r="L8433" s="535">
        <v>0</v>
      </c>
      <c r="M8433" s="536"/>
      <c r="N8433" s="535">
        <v>0</v>
      </c>
      <c r="O8433" s="536"/>
      <c r="P8433" s="535">
        <v>0</v>
      </c>
      <c r="Q8433" s="536"/>
      <c r="R8433" s="535">
        <v>0</v>
      </c>
    </row>
    <row r="8434" spans="1:18" ht="12.75">
      <c r="A8434" s="145">
        <v>104831</v>
      </c>
      <c r="B8434" s="102" t="s">
        <v>30037</v>
      </c>
      <c r="C8434" s="145" t="s">
        <v>7</v>
      </c>
      <c r="D8434" s="535">
        <v>0</v>
      </c>
      <c r="E8434" s="536"/>
      <c r="F8434" s="535">
        <v>0</v>
      </c>
      <c r="G8434" s="536"/>
      <c r="H8434" s="535">
        <v>0</v>
      </c>
      <c r="I8434" s="536"/>
      <c r="J8434" s="535">
        <v>0</v>
      </c>
      <c r="K8434" s="536"/>
      <c r="L8434" s="535">
        <v>0</v>
      </c>
      <c r="M8434" s="536"/>
      <c r="N8434" s="535">
        <v>0</v>
      </c>
      <c r="O8434" s="536"/>
      <c r="P8434" s="535">
        <v>0</v>
      </c>
      <c r="Q8434" s="536"/>
      <c r="R8434" s="535">
        <v>0</v>
      </c>
    </row>
    <row r="8435" spans="1:18" ht="12.75">
      <c r="A8435" s="145">
        <v>103773</v>
      </c>
      <c r="B8435" s="102" t="s">
        <v>30038</v>
      </c>
      <c r="C8435" s="145" t="s">
        <v>2</v>
      </c>
      <c r="D8435" s="535">
        <v>0</v>
      </c>
      <c r="E8435" s="536"/>
      <c r="F8435" s="535">
        <v>0</v>
      </c>
      <c r="G8435" s="536"/>
      <c r="H8435" s="535">
        <v>0</v>
      </c>
      <c r="I8435" s="536"/>
      <c r="J8435" s="535">
        <v>0</v>
      </c>
      <c r="K8435" s="536"/>
      <c r="L8435" s="535">
        <v>0</v>
      </c>
      <c r="M8435" s="536"/>
      <c r="N8435" s="535">
        <v>0</v>
      </c>
      <c r="O8435" s="536"/>
      <c r="P8435" s="535">
        <v>0</v>
      </c>
      <c r="Q8435" s="536"/>
      <c r="R8435" s="535">
        <v>0</v>
      </c>
    </row>
    <row r="8436" spans="1:18" ht="12.75">
      <c r="A8436" s="145">
        <v>103772</v>
      </c>
      <c r="B8436" s="102" t="s">
        <v>30039</v>
      </c>
      <c r="C8436" s="145" t="s">
        <v>2</v>
      </c>
      <c r="D8436" s="535">
        <v>0</v>
      </c>
      <c r="E8436" s="536"/>
      <c r="F8436" s="535">
        <v>0</v>
      </c>
      <c r="G8436" s="536"/>
      <c r="H8436" s="535">
        <v>0</v>
      </c>
      <c r="I8436" s="536"/>
      <c r="J8436" s="535">
        <v>0</v>
      </c>
      <c r="K8436" s="536"/>
      <c r="L8436" s="535">
        <v>0</v>
      </c>
      <c r="M8436" s="536"/>
      <c r="N8436" s="535">
        <v>0</v>
      </c>
      <c r="O8436" s="536"/>
      <c r="P8436" s="535">
        <v>0</v>
      </c>
      <c r="Q8436" s="536"/>
      <c r="R8436" s="535">
        <v>0</v>
      </c>
    </row>
    <row r="8437" spans="1:18" ht="12.75">
      <c r="A8437" s="145">
        <v>103768</v>
      </c>
      <c r="B8437" s="102" t="s">
        <v>30040</v>
      </c>
      <c r="C8437" s="145" t="s">
        <v>2</v>
      </c>
      <c r="D8437" s="535">
        <v>0</v>
      </c>
      <c r="E8437" s="536"/>
      <c r="F8437" s="535">
        <v>0</v>
      </c>
      <c r="G8437" s="536"/>
      <c r="H8437" s="535">
        <v>0</v>
      </c>
      <c r="I8437" s="536"/>
      <c r="J8437" s="535">
        <v>0</v>
      </c>
      <c r="K8437" s="536"/>
      <c r="L8437" s="535">
        <v>0</v>
      </c>
      <c r="M8437" s="536"/>
      <c r="N8437" s="535">
        <v>0</v>
      </c>
      <c r="O8437" s="536"/>
      <c r="P8437" s="535">
        <v>0</v>
      </c>
      <c r="Q8437" s="536"/>
      <c r="R8437" s="535">
        <v>0</v>
      </c>
    </row>
    <row r="8438" spans="1:18" ht="12.75">
      <c r="A8438" s="145">
        <v>103767</v>
      </c>
      <c r="B8438" s="102" t="s">
        <v>30041</v>
      </c>
      <c r="C8438" s="145" t="s">
        <v>2</v>
      </c>
      <c r="D8438" s="535">
        <v>0</v>
      </c>
      <c r="E8438" s="536"/>
      <c r="F8438" s="535">
        <v>0</v>
      </c>
      <c r="G8438" s="536"/>
      <c r="H8438" s="535">
        <v>0</v>
      </c>
      <c r="I8438" s="536"/>
      <c r="J8438" s="535">
        <v>0</v>
      </c>
      <c r="K8438" s="536"/>
      <c r="L8438" s="535">
        <v>0</v>
      </c>
      <c r="M8438" s="536"/>
      <c r="N8438" s="535">
        <v>0</v>
      </c>
      <c r="O8438" s="536"/>
      <c r="P8438" s="535">
        <v>0</v>
      </c>
      <c r="Q8438" s="536"/>
      <c r="R8438" s="535">
        <v>0</v>
      </c>
    </row>
    <row r="8439" spans="1:18" ht="12.75">
      <c r="A8439" s="145">
        <v>103766</v>
      </c>
      <c r="B8439" s="102" t="s">
        <v>30042</v>
      </c>
      <c r="C8439" s="145" t="s">
        <v>2</v>
      </c>
      <c r="D8439" s="535">
        <v>0</v>
      </c>
      <c r="E8439" s="536"/>
      <c r="F8439" s="535">
        <v>0</v>
      </c>
      <c r="G8439" s="536"/>
      <c r="H8439" s="535">
        <v>0</v>
      </c>
      <c r="I8439" s="536"/>
      <c r="J8439" s="535">
        <v>0</v>
      </c>
      <c r="K8439" s="536"/>
      <c r="L8439" s="535">
        <v>0</v>
      </c>
      <c r="M8439" s="536"/>
      <c r="N8439" s="535">
        <v>0</v>
      </c>
      <c r="O8439" s="536"/>
      <c r="P8439" s="535">
        <v>0</v>
      </c>
      <c r="Q8439" s="536"/>
      <c r="R8439" s="535">
        <v>0</v>
      </c>
    </row>
    <row r="8440" spans="1:18" ht="12.75">
      <c r="A8440" s="145">
        <v>103765</v>
      </c>
      <c r="B8440" s="102" t="s">
        <v>30043</v>
      </c>
      <c r="C8440" s="145" t="s">
        <v>2</v>
      </c>
      <c r="D8440" s="535">
        <v>0</v>
      </c>
      <c r="E8440" s="536"/>
      <c r="F8440" s="535">
        <v>0</v>
      </c>
      <c r="G8440" s="536"/>
      <c r="H8440" s="535">
        <v>0</v>
      </c>
      <c r="I8440" s="536"/>
      <c r="J8440" s="535">
        <v>0</v>
      </c>
      <c r="K8440" s="536"/>
      <c r="L8440" s="535">
        <v>0</v>
      </c>
      <c r="M8440" s="536"/>
      <c r="N8440" s="535">
        <v>0</v>
      </c>
      <c r="O8440" s="536"/>
      <c r="P8440" s="535">
        <v>0</v>
      </c>
      <c r="Q8440" s="536"/>
      <c r="R8440" s="535">
        <v>0</v>
      </c>
    </row>
    <row r="8441" spans="1:18" ht="12.75">
      <c r="A8441" s="145">
        <v>103771</v>
      </c>
      <c r="B8441" s="102" t="s">
        <v>30044</v>
      </c>
      <c r="C8441" s="145" t="s">
        <v>2</v>
      </c>
      <c r="D8441" s="535">
        <v>0</v>
      </c>
      <c r="E8441" s="536"/>
      <c r="F8441" s="535">
        <v>0</v>
      </c>
      <c r="G8441" s="536"/>
      <c r="H8441" s="535">
        <v>0</v>
      </c>
      <c r="I8441" s="536"/>
      <c r="J8441" s="535">
        <v>0</v>
      </c>
      <c r="K8441" s="536"/>
      <c r="L8441" s="535">
        <v>0</v>
      </c>
      <c r="M8441" s="536"/>
      <c r="N8441" s="535">
        <v>0</v>
      </c>
      <c r="O8441" s="536"/>
      <c r="P8441" s="535">
        <v>0</v>
      </c>
      <c r="Q8441" s="536"/>
      <c r="R8441" s="535">
        <v>0</v>
      </c>
    </row>
    <row r="8442" spans="1:18" ht="12.75">
      <c r="A8442" s="145">
        <v>103769</v>
      </c>
      <c r="B8442" s="102" t="s">
        <v>30045</v>
      </c>
      <c r="C8442" s="145" t="s">
        <v>2</v>
      </c>
      <c r="D8442" s="535">
        <v>4884.37</v>
      </c>
      <c r="E8442" s="536">
        <v>0</v>
      </c>
      <c r="F8442" s="535">
        <v>4066.21</v>
      </c>
      <c r="G8442" s="536">
        <v>0</v>
      </c>
      <c r="H8442" s="535">
        <v>3939.59</v>
      </c>
      <c r="I8442" s="536">
        <v>0</v>
      </c>
      <c r="J8442" s="535">
        <v>4471.87</v>
      </c>
      <c r="K8442" s="536">
        <v>0</v>
      </c>
      <c r="L8442" s="535">
        <v>3272.16</v>
      </c>
      <c r="M8442" s="536">
        <v>0</v>
      </c>
      <c r="N8442" s="535">
        <v>4056.54</v>
      </c>
      <c r="O8442" s="536">
        <v>0</v>
      </c>
      <c r="P8442" s="535">
        <v>2909.06</v>
      </c>
      <c r="Q8442" s="536">
        <v>0</v>
      </c>
      <c r="R8442" s="535">
        <v>3862.29</v>
      </c>
    </row>
    <row r="8443" spans="1:18" ht="12.75">
      <c r="A8443" s="145">
        <v>103770</v>
      </c>
      <c r="B8443" s="102" t="s">
        <v>30046</v>
      </c>
      <c r="C8443" s="145" t="s">
        <v>2</v>
      </c>
      <c r="D8443" s="535">
        <v>0</v>
      </c>
      <c r="E8443" s="536"/>
      <c r="F8443" s="535">
        <v>0</v>
      </c>
      <c r="G8443" s="536"/>
      <c r="H8443" s="535">
        <v>0</v>
      </c>
      <c r="I8443" s="536"/>
      <c r="J8443" s="535">
        <v>0</v>
      </c>
      <c r="K8443" s="536"/>
      <c r="L8443" s="535">
        <v>0</v>
      </c>
      <c r="M8443" s="536"/>
      <c r="N8443" s="535">
        <v>0</v>
      </c>
      <c r="O8443" s="536"/>
      <c r="P8443" s="535">
        <v>0</v>
      </c>
      <c r="Q8443" s="536"/>
      <c r="R8443" s="535">
        <v>0</v>
      </c>
    </row>
    <row r="8444" spans="1:18" ht="12.75">
      <c r="A8444" s="145">
        <v>103764</v>
      </c>
      <c r="B8444" s="102" t="s">
        <v>30047</v>
      </c>
      <c r="C8444" s="145" t="s">
        <v>2</v>
      </c>
      <c r="D8444" s="535">
        <v>0</v>
      </c>
      <c r="E8444" s="536"/>
      <c r="F8444" s="535">
        <v>0</v>
      </c>
      <c r="G8444" s="536"/>
      <c r="H8444" s="535">
        <v>0</v>
      </c>
      <c r="I8444" s="536"/>
      <c r="J8444" s="535">
        <v>0</v>
      </c>
      <c r="K8444" s="536"/>
      <c r="L8444" s="535">
        <v>0</v>
      </c>
      <c r="M8444" s="536"/>
      <c r="N8444" s="535">
        <v>0</v>
      </c>
      <c r="O8444" s="536"/>
      <c r="P8444" s="535">
        <v>0</v>
      </c>
      <c r="Q8444" s="536"/>
      <c r="R8444" s="535">
        <v>0</v>
      </c>
    </row>
    <row r="8445" spans="1:18" ht="12.75">
      <c r="A8445" s="145">
        <v>103780</v>
      </c>
      <c r="B8445" s="102" t="s">
        <v>30048</v>
      </c>
      <c r="C8445" s="145" t="s">
        <v>4</v>
      </c>
      <c r="D8445" s="535">
        <v>0</v>
      </c>
      <c r="E8445" s="536"/>
      <c r="F8445" s="535">
        <v>0</v>
      </c>
      <c r="G8445" s="536"/>
      <c r="H8445" s="535">
        <v>0</v>
      </c>
      <c r="I8445" s="536"/>
      <c r="J8445" s="535">
        <v>0</v>
      </c>
      <c r="K8445" s="536"/>
      <c r="L8445" s="535">
        <v>0</v>
      </c>
      <c r="M8445" s="536"/>
      <c r="N8445" s="535">
        <v>0</v>
      </c>
      <c r="O8445" s="536"/>
      <c r="P8445" s="535">
        <v>0</v>
      </c>
      <c r="Q8445" s="536"/>
      <c r="R8445" s="535">
        <v>0</v>
      </c>
    </row>
    <row r="8446" spans="1:18" ht="12.75">
      <c r="A8446" s="145">
        <v>103781</v>
      </c>
      <c r="B8446" s="102" t="s">
        <v>30049</v>
      </c>
      <c r="C8446" s="145" t="s">
        <v>4</v>
      </c>
      <c r="D8446" s="535">
        <v>0</v>
      </c>
      <c r="E8446" s="536"/>
      <c r="F8446" s="535">
        <v>0</v>
      </c>
      <c r="G8446" s="536"/>
      <c r="H8446" s="535">
        <v>0</v>
      </c>
      <c r="I8446" s="536"/>
      <c r="J8446" s="535">
        <v>0</v>
      </c>
      <c r="K8446" s="536"/>
      <c r="L8446" s="535">
        <v>0</v>
      </c>
      <c r="M8446" s="536"/>
      <c r="N8446" s="535">
        <v>0</v>
      </c>
      <c r="O8446" s="536"/>
      <c r="P8446" s="535">
        <v>0</v>
      </c>
      <c r="Q8446" s="536"/>
      <c r="R8446" s="535">
        <v>0</v>
      </c>
    </row>
    <row r="8447" spans="1:18" ht="12.75">
      <c r="A8447" s="145">
        <v>103779</v>
      </c>
      <c r="B8447" s="102" t="s">
        <v>30050</v>
      </c>
      <c r="C8447" s="145" t="s">
        <v>4</v>
      </c>
      <c r="D8447" s="535">
        <v>0</v>
      </c>
      <c r="E8447" s="536"/>
      <c r="F8447" s="535">
        <v>0</v>
      </c>
      <c r="G8447" s="536"/>
      <c r="H8447" s="535">
        <v>0</v>
      </c>
      <c r="I8447" s="536"/>
      <c r="J8447" s="535">
        <v>0</v>
      </c>
      <c r="K8447" s="536"/>
      <c r="L8447" s="535">
        <v>0</v>
      </c>
      <c r="M8447" s="536"/>
      <c r="N8447" s="535">
        <v>0</v>
      </c>
      <c r="O8447" s="536"/>
      <c r="P8447" s="535">
        <v>0</v>
      </c>
      <c r="Q8447" s="536"/>
      <c r="R8447" s="535">
        <v>0</v>
      </c>
    </row>
    <row r="8448" spans="1:18" ht="12.75">
      <c r="A8448" s="145">
        <v>103778</v>
      </c>
      <c r="B8448" s="102" t="s">
        <v>30051</v>
      </c>
      <c r="C8448" s="145" t="s">
        <v>4</v>
      </c>
      <c r="D8448" s="535">
        <v>0</v>
      </c>
      <c r="E8448" s="536"/>
      <c r="F8448" s="535">
        <v>0</v>
      </c>
      <c r="G8448" s="536"/>
      <c r="H8448" s="535">
        <v>0</v>
      </c>
      <c r="I8448" s="536"/>
      <c r="J8448" s="535">
        <v>0</v>
      </c>
      <c r="K8448" s="536"/>
      <c r="L8448" s="535">
        <v>0</v>
      </c>
      <c r="M8448" s="536"/>
      <c r="N8448" s="535">
        <v>0</v>
      </c>
      <c r="O8448" s="536"/>
      <c r="P8448" s="535">
        <v>0</v>
      </c>
      <c r="Q8448" s="536"/>
      <c r="R8448" s="535">
        <v>0</v>
      </c>
    </row>
    <row r="8449" spans="1:18" ht="12.75">
      <c r="A8449" s="145">
        <v>103924</v>
      </c>
      <c r="B8449" s="102" t="s">
        <v>30052</v>
      </c>
      <c r="C8449" s="145" t="s">
        <v>4</v>
      </c>
      <c r="D8449" s="535">
        <v>0</v>
      </c>
      <c r="E8449" s="536"/>
      <c r="F8449" s="535">
        <v>0</v>
      </c>
      <c r="G8449" s="536"/>
      <c r="H8449" s="535">
        <v>0</v>
      </c>
      <c r="I8449" s="536"/>
      <c r="J8449" s="535">
        <v>0</v>
      </c>
      <c r="K8449" s="536"/>
      <c r="L8449" s="535">
        <v>0</v>
      </c>
      <c r="M8449" s="536"/>
      <c r="N8449" s="535">
        <v>0</v>
      </c>
      <c r="O8449" s="536"/>
      <c r="P8449" s="535">
        <v>0</v>
      </c>
      <c r="Q8449" s="536"/>
      <c r="R8449" s="535">
        <v>0</v>
      </c>
    </row>
    <row r="8450" spans="1:18" ht="12.75">
      <c r="A8450" s="145">
        <v>103776</v>
      </c>
      <c r="B8450" s="102" t="s">
        <v>30053</v>
      </c>
      <c r="C8450" s="145" t="s">
        <v>4</v>
      </c>
      <c r="D8450" s="535">
        <v>0</v>
      </c>
      <c r="E8450" s="536"/>
      <c r="F8450" s="535">
        <v>0</v>
      </c>
      <c r="G8450" s="536"/>
      <c r="H8450" s="535">
        <v>0</v>
      </c>
      <c r="I8450" s="536"/>
      <c r="J8450" s="535">
        <v>0</v>
      </c>
      <c r="K8450" s="536"/>
      <c r="L8450" s="535">
        <v>0</v>
      </c>
      <c r="M8450" s="536"/>
      <c r="N8450" s="535">
        <v>0</v>
      </c>
      <c r="O8450" s="536"/>
      <c r="P8450" s="535">
        <v>0</v>
      </c>
      <c r="Q8450" s="536"/>
      <c r="R8450" s="535">
        <v>0</v>
      </c>
    </row>
    <row r="8451" spans="1:18" ht="12.75">
      <c r="A8451" s="145">
        <v>103774</v>
      </c>
      <c r="B8451" s="102" t="s">
        <v>30054</v>
      </c>
      <c r="C8451" s="145" t="s">
        <v>4</v>
      </c>
      <c r="D8451" s="535">
        <v>0</v>
      </c>
      <c r="E8451" s="536"/>
      <c r="F8451" s="535">
        <v>0</v>
      </c>
      <c r="G8451" s="536"/>
      <c r="H8451" s="535">
        <v>0</v>
      </c>
      <c r="I8451" s="536"/>
      <c r="J8451" s="535">
        <v>0</v>
      </c>
      <c r="K8451" s="536"/>
      <c r="L8451" s="535">
        <v>0</v>
      </c>
      <c r="M8451" s="536"/>
      <c r="N8451" s="535">
        <v>0</v>
      </c>
      <c r="O8451" s="536"/>
      <c r="P8451" s="535">
        <v>0</v>
      </c>
      <c r="Q8451" s="536"/>
      <c r="R8451" s="535">
        <v>0</v>
      </c>
    </row>
    <row r="8452" spans="1:18" ht="12.75">
      <c r="A8452" s="145">
        <v>103775</v>
      </c>
      <c r="B8452" s="102" t="s">
        <v>30055</v>
      </c>
      <c r="C8452" s="145" t="s">
        <v>4</v>
      </c>
      <c r="D8452" s="535">
        <v>0</v>
      </c>
      <c r="E8452" s="536"/>
      <c r="F8452" s="535">
        <v>0</v>
      </c>
      <c r="G8452" s="536"/>
      <c r="H8452" s="535">
        <v>0</v>
      </c>
      <c r="I8452" s="536"/>
      <c r="J8452" s="535">
        <v>0</v>
      </c>
      <c r="K8452" s="536"/>
      <c r="L8452" s="535">
        <v>0</v>
      </c>
      <c r="M8452" s="536"/>
      <c r="N8452" s="535">
        <v>0</v>
      </c>
      <c r="O8452" s="536"/>
      <c r="P8452" s="535">
        <v>0</v>
      </c>
      <c r="Q8452" s="536"/>
      <c r="R8452" s="535">
        <v>0</v>
      </c>
    </row>
    <row r="8453" spans="1:18" ht="12.75">
      <c r="A8453" s="145">
        <v>106266</v>
      </c>
      <c r="B8453" s="102" t="s">
        <v>30056</v>
      </c>
      <c r="C8453" s="145" t="s">
        <v>2</v>
      </c>
      <c r="D8453" s="535">
        <v>0</v>
      </c>
      <c r="E8453" s="536"/>
      <c r="F8453" s="535">
        <v>0</v>
      </c>
      <c r="G8453" s="536"/>
      <c r="H8453" s="535">
        <v>0</v>
      </c>
      <c r="I8453" s="536"/>
      <c r="J8453" s="535">
        <v>0</v>
      </c>
      <c r="K8453" s="536"/>
      <c r="L8453" s="535">
        <v>0</v>
      </c>
      <c r="M8453" s="536"/>
      <c r="N8453" s="535">
        <v>0</v>
      </c>
      <c r="O8453" s="536"/>
      <c r="P8453" s="535">
        <v>0</v>
      </c>
      <c r="Q8453" s="536"/>
      <c r="R8453" s="535">
        <v>0</v>
      </c>
    </row>
    <row r="8454" spans="1:18" ht="12.75">
      <c r="A8454" s="145">
        <v>106270</v>
      </c>
      <c r="B8454" s="102" t="s">
        <v>30057</v>
      </c>
      <c r="C8454" s="145" t="s">
        <v>2</v>
      </c>
      <c r="D8454" s="535">
        <v>0</v>
      </c>
      <c r="E8454" s="536"/>
      <c r="F8454" s="535">
        <v>0</v>
      </c>
      <c r="G8454" s="536"/>
      <c r="H8454" s="535">
        <v>0</v>
      </c>
      <c r="I8454" s="536"/>
      <c r="J8454" s="535">
        <v>0</v>
      </c>
      <c r="K8454" s="536"/>
      <c r="L8454" s="535">
        <v>0</v>
      </c>
      <c r="M8454" s="536"/>
      <c r="N8454" s="535">
        <v>0</v>
      </c>
      <c r="O8454" s="536"/>
      <c r="P8454" s="535">
        <v>0</v>
      </c>
      <c r="Q8454" s="536"/>
      <c r="R8454" s="535">
        <v>0</v>
      </c>
    </row>
    <row r="8455" spans="1:18" ht="12.75">
      <c r="A8455" s="145">
        <v>106271</v>
      </c>
      <c r="B8455" s="102" t="s">
        <v>30058</v>
      </c>
      <c r="C8455" s="145" t="s">
        <v>2</v>
      </c>
      <c r="D8455" s="535">
        <v>0</v>
      </c>
      <c r="E8455" s="536"/>
      <c r="F8455" s="535">
        <v>0</v>
      </c>
      <c r="G8455" s="536"/>
      <c r="H8455" s="535">
        <v>0</v>
      </c>
      <c r="I8455" s="536"/>
      <c r="J8455" s="535">
        <v>0</v>
      </c>
      <c r="K8455" s="536"/>
      <c r="L8455" s="535">
        <v>0</v>
      </c>
      <c r="M8455" s="536"/>
      <c r="N8455" s="535">
        <v>0</v>
      </c>
      <c r="O8455" s="536"/>
      <c r="P8455" s="535">
        <v>0</v>
      </c>
      <c r="Q8455" s="536"/>
      <c r="R8455" s="535">
        <v>0</v>
      </c>
    </row>
    <row r="8456" spans="1:18" ht="12.75">
      <c r="A8456" s="145">
        <v>106267</v>
      </c>
      <c r="B8456" s="102" t="s">
        <v>30059</v>
      </c>
      <c r="C8456" s="145" t="s">
        <v>2</v>
      </c>
      <c r="D8456" s="535">
        <v>0</v>
      </c>
      <c r="E8456" s="536"/>
      <c r="F8456" s="535">
        <v>0</v>
      </c>
      <c r="G8456" s="536"/>
      <c r="H8456" s="535">
        <v>0</v>
      </c>
      <c r="I8456" s="536"/>
      <c r="J8456" s="535">
        <v>0</v>
      </c>
      <c r="K8456" s="536"/>
      <c r="L8456" s="535">
        <v>0</v>
      </c>
      <c r="M8456" s="536"/>
      <c r="N8456" s="535">
        <v>0</v>
      </c>
      <c r="O8456" s="536"/>
      <c r="P8456" s="535">
        <v>0</v>
      </c>
      <c r="Q8456" s="536"/>
      <c r="R8456" s="535">
        <v>0</v>
      </c>
    </row>
    <row r="8457" spans="1:18" ht="12.75">
      <c r="A8457" s="145">
        <v>106272</v>
      </c>
      <c r="B8457" s="102" t="s">
        <v>30060</v>
      </c>
      <c r="C8457" s="145" t="s">
        <v>2</v>
      </c>
      <c r="D8457" s="535">
        <v>0</v>
      </c>
      <c r="E8457" s="536"/>
      <c r="F8457" s="535">
        <v>0</v>
      </c>
      <c r="G8457" s="536"/>
      <c r="H8457" s="535">
        <v>0</v>
      </c>
      <c r="I8457" s="536"/>
      <c r="J8457" s="535">
        <v>0</v>
      </c>
      <c r="K8457" s="536"/>
      <c r="L8457" s="535">
        <v>0</v>
      </c>
      <c r="M8457" s="536"/>
      <c r="N8457" s="535">
        <v>0</v>
      </c>
      <c r="O8457" s="536"/>
      <c r="P8457" s="535">
        <v>0</v>
      </c>
      <c r="Q8457" s="536"/>
      <c r="R8457" s="535">
        <v>0</v>
      </c>
    </row>
    <row r="8458" spans="1:18" ht="12.75">
      <c r="A8458" s="145">
        <v>106268</v>
      </c>
      <c r="B8458" s="102" t="s">
        <v>30061</v>
      </c>
      <c r="C8458" s="145" t="s">
        <v>2</v>
      </c>
      <c r="D8458" s="535">
        <v>0</v>
      </c>
      <c r="E8458" s="536"/>
      <c r="F8458" s="535">
        <v>0</v>
      </c>
      <c r="G8458" s="536"/>
      <c r="H8458" s="535">
        <v>0</v>
      </c>
      <c r="I8458" s="536"/>
      <c r="J8458" s="535">
        <v>0</v>
      </c>
      <c r="K8458" s="536"/>
      <c r="L8458" s="535">
        <v>0</v>
      </c>
      <c r="M8458" s="536"/>
      <c r="N8458" s="535">
        <v>0</v>
      </c>
      <c r="O8458" s="536"/>
      <c r="P8458" s="535">
        <v>0</v>
      </c>
      <c r="Q8458" s="536"/>
      <c r="R8458" s="535">
        <v>0</v>
      </c>
    </row>
    <row r="8459" spans="1:18" ht="12.75">
      <c r="A8459" s="145">
        <v>106269</v>
      </c>
      <c r="B8459" s="102" t="s">
        <v>30062</v>
      </c>
      <c r="C8459" s="145" t="s">
        <v>2</v>
      </c>
      <c r="D8459" s="535">
        <v>0</v>
      </c>
      <c r="E8459" s="536"/>
      <c r="F8459" s="535">
        <v>0</v>
      </c>
      <c r="G8459" s="536"/>
      <c r="H8459" s="535">
        <v>0</v>
      </c>
      <c r="I8459" s="536"/>
      <c r="J8459" s="535">
        <v>0</v>
      </c>
      <c r="K8459" s="536"/>
      <c r="L8459" s="535">
        <v>0</v>
      </c>
      <c r="M8459" s="536"/>
      <c r="N8459" s="535">
        <v>0</v>
      </c>
      <c r="O8459" s="536"/>
      <c r="P8459" s="535">
        <v>0</v>
      </c>
      <c r="Q8459" s="536"/>
      <c r="R8459" s="535">
        <v>0</v>
      </c>
    </row>
    <row r="8460" spans="1:18" ht="12.75">
      <c r="A8460" s="145">
        <v>106279</v>
      </c>
      <c r="B8460" s="102" t="s">
        <v>30063</v>
      </c>
      <c r="C8460" s="145" t="s">
        <v>2</v>
      </c>
      <c r="D8460" s="535">
        <v>0</v>
      </c>
      <c r="E8460" s="536"/>
      <c r="F8460" s="535">
        <v>0</v>
      </c>
      <c r="G8460" s="536"/>
      <c r="H8460" s="535">
        <v>0</v>
      </c>
      <c r="I8460" s="536"/>
      <c r="J8460" s="535">
        <v>0</v>
      </c>
      <c r="K8460" s="536"/>
      <c r="L8460" s="535">
        <v>0</v>
      </c>
      <c r="M8460" s="536"/>
      <c r="N8460" s="535">
        <v>0</v>
      </c>
      <c r="O8460" s="536"/>
      <c r="P8460" s="535">
        <v>0</v>
      </c>
      <c r="Q8460" s="536"/>
      <c r="R8460" s="535">
        <v>0</v>
      </c>
    </row>
    <row r="8461" spans="1:18" ht="12.75">
      <c r="A8461" s="145">
        <v>106280</v>
      </c>
      <c r="B8461" s="102" t="s">
        <v>30064</v>
      </c>
      <c r="C8461" s="145" t="s">
        <v>2</v>
      </c>
      <c r="D8461" s="535">
        <v>0</v>
      </c>
      <c r="E8461" s="536"/>
      <c r="F8461" s="535">
        <v>0</v>
      </c>
      <c r="G8461" s="536"/>
      <c r="H8461" s="535">
        <v>0</v>
      </c>
      <c r="I8461" s="536"/>
      <c r="J8461" s="535">
        <v>0</v>
      </c>
      <c r="K8461" s="536"/>
      <c r="L8461" s="535">
        <v>0</v>
      </c>
      <c r="M8461" s="536"/>
      <c r="N8461" s="535">
        <v>0</v>
      </c>
      <c r="O8461" s="536"/>
      <c r="P8461" s="535">
        <v>0</v>
      </c>
      <c r="Q8461" s="536"/>
      <c r="R8461" s="535">
        <v>0</v>
      </c>
    </row>
    <row r="8462" spans="1:18" ht="12.75">
      <c r="A8462" s="145">
        <v>106265</v>
      </c>
      <c r="B8462" s="102" t="s">
        <v>30065</v>
      </c>
      <c r="C8462" s="145" t="s">
        <v>1</v>
      </c>
      <c r="D8462" s="535">
        <v>0</v>
      </c>
      <c r="E8462" s="536"/>
      <c r="F8462" s="535">
        <v>0</v>
      </c>
      <c r="G8462" s="536"/>
      <c r="H8462" s="535">
        <v>0</v>
      </c>
      <c r="I8462" s="536"/>
      <c r="J8462" s="535">
        <v>0</v>
      </c>
      <c r="K8462" s="536"/>
      <c r="L8462" s="535">
        <v>0</v>
      </c>
      <c r="M8462" s="536"/>
      <c r="N8462" s="535">
        <v>0</v>
      </c>
      <c r="O8462" s="536"/>
      <c r="P8462" s="535">
        <v>0</v>
      </c>
      <c r="Q8462" s="536"/>
      <c r="R8462" s="535">
        <v>0</v>
      </c>
    </row>
    <row r="8463" spans="1:18" ht="12.75">
      <c r="A8463" s="145">
        <v>106273</v>
      </c>
      <c r="B8463" s="102" t="s">
        <v>30066</v>
      </c>
      <c r="C8463" s="145" t="s">
        <v>2</v>
      </c>
      <c r="D8463" s="535">
        <v>0</v>
      </c>
      <c r="E8463" s="536"/>
      <c r="F8463" s="535">
        <v>0</v>
      </c>
      <c r="G8463" s="536"/>
      <c r="H8463" s="535">
        <v>0</v>
      </c>
      <c r="I8463" s="536"/>
      <c r="J8463" s="535">
        <v>0</v>
      </c>
      <c r="K8463" s="536"/>
      <c r="L8463" s="535">
        <v>0</v>
      </c>
      <c r="M8463" s="536"/>
      <c r="N8463" s="535">
        <v>0</v>
      </c>
      <c r="O8463" s="536"/>
      <c r="P8463" s="535">
        <v>0</v>
      </c>
      <c r="Q8463" s="536"/>
      <c r="R8463" s="535">
        <v>0</v>
      </c>
    </row>
    <row r="8464" spans="1:18" ht="12.75">
      <c r="A8464" s="145">
        <v>106274</v>
      </c>
      <c r="B8464" s="102" t="s">
        <v>30067</v>
      </c>
      <c r="C8464" s="145" t="s">
        <v>2</v>
      </c>
      <c r="D8464" s="535">
        <v>0</v>
      </c>
      <c r="E8464" s="536"/>
      <c r="F8464" s="535">
        <v>0</v>
      </c>
      <c r="G8464" s="536"/>
      <c r="H8464" s="535">
        <v>0</v>
      </c>
      <c r="I8464" s="536"/>
      <c r="J8464" s="535">
        <v>0</v>
      </c>
      <c r="K8464" s="536"/>
      <c r="L8464" s="535">
        <v>0</v>
      </c>
      <c r="M8464" s="536"/>
      <c r="N8464" s="535">
        <v>0</v>
      </c>
      <c r="O8464" s="536"/>
      <c r="P8464" s="535">
        <v>0</v>
      </c>
      <c r="Q8464" s="536"/>
      <c r="R8464" s="535">
        <v>0</v>
      </c>
    </row>
    <row r="8465" spans="1:18" ht="12.75">
      <c r="A8465" s="145">
        <v>106275</v>
      </c>
      <c r="B8465" s="102" t="s">
        <v>30068</v>
      </c>
      <c r="C8465" s="145" t="s">
        <v>2</v>
      </c>
      <c r="D8465" s="535">
        <v>0</v>
      </c>
      <c r="E8465" s="536"/>
      <c r="F8465" s="535">
        <v>0</v>
      </c>
      <c r="G8465" s="536"/>
      <c r="H8465" s="535">
        <v>0</v>
      </c>
      <c r="I8465" s="536"/>
      <c r="J8465" s="535">
        <v>0</v>
      </c>
      <c r="K8465" s="536"/>
      <c r="L8465" s="535">
        <v>0</v>
      </c>
      <c r="M8465" s="536"/>
      <c r="N8465" s="535">
        <v>0</v>
      </c>
      <c r="O8465" s="536"/>
      <c r="P8465" s="535">
        <v>0</v>
      </c>
      <c r="Q8465" s="536"/>
      <c r="R8465" s="535">
        <v>0</v>
      </c>
    </row>
    <row r="8466" spans="1:18" ht="12.75">
      <c r="A8466" s="145">
        <v>106276</v>
      </c>
      <c r="B8466" s="102" t="s">
        <v>30069</v>
      </c>
      <c r="C8466" s="145" t="s">
        <v>2</v>
      </c>
      <c r="D8466" s="535">
        <v>0</v>
      </c>
      <c r="E8466" s="536"/>
      <c r="F8466" s="535">
        <v>0</v>
      </c>
      <c r="G8466" s="536"/>
      <c r="H8466" s="535">
        <v>0</v>
      </c>
      <c r="I8466" s="536"/>
      <c r="J8466" s="535">
        <v>0</v>
      </c>
      <c r="K8466" s="536"/>
      <c r="L8466" s="535">
        <v>0</v>
      </c>
      <c r="M8466" s="536"/>
      <c r="N8466" s="535">
        <v>0</v>
      </c>
      <c r="O8466" s="536"/>
      <c r="P8466" s="535">
        <v>0</v>
      </c>
      <c r="Q8466" s="536"/>
      <c r="R8466" s="535">
        <v>0</v>
      </c>
    </row>
    <row r="8467" spans="1:18" ht="12.75">
      <c r="A8467" s="145">
        <v>106277</v>
      </c>
      <c r="B8467" s="102" t="s">
        <v>30070</v>
      </c>
      <c r="C8467" s="145" t="s">
        <v>2</v>
      </c>
      <c r="D8467" s="535">
        <v>0</v>
      </c>
      <c r="E8467" s="536"/>
      <c r="F8467" s="535">
        <v>0</v>
      </c>
      <c r="G8467" s="536"/>
      <c r="H8467" s="535">
        <v>0</v>
      </c>
      <c r="I8467" s="536"/>
      <c r="J8467" s="535">
        <v>0</v>
      </c>
      <c r="K8467" s="536"/>
      <c r="L8467" s="535">
        <v>0</v>
      </c>
      <c r="M8467" s="536"/>
      <c r="N8467" s="535">
        <v>0</v>
      </c>
      <c r="O8467" s="536"/>
      <c r="P8467" s="535">
        <v>0</v>
      </c>
      <c r="Q8467" s="536"/>
      <c r="R8467" s="535">
        <v>0</v>
      </c>
    </row>
    <row r="8468" spans="1:18" ht="12.75">
      <c r="A8468" s="145">
        <v>106278</v>
      </c>
      <c r="B8468" s="102" t="s">
        <v>30071</v>
      </c>
      <c r="C8468" s="145" t="s">
        <v>2</v>
      </c>
      <c r="D8468" s="535">
        <v>0</v>
      </c>
      <c r="E8468" s="536"/>
      <c r="F8468" s="535">
        <v>0</v>
      </c>
      <c r="G8468" s="536"/>
      <c r="H8468" s="535">
        <v>0</v>
      </c>
      <c r="I8468" s="536"/>
      <c r="J8468" s="535">
        <v>0</v>
      </c>
      <c r="K8468" s="536"/>
      <c r="L8468" s="535">
        <v>0</v>
      </c>
      <c r="M8468" s="536"/>
      <c r="N8468" s="535">
        <v>0</v>
      </c>
      <c r="O8468" s="536"/>
      <c r="P8468" s="535">
        <v>0</v>
      </c>
      <c r="Q8468" s="536"/>
      <c r="R8468" s="535">
        <v>0</v>
      </c>
    </row>
    <row r="8469" spans="1:18" ht="12.75">
      <c r="A8469" s="145">
        <v>106295</v>
      </c>
      <c r="B8469" s="102" t="s">
        <v>30072</v>
      </c>
      <c r="C8469" s="145" t="s">
        <v>2</v>
      </c>
      <c r="D8469" s="535">
        <v>217.99</v>
      </c>
      <c r="E8469" s="536">
        <v>0.80400000000000005</v>
      </c>
      <c r="F8469" s="535">
        <v>260.61</v>
      </c>
      <c r="G8469" s="536">
        <v>0</v>
      </c>
      <c r="H8469" s="535">
        <v>227.46</v>
      </c>
      <c r="I8469" s="536">
        <v>0.77049999999999996</v>
      </c>
      <c r="J8469" s="535">
        <v>215.02</v>
      </c>
      <c r="K8469" s="536">
        <v>0.81510000000000005</v>
      </c>
      <c r="L8469" s="535">
        <v>154.75</v>
      </c>
      <c r="M8469" s="536">
        <v>0</v>
      </c>
      <c r="N8469" s="535">
        <v>217</v>
      </c>
      <c r="O8469" s="536">
        <v>0.84819999999999995</v>
      </c>
      <c r="P8469" s="535">
        <v>239.17</v>
      </c>
      <c r="Q8469" s="536">
        <v>0</v>
      </c>
      <c r="R8469" s="535">
        <v>222.9</v>
      </c>
    </row>
    <row r="8470" spans="1:18" ht="12.75">
      <c r="A8470" s="145">
        <v>106300</v>
      </c>
      <c r="B8470" s="102" t="s">
        <v>30073</v>
      </c>
      <c r="C8470" s="145" t="s">
        <v>2</v>
      </c>
      <c r="D8470" s="535">
        <v>525.73</v>
      </c>
      <c r="E8470" s="536">
        <v>0.70220000000000005</v>
      </c>
      <c r="F8470" s="535">
        <v>614.29</v>
      </c>
      <c r="G8470" s="536">
        <v>0</v>
      </c>
      <c r="H8470" s="535">
        <v>569.34</v>
      </c>
      <c r="I8470" s="536">
        <v>0.64839999999999998</v>
      </c>
      <c r="J8470" s="535">
        <v>510.17</v>
      </c>
      <c r="K8470" s="536">
        <v>0.72360000000000002</v>
      </c>
      <c r="L8470" s="535">
        <v>395.99</v>
      </c>
      <c r="M8470" s="536">
        <v>0</v>
      </c>
      <c r="N8470" s="535">
        <v>520.9</v>
      </c>
      <c r="O8470" s="536">
        <v>0.73709999999999998</v>
      </c>
      <c r="P8470" s="535">
        <v>571.92999999999995</v>
      </c>
      <c r="Q8470" s="536">
        <v>0</v>
      </c>
      <c r="R8470" s="535">
        <v>554.86</v>
      </c>
    </row>
    <row r="8471" spans="1:18" ht="12.75">
      <c r="A8471" s="145">
        <v>106293</v>
      </c>
      <c r="B8471" s="102" t="s">
        <v>30074</v>
      </c>
      <c r="C8471" s="145" t="s">
        <v>2</v>
      </c>
      <c r="D8471" s="535">
        <v>171.25</v>
      </c>
      <c r="E8471" s="536">
        <v>0.83460000000000001</v>
      </c>
      <c r="F8471" s="535">
        <v>206.19</v>
      </c>
      <c r="G8471" s="536">
        <v>0</v>
      </c>
      <c r="H8471" s="535">
        <v>176.03</v>
      </c>
      <c r="I8471" s="536">
        <v>0.81200000000000006</v>
      </c>
      <c r="J8471" s="535">
        <v>170.06</v>
      </c>
      <c r="K8471" s="536">
        <v>0.84050000000000002</v>
      </c>
      <c r="L8471" s="535">
        <v>119.09</v>
      </c>
      <c r="M8471" s="536">
        <v>0</v>
      </c>
      <c r="N8471" s="535">
        <v>170.8</v>
      </c>
      <c r="O8471" s="536">
        <v>0.88829999999999998</v>
      </c>
      <c r="P8471" s="535">
        <v>188.38</v>
      </c>
      <c r="Q8471" s="536">
        <v>0</v>
      </c>
      <c r="R8471" s="535">
        <v>173.17</v>
      </c>
    </row>
    <row r="8472" spans="1:18" ht="12.75">
      <c r="A8472" s="145">
        <v>106297</v>
      </c>
      <c r="B8472" s="102" t="s">
        <v>30075</v>
      </c>
      <c r="C8472" s="145" t="s">
        <v>2</v>
      </c>
      <c r="D8472" s="535">
        <v>263.45</v>
      </c>
      <c r="E8472" s="536">
        <v>0.74629999999999996</v>
      </c>
      <c r="F8472" s="535">
        <v>311.10000000000002</v>
      </c>
      <c r="G8472" s="536">
        <v>0</v>
      </c>
      <c r="H8472" s="535">
        <v>279.55</v>
      </c>
      <c r="I8472" s="536">
        <v>0.70330000000000004</v>
      </c>
      <c r="J8472" s="535">
        <v>258.18</v>
      </c>
      <c r="K8472" s="536">
        <v>0.76149999999999995</v>
      </c>
      <c r="L8472" s="535">
        <v>193.06</v>
      </c>
      <c r="M8472" s="536">
        <v>0</v>
      </c>
      <c r="N8472" s="535">
        <v>261.87</v>
      </c>
      <c r="O8472" s="536">
        <v>0.79479999999999995</v>
      </c>
      <c r="P8472" s="535">
        <v>287.72000000000003</v>
      </c>
      <c r="Q8472" s="536">
        <v>0</v>
      </c>
      <c r="R8472" s="535">
        <v>273.83</v>
      </c>
    </row>
    <row r="8473" spans="1:18" ht="12.75">
      <c r="A8473" s="145">
        <v>106298</v>
      </c>
      <c r="B8473" s="102" t="s">
        <v>30076</v>
      </c>
      <c r="C8473" s="145" t="s">
        <v>2</v>
      </c>
      <c r="D8473" s="535">
        <v>402.13</v>
      </c>
      <c r="E8473" s="536">
        <v>0.75670000000000004</v>
      </c>
      <c r="F8473" s="535">
        <v>475.72</v>
      </c>
      <c r="G8473" s="536">
        <v>0</v>
      </c>
      <c r="H8473" s="535">
        <v>427.14</v>
      </c>
      <c r="I8473" s="536">
        <v>0.71240000000000003</v>
      </c>
      <c r="J8473" s="535">
        <v>393.59</v>
      </c>
      <c r="K8473" s="536">
        <v>0.77310000000000001</v>
      </c>
      <c r="L8473" s="535">
        <v>293.63</v>
      </c>
      <c r="M8473" s="536">
        <v>0</v>
      </c>
      <c r="N8473" s="535">
        <v>399.44</v>
      </c>
      <c r="O8473" s="536">
        <v>0.79600000000000004</v>
      </c>
      <c r="P8473" s="535">
        <v>439.47</v>
      </c>
      <c r="Q8473" s="536">
        <v>0</v>
      </c>
      <c r="R8473" s="535">
        <v>417.4</v>
      </c>
    </row>
    <row r="8474" spans="1:18" ht="12.75">
      <c r="A8474" s="145">
        <v>106301</v>
      </c>
      <c r="B8474" s="102" t="s">
        <v>30077</v>
      </c>
      <c r="C8474" s="145" t="s">
        <v>2</v>
      </c>
      <c r="D8474" s="535">
        <v>789.91</v>
      </c>
      <c r="E8474" s="536">
        <v>0.68899999999999995</v>
      </c>
      <c r="F8474" s="535">
        <v>920.04</v>
      </c>
      <c r="G8474" s="536">
        <v>0</v>
      </c>
      <c r="H8474" s="535">
        <v>861.09</v>
      </c>
      <c r="I8474" s="536">
        <v>0.63200000000000001</v>
      </c>
      <c r="J8474" s="535">
        <v>763.97</v>
      </c>
      <c r="K8474" s="536">
        <v>0.71230000000000004</v>
      </c>
      <c r="L8474" s="535">
        <v>600.08000000000004</v>
      </c>
      <c r="M8474" s="536">
        <v>0</v>
      </c>
      <c r="N8474" s="535">
        <v>781.92</v>
      </c>
      <c r="O8474" s="536">
        <v>0.71850000000000003</v>
      </c>
      <c r="P8474" s="535">
        <v>858.22</v>
      </c>
      <c r="Q8474" s="536">
        <v>0</v>
      </c>
      <c r="R8474" s="535">
        <v>837.69</v>
      </c>
    </row>
    <row r="8475" spans="1:18" ht="12.75">
      <c r="A8475" s="145">
        <v>106292</v>
      </c>
      <c r="B8475" s="102" t="s">
        <v>30078</v>
      </c>
      <c r="C8475" s="145" t="s">
        <v>2</v>
      </c>
      <c r="D8475" s="535">
        <v>162.91999999999999</v>
      </c>
      <c r="E8475" s="536">
        <v>0.82620000000000005</v>
      </c>
      <c r="F8475" s="535">
        <v>195.83</v>
      </c>
      <c r="G8475" s="536">
        <v>0</v>
      </c>
      <c r="H8475" s="535">
        <v>167.7</v>
      </c>
      <c r="I8475" s="536">
        <v>0.80259999999999998</v>
      </c>
      <c r="J8475" s="535">
        <v>161.72999999999999</v>
      </c>
      <c r="K8475" s="536">
        <v>0.83230000000000004</v>
      </c>
      <c r="L8475" s="535">
        <v>113.77</v>
      </c>
      <c r="M8475" s="536">
        <v>0</v>
      </c>
      <c r="N8475" s="535">
        <v>162.47</v>
      </c>
      <c r="O8475" s="536">
        <v>0.88260000000000005</v>
      </c>
      <c r="P8475" s="535">
        <v>179.1</v>
      </c>
      <c r="Q8475" s="536">
        <v>0</v>
      </c>
      <c r="R8475" s="535">
        <v>165.08</v>
      </c>
    </row>
    <row r="8476" spans="1:18" ht="12.75">
      <c r="A8476" s="145">
        <v>106282</v>
      </c>
      <c r="B8476" s="102" t="s">
        <v>30079</v>
      </c>
      <c r="C8476" s="145" t="s">
        <v>2</v>
      </c>
      <c r="D8476" s="535">
        <v>87.07</v>
      </c>
      <c r="E8476" s="536">
        <v>0</v>
      </c>
      <c r="F8476" s="535">
        <v>95.26</v>
      </c>
      <c r="G8476" s="536">
        <v>0</v>
      </c>
      <c r="H8476" s="535">
        <v>79.27</v>
      </c>
      <c r="I8476" s="536">
        <v>0</v>
      </c>
      <c r="J8476" s="535">
        <v>90.83</v>
      </c>
      <c r="K8476" s="536">
        <v>0</v>
      </c>
      <c r="L8476" s="535">
        <v>80.47</v>
      </c>
      <c r="M8476" s="536">
        <v>0</v>
      </c>
      <c r="N8476" s="535">
        <v>88.42</v>
      </c>
      <c r="O8476" s="536">
        <v>7.46E-2</v>
      </c>
      <c r="P8476" s="535">
        <v>123.23</v>
      </c>
      <c r="Q8476" s="536">
        <v>0</v>
      </c>
      <c r="R8476" s="535">
        <v>82.68</v>
      </c>
    </row>
    <row r="8477" spans="1:18" ht="12.75">
      <c r="A8477" s="145">
        <v>106283</v>
      </c>
      <c r="B8477" s="102" t="s">
        <v>30080</v>
      </c>
      <c r="C8477" s="145" t="s">
        <v>2</v>
      </c>
      <c r="D8477" s="535">
        <v>87.07</v>
      </c>
      <c r="E8477" s="536">
        <v>0</v>
      </c>
      <c r="F8477" s="535">
        <v>95.26</v>
      </c>
      <c r="G8477" s="536">
        <v>0</v>
      </c>
      <c r="H8477" s="535">
        <v>79.27</v>
      </c>
      <c r="I8477" s="536">
        <v>0</v>
      </c>
      <c r="J8477" s="535">
        <v>90.83</v>
      </c>
      <c r="K8477" s="536">
        <v>0</v>
      </c>
      <c r="L8477" s="535">
        <v>80.47</v>
      </c>
      <c r="M8477" s="536">
        <v>0</v>
      </c>
      <c r="N8477" s="535">
        <v>88.42</v>
      </c>
      <c r="O8477" s="536">
        <v>7.46E-2</v>
      </c>
      <c r="P8477" s="535">
        <v>123.23</v>
      </c>
      <c r="Q8477" s="536">
        <v>0</v>
      </c>
      <c r="R8477" s="535">
        <v>82.68</v>
      </c>
    </row>
    <row r="8478" spans="1:18" ht="12.75">
      <c r="A8478" s="145">
        <v>106286</v>
      </c>
      <c r="B8478" s="102" t="s">
        <v>30081</v>
      </c>
      <c r="C8478" s="145" t="s">
        <v>2</v>
      </c>
      <c r="D8478" s="535">
        <v>97.88</v>
      </c>
      <c r="E8478" s="536">
        <v>0</v>
      </c>
      <c r="F8478" s="535">
        <v>105.9</v>
      </c>
      <c r="G8478" s="536">
        <v>0</v>
      </c>
      <c r="H8478" s="535">
        <v>93.59</v>
      </c>
      <c r="I8478" s="536">
        <v>0</v>
      </c>
      <c r="J8478" s="535">
        <v>100.3</v>
      </c>
      <c r="K8478" s="536">
        <v>0</v>
      </c>
      <c r="L8478" s="535">
        <v>91.72</v>
      </c>
      <c r="M8478" s="536">
        <v>0</v>
      </c>
      <c r="N8478" s="535">
        <v>98.82</v>
      </c>
      <c r="O8478" s="536">
        <v>6.6799999999999998E-2</v>
      </c>
      <c r="P8478" s="535">
        <v>134.29</v>
      </c>
      <c r="Q8478" s="536">
        <v>0</v>
      </c>
      <c r="R8478" s="535">
        <v>96.43</v>
      </c>
    </row>
    <row r="8479" spans="1:18" ht="12.75">
      <c r="A8479" s="145">
        <v>106287</v>
      </c>
      <c r="B8479" s="102" t="s">
        <v>30082</v>
      </c>
      <c r="C8479" s="145" t="s">
        <v>2</v>
      </c>
      <c r="D8479" s="535">
        <v>115.96</v>
      </c>
      <c r="E8479" s="536">
        <v>0</v>
      </c>
      <c r="F8479" s="535">
        <v>123.85</v>
      </c>
      <c r="G8479" s="536">
        <v>0</v>
      </c>
      <c r="H8479" s="535">
        <v>116.65</v>
      </c>
      <c r="I8479" s="536">
        <v>0</v>
      </c>
      <c r="J8479" s="535">
        <v>116.66</v>
      </c>
      <c r="K8479" s="536">
        <v>0</v>
      </c>
      <c r="L8479" s="535">
        <v>110.23</v>
      </c>
      <c r="M8479" s="536">
        <v>0</v>
      </c>
      <c r="N8479" s="535">
        <v>116.46</v>
      </c>
      <c r="O8479" s="536">
        <v>7.4200000000000002E-2</v>
      </c>
      <c r="P8479" s="535">
        <v>152.87</v>
      </c>
      <c r="Q8479" s="536">
        <v>0</v>
      </c>
      <c r="R8479" s="535">
        <v>119.09</v>
      </c>
    </row>
    <row r="8480" spans="1:18" ht="12.75">
      <c r="A8480" s="145">
        <v>106288</v>
      </c>
      <c r="B8480" s="102" t="s">
        <v>30083</v>
      </c>
      <c r="C8480" s="145" t="s">
        <v>2</v>
      </c>
      <c r="D8480" s="535">
        <v>139.21</v>
      </c>
      <c r="E8480" s="536">
        <v>0</v>
      </c>
      <c r="F8480" s="535">
        <v>146.81</v>
      </c>
      <c r="G8480" s="536">
        <v>0</v>
      </c>
      <c r="H8480" s="535">
        <v>146.57</v>
      </c>
      <c r="I8480" s="536">
        <v>0</v>
      </c>
      <c r="J8480" s="535">
        <v>137.46</v>
      </c>
      <c r="K8480" s="536">
        <v>0</v>
      </c>
      <c r="L8480" s="535">
        <v>134.05000000000001</v>
      </c>
      <c r="M8480" s="536">
        <v>0</v>
      </c>
      <c r="N8480" s="535">
        <v>138.86000000000001</v>
      </c>
      <c r="O8480" s="536">
        <v>7.3899999999999993E-2</v>
      </c>
      <c r="P8480" s="535">
        <v>176.68</v>
      </c>
      <c r="Q8480" s="536">
        <v>0</v>
      </c>
      <c r="R8480" s="535">
        <v>148.32</v>
      </c>
    </row>
    <row r="8481" spans="1:18" ht="12.75">
      <c r="A8481" s="145">
        <v>106289</v>
      </c>
      <c r="B8481" s="102" t="s">
        <v>30084</v>
      </c>
      <c r="C8481" s="145" t="s">
        <v>2</v>
      </c>
      <c r="D8481" s="535">
        <v>183.24</v>
      </c>
      <c r="E8481" s="536">
        <v>0</v>
      </c>
      <c r="F8481" s="535">
        <v>190.17</v>
      </c>
      <c r="G8481" s="536">
        <v>0</v>
      </c>
      <c r="H8481" s="535">
        <v>204.56</v>
      </c>
      <c r="I8481" s="536">
        <v>0</v>
      </c>
      <c r="J8481" s="535">
        <v>176.23</v>
      </c>
      <c r="K8481" s="536">
        <v>0</v>
      </c>
      <c r="L8481" s="535">
        <v>179.73</v>
      </c>
      <c r="M8481" s="536">
        <v>0</v>
      </c>
      <c r="N8481" s="535">
        <v>181.3</v>
      </c>
      <c r="O8481" s="536">
        <v>6.1199999999999997E-2</v>
      </c>
      <c r="P8481" s="535">
        <v>221.78</v>
      </c>
      <c r="Q8481" s="536">
        <v>0</v>
      </c>
      <c r="R8481" s="535">
        <v>204.15</v>
      </c>
    </row>
    <row r="8482" spans="1:18" ht="12.75">
      <c r="A8482" s="145">
        <v>106290</v>
      </c>
      <c r="B8482" s="102" t="s">
        <v>30085</v>
      </c>
      <c r="C8482" s="145" t="s">
        <v>2</v>
      </c>
      <c r="D8482" s="535">
        <v>250.1</v>
      </c>
      <c r="E8482" s="536">
        <v>0</v>
      </c>
      <c r="F8482" s="535">
        <v>256.12</v>
      </c>
      <c r="G8482" s="536">
        <v>0</v>
      </c>
      <c r="H8482" s="535">
        <v>292.10000000000002</v>
      </c>
      <c r="I8482" s="536">
        <v>0</v>
      </c>
      <c r="J8482" s="535">
        <v>235.31</v>
      </c>
      <c r="K8482" s="536">
        <v>0</v>
      </c>
      <c r="L8482" s="535">
        <v>248.92</v>
      </c>
      <c r="M8482" s="536">
        <v>0</v>
      </c>
      <c r="N8482" s="535">
        <v>245.79</v>
      </c>
      <c r="O8482" s="536">
        <v>5.3699999999999998E-2</v>
      </c>
      <c r="P8482" s="535">
        <v>290.20999999999998</v>
      </c>
      <c r="Q8482" s="536">
        <v>0</v>
      </c>
      <c r="R8482" s="535">
        <v>288.77999999999997</v>
      </c>
    </row>
    <row r="8483" spans="1:18" ht="12.75">
      <c r="A8483" s="145">
        <v>106291</v>
      </c>
      <c r="B8483" s="102" t="s">
        <v>30086</v>
      </c>
      <c r="C8483" s="145" t="s">
        <v>2</v>
      </c>
      <c r="D8483" s="535">
        <v>365.07</v>
      </c>
      <c r="E8483" s="536">
        <v>0</v>
      </c>
      <c r="F8483" s="535">
        <v>371.33</v>
      </c>
      <c r="G8483" s="536">
        <v>0</v>
      </c>
      <c r="H8483" s="535">
        <v>435.62</v>
      </c>
      <c r="I8483" s="536">
        <v>0</v>
      </c>
      <c r="J8483" s="535">
        <v>339.8</v>
      </c>
      <c r="K8483" s="536">
        <v>0</v>
      </c>
      <c r="L8483" s="535">
        <v>365.88</v>
      </c>
      <c r="M8483" s="536">
        <v>0</v>
      </c>
      <c r="N8483" s="535">
        <v>357.53</v>
      </c>
      <c r="O8483" s="536">
        <v>5.0999999999999997E-2</v>
      </c>
      <c r="P8483" s="535">
        <v>414.61</v>
      </c>
      <c r="Q8483" s="536">
        <v>0</v>
      </c>
      <c r="R8483" s="535">
        <v>428.78</v>
      </c>
    </row>
    <row r="8484" spans="1:18" ht="12.75">
      <c r="A8484" s="145">
        <v>102136</v>
      </c>
      <c r="B8484" s="102" t="s">
        <v>30087</v>
      </c>
      <c r="C8484" s="145" t="s">
        <v>2</v>
      </c>
      <c r="D8484" s="535">
        <v>143.47999999999999</v>
      </c>
      <c r="E8484" s="536">
        <v>0</v>
      </c>
      <c r="F8484" s="535">
        <v>141.66</v>
      </c>
      <c r="G8484" s="536">
        <v>0</v>
      </c>
      <c r="H8484" s="535">
        <v>185.71</v>
      </c>
      <c r="I8484" s="536">
        <v>0</v>
      </c>
      <c r="J8484" s="535">
        <v>127.9</v>
      </c>
      <c r="K8484" s="536">
        <v>0</v>
      </c>
      <c r="L8484" s="535">
        <v>147.82</v>
      </c>
      <c r="M8484" s="536">
        <v>0</v>
      </c>
      <c r="N8484" s="535">
        <v>139.93</v>
      </c>
      <c r="O8484" s="536">
        <v>5.2900000000000003E-2</v>
      </c>
      <c r="P8484" s="535">
        <v>149.44999999999999</v>
      </c>
      <c r="Q8484" s="536">
        <v>0</v>
      </c>
      <c r="R8484" s="535">
        <v>180.38</v>
      </c>
    </row>
    <row r="8485" spans="1:18" ht="12.75">
      <c r="A8485" s="145">
        <v>106263</v>
      </c>
      <c r="B8485" s="102" t="s">
        <v>30088</v>
      </c>
      <c r="C8485" s="145" t="s">
        <v>2</v>
      </c>
      <c r="D8485" s="535">
        <v>188.06</v>
      </c>
      <c r="E8485" s="536">
        <v>0</v>
      </c>
      <c r="F8485" s="535">
        <v>185.63</v>
      </c>
      <c r="G8485" s="536">
        <v>0</v>
      </c>
      <c r="H8485" s="535">
        <v>244.07</v>
      </c>
      <c r="I8485" s="536">
        <v>0</v>
      </c>
      <c r="J8485" s="535">
        <v>167.29</v>
      </c>
      <c r="K8485" s="536">
        <v>0</v>
      </c>
      <c r="L8485" s="535">
        <v>193.96</v>
      </c>
      <c r="M8485" s="536">
        <v>0</v>
      </c>
      <c r="N8485" s="535">
        <v>182.92</v>
      </c>
      <c r="O8485" s="536">
        <v>4.8099999999999997E-2</v>
      </c>
      <c r="P8485" s="535">
        <v>195.07</v>
      </c>
      <c r="Q8485" s="536">
        <v>0</v>
      </c>
      <c r="R8485" s="535">
        <v>236.8</v>
      </c>
    </row>
    <row r="8486" spans="1:18" ht="12.75">
      <c r="A8486" s="145">
        <v>106259</v>
      </c>
      <c r="B8486" s="102" t="s">
        <v>30089</v>
      </c>
      <c r="C8486" s="145" t="s">
        <v>2</v>
      </c>
      <c r="D8486" s="535">
        <v>0</v>
      </c>
      <c r="E8486" s="536"/>
      <c r="F8486" s="535">
        <v>0</v>
      </c>
      <c r="G8486" s="536"/>
      <c r="H8486" s="535">
        <v>0</v>
      </c>
      <c r="I8486" s="536"/>
      <c r="J8486" s="535">
        <v>0</v>
      </c>
      <c r="K8486" s="536"/>
      <c r="L8486" s="535">
        <v>0</v>
      </c>
      <c r="M8486" s="536"/>
      <c r="N8486" s="535">
        <v>0</v>
      </c>
      <c r="O8486" s="536"/>
      <c r="P8486" s="535">
        <v>0</v>
      </c>
      <c r="Q8486" s="536"/>
      <c r="R8486" s="535">
        <v>0</v>
      </c>
    </row>
    <row r="8487" spans="1:18" ht="12.75">
      <c r="A8487" s="145">
        <v>106261</v>
      </c>
      <c r="B8487" s="102" t="s">
        <v>30090</v>
      </c>
      <c r="C8487" s="145" t="s">
        <v>2</v>
      </c>
      <c r="D8487" s="535">
        <v>0</v>
      </c>
      <c r="E8487" s="536"/>
      <c r="F8487" s="535">
        <v>0</v>
      </c>
      <c r="G8487" s="536"/>
      <c r="H8487" s="535">
        <v>0</v>
      </c>
      <c r="I8487" s="536"/>
      <c r="J8487" s="535">
        <v>0</v>
      </c>
      <c r="K8487" s="536"/>
      <c r="L8487" s="535">
        <v>0</v>
      </c>
      <c r="M8487" s="536"/>
      <c r="N8487" s="535">
        <v>0</v>
      </c>
      <c r="O8487" s="536"/>
      <c r="P8487" s="535">
        <v>0</v>
      </c>
      <c r="Q8487" s="536"/>
      <c r="R8487" s="535">
        <v>0</v>
      </c>
    </row>
    <row r="8488" spans="1:18" ht="12.75">
      <c r="A8488" s="145">
        <v>106260</v>
      </c>
      <c r="B8488" s="102" t="s">
        <v>30091</v>
      </c>
      <c r="C8488" s="145" t="s">
        <v>2</v>
      </c>
      <c r="D8488" s="535">
        <v>0</v>
      </c>
      <c r="E8488" s="536"/>
      <c r="F8488" s="535">
        <v>0</v>
      </c>
      <c r="G8488" s="536"/>
      <c r="H8488" s="535">
        <v>0</v>
      </c>
      <c r="I8488" s="536"/>
      <c r="J8488" s="535">
        <v>0</v>
      </c>
      <c r="K8488" s="536"/>
      <c r="L8488" s="535">
        <v>0</v>
      </c>
      <c r="M8488" s="536"/>
      <c r="N8488" s="535">
        <v>0</v>
      </c>
      <c r="O8488" s="536"/>
      <c r="P8488" s="535">
        <v>0</v>
      </c>
      <c r="Q8488" s="536"/>
      <c r="R8488" s="535">
        <v>0</v>
      </c>
    </row>
    <row r="8489" spans="1:18" ht="12.75">
      <c r="A8489" s="145">
        <v>102134</v>
      </c>
      <c r="B8489" s="102" t="s">
        <v>30092</v>
      </c>
      <c r="C8489" s="145" t="s">
        <v>2</v>
      </c>
      <c r="D8489" s="535">
        <v>0</v>
      </c>
      <c r="E8489" s="536"/>
      <c r="F8489" s="535">
        <v>0</v>
      </c>
      <c r="G8489" s="536"/>
      <c r="H8489" s="535">
        <v>0</v>
      </c>
      <c r="I8489" s="536"/>
      <c r="J8489" s="535">
        <v>0</v>
      </c>
      <c r="K8489" s="536"/>
      <c r="L8489" s="535">
        <v>0</v>
      </c>
      <c r="M8489" s="536"/>
      <c r="N8489" s="535">
        <v>0</v>
      </c>
      <c r="O8489" s="536"/>
      <c r="P8489" s="535">
        <v>0</v>
      </c>
      <c r="Q8489" s="536"/>
      <c r="R8489" s="535">
        <v>0</v>
      </c>
    </row>
    <row r="8490" spans="1:18" ht="12.75">
      <c r="A8490" s="145">
        <v>106262</v>
      </c>
      <c r="B8490" s="102" t="s">
        <v>30093</v>
      </c>
      <c r="C8490" s="145" t="s">
        <v>2</v>
      </c>
      <c r="D8490" s="535">
        <v>0</v>
      </c>
      <c r="E8490" s="536"/>
      <c r="F8490" s="535">
        <v>0</v>
      </c>
      <c r="G8490" s="536"/>
      <c r="H8490" s="535">
        <v>0</v>
      </c>
      <c r="I8490" s="536"/>
      <c r="J8490" s="535">
        <v>0</v>
      </c>
      <c r="K8490" s="536"/>
      <c r="L8490" s="535">
        <v>0</v>
      </c>
      <c r="M8490" s="536"/>
      <c r="N8490" s="535">
        <v>0</v>
      </c>
      <c r="O8490" s="536"/>
      <c r="P8490" s="535">
        <v>0</v>
      </c>
      <c r="Q8490" s="536"/>
      <c r="R8490" s="535">
        <v>0</v>
      </c>
    </row>
    <row r="8491" spans="1:18" ht="12.75">
      <c r="A8491" s="145">
        <v>102135</v>
      </c>
      <c r="B8491" s="102" t="s">
        <v>30094</v>
      </c>
      <c r="C8491" s="145" t="s">
        <v>2</v>
      </c>
      <c r="D8491" s="535">
        <v>0</v>
      </c>
      <c r="E8491" s="536"/>
      <c r="F8491" s="535">
        <v>0</v>
      </c>
      <c r="G8491" s="536"/>
      <c r="H8491" s="535">
        <v>0</v>
      </c>
      <c r="I8491" s="536"/>
      <c r="J8491" s="535">
        <v>0</v>
      </c>
      <c r="K8491" s="536"/>
      <c r="L8491" s="535">
        <v>0</v>
      </c>
      <c r="M8491" s="536"/>
      <c r="N8491" s="535">
        <v>0</v>
      </c>
      <c r="O8491" s="536"/>
      <c r="P8491" s="535">
        <v>0</v>
      </c>
      <c r="Q8491" s="536"/>
      <c r="R8491" s="535">
        <v>0</v>
      </c>
    </row>
    <row r="8492" spans="1:18" ht="12.75">
      <c r="A8492" s="145">
        <v>106302</v>
      </c>
      <c r="B8492" s="102" t="s">
        <v>30095</v>
      </c>
      <c r="C8492" s="145" t="s">
        <v>2</v>
      </c>
      <c r="D8492" s="535">
        <v>0</v>
      </c>
      <c r="E8492" s="536"/>
      <c r="F8492" s="535">
        <v>0</v>
      </c>
      <c r="G8492" s="536"/>
      <c r="H8492" s="535">
        <v>0</v>
      </c>
      <c r="I8492" s="536"/>
      <c r="J8492" s="535">
        <v>0</v>
      </c>
      <c r="K8492" s="536"/>
      <c r="L8492" s="535">
        <v>0</v>
      </c>
      <c r="M8492" s="536"/>
      <c r="N8492" s="535">
        <v>0</v>
      </c>
      <c r="O8492" s="536"/>
      <c r="P8492" s="535">
        <v>0</v>
      </c>
      <c r="Q8492" s="536"/>
      <c r="R8492" s="535">
        <v>0</v>
      </c>
    </row>
    <row r="8493" spans="1:18" ht="12.75">
      <c r="A8493" s="145">
        <v>106284</v>
      </c>
      <c r="B8493" s="102" t="s">
        <v>30096</v>
      </c>
      <c r="C8493" s="145" t="s">
        <v>2</v>
      </c>
      <c r="D8493" s="535">
        <v>0</v>
      </c>
      <c r="E8493" s="536"/>
      <c r="F8493" s="535">
        <v>0</v>
      </c>
      <c r="G8493" s="536"/>
      <c r="H8493" s="535">
        <v>0</v>
      </c>
      <c r="I8493" s="536"/>
      <c r="J8493" s="535">
        <v>0</v>
      </c>
      <c r="K8493" s="536"/>
      <c r="L8493" s="535">
        <v>0</v>
      </c>
      <c r="M8493" s="536"/>
      <c r="N8493" s="535">
        <v>0</v>
      </c>
      <c r="O8493" s="536"/>
      <c r="P8493" s="535">
        <v>0</v>
      </c>
      <c r="Q8493" s="536"/>
      <c r="R8493" s="535">
        <v>0</v>
      </c>
    </row>
    <row r="8494" spans="1:18" ht="12.75">
      <c r="A8494" s="145">
        <v>106285</v>
      </c>
      <c r="B8494" s="102" t="s">
        <v>30097</v>
      </c>
      <c r="C8494" s="145" t="s">
        <v>2</v>
      </c>
      <c r="D8494" s="535">
        <v>0</v>
      </c>
      <c r="E8494" s="536"/>
      <c r="F8494" s="535">
        <v>0</v>
      </c>
      <c r="G8494" s="536"/>
      <c r="H8494" s="535">
        <v>0</v>
      </c>
      <c r="I8494" s="536"/>
      <c r="J8494" s="535">
        <v>0</v>
      </c>
      <c r="K8494" s="536"/>
      <c r="L8494" s="535">
        <v>0</v>
      </c>
      <c r="M8494" s="536"/>
      <c r="N8494" s="535">
        <v>0</v>
      </c>
      <c r="O8494" s="536"/>
      <c r="P8494" s="535">
        <v>0</v>
      </c>
      <c r="Q8494" s="536"/>
      <c r="R8494" s="535">
        <v>0</v>
      </c>
    </row>
    <row r="8495" spans="1:18" ht="12.75">
      <c r="A8495" s="145">
        <v>106296</v>
      </c>
      <c r="B8495" s="102" t="s">
        <v>30098</v>
      </c>
      <c r="C8495" s="145" t="s">
        <v>2</v>
      </c>
      <c r="D8495" s="535">
        <v>0</v>
      </c>
      <c r="E8495" s="536"/>
      <c r="F8495" s="535">
        <v>0</v>
      </c>
      <c r="G8495" s="536"/>
      <c r="H8495" s="535">
        <v>0</v>
      </c>
      <c r="I8495" s="536"/>
      <c r="J8495" s="535">
        <v>0</v>
      </c>
      <c r="K8495" s="536"/>
      <c r="L8495" s="535">
        <v>0</v>
      </c>
      <c r="M8495" s="536"/>
      <c r="N8495" s="535">
        <v>0</v>
      </c>
      <c r="O8495" s="536"/>
      <c r="P8495" s="535">
        <v>0</v>
      </c>
      <c r="Q8495" s="536"/>
      <c r="R8495" s="535">
        <v>0</v>
      </c>
    </row>
    <row r="8496" spans="1:18" ht="12.75">
      <c r="A8496" s="145">
        <v>106299</v>
      </c>
      <c r="B8496" s="102" t="s">
        <v>30099</v>
      </c>
      <c r="C8496" s="145" t="s">
        <v>2</v>
      </c>
      <c r="D8496" s="535">
        <v>243.33</v>
      </c>
      <c r="E8496" s="536">
        <v>0.59789999999999999</v>
      </c>
      <c r="F8496" s="535">
        <v>278.11</v>
      </c>
      <c r="G8496" s="536">
        <v>0</v>
      </c>
      <c r="H8496" s="535">
        <v>268.33999999999997</v>
      </c>
      <c r="I8496" s="536">
        <v>0.54220000000000002</v>
      </c>
      <c r="J8496" s="535">
        <v>234.79</v>
      </c>
      <c r="K8496" s="536">
        <v>0.61970000000000003</v>
      </c>
      <c r="L8496" s="535">
        <v>192.17</v>
      </c>
      <c r="M8496" s="536">
        <v>0</v>
      </c>
      <c r="N8496" s="535">
        <v>240.64</v>
      </c>
      <c r="O8496" s="536">
        <v>0.66139999999999999</v>
      </c>
      <c r="P8496" s="535">
        <v>262.51</v>
      </c>
      <c r="Q8496" s="536">
        <v>0</v>
      </c>
      <c r="R8496" s="535">
        <v>263.17</v>
      </c>
    </row>
    <row r="8497" spans="1:18" ht="12.75">
      <c r="A8497" s="145">
        <v>106294</v>
      </c>
      <c r="B8497" s="102" t="s">
        <v>30100</v>
      </c>
      <c r="C8497" s="145" t="s">
        <v>2</v>
      </c>
      <c r="D8497" s="535">
        <v>0</v>
      </c>
      <c r="E8497" s="536"/>
      <c r="F8497" s="535">
        <v>0</v>
      </c>
      <c r="G8497" s="536"/>
      <c r="H8497" s="535">
        <v>0</v>
      </c>
      <c r="I8497" s="536"/>
      <c r="J8497" s="535">
        <v>0</v>
      </c>
      <c r="K8497" s="536"/>
      <c r="L8497" s="535">
        <v>0</v>
      </c>
      <c r="M8497" s="536"/>
      <c r="N8497" s="535">
        <v>0</v>
      </c>
      <c r="O8497" s="536"/>
      <c r="P8497" s="535">
        <v>0</v>
      </c>
      <c r="Q8497" s="536"/>
      <c r="R8497" s="535">
        <v>0</v>
      </c>
    </row>
    <row r="8498" spans="1:18" ht="12.75">
      <c r="A8498" s="145">
        <v>106281</v>
      </c>
      <c r="B8498" s="102" t="s">
        <v>30101</v>
      </c>
      <c r="C8498" s="145" t="s">
        <v>2</v>
      </c>
      <c r="D8498" s="535">
        <v>0</v>
      </c>
      <c r="E8498" s="536"/>
      <c r="F8498" s="535">
        <v>0</v>
      </c>
      <c r="G8498" s="536"/>
      <c r="H8498" s="535">
        <v>0</v>
      </c>
      <c r="I8498" s="536"/>
      <c r="J8498" s="535">
        <v>0</v>
      </c>
      <c r="K8498" s="536"/>
      <c r="L8498" s="535">
        <v>0</v>
      </c>
      <c r="M8498" s="536"/>
      <c r="N8498" s="535">
        <v>0</v>
      </c>
      <c r="O8498" s="536"/>
      <c r="P8498" s="535">
        <v>0</v>
      </c>
      <c r="Q8498" s="536"/>
      <c r="R8498" s="535">
        <v>0</v>
      </c>
    </row>
    <row r="8499" spans="1:18" ht="12.75">
      <c r="A8499" s="145">
        <v>106264</v>
      </c>
      <c r="B8499" s="102" t="s">
        <v>30102</v>
      </c>
      <c r="C8499" s="145" t="s">
        <v>1</v>
      </c>
      <c r="D8499" s="535">
        <v>0</v>
      </c>
      <c r="E8499" s="536"/>
      <c r="F8499" s="535">
        <v>0</v>
      </c>
      <c r="G8499" s="536"/>
      <c r="H8499" s="535">
        <v>0</v>
      </c>
      <c r="I8499" s="536"/>
      <c r="J8499" s="535">
        <v>0</v>
      </c>
      <c r="K8499" s="536"/>
      <c r="L8499" s="535">
        <v>0</v>
      </c>
      <c r="M8499" s="536"/>
      <c r="N8499" s="535">
        <v>0</v>
      </c>
      <c r="O8499" s="536"/>
      <c r="P8499" s="535">
        <v>0</v>
      </c>
      <c r="Q8499" s="536"/>
      <c r="R8499" s="535">
        <v>0</v>
      </c>
    </row>
    <row r="8500" spans="1:18" ht="12.75">
      <c r="A8500" s="145">
        <v>97097</v>
      </c>
      <c r="B8500" s="102" t="s">
        <v>30103</v>
      </c>
      <c r="C8500" s="145" t="s">
        <v>4</v>
      </c>
      <c r="D8500" s="535">
        <v>55.79</v>
      </c>
      <c r="E8500" s="536">
        <v>2.0000000000000001E-4</v>
      </c>
      <c r="F8500" s="535">
        <v>49.6</v>
      </c>
      <c r="G8500" s="536">
        <v>2.0000000000000001E-4</v>
      </c>
      <c r="H8500" s="535">
        <v>36.9</v>
      </c>
      <c r="I8500" s="536">
        <v>0.92169999999999996</v>
      </c>
      <c r="J8500" s="535">
        <v>43.65</v>
      </c>
      <c r="K8500" s="536">
        <v>2.0000000000000001E-4</v>
      </c>
      <c r="L8500" s="535">
        <v>40.17</v>
      </c>
      <c r="M8500" s="536">
        <v>2.0000000000000001E-4</v>
      </c>
      <c r="N8500" s="535">
        <v>44.12</v>
      </c>
      <c r="O8500" s="536">
        <v>2.0000000000000001E-4</v>
      </c>
      <c r="P8500" s="535">
        <v>46.98</v>
      </c>
      <c r="Q8500" s="536">
        <v>2.0000000000000001E-4</v>
      </c>
      <c r="R8500" s="535">
        <v>33.19</v>
      </c>
    </row>
    <row r="8501" spans="1:18" ht="12.75">
      <c r="A8501" s="145">
        <v>97089</v>
      </c>
      <c r="B8501" s="102" t="s">
        <v>30104</v>
      </c>
      <c r="C8501" s="145" t="s">
        <v>3</v>
      </c>
      <c r="D8501" s="535">
        <v>12.98</v>
      </c>
      <c r="E8501" s="536">
        <v>0.86519999999999997</v>
      </c>
      <c r="F8501" s="535">
        <v>13.84</v>
      </c>
      <c r="G8501" s="536">
        <v>0</v>
      </c>
      <c r="H8501" s="535">
        <v>16.309999999999999</v>
      </c>
      <c r="I8501" s="536">
        <v>0</v>
      </c>
      <c r="J8501" s="535">
        <v>12.72</v>
      </c>
      <c r="K8501" s="536">
        <v>0.88290000000000002</v>
      </c>
      <c r="L8501" s="535">
        <v>13.31</v>
      </c>
      <c r="M8501" s="536">
        <v>0</v>
      </c>
      <c r="N8501" s="535">
        <v>13.4</v>
      </c>
      <c r="O8501" s="536">
        <v>0</v>
      </c>
      <c r="P8501" s="535">
        <v>13.44</v>
      </c>
      <c r="Q8501" s="536">
        <v>0</v>
      </c>
      <c r="R8501" s="535">
        <v>14.33</v>
      </c>
    </row>
    <row r="8502" spans="1:18" ht="12.75">
      <c r="A8502" s="145">
        <v>97090</v>
      </c>
      <c r="B8502" s="102" t="s">
        <v>30105</v>
      </c>
      <c r="C8502" s="145" t="s">
        <v>3</v>
      </c>
      <c r="D8502" s="535">
        <v>12.67</v>
      </c>
      <c r="E8502" s="536">
        <v>0.87849999999999995</v>
      </c>
      <c r="F8502" s="535">
        <v>13.55</v>
      </c>
      <c r="G8502" s="536">
        <v>0</v>
      </c>
      <c r="H8502" s="535">
        <v>15.97</v>
      </c>
      <c r="I8502" s="536">
        <v>0</v>
      </c>
      <c r="J8502" s="535">
        <v>12.45</v>
      </c>
      <c r="K8502" s="536">
        <v>0.89400000000000002</v>
      </c>
      <c r="L8502" s="535">
        <v>13</v>
      </c>
      <c r="M8502" s="536">
        <v>0</v>
      </c>
      <c r="N8502" s="535">
        <v>13.09</v>
      </c>
      <c r="O8502" s="536">
        <v>0</v>
      </c>
      <c r="P8502" s="535">
        <v>13.13</v>
      </c>
      <c r="Q8502" s="536">
        <v>0</v>
      </c>
      <c r="R8502" s="535">
        <v>14</v>
      </c>
    </row>
    <row r="8503" spans="1:18" ht="12.75">
      <c r="A8503" s="145">
        <v>97091</v>
      </c>
      <c r="B8503" s="102" t="s">
        <v>30106</v>
      </c>
      <c r="C8503" s="145" t="s">
        <v>3</v>
      </c>
      <c r="D8503" s="535">
        <v>12.25</v>
      </c>
      <c r="E8503" s="536">
        <v>0.8841</v>
      </c>
      <c r="F8503" s="535">
        <v>13.11</v>
      </c>
      <c r="G8503" s="536">
        <v>0</v>
      </c>
      <c r="H8503" s="535">
        <v>15.46</v>
      </c>
      <c r="I8503" s="536">
        <v>0</v>
      </c>
      <c r="J8503" s="535">
        <v>12.04</v>
      </c>
      <c r="K8503" s="536">
        <v>0.89949999999999997</v>
      </c>
      <c r="L8503" s="535">
        <v>12.57</v>
      </c>
      <c r="M8503" s="536">
        <v>0</v>
      </c>
      <c r="N8503" s="535">
        <v>12.65</v>
      </c>
      <c r="O8503" s="536">
        <v>0</v>
      </c>
      <c r="P8503" s="535">
        <v>12.68</v>
      </c>
      <c r="Q8503" s="536">
        <v>0</v>
      </c>
      <c r="R8503" s="535">
        <v>13.54</v>
      </c>
    </row>
    <row r="8504" spans="1:18" ht="12.75">
      <c r="A8504" s="145">
        <v>97092</v>
      </c>
      <c r="B8504" s="102" t="s">
        <v>30107</v>
      </c>
      <c r="C8504" s="145" t="s">
        <v>3</v>
      </c>
      <c r="D8504" s="535">
        <v>11.8</v>
      </c>
      <c r="E8504" s="536">
        <v>0.89490000000000003</v>
      </c>
      <c r="F8504" s="535">
        <v>12.66</v>
      </c>
      <c r="G8504" s="536">
        <v>0</v>
      </c>
      <c r="H8504" s="535">
        <v>14.94</v>
      </c>
      <c r="I8504" s="536">
        <v>0</v>
      </c>
      <c r="J8504" s="535">
        <v>11.63</v>
      </c>
      <c r="K8504" s="536">
        <v>0.90800000000000003</v>
      </c>
      <c r="L8504" s="535">
        <v>12.1</v>
      </c>
      <c r="M8504" s="536">
        <v>0</v>
      </c>
      <c r="N8504" s="535">
        <v>12.2</v>
      </c>
      <c r="O8504" s="536">
        <v>0</v>
      </c>
      <c r="P8504" s="535">
        <v>12.22</v>
      </c>
      <c r="Q8504" s="536">
        <v>0</v>
      </c>
      <c r="R8504" s="535">
        <v>13.07</v>
      </c>
    </row>
    <row r="8505" spans="1:18" ht="12.75">
      <c r="A8505" s="145">
        <v>103053</v>
      </c>
      <c r="B8505" s="102" t="s">
        <v>30108</v>
      </c>
      <c r="C8505" s="145" t="s">
        <v>3</v>
      </c>
      <c r="D8505" s="535">
        <v>0</v>
      </c>
      <c r="E8505" s="536"/>
      <c r="F8505" s="535">
        <v>0</v>
      </c>
      <c r="G8505" s="536"/>
      <c r="H8505" s="535">
        <v>0</v>
      </c>
      <c r="I8505" s="536"/>
      <c r="J8505" s="535">
        <v>0</v>
      </c>
      <c r="K8505" s="536"/>
      <c r="L8505" s="535">
        <v>0</v>
      </c>
      <c r="M8505" s="536"/>
      <c r="N8505" s="535">
        <v>0</v>
      </c>
      <c r="O8505" s="536"/>
      <c r="P8505" s="535">
        <v>0</v>
      </c>
      <c r="Q8505" s="536"/>
      <c r="R8505" s="535">
        <v>0</v>
      </c>
    </row>
    <row r="8506" spans="1:18" ht="12.75">
      <c r="A8506" s="145">
        <v>97093</v>
      </c>
      <c r="B8506" s="102" t="s">
        <v>30109</v>
      </c>
      <c r="C8506" s="145" t="s">
        <v>3</v>
      </c>
      <c r="D8506" s="535">
        <v>11.02</v>
      </c>
      <c r="E8506" s="536">
        <v>0.90649999999999997</v>
      </c>
      <c r="F8506" s="535">
        <v>11.85</v>
      </c>
      <c r="G8506" s="536">
        <v>0</v>
      </c>
      <c r="H8506" s="535">
        <v>13.98</v>
      </c>
      <c r="I8506" s="536">
        <v>0</v>
      </c>
      <c r="J8506" s="535">
        <v>10.88</v>
      </c>
      <c r="K8506" s="536">
        <v>0.91820000000000002</v>
      </c>
      <c r="L8506" s="535">
        <v>11.28</v>
      </c>
      <c r="M8506" s="536">
        <v>0</v>
      </c>
      <c r="N8506" s="535">
        <v>11.38</v>
      </c>
      <c r="O8506" s="536">
        <v>0</v>
      </c>
      <c r="P8506" s="535">
        <v>11.41</v>
      </c>
      <c r="Q8506" s="536">
        <v>0</v>
      </c>
      <c r="R8506" s="535">
        <v>12.19</v>
      </c>
    </row>
    <row r="8507" spans="1:18" ht="12.75">
      <c r="A8507" s="145">
        <v>103054</v>
      </c>
      <c r="B8507" s="102" t="s">
        <v>30110</v>
      </c>
      <c r="C8507" s="145" t="s">
        <v>3</v>
      </c>
      <c r="D8507" s="535">
        <v>0</v>
      </c>
      <c r="E8507" s="536"/>
      <c r="F8507" s="535">
        <v>0</v>
      </c>
      <c r="G8507" s="536"/>
      <c r="H8507" s="535">
        <v>0</v>
      </c>
      <c r="I8507" s="536"/>
      <c r="J8507" s="535">
        <v>0</v>
      </c>
      <c r="K8507" s="536"/>
      <c r="L8507" s="535">
        <v>0</v>
      </c>
      <c r="M8507" s="536"/>
      <c r="N8507" s="535">
        <v>0</v>
      </c>
      <c r="O8507" s="536"/>
      <c r="P8507" s="535">
        <v>0</v>
      </c>
      <c r="Q8507" s="536"/>
      <c r="R8507" s="535">
        <v>0</v>
      </c>
    </row>
    <row r="8508" spans="1:18" ht="12.75">
      <c r="A8508" s="145">
        <v>97088</v>
      </c>
      <c r="B8508" s="102" t="s">
        <v>30111</v>
      </c>
      <c r="C8508" s="145" t="s">
        <v>3</v>
      </c>
      <c r="D8508" s="535">
        <v>14.24</v>
      </c>
      <c r="E8508" s="536">
        <v>0.86029999999999995</v>
      </c>
      <c r="F8508" s="535">
        <v>15.13</v>
      </c>
      <c r="G8508" s="536">
        <v>0</v>
      </c>
      <c r="H8508" s="535">
        <v>17.87</v>
      </c>
      <c r="I8508" s="536">
        <v>0</v>
      </c>
      <c r="J8508" s="535">
        <v>13.94</v>
      </c>
      <c r="K8508" s="536">
        <v>0.87880000000000003</v>
      </c>
      <c r="L8508" s="535">
        <v>14.6</v>
      </c>
      <c r="M8508" s="536">
        <v>0</v>
      </c>
      <c r="N8508" s="535">
        <v>14.69</v>
      </c>
      <c r="O8508" s="536">
        <v>0</v>
      </c>
      <c r="P8508" s="535">
        <v>14.74</v>
      </c>
      <c r="Q8508" s="536">
        <v>0</v>
      </c>
      <c r="R8508" s="535">
        <v>15.72</v>
      </c>
    </row>
    <row r="8509" spans="1:18" ht="12.75">
      <c r="A8509" s="145">
        <v>97087</v>
      </c>
      <c r="B8509" s="102" t="s">
        <v>30112</v>
      </c>
      <c r="C8509" s="145" t="s">
        <v>4</v>
      </c>
      <c r="D8509" s="535">
        <v>2.86</v>
      </c>
      <c r="E8509" s="536">
        <v>0</v>
      </c>
      <c r="F8509" s="535">
        <v>2.4</v>
      </c>
      <c r="G8509" s="536">
        <v>0</v>
      </c>
      <c r="H8509" s="535">
        <v>2.06</v>
      </c>
      <c r="I8509" s="536">
        <v>0</v>
      </c>
      <c r="J8509" s="535">
        <v>2.35</v>
      </c>
      <c r="K8509" s="536">
        <v>0</v>
      </c>
      <c r="L8509" s="535">
        <v>2.4700000000000002</v>
      </c>
      <c r="M8509" s="536">
        <v>0</v>
      </c>
      <c r="N8509" s="535">
        <v>2.17</v>
      </c>
      <c r="O8509" s="536">
        <v>0</v>
      </c>
      <c r="P8509" s="535">
        <v>2.82</v>
      </c>
      <c r="Q8509" s="536">
        <v>0</v>
      </c>
      <c r="R8509" s="535">
        <v>2.73</v>
      </c>
    </row>
    <row r="8510" spans="1:18" ht="12.75">
      <c r="A8510" s="145">
        <v>97083</v>
      </c>
      <c r="B8510" s="102" t="s">
        <v>30113</v>
      </c>
      <c r="C8510" s="145" t="s">
        <v>4</v>
      </c>
      <c r="D8510" s="535">
        <v>3.8</v>
      </c>
      <c r="E8510" s="536">
        <v>1.84E-2</v>
      </c>
      <c r="F8510" s="535">
        <v>3.28</v>
      </c>
      <c r="G8510" s="536">
        <v>2.1299999999999999E-2</v>
      </c>
      <c r="H8510" s="535">
        <v>3.98</v>
      </c>
      <c r="I8510" s="536">
        <v>1.7600000000000001E-2</v>
      </c>
      <c r="J8510" s="535">
        <v>3.12</v>
      </c>
      <c r="K8510" s="536">
        <v>2.24E-2</v>
      </c>
      <c r="L8510" s="535">
        <v>3.84</v>
      </c>
      <c r="M8510" s="536">
        <v>0</v>
      </c>
      <c r="N8510" s="535">
        <v>3.65</v>
      </c>
      <c r="O8510" s="536">
        <v>1.9199999999999998E-2</v>
      </c>
      <c r="P8510" s="535">
        <v>3.88</v>
      </c>
      <c r="Q8510" s="536">
        <v>1.7999999999999999E-2</v>
      </c>
      <c r="R8510" s="535">
        <v>4</v>
      </c>
    </row>
    <row r="8511" spans="1:18" ht="12.75">
      <c r="A8511" s="145">
        <v>97084</v>
      </c>
      <c r="B8511" s="102" t="s">
        <v>30114</v>
      </c>
      <c r="C8511" s="145" t="s">
        <v>4</v>
      </c>
      <c r="D8511" s="535">
        <v>0.8</v>
      </c>
      <c r="E8511" s="536">
        <v>0</v>
      </c>
      <c r="F8511" s="535">
        <v>0.68</v>
      </c>
      <c r="G8511" s="536">
        <v>0</v>
      </c>
      <c r="H8511" s="535">
        <v>0.82</v>
      </c>
      <c r="I8511" s="536">
        <v>0</v>
      </c>
      <c r="J8511" s="535">
        <v>0.65</v>
      </c>
      <c r="K8511" s="536">
        <v>0</v>
      </c>
      <c r="L8511" s="535">
        <v>0.81</v>
      </c>
      <c r="M8511" s="536">
        <v>0</v>
      </c>
      <c r="N8511" s="535">
        <v>0.76</v>
      </c>
      <c r="O8511" s="536">
        <v>0</v>
      </c>
      <c r="P8511" s="535">
        <v>0.81</v>
      </c>
      <c r="Q8511" s="536">
        <v>0</v>
      </c>
      <c r="R8511" s="535">
        <v>0.84</v>
      </c>
    </row>
    <row r="8512" spans="1:18" ht="12.75">
      <c r="A8512" s="145">
        <v>97096</v>
      </c>
      <c r="B8512" s="102" t="s">
        <v>30115</v>
      </c>
      <c r="C8512" s="145" t="s">
        <v>7</v>
      </c>
      <c r="D8512" s="535">
        <v>2086.08</v>
      </c>
      <c r="E8512" s="536">
        <v>0</v>
      </c>
      <c r="F8512" s="535">
        <v>676.97</v>
      </c>
      <c r="G8512" s="536">
        <v>1E-4</v>
      </c>
      <c r="H8512" s="535">
        <v>1058.52</v>
      </c>
      <c r="I8512" s="536">
        <v>1E-4</v>
      </c>
      <c r="J8512" s="535">
        <v>1016.96</v>
      </c>
      <c r="K8512" s="536">
        <v>1E-4</v>
      </c>
      <c r="L8512" s="535">
        <v>723.66</v>
      </c>
      <c r="M8512" s="536">
        <v>0</v>
      </c>
      <c r="N8512" s="535">
        <v>612.58000000000004</v>
      </c>
      <c r="O8512" s="536">
        <v>1E-4</v>
      </c>
      <c r="P8512" s="535">
        <v>671.82</v>
      </c>
      <c r="Q8512" s="536">
        <v>1E-4</v>
      </c>
      <c r="R8512" s="535">
        <v>739.35</v>
      </c>
    </row>
    <row r="8513" spans="1:18" ht="12.75">
      <c r="A8513" s="145">
        <v>97082</v>
      </c>
      <c r="B8513" s="102" t="s">
        <v>30116</v>
      </c>
      <c r="C8513" s="145" t="s">
        <v>7</v>
      </c>
      <c r="D8513" s="535">
        <v>70.739999999999995</v>
      </c>
      <c r="E8513" s="536">
        <v>0</v>
      </c>
      <c r="F8513" s="535">
        <v>62.05</v>
      </c>
      <c r="G8513" s="536">
        <v>0</v>
      </c>
      <c r="H8513" s="535">
        <v>76.17</v>
      </c>
      <c r="I8513" s="536">
        <v>0</v>
      </c>
      <c r="J8513" s="535">
        <v>57.64</v>
      </c>
      <c r="K8513" s="536">
        <v>0</v>
      </c>
      <c r="L8513" s="535">
        <v>70.77</v>
      </c>
      <c r="M8513" s="536">
        <v>0</v>
      </c>
      <c r="N8513" s="535">
        <v>68.41</v>
      </c>
      <c r="O8513" s="536">
        <v>0</v>
      </c>
      <c r="P8513" s="535">
        <v>72.42</v>
      </c>
      <c r="Q8513" s="536">
        <v>0</v>
      </c>
      <c r="R8513" s="535">
        <v>77.680000000000007</v>
      </c>
    </row>
    <row r="8514" spans="1:18" ht="12.75">
      <c r="A8514" s="145">
        <v>103076</v>
      </c>
      <c r="B8514" s="102" t="s">
        <v>30117</v>
      </c>
      <c r="C8514" s="145" t="s">
        <v>4</v>
      </c>
      <c r="D8514" s="535">
        <v>321.32</v>
      </c>
      <c r="E8514" s="536">
        <v>0.126</v>
      </c>
      <c r="F8514" s="535">
        <v>149.57</v>
      </c>
      <c r="G8514" s="536">
        <v>5.0000000000000001E-4</v>
      </c>
      <c r="H8514" s="535">
        <v>221.71</v>
      </c>
      <c r="I8514" s="536">
        <v>2.9999999999999997E-4</v>
      </c>
      <c r="J8514" s="535">
        <v>203.46</v>
      </c>
      <c r="K8514" s="536">
        <v>0.19900000000000001</v>
      </c>
      <c r="L8514" s="535">
        <v>158.91999999999999</v>
      </c>
      <c r="M8514" s="536">
        <v>0</v>
      </c>
      <c r="N8514" s="535">
        <v>146.30000000000001</v>
      </c>
      <c r="O8514" s="536">
        <v>5.0000000000000001E-4</v>
      </c>
      <c r="P8514" s="535">
        <v>162.88999999999999</v>
      </c>
      <c r="Q8514" s="536">
        <v>4.0000000000000002E-4</v>
      </c>
      <c r="R8514" s="535">
        <v>168.85</v>
      </c>
    </row>
    <row r="8515" spans="1:18" ht="12.75">
      <c r="A8515" s="145">
        <v>103067</v>
      </c>
      <c r="B8515" s="102" t="s">
        <v>30118</v>
      </c>
      <c r="C8515" s="145" t="s">
        <v>4</v>
      </c>
      <c r="D8515" s="535">
        <v>0</v>
      </c>
      <c r="E8515" s="536"/>
      <c r="F8515" s="535">
        <v>0</v>
      </c>
      <c r="G8515" s="536"/>
      <c r="H8515" s="535">
        <v>0</v>
      </c>
      <c r="I8515" s="536"/>
      <c r="J8515" s="535">
        <v>0</v>
      </c>
      <c r="K8515" s="536"/>
      <c r="L8515" s="535">
        <v>0</v>
      </c>
      <c r="M8515" s="536"/>
      <c r="N8515" s="535">
        <v>0</v>
      </c>
      <c r="O8515" s="536"/>
      <c r="P8515" s="535">
        <v>0</v>
      </c>
      <c r="Q8515" s="536"/>
      <c r="R8515" s="535">
        <v>0</v>
      </c>
    </row>
    <row r="8516" spans="1:18" ht="12.75">
      <c r="A8516" s="145">
        <v>103077</v>
      </c>
      <c r="B8516" s="102" t="s">
        <v>30119</v>
      </c>
      <c r="C8516" s="145" t="s">
        <v>4</v>
      </c>
      <c r="D8516" s="535">
        <v>437.43</v>
      </c>
      <c r="E8516" s="536">
        <v>0.11210000000000001</v>
      </c>
      <c r="F8516" s="535">
        <v>195.65</v>
      </c>
      <c r="G8516" s="536">
        <v>4.0000000000000002E-4</v>
      </c>
      <c r="H8516" s="535">
        <v>288.93</v>
      </c>
      <c r="I8516" s="536">
        <v>2.9999999999999997E-4</v>
      </c>
      <c r="J8516" s="535">
        <v>265.64999999999998</v>
      </c>
      <c r="K8516" s="536">
        <v>0.18459999999999999</v>
      </c>
      <c r="L8516" s="535">
        <v>207.28</v>
      </c>
      <c r="M8516" s="536">
        <v>0</v>
      </c>
      <c r="N8516" s="535">
        <v>189.12</v>
      </c>
      <c r="O8516" s="536">
        <v>4.0000000000000002E-4</v>
      </c>
      <c r="P8516" s="535">
        <v>208.78</v>
      </c>
      <c r="Q8516" s="536">
        <v>2.9999999999999997E-4</v>
      </c>
      <c r="R8516" s="535">
        <v>219.07</v>
      </c>
    </row>
    <row r="8517" spans="1:18" ht="12.75">
      <c r="A8517" s="145">
        <v>103068</v>
      </c>
      <c r="B8517" s="102" t="s">
        <v>30120</v>
      </c>
      <c r="C8517" s="145" t="s">
        <v>4</v>
      </c>
      <c r="D8517" s="535">
        <v>0</v>
      </c>
      <c r="E8517" s="536"/>
      <c r="F8517" s="535">
        <v>0</v>
      </c>
      <c r="G8517" s="536"/>
      <c r="H8517" s="535">
        <v>0</v>
      </c>
      <c r="I8517" s="536"/>
      <c r="J8517" s="535">
        <v>0</v>
      </c>
      <c r="K8517" s="536"/>
      <c r="L8517" s="535">
        <v>0</v>
      </c>
      <c r="M8517" s="536"/>
      <c r="N8517" s="535">
        <v>0</v>
      </c>
      <c r="O8517" s="536"/>
      <c r="P8517" s="535">
        <v>0</v>
      </c>
      <c r="Q8517" s="536"/>
      <c r="R8517" s="535">
        <v>0</v>
      </c>
    </row>
    <row r="8518" spans="1:18" ht="12.75">
      <c r="A8518" s="145">
        <v>103078</v>
      </c>
      <c r="B8518" s="102" t="s">
        <v>30121</v>
      </c>
      <c r="C8518" s="145" t="s">
        <v>4</v>
      </c>
      <c r="D8518" s="535">
        <v>550.5</v>
      </c>
      <c r="E8518" s="536">
        <v>9.9299999999999999E-2</v>
      </c>
      <c r="F8518" s="535">
        <v>238.39</v>
      </c>
      <c r="G8518" s="536">
        <v>2.9999999999999997E-4</v>
      </c>
      <c r="H8518" s="535">
        <v>352.27</v>
      </c>
      <c r="I8518" s="536">
        <v>2.9999999999999997E-4</v>
      </c>
      <c r="J8518" s="535">
        <v>324.74</v>
      </c>
      <c r="K8518" s="536">
        <v>0.16830000000000001</v>
      </c>
      <c r="L8518" s="535">
        <v>252.52</v>
      </c>
      <c r="M8518" s="536">
        <v>0</v>
      </c>
      <c r="N8518" s="535">
        <v>228.75</v>
      </c>
      <c r="O8518" s="536">
        <v>2.9999999999999997E-4</v>
      </c>
      <c r="P8518" s="535">
        <v>251.41</v>
      </c>
      <c r="Q8518" s="536">
        <v>2.9999999999999997E-4</v>
      </c>
      <c r="R8518" s="535">
        <v>265.89999999999998</v>
      </c>
    </row>
    <row r="8519" spans="1:18" ht="12.75">
      <c r="A8519" s="145">
        <v>103069</v>
      </c>
      <c r="B8519" s="102" t="s">
        <v>30122</v>
      </c>
      <c r="C8519" s="145" t="s">
        <v>4</v>
      </c>
      <c r="D8519" s="535">
        <v>0</v>
      </c>
      <c r="E8519" s="536"/>
      <c r="F8519" s="535">
        <v>0</v>
      </c>
      <c r="G8519" s="536"/>
      <c r="H8519" s="535">
        <v>0</v>
      </c>
      <c r="I8519" s="536"/>
      <c r="J8519" s="535">
        <v>0</v>
      </c>
      <c r="K8519" s="536"/>
      <c r="L8519" s="535">
        <v>0</v>
      </c>
      <c r="M8519" s="536"/>
      <c r="N8519" s="535">
        <v>0</v>
      </c>
      <c r="O8519" s="536"/>
      <c r="P8519" s="535">
        <v>0</v>
      </c>
      <c r="Q8519" s="536"/>
      <c r="R8519" s="535">
        <v>0</v>
      </c>
    </row>
    <row r="8520" spans="1:18" ht="12.75">
      <c r="A8520" s="145">
        <v>103079</v>
      </c>
      <c r="B8520" s="102" t="s">
        <v>30123</v>
      </c>
      <c r="C8520" s="145" t="s">
        <v>4</v>
      </c>
      <c r="D8520" s="535">
        <v>669.24</v>
      </c>
      <c r="E8520" s="536">
        <v>9.8299999999999998E-2</v>
      </c>
      <c r="F8520" s="535">
        <v>287.33999999999997</v>
      </c>
      <c r="G8520" s="536">
        <v>2.9999999999999997E-4</v>
      </c>
      <c r="H8520" s="535">
        <v>422.97</v>
      </c>
      <c r="I8520" s="536">
        <v>2.0000000000000001E-4</v>
      </c>
      <c r="J8520" s="535">
        <v>389.59</v>
      </c>
      <c r="K8520" s="536">
        <v>0.16880000000000001</v>
      </c>
      <c r="L8520" s="535">
        <v>303.51</v>
      </c>
      <c r="M8520" s="536">
        <v>0</v>
      </c>
      <c r="N8520" s="535">
        <v>274.35000000000002</v>
      </c>
      <c r="O8520" s="536">
        <v>2.9999999999999997E-4</v>
      </c>
      <c r="P8520" s="535">
        <v>300.01</v>
      </c>
      <c r="Q8520" s="536">
        <v>2.9999999999999997E-4</v>
      </c>
      <c r="R8520" s="535">
        <v>319.14</v>
      </c>
    </row>
    <row r="8521" spans="1:18" ht="12.75">
      <c r="A8521" s="145">
        <v>103070</v>
      </c>
      <c r="B8521" s="102" t="s">
        <v>30124</v>
      </c>
      <c r="C8521" s="145" t="s">
        <v>4</v>
      </c>
      <c r="D8521" s="535">
        <v>0</v>
      </c>
      <c r="E8521" s="536"/>
      <c r="F8521" s="535">
        <v>0</v>
      </c>
      <c r="G8521" s="536"/>
      <c r="H8521" s="535">
        <v>0</v>
      </c>
      <c r="I8521" s="536"/>
      <c r="J8521" s="535">
        <v>0</v>
      </c>
      <c r="K8521" s="536"/>
      <c r="L8521" s="535">
        <v>0</v>
      </c>
      <c r="M8521" s="536"/>
      <c r="N8521" s="535">
        <v>0</v>
      </c>
      <c r="O8521" s="536"/>
      <c r="P8521" s="535">
        <v>0</v>
      </c>
      <c r="Q8521" s="536"/>
      <c r="R8521" s="535">
        <v>0</v>
      </c>
    </row>
    <row r="8522" spans="1:18" ht="12.75">
      <c r="A8522" s="145">
        <v>103080</v>
      </c>
      <c r="B8522" s="102" t="s">
        <v>30125</v>
      </c>
      <c r="C8522" s="145" t="s">
        <v>4</v>
      </c>
      <c r="D8522" s="535">
        <v>801.65</v>
      </c>
      <c r="E8522" s="536">
        <v>0.1118</v>
      </c>
      <c r="F8522" s="535">
        <v>351.06</v>
      </c>
      <c r="G8522" s="536">
        <v>2.0000000000000001E-4</v>
      </c>
      <c r="H8522" s="535">
        <v>510.99</v>
      </c>
      <c r="I8522" s="536">
        <v>2.0000000000000001E-4</v>
      </c>
      <c r="J8522" s="535">
        <v>467.92</v>
      </c>
      <c r="K8522" s="536">
        <v>0.1915</v>
      </c>
      <c r="L8522" s="535">
        <v>368.39</v>
      </c>
      <c r="M8522" s="536">
        <v>0</v>
      </c>
      <c r="N8522" s="535">
        <v>333.9</v>
      </c>
      <c r="O8522" s="536">
        <v>2.0000000000000001E-4</v>
      </c>
      <c r="P8522" s="535">
        <v>362.74</v>
      </c>
      <c r="Q8522" s="536">
        <v>2.0000000000000001E-4</v>
      </c>
      <c r="R8522" s="535">
        <v>387.26</v>
      </c>
    </row>
    <row r="8523" spans="1:18" ht="12.75">
      <c r="A8523" s="145">
        <v>103071</v>
      </c>
      <c r="B8523" s="102" t="s">
        <v>30126</v>
      </c>
      <c r="C8523" s="145" t="s">
        <v>4</v>
      </c>
      <c r="D8523" s="535">
        <v>0</v>
      </c>
      <c r="E8523" s="536"/>
      <c r="F8523" s="535">
        <v>0</v>
      </c>
      <c r="G8523" s="536"/>
      <c r="H8523" s="535">
        <v>0</v>
      </c>
      <c r="I8523" s="536"/>
      <c r="J8523" s="535">
        <v>0</v>
      </c>
      <c r="K8523" s="536"/>
      <c r="L8523" s="535">
        <v>0</v>
      </c>
      <c r="M8523" s="536"/>
      <c r="N8523" s="535">
        <v>0</v>
      </c>
      <c r="O8523" s="536"/>
      <c r="P8523" s="535">
        <v>0</v>
      </c>
      <c r="Q8523" s="536"/>
      <c r="R8523" s="535">
        <v>0</v>
      </c>
    </row>
    <row r="8524" spans="1:18" ht="12.75">
      <c r="A8524" s="145">
        <v>103075</v>
      </c>
      <c r="B8524" s="102" t="s">
        <v>30127</v>
      </c>
      <c r="C8524" s="145" t="s">
        <v>4</v>
      </c>
      <c r="D8524" s="535">
        <v>474.17</v>
      </c>
      <c r="E8524" s="536">
        <v>6.9400000000000003E-2</v>
      </c>
      <c r="F8524" s="535">
        <v>225</v>
      </c>
      <c r="G8524" s="536">
        <v>4.0000000000000002E-4</v>
      </c>
      <c r="H8524" s="535">
        <v>302.02999999999997</v>
      </c>
      <c r="I8524" s="536">
        <v>0.1129</v>
      </c>
      <c r="J8524" s="535">
        <v>290.68</v>
      </c>
      <c r="K8524" s="536">
        <v>0.1133</v>
      </c>
      <c r="L8524" s="535">
        <v>227.88</v>
      </c>
      <c r="M8524" s="536">
        <v>0</v>
      </c>
      <c r="N8524" s="535">
        <v>213.59</v>
      </c>
      <c r="O8524" s="536">
        <v>4.0000000000000002E-4</v>
      </c>
      <c r="P8524" s="535">
        <v>235.99</v>
      </c>
      <c r="Q8524" s="536">
        <v>2.9999999999999997E-4</v>
      </c>
      <c r="R8524" s="535">
        <v>231.3</v>
      </c>
    </row>
    <row r="8525" spans="1:18" ht="12.75">
      <c r="A8525" s="145">
        <v>103062</v>
      </c>
      <c r="B8525" s="102" t="s">
        <v>30128</v>
      </c>
      <c r="C8525" s="145" t="s">
        <v>4</v>
      </c>
      <c r="D8525" s="535">
        <v>0</v>
      </c>
      <c r="E8525" s="536"/>
      <c r="F8525" s="535">
        <v>0</v>
      </c>
      <c r="G8525" s="536"/>
      <c r="H8525" s="535">
        <v>0</v>
      </c>
      <c r="I8525" s="536"/>
      <c r="J8525" s="535">
        <v>0</v>
      </c>
      <c r="K8525" s="536"/>
      <c r="L8525" s="535">
        <v>0</v>
      </c>
      <c r="M8525" s="536"/>
      <c r="N8525" s="535">
        <v>0</v>
      </c>
      <c r="O8525" s="536"/>
      <c r="P8525" s="535">
        <v>0</v>
      </c>
      <c r="Q8525" s="536"/>
      <c r="R8525" s="535">
        <v>0</v>
      </c>
    </row>
    <row r="8526" spans="1:18" ht="12.75">
      <c r="A8526" s="145">
        <v>103065</v>
      </c>
      <c r="B8526" s="102" t="s">
        <v>30129</v>
      </c>
      <c r="C8526" s="145" t="s">
        <v>4</v>
      </c>
      <c r="D8526" s="535">
        <v>0</v>
      </c>
      <c r="E8526" s="536"/>
      <c r="F8526" s="535">
        <v>0</v>
      </c>
      <c r="G8526" s="536"/>
      <c r="H8526" s="535">
        <v>0</v>
      </c>
      <c r="I8526" s="536"/>
      <c r="J8526" s="535">
        <v>0</v>
      </c>
      <c r="K8526" s="536"/>
      <c r="L8526" s="535">
        <v>0</v>
      </c>
      <c r="M8526" s="536"/>
      <c r="N8526" s="535">
        <v>0</v>
      </c>
      <c r="O8526" s="536"/>
      <c r="P8526" s="535">
        <v>0</v>
      </c>
      <c r="Q8526" s="536"/>
      <c r="R8526" s="535">
        <v>0</v>
      </c>
    </row>
    <row r="8527" spans="1:18" ht="12.75">
      <c r="A8527" s="145">
        <v>103063</v>
      </c>
      <c r="B8527" s="102" t="s">
        <v>30130</v>
      </c>
      <c r="C8527" s="145" t="s">
        <v>4</v>
      </c>
      <c r="D8527" s="535">
        <v>0</v>
      </c>
      <c r="E8527" s="536"/>
      <c r="F8527" s="535">
        <v>0</v>
      </c>
      <c r="G8527" s="536"/>
      <c r="H8527" s="535">
        <v>0</v>
      </c>
      <c r="I8527" s="536"/>
      <c r="J8527" s="535">
        <v>0</v>
      </c>
      <c r="K8527" s="536"/>
      <c r="L8527" s="535">
        <v>0</v>
      </c>
      <c r="M8527" s="536"/>
      <c r="N8527" s="535">
        <v>0</v>
      </c>
      <c r="O8527" s="536"/>
      <c r="P8527" s="535">
        <v>0</v>
      </c>
      <c r="Q8527" s="536"/>
      <c r="R8527" s="535">
        <v>0</v>
      </c>
    </row>
    <row r="8528" spans="1:18" ht="12.75">
      <c r="A8528" s="145">
        <v>103066</v>
      </c>
      <c r="B8528" s="102" t="s">
        <v>30131</v>
      </c>
      <c r="C8528" s="145" t="s">
        <v>4</v>
      </c>
      <c r="D8528" s="535">
        <v>0</v>
      </c>
      <c r="E8528" s="536"/>
      <c r="F8528" s="535">
        <v>0</v>
      </c>
      <c r="G8528" s="536"/>
      <c r="H8528" s="535">
        <v>0</v>
      </c>
      <c r="I8528" s="536"/>
      <c r="J8528" s="535">
        <v>0</v>
      </c>
      <c r="K8528" s="536"/>
      <c r="L8528" s="535">
        <v>0</v>
      </c>
      <c r="M8528" s="536"/>
      <c r="N8528" s="535">
        <v>0</v>
      </c>
      <c r="O8528" s="536"/>
      <c r="P8528" s="535">
        <v>0</v>
      </c>
      <c r="Q8528" s="536"/>
      <c r="R8528" s="535">
        <v>0</v>
      </c>
    </row>
    <row r="8529" spans="1:18" ht="12.75">
      <c r="A8529" s="145">
        <v>103064</v>
      </c>
      <c r="B8529" s="102" t="s">
        <v>30132</v>
      </c>
      <c r="C8529" s="145" t="s">
        <v>4</v>
      </c>
      <c r="D8529" s="535">
        <v>0</v>
      </c>
      <c r="E8529" s="536"/>
      <c r="F8529" s="535">
        <v>0</v>
      </c>
      <c r="G8529" s="536"/>
      <c r="H8529" s="535">
        <v>0</v>
      </c>
      <c r="I8529" s="536"/>
      <c r="J8529" s="535">
        <v>0</v>
      </c>
      <c r="K8529" s="536"/>
      <c r="L8529" s="535">
        <v>0</v>
      </c>
      <c r="M8529" s="536"/>
      <c r="N8529" s="535">
        <v>0</v>
      </c>
      <c r="O8529" s="536"/>
      <c r="P8529" s="535">
        <v>0</v>
      </c>
      <c r="Q8529" s="536"/>
      <c r="R8529" s="535">
        <v>0</v>
      </c>
    </row>
    <row r="8530" spans="1:18" ht="12.75">
      <c r="A8530" s="145">
        <v>103074</v>
      </c>
      <c r="B8530" s="102" t="s">
        <v>30133</v>
      </c>
      <c r="C8530" s="145" t="s">
        <v>4</v>
      </c>
      <c r="D8530" s="535">
        <v>418.38</v>
      </c>
      <c r="E8530" s="536">
        <v>7.8700000000000006E-2</v>
      </c>
      <c r="F8530" s="535">
        <v>175.4</v>
      </c>
      <c r="G8530" s="536">
        <v>4.0000000000000002E-4</v>
      </c>
      <c r="H8530" s="535">
        <v>265.13</v>
      </c>
      <c r="I8530" s="536">
        <v>2.9999999999999997E-4</v>
      </c>
      <c r="J8530" s="535">
        <v>247.03</v>
      </c>
      <c r="K8530" s="536">
        <v>0.13320000000000001</v>
      </c>
      <c r="L8530" s="535">
        <v>187.71</v>
      </c>
      <c r="M8530" s="536">
        <v>0</v>
      </c>
      <c r="N8530" s="535">
        <v>169.47</v>
      </c>
      <c r="O8530" s="536">
        <v>4.0000000000000002E-4</v>
      </c>
      <c r="P8530" s="535">
        <v>189.01</v>
      </c>
      <c r="Q8530" s="536">
        <v>4.0000000000000002E-4</v>
      </c>
      <c r="R8530" s="535">
        <v>198.11</v>
      </c>
    </row>
    <row r="8531" spans="1:18" ht="12.75">
      <c r="A8531" s="145">
        <v>103057</v>
      </c>
      <c r="B8531" s="102" t="s">
        <v>30134</v>
      </c>
      <c r="C8531" s="145" t="s">
        <v>4</v>
      </c>
      <c r="D8531" s="535">
        <v>0</v>
      </c>
      <c r="E8531" s="536"/>
      <c r="F8531" s="535">
        <v>0</v>
      </c>
      <c r="G8531" s="536"/>
      <c r="H8531" s="535">
        <v>0</v>
      </c>
      <c r="I8531" s="536"/>
      <c r="J8531" s="535">
        <v>0</v>
      </c>
      <c r="K8531" s="536"/>
      <c r="L8531" s="535">
        <v>0</v>
      </c>
      <c r="M8531" s="536"/>
      <c r="N8531" s="535">
        <v>0</v>
      </c>
      <c r="O8531" s="536"/>
      <c r="P8531" s="535">
        <v>0</v>
      </c>
      <c r="Q8531" s="536"/>
      <c r="R8531" s="535">
        <v>0</v>
      </c>
    </row>
    <row r="8532" spans="1:18" ht="12.75">
      <c r="A8532" s="145">
        <v>103060</v>
      </c>
      <c r="B8532" s="102" t="s">
        <v>30135</v>
      </c>
      <c r="C8532" s="145" t="s">
        <v>4</v>
      </c>
      <c r="D8532" s="535">
        <v>0</v>
      </c>
      <c r="E8532" s="536"/>
      <c r="F8532" s="535">
        <v>0</v>
      </c>
      <c r="G8532" s="536"/>
      <c r="H8532" s="535">
        <v>0</v>
      </c>
      <c r="I8532" s="536"/>
      <c r="J8532" s="535">
        <v>0</v>
      </c>
      <c r="K8532" s="536"/>
      <c r="L8532" s="535">
        <v>0</v>
      </c>
      <c r="M8532" s="536"/>
      <c r="N8532" s="535">
        <v>0</v>
      </c>
      <c r="O8532" s="536"/>
      <c r="P8532" s="535">
        <v>0</v>
      </c>
      <c r="Q8532" s="536"/>
      <c r="R8532" s="535">
        <v>0</v>
      </c>
    </row>
    <row r="8533" spans="1:18" ht="12.75">
      <c r="A8533" s="145">
        <v>103058</v>
      </c>
      <c r="B8533" s="102" t="s">
        <v>30136</v>
      </c>
      <c r="C8533" s="145" t="s">
        <v>4</v>
      </c>
      <c r="D8533" s="535">
        <v>0</v>
      </c>
      <c r="E8533" s="536"/>
      <c r="F8533" s="535">
        <v>0</v>
      </c>
      <c r="G8533" s="536"/>
      <c r="H8533" s="535">
        <v>0</v>
      </c>
      <c r="I8533" s="536"/>
      <c r="J8533" s="535">
        <v>0</v>
      </c>
      <c r="K8533" s="536"/>
      <c r="L8533" s="535">
        <v>0</v>
      </c>
      <c r="M8533" s="536"/>
      <c r="N8533" s="535">
        <v>0</v>
      </c>
      <c r="O8533" s="536"/>
      <c r="P8533" s="535">
        <v>0</v>
      </c>
      <c r="Q8533" s="536"/>
      <c r="R8533" s="535">
        <v>0</v>
      </c>
    </row>
    <row r="8534" spans="1:18" ht="12.75">
      <c r="A8534" s="145">
        <v>103061</v>
      </c>
      <c r="B8534" s="102" t="s">
        <v>30137</v>
      </c>
      <c r="C8534" s="145" t="s">
        <v>4</v>
      </c>
      <c r="D8534" s="535">
        <v>0</v>
      </c>
      <c r="E8534" s="536"/>
      <c r="F8534" s="535">
        <v>0</v>
      </c>
      <c r="G8534" s="536"/>
      <c r="H8534" s="535">
        <v>0</v>
      </c>
      <c r="I8534" s="536"/>
      <c r="J8534" s="535">
        <v>0</v>
      </c>
      <c r="K8534" s="536"/>
      <c r="L8534" s="535">
        <v>0</v>
      </c>
      <c r="M8534" s="536"/>
      <c r="N8534" s="535">
        <v>0</v>
      </c>
      <c r="O8534" s="536"/>
      <c r="P8534" s="535">
        <v>0</v>
      </c>
      <c r="Q8534" s="536"/>
      <c r="R8534" s="535">
        <v>0</v>
      </c>
    </row>
    <row r="8535" spans="1:18" ht="12.75">
      <c r="A8535" s="145">
        <v>103059</v>
      </c>
      <c r="B8535" s="102" t="s">
        <v>30138</v>
      </c>
      <c r="C8535" s="145" t="s">
        <v>4</v>
      </c>
      <c r="D8535" s="535">
        <v>0</v>
      </c>
      <c r="E8535" s="536"/>
      <c r="F8535" s="535">
        <v>0</v>
      </c>
      <c r="G8535" s="536"/>
      <c r="H8535" s="535">
        <v>0</v>
      </c>
      <c r="I8535" s="536"/>
      <c r="J8535" s="535">
        <v>0</v>
      </c>
      <c r="K8535" s="536"/>
      <c r="L8535" s="535">
        <v>0</v>
      </c>
      <c r="M8535" s="536"/>
      <c r="N8535" s="535">
        <v>0</v>
      </c>
      <c r="O8535" s="536"/>
      <c r="P8535" s="535">
        <v>0</v>
      </c>
      <c r="Q8535" s="536"/>
      <c r="R8535" s="535">
        <v>0</v>
      </c>
    </row>
    <row r="8536" spans="1:18" ht="12.75">
      <c r="A8536" s="145">
        <v>97101</v>
      </c>
      <c r="B8536" s="102" t="s">
        <v>30139</v>
      </c>
      <c r="C8536" s="145" t="s">
        <v>4</v>
      </c>
      <c r="D8536" s="535">
        <v>397.49</v>
      </c>
      <c r="E8536" s="536">
        <v>0.1019</v>
      </c>
      <c r="F8536" s="535">
        <v>176.01</v>
      </c>
      <c r="G8536" s="536">
        <v>4.0000000000000002E-4</v>
      </c>
      <c r="H8536" s="535">
        <v>261.91000000000003</v>
      </c>
      <c r="I8536" s="536">
        <v>2.9999999999999997E-4</v>
      </c>
      <c r="J8536" s="535">
        <v>241.62</v>
      </c>
      <c r="K8536" s="536">
        <v>0.1676</v>
      </c>
      <c r="L8536" s="535">
        <v>187.31</v>
      </c>
      <c r="M8536" s="536">
        <v>0</v>
      </c>
      <c r="N8536" s="535">
        <v>170.65</v>
      </c>
      <c r="O8536" s="536">
        <v>4.0000000000000002E-4</v>
      </c>
      <c r="P8536" s="535">
        <v>189.6</v>
      </c>
      <c r="Q8536" s="536">
        <v>4.0000000000000002E-4</v>
      </c>
      <c r="R8536" s="535">
        <v>198.09</v>
      </c>
    </row>
    <row r="8537" spans="1:18" ht="12.75">
      <c r="A8537" s="145">
        <v>97098</v>
      </c>
      <c r="B8537" s="102" t="s">
        <v>30140</v>
      </c>
      <c r="C8537" s="145" t="s">
        <v>4</v>
      </c>
      <c r="D8537" s="535">
        <v>0</v>
      </c>
      <c r="E8537" s="536"/>
      <c r="F8537" s="535">
        <v>0</v>
      </c>
      <c r="G8537" s="536"/>
      <c r="H8537" s="535">
        <v>0</v>
      </c>
      <c r="I8537" s="536"/>
      <c r="J8537" s="535">
        <v>0</v>
      </c>
      <c r="K8537" s="536"/>
      <c r="L8537" s="535">
        <v>0</v>
      </c>
      <c r="M8537" s="536"/>
      <c r="N8537" s="535">
        <v>0</v>
      </c>
      <c r="O8537" s="536"/>
      <c r="P8537" s="535">
        <v>0</v>
      </c>
      <c r="Q8537" s="536"/>
      <c r="R8537" s="535">
        <v>0</v>
      </c>
    </row>
    <row r="8538" spans="1:18" ht="12.75">
      <c r="A8538" s="145">
        <v>97102</v>
      </c>
      <c r="B8538" s="102" t="s">
        <v>30141</v>
      </c>
      <c r="C8538" s="145" t="s">
        <v>4</v>
      </c>
      <c r="D8538" s="535">
        <v>513.59</v>
      </c>
      <c r="E8538" s="536">
        <v>9.5500000000000002E-2</v>
      </c>
      <c r="F8538" s="535">
        <v>222.08</v>
      </c>
      <c r="G8538" s="536">
        <v>4.0000000000000002E-4</v>
      </c>
      <c r="H8538" s="535">
        <v>329.13</v>
      </c>
      <c r="I8538" s="536">
        <v>2.9999999999999997E-4</v>
      </c>
      <c r="J8538" s="535">
        <v>303.81</v>
      </c>
      <c r="K8538" s="536">
        <v>0.16139999999999999</v>
      </c>
      <c r="L8538" s="535">
        <v>235.67</v>
      </c>
      <c r="M8538" s="536">
        <v>0</v>
      </c>
      <c r="N8538" s="535">
        <v>213.47</v>
      </c>
      <c r="O8538" s="536">
        <v>4.0000000000000002E-4</v>
      </c>
      <c r="P8538" s="535">
        <v>235.49</v>
      </c>
      <c r="Q8538" s="536">
        <v>2.9999999999999997E-4</v>
      </c>
      <c r="R8538" s="535">
        <v>248.3</v>
      </c>
    </row>
    <row r="8539" spans="1:18" ht="12.75">
      <c r="A8539" s="145">
        <v>97099</v>
      </c>
      <c r="B8539" s="102" t="s">
        <v>30142</v>
      </c>
      <c r="C8539" s="145" t="s">
        <v>4</v>
      </c>
      <c r="D8539" s="535">
        <v>0</v>
      </c>
      <c r="E8539" s="536"/>
      <c r="F8539" s="535">
        <v>0</v>
      </c>
      <c r="G8539" s="536"/>
      <c r="H8539" s="535">
        <v>0</v>
      </c>
      <c r="I8539" s="536"/>
      <c r="J8539" s="535">
        <v>0</v>
      </c>
      <c r="K8539" s="536"/>
      <c r="L8539" s="535">
        <v>0</v>
      </c>
      <c r="M8539" s="536"/>
      <c r="N8539" s="535">
        <v>0</v>
      </c>
      <c r="O8539" s="536"/>
      <c r="P8539" s="535">
        <v>0</v>
      </c>
      <c r="Q8539" s="536"/>
      <c r="R8539" s="535">
        <v>0</v>
      </c>
    </row>
    <row r="8540" spans="1:18" ht="12.75">
      <c r="A8540" s="145">
        <v>97103</v>
      </c>
      <c r="B8540" s="102" t="s">
        <v>30143</v>
      </c>
      <c r="C8540" s="145" t="s">
        <v>4</v>
      </c>
      <c r="D8540" s="535">
        <v>626.66</v>
      </c>
      <c r="E8540" s="536">
        <v>8.72E-2</v>
      </c>
      <c r="F8540" s="535">
        <v>264.82</v>
      </c>
      <c r="G8540" s="536">
        <v>2.9999999999999997E-4</v>
      </c>
      <c r="H8540" s="535">
        <v>392.47</v>
      </c>
      <c r="I8540" s="536">
        <v>2.0000000000000001E-4</v>
      </c>
      <c r="J8540" s="535">
        <v>362.9</v>
      </c>
      <c r="K8540" s="536">
        <v>0.15060000000000001</v>
      </c>
      <c r="L8540" s="535">
        <v>280.91000000000003</v>
      </c>
      <c r="M8540" s="536">
        <v>0</v>
      </c>
      <c r="N8540" s="535">
        <v>253.1</v>
      </c>
      <c r="O8540" s="536">
        <v>2.9999999999999997E-4</v>
      </c>
      <c r="P8540" s="535">
        <v>278.12</v>
      </c>
      <c r="Q8540" s="536">
        <v>2.9999999999999997E-4</v>
      </c>
      <c r="R8540" s="535">
        <v>295.13</v>
      </c>
    </row>
    <row r="8541" spans="1:18" ht="12.75">
      <c r="A8541" s="145">
        <v>97100</v>
      </c>
      <c r="B8541" s="102" t="s">
        <v>30144</v>
      </c>
      <c r="C8541" s="145" t="s">
        <v>4</v>
      </c>
      <c r="D8541" s="535">
        <v>0</v>
      </c>
      <c r="E8541" s="536"/>
      <c r="F8541" s="535">
        <v>0</v>
      </c>
      <c r="G8541" s="536"/>
      <c r="H8541" s="535">
        <v>0</v>
      </c>
      <c r="I8541" s="536"/>
      <c r="J8541" s="535">
        <v>0</v>
      </c>
      <c r="K8541" s="536"/>
      <c r="L8541" s="535">
        <v>0</v>
      </c>
      <c r="M8541" s="536"/>
      <c r="N8541" s="535">
        <v>0</v>
      </c>
      <c r="O8541" s="536"/>
      <c r="P8541" s="535">
        <v>0</v>
      </c>
      <c r="Q8541" s="536"/>
      <c r="R8541" s="535">
        <v>0</v>
      </c>
    </row>
    <row r="8542" spans="1:18" ht="12.75">
      <c r="A8542" s="145">
        <v>103072</v>
      </c>
      <c r="B8542" s="102" t="s">
        <v>30145</v>
      </c>
      <c r="C8542" s="145" t="s">
        <v>4</v>
      </c>
      <c r="D8542" s="535">
        <v>745.4</v>
      </c>
      <c r="E8542" s="536">
        <v>8.8200000000000001E-2</v>
      </c>
      <c r="F8542" s="535">
        <v>313.77</v>
      </c>
      <c r="G8542" s="536">
        <v>2.9999999999999997E-4</v>
      </c>
      <c r="H8542" s="535">
        <v>463.16</v>
      </c>
      <c r="I8542" s="536">
        <v>2.0000000000000001E-4</v>
      </c>
      <c r="J8542" s="535">
        <v>427.75</v>
      </c>
      <c r="K8542" s="536">
        <v>0.1537</v>
      </c>
      <c r="L8542" s="535">
        <v>331.9</v>
      </c>
      <c r="M8542" s="536">
        <v>0</v>
      </c>
      <c r="N8542" s="535">
        <v>298.7</v>
      </c>
      <c r="O8542" s="536">
        <v>2.9999999999999997E-4</v>
      </c>
      <c r="P8542" s="535">
        <v>326.72000000000003</v>
      </c>
      <c r="Q8542" s="536">
        <v>2.0000000000000001E-4</v>
      </c>
      <c r="R8542" s="535">
        <v>348.38</v>
      </c>
    </row>
    <row r="8543" spans="1:18" ht="12.75">
      <c r="A8543" s="145">
        <v>103055</v>
      </c>
      <c r="B8543" s="102" t="s">
        <v>30146</v>
      </c>
      <c r="C8543" s="145" t="s">
        <v>4</v>
      </c>
      <c r="D8543" s="535">
        <v>0</v>
      </c>
      <c r="E8543" s="536"/>
      <c r="F8543" s="535">
        <v>0</v>
      </c>
      <c r="G8543" s="536"/>
      <c r="H8543" s="535">
        <v>0</v>
      </c>
      <c r="I8543" s="536"/>
      <c r="J8543" s="535">
        <v>0</v>
      </c>
      <c r="K8543" s="536"/>
      <c r="L8543" s="535">
        <v>0</v>
      </c>
      <c r="M8543" s="536"/>
      <c r="N8543" s="535">
        <v>0</v>
      </c>
      <c r="O8543" s="536"/>
      <c r="P8543" s="535">
        <v>0</v>
      </c>
      <c r="Q8543" s="536"/>
      <c r="R8543" s="535">
        <v>0</v>
      </c>
    </row>
    <row r="8544" spans="1:18" ht="12.75">
      <c r="A8544" s="145">
        <v>103073</v>
      </c>
      <c r="B8544" s="102" t="s">
        <v>30147</v>
      </c>
      <c r="C8544" s="145" t="s">
        <v>4</v>
      </c>
      <c r="D8544" s="535">
        <v>877.81</v>
      </c>
      <c r="E8544" s="536">
        <v>0.1021</v>
      </c>
      <c r="F8544" s="535">
        <v>377.49</v>
      </c>
      <c r="G8544" s="536">
        <v>2.0000000000000001E-4</v>
      </c>
      <c r="H8544" s="535">
        <v>551.19000000000005</v>
      </c>
      <c r="I8544" s="536">
        <v>2.0000000000000001E-4</v>
      </c>
      <c r="J8544" s="535">
        <v>506.09</v>
      </c>
      <c r="K8544" s="536">
        <v>0.17699999999999999</v>
      </c>
      <c r="L8544" s="535">
        <v>396.78</v>
      </c>
      <c r="M8544" s="536">
        <v>0</v>
      </c>
      <c r="N8544" s="535">
        <v>358.25</v>
      </c>
      <c r="O8544" s="536">
        <v>2.9999999999999997E-4</v>
      </c>
      <c r="P8544" s="535">
        <v>389.45</v>
      </c>
      <c r="Q8544" s="536">
        <v>2.0000000000000001E-4</v>
      </c>
      <c r="R8544" s="535">
        <v>416.5</v>
      </c>
    </row>
    <row r="8545" spans="1:18" ht="12.75">
      <c r="A8545" s="145">
        <v>103056</v>
      </c>
      <c r="B8545" s="102" t="s">
        <v>30148</v>
      </c>
      <c r="C8545" s="145" t="s">
        <v>4</v>
      </c>
      <c r="D8545" s="535">
        <v>0</v>
      </c>
      <c r="E8545" s="536"/>
      <c r="F8545" s="535">
        <v>0</v>
      </c>
      <c r="G8545" s="536"/>
      <c r="H8545" s="535">
        <v>0</v>
      </c>
      <c r="I8545" s="536"/>
      <c r="J8545" s="535">
        <v>0</v>
      </c>
      <c r="K8545" s="536"/>
      <c r="L8545" s="535">
        <v>0</v>
      </c>
      <c r="M8545" s="536"/>
      <c r="N8545" s="535">
        <v>0</v>
      </c>
      <c r="O8545" s="536"/>
      <c r="P8545" s="535">
        <v>0</v>
      </c>
      <c r="Q8545" s="536"/>
      <c r="R8545" s="535">
        <v>0</v>
      </c>
    </row>
    <row r="8546" spans="1:18" ht="12.75">
      <c r="A8546" s="145">
        <v>97086</v>
      </c>
      <c r="B8546" s="102" t="s">
        <v>30149</v>
      </c>
      <c r="C8546" s="145" t="s">
        <v>4</v>
      </c>
      <c r="D8546" s="535">
        <v>138.81</v>
      </c>
      <c r="E8546" s="536">
        <v>0</v>
      </c>
      <c r="F8546" s="535">
        <v>121.69</v>
      </c>
      <c r="G8546" s="536">
        <v>0</v>
      </c>
      <c r="H8546" s="535">
        <v>137.88</v>
      </c>
      <c r="I8546" s="536">
        <v>8.0000000000000004E-4</v>
      </c>
      <c r="J8546" s="535">
        <v>117.31</v>
      </c>
      <c r="K8546" s="536">
        <v>0</v>
      </c>
      <c r="L8546" s="535">
        <v>144.88</v>
      </c>
      <c r="M8546" s="536">
        <v>0</v>
      </c>
      <c r="N8546" s="535">
        <v>142.06</v>
      </c>
      <c r="O8546" s="536">
        <v>0</v>
      </c>
      <c r="P8546" s="535">
        <v>145.52000000000001</v>
      </c>
      <c r="Q8546" s="536">
        <v>0</v>
      </c>
      <c r="R8546" s="535">
        <v>161.24</v>
      </c>
    </row>
    <row r="8547" spans="1:18" ht="12.75">
      <c r="A8547" s="145">
        <v>97085</v>
      </c>
      <c r="B8547" s="102" t="s">
        <v>30150</v>
      </c>
      <c r="C8547" s="145" t="s">
        <v>4</v>
      </c>
      <c r="D8547" s="535">
        <v>0</v>
      </c>
      <c r="E8547" s="536"/>
      <c r="F8547" s="535">
        <v>0</v>
      </c>
      <c r="G8547" s="536"/>
      <c r="H8547" s="535">
        <v>0</v>
      </c>
      <c r="I8547" s="536"/>
      <c r="J8547" s="535">
        <v>0</v>
      </c>
      <c r="K8547" s="536"/>
      <c r="L8547" s="535">
        <v>0</v>
      </c>
      <c r="M8547" s="536"/>
      <c r="N8547" s="535">
        <v>0</v>
      </c>
      <c r="O8547" s="536"/>
      <c r="P8547" s="535">
        <v>0</v>
      </c>
      <c r="Q8547" s="536"/>
      <c r="R8547" s="535">
        <v>0</v>
      </c>
    </row>
    <row r="8548" spans="1:18" ht="12.75">
      <c r="A8548" s="145">
        <v>104766</v>
      </c>
      <c r="B8548" s="102" t="s">
        <v>30151</v>
      </c>
      <c r="C8548" s="145" t="s">
        <v>1</v>
      </c>
      <c r="D8548" s="535">
        <v>19.12</v>
      </c>
      <c r="E8548" s="536">
        <v>0</v>
      </c>
      <c r="F8548" s="535">
        <v>17.27</v>
      </c>
      <c r="G8548" s="536">
        <v>0</v>
      </c>
      <c r="H8548" s="535">
        <v>22.69</v>
      </c>
      <c r="I8548" s="536">
        <v>0</v>
      </c>
      <c r="J8548" s="535">
        <v>16.63</v>
      </c>
      <c r="K8548" s="536">
        <v>0</v>
      </c>
      <c r="L8548" s="535">
        <v>18.62</v>
      </c>
      <c r="M8548" s="536">
        <v>0</v>
      </c>
      <c r="N8548" s="535">
        <v>17.100000000000001</v>
      </c>
      <c r="O8548" s="536">
        <v>0</v>
      </c>
      <c r="P8548" s="535">
        <v>18</v>
      </c>
      <c r="Q8548" s="536">
        <v>0</v>
      </c>
      <c r="R8548" s="535">
        <v>20.99</v>
      </c>
    </row>
    <row r="8549" spans="1:18" ht="12.75">
      <c r="A8549" s="145">
        <v>90467</v>
      </c>
      <c r="B8549" s="102" t="s">
        <v>30152</v>
      </c>
      <c r="C8549" s="145" t="s">
        <v>1</v>
      </c>
      <c r="D8549" s="535">
        <v>28.08</v>
      </c>
      <c r="E8549" s="536">
        <v>0</v>
      </c>
      <c r="F8549" s="535">
        <v>25.21</v>
      </c>
      <c r="G8549" s="536">
        <v>0</v>
      </c>
      <c r="H8549" s="535">
        <v>26.87</v>
      </c>
      <c r="I8549" s="536">
        <v>0</v>
      </c>
      <c r="J8549" s="535">
        <v>23.37</v>
      </c>
      <c r="K8549" s="536">
        <v>0</v>
      </c>
      <c r="L8549" s="535">
        <v>27.24</v>
      </c>
      <c r="M8549" s="536">
        <v>0</v>
      </c>
      <c r="N8549" s="535">
        <v>24.98</v>
      </c>
      <c r="O8549" s="536">
        <v>0</v>
      </c>
      <c r="P8549" s="535">
        <v>26.33</v>
      </c>
      <c r="Q8549" s="536">
        <v>0</v>
      </c>
      <c r="R8549" s="535">
        <v>25.35</v>
      </c>
    </row>
    <row r="8550" spans="1:18" ht="12.75">
      <c r="A8550" s="145">
        <v>90466</v>
      </c>
      <c r="B8550" s="102" t="s">
        <v>30153</v>
      </c>
      <c r="C8550" s="145" t="s">
        <v>1</v>
      </c>
      <c r="D8550" s="535">
        <v>18.63</v>
      </c>
      <c r="E8550" s="536">
        <v>0</v>
      </c>
      <c r="F8550" s="535">
        <v>16.760000000000002</v>
      </c>
      <c r="G8550" s="536">
        <v>0</v>
      </c>
      <c r="H8550" s="535">
        <v>17.86</v>
      </c>
      <c r="I8550" s="536">
        <v>0</v>
      </c>
      <c r="J8550" s="535">
        <v>15.51</v>
      </c>
      <c r="K8550" s="536">
        <v>0</v>
      </c>
      <c r="L8550" s="535">
        <v>18.12</v>
      </c>
      <c r="M8550" s="536">
        <v>0</v>
      </c>
      <c r="N8550" s="535">
        <v>16.61</v>
      </c>
      <c r="O8550" s="536">
        <v>0</v>
      </c>
      <c r="P8550" s="535">
        <v>17.510000000000002</v>
      </c>
      <c r="Q8550" s="536">
        <v>0</v>
      </c>
      <c r="R8550" s="535">
        <v>16.88</v>
      </c>
    </row>
    <row r="8551" spans="1:18" ht="12.75">
      <c r="A8551" s="145">
        <v>90469</v>
      </c>
      <c r="B8551" s="102" t="s">
        <v>30154</v>
      </c>
      <c r="C8551" s="145" t="s">
        <v>1</v>
      </c>
      <c r="D8551" s="535">
        <v>15.07</v>
      </c>
      <c r="E8551" s="536">
        <v>0</v>
      </c>
      <c r="F8551" s="535">
        <v>12.4</v>
      </c>
      <c r="G8551" s="536">
        <v>0</v>
      </c>
      <c r="H8551" s="535">
        <v>13.62</v>
      </c>
      <c r="I8551" s="536">
        <v>0</v>
      </c>
      <c r="J8551" s="535">
        <v>12.65</v>
      </c>
      <c r="K8551" s="536">
        <v>0</v>
      </c>
      <c r="L8551" s="535">
        <v>13.68</v>
      </c>
      <c r="M8551" s="536">
        <v>0</v>
      </c>
      <c r="N8551" s="535">
        <v>12.47</v>
      </c>
      <c r="O8551" s="536">
        <v>0</v>
      </c>
      <c r="P8551" s="535">
        <v>13</v>
      </c>
      <c r="Q8551" s="536">
        <v>0</v>
      </c>
      <c r="R8551" s="535">
        <v>12.14</v>
      </c>
    </row>
    <row r="8552" spans="1:18" ht="12.75">
      <c r="A8552" s="145">
        <v>90470</v>
      </c>
      <c r="B8552" s="102" t="s">
        <v>30155</v>
      </c>
      <c r="C8552" s="145" t="s">
        <v>1</v>
      </c>
      <c r="D8552" s="535">
        <v>20.239999999999998</v>
      </c>
      <c r="E8552" s="536">
        <v>0</v>
      </c>
      <c r="F8552" s="535">
        <v>16.440000000000001</v>
      </c>
      <c r="G8552" s="536">
        <v>0</v>
      </c>
      <c r="H8552" s="535">
        <v>18.13</v>
      </c>
      <c r="I8552" s="536">
        <v>0</v>
      </c>
      <c r="J8552" s="535">
        <v>17.010000000000002</v>
      </c>
      <c r="K8552" s="536">
        <v>0</v>
      </c>
      <c r="L8552" s="535">
        <v>18.2</v>
      </c>
      <c r="M8552" s="536">
        <v>0</v>
      </c>
      <c r="N8552" s="535">
        <v>16.59</v>
      </c>
      <c r="O8552" s="536">
        <v>0</v>
      </c>
      <c r="P8552" s="535">
        <v>17.239999999999998</v>
      </c>
      <c r="Q8552" s="536">
        <v>0</v>
      </c>
      <c r="R8552" s="535">
        <v>16.05</v>
      </c>
    </row>
    <row r="8553" spans="1:18" ht="12.75">
      <c r="A8553" s="145">
        <v>90468</v>
      </c>
      <c r="B8553" s="102" t="s">
        <v>30156</v>
      </c>
      <c r="C8553" s="145" t="s">
        <v>1</v>
      </c>
      <c r="D8553" s="535">
        <v>9.9</v>
      </c>
      <c r="E8553" s="536">
        <v>0</v>
      </c>
      <c r="F8553" s="535">
        <v>8.17</v>
      </c>
      <c r="G8553" s="536">
        <v>0</v>
      </c>
      <c r="H8553" s="535">
        <v>8.9600000000000009</v>
      </c>
      <c r="I8553" s="536">
        <v>0</v>
      </c>
      <c r="J8553" s="535">
        <v>8.3000000000000007</v>
      </c>
      <c r="K8553" s="536">
        <v>0</v>
      </c>
      <c r="L8553" s="535">
        <v>9.01</v>
      </c>
      <c r="M8553" s="536">
        <v>0</v>
      </c>
      <c r="N8553" s="535">
        <v>8.2200000000000006</v>
      </c>
      <c r="O8553" s="536">
        <v>0</v>
      </c>
      <c r="P8553" s="535">
        <v>8.57</v>
      </c>
      <c r="Q8553" s="536">
        <v>0</v>
      </c>
      <c r="R8553" s="535">
        <v>8.02</v>
      </c>
    </row>
    <row r="8554" spans="1:18" ht="12.75">
      <c r="A8554" s="145">
        <v>91188</v>
      </c>
      <c r="B8554" s="102" t="s">
        <v>30157</v>
      </c>
      <c r="C8554" s="145" t="s">
        <v>2</v>
      </c>
      <c r="D8554" s="535">
        <v>16.190000000000001</v>
      </c>
      <c r="E8554" s="536">
        <v>1.24E-2</v>
      </c>
      <c r="F8554" s="535">
        <v>14.46</v>
      </c>
      <c r="G8554" s="536">
        <v>1.38E-2</v>
      </c>
      <c r="H8554" s="535">
        <v>15.32</v>
      </c>
      <c r="I8554" s="536">
        <v>1.3100000000000001E-2</v>
      </c>
      <c r="J8554" s="535">
        <v>13.59</v>
      </c>
      <c r="K8554" s="536">
        <v>1.47E-2</v>
      </c>
      <c r="L8554" s="535">
        <v>15.22</v>
      </c>
      <c r="M8554" s="536">
        <v>1.3100000000000001E-2</v>
      </c>
      <c r="N8554" s="535">
        <v>14.19</v>
      </c>
      <c r="O8554" s="536">
        <v>1.41E-2</v>
      </c>
      <c r="P8554" s="535">
        <v>14.75</v>
      </c>
      <c r="Q8554" s="536">
        <v>1.3599999999999999E-2</v>
      </c>
      <c r="R8554" s="535">
        <v>14.38</v>
      </c>
    </row>
    <row r="8555" spans="1:18" ht="12.75">
      <c r="A8555" s="145">
        <v>91189</v>
      </c>
      <c r="B8555" s="102" t="s">
        <v>30158</v>
      </c>
      <c r="C8555" s="145" t="s">
        <v>2</v>
      </c>
      <c r="D8555" s="535">
        <v>95.98</v>
      </c>
      <c r="E8555" s="536">
        <v>1.47E-2</v>
      </c>
      <c r="F8555" s="535">
        <v>79.09</v>
      </c>
      <c r="G8555" s="536">
        <v>1.78E-2</v>
      </c>
      <c r="H8555" s="535">
        <v>85.92</v>
      </c>
      <c r="I8555" s="536">
        <v>1.6400000000000001E-2</v>
      </c>
      <c r="J8555" s="535">
        <v>81.27</v>
      </c>
      <c r="K8555" s="536">
        <v>1.7299999999999999E-2</v>
      </c>
      <c r="L8555" s="535">
        <v>84.29</v>
      </c>
      <c r="M8555" s="536">
        <v>1.67E-2</v>
      </c>
      <c r="N8555" s="535">
        <v>78.58</v>
      </c>
      <c r="O8555" s="536">
        <v>1.7899999999999999E-2</v>
      </c>
      <c r="P8555" s="535">
        <v>80.5</v>
      </c>
      <c r="Q8555" s="536">
        <v>1.7500000000000002E-2</v>
      </c>
      <c r="R8555" s="535">
        <v>76.62</v>
      </c>
    </row>
    <row r="8556" spans="1:18" ht="12.75">
      <c r="A8556" s="145">
        <v>91192</v>
      </c>
      <c r="B8556" s="102" t="s">
        <v>30159</v>
      </c>
      <c r="C8556" s="145" t="s">
        <v>2</v>
      </c>
      <c r="D8556" s="535">
        <v>30.38</v>
      </c>
      <c r="E8556" s="536">
        <v>0</v>
      </c>
      <c r="F8556" s="535">
        <v>23.33</v>
      </c>
      <c r="G8556" s="536">
        <v>0</v>
      </c>
      <c r="H8556" s="535">
        <v>26.24</v>
      </c>
      <c r="I8556" s="536">
        <v>0</v>
      </c>
      <c r="J8556" s="535">
        <v>25.65</v>
      </c>
      <c r="K8556" s="536">
        <v>0</v>
      </c>
      <c r="L8556" s="535">
        <v>26.18</v>
      </c>
      <c r="M8556" s="536">
        <v>0</v>
      </c>
      <c r="N8556" s="535">
        <v>23.77</v>
      </c>
      <c r="O8556" s="536">
        <v>0</v>
      </c>
      <c r="P8556" s="535">
        <v>24.53</v>
      </c>
      <c r="Q8556" s="536">
        <v>0</v>
      </c>
      <c r="R8556" s="535">
        <v>22.35</v>
      </c>
    </row>
    <row r="8557" spans="1:18" ht="12.75">
      <c r="A8557" s="145">
        <v>91190</v>
      </c>
      <c r="B8557" s="102" t="s">
        <v>30160</v>
      </c>
      <c r="C8557" s="145" t="s">
        <v>2</v>
      </c>
      <c r="D8557" s="535">
        <v>13.49</v>
      </c>
      <c r="E8557" s="536">
        <v>0</v>
      </c>
      <c r="F8557" s="535">
        <v>11.43</v>
      </c>
      <c r="G8557" s="536">
        <v>0</v>
      </c>
      <c r="H8557" s="535">
        <v>12.43</v>
      </c>
      <c r="I8557" s="536">
        <v>0</v>
      </c>
      <c r="J8557" s="535">
        <v>11.29</v>
      </c>
      <c r="K8557" s="536">
        <v>0</v>
      </c>
      <c r="L8557" s="535">
        <v>12.51</v>
      </c>
      <c r="M8557" s="536">
        <v>0</v>
      </c>
      <c r="N8557" s="535">
        <v>11.45</v>
      </c>
      <c r="O8557" s="536">
        <v>0</v>
      </c>
      <c r="P8557" s="535">
        <v>11.96</v>
      </c>
      <c r="Q8557" s="536">
        <v>0</v>
      </c>
      <c r="R8557" s="535">
        <v>11.3</v>
      </c>
    </row>
    <row r="8558" spans="1:18" ht="12.75">
      <c r="A8558" s="145">
        <v>91191</v>
      </c>
      <c r="B8558" s="102" t="s">
        <v>30161</v>
      </c>
      <c r="C8558" s="145" t="s">
        <v>2</v>
      </c>
      <c r="D8558" s="535">
        <v>19.559999999999999</v>
      </c>
      <c r="E8558" s="536">
        <v>0</v>
      </c>
      <c r="F8558" s="535">
        <v>15.7</v>
      </c>
      <c r="G8558" s="536">
        <v>0</v>
      </c>
      <c r="H8558" s="535">
        <v>17.38</v>
      </c>
      <c r="I8558" s="536">
        <v>0</v>
      </c>
      <c r="J8558" s="535">
        <v>16.440000000000001</v>
      </c>
      <c r="K8558" s="536">
        <v>0</v>
      </c>
      <c r="L8558" s="535">
        <v>17.420000000000002</v>
      </c>
      <c r="M8558" s="536">
        <v>0</v>
      </c>
      <c r="N8558" s="535">
        <v>15.86</v>
      </c>
      <c r="O8558" s="536">
        <v>0</v>
      </c>
      <c r="P8558" s="535">
        <v>16.47</v>
      </c>
      <c r="Q8558" s="536">
        <v>0</v>
      </c>
      <c r="R8558" s="535">
        <v>15.25</v>
      </c>
    </row>
    <row r="8559" spans="1:18" ht="12.75">
      <c r="A8559" s="145">
        <v>95541</v>
      </c>
      <c r="B8559" s="102" t="s">
        <v>30162</v>
      </c>
      <c r="C8559" s="145" t="s">
        <v>2</v>
      </c>
      <c r="D8559" s="535">
        <v>26.57</v>
      </c>
      <c r="E8559" s="536">
        <v>0</v>
      </c>
      <c r="F8559" s="535">
        <v>25.65</v>
      </c>
      <c r="G8559" s="536">
        <v>0</v>
      </c>
      <c r="H8559" s="535">
        <v>29.34</v>
      </c>
      <c r="I8559" s="536">
        <v>0</v>
      </c>
      <c r="J8559" s="535">
        <v>20.69</v>
      </c>
      <c r="K8559" s="536">
        <v>0</v>
      </c>
      <c r="L8559" s="535">
        <v>25.85</v>
      </c>
      <c r="M8559" s="536">
        <v>0</v>
      </c>
      <c r="N8559" s="535">
        <v>24.73</v>
      </c>
      <c r="O8559" s="536">
        <v>0</v>
      </c>
      <c r="P8559" s="535">
        <v>27.83</v>
      </c>
      <c r="Q8559" s="536">
        <v>0</v>
      </c>
      <c r="R8559" s="535">
        <v>29.68</v>
      </c>
    </row>
    <row r="8560" spans="1:18" ht="12.75">
      <c r="A8560" s="145">
        <v>96564</v>
      </c>
      <c r="B8560" s="102" t="s">
        <v>30163</v>
      </c>
      <c r="C8560" s="145" t="s">
        <v>1</v>
      </c>
      <c r="D8560" s="535">
        <v>0</v>
      </c>
      <c r="E8560" s="536"/>
      <c r="F8560" s="535">
        <v>0</v>
      </c>
      <c r="G8560" s="536"/>
      <c r="H8560" s="535">
        <v>0</v>
      </c>
      <c r="I8560" s="536"/>
      <c r="J8560" s="535">
        <v>0</v>
      </c>
      <c r="K8560" s="536"/>
      <c r="L8560" s="535">
        <v>0</v>
      </c>
      <c r="M8560" s="536"/>
      <c r="N8560" s="535">
        <v>0</v>
      </c>
      <c r="O8560" s="536"/>
      <c r="P8560" s="535">
        <v>0</v>
      </c>
      <c r="Q8560" s="536"/>
      <c r="R8560" s="535">
        <v>0</v>
      </c>
    </row>
    <row r="8561" spans="1:18" ht="12.75">
      <c r="A8561" s="145">
        <v>104785</v>
      </c>
      <c r="B8561" s="102" t="s">
        <v>30164</v>
      </c>
      <c r="C8561" s="145" t="s">
        <v>1</v>
      </c>
      <c r="D8561" s="535">
        <v>14.08</v>
      </c>
      <c r="E8561" s="536">
        <v>5.7500000000000002E-2</v>
      </c>
      <c r="F8561" s="535">
        <v>12.21</v>
      </c>
      <c r="G8561" s="536">
        <v>0</v>
      </c>
      <c r="H8561" s="535">
        <v>17.88</v>
      </c>
      <c r="I8561" s="536">
        <v>0</v>
      </c>
      <c r="J8561" s="535">
        <v>15.88</v>
      </c>
      <c r="K8561" s="536">
        <v>0</v>
      </c>
      <c r="L8561" s="535">
        <v>13.39</v>
      </c>
      <c r="M8561" s="536">
        <v>0</v>
      </c>
      <c r="N8561" s="535">
        <v>18.63</v>
      </c>
      <c r="O8561" s="536">
        <v>0</v>
      </c>
      <c r="P8561" s="535">
        <v>13</v>
      </c>
      <c r="Q8561" s="536">
        <v>6.2300000000000001E-2</v>
      </c>
      <c r="R8561" s="535">
        <v>14.48</v>
      </c>
    </row>
    <row r="8562" spans="1:18" ht="12.75">
      <c r="A8562" s="145">
        <v>91166</v>
      </c>
      <c r="B8562" s="102" t="s">
        <v>30165</v>
      </c>
      <c r="C8562" s="145" t="s">
        <v>1</v>
      </c>
      <c r="D8562" s="535">
        <v>4.45</v>
      </c>
      <c r="E8562" s="536">
        <v>0.1933</v>
      </c>
      <c r="F8562" s="535">
        <v>3.96</v>
      </c>
      <c r="G8562" s="536">
        <v>0</v>
      </c>
      <c r="H8562" s="535">
        <v>4.45</v>
      </c>
      <c r="I8562" s="536">
        <v>0</v>
      </c>
      <c r="J8562" s="535">
        <v>4.22</v>
      </c>
      <c r="K8562" s="536">
        <v>0</v>
      </c>
      <c r="L8562" s="535">
        <v>4.3</v>
      </c>
      <c r="M8562" s="536">
        <v>0</v>
      </c>
      <c r="N8562" s="535">
        <v>4.34</v>
      </c>
      <c r="O8562" s="536">
        <v>0</v>
      </c>
      <c r="P8562" s="535">
        <v>4.3</v>
      </c>
      <c r="Q8562" s="536">
        <v>0.2</v>
      </c>
      <c r="R8562" s="535">
        <v>4.88</v>
      </c>
    </row>
    <row r="8563" spans="1:18" ht="12.75">
      <c r="A8563" s="145">
        <v>91167</v>
      </c>
      <c r="B8563" s="102" t="s">
        <v>30166</v>
      </c>
      <c r="C8563" s="145" t="s">
        <v>1</v>
      </c>
      <c r="D8563" s="535">
        <v>11.99</v>
      </c>
      <c r="E8563" s="536">
        <v>0</v>
      </c>
      <c r="F8563" s="535">
        <v>10.55</v>
      </c>
      <c r="G8563" s="536">
        <v>0</v>
      </c>
      <c r="H8563" s="535">
        <v>13.16</v>
      </c>
      <c r="I8563" s="536">
        <v>0</v>
      </c>
      <c r="J8563" s="535">
        <v>12.4</v>
      </c>
      <c r="K8563" s="536">
        <v>0</v>
      </c>
      <c r="L8563" s="535">
        <v>11.51</v>
      </c>
      <c r="M8563" s="536">
        <v>0</v>
      </c>
      <c r="N8563" s="535">
        <v>14.95</v>
      </c>
      <c r="O8563" s="536">
        <v>0</v>
      </c>
      <c r="P8563" s="535">
        <v>11.28</v>
      </c>
      <c r="Q8563" s="536">
        <v>0</v>
      </c>
      <c r="R8563" s="535">
        <v>10.93</v>
      </c>
    </row>
    <row r="8564" spans="1:18" ht="12.75">
      <c r="A8564" s="145">
        <v>91176</v>
      </c>
      <c r="B8564" s="102" t="s">
        <v>30167</v>
      </c>
      <c r="C8564" s="145" t="s">
        <v>1</v>
      </c>
      <c r="D8564" s="535">
        <v>19.75</v>
      </c>
      <c r="E8564" s="536">
        <v>5.8700000000000002E-2</v>
      </c>
      <c r="F8564" s="535">
        <v>17.079999999999998</v>
      </c>
      <c r="G8564" s="536">
        <v>0</v>
      </c>
      <c r="H8564" s="535">
        <v>21.87</v>
      </c>
      <c r="I8564" s="536">
        <v>0</v>
      </c>
      <c r="J8564" s="535">
        <v>21.84</v>
      </c>
      <c r="K8564" s="536">
        <v>0</v>
      </c>
      <c r="L8564" s="535">
        <v>18.760000000000002</v>
      </c>
      <c r="M8564" s="536">
        <v>0</v>
      </c>
      <c r="N8564" s="535">
        <v>26.26</v>
      </c>
      <c r="O8564" s="536">
        <v>0</v>
      </c>
      <c r="P8564" s="535">
        <v>18.2</v>
      </c>
      <c r="Q8564" s="536">
        <v>6.3700000000000007E-2</v>
      </c>
      <c r="R8564" s="535">
        <v>17.559999999999999</v>
      </c>
    </row>
    <row r="8565" spans="1:18" ht="12.75">
      <c r="A8565" s="145">
        <v>91182</v>
      </c>
      <c r="B8565" s="102" t="s">
        <v>30168</v>
      </c>
      <c r="C8565" s="145" t="s">
        <v>1</v>
      </c>
      <c r="D8565" s="535">
        <v>27.28</v>
      </c>
      <c r="E8565" s="536">
        <v>0.1188</v>
      </c>
      <c r="F8565" s="535">
        <v>27.1</v>
      </c>
      <c r="G8565" s="536">
        <v>3.39E-2</v>
      </c>
      <c r="H8565" s="535">
        <v>27.65</v>
      </c>
      <c r="I8565" s="536">
        <v>3.3300000000000003E-2</v>
      </c>
      <c r="J8565" s="535">
        <v>23.93</v>
      </c>
      <c r="K8565" s="536">
        <v>3.8399999999999997E-2</v>
      </c>
      <c r="L8565" s="535">
        <v>29.11</v>
      </c>
      <c r="M8565" s="536">
        <v>0</v>
      </c>
      <c r="N8565" s="535">
        <v>27.33</v>
      </c>
      <c r="O8565" s="536">
        <v>3.3700000000000001E-2</v>
      </c>
      <c r="P8565" s="535">
        <v>27.88</v>
      </c>
      <c r="Q8565" s="536">
        <v>0.1162</v>
      </c>
      <c r="R8565" s="535">
        <v>27.51</v>
      </c>
    </row>
    <row r="8566" spans="1:18" ht="12.75">
      <c r="A8566" s="145">
        <v>91186</v>
      </c>
      <c r="B8566" s="102" t="s">
        <v>30169</v>
      </c>
      <c r="C8566" s="145" t="s">
        <v>1</v>
      </c>
      <c r="D8566" s="535">
        <v>30.1</v>
      </c>
      <c r="E8566" s="536">
        <v>0.112</v>
      </c>
      <c r="F8566" s="535">
        <v>29.87</v>
      </c>
      <c r="G8566" s="536">
        <v>4.02E-2</v>
      </c>
      <c r="H8566" s="535">
        <v>30.52</v>
      </c>
      <c r="I8566" s="536">
        <v>3.9300000000000002E-2</v>
      </c>
      <c r="J8566" s="535">
        <v>26.22</v>
      </c>
      <c r="K8566" s="536">
        <v>4.58E-2</v>
      </c>
      <c r="L8566" s="535">
        <v>32.119999999999997</v>
      </c>
      <c r="M8566" s="536">
        <v>0</v>
      </c>
      <c r="N8566" s="535">
        <v>29.98</v>
      </c>
      <c r="O8566" s="536">
        <v>0.04</v>
      </c>
      <c r="P8566" s="535">
        <v>30.77</v>
      </c>
      <c r="Q8566" s="536">
        <v>0.1095</v>
      </c>
      <c r="R8566" s="535">
        <v>30.33</v>
      </c>
    </row>
    <row r="8567" spans="1:18" ht="12.75">
      <c r="A8567" s="145">
        <v>91171</v>
      </c>
      <c r="B8567" s="102" t="s">
        <v>30170</v>
      </c>
      <c r="C8567" s="145" t="s">
        <v>1</v>
      </c>
      <c r="D8567" s="535">
        <v>19.649999999999999</v>
      </c>
      <c r="E8567" s="536">
        <v>0</v>
      </c>
      <c r="F8567" s="535">
        <v>16.97</v>
      </c>
      <c r="G8567" s="536">
        <v>0</v>
      </c>
      <c r="H8567" s="535">
        <v>21.83</v>
      </c>
      <c r="I8567" s="536">
        <v>0</v>
      </c>
      <c r="J8567" s="535">
        <v>21</v>
      </c>
      <c r="K8567" s="536">
        <v>0</v>
      </c>
      <c r="L8567" s="535">
        <v>18.579999999999998</v>
      </c>
      <c r="M8567" s="536">
        <v>0</v>
      </c>
      <c r="N8567" s="535">
        <v>25.41</v>
      </c>
      <c r="O8567" s="536">
        <v>0</v>
      </c>
      <c r="P8567" s="535">
        <v>18.190000000000001</v>
      </c>
      <c r="Q8567" s="536">
        <v>0</v>
      </c>
      <c r="R8567" s="535">
        <v>17.559999999999999</v>
      </c>
    </row>
    <row r="8568" spans="1:18" ht="12.75">
      <c r="A8568" s="145">
        <v>91187</v>
      </c>
      <c r="B8568" s="102" t="s">
        <v>30171</v>
      </c>
      <c r="C8568" s="145" t="s">
        <v>1</v>
      </c>
      <c r="D8568" s="535">
        <v>27.09</v>
      </c>
      <c r="E8568" s="536">
        <v>0.1011</v>
      </c>
      <c r="F8568" s="535">
        <v>26.85</v>
      </c>
      <c r="G8568" s="536">
        <v>4.2500000000000003E-2</v>
      </c>
      <c r="H8568" s="535">
        <v>27.49</v>
      </c>
      <c r="I8568" s="536">
        <v>4.1500000000000002E-2</v>
      </c>
      <c r="J8568" s="535">
        <v>23.43</v>
      </c>
      <c r="K8568" s="536">
        <v>4.87E-2</v>
      </c>
      <c r="L8568" s="535">
        <v>28.9</v>
      </c>
      <c r="M8568" s="536">
        <v>0</v>
      </c>
      <c r="N8568" s="535">
        <v>26.83</v>
      </c>
      <c r="O8568" s="536">
        <v>4.2500000000000003E-2</v>
      </c>
      <c r="P8568" s="535">
        <v>27.7</v>
      </c>
      <c r="Q8568" s="536">
        <v>9.8900000000000002E-2</v>
      </c>
      <c r="R8568" s="535">
        <v>27.29</v>
      </c>
    </row>
    <row r="8569" spans="1:18" ht="12.75">
      <c r="A8569" s="145">
        <v>91172</v>
      </c>
      <c r="B8569" s="102" t="s">
        <v>30172</v>
      </c>
      <c r="C8569" s="145" t="s">
        <v>1</v>
      </c>
      <c r="D8569" s="535">
        <v>22.68</v>
      </c>
      <c r="E8569" s="536">
        <v>0</v>
      </c>
      <c r="F8569" s="535">
        <v>19.5</v>
      </c>
      <c r="G8569" s="536">
        <v>0</v>
      </c>
      <c r="H8569" s="535">
        <v>25.21</v>
      </c>
      <c r="I8569" s="536">
        <v>0</v>
      </c>
      <c r="J8569" s="535">
        <v>24.34</v>
      </c>
      <c r="K8569" s="536">
        <v>0</v>
      </c>
      <c r="L8569" s="535">
        <v>21.38</v>
      </c>
      <c r="M8569" s="536">
        <v>0</v>
      </c>
      <c r="N8569" s="535">
        <v>29.49</v>
      </c>
      <c r="O8569" s="536">
        <v>0</v>
      </c>
      <c r="P8569" s="535">
        <v>20.93</v>
      </c>
      <c r="Q8569" s="536">
        <v>0</v>
      </c>
      <c r="R8569" s="535">
        <v>20.2</v>
      </c>
    </row>
    <row r="8570" spans="1:18" ht="12.75">
      <c r="A8570" s="145">
        <v>91185</v>
      </c>
      <c r="B8570" s="102" t="s">
        <v>30173</v>
      </c>
      <c r="C8570" s="145" t="s">
        <v>1</v>
      </c>
      <c r="D8570" s="535">
        <v>27.28</v>
      </c>
      <c r="E8570" s="536">
        <v>0.1188</v>
      </c>
      <c r="F8570" s="535">
        <v>27.1</v>
      </c>
      <c r="G8570" s="536">
        <v>3.39E-2</v>
      </c>
      <c r="H8570" s="535">
        <v>27.65</v>
      </c>
      <c r="I8570" s="536">
        <v>3.3300000000000003E-2</v>
      </c>
      <c r="J8570" s="535">
        <v>23.93</v>
      </c>
      <c r="K8570" s="536">
        <v>3.8399999999999997E-2</v>
      </c>
      <c r="L8570" s="535">
        <v>29.11</v>
      </c>
      <c r="M8570" s="536">
        <v>0</v>
      </c>
      <c r="N8570" s="535">
        <v>27.33</v>
      </c>
      <c r="O8570" s="536">
        <v>3.3700000000000001E-2</v>
      </c>
      <c r="P8570" s="535">
        <v>27.88</v>
      </c>
      <c r="Q8570" s="536">
        <v>0.1162</v>
      </c>
      <c r="R8570" s="535">
        <v>27.51</v>
      </c>
    </row>
    <row r="8571" spans="1:18" ht="12.75">
      <c r="A8571" s="145">
        <v>91170</v>
      </c>
      <c r="B8571" s="102" t="s">
        <v>30174</v>
      </c>
      <c r="C8571" s="145" t="s">
        <v>1</v>
      </c>
      <c r="D8571" s="535">
        <v>11.99</v>
      </c>
      <c r="E8571" s="536">
        <v>0</v>
      </c>
      <c r="F8571" s="535">
        <v>10.55</v>
      </c>
      <c r="G8571" s="536">
        <v>0</v>
      </c>
      <c r="H8571" s="535">
        <v>13.16</v>
      </c>
      <c r="I8571" s="536">
        <v>0</v>
      </c>
      <c r="J8571" s="535">
        <v>12.4</v>
      </c>
      <c r="K8571" s="536">
        <v>0</v>
      </c>
      <c r="L8571" s="535">
        <v>11.51</v>
      </c>
      <c r="M8571" s="536">
        <v>0</v>
      </c>
      <c r="N8571" s="535">
        <v>14.95</v>
      </c>
      <c r="O8571" s="536">
        <v>0</v>
      </c>
      <c r="P8571" s="535">
        <v>11.28</v>
      </c>
      <c r="Q8571" s="536">
        <v>0</v>
      </c>
      <c r="R8571" s="535">
        <v>10.93</v>
      </c>
    </row>
    <row r="8572" spans="1:18" ht="12.75">
      <c r="A8572" s="145">
        <v>91180</v>
      </c>
      <c r="B8572" s="102" t="s">
        <v>30175</v>
      </c>
      <c r="C8572" s="145" t="s">
        <v>1</v>
      </c>
      <c r="D8572" s="535">
        <v>26.54</v>
      </c>
      <c r="E8572" s="536">
        <v>4.07E-2</v>
      </c>
      <c r="F8572" s="535">
        <v>22.8</v>
      </c>
      <c r="G8572" s="536">
        <v>0</v>
      </c>
      <c r="H8572" s="535">
        <v>29.52</v>
      </c>
      <c r="I8572" s="536">
        <v>0</v>
      </c>
      <c r="J8572" s="535">
        <v>29.34</v>
      </c>
      <c r="K8572" s="536">
        <v>0</v>
      </c>
      <c r="L8572" s="535">
        <v>25.07</v>
      </c>
      <c r="M8572" s="536">
        <v>0</v>
      </c>
      <c r="N8572" s="535">
        <v>35.35</v>
      </c>
      <c r="O8572" s="536">
        <v>0</v>
      </c>
      <c r="P8572" s="535">
        <v>24.36</v>
      </c>
      <c r="Q8572" s="536">
        <v>4.4299999999999999E-2</v>
      </c>
      <c r="R8572" s="535">
        <v>23.5</v>
      </c>
    </row>
    <row r="8573" spans="1:18" ht="12.75">
      <c r="A8573" s="145">
        <v>91181</v>
      </c>
      <c r="B8573" s="102" t="s">
        <v>30176</v>
      </c>
      <c r="C8573" s="145" t="s">
        <v>1</v>
      </c>
      <c r="D8573" s="535">
        <v>27.96</v>
      </c>
      <c r="E8573" s="536">
        <v>2.86E-2</v>
      </c>
      <c r="F8573" s="535">
        <v>23.94</v>
      </c>
      <c r="G8573" s="536">
        <v>0</v>
      </c>
      <c r="H8573" s="535">
        <v>31.13</v>
      </c>
      <c r="I8573" s="536">
        <v>0</v>
      </c>
      <c r="J8573" s="535">
        <v>30.8</v>
      </c>
      <c r="K8573" s="536">
        <v>0</v>
      </c>
      <c r="L8573" s="535">
        <v>26.33</v>
      </c>
      <c r="M8573" s="536">
        <v>0</v>
      </c>
      <c r="N8573" s="535">
        <v>37.17</v>
      </c>
      <c r="O8573" s="536">
        <v>0</v>
      </c>
      <c r="P8573" s="535">
        <v>25.67</v>
      </c>
      <c r="Q8573" s="536">
        <v>3.1199999999999999E-2</v>
      </c>
      <c r="R8573" s="535">
        <v>24.72</v>
      </c>
    </row>
    <row r="8574" spans="1:18" ht="12.75">
      <c r="A8574" s="145">
        <v>91179</v>
      </c>
      <c r="B8574" s="102" t="s">
        <v>30177</v>
      </c>
      <c r="C8574" s="145" t="s">
        <v>1</v>
      </c>
      <c r="D8574" s="535">
        <v>19.75</v>
      </c>
      <c r="E8574" s="536">
        <v>5.8700000000000002E-2</v>
      </c>
      <c r="F8574" s="535">
        <v>17.079999999999998</v>
      </c>
      <c r="G8574" s="536">
        <v>0</v>
      </c>
      <c r="H8574" s="535">
        <v>21.87</v>
      </c>
      <c r="I8574" s="536">
        <v>0</v>
      </c>
      <c r="J8574" s="535">
        <v>21.84</v>
      </c>
      <c r="K8574" s="536">
        <v>0</v>
      </c>
      <c r="L8574" s="535">
        <v>18.760000000000002</v>
      </c>
      <c r="M8574" s="536">
        <v>0</v>
      </c>
      <c r="N8574" s="535">
        <v>26.26</v>
      </c>
      <c r="O8574" s="536">
        <v>0</v>
      </c>
      <c r="P8574" s="535">
        <v>18.2</v>
      </c>
      <c r="Q8574" s="536">
        <v>6.3700000000000007E-2</v>
      </c>
      <c r="R8574" s="535">
        <v>17.559999999999999</v>
      </c>
    </row>
    <row r="8575" spans="1:18" ht="12.75">
      <c r="A8575" s="145">
        <v>91174</v>
      </c>
      <c r="B8575" s="102" t="s">
        <v>30178</v>
      </c>
      <c r="C8575" s="145" t="s">
        <v>1</v>
      </c>
      <c r="D8575" s="535">
        <v>7.85</v>
      </c>
      <c r="E8575" s="536">
        <v>0</v>
      </c>
      <c r="F8575" s="535">
        <v>6.78</v>
      </c>
      <c r="G8575" s="536">
        <v>0</v>
      </c>
      <c r="H8575" s="535">
        <v>8.7200000000000006</v>
      </c>
      <c r="I8575" s="536">
        <v>0</v>
      </c>
      <c r="J8575" s="535">
        <v>8.39</v>
      </c>
      <c r="K8575" s="536">
        <v>0</v>
      </c>
      <c r="L8575" s="535">
        <v>7.42</v>
      </c>
      <c r="M8575" s="536">
        <v>0</v>
      </c>
      <c r="N8575" s="535">
        <v>10.16</v>
      </c>
      <c r="O8575" s="536">
        <v>0</v>
      </c>
      <c r="P8575" s="535">
        <v>7.26</v>
      </c>
      <c r="Q8575" s="536">
        <v>0</v>
      </c>
      <c r="R8575" s="535">
        <v>7.01</v>
      </c>
    </row>
    <row r="8576" spans="1:18" ht="12.75">
      <c r="A8576" s="145">
        <v>91175</v>
      </c>
      <c r="B8576" s="102" t="s">
        <v>30179</v>
      </c>
      <c r="C8576" s="145" t="s">
        <v>1</v>
      </c>
      <c r="D8576" s="535">
        <v>12.24</v>
      </c>
      <c r="E8576" s="536">
        <v>0</v>
      </c>
      <c r="F8576" s="535">
        <v>10.52</v>
      </c>
      <c r="G8576" s="536">
        <v>0</v>
      </c>
      <c r="H8576" s="535">
        <v>13.61</v>
      </c>
      <c r="I8576" s="536">
        <v>0</v>
      </c>
      <c r="J8576" s="535">
        <v>13.14</v>
      </c>
      <c r="K8576" s="536">
        <v>0</v>
      </c>
      <c r="L8576" s="535">
        <v>11.54</v>
      </c>
      <c r="M8576" s="536">
        <v>0</v>
      </c>
      <c r="N8576" s="535">
        <v>15.91</v>
      </c>
      <c r="O8576" s="536">
        <v>0</v>
      </c>
      <c r="P8576" s="535">
        <v>11.3</v>
      </c>
      <c r="Q8576" s="536">
        <v>0</v>
      </c>
      <c r="R8576" s="535">
        <v>10.9</v>
      </c>
    </row>
    <row r="8577" spans="1:18" ht="12.75">
      <c r="A8577" s="145">
        <v>91173</v>
      </c>
      <c r="B8577" s="102" t="s">
        <v>30180</v>
      </c>
      <c r="C8577" s="145" t="s">
        <v>1</v>
      </c>
      <c r="D8577" s="535">
        <v>4.47</v>
      </c>
      <c r="E8577" s="536">
        <v>0</v>
      </c>
      <c r="F8577" s="535">
        <v>3.93</v>
      </c>
      <c r="G8577" s="536">
        <v>0</v>
      </c>
      <c r="H8577" s="535">
        <v>4.91</v>
      </c>
      <c r="I8577" s="536">
        <v>0</v>
      </c>
      <c r="J8577" s="535">
        <v>4.63</v>
      </c>
      <c r="K8577" s="536">
        <v>0</v>
      </c>
      <c r="L8577" s="535">
        <v>4.28</v>
      </c>
      <c r="M8577" s="536">
        <v>0</v>
      </c>
      <c r="N8577" s="535">
        <v>5.57</v>
      </c>
      <c r="O8577" s="536">
        <v>0</v>
      </c>
      <c r="P8577" s="535">
        <v>4.21</v>
      </c>
      <c r="Q8577" s="536">
        <v>0</v>
      </c>
      <c r="R8577" s="535">
        <v>4.07</v>
      </c>
    </row>
    <row r="8578" spans="1:18" ht="12.75">
      <c r="A8578" s="145">
        <v>104759</v>
      </c>
      <c r="B8578" s="102" t="s">
        <v>30181</v>
      </c>
      <c r="C8578" s="145" t="s">
        <v>2</v>
      </c>
      <c r="D8578" s="535">
        <v>46.08</v>
      </c>
      <c r="E8578" s="536">
        <v>0</v>
      </c>
      <c r="F8578" s="535">
        <v>45.24</v>
      </c>
      <c r="G8578" s="536">
        <v>0</v>
      </c>
      <c r="H8578" s="535">
        <v>60.82</v>
      </c>
      <c r="I8578" s="536">
        <v>0</v>
      </c>
      <c r="J8578" s="535">
        <v>40.32</v>
      </c>
      <c r="K8578" s="536">
        <v>0</v>
      </c>
      <c r="L8578" s="535">
        <v>47.89</v>
      </c>
      <c r="M8578" s="536">
        <v>0</v>
      </c>
      <c r="N8578" s="535">
        <v>44.3</v>
      </c>
      <c r="O8578" s="536">
        <v>0</v>
      </c>
      <c r="P8578" s="535">
        <v>47.13</v>
      </c>
      <c r="Q8578" s="536">
        <v>0</v>
      </c>
      <c r="R8578" s="535">
        <v>58.43</v>
      </c>
    </row>
    <row r="8579" spans="1:18" ht="12.75">
      <c r="A8579" s="145">
        <v>104760</v>
      </c>
      <c r="B8579" s="102" t="s">
        <v>30182</v>
      </c>
      <c r="C8579" s="145" t="s">
        <v>2</v>
      </c>
      <c r="D8579" s="535">
        <v>67.3</v>
      </c>
      <c r="E8579" s="536">
        <v>0</v>
      </c>
      <c r="F8579" s="535">
        <v>66.069999999999993</v>
      </c>
      <c r="G8579" s="536">
        <v>0</v>
      </c>
      <c r="H8579" s="535">
        <v>88.82</v>
      </c>
      <c r="I8579" s="536">
        <v>0</v>
      </c>
      <c r="J8579" s="535">
        <v>58.88</v>
      </c>
      <c r="K8579" s="536">
        <v>0</v>
      </c>
      <c r="L8579" s="535">
        <v>69.930000000000007</v>
      </c>
      <c r="M8579" s="536">
        <v>0</v>
      </c>
      <c r="N8579" s="535">
        <v>64.709999999999994</v>
      </c>
      <c r="O8579" s="536">
        <v>0</v>
      </c>
      <c r="P8579" s="535">
        <v>68.83</v>
      </c>
      <c r="Q8579" s="536">
        <v>0</v>
      </c>
      <c r="R8579" s="535">
        <v>85.33</v>
      </c>
    </row>
    <row r="8580" spans="1:18" ht="12.75">
      <c r="A8580" s="145">
        <v>104758</v>
      </c>
      <c r="B8580" s="102" t="s">
        <v>30183</v>
      </c>
      <c r="C8580" s="145" t="s">
        <v>2</v>
      </c>
      <c r="D8580" s="535">
        <v>17.29</v>
      </c>
      <c r="E8580" s="536">
        <v>0</v>
      </c>
      <c r="F8580" s="535">
        <v>16.97</v>
      </c>
      <c r="G8580" s="536">
        <v>0</v>
      </c>
      <c r="H8580" s="535">
        <v>22.82</v>
      </c>
      <c r="I8580" s="536">
        <v>0</v>
      </c>
      <c r="J8580" s="535">
        <v>15.12</v>
      </c>
      <c r="K8580" s="536">
        <v>0</v>
      </c>
      <c r="L8580" s="535">
        <v>17.97</v>
      </c>
      <c r="M8580" s="536">
        <v>0</v>
      </c>
      <c r="N8580" s="535">
        <v>16.61</v>
      </c>
      <c r="O8580" s="536">
        <v>0</v>
      </c>
      <c r="P8580" s="535">
        <v>17.68</v>
      </c>
      <c r="Q8580" s="536">
        <v>0</v>
      </c>
      <c r="R8580" s="535">
        <v>21.92</v>
      </c>
    </row>
    <row r="8581" spans="1:18" ht="12.75">
      <c r="A8581" s="145">
        <v>90437</v>
      </c>
      <c r="B8581" s="102" t="s">
        <v>30184</v>
      </c>
      <c r="C8581" s="145" t="s">
        <v>2</v>
      </c>
      <c r="D8581" s="535">
        <v>44.42</v>
      </c>
      <c r="E8581" s="536">
        <v>0</v>
      </c>
      <c r="F8581" s="535">
        <v>43.55</v>
      </c>
      <c r="G8581" s="536">
        <v>0</v>
      </c>
      <c r="H8581" s="535">
        <v>45.38</v>
      </c>
      <c r="I8581" s="536">
        <v>0</v>
      </c>
      <c r="J8581" s="535">
        <v>36.68</v>
      </c>
      <c r="K8581" s="536">
        <v>0</v>
      </c>
      <c r="L8581" s="535">
        <v>46.23</v>
      </c>
      <c r="M8581" s="536">
        <v>0</v>
      </c>
      <c r="N8581" s="535">
        <v>42.7</v>
      </c>
      <c r="O8581" s="536">
        <v>0</v>
      </c>
      <c r="P8581" s="535">
        <v>45.48</v>
      </c>
      <c r="Q8581" s="536">
        <v>0</v>
      </c>
      <c r="R8581" s="535">
        <v>45.25</v>
      </c>
    </row>
    <row r="8582" spans="1:18" ht="12.75">
      <c r="A8582" s="145">
        <v>90438</v>
      </c>
      <c r="B8582" s="102" t="s">
        <v>30185</v>
      </c>
      <c r="C8582" s="145" t="s">
        <v>2</v>
      </c>
      <c r="D8582" s="535">
        <v>64.88</v>
      </c>
      <c r="E8582" s="536">
        <v>0</v>
      </c>
      <c r="F8582" s="535">
        <v>63.61</v>
      </c>
      <c r="G8582" s="536">
        <v>0</v>
      </c>
      <c r="H8582" s="535">
        <v>66.290000000000006</v>
      </c>
      <c r="I8582" s="536">
        <v>0</v>
      </c>
      <c r="J8582" s="535">
        <v>53.57</v>
      </c>
      <c r="K8582" s="536">
        <v>0</v>
      </c>
      <c r="L8582" s="535">
        <v>67.52</v>
      </c>
      <c r="M8582" s="536">
        <v>0</v>
      </c>
      <c r="N8582" s="535">
        <v>62.35</v>
      </c>
      <c r="O8582" s="536">
        <v>0</v>
      </c>
      <c r="P8582" s="535">
        <v>66.430000000000007</v>
      </c>
      <c r="Q8582" s="536">
        <v>0</v>
      </c>
      <c r="R8582" s="535">
        <v>66.09</v>
      </c>
    </row>
    <row r="8583" spans="1:18" ht="12.75">
      <c r="A8583" s="145">
        <v>90436</v>
      </c>
      <c r="B8583" s="102" t="s">
        <v>30186</v>
      </c>
      <c r="C8583" s="145" t="s">
        <v>2</v>
      </c>
      <c r="D8583" s="535">
        <v>16.670000000000002</v>
      </c>
      <c r="E8583" s="536">
        <v>0</v>
      </c>
      <c r="F8583" s="535">
        <v>16.34</v>
      </c>
      <c r="G8583" s="536">
        <v>0</v>
      </c>
      <c r="H8583" s="535">
        <v>17.03</v>
      </c>
      <c r="I8583" s="536">
        <v>0</v>
      </c>
      <c r="J8583" s="535">
        <v>13.76</v>
      </c>
      <c r="K8583" s="536">
        <v>0</v>
      </c>
      <c r="L8583" s="535">
        <v>17.34</v>
      </c>
      <c r="M8583" s="536">
        <v>0</v>
      </c>
      <c r="N8583" s="535">
        <v>16.010000000000002</v>
      </c>
      <c r="O8583" s="536">
        <v>0</v>
      </c>
      <c r="P8583" s="535">
        <v>17.059999999999999</v>
      </c>
      <c r="Q8583" s="536">
        <v>0</v>
      </c>
      <c r="R8583" s="535">
        <v>16.98</v>
      </c>
    </row>
    <row r="8584" spans="1:18" ht="12.75">
      <c r="A8584" s="145">
        <v>104770</v>
      </c>
      <c r="B8584" s="102" t="s">
        <v>30187</v>
      </c>
      <c r="C8584" s="145" t="s">
        <v>2</v>
      </c>
      <c r="D8584" s="535">
        <v>1.95</v>
      </c>
      <c r="E8584" s="536">
        <v>0</v>
      </c>
      <c r="F8584" s="535">
        <v>1.91</v>
      </c>
      <c r="G8584" s="536">
        <v>0</v>
      </c>
      <c r="H8584" s="535">
        <v>2.58</v>
      </c>
      <c r="I8584" s="536">
        <v>0</v>
      </c>
      <c r="J8584" s="535">
        <v>1.71</v>
      </c>
      <c r="K8584" s="536">
        <v>0</v>
      </c>
      <c r="L8584" s="535">
        <v>2.0299999999999998</v>
      </c>
      <c r="M8584" s="536">
        <v>0</v>
      </c>
      <c r="N8584" s="535">
        <v>1.88</v>
      </c>
      <c r="O8584" s="536">
        <v>0</v>
      </c>
      <c r="P8584" s="535">
        <v>1.99</v>
      </c>
      <c r="Q8584" s="536">
        <v>0</v>
      </c>
      <c r="R8584" s="535">
        <v>2.4700000000000002</v>
      </c>
    </row>
    <row r="8585" spans="1:18" ht="12.75">
      <c r="A8585" s="145">
        <v>104772</v>
      </c>
      <c r="B8585" s="102" t="s">
        <v>30188</v>
      </c>
      <c r="C8585" s="145" t="s">
        <v>2</v>
      </c>
      <c r="D8585" s="535">
        <v>2.85</v>
      </c>
      <c r="E8585" s="536">
        <v>0</v>
      </c>
      <c r="F8585" s="535">
        <v>2.8</v>
      </c>
      <c r="G8585" s="536">
        <v>0</v>
      </c>
      <c r="H8585" s="535">
        <v>3.77</v>
      </c>
      <c r="I8585" s="536">
        <v>0</v>
      </c>
      <c r="J8585" s="535">
        <v>2.4900000000000002</v>
      </c>
      <c r="K8585" s="536">
        <v>0</v>
      </c>
      <c r="L8585" s="535">
        <v>2.96</v>
      </c>
      <c r="M8585" s="536">
        <v>0</v>
      </c>
      <c r="N8585" s="535">
        <v>2.74</v>
      </c>
      <c r="O8585" s="536">
        <v>0</v>
      </c>
      <c r="P8585" s="535">
        <v>2.92</v>
      </c>
      <c r="Q8585" s="536">
        <v>0</v>
      </c>
      <c r="R8585" s="535">
        <v>3.61</v>
      </c>
    </row>
    <row r="8586" spans="1:18" ht="12.75">
      <c r="A8586" s="145">
        <v>104768</v>
      </c>
      <c r="B8586" s="102" t="s">
        <v>30189</v>
      </c>
      <c r="C8586" s="145" t="s">
        <v>2</v>
      </c>
      <c r="D8586" s="535">
        <v>0.72</v>
      </c>
      <c r="E8586" s="536">
        <v>0</v>
      </c>
      <c r="F8586" s="535">
        <v>0.71</v>
      </c>
      <c r="G8586" s="536">
        <v>0</v>
      </c>
      <c r="H8586" s="535">
        <v>0.96</v>
      </c>
      <c r="I8586" s="536">
        <v>0</v>
      </c>
      <c r="J8586" s="535">
        <v>0.63</v>
      </c>
      <c r="K8586" s="536">
        <v>0</v>
      </c>
      <c r="L8586" s="535">
        <v>0.76</v>
      </c>
      <c r="M8586" s="536">
        <v>0</v>
      </c>
      <c r="N8586" s="535">
        <v>0.7</v>
      </c>
      <c r="O8586" s="536">
        <v>0</v>
      </c>
      <c r="P8586" s="535">
        <v>0.74</v>
      </c>
      <c r="Q8586" s="536">
        <v>0</v>
      </c>
      <c r="R8586" s="535">
        <v>0.92</v>
      </c>
    </row>
    <row r="8587" spans="1:18" ht="12.75">
      <c r="A8587" s="145">
        <v>104769</v>
      </c>
      <c r="B8587" s="102" t="s">
        <v>30190</v>
      </c>
      <c r="C8587" s="145" t="s">
        <v>2</v>
      </c>
      <c r="D8587" s="535">
        <v>1.88</v>
      </c>
      <c r="E8587" s="536">
        <v>0</v>
      </c>
      <c r="F8587" s="535">
        <v>1.84</v>
      </c>
      <c r="G8587" s="536">
        <v>0</v>
      </c>
      <c r="H8587" s="535">
        <v>1.92</v>
      </c>
      <c r="I8587" s="536">
        <v>0</v>
      </c>
      <c r="J8587" s="535">
        <v>1.55</v>
      </c>
      <c r="K8587" s="536">
        <v>0</v>
      </c>
      <c r="L8587" s="535">
        <v>1.96</v>
      </c>
      <c r="M8587" s="536">
        <v>0</v>
      </c>
      <c r="N8587" s="535">
        <v>1.8</v>
      </c>
      <c r="O8587" s="536">
        <v>0</v>
      </c>
      <c r="P8587" s="535">
        <v>1.93</v>
      </c>
      <c r="Q8587" s="536">
        <v>0</v>
      </c>
      <c r="R8587" s="535">
        <v>1.91</v>
      </c>
    </row>
    <row r="8588" spans="1:18" ht="12.75">
      <c r="A8588" s="145">
        <v>104771</v>
      </c>
      <c r="B8588" s="102" t="s">
        <v>30191</v>
      </c>
      <c r="C8588" s="145" t="s">
        <v>2</v>
      </c>
      <c r="D8588" s="535">
        <v>2.75</v>
      </c>
      <c r="E8588" s="536">
        <v>0</v>
      </c>
      <c r="F8588" s="535">
        <v>2.7</v>
      </c>
      <c r="G8588" s="536">
        <v>0</v>
      </c>
      <c r="H8588" s="535">
        <v>2.81</v>
      </c>
      <c r="I8588" s="536">
        <v>0</v>
      </c>
      <c r="J8588" s="535">
        <v>2.27</v>
      </c>
      <c r="K8588" s="536">
        <v>0</v>
      </c>
      <c r="L8588" s="535">
        <v>2.86</v>
      </c>
      <c r="M8588" s="536">
        <v>0</v>
      </c>
      <c r="N8588" s="535">
        <v>2.64</v>
      </c>
      <c r="O8588" s="536">
        <v>0</v>
      </c>
      <c r="P8588" s="535">
        <v>2.82</v>
      </c>
      <c r="Q8588" s="536">
        <v>0</v>
      </c>
      <c r="R8588" s="535">
        <v>2.8</v>
      </c>
    </row>
    <row r="8589" spans="1:18" ht="12.75">
      <c r="A8589" s="145">
        <v>104767</v>
      </c>
      <c r="B8589" s="102" t="s">
        <v>30192</v>
      </c>
      <c r="C8589" s="145" t="s">
        <v>2</v>
      </c>
      <c r="D8589" s="535">
        <v>0.7</v>
      </c>
      <c r="E8589" s="536">
        <v>0</v>
      </c>
      <c r="F8589" s="535">
        <v>0.69</v>
      </c>
      <c r="G8589" s="536">
        <v>0</v>
      </c>
      <c r="H8589" s="535">
        <v>0.72</v>
      </c>
      <c r="I8589" s="536">
        <v>0</v>
      </c>
      <c r="J8589" s="535">
        <v>0.57999999999999996</v>
      </c>
      <c r="K8589" s="536">
        <v>0</v>
      </c>
      <c r="L8589" s="535">
        <v>0.73</v>
      </c>
      <c r="M8589" s="536">
        <v>0</v>
      </c>
      <c r="N8589" s="535">
        <v>0.67</v>
      </c>
      <c r="O8589" s="536">
        <v>0</v>
      </c>
      <c r="P8589" s="535">
        <v>0.72</v>
      </c>
      <c r="Q8589" s="536">
        <v>0</v>
      </c>
      <c r="R8589" s="535">
        <v>0.71</v>
      </c>
    </row>
    <row r="8590" spans="1:18" ht="12.75">
      <c r="A8590" s="145">
        <v>104762</v>
      </c>
      <c r="B8590" s="102" t="s">
        <v>30193</v>
      </c>
      <c r="C8590" s="145" t="s">
        <v>2</v>
      </c>
      <c r="D8590" s="535">
        <v>31.06</v>
      </c>
      <c r="E8590" s="536">
        <v>0</v>
      </c>
      <c r="F8590" s="535">
        <v>21.99</v>
      </c>
      <c r="G8590" s="536">
        <v>4.1399999999999999E-2</v>
      </c>
      <c r="H8590" s="535">
        <v>34.19</v>
      </c>
      <c r="I8590" s="536">
        <v>0</v>
      </c>
      <c r="J8590" s="535">
        <v>22.48</v>
      </c>
      <c r="K8590" s="536">
        <v>0</v>
      </c>
      <c r="L8590" s="535">
        <v>36.1</v>
      </c>
      <c r="M8590" s="536">
        <v>0</v>
      </c>
      <c r="N8590" s="535">
        <v>29.75</v>
      </c>
      <c r="O8590" s="536">
        <v>0</v>
      </c>
      <c r="P8590" s="535">
        <v>28.17</v>
      </c>
      <c r="Q8590" s="536">
        <v>3.2300000000000002E-2</v>
      </c>
      <c r="R8590" s="535">
        <v>31.47</v>
      </c>
    </row>
    <row r="8591" spans="1:18" ht="12.75">
      <c r="A8591" s="145">
        <v>104763</v>
      </c>
      <c r="B8591" s="102" t="s">
        <v>30194</v>
      </c>
      <c r="C8591" s="145" t="s">
        <v>2</v>
      </c>
      <c r="D8591" s="535">
        <v>45.36</v>
      </c>
      <c r="E8591" s="536">
        <v>0</v>
      </c>
      <c r="F8591" s="535">
        <v>32.130000000000003</v>
      </c>
      <c r="G8591" s="536">
        <v>4.1399999999999999E-2</v>
      </c>
      <c r="H8591" s="535">
        <v>49.94</v>
      </c>
      <c r="I8591" s="536">
        <v>0</v>
      </c>
      <c r="J8591" s="535">
        <v>32.840000000000003</v>
      </c>
      <c r="K8591" s="536">
        <v>0</v>
      </c>
      <c r="L8591" s="535">
        <v>52.72</v>
      </c>
      <c r="M8591" s="536">
        <v>0</v>
      </c>
      <c r="N8591" s="535">
        <v>43.46</v>
      </c>
      <c r="O8591" s="536">
        <v>0</v>
      </c>
      <c r="P8591" s="535">
        <v>41.14</v>
      </c>
      <c r="Q8591" s="536">
        <v>3.2300000000000002E-2</v>
      </c>
      <c r="R8591" s="535">
        <v>45.96</v>
      </c>
    </row>
    <row r="8592" spans="1:18" ht="12.75">
      <c r="A8592" s="145">
        <v>104761</v>
      </c>
      <c r="B8592" s="102" t="s">
        <v>30195</v>
      </c>
      <c r="C8592" s="145" t="s">
        <v>2</v>
      </c>
      <c r="D8592" s="535">
        <v>11.64</v>
      </c>
      <c r="E8592" s="536">
        <v>0</v>
      </c>
      <c r="F8592" s="535">
        <v>8.25</v>
      </c>
      <c r="G8592" s="536">
        <v>0.04</v>
      </c>
      <c r="H8592" s="535">
        <v>12.83</v>
      </c>
      <c r="I8592" s="536">
        <v>0</v>
      </c>
      <c r="J8592" s="535">
        <v>8.42</v>
      </c>
      <c r="K8592" s="536">
        <v>0</v>
      </c>
      <c r="L8592" s="535">
        <v>13.54</v>
      </c>
      <c r="M8592" s="536">
        <v>0</v>
      </c>
      <c r="N8592" s="535">
        <v>11.16</v>
      </c>
      <c r="O8592" s="536">
        <v>0</v>
      </c>
      <c r="P8592" s="535">
        <v>10.56</v>
      </c>
      <c r="Q8592" s="536">
        <v>3.1199999999999999E-2</v>
      </c>
      <c r="R8592" s="535">
        <v>11.8</v>
      </c>
    </row>
    <row r="8593" spans="1:18" ht="12.75">
      <c r="A8593" s="145">
        <v>90440</v>
      </c>
      <c r="B8593" s="102" t="s">
        <v>30196</v>
      </c>
      <c r="C8593" s="145" t="s">
        <v>2</v>
      </c>
      <c r="D8593" s="535">
        <v>30.83</v>
      </c>
      <c r="E8593" s="536">
        <v>0</v>
      </c>
      <c r="F8593" s="535">
        <v>21.78</v>
      </c>
      <c r="G8593" s="536">
        <v>4.1799999999999997E-2</v>
      </c>
      <c r="H8593" s="535">
        <v>33.97</v>
      </c>
      <c r="I8593" s="536">
        <v>0</v>
      </c>
      <c r="J8593" s="535">
        <v>22.25</v>
      </c>
      <c r="K8593" s="536">
        <v>0</v>
      </c>
      <c r="L8593" s="535">
        <v>35.880000000000003</v>
      </c>
      <c r="M8593" s="536">
        <v>0</v>
      </c>
      <c r="N8593" s="535">
        <v>29.53</v>
      </c>
      <c r="O8593" s="536">
        <v>0</v>
      </c>
      <c r="P8593" s="535">
        <v>27.95</v>
      </c>
      <c r="Q8593" s="536">
        <v>3.2599999999999997E-2</v>
      </c>
      <c r="R8593" s="535">
        <v>31.24</v>
      </c>
    </row>
    <row r="8594" spans="1:18" ht="12.75">
      <c r="A8594" s="145">
        <v>90441</v>
      </c>
      <c r="B8594" s="102" t="s">
        <v>30197</v>
      </c>
      <c r="C8594" s="145" t="s">
        <v>2</v>
      </c>
      <c r="D8594" s="535">
        <v>45.03</v>
      </c>
      <c r="E8594" s="536">
        <v>0</v>
      </c>
      <c r="F8594" s="535">
        <v>31.81</v>
      </c>
      <c r="G8594" s="536">
        <v>4.1799999999999997E-2</v>
      </c>
      <c r="H8594" s="535">
        <v>49.61</v>
      </c>
      <c r="I8594" s="536">
        <v>0</v>
      </c>
      <c r="J8594" s="535">
        <v>32.520000000000003</v>
      </c>
      <c r="K8594" s="536">
        <v>0</v>
      </c>
      <c r="L8594" s="535">
        <v>52.4</v>
      </c>
      <c r="M8594" s="536">
        <v>0</v>
      </c>
      <c r="N8594" s="535">
        <v>43.14</v>
      </c>
      <c r="O8594" s="536">
        <v>0</v>
      </c>
      <c r="P8594" s="535">
        <v>40.82</v>
      </c>
      <c r="Q8594" s="536">
        <v>3.2599999999999997E-2</v>
      </c>
      <c r="R8594" s="535">
        <v>45.62</v>
      </c>
    </row>
    <row r="8595" spans="1:18" ht="12.75">
      <c r="A8595" s="145">
        <v>90439</v>
      </c>
      <c r="B8595" s="102" t="s">
        <v>30198</v>
      </c>
      <c r="C8595" s="145" t="s">
        <v>2</v>
      </c>
      <c r="D8595" s="535">
        <v>11.56</v>
      </c>
      <c r="E8595" s="536">
        <v>0</v>
      </c>
      <c r="F8595" s="535">
        <v>8.17</v>
      </c>
      <c r="G8595" s="536">
        <v>4.0399999999999998E-2</v>
      </c>
      <c r="H8595" s="535">
        <v>12.74</v>
      </c>
      <c r="I8595" s="536">
        <v>0</v>
      </c>
      <c r="J8595" s="535">
        <v>8.34</v>
      </c>
      <c r="K8595" s="536">
        <v>0</v>
      </c>
      <c r="L8595" s="535">
        <v>13.45</v>
      </c>
      <c r="M8595" s="536">
        <v>0</v>
      </c>
      <c r="N8595" s="535">
        <v>11.08</v>
      </c>
      <c r="O8595" s="536">
        <v>0</v>
      </c>
      <c r="P8595" s="535">
        <v>10.48</v>
      </c>
      <c r="Q8595" s="536">
        <v>3.15E-2</v>
      </c>
      <c r="R8595" s="535">
        <v>11.71</v>
      </c>
    </row>
    <row r="8596" spans="1:18" ht="12.75">
      <c r="A8596" s="145">
        <v>104776</v>
      </c>
      <c r="B8596" s="102" t="s">
        <v>30199</v>
      </c>
      <c r="C8596" s="145" t="s">
        <v>2</v>
      </c>
      <c r="D8596" s="535">
        <v>6.82</v>
      </c>
      <c r="E8596" s="536">
        <v>0</v>
      </c>
      <c r="F8596" s="535">
        <v>6.74</v>
      </c>
      <c r="G8596" s="536">
        <v>9.7900000000000001E-2</v>
      </c>
      <c r="H8596" s="535">
        <v>8.81</v>
      </c>
      <c r="I8596" s="536">
        <v>0</v>
      </c>
      <c r="J8596" s="535">
        <v>5.99</v>
      </c>
      <c r="K8596" s="536">
        <v>0</v>
      </c>
      <c r="L8596" s="535">
        <v>7.12</v>
      </c>
      <c r="M8596" s="536">
        <v>0</v>
      </c>
      <c r="N8596" s="535">
        <v>6.74</v>
      </c>
      <c r="O8596" s="536">
        <v>0</v>
      </c>
      <c r="P8596" s="535">
        <v>6.95</v>
      </c>
      <c r="Q8596" s="536">
        <v>9.5000000000000001E-2</v>
      </c>
      <c r="R8596" s="535">
        <v>8.43</v>
      </c>
    </row>
    <row r="8597" spans="1:18" ht="12.75">
      <c r="A8597" s="145">
        <v>104778</v>
      </c>
      <c r="B8597" s="102" t="s">
        <v>30200</v>
      </c>
      <c r="C8597" s="145" t="s">
        <v>2</v>
      </c>
      <c r="D8597" s="535">
        <v>9.9700000000000006</v>
      </c>
      <c r="E8597" s="536">
        <v>0</v>
      </c>
      <c r="F8597" s="535">
        <v>9.86</v>
      </c>
      <c r="G8597" s="536">
        <v>9.8400000000000001E-2</v>
      </c>
      <c r="H8597" s="535">
        <v>12.86</v>
      </c>
      <c r="I8597" s="536">
        <v>0</v>
      </c>
      <c r="J8597" s="535">
        <v>8.74</v>
      </c>
      <c r="K8597" s="536">
        <v>0</v>
      </c>
      <c r="L8597" s="535">
        <v>10.4</v>
      </c>
      <c r="M8597" s="536">
        <v>0</v>
      </c>
      <c r="N8597" s="535">
        <v>9.85</v>
      </c>
      <c r="O8597" s="536">
        <v>0</v>
      </c>
      <c r="P8597" s="535">
        <v>10.17</v>
      </c>
      <c r="Q8597" s="536">
        <v>9.5399999999999999E-2</v>
      </c>
      <c r="R8597" s="535">
        <v>12.32</v>
      </c>
    </row>
    <row r="8598" spans="1:18" ht="12.75">
      <c r="A8598" s="145">
        <v>104774</v>
      </c>
      <c r="B8598" s="102" t="s">
        <v>30201</v>
      </c>
      <c r="C8598" s="145" t="s">
        <v>2</v>
      </c>
      <c r="D8598" s="535">
        <v>2.54</v>
      </c>
      <c r="E8598" s="536">
        <v>0</v>
      </c>
      <c r="F8598" s="535">
        <v>2.52</v>
      </c>
      <c r="G8598" s="536">
        <v>9.5200000000000007E-2</v>
      </c>
      <c r="H8598" s="535">
        <v>3.28</v>
      </c>
      <c r="I8598" s="536">
        <v>0</v>
      </c>
      <c r="J8598" s="535">
        <v>2.23</v>
      </c>
      <c r="K8598" s="536">
        <v>0</v>
      </c>
      <c r="L8598" s="535">
        <v>2.67</v>
      </c>
      <c r="M8598" s="536">
        <v>0</v>
      </c>
      <c r="N8598" s="535">
        <v>2.52</v>
      </c>
      <c r="O8598" s="536">
        <v>0</v>
      </c>
      <c r="P8598" s="535">
        <v>2.6</v>
      </c>
      <c r="Q8598" s="536">
        <v>9.2299999999999993E-2</v>
      </c>
      <c r="R8598" s="535">
        <v>3.14</v>
      </c>
    </row>
    <row r="8599" spans="1:18" ht="12.75">
      <c r="A8599" s="145">
        <v>104775</v>
      </c>
      <c r="B8599" s="102" t="s">
        <v>30202</v>
      </c>
      <c r="C8599" s="145" t="s">
        <v>2</v>
      </c>
      <c r="D8599" s="535">
        <v>6.61</v>
      </c>
      <c r="E8599" s="536">
        <v>0</v>
      </c>
      <c r="F8599" s="535">
        <v>6.52</v>
      </c>
      <c r="G8599" s="536">
        <v>0.1012</v>
      </c>
      <c r="H8599" s="535">
        <v>6.77</v>
      </c>
      <c r="I8599" s="536">
        <v>0</v>
      </c>
      <c r="J8599" s="535">
        <v>5.51</v>
      </c>
      <c r="K8599" s="536">
        <v>0</v>
      </c>
      <c r="L8599" s="535">
        <v>6.9</v>
      </c>
      <c r="M8599" s="536">
        <v>0</v>
      </c>
      <c r="N8599" s="535">
        <v>6.53</v>
      </c>
      <c r="O8599" s="536">
        <v>0</v>
      </c>
      <c r="P8599" s="535">
        <v>6.73</v>
      </c>
      <c r="Q8599" s="536">
        <v>9.8100000000000007E-2</v>
      </c>
      <c r="R8599" s="535">
        <v>6.71</v>
      </c>
    </row>
    <row r="8600" spans="1:18" ht="12.75">
      <c r="A8600" s="145">
        <v>104777</v>
      </c>
      <c r="B8600" s="102" t="s">
        <v>30203</v>
      </c>
      <c r="C8600" s="145" t="s">
        <v>2</v>
      </c>
      <c r="D8600" s="535">
        <v>9.66</v>
      </c>
      <c r="E8600" s="536">
        <v>0</v>
      </c>
      <c r="F8600" s="535">
        <v>9.5399999999999991</v>
      </c>
      <c r="G8600" s="536">
        <v>0.1017</v>
      </c>
      <c r="H8600" s="535">
        <v>9.89</v>
      </c>
      <c r="I8600" s="536">
        <v>0</v>
      </c>
      <c r="J8600" s="535">
        <v>8.0399999999999991</v>
      </c>
      <c r="K8600" s="536">
        <v>0</v>
      </c>
      <c r="L8600" s="535">
        <v>10.09</v>
      </c>
      <c r="M8600" s="536">
        <v>0</v>
      </c>
      <c r="N8600" s="535">
        <v>9.5500000000000007</v>
      </c>
      <c r="O8600" s="536">
        <v>0</v>
      </c>
      <c r="P8600" s="535">
        <v>9.85</v>
      </c>
      <c r="Q8600" s="536">
        <v>9.8500000000000004E-2</v>
      </c>
      <c r="R8600" s="535">
        <v>9.7899999999999991</v>
      </c>
    </row>
    <row r="8601" spans="1:18" ht="12.75">
      <c r="A8601" s="145">
        <v>104773</v>
      </c>
      <c r="B8601" s="102" t="s">
        <v>30204</v>
      </c>
      <c r="C8601" s="145" t="s">
        <v>2</v>
      </c>
      <c r="D8601" s="535">
        <v>2.4700000000000002</v>
      </c>
      <c r="E8601" s="536">
        <v>0</v>
      </c>
      <c r="F8601" s="535">
        <v>2.4300000000000002</v>
      </c>
      <c r="G8601" s="536">
        <v>9.8799999999999999E-2</v>
      </c>
      <c r="H8601" s="535">
        <v>2.52</v>
      </c>
      <c r="I8601" s="536">
        <v>0</v>
      </c>
      <c r="J8601" s="535">
        <v>2.0499999999999998</v>
      </c>
      <c r="K8601" s="536">
        <v>0</v>
      </c>
      <c r="L8601" s="535">
        <v>2.58</v>
      </c>
      <c r="M8601" s="536">
        <v>0</v>
      </c>
      <c r="N8601" s="535">
        <v>2.44</v>
      </c>
      <c r="O8601" s="536">
        <v>0</v>
      </c>
      <c r="P8601" s="535">
        <v>2.5099999999999998</v>
      </c>
      <c r="Q8601" s="536">
        <v>9.5600000000000004E-2</v>
      </c>
      <c r="R8601" s="535">
        <v>2.5</v>
      </c>
    </row>
    <row r="8602" spans="1:18" ht="12.75">
      <c r="A8602" s="145">
        <v>104782</v>
      </c>
      <c r="B8602" s="102" t="s">
        <v>30205</v>
      </c>
      <c r="C8602" s="145" t="s">
        <v>2</v>
      </c>
      <c r="D8602" s="535">
        <v>87.91</v>
      </c>
      <c r="E8602" s="536">
        <v>0</v>
      </c>
      <c r="F8602" s="535">
        <v>74.62</v>
      </c>
      <c r="G8602" s="536">
        <v>0</v>
      </c>
      <c r="H8602" s="535">
        <v>70.78</v>
      </c>
      <c r="I8602" s="536">
        <v>0</v>
      </c>
      <c r="J8602" s="535">
        <v>80.709999999999994</v>
      </c>
      <c r="K8602" s="536">
        <v>0</v>
      </c>
      <c r="L8602" s="535">
        <v>58.23</v>
      </c>
      <c r="M8602" s="536">
        <v>0</v>
      </c>
      <c r="N8602" s="535">
        <v>72.64</v>
      </c>
      <c r="O8602" s="536">
        <v>0</v>
      </c>
      <c r="P8602" s="535">
        <v>52.12</v>
      </c>
      <c r="Q8602" s="536">
        <v>0</v>
      </c>
      <c r="R8602" s="535">
        <v>68.86</v>
      </c>
    </row>
    <row r="8603" spans="1:18" ht="12.75">
      <c r="A8603" s="145">
        <v>90451</v>
      </c>
      <c r="B8603" s="102" t="s">
        <v>30206</v>
      </c>
      <c r="C8603" s="145" t="s">
        <v>2</v>
      </c>
      <c r="D8603" s="535">
        <v>6.91</v>
      </c>
      <c r="E8603" s="536">
        <v>0.21560000000000001</v>
      </c>
      <c r="F8603" s="535">
        <v>6.97</v>
      </c>
      <c r="G8603" s="536">
        <v>0.21379999999999999</v>
      </c>
      <c r="H8603" s="535">
        <v>7.04</v>
      </c>
      <c r="I8603" s="536">
        <v>0.21160000000000001</v>
      </c>
      <c r="J8603" s="535">
        <v>6.04</v>
      </c>
      <c r="K8603" s="536">
        <v>0.2467</v>
      </c>
      <c r="L8603" s="535">
        <v>7.01</v>
      </c>
      <c r="M8603" s="536">
        <v>0.21260000000000001</v>
      </c>
      <c r="N8603" s="535">
        <v>6.48</v>
      </c>
      <c r="O8603" s="536">
        <v>0.22989999999999999</v>
      </c>
      <c r="P8603" s="535">
        <v>6.97</v>
      </c>
      <c r="Q8603" s="536">
        <v>0.21379999999999999</v>
      </c>
      <c r="R8603" s="535">
        <v>6.79</v>
      </c>
    </row>
    <row r="8604" spans="1:18" ht="12.75">
      <c r="A8604" s="145">
        <v>90452</v>
      </c>
      <c r="B8604" s="102" t="s">
        <v>30207</v>
      </c>
      <c r="C8604" s="145" t="s">
        <v>2</v>
      </c>
      <c r="D8604" s="535">
        <v>24.3</v>
      </c>
      <c r="E8604" s="536">
        <v>0.61150000000000004</v>
      </c>
      <c r="F8604" s="535">
        <v>24.34</v>
      </c>
      <c r="G8604" s="536">
        <v>0.61050000000000004</v>
      </c>
      <c r="H8604" s="535">
        <v>24.5</v>
      </c>
      <c r="I8604" s="536">
        <v>0.60650000000000004</v>
      </c>
      <c r="J8604" s="535">
        <v>22.76</v>
      </c>
      <c r="K8604" s="536">
        <v>0.65290000000000004</v>
      </c>
      <c r="L8604" s="535">
        <v>24.45</v>
      </c>
      <c r="M8604" s="536">
        <v>0.60780000000000001</v>
      </c>
      <c r="N8604" s="535">
        <v>23.56</v>
      </c>
      <c r="O8604" s="536">
        <v>0.63070000000000004</v>
      </c>
      <c r="P8604" s="535">
        <v>24.37</v>
      </c>
      <c r="Q8604" s="536">
        <v>0.60980000000000001</v>
      </c>
      <c r="R8604" s="535">
        <v>22.24</v>
      </c>
    </row>
    <row r="8605" spans="1:18" ht="12.75">
      <c r="A8605" s="145">
        <v>90455</v>
      </c>
      <c r="B8605" s="102" t="s">
        <v>30208</v>
      </c>
      <c r="C8605" s="145" t="s">
        <v>2</v>
      </c>
      <c r="D8605" s="535">
        <v>9.11</v>
      </c>
      <c r="E8605" s="536">
        <v>0</v>
      </c>
      <c r="F8605" s="535">
        <v>8.7899999999999991</v>
      </c>
      <c r="G8605" s="536">
        <v>0</v>
      </c>
      <c r="H8605" s="535">
        <v>8.5299999999999994</v>
      </c>
      <c r="I8605" s="536">
        <v>0</v>
      </c>
      <c r="J8605" s="535">
        <v>7.3</v>
      </c>
      <c r="K8605" s="536">
        <v>0</v>
      </c>
      <c r="L8605" s="535">
        <v>8.6999999999999993</v>
      </c>
      <c r="M8605" s="536">
        <v>0</v>
      </c>
      <c r="N8605" s="535">
        <v>8.34</v>
      </c>
      <c r="O8605" s="536">
        <v>0</v>
      </c>
      <c r="P8605" s="535">
        <v>9.0299999999999994</v>
      </c>
      <c r="Q8605" s="536">
        <v>0</v>
      </c>
      <c r="R8605" s="535">
        <v>9.7899999999999991</v>
      </c>
    </row>
    <row r="8606" spans="1:18" ht="12.75">
      <c r="A8606" s="145">
        <v>104784</v>
      </c>
      <c r="B8606" s="102" t="s">
        <v>30209</v>
      </c>
      <c r="C8606" s="145" t="s">
        <v>2</v>
      </c>
      <c r="D8606" s="535">
        <v>15.56</v>
      </c>
      <c r="E8606" s="536">
        <v>0</v>
      </c>
      <c r="F8606" s="535">
        <v>14.59</v>
      </c>
      <c r="G8606" s="536">
        <v>0</v>
      </c>
      <c r="H8606" s="535">
        <v>13.84</v>
      </c>
      <c r="I8606" s="536">
        <v>0</v>
      </c>
      <c r="J8606" s="535">
        <v>12.15</v>
      </c>
      <c r="K8606" s="536">
        <v>0</v>
      </c>
      <c r="L8606" s="535">
        <v>14.33</v>
      </c>
      <c r="M8606" s="536">
        <v>0</v>
      </c>
      <c r="N8606" s="535">
        <v>14.17</v>
      </c>
      <c r="O8606" s="536">
        <v>0</v>
      </c>
      <c r="P8606" s="535">
        <v>15.21</v>
      </c>
      <c r="Q8606" s="536">
        <v>0</v>
      </c>
      <c r="R8606" s="535">
        <v>17.14</v>
      </c>
    </row>
    <row r="8607" spans="1:18" ht="12.75">
      <c r="A8607" s="145">
        <v>90453</v>
      </c>
      <c r="B8607" s="102" t="s">
        <v>30210</v>
      </c>
      <c r="C8607" s="145" t="s">
        <v>2</v>
      </c>
      <c r="D8607" s="535">
        <v>4.4400000000000004</v>
      </c>
      <c r="E8607" s="536">
        <v>0</v>
      </c>
      <c r="F8607" s="535">
        <v>4.38</v>
      </c>
      <c r="G8607" s="536">
        <v>0</v>
      </c>
      <c r="H8607" s="535">
        <v>4.2</v>
      </c>
      <c r="I8607" s="536">
        <v>0</v>
      </c>
      <c r="J8607" s="535">
        <v>3.61</v>
      </c>
      <c r="K8607" s="536">
        <v>0</v>
      </c>
      <c r="L8607" s="535">
        <v>4.2300000000000004</v>
      </c>
      <c r="M8607" s="536">
        <v>0</v>
      </c>
      <c r="N8607" s="535">
        <v>3.99</v>
      </c>
      <c r="O8607" s="536">
        <v>0</v>
      </c>
      <c r="P8607" s="535">
        <v>4.3899999999999997</v>
      </c>
      <c r="Q8607" s="536">
        <v>0</v>
      </c>
      <c r="R8607" s="535">
        <v>4.75</v>
      </c>
    </row>
    <row r="8608" spans="1:18" ht="12.75">
      <c r="A8608" s="145">
        <v>104783</v>
      </c>
      <c r="B8608" s="102" t="s">
        <v>30211</v>
      </c>
      <c r="C8608" s="145" t="s">
        <v>2</v>
      </c>
      <c r="D8608" s="535">
        <v>5.64</v>
      </c>
      <c r="E8608" s="536">
        <v>0</v>
      </c>
      <c r="F8608" s="535">
        <v>5.47</v>
      </c>
      <c r="G8608" s="536">
        <v>0</v>
      </c>
      <c r="H8608" s="535">
        <v>5.2</v>
      </c>
      <c r="I8608" s="536">
        <v>0</v>
      </c>
      <c r="J8608" s="535">
        <v>4.51</v>
      </c>
      <c r="K8608" s="536">
        <v>0</v>
      </c>
      <c r="L8608" s="535">
        <v>5.27</v>
      </c>
      <c r="M8608" s="536">
        <v>0</v>
      </c>
      <c r="N8608" s="535">
        <v>5.07</v>
      </c>
      <c r="O8608" s="536">
        <v>0</v>
      </c>
      <c r="P8608" s="535">
        <v>5.55</v>
      </c>
      <c r="Q8608" s="536">
        <v>0</v>
      </c>
      <c r="R8608" s="535">
        <v>6.12</v>
      </c>
    </row>
    <row r="8609" spans="1:18" ht="12.75">
      <c r="A8609" s="145">
        <v>90454</v>
      </c>
      <c r="B8609" s="102" t="s">
        <v>30212</v>
      </c>
      <c r="C8609" s="145" t="s">
        <v>2</v>
      </c>
      <c r="D8609" s="535">
        <v>7.14</v>
      </c>
      <c r="E8609" s="536">
        <v>0</v>
      </c>
      <c r="F8609" s="535">
        <v>6.86</v>
      </c>
      <c r="G8609" s="536">
        <v>0</v>
      </c>
      <c r="H8609" s="535">
        <v>6.55</v>
      </c>
      <c r="I8609" s="536">
        <v>0</v>
      </c>
      <c r="J8609" s="535">
        <v>5.69</v>
      </c>
      <c r="K8609" s="536">
        <v>0</v>
      </c>
      <c r="L8609" s="535">
        <v>6.68</v>
      </c>
      <c r="M8609" s="536">
        <v>0</v>
      </c>
      <c r="N8609" s="535">
        <v>6.45</v>
      </c>
      <c r="O8609" s="536">
        <v>0</v>
      </c>
      <c r="P8609" s="535">
        <v>7.02</v>
      </c>
      <c r="Q8609" s="536">
        <v>0</v>
      </c>
      <c r="R8609" s="535">
        <v>7.75</v>
      </c>
    </row>
    <row r="8610" spans="1:18" ht="12.75">
      <c r="A8610" s="145">
        <v>90459</v>
      </c>
      <c r="B8610" s="102" t="s">
        <v>30213</v>
      </c>
      <c r="C8610" s="145" t="s">
        <v>2</v>
      </c>
      <c r="D8610" s="535">
        <v>54.65</v>
      </c>
      <c r="E8610" s="536">
        <v>0</v>
      </c>
      <c r="F8610" s="535">
        <v>53.57</v>
      </c>
      <c r="G8610" s="536">
        <v>0</v>
      </c>
      <c r="H8610" s="535">
        <v>55.83</v>
      </c>
      <c r="I8610" s="536">
        <v>0</v>
      </c>
      <c r="J8610" s="535">
        <v>45.12</v>
      </c>
      <c r="K8610" s="536">
        <v>0</v>
      </c>
      <c r="L8610" s="535">
        <v>56.87</v>
      </c>
      <c r="M8610" s="536">
        <v>0</v>
      </c>
      <c r="N8610" s="535">
        <v>52.53</v>
      </c>
      <c r="O8610" s="536">
        <v>0</v>
      </c>
      <c r="P8610" s="535">
        <v>55.95</v>
      </c>
      <c r="Q8610" s="536">
        <v>0</v>
      </c>
      <c r="R8610" s="535">
        <v>55.67</v>
      </c>
    </row>
    <row r="8611" spans="1:18" ht="12.75">
      <c r="A8611" s="145">
        <v>90456</v>
      </c>
      <c r="B8611" s="102" t="s">
        <v>30214</v>
      </c>
      <c r="C8611" s="145" t="s">
        <v>2</v>
      </c>
      <c r="D8611" s="535">
        <v>6.15</v>
      </c>
      <c r="E8611" s="536">
        <v>0</v>
      </c>
      <c r="F8611" s="535">
        <v>6.04</v>
      </c>
      <c r="G8611" s="536">
        <v>0</v>
      </c>
      <c r="H8611" s="535">
        <v>8.1199999999999992</v>
      </c>
      <c r="I8611" s="536">
        <v>0</v>
      </c>
      <c r="J8611" s="535">
        <v>5.37</v>
      </c>
      <c r="K8611" s="536">
        <v>0</v>
      </c>
      <c r="L8611" s="535">
        <v>6.39</v>
      </c>
      <c r="M8611" s="536">
        <v>0</v>
      </c>
      <c r="N8611" s="535">
        <v>5.91</v>
      </c>
      <c r="O8611" s="536">
        <v>0</v>
      </c>
      <c r="P8611" s="535">
        <v>6.29</v>
      </c>
      <c r="Q8611" s="536">
        <v>0</v>
      </c>
      <c r="R8611" s="535">
        <v>7.79</v>
      </c>
    </row>
    <row r="8612" spans="1:18" ht="12.75">
      <c r="A8612" s="145">
        <v>90458</v>
      </c>
      <c r="B8612" s="102" t="s">
        <v>30215</v>
      </c>
      <c r="C8612" s="145" t="s">
        <v>2</v>
      </c>
      <c r="D8612" s="535">
        <v>40.04</v>
      </c>
      <c r="E8612" s="536">
        <v>0</v>
      </c>
      <c r="F8612" s="535">
        <v>39.32</v>
      </c>
      <c r="G8612" s="536">
        <v>0</v>
      </c>
      <c r="H8612" s="535">
        <v>52.86</v>
      </c>
      <c r="I8612" s="536">
        <v>0</v>
      </c>
      <c r="J8612" s="535">
        <v>35.04</v>
      </c>
      <c r="K8612" s="536">
        <v>0</v>
      </c>
      <c r="L8612" s="535">
        <v>41.62</v>
      </c>
      <c r="M8612" s="536">
        <v>0</v>
      </c>
      <c r="N8612" s="535">
        <v>38.51</v>
      </c>
      <c r="O8612" s="536">
        <v>0</v>
      </c>
      <c r="P8612" s="535">
        <v>40.96</v>
      </c>
      <c r="Q8612" s="536">
        <v>0</v>
      </c>
      <c r="R8612" s="535">
        <v>50.78</v>
      </c>
    </row>
    <row r="8613" spans="1:18" ht="12.75">
      <c r="A8613" s="145">
        <v>90457</v>
      </c>
      <c r="B8613" s="102" t="s">
        <v>30216</v>
      </c>
      <c r="C8613" s="145" t="s">
        <v>2</v>
      </c>
      <c r="D8613" s="535">
        <v>14.04</v>
      </c>
      <c r="E8613" s="536">
        <v>0</v>
      </c>
      <c r="F8613" s="535">
        <v>13.79</v>
      </c>
      <c r="G8613" s="536">
        <v>0</v>
      </c>
      <c r="H8613" s="535">
        <v>18.53</v>
      </c>
      <c r="I8613" s="536">
        <v>0</v>
      </c>
      <c r="J8613" s="535">
        <v>12.29</v>
      </c>
      <c r="K8613" s="536">
        <v>0</v>
      </c>
      <c r="L8613" s="535">
        <v>14.59</v>
      </c>
      <c r="M8613" s="536">
        <v>0</v>
      </c>
      <c r="N8613" s="535">
        <v>13.5</v>
      </c>
      <c r="O8613" s="536">
        <v>0</v>
      </c>
      <c r="P8613" s="535">
        <v>14.36</v>
      </c>
      <c r="Q8613" s="536">
        <v>0</v>
      </c>
      <c r="R8613" s="535">
        <v>17.8</v>
      </c>
    </row>
    <row r="8614" spans="1:18" ht="12.75">
      <c r="A8614" s="145">
        <v>90447</v>
      </c>
      <c r="B8614" s="102" t="s">
        <v>30217</v>
      </c>
      <c r="C8614" s="145" t="s">
        <v>1</v>
      </c>
      <c r="D8614" s="535">
        <v>9.2899999999999991</v>
      </c>
      <c r="E8614" s="536">
        <v>0</v>
      </c>
      <c r="F8614" s="535">
        <v>9.11</v>
      </c>
      <c r="G8614" s="536">
        <v>0</v>
      </c>
      <c r="H8614" s="535">
        <v>12.25</v>
      </c>
      <c r="I8614" s="536">
        <v>0</v>
      </c>
      <c r="J8614" s="535">
        <v>8.1199999999999992</v>
      </c>
      <c r="K8614" s="536">
        <v>0</v>
      </c>
      <c r="L8614" s="535">
        <v>9.64</v>
      </c>
      <c r="M8614" s="536">
        <v>0</v>
      </c>
      <c r="N8614" s="535">
        <v>8.92</v>
      </c>
      <c r="O8614" s="536">
        <v>0</v>
      </c>
      <c r="P8614" s="535">
        <v>9.49</v>
      </c>
      <c r="Q8614" s="536">
        <v>0</v>
      </c>
      <c r="R8614" s="535">
        <v>11.77</v>
      </c>
    </row>
    <row r="8615" spans="1:18" ht="12.75">
      <c r="A8615" s="145">
        <v>91222</v>
      </c>
      <c r="B8615" s="102" t="s">
        <v>30218</v>
      </c>
      <c r="C8615" s="145" t="s">
        <v>1</v>
      </c>
      <c r="D8615" s="535">
        <v>9.94</v>
      </c>
      <c r="E8615" s="536">
        <v>0</v>
      </c>
      <c r="F8615" s="535">
        <v>9.75</v>
      </c>
      <c r="G8615" s="536">
        <v>0</v>
      </c>
      <c r="H8615" s="535">
        <v>10.16</v>
      </c>
      <c r="I8615" s="536">
        <v>0</v>
      </c>
      <c r="J8615" s="535">
        <v>8.2100000000000009</v>
      </c>
      <c r="K8615" s="536">
        <v>0</v>
      </c>
      <c r="L8615" s="535">
        <v>10.35</v>
      </c>
      <c r="M8615" s="536">
        <v>0</v>
      </c>
      <c r="N8615" s="535">
        <v>9.56</v>
      </c>
      <c r="O8615" s="536">
        <v>0</v>
      </c>
      <c r="P8615" s="535">
        <v>10.18</v>
      </c>
      <c r="Q8615" s="536">
        <v>0</v>
      </c>
      <c r="R8615" s="535">
        <v>10.130000000000001</v>
      </c>
    </row>
    <row r="8616" spans="1:18" ht="12.75">
      <c r="A8616" s="145">
        <v>90443</v>
      </c>
      <c r="B8616" s="102" t="s">
        <v>30219</v>
      </c>
      <c r="C8616" s="145" t="s">
        <v>1</v>
      </c>
      <c r="D8616" s="535">
        <v>8.9499999999999993</v>
      </c>
      <c r="E8616" s="536">
        <v>0</v>
      </c>
      <c r="F8616" s="535">
        <v>8.77</v>
      </c>
      <c r="G8616" s="536">
        <v>0</v>
      </c>
      <c r="H8616" s="535">
        <v>9.14</v>
      </c>
      <c r="I8616" s="536">
        <v>0</v>
      </c>
      <c r="J8616" s="535">
        <v>7.38</v>
      </c>
      <c r="K8616" s="536">
        <v>0</v>
      </c>
      <c r="L8616" s="535">
        <v>9.32</v>
      </c>
      <c r="M8616" s="536">
        <v>0</v>
      </c>
      <c r="N8616" s="535">
        <v>8.6</v>
      </c>
      <c r="O8616" s="536">
        <v>0</v>
      </c>
      <c r="P8616" s="535">
        <v>9.16</v>
      </c>
      <c r="Q8616" s="536">
        <v>0</v>
      </c>
      <c r="R8616" s="535">
        <v>9.1199999999999992</v>
      </c>
    </row>
    <row r="8617" spans="1:18" ht="12.75">
      <c r="A8617" s="145">
        <v>104780</v>
      </c>
      <c r="B8617" s="102" t="s">
        <v>30220</v>
      </c>
      <c r="C8617" s="145" t="s">
        <v>1</v>
      </c>
      <c r="D8617" s="535">
        <v>7.44</v>
      </c>
      <c r="E8617" s="536">
        <v>0</v>
      </c>
      <c r="F8617" s="535">
        <v>5.08</v>
      </c>
      <c r="G8617" s="536">
        <v>2E-3</v>
      </c>
      <c r="H8617" s="535">
        <v>8.77</v>
      </c>
      <c r="I8617" s="536">
        <v>0</v>
      </c>
      <c r="J8617" s="535">
        <v>7.45</v>
      </c>
      <c r="K8617" s="536">
        <v>0</v>
      </c>
      <c r="L8617" s="535">
        <v>8.19</v>
      </c>
      <c r="M8617" s="536">
        <v>0</v>
      </c>
      <c r="N8617" s="535">
        <v>7.29</v>
      </c>
      <c r="O8617" s="536">
        <v>0</v>
      </c>
      <c r="P8617" s="535">
        <v>5.9</v>
      </c>
      <c r="Q8617" s="536">
        <v>1.6999999999999999E-3</v>
      </c>
      <c r="R8617" s="535">
        <v>8.5500000000000007</v>
      </c>
    </row>
    <row r="8618" spans="1:18" ht="12.75">
      <c r="A8618" s="145">
        <v>104781</v>
      </c>
      <c r="B8618" s="102" t="s">
        <v>30221</v>
      </c>
      <c r="C8618" s="145" t="s">
        <v>1</v>
      </c>
      <c r="D8618" s="535">
        <v>8.5399999999999991</v>
      </c>
      <c r="E8618" s="536">
        <v>0</v>
      </c>
      <c r="F8618" s="535">
        <v>5.82</v>
      </c>
      <c r="G8618" s="536">
        <v>3.3999999999999998E-3</v>
      </c>
      <c r="H8618" s="535">
        <v>10.08</v>
      </c>
      <c r="I8618" s="536">
        <v>0</v>
      </c>
      <c r="J8618" s="535">
        <v>8.5500000000000007</v>
      </c>
      <c r="K8618" s="536">
        <v>0</v>
      </c>
      <c r="L8618" s="535">
        <v>9.4</v>
      </c>
      <c r="M8618" s="536">
        <v>0</v>
      </c>
      <c r="N8618" s="535">
        <v>8.3699999999999992</v>
      </c>
      <c r="O8618" s="536">
        <v>0</v>
      </c>
      <c r="P8618" s="535">
        <v>6.75</v>
      </c>
      <c r="Q8618" s="536">
        <v>3.0000000000000001E-3</v>
      </c>
      <c r="R8618" s="535">
        <v>9.83</v>
      </c>
    </row>
    <row r="8619" spans="1:18" ht="12.75">
      <c r="A8619" s="145">
        <v>104779</v>
      </c>
      <c r="B8619" s="102" t="s">
        <v>30222</v>
      </c>
      <c r="C8619" s="145" t="s">
        <v>1</v>
      </c>
      <c r="D8619" s="535">
        <v>7.39</v>
      </c>
      <c r="E8619" s="536">
        <v>0</v>
      </c>
      <c r="F8619" s="535">
        <v>5.03</v>
      </c>
      <c r="G8619" s="536">
        <v>2E-3</v>
      </c>
      <c r="H8619" s="535">
        <v>8.7200000000000006</v>
      </c>
      <c r="I8619" s="536">
        <v>0</v>
      </c>
      <c r="J8619" s="535">
        <v>7.4</v>
      </c>
      <c r="K8619" s="536">
        <v>0</v>
      </c>
      <c r="L8619" s="535">
        <v>8.14</v>
      </c>
      <c r="M8619" s="536">
        <v>0</v>
      </c>
      <c r="N8619" s="535">
        <v>7.25</v>
      </c>
      <c r="O8619" s="536">
        <v>0</v>
      </c>
      <c r="P8619" s="535">
        <v>5.85</v>
      </c>
      <c r="Q8619" s="536">
        <v>1.6999999999999999E-3</v>
      </c>
      <c r="R8619" s="535">
        <v>8.5</v>
      </c>
    </row>
    <row r="8620" spans="1:18" ht="12.75">
      <c r="A8620" s="145">
        <v>104787</v>
      </c>
      <c r="B8620" s="102" t="s">
        <v>30223</v>
      </c>
      <c r="C8620" s="145" t="s">
        <v>1</v>
      </c>
      <c r="D8620" s="535">
        <v>10.199999999999999</v>
      </c>
      <c r="E8620" s="536">
        <v>0</v>
      </c>
      <c r="F8620" s="535">
        <v>7.2</v>
      </c>
      <c r="G8620" s="536">
        <v>4.0300000000000002E-2</v>
      </c>
      <c r="H8620" s="535">
        <v>11.24</v>
      </c>
      <c r="I8620" s="536">
        <v>0</v>
      </c>
      <c r="J8620" s="535">
        <v>7.36</v>
      </c>
      <c r="K8620" s="536">
        <v>0</v>
      </c>
      <c r="L8620" s="535">
        <v>11.88</v>
      </c>
      <c r="M8620" s="536">
        <v>0</v>
      </c>
      <c r="N8620" s="535">
        <v>9.77</v>
      </c>
      <c r="O8620" s="536">
        <v>0</v>
      </c>
      <c r="P8620" s="535">
        <v>9.26</v>
      </c>
      <c r="Q8620" s="536">
        <v>3.1300000000000001E-2</v>
      </c>
      <c r="R8620" s="535">
        <v>10.34</v>
      </c>
    </row>
    <row r="8621" spans="1:18" ht="12.75">
      <c r="A8621" s="145">
        <v>104788</v>
      </c>
      <c r="B8621" s="102" t="s">
        <v>30224</v>
      </c>
      <c r="C8621" s="145" t="s">
        <v>1</v>
      </c>
      <c r="D8621" s="535">
        <v>13.55</v>
      </c>
      <c r="E8621" s="536">
        <v>0</v>
      </c>
      <c r="F8621" s="535">
        <v>9.57</v>
      </c>
      <c r="G8621" s="536">
        <v>4.1799999999999997E-2</v>
      </c>
      <c r="H8621" s="535">
        <v>14.93</v>
      </c>
      <c r="I8621" s="536">
        <v>0</v>
      </c>
      <c r="J8621" s="535">
        <v>9.7799999999999994</v>
      </c>
      <c r="K8621" s="536">
        <v>0</v>
      </c>
      <c r="L8621" s="535">
        <v>15.77</v>
      </c>
      <c r="M8621" s="536">
        <v>0</v>
      </c>
      <c r="N8621" s="535">
        <v>12.99</v>
      </c>
      <c r="O8621" s="536">
        <v>0</v>
      </c>
      <c r="P8621" s="535">
        <v>12.29</v>
      </c>
      <c r="Q8621" s="536">
        <v>3.2500000000000001E-2</v>
      </c>
      <c r="R8621" s="535">
        <v>13.72</v>
      </c>
    </row>
    <row r="8622" spans="1:18" ht="12.75">
      <c r="A8622" s="145">
        <v>104786</v>
      </c>
      <c r="B8622" s="102" t="s">
        <v>30225</v>
      </c>
      <c r="C8622" s="145" t="s">
        <v>1</v>
      </c>
      <c r="D8622" s="535">
        <v>7.69</v>
      </c>
      <c r="E8622" s="536">
        <v>0</v>
      </c>
      <c r="F8622" s="535">
        <v>5.43</v>
      </c>
      <c r="G8622" s="536">
        <v>4.0500000000000001E-2</v>
      </c>
      <c r="H8622" s="535">
        <v>8.48</v>
      </c>
      <c r="I8622" s="536">
        <v>0</v>
      </c>
      <c r="J8622" s="535">
        <v>5.55</v>
      </c>
      <c r="K8622" s="536">
        <v>0</v>
      </c>
      <c r="L8622" s="535">
        <v>8.9600000000000009</v>
      </c>
      <c r="M8622" s="536">
        <v>0</v>
      </c>
      <c r="N8622" s="535">
        <v>7.37</v>
      </c>
      <c r="O8622" s="536">
        <v>0</v>
      </c>
      <c r="P8622" s="535">
        <v>6.97</v>
      </c>
      <c r="Q8622" s="536">
        <v>3.1600000000000003E-2</v>
      </c>
      <c r="R8622" s="535">
        <v>7.79</v>
      </c>
    </row>
    <row r="8623" spans="1:18" ht="12.75">
      <c r="A8623" s="145">
        <v>90445</v>
      </c>
      <c r="B8623" s="102" t="s">
        <v>30226</v>
      </c>
      <c r="C8623" s="145" t="s">
        <v>1</v>
      </c>
      <c r="D8623" s="535">
        <v>21.33</v>
      </c>
      <c r="E8623" s="536">
        <v>0</v>
      </c>
      <c r="F8623" s="535">
        <v>14.57</v>
      </c>
      <c r="G8623" s="536">
        <v>2.4E-2</v>
      </c>
      <c r="H8623" s="535">
        <v>23.62</v>
      </c>
      <c r="I8623" s="536">
        <v>0</v>
      </c>
      <c r="J8623" s="535">
        <v>15.05</v>
      </c>
      <c r="K8623" s="536">
        <v>0</v>
      </c>
      <c r="L8623" s="535">
        <v>25.3</v>
      </c>
      <c r="M8623" s="536">
        <v>0</v>
      </c>
      <c r="N8623" s="535">
        <v>20.350000000000001</v>
      </c>
      <c r="O8623" s="536">
        <v>0</v>
      </c>
      <c r="P8623" s="535">
        <v>19.13</v>
      </c>
      <c r="Q8623" s="536">
        <v>1.83E-2</v>
      </c>
      <c r="R8623" s="535">
        <v>21.4</v>
      </c>
    </row>
    <row r="8624" spans="1:18" ht="12.75">
      <c r="A8624" s="145">
        <v>90446</v>
      </c>
      <c r="B8624" s="102" t="s">
        <v>30227</v>
      </c>
      <c r="C8624" s="145" t="s">
        <v>1</v>
      </c>
      <c r="D8624" s="535">
        <v>28.33</v>
      </c>
      <c r="E8624" s="536">
        <v>0</v>
      </c>
      <c r="F8624" s="535">
        <v>19.350000000000001</v>
      </c>
      <c r="G8624" s="536">
        <v>2.4299999999999999E-2</v>
      </c>
      <c r="H8624" s="535">
        <v>31.36</v>
      </c>
      <c r="I8624" s="536">
        <v>0</v>
      </c>
      <c r="J8624" s="535">
        <v>19.98</v>
      </c>
      <c r="K8624" s="536">
        <v>0</v>
      </c>
      <c r="L8624" s="535">
        <v>33.6</v>
      </c>
      <c r="M8624" s="536">
        <v>0</v>
      </c>
      <c r="N8624" s="535">
        <v>27.02</v>
      </c>
      <c r="O8624" s="536">
        <v>0</v>
      </c>
      <c r="P8624" s="535">
        <v>25.4</v>
      </c>
      <c r="Q8624" s="536">
        <v>1.8499999999999999E-2</v>
      </c>
      <c r="R8624" s="535">
        <v>28.43</v>
      </c>
    </row>
    <row r="8625" spans="1:18" ht="12.75">
      <c r="A8625" s="145">
        <v>90444</v>
      </c>
      <c r="B8625" s="102" t="s">
        <v>30228</v>
      </c>
      <c r="C8625" s="145" t="s">
        <v>1</v>
      </c>
      <c r="D8625" s="535">
        <v>16.079999999999998</v>
      </c>
      <c r="E8625" s="536">
        <v>0</v>
      </c>
      <c r="F8625" s="535">
        <v>10.99</v>
      </c>
      <c r="G8625" s="536">
        <v>2.3699999999999999E-2</v>
      </c>
      <c r="H8625" s="535">
        <v>17.82</v>
      </c>
      <c r="I8625" s="536">
        <v>0</v>
      </c>
      <c r="J8625" s="535">
        <v>11.34</v>
      </c>
      <c r="K8625" s="536">
        <v>0</v>
      </c>
      <c r="L8625" s="535">
        <v>19.079999999999998</v>
      </c>
      <c r="M8625" s="536">
        <v>0</v>
      </c>
      <c r="N8625" s="535">
        <v>15.34</v>
      </c>
      <c r="O8625" s="536">
        <v>0</v>
      </c>
      <c r="P8625" s="535">
        <v>14.43</v>
      </c>
      <c r="Q8625" s="536">
        <v>1.7999999999999999E-2</v>
      </c>
      <c r="R8625" s="535">
        <v>16.14</v>
      </c>
    </row>
    <row r="8626" spans="1:18" ht="12.75">
      <c r="A8626" s="145">
        <v>104764</v>
      </c>
      <c r="B8626" s="102" t="s">
        <v>30229</v>
      </c>
      <c r="C8626" s="145" t="s">
        <v>1</v>
      </c>
      <c r="D8626" s="535">
        <v>23.02</v>
      </c>
      <c r="E8626" s="536">
        <v>0.35709999999999997</v>
      </c>
      <c r="F8626" s="535">
        <v>23.48</v>
      </c>
      <c r="G8626" s="536">
        <v>0.23980000000000001</v>
      </c>
      <c r="H8626" s="535">
        <v>25.17</v>
      </c>
      <c r="I8626" s="536">
        <v>0</v>
      </c>
      <c r="J8626" s="535">
        <v>22.67</v>
      </c>
      <c r="K8626" s="536">
        <v>0.24829999999999999</v>
      </c>
      <c r="L8626" s="535">
        <v>23.55</v>
      </c>
      <c r="M8626" s="536">
        <v>0</v>
      </c>
      <c r="N8626" s="535">
        <v>23.51</v>
      </c>
      <c r="O8626" s="536">
        <v>0.23949999999999999</v>
      </c>
      <c r="P8626" s="535">
        <v>21.89</v>
      </c>
      <c r="Q8626" s="536">
        <v>0.3755</v>
      </c>
      <c r="R8626" s="535">
        <v>24.05</v>
      </c>
    </row>
    <row r="8627" spans="1:18" ht="12.75">
      <c r="A8627" s="145">
        <v>90460</v>
      </c>
      <c r="B8627" s="102" t="s">
        <v>30230</v>
      </c>
      <c r="C8627" s="145" t="s">
        <v>1</v>
      </c>
      <c r="D8627" s="535">
        <v>28.26</v>
      </c>
      <c r="E8627" s="536">
        <v>0.41539999999999999</v>
      </c>
      <c r="F8627" s="535">
        <v>28.97</v>
      </c>
      <c r="G8627" s="536">
        <v>0.27750000000000002</v>
      </c>
      <c r="H8627" s="535">
        <v>26.84</v>
      </c>
      <c r="I8627" s="536">
        <v>0</v>
      </c>
      <c r="J8627" s="535">
        <v>27.85</v>
      </c>
      <c r="K8627" s="536">
        <v>0.28870000000000001</v>
      </c>
      <c r="L8627" s="535">
        <v>28.87</v>
      </c>
      <c r="M8627" s="536">
        <v>0</v>
      </c>
      <c r="N8627" s="535">
        <v>29.16</v>
      </c>
      <c r="O8627" s="536">
        <v>0.2757</v>
      </c>
      <c r="P8627" s="535">
        <v>26.56</v>
      </c>
      <c r="Q8627" s="536">
        <v>0.442</v>
      </c>
      <c r="R8627" s="535">
        <v>25.97</v>
      </c>
    </row>
    <row r="8628" spans="1:18" ht="12.75">
      <c r="A8628" s="145">
        <v>90462</v>
      </c>
      <c r="B8628" s="102" t="s">
        <v>30231</v>
      </c>
      <c r="C8628" s="145" t="s">
        <v>1</v>
      </c>
      <c r="D8628" s="535">
        <v>4.84</v>
      </c>
      <c r="E8628" s="536">
        <v>0.46279999999999999</v>
      </c>
      <c r="F8628" s="535">
        <v>4.9400000000000004</v>
      </c>
      <c r="G8628" s="536">
        <v>0.30359999999999998</v>
      </c>
      <c r="H8628" s="535">
        <v>4.6500000000000004</v>
      </c>
      <c r="I8628" s="536">
        <v>0</v>
      </c>
      <c r="J8628" s="535">
        <v>4.8</v>
      </c>
      <c r="K8628" s="536">
        <v>0.3125</v>
      </c>
      <c r="L8628" s="535">
        <v>4.95</v>
      </c>
      <c r="M8628" s="536">
        <v>0</v>
      </c>
      <c r="N8628" s="535">
        <v>5.04</v>
      </c>
      <c r="O8628" s="536">
        <v>0.29759999999999998</v>
      </c>
      <c r="P8628" s="535">
        <v>4.6399999999999997</v>
      </c>
      <c r="Q8628" s="536">
        <v>0.48280000000000001</v>
      </c>
      <c r="R8628" s="535">
        <v>4.55</v>
      </c>
    </row>
    <row r="8629" spans="1:18" ht="12.75">
      <c r="A8629" s="145">
        <v>104765</v>
      </c>
      <c r="B8629" s="102" t="s">
        <v>30232</v>
      </c>
      <c r="C8629" s="145" t="s">
        <v>1</v>
      </c>
      <c r="D8629" s="535">
        <v>18.62</v>
      </c>
      <c r="E8629" s="536">
        <v>0.22020000000000001</v>
      </c>
      <c r="F8629" s="535">
        <v>18.8</v>
      </c>
      <c r="G8629" s="536">
        <v>0.14949999999999999</v>
      </c>
      <c r="H8629" s="535">
        <v>21.73</v>
      </c>
      <c r="I8629" s="536">
        <v>0</v>
      </c>
      <c r="J8629" s="535">
        <v>17.61</v>
      </c>
      <c r="K8629" s="536">
        <v>0.15959999999999999</v>
      </c>
      <c r="L8629" s="535">
        <v>19.12</v>
      </c>
      <c r="M8629" s="536">
        <v>0</v>
      </c>
      <c r="N8629" s="535">
        <v>18.579999999999998</v>
      </c>
      <c r="O8629" s="536">
        <v>0.1512</v>
      </c>
      <c r="P8629" s="535">
        <v>18.05</v>
      </c>
      <c r="Q8629" s="536">
        <v>0.2271</v>
      </c>
      <c r="R8629" s="535">
        <v>20.73</v>
      </c>
    </row>
    <row r="8630" spans="1:18" ht="12.75">
      <c r="A8630" s="145">
        <v>90461</v>
      </c>
      <c r="B8630" s="102" t="s">
        <v>30233</v>
      </c>
      <c r="C8630" s="145" t="s">
        <v>1</v>
      </c>
      <c r="D8630" s="535">
        <v>21.25</v>
      </c>
      <c r="E8630" s="536">
        <v>0.27579999999999999</v>
      </c>
      <c r="F8630" s="535">
        <v>21.58</v>
      </c>
      <c r="G8630" s="536">
        <v>0.18629999999999999</v>
      </c>
      <c r="H8630" s="535">
        <v>20.5</v>
      </c>
      <c r="I8630" s="536">
        <v>0</v>
      </c>
      <c r="J8630" s="535">
        <v>19.920000000000002</v>
      </c>
      <c r="K8630" s="536">
        <v>0.20180000000000001</v>
      </c>
      <c r="L8630" s="535">
        <v>21.81</v>
      </c>
      <c r="M8630" s="536">
        <v>0</v>
      </c>
      <c r="N8630" s="535">
        <v>21.42</v>
      </c>
      <c r="O8630" s="536">
        <v>0.18770000000000001</v>
      </c>
      <c r="P8630" s="535">
        <v>20.32</v>
      </c>
      <c r="Q8630" s="536">
        <v>0.28839999999999999</v>
      </c>
      <c r="R8630" s="535">
        <v>19.920000000000002</v>
      </c>
    </row>
    <row r="8631" spans="1:18" ht="12.75">
      <c r="A8631" s="145">
        <v>90463</v>
      </c>
      <c r="B8631" s="102" t="s">
        <v>30234</v>
      </c>
      <c r="C8631" s="145" t="s">
        <v>1</v>
      </c>
      <c r="D8631" s="535">
        <v>4.16</v>
      </c>
      <c r="E8631" s="536">
        <v>0.34379999999999999</v>
      </c>
      <c r="F8631" s="535">
        <v>4.21</v>
      </c>
      <c r="G8631" s="536">
        <v>0.23749999999999999</v>
      </c>
      <c r="H8631" s="535">
        <v>4.03</v>
      </c>
      <c r="I8631" s="536">
        <v>0</v>
      </c>
      <c r="J8631" s="535">
        <v>3.96</v>
      </c>
      <c r="K8631" s="536">
        <v>0.2525</v>
      </c>
      <c r="L8631" s="535">
        <v>4.26</v>
      </c>
      <c r="M8631" s="536">
        <v>0</v>
      </c>
      <c r="N8631" s="535">
        <v>4.2300000000000004</v>
      </c>
      <c r="O8631" s="536">
        <v>0.2364</v>
      </c>
      <c r="P8631" s="535">
        <v>4</v>
      </c>
      <c r="Q8631" s="536">
        <v>0.35749999999999998</v>
      </c>
      <c r="R8631" s="535">
        <v>3.92</v>
      </c>
    </row>
    <row r="8632" spans="1:18" ht="12.75">
      <c r="A8632" s="145">
        <v>96560</v>
      </c>
      <c r="B8632" s="102" t="s">
        <v>30235</v>
      </c>
      <c r="C8632" s="145" t="s">
        <v>4</v>
      </c>
      <c r="D8632" s="535">
        <v>37.770000000000003</v>
      </c>
      <c r="E8632" s="536">
        <v>0.24149999999999999</v>
      </c>
      <c r="F8632" s="535">
        <v>38.22</v>
      </c>
      <c r="G8632" s="536">
        <v>0.16350000000000001</v>
      </c>
      <c r="H8632" s="535">
        <v>37.31</v>
      </c>
      <c r="I8632" s="536">
        <v>0</v>
      </c>
      <c r="J8632" s="535">
        <v>34.65</v>
      </c>
      <c r="K8632" s="536">
        <v>0.1804</v>
      </c>
      <c r="L8632" s="535">
        <v>37.229999999999997</v>
      </c>
      <c r="M8632" s="536">
        <v>0</v>
      </c>
      <c r="N8632" s="535">
        <v>37.25</v>
      </c>
      <c r="O8632" s="536">
        <v>0.1678</v>
      </c>
      <c r="P8632" s="535">
        <v>35.68</v>
      </c>
      <c r="Q8632" s="536">
        <v>0.25559999999999999</v>
      </c>
      <c r="R8632" s="535">
        <v>36.19</v>
      </c>
    </row>
    <row r="8633" spans="1:18" ht="12.75">
      <c r="A8633" s="145">
        <v>96559</v>
      </c>
      <c r="B8633" s="102" t="s">
        <v>30236</v>
      </c>
      <c r="C8633" s="145" t="s">
        <v>4</v>
      </c>
      <c r="D8633" s="535">
        <v>39.909999999999997</v>
      </c>
      <c r="E8633" s="536">
        <v>0.36609999999999998</v>
      </c>
      <c r="F8633" s="535">
        <v>40.869999999999997</v>
      </c>
      <c r="G8633" s="536">
        <v>0.24490000000000001</v>
      </c>
      <c r="H8633" s="535">
        <v>38.340000000000003</v>
      </c>
      <c r="I8633" s="536">
        <v>0</v>
      </c>
      <c r="J8633" s="535">
        <v>38.65</v>
      </c>
      <c r="K8633" s="536">
        <v>0.25900000000000001</v>
      </c>
      <c r="L8633" s="535">
        <v>39.65</v>
      </c>
      <c r="M8633" s="536">
        <v>0</v>
      </c>
      <c r="N8633" s="535">
        <v>40.42</v>
      </c>
      <c r="O8633" s="536">
        <v>0.24759999999999999</v>
      </c>
      <c r="P8633" s="535">
        <v>36.92</v>
      </c>
      <c r="Q8633" s="536">
        <v>0.3957</v>
      </c>
      <c r="R8633" s="535">
        <v>36.89</v>
      </c>
    </row>
    <row r="8634" spans="1:18" ht="12.75">
      <c r="A8634" s="145">
        <v>96562</v>
      </c>
      <c r="B8634" s="102" t="s">
        <v>30237</v>
      </c>
      <c r="C8634" s="145" t="s">
        <v>1</v>
      </c>
      <c r="D8634" s="535">
        <v>58.15</v>
      </c>
      <c r="E8634" s="536">
        <v>0.25119999999999998</v>
      </c>
      <c r="F8634" s="535">
        <v>59.29</v>
      </c>
      <c r="G8634" s="536">
        <v>0.16880000000000001</v>
      </c>
      <c r="H8634" s="535">
        <v>64.3</v>
      </c>
      <c r="I8634" s="536">
        <v>0</v>
      </c>
      <c r="J8634" s="535">
        <v>56.05</v>
      </c>
      <c r="K8634" s="536">
        <v>0.17860000000000001</v>
      </c>
      <c r="L8634" s="535">
        <v>59.35</v>
      </c>
      <c r="M8634" s="536">
        <v>0</v>
      </c>
      <c r="N8634" s="535">
        <v>58.32</v>
      </c>
      <c r="O8634" s="536">
        <v>0.1716</v>
      </c>
      <c r="P8634" s="535">
        <v>54.68</v>
      </c>
      <c r="Q8634" s="536">
        <v>0.26719999999999999</v>
      </c>
      <c r="R8634" s="535">
        <v>60.81</v>
      </c>
    </row>
    <row r="8635" spans="1:18" ht="12.75">
      <c r="A8635" s="145">
        <v>96563</v>
      </c>
      <c r="B8635" s="102" t="s">
        <v>30238</v>
      </c>
      <c r="C8635" s="145" t="s">
        <v>1</v>
      </c>
      <c r="D8635" s="535">
        <v>66.3</v>
      </c>
      <c r="E8635" s="536">
        <v>0.22040000000000001</v>
      </c>
      <c r="F8635" s="535">
        <v>68.069999999999993</v>
      </c>
      <c r="G8635" s="536">
        <v>0.14710000000000001</v>
      </c>
      <c r="H8635" s="535">
        <v>70.73</v>
      </c>
      <c r="I8635" s="536">
        <v>0</v>
      </c>
      <c r="J8635" s="535">
        <v>64.040000000000006</v>
      </c>
      <c r="K8635" s="536">
        <v>0.15629999999999999</v>
      </c>
      <c r="L8635" s="535">
        <v>67.180000000000007</v>
      </c>
      <c r="M8635" s="536">
        <v>0</v>
      </c>
      <c r="N8635" s="535">
        <v>66.069999999999993</v>
      </c>
      <c r="O8635" s="536">
        <v>0.1515</v>
      </c>
      <c r="P8635" s="535">
        <v>60.56</v>
      </c>
      <c r="Q8635" s="536">
        <v>0.2412</v>
      </c>
      <c r="R8635" s="535">
        <v>66.09</v>
      </c>
    </row>
    <row r="8636" spans="1:18" ht="12.75">
      <c r="A8636" s="145">
        <v>102469</v>
      </c>
      <c r="B8636" s="102" t="s">
        <v>30239</v>
      </c>
      <c r="C8636" s="145" t="s">
        <v>4</v>
      </c>
      <c r="D8636" s="535">
        <v>0</v>
      </c>
      <c r="E8636" s="536"/>
      <c r="F8636" s="535">
        <v>0</v>
      </c>
      <c r="G8636" s="536"/>
      <c r="H8636" s="535">
        <v>0</v>
      </c>
      <c r="I8636" s="536"/>
      <c r="J8636" s="535">
        <v>0</v>
      </c>
      <c r="K8636" s="536"/>
      <c r="L8636" s="535">
        <v>0</v>
      </c>
      <c r="M8636" s="536"/>
      <c r="N8636" s="535">
        <v>0</v>
      </c>
      <c r="O8636" s="536"/>
      <c r="P8636" s="535">
        <v>0</v>
      </c>
      <c r="Q8636" s="536"/>
      <c r="R8636" s="535">
        <v>0</v>
      </c>
    </row>
    <row r="8637" spans="1:18" ht="12.75">
      <c r="A8637" s="145">
        <v>104388</v>
      </c>
      <c r="B8637" s="102" t="s">
        <v>30240</v>
      </c>
      <c r="C8637" s="145" t="s">
        <v>4</v>
      </c>
      <c r="D8637" s="535">
        <v>0</v>
      </c>
      <c r="E8637" s="536"/>
      <c r="F8637" s="535">
        <v>0</v>
      </c>
      <c r="G8637" s="536"/>
      <c r="H8637" s="535">
        <v>0</v>
      </c>
      <c r="I8637" s="536"/>
      <c r="J8637" s="535">
        <v>0</v>
      </c>
      <c r="K8637" s="536"/>
      <c r="L8637" s="535">
        <v>0</v>
      </c>
      <c r="M8637" s="536"/>
      <c r="N8637" s="535">
        <v>0</v>
      </c>
      <c r="O8637" s="536"/>
      <c r="P8637" s="535">
        <v>0</v>
      </c>
      <c r="Q8637" s="536"/>
      <c r="R8637" s="535">
        <v>0</v>
      </c>
    </row>
    <row r="8638" spans="1:18" ht="12.75">
      <c r="A8638" s="145">
        <v>104387</v>
      </c>
      <c r="B8638" s="102" t="s">
        <v>30241</v>
      </c>
      <c r="C8638" s="145" t="s">
        <v>7</v>
      </c>
      <c r="D8638" s="535">
        <v>0</v>
      </c>
      <c r="E8638" s="536"/>
      <c r="F8638" s="535">
        <v>0</v>
      </c>
      <c r="G8638" s="536"/>
      <c r="H8638" s="535">
        <v>0</v>
      </c>
      <c r="I8638" s="536"/>
      <c r="J8638" s="535">
        <v>0</v>
      </c>
      <c r="K8638" s="536"/>
      <c r="L8638" s="535">
        <v>0</v>
      </c>
      <c r="M8638" s="536"/>
      <c r="N8638" s="535">
        <v>0</v>
      </c>
      <c r="O8638" s="536"/>
      <c r="P8638" s="535">
        <v>0</v>
      </c>
      <c r="Q8638" s="536"/>
      <c r="R8638" s="535">
        <v>0</v>
      </c>
    </row>
    <row r="8639" spans="1:18" ht="12.75">
      <c r="A8639" s="145">
        <v>104364</v>
      </c>
      <c r="B8639" s="102" t="s">
        <v>30242</v>
      </c>
      <c r="C8639" s="145" t="s">
        <v>7</v>
      </c>
      <c r="D8639" s="535">
        <v>0</v>
      </c>
      <c r="E8639" s="536"/>
      <c r="F8639" s="535">
        <v>0</v>
      </c>
      <c r="G8639" s="536"/>
      <c r="H8639" s="535">
        <v>0</v>
      </c>
      <c r="I8639" s="536"/>
      <c r="J8639" s="535">
        <v>0</v>
      </c>
      <c r="K8639" s="536"/>
      <c r="L8639" s="535">
        <v>0</v>
      </c>
      <c r="M8639" s="536"/>
      <c r="N8639" s="535">
        <v>0</v>
      </c>
      <c r="O8639" s="536"/>
      <c r="P8639" s="535">
        <v>0</v>
      </c>
      <c r="Q8639" s="536"/>
      <c r="R8639" s="535">
        <v>0</v>
      </c>
    </row>
    <row r="8640" spans="1:18" ht="12.75">
      <c r="A8640" s="145">
        <v>102097</v>
      </c>
      <c r="B8640" s="102" t="s">
        <v>30243</v>
      </c>
      <c r="C8640" s="145" t="s">
        <v>7</v>
      </c>
      <c r="D8640" s="535">
        <v>0</v>
      </c>
      <c r="E8640" s="536"/>
      <c r="F8640" s="535">
        <v>0</v>
      </c>
      <c r="G8640" s="536"/>
      <c r="H8640" s="535">
        <v>0</v>
      </c>
      <c r="I8640" s="536"/>
      <c r="J8640" s="535">
        <v>0</v>
      </c>
      <c r="K8640" s="536"/>
      <c r="L8640" s="535">
        <v>0</v>
      </c>
      <c r="M8640" s="536"/>
      <c r="N8640" s="535">
        <v>0</v>
      </c>
      <c r="O8640" s="536"/>
      <c r="P8640" s="535">
        <v>0</v>
      </c>
      <c r="Q8640" s="536"/>
      <c r="R8640" s="535">
        <v>0</v>
      </c>
    </row>
    <row r="8641" spans="1:18" ht="12.75">
      <c r="A8641" s="145">
        <v>104365</v>
      </c>
      <c r="B8641" s="102" t="s">
        <v>30244</v>
      </c>
      <c r="C8641" s="145" t="s">
        <v>7</v>
      </c>
      <c r="D8641" s="535">
        <v>0</v>
      </c>
      <c r="E8641" s="536"/>
      <c r="F8641" s="535">
        <v>0</v>
      </c>
      <c r="G8641" s="536"/>
      <c r="H8641" s="535">
        <v>0</v>
      </c>
      <c r="I8641" s="536"/>
      <c r="J8641" s="535">
        <v>0</v>
      </c>
      <c r="K8641" s="536"/>
      <c r="L8641" s="535">
        <v>0</v>
      </c>
      <c r="M8641" s="536"/>
      <c r="N8641" s="535">
        <v>0</v>
      </c>
      <c r="O8641" s="536"/>
      <c r="P8641" s="535">
        <v>0</v>
      </c>
      <c r="Q8641" s="536"/>
      <c r="R8641" s="535">
        <v>0</v>
      </c>
    </row>
    <row r="8642" spans="1:18" ht="12.75">
      <c r="A8642" s="145">
        <v>101870</v>
      </c>
      <c r="B8642" s="102" t="s">
        <v>30245</v>
      </c>
      <c r="C8642" s="145" t="s">
        <v>4</v>
      </c>
      <c r="D8642" s="535">
        <v>48.87</v>
      </c>
      <c r="E8642" s="536">
        <v>2.7000000000000001E-3</v>
      </c>
      <c r="F8642" s="535">
        <v>40.78</v>
      </c>
      <c r="G8642" s="536">
        <v>3.2000000000000002E-3</v>
      </c>
      <c r="H8642" s="535">
        <v>46.77</v>
      </c>
      <c r="I8642" s="536">
        <v>2.8E-3</v>
      </c>
      <c r="J8642" s="535">
        <v>40.93</v>
      </c>
      <c r="K8642" s="536">
        <v>3.2000000000000002E-3</v>
      </c>
      <c r="L8642" s="535">
        <v>49.62</v>
      </c>
      <c r="M8642" s="536">
        <v>0</v>
      </c>
      <c r="N8642" s="535">
        <v>46.47</v>
      </c>
      <c r="O8642" s="536">
        <v>2.8E-3</v>
      </c>
      <c r="P8642" s="535">
        <v>50.04</v>
      </c>
      <c r="Q8642" s="536">
        <v>2.5999999999999999E-3</v>
      </c>
      <c r="R8642" s="535">
        <v>43.91</v>
      </c>
    </row>
    <row r="8643" spans="1:18" ht="12.75">
      <c r="A8643" s="145">
        <v>101866</v>
      </c>
      <c r="B8643" s="102" t="s">
        <v>30246</v>
      </c>
      <c r="C8643" s="145" t="s">
        <v>4</v>
      </c>
      <c r="D8643" s="535">
        <v>42.28</v>
      </c>
      <c r="E8643" s="536">
        <v>1.9E-3</v>
      </c>
      <c r="F8643" s="535">
        <v>34.89</v>
      </c>
      <c r="G8643" s="536">
        <v>2.3E-3</v>
      </c>
      <c r="H8643" s="535">
        <v>39.89</v>
      </c>
      <c r="I8643" s="536">
        <v>2E-3</v>
      </c>
      <c r="J8643" s="535">
        <v>35.520000000000003</v>
      </c>
      <c r="K8643" s="536">
        <v>2.3E-3</v>
      </c>
      <c r="L8643" s="535">
        <v>42.54</v>
      </c>
      <c r="M8643" s="536">
        <v>0</v>
      </c>
      <c r="N8643" s="535">
        <v>39.840000000000003</v>
      </c>
      <c r="O8643" s="536">
        <v>2E-3</v>
      </c>
      <c r="P8643" s="535">
        <v>43.25</v>
      </c>
      <c r="Q8643" s="536">
        <v>1.8E-3</v>
      </c>
      <c r="R8643" s="535">
        <v>37.119999999999997</v>
      </c>
    </row>
    <row r="8644" spans="1:18" ht="12.75">
      <c r="A8644" s="145">
        <v>101867</v>
      </c>
      <c r="B8644" s="102" t="s">
        <v>30247</v>
      </c>
      <c r="C8644" s="145" t="s">
        <v>4</v>
      </c>
      <c r="D8644" s="535">
        <v>47.34</v>
      </c>
      <c r="E8644" s="536">
        <v>2.3E-3</v>
      </c>
      <c r="F8644" s="535">
        <v>39.42</v>
      </c>
      <c r="G8644" s="536">
        <v>2.8E-3</v>
      </c>
      <c r="H8644" s="535">
        <v>45.17</v>
      </c>
      <c r="I8644" s="536">
        <v>2.3999999999999998E-3</v>
      </c>
      <c r="J8644" s="535">
        <v>39.67</v>
      </c>
      <c r="K8644" s="536">
        <v>2.8E-3</v>
      </c>
      <c r="L8644" s="535">
        <v>47.99</v>
      </c>
      <c r="M8644" s="536">
        <v>0</v>
      </c>
      <c r="N8644" s="535">
        <v>44.94</v>
      </c>
      <c r="O8644" s="536">
        <v>2.3999999999999998E-3</v>
      </c>
      <c r="P8644" s="535">
        <v>48.47</v>
      </c>
      <c r="Q8644" s="536">
        <v>2.3E-3</v>
      </c>
      <c r="R8644" s="535">
        <v>42.36</v>
      </c>
    </row>
    <row r="8645" spans="1:18" ht="12.75">
      <c r="A8645" s="145">
        <v>101868</v>
      </c>
      <c r="B8645" s="102" t="s">
        <v>30248</v>
      </c>
      <c r="C8645" s="145" t="s">
        <v>4</v>
      </c>
      <c r="D8645" s="535">
        <v>38.729999999999997</v>
      </c>
      <c r="E8645" s="536">
        <v>1.2999999999999999E-3</v>
      </c>
      <c r="F8645" s="535">
        <v>31.74</v>
      </c>
      <c r="G8645" s="536">
        <v>1.6000000000000001E-3</v>
      </c>
      <c r="H8645" s="535">
        <v>36.18</v>
      </c>
      <c r="I8645" s="536">
        <v>1.4E-3</v>
      </c>
      <c r="J8645" s="535">
        <v>32.630000000000003</v>
      </c>
      <c r="K8645" s="536">
        <v>1.5E-3</v>
      </c>
      <c r="L8645" s="535">
        <v>38.75</v>
      </c>
      <c r="M8645" s="536">
        <v>0</v>
      </c>
      <c r="N8645" s="535">
        <v>36.29</v>
      </c>
      <c r="O8645" s="536">
        <v>1.4E-3</v>
      </c>
      <c r="P8645" s="535">
        <v>39.61</v>
      </c>
      <c r="Q8645" s="536">
        <v>1.2999999999999999E-3</v>
      </c>
      <c r="R8645" s="535">
        <v>33.47</v>
      </c>
    </row>
    <row r="8646" spans="1:18" ht="12.75">
      <c r="A8646" s="145">
        <v>101869</v>
      </c>
      <c r="B8646" s="102" t="s">
        <v>30249</v>
      </c>
      <c r="C8646" s="145" t="s">
        <v>4</v>
      </c>
      <c r="D8646" s="535">
        <v>43.81</v>
      </c>
      <c r="E8646" s="536">
        <v>2.0999999999999999E-3</v>
      </c>
      <c r="F8646" s="535">
        <v>36.26</v>
      </c>
      <c r="G8646" s="536">
        <v>2.5000000000000001E-3</v>
      </c>
      <c r="H8646" s="535">
        <v>41.49</v>
      </c>
      <c r="I8646" s="536">
        <v>2.2000000000000001E-3</v>
      </c>
      <c r="J8646" s="535">
        <v>36.770000000000003</v>
      </c>
      <c r="K8646" s="536">
        <v>2.3999999999999998E-3</v>
      </c>
      <c r="L8646" s="535">
        <v>44.19</v>
      </c>
      <c r="M8646" s="536">
        <v>0</v>
      </c>
      <c r="N8646" s="535">
        <v>41.38</v>
      </c>
      <c r="O8646" s="536">
        <v>2.2000000000000001E-3</v>
      </c>
      <c r="P8646" s="535">
        <v>44.83</v>
      </c>
      <c r="Q8646" s="536">
        <v>2E-3</v>
      </c>
      <c r="R8646" s="535">
        <v>38.700000000000003</v>
      </c>
    </row>
    <row r="8647" spans="1:18" ht="12.75">
      <c r="A8647" s="145">
        <v>101856</v>
      </c>
      <c r="B8647" s="102" t="s">
        <v>30250</v>
      </c>
      <c r="C8647" s="145" t="s">
        <v>4</v>
      </c>
      <c r="D8647" s="535">
        <v>35.61</v>
      </c>
      <c r="E8647" s="536">
        <v>8.0000000000000004E-4</v>
      </c>
      <c r="F8647" s="535">
        <v>28.96</v>
      </c>
      <c r="G8647" s="536">
        <v>1E-3</v>
      </c>
      <c r="H8647" s="535">
        <v>32.93</v>
      </c>
      <c r="I8647" s="536">
        <v>8.9999999999999998E-4</v>
      </c>
      <c r="J8647" s="535">
        <v>30.07</v>
      </c>
      <c r="K8647" s="536">
        <v>1E-3</v>
      </c>
      <c r="L8647" s="535">
        <v>35.39</v>
      </c>
      <c r="M8647" s="536">
        <v>0</v>
      </c>
      <c r="N8647" s="535">
        <v>33.14</v>
      </c>
      <c r="O8647" s="536">
        <v>8.9999999999999998E-4</v>
      </c>
      <c r="P8647" s="535">
        <v>36.4</v>
      </c>
      <c r="Q8647" s="536">
        <v>8.0000000000000004E-4</v>
      </c>
      <c r="R8647" s="535">
        <v>30.25</v>
      </c>
    </row>
    <row r="8648" spans="1:18" ht="12.75">
      <c r="A8648" s="145">
        <v>101865</v>
      </c>
      <c r="B8648" s="102" t="s">
        <v>30251</v>
      </c>
      <c r="C8648" s="145" t="s">
        <v>4</v>
      </c>
      <c r="D8648" s="535">
        <v>46.84</v>
      </c>
      <c r="E8648" s="536">
        <v>2.5999999999999999E-3</v>
      </c>
      <c r="F8648" s="535">
        <v>38.96</v>
      </c>
      <c r="G8648" s="536">
        <v>3.0999999999999999E-3</v>
      </c>
      <c r="H8648" s="535">
        <v>44.64</v>
      </c>
      <c r="I8648" s="536">
        <v>2.7000000000000001E-3</v>
      </c>
      <c r="J8648" s="535">
        <v>39.26</v>
      </c>
      <c r="K8648" s="536">
        <v>3.0999999999999999E-3</v>
      </c>
      <c r="L8648" s="535">
        <v>47.43</v>
      </c>
      <c r="M8648" s="536">
        <v>0</v>
      </c>
      <c r="N8648" s="535">
        <v>44.43</v>
      </c>
      <c r="O8648" s="536">
        <v>2.7000000000000001E-3</v>
      </c>
      <c r="P8648" s="535">
        <v>47.95</v>
      </c>
      <c r="Q8648" s="536">
        <v>2.5000000000000001E-3</v>
      </c>
      <c r="R8648" s="535">
        <v>41.82</v>
      </c>
    </row>
    <row r="8649" spans="1:18" ht="12.75">
      <c r="A8649" s="145">
        <v>101861</v>
      </c>
      <c r="B8649" s="102" t="s">
        <v>30252</v>
      </c>
      <c r="C8649" s="145" t="s">
        <v>4</v>
      </c>
      <c r="D8649" s="535">
        <v>42.02</v>
      </c>
      <c r="E8649" s="536">
        <v>1.6999999999999999E-3</v>
      </c>
      <c r="F8649" s="535">
        <v>34.659999999999997</v>
      </c>
      <c r="G8649" s="536">
        <v>2E-3</v>
      </c>
      <c r="H8649" s="535">
        <v>39.630000000000003</v>
      </c>
      <c r="I8649" s="536">
        <v>1.8E-3</v>
      </c>
      <c r="J8649" s="535">
        <v>35.31</v>
      </c>
      <c r="K8649" s="536">
        <v>2E-3</v>
      </c>
      <c r="L8649" s="535">
        <v>42.28</v>
      </c>
      <c r="M8649" s="536">
        <v>0</v>
      </c>
      <c r="N8649" s="535">
        <v>39.58</v>
      </c>
      <c r="O8649" s="536">
        <v>1.8E-3</v>
      </c>
      <c r="P8649" s="535">
        <v>42.99</v>
      </c>
      <c r="Q8649" s="536">
        <v>1.6000000000000001E-3</v>
      </c>
      <c r="R8649" s="535">
        <v>36.869999999999997</v>
      </c>
    </row>
    <row r="8650" spans="1:18" ht="12.75">
      <c r="A8650" s="145">
        <v>101862</v>
      </c>
      <c r="B8650" s="102" t="s">
        <v>30253</v>
      </c>
      <c r="C8650" s="145" t="s">
        <v>4</v>
      </c>
      <c r="D8650" s="535">
        <v>45.3</v>
      </c>
      <c r="E8650" s="536">
        <v>2.2000000000000001E-3</v>
      </c>
      <c r="F8650" s="535">
        <v>37.6</v>
      </c>
      <c r="G8650" s="536">
        <v>2.7000000000000001E-3</v>
      </c>
      <c r="H8650" s="535">
        <v>43.05</v>
      </c>
      <c r="I8650" s="536">
        <v>2.3E-3</v>
      </c>
      <c r="J8650" s="535">
        <v>38.01</v>
      </c>
      <c r="K8650" s="536">
        <v>2.5999999999999999E-3</v>
      </c>
      <c r="L8650" s="535">
        <v>45.8</v>
      </c>
      <c r="M8650" s="536">
        <v>0</v>
      </c>
      <c r="N8650" s="535">
        <v>42.89</v>
      </c>
      <c r="O8650" s="536">
        <v>2.3E-3</v>
      </c>
      <c r="P8650" s="535">
        <v>46.38</v>
      </c>
      <c r="Q8650" s="536">
        <v>2.2000000000000001E-3</v>
      </c>
      <c r="R8650" s="535">
        <v>40.25</v>
      </c>
    </row>
    <row r="8651" spans="1:18" ht="12.75">
      <c r="A8651" s="145">
        <v>101863</v>
      </c>
      <c r="B8651" s="102" t="s">
        <v>30254</v>
      </c>
      <c r="C8651" s="145" t="s">
        <v>4</v>
      </c>
      <c r="D8651" s="535">
        <v>36.69</v>
      </c>
      <c r="E8651" s="536">
        <v>8.0000000000000004E-4</v>
      </c>
      <c r="F8651" s="535">
        <v>29.92</v>
      </c>
      <c r="G8651" s="536">
        <v>1E-3</v>
      </c>
      <c r="H8651" s="535">
        <v>34.049999999999997</v>
      </c>
      <c r="I8651" s="536">
        <v>8.9999999999999998E-4</v>
      </c>
      <c r="J8651" s="535">
        <v>30.95</v>
      </c>
      <c r="K8651" s="536">
        <v>1E-3</v>
      </c>
      <c r="L8651" s="535">
        <v>36.56</v>
      </c>
      <c r="M8651" s="536">
        <v>0</v>
      </c>
      <c r="N8651" s="535">
        <v>34.229999999999997</v>
      </c>
      <c r="O8651" s="536">
        <v>8.9999999999999998E-4</v>
      </c>
      <c r="P8651" s="535">
        <v>37.51</v>
      </c>
      <c r="Q8651" s="536">
        <v>8.0000000000000004E-4</v>
      </c>
      <c r="R8651" s="535">
        <v>31.37</v>
      </c>
    </row>
    <row r="8652" spans="1:18" ht="12.75">
      <c r="A8652" s="145">
        <v>101864</v>
      </c>
      <c r="B8652" s="102" t="s">
        <v>30255</v>
      </c>
      <c r="C8652" s="145" t="s">
        <v>4</v>
      </c>
      <c r="D8652" s="535">
        <v>41.77</v>
      </c>
      <c r="E8652" s="536">
        <v>1.6999999999999999E-3</v>
      </c>
      <c r="F8652" s="535">
        <v>34.44</v>
      </c>
      <c r="G8652" s="536">
        <v>2E-3</v>
      </c>
      <c r="H8652" s="535">
        <v>39.36</v>
      </c>
      <c r="I8652" s="536">
        <v>1.8E-3</v>
      </c>
      <c r="J8652" s="535">
        <v>35.11</v>
      </c>
      <c r="K8652" s="536">
        <v>2E-3</v>
      </c>
      <c r="L8652" s="535">
        <v>42</v>
      </c>
      <c r="M8652" s="536">
        <v>0</v>
      </c>
      <c r="N8652" s="535">
        <v>39.32</v>
      </c>
      <c r="O8652" s="536">
        <v>1.8E-3</v>
      </c>
      <c r="P8652" s="535">
        <v>42.73</v>
      </c>
      <c r="Q8652" s="536">
        <v>1.6000000000000001E-3</v>
      </c>
      <c r="R8652" s="535">
        <v>36.590000000000003</v>
      </c>
    </row>
    <row r="8653" spans="1:18" ht="12.75">
      <c r="A8653" s="145">
        <v>101860</v>
      </c>
      <c r="B8653" s="102" t="s">
        <v>30256</v>
      </c>
      <c r="C8653" s="145" t="s">
        <v>4</v>
      </c>
      <c r="D8653" s="535">
        <v>44.54</v>
      </c>
      <c r="E8653" s="536">
        <v>2.2000000000000001E-3</v>
      </c>
      <c r="F8653" s="535">
        <v>36.92</v>
      </c>
      <c r="G8653" s="536">
        <v>2.7000000000000001E-3</v>
      </c>
      <c r="H8653" s="535">
        <v>42.25</v>
      </c>
      <c r="I8653" s="536">
        <v>2.3999999999999998E-3</v>
      </c>
      <c r="J8653" s="535">
        <v>37.380000000000003</v>
      </c>
      <c r="K8653" s="536">
        <v>2.7000000000000001E-3</v>
      </c>
      <c r="L8653" s="535">
        <v>44.96</v>
      </c>
      <c r="M8653" s="536">
        <v>0</v>
      </c>
      <c r="N8653" s="535">
        <v>42.13</v>
      </c>
      <c r="O8653" s="536">
        <v>2.3999999999999998E-3</v>
      </c>
      <c r="P8653" s="535">
        <v>45.58</v>
      </c>
      <c r="Q8653" s="536">
        <v>2.2000000000000001E-3</v>
      </c>
      <c r="R8653" s="535">
        <v>39.450000000000003</v>
      </c>
    </row>
    <row r="8654" spans="1:18" ht="12.75">
      <c r="A8654" s="145">
        <v>101857</v>
      </c>
      <c r="B8654" s="102" t="s">
        <v>30257</v>
      </c>
      <c r="C8654" s="145" t="s">
        <v>4</v>
      </c>
      <c r="D8654" s="535">
        <v>43.11</v>
      </c>
      <c r="E8654" s="536">
        <v>1.9E-3</v>
      </c>
      <c r="F8654" s="535">
        <v>35.65</v>
      </c>
      <c r="G8654" s="536">
        <v>2.2000000000000001E-3</v>
      </c>
      <c r="H8654" s="535">
        <v>40.76</v>
      </c>
      <c r="I8654" s="536">
        <v>2E-3</v>
      </c>
      <c r="J8654" s="535">
        <v>36.22</v>
      </c>
      <c r="K8654" s="536">
        <v>2.2000000000000001E-3</v>
      </c>
      <c r="L8654" s="535">
        <v>43.45</v>
      </c>
      <c r="M8654" s="536">
        <v>0</v>
      </c>
      <c r="N8654" s="535">
        <v>40.69</v>
      </c>
      <c r="O8654" s="536">
        <v>2E-3</v>
      </c>
      <c r="P8654" s="535">
        <v>44.12</v>
      </c>
      <c r="Q8654" s="536">
        <v>1.8E-3</v>
      </c>
      <c r="R8654" s="535">
        <v>37.99</v>
      </c>
    </row>
    <row r="8655" spans="1:18" ht="12.75">
      <c r="A8655" s="145">
        <v>101858</v>
      </c>
      <c r="B8655" s="102" t="s">
        <v>30258</v>
      </c>
      <c r="C8655" s="145" t="s">
        <v>4</v>
      </c>
      <c r="D8655" s="535">
        <v>36.24</v>
      </c>
      <c r="E8655" s="536">
        <v>8.0000000000000004E-4</v>
      </c>
      <c r="F8655" s="535">
        <v>29.52</v>
      </c>
      <c r="G8655" s="536">
        <v>1E-3</v>
      </c>
      <c r="H8655" s="535">
        <v>33.590000000000003</v>
      </c>
      <c r="I8655" s="536">
        <v>8.9999999999999998E-4</v>
      </c>
      <c r="J8655" s="535">
        <v>30.59</v>
      </c>
      <c r="K8655" s="536">
        <v>1E-3</v>
      </c>
      <c r="L8655" s="535">
        <v>36.07</v>
      </c>
      <c r="M8655" s="536">
        <v>0</v>
      </c>
      <c r="N8655" s="535">
        <v>33.78</v>
      </c>
      <c r="O8655" s="536">
        <v>8.9999999999999998E-4</v>
      </c>
      <c r="P8655" s="535">
        <v>37.049999999999997</v>
      </c>
      <c r="Q8655" s="536">
        <v>8.0000000000000004E-4</v>
      </c>
      <c r="R8655" s="535">
        <v>30.91</v>
      </c>
    </row>
    <row r="8656" spans="1:18" ht="12.75">
      <c r="A8656" s="145">
        <v>101859</v>
      </c>
      <c r="B8656" s="102" t="s">
        <v>30259</v>
      </c>
      <c r="C8656" s="145" t="s">
        <v>4</v>
      </c>
      <c r="D8656" s="535">
        <v>39.47</v>
      </c>
      <c r="E8656" s="536">
        <v>1.2999999999999999E-3</v>
      </c>
      <c r="F8656" s="535">
        <v>32.39</v>
      </c>
      <c r="G8656" s="536">
        <v>1.5E-3</v>
      </c>
      <c r="H8656" s="535">
        <v>36.950000000000003</v>
      </c>
      <c r="I8656" s="536">
        <v>1.4E-3</v>
      </c>
      <c r="J8656" s="535">
        <v>33.22</v>
      </c>
      <c r="K8656" s="536">
        <v>1.5E-3</v>
      </c>
      <c r="L8656" s="535">
        <v>39.520000000000003</v>
      </c>
      <c r="M8656" s="536">
        <v>0</v>
      </c>
      <c r="N8656" s="535">
        <v>37.01</v>
      </c>
      <c r="O8656" s="536">
        <v>1.4E-3</v>
      </c>
      <c r="P8656" s="535">
        <v>40.36</v>
      </c>
      <c r="Q8656" s="536">
        <v>1.1999999999999999E-3</v>
      </c>
      <c r="R8656" s="535">
        <v>34.229999999999997</v>
      </c>
    </row>
    <row r="8657" spans="1:18" ht="12.75">
      <c r="A8657" s="145">
        <v>101852</v>
      </c>
      <c r="B8657" s="102" t="s">
        <v>30260</v>
      </c>
      <c r="C8657" s="145" t="s">
        <v>4</v>
      </c>
      <c r="D8657" s="535">
        <v>95.12</v>
      </c>
      <c r="E8657" s="536">
        <v>0.10199999999999999</v>
      </c>
      <c r="F8657" s="535">
        <v>77.099999999999994</v>
      </c>
      <c r="G8657" s="536">
        <v>0.12540000000000001</v>
      </c>
      <c r="H8657" s="535">
        <v>87.42</v>
      </c>
      <c r="I8657" s="536">
        <v>0.111</v>
      </c>
      <c r="J8657" s="535">
        <v>82.89</v>
      </c>
      <c r="K8657" s="536">
        <v>0.1167</v>
      </c>
      <c r="L8657" s="535">
        <v>94.99</v>
      </c>
      <c r="M8657" s="536">
        <v>0</v>
      </c>
      <c r="N8657" s="535">
        <v>87.91</v>
      </c>
      <c r="O8657" s="536">
        <v>0.11</v>
      </c>
      <c r="P8657" s="535">
        <v>91.5</v>
      </c>
      <c r="Q8657" s="536">
        <v>0.1057</v>
      </c>
      <c r="R8657" s="535">
        <v>79.91</v>
      </c>
    </row>
    <row r="8658" spans="1:18" ht="12.75">
      <c r="A8658" s="145">
        <v>104385</v>
      </c>
      <c r="B8658" s="102" t="s">
        <v>30261</v>
      </c>
      <c r="C8658" s="145" t="s">
        <v>4</v>
      </c>
      <c r="D8658" s="535">
        <v>0</v>
      </c>
      <c r="E8658" s="536"/>
      <c r="F8658" s="535">
        <v>0</v>
      </c>
      <c r="G8658" s="536"/>
      <c r="H8658" s="535">
        <v>0</v>
      </c>
      <c r="I8658" s="536"/>
      <c r="J8658" s="535">
        <v>0</v>
      </c>
      <c r="K8658" s="536"/>
      <c r="L8658" s="535">
        <v>0</v>
      </c>
      <c r="M8658" s="536"/>
      <c r="N8658" s="535">
        <v>0</v>
      </c>
      <c r="O8658" s="536"/>
      <c r="P8658" s="535">
        <v>0</v>
      </c>
      <c r="Q8658" s="536"/>
      <c r="R8658" s="535">
        <v>0</v>
      </c>
    </row>
    <row r="8659" spans="1:18" ht="12.75">
      <c r="A8659" s="145">
        <v>101850</v>
      </c>
      <c r="B8659" s="102" t="s">
        <v>30262</v>
      </c>
      <c r="C8659" s="145" t="s">
        <v>4</v>
      </c>
      <c r="D8659" s="535">
        <v>78.040000000000006</v>
      </c>
      <c r="E8659" s="536">
        <v>0.11210000000000001</v>
      </c>
      <c r="F8659" s="535">
        <v>62.18</v>
      </c>
      <c r="G8659" s="536">
        <v>0.14069999999999999</v>
      </c>
      <c r="H8659" s="535">
        <v>72.56</v>
      </c>
      <c r="I8659" s="536">
        <v>0.1206</v>
      </c>
      <c r="J8659" s="535">
        <v>68.13</v>
      </c>
      <c r="K8659" s="536">
        <v>0.12839999999999999</v>
      </c>
      <c r="L8659" s="535">
        <v>76.09</v>
      </c>
      <c r="M8659" s="536">
        <v>0</v>
      </c>
      <c r="N8659" s="535">
        <v>71.599999999999994</v>
      </c>
      <c r="O8659" s="536">
        <v>0.1222</v>
      </c>
      <c r="P8659" s="535">
        <v>76.95</v>
      </c>
      <c r="Q8659" s="536">
        <v>0.1137</v>
      </c>
      <c r="R8659" s="535">
        <v>66.209999999999994</v>
      </c>
    </row>
    <row r="8660" spans="1:18" ht="12.75">
      <c r="A8660" s="145">
        <v>101855</v>
      </c>
      <c r="B8660" s="102" t="s">
        <v>30263</v>
      </c>
      <c r="C8660" s="145" t="s">
        <v>4</v>
      </c>
      <c r="D8660" s="535">
        <v>106.59</v>
      </c>
      <c r="E8660" s="536">
        <v>7.6499999999999999E-2</v>
      </c>
      <c r="F8660" s="535">
        <v>82.16</v>
      </c>
      <c r="G8660" s="536">
        <v>9.8299999999999998E-2</v>
      </c>
      <c r="H8660" s="535">
        <v>94.07</v>
      </c>
      <c r="I8660" s="536">
        <v>8.6599999999999996E-2</v>
      </c>
      <c r="J8660" s="535">
        <v>92.76</v>
      </c>
      <c r="K8660" s="536">
        <v>8.7099999999999997E-2</v>
      </c>
      <c r="L8660" s="535">
        <v>101.9</v>
      </c>
      <c r="M8660" s="536">
        <v>0</v>
      </c>
      <c r="N8660" s="535">
        <v>92.9</v>
      </c>
      <c r="O8660" s="536">
        <v>8.6999999999999994E-2</v>
      </c>
      <c r="P8660" s="535">
        <v>96.43</v>
      </c>
      <c r="Q8660" s="536">
        <v>8.3799999999999999E-2</v>
      </c>
      <c r="R8660" s="535">
        <v>82.43</v>
      </c>
    </row>
    <row r="8661" spans="1:18" ht="12.75">
      <c r="A8661" s="145">
        <v>104386</v>
      </c>
      <c r="B8661" s="102" t="s">
        <v>30264</v>
      </c>
      <c r="C8661" s="145" t="s">
        <v>4</v>
      </c>
      <c r="D8661" s="535">
        <v>0</v>
      </c>
      <c r="E8661" s="536"/>
      <c r="F8661" s="535">
        <v>0</v>
      </c>
      <c r="G8661" s="536"/>
      <c r="H8661" s="535">
        <v>0</v>
      </c>
      <c r="I8661" s="536"/>
      <c r="J8661" s="535">
        <v>0</v>
      </c>
      <c r="K8661" s="536"/>
      <c r="L8661" s="535">
        <v>0</v>
      </c>
      <c r="M8661" s="536"/>
      <c r="N8661" s="535">
        <v>0</v>
      </c>
      <c r="O8661" s="536"/>
      <c r="P8661" s="535">
        <v>0</v>
      </c>
      <c r="Q8661" s="536"/>
      <c r="R8661" s="535">
        <v>0</v>
      </c>
    </row>
    <row r="8662" spans="1:18" ht="12.75">
      <c r="A8662" s="145">
        <v>101853</v>
      </c>
      <c r="B8662" s="102" t="s">
        <v>30265</v>
      </c>
      <c r="C8662" s="145" t="s">
        <v>4</v>
      </c>
      <c r="D8662" s="535">
        <v>76.17</v>
      </c>
      <c r="E8662" s="536">
        <v>9.4E-2</v>
      </c>
      <c r="F8662" s="535">
        <v>55.71</v>
      </c>
      <c r="G8662" s="536">
        <v>0.1285</v>
      </c>
      <c r="H8662" s="535">
        <v>68.73</v>
      </c>
      <c r="I8662" s="536">
        <v>0.1042</v>
      </c>
      <c r="J8662" s="535">
        <v>66.48</v>
      </c>
      <c r="K8662" s="536">
        <v>0.1077</v>
      </c>
      <c r="L8662" s="535">
        <v>68.2</v>
      </c>
      <c r="M8662" s="536">
        <v>0</v>
      </c>
      <c r="N8662" s="535">
        <v>64.31</v>
      </c>
      <c r="O8662" s="536">
        <v>0.1113</v>
      </c>
      <c r="P8662" s="535">
        <v>71.489999999999995</v>
      </c>
      <c r="Q8662" s="536">
        <v>0.1002</v>
      </c>
      <c r="R8662" s="535">
        <v>59.53</v>
      </c>
    </row>
    <row r="8663" spans="1:18" ht="12.75">
      <c r="A8663" s="145">
        <v>101849</v>
      </c>
      <c r="B8663" s="102" t="s">
        <v>30266</v>
      </c>
      <c r="C8663" s="145" t="s">
        <v>7</v>
      </c>
      <c r="D8663" s="535">
        <v>568.67999999999995</v>
      </c>
      <c r="E8663" s="536">
        <v>2.92E-2</v>
      </c>
      <c r="F8663" s="535">
        <v>174.78</v>
      </c>
      <c r="G8663" s="536">
        <v>9.4899999999999998E-2</v>
      </c>
      <c r="H8663" s="535">
        <v>464.47</v>
      </c>
      <c r="I8663" s="536">
        <v>1.9199999999999998E-2</v>
      </c>
      <c r="J8663" s="535">
        <v>489.05</v>
      </c>
      <c r="K8663" s="536">
        <v>3.39E-2</v>
      </c>
      <c r="L8663" s="535">
        <v>217.54</v>
      </c>
      <c r="M8663" s="536">
        <v>8.0000000000000002E-3</v>
      </c>
      <c r="N8663" s="535">
        <v>207.07</v>
      </c>
      <c r="O8663" s="536">
        <v>7.1800000000000003E-2</v>
      </c>
      <c r="P8663" s="535">
        <v>318.5</v>
      </c>
      <c r="Q8663" s="536">
        <v>5.21E-2</v>
      </c>
      <c r="R8663" s="535">
        <v>253.64</v>
      </c>
    </row>
    <row r="8664" spans="1:18" ht="12.75">
      <c r="A8664" s="145">
        <v>101841</v>
      </c>
      <c r="B8664" s="102" t="s">
        <v>30267</v>
      </c>
      <c r="C8664" s="145" t="s">
        <v>7</v>
      </c>
      <c r="D8664" s="535">
        <v>316.67</v>
      </c>
      <c r="E8664" s="536">
        <v>4.1000000000000002E-2</v>
      </c>
      <c r="F8664" s="535">
        <v>101.83</v>
      </c>
      <c r="G8664" s="536">
        <v>0.12740000000000001</v>
      </c>
      <c r="H8664" s="535">
        <v>260.61</v>
      </c>
      <c r="I8664" s="536">
        <v>2.69E-2</v>
      </c>
      <c r="J8664" s="535">
        <v>272.86</v>
      </c>
      <c r="K8664" s="536">
        <v>4.7500000000000001E-2</v>
      </c>
      <c r="L8664" s="535">
        <v>126.82</v>
      </c>
      <c r="M8664" s="536">
        <v>0</v>
      </c>
      <c r="N8664" s="535">
        <v>120.46</v>
      </c>
      <c r="O8664" s="536">
        <v>0.1077</v>
      </c>
      <c r="P8664" s="535">
        <v>180.42</v>
      </c>
      <c r="Q8664" s="536">
        <v>7.1900000000000006E-2</v>
      </c>
      <c r="R8664" s="535">
        <v>145.59</v>
      </c>
    </row>
    <row r="8665" spans="1:18" ht="12.75">
      <c r="A8665" s="145">
        <v>101843</v>
      </c>
      <c r="B8665" s="102" t="s">
        <v>30268</v>
      </c>
      <c r="C8665" s="145" t="s">
        <v>7</v>
      </c>
      <c r="D8665" s="535">
        <v>427.98</v>
      </c>
      <c r="E8665" s="536">
        <v>3.0300000000000001E-2</v>
      </c>
      <c r="F8665" s="535">
        <v>173.19</v>
      </c>
      <c r="G8665" s="536">
        <v>7.4899999999999994E-2</v>
      </c>
      <c r="H8665" s="535">
        <v>343.51</v>
      </c>
      <c r="I8665" s="536">
        <v>2.0400000000000001E-2</v>
      </c>
      <c r="J8665" s="535">
        <v>367.19</v>
      </c>
      <c r="K8665" s="536">
        <v>3.5299999999999998E-2</v>
      </c>
      <c r="L8665" s="535">
        <v>208.57</v>
      </c>
      <c r="M8665" s="536">
        <v>0</v>
      </c>
      <c r="N8665" s="535">
        <v>189.35</v>
      </c>
      <c r="O8665" s="536">
        <v>6.8500000000000005E-2</v>
      </c>
      <c r="P8665" s="535">
        <v>237.54</v>
      </c>
      <c r="Q8665" s="536">
        <v>5.4600000000000003E-2</v>
      </c>
      <c r="R8665" s="535">
        <v>202.32</v>
      </c>
    </row>
    <row r="8666" spans="1:18" ht="12.75">
      <c r="A8666" s="145">
        <v>101844</v>
      </c>
      <c r="B8666" s="102" t="s">
        <v>30269</v>
      </c>
      <c r="C8666" s="145" t="s">
        <v>7</v>
      </c>
      <c r="D8666" s="535">
        <v>479.83</v>
      </c>
      <c r="E8666" s="536">
        <v>2.7E-2</v>
      </c>
      <c r="F8666" s="535">
        <v>206.59</v>
      </c>
      <c r="G8666" s="536">
        <v>6.2799999999999995E-2</v>
      </c>
      <c r="H8666" s="535">
        <v>382.11</v>
      </c>
      <c r="I8666" s="536">
        <v>1.83E-2</v>
      </c>
      <c r="J8666" s="535">
        <v>411.15</v>
      </c>
      <c r="K8666" s="536">
        <v>3.15E-2</v>
      </c>
      <c r="L8666" s="535">
        <v>246.81</v>
      </c>
      <c r="M8666" s="536">
        <v>0</v>
      </c>
      <c r="N8666" s="535">
        <v>221.56</v>
      </c>
      <c r="O8666" s="536">
        <v>5.8500000000000003E-2</v>
      </c>
      <c r="P8666" s="535">
        <v>264.14999999999998</v>
      </c>
      <c r="Q8666" s="536">
        <v>4.9099999999999998E-2</v>
      </c>
      <c r="R8666" s="535">
        <v>228.79</v>
      </c>
    </row>
    <row r="8667" spans="1:18" ht="12.75">
      <c r="A8667" s="145">
        <v>101845</v>
      </c>
      <c r="B8667" s="102" t="s">
        <v>30270</v>
      </c>
      <c r="C8667" s="145" t="s">
        <v>7</v>
      </c>
      <c r="D8667" s="535">
        <v>530.94000000000005</v>
      </c>
      <c r="E8667" s="536">
        <v>2.4400000000000002E-2</v>
      </c>
      <c r="F8667" s="535">
        <v>239.51</v>
      </c>
      <c r="G8667" s="536">
        <v>5.4199999999999998E-2</v>
      </c>
      <c r="H8667" s="535">
        <v>420.15</v>
      </c>
      <c r="I8667" s="536">
        <v>1.67E-2</v>
      </c>
      <c r="J8667" s="535">
        <v>454.45</v>
      </c>
      <c r="K8667" s="536">
        <v>2.8500000000000001E-2</v>
      </c>
      <c r="L8667" s="535">
        <v>284.51</v>
      </c>
      <c r="M8667" s="536">
        <v>0</v>
      </c>
      <c r="N8667" s="535">
        <v>253.31</v>
      </c>
      <c r="O8667" s="536">
        <v>5.1200000000000002E-2</v>
      </c>
      <c r="P8667" s="535">
        <v>290.37</v>
      </c>
      <c r="Q8667" s="536">
        <v>4.4699999999999997E-2</v>
      </c>
      <c r="R8667" s="535">
        <v>254.89</v>
      </c>
    </row>
    <row r="8668" spans="1:18" ht="12.75">
      <c r="A8668" s="145">
        <v>101842</v>
      </c>
      <c r="B8668" s="102" t="s">
        <v>30271</v>
      </c>
      <c r="C8668" s="145" t="s">
        <v>7</v>
      </c>
      <c r="D8668" s="535">
        <v>268.8</v>
      </c>
      <c r="E8668" s="536">
        <v>4.8300000000000003E-2</v>
      </c>
      <c r="F8668" s="535">
        <v>89.11</v>
      </c>
      <c r="G8668" s="536">
        <v>0.14560000000000001</v>
      </c>
      <c r="H8668" s="535">
        <v>222.31</v>
      </c>
      <c r="I8668" s="536">
        <v>3.15E-2</v>
      </c>
      <c r="J8668" s="535">
        <v>231.83</v>
      </c>
      <c r="K8668" s="536">
        <v>5.5899999999999998E-2</v>
      </c>
      <c r="L8668" s="535">
        <v>110.86</v>
      </c>
      <c r="M8668" s="536">
        <v>0</v>
      </c>
      <c r="N8668" s="535">
        <v>105.2</v>
      </c>
      <c r="O8668" s="536">
        <v>0.12330000000000001</v>
      </c>
      <c r="P8668" s="535">
        <v>154.88</v>
      </c>
      <c r="Q8668" s="536">
        <v>8.3699999999999997E-2</v>
      </c>
      <c r="R8668" s="535">
        <v>126.17</v>
      </c>
    </row>
    <row r="8669" spans="1:18" ht="12.75">
      <c r="A8669" s="145">
        <v>101846</v>
      </c>
      <c r="B8669" s="102" t="s">
        <v>30272</v>
      </c>
      <c r="C8669" s="145" t="s">
        <v>7</v>
      </c>
      <c r="D8669" s="535">
        <v>382.02</v>
      </c>
      <c r="E8669" s="536">
        <v>3.4000000000000002E-2</v>
      </c>
      <c r="F8669" s="535">
        <v>160.97999999999999</v>
      </c>
      <c r="G8669" s="536">
        <v>8.0600000000000005E-2</v>
      </c>
      <c r="H8669" s="535">
        <v>306.74</v>
      </c>
      <c r="I8669" s="536">
        <v>2.29E-2</v>
      </c>
      <c r="J8669" s="535">
        <v>327.8</v>
      </c>
      <c r="K8669" s="536">
        <v>3.9600000000000003E-2</v>
      </c>
      <c r="L8669" s="535">
        <v>193.25</v>
      </c>
      <c r="M8669" s="536">
        <v>0</v>
      </c>
      <c r="N8669" s="535">
        <v>174.69</v>
      </c>
      <c r="O8669" s="536">
        <v>7.4200000000000002E-2</v>
      </c>
      <c r="P8669" s="535">
        <v>213.02</v>
      </c>
      <c r="Q8669" s="536">
        <v>6.0900000000000003E-2</v>
      </c>
      <c r="R8669" s="535">
        <v>183.68</v>
      </c>
    </row>
    <row r="8670" spans="1:18" ht="12.75">
      <c r="A8670" s="145">
        <v>101847</v>
      </c>
      <c r="B8670" s="102" t="s">
        <v>30273</v>
      </c>
      <c r="C8670" s="145" t="s">
        <v>7</v>
      </c>
      <c r="D8670" s="535">
        <v>434.81</v>
      </c>
      <c r="E8670" s="536">
        <v>2.98E-2</v>
      </c>
      <c r="F8670" s="535">
        <v>194.62</v>
      </c>
      <c r="G8670" s="536">
        <v>6.6600000000000006E-2</v>
      </c>
      <c r="H8670" s="535">
        <v>346.1</v>
      </c>
      <c r="I8670" s="536">
        <v>2.0299999999999999E-2</v>
      </c>
      <c r="J8670" s="535">
        <v>372.56</v>
      </c>
      <c r="K8670" s="536">
        <v>3.4799999999999998E-2</v>
      </c>
      <c r="L8670" s="535">
        <v>231.8</v>
      </c>
      <c r="M8670" s="536">
        <v>0</v>
      </c>
      <c r="N8670" s="535">
        <v>207.2</v>
      </c>
      <c r="O8670" s="536">
        <v>6.2600000000000003E-2</v>
      </c>
      <c r="P8670" s="535">
        <v>240.14</v>
      </c>
      <c r="Q8670" s="536">
        <v>5.3999999999999999E-2</v>
      </c>
      <c r="R8670" s="535">
        <v>210.53</v>
      </c>
    </row>
    <row r="8671" spans="1:18" ht="12.75">
      <c r="A8671" s="145">
        <v>101848</v>
      </c>
      <c r="B8671" s="102" t="s">
        <v>30274</v>
      </c>
      <c r="C8671" s="145" t="s">
        <v>7</v>
      </c>
      <c r="D8671" s="535">
        <v>486.89</v>
      </c>
      <c r="E8671" s="536">
        <v>2.6599999999999999E-2</v>
      </c>
      <c r="F8671" s="535">
        <v>227.81</v>
      </c>
      <c r="G8671" s="536">
        <v>5.6899999999999999E-2</v>
      </c>
      <c r="H8671" s="535">
        <v>384.92</v>
      </c>
      <c r="I8671" s="536">
        <v>1.8200000000000001E-2</v>
      </c>
      <c r="J8671" s="535">
        <v>416.7</v>
      </c>
      <c r="K8671" s="536">
        <v>3.1099999999999999E-2</v>
      </c>
      <c r="L8671" s="535">
        <v>269.83</v>
      </c>
      <c r="M8671" s="536">
        <v>0</v>
      </c>
      <c r="N8671" s="535">
        <v>239.27</v>
      </c>
      <c r="O8671" s="536">
        <v>5.4199999999999998E-2</v>
      </c>
      <c r="P8671" s="535">
        <v>266.87</v>
      </c>
      <c r="Q8671" s="536">
        <v>4.8599999999999997E-2</v>
      </c>
      <c r="R8671" s="535">
        <v>237.02</v>
      </c>
    </row>
    <row r="8672" spans="1:18" ht="12.75">
      <c r="A8672" s="145">
        <v>101839</v>
      </c>
      <c r="B8672" s="102" t="s">
        <v>30275</v>
      </c>
      <c r="C8672" s="145" t="s">
        <v>7</v>
      </c>
      <c r="D8672" s="535">
        <v>209.75</v>
      </c>
      <c r="E8672" s="536">
        <v>6.1800000000000001E-2</v>
      </c>
      <c r="F8672" s="535">
        <v>134.83000000000001</v>
      </c>
      <c r="G8672" s="536">
        <v>9.6199999999999994E-2</v>
      </c>
      <c r="H8672" s="535">
        <v>166.05</v>
      </c>
      <c r="I8672" s="536">
        <v>4.2200000000000001E-2</v>
      </c>
      <c r="J8672" s="535">
        <v>179.66</v>
      </c>
      <c r="K8672" s="536">
        <v>7.22E-2</v>
      </c>
      <c r="L8672" s="535">
        <v>156.76</v>
      </c>
      <c r="M8672" s="536">
        <v>0</v>
      </c>
      <c r="N8672" s="535">
        <v>135.44</v>
      </c>
      <c r="O8672" s="536">
        <v>9.5799999999999996E-2</v>
      </c>
      <c r="P8672" s="535">
        <v>120.07</v>
      </c>
      <c r="Q8672" s="536">
        <v>0.108</v>
      </c>
      <c r="R8672" s="535">
        <v>119.22</v>
      </c>
    </row>
    <row r="8673" spans="1:18" ht="12.75">
      <c r="A8673" s="145">
        <v>101840</v>
      </c>
      <c r="B8673" s="102" t="s">
        <v>30276</v>
      </c>
      <c r="C8673" s="145" t="s">
        <v>7</v>
      </c>
      <c r="D8673" s="535">
        <v>321.06</v>
      </c>
      <c r="E8673" s="536">
        <v>0.11940000000000001</v>
      </c>
      <c r="F8673" s="535">
        <v>213.99</v>
      </c>
      <c r="G8673" s="536">
        <v>0.17910000000000001</v>
      </c>
      <c r="H8673" s="535">
        <v>269.91000000000003</v>
      </c>
      <c r="I8673" s="536">
        <v>2.5999999999999999E-2</v>
      </c>
      <c r="J8673" s="535">
        <v>274.92</v>
      </c>
      <c r="K8673" s="536">
        <v>0.1394</v>
      </c>
      <c r="L8673" s="535">
        <v>257.12</v>
      </c>
      <c r="M8673" s="536">
        <v>0</v>
      </c>
      <c r="N8673" s="535">
        <v>222.14</v>
      </c>
      <c r="O8673" s="536">
        <v>0.17249999999999999</v>
      </c>
      <c r="P8673" s="535">
        <v>198.71</v>
      </c>
      <c r="Q8673" s="536">
        <v>0.1928</v>
      </c>
      <c r="R8673" s="535">
        <v>203.03</v>
      </c>
    </row>
    <row r="8674" spans="1:18" ht="12.75">
      <c r="A8674" s="145">
        <v>101837</v>
      </c>
      <c r="B8674" s="102" t="s">
        <v>30277</v>
      </c>
      <c r="C8674" s="145" t="s">
        <v>7</v>
      </c>
      <c r="D8674" s="535">
        <v>92.95</v>
      </c>
      <c r="E8674" s="536">
        <v>0.13950000000000001</v>
      </c>
      <c r="F8674" s="535">
        <v>64.03</v>
      </c>
      <c r="G8674" s="536">
        <v>0.2026</v>
      </c>
      <c r="H8674" s="535">
        <v>78.459999999999994</v>
      </c>
      <c r="I8674" s="536">
        <v>8.9300000000000004E-2</v>
      </c>
      <c r="J8674" s="535">
        <v>80.55</v>
      </c>
      <c r="K8674" s="536">
        <v>0.161</v>
      </c>
      <c r="L8674" s="535">
        <v>75.349999999999994</v>
      </c>
      <c r="M8674" s="536">
        <v>0</v>
      </c>
      <c r="N8674" s="535">
        <v>66.430000000000007</v>
      </c>
      <c r="O8674" s="536">
        <v>0.19520000000000001</v>
      </c>
      <c r="P8674" s="535">
        <v>59.9</v>
      </c>
      <c r="Q8674" s="536">
        <v>0.2165</v>
      </c>
      <c r="R8674" s="535">
        <v>60.83</v>
      </c>
    </row>
    <row r="8675" spans="1:18" ht="12.75">
      <c r="A8675" s="145">
        <v>101838</v>
      </c>
      <c r="B8675" s="102" t="s">
        <v>30278</v>
      </c>
      <c r="C8675" s="145" t="s">
        <v>7</v>
      </c>
      <c r="D8675" s="535">
        <v>152.16</v>
      </c>
      <c r="E8675" s="536">
        <v>8.5199999999999998E-2</v>
      </c>
      <c r="F8675" s="535">
        <v>99.91</v>
      </c>
      <c r="G8675" s="536">
        <v>0.1298</v>
      </c>
      <c r="H8675" s="535">
        <v>122.86</v>
      </c>
      <c r="I8675" s="536">
        <v>5.7099999999999998E-2</v>
      </c>
      <c r="J8675" s="535">
        <v>130.78</v>
      </c>
      <c r="K8675" s="536">
        <v>9.9199999999999997E-2</v>
      </c>
      <c r="L8675" s="535">
        <v>116.61</v>
      </c>
      <c r="M8675" s="536">
        <v>0</v>
      </c>
      <c r="N8675" s="535">
        <v>101.41</v>
      </c>
      <c r="O8675" s="536">
        <v>0.12790000000000001</v>
      </c>
      <c r="P8675" s="535">
        <v>90.4</v>
      </c>
      <c r="Q8675" s="536">
        <v>0.14349999999999999</v>
      </c>
      <c r="R8675" s="535">
        <v>90.43</v>
      </c>
    </row>
    <row r="8676" spans="1:18" ht="12.75">
      <c r="A8676" s="145">
        <v>101836</v>
      </c>
      <c r="B8676" s="102" t="s">
        <v>30279</v>
      </c>
      <c r="C8676" s="145" t="s">
        <v>7</v>
      </c>
      <c r="D8676" s="535">
        <v>29.37</v>
      </c>
      <c r="E8676" s="536">
        <v>0.44159999999999999</v>
      </c>
      <c r="F8676" s="535">
        <v>25.5</v>
      </c>
      <c r="G8676" s="536">
        <v>0.50860000000000005</v>
      </c>
      <c r="H8676" s="535">
        <v>30.77</v>
      </c>
      <c r="I8676" s="536">
        <v>0.2278</v>
      </c>
      <c r="J8676" s="535">
        <v>26.6</v>
      </c>
      <c r="K8676" s="536">
        <v>0.48759999999999998</v>
      </c>
      <c r="L8676" s="535">
        <v>31.03</v>
      </c>
      <c r="M8676" s="536">
        <v>0</v>
      </c>
      <c r="N8676" s="535">
        <v>28.86</v>
      </c>
      <c r="O8676" s="536">
        <v>0.44940000000000002</v>
      </c>
      <c r="P8676" s="535">
        <v>27.15</v>
      </c>
      <c r="Q8676" s="536">
        <v>0.47770000000000001</v>
      </c>
      <c r="R8676" s="535">
        <v>29.04</v>
      </c>
    </row>
    <row r="8677" spans="1:18" ht="12.75">
      <c r="A8677" s="145">
        <v>101835</v>
      </c>
      <c r="B8677" s="102" t="s">
        <v>30280</v>
      </c>
      <c r="C8677" s="145" t="s">
        <v>7</v>
      </c>
      <c r="D8677" s="535">
        <v>682.55</v>
      </c>
      <c r="E8677" s="536">
        <v>7.4000000000000003E-3</v>
      </c>
      <c r="F8677" s="535">
        <v>266.11</v>
      </c>
      <c r="G8677" s="536">
        <v>1.9099999999999999E-2</v>
      </c>
      <c r="H8677" s="535">
        <v>592.53</v>
      </c>
      <c r="I8677" s="536">
        <v>5.5999999999999999E-3</v>
      </c>
      <c r="J8677" s="535">
        <v>587.77</v>
      </c>
      <c r="K8677" s="536">
        <v>8.6E-3</v>
      </c>
      <c r="L8677" s="535">
        <v>334.11</v>
      </c>
      <c r="M8677" s="536">
        <v>5.1999999999999998E-3</v>
      </c>
      <c r="N8677" s="535">
        <v>317.27999999999997</v>
      </c>
      <c r="O8677" s="536">
        <v>1.0500000000000001E-2</v>
      </c>
      <c r="P8677" s="535">
        <v>427.4</v>
      </c>
      <c r="Q8677" s="536">
        <v>1.1900000000000001E-2</v>
      </c>
      <c r="R8677" s="535">
        <v>383.29</v>
      </c>
    </row>
    <row r="8678" spans="1:18" ht="12.75">
      <c r="A8678" s="145">
        <v>101827</v>
      </c>
      <c r="B8678" s="102" t="s">
        <v>30281</v>
      </c>
      <c r="C8678" s="145" t="s">
        <v>7</v>
      </c>
      <c r="D8678" s="535">
        <v>430.54</v>
      </c>
      <c r="E8678" s="536">
        <v>3.3999999999999998E-3</v>
      </c>
      <c r="F8678" s="535">
        <v>193.16</v>
      </c>
      <c r="G8678" s="536">
        <v>7.4999999999999997E-3</v>
      </c>
      <c r="H8678" s="535">
        <v>388.67</v>
      </c>
      <c r="I8678" s="536">
        <v>3.7000000000000002E-3</v>
      </c>
      <c r="J8678" s="535">
        <v>371.58</v>
      </c>
      <c r="K8678" s="536">
        <v>3.8999999999999998E-3</v>
      </c>
      <c r="L8678" s="535">
        <v>243.39</v>
      </c>
      <c r="M8678" s="536">
        <v>0</v>
      </c>
      <c r="N8678" s="535">
        <v>230.67</v>
      </c>
      <c r="O8678" s="536">
        <v>6.3E-3</v>
      </c>
      <c r="P8678" s="535">
        <v>289.32</v>
      </c>
      <c r="Q8678" s="536">
        <v>5.0000000000000001E-3</v>
      </c>
      <c r="R8678" s="535">
        <v>275.24</v>
      </c>
    </row>
    <row r="8679" spans="1:18" ht="12.75">
      <c r="A8679" s="145">
        <v>101829</v>
      </c>
      <c r="B8679" s="102" t="s">
        <v>30282</v>
      </c>
      <c r="C8679" s="145" t="s">
        <v>7</v>
      </c>
      <c r="D8679" s="535">
        <v>541.85</v>
      </c>
      <c r="E8679" s="536">
        <v>2.7000000000000001E-3</v>
      </c>
      <c r="F8679" s="535">
        <v>264.52</v>
      </c>
      <c r="G8679" s="536">
        <v>5.4999999999999997E-3</v>
      </c>
      <c r="H8679" s="535">
        <v>471.57</v>
      </c>
      <c r="I8679" s="536">
        <v>3.0999999999999999E-3</v>
      </c>
      <c r="J8679" s="535">
        <v>465.91</v>
      </c>
      <c r="K8679" s="536">
        <v>3.0999999999999999E-3</v>
      </c>
      <c r="L8679" s="535">
        <v>325.14</v>
      </c>
      <c r="M8679" s="536">
        <v>0</v>
      </c>
      <c r="N8679" s="535">
        <v>299.56</v>
      </c>
      <c r="O8679" s="536">
        <v>4.7999999999999996E-3</v>
      </c>
      <c r="P8679" s="535">
        <v>346.44</v>
      </c>
      <c r="Q8679" s="536">
        <v>4.1999999999999997E-3</v>
      </c>
      <c r="R8679" s="535">
        <v>331.97</v>
      </c>
    </row>
    <row r="8680" spans="1:18" ht="12.75">
      <c r="A8680" s="145">
        <v>101830</v>
      </c>
      <c r="B8680" s="102" t="s">
        <v>30283</v>
      </c>
      <c r="C8680" s="145" t="s">
        <v>7</v>
      </c>
      <c r="D8680" s="535">
        <v>593.70000000000005</v>
      </c>
      <c r="E8680" s="536">
        <v>2.3999999999999998E-3</v>
      </c>
      <c r="F8680" s="535">
        <v>297.92</v>
      </c>
      <c r="G8680" s="536">
        <v>4.8999999999999998E-3</v>
      </c>
      <c r="H8680" s="535">
        <v>510.17</v>
      </c>
      <c r="I8680" s="536">
        <v>2.8E-3</v>
      </c>
      <c r="J8680" s="535">
        <v>509.87</v>
      </c>
      <c r="K8680" s="536">
        <v>2.8E-3</v>
      </c>
      <c r="L8680" s="535">
        <v>363.38</v>
      </c>
      <c r="M8680" s="536">
        <v>0</v>
      </c>
      <c r="N8680" s="535">
        <v>331.77</v>
      </c>
      <c r="O8680" s="536">
        <v>4.4000000000000003E-3</v>
      </c>
      <c r="P8680" s="535">
        <v>373.05</v>
      </c>
      <c r="Q8680" s="536">
        <v>3.8999999999999998E-3</v>
      </c>
      <c r="R8680" s="535">
        <v>358.44</v>
      </c>
    </row>
    <row r="8681" spans="1:18" ht="12.75">
      <c r="A8681" s="145">
        <v>101831</v>
      </c>
      <c r="B8681" s="102" t="s">
        <v>30284</v>
      </c>
      <c r="C8681" s="145" t="s">
        <v>7</v>
      </c>
      <c r="D8681" s="535">
        <v>644.80999999999995</v>
      </c>
      <c r="E8681" s="536">
        <v>2.2000000000000001E-3</v>
      </c>
      <c r="F8681" s="535">
        <v>330.84</v>
      </c>
      <c r="G8681" s="536">
        <v>4.4000000000000003E-3</v>
      </c>
      <c r="H8681" s="535">
        <v>548.21</v>
      </c>
      <c r="I8681" s="536">
        <v>2.5999999999999999E-3</v>
      </c>
      <c r="J8681" s="535">
        <v>553.16999999999996</v>
      </c>
      <c r="K8681" s="536">
        <v>2.5999999999999999E-3</v>
      </c>
      <c r="L8681" s="535">
        <v>401.08</v>
      </c>
      <c r="M8681" s="536">
        <v>0</v>
      </c>
      <c r="N8681" s="535">
        <v>363.52</v>
      </c>
      <c r="O8681" s="536">
        <v>4.0000000000000001E-3</v>
      </c>
      <c r="P8681" s="535">
        <v>399.27</v>
      </c>
      <c r="Q8681" s="536">
        <v>3.5999999999999999E-3</v>
      </c>
      <c r="R8681" s="535">
        <v>384.54</v>
      </c>
    </row>
    <row r="8682" spans="1:18" ht="12.75">
      <c r="A8682" s="145">
        <v>101828</v>
      </c>
      <c r="B8682" s="102" t="s">
        <v>30285</v>
      </c>
      <c r="C8682" s="145" t="s">
        <v>7</v>
      </c>
      <c r="D8682" s="535">
        <v>382.67</v>
      </c>
      <c r="E8682" s="536">
        <v>3.8E-3</v>
      </c>
      <c r="F8682" s="535">
        <v>180.44</v>
      </c>
      <c r="G8682" s="536">
        <v>8.0000000000000002E-3</v>
      </c>
      <c r="H8682" s="535">
        <v>350.37</v>
      </c>
      <c r="I8682" s="536">
        <v>4.1000000000000003E-3</v>
      </c>
      <c r="J8682" s="535">
        <v>330.55</v>
      </c>
      <c r="K8682" s="536">
        <v>4.4000000000000003E-3</v>
      </c>
      <c r="L8682" s="535">
        <v>227.43</v>
      </c>
      <c r="M8682" s="536">
        <v>0</v>
      </c>
      <c r="N8682" s="535">
        <v>215.41</v>
      </c>
      <c r="O8682" s="536">
        <v>6.7000000000000002E-3</v>
      </c>
      <c r="P8682" s="535">
        <v>263.77999999999997</v>
      </c>
      <c r="Q8682" s="536">
        <v>5.4999999999999997E-3</v>
      </c>
      <c r="R8682" s="535">
        <v>255.82</v>
      </c>
    </row>
    <row r="8683" spans="1:18" ht="12.75">
      <c r="A8683" s="145">
        <v>101832</v>
      </c>
      <c r="B8683" s="102" t="s">
        <v>30286</v>
      </c>
      <c r="C8683" s="145" t="s">
        <v>7</v>
      </c>
      <c r="D8683" s="535">
        <v>495.89</v>
      </c>
      <c r="E8683" s="536">
        <v>2.8999999999999998E-3</v>
      </c>
      <c r="F8683" s="535">
        <v>252.31</v>
      </c>
      <c r="G8683" s="536">
        <v>5.7000000000000002E-3</v>
      </c>
      <c r="H8683" s="535">
        <v>434.8</v>
      </c>
      <c r="I8683" s="536">
        <v>3.3E-3</v>
      </c>
      <c r="J8683" s="535">
        <v>426.52</v>
      </c>
      <c r="K8683" s="536">
        <v>3.3999999999999998E-3</v>
      </c>
      <c r="L8683" s="535">
        <v>309.82</v>
      </c>
      <c r="M8683" s="536">
        <v>0</v>
      </c>
      <c r="N8683" s="535">
        <v>284.89999999999998</v>
      </c>
      <c r="O8683" s="536">
        <v>5.1000000000000004E-3</v>
      </c>
      <c r="P8683" s="535">
        <v>321.92</v>
      </c>
      <c r="Q8683" s="536">
        <v>4.4999999999999997E-3</v>
      </c>
      <c r="R8683" s="535">
        <v>313.33</v>
      </c>
    </row>
    <row r="8684" spans="1:18" ht="12.75">
      <c r="A8684" s="145">
        <v>101833</v>
      </c>
      <c r="B8684" s="102" t="s">
        <v>30287</v>
      </c>
      <c r="C8684" s="145" t="s">
        <v>7</v>
      </c>
      <c r="D8684" s="535">
        <v>548.67999999999995</v>
      </c>
      <c r="E8684" s="536">
        <v>2.5999999999999999E-3</v>
      </c>
      <c r="F8684" s="535">
        <v>285.95</v>
      </c>
      <c r="G8684" s="536">
        <v>5.1000000000000004E-3</v>
      </c>
      <c r="H8684" s="535">
        <v>474.16</v>
      </c>
      <c r="I8684" s="536">
        <v>3.0999999999999999E-3</v>
      </c>
      <c r="J8684" s="535">
        <v>471.28</v>
      </c>
      <c r="K8684" s="536">
        <v>3.0999999999999999E-3</v>
      </c>
      <c r="L8684" s="535">
        <v>348.37</v>
      </c>
      <c r="M8684" s="536">
        <v>0</v>
      </c>
      <c r="N8684" s="535">
        <v>317.41000000000003</v>
      </c>
      <c r="O8684" s="536">
        <v>4.5999999999999999E-3</v>
      </c>
      <c r="P8684" s="535">
        <v>349.04</v>
      </c>
      <c r="Q8684" s="536">
        <v>4.1999999999999997E-3</v>
      </c>
      <c r="R8684" s="535">
        <v>340.18</v>
      </c>
    </row>
    <row r="8685" spans="1:18" ht="12.75">
      <c r="A8685" s="145">
        <v>101834</v>
      </c>
      <c r="B8685" s="102" t="s">
        <v>30288</v>
      </c>
      <c r="C8685" s="145" t="s">
        <v>7</v>
      </c>
      <c r="D8685" s="535">
        <v>600.76</v>
      </c>
      <c r="E8685" s="536">
        <v>2.3999999999999998E-3</v>
      </c>
      <c r="F8685" s="535">
        <v>319.14</v>
      </c>
      <c r="G8685" s="536">
        <v>4.4999999999999997E-3</v>
      </c>
      <c r="H8685" s="535">
        <v>512.98</v>
      </c>
      <c r="I8685" s="536">
        <v>2.8E-3</v>
      </c>
      <c r="J8685" s="535">
        <v>515.41999999999996</v>
      </c>
      <c r="K8685" s="536">
        <v>2.8E-3</v>
      </c>
      <c r="L8685" s="535">
        <v>386.4</v>
      </c>
      <c r="M8685" s="536">
        <v>0</v>
      </c>
      <c r="N8685" s="535">
        <v>349.48</v>
      </c>
      <c r="O8685" s="536">
        <v>4.1000000000000003E-3</v>
      </c>
      <c r="P8685" s="535">
        <v>375.77</v>
      </c>
      <c r="Q8685" s="536">
        <v>3.8999999999999998E-3</v>
      </c>
      <c r="R8685" s="535">
        <v>366.67</v>
      </c>
    </row>
    <row r="8686" spans="1:18" ht="12.75">
      <c r="A8686" s="145">
        <v>101825</v>
      </c>
      <c r="B8686" s="102" t="s">
        <v>30289</v>
      </c>
      <c r="C8686" s="145" t="s">
        <v>7</v>
      </c>
      <c r="D8686" s="535">
        <v>323.63</v>
      </c>
      <c r="E8686" s="536">
        <v>4.4999999999999997E-3</v>
      </c>
      <c r="F8686" s="535">
        <v>226.16</v>
      </c>
      <c r="G8686" s="536">
        <v>6.4000000000000003E-3</v>
      </c>
      <c r="H8686" s="535">
        <v>294.12</v>
      </c>
      <c r="I8686" s="536">
        <v>4.8999999999999998E-3</v>
      </c>
      <c r="J8686" s="535">
        <v>278.38</v>
      </c>
      <c r="K8686" s="536">
        <v>5.1999999999999998E-3</v>
      </c>
      <c r="L8686" s="535">
        <v>273.33</v>
      </c>
      <c r="M8686" s="536">
        <v>0</v>
      </c>
      <c r="N8686" s="535">
        <v>245.66</v>
      </c>
      <c r="O8686" s="536">
        <v>5.8999999999999999E-3</v>
      </c>
      <c r="P8686" s="535">
        <v>228.98</v>
      </c>
      <c r="Q8686" s="536">
        <v>6.3E-3</v>
      </c>
      <c r="R8686" s="535">
        <v>248.88</v>
      </c>
    </row>
    <row r="8687" spans="1:18" ht="12.75">
      <c r="A8687" s="145">
        <v>101826</v>
      </c>
      <c r="B8687" s="102" t="s">
        <v>30290</v>
      </c>
      <c r="C8687" s="145" t="s">
        <v>7</v>
      </c>
      <c r="D8687" s="535">
        <v>380.48</v>
      </c>
      <c r="E8687" s="536">
        <v>3.8E-3</v>
      </c>
      <c r="F8687" s="535">
        <v>260.61</v>
      </c>
      <c r="G8687" s="536">
        <v>5.5999999999999999E-3</v>
      </c>
      <c r="H8687" s="535">
        <v>336.76</v>
      </c>
      <c r="I8687" s="536">
        <v>4.3E-3</v>
      </c>
      <c r="J8687" s="535">
        <v>326.61</v>
      </c>
      <c r="K8687" s="536">
        <v>4.4000000000000003E-3</v>
      </c>
      <c r="L8687" s="535">
        <v>312.95</v>
      </c>
      <c r="M8687" s="536">
        <v>0</v>
      </c>
      <c r="N8687" s="535">
        <v>279.25</v>
      </c>
      <c r="O8687" s="536">
        <v>5.1999999999999998E-3</v>
      </c>
      <c r="P8687" s="535">
        <v>258.25</v>
      </c>
      <c r="Q8687" s="536">
        <v>5.5999999999999999E-3</v>
      </c>
      <c r="R8687" s="535">
        <v>277.31</v>
      </c>
    </row>
    <row r="8688" spans="1:18" ht="12.75">
      <c r="A8688" s="145">
        <v>101823</v>
      </c>
      <c r="B8688" s="102" t="s">
        <v>30291</v>
      </c>
      <c r="C8688" s="145" t="s">
        <v>7</v>
      </c>
      <c r="D8688" s="535">
        <v>206.82</v>
      </c>
      <c r="E8688" s="536">
        <v>7.0000000000000001E-3</v>
      </c>
      <c r="F8688" s="535">
        <v>155.36000000000001</v>
      </c>
      <c r="G8688" s="536">
        <v>9.2999999999999992E-3</v>
      </c>
      <c r="H8688" s="535">
        <v>206.52</v>
      </c>
      <c r="I8688" s="536">
        <v>7.0000000000000001E-3</v>
      </c>
      <c r="J8688" s="535">
        <v>179.27</v>
      </c>
      <c r="K8688" s="536">
        <v>8.0999999999999996E-3</v>
      </c>
      <c r="L8688" s="535">
        <v>191.92</v>
      </c>
      <c r="M8688" s="536">
        <v>0</v>
      </c>
      <c r="N8688" s="535">
        <v>176.64</v>
      </c>
      <c r="O8688" s="536">
        <v>8.2000000000000007E-3</v>
      </c>
      <c r="P8688" s="535">
        <v>168.8</v>
      </c>
      <c r="Q8688" s="536">
        <v>8.6E-3</v>
      </c>
      <c r="R8688" s="535">
        <v>190.48</v>
      </c>
    </row>
    <row r="8689" spans="1:18" ht="12.75">
      <c r="A8689" s="145">
        <v>101824</v>
      </c>
      <c r="B8689" s="102" t="s">
        <v>30292</v>
      </c>
      <c r="C8689" s="145" t="s">
        <v>7</v>
      </c>
      <c r="D8689" s="535">
        <v>266.02999999999997</v>
      </c>
      <c r="E8689" s="536">
        <v>5.4999999999999997E-3</v>
      </c>
      <c r="F8689" s="535">
        <v>191.24</v>
      </c>
      <c r="G8689" s="536">
        <v>7.6E-3</v>
      </c>
      <c r="H8689" s="535">
        <v>250.92</v>
      </c>
      <c r="I8689" s="536">
        <v>5.7999999999999996E-3</v>
      </c>
      <c r="J8689" s="535">
        <v>229.5</v>
      </c>
      <c r="K8689" s="536">
        <v>6.3E-3</v>
      </c>
      <c r="L8689" s="535">
        <v>233.18</v>
      </c>
      <c r="M8689" s="536">
        <v>0</v>
      </c>
      <c r="N8689" s="535">
        <v>211.62</v>
      </c>
      <c r="O8689" s="536">
        <v>6.8999999999999999E-3</v>
      </c>
      <c r="P8689" s="535">
        <v>199.3</v>
      </c>
      <c r="Q8689" s="536">
        <v>7.3000000000000001E-3</v>
      </c>
      <c r="R8689" s="535">
        <v>220.08</v>
      </c>
    </row>
    <row r="8690" spans="1:18" ht="12.75">
      <c r="A8690" s="145">
        <v>101822</v>
      </c>
      <c r="B8690" s="102" t="s">
        <v>30293</v>
      </c>
      <c r="C8690" s="145" t="s">
        <v>7</v>
      </c>
      <c r="D8690" s="535">
        <v>143.24</v>
      </c>
      <c r="E8690" s="536">
        <v>1.01E-2</v>
      </c>
      <c r="F8690" s="535">
        <v>116.83</v>
      </c>
      <c r="G8690" s="536">
        <v>1.24E-2</v>
      </c>
      <c r="H8690" s="535">
        <v>158.83000000000001</v>
      </c>
      <c r="I8690" s="536">
        <v>9.1000000000000004E-3</v>
      </c>
      <c r="J8690" s="535">
        <v>125.32</v>
      </c>
      <c r="K8690" s="536">
        <v>1.1599999999999999E-2</v>
      </c>
      <c r="L8690" s="535">
        <v>147.6</v>
      </c>
      <c r="M8690" s="536">
        <v>0</v>
      </c>
      <c r="N8690" s="535">
        <v>139.07</v>
      </c>
      <c r="O8690" s="536">
        <v>1.04E-2</v>
      </c>
      <c r="P8690" s="535">
        <v>136.05000000000001</v>
      </c>
      <c r="Q8690" s="536">
        <v>1.0699999999999999E-2</v>
      </c>
      <c r="R8690" s="535">
        <v>158.69</v>
      </c>
    </row>
    <row r="8691" spans="1:18" ht="12.75">
      <c r="A8691" s="145">
        <v>101819</v>
      </c>
      <c r="B8691" s="102" t="s">
        <v>30294</v>
      </c>
      <c r="C8691" s="145" t="s">
        <v>4</v>
      </c>
      <c r="D8691" s="535">
        <v>84.18</v>
      </c>
      <c r="E8691" s="536">
        <v>4.7999999999999996E-3</v>
      </c>
      <c r="F8691" s="535">
        <v>66.78</v>
      </c>
      <c r="G8691" s="536">
        <v>5.4999999999999997E-3</v>
      </c>
      <c r="H8691" s="535">
        <v>77.569999999999993</v>
      </c>
      <c r="I8691" s="536">
        <v>5.1999999999999998E-3</v>
      </c>
      <c r="J8691" s="535">
        <v>71.33</v>
      </c>
      <c r="K8691" s="536">
        <v>5.1999999999999998E-3</v>
      </c>
      <c r="L8691" s="535">
        <v>78.62</v>
      </c>
      <c r="M8691" s="536">
        <v>0</v>
      </c>
      <c r="N8691" s="535">
        <v>74.27</v>
      </c>
      <c r="O8691" s="536">
        <v>5.0000000000000001E-3</v>
      </c>
      <c r="P8691" s="535">
        <v>81.709999999999994</v>
      </c>
      <c r="Q8691" s="536">
        <v>4.4999999999999997E-3</v>
      </c>
      <c r="R8691" s="535">
        <v>71.89</v>
      </c>
    </row>
    <row r="8692" spans="1:18" ht="12.75">
      <c r="A8692" s="145">
        <v>104370</v>
      </c>
      <c r="B8692" s="102" t="s">
        <v>30295</v>
      </c>
      <c r="C8692" s="145" t="s">
        <v>4</v>
      </c>
      <c r="D8692" s="535">
        <v>0</v>
      </c>
      <c r="E8692" s="536"/>
      <c r="F8692" s="535">
        <v>0</v>
      </c>
      <c r="G8692" s="536"/>
      <c r="H8692" s="535">
        <v>0</v>
      </c>
      <c r="I8692" s="536"/>
      <c r="J8692" s="535">
        <v>0</v>
      </c>
      <c r="K8692" s="536"/>
      <c r="L8692" s="535">
        <v>0</v>
      </c>
      <c r="M8692" s="536"/>
      <c r="N8692" s="535">
        <v>0</v>
      </c>
      <c r="O8692" s="536"/>
      <c r="P8692" s="535">
        <v>0</v>
      </c>
      <c r="Q8692" s="536"/>
      <c r="R8692" s="535">
        <v>0</v>
      </c>
    </row>
    <row r="8693" spans="1:18" ht="12.75">
      <c r="A8693" s="145">
        <v>101817</v>
      </c>
      <c r="B8693" s="102" t="s">
        <v>30296</v>
      </c>
      <c r="C8693" s="145" t="s">
        <v>4</v>
      </c>
      <c r="D8693" s="535">
        <v>67.55</v>
      </c>
      <c r="E8693" s="536">
        <v>4.8999999999999998E-3</v>
      </c>
      <c r="F8693" s="535">
        <v>52.34</v>
      </c>
      <c r="G8693" s="536">
        <v>6.3E-3</v>
      </c>
      <c r="H8693" s="535">
        <v>63.04</v>
      </c>
      <c r="I8693" s="536">
        <v>5.1999999999999998E-3</v>
      </c>
      <c r="J8693" s="535">
        <v>57.2</v>
      </c>
      <c r="K8693" s="536">
        <v>5.7999999999999996E-3</v>
      </c>
      <c r="L8693" s="535">
        <v>60.71</v>
      </c>
      <c r="M8693" s="536">
        <v>0</v>
      </c>
      <c r="N8693" s="535">
        <v>58.72</v>
      </c>
      <c r="O8693" s="536">
        <v>5.5999999999999999E-3</v>
      </c>
      <c r="P8693" s="535">
        <v>67.52</v>
      </c>
      <c r="Q8693" s="536">
        <v>4.8999999999999998E-3</v>
      </c>
      <c r="R8693" s="535">
        <v>58.37</v>
      </c>
    </row>
    <row r="8694" spans="1:18" ht="12.75">
      <c r="A8694" s="145">
        <v>101816</v>
      </c>
      <c r="B8694" s="102" t="s">
        <v>30297</v>
      </c>
      <c r="C8694" s="145" t="s">
        <v>4</v>
      </c>
      <c r="D8694" s="535">
        <v>97.97</v>
      </c>
      <c r="E8694" s="536">
        <v>3.8999999999999998E-3</v>
      </c>
      <c r="F8694" s="535">
        <v>73.94</v>
      </c>
      <c r="G8694" s="536">
        <v>4.1999999999999997E-3</v>
      </c>
      <c r="H8694" s="535">
        <v>86.36</v>
      </c>
      <c r="I8694" s="536">
        <v>4.4000000000000003E-3</v>
      </c>
      <c r="J8694" s="535">
        <v>83.53</v>
      </c>
      <c r="K8694" s="536">
        <v>3.7000000000000002E-3</v>
      </c>
      <c r="L8694" s="535">
        <v>88.73</v>
      </c>
      <c r="M8694" s="536">
        <v>0</v>
      </c>
      <c r="N8694" s="535">
        <v>81.96</v>
      </c>
      <c r="O8694" s="536">
        <v>3.8E-3</v>
      </c>
      <c r="P8694" s="535">
        <v>88.73</v>
      </c>
      <c r="Q8694" s="536">
        <v>3.5000000000000001E-3</v>
      </c>
      <c r="R8694" s="535">
        <v>76.209999999999994</v>
      </c>
    </row>
    <row r="8695" spans="1:18" ht="12.75">
      <c r="A8695" s="145">
        <v>104369</v>
      </c>
      <c r="B8695" s="102" t="s">
        <v>30298</v>
      </c>
      <c r="C8695" s="145" t="s">
        <v>4</v>
      </c>
      <c r="D8695" s="535">
        <v>0</v>
      </c>
      <c r="E8695" s="536"/>
      <c r="F8695" s="535">
        <v>0</v>
      </c>
      <c r="G8695" s="536"/>
      <c r="H8695" s="535">
        <v>0</v>
      </c>
      <c r="I8695" s="536"/>
      <c r="J8695" s="535">
        <v>0</v>
      </c>
      <c r="K8695" s="536"/>
      <c r="L8695" s="535">
        <v>0</v>
      </c>
      <c r="M8695" s="536"/>
      <c r="N8695" s="535">
        <v>0</v>
      </c>
      <c r="O8695" s="536"/>
      <c r="P8695" s="535">
        <v>0</v>
      </c>
      <c r="Q8695" s="536"/>
      <c r="R8695" s="535">
        <v>0</v>
      </c>
    </row>
    <row r="8696" spans="1:18" ht="12.75">
      <c r="A8696" s="145">
        <v>101820</v>
      </c>
      <c r="B8696" s="102" t="s">
        <v>30299</v>
      </c>
      <c r="C8696" s="145" t="s">
        <v>4</v>
      </c>
      <c r="D8696" s="535">
        <v>53.02</v>
      </c>
      <c r="E8696" s="536">
        <v>3.2000000000000002E-3</v>
      </c>
      <c r="F8696" s="535">
        <v>44.17</v>
      </c>
      <c r="G8696" s="536">
        <v>3.8E-3</v>
      </c>
      <c r="H8696" s="535">
        <v>51.81</v>
      </c>
      <c r="I8696" s="536">
        <v>3.3E-3</v>
      </c>
      <c r="J8696" s="535">
        <v>44.27</v>
      </c>
      <c r="K8696" s="536">
        <v>3.8E-3</v>
      </c>
      <c r="L8696" s="535">
        <v>52.4</v>
      </c>
      <c r="M8696" s="536">
        <v>0</v>
      </c>
      <c r="N8696" s="535">
        <v>49.79</v>
      </c>
      <c r="O8696" s="536">
        <v>3.3999999999999998E-3</v>
      </c>
      <c r="P8696" s="535">
        <v>54.18</v>
      </c>
      <c r="Q8696" s="536">
        <v>3.0999999999999999E-3</v>
      </c>
      <c r="R8696" s="535">
        <v>49.6</v>
      </c>
    </row>
    <row r="8697" spans="1:18" ht="12.75">
      <c r="A8697" s="145">
        <v>102988</v>
      </c>
      <c r="B8697" s="102" t="s">
        <v>30300</v>
      </c>
      <c r="C8697" s="145" t="s">
        <v>4</v>
      </c>
      <c r="D8697" s="535">
        <v>68.72</v>
      </c>
      <c r="E8697" s="536">
        <v>4.4000000000000003E-3</v>
      </c>
      <c r="F8697" s="535">
        <v>57.96</v>
      </c>
      <c r="G8697" s="536">
        <v>5.1999999999999998E-3</v>
      </c>
      <c r="H8697" s="535">
        <v>68.709999999999994</v>
      </c>
      <c r="I8697" s="536">
        <v>4.4000000000000003E-3</v>
      </c>
      <c r="J8697" s="535">
        <v>57.09</v>
      </c>
      <c r="K8697" s="536">
        <v>5.3E-3</v>
      </c>
      <c r="L8697" s="535">
        <v>68.069999999999993</v>
      </c>
      <c r="M8697" s="536">
        <v>0</v>
      </c>
      <c r="N8697" s="535">
        <v>64.97</v>
      </c>
      <c r="O8697" s="536">
        <v>4.5999999999999999E-3</v>
      </c>
      <c r="P8697" s="535">
        <v>70.25</v>
      </c>
      <c r="Q8697" s="536">
        <v>4.3E-3</v>
      </c>
      <c r="R8697" s="535">
        <v>66.790000000000006</v>
      </c>
    </row>
    <row r="8698" spans="1:18" ht="12.75">
      <c r="A8698" s="145">
        <v>101814</v>
      </c>
      <c r="B8698" s="102" t="s">
        <v>30301</v>
      </c>
      <c r="C8698" s="145" t="s">
        <v>4</v>
      </c>
      <c r="D8698" s="535">
        <v>67.89</v>
      </c>
      <c r="E8698" s="536">
        <v>4.0000000000000001E-3</v>
      </c>
      <c r="F8698" s="535">
        <v>47.87</v>
      </c>
      <c r="G8698" s="536">
        <v>5.5999999999999999E-3</v>
      </c>
      <c r="H8698" s="535">
        <v>61.25</v>
      </c>
      <c r="I8698" s="536">
        <v>4.4000000000000003E-3</v>
      </c>
      <c r="J8698" s="535">
        <v>57.78</v>
      </c>
      <c r="K8698" s="536">
        <v>4.7000000000000002E-3</v>
      </c>
      <c r="L8698" s="535">
        <v>55.87</v>
      </c>
      <c r="M8698" s="536">
        <v>0</v>
      </c>
      <c r="N8698" s="535">
        <v>54</v>
      </c>
      <c r="O8698" s="536">
        <v>5.0000000000000001E-3</v>
      </c>
      <c r="P8698" s="535">
        <v>64.05</v>
      </c>
      <c r="Q8698" s="536">
        <v>4.1999999999999997E-3</v>
      </c>
      <c r="R8698" s="535">
        <v>53.38</v>
      </c>
    </row>
    <row r="8699" spans="1:18" ht="12.75">
      <c r="A8699" s="145">
        <v>102098</v>
      </c>
      <c r="B8699" s="102" t="s">
        <v>30302</v>
      </c>
      <c r="C8699" s="145" t="s">
        <v>7</v>
      </c>
      <c r="D8699" s="535">
        <v>5444.35</v>
      </c>
      <c r="E8699" s="536">
        <v>4.0599999999999997E-2</v>
      </c>
      <c r="F8699" s="535">
        <v>1891.5</v>
      </c>
      <c r="G8699" s="536">
        <v>0.82350000000000001</v>
      </c>
      <c r="H8699" s="535">
        <v>1993.91</v>
      </c>
      <c r="I8699" s="536">
        <v>0.78029999999999999</v>
      </c>
      <c r="J8699" s="535">
        <v>3067.53</v>
      </c>
      <c r="K8699" s="536">
        <v>7.1999999999999995E-2</v>
      </c>
      <c r="L8699" s="535">
        <v>1984.44</v>
      </c>
      <c r="M8699" s="536">
        <v>0</v>
      </c>
      <c r="N8699" s="535">
        <v>1936.07</v>
      </c>
      <c r="O8699" s="536">
        <v>0.11409999999999999</v>
      </c>
      <c r="P8699" s="535">
        <v>2121.6799999999998</v>
      </c>
      <c r="Q8699" s="536">
        <v>0.105</v>
      </c>
      <c r="R8699" s="535">
        <v>2308.44</v>
      </c>
    </row>
    <row r="8700" spans="1:18" ht="12.75">
      <c r="A8700" s="145">
        <v>104366</v>
      </c>
      <c r="B8700" s="102" t="s">
        <v>30303</v>
      </c>
      <c r="C8700" s="145" t="s">
        <v>7</v>
      </c>
      <c r="D8700" s="535">
        <v>0</v>
      </c>
      <c r="E8700" s="536"/>
      <c r="F8700" s="535">
        <v>0</v>
      </c>
      <c r="G8700" s="536"/>
      <c r="H8700" s="535">
        <v>0</v>
      </c>
      <c r="I8700" s="536"/>
      <c r="J8700" s="535">
        <v>0</v>
      </c>
      <c r="K8700" s="536"/>
      <c r="L8700" s="535">
        <v>0</v>
      </c>
      <c r="M8700" s="536"/>
      <c r="N8700" s="535">
        <v>0</v>
      </c>
      <c r="O8700" s="536"/>
      <c r="P8700" s="535">
        <v>0</v>
      </c>
      <c r="Q8700" s="536"/>
      <c r="R8700" s="535">
        <v>0</v>
      </c>
    </row>
    <row r="8701" spans="1:18" ht="12.75">
      <c r="A8701" s="145">
        <v>102099</v>
      </c>
      <c r="B8701" s="102" t="s">
        <v>30304</v>
      </c>
      <c r="C8701" s="145" t="s">
        <v>7</v>
      </c>
      <c r="D8701" s="535">
        <v>0</v>
      </c>
      <c r="E8701" s="536"/>
      <c r="F8701" s="535">
        <v>0</v>
      </c>
      <c r="G8701" s="536"/>
      <c r="H8701" s="535">
        <v>0</v>
      </c>
      <c r="I8701" s="536"/>
      <c r="J8701" s="535">
        <v>0</v>
      </c>
      <c r="K8701" s="536"/>
      <c r="L8701" s="535">
        <v>0</v>
      </c>
      <c r="M8701" s="536"/>
      <c r="N8701" s="535">
        <v>0</v>
      </c>
      <c r="O8701" s="536"/>
      <c r="P8701" s="535">
        <v>0</v>
      </c>
      <c r="Q8701" s="536"/>
      <c r="R8701" s="535">
        <v>0</v>
      </c>
    </row>
    <row r="8702" spans="1:18" ht="12.75">
      <c r="A8702" s="145">
        <v>104367</v>
      </c>
      <c r="B8702" s="102" t="s">
        <v>30305</v>
      </c>
      <c r="C8702" s="145" t="s">
        <v>7</v>
      </c>
      <c r="D8702" s="535">
        <v>0</v>
      </c>
      <c r="E8702" s="536"/>
      <c r="F8702" s="535">
        <v>0</v>
      </c>
      <c r="G8702" s="536"/>
      <c r="H8702" s="535">
        <v>0</v>
      </c>
      <c r="I8702" s="536"/>
      <c r="J8702" s="535">
        <v>0</v>
      </c>
      <c r="K8702" s="536"/>
      <c r="L8702" s="535">
        <v>0</v>
      </c>
      <c r="M8702" s="536"/>
      <c r="N8702" s="535">
        <v>0</v>
      </c>
      <c r="O8702" s="536"/>
      <c r="P8702" s="535">
        <v>0</v>
      </c>
      <c r="Q8702" s="536"/>
      <c r="R8702" s="535">
        <v>0</v>
      </c>
    </row>
    <row r="8703" spans="1:18" ht="12.75">
      <c r="A8703" s="145">
        <v>92994</v>
      </c>
      <c r="B8703" s="102" t="s">
        <v>30306</v>
      </c>
      <c r="C8703" s="145" t="s">
        <v>1</v>
      </c>
      <c r="D8703" s="535">
        <v>155.15</v>
      </c>
      <c r="E8703" s="536">
        <v>0</v>
      </c>
      <c r="F8703" s="535">
        <v>158.91999999999999</v>
      </c>
      <c r="G8703" s="536">
        <v>0</v>
      </c>
      <c r="H8703" s="535">
        <v>125.22</v>
      </c>
      <c r="I8703" s="536">
        <v>0</v>
      </c>
      <c r="J8703" s="535">
        <v>160.25</v>
      </c>
      <c r="K8703" s="536">
        <v>0</v>
      </c>
      <c r="L8703" s="535">
        <v>138.01</v>
      </c>
      <c r="M8703" s="536">
        <v>0</v>
      </c>
      <c r="N8703" s="535">
        <v>133.61000000000001</v>
      </c>
      <c r="O8703" s="536">
        <v>0</v>
      </c>
      <c r="P8703" s="535">
        <v>158.52000000000001</v>
      </c>
      <c r="Q8703" s="536">
        <v>0</v>
      </c>
      <c r="R8703" s="535">
        <v>144.28</v>
      </c>
    </row>
    <row r="8704" spans="1:18" ht="12.75">
      <c r="A8704" s="145">
        <v>92996</v>
      </c>
      <c r="B8704" s="102" t="s">
        <v>30307</v>
      </c>
      <c r="C8704" s="145" t="s">
        <v>1</v>
      </c>
      <c r="D8704" s="535">
        <v>187.71</v>
      </c>
      <c r="E8704" s="536">
        <v>0</v>
      </c>
      <c r="F8704" s="535">
        <v>192.3</v>
      </c>
      <c r="G8704" s="536">
        <v>0</v>
      </c>
      <c r="H8704" s="535">
        <v>151.41999999999999</v>
      </c>
      <c r="I8704" s="536">
        <v>0</v>
      </c>
      <c r="J8704" s="535">
        <v>193.93</v>
      </c>
      <c r="K8704" s="536">
        <v>0</v>
      </c>
      <c r="L8704" s="535">
        <v>166.95</v>
      </c>
      <c r="M8704" s="536">
        <v>0</v>
      </c>
      <c r="N8704" s="535">
        <v>161.63</v>
      </c>
      <c r="O8704" s="536">
        <v>0</v>
      </c>
      <c r="P8704" s="535">
        <v>191.8</v>
      </c>
      <c r="Q8704" s="536">
        <v>0</v>
      </c>
      <c r="R8704" s="535">
        <v>174.5</v>
      </c>
    </row>
    <row r="8705" spans="1:18" ht="12.75">
      <c r="A8705" s="145">
        <v>92998</v>
      </c>
      <c r="B8705" s="102" t="s">
        <v>30308</v>
      </c>
      <c r="C8705" s="145" t="s">
        <v>1</v>
      </c>
      <c r="D8705" s="535">
        <v>230.08</v>
      </c>
      <c r="E8705" s="536">
        <v>0</v>
      </c>
      <c r="F8705" s="535">
        <v>235.73</v>
      </c>
      <c r="G8705" s="536">
        <v>0</v>
      </c>
      <c r="H8705" s="535">
        <v>185.38</v>
      </c>
      <c r="I8705" s="536">
        <v>0</v>
      </c>
      <c r="J8705" s="535">
        <v>237.77</v>
      </c>
      <c r="K8705" s="536">
        <v>0</v>
      </c>
      <c r="L8705" s="535">
        <v>204.57</v>
      </c>
      <c r="M8705" s="536">
        <v>0</v>
      </c>
      <c r="N8705" s="535">
        <v>198.07</v>
      </c>
      <c r="O8705" s="536">
        <v>0</v>
      </c>
      <c r="P8705" s="535">
        <v>235.1</v>
      </c>
      <c r="Q8705" s="536">
        <v>0</v>
      </c>
      <c r="R8705" s="535">
        <v>213.76</v>
      </c>
    </row>
    <row r="8706" spans="1:18" ht="12.75">
      <c r="A8706" s="145">
        <v>93000</v>
      </c>
      <c r="B8706" s="102" t="s">
        <v>30309</v>
      </c>
      <c r="C8706" s="145" t="s">
        <v>1</v>
      </c>
      <c r="D8706" s="535">
        <v>304.69</v>
      </c>
      <c r="E8706" s="536">
        <v>0</v>
      </c>
      <c r="F8706" s="535">
        <v>312.25</v>
      </c>
      <c r="G8706" s="536">
        <v>0</v>
      </c>
      <c r="H8706" s="535">
        <v>245.04</v>
      </c>
      <c r="I8706" s="536">
        <v>0</v>
      </c>
      <c r="J8706" s="535">
        <v>315.02</v>
      </c>
      <c r="K8706" s="536">
        <v>0</v>
      </c>
      <c r="L8706" s="535">
        <v>270.77999999999997</v>
      </c>
      <c r="M8706" s="536">
        <v>0</v>
      </c>
      <c r="N8706" s="535">
        <v>262.2</v>
      </c>
      <c r="O8706" s="536">
        <v>0</v>
      </c>
      <c r="P8706" s="535">
        <v>311.35000000000002</v>
      </c>
      <c r="Q8706" s="536">
        <v>0</v>
      </c>
      <c r="R8706" s="535">
        <v>282.77</v>
      </c>
    </row>
    <row r="8707" spans="1:18" ht="12.75">
      <c r="A8707" s="145">
        <v>92984</v>
      </c>
      <c r="B8707" s="102" t="s">
        <v>30310</v>
      </c>
      <c r="C8707" s="145" t="s">
        <v>1</v>
      </c>
      <c r="D8707" s="535">
        <v>33.130000000000003</v>
      </c>
      <c r="E8707" s="536">
        <v>0</v>
      </c>
      <c r="F8707" s="535">
        <v>33.79</v>
      </c>
      <c r="G8707" s="536">
        <v>0</v>
      </c>
      <c r="H8707" s="535">
        <v>27.54</v>
      </c>
      <c r="I8707" s="536">
        <v>0</v>
      </c>
      <c r="J8707" s="535">
        <v>33.96</v>
      </c>
      <c r="K8707" s="536">
        <v>0</v>
      </c>
      <c r="L8707" s="535">
        <v>29.7</v>
      </c>
      <c r="M8707" s="536">
        <v>0</v>
      </c>
      <c r="N8707" s="535">
        <v>28.71</v>
      </c>
      <c r="O8707" s="536">
        <v>0</v>
      </c>
      <c r="P8707" s="535">
        <v>33.83</v>
      </c>
      <c r="Q8707" s="536">
        <v>0</v>
      </c>
      <c r="R8707" s="535">
        <v>31.33</v>
      </c>
    </row>
    <row r="8708" spans="1:18" ht="12.75">
      <c r="A8708" s="145">
        <v>93002</v>
      </c>
      <c r="B8708" s="102" t="s">
        <v>30311</v>
      </c>
      <c r="C8708" s="145" t="s">
        <v>1</v>
      </c>
      <c r="D8708" s="535">
        <v>394.05</v>
      </c>
      <c r="E8708" s="536">
        <v>0</v>
      </c>
      <c r="F8708" s="535">
        <v>403.96</v>
      </c>
      <c r="G8708" s="536">
        <v>0</v>
      </c>
      <c r="H8708" s="535">
        <v>316.36</v>
      </c>
      <c r="I8708" s="536">
        <v>0</v>
      </c>
      <c r="J8708" s="535">
        <v>407.62</v>
      </c>
      <c r="K8708" s="536">
        <v>0</v>
      </c>
      <c r="L8708" s="535">
        <v>350.05</v>
      </c>
      <c r="M8708" s="536">
        <v>0</v>
      </c>
      <c r="N8708" s="535">
        <v>338.99</v>
      </c>
      <c r="O8708" s="536">
        <v>0</v>
      </c>
      <c r="P8708" s="535">
        <v>402.68</v>
      </c>
      <c r="Q8708" s="536">
        <v>0</v>
      </c>
      <c r="R8708" s="535">
        <v>365.35</v>
      </c>
    </row>
    <row r="8709" spans="1:18" ht="12.75">
      <c r="A8709" s="145">
        <v>92986</v>
      </c>
      <c r="B8709" s="102" t="s">
        <v>30312</v>
      </c>
      <c r="C8709" s="145" t="s">
        <v>1</v>
      </c>
      <c r="D8709" s="535">
        <v>45.85</v>
      </c>
      <c r="E8709" s="536">
        <v>0</v>
      </c>
      <c r="F8709" s="535">
        <v>46.85</v>
      </c>
      <c r="G8709" s="536">
        <v>0</v>
      </c>
      <c r="H8709" s="535">
        <v>37.72</v>
      </c>
      <c r="I8709" s="536">
        <v>0</v>
      </c>
      <c r="J8709" s="535">
        <v>47.13</v>
      </c>
      <c r="K8709" s="536">
        <v>0</v>
      </c>
      <c r="L8709" s="535">
        <v>41</v>
      </c>
      <c r="M8709" s="536">
        <v>0</v>
      </c>
      <c r="N8709" s="535">
        <v>39.64</v>
      </c>
      <c r="O8709" s="536">
        <v>0</v>
      </c>
      <c r="P8709" s="535">
        <v>46.84</v>
      </c>
      <c r="Q8709" s="536">
        <v>0</v>
      </c>
      <c r="R8709" s="535">
        <v>43.13</v>
      </c>
    </row>
    <row r="8710" spans="1:18" ht="12.75">
      <c r="A8710" s="145">
        <v>92988</v>
      </c>
      <c r="B8710" s="102" t="s">
        <v>30313</v>
      </c>
      <c r="C8710" s="145" t="s">
        <v>1</v>
      </c>
      <c r="D8710" s="535">
        <v>66.61</v>
      </c>
      <c r="E8710" s="536">
        <v>0</v>
      </c>
      <c r="F8710" s="535">
        <v>68.14</v>
      </c>
      <c r="G8710" s="536">
        <v>0</v>
      </c>
      <c r="H8710" s="535">
        <v>54.32</v>
      </c>
      <c r="I8710" s="536">
        <v>0</v>
      </c>
      <c r="J8710" s="535">
        <v>68.64</v>
      </c>
      <c r="K8710" s="536">
        <v>0</v>
      </c>
      <c r="L8710" s="535">
        <v>59.42</v>
      </c>
      <c r="M8710" s="536">
        <v>0</v>
      </c>
      <c r="N8710" s="535">
        <v>57.49</v>
      </c>
      <c r="O8710" s="536">
        <v>0</v>
      </c>
      <c r="P8710" s="535">
        <v>68.05</v>
      </c>
      <c r="Q8710" s="536">
        <v>0</v>
      </c>
      <c r="R8710" s="535">
        <v>62.32</v>
      </c>
    </row>
    <row r="8711" spans="1:18" ht="12.75">
      <c r="A8711" s="145">
        <v>92990</v>
      </c>
      <c r="B8711" s="102" t="s">
        <v>30314</v>
      </c>
      <c r="C8711" s="145" t="s">
        <v>1</v>
      </c>
      <c r="D8711" s="535">
        <v>92.28</v>
      </c>
      <c r="E8711" s="536">
        <v>0</v>
      </c>
      <c r="F8711" s="535">
        <v>94.46</v>
      </c>
      <c r="G8711" s="536">
        <v>0</v>
      </c>
      <c r="H8711" s="535">
        <v>74.87</v>
      </c>
      <c r="I8711" s="536">
        <v>0</v>
      </c>
      <c r="J8711" s="535">
        <v>95.21</v>
      </c>
      <c r="K8711" s="536">
        <v>0</v>
      </c>
      <c r="L8711" s="535">
        <v>82.19</v>
      </c>
      <c r="M8711" s="536">
        <v>0</v>
      </c>
      <c r="N8711" s="535">
        <v>79.55</v>
      </c>
      <c r="O8711" s="536">
        <v>0</v>
      </c>
      <c r="P8711" s="535">
        <v>94.29</v>
      </c>
      <c r="Q8711" s="536">
        <v>0</v>
      </c>
      <c r="R8711" s="535">
        <v>86.07</v>
      </c>
    </row>
    <row r="8712" spans="1:18" ht="12.75">
      <c r="A8712" s="145">
        <v>92992</v>
      </c>
      <c r="B8712" s="102" t="s">
        <v>30315</v>
      </c>
      <c r="C8712" s="145" t="s">
        <v>1</v>
      </c>
      <c r="D8712" s="535">
        <v>119.33</v>
      </c>
      <c r="E8712" s="536">
        <v>0</v>
      </c>
      <c r="F8712" s="535">
        <v>122.19</v>
      </c>
      <c r="G8712" s="536">
        <v>0</v>
      </c>
      <c r="H8712" s="535">
        <v>96.63</v>
      </c>
      <c r="I8712" s="536">
        <v>0</v>
      </c>
      <c r="J8712" s="535">
        <v>123.18</v>
      </c>
      <c r="K8712" s="536">
        <v>0</v>
      </c>
      <c r="L8712" s="535">
        <v>106.24</v>
      </c>
      <c r="M8712" s="536">
        <v>0</v>
      </c>
      <c r="N8712" s="535">
        <v>102.84</v>
      </c>
      <c r="O8712" s="536">
        <v>0</v>
      </c>
      <c r="P8712" s="535">
        <v>121.94</v>
      </c>
      <c r="Q8712" s="536">
        <v>0</v>
      </c>
      <c r="R8712" s="535">
        <v>111.19</v>
      </c>
    </row>
    <row r="8713" spans="1:18" ht="12.75">
      <c r="A8713" s="145">
        <v>103491</v>
      </c>
      <c r="B8713" s="102" t="s">
        <v>30316</v>
      </c>
      <c r="C8713" s="145" t="s">
        <v>7</v>
      </c>
      <c r="D8713" s="535">
        <v>928.62</v>
      </c>
      <c r="E8713" s="536">
        <v>3.3999999999999998E-3</v>
      </c>
      <c r="F8713" s="535">
        <v>605.1</v>
      </c>
      <c r="G8713" s="536">
        <v>0</v>
      </c>
      <c r="H8713" s="535">
        <v>839.73</v>
      </c>
      <c r="I8713" s="536">
        <v>3.8E-3</v>
      </c>
      <c r="J8713" s="535">
        <v>801.37</v>
      </c>
      <c r="K8713" s="536">
        <v>0</v>
      </c>
      <c r="L8713" s="535">
        <v>718.21</v>
      </c>
      <c r="M8713" s="536">
        <v>0</v>
      </c>
      <c r="N8713" s="535">
        <v>651.46</v>
      </c>
      <c r="O8713" s="536">
        <v>0</v>
      </c>
      <c r="P8713" s="535">
        <v>720.83</v>
      </c>
      <c r="Q8713" s="536">
        <v>0</v>
      </c>
      <c r="R8713" s="535">
        <v>667</v>
      </c>
    </row>
    <row r="8714" spans="1:18" ht="12.75">
      <c r="A8714" s="145">
        <v>93026</v>
      </c>
      <c r="B8714" s="102" t="s">
        <v>30317</v>
      </c>
      <c r="C8714" s="145" t="s">
        <v>2</v>
      </c>
      <c r="D8714" s="535">
        <v>81.13</v>
      </c>
      <c r="E8714" s="536">
        <v>0</v>
      </c>
      <c r="F8714" s="535">
        <v>72.400000000000006</v>
      </c>
      <c r="G8714" s="536">
        <v>0</v>
      </c>
      <c r="H8714" s="535">
        <v>85.63</v>
      </c>
      <c r="I8714" s="536">
        <v>0</v>
      </c>
      <c r="J8714" s="535">
        <v>91.85</v>
      </c>
      <c r="K8714" s="536">
        <v>0</v>
      </c>
      <c r="L8714" s="535">
        <v>81.040000000000006</v>
      </c>
      <c r="M8714" s="536">
        <v>0</v>
      </c>
      <c r="N8714" s="535">
        <v>71.569999999999993</v>
      </c>
      <c r="O8714" s="536">
        <v>0</v>
      </c>
      <c r="P8714" s="535">
        <v>92.49</v>
      </c>
      <c r="Q8714" s="536">
        <v>0</v>
      </c>
      <c r="R8714" s="535">
        <v>97.18</v>
      </c>
    </row>
    <row r="8715" spans="1:18" ht="12.75">
      <c r="A8715" s="145">
        <v>93018</v>
      </c>
      <c r="B8715" s="102" t="s">
        <v>30318</v>
      </c>
      <c r="C8715" s="145" t="s">
        <v>2</v>
      </c>
      <c r="D8715" s="535">
        <v>24.93</v>
      </c>
      <c r="E8715" s="536">
        <v>0</v>
      </c>
      <c r="F8715" s="535">
        <v>23.03</v>
      </c>
      <c r="G8715" s="536">
        <v>0</v>
      </c>
      <c r="H8715" s="535">
        <v>29.09</v>
      </c>
      <c r="I8715" s="536">
        <v>0</v>
      </c>
      <c r="J8715" s="535">
        <v>24.18</v>
      </c>
      <c r="K8715" s="536">
        <v>0</v>
      </c>
      <c r="L8715" s="535">
        <v>25.18</v>
      </c>
      <c r="M8715" s="536">
        <v>0</v>
      </c>
      <c r="N8715" s="535">
        <v>23.17</v>
      </c>
      <c r="O8715" s="536">
        <v>0</v>
      </c>
      <c r="P8715" s="535">
        <v>26.5</v>
      </c>
      <c r="Q8715" s="536">
        <v>0</v>
      </c>
      <c r="R8715" s="535">
        <v>30.18</v>
      </c>
    </row>
    <row r="8716" spans="1:18" ht="12.75">
      <c r="A8716" s="145">
        <v>93020</v>
      </c>
      <c r="B8716" s="102" t="s">
        <v>30319</v>
      </c>
      <c r="C8716" s="145" t="s">
        <v>2</v>
      </c>
      <c r="D8716" s="535">
        <v>31.16</v>
      </c>
      <c r="E8716" s="536">
        <v>0</v>
      </c>
      <c r="F8716" s="535">
        <v>28.6</v>
      </c>
      <c r="G8716" s="536">
        <v>0</v>
      </c>
      <c r="H8716" s="535">
        <v>35.68</v>
      </c>
      <c r="I8716" s="536">
        <v>0</v>
      </c>
      <c r="J8716" s="535">
        <v>31.19</v>
      </c>
      <c r="K8716" s="536">
        <v>0</v>
      </c>
      <c r="L8716" s="535">
        <v>31.39</v>
      </c>
      <c r="M8716" s="536">
        <v>0</v>
      </c>
      <c r="N8716" s="535">
        <v>28.67</v>
      </c>
      <c r="O8716" s="536">
        <v>0</v>
      </c>
      <c r="P8716" s="535">
        <v>33.58</v>
      </c>
      <c r="Q8716" s="536">
        <v>0</v>
      </c>
      <c r="R8716" s="535">
        <v>37.65</v>
      </c>
    </row>
    <row r="8717" spans="1:18" ht="12.75">
      <c r="A8717" s="145">
        <v>93022</v>
      </c>
      <c r="B8717" s="102" t="s">
        <v>30320</v>
      </c>
      <c r="C8717" s="145" t="s">
        <v>2</v>
      </c>
      <c r="D8717" s="535">
        <v>48.79</v>
      </c>
      <c r="E8717" s="536">
        <v>0</v>
      </c>
      <c r="F8717" s="535">
        <v>43.98</v>
      </c>
      <c r="G8717" s="536">
        <v>0</v>
      </c>
      <c r="H8717" s="535">
        <v>53.06</v>
      </c>
      <c r="I8717" s="536">
        <v>0</v>
      </c>
      <c r="J8717" s="535">
        <v>53</v>
      </c>
      <c r="K8717" s="536">
        <v>0</v>
      </c>
      <c r="L8717" s="535">
        <v>48.9</v>
      </c>
      <c r="M8717" s="536">
        <v>0</v>
      </c>
      <c r="N8717" s="535">
        <v>43.7</v>
      </c>
      <c r="O8717" s="536">
        <v>0</v>
      </c>
      <c r="P8717" s="535">
        <v>54.57</v>
      </c>
      <c r="Q8717" s="536">
        <v>0</v>
      </c>
      <c r="R8717" s="535">
        <v>58.64</v>
      </c>
    </row>
    <row r="8718" spans="1:18" ht="12.75">
      <c r="A8718" s="145">
        <v>93024</v>
      </c>
      <c r="B8718" s="102" t="s">
        <v>30321</v>
      </c>
      <c r="C8718" s="145" t="s">
        <v>2</v>
      </c>
      <c r="D8718" s="535">
        <v>51.77</v>
      </c>
      <c r="E8718" s="536">
        <v>0</v>
      </c>
      <c r="F8718" s="535">
        <v>46.8</v>
      </c>
      <c r="G8718" s="536">
        <v>0</v>
      </c>
      <c r="H8718" s="535">
        <v>56.75</v>
      </c>
      <c r="I8718" s="536">
        <v>0</v>
      </c>
      <c r="J8718" s="535">
        <v>55.6</v>
      </c>
      <c r="K8718" s="536">
        <v>0</v>
      </c>
      <c r="L8718" s="535">
        <v>51.93</v>
      </c>
      <c r="M8718" s="536">
        <v>0</v>
      </c>
      <c r="N8718" s="535">
        <v>46.57</v>
      </c>
      <c r="O8718" s="536">
        <v>0</v>
      </c>
      <c r="P8718" s="535">
        <v>57.6</v>
      </c>
      <c r="Q8718" s="536">
        <v>0</v>
      </c>
      <c r="R8718" s="535">
        <v>62.27</v>
      </c>
    </row>
    <row r="8719" spans="1:18" ht="12.75">
      <c r="A8719" s="145">
        <v>97670</v>
      </c>
      <c r="B8719" s="102" t="s">
        <v>30322</v>
      </c>
      <c r="C8719" s="145" t="s">
        <v>1</v>
      </c>
      <c r="D8719" s="535">
        <v>23.02</v>
      </c>
      <c r="E8719" s="536">
        <v>0.56299999999999994</v>
      </c>
      <c r="F8719" s="535">
        <v>29.22</v>
      </c>
      <c r="G8719" s="536">
        <v>0</v>
      </c>
      <c r="H8719" s="535">
        <v>25.41</v>
      </c>
      <c r="I8719" s="536">
        <v>0.51</v>
      </c>
      <c r="J8719" s="535">
        <v>26.49</v>
      </c>
      <c r="K8719" s="536">
        <v>0</v>
      </c>
      <c r="L8719" s="535">
        <v>23.6</v>
      </c>
      <c r="M8719" s="536">
        <v>0</v>
      </c>
      <c r="N8719" s="535">
        <v>22.62</v>
      </c>
      <c r="O8719" s="536">
        <v>0.57289999999999996</v>
      </c>
      <c r="P8719" s="535">
        <v>24.09</v>
      </c>
      <c r="Q8719" s="536">
        <v>0</v>
      </c>
      <c r="R8719" s="535">
        <v>28.91</v>
      </c>
    </row>
    <row r="8720" spans="1:18" ht="12.75">
      <c r="A8720" s="145">
        <v>103486</v>
      </c>
      <c r="B8720" s="102" t="s">
        <v>30323</v>
      </c>
      <c r="C8720" s="145" t="s">
        <v>1</v>
      </c>
      <c r="D8720" s="535">
        <v>0</v>
      </c>
      <c r="E8720" s="536"/>
      <c r="F8720" s="535">
        <v>0</v>
      </c>
      <c r="G8720" s="536"/>
      <c r="H8720" s="535">
        <v>0</v>
      </c>
      <c r="I8720" s="536"/>
      <c r="J8720" s="535">
        <v>0</v>
      </c>
      <c r="K8720" s="536"/>
      <c r="L8720" s="535">
        <v>0</v>
      </c>
      <c r="M8720" s="536"/>
      <c r="N8720" s="535">
        <v>0</v>
      </c>
      <c r="O8720" s="536"/>
      <c r="P8720" s="535">
        <v>0</v>
      </c>
      <c r="Q8720" s="536"/>
      <c r="R8720" s="535">
        <v>0</v>
      </c>
    </row>
    <row r="8721" spans="1:18" ht="12.75">
      <c r="A8721" s="145">
        <v>103487</v>
      </c>
      <c r="B8721" s="102" t="s">
        <v>30324</v>
      </c>
      <c r="C8721" s="145" t="s">
        <v>1</v>
      </c>
      <c r="D8721" s="535">
        <v>0</v>
      </c>
      <c r="E8721" s="536"/>
      <c r="F8721" s="535">
        <v>0</v>
      </c>
      <c r="G8721" s="536"/>
      <c r="H8721" s="535">
        <v>0</v>
      </c>
      <c r="I8721" s="536"/>
      <c r="J8721" s="535">
        <v>0</v>
      </c>
      <c r="K8721" s="536"/>
      <c r="L8721" s="535">
        <v>0</v>
      </c>
      <c r="M8721" s="536"/>
      <c r="N8721" s="535">
        <v>0</v>
      </c>
      <c r="O8721" s="536"/>
      <c r="P8721" s="535">
        <v>0</v>
      </c>
      <c r="Q8721" s="536"/>
      <c r="R8721" s="535">
        <v>0</v>
      </c>
    </row>
    <row r="8722" spans="1:18" ht="12.75">
      <c r="A8722" s="145">
        <v>103488</v>
      </c>
      <c r="B8722" s="102" t="s">
        <v>30325</v>
      </c>
      <c r="C8722" s="145" t="s">
        <v>1</v>
      </c>
      <c r="D8722" s="535">
        <v>0</v>
      </c>
      <c r="E8722" s="536"/>
      <c r="F8722" s="535">
        <v>0</v>
      </c>
      <c r="G8722" s="536"/>
      <c r="H8722" s="535">
        <v>0</v>
      </c>
      <c r="I8722" s="536"/>
      <c r="J8722" s="535">
        <v>0</v>
      </c>
      <c r="K8722" s="536"/>
      <c r="L8722" s="535">
        <v>0</v>
      </c>
      <c r="M8722" s="536"/>
      <c r="N8722" s="535">
        <v>0</v>
      </c>
      <c r="O8722" s="536"/>
      <c r="P8722" s="535">
        <v>0</v>
      </c>
      <c r="Q8722" s="536"/>
      <c r="R8722" s="535">
        <v>0</v>
      </c>
    </row>
    <row r="8723" spans="1:18" ht="12.75">
      <c r="A8723" s="145">
        <v>103489</v>
      </c>
      <c r="B8723" s="102" t="s">
        <v>30326</v>
      </c>
      <c r="C8723" s="145" t="s">
        <v>1</v>
      </c>
      <c r="D8723" s="535">
        <v>0</v>
      </c>
      <c r="E8723" s="536"/>
      <c r="F8723" s="535">
        <v>0</v>
      </c>
      <c r="G8723" s="536"/>
      <c r="H8723" s="535">
        <v>0</v>
      </c>
      <c r="I8723" s="536"/>
      <c r="J8723" s="535">
        <v>0</v>
      </c>
      <c r="K8723" s="536"/>
      <c r="L8723" s="535">
        <v>0</v>
      </c>
      <c r="M8723" s="536"/>
      <c r="N8723" s="535">
        <v>0</v>
      </c>
      <c r="O8723" s="536"/>
      <c r="P8723" s="535">
        <v>0</v>
      </c>
      <c r="Q8723" s="536"/>
      <c r="R8723" s="535">
        <v>0</v>
      </c>
    </row>
    <row r="8724" spans="1:18" ht="12.75">
      <c r="A8724" s="145">
        <v>97667</v>
      </c>
      <c r="B8724" s="102" t="s">
        <v>30327</v>
      </c>
      <c r="C8724" s="145" t="s">
        <v>1</v>
      </c>
      <c r="D8724" s="535">
        <v>8.5500000000000007</v>
      </c>
      <c r="E8724" s="536">
        <v>0.54039999999999999</v>
      </c>
      <c r="F8724" s="535">
        <v>10.72</v>
      </c>
      <c r="G8724" s="536">
        <v>0</v>
      </c>
      <c r="H8724" s="535">
        <v>9.4700000000000006</v>
      </c>
      <c r="I8724" s="536">
        <v>0.4879</v>
      </c>
      <c r="J8724" s="535">
        <v>9.74</v>
      </c>
      <c r="K8724" s="536">
        <v>0</v>
      </c>
      <c r="L8724" s="535">
        <v>8.76</v>
      </c>
      <c r="M8724" s="536">
        <v>0</v>
      </c>
      <c r="N8724" s="535">
        <v>8.39</v>
      </c>
      <c r="O8724" s="536">
        <v>0.55069999999999997</v>
      </c>
      <c r="P8724" s="535">
        <v>8.93</v>
      </c>
      <c r="Q8724" s="536">
        <v>0</v>
      </c>
      <c r="R8724" s="535">
        <v>10.72</v>
      </c>
    </row>
    <row r="8725" spans="1:18" ht="12.75">
      <c r="A8725" s="145">
        <v>97668</v>
      </c>
      <c r="B8725" s="102" t="s">
        <v>30328</v>
      </c>
      <c r="C8725" s="145" t="s">
        <v>1</v>
      </c>
      <c r="D8725" s="535">
        <v>12.16</v>
      </c>
      <c r="E8725" s="536">
        <v>0.54610000000000003</v>
      </c>
      <c r="F8725" s="535">
        <v>15.3</v>
      </c>
      <c r="G8725" s="536">
        <v>0</v>
      </c>
      <c r="H8725" s="535">
        <v>13.47</v>
      </c>
      <c r="I8725" s="536">
        <v>0.4929</v>
      </c>
      <c r="J8725" s="535">
        <v>13.88</v>
      </c>
      <c r="K8725" s="536">
        <v>0</v>
      </c>
      <c r="L8725" s="535">
        <v>12.46</v>
      </c>
      <c r="M8725" s="536">
        <v>0</v>
      </c>
      <c r="N8725" s="535">
        <v>11.94</v>
      </c>
      <c r="O8725" s="536">
        <v>0.55610000000000004</v>
      </c>
      <c r="P8725" s="535">
        <v>12.71</v>
      </c>
      <c r="Q8725" s="536">
        <v>0</v>
      </c>
      <c r="R8725" s="535">
        <v>15.25</v>
      </c>
    </row>
    <row r="8726" spans="1:18" ht="12.75">
      <c r="A8726" s="145">
        <v>97669</v>
      </c>
      <c r="B8726" s="102" t="s">
        <v>30329</v>
      </c>
      <c r="C8726" s="145" t="s">
        <v>1</v>
      </c>
      <c r="D8726" s="535">
        <v>18.13</v>
      </c>
      <c r="E8726" s="536">
        <v>0.51300000000000001</v>
      </c>
      <c r="F8726" s="535">
        <v>22.49</v>
      </c>
      <c r="G8726" s="536">
        <v>0</v>
      </c>
      <c r="H8726" s="535">
        <v>20.23</v>
      </c>
      <c r="I8726" s="536">
        <v>0.4597</v>
      </c>
      <c r="J8726" s="535">
        <v>20.41</v>
      </c>
      <c r="K8726" s="536">
        <v>0</v>
      </c>
      <c r="L8726" s="535">
        <v>18.579999999999998</v>
      </c>
      <c r="M8726" s="536">
        <v>0</v>
      </c>
      <c r="N8726" s="535">
        <v>17.78</v>
      </c>
      <c r="O8726" s="536">
        <v>0.52310000000000001</v>
      </c>
      <c r="P8726" s="535">
        <v>18.91</v>
      </c>
      <c r="Q8726" s="536">
        <v>0</v>
      </c>
      <c r="R8726" s="535">
        <v>22.71</v>
      </c>
    </row>
    <row r="8727" spans="1:18" ht="12.75">
      <c r="A8727" s="145">
        <v>93012</v>
      </c>
      <c r="B8727" s="102" t="s">
        <v>30330</v>
      </c>
      <c r="C8727" s="145" t="s">
        <v>1</v>
      </c>
      <c r="D8727" s="535">
        <v>90.96</v>
      </c>
      <c r="E8727" s="536">
        <v>0</v>
      </c>
      <c r="F8727" s="535">
        <v>85.54</v>
      </c>
      <c r="G8727" s="536">
        <v>0</v>
      </c>
      <c r="H8727" s="535">
        <v>78.13</v>
      </c>
      <c r="I8727" s="536">
        <v>0</v>
      </c>
      <c r="J8727" s="535">
        <v>84.57</v>
      </c>
      <c r="K8727" s="536">
        <v>0</v>
      </c>
      <c r="L8727" s="535">
        <v>66.069999999999993</v>
      </c>
      <c r="M8727" s="536">
        <v>0</v>
      </c>
      <c r="N8727" s="535">
        <v>62.86</v>
      </c>
      <c r="O8727" s="536">
        <v>0</v>
      </c>
      <c r="P8727" s="535">
        <v>91.57</v>
      </c>
      <c r="Q8727" s="536">
        <v>0</v>
      </c>
      <c r="R8727" s="535">
        <v>66.83</v>
      </c>
    </row>
    <row r="8728" spans="1:18" ht="12.75">
      <c r="A8728" s="145">
        <v>93008</v>
      </c>
      <c r="B8728" s="102" t="s">
        <v>30331</v>
      </c>
      <c r="C8728" s="145" t="s">
        <v>1</v>
      </c>
      <c r="D8728" s="535">
        <v>23.21</v>
      </c>
      <c r="E8728" s="536">
        <v>0</v>
      </c>
      <c r="F8728" s="535">
        <v>21.85</v>
      </c>
      <c r="G8728" s="536">
        <v>0</v>
      </c>
      <c r="H8728" s="535">
        <v>21.43</v>
      </c>
      <c r="I8728" s="536">
        <v>0</v>
      </c>
      <c r="J8728" s="535">
        <v>21.33</v>
      </c>
      <c r="K8728" s="536">
        <v>0</v>
      </c>
      <c r="L8728" s="535">
        <v>18</v>
      </c>
      <c r="M8728" s="536">
        <v>0</v>
      </c>
      <c r="N8728" s="535">
        <v>17.09</v>
      </c>
      <c r="O8728" s="536">
        <v>0</v>
      </c>
      <c r="P8728" s="535">
        <v>23.4</v>
      </c>
      <c r="Q8728" s="536">
        <v>0</v>
      </c>
      <c r="R8728" s="535">
        <v>18.95</v>
      </c>
    </row>
    <row r="8729" spans="1:18" ht="12.75">
      <c r="A8729" s="145">
        <v>93009</v>
      </c>
      <c r="B8729" s="102" t="s">
        <v>30332</v>
      </c>
      <c r="C8729" s="145" t="s">
        <v>1</v>
      </c>
      <c r="D8729" s="535">
        <v>34.770000000000003</v>
      </c>
      <c r="E8729" s="536">
        <v>0</v>
      </c>
      <c r="F8729" s="535">
        <v>32.71</v>
      </c>
      <c r="G8729" s="536">
        <v>0</v>
      </c>
      <c r="H8729" s="535">
        <v>31.08</v>
      </c>
      <c r="I8729" s="536">
        <v>0</v>
      </c>
      <c r="J8729" s="535">
        <v>32.119999999999997</v>
      </c>
      <c r="K8729" s="536">
        <v>0</v>
      </c>
      <c r="L8729" s="535">
        <v>26.18</v>
      </c>
      <c r="M8729" s="536">
        <v>0</v>
      </c>
      <c r="N8729" s="535">
        <v>24.89</v>
      </c>
      <c r="O8729" s="536">
        <v>0</v>
      </c>
      <c r="P8729" s="535">
        <v>35.03</v>
      </c>
      <c r="Q8729" s="536">
        <v>0</v>
      </c>
      <c r="R8729" s="535">
        <v>27.09</v>
      </c>
    </row>
    <row r="8730" spans="1:18" ht="12.75">
      <c r="A8730" s="145">
        <v>93010</v>
      </c>
      <c r="B8730" s="102" t="s">
        <v>30333</v>
      </c>
      <c r="C8730" s="145" t="s">
        <v>1</v>
      </c>
      <c r="D8730" s="535">
        <v>48.74</v>
      </c>
      <c r="E8730" s="536">
        <v>0</v>
      </c>
      <c r="F8730" s="535">
        <v>45.85</v>
      </c>
      <c r="G8730" s="536">
        <v>0</v>
      </c>
      <c r="H8730" s="535">
        <v>42.89</v>
      </c>
      <c r="I8730" s="536">
        <v>0</v>
      </c>
      <c r="J8730" s="535">
        <v>45.14</v>
      </c>
      <c r="K8730" s="536">
        <v>0</v>
      </c>
      <c r="L8730" s="535">
        <v>36.19</v>
      </c>
      <c r="M8730" s="536">
        <v>0</v>
      </c>
      <c r="N8730" s="535">
        <v>34.409999999999997</v>
      </c>
      <c r="O8730" s="536">
        <v>0</v>
      </c>
      <c r="P8730" s="535">
        <v>49.09</v>
      </c>
      <c r="Q8730" s="536">
        <v>0</v>
      </c>
      <c r="R8730" s="535">
        <v>37.130000000000003</v>
      </c>
    </row>
    <row r="8731" spans="1:18" ht="12.75">
      <c r="A8731" s="145">
        <v>93011</v>
      </c>
      <c r="B8731" s="102" t="s">
        <v>30334</v>
      </c>
      <c r="C8731" s="145" t="s">
        <v>1</v>
      </c>
      <c r="D8731" s="535">
        <v>59.8</v>
      </c>
      <c r="E8731" s="536">
        <v>0</v>
      </c>
      <c r="F8731" s="535">
        <v>56.26</v>
      </c>
      <c r="G8731" s="536">
        <v>0</v>
      </c>
      <c r="H8731" s="535">
        <v>52.17</v>
      </c>
      <c r="I8731" s="536">
        <v>0</v>
      </c>
      <c r="J8731" s="535">
        <v>55.48</v>
      </c>
      <c r="K8731" s="536">
        <v>0</v>
      </c>
      <c r="L8731" s="535">
        <v>44.07</v>
      </c>
      <c r="M8731" s="536">
        <v>0</v>
      </c>
      <c r="N8731" s="535">
        <v>41.9</v>
      </c>
      <c r="O8731" s="536">
        <v>0</v>
      </c>
      <c r="P8731" s="535">
        <v>60.24</v>
      </c>
      <c r="Q8731" s="536">
        <v>0</v>
      </c>
      <c r="R8731" s="535">
        <v>44.97</v>
      </c>
    </row>
    <row r="8732" spans="1:18" ht="12.75">
      <c r="A8732" s="145">
        <v>103492</v>
      </c>
      <c r="B8732" s="102" t="s">
        <v>30335</v>
      </c>
      <c r="C8732" s="145" t="s">
        <v>1</v>
      </c>
      <c r="D8732" s="535">
        <v>0</v>
      </c>
      <c r="E8732" s="536"/>
      <c r="F8732" s="535">
        <v>0</v>
      </c>
      <c r="G8732" s="536"/>
      <c r="H8732" s="535">
        <v>0</v>
      </c>
      <c r="I8732" s="536"/>
      <c r="J8732" s="535">
        <v>0</v>
      </c>
      <c r="K8732" s="536"/>
      <c r="L8732" s="535">
        <v>0</v>
      </c>
      <c r="M8732" s="536"/>
      <c r="N8732" s="535">
        <v>0</v>
      </c>
      <c r="O8732" s="536"/>
      <c r="P8732" s="535">
        <v>0</v>
      </c>
      <c r="Q8732" s="536"/>
      <c r="R8732" s="535">
        <v>0</v>
      </c>
    </row>
    <row r="8733" spans="1:18" ht="12.75">
      <c r="A8733" s="145">
        <v>93017</v>
      </c>
      <c r="B8733" s="102" t="s">
        <v>30336</v>
      </c>
      <c r="C8733" s="145" t="s">
        <v>2</v>
      </c>
      <c r="D8733" s="535">
        <v>49.78</v>
      </c>
      <c r="E8733" s="536">
        <v>0</v>
      </c>
      <c r="F8733" s="535">
        <v>44.61</v>
      </c>
      <c r="G8733" s="536">
        <v>0</v>
      </c>
      <c r="H8733" s="535">
        <v>53.21</v>
      </c>
      <c r="I8733" s="536">
        <v>0</v>
      </c>
      <c r="J8733" s="535">
        <v>55.39</v>
      </c>
      <c r="K8733" s="536">
        <v>0</v>
      </c>
      <c r="L8733" s="535">
        <v>49.78</v>
      </c>
      <c r="M8733" s="536">
        <v>0</v>
      </c>
      <c r="N8733" s="535">
        <v>44.2</v>
      </c>
      <c r="O8733" s="536">
        <v>0</v>
      </c>
      <c r="P8733" s="535">
        <v>56.28</v>
      </c>
      <c r="Q8733" s="536">
        <v>0</v>
      </c>
      <c r="R8733" s="535">
        <v>59.7</v>
      </c>
    </row>
    <row r="8734" spans="1:18" ht="12.75">
      <c r="A8734" s="145">
        <v>93013</v>
      </c>
      <c r="B8734" s="102" t="s">
        <v>30337</v>
      </c>
      <c r="C8734" s="145" t="s">
        <v>2</v>
      </c>
      <c r="D8734" s="535">
        <v>16.39</v>
      </c>
      <c r="E8734" s="536">
        <v>0</v>
      </c>
      <c r="F8734" s="535">
        <v>15.16</v>
      </c>
      <c r="G8734" s="536">
        <v>0</v>
      </c>
      <c r="H8734" s="535">
        <v>19.18</v>
      </c>
      <c r="I8734" s="536">
        <v>0</v>
      </c>
      <c r="J8734" s="535">
        <v>15.81</v>
      </c>
      <c r="K8734" s="536">
        <v>0</v>
      </c>
      <c r="L8734" s="535">
        <v>16.559999999999999</v>
      </c>
      <c r="M8734" s="536">
        <v>0</v>
      </c>
      <c r="N8734" s="535">
        <v>15.26</v>
      </c>
      <c r="O8734" s="536">
        <v>0</v>
      </c>
      <c r="P8734" s="535">
        <v>17.39</v>
      </c>
      <c r="Q8734" s="536">
        <v>0</v>
      </c>
      <c r="R8734" s="535">
        <v>19.850000000000001</v>
      </c>
    </row>
    <row r="8735" spans="1:18" ht="12.75">
      <c r="A8735" s="145">
        <v>93014</v>
      </c>
      <c r="B8735" s="102" t="s">
        <v>30338</v>
      </c>
      <c r="C8735" s="145" t="s">
        <v>2</v>
      </c>
      <c r="D8735" s="535">
        <v>19.82</v>
      </c>
      <c r="E8735" s="536">
        <v>0</v>
      </c>
      <c r="F8735" s="535">
        <v>18.260000000000002</v>
      </c>
      <c r="G8735" s="536">
        <v>0</v>
      </c>
      <c r="H8735" s="535">
        <v>22.94</v>
      </c>
      <c r="I8735" s="536">
        <v>0</v>
      </c>
      <c r="J8735" s="535">
        <v>19.5</v>
      </c>
      <c r="K8735" s="536">
        <v>0</v>
      </c>
      <c r="L8735" s="535">
        <v>20</v>
      </c>
      <c r="M8735" s="536">
        <v>0</v>
      </c>
      <c r="N8735" s="535">
        <v>18.34</v>
      </c>
      <c r="O8735" s="536">
        <v>0</v>
      </c>
      <c r="P8735" s="535">
        <v>21.21</v>
      </c>
      <c r="Q8735" s="536">
        <v>0</v>
      </c>
      <c r="R8735" s="535">
        <v>23.98</v>
      </c>
    </row>
    <row r="8736" spans="1:18" ht="12.75">
      <c r="A8736" s="145">
        <v>93015</v>
      </c>
      <c r="B8736" s="102" t="s">
        <v>30339</v>
      </c>
      <c r="C8736" s="145" t="s">
        <v>2</v>
      </c>
      <c r="D8736" s="535">
        <v>28.57</v>
      </c>
      <c r="E8736" s="536">
        <v>0</v>
      </c>
      <c r="F8736" s="535">
        <v>25.97</v>
      </c>
      <c r="G8736" s="536">
        <v>0</v>
      </c>
      <c r="H8736" s="535">
        <v>31.82</v>
      </c>
      <c r="I8736" s="536">
        <v>0</v>
      </c>
      <c r="J8736" s="535">
        <v>29.95</v>
      </c>
      <c r="K8736" s="536">
        <v>0</v>
      </c>
      <c r="L8736" s="535">
        <v>28.7</v>
      </c>
      <c r="M8736" s="536">
        <v>0</v>
      </c>
      <c r="N8736" s="535">
        <v>25.9</v>
      </c>
      <c r="O8736" s="536">
        <v>0</v>
      </c>
      <c r="P8736" s="535">
        <v>31.43</v>
      </c>
      <c r="Q8736" s="536">
        <v>0</v>
      </c>
      <c r="R8736" s="535">
        <v>34.43</v>
      </c>
    </row>
    <row r="8737" spans="1:18" ht="12.75">
      <c r="A8737" s="145">
        <v>93016</v>
      </c>
      <c r="B8737" s="102" t="s">
        <v>30340</v>
      </c>
      <c r="C8737" s="145" t="s">
        <v>2</v>
      </c>
      <c r="D8737" s="535">
        <v>34.14</v>
      </c>
      <c r="E8737" s="536">
        <v>0</v>
      </c>
      <c r="F8737" s="535">
        <v>30.89</v>
      </c>
      <c r="G8737" s="536">
        <v>0</v>
      </c>
      <c r="H8737" s="535">
        <v>37.5</v>
      </c>
      <c r="I8737" s="536">
        <v>0</v>
      </c>
      <c r="J8737" s="535">
        <v>36.56</v>
      </c>
      <c r="K8737" s="536">
        <v>0</v>
      </c>
      <c r="L8737" s="535">
        <v>34.25</v>
      </c>
      <c r="M8737" s="536">
        <v>0</v>
      </c>
      <c r="N8737" s="535">
        <v>30.74</v>
      </c>
      <c r="O8737" s="536">
        <v>0</v>
      </c>
      <c r="P8737" s="535">
        <v>37.94</v>
      </c>
      <c r="Q8737" s="536">
        <v>0</v>
      </c>
      <c r="R8737" s="535">
        <v>41.08</v>
      </c>
    </row>
    <row r="8738" spans="1:18" ht="12.75">
      <c r="A8738" s="145">
        <v>103490</v>
      </c>
      <c r="B8738" s="102" t="s">
        <v>30341</v>
      </c>
      <c r="C8738" s="145" t="s">
        <v>7</v>
      </c>
      <c r="D8738" s="535">
        <v>3966.41</v>
      </c>
      <c r="E8738" s="536">
        <v>9.1999999999999998E-3</v>
      </c>
      <c r="F8738" s="535">
        <v>3111.08</v>
      </c>
      <c r="G8738" s="536">
        <v>1.06E-2</v>
      </c>
      <c r="H8738" s="535">
        <v>3808.44</v>
      </c>
      <c r="I8738" s="536">
        <v>9.7000000000000003E-3</v>
      </c>
      <c r="J8738" s="535">
        <v>3372.91</v>
      </c>
      <c r="K8738" s="536">
        <v>9.7999999999999997E-3</v>
      </c>
      <c r="L8738" s="535">
        <v>3575.35</v>
      </c>
      <c r="M8738" s="536">
        <v>0</v>
      </c>
      <c r="N8738" s="535">
        <v>3352.59</v>
      </c>
      <c r="O8738" s="536">
        <v>9.7999999999999997E-3</v>
      </c>
      <c r="P8738" s="535">
        <v>3503.33</v>
      </c>
      <c r="Q8738" s="536">
        <v>9.4000000000000004E-3</v>
      </c>
      <c r="R8738" s="535">
        <v>3592.9</v>
      </c>
    </row>
    <row r="8739" spans="1:18" ht="12.75">
      <c r="A8739" s="145">
        <v>106082</v>
      </c>
      <c r="B8739" s="102" t="s">
        <v>30342</v>
      </c>
      <c r="C8739" s="145" t="s">
        <v>2</v>
      </c>
      <c r="D8739" s="535">
        <v>20.61</v>
      </c>
      <c r="E8739" s="536">
        <v>0</v>
      </c>
      <c r="F8739" s="535">
        <v>16.64</v>
      </c>
      <c r="G8739" s="536">
        <v>0.44650000000000001</v>
      </c>
      <c r="H8739" s="535">
        <v>23.48</v>
      </c>
      <c r="I8739" s="536">
        <v>0</v>
      </c>
      <c r="J8739" s="535">
        <v>15.81</v>
      </c>
      <c r="K8739" s="536">
        <v>0.47</v>
      </c>
      <c r="L8739" s="535">
        <v>17.7</v>
      </c>
      <c r="M8739" s="536">
        <v>0</v>
      </c>
      <c r="N8739" s="535">
        <v>16.8</v>
      </c>
      <c r="O8739" s="536">
        <v>0</v>
      </c>
      <c r="P8739" s="535">
        <v>17.239999999999998</v>
      </c>
      <c r="Q8739" s="536">
        <v>0.43099999999999999</v>
      </c>
      <c r="R8739" s="535">
        <v>19.32</v>
      </c>
    </row>
    <row r="8740" spans="1:18" ht="12.75">
      <c r="A8740" s="145">
        <v>98306</v>
      </c>
      <c r="B8740" s="102" t="s">
        <v>30343</v>
      </c>
      <c r="C8740" s="145" t="s">
        <v>2</v>
      </c>
      <c r="D8740" s="535">
        <v>75.28</v>
      </c>
      <c r="E8740" s="536">
        <v>0</v>
      </c>
      <c r="F8740" s="535">
        <v>60.18</v>
      </c>
      <c r="G8740" s="536">
        <v>0.47589999999999999</v>
      </c>
      <c r="H8740" s="535">
        <v>85.25</v>
      </c>
      <c r="I8740" s="536">
        <v>0</v>
      </c>
      <c r="J8740" s="535">
        <v>57.34</v>
      </c>
      <c r="K8740" s="536">
        <v>0.4995</v>
      </c>
      <c r="L8740" s="535">
        <v>63.97</v>
      </c>
      <c r="M8740" s="536">
        <v>0</v>
      </c>
      <c r="N8740" s="535">
        <v>60.78</v>
      </c>
      <c r="O8740" s="536">
        <v>0</v>
      </c>
      <c r="P8740" s="535">
        <v>62.23</v>
      </c>
      <c r="Q8740" s="536">
        <v>0.4602</v>
      </c>
      <c r="R8740" s="535">
        <v>69.349999999999994</v>
      </c>
    </row>
    <row r="8741" spans="1:18" ht="12.75">
      <c r="A8741" s="145">
        <v>100553</v>
      </c>
      <c r="B8741" s="102" t="s">
        <v>30344</v>
      </c>
      <c r="C8741" s="145" t="s">
        <v>1</v>
      </c>
      <c r="D8741" s="535">
        <v>24.86</v>
      </c>
      <c r="E8741" s="536">
        <v>0</v>
      </c>
      <c r="F8741" s="535">
        <v>23.9</v>
      </c>
      <c r="G8741" s="536">
        <v>0</v>
      </c>
      <c r="H8741" s="535">
        <v>26.48</v>
      </c>
      <c r="I8741" s="536">
        <v>0</v>
      </c>
      <c r="J8741" s="535">
        <v>19.3</v>
      </c>
      <c r="K8741" s="536">
        <v>0</v>
      </c>
      <c r="L8741" s="535">
        <v>23.23</v>
      </c>
      <c r="M8741" s="536">
        <v>0</v>
      </c>
      <c r="N8741" s="535">
        <v>24.86</v>
      </c>
      <c r="O8741" s="536">
        <v>0</v>
      </c>
      <c r="P8741" s="535">
        <v>28.1</v>
      </c>
      <c r="Q8741" s="536">
        <v>0</v>
      </c>
      <c r="R8741" s="535">
        <v>26.2</v>
      </c>
    </row>
    <row r="8742" spans="1:18" ht="12.75">
      <c r="A8742" s="145">
        <v>100554</v>
      </c>
      <c r="B8742" s="102" t="s">
        <v>30345</v>
      </c>
      <c r="C8742" s="145" t="s">
        <v>1</v>
      </c>
      <c r="D8742" s="535">
        <v>6.69</v>
      </c>
      <c r="E8742" s="536">
        <v>0</v>
      </c>
      <c r="F8742" s="535">
        <v>6.4</v>
      </c>
      <c r="G8742" s="536">
        <v>0</v>
      </c>
      <c r="H8742" s="535">
        <v>7.99</v>
      </c>
      <c r="I8742" s="536">
        <v>0</v>
      </c>
      <c r="J8742" s="535">
        <v>5.6</v>
      </c>
      <c r="K8742" s="536">
        <v>0</v>
      </c>
      <c r="L8742" s="535">
        <v>6.64</v>
      </c>
      <c r="M8742" s="536">
        <v>0</v>
      </c>
      <c r="N8742" s="535">
        <v>6.5</v>
      </c>
      <c r="O8742" s="536">
        <v>0</v>
      </c>
      <c r="P8742" s="535">
        <v>7.05</v>
      </c>
      <c r="Q8742" s="536">
        <v>0</v>
      </c>
      <c r="R8742" s="535">
        <v>7.84</v>
      </c>
    </row>
    <row r="8743" spans="1:18" ht="12.75">
      <c r="A8743" s="145">
        <v>98300</v>
      </c>
      <c r="B8743" s="102" t="s">
        <v>30346</v>
      </c>
      <c r="C8743" s="145" t="s">
        <v>1</v>
      </c>
      <c r="D8743" s="535">
        <v>6.76</v>
      </c>
      <c r="E8743" s="536">
        <v>0</v>
      </c>
      <c r="F8743" s="535">
        <v>6.46</v>
      </c>
      <c r="G8743" s="536">
        <v>0</v>
      </c>
      <c r="H8743" s="535">
        <v>8.07</v>
      </c>
      <c r="I8743" s="536">
        <v>0</v>
      </c>
      <c r="J8743" s="535">
        <v>5.65</v>
      </c>
      <c r="K8743" s="536">
        <v>0</v>
      </c>
      <c r="L8743" s="535">
        <v>6.71</v>
      </c>
      <c r="M8743" s="536">
        <v>0</v>
      </c>
      <c r="N8743" s="535">
        <v>6.57</v>
      </c>
      <c r="O8743" s="536">
        <v>0</v>
      </c>
      <c r="P8743" s="535">
        <v>7.14</v>
      </c>
      <c r="Q8743" s="536">
        <v>0</v>
      </c>
      <c r="R8743" s="535">
        <v>7.91</v>
      </c>
    </row>
    <row r="8744" spans="1:18" ht="12.75">
      <c r="A8744" s="145">
        <v>98295</v>
      </c>
      <c r="B8744" s="102" t="s">
        <v>30347</v>
      </c>
      <c r="C8744" s="145" t="s">
        <v>1</v>
      </c>
      <c r="D8744" s="535">
        <v>5.86</v>
      </c>
      <c r="E8744" s="536">
        <v>0</v>
      </c>
      <c r="F8744" s="535">
        <v>5.65</v>
      </c>
      <c r="G8744" s="536">
        <v>0</v>
      </c>
      <c r="H8744" s="535">
        <v>6.09</v>
      </c>
      <c r="I8744" s="536">
        <v>0</v>
      </c>
      <c r="J8744" s="535">
        <v>4.47</v>
      </c>
      <c r="K8744" s="536">
        <v>0</v>
      </c>
      <c r="L8744" s="535">
        <v>5.42</v>
      </c>
      <c r="M8744" s="536">
        <v>0</v>
      </c>
      <c r="N8744" s="535">
        <v>5.9</v>
      </c>
      <c r="O8744" s="536">
        <v>0</v>
      </c>
      <c r="P8744" s="535">
        <v>6.73</v>
      </c>
      <c r="Q8744" s="536">
        <v>0</v>
      </c>
      <c r="R8744" s="535">
        <v>6.03</v>
      </c>
    </row>
    <row r="8745" spans="1:18" ht="12.75">
      <c r="A8745" s="145">
        <v>98294</v>
      </c>
      <c r="B8745" s="102" t="s">
        <v>30348</v>
      </c>
      <c r="C8745" s="145" t="s">
        <v>1</v>
      </c>
      <c r="D8745" s="535">
        <v>8.14</v>
      </c>
      <c r="E8745" s="536">
        <v>0</v>
      </c>
      <c r="F8745" s="535">
        <v>7.82</v>
      </c>
      <c r="G8745" s="536">
        <v>0</v>
      </c>
      <c r="H8745" s="535">
        <v>8.9700000000000006</v>
      </c>
      <c r="I8745" s="536">
        <v>0</v>
      </c>
      <c r="J8745" s="535">
        <v>6.45</v>
      </c>
      <c r="K8745" s="536">
        <v>0</v>
      </c>
      <c r="L8745" s="535">
        <v>7.74</v>
      </c>
      <c r="M8745" s="536">
        <v>0</v>
      </c>
      <c r="N8745" s="535">
        <v>8.08</v>
      </c>
      <c r="O8745" s="536">
        <v>0</v>
      </c>
      <c r="P8745" s="535">
        <v>9.0399999999999991</v>
      </c>
      <c r="Q8745" s="536">
        <v>0</v>
      </c>
      <c r="R8745" s="535">
        <v>8.84</v>
      </c>
    </row>
    <row r="8746" spans="1:18" ht="12.75">
      <c r="A8746" s="145">
        <v>98297</v>
      </c>
      <c r="B8746" s="102" t="s">
        <v>30349</v>
      </c>
      <c r="C8746" s="145" t="s">
        <v>1</v>
      </c>
      <c r="D8746" s="535">
        <v>8.25</v>
      </c>
      <c r="E8746" s="536">
        <v>0</v>
      </c>
      <c r="F8746" s="535">
        <v>7.94</v>
      </c>
      <c r="G8746" s="536">
        <v>0</v>
      </c>
      <c r="H8746" s="535">
        <v>8.52</v>
      </c>
      <c r="I8746" s="536">
        <v>0</v>
      </c>
      <c r="J8746" s="535">
        <v>6.27</v>
      </c>
      <c r="K8746" s="536">
        <v>0</v>
      </c>
      <c r="L8746" s="535">
        <v>7.59</v>
      </c>
      <c r="M8746" s="536">
        <v>0</v>
      </c>
      <c r="N8746" s="535">
        <v>8.32</v>
      </c>
      <c r="O8746" s="536">
        <v>0</v>
      </c>
      <c r="P8746" s="535">
        <v>9.49</v>
      </c>
      <c r="Q8746" s="536">
        <v>0</v>
      </c>
      <c r="R8746" s="535">
        <v>8.4600000000000009</v>
      </c>
    </row>
    <row r="8747" spans="1:18" ht="12.75">
      <c r="A8747" s="145">
        <v>98296</v>
      </c>
      <c r="B8747" s="102" t="s">
        <v>30350</v>
      </c>
      <c r="C8747" s="145" t="s">
        <v>1</v>
      </c>
      <c r="D8747" s="535">
        <v>10.6</v>
      </c>
      <c r="E8747" s="536">
        <v>0</v>
      </c>
      <c r="F8747" s="535">
        <v>10.19</v>
      </c>
      <c r="G8747" s="536">
        <v>0</v>
      </c>
      <c r="H8747" s="535">
        <v>11.49</v>
      </c>
      <c r="I8747" s="536">
        <v>0</v>
      </c>
      <c r="J8747" s="535">
        <v>8.32</v>
      </c>
      <c r="K8747" s="536">
        <v>0</v>
      </c>
      <c r="L8747" s="535">
        <v>10</v>
      </c>
      <c r="M8747" s="536">
        <v>0</v>
      </c>
      <c r="N8747" s="535">
        <v>10.58</v>
      </c>
      <c r="O8747" s="536">
        <v>0</v>
      </c>
      <c r="P8747" s="535">
        <v>11.88</v>
      </c>
      <c r="Q8747" s="536">
        <v>0</v>
      </c>
      <c r="R8747" s="535">
        <v>11.35</v>
      </c>
    </row>
    <row r="8748" spans="1:18" ht="12.75">
      <c r="A8748" s="145">
        <v>98299</v>
      </c>
      <c r="B8748" s="102" t="s">
        <v>30351</v>
      </c>
      <c r="C8748" s="145" t="s">
        <v>1</v>
      </c>
      <c r="D8748" s="535">
        <v>20.93</v>
      </c>
      <c r="E8748" s="536">
        <v>0</v>
      </c>
      <c r="F8748" s="535">
        <v>20.16</v>
      </c>
      <c r="G8748" s="536">
        <v>0</v>
      </c>
      <c r="H8748" s="535">
        <v>21.43</v>
      </c>
      <c r="I8748" s="536">
        <v>0</v>
      </c>
      <c r="J8748" s="535">
        <v>15.84</v>
      </c>
      <c r="K8748" s="536">
        <v>0</v>
      </c>
      <c r="L8748" s="535">
        <v>19.16</v>
      </c>
      <c r="M8748" s="536">
        <v>0</v>
      </c>
      <c r="N8748" s="535">
        <v>21.13</v>
      </c>
      <c r="O8748" s="536">
        <v>0</v>
      </c>
      <c r="P8748" s="535">
        <v>24.18</v>
      </c>
      <c r="Q8748" s="536">
        <v>0</v>
      </c>
      <c r="R8748" s="535">
        <v>21.27</v>
      </c>
    </row>
    <row r="8749" spans="1:18" ht="12.75">
      <c r="A8749" s="145">
        <v>98298</v>
      </c>
      <c r="B8749" s="102" t="s">
        <v>30352</v>
      </c>
      <c r="C8749" s="145" t="s">
        <v>1</v>
      </c>
      <c r="D8749" s="535">
        <v>23.28</v>
      </c>
      <c r="E8749" s="536">
        <v>0</v>
      </c>
      <c r="F8749" s="535">
        <v>22.41</v>
      </c>
      <c r="G8749" s="536">
        <v>0</v>
      </c>
      <c r="H8749" s="535">
        <v>24.4</v>
      </c>
      <c r="I8749" s="536">
        <v>0</v>
      </c>
      <c r="J8749" s="535">
        <v>17.89</v>
      </c>
      <c r="K8749" s="536">
        <v>0</v>
      </c>
      <c r="L8749" s="535">
        <v>21.57</v>
      </c>
      <c r="M8749" s="536">
        <v>0</v>
      </c>
      <c r="N8749" s="535">
        <v>23.39</v>
      </c>
      <c r="O8749" s="536">
        <v>0</v>
      </c>
      <c r="P8749" s="535">
        <v>26.57</v>
      </c>
      <c r="Q8749" s="536">
        <v>0</v>
      </c>
      <c r="R8749" s="535">
        <v>24.16</v>
      </c>
    </row>
    <row r="8750" spans="1:18" ht="12.75">
      <c r="A8750" s="145">
        <v>98261</v>
      </c>
      <c r="B8750" s="102" t="s">
        <v>30353</v>
      </c>
      <c r="C8750" s="145" t="s">
        <v>1</v>
      </c>
      <c r="D8750" s="535">
        <v>3.51</v>
      </c>
      <c r="E8750" s="536">
        <v>0</v>
      </c>
      <c r="F8750" s="535">
        <v>3.36</v>
      </c>
      <c r="G8750" s="536">
        <v>0</v>
      </c>
      <c r="H8750" s="535">
        <v>4.26</v>
      </c>
      <c r="I8750" s="536">
        <v>0</v>
      </c>
      <c r="J8750" s="535">
        <v>2.97</v>
      </c>
      <c r="K8750" s="536">
        <v>0</v>
      </c>
      <c r="L8750" s="535">
        <v>3.52</v>
      </c>
      <c r="M8750" s="536">
        <v>0</v>
      </c>
      <c r="N8750" s="535">
        <v>3.41</v>
      </c>
      <c r="O8750" s="536">
        <v>0</v>
      </c>
      <c r="P8750" s="535">
        <v>3.67</v>
      </c>
      <c r="Q8750" s="536">
        <v>0</v>
      </c>
      <c r="R8750" s="535">
        <v>4.18</v>
      </c>
    </row>
    <row r="8751" spans="1:18" ht="12.75">
      <c r="A8751" s="145">
        <v>98287</v>
      </c>
      <c r="B8751" s="102" t="s">
        <v>30354</v>
      </c>
      <c r="C8751" s="145" t="s">
        <v>1</v>
      </c>
      <c r="D8751" s="535">
        <v>1.37</v>
      </c>
      <c r="E8751" s="536">
        <v>0</v>
      </c>
      <c r="F8751" s="535">
        <v>1.31</v>
      </c>
      <c r="G8751" s="536">
        <v>0</v>
      </c>
      <c r="H8751" s="535">
        <v>1.56</v>
      </c>
      <c r="I8751" s="536">
        <v>0</v>
      </c>
      <c r="J8751" s="535">
        <v>1.1100000000000001</v>
      </c>
      <c r="K8751" s="536">
        <v>0</v>
      </c>
      <c r="L8751" s="535">
        <v>1.33</v>
      </c>
      <c r="M8751" s="536">
        <v>0</v>
      </c>
      <c r="N8751" s="535">
        <v>1.34</v>
      </c>
      <c r="O8751" s="536">
        <v>0</v>
      </c>
      <c r="P8751" s="535">
        <v>1.48</v>
      </c>
      <c r="Q8751" s="536">
        <v>0</v>
      </c>
      <c r="R8751" s="535">
        <v>1.54</v>
      </c>
    </row>
    <row r="8752" spans="1:18" ht="12.75">
      <c r="A8752" s="145">
        <v>98280</v>
      </c>
      <c r="B8752" s="102" t="s">
        <v>30355</v>
      </c>
      <c r="C8752" s="145" t="s">
        <v>1</v>
      </c>
      <c r="D8752" s="535">
        <v>7.09</v>
      </c>
      <c r="E8752" s="536">
        <v>0</v>
      </c>
      <c r="F8752" s="535">
        <v>6.78</v>
      </c>
      <c r="G8752" s="536">
        <v>0</v>
      </c>
      <c r="H8752" s="535">
        <v>8.7799999999999994</v>
      </c>
      <c r="I8752" s="536">
        <v>0</v>
      </c>
      <c r="J8752" s="535">
        <v>6.07</v>
      </c>
      <c r="K8752" s="536">
        <v>0</v>
      </c>
      <c r="L8752" s="535">
        <v>7.18</v>
      </c>
      <c r="M8752" s="536">
        <v>0</v>
      </c>
      <c r="N8752" s="535">
        <v>6.85</v>
      </c>
      <c r="O8752" s="536">
        <v>0</v>
      </c>
      <c r="P8752" s="535">
        <v>7.31</v>
      </c>
      <c r="Q8752" s="536">
        <v>0</v>
      </c>
      <c r="R8752" s="535">
        <v>8.59</v>
      </c>
    </row>
    <row r="8753" spans="1:18" ht="12.75">
      <c r="A8753" s="145">
        <v>98288</v>
      </c>
      <c r="B8753" s="102" t="s">
        <v>30356</v>
      </c>
      <c r="C8753" s="145" t="s">
        <v>1</v>
      </c>
      <c r="D8753" s="535">
        <v>2.14</v>
      </c>
      <c r="E8753" s="536">
        <v>0</v>
      </c>
      <c r="F8753" s="535">
        <v>2.0499999999999998</v>
      </c>
      <c r="G8753" s="536">
        <v>0</v>
      </c>
      <c r="H8753" s="535">
        <v>2.37</v>
      </c>
      <c r="I8753" s="536">
        <v>0</v>
      </c>
      <c r="J8753" s="535">
        <v>1.7</v>
      </c>
      <c r="K8753" s="536">
        <v>0</v>
      </c>
      <c r="L8753" s="535">
        <v>2.04</v>
      </c>
      <c r="M8753" s="536">
        <v>0</v>
      </c>
      <c r="N8753" s="535">
        <v>2.12</v>
      </c>
      <c r="O8753" s="536">
        <v>0</v>
      </c>
      <c r="P8753" s="535">
        <v>2.35</v>
      </c>
      <c r="Q8753" s="536">
        <v>0</v>
      </c>
      <c r="R8753" s="535">
        <v>2.34</v>
      </c>
    </row>
    <row r="8754" spans="1:18" ht="12.75">
      <c r="A8754" s="145">
        <v>98281</v>
      </c>
      <c r="B8754" s="102" t="s">
        <v>30357</v>
      </c>
      <c r="C8754" s="145" t="s">
        <v>1</v>
      </c>
      <c r="D8754" s="535">
        <v>7.85</v>
      </c>
      <c r="E8754" s="536">
        <v>0</v>
      </c>
      <c r="F8754" s="535">
        <v>7.52</v>
      </c>
      <c r="G8754" s="536">
        <v>0</v>
      </c>
      <c r="H8754" s="535">
        <v>9.58</v>
      </c>
      <c r="I8754" s="536">
        <v>0</v>
      </c>
      <c r="J8754" s="535">
        <v>6.67</v>
      </c>
      <c r="K8754" s="536">
        <v>0</v>
      </c>
      <c r="L8754" s="535">
        <v>7.89</v>
      </c>
      <c r="M8754" s="536">
        <v>0</v>
      </c>
      <c r="N8754" s="535">
        <v>7.62</v>
      </c>
      <c r="O8754" s="536">
        <v>0</v>
      </c>
      <c r="P8754" s="535">
        <v>8.17</v>
      </c>
      <c r="Q8754" s="536">
        <v>0</v>
      </c>
      <c r="R8754" s="535">
        <v>9.4</v>
      </c>
    </row>
    <row r="8755" spans="1:18" ht="12.75">
      <c r="A8755" s="145">
        <v>98262</v>
      </c>
      <c r="B8755" s="102" t="s">
        <v>30358</v>
      </c>
      <c r="C8755" s="145" t="s">
        <v>1</v>
      </c>
      <c r="D8755" s="535">
        <v>4.28</v>
      </c>
      <c r="E8755" s="536">
        <v>0</v>
      </c>
      <c r="F8755" s="535">
        <v>4.0999999999999996</v>
      </c>
      <c r="G8755" s="536">
        <v>0</v>
      </c>
      <c r="H8755" s="535">
        <v>5.07</v>
      </c>
      <c r="I8755" s="536">
        <v>0</v>
      </c>
      <c r="J8755" s="535">
        <v>3.56</v>
      </c>
      <c r="K8755" s="536">
        <v>0</v>
      </c>
      <c r="L8755" s="535">
        <v>4.2300000000000004</v>
      </c>
      <c r="M8755" s="536">
        <v>0</v>
      </c>
      <c r="N8755" s="535">
        <v>4.18</v>
      </c>
      <c r="O8755" s="536">
        <v>0</v>
      </c>
      <c r="P8755" s="535">
        <v>4.54</v>
      </c>
      <c r="Q8755" s="536">
        <v>0</v>
      </c>
      <c r="R8755" s="535">
        <v>4.9800000000000004</v>
      </c>
    </row>
    <row r="8756" spans="1:18" ht="12.75">
      <c r="A8756" s="145">
        <v>98289</v>
      </c>
      <c r="B8756" s="102" t="s">
        <v>30359</v>
      </c>
      <c r="C8756" s="145" t="s">
        <v>1</v>
      </c>
      <c r="D8756" s="535">
        <v>2.33</v>
      </c>
      <c r="E8756" s="536">
        <v>0</v>
      </c>
      <c r="F8756" s="535">
        <v>2.2400000000000002</v>
      </c>
      <c r="G8756" s="536">
        <v>0</v>
      </c>
      <c r="H8756" s="535">
        <v>2.59</v>
      </c>
      <c r="I8756" s="536">
        <v>0</v>
      </c>
      <c r="J8756" s="535">
        <v>1.86</v>
      </c>
      <c r="K8756" s="536">
        <v>0</v>
      </c>
      <c r="L8756" s="535">
        <v>2.23</v>
      </c>
      <c r="M8756" s="536">
        <v>0</v>
      </c>
      <c r="N8756" s="535">
        <v>2.2999999999999998</v>
      </c>
      <c r="O8756" s="536">
        <v>0</v>
      </c>
      <c r="P8756" s="535">
        <v>2.57</v>
      </c>
      <c r="Q8756" s="536">
        <v>0</v>
      </c>
      <c r="R8756" s="535">
        <v>2.56</v>
      </c>
    </row>
    <row r="8757" spans="1:18" ht="12.75">
      <c r="A8757" s="145">
        <v>98282</v>
      </c>
      <c r="B8757" s="102" t="s">
        <v>30360</v>
      </c>
      <c r="C8757" s="145" t="s">
        <v>1</v>
      </c>
      <c r="D8757" s="535">
        <v>8.0500000000000007</v>
      </c>
      <c r="E8757" s="536">
        <v>0</v>
      </c>
      <c r="F8757" s="535">
        <v>7.7</v>
      </c>
      <c r="G8757" s="536">
        <v>0</v>
      </c>
      <c r="H8757" s="535">
        <v>9.8000000000000007</v>
      </c>
      <c r="I8757" s="536">
        <v>0</v>
      </c>
      <c r="J8757" s="535">
        <v>6.83</v>
      </c>
      <c r="K8757" s="536">
        <v>0</v>
      </c>
      <c r="L8757" s="535">
        <v>8.08</v>
      </c>
      <c r="M8757" s="536">
        <v>0</v>
      </c>
      <c r="N8757" s="535">
        <v>7.8</v>
      </c>
      <c r="O8757" s="536">
        <v>0</v>
      </c>
      <c r="P8757" s="535">
        <v>8.3800000000000008</v>
      </c>
      <c r="Q8757" s="536">
        <v>0</v>
      </c>
      <c r="R8757" s="535">
        <v>9.6</v>
      </c>
    </row>
    <row r="8758" spans="1:18" ht="12.75">
      <c r="A8758" s="145">
        <v>98263</v>
      </c>
      <c r="B8758" s="102" t="s">
        <v>30361</v>
      </c>
      <c r="C8758" s="145" t="s">
        <v>1</v>
      </c>
      <c r="D8758" s="535">
        <v>4.4800000000000004</v>
      </c>
      <c r="E8758" s="536">
        <v>0</v>
      </c>
      <c r="F8758" s="535">
        <v>4.28</v>
      </c>
      <c r="G8758" s="536">
        <v>0</v>
      </c>
      <c r="H8758" s="535">
        <v>5.29</v>
      </c>
      <c r="I8758" s="536">
        <v>0</v>
      </c>
      <c r="J8758" s="535">
        <v>3.72</v>
      </c>
      <c r="K8758" s="536">
        <v>0</v>
      </c>
      <c r="L8758" s="535">
        <v>4.42</v>
      </c>
      <c r="M8758" s="536">
        <v>0</v>
      </c>
      <c r="N8758" s="535">
        <v>4.3600000000000003</v>
      </c>
      <c r="O8758" s="536">
        <v>0</v>
      </c>
      <c r="P8758" s="535">
        <v>4.74</v>
      </c>
      <c r="Q8758" s="536">
        <v>0</v>
      </c>
      <c r="R8758" s="535">
        <v>5.2</v>
      </c>
    </row>
    <row r="8759" spans="1:18" ht="12.75">
      <c r="A8759" s="145">
        <v>98290</v>
      </c>
      <c r="B8759" s="102" t="s">
        <v>30362</v>
      </c>
      <c r="C8759" s="145" t="s">
        <v>1</v>
      </c>
      <c r="D8759" s="535">
        <v>3.15</v>
      </c>
      <c r="E8759" s="536">
        <v>0</v>
      </c>
      <c r="F8759" s="535">
        <v>3.02</v>
      </c>
      <c r="G8759" s="536">
        <v>0</v>
      </c>
      <c r="H8759" s="535">
        <v>3.46</v>
      </c>
      <c r="I8759" s="536">
        <v>0</v>
      </c>
      <c r="J8759" s="535">
        <v>2.4900000000000002</v>
      </c>
      <c r="K8759" s="536">
        <v>0</v>
      </c>
      <c r="L8759" s="535">
        <v>2.99</v>
      </c>
      <c r="M8759" s="536">
        <v>0</v>
      </c>
      <c r="N8759" s="535">
        <v>3.14</v>
      </c>
      <c r="O8759" s="536">
        <v>0</v>
      </c>
      <c r="P8759" s="535">
        <v>3.51</v>
      </c>
      <c r="Q8759" s="536">
        <v>0</v>
      </c>
      <c r="R8759" s="535">
        <v>3.42</v>
      </c>
    </row>
    <row r="8760" spans="1:18" ht="12.75">
      <c r="A8760" s="145">
        <v>98283</v>
      </c>
      <c r="B8760" s="102" t="s">
        <v>30363</v>
      </c>
      <c r="C8760" s="145" t="s">
        <v>1</v>
      </c>
      <c r="D8760" s="535">
        <v>8.8699999999999992</v>
      </c>
      <c r="E8760" s="536">
        <v>0</v>
      </c>
      <c r="F8760" s="535">
        <v>8.49</v>
      </c>
      <c r="G8760" s="536">
        <v>0</v>
      </c>
      <c r="H8760" s="535">
        <v>10.66</v>
      </c>
      <c r="I8760" s="536">
        <v>0</v>
      </c>
      <c r="J8760" s="535">
        <v>7.46</v>
      </c>
      <c r="K8760" s="536">
        <v>0</v>
      </c>
      <c r="L8760" s="535">
        <v>8.85</v>
      </c>
      <c r="M8760" s="536">
        <v>0</v>
      </c>
      <c r="N8760" s="535">
        <v>8.64</v>
      </c>
      <c r="O8760" s="536">
        <v>0</v>
      </c>
      <c r="P8760" s="535">
        <v>9.32</v>
      </c>
      <c r="Q8760" s="536">
        <v>0</v>
      </c>
      <c r="R8760" s="535">
        <v>10.47</v>
      </c>
    </row>
    <row r="8761" spans="1:18" ht="12.75">
      <c r="A8761" s="145">
        <v>98264</v>
      </c>
      <c r="B8761" s="102" t="s">
        <v>30364</v>
      </c>
      <c r="C8761" s="145" t="s">
        <v>1</v>
      </c>
      <c r="D8761" s="535">
        <v>5.3</v>
      </c>
      <c r="E8761" s="536">
        <v>0</v>
      </c>
      <c r="F8761" s="535">
        <v>5.07</v>
      </c>
      <c r="G8761" s="536">
        <v>0</v>
      </c>
      <c r="H8761" s="535">
        <v>6.16</v>
      </c>
      <c r="I8761" s="536">
        <v>0</v>
      </c>
      <c r="J8761" s="535">
        <v>4.3499999999999996</v>
      </c>
      <c r="K8761" s="536">
        <v>0</v>
      </c>
      <c r="L8761" s="535">
        <v>5.19</v>
      </c>
      <c r="M8761" s="536">
        <v>0</v>
      </c>
      <c r="N8761" s="535">
        <v>5.2</v>
      </c>
      <c r="O8761" s="536">
        <v>0</v>
      </c>
      <c r="P8761" s="535">
        <v>5.69</v>
      </c>
      <c r="Q8761" s="536">
        <v>0</v>
      </c>
      <c r="R8761" s="535">
        <v>6.06</v>
      </c>
    </row>
    <row r="8762" spans="1:18" ht="12.75">
      <c r="A8762" s="145">
        <v>98273</v>
      </c>
      <c r="B8762" s="102" t="s">
        <v>30365</v>
      </c>
      <c r="C8762" s="145" t="s">
        <v>1</v>
      </c>
      <c r="D8762" s="535">
        <v>2.5099999999999998</v>
      </c>
      <c r="E8762" s="536">
        <v>0</v>
      </c>
      <c r="F8762" s="535">
        <v>2.41</v>
      </c>
      <c r="G8762" s="536">
        <v>0</v>
      </c>
      <c r="H8762" s="535">
        <v>2.65</v>
      </c>
      <c r="I8762" s="536">
        <v>0</v>
      </c>
      <c r="J8762" s="535">
        <v>1.93</v>
      </c>
      <c r="K8762" s="536">
        <v>0</v>
      </c>
      <c r="L8762" s="535">
        <v>2.35</v>
      </c>
      <c r="M8762" s="536">
        <v>0</v>
      </c>
      <c r="N8762" s="535">
        <v>2.52</v>
      </c>
      <c r="O8762" s="536">
        <v>0</v>
      </c>
      <c r="P8762" s="535">
        <v>2.86</v>
      </c>
      <c r="Q8762" s="536">
        <v>0</v>
      </c>
      <c r="R8762" s="535">
        <v>2.64</v>
      </c>
    </row>
    <row r="8763" spans="1:18" ht="12.75">
      <c r="A8763" s="145">
        <v>98291</v>
      </c>
      <c r="B8763" s="102" t="s">
        <v>30366</v>
      </c>
      <c r="C8763" s="145" t="s">
        <v>1</v>
      </c>
      <c r="D8763" s="535">
        <v>3.69</v>
      </c>
      <c r="E8763" s="536">
        <v>0</v>
      </c>
      <c r="F8763" s="535">
        <v>3.56</v>
      </c>
      <c r="G8763" s="536">
        <v>0</v>
      </c>
      <c r="H8763" s="535">
        <v>4.03</v>
      </c>
      <c r="I8763" s="536">
        <v>0</v>
      </c>
      <c r="J8763" s="535">
        <v>2.91</v>
      </c>
      <c r="K8763" s="536">
        <v>0</v>
      </c>
      <c r="L8763" s="535">
        <v>3.5</v>
      </c>
      <c r="M8763" s="536">
        <v>0</v>
      </c>
      <c r="N8763" s="535">
        <v>3.68</v>
      </c>
      <c r="O8763" s="536">
        <v>0</v>
      </c>
      <c r="P8763" s="535">
        <v>4.13</v>
      </c>
      <c r="Q8763" s="536">
        <v>0</v>
      </c>
      <c r="R8763" s="535">
        <v>3.98</v>
      </c>
    </row>
    <row r="8764" spans="1:18" ht="12.75">
      <c r="A8764" s="145">
        <v>98284</v>
      </c>
      <c r="B8764" s="102" t="s">
        <v>30367</v>
      </c>
      <c r="C8764" s="145" t="s">
        <v>1</v>
      </c>
      <c r="D8764" s="535">
        <v>9.42</v>
      </c>
      <c r="E8764" s="536">
        <v>0</v>
      </c>
      <c r="F8764" s="535">
        <v>9.0299999999999994</v>
      </c>
      <c r="G8764" s="536">
        <v>0</v>
      </c>
      <c r="H8764" s="535">
        <v>11.25</v>
      </c>
      <c r="I8764" s="536">
        <v>0</v>
      </c>
      <c r="J8764" s="535">
        <v>7.89</v>
      </c>
      <c r="K8764" s="536">
        <v>0</v>
      </c>
      <c r="L8764" s="535">
        <v>9.35</v>
      </c>
      <c r="M8764" s="536">
        <v>0</v>
      </c>
      <c r="N8764" s="535">
        <v>9.18</v>
      </c>
      <c r="O8764" s="536">
        <v>0</v>
      </c>
      <c r="P8764" s="535">
        <v>9.9499999999999993</v>
      </c>
      <c r="Q8764" s="536">
        <v>0</v>
      </c>
      <c r="R8764" s="535">
        <v>11.04</v>
      </c>
    </row>
    <row r="8765" spans="1:18" ht="12.75">
      <c r="A8765" s="145">
        <v>98265</v>
      </c>
      <c r="B8765" s="102" t="s">
        <v>30368</v>
      </c>
      <c r="C8765" s="145" t="s">
        <v>1</v>
      </c>
      <c r="D8765" s="535">
        <v>5.85</v>
      </c>
      <c r="E8765" s="536">
        <v>0</v>
      </c>
      <c r="F8765" s="535">
        <v>5.61</v>
      </c>
      <c r="G8765" s="536">
        <v>0</v>
      </c>
      <c r="H8765" s="535">
        <v>6.74</v>
      </c>
      <c r="I8765" s="536">
        <v>0</v>
      </c>
      <c r="J8765" s="535">
        <v>4.78</v>
      </c>
      <c r="K8765" s="536">
        <v>0</v>
      </c>
      <c r="L8765" s="535">
        <v>5.7</v>
      </c>
      <c r="M8765" s="536">
        <v>0</v>
      </c>
      <c r="N8765" s="535">
        <v>5.75</v>
      </c>
      <c r="O8765" s="536">
        <v>0</v>
      </c>
      <c r="P8765" s="535">
        <v>6.32</v>
      </c>
      <c r="Q8765" s="536">
        <v>0</v>
      </c>
      <c r="R8765" s="535">
        <v>6.63</v>
      </c>
    </row>
    <row r="8766" spans="1:18" ht="12.75">
      <c r="A8766" s="145">
        <v>98274</v>
      </c>
      <c r="B8766" s="102" t="s">
        <v>30369</v>
      </c>
      <c r="C8766" s="145" t="s">
        <v>1</v>
      </c>
      <c r="D8766" s="535">
        <v>3.06</v>
      </c>
      <c r="E8766" s="536">
        <v>0</v>
      </c>
      <c r="F8766" s="535">
        <v>2.95</v>
      </c>
      <c r="G8766" s="536">
        <v>0</v>
      </c>
      <c r="H8766" s="535">
        <v>3.23</v>
      </c>
      <c r="I8766" s="536">
        <v>0</v>
      </c>
      <c r="J8766" s="535">
        <v>2.36</v>
      </c>
      <c r="K8766" s="536">
        <v>0</v>
      </c>
      <c r="L8766" s="535">
        <v>2.86</v>
      </c>
      <c r="M8766" s="536">
        <v>0</v>
      </c>
      <c r="N8766" s="535">
        <v>3.07</v>
      </c>
      <c r="O8766" s="536">
        <v>0</v>
      </c>
      <c r="P8766" s="535">
        <v>3.49</v>
      </c>
      <c r="Q8766" s="536">
        <v>0</v>
      </c>
      <c r="R8766" s="535">
        <v>3.2</v>
      </c>
    </row>
    <row r="8767" spans="1:18" ht="12.75">
      <c r="A8767" s="145">
        <v>98292</v>
      </c>
      <c r="B8767" s="102" t="s">
        <v>30370</v>
      </c>
      <c r="C8767" s="145" t="s">
        <v>1</v>
      </c>
      <c r="D8767" s="535">
        <v>4.45</v>
      </c>
      <c r="E8767" s="536">
        <v>0</v>
      </c>
      <c r="F8767" s="535">
        <v>4.29</v>
      </c>
      <c r="G8767" s="536">
        <v>0</v>
      </c>
      <c r="H8767" s="535">
        <v>4.82</v>
      </c>
      <c r="I8767" s="536">
        <v>0</v>
      </c>
      <c r="J8767" s="535">
        <v>3.48</v>
      </c>
      <c r="K8767" s="536">
        <v>0</v>
      </c>
      <c r="L8767" s="535">
        <v>4.18</v>
      </c>
      <c r="M8767" s="536">
        <v>0</v>
      </c>
      <c r="N8767" s="535">
        <v>4.4400000000000004</v>
      </c>
      <c r="O8767" s="536">
        <v>0</v>
      </c>
      <c r="P8767" s="535">
        <v>5</v>
      </c>
      <c r="Q8767" s="536">
        <v>0</v>
      </c>
      <c r="R8767" s="535">
        <v>4.75</v>
      </c>
    </row>
    <row r="8768" spans="1:18" ht="12.75">
      <c r="A8768" s="145">
        <v>98285</v>
      </c>
      <c r="B8768" s="102" t="s">
        <v>30371</v>
      </c>
      <c r="C8768" s="145" t="s">
        <v>1</v>
      </c>
      <c r="D8768" s="535">
        <v>10.17</v>
      </c>
      <c r="E8768" s="536">
        <v>0</v>
      </c>
      <c r="F8768" s="535">
        <v>9.75</v>
      </c>
      <c r="G8768" s="536">
        <v>0</v>
      </c>
      <c r="H8768" s="535">
        <v>12.02</v>
      </c>
      <c r="I8768" s="536">
        <v>0</v>
      </c>
      <c r="J8768" s="535">
        <v>8.4499999999999993</v>
      </c>
      <c r="K8768" s="536">
        <v>0</v>
      </c>
      <c r="L8768" s="535">
        <v>10.039999999999999</v>
      </c>
      <c r="M8768" s="536">
        <v>0</v>
      </c>
      <c r="N8768" s="535">
        <v>9.93</v>
      </c>
      <c r="O8768" s="536">
        <v>0</v>
      </c>
      <c r="P8768" s="535">
        <v>10.82</v>
      </c>
      <c r="Q8768" s="536">
        <v>0</v>
      </c>
      <c r="R8768" s="535">
        <v>11.8</v>
      </c>
    </row>
    <row r="8769" spans="1:18" ht="12.75">
      <c r="A8769" s="145">
        <v>98266</v>
      </c>
      <c r="B8769" s="102" t="s">
        <v>30372</v>
      </c>
      <c r="C8769" s="145" t="s">
        <v>1</v>
      </c>
      <c r="D8769" s="535">
        <v>6.59</v>
      </c>
      <c r="E8769" s="536">
        <v>0</v>
      </c>
      <c r="F8769" s="535">
        <v>6.33</v>
      </c>
      <c r="G8769" s="536">
        <v>0</v>
      </c>
      <c r="H8769" s="535">
        <v>7.52</v>
      </c>
      <c r="I8769" s="536">
        <v>0</v>
      </c>
      <c r="J8769" s="535">
        <v>5.34</v>
      </c>
      <c r="K8769" s="536">
        <v>0</v>
      </c>
      <c r="L8769" s="535">
        <v>6.38</v>
      </c>
      <c r="M8769" s="536">
        <v>0</v>
      </c>
      <c r="N8769" s="535">
        <v>6.5</v>
      </c>
      <c r="O8769" s="536">
        <v>0</v>
      </c>
      <c r="P8769" s="535">
        <v>7.18</v>
      </c>
      <c r="Q8769" s="536">
        <v>0</v>
      </c>
      <c r="R8769" s="535">
        <v>7.39</v>
      </c>
    </row>
    <row r="8770" spans="1:18" ht="12.75">
      <c r="A8770" s="145">
        <v>98275</v>
      </c>
      <c r="B8770" s="102" t="s">
        <v>30373</v>
      </c>
      <c r="C8770" s="145" t="s">
        <v>1</v>
      </c>
      <c r="D8770" s="535">
        <v>3.8</v>
      </c>
      <c r="E8770" s="536">
        <v>0</v>
      </c>
      <c r="F8770" s="535">
        <v>3.68</v>
      </c>
      <c r="G8770" s="536">
        <v>0</v>
      </c>
      <c r="H8770" s="535">
        <v>4.01</v>
      </c>
      <c r="I8770" s="536">
        <v>0</v>
      </c>
      <c r="J8770" s="535">
        <v>2.93</v>
      </c>
      <c r="K8770" s="536">
        <v>0</v>
      </c>
      <c r="L8770" s="535">
        <v>3.53</v>
      </c>
      <c r="M8770" s="536">
        <v>0</v>
      </c>
      <c r="N8770" s="535">
        <v>3.83</v>
      </c>
      <c r="O8770" s="536">
        <v>0</v>
      </c>
      <c r="P8770" s="535">
        <v>4.34</v>
      </c>
      <c r="Q8770" s="536">
        <v>0</v>
      </c>
      <c r="R8770" s="535">
        <v>3.97</v>
      </c>
    </row>
    <row r="8771" spans="1:18" ht="12.75">
      <c r="A8771" s="145">
        <v>98293</v>
      </c>
      <c r="B8771" s="102" t="s">
        <v>30374</v>
      </c>
      <c r="C8771" s="145" t="s">
        <v>1</v>
      </c>
      <c r="D8771" s="535">
        <v>8.18</v>
      </c>
      <c r="E8771" s="536">
        <v>0</v>
      </c>
      <c r="F8771" s="535">
        <v>7.88</v>
      </c>
      <c r="G8771" s="536">
        <v>0</v>
      </c>
      <c r="H8771" s="535">
        <v>8.84</v>
      </c>
      <c r="I8771" s="536">
        <v>0</v>
      </c>
      <c r="J8771" s="535">
        <v>6.4</v>
      </c>
      <c r="K8771" s="536">
        <v>0</v>
      </c>
      <c r="L8771" s="535">
        <v>7.71</v>
      </c>
      <c r="M8771" s="536">
        <v>0</v>
      </c>
      <c r="N8771" s="535">
        <v>8.17</v>
      </c>
      <c r="O8771" s="536">
        <v>0</v>
      </c>
      <c r="P8771" s="535">
        <v>9.18</v>
      </c>
      <c r="Q8771" s="536">
        <v>0</v>
      </c>
      <c r="R8771" s="535">
        <v>8.74</v>
      </c>
    </row>
    <row r="8772" spans="1:18" ht="12.75">
      <c r="A8772" s="145">
        <v>98286</v>
      </c>
      <c r="B8772" s="102" t="s">
        <v>30375</v>
      </c>
      <c r="C8772" s="145" t="s">
        <v>1</v>
      </c>
      <c r="D8772" s="535">
        <v>13.91</v>
      </c>
      <c r="E8772" s="536">
        <v>0</v>
      </c>
      <c r="F8772" s="535">
        <v>13.34</v>
      </c>
      <c r="G8772" s="536">
        <v>0</v>
      </c>
      <c r="H8772" s="535">
        <v>16.04</v>
      </c>
      <c r="I8772" s="536">
        <v>0</v>
      </c>
      <c r="J8772" s="535">
        <v>11.37</v>
      </c>
      <c r="K8772" s="536">
        <v>0</v>
      </c>
      <c r="L8772" s="535">
        <v>13.56</v>
      </c>
      <c r="M8772" s="536">
        <v>0</v>
      </c>
      <c r="N8772" s="535">
        <v>13.66</v>
      </c>
      <c r="O8772" s="536">
        <v>0</v>
      </c>
      <c r="P8772" s="535">
        <v>15</v>
      </c>
      <c r="Q8772" s="536">
        <v>0</v>
      </c>
      <c r="R8772" s="535">
        <v>15.79</v>
      </c>
    </row>
    <row r="8773" spans="1:18" ht="12.75">
      <c r="A8773" s="145">
        <v>98267</v>
      </c>
      <c r="B8773" s="102" t="s">
        <v>30376</v>
      </c>
      <c r="C8773" s="145" t="s">
        <v>1</v>
      </c>
      <c r="D8773" s="535">
        <v>10.33</v>
      </c>
      <c r="E8773" s="536">
        <v>0</v>
      </c>
      <c r="F8773" s="535">
        <v>9.92</v>
      </c>
      <c r="G8773" s="536">
        <v>0</v>
      </c>
      <c r="H8773" s="535">
        <v>11.54</v>
      </c>
      <c r="I8773" s="536">
        <v>0</v>
      </c>
      <c r="J8773" s="535">
        <v>8.27</v>
      </c>
      <c r="K8773" s="536">
        <v>0</v>
      </c>
      <c r="L8773" s="535">
        <v>9.9</v>
      </c>
      <c r="M8773" s="536">
        <v>0</v>
      </c>
      <c r="N8773" s="535">
        <v>10.220000000000001</v>
      </c>
      <c r="O8773" s="536">
        <v>0</v>
      </c>
      <c r="P8773" s="535">
        <v>11.36</v>
      </c>
      <c r="Q8773" s="536">
        <v>0</v>
      </c>
      <c r="R8773" s="535">
        <v>11.38</v>
      </c>
    </row>
    <row r="8774" spans="1:18" ht="12.75">
      <c r="A8774" s="145">
        <v>98276</v>
      </c>
      <c r="B8774" s="102" t="s">
        <v>30377</v>
      </c>
      <c r="C8774" s="145" t="s">
        <v>1</v>
      </c>
      <c r="D8774" s="535">
        <v>7.55</v>
      </c>
      <c r="E8774" s="536">
        <v>0</v>
      </c>
      <c r="F8774" s="535">
        <v>7.27</v>
      </c>
      <c r="G8774" s="536">
        <v>0</v>
      </c>
      <c r="H8774" s="535">
        <v>8.0299999999999994</v>
      </c>
      <c r="I8774" s="536">
        <v>0</v>
      </c>
      <c r="J8774" s="535">
        <v>5.85</v>
      </c>
      <c r="K8774" s="536">
        <v>0</v>
      </c>
      <c r="L8774" s="535">
        <v>7.05</v>
      </c>
      <c r="M8774" s="536">
        <v>0</v>
      </c>
      <c r="N8774" s="535">
        <v>7.55</v>
      </c>
      <c r="O8774" s="536">
        <v>0</v>
      </c>
      <c r="P8774" s="535">
        <v>8.5299999999999994</v>
      </c>
      <c r="Q8774" s="536">
        <v>0</v>
      </c>
      <c r="R8774" s="535">
        <v>7.95</v>
      </c>
    </row>
    <row r="8775" spans="1:18" ht="12.75">
      <c r="A8775" s="145">
        <v>98268</v>
      </c>
      <c r="B8775" s="102" t="s">
        <v>30378</v>
      </c>
      <c r="C8775" s="145" t="s">
        <v>1</v>
      </c>
      <c r="D8775" s="535">
        <v>16.39</v>
      </c>
      <c r="E8775" s="536">
        <v>0</v>
      </c>
      <c r="F8775" s="535">
        <v>15.75</v>
      </c>
      <c r="G8775" s="536">
        <v>0</v>
      </c>
      <c r="H8775" s="535">
        <v>17.850000000000001</v>
      </c>
      <c r="I8775" s="536">
        <v>0</v>
      </c>
      <c r="J8775" s="535">
        <v>12.91</v>
      </c>
      <c r="K8775" s="536">
        <v>0</v>
      </c>
      <c r="L8775" s="535">
        <v>15.49</v>
      </c>
      <c r="M8775" s="536">
        <v>0</v>
      </c>
      <c r="N8775" s="535">
        <v>16.32</v>
      </c>
      <c r="O8775" s="536">
        <v>0</v>
      </c>
      <c r="P8775" s="535">
        <v>18.3</v>
      </c>
      <c r="Q8775" s="536">
        <v>0</v>
      </c>
      <c r="R8775" s="535">
        <v>17.62</v>
      </c>
    </row>
    <row r="8776" spans="1:18" ht="12.75">
      <c r="A8776" s="145">
        <v>98277</v>
      </c>
      <c r="B8776" s="102" t="s">
        <v>30379</v>
      </c>
      <c r="C8776" s="145" t="s">
        <v>1</v>
      </c>
      <c r="D8776" s="535">
        <v>13.61</v>
      </c>
      <c r="E8776" s="536">
        <v>0</v>
      </c>
      <c r="F8776" s="535">
        <v>13.09</v>
      </c>
      <c r="G8776" s="536">
        <v>0</v>
      </c>
      <c r="H8776" s="535">
        <v>14.34</v>
      </c>
      <c r="I8776" s="536">
        <v>0</v>
      </c>
      <c r="J8776" s="535">
        <v>10.49</v>
      </c>
      <c r="K8776" s="536">
        <v>0</v>
      </c>
      <c r="L8776" s="535">
        <v>12.64</v>
      </c>
      <c r="M8776" s="536">
        <v>0</v>
      </c>
      <c r="N8776" s="535">
        <v>13.64</v>
      </c>
      <c r="O8776" s="536">
        <v>0</v>
      </c>
      <c r="P8776" s="535">
        <v>15.47</v>
      </c>
      <c r="Q8776" s="536">
        <v>0</v>
      </c>
      <c r="R8776" s="535">
        <v>14.2</v>
      </c>
    </row>
    <row r="8777" spans="1:18" ht="12.75">
      <c r="A8777" s="145">
        <v>98272</v>
      </c>
      <c r="B8777" s="102" t="s">
        <v>30380</v>
      </c>
      <c r="C8777" s="145" t="s">
        <v>1</v>
      </c>
      <c r="D8777" s="535">
        <v>106.05</v>
      </c>
      <c r="E8777" s="536">
        <v>0</v>
      </c>
      <c r="F8777" s="535">
        <v>102.14</v>
      </c>
      <c r="G8777" s="536">
        <v>0</v>
      </c>
      <c r="H8777" s="535">
        <v>110.08</v>
      </c>
      <c r="I8777" s="536">
        <v>0</v>
      </c>
      <c r="J8777" s="535">
        <v>81.02</v>
      </c>
      <c r="K8777" s="536">
        <v>0</v>
      </c>
      <c r="L8777" s="535">
        <v>97.82</v>
      </c>
      <c r="M8777" s="536">
        <v>0</v>
      </c>
      <c r="N8777" s="535">
        <v>106.76</v>
      </c>
      <c r="O8777" s="536">
        <v>0</v>
      </c>
      <c r="P8777" s="535">
        <v>121.65</v>
      </c>
      <c r="Q8777" s="536">
        <v>0</v>
      </c>
      <c r="R8777" s="535">
        <v>109.14</v>
      </c>
    </row>
    <row r="8778" spans="1:18" ht="12.75">
      <c r="A8778" s="145">
        <v>98269</v>
      </c>
      <c r="B8778" s="102" t="s">
        <v>30381</v>
      </c>
      <c r="C8778" s="145" t="s">
        <v>1</v>
      </c>
      <c r="D8778" s="535">
        <v>22.23</v>
      </c>
      <c r="E8778" s="536">
        <v>0</v>
      </c>
      <c r="F8778" s="535">
        <v>21.37</v>
      </c>
      <c r="G8778" s="536">
        <v>0</v>
      </c>
      <c r="H8778" s="535">
        <v>23.9</v>
      </c>
      <c r="I8778" s="536">
        <v>0</v>
      </c>
      <c r="J8778" s="535">
        <v>17.36</v>
      </c>
      <c r="K8778" s="536">
        <v>0</v>
      </c>
      <c r="L8778" s="535">
        <v>20.87</v>
      </c>
      <c r="M8778" s="536">
        <v>0</v>
      </c>
      <c r="N8778" s="535">
        <v>22.2</v>
      </c>
      <c r="O8778" s="536">
        <v>0</v>
      </c>
      <c r="P8778" s="535">
        <v>25.01</v>
      </c>
      <c r="Q8778" s="536">
        <v>0</v>
      </c>
      <c r="R8778" s="535">
        <v>23.64</v>
      </c>
    </row>
    <row r="8779" spans="1:18" ht="12.75">
      <c r="A8779" s="145">
        <v>98278</v>
      </c>
      <c r="B8779" s="102" t="s">
        <v>30382</v>
      </c>
      <c r="C8779" s="145" t="s">
        <v>1</v>
      </c>
      <c r="D8779" s="535">
        <v>19.440000000000001</v>
      </c>
      <c r="E8779" s="536">
        <v>0</v>
      </c>
      <c r="F8779" s="535">
        <v>18.71</v>
      </c>
      <c r="G8779" s="536">
        <v>0</v>
      </c>
      <c r="H8779" s="535">
        <v>20.399999999999999</v>
      </c>
      <c r="I8779" s="536">
        <v>0</v>
      </c>
      <c r="J8779" s="535">
        <v>14.94</v>
      </c>
      <c r="K8779" s="536">
        <v>0</v>
      </c>
      <c r="L8779" s="535">
        <v>18.03</v>
      </c>
      <c r="M8779" s="536">
        <v>0</v>
      </c>
      <c r="N8779" s="535">
        <v>19.52</v>
      </c>
      <c r="O8779" s="536">
        <v>0</v>
      </c>
      <c r="P8779" s="535">
        <v>22.18</v>
      </c>
      <c r="Q8779" s="536">
        <v>0</v>
      </c>
      <c r="R8779" s="535">
        <v>20.21</v>
      </c>
    </row>
    <row r="8780" spans="1:18" ht="12.75">
      <c r="A8780" s="145">
        <v>98270</v>
      </c>
      <c r="B8780" s="102" t="s">
        <v>30383</v>
      </c>
      <c r="C8780" s="145" t="s">
        <v>1</v>
      </c>
      <c r="D8780" s="535">
        <v>33.25</v>
      </c>
      <c r="E8780" s="536">
        <v>0</v>
      </c>
      <c r="F8780" s="535">
        <v>31.98</v>
      </c>
      <c r="G8780" s="536">
        <v>0</v>
      </c>
      <c r="H8780" s="535">
        <v>35.26</v>
      </c>
      <c r="I8780" s="536">
        <v>0</v>
      </c>
      <c r="J8780" s="535">
        <v>25.75</v>
      </c>
      <c r="K8780" s="536">
        <v>0</v>
      </c>
      <c r="L8780" s="535">
        <v>31</v>
      </c>
      <c r="M8780" s="536">
        <v>0</v>
      </c>
      <c r="N8780" s="535">
        <v>33.32</v>
      </c>
      <c r="O8780" s="536">
        <v>0</v>
      </c>
      <c r="P8780" s="535">
        <v>37.71</v>
      </c>
      <c r="Q8780" s="536">
        <v>0</v>
      </c>
      <c r="R8780" s="535">
        <v>34.909999999999997</v>
      </c>
    </row>
    <row r="8781" spans="1:18" ht="12.75">
      <c r="A8781" s="145">
        <v>98279</v>
      </c>
      <c r="B8781" s="102" t="s">
        <v>30384</v>
      </c>
      <c r="C8781" s="145" t="s">
        <v>1</v>
      </c>
      <c r="D8781" s="535">
        <v>30.47</v>
      </c>
      <c r="E8781" s="536">
        <v>0</v>
      </c>
      <c r="F8781" s="535">
        <v>29.34</v>
      </c>
      <c r="G8781" s="536">
        <v>0</v>
      </c>
      <c r="H8781" s="535">
        <v>31.76</v>
      </c>
      <c r="I8781" s="536">
        <v>0</v>
      </c>
      <c r="J8781" s="535">
        <v>23.34</v>
      </c>
      <c r="K8781" s="536">
        <v>0</v>
      </c>
      <c r="L8781" s="535">
        <v>28.17</v>
      </c>
      <c r="M8781" s="536">
        <v>0</v>
      </c>
      <c r="N8781" s="535">
        <v>30.65</v>
      </c>
      <c r="O8781" s="536">
        <v>0</v>
      </c>
      <c r="P8781" s="535">
        <v>34.89</v>
      </c>
      <c r="Q8781" s="536">
        <v>0</v>
      </c>
      <c r="R8781" s="535">
        <v>31.49</v>
      </c>
    </row>
    <row r="8782" spans="1:18" ht="12.75">
      <c r="A8782" s="145">
        <v>98271</v>
      </c>
      <c r="B8782" s="102" t="s">
        <v>30385</v>
      </c>
      <c r="C8782" s="145" t="s">
        <v>1</v>
      </c>
      <c r="D8782" s="535">
        <v>46.54</v>
      </c>
      <c r="E8782" s="536">
        <v>0</v>
      </c>
      <c r="F8782" s="535">
        <v>44.8</v>
      </c>
      <c r="G8782" s="536">
        <v>0</v>
      </c>
      <c r="H8782" s="535">
        <v>48.93</v>
      </c>
      <c r="I8782" s="536">
        <v>0</v>
      </c>
      <c r="J8782" s="535">
        <v>35.840000000000003</v>
      </c>
      <c r="K8782" s="536">
        <v>0</v>
      </c>
      <c r="L8782" s="535">
        <v>43.2</v>
      </c>
      <c r="M8782" s="536">
        <v>0</v>
      </c>
      <c r="N8782" s="535">
        <v>46.73</v>
      </c>
      <c r="O8782" s="536">
        <v>0</v>
      </c>
      <c r="P8782" s="535">
        <v>53.03</v>
      </c>
      <c r="Q8782" s="536">
        <v>0</v>
      </c>
      <c r="R8782" s="535">
        <v>48.47</v>
      </c>
    </row>
    <row r="8783" spans="1:18" ht="12.75">
      <c r="A8783" s="145">
        <v>98400</v>
      </c>
      <c r="B8783" s="102" t="s">
        <v>30386</v>
      </c>
      <c r="C8783" s="145" t="s">
        <v>1</v>
      </c>
      <c r="D8783" s="535">
        <v>12.57</v>
      </c>
      <c r="E8783" s="536">
        <v>0</v>
      </c>
      <c r="F8783" s="535">
        <v>12.08</v>
      </c>
      <c r="G8783" s="536">
        <v>0</v>
      </c>
      <c r="H8783" s="535">
        <v>13.83</v>
      </c>
      <c r="I8783" s="536">
        <v>0</v>
      </c>
      <c r="J8783" s="535">
        <v>9.98</v>
      </c>
      <c r="K8783" s="536">
        <v>0</v>
      </c>
      <c r="L8783" s="535">
        <v>11.95</v>
      </c>
      <c r="M8783" s="536">
        <v>0</v>
      </c>
      <c r="N8783" s="535">
        <v>12.49</v>
      </c>
      <c r="O8783" s="536">
        <v>0</v>
      </c>
      <c r="P8783" s="535">
        <v>13.97</v>
      </c>
      <c r="Q8783" s="536">
        <v>0</v>
      </c>
      <c r="R8783" s="535">
        <v>13.65</v>
      </c>
    </row>
    <row r="8784" spans="1:18" ht="12.75">
      <c r="A8784" s="145">
        <v>98401</v>
      </c>
      <c r="B8784" s="102" t="s">
        <v>30387</v>
      </c>
      <c r="C8784" s="145" t="s">
        <v>1</v>
      </c>
      <c r="D8784" s="535">
        <v>19.5</v>
      </c>
      <c r="E8784" s="536">
        <v>0</v>
      </c>
      <c r="F8784" s="535">
        <v>18.75</v>
      </c>
      <c r="G8784" s="536">
        <v>0</v>
      </c>
      <c r="H8784" s="535">
        <v>21.01</v>
      </c>
      <c r="I8784" s="536">
        <v>0</v>
      </c>
      <c r="J8784" s="535">
        <v>15.25</v>
      </c>
      <c r="K8784" s="536">
        <v>0</v>
      </c>
      <c r="L8784" s="535">
        <v>18.329999999999998</v>
      </c>
      <c r="M8784" s="536">
        <v>0</v>
      </c>
      <c r="N8784" s="535">
        <v>19.46</v>
      </c>
      <c r="O8784" s="536">
        <v>0</v>
      </c>
      <c r="P8784" s="535">
        <v>21.92</v>
      </c>
      <c r="Q8784" s="536">
        <v>0</v>
      </c>
      <c r="R8784" s="535">
        <v>20.76</v>
      </c>
    </row>
    <row r="8785" spans="1:18" ht="12.75">
      <c r="A8785" s="145">
        <v>98402</v>
      </c>
      <c r="B8785" s="102" t="s">
        <v>30388</v>
      </c>
      <c r="C8785" s="145" t="s">
        <v>1</v>
      </c>
      <c r="D8785" s="535">
        <v>22.72</v>
      </c>
      <c r="E8785" s="536">
        <v>0</v>
      </c>
      <c r="F8785" s="535">
        <v>21.84</v>
      </c>
      <c r="G8785" s="536">
        <v>0</v>
      </c>
      <c r="H8785" s="535">
        <v>24.39</v>
      </c>
      <c r="I8785" s="536">
        <v>0</v>
      </c>
      <c r="J8785" s="535">
        <v>17.73</v>
      </c>
      <c r="K8785" s="536">
        <v>0</v>
      </c>
      <c r="L8785" s="535">
        <v>21.31</v>
      </c>
      <c r="M8785" s="536">
        <v>0</v>
      </c>
      <c r="N8785" s="535">
        <v>22.68</v>
      </c>
      <c r="O8785" s="536">
        <v>0</v>
      </c>
      <c r="P8785" s="535">
        <v>25.57</v>
      </c>
      <c r="Q8785" s="536">
        <v>0</v>
      </c>
      <c r="R8785" s="535">
        <v>24.12</v>
      </c>
    </row>
    <row r="8786" spans="1:18" ht="12.75">
      <c r="A8786" s="145">
        <v>100556</v>
      </c>
      <c r="B8786" s="102" t="s">
        <v>30389</v>
      </c>
      <c r="C8786" s="145" t="s">
        <v>2</v>
      </c>
      <c r="D8786" s="535">
        <v>30.46</v>
      </c>
      <c r="E8786" s="536">
        <v>0.62380000000000002</v>
      </c>
      <c r="F8786" s="535">
        <v>40.630000000000003</v>
      </c>
      <c r="G8786" s="536">
        <v>0</v>
      </c>
      <c r="H8786" s="535">
        <v>33.44</v>
      </c>
      <c r="I8786" s="536">
        <v>0.56820000000000004</v>
      </c>
      <c r="J8786" s="535">
        <v>30.29</v>
      </c>
      <c r="K8786" s="536">
        <v>0</v>
      </c>
      <c r="L8786" s="535">
        <v>32.67</v>
      </c>
      <c r="M8786" s="536">
        <v>0</v>
      </c>
      <c r="N8786" s="535">
        <v>30.28</v>
      </c>
      <c r="O8786" s="536">
        <v>0</v>
      </c>
      <c r="P8786" s="535">
        <v>32.340000000000003</v>
      </c>
      <c r="Q8786" s="536">
        <v>0</v>
      </c>
      <c r="R8786" s="535">
        <v>33.31</v>
      </c>
    </row>
    <row r="8787" spans="1:18" ht="12.75">
      <c r="A8787" s="145">
        <v>106083</v>
      </c>
      <c r="B8787" s="102" t="s">
        <v>30390</v>
      </c>
      <c r="C8787" s="145" t="s">
        <v>2</v>
      </c>
      <c r="D8787" s="535">
        <v>0</v>
      </c>
      <c r="E8787" s="536"/>
      <c r="F8787" s="535">
        <v>0</v>
      </c>
      <c r="G8787" s="536"/>
      <c r="H8787" s="535">
        <v>0</v>
      </c>
      <c r="I8787" s="536"/>
      <c r="J8787" s="535">
        <v>0</v>
      </c>
      <c r="K8787" s="536"/>
      <c r="L8787" s="535">
        <v>0</v>
      </c>
      <c r="M8787" s="536"/>
      <c r="N8787" s="535">
        <v>0</v>
      </c>
      <c r="O8787" s="536"/>
      <c r="P8787" s="535">
        <v>0</v>
      </c>
      <c r="Q8787" s="536"/>
      <c r="R8787" s="535">
        <v>0</v>
      </c>
    </row>
    <row r="8788" spans="1:18" ht="12.75">
      <c r="A8788" s="145">
        <v>100557</v>
      </c>
      <c r="B8788" s="102" t="s">
        <v>30391</v>
      </c>
      <c r="C8788" s="145" t="s">
        <v>2</v>
      </c>
      <c r="D8788" s="535">
        <v>408.71</v>
      </c>
      <c r="E8788" s="536">
        <v>0.86860000000000004</v>
      </c>
      <c r="F8788" s="535">
        <v>605.95000000000005</v>
      </c>
      <c r="G8788" s="536">
        <v>0</v>
      </c>
      <c r="H8788" s="535">
        <v>422.66</v>
      </c>
      <c r="I8788" s="536">
        <v>0.83989999999999998</v>
      </c>
      <c r="J8788" s="535">
        <v>426.57</v>
      </c>
      <c r="K8788" s="536">
        <v>0</v>
      </c>
      <c r="L8788" s="535">
        <v>446.46</v>
      </c>
      <c r="M8788" s="536">
        <v>0</v>
      </c>
      <c r="N8788" s="535">
        <v>411.7</v>
      </c>
      <c r="O8788" s="536">
        <v>0</v>
      </c>
      <c r="P8788" s="535">
        <v>441</v>
      </c>
      <c r="Q8788" s="536">
        <v>0</v>
      </c>
      <c r="R8788" s="535">
        <v>424.59</v>
      </c>
    </row>
    <row r="8789" spans="1:18" ht="12.75">
      <c r="A8789" s="145">
        <v>106088</v>
      </c>
      <c r="B8789" s="102" t="s">
        <v>30392</v>
      </c>
      <c r="C8789" s="145" t="s">
        <v>2</v>
      </c>
      <c r="D8789" s="535">
        <v>0</v>
      </c>
      <c r="E8789" s="536"/>
      <c r="F8789" s="535">
        <v>0</v>
      </c>
      <c r="G8789" s="536"/>
      <c r="H8789" s="535">
        <v>0</v>
      </c>
      <c r="I8789" s="536"/>
      <c r="J8789" s="535">
        <v>0</v>
      </c>
      <c r="K8789" s="536"/>
      <c r="L8789" s="535">
        <v>0</v>
      </c>
      <c r="M8789" s="536"/>
      <c r="N8789" s="535">
        <v>0</v>
      </c>
      <c r="O8789" s="536"/>
      <c r="P8789" s="535">
        <v>0</v>
      </c>
      <c r="Q8789" s="536"/>
      <c r="R8789" s="535">
        <v>0</v>
      </c>
    </row>
    <row r="8790" spans="1:18" ht="12.75">
      <c r="A8790" s="145">
        <v>106081</v>
      </c>
      <c r="B8790" s="102" t="s">
        <v>30393</v>
      </c>
      <c r="C8790" s="145" t="s">
        <v>2</v>
      </c>
      <c r="D8790" s="535">
        <v>0</v>
      </c>
      <c r="E8790" s="536"/>
      <c r="F8790" s="535">
        <v>0</v>
      </c>
      <c r="G8790" s="536"/>
      <c r="H8790" s="535">
        <v>0</v>
      </c>
      <c r="I8790" s="536"/>
      <c r="J8790" s="535">
        <v>0</v>
      </c>
      <c r="K8790" s="536"/>
      <c r="L8790" s="535">
        <v>0</v>
      </c>
      <c r="M8790" s="536"/>
      <c r="N8790" s="535">
        <v>0</v>
      </c>
      <c r="O8790" s="536"/>
      <c r="P8790" s="535">
        <v>0</v>
      </c>
      <c r="Q8790" s="536"/>
      <c r="R8790" s="535">
        <v>0</v>
      </c>
    </row>
    <row r="8791" spans="1:18" ht="12.75">
      <c r="A8791" s="145">
        <v>106080</v>
      </c>
      <c r="B8791" s="102" t="s">
        <v>30394</v>
      </c>
      <c r="C8791" s="145" t="s">
        <v>2</v>
      </c>
      <c r="D8791" s="535">
        <v>0</v>
      </c>
      <c r="E8791" s="536"/>
      <c r="F8791" s="535">
        <v>0</v>
      </c>
      <c r="G8791" s="536"/>
      <c r="H8791" s="535">
        <v>0</v>
      </c>
      <c r="I8791" s="536"/>
      <c r="J8791" s="535">
        <v>0</v>
      </c>
      <c r="K8791" s="536"/>
      <c r="L8791" s="535">
        <v>0</v>
      </c>
      <c r="M8791" s="536"/>
      <c r="N8791" s="535">
        <v>0</v>
      </c>
      <c r="O8791" s="536"/>
      <c r="P8791" s="535">
        <v>0</v>
      </c>
      <c r="Q8791" s="536"/>
      <c r="R8791" s="535">
        <v>0</v>
      </c>
    </row>
    <row r="8792" spans="1:18" ht="12.75">
      <c r="A8792" s="145">
        <v>98301</v>
      </c>
      <c r="B8792" s="102" t="s">
        <v>30395</v>
      </c>
      <c r="C8792" s="145" t="s">
        <v>2</v>
      </c>
      <c r="D8792" s="535">
        <v>777.81</v>
      </c>
      <c r="E8792" s="536">
        <v>0</v>
      </c>
      <c r="F8792" s="535">
        <v>610.49</v>
      </c>
      <c r="G8792" s="536">
        <v>0.5302</v>
      </c>
      <c r="H8792" s="535">
        <v>871.49</v>
      </c>
      <c r="I8792" s="536">
        <v>0</v>
      </c>
      <c r="J8792" s="535">
        <v>584.69000000000005</v>
      </c>
      <c r="K8792" s="536">
        <v>0.55359999999999998</v>
      </c>
      <c r="L8792" s="535">
        <v>648.17999999999995</v>
      </c>
      <c r="M8792" s="536">
        <v>0</v>
      </c>
      <c r="N8792" s="535">
        <v>616.88</v>
      </c>
      <c r="O8792" s="536">
        <v>0</v>
      </c>
      <c r="P8792" s="535">
        <v>629.11</v>
      </c>
      <c r="Q8792" s="536">
        <v>0.51449999999999996</v>
      </c>
      <c r="R8792" s="535">
        <v>693.93</v>
      </c>
    </row>
    <row r="8793" spans="1:18" ht="12.75">
      <c r="A8793" s="145">
        <v>98302</v>
      </c>
      <c r="B8793" s="102" t="s">
        <v>30396</v>
      </c>
      <c r="C8793" s="145" t="s">
        <v>2</v>
      </c>
      <c r="D8793" s="535">
        <v>1578.73</v>
      </c>
      <c r="E8793" s="536">
        <v>0</v>
      </c>
      <c r="F8793" s="535">
        <v>1153.6500000000001</v>
      </c>
      <c r="G8793" s="536">
        <v>0.75139999999999996</v>
      </c>
      <c r="H8793" s="535">
        <v>1698.7</v>
      </c>
      <c r="I8793" s="536">
        <v>0</v>
      </c>
      <c r="J8793" s="535">
        <v>1127.8499999999999</v>
      </c>
      <c r="K8793" s="536">
        <v>0.76859999999999995</v>
      </c>
      <c r="L8793" s="535">
        <v>1220.19</v>
      </c>
      <c r="M8793" s="536">
        <v>0</v>
      </c>
      <c r="N8793" s="535">
        <v>1167.79</v>
      </c>
      <c r="O8793" s="536">
        <v>0</v>
      </c>
      <c r="P8793" s="535">
        <v>1172.27</v>
      </c>
      <c r="Q8793" s="536">
        <v>0.73950000000000005</v>
      </c>
      <c r="R8793" s="535">
        <v>1237.0899999999999</v>
      </c>
    </row>
    <row r="8794" spans="1:18" ht="12.75">
      <c r="A8794" s="145">
        <v>98593</v>
      </c>
      <c r="B8794" s="102" t="s">
        <v>30397</v>
      </c>
      <c r="C8794" s="145" t="s">
        <v>2</v>
      </c>
      <c r="D8794" s="535">
        <v>3469.2</v>
      </c>
      <c r="E8794" s="536">
        <v>0</v>
      </c>
      <c r="F8794" s="535">
        <v>2517.6999999999998</v>
      </c>
      <c r="G8794" s="536">
        <v>0.77359999999999995</v>
      </c>
      <c r="H8794" s="535">
        <v>3718.54</v>
      </c>
      <c r="I8794" s="536">
        <v>0</v>
      </c>
      <c r="J8794" s="535">
        <v>2466.4299999999998</v>
      </c>
      <c r="K8794" s="536">
        <v>0.78969999999999996</v>
      </c>
      <c r="L8794" s="535">
        <v>2661.87</v>
      </c>
      <c r="M8794" s="536">
        <v>0</v>
      </c>
      <c r="N8794" s="535">
        <v>2549.0300000000002</v>
      </c>
      <c r="O8794" s="536">
        <v>0</v>
      </c>
      <c r="P8794" s="535">
        <v>2554.6999999999998</v>
      </c>
      <c r="Q8794" s="536">
        <v>0.76239999999999997</v>
      </c>
      <c r="R8794" s="535">
        <v>2683.53</v>
      </c>
    </row>
    <row r="8795" spans="1:18" ht="12.75">
      <c r="A8795" s="145">
        <v>98304</v>
      </c>
      <c r="B8795" s="102" t="s">
        <v>30398</v>
      </c>
      <c r="C8795" s="145" t="s">
        <v>2</v>
      </c>
      <c r="D8795" s="535">
        <v>5102.28</v>
      </c>
      <c r="E8795" s="536">
        <v>0</v>
      </c>
      <c r="F8795" s="535">
        <v>3625.22</v>
      </c>
      <c r="G8795" s="536">
        <v>0.84279999999999999</v>
      </c>
      <c r="H8795" s="535">
        <v>5405.24</v>
      </c>
      <c r="I8795" s="536">
        <v>0</v>
      </c>
      <c r="J8795" s="535">
        <v>3573.95</v>
      </c>
      <c r="K8795" s="536">
        <v>0.8548</v>
      </c>
      <c r="L8795" s="535">
        <v>3828.2</v>
      </c>
      <c r="M8795" s="536">
        <v>0</v>
      </c>
      <c r="N8795" s="535">
        <v>3672.35</v>
      </c>
      <c r="O8795" s="536">
        <v>0</v>
      </c>
      <c r="P8795" s="535">
        <v>3662.22</v>
      </c>
      <c r="Q8795" s="536">
        <v>0.83420000000000005</v>
      </c>
      <c r="R8795" s="535">
        <v>3791.05</v>
      </c>
    </row>
    <row r="8796" spans="1:18" ht="12.75">
      <c r="A8796" s="145">
        <v>106079</v>
      </c>
      <c r="B8796" s="102" t="s">
        <v>30399</v>
      </c>
      <c r="C8796" s="145" t="s">
        <v>2</v>
      </c>
      <c r="D8796" s="535">
        <v>0</v>
      </c>
      <c r="E8796" s="536"/>
      <c r="F8796" s="535">
        <v>0</v>
      </c>
      <c r="G8796" s="536"/>
      <c r="H8796" s="535">
        <v>0</v>
      </c>
      <c r="I8796" s="536"/>
      <c r="J8796" s="535">
        <v>0</v>
      </c>
      <c r="K8796" s="536"/>
      <c r="L8796" s="535">
        <v>0</v>
      </c>
      <c r="M8796" s="536"/>
      <c r="N8796" s="535">
        <v>0</v>
      </c>
      <c r="O8796" s="536"/>
      <c r="P8796" s="535">
        <v>0</v>
      </c>
      <c r="Q8796" s="536"/>
      <c r="R8796" s="535">
        <v>0</v>
      </c>
    </row>
    <row r="8797" spans="1:18" ht="12.75">
      <c r="A8797" s="145">
        <v>100561</v>
      </c>
      <c r="B8797" s="102" t="s">
        <v>30400</v>
      </c>
      <c r="C8797" s="145" t="s">
        <v>2</v>
      </c>
      <c r="D8797" s="535">
        <v>154</v>
      </c>
      <c r="E8797" s="536">
        <v>0.7429</v>
      </c>
      <c r="F8797" s="535">
        <v>211.92</v>
      </c>
      <c r="G8797" s="536">
        <v>0</v>
      </c>
      <c r="H8797" s="535">
        <v>157.21</v>
      </c>
      <c r="I8797" s="536">
        <v>0.72770000000000001</v>
      </c>
      <c r="J8797" s="535">
        <v>155.22999999999999</v>
      </c>
      <c r="K8797" s="536">
        <v>0</v>
      </c>
      <c r="L8797" s="535">
        <v>163.25</v>
      </c>
      <c r="M8797" s="536">
        <v>0</v>
      </c>
      <c r="N8797" s="535">
        <v>150.25</v>
      </c>
      <c r="O8797" s="536">
        <v>0</v>
      </c>
      <c r="P8797" s="535">
        <v>161.06</v>
      </c>
      <c r="Q8797" s="536">
        <v>0</v>
      </c>
      <c r="R8797" s="535">
        <v>155.65</v>
      </c>
    </row>
    <row r="8798" spans="1:18" ht="12.75">
      <c r="A8798" s="145">
        <v>100562</v>
      </c>
      <c r="B8798" s="102" t="s">
        <v>30401</v>
      </c>
      <c r="C8798" s="145" t="s">
        <v>2</v>
      </c>
      <c r="D8798" s="535">
        <v>247.7</v>
      </c>
      <c r="E8798" s="536">
        <v>0.76529999999999998</v>
      </c>
      <c r="F8798" s="535">
        <v>342.08</v>
      </c>
      <c r="G8798" s="536">
        <v>0</v>
      </c>
      <c r="H8798" s="535">
        <v>248.1</v>
      </c>
      <c r="I8798" s="536">
        <v>0.7641</v>
      </c>
      <c r="J8798" s="535">
        <v>250.06</v>
      </c>
      <c r="K8798" s="536">
        <v>0</v>
      </c>
      <c r="L8798" s="535">
        <v>261.39999999999998</v>
      </c>
      <c r="M8798" s="536">
        <v>0</v>
      </c>
      <c r="N8798" s="535">
        <v>240.17</v>
      </c>
      <c r="O8798" s="536">
        <v>0</v>
      </c>
      <c r="P8798" s="535">
        <v>257.70999999999998</v>
      </c>
      <c r="Q8798" s="536">
        <v>0</v>
      </c>
      <c r="R8798" s="535">
        <v>245.06</v>
      </c>
    </row>
    <row r="8799" spans="1:18" ht="12.75">
      <c r="A8799" s="145">
        <v>100560</v>
      </c>
      <c r="B8799" s="102" t="s">
        <v>30402</v>
      </c>
      <c r="C8799" s="145" t="s">
        <v>2</v>
      </c>
      <c r="D8799" s="535">
        <v>78.47</v>
      </c>
      <c r="E8799" s="536">
        <v>0.65820000000000001</v>
      </c>
      <c r="F8799" s="535">
        <v>104.88</v>
      </c>
      <c r="G8799" s="536">
        <v>0</v>
      </c>
      <c r="H8799" s="535">
        <v>83.28</v>
      </c>
      <c r="I8799" s="536">
        <v>0.62019999999999997</v>
      </c>
      <c r="J8799" s="535">
        <v>78.08</v>
      </c>
      <c r="K8799" s="536">
        <v>0</v>
      </c>
      <c r="L8799" s="535">
        <v>83.34</v>
      </c>
      <c r="M8799" s="536">
        <v>0</v>
      </c>
      <c r="N8799" s="535">
        <v>76.97</v>
      </c>
      <c r="O8799" s="536">
        <v>0</v>
      </c>
      <c r="P8799" s="535">
        <v>82.33</v>
      </c>
      <c r="Q8799" s="536">
        <v>0</v>
      </c>
      <c r="R8799" s="535">
        <v>82.53</v>
      </c>
    </row>
    <row r="8800" spans="1:18" ht="12.75">
      <c r="A8800" s="145">
        <v>100563</v>
      </c>
      <c r="B8800" s="102" t="s">
        <v>30403</v>
      </c>
      <c r="C8800" s="145" t="s">
        <v>2</v>
      </c>
      <c r="D8800" s="535">
        <v>365.74</v>
      </c>
      <c r="E8800" s="536">
        <v>0.77490000000000003</v>
      </c>
      <c r="F8800" s="535">
        <v>505.06</v>
      </c>
      <c r="G8800" s="536">
        <v>0</v>
      </c>
      <c r="H8800" s="535">
        <v>362.13</v>
      </c>
      <c r="I8800" s="536">
        <v>0.78259999999999996</v>
      </c>
      <c r="J8800" s="535">
        <v>369.19</v>
      </c>
      <c r="K8800" s="536">
        <v>0</v>
      </c>
      <c r="L8800" s="535">
        <v>384.66</v>
      </c>
      <c r="M8800" s="536">
        <v>0</v>
      </c>
      <c r="N8800" s="535">
        <v>353.04</v>
      </c>
      <c r="O8800" s="536">
        <v>0</v>
      </c>
      <c r="P8800" s="535">
        <v>379.04</v>
      </c>
      <c r="Q8800" s="536">
        <v>0</v>
      </c>
      <c r="R8800" s="535">
        <v>357.04</v>
      </c>
    </row>
    <row r="8801" spans="1:18" ht="12.75">
      <c r="A8801" s="145">
        <v>100555</v>
      </c>
      <c r="B8801" s="102" t="s">
        <v>30404</v>
      </c>
      <c r="C8801" s="145" t="s">
        <v>2</v>
      </c>
      <c r="D8801" s="535">
        <v>1958.48</v>
      </c>
      <c r="E8801" s="536">
        <v>0</v>
      </c>
      <c r="F8801" s="535">
        <v>1341.92</v>
      </c>
      <c r="G8801" s="536">
        <v>0.96460000000000001</v>
      </c>
      <c r="H8801" s="535">
        <v>2034.05</v>
      </c>
      <c r="I8801" s="536">
        <v>0</v>
      </c>
      <c r="J8801" s="535">
        <v>1337.66</v>
      </c>
      <c r="K8801" s="536">
        <v>0.9677</v>
      </c>
      <c r="L8801" s="535">
        <v>1414.07</v>
      </c>
      <c r="M8801" s="536">
        <v>0</v>
      </c>
      <c r="N8801" s="535">
        <v>1360.69</v>
      </c>
      <c r="O8801" s="536">
        <v>0</v>
      </c>
      <c r="P8801" s="535">
        <v>1345</v>
      </c>
      <c r="Q8801" s="536">
        <v>0.96240000000000003</v>
      </c>
      <c r="R8801" s="535">
        <v>1355.73</v>
      </c>
    </row>
    <row r="8802" spans="1:18" ht="12.75">
      <c r="A8802" s="145">
        <v>106084</v>
      </c>
      <c r="B8802" s="102" t="s">
        <v>30405</v>
      </c>
      <c r="C8802" s="145" t="s">
        <v>2</v>
      </c>
      <c r="D8802" s="535">
        <v>0</v>
      </c>
      <c r="E8802" s="536"/>
      <c r="F8802" s="535">
        <v>0</v>
      </c>
      <c r="G8802" s="536"/>
      <c r="H8802" s="535">
        <v>0</v>
      </c>
      <c r="I8802" s="536"/>
      <c r="J8802" s="535">
        <v>0</v>
      </c>
      <c r="K8802" s="536"/>
      <c r="L8802" s="535">
        <v>0</v>
      </c>
      <c r="M8802" s="536"/>
      <c r="N8802" s="535">
        <v>0</v>
      </c>
      <c r="O8802" s="536"/>
      <c r="P8802" s="535">
        <v>0</v>
      </c>
      <c r="Q8802" s="536"/>
      <c r="R8802" s="535">
        <v>0</v>
      </c>
    </row>
    <row r="8803" spans="1:18" ht="12.75">
      <c r="A8803" s="145">
        <v>106087</v>
      </c>
      <c r="B8803" s="102" t="s">
        <v>30406</v>
      </c>
      <c r="C8803" s="145" t="s">
        <v>2</v>
      </c>
      <c r="D8803" s="535">
        <v>0</v>
      </c>
      <c r="E8803" s="536"/>
      <c r="F8803" s="535">
        <v>0</v>
      </c>
      <c r="G8803" s="536"/>
      <c r="H8803" s="535">
        <v>0</v>
      </c>
      <c r="I8803" s="536"/>
      <c r="J8803" s="535">
        <v>0</v>
      </c>
      <c r="K8803" s="536"/>
      <c r="L8803" s="535">
        <v>0</v>
      </c>
      <c r="M8803" s="536"/>
      <c r="N8803" s="535">
        <v>0</v>
      </c>
      <c r="O8803" s="536"/>
      <c r="P8803" s="535">
        <v>0</v>
      </c>
      <c r="Q8803" s="536"/>
      <c r="R8803" s="535">
        <v>0</v>
      </c>
    </row>
    <row r="8804" spans="1:18" ht="12.75">
      <c r="A8804" s="145">
        <v>106085</v>
      </c>
      <c r="B8804" s="102" t="s">
        <v>30407</v>
      </c>
      <c r="C8804" s="145" t="s">
        <v>2</v>
      </c>
      <c r="D8804" s="535">
        <v>0</v>
      </c>
      <c r="E8804" s="536"/>
      <c r="F8804" s="535">
        <v>0</v>
      </c>
      <c r="G8804" s="536"/>
      <c r="H8804" s="535">
        <v>0</v>
      </c>
      <c r="I8804" s="536"/>
      <c r="J8804" s="535">
        <v>0</v>
      </c>
      <c r="K8804" s="536"/>
      <c r="L8804" s="535">
        <v>0</v>
      </c>
      <c r="M8804" s="536"/>
      <c r="N8804" s="535">
        <v>0</v>
      </c>
      <c r="O8804" s="536"/>
      <c r="P8804" s="535">
        <v>0</v>
      </c>
      <c r="Q8804" s="536"/>
      <c r="R8804" s="535">
        <v>0</v>
      </c>
    </row>
    <row r="8805" spans="1:18" ht="12.75">
      <c r="A8805" s="145">
        <v>106086</v>
      </c>
      <c r="B8805" s="102" t="s">
        <v>30408</v>
      </c>
      <c r="C8805" s="145" t="s">
        <v>2</v>
      </c>
      <c r="D8805" s="535">
        <v>0</v>
      </c>
      <c r="E8805" s="536"/>
      <c r="F8805" s="535">
        <v>0</v>
      </c>
      <c r="G8805" s="536"/>
      <c r="H8805" s="535">
        <v>0</v>
      </c>
      <c r="I8805" s="536"/>
      <c r="J8805" s="535">
        <v>0</v>
      </c>
      <c r="K8805" s="536"/>
      <c r="L8805" s="535">
        <v>0</v>
      </c>
      <c r="M8805" s="536"/>
      <c r="N8805" s="535">
        <v>0</v>
      </c>
      <c r="O8805" s="536"/>
      <c r="P8805" s="535">
        <v>0</v>
      </c>
      <c r="Q8805" s="536"/>
      <c r="R8805" s="535">
        <v>0</v>
      </c>
    </row>
    <row r="8806" spans="1:18" ht="12.75">
      <c r="A8806" s="145">
        <v>98305</v>
      </c>
      <c r="B8806" s="102" t="s">
        <v>30409</v>
      </c>
      <c r="C8806" s="145" t="s">
        <v>2</v>
      </c>
      <c r="D8806" s="535">
        <v>3933.73</v>
      </c>
      <c r="E8806" s="536">
        <v>0</v>
      </c>
      <c r="F8806" s="535">
        <v>2681.49</v>
      </c>
      <c r="G8806" s="536">
        <v>0.98229999999999995</v>
      </c>
      <c r="H8806" s="535">
        <v>4074.15</v>
      </c>
      <c r="I8806" s="536">
        <v>0</v>
      </c>
      <c r="J8806" s="535">
        <v>2677.23</v>
      </c>
      <c r="K8806" s="536">
        <v>0.9839</v>
      </c>
      <c r="L8806" s="535">
        <v>2824.78</v>
      </c>
      <c r="M8806" s="536">
        <v>0</v>
      </c>
      <c r="N8806" s="535">
        <v>2719.38</v>
      </c>
      <c r="O8806" s="536">
        <v>0</v>
      </c>
      <c r="P8806" s="535">
        <v>2684.57</v>
      </c>
      <c r="Q8806" s="536">
        <v>0.98119999999999996</v>
      </c>
      <c r="R8806" s="535">
        <v>2695.3</v>
      </c>
    </row>
    <row r="8807" spans="1:18" ht="12.75">
      <c r="A8807" s="145">
        <v>98307</v>
      </c>
      <c r="B8807" s="102" t="s">
        <v>30410</v>
      </c>
      <c r="C8807" s="145" t="s">
        <v>2</v>
      </c>
      <c r="D8807" s="535">
        <v>76.87</v>
      </c>
      <c r="E8807" s="536">
        <v>0</v>
      </c>
      <c r="F8807" s="535">
        <v>71.959999999999994</v>
      </c>
      <c r="G8807" s="536">
        <v>0</v>
      </c>
      <c r="H8807" s="535">
        <v>67.13</v>
      </c>
      <c r="I8807" s="536">
        <v>0</v>
      </c>
      <c r="J8807" s="535">
        <v>67.81</v>
      </c>
      <c r="K8807" s="536">
        <v>0</v>
      </c>
      <c r="L8807" s="535">
        <v>48.28</v>
      </c>
      <c r="M8807" s="536">
        <v>0</v>
      </c>
      <c r="N8807" s="535">
        <v>63.53</v>
      </c>
      <c r="O8807" s="536">
        <v>0</v>
      </c>
      <c r="P8807" s="535">
        <v>76.849999999999994</v>
      </c>
      <c r="Q8807" s="536">
        <v>0</v>
      </c>
      <c r="R8807" s="535">
        <v>71.56</v>
      </c>
    </row>
    <row r="8808" spans="1:18" ht="12.75">
      <c r="A8808" s="145">
        <v>98308</v>
      </c>
      <c r="B8808" s="102" t="s">
        <v>30411</v>
      </c>
      <c r="C8808" s="145" t="s">
        <v>2</v>
      </c>
      <c r="D8808" s="535">
        <v>53.27</v>
      </c>
      <c r="E8808" s="536">
        <v>0</v>
      </c>
      <c r="F8808" s="535">
        <v>50.04</v>
      </c>
      <c r="G8808" s="536">
        <v>0</v>
      </c>
      <c r="H8808" s="535">
        <v>50.27</v>
      </c>
      <c r="I8808" s="536">
        <v>0</v>
      </c>
      <c r="J8808" s="535">
        <v>46.86</v>
      </c>
      <c r="K8808" s="536">
        <v>0</v>
      </c>
      <c r="L8808" s="535">
        <v>37.29</v>
      </c>
      <c r="M8808" s="536">
        <v>0</v>
      </c>
      <c r="N8808" s="535">
        <v>45.32</v>
      </c>
      <c r="O8808" s="536">
        <v>0</v>
      </c>
      <c r="P8808" s="535">
        <v>53.42</v>
      </c>
      <c r="Q8808" s="536">
        <v>0</v>
      </c>
      <c r="R8808" s="535">
        <v>52.52</v>
      </c>
    </row>
    <row r="8809" spans="1:18" ht="12.75">
      <c r="A8809" s="145">
        <v>106077</v>
      </c>
      <c r="B8809" s="102" t="s">
        <v>30412</v>
      </c>
      <c r="C8809" s="145" t="s">
        <v>2</v>
      </c>
      <c r="D8809" s="535">
        <v>0</v>
      </c>
      <c r="E8809" s="536"/>
      <c r="F8809" s="535">
        <v>0</v>
      </c>
      <c r="G8809" s="536"/>
      <c r="H8809" s="535">
        <v>0</v>
      </c>
      <c r="I8809" s="536"/>
      <c r="J8809" s="535">
        <v>0</v>
      </c>
      <c r="K8809" s="536"/>
      <c r="L8809" s="535">
        <v>0</v>
      </c>
      <c r="M8809" s="536"/>
      <c r="N8809" s="535">
        <v>0</v>
      </c>
      <c r="O8809" s="536"/>
      <c r="P8809" s="535">
        <v>0</v>
      </c>
      <c r="Q8809" s="536"/>
      <c r="R8809" s="535">
        <v>0</v>
      </c>
    </row>
    <row r="8810" spans="1:18" ht="12.75">
      <c r="A8810" s="145">
        <v>106078</v>
      </c>
      <c r="B8810" s="102" t="s">
        <v>30413</v>
      </c>
      <c r="C8810" s="145" t="s">
        <v>2</v>
      </c>
      <c r="D8810" s="535">
        <v>0</v>
      </c>
      <c r="E8810" s="536"/>
      <c r="F8810" s="535">
        <v>0</v>
      </c>
      <c r="G8810" s="536"/>
      <c r="H8810" s="535">
        <v>0</v>
      </c>
      <c r="I8810" s="536"/>
      <c r="J8810" s="535">
        <v>0</v>
      </c>
      <c r="K8810" s="536"/>
      <c r="L8810" s="535">
        <v>0</v>
      </c>
      <c r="M8810" s="536"/>
      <c r="N8810" s="535">
        <v>0</v>
      </c>
      <c r="O8810" s="536"/>
      <c r="P8810" s="535">
        <v>0</v>
      </c>
      <c r="Q8810" s="536"/>
      <c r="R8810" s="535">
        <v>0</v>
      </c>
    </row>
    <row r="8811" spans="1:18" ht="12.75">
      <c r="A8811" s="145">
        <v>103401</v>
      </c>
      <c r="B8811" s="102" t="s">
        <v>30414</v>
      </c>
      <c r="C8811" s="145" t="s">
        <v>2</v>
      </c>
      <c r="D8811" s="535">
        <v>22.59</v>
      </c>
      <c r="E8811" s="536">
        <v>0</v>
      </c>
      <c r="F8811" s="535">
        <v>18.809999999999999</v>
      </c>
      <c r="G8811" s="536">
        <v>0</v>
      </c>
      <c r="H8811" s="535">
        <v>25.19</v>
      </c>
      <c r="I8811" s="536">
        <v>0</v>
      </c>
      <c r="J8811" s="535">
        <v>17.66</v>
      </c>
      <c r="K8811" s="536">
        <v>0</v>
      </c>
      <c r="L8811" s="535">
        <v>24.51</v>
      </c>
      <c r="M8811" s="536">
        <v>0</v>
      </c>
      <c r="N8811" s="535">
        <v>22.51</v>
      </c>
      <c r="O8811" s="536">
        <v>0</v>
      </c>
      <c r="P8811" s="535">
        <v>24.25</v>
      </c>
      <c r="Q8811" s="536">
        <v>0</v>
      </c>
      <c r="R8811" s="535">
        <v>26.47</v>
      </c>
    </row>
    <row r="8812" spans="1:18" ht="12.75">
      <c r="A8812" s="145">
        <v>103402</v>
      </c>
      <c r="B8812" s="102" t="s">
        <v>30415</v>
      </c>
      <c r="C8812" s="145" t="s">
        <v>2</v>
      </c>
      <c r="D8812" s="535">
        <v>32.85</v>
      </c>
      <c r="E8812" s="536">
        <v>0</v>
      </c>
      <c r="F8812" s="535">
        <v>27.36</v>
      </c>
      <c r="G8812" s="536">
        <v>0</v>
      </c>
      <c r="H8812" s="535">
        <v>36.659999999999997</v>
      </c>
      <c r="I8812" s="536">
        <v>0</v>
      </c>
      <c r="J8812" s="535">
        <v>25.7</v>
      </c>
      <c r="K8812" s="536">
        <v>0</v>
      </c>
      <c r="L8812" s="535">
        <v>35.659999999999997</v>
      </c>
      <c r="M8812" s="536">
        <v>0</v>
      </c>
      <c r="N8812" s="535">
        <v>32.74</v>
      </c>
      <c r="O8812" s="536">
        <v>0</v>
      </c>
      <c r="P8812" s="535">
        <v>35.28</v>
      </c>
      <c r="Q8812" s="536">
        <v>0</v>
      </c>
      <c r="R8812" s="535">
        <v>38.520000000000003</v>
      </c>
    </row>
    <row r="8813" spans="1:18" ht="12.75">
      <c r="A8813" s="145">
        <v>103403</v>
      </c>
      <c r="B8813" s="102" t="s">
        <v>30416</v>
      </c>
      <c r="C8813" s="145" t="s">
        <v>2</v>
      </c>
      <c r="D8813" s="535">
        <v>36.950000000000003</v>
      </c>
      <c r="E8813" s="536">
        <v>0</v>
      </c>
      <c r="F8813" s="535">
        <v>30.77</v>
      </c>
      <c r="G8813" s="536">
        <v>0</v>
      </c>
      <c r="H8813" s="535">
        <v>41.24</v>
      </c>
      <c r="I8813" s="536">
        <v>0</v>
      </c>
      <c r="J8813" s="535">
        <v>28.92</v>
      </c>
      <c r="K8813" s="536">
        <v>0</v>
      </c>
      <c r="L8813" s="535">
        <v>40.11</v>
      </c>
      <c r="M8813" s="536">
        <v>0</v>
      </c>
      <c r="N8813" s="535">
        <v>36.840000000000003</v>
      </c>
      <c r="O8813" s="536">
        <v>0</v>
      </c>
      <c r="P8813" s="535">
        <v>39.700000000000003</v>
      </c>
      <c r="Q8813" s="536">
        <v>0</v>
      </c>
      <c r="R8813" s="535">
        <v>43.34</v>
      </c>
    </row>
    <row r="8814" spans="1:18" ht="12.75">
      <c r="A8814" s="145">
        <v>103397</v>
      </c>
      <c r="B8814" s="102" t="s">
        <v>30417</v>
      </c>
      <c r="C8814" s="145" t="s">
        <v>2</v>
      </c>
      <c r="D8814" s="535">
        <v>4.0999999999999996</v>
      </c>
      <c r="E8814" s="536">
        <v>0</v>
      </c>
      <c r="F8814" s="535">
        <v>3.41</v>
      </c>
      <c r="G8814" s="536">
        <v>0</v>
      </c>
      <c r="H8814" s="535">
        <v>4.57</v>
      </c>
      <c r="I8814" s="536">
        <v>0</v>
      </c>
      <c r="J8814" s="535">
        <v>3.21</v>
      </c>
      <c r="K8814" s="536">
        <v>0</v>
      </c>
      <c r="L8814" s="535">
        <v>4.45</v>
      </c>
      <c r="M8814" s="536">
        <v>0</v>
      </c>
      <c r="N8814" s="535">
        <v>4.09</v>
      </c>
      <c r="O8814" s="536">
        <v>0</v>
      </c>
      <c r="P8814" s="535">
        <v>4.41</v>
      </c>
      <c r="Q8814" s="536">
        <v>0</v>
      </c>
      <c r="R8814" s="535">
        <v>4.8</v>
      </c>
    </row>
    <row r="8815" spans="1:18" ht="12.75">
      <c r="A8815" s="145">
        <v>103404</v>
      </c>
      <c r="B8815" s="102" t="s">
        <v>30418</v>
      </c>
      <c r="C8815" s="145" t="s">
        <v>2</v>
      </c>
      <c r="D8815" s="535">
        <v>41.06</v>
      </c>
      <c r="E8815" s="536">
        <v>0</v>
      </c>
      <c r="F8815" s="535">
        <v>34.19</v>
      </c>
      <c r="G8815" s="536">
        <v>0</v>
      </c>
      <c r="H8815" s="535">
        <v>45.82</v>
      </c>
      <c r="I8815" s="536">
        <v>0</v>
      </c>
      <c r="J8815" s="535">
        <v>32.130000000000003</v>
      </c>
      <c r="K8815" s="536">
        <v>0</v>
      </c>
      <c r="L8815" s="535">
        <v>44.57</v>
      </c>
      <c r="M8815" s="536">
        <v>0</v>
      </c>
      <c r="N8815" s="535">
        <v>40.93</v>
      </c>
      <c r="O8815" s="536">
        <v>0</v>
      </c>
      <c r="P8815" s="535">
        <v>44.1</v>
      </c>
      <c r="Q8815" s="536">
        <v>0</v>
      </c>
      <c r="R8815" s="535">
        <v>48.15</v>
      </c>
    </row>
    <row r="8816" spans="1:18" ht="12.75">
      <c r="A8816" s="145">
        <v>103405</v>
      </c>
      <c r="B8816" s="102" t="s">
        <v>30419</v>
      </c>
      <c r="C8816" s="145" t="s">
        <v>2</v>
      </c>
      <c r="D8816" s="535">
        <v>46.2</v>
      </c>
      <c r="E8816" s="536">
        <v>0</v>
      </c>
      <c r="F8816" s="535">
        <v>38.47</v>
      </c>
      <c r="G8816" s="536">
        <v>0</v>
      </c>
      <c r="H8816" s="535">
        <v>51.55</v>
      </c>
      <c r="I8816" s="536">
        <v>0</v>
      </c>
      <c r="J8816" s="535">
        <v>36.14</v>
      </c>
      <c r="K8816" s="536">
        <v>0</v>
      </c>
      <c r="L8816" s="535">
        <v>50.14</v>
      </c>
      <c r="M8816" s="536">
        <v>0</v>
      </c>
      <c r="N8816" s="535">
        <v>46.05</v>
      </c>
      <c r="O8816" s="536">
        <v>0</v>
      </c>
      <c r="P8816" s="535">
        <v>49.62</v>
      </c>
      <c r="Q8816" s="536">
        <v>0</v>
      </c>
      <c r="R8816" s="535">
        <v>54.17</v>
      </c>
    </row>
    <row r="8817" spans="1:18" ht="12.75">
      <c r="A8817" s="145">
        <v>103406</v>
      </c>
      <c r="B8817" s="102" t="s">
        <v>30420</v>
      </c>
      <c r="C8817" s="145" t="s">
        <v>2</v>
      </c>
      <c r="D8817" s="535">
        <v>51.34</v>
      </c>
      <c r="E8817" s="536">
        <v>0</v>
      </c>
      <c r="F8817" s="535">
        <v>42.74</v>
      </c>
      <c r="G8817" s="536">
        <v>0</v>
      </c>
      <c r="H8817" s="535">
        <v>57.28</v>
      </c>
      <c r="I8817" s="536">
        <v>0</v>
      </c>
      <c r="J8817" s="535">
        <v>40.159999999999997</v>
      </c>
      <c r="K8817" s="536">
        <v>0</v>
      </c>
      <c r="L8817" s="535">
        <v>55.71</v>
      </c>
      <c r="M8817" s="536">
        <v>0</v>
      </c>
      <c r="N8817" s="535">
        <v>51.16</v>
      </c>
      <c r="O8817" s="536">
        <v>0</v>
      </c>
      <c r="P8817" s="535">
        <v>55.13</v>
      </c>
      <c r="Q8817" s="536">
        <v>0</v>
      </c>
      <c r="R8817" s="535">
        <v>60.19</v>
      </c>
    </row>
    <row r="8818" spans="1:18" ht="12.75">
      <c r="A8818" s="145">
        <v>103407</v>
      </c>
      <c r="B8818" s="102" t="s">
        <v>30421</v>
      </c>
      <c r="C8818" s="145" t="s">
        <v>2</v>
      </c>
      <c r="D8818" s="535">
        <v>57.5</v>
      </c>
      <c r="E8818" s="536">
        <v>0</v>
      </c>
      <c r="F8818" s="535">
        <v>47.87</v>
      </c>
      <c r="G8818" s="536">
        <v>0</v>
      </c>
      <c r="H8818" s="535">
        <v>64.150000000000006</v>
      </c>
      <c r="I8818" s="536">
        <v>0</v>
      </c>
      <c r="J8818" s="535">
        <v>44.98</v>
      </c>
      <c r="K8818" s="536">
        <v>0</v>
      </c>
      <c r="L8818" s="535">
        <v>62.4</v>
      </c>
      <c r="M8818" s="536">
        <v>0</v>
      </c>
      <c r="N8818" s="535">
        <v>57.3</v>
      </c>
      <c r="O8818" s="536">
        <v>0</v>
      </c>
      <c r="P8818" s="535">
        <v>61.75</v>
      </c>
      <c r="Q8818" s="536">
        <v>0</v>
      </c>
      <c r="R8818" s="535">
        <v>67.41</v>
      </c>
    </row>
    <row r="8819" spans="1:18" ht="12.75">
      <c r="A8819" s="145">
        <v>103408</v>
      </c>
      <c r="B8819" s="102" t="s">
        <v>30422</v>
      </c>
      <c r="C8819" s="145" t="s">
        <v>2</v>
      </c>
      <c r="D8819" s="535">
        <v>64.680000000000007</v>
      </c>
      <c r="E8819" s="536">
        <v>0</v>
      </c>
      <c r="F8819" s="535">
        <v>53.86</v>
      </c>
      <c r="G8819" s="536">
        <v>0</v>
      </c>
      <c r="H8819" s="535">
        <v>72.180000000000007</v>
      </c>
      <c r="I8819" s="536">
        <v>0</v>
      </c>
      <c r="J8819" s="535">
        <v>50.61</v>
      </c>
      <c r="K8819" s="536">
        <v>0</v>
      </c>
      <c r="L8819" s="535">
        <v>70.209999999999994</v>
      </c>
      <c r="M8819" s="536">
        <v>0</v>
      </c>
      <c r="N8819" s="535">
        <v>64.47</v>
      </c>
      <c r="O8819" s="536">
        <v>0</v>
      </c>
      <c r="P8819" s="535">
        <v>69.47</v>
      </c>
      <c r="Q8819" s="536">
        <v>0</v>
      </c>
      <c r="R8819" s="535">
        <v>75.849999999999994</v>
      </c>
    </row>
    <row r="8820" spans="1:18" ht="12.75">
      <c r="A8820" s="145">
        <v>103398</v>
      </c>
      <c r="B8820" s="102" t="s">
        <v>30423</v>
      </c>
      <c r="C8820" s="145" t="s">
        <v>2</v>
      </c>
      <c r="D8820" s="535">
        <v>6.57</v>
      </c>
      <c r="E8820" s="536">
        <v>0</v>
      </c>
      <c r="F8820" s="535">
        <v>5.46</v>
      </c>
      <c r="G8820" s="536">
        <v>0</v>
      </c>
      <c r="H8820" s="535">
        <v>7.32</v>
      </c>
      <c r="I8820" s="536">
        <v>0</v>
      </c>
      <c r="J8820" s="535">
        <v>5.13</v>
      </c>
      <c r="K8820" s="536">
        <v>0</v>
      </c>
      <c r="L8820" s="535">
        <v>7.13</v>
      </c>
      <c r="M8820" s="536">
        <v>0</v>
      </c>
      <c r="N8820" s="535">
        <v>6.54</v>
      </c>
      <c r="O8820" s="536">
        <v>0</v>
      </c>
      <c r="P8820" s="535">
        <v>7.05</v>
      </c>
      <c r="Q8820" s="536">
        <v>0</v>
      </c>
      <c r="R8820" s="535">
        <v>7.7</v>
      </c>
    </row>
    <row r="8821" spans="1:18" ht="12.75">
      <c r="A8821" s="145">
        <v>103409</v>
      </c>
      <c r="B8821" s="102" t="s">
        <v>30424</v>
      </c>
      <c r="C8821" s="145" t="s">
        <v>2</v>
      </c>
      <c r="D8821" s="535">
        <v>72.900000000000006</v>
      </c>
      <c r="E8821" s="536">
        <v>0</v>
      </c>
      <c r="F8821" s="535">
        <v>60.7</v>
      </c>
      <c r="G8821" s="536">
        <v>0</v>
      </c>
      <c r="H8821" s="535">
        <v>81.34</v>
      </c>
      <c r="I8821" s="536">
        <v>0</v>
      </c>
      <c r="J8821" s="535">
        <v>57.03</v>
      </c>
      <c r="K8821" s="536">
        <v>0</v>
      </c>
      <c r="L8821" s="535">
        <v>79.12</v>
      </c>
      <c r="M8821" s="536">
        <v>0</v>
      </c>
      <c r="N8821" s="535">
        <v>72.66</v>
      </c>
      <c r="O8821" s="536">
        <v>0</v>
      </c>
      <c r="P8821" s="535">
        <v>78.290000000000006</v>
      </c>
      <c r="Q8821" s="536">
        <v>0</v>
      </c>
      <c r="R8821" s="535">
        <v>85.47</v>
      </c>
    </row>
    <row r="8822" spans="1:18" ht="12.75">
      <c r="A8822" s="145">
        <v>103410</v>
      </c>
      <c r="B8822" s="102" t="s">
        <v>30425</v>
      </c>
      <c r="C8822" s="145" t="s">
        <v>2</v>
      </c>
      <c r="D8822" s="535">
        <v>82.13</v>
      </c>
      <c r="E8822" s="536">
        <v>0</v>
      </c>
      <c r="F8822" s="535">
        <v>68.400000000000006</v>
      </c>
      <c r="G8822" s="536">
        <v>0</v>
      </c>
      <c r="H8822" s="535">
        <v>91.65</v>
      </c>
      <c r="I8822" s="536">
        <v>0</v>
      </c>
      <c r="J8822" s="535">
        <v>64.260000000000005</v>
      </c>
      <c r="K8822" s="536">
        <v>0</v>
      </c>
      <c r="L8822" s="535">
        <v>89.15</v>
      </c>
      <c r="M8822" s="536">
        <v>0</v>
      </c>
      <c r="N8822" s="535">
        <v>81.88</v>
      </c>
      <c r="O8822" s="536">
        <v>0</v>
      </c>
      <c r="P8822" s="535">
        <v>88.22</v>
      </c>
      <c r="Q8822" s="536">
        <v>0</v>
      </c>
      <c r="R8822" s="535">
        <v>96.3</v>
      </c>
    </row>
    <row r="8823" spans="1:18" ht="12.75">
      <c r="A8823" s="145">
        <v>103399</v>
      </c>
      <c r="B8823" s="102" t="s">
        <v>30426</v>
      </c>
      <c r="C8823" s="145" t="s">
        <v>2</v>
      </c>
      <c r="D8823" s="535">
        <v>12.92</v>
      </c>
      <c r="E8823" s="536">
        <v>0</v>
      </c>
      <c r="F8823" s="535">
        <v>10.77</v>
      </c>
      <c r="G8823" s="536">
        <v>0</v>
      </c>
      <c r="H8823" s="535">
        <v>14.42</v>
      </c>
      <c r="I8823" s="536">
        <v>0</v>
      </c>
      <c r="J8823" s="535">
        <v>10.11</v>
      </c>
      <c r="K8823" s="536">
        <v>0</v>
      </c>
      <c r="L8823" s="535">
        <v>14.03</v>
      </c>
      <c r="M8823" s="536">
        <v>0</v>
      </c>
      <c r="N8823" s="535">
        <v>12.88</v>
      </c>
      <c r="O8823" s="536">
        <v>0</v>
      </c>
      <c r="P8823" s="535">
        <v>13.89</v>
      </c>
      <c r="Q8823" s="536">
        <v>0</v>
      </c>
      <c r="R8823" s="535">
        <v>15.16</v>
      </c>
    </row>
    <row r="8824" spans="1:18" ht="12.75">
      <c r="A8824" s="145">
        <v>103400</v>
      </c>
      <c r="B8824" s="102" t="s">
        <v>30427</v>
      </c>
      <c r="C8824" s="145" t="s">
        <v>2</v>
      </c>
      <c r="D8824" s="535">
        <v>18.47</v>
      </c>
      <c r="E8824" s="536">
        <v>0</v>
      </c>
      <c r="F8824" s="535">
        <v>15.38</v>
      </c>
      <c r="G8824" s="536">
        <v>0</v>
      </c>
      <c r="H8824" s="535">
        <v>20.61</v>
      </c>
      <c r="I8824" s="536">
        <v>0</v>
      </c>
      <c r="J8824" s="535">
        <v>14.45</v>
      </c>
      <c r="K8824" s="536">
        <v>0</v>
      </c>
      <c r="L8824" s="535">
        <v>20.05</v>
      </c>
      <c r="M8824" s="536">
        <v>0</v>
      </c>
      <c r="N8824" s="535">
        <v>18.420000000000002</v>
      </c>
      <c r="O8824" s="536">
        <v>0</v>
      </c>
      <c r="P8824" s="535">
        <v>19.84</v>
      </c>
      <c r="Q8824" s="536">
        <v>0</v>
      </c>
      <c r="R8824" s="535">
        <v>21.66</v>
      </c>
    </row>
    <row r="8825" spans="1:18" ht="12.75">
      <c r="A8825" s="145">
        <v>103415</v>
      </c>
      <c r="B8825" s="102" t="s">
        <v>30428</v>
      </c>
      <c r="C8825" s="145" t="s">
        <v>2</v>
      </c>
      <c r="D8825" s="535">
        <v>45.17</v>
      </c>
      <c r="E8825" s="536">
        <v>0</v>
      </c>
      <c r="F8825" s="535">
        <v>37.61</v>
      </c>
      <c r="G8825" s="536">
        <v>0</v>
      </c>
      <c r="H8825" s="535">
        <v>50.4</v>
      </c>
      <c r="I8825" s="536">
        <v>0</v>
      </c>
      <c r="J8825" s="535">
        <v>35.340000000000003</v>
      </c>
      <c r="K8825" s="536">
        <v>0</v>
      </c>
      <c r="L8825" s="535">
        <v>49.03</v>
      </c>
      <c r="M8825" s="536">
        <v>0</v>
      </c>
      <c r="N8825" s="535">
        <v>45.02</v>
      </c>
      <c r="O8825" s="536">
        <v>0</v>
      </c>
      <c r="P8825" s="535">
        <v>48.51</v>
      </c>
      <c r="Q8825" s="536">
        <v>0</v>
      </c>
      <c r="R8825" s="535">
        <v>52.96</v>
      </c>
    </row>
    <row r="8826" spans="1:18" ht="12.75">
      <c r="A8826" s="145">
        <v>103416</v>
      </c>
      <c r="B8826" s="102" t="s">
        <v>30429</v>
      </c>
      <c r="C8826" s="145" t="s">
        <v>2</v>
      </c>
      <c r="D8826" s="535">
        <v>65.709999999999994</v>
      </c>
      <c r="E8826" s="536">
        <v>0</v>
      </c>
      <c r="F8826" s="535">
        <v>54.72</v>
      </c>
      <c r="G8826" s="536">
        <v>0</v>
      </c>
      <c r="H8826" s="535">
        <v>73.319999999999993</v>
      </c>
      <c r="I8826" s="536">
        <v>0</v>
      </c>
      <c r="J8826" s="535">
        <v>51.41</v>
      </c>
      <c r="K8826" s="536">
        <v>0</v>
      </c>
      <c r="L8826" s="535">
        <v>71.319999999999993</v>
      </c>
      <c r="M8826" s="536">
        <v>0</v>
      </c>
      <c r="N8826" s="535">
        <v>65.489999999999995</v>
      </c>
      <c r="O8826" s="536">
        <v>0</v>
      </c>
      <c r="P8826" s="535">
        <v>70.569999999999993</v>
      </c>
      <c r="Q8826" s="536">
        <v>0</v>
      </c>
      <c r="R8826" s="535">
        <v>77.05</v>
      </c>
    </row>
    <row r="8827" spans="1:18" ht="12.75">
      <c r="A8827" s="145">
        <v>103417</v>
      </c>
      <c r="B8827" s="102" t="s">
        <v>30430</v>
      </c>
      <c r="C8827" s="145" t="s">
        <v>2</v>
      </c>
      <c r="D8827" s="535">
        <v>73.930000000000007</v>
      </c>
      <c r="E8827" s="536">
        <v>0</v>
      </c>
      <c r="F8827" s="535">
        <v>61.55</v>
      </c>
      <c r="G8827" s="536">
        <v>0</v>
      </c>
      <c r="H8827" s="535">
        <v>82.48</v>
      </c>
      <c r="I8827" s="536">
        <v>0</v>
      </c>
      <c r="J8827" s="535">
        <v>57.83</v>
      </c>
      <c r="K8827" s="536">
        <v>0</v>
      </c>
      <c r="L8827" s="535">
        <v>80.23</v>
      </c>
      <c r="M8827" s="536">
        <v>0</v>
      </c>
      <c r="N8827" s="535">
        <v>73.680000000000007</v>
      </c>
      <c r="O8827" s="536">
        <v>0</v>
      </c>
      <c r="P8827" s="535">
        <v>79.400000000000006</v>
      </c>
      <c r="Q8827" s="536">
        <v>0</v>
      </c>
      <c r="R8827" s="535">
        <v>86.67</v>
      </c>
    </row>
    <row r="8828" spans="1:18" ht="12.75">
      <c r="A8828" s="145">
        <v>103411</v>
      </c>
      <c r="B8828" s="102" t="s">
        <v>30431</v>
      </c>
      <c r="C8828" s="145" t="s">
        <v>2</v>
      </c>
      <c r="D8828" s="535">
        <v>8.1999999999999993</v>
      </c>
      <c r="E8828" s="536">
        <v>0</v>
      </c>
      <c r="F8828" s="535">
        <v>6.83</v>
      </c>
      <c r="G8828" s="536">
        <v>0</v>
      </c>
      <c r="H8828" s="535">
        <v>9.15</v>
      </c>
      <c r="I8828" s="536">
        <v>0</v>
      </c>
      <c r="J8828" s="535">
        <v>6.42</v>
      </c>
      <c r="K8828" s="536">
        <v>0</v>
      </c>
      <c r="L8828" s="535">
        <v>8.9</v>
      </c>
      <c r="M8828" s="536">
        <v>0</v>
      </c>
      <c r="N8828" s="535">
        <v>8.18</v>
      </c>
      <c r="O8828" s="536">
        <v>0</v>
      </c>
      <c r="P8828" s="535">
        <v>8.81</v>
      </c>
      <c r="Q8828" s="536">
        <v>0</v>
      </c>
      <c r="R8828" s="535">
        <v>9.6199999999999992</v>
      </c>
    </row>
    <row r="8829" spans="1:18" ht="12.75">
      <c r="A8829" s="145">
        <v>103418</v>
      </c>
      <c r="B8829" s="102" t="s">
        <v>30432</v>
      </c>
      <c r="C8829" s="145" t="s">
        <v>2</v>
      </c>
      <c r="D8829" s="535">
        <v>82.13</v>
      </c>
      <c r="E8829" s="536">
        <v>0</v>
      </c>
      <c r="F8829" s="535">
        <v>68.400000000000006</v>
      </c>
      <c r="G8829" s="536">
        <v>0</v>
      </c>
      <c r="H8829" s="535">
        <v>91.65</v>
      </c>
      <c r="I8829" s="536">
        <v>0</v>
      </c>
      <c r="J8829" s="535">
        <v>64.260000000000005</v>
      </c>
      <c r="K8829" s="536">
        <v>0</v>
      </c>
      <c r="L8829" s="535">
        <v>89.15</v>
      </c>
      <c r="M8829" s="536">
        <v>0</v>
      </c>
      <c r="N8829" s="535">
        <v>81.88</v>
      </c>
      <c r="O8829" s="536">
        <v>0</v>
      </c>
      <c r="P8829" s="535">
        <v>88.22</v>
      </c>
      <c r="Q8829" s="536">
        <v>0</v>
      </c>
      <c r="R8829" s="535">
        <v>96.3</v>
      </c>
    </row>
    <row r="8830" spans="1:18" ht="12.75">
      <c r="A8830" s="145">
        <v>103419</v>
      </c>
      <c r="B8830" s="102" t="s">
        <v>30433</v>
      </c>
      <c r="C8830" s="145" t="s">
        <v>2</v>
      </c>
      <c r="D8830" s="535">
        <v>92.41</v>
      </c>
      <c r="E8830" s="536">
        <v>0</v>
      </c>
      <c r="F8830" s="535">
        <v>76.95</v>
      </c>
      <c r="G8830" s="536">
        <v>0</v>
      </c>
      <c r="H8830" s="535">
        <v>103.12</v>
      </c>
      <c r="I8830" s="536">
        <v>0</v>
      </c>
      <c r="J8830" s="535">
        <v>72.3</v>
      </c>
      <c r="K8830" s="536">
        <v>0</v>
      </c>
      <c r="L8830" s="535">
        <v>100.29</v>
      </c>
      <c r="M8830" s="536">
        <v>0</v>
      </c>
      <c r="N8830" s="535">
        <v>92.11</v>
      </c>
      <c r="O8830" s="536">
        <v>0</v>
      </c>
      <c r="P8830" s="535">
        <v>99.25</v>
      </c>
      <c r="Q8830" s="536">
        <v>0</v>
      </c>
      <c r="R8830" s="535">
        <v>108.35</v>
      </c>
    </row>
    <row r="8831" spans="1:18" ht="12.75">
      <c r="A8831" s="145">
        <v>103420</v>
      </c>
      <c r="B8831" s="102" t="s">
        <v>30434</v>
      </c>
      <c r="C8831" s="145" t="s">
        <v>2</v>
      </c>
      <c r="D8831" s="535">
        <v>102.68</v>
      </c>
      <c r="E8831" s="536">
        <v>0</v>
      </c>
      <c r="F8831" s="535">
        <v>85.5</v>
      </c>
      <c r="G8831" s="536">
        <v>0</v>
      </c>
      <c r="H8831" s="535">
        <v>114.57</v>
      </c>
      <c r="I8831" s="536">
        <v>0</v>
      </c>
      <c r="J8831" s="535">
        <v>80.33</v>
      </c>
      <c r="K8831" s="536">
        <v>0</v>
      </c>
      <c r="L8831" s="535">
        <v>111.44</v>
      </c>
      <c r="M8831" s="536">
        <v>0</v>
      </c>
      <c r="N8831" s="535">
        <v>102.34</v>
      </c>
      <c r="O8831" s="536">
        <v>0</v>
      </c>
      <c r="P8831" s="535">
        <v>110.28</v>
      </c>
      <c r="Q8831" s="536">
        <v>0</v>
      </c>
      <c r="R8831" s="535">
        <v>120.39</v>
      </c>
    </row>
    <row r="8832" spans="1:18" ht="12.75">
      <c r="A8832" s="145">
        <v>103421</v>
      </c>
      <c r="B8832" s="102" t="s">
        <v>30435</v>
      </c>
      <c r="C8832" s="145" t="s">
        <v>2</v>
      </c>
      <c r="D8832" s="535">
        <v>115</v>
      </c>
      <c r="E8832" s="536">
        <v>0</v>
      </c>
      <c r="F8832" s="535">
        <v>95.76</v>
      </c>
      <c r="G8832" s="536">
        <v>0</v>
      </c>
      <c r="H8832" s="535">
        <v>128.31</v>
      </c>
      <c r="I8832" s="536">
        <v>0</v>
      </c>
      <c r="J8832" s="535">
        <v>89.98</v>
      </c>
      <c r="K8832" s="536">
        <v>0</v>
      </c>
      <c r="L8832" s="535">
        <v>124.81</v>
      </c>
      <c r="M8832" s="536">
        <v>0</v>
      </c>
      <c r="N8832" s="535">
        <v>114.62</v>
      </c>
      <c r="O8832" s="536">
        <v>0</v>
      </c>
      <c r="P8832" s="535">
        <v>123.51</v>
      </c>
      <c r="Q8832" s="536">
        <v>0</v>
      </c>
      <c r="R8832" s="535">
        <v>134.84</v>
      </c>
    </row>
    <row r="8833" spans="1:18" ht="12.75">
      <c r="A8833" s="145">
        <v>103422</v>
      </c>
      <c r="B8833" s="102" t="s">
        <v>30436</v>
      </c>
      <c r="C8833" s="145" t="s">
        <v>2</v>
      </c>
      <c r="D8833" s="535">
        <v>129.37</v>
      </c>
      <c r="E8833" s="536">
        <v>0</v>
      </c>
      <c r="F8833" s="535">
        <v>107.73</v>
      </c>
      <c r="G8833" s="536">
        <v>0</v>
      </c>
      <c r="H8833" s="535">
        <v>144.35</v>
      </c>
      <c r="I8833" s="536">
        <v>0</v>
      </c>
      <c r="J8833" s="535">
        <v>101.22</v>
      </c>
      <c r="K8833" s="536">
        <v>0</v>
      </c>
      <c r="L8833" s="535">
        <v>140.41</v>
      </c>
      <c r="M8833" s="536">
        <v>0</v>
      </c>
      <c r="N8833" s="535">
        <v>128.94999999999999</v>
      </c>
      <c r="O8833" s="536">
        <v>0</v>
      </c>
      <c r="P8833" s="535">
        <v>138.96</v>
      </c>
      <c r="Q8833" s="536">
        <v>0</v>
      </c>
      <c r="R8833" s="535">
        <v>151.69</v>
      </c>
    </row>
    <row r="8834" spans="1:18" ht="12.75">
      <c r="A8834" s="145">
        <v>103412</v>
      </c>
      <c r="B8834" s="102" t="s">
        <v>30437</v>
      </c>
      <c r="C8834" s="145" t="s">
        <v>2</v>
      </c>
      <c r="D8834" s="535">
        <v>13.14</v>
      </c>
      <c r="E8834" s="536">
        <v>0</v>
      </c>
      <c r="F8834" s="535">
        <v>10.93</v>
      </c>
      <c r="G8834" s="536">
        <v>0</v>
      </c>
      <c r="H8834" s="535">
        <v>14.66</v>
      </c>
      <c r="I8834" s="536">
        <v>0</v>
      </c>
      <c r="J8834" s="535">
        <v>10.27</v>
      </c>
      <c r="K8834" s="536">
        <v>0</v>
      </c>
      <c r="L8834" s="535">
        <v>14.26</v>
      </c>
      <c r="M8834" s="536">
        <v>0</v>
      </c>
      <c r="N8834" s="535">
        <v>13.09</v>
      </c>
      <c r="O8834" s="536">
        <v>0</v>
      </c>
      <c r="P8834" s="535">
        <v>14.11</v>
      </c>
      <c r="Q8834" s="536">
        <v>0</v>
      </c>
      <c r="R8834" s="535">
        <v>15.4</v>
      </c>
    </row>
    <row r="8835" spans="1:18" ht="12.75">
      <c r="A8835" s="145">
        <v>103423</v>
      </c>
      <c r="B8835" s="102" t="s">
        <v>30438</v>
      </c>
      <c r="C8835" s="145" t="s">
        <v>2</v>
      </c>
      <c r="D8835" s="535">
        <v>145.80000000000001</v>
      </c>
      <c r="E8835" s="536">
        <v>0</v>
      </c>
      <c r="F8835" s="535">
        <v>121.42</v>
      </c>
      <c r="G8835" s="536">
        <v>0</v>
      </c>
      <c r="H8835" s="535">
        <v>162.69</v>
      </c>
      <c r="I8835" s="536">
        <v>0</v>
      </c>
      <c r="J8835" s="535">
        <v>114.08</v>
      </c>
      <c r="K8835" s="536">
        <v>0</v>
      </c>
      <c r="L8835" s="535">
        <v>158.24</v>
      </c>
      <c r="M8835" s="536">
        <v>0</v>
      </c>
      <c r="N8835" s="535">
        <v>145.33000000000001</v>
      </c>
      <c r="O8835" s="536">
        <v>0</v>
      </c>
      <c r="P8835" s="535">
        <v>156.6</v>
      </c>
      <c r="Q8835" s="536">
        <v>0</v>
      </c>
      <c r="R8835" s="535">
        <v>170.95</v>
      </c>
    </row>
    <row r="8836" spans="1:18" ht="12.75">
      <c r="A8836" s="145">
        <v>103424</v>
      </c>
      <c r="B8836" s="102" t="s">
        <v>30439</v>
      </c>
      <c r="C8836" s="145" t="s">
        <v>2</v>
      </c>
      <c r="D8836" s="535">
        <v>164.28</v>
      </c>
      <c r="E8836" s="536">
        <v>0</v>
      </c>
      <c r="F8836" s="535">
        <v>136.80000000000001</v>
      </c>
      <c r="G8836" s="536">
        <v>0</v>
      </c>
      <c r="H8836" s="535">
        <v>183.32</v>
      </c>
      <c r="I8836" s="536">
        <v>0</v>
      </c>
      <c r="J8836" s="535">
        <v>128.53</v>
      </c>
      <c r="K8836" s="536">
        <v>0</v>
      </c>
      <c r="L8836" s="535">
        <v>178.31</v>
      </c>
      <c r="M8836" s="536">
        <v>0</v>
      </c>
      <c r="N8836" s="535">
        <v>163.76</v>
      </c>
      <c r="O8836" s="536">
        <v>0</v>
      </c>
      <c r="P8836" s="535">
        <v>176.46</v>
      </c>
      <c r="Q8836" s="536">
        <v>0</v>
      </c>
      <c r="R8836" s="535">
        <v>192.62</v>
      </c>
    </row>
    <row r="8837" spans="1:18" ht="12.75">
      <c r="A8837" s="145">
        <v>103413</v>
      </c>
      <c r="B8837" s="102" t="s">
        <v>30440</v>
      </c>
      <c r="C8837" s="145" t="s">
        <v>2</v>
      </c>
      <c r="D8837" s="535">
        <v>25.87</v>
      </c>
      <c r="E8837" s="536">
        <v>0</v>
      </c>
      <c r="F8837" s="535">
        <v>21.54</v>
      </c>
      <c r="G8837" s="536">
        <v>0</v>
      </c>
      <c r="H8837" s="535">
        <v>28.87</v>
      </c>
      <c r="I8837" s="536">
        <v>0</v>
      </c>
      <c r="J8837" s="535">
        <v>20.239999999999998</v>
      </c>
      <c r="K8837" s="536">
        <v>0</v>
      </c>
      <c r="L8837" s="535">
        <v>28.07</v>
      </c>
      <c r="M8837" s="536">
        <v>0</v>
      </c>
      <c r="N8837" s="535">
        <v>25.78</v>
      </c>
      <c r="O8837" s="536">
        <v>0</v>
      </c>
      <c r="P8837" s="535">
        <v>27.78</v>
      </c>
      <c r="Q8837" s="536">
        <v>0</v>
      </c>
      <c r="R8837" s="535">
        <v>30.33</v>
      </c>
    </row>
    <row r="8838" spans="1:18" ht="12.75">
      <c r="A8838" s="145">
        <v>103414</v>
      </c>
      <c r="B8838" s="102" t="s">
        <v>30441</v>
      </c>
      <c r="C8838" s="145" t="s">
        <v>2</v>
      </c>
      <c r="D8838" s="535">
        <v>36.950000000000003</v>
      </c>
      <c r="E8838" s="536">
        <v>0</v>
      </c>
      <c r="F8838" s="535">
        <v>30.77</v>
      </c>
      <c r="G8838" s="536">
        <v>0</v>
      </c>
      <c r="H8838" s="535">
        <v>41.24</v>
      </c>
      <c r="I8838" s="536">
        <v>0</v>
      </c>
      <c r="J8838" s="535">
        <v>28.92</v>
      </c>
      <c r="K8838" s="536">
        <v>0</v>
      </c>
      <c r="L8838" s="535">
        <v>40.11</v>
      </c>
      <c r="M8838" s="536">
        <v>0</v>
      </c>
      <c r="N8838" s="535">
        <v>36.840000000000003</v>
      </c>
      <c r="O8838" s="536">
        <v>0</v>
      </c>
      <c r="P8838" s="535">
        <v>39.700000000000003</v>
      </c>
      <c r="Q8838" s="536">
        <v>0</v>
      </c>
      <c r="R8838" s="535">
        <v>43.34</v>
      </c>
    </row>
    <row r="8839" spans="1:18" ht="12.75">
      <c r="A8839" s="145">
        <v>103432</v>
      </c>
      <c r="B8839" s="102" t="s">
        <v>30442</v>
      </c>
      <c r="C8839" s="145" t="s">
        <v>2</v>
      </c>
      <c r="D8839" s="535">
        <v>1778.37</v>
      </c>
      <c r="E8839" s="536">
        <v>0</v>
      </c>
      <c r="F8839" s="535">
        <v>1643.03</v>
      </c>
      <c r="G8839" s="536">
        <v>0.97919999999999996</v>
      </c>
      <c r="H8839" s="535">
        <v>1654.66</v>
      </c>
      <c r="I8839" s="536">
        <v>0.97230000000000005</v>
      </c>
      <c r="J8839" s="535">
        <v>1640.97</v>
      </c>
      <c r="K8839" s="536">
        <v>0.98040000000000005</v>
      </c>
      <c r="L8839" s="535">
        <v>1653.41</v>
      </c>
      <c r="M8839" s="536">
        <v>0.97299999999999998</v>
      </c>
      <c r="N8839" s="535">
        <v>1649.77</v>
      </c>
      <c r="O8839" s="536">
        <v>0.97519999999999996</v>
      </c>
      <c r="P8839" s="535">
        <v>1652.94</v>
      </c>
      <c r="Q8839" s="536">
        <v>0.97330000000000005</v>
      </c>
      <c r="R8839" s="535">
        <v>1656.99</v>
      </c>
    </row>
    <row r="8840" spans="1:18" ht="12.75">
      <c r="A8840" s="145">
        <v>103430</v>
      </c>
      <c r="B8840" s="102" t="s">
        <v>30443</v>
      </c>
      <c r="C8840" s="145" t="s">
        <v>2</v>
      </c>
      <c r="D8840" s="535">
        <v>37.799999999999997</v>
      </c>
      <c r="E8840" s="536">
        <v>0</v>
      </c>
      <c r="F8840" s="535">
        <v>34.380000000000003</v>
      </c>
      <c r="G8840" s="536">
        <v>0.84119999999999995</v>
      </c>
      <c r="H8840" s="535">
        <v>36.24</v>
      </c>
      <c r="I8840" s="536">
        <v>0.79800000000000004</v>
      </c>
      <c r="J8840" s="535">
        <v>34.049999999999997</v>
      </c>
      <c r="K8840" s="536">
        <v>0.84930000000000005</v>
      </c>
      <c r="L8840" s="535">
        <v>36.049999999999997</v>
      </c>
      <c r="M8840" s="536">
        <v>0.80220000000000002</v>
      </c>
      <c r="N8840" s="535">
        <v>35.46</v>
      </c>
      <c r="O8840" s="536">
        <v>0.81559999999999999</v>
      </c>
      <c r="P8840" s="535">
        <v>35.97</v>
      </c>
      <c r="Q8840" s="536">
        <v>0.80400000000000005</v>
      </c>
      <c r="R8840" s="535">
        <v>36.619999999999997</v>
      </c>
    </row>
    <row r="8841" spans="1:18" ht="12.75">
      <c r="A8841" s="145">
        <v>103431</v>
      </c>
      <c r="B8841" s="102" t="s">
        <v>30444</v>
      </c>
      <c r="C8841" s="145" t="s">
        <v>2</v>
      </c>
      <c r="D8841" s="535">
        <v>66.22</v>
      </c>
      <c r="E8841" s="536">
        <v>0</v>
      </c>
      <c r="F8841" s="535">
        <v>60.13</v>
      </c>
      <c r="G8841" s="536">
        <v>0.82089999999999996</v>
      </c>
      <c r="H8841" s="535">
        <v>63.78</v>
      </c>
      <c r="I8841" s="536">
        <v>0.77390000000000003</v>
      </c>
      <c r="J8841" s="535">
        <v>59.47</v>
      </c>
      <c r="K8841" s="536">
        <v>0.83</v>
      </c>
      <c r="L8841" s="535">
        <v>63.39</v>
      </c>
      <c r="M8841" s="536">
        <v>0.77869999999999995</v>
      </c>
      <c r="N8841" s="535">
        <v>62.24</v>
      </c>
      <c r="O8841" s="536">
        <v>0.79310000000000003</v>
      </c>
      <c r="P8841" s="535">
        <v>63.25</v>
      </c>
      <c r="Q8841" s="536">
        <v>0.78039999999999998</v>
      </c>
      <c r="R8841" s="535">
        <v>64.52</v>
      </c>
    </row>
    <row r="8842" spans="1:18" ht="12.75">
      <c r="A8842" s="145">
        <v>103433</v>
      </c>
      <c r="B8842" s="102" t="s">
        <v>30445</v>
      </c>
      <c r="C8842" s="145" t="s">
        <v>2</v>
      </c>
      <c r="D8842" s="535">
        <v>37.4</v>
      </c>
      <c r="E8842" s="536">
        <v>0</v>
      </c>
      <c r="F8842" s="535">
        <v>34.25</v>
      </c>
      <c r="G8842" s="536">
        <v>0.90039999999999998</v>
      </c>
      <c r="H8842" s="535">
        <v>35.409999999999997</v>
      </c>
      <c r="I8842" s="536">
        <v>0.87090000000000001</v>
      </c>
      <c r="J8842" s="535">
        <v>34.049999999999997</v>
      </c>
      <c r="K8842" s="536">
        <v>0.90569999999999995</v>
      </c>
      <c r="L8842" s="535">
        <v>35.29</v>
      </c>
      <c r="M8842" s="536">
        <v>0.87390000000000001</v>
      </c>
      <c r="N8842" s="535">
        <v>34.93</v>
      </c>
      <c r="O8842" s="536">
        <v>0.88290000000000002</v>
      </c>
      <c r="P8842" s="535">
        <v>35.25</v>
      </c>
      <c r="Q8842" s="536">
        <v>0.87490000000000001</v>
      </c>
      <c r="R8842" s="535">
        <v>35.64</v>
      </c>
    </row>
    <row r="8843" spans="1:18" ht="12.75">
      <c r="A8843" s="145">
        <v>103434</v>
      </c>
      <c r="B8843" s="102" t="s">
        <v>30446</v>
      </c>
      <c r="C8843" s="145" t="s">
        <v>2</v>
      </c>
      <c r="D8843" s="535">
        <v>51.74</v>
      </c>
      <c r="E8843" s="536">
        <v>0</v>
      </c>
      <c r="F8843" s="535">
        <v>47.29</v>
      </c>
      <c r="G8843" s="536">
        <v>0.88449999999999995</v>
      </c>
      <c r="H8843" s="535">
        <v>49.15</v>
      </c>
      <c r="I8843" s="536">
        <v>0.85109999999999997</v>
      </c>
      <c r="J8843" s="535">
        <v>46.96</v>
      </c>
      <c r="K8843" s="536">
        <v>0.89080000000000004</v>
      </c>
      <c r="L8843" s="535">
        <v>48.96</v>
      </c>
      <c r="M8843" s="536">
        <v>0.85440000000000005</v>
      </c>
      <c r="N8843" s="535">
        <v>48.37</v>
      </c>
      <c r="O8843" s="536">
        <v>0.86480000000000001</v>
      </c>
      <c r="P8843" s="535">
        <v>48.88</v>
      </c>
      <c r="Q8843" s="536">
        <v>0.85580000000000001</v>
      </c>
      <c r="R8843" s="535">
        <v>49.53</v>
      </c>
    </row>
    <row r="8844" spans="1:18" ht="12.75">
      <c r="A8844" s="145">
        <v>103435</v>
      </c>
      <c r="B8844" s="102" t="s">
        <v>30447</v>
      </c>
      <c r="C8844" s="145" t="s">
        <v>2</v>
      </c>
      <c r="D8844" s="535">
        <v>96.24</v>
      </c>
      <c r="E8844" s="536">
        <v>0</v>
      </c>
      <c r="F8844" s="535">
        <v>87.93</v>
      </c>
      <c r="G8844" s="536">
        <v>0.87749999999999995</v>
      </c>
      <c r="H8844" s="535">
        <v>91.58</v>
      </c>
      <c r="I8844" s="536">
        <v>0.84250000000000003</v>
      </c>
      <c r="J8844" s="535">
        <v>87.27</v>
      </c>
      <c r="K8844" s="536">
        <v>0.88419999999999999</v>
      </c>
      <c r="L8844" s="535">
        <v>91.19</v>
      </c>
      <c r="M8844" s="536">
        <v>0.84609999999999996</v>
      </c>
      <c r="N8844" s="535">
        <v>90.04</v>
      </c>
      <c r="O8844" s="536">
        <v>0.85699999999999998</v>
      </c>
      <c r="P8844" s="535">
        <v>91.05</v>
      </c>
      <c r="Q8844" s="536">
        <v>0.84740000000000004</v>
      </c>
      <c r="R8844" s="535">
        <v>92.32</v>
      </c>
    </row>
    <row r="8845" spans="1:18" ht="12.75">
      <c r="A8845" s="145">
        <v>103436</v>
      </c>
      <c r="B8845" s="102" t="s">
        <v>30448</v>
      </c>
      <c r="C8845" s="145" t="s">
        <v>2</v>
      </c>
      <c r="D8845" s="535">
        <v>2518.6999999999998</v>
      </c>
      <c r="E8845" s="536">
        <v>0</v>
      </c>
      <c r="F8845" s="535">
        <v>2328.61</v>
      </c>
      <c r="G8845" s="536">
        <v>0.98529999999999995</v>
      </c>
      <c r="H8845" s="535">
        <v>2340.2399999999998</v>
      </c>
      <c r="I8845" s="536">
        <v>0.98040000000000005</v>
      </c>
      <c r="J8845" s="535">
        <v>2326.5500000000002</v>
      </c>
      <c r="K8845" s="536">
        <v>0.98619999999999997</v>
      </c>
      <c r="L8845" s="535">
        <v>2338.9899999999998</v>
      </c>
      <c r="M8845" s="536">
        <v>0.98089999999999999</v>
      </c>
      <c r="N8845" s="535">
        <v>2335.35</v>
      </c>
      <c r="O8845" s="536">
        <v>0.98250000000000004</v>
      </c>
      <c r="P8845" s="535">
        <v>2338.52</v>
      </c>
      <c r="Q8845" s="536">
        <v>0.98109999999999997</v>
      </c>
      <c r="R8845" s="535">
        <v>2342.5700000000002</v>
      </c>
    </row>
    <row r="8846" spans="1:18" ht="12.75">
      <c r="A8846" s="145">
        <v>103482</v>
      </c>
      <c r="B8846" s="102" t="s">
        <v>30449</v>
      </c>
      <c r="C8846" s="145" t="s">
        <v>2</v>
      </c>
      <c r="D8846" s="535">
        <v>0</v>
      </c>
      <c r="E8846" s="536"/>
      <c r="F8846" s="535">
        <v>0</v>
      </c>
      <c r="G8846" s="536"/>
      <c r="H8846" s="535">
        <v>0</v>
      </c>
      <c r="I8846" s="536"/>
      <c r="J8846" s="535">
        <v>0</v>
      </c>
      <c r="K8846" s="536"/>
      <c r="L8846" s="535">
        <v>0</v>
      </c>
      <c r="M8846" s="536"/>
      <c r="N8846" s="535">
        <v>0</v>
      </c>
      <c r="O8846" s="536"/>
      <c r="P8846" s="535">
        <v>0</v>
      </c>
      <c r="Q8846" s="536"/>
      <c r="R8846" s="535">
        <v>0</v>
      </c>
    </row>
    <row r="8847" spans="1:18" ht="12.75">
      <c r="A8847" s="145">
        <v>103465</v>
      </c>
      <c r="B8847" s="102" t="s">
        <v>30450</v>
      </c>
      <c r="C8847" s="145" t="s">
        <v>2</v>
      </c>
      <c r="D8847" s="535">
        <v>0</v>
      </c>
      <c r="E8847" s="536"/>
      <c r="F8847" s="535">
        <v>0</v>
      </c>
      <c r="G8847" s="536"/>
      <c r="H8847" s="535">
        <v>0</v>
      </c>
      <c r="I8847" s="536"/>
      <c r="J8847" s="535">
        <v>0</v>
      </c>
      <c r="K8847" s="536"/>
      <c r="L8847" s="535">
        <v>0</v>
      </c>
      <c r="M8847" s="536"/>
      <c r="N8847" s="535">
        <v>0</v>
      </c>
      <c r="O8847" s="536"/>
      <c r="P8847" s="535">
        <v>0</v>
      </c>
      <c r="Q8847" s="536"/>
      <c r="R8847" s="535">
        <v>0</v>
      </c>
    </row>
    <row r="8848" spans="1:18" ht="12.75">
      <c r="A8848" s="145">
        <v>103483</v>
      </c>
      <c r="B8848" s="102" t="s">
        <v>30451</v>
      </c>
      <c r="C8848" s="145" t="s">
        <v>2</v>
      </c>
      <c r="D8848" s="535">
        <v>0</v>
      </c>
      <c r="E8848" s="536"/>
      <c r="F8848" s="535">
        <v>0</v>
      </c>
      <c r="G8848" s="536"/>
      <c r="H8848" s="535">
        <v>0</v>
      </c>
      <c r="I8848" s="536"/>
      <c r="J8848" s="535">
        <v>0</v>
      </c>
      <c r="K8848" s="536"/>
      <c r="L8848" s="535">
        <v>0</v>
      </c>
      <c r="M8848" s="536"/>
      <c r="N8848" s="535">
        <v>0</v>
      </c>
      <c r="O8848" s="536"/>
      <c r="P8848" s="535">
        <v>0</v>
      </c>
      <c r="Q8848" s="536"/>
      <c r="R8848" s="535">
        <v>0</v>
      </c>
    </row>
    <row r="8849" spans="1:18" ht="12.75">
      <c r="A8849" s="145">
        <v>103484</v>
      </c>
      <c r="B8849" s="102" t="s">
        <v>30452</v>
      </c>
      <c r="C8849" s="145" t="s">
        <v>2</v>
      </c>
      <c r="D8849" s="535">
        <v>0</v>
      </c>
      <c r="E8849" s="536"/>
      <c r="F8849" s="535">
        <v>0</v>
      </c>
      <c r="G8849" s="536"/>
      <c r="H8849" s="535">
        <v>0</v>
      </c>
      <c r="I8849" s="536"/>
      <c r="J8849" s="535">
        <v>0</v>
      </c>
      <c r="K8849" s="536"/>
      <c r="L8849" s="535">
        <v>0</v>
      </c>
      <c r="M8849" s="536"/>
      <c r="N8849" s="535">
        <v>0</v>
      </c>
      <c r="O8849" s="536"/>
      <c r="P8849" s="535">
        <v>0</v>
      </c>
      <c r="Q8849" s="536"/>
      <c r="R8849" s="535">
        <v>0</v>
      </c>
    </row>
    <row r="8850" spans="1:18" ht="12.75">
      <c r="A8850" s="145">
        <v>103466</v>
      </c>
      <c r="B8850" s="102" t="s">
        <v>30453</v>
      </c>
      <c r="C8850" s="145" t="s">
        <v>2</v>
      </c>
      <c r="D8850" s="535">
        <v>0</v>
      </c>
      <c r="E8850" s="536"/>
      <c r="F8850" s="535">
        <v>0</v>
      </c>
      <c r="G8850" s="536"/>
      <c r="H8850" s="535">
        <v>0</v>
      </c>
      <c r="I8850" s="536"/>
      <c r="J8850" s="535">
        <v>0</v>
      </c>
      <c r="K8850" s="536"/>
      <c r="L8850" s="535">
        <v>0</v>
      </c>
      <c r="M8850" s="536"/>
      <c r="N8850" s="535">
        <v>0</v>
      </c>
      <c r="O8850" s="536"/>
      <c r="P8850" s="535">
        <v>0</v>
      </c>
      <c r="Q8850" s="536"/>
      <c r="R8850" s="535">
        <v>0</v>
      </c>
    </row>
    <row r="8851" spans="1:18" ht="12.75">
      <c r="A8851" s="145">
        <v>103485</v>
      </c>
      <c r="B8851" s="102" t="s">
        <v>30454</v>
      </c>
      <c r="C8851" s="145" t="s">
        <v>2</v>
      </c>
      <c r="D8851" s="535">
        <v>0</v>
      </c>
      <c r="E8851" s="536"/>
      <c r="F8851" s="535">
        <v>0</v>
      </c>
      <c r="G8851" s="536"/>
      <c r="H8851" s="535">
        <v>0</v>
      </c>
      <c r="I8851" s="536"/>
      <c r="J8851" s="535">
        <v>0</v>
      </c>
      <c r="K8851" s="536"/>
      <c r="L8851" s="535">
        <v>0</v>
      </c>
      <c r="M8851" s="536"/>
      <c r="N8851" s="535">
        <v>0</v>
      </c>
      <c r="O8851" s="536"/>
      <c r="P8851" s="535">
        <v>0</v>
      </c>
      <c r="Q8851" s="536"/>
      <c r="R8851" s="535">
        <v>0</v>
      </c>
    </row>
    <row r="8852" spans="1:18" ht="12.75">
      <c r="A8852" s="145">
        <v>103467</v>
      </c>
      <c r="B8852" s="102" t="s">
        <v>30455</v>
      </c>
      <c r="C8852" s="145" t="s">
        <v>2</v>
      </c>
      <c r="D8852" s="535">
        <v>0</v>
      </c>
      <c r="E8852" s="536"/>
      <c r="F8852" s="535">
        <v>0</v>
      </c>
      <c r="G8852" s="536"/>
      <c r="H8852" s="535">
        <v>0</v>
      </c>
      <c r="I8852" s="536"/>
      <c r="J8852" s="535">
        <v>0</v>
      </c>
      <c r="K8852" s="536"/>
      <c r="L8852" s="535">
        <v>0</v>
      </c>
      <c r="M8852" s="536"/>
      <c r="N8852" s="535">
        <v>0</v>
      </c>
      <c r="O8852" s="536"/>
      <c r="P8852" s="535">
        <v>0</v>
      </c>
      <c r="Q8852" s="536"/>
      <c r="R8852" s="535">
        <v>0</v>
      </c>
    </row>
    <row r="8853" spans="1:18" ht="12.75">
      <c r="A8853" s="145">
        <v>103461</v>
      </c>
      <c r="B8853" s="102" t="s">
        <v>30456</v>
      </c>
      <c r="C8853" s="145" t="s">
        <v>2</v>
      </c>
      <c r="D8853" s="535">
        <v>0</v>
      </c>
      <c r="E8853" s="536"/>
      <c r="F8853" s="535">
        <v>0</v>
      </c>
      <c r="G8853" s="536"/>
      <c r="H8853" s="535">
        <v>0</v>
      </c>
      <c r="I8853" s="536"/>
      <c r="J8853" s="535">
        <v>0</v>
      </c>
      <c r="K8853" s="536"/>
      <c r="L8853" s="535">
        <v>0</v>
      </c>
      <c r="M8853" s="536"/>
      <c r="N8853" s="535">
        <v>0</v>
      </c>
      <c r="O8853" s="536"/>
      <c r="P8853" s="535">
        <v>0</v>
      </c>
      <c r="Q8853" s="536"/>
      <c r="R8853" s="535">
        <v>0</v>
      </c>
    </row>
    <row r="8854" spans="1:18" ht="12.75">
      <c r="A8854" s="145">
        <v>103468</v>
      </c>
      <c r="B8854" s="102" t="s">
        <v>30457</v>
      </c>
      <c r="C8854" s="145" t="s">
        <v>2</v>
      </c>
      <c r="D8854" s="535">
        <v>0</v>
      </c>
      <c r="E8854" s="536"/>
      <c r="F8854" s="535">
        <v>0</v>
      </c>
      <c r="G8854" s="536"/>
      <c r="H8854" s="535">
        <v>0</v>
      </c>
      <c r="I8854" s="536"/>
      <c r="J8854" s="535">
        <v>0</v>
      </c>
      <c r="K8854" s="536"/>
      <c r="L8854" s="535">
        <v>0</v>
      </c>
      <c r="M8854" s="536"/>
      <c r="N8854" s="535">
        <v>0</v>
      </c>
      <c r="O8854" s="536"/>
      <c r="P8854" s="535">
        <v>0</v>
      </c>
      <c r="Q8854" s="536"/>
      <c r="R8854" s="535">
        <v>0</v>
      </c>
    </row>
    <row r="8855" spans="1:18" ht="12.75">
      <c r="A8855" s="145">
        <v>103469</v>
      </c>
      <c r="B8855" s="102" t="s">
        <v>30458</v>
      </c>
      <c r="C8855" s="145" t="s">
        <v>2</v>
      </c>
      <c r="D8855" s="535">
        <v>0</v>
      </c>
      <c r="E8855" s="536"/>
      <c r="F8855" s="535">
        <v>0</v>
      </c>
      <c r="G8855" s="536"/>
      <c r="H8855" s="535">
        <v>0</v>
      </c>
      <c r="I8855" s="536"/>
      <c r="J8855" s="535">
        <v>0</v>
      </c>
      <c r="K8855" s="536"/>
      <c r="L8855" s="535">
        <v>0</v>
      </c>
      <c r="M8855" s="536"/>
      <c r="N8855" s="535">
        <v>0</v>
      </c>
      <c r="O8855" s="536"/>
      <c r="P8855" s="535">
        <v>0</v>
      </c>
      <c r="Q8855" s="536"/>
      <c r="R8855" s="535">
        <v>0</v>
      </c>
    </row>
    <row r="8856" spans="1:18" ht="12.75">
      <c r="A8856" s="145">
        <v>103470</v>
      </c>
      <c r="B8856" s="102" t="s">
        <v>30459</v>
      </c>
      <c r="C8856" s="145" t="s">
        <v>2</v>
      </c>
      <c r="D8856" s="535">
        <v>0</v>
      </c>
      <c r="E8856" s="536"/>
      <c r="F8856" s="535">
        <v>0</v>
      </c>
      <c r="G8856" s="536"/>
      <c r="H8856" s="535">
        <v>0</v>
      </c>
      <c r="I8856" s="536"/>
      <c r="J8856" s="535">
        <v>0</v>
      </c>
      <c r="K8856" s="536"/>
      <c r="L8856" s="535">
        <v>0</v>
      </c>
      <c r="M8856" s="536"/>
      <c r="N8856" s="535">
        <v>0</v>
      </c>
      <c r="O8856" s="536"/>
      <c r="P8856" s="535">
        <v>0</v>
      </c>
      <c r="Q8856" s="536"/>
      <c r="R8856" s="535">
        <v>0</v>
      </c>
    </row>
    <row r="8857" spans="1:18" ht="12.75">
      <c r="A8857" s="145">
        <v>103471</v>
      </c>
      <c r="B8857" s="102" t="s">
        <v>30460</v>
      </c>
      <c r="C8857" s="145" t="s">
        <v>2</v>
      </c>
      <c r="D8857" s="535">
        <v>0</v>
      </c>
      <c r="E8857" s="536"/>
      <c r="F8857" s="535">
        <v>0</v>
      </c>
      <c r="G8857" s="536"/>
      <c r="H8857" s="535">
        <v>0</v>
      </c>
      <c r="I8857" s="536"/>
      <c r="J8857" s="535">
        <v>0</v>
      </c>
      <c r="K8857" s="536"/>
      <c r="L8857" s="535">
        <v>0</v>
      </c>
      <c r="M8857" s="536"/>
      <c r="N8857" s="535">
        <v>0</v>
      </c>
      <c r="O8857" s="536"/>
      <c r="P8857" s="535">
        <v>0</v>
      </c>
      <c r="Q8857" s="536"/>
      <c r="R8857" s="535">
        <v>0</v>
      </c>
    </row>
    <row r="8858" spans="1:18" ht="12.75">
      <c r="A8858" s="145">
        <v>103472</v>
      </c>
      <c r="B8858" s="102" t="s">
        <v>30461</v>
      </c>
      <c r="C8858" s="145" t="s">
        <v>2</v>
      </c>
      <c r="D8858" s="535">
        <v>0</v>
      </c>
      <c r="E8858" s="536"/>
      <c r="F8858" s="535">
        <v>0</v>
      </c>
      <c r="G8858" s="536"/>
      <c r="H8858" s="535">
        <v>0</v>
      </c>
      <c r="I8858" s="536"/>
      <c r="J8858" s="535">
        <v>0</v>
      </c>
      <c r="K8858" s="536"/>
      <c r="L8858" s="535">
        <v>0</v>
      </c>
      <c r="M8858" s="536"/>
      <c r="N8858" s="535">
        <v>0</v>
      </c>
      <c r="O8858" s="536"/>
      <c r="P8858" s="535">
        <v>0</v>
      </c>
      <c r="Q8858" s="536"/>
      <c r="R8858" s="535">
        <v>0</v>
      </c>
    </row>
    <row r="8859" spans="1:18" ht="12.75">
      <c r="A8859" s="145">
        <v>103462</v>
      </c>
      <c r="B8859" s="102" t="s">
        <v>30462</v>
      </c>
      <c r="C8859" s="145" t="s">
        <v>2</v>
      </c>
      <c r="D8859" s="535">
        <v>0</v>
      </c>
      <c r="E8859" s="536"/>
      <c r="F8859" s="535">
        <v>0</v>
      </c>
      <c r="G8859" s="536"/>
      <c r="H8859" s="535">
        <v>0</v>
      </c>
      <c r="I8859" s="536"/>
      <c r="J8859" s="535">
        <v>0</v>
      </c>
      <c r="K8859" s="536"/>
      <c r="L8859" s="535">
        <v>0</v>
      </c>
      <c r="M8859" s="536"/>
      <c r="N8859" s="535">
        <v>0</v>
      </c>
      <c r="O8859" s="536"/>
      <c r="P8859" s="535">
        <v>0</v>
      </c>
      <c r="Q8859" s="536"/>
      <c r="R8859" s="535">
        <v>0</v>
      </c>
    </row>
    <row r="8860" spans="1:18" ht="12.75">
      <c r="A8860" s="145">
        <v>103473</v>
      </c>
      <c r="B8860" s="102" t="s">
        <v>30463</v>
      </c>
      <c r="C8860" s="145" t="s">
        <v>2</v>
      </c>
      <c r="D8860" s="535">
        <v>0</v>
      </c>
      <c r="E8860" s="536"/>
      <c r="F8860" s="535">
        <v>0</v>
      </c>
      <c r="G8860" s="536"/>
      <c r="H8860" s="535">
        <v>0</v>
      </c>
      <c r="I8860" s="536"/>
      <c r="J8860" s="535">
        <v>0</v>
      </c>
      <c r="K8860" s="536"/>
      <c r="L8860" s="535">
        <v>0</v>
      </c>
      <c r="M8860" s="536"/>
      <c r="N8860" s="535">
        <v>0</v>
      </c>
      <c r="O8860" s="536"/>
      <c r="P8860" s="535">
        <v>0</v>
      </c>
      <c r="Q8860" s="536"/>
      <c r="R8860" s="535">
        <v>0</v>
      </c>
    </row>
    <row r="8861" spans="1:18" ht="12.75">
      <c r="A8861" s="145">
        <v>103474</v>
      </c>
      <c r="B8861" s="102" t="s">
        <v>30464</v>
      </c>
      <c r="C8861" s="145" t="s">
        <v>2</v>
      </c>
      <c r="D8861" s="535">
        <v>0</v>
      </c>
      <c r="E8861" s="536"/>
      <c r="F8861" s="535">
        <v>0</v>
      </c>
      <c r="G8861" s="536"/>
      <c r="H8861" s="535">
        <v>0</v>
      </c>
      <c r="I8861" s="536"/>
      <c r="J8861" s="535">
        <v>0</v>
      </c>
      <c r="K8861" s="536"/>
      <c r="L8861" s="535">
        <v>0</v>
      </c>
      <c r="M8861" s="536"/>
      <c r="N8861" s="535">
        <v>0</v>
      </c>
      <c r="O8861" s="536"/>
      <c r="P8861" s="535">
        <v>0</v>
      </c>
      <c r="Q8861" s="536"/>
      <c r="R8861" s="535">
        <v>0</v>
      </c>
    </row>
    <row r="8862" spans="1:18" ht="12.75">
      <c r="A8862" s="145">
        <v>103475</v>
      </c>
      <c r="B8862" s="102" t="s">
        <v>30465</v>
      </c>
      <c r="C8862" s="145" t="s">
        <v>2</v>
      </c>
      <c r="D8862" s="535">
        <v>0</v>
      </c>
      <c r="E8862" s="536"/>
      <c r="F8862" s="535">
        <v>0</v>
      </c>
      <c r="G8862" s="536"/>
      <c r="H8862" s="535">
        <v>0</v>
      </c>
      <c r="I8862" s="536"/>
      <c r="J8862" s="535">
        <v>0</v>
      </c>
      <c r="K8862" s="536"/>
      <c r="L8862" s="535">
        <v>0</v>
      </c>
      <c r="M8862" s="536"/>
      <c r="N8862" s="535">
        <v>0</v>
      </c>
      <c r="O8862" s="536"/>
      <c r="P8862" s="535">
        <v>0</v>
      </c>
      <c r="Q8862" s="536"/>
      <c r="R8862" s="535">
        <v>0</v>
      </c>
    </row>
    <row r="8863" spans="1:18" ht="12.75">
      <c r="A8863" s="145">
        <v>103476</v>
      </c>
      <c r="B8863" s="102" t="s">
        <v>30466</v>
      </c>
      <c r="C8863" s="145" t="s">
        <v>2</v>
      </c>
      <c r="D8863" s="535">
        <v>0</v>
      </c>
      <c r="E8863" s="536"/>
      <c r="F8863" s="535">
        <v>0</v>
      </c>
      <c r="G8863" s="536"/>
      <c r="H8863" s="535">
        <v>0</v>
      </c>
      <c r="I8863" s="536"/>
      <c r="J8863" s="535">
        <v>0</v>
      </c>
      <c r="K8863" s="536"/>
      <c r="L8863" s="535">
        <v>0</v>
      </c>
      <c r="M8863" s="536"/>
      <c r="N8863" s="535">
        <v>0</v>
      </c>
      <c r="O8863" s="536"/>
      <c r="P8863" s="535">
        <v>0</v>
      </c>
      <c r="Q8863" s="536"/>
      <c r="R8863" s="535">
        <v>0</v>
      </c>
    </row>
    <row r="8864" spans="1:18" ht="12.75">
      <c r="A8864" s="145">
        <v>103477</v>
      </c>
      <c r="B8864" s="102" t="s">
        <v>30467</v>
      </c>
      <c r="C8864" s="145" t="s">
        <v>2</v>
      </c>
      <c r="D8864" s="535">
        <v>0</v>
      </c>
      <c r="E8864" s="536"/>
      <c r="F8864" s="535">
        <v>0</v>
      </c>
      <c r="G8864" s="536"/>
      <c r="H8864" s="535">
        <v>0</v>
      </c>
      <c r="I8864" s="536"/>
      <c r="J8864" s="535">
        <v>0</v>
      </c>
      <c r="K8864" s="536"/>
      <c r="L8864" s="535">
        <v>0</v>
      </c>
      <c r="M8864" s="536"/>
      <c r="N8864" s="535">
        <v>0</v>
      </c>
      <c r="O8864" s="536"/>
      <c r="P8864" s="535">
        <v>0</v>
      </c>
      <c r="Q8864" s="536"/>
      <c r="R8864" s="535">
        <v>0</v>
      </c>
    </row>
    <row r="8865" spans="1:18" ht="12.75">
      <c r="A8865" s="145">
        <v>103463</v>
      </c>
      <c r="B8865" s="102" t="s">
        <v>30468</v>
      </c>
      <c r="C8865" s="145" t="s">
        <v>2</v>
      </c>
      <c r="D8865" s="535">
        <v>0</v>
      </c>
      <c r="E8865" s="536"/>
      <c r="F8865" s="535">
        <v>0</v>
      </c>
      <c r="G8865" s="536"/>
      <c r="H8865" s="535">
        <v>0</v>
      </c>
      <c r="I8865" s="536"/>
      <c r="J8865" s="535">
        <v>0</v>
      </c>
      <c r="K8865" s="536"/>
      <c r="L8865" s="535">
        <v>0</v>
      </c>
      <c r="M8865" s="536"/>
      <c r="N8865" s="535">
        <v>0</v>
      </c>
      <c r="O8865" s="536"/>
      <c r="P8865" s="535">
        <v>0</v>
      </c>
      <c r="Q8865" s="536"/>
      <c r="R8865" s="535">
        <v>0</v>
      </c>
    </row>
    <row r="8866" spans="1:18" ht="12.75">
      <c r="A8866" s="145">
        <v>103478</v>
      </c>
      <c r="B8866" s="102" t="s">
        <v>30469</v>
      </c>
      <c r="C8866" s="145" t="s">
        <v>2</v>
      </c>
      <c r="D8866" s="535">
        <v>0</v>
      </c>
      <c r="E8866" s="536"/>
      <c r="F8866" s="535">
        <v>0</v>
      </c>
      <c r="G8866" s="536"/>
      <c r="H8866" s="535">
        <v>0</v>
      </c>
      <c r="I8866" s="536"/>
      <c r="J8866" s="535">
        <v>0</v>
      </c>
      <c r="K8866" s="536"/>
      <c r="L8866" s="535">
        <v>0</v>
      </c>
      <c r="M8866" s="536"/>
      <c r="N8866" s="535">
        <v>0</v>
      </c>
      <c r="O8866" s="536"/>
      <c r="P8866" s="535">
        <v>0</v>
      </c>
      <c r="Q8866" s="536"/>
      <c r="R8866" s="535">
        <v>0</v>
      </c>
    </row>
    <row r="8867" spans="1:18" ht="12.75">
      <c r="A8867" s="145">
        <v>103479</v>
      </c>
      <c r="B8867" s="102" t="s">
        <v>30470</v>
      </c>
      <c r="C8867" s="145" t="s">
        <v>2</v>
      </c>
      <c r="D8867" s="535">
        <v>0</v>
      </c>
      <c r="E8867" s="536"/>
      <c r="F8867" s="535">
        <v>0</v>
      </c>
      <c r="G8867" s="536"/>
      <c r="H8867" s="535">
        <v>0</v>
      </c>
      <c r="I8867" s="536"/>
      <c r="J8867" s="535">
        <v>0</v>
      </c>
      <c r="K8867" s="536"/>
      <c r="L8867" s="535">
        <v>0</v>
      </c>
      <c r="M8867" s="536"/>
      <c r="N8867" s="535">
        <v>0</v>
      </c>
      <c r="O8867" s="536"/>
      <c r="P8867" s="535">
        <v>0</v>
      </c>
      <c r="Q8867" s="536"/>
      <c r="R8867" s="535">
        <v>0</v>
      </c>
    </row>
    <row r="8868" spans="1:18" ht="12.75">
      <c r="A8868" s="145">
        <v>103480</v>
      </c>
      <c r="B8868" s="102" t="s">
        <v>30471</v>
      </c>
      <c r="C8868" s="145" t="s">
        <v>2</v>
      </c>
      <c r="D8868" s="535">
        <v>0</v>
      </c>
      <c r="E8868" s="536"/>
      <c r="F8868" s="535">
        <v>0</v>
      </c>
      <c r="G8868" s="536"/>
      <c r="H8868" s="535">
        <v>0</v>
      </c>
      <c r="I8868" s="536"/>
      <c r="J8868" s="535">
        <v>0</v>
      </c>
      <c r="K8868" s="536"/>
      <c r="L8868" s="535">
        <v>0</v>
      </c>
      <c r="M8868" s="536"/>
      <c r="N8868" s="535">
        <v>0</v>
      </c>
      <c r="O8868" s="536"/>
      <c r="P8868" s="535">
        <v>0</v>
      </c>
      <c r="Q8868" s="536"/>
      <c r="R8868" s="535">
        <v>0</v>
      </c>
    </row>
    <row r="8869" spans="1:18" ht="12.75">
      <c r="A8869" s="145">
        <v>103464</v>
      </c>
      <c r="B8869" s="102" t="s">
        <v>30472</v>
      </c>
      <c r="C8869" s="145" t="s">
        <v>2</v>
      </c>
      <c r="D8869" s="535">
        <v>0</v>
      </c>
      <c r="E8869" s="536"/>
      <c r="F8869" s="535">
        <v>0</v>
      </c>
      <c r="G8869" s="536"/>
      <c r="H8869" s="535">
        <v>0</v>
      </c>
      <c r="I8869" s="536"/>
      <c r="J8869" s="535">
        <v>0</v>
      </c>
      <c r="K8869" s="536"/>
      <c r="L8869" s="535">
        <v>0</v>
      </c>
      <c r="M8869" s="536"/>
      <c r="N8869" s="535">
        <v>0</v>
      </c>
      <c r="O8869" s="536"/>
      <c r="P8869" s="535">
        <v>0</v>
      </c>
      <c r="Q8869" s="536"/>
      <c r="R8869" s="535">
        <v>0</v>
      </c>
    </row>
    <row r="8870" spans="1:18" ht="12.75">
      <c r="A8870" s="145">
        <v>103481</v>
      </c>
      <c r="B8870" s="102" t="s">
        <v>30473</v>
      </c>
      <c r="C8870" s="145" t="s">
        <v>2</v>
      </c>
      <c r="D8870" s="535">
        <v>0</v>
      </c>
      <c r="E8870" s="536"/>
      <c r="F8870" s="535">
        <v>0</v>
      </c>
      <c r="G8870" s="536"/>
      <c r="H8870" s="535">
        <v>0</v>
      </c>
      <c r="I8870" s="536"/>
      <c r="J8870" s="535">
        <v>0</v>
      </c>
      <c r="K8870" s="536"/>
      <c r="L8870" s="535">
        <v>0</v>
      </c>
      <c r="M8870" s="536"/>
      <c r="N8870" s="535">
        <v>0</v>
      </c>
      <c r="O8870" s="536"/>
      <c r="P8870" s="535">
        <v>0</v>
      </c>
      <c r="Q8870" s="536"/>
      <c r="R8870" s="535">
        <v>0</v>
      </c>
    </row>
    <row r="8871" spans="1:18" ht="12.75">
      <c r="A8871" s="145">
        <v>103459</v>
      </c>
      <c r="B8871" s="102" t="s">
        <v>30474</v>
      </c>
      <c r="C8871" s="145" t="s">
        <v>2</v>
      </c>
      <c r="D8871" s="535">
        <v>0</v>
      </c>
      <c r="E8871" s="536"/>
      <c r="F8871" s="535">
        <v>0</v>
      </c>
      <c r="G8871" s="536"/>
      <c r="H8871" s="535">
        <v>0</v>
      </c>
      <c r="I8871" s="536"/>
      <c r="J8871" s="535">
        <v>0</v>
      </c>
      <c r="K8871" s="536"/>
      <c r="L8871" s="535">
        <v>0</v>
      </c>
      <c r="M8871" s="536"/>
      <c r="N8871" s="535">
        <v>0</v>
      </c>
      <c r="O8871" s="536"/>
      <c r="P8871" s="535">
        <v>0</v>
      </c>
      <c r="Q8871" s="536"/>
      <c r="R8871" s="535">
        <v>0</v>
      </c>
    </row>
    <row r="8872" spans="1:18" ht="12.75">
      <c r="A8872" s="145">
        <v>103460</v>
      </c>
      <c r="B8872" s="102" t="s">
        <v>30475</v>
      </c>
      <c r="C8872" s="145" t="s">
        <v>2</v>
      </c>
      <c r="D8872" s="535">
        <v>0</v>
      </c>
      <c r="E8872" s="536"/>
      <c r="F8872" s="535">
        <v>0</v>
      </c>
      <c r="G8872" s="536"/>
      <c r="H8872" s="535">
        <v>0</v>
      </c>
      <c r="I8872" s="536"/>
      <c r="J8872" s="535">
        <v>0</v>
      </c>
      <c r="K8872" s="536"/>
      <c r="L8872" s="535">
        <v>0</v>
      </c>
      <c r="M8872" s="536"/>
      <c r="N8872" s="535">
        <v>0</v>
      </c>
      <c r="O8872" s="536"/>
      <c r="P8872" s="535">
        <v>0</v>
      </c>
      <c r="Q8872" s="536"/>
      <c r="R8872" s="535">
        <v>0</v>
      </c>
    </row>
    <row r="8873" spans="1:18" ht="12.75">
      <c r="A8873" s="145">
        <v>103443</v>
      </c>
      <c r="B8873" s="102" t="s">
        <v>30476</v>
      </c>
      <c r="C8873" s="145" t="s">
        <v>2</v>
      </c>
      <c r="D8873" s="535">
        <v>0</v>
      </c>
      <c r="E8873" s="536"/>
      <c r="F8873" s="535">
        <v>0</v>
      </c>
      <c r="G8873" s="536"/>
      <c r="H8873" s="535">
        <v>0</v>
      </c>
      <c r="I8873" s="536"/>
      <c r="J8873" s="535">
        <v>0</v>
      </c>
      <c r="K8873" s="536"/>
      <c r="L8873" s="535">
        <v>0</v>
      </c>
      <c r="M8873" s="536"/>
      <c r="N8873" s="535">
        <v>0</v>
      </c>
      <c r="O8873" s="536"/>
      <c r="P8873" s="535">
        <v>0</v>
      </c>
      <c r="Q8873" s="536"/>
      <c r="R8873" s="535">
        <v>0</v>
      </c>
    </row>
    <row r="8874" spans="1:18" ht="12.75">
      <c r="A8874" s="145">
        <v>103444</v>
      </c>
      <c r="B8874" s="102" t="s">
        <v>30477</v>
      </c>
      <c r="C8874" s="145" t="s">
        <v>2</v>
      </c>
      <c r="D8874" s="535">
        <v>0</v>
      </c>
      <c r="E8874" s="536"/>
      <c r="F8874" s="535">
        <v>0</v>
      </c>
      <c r="G8874" s="536"/>
      <c r="H8874" s="535">
        <v>0</v>
      </c>
      <c r="I8874" s="536"/>
      <c r="J8874" s="535">
        <v>0</v>
      </c>
      <c r="K8874" s="536"/>
      <c r="L8874" s="535">
        <v>0</v>
      </c>
      <c r="M8874" s="536"/>
      <c r="N8874" s="535">
        <v>0</v>
      </c>
      <c r="O8874" s="536"/>
      <c r="P8874" s="535">
        <v>0</v>
      </c>
      <c r="Q8874" s="536"/>
      <c r="R8874" s="535">
        <v>0</v>
      </c>
    </row>
    <row r="8875" spans="1:18" ht="12.75">
      <c r="A8875" s="145">
        <v>103445</v>
      </c>
      <c r="B8875" s="102" t="s">
        <v>30478</v>
      </c>
      <c r="C8875" s="145" t="s">
        <v>2</v>
      </c>
      <c r="D8875" s="535">
        <v>0</v>
      </c>
      <c r="E8875" s="536"/>
      <c r="F8875" s="535">
        <v>0</v>
      </c>
      <c r="G8875" s="536"/>
      <c r="H8875" s="535">
        <v>0</v>
      </c>
      <c r="I8875" s="536"/>
      <c r="J8875" s="535">
        <v>0</v>
      </c>
      <c r="K8875" s="536"/>
      <c r="L8875" s="535">
        <v>0</v>
      </c>
      <c r="M8875" s="536"/>
      <c r="N8875" s="535">
        <v>0</v>
      </c>
      <c r="O8875" s="536"/>
      <c r="P8875" s="535">
        <v>0</v>
      </c>
      <c r="Q8875" s="536"/>
      <c r="R8875" s="535">
        <v>0</v>
      </c>
    </row>
    <row r="8876" spans="1:18" ht="12.75">
      <c r="A8876" s="145">
        <v>103446</v>
      </c>
      <c r="B8876" s="102" t="s">
        <v>30479</v>
      </c>
      <c r="C8876" s="145" t="s">
        <v>2</v>
      </c>
      <c r="D8876" s="535">
        <v>0</v>
      </c>
      <c r="E8876" s="536"/>
      <c r="F8876" s="535">
        <v>0</v>
      </c>
      <c r="G8876" s="536"/>
      <c r="H8876" s="535">
        <v>0</v>
      </c>
      <c r="I8876" s="536"/>
      <c r="J8876" s="535">
        <v>0</v>
      </c>
      <c r="K8876" s="536"/>
      <c r="L8876" s="535">
        <v>0</v>
      </c>
      <c r="M8876" s="536"/>
      <c r="N8876" s="535">
        <v>0</v>
      </c>
      <c r="O8876" s="536"/>
      <c r="P8876" s="535">
        <v>0</v>
      </c>
      <c r="Q8876" s="536"/>
      <c r="R8876" s="535">
        <v>0</v>
      </c>
    </row>
    <row r="8877" spans="1:18" ht="12.75">
      <c r="A8877" s="145">
        <v>103447</v>
      </c>
      <c r="B8877" s="102" t="s">
        <v>30480</v>
      </c>
      <c r="C8877" s="145" t="s">
        <v>2</v>
      </c>
      <c r="D8877" s="535">
        <v>0</v>
      </c>
      <c r="E8877" s="536"/>
      <c r="F8877" s="535">
        <v>0</v>
      </c>
      <c r="G8877" s="536"/>
      <c r="H8877" s="535">
        <v>0</v>
      </c>
      <c r="I8877" s="536"/>
      <c r="J8877" s="535">
        <v>0</v>
      </c>
      <c r="K8877" s="536"/>
      <c r="L8877" s="535">
        <v>0</v>
      </c>
      <c r="M8877" s="536"/>
      <c r="N8877" s="535">
        <v>0</v>
      </c>
      <c r="O8877" s="536"/>
      <c r="P8877" s="535">
        <v>0</v>
      </c>
      <c r="Q8877" s="536"/>
      <c r="R8877" s="535">
        <v>0</v>
      </c>
    </row>
    <row r="8878" spans="1:18" ht="12.75">
      <c r="A8878" s="145">
        <v>103448</v>
      </c>
      <c r="B8878" s="102" t="s">
        <v>30481</v>
      </c>
      <c r="C8878" s="145" t="s">
        <v>2</v>
      </c>
      <c r="D8878" s="535">
        <v>0</v>
      </c>
      <c r="E8878" s="536"/>
      <c r="F8878" s="535">
        <v>0</v>
      </c>
      <c r="G8878" s="536"/>
      <c r="H8878" s="535">
        <v>0</v>
      </c>
      <c r="I8878" s="536"/>
      <c r="J8878" s="535">
        <v>0</v>
      </c>
      <c r="K8878" s="536"/>
      <c r="L8878" s="535">
        <v>0</v>
      </c>
      <c r="M8878" s="536"/>
      <c r="N8878" s="535">
        <v>0</v>
      </c>
      <c r="O8878" s="536"/>
      <c r="P8878" s="535">
        <v>0</v>
      </c>
      <c r="Q8878" s="536"/>
      <c r="R8878" s="535">
        <v>0</v>
      </c>
    </row>
    <row r="8879" spans="1:18" ht="12.75">
      <c r="A8879" s="145">
        <v>103449</v>
      </c>
      <c r="B8879" s="102" t="s">
        <v>30482</v>
      </c>
      <c r="C8879" s="145" t="s">
        <v>2</v>
      </c>
      <c r="D8879" s="535">
        <v>0</v>
      </c>
      <c r="E8879" s="536"/>
      <c r="F8879" s="535">
        <v>0</v>
      </c>
      <c r="G8879" s="536"/>
      <c r="H8879" s="535">
        <v>0</v>
      </c>
      <c r="I8879" s="536"/>
      <c r="J8879" s="535">
        <v>0</v>
      </c>
      <c r="K8879" s="536"/>
      <c r="L8879" s="535">
        <v>0</v>
      </c>
      <c r="M8879" s="536"/>
      <c r="N8879" s="535">
        <v>0</v>
      </c>
      <c r="O8879" s="536"/>
      <c r="P8879" s="535">
        <v>0</v>
      </c>
      <c r="Q8879" s="536"/>
      <c r="R8879" s="535">
        <v>0</v>
      </c>
    </row>
    <row r="8880" spans="1:18" ht="12.75">
      <c r="A8880" s="145">
        <v>103450</v>
      </c>
      <c r="B8880" s="102" t="s">
        <v>30483</v>
      </c>
      <c r="C8880" s="145" t="s">
        <v>2</v>
      </c>
      <c r="D8880" s="535">
        <v>0</v>
      </c>
      <c r="E8880" s="536"/>
      <c r="F8880" s="535">
        <v>0</v>
      </c>
      <c r="G8880" s="536"/>
      <c r="H8880" s="535">
        <v>0</v>
      </c>
      <c r="I8880" s="536"/>
      <c r="J8880" s="535">
        <v>0</v>
      </c>
      <c r="K8880" s="536"/>
      <c r="L8880" s="535">
        <v>0</v>
      </c>
      <c r="M8880" s="536"/>
      <c r="N8880" s="535">
        <v>0</v>
      </c>
      <c r="O8880" s="536"/>
      <c r="P8880" s="535">
        <v>0</v>
      </c>
      <c r="Q8880" s="536"/>
      <c r="R8880" s="535">
        <v>0</v>
      </c>
    </row>
    <row r="8881" spans="1:18" ht="12.75">
      <c r="A8881" s="145">
        <v>103451</v>
      </c>
      <c r="B8881" s="102" t="s">
        <v>30484</v>
      </c>
      <c r="C8881" s="145" t="s">
        <v>2</v>
      </c>
      <c r="D8881" s="535">
        <v>0</v>
      </c>
      <c r="E8881" s="536"/>
      <c r="F8881" s="535">
        <v>0</v>
      </c>
      <c r="G8881" s="536"/>
      <c r="H8881" s="535">
        <v>0</v>
      </c>
      <c r="I8881" s="536"/>
      <c r="J8881" s="535">
        <v>0</v>
      </c>
      <c r="K8881" s="536"/>
      <c r="L8881" s="535">
        <v>0</v>
      </c>
      <c r="M8881" s="536"/>
      <c r="N8881" s="535">
        <v>0</v>
      </c>
      <c r="O8881" s="536"/>
      <c r="P8881" s="535">
        <v>0</v>
      </c>
      <c r="Q8881" s="536"/>
      <c r="R8881" s="535">
        <v>0</v>
      </c>
    </row>
    <row r="8882" spans="1:18" ht="12.75">
      <c r="A8882" s="145">
        <v>103452</v>
      </c>
      <c r="B8882" s="102" t="s">
        <v>30485</v>
      </c>
      <c r="C8882" s="145" t="s">
        <v>2</v>
      </c>
      <c r="D8882" s="535">
        <v>0</v>
      </c>
      <c r="E8882" s="536"/>
      <c r="F8882" s="535">
        <v>0</v>
      </c>
      <c r="G8882" s="536"/>
      <c r="H8882" s="535">
        <v>0</v>
      </c>
      <c r="I8882" s="536"/>
      <c r="J8882" s="535">
        <v>0</v>
      </c>
      <c r="K8882" s="536"/>
      <c r="L8882" s="535">
        <v>0</v>
      </c>
      <c r="M8882" s="536"/>
      <c r="N8882" s="535">
        <v>0</v>
      </c>
      <c r="O8882" s="536"/>
      <c r="P8882" s="535">
        <v>0</v>
      </c>
      <c r="Q8882" s="536"/>
      <c r="R8882" s="535">
        <v>0</v>
      </c>
    </row>
    <row r="8883" spans="1:18" ht="12.75">
      <c r="A8883" s="145">
        <v>103453</v>
      </c>
      <c r="B8883" s="102" t="s">
        <v>30486</v>
      </c>
      <c r="C8883" s="145" t="s">
        <v>2</v>
      </c>
      <c r="D8883" s="535">
        <v>0</v>
      </c>
      <c r="E8883" s="536"/>
      <c r="F8883" s="535">
        <v>0</v>
      </c>
      <c r="G8883" s="536"/>
      <c r="H8883" s="535">
        <v>0</v>
      </c>
      <c r="I8883" s="536"/>
      <c r="J8883" s="535">
        <v>0</v>
      </c>
      <c r="K8883" s="536"/>
      <c r="L8883" s="535">
        <v>0</v>
      </c>
      <c r="M8883" s="536"/>
      <c r="N8883" s="535">
        <v>0</v>
      </c>
      <c r="O8883" s="536"/>
      <c r="P8883" s="535">
        <v>0</v>
      </c>
      <c r="Q8883" s="536"/>
      <c r="R8883" s="535">
        <v>0</v>
      </c>
    </row>
    <row r="8884" spans="1:18" ht="12.75">
      <c r="A8884" s="145">
        <v>103454</v>
      </c>
      <c r="B8884" s="102" t="s">
        <v>30487</v>
      </c>
      <c r="C8884" s="145" t="s">
        <v>2</v>
      </c>
      <c r="D8884" s="535">
        <v>0</v>
      </c>
      <c r="E8884" s="536"/>
      <c r="F8884" s="535">
        <v>0</v>
      </c>
      <c r="G8884" s="536"/>
      <c r="H8884" s="535">
        <v>0</v>
      </c>
      <c r="I8884" s="536"/>
      <c r="J8884" s="535">
        <v>0</v>
      </c>
      <c r="K8884" s="536"/>
      <c r="L8884" s="535">
        <v>0</v>
      </c>
      <c r="M8884" s="536"/>
      <c r="N8884" s="535">
        <v>0</v>
      </c>
      <c r="O8884" s="536"/>
      <c r="P8884" s="535">
        <v>0</v>
      </c>
      <c r="Q8884" s="536"/>
      <c r="R8884" s="535">
        <v>0</v>
      </c>
    </row>
    <row r="8885" spans="1:18" ht="12.75">
      <c r="A8885" s="145">
        <v>103455</v>
      </c>
      <c r="B8885" s="102" t="s">
        <v>30488</v>
      </c>
      <c r="C8885" s="145" t="s">
        <v>2</v>
      </c>
      <c r="D8885" s="535">
        <v>0</v>
      </c>
      <c r="E8885" s="536"/>
      <c r="F8885" s="535">
        <v>0</v>
      </c>
      <c r="G8885" s="536"/>
      <c r="H8885" s="535">
        <v>0</v>
      </c>
      <c r="I8885" s="536"/>
      <c r="J8885" s="535">
        <v>0</v>
      </c>
      <c r="K8885" s="536"/>
      <c r="L8885" s="535">
        <v>0</v>
      </c>
      <c r="M8885" s="536"/>
      <c r="N8885" s="535">
        <v>0</v>
      </c>
      <c r="O8885" s="536"/>
      <c r="P8885" s="535">
        <v>0</v>
      </c>
      <c r="Q8885" s="536"/>
      <c r="R8885" s="535">
        <v>0</v>
      </c>
    </row>
    <row r="8886" spans="1:18" ht="12.75">
      <c r="A8886" s="145">
        <v>103456</v>
      </c>
      <c r="B8886" s="102" t="s">
        <v>30489</v>
      </c>
      <c r="C8886" s="145" t="s">
        <v>2</v>
      </c>
      <c r="D8886" s="535">
        <v>0</v>
      </c>
      <c r="E8886" s="536"/>
      <c r="F8886" s="535">
        <v>0</v>
      </c>
      <c r="G8886" s="536"/>
      <c r="H8886" s="535">
        <v>0</v>
      </c>
      <c r="I8886" s="536"/>
      <c r="J8886" s="535">
        <v>0</v>
      </c>
      <c r="K8886" s="536"/>
      <c r="L8886" s="535">
        <v>0</v>
      </c>
      <c r="M8886" s="536"/>
      <c r="N8886" s="535">
        <v>0</v>
      </c>
      <c r="O8886" s="536"/>
      <c r="P8886" s="535">
        <v>0</v>
      </c>
      <c r="Q8886" s="536"/>
      <c r="R8886" s="535">
        <v>0</v>
      </c>
    </row>
    <row r="8887" spans="1:18" ht="12.75">
      <c r="A8887" s="145">
        <v>103457</v>
      </c>
      <c r="B8887" s="102" t="s">
        <v>30490</v>
      </c>
      <c r="C8887" s="145" t="s">
        <v>2</v>
      </c>
      <c r="D8887" s="535">
        <v>0</v>
      </c>
      <c r="E8887" s="536"/>
      <c r="F8887" s="535">
        <v>0</v>
      </c>
      <c r="G8887" s="536"/>
      <c r="H8887" s="535">
        <v>0</v>
      </c>
      <c r="I8887" s="536"/>
      <c r="J8887" s="535">
        <v>0</v>
      </c>
      <c r="K8887" s="536"/>
      <c r="L8887" s="535">
        <v>0</v>
      </c>
      <c r="M8887" s="536"/>
      <c r="N8887" s="535">
        <v>0</v>
      </c>
      <c r="O8887" s="536"/>
      <c r="P8887" s="535">
        <v>0</v>
      </c>
      <c r="Q8887" s="536"/>
      <c r="R8887" s="535">
        <v>0</v>
      </c>
    </row>
    <row r="8888" spans="1:18" ht="12.75">
      <c r="A8888" s="145">
        <v>103458</v>
      </c>
      <c r="B8888" s="102" t="s">
        <v>30491</v>
      </c>
      <c r="C8888" s="145" t="s">
        <v>2</v>
      </c>
      <c r="D8888" s="535">
        <v>0</v>
      </c>
      <c r="E8888" s="536"/>
      <c r="F8888" s="535">
        <v>0</v>
      </c>
      <c r="G8888" s="536"/>
      <c r="H8888" s="535">
        <v>0</v>
      </c>
      <c r="I8888" s="536"/>
      <c r="J8888" s="535">
        <v>0</v>
      </c>
      <c r="K8888" s="536"/>
      <c r="L8888" s="535">
        <v>0</v>
      </c>
      <c r="M8888" s="536"/>
      <c r="N8888" s="535">
        <v>0</v>
      </c>
      <c r="O8888" s="536"/>
      <c r="P8888" s="535">
        <v>0</v>
      </c>
      <c r="Q8888" s="536"/>
      <c r="R8888" s="535">
        <v>0</v>
      </c>
    </row>
    <row r="8889" spans="1:18" ht="12.75">
      <c r="A8889" s="145">
        <v>103425</v>
      </c>
      <c r="B8889" s="102" t="s">
        <v>30492</v>
      </c>
      <c r="C8889" s="145" t="s">
        <v>2</v>
      </c>
      <c r="D8889" s="535">
        <v>17.579999999999998</v>
      </c>
      <c r="E8889" s="536">
        <v>0</v>
      </c>
      <c r="F8889" s="535">
        <v>15.9</v>
      </c>
      <c r="G8889" s="536">
        <v>0.78549999999999998</v>
      </c>
      <c r="H8889" s="535">
        <v>17.059999999999999</v>
      </c>
      <c r="I8889" s="536">
        <v>0.73209999999999997</v>
      </c>
      <c r="J8889" s="535">
        <v>15.7</v>
      </c>
      <c r="K8889" s="536">
        <v>0.79549999999999998</v>
      </c>
      <c r="L8889" s="535">
        <v>16.940000000000001</v>
      </c>
      <c r="M8889" s="536">
        <v>0.73729999999999996</v>
      </c>
      <c r="N8889" s="535">
        <v>16.579999999999998</v>
      </c>
      <c r="O8889" s="536">
        <v>0.75329999999999997</v>
      </c>
      <c r="P8889" s="535">
        <v>16.899999999999999</v>
      </c>
      <c r="Q8889" s="536">
        <v>0.73909999999999998</v>
      </c>
      <c r="R8889" s="535">
        <v>17.29</v>
      </c>
    </row>
    <row r="8890" spans="1:18" ht="12.75">
      <c r="A8890" s="145">
        <v>103428</v>
      </c>
      <c r="B8890" s="102" t="s">
        <v>30493</v>
      </c>
      <c r="C8890" s="145" t="s">
        <v>2</v>
      </c>
      <c r="D8890" s="535">
        <v>282.29000000000002</v>
      </c>
      <c r="E8890" s="536">
        <v>0</v>
      </c>
      <c r="F8890" s="535">
        <v>257.58</v>
      </c>
      <c r="G8890" s="536">
        <v>0.86729999999999996</v>
      </c>
      <c r="H8890" s="535">
        <v>269.20999999999998</v>
      </c>
      <c r="I8890" s="536">
        <v>0.82979999999999998</v>
      </c>
      <c r="J8890" s="535">
        <v>255.52</v>
      </c>
      <c r="K8890" s="536">
        <v>0.87429999999999997</v>
      </c>
      <c r="L8890" s="535">
        <v>267.95999999999998</v>
      </c>
      <c r="M8890" s="536">
        <v>0.8337</v>
      </c>
      <c r="N8890" s="535">
        <v>264.32</v>
      </c>
      <c r="O8890" s="536">
        <v>0.84509999999999996</v>
      </c>
      <c r="P8890" s="535">
        <v>267.49</v>
      </c>
      <c r="Q8890" s="536">
        <v>0.83509999999999995</v>
      </c>
      <c r="R8890" s="535">
        <v>271.54000000000002</v>
      </c>
    </row>
    <row r="8891" spans="1:18" ht="12.75">
      <c r="A8891" s="145">
        <v>103426</v>
      </c>
      <c r="B8891" s="102" t="s">
        <v>30494</v>
      </c>
      <c r="C8891" s="145" t="s">
        <v>2</v>
      </c>
      <c r="D8891" s="535">
        <v>21.1</v>
      </c>
      <c r="E8891" s="536">
        <v>0</v>
      </c>
      <c r="F8891" s="535">
        <v>18.920000000000002</v>
      </c>
      <c r="G8891" s="536">
        <v>0.71140000000000003</v>
      </c>
      <c r="H8891" s="535">
        <v>20.78</v>
      </c>
      <c r="I8891" s="536">
        <v>0.64770000000000005</v>
      </c>
      <c r="J8891" s="535">
        <v>18.59</v>
      </c>
      <c r="K8891" s="536">
        <v>0.72399999999999998</v>
      </c>
      <c r="L8891" s="535">
        <v>20.59</v>
      </c>
      <c r="M8891" s="536">
        <v>0.65369999999999995</v>
      </c>
      <c r="N8891" s="535">
        <v>20</v>
      </c>
      <c r="O8891" s="536">
        <v>0.67300000000000004</v>
      </c>
      <c r="P8891" s="535">
        <v>20.51</v>
      </c>
      <c r="Q8891" s="536">
        <v>0.65629999999999999</v>
      </c>
      <c r="R8891" s="535">
        <v>21.16</v>
      </c>
    </row>
    <row r="8892" spans="1:18" ht="12.75">
      <c r="A8892" s="145">
        <v>103429</v>
      </c>
      <c r="B8892" s="102" t="s">
        <v>30495</v>
      </c>
      <c r="C8892" s="145" t="s">
        <v>2</v>
      </c>
      <c r="D8892" s="535">
        <v>3132.6</v>
      </c>
      <c r="E8892" s="536">
        <v>0</v>
      </c>
      <c r="F8892" s="535">
        <v>2893.29</v>
      </c>
      <c r="G8892" s="536">
        <v>0.97640000000000005</v>
      </c>
      <c r="H8892" s="535">
        <v>2916.54</v>
      </c>
      <c r="I8892" s="536">
        <v>0.96860000000000002</v>
      </c>
      <c r="J8892" s="535">
        <v>2889.15</v>
      </c>
      <c r="K8892" s="536">
        <v>0.9778</v>
      </c>
      <c r="L8892" s="535">
        <v>2914.04</v>
      </c>
      <c r="M8892" s="536">
        <v>0.96940000000000004</v>
      </c>
      <c r="N8892" s="535">
        <v>2906.77</v>
      </c>
      <c r="O8892" s="536">
        <v>0.9718</v>
      </c>
      <c r="P8892" s="535">
        <v>2913.11</v>
      </c>
      <c r="Q8892" s="536">
        <v>0.96970000000000001</v>
      </c>
      <c r="R8892" s="535">
        <v>2921.19</v>
      </c>
    </row>
    <row r="8893" spans="1:18" ht="12.75">
      <c r="A8893" s="145">
        <v>103427</v>
      </c>
      <c r="B8893" s="102" t="s">
        <v>30496</v>
      </c>
      <c r="C8893" s="145" t="s">
        <v>2</v>
      </c>
      <c r="D8893" s="535">
        <v>42.26</v>
      </c>
      <c r="E8893" s="536">
        <v>0</v>
      </c>
      <c r="F8893" s="535">
        <v>37.94</v>
      </c>
      <c r="G8893" s="536">
        <v>0.71609999999999996</v>
      </c>
      <c r="H8893" s="535">
        <v>41.59</v>
      </c>
      <c r="I8893" s="536">
        <v>0.65329999999999999</v>
      </c>
      <c r="J8893" s="535">
        <v>37.28</v>
      </c>
      <c r="K8893" s="536">
        <v>0.7288</v>
      </c>
      <c r="L8893" s="535">
        <v>41.2</v>
      </c>
      <c r="M8893" s="536">
        <v>0.65949999999999998</v>
      </c>
      <c r="N8893" s="535">
        <v>40.049999999999997</v>
      </c>
      <c r="O8893" s="536">
        <v>0.6784</v>
      </c>
      <c r="P8893" s="535">
        <v>41.06</v>
      </c>
      <c r="Q8893" s="536">
        <v>0.66169999999999995</v>
      </c>
      <c r="R8893" s="535">
        <v>42.33</v>
      </c>
    </row>
    <row r="8894" spans="1:18" ht="12.75">
      <c r="A8894" s="145">
        <v>103393</v>
      </c>
      <c r="B8894" s="102" t="s">
        <v>30497</v>
      </c>
      <c r="C8894" s="145" t="s">
        <v>1</v>
      </c>
      <c r="D8894" s="535">
        <v>5900.95</v>
      </c>
      <c r="E8894" s="536">
        <v>3.2000000000000002E-3</v>
      </c>
      <c r="F8894" s="535">
        <v>5465.15</v>
      </c>
      <c r="G8894" s="536">
        <v>0.99419999999999997</v>
      </c>
      <c r="H8894" s="535">
        <v>5471.31</v>
      </c>
      <c r="I8894" s="536">
        <v>0.99309999999999998</v>
      </c>
      <c r="J8894" s="535">
        <v>5466.01</v>
      </c>
      <c r="K8894" s="536">
        <v>0.99409999999999998</v>
      </c>
      <c r="L8894" s="535">
        <v>5469.63</v>
      </c>
      <c r="M8894" s="536">
        <v>0.99080000000000001</v>
      </c>
      <c r="N8894" s="535">
        <v>5469.48</v>
      </c>
      <c r="O8894" s="536">
        <v>0.99339999999999995</v>
      </c>
      <c r="P8894" s="535">
        <v>5467.68</v>
      </c>
      <c r="Q8894" s="536">
        <v>0.99380000000000002</v>
      </c>
      <c r="R8894" s="535">
        <v>5469.44</v>
      </c>
    </row>
    <row r="8895" spans="1:18" ht="12.75">
      <c r="A8895" s="145">
        <v>103376</v>
      </c>
      <c r="B8895" s="102" t="s">
        <v>30498</v>
      </c>
      <c r="C8895" s="145" t="s">
        <v>1</v>
      </c>
      <c r="D8895" s="535">
        <v>144.61000000000001</v>
      </c>
      <c r="E8895" s="536">
        <v>0</v>
      </c>
      <c r="F8895" s="535">
        <v>133.79</v>
      </c>
      <c r="G8895" s="536">
        <v>0.9919</v>
      </c>
      <c r="H8895" s="535">
        <v>134.16999999999999</v>
      </c>
      <c r="I8895" s="536">
        <v>0.98899999999999999</v>
      </c>
      <c r="J8895" s="535">
        <v>133.72</v>
      </c>
      <c r="K8895" s="536">
        <v>0.99239999999999995</v>
      </c>
      <c r="L8895" s="535">
        <v>134.12</v>
      </c>
      <c r="M8895" s="536">
        <v>0.98939999999999995</v>
      </c>
      <c r="N8895" s="535">
        <v>134.01</v>
      </c>
      <c r="O8895" s="536">
        <v>0.99019999999999997</v>
      </c>
      <c r="P8895" s="535">
        <v>134.11000000000001</v>
      </c>
      <c r="Q8895" s="536">
        <v>0.98950000000000005</v>
      </c>
      <c r="R8895" s="535">
        <v>134.24</v>
      </c>
    </row>
    <row r="8896" spans="1:18" ht="12.75">
      <c r="A8896" s="145">
        <v>104804</v>
      </c>
      <c r="B8896" s="102" t="s">
        <v>30499</v>
      </c>
      <c r="C8896" s="145" t="s">
        <v>1</v>
      </c>
      <c r="D8896" s="535">
        <v>0</v>
      </c>
      <c r="E8896" s="536"/>
      <c r="F8896" s="535">
        <v>0</v>
      </c>
      <c r="G8896" s="536"/>
      <c r="H8896" s="535">
        <v>0</v>
      </c>
      <c r="I8896" s="536"/>
      <c r="J8896" s="535">
        <v>0</v>
      </c>
      <c r="K8896" s="536"/>
      <c r="L8896" s="535">
        <v>0</v>
      </c>
      <c r="M8896" s="536"/>
      <c r="N8896" s="535">
        <v>0</v>
      </c>
      <c r="O8896" s="536"/>
      <c r="P8896" s="535">
        <v>0</v>
      </c>
      <c r="Q8896" s="536"/>
      <c r="R8896" s="535">
        <v>0</v>
      </c>
    </row>
    <row r="8897" spans="1:18" ht="12.75">
      <c r="A8897" s="145">
        <v>104805</v>
      </c>
      <c r="B8897" s="102" t="s">
        <v>30500</v>
      </c>
      <c r="C8897" s="145" t="s">
        <v>1</v>
      </c>
      <c r="D8897" s="535">
        <v>0</v>
      </c>
      <c r="E8897" s="536"/>
      <c r="F8897" s="535">
        <v>0</v>
      </c>
      <c r="G8897" s="536"/>
      <c r="H8897" s="535">
        <v>0</v>
      </c>
      <c r="I8897" s="536"/>
      <c r="J8897" s="535">
        <v>0</v>
      </c>
      <c r="K8897" s="536"/>
      <c r="L8897" s="535">
        <v>0</v>
      </c>
      <c r="M8897" s="536"/>
      <c r="N8897" s="535">
        <v>0</v>
      </c>
      <c r="O8897" s="536"/>
      <c r="P8897" s="535">
        <v>0</v>
      </c>
      <c r="Q8897" s="536"/>
      <c r="R8897" s="535">
        <v>0</v>
      </c>
    </row>
    <row r="8898" spans="1:18" ht="12.75">
      <c r="A8898" s="145">
        <v>103377</v>
      </c>
      <c r="B8898" s="102" t="s">
        <v>30501</v>
      </c>
      <c r="C8898" s="145" t="s">
        <v>1</v>
      </c>
      <c r="D8898" s="535">
        <v>309.5</v>
      </c>
      <c r="E8898" s="536">
        <v>0</v>
      </c>
      <c r="F8898" s="535">
        <v>286.44</v>
      </c>
      <c r="G8898" s="536">
        <v>0.99439999999999995</v>
      </c>
      <c r="H8898" s="535">
        <v>286.98</v>
      </c>
      <c r="I8898" s="536">
        <v>0.99260000000000004</v>
      </c>
      <c r="J8898" s="535">
        <v>286.35000000000002</v>
      </c>
      <c r="K8898" s="536">
        <v>0.99480000000000002</v>
      </c>
      <c r="L8898" s="535">
        <v>286.92</v>
      </c>
      <c r="M8898" s="536">
        <v>0.99280000000000002</v>
      </c>
      <c r="N8898" s="535">
        <v>286.76</v>
      </c>
      <c r="O8898" s="536">
        <v>0.99329999999999996</v>
      </c>
      <c r="P8898" s="535">
        <v>286.89999999999998</v>
      </c>
      <c r="Q8898" s="536">
        <v>0.9929</v>
      </c>
      <c r="R8898" s="535">
        <v>287.08999999999997</v>
      </c>
    </row>
    <row r="8899" spans="1:18" ht="12.75">
      <c r="A8899" s="145">
        <v>104806</v>
      </c>
      <c r="B8899" s="102" t="s">
        <v>30502</v>
      </c>
      <c r="C8899" s="145" t="s">
        <v>1</v>
      </c>
      <c r="D8899" s="535">
        <v>0</v>
      </c>
      <c r="E8899" s="536"/>
      <c r="F8899" s="535">
        <v>0</v>
      </c>
      <c r="G8899" s="536"/>
      <c r="H8899" s="535">
        <v>0</v>
      </c>
      <c r="I8899" s="536"/>
      <c r="J8899" s="535">
        <v>0</v>
      </c>
      <c r="K8899" s="536"/>
      <c r="L8899" s="535">
        <v>0</v>
      </c>
      <c r="M8899" s="536"/>
      <c r="N8899" s="535">
        <v>0</v>
      </c>
      <c r="O8899" s="536"/>
      <c r="P8899" s="535">
        <v>0</v>
      </c>
      <c r="Q8899" s="536"/>
      <c r="R8899" s="535">
        <v>0</v>
      </c>
    </row>
    <row r="8900" spans="1:18" ht="12.75">
      <c r="A8900" s="145">
        <v>103378</v>
      </c>
      <c r="B8900" s="102" t="s">
        <v>30503</v>
      </c>
      <c r="C8900" s="145" t="s">
        <v>1</v>
      </c>
      <c r="D8900" s="535">
        <v>0</v>
      </c>
      <c r="E8900" s="536"/>
      <c r="F8900" s="535">
        <v>0</v>
      </c>
      <c r="G8900" s="536"/>
      <c r="H8900" s="535">
        <v>0</v>
      </c>
      <c r="I8900" s="536"/>
      <c r="J8900" s="535">
        <v>0</v>
      </c>
      <c r="K8900" s="536"/>
      <c r="L8900" s="535">
        <v>0</v>
      </c>
      <c r="M8900" s="536"/>
      <c r="N8900" s="535">
        <v>0</v>
      </c>
      <c r="O8900" s="536"/>
      <c r="P8900" s="535">
        <v>0</v>
      </c>
      <c r="Q8900" s="536"/>
      <c r="R8900" s="535">
        <v>0</v>
      </c>
    </row>
    <row r="8901" spans="1:18" ht="12.75">
      <c r="A8901" s="145">
        <v>103372</v>
      </c>
      <c r="B8901" s="102" t="s">
        <v>30504</v>
      </c>
      <c r="C8901" s="145" t="s">
        <v>1</v>
      </c>
      <c r="D8901" s="535">
        <v>6.18</v>
      </c>
      <c r="E8901" s="536">
        <v>0</v>
      </c>
      <c r="F8901" s="535">
        <v>5.7</v>
      </c>
      <c r="G8901" s="536">
        <v>0.9667</v>
      </c>
      <c r="H8901" s="535">
        <v>5.77</v>
      </c>
      <c r="I8901" s="536">
        <v>0.95489999999999997</v>
      </c>
      <c r="J8901" s="535">
        <v>5.69</v>
      </c>
      <c r="K8901" s="536">
        <v>0.96840000000000004</v>
      </c>
      <c r="L8901" s="535">
        <v>5.76</v>
      </c>
      <c r="M8901" s="536">
        <v>0.95660000000000001</v>
      </c>
      <c r="N8901" s="535">
        <v>5.75</v>
      </c>
      <c r="O8901" s="536">
        <v>0.95830000000000004</v>
      </c>
      <c r="P8901" s="535">
        <v>5.76</v>
      </c>
      <c r="Q8901" s="536">
        <v>0.95660000000000001</v>
      </c>
      <c r="R8901" s="535">
        <v>5.79</v>
      </c>
    </row>
    <row r="8902" spans="1:18" ht="12.75">
      <c r="A8902" s="145">
        <v>103379</v>
      </c>
      <c r="B8902" s="102" t="s">
        <v>30505</v>
      </c>
      <c r="C8902" s="145" t="s">
        <v>1</v>
      </c>
      <c r="D8902" s="535">
        <v>481.89</v>
      </c>
      <c r="E8902" s="536">
        <v>0</v>
      </c>
      <c r="F8902" s="535">
        <v>446.03</v>
      </c>
      <c r="G8902" s="536">
        <v>0.99550000000000005</v>
      </c>
      <c r="H8902" s="535">
        <v>446.71</v>
      </c>
      <c r="I8902" s="536">
        <v>0.99399999999999999</v>
      </c>
      <c r="J8902" s="535">
        <v>445.9</v>
      </c>
      <c r="K8902" s="536">
        <v>0.99580000000000002</v>
      </c>
      <c r="L8902" s="535">
        <v>446.64</v>
      </c>
      <c r="M8902" s="536">
        <v>0.99419999999999997</v>
      </c>
      <c r="N8902" s="535">
        <v>446.43</v>
      </c>
      <c r="O8902" s="536">
        <v>0.99460000000000004</v>
      </c>
      <c r="P8902" s="535">
        <v>446.61</v>
      </c>
      <c r="Q8902" s="536">
        <v>0.99419999999999997</v>
      </c>
      <c r="R8902" s="535">
        <v>446.85</v>
      </c>
    </row>
    <row r="8903" spans="1:18" ht="12.75">
      <c r="A8903" s="145">
        <v>103380</v>
      </c>
      <c r="B8903" s="102" t="s">
        <v>30506</v>
      </c>
      <c r="C8903" s="145" t="s">
        <v>1</v>
      </c>
      <c r="D8903" s="535">
        <v>0</v>
      </c>
      <c r="E8903" s="536"/>
      <c r="F8903" s="535">
        <v>0</v>
      </c>
      <c r="G8903" s="536"/>
      <c r="H8903" s="535">
        <v>0</v>
      </c>
      <c r="I8903" s="536"/>
      <c r="J8903" s="535">
        <v>0</v>
      </c>
      <c r="K8903" s="536"/>
      <c r="L8903" s="535">
        <v>0</v>
      </c>
      <c r="M8903" s="536"/>
      <c r="N8903" s="535">
        <v>0</v>
      </c>
      <c r="O8903" s="536"/>
      <c r="P8903" s="535">
        <v>0</v>
      </c>
      <c r="Q8903" s="536"/>
      <c r="R8903" s="535">
        <v>0</v>
      </c>
    </row>
    <row r="8904" spans="1:18" ht="12.75">
      <c r="A8904" s="145">
        <v>103381</v>
      </c>
      <c r="B8904" s="102" t="s">
        <v>30507</v>
      </c>
      <c r="C8904" s="145" t="s">
        <v>1</v>
      </c>
      <c r="D8904" s="535">
        <v>0</v>
      </c>
      <c r="E8904" s="536"/>
      <c r="F8904" s="535">
        <v>0</v>
      </c>
      <c r="G8904" s="536"/>
      <c r="H8904" s="535">
        <v>0</v>
      </c>
      <c r="I8904" s="536"/>
      <c r="J8904" s="535">
        <v>0</v>
      </c>
      <c r="K8904" s="536"/>
      <c r="L8904" s="535">
        <v>0</v>
      </c>
      <c r="M8904" s="536"/>
      <c r="N8904" s="535">
        <v>0</v>
      </c>
      <c r="O8904" s="536"/>
      <c r="P8904" s="535">
        <v>0</v>
      </c>
      <c r="Q8904" s="536"/>
      <c r="R8904" s="535">
        <v>0</v>
      </c>
    </row>
    <row r="8905" spans="1:18" ht="12.75">
      <c r="A8905" s="145">
        <v>103382</v>
      </c>
      <c r="B8905" s="102" t="s">
        <v>30508</v>
      </c>
      <c r="C8905" s="145" t="s">
        <v>1</v>
      </c>
      <c r="D8905" s="535">
        <v>0</v>
      </c>
      <c r="E8905" s="536"/>
      <c r="F8905" s="535">
        <v>0</v>
      </c>
      <c r="G8905" s="536"/>
      <c r="H8905" s="535">
        <v>0</v>
      </c>
      <c r="I8905" s="536"/>
      <c r="J8905" s="535">
        <v>0</v>
      </c>
      <c r="K8905" s="536"/>
      <c r="L8905" s="535">
        <v>0</v>
      </c>
      <c r="M8905" s="536"/>
      <c r="N8905" s="535">
        <v>0</v>
      </c>
      <c r="O8905" s="536"/>
      <c r="P8905" s="535">
        <v>0</v>
      </c>
      <c r="Q8905" s="536"/>
      <c r="R8905" s="535">
        <v>0</v>
      </c>
    </row>
    <row r="8906" spans="1:18" ht="12.75">
      <c r="A8906" s="145">
        <v>103383</v>
      </c>
      <c r="B8906" s="102" t="s">
        <v>30509</v>
      </c>
      <c r="C8906" s="145" t="s">
        <v>1</v>
      </c>
      <c r="D8906" s="535">
        <v>1181.3499999999999</v>
      </c>
      <c r="E8906" s="536">
        <v>1.9E-3</v>
      </c>
      <c r="F8906" s="535">
        <v>1094.05</v>
      </c>
      <c r="G8906" s="536">
        <v>0.99660000000000004</v>
      </c>
      <c r="H8906" s="535">
        <v>1094.78</v>
      </c>
      <c r="I8906" s="536">
        <v>0.99590000000000001</v>
      </c>
      <c r="J8906" s="535">
        <v>1094.1500000000001</v>
      </c>
      <c r="K8906" s="536">
        <v>0.99650000000000005</v>
      </c>
      <c r="L8906" s="535">
        <v>1094.58</v>
      </c>
      <c r="M8906" s="536">
        <v>0.99450000000000005</v>
      </c>
      <c r="N8906" s="535">
        <v>1094.56</v>
      </c>
      <c r="O8906" s="536">
        <v>0.99609999999999999</v>
      </c>
      <c r="P8906" s="535">
        <v>1094.3599999999999</v>
      </c>
      <c r="Q8906" s="536">
        <v>0.99629999999999996</v>
      </c>
      <c r="R8906" s="535">
        <v>1094.56</v>
      </c>
    </row>
    <row r="8907" spans="1:18" ht="12.75">
      <c r="A8907" s="145">
        <v>103373</v>
      </c>
      <c r="B8907" s="102" t="s">
        <v>30510</v>
      </c>
      <c r="C8907" s="145" t="s">
        <v>1</v>
      </c>
      <c r="D8907" s="535">
        <v>12.13</v>
      </c>
      <c r="E8907" s="536">
        <v>0</v>
      </c>
      <c r="F8907" s="535">
        <v>11.19</v>
      </c>
      <c r="G8907" s="536">
        <v>0.97230000000000005</v>
      </c>
      <c r="H8907" s="535">
        <v>11.3</v>
      </c>
      <c r="I8907" s="536">
        <v>0.96279999999999999</v>
      </c>
      <c r="J8907" s="535">
        <v>11.17</v>
      </c>
      <c r="K8907" s="536">
        <v>0.97399999999999998</v>
      </c>
      <c r="L8907" s="535">
        <v>11.29</v>
      </c>
      <c r="M8907" s="536">
        <v>0.9637</v>
      </c>
      <c r="N8907" s="535">
        <v>11.25</v>
      </c>
      <c r="O8907" s="536">
        <v>0.96709999999999996</v>
      </c>
      <c r="P8907" s="535">
        <v>11.28</v>
      </c>
      <c r="Q8907" s="536">
        <v>0.96450000000000002</v>
      </c>
      <c r="R8907" s="535">
        <v>11.32</v>
      </c>
    </row>
    <row r="8908" spans="1:18" ht="12.75">
      <c r="A8908" s="145">
        <v>103384</v>
      </c>
      <c r="B8908" s="102" t="s">
        <v>30511</v>
      </c>
      <c r="C8908" s="145" t="s">
        <v>1</v>
      </c>
      <c r="D8908" s="535">
        <v>0</v>
      </c>
      <c r="E8908" s="536"/>
      <c r="F8908" s="535">
        <v>0</v>
      </c>
      <c r="G8908" s="536"/>
      <c r="H8908" s="535">
        <v>0</v>
      </c>
      <c r="I8908" s="536"/>
      <c r="J8908" s="535">
        <v>0</v>
      </c>
      <c r="K8908" s="536"/>
      <c r="L8908" s="535">
        <v>0</v>
      </c>
      <c r="M8908" s="536"/>
      <c r="N8908" s="535">
        <v>0</v>
      </c>
      <c r="O8908" s="536"/>
      <c r="P8908" s="535">
        <v>0</v>
      </c>
      <c r="Q8908" s="536"/>
      <c r="R8908" s="535">
        <v>0</v>
      </c>
    </row>
    <row r="8909" spans="1:18" ht="12.75">
      <c r="A8909" s="145">
        <v>103385</v>
      </c>
      <c r="B8909" s="102" t="s">
        <v>30512</v>
      </c>
      <c r="C8909" s="145" t="s">
        <v>1</v>
      </c>
      <c r="D8909" s="535">
        <v>1904.68</v>
      </c>
      <c r="E8909" s="536">
        <v>2.3E-3</v>
      </c>
      <c r="F8909" s="535">
        <v>1763.96</v>
      </c>
      <c r="G8909" s="536">
        <v>0.99590000000000001</v>
      </c>
      <c r="H8909" s="535">
        <v>1765.38</v>
      </c>
      <c r="I8909" s="536">
        <v>0.99509999999999998</v>
      </c>
      <c r="J8909" s="535">
        <v>1764.17</v>
      </c>
      <c r="K8909" s="536">
        <v>0.99580000000000002</v>
      </c>
      <c r="L8909" s="535">
        <v>1764.98</v>
      </c>
      <c r="M8909" s="536">
        <v>0.99350000000000005</v>
      </c>
      <c r="N8909" s="535">
        <v>1764.96</v>
      </c>
      <c r="O8909" s="536">
        <v>0.99529999999999996</v>
      </c>
      <c r="P8909" s="535">
        <v>1764.55</v>
      </c>
      <c r="Q8909" s="536">
        <v>0.99560000000000004</v>
      </c>
      <c r="R8909" s="535">
        <v>1764.95</v>
      </c>
    </row>
    <row r="8910" spans="1:18" ht="12.75">
      <c r="A8910" s="145">
        <v>103386</v>
      </c>
      <c r="B8910" s="102" t="s">
        <v>30513</v>
      </c>
      <c r="C8910" s="145" t="s">
        <v>1</v>
      </c>
      <c r="D8910" s="535">
        <v>0</v>
      </c>
      <c r="E8910" s="536"/>
      <c r="F8910" s="535">
        <v>0</v>
      </c>
      <c r="G8910" s="536"/>
      <c r="H8910" s="535">
        <v>0</v>
      </c>
      <c r="I8910" s="536"/>
      <c r="J8910" s="535">
        <v>0</v>
      </c>
      <c r="K8910" s="536"/>
      <c r="L8910" s="535">
        <v>0</v>
      </c>
      <c r="M8910" s="536"/>
      <c r="N8910" s="535">
        <v>0</v>
      </c>
      <c r="O8910" s="536"/>
      <c r="P8910" s="535">
        <v>0</v>
      </c>
      <c r="Q8910" s="536"/>
      <c r="R8910" s="535">
        <v>0</v>
      </c>
    </row>
    <row r="8911" spans="1:18" ht="12.75">
      <c r="A8911" s="145">
        <v>103387</v>
      </c>
      <c r="B8911" s="102" t="s">
        <v>30514</v>
      </c>
      <c r="C8911" s="145" t="s">
        <v>1</v>
      </c>
      <c r="D8911" s="535">
        <v>3341.53</v>
      </c>
      <c r="E8911" s="536">
        <v>2E-3</v>
      </c>
      <c r="F8911" s="535">
        <v>3094.63</v>
      </c>
      <c r="G8911" s="536">
        <v>0.99639999999999995</v>
      </c>
      <c r="H8911" s="535">
        <v>3096.84</v>
      </c>
      <c r="I8911" s="536">
        <v>0.99560000000000004</v>
      </c>
      <c r="J8911" s="535">
        <v>3094.95</v>
      </c>
      <c r="K8911" s="536">
        <v>0.99629999999999996</v>
      </c>
      <c r="L8911" s="535">
        <v>3096.24</v>
      </c>
      <c r="M8911" s="536">
        <v>0.99419999999999997</v>
      </c>
      <c r="N8911" s="535">
        <v>3096.18</v>
      </c>
      <c r="O8911" s="536">
        <v>0.99590000000000001</v>
      </c>
      <c r="P8911" s="535">
        <v>3095.54</v>
      </c>
      <c r="Q8911" s="536">
        <v>0.99609999999999999</v>
      </c>
      <c r="R8911" s="535">
        <v>3096.17</v>
      </c>
    </row>
    <row r="8912" spans="1:18" ht="12.75">
      <c r="A8912" s="145">
        <v>103388</v>
      </c>
      <c r="B8912" s="102" t="s">
        <v>30515</v>
      </c>
      <c r="C8912" s="145" t="s">
        <v>1</v>
      </c>
      <c r="D8912" s="535">
        <v>0</v>
      </c>
      <c r="E8912" s="536"/>
      <c r="F8912" s="535">
        <v>0</v>
      </c>
      <c r="G8912" s="536"/>
      <c r="H8912" s="535">
        <v>0</v>
      </c>
      <c r="I8912" s="536"/>
      <c r="J8912" s="535">
        <v>0</v>
      </c>
      <c r="K8912" s="536"/>
      <c r="L8912" s="535">
        <v>0</v>
      </c>
      <c r="M8912" s="536"/>
      <c r="N8912" s="535">
        <v>0</v>
      </c>
      <c r="O8912" s="536"/>
      <c r="P8912" s="535">
        <v>0</v>
      </c>
      <c r="Q8912" s="536"/>
      <c r="R8912" s="535">
        <v>0</v>
      </c>
    </row>
    <row r="8913" spans="1:18" ht="12.75">
      <c r="A8913" s="145">
        <v>103374</v>
      </c>
      <c r="B8913" s="102" t="s">
        <v>30516</v>
      </c>
      <c r="C8913" s="145" t="s">
        <v>1</v>
      </c>
      <c r="D8913" s="535">
        <v>0</v>
      </c>
      <c r="E8913" s="536"/>
      <c r="F8913" s="535">
        <v>0</v>
      </c>
      <c r="G8913" s="536"/>
      <c r="H8913" s="535">
        <v>0</v>
      </c>
      <c r="I8913" s="536"/>
      <c r="J8913" s="535">
        <v>0</v>
      </c>
      <c r="K8913" s="536"/>
      <c r="L8913" s="535">
        <v>0</v>
      </c>
      <c r="M8913" s="536"/>
      <c r="N8913" s="535">
        <v>0</v>
      </c>
      <c r="O8913" s="536"/>
      <c r="P8913" s="535">
        <v>0</v>
      </c>
      <c r="Q8913" s="536"/>
      <c r="R8913" s="535">
        <v>0</v>
      </c>
    </row>
    <row r="8914" spans="1:18" ht="12.75">
      <c r="A8914" s="145">
        <v>103389</v>
      </c>
      <c r="B8914" s="102" t="s">
        <v>30517</v>
      </c>
      <c r="C8914" s="145" t="s">
        <v>1</v>
      </c>
      <c r="D8914" s="535">
        <v>4969.4399999999996</v>
      </c>
      <c r="E8914" s="536">
        <v>2E-3</v>
      </c>
      <c r="F8914" s="535">
        <v>4602.25</v>
      </c>
      <c r="G8914" s="536">
        <v>0.99639999999999995</v>
      </c>
      <c r="H8914" s="535">
        <v>4605.4799999999996</v>
      </c>
      <c r="I8914" s="536">
        <v>0.99570000000000003</v>
      </c>
      <c r="J8914" s="535">
        <v>4602.6899999999996</v>
      </c>
      <c r="K8914" s="536">
        <v>0.99629999999999996</v>
      </c>
      <c r="L8914" s="535">
        <v>4604.59</v>
      </c>
      <c r="M8914" s="536">
        <v>0.99429999999999996</v>
      </c>
      <c r="N8914" s="535">
        <v>4604.51</v>
      </c>
      <c r="O8914" s="536">
        <v>0.99590000000000001</v>
      </c>
      <c r="P8914" s="535">
        <v>4603.57</v>
      </c>
      <c r="Q8914" s="536">
        <v>0.99609999999999999</v>
      </c>
      <c r="R8914" s="535">
        <v>4604.49</v>
      </c>
    </row>
    <row r="8915" spans="1:18" ht="12.75">
      <c r="A8915" s="145">
        <v>103390</v>
      </c>
      <c r="B8915" s="102" t="s">
        <v>30518</v>
      </c>
      <c r="C8915" s="145" t="s">
        <v>1</v>
      </c>
      <c r="D8915" s="535">
        <v>0</v>
      </c>
      <c r="E8915" s="536"/>
      <c r="F8915" s="535">
        <v>0</v>
      </c>
      <c r="G8915" s="536"/>
      <c r="H8915" s="535">
        <v>0</v>
      </c>
      <c r="I8915" s="536"/>
      <c r="J8915" s="535">
        <v>0</v>
      </c>
      <c r="K8915" s="536"/>
      <c r="L8915" s="535">
        <v>0</v>
      </c>
      <c r="M8915" s="536"/>
      <c r="N8915" s="535">
        <v>0</v>
      </c>
      <c r="O8915" s="536"/>
      <c r="P8915" s="535">
        <v>0</v>
      </c>
      <c r="Q8915" s="536"/>
      <c r="R8915" s="535">
        <v>0</v>
      </c>
    </row>
    <row r="8916" spans="1:18" ht="12.75">
      <c r="A8916" s="145">
        <v>103391</v>
      </c>
      <c r="B8916" s="102" t="s">
        <v>30519</v>
      </c>
      <c r="C8916" s="145" t="s">
        <v>1</v>
      </c>
      <c r="D8916" s="535">
        <v>3272.93</v>
      </c>
      <c r="E8916" s="536">
        <v>4.3E-3</v>
      </c>
      <c r="F8916" s="535">
        <v>3031.31</v>
      </c>
      <c r="G8916" s="536">
        <v>0.99229999999999996</v>
      </c>
      <c r="H8916" s="535">
        <v>3035.89</v>
      </c>
      <c r="I8916" s="536">
        <v>0.99080000000000001</v>
      </c>
      <c r="J8916" s="535">
        <v>3031.95</v>
      </c>
      <c r="K8916" s="536">
        <v>0.99209999999999998</v>
      </c>
      <c r="L8916" s="535">
        <v>3034.64</v>
      </c>
      <c r="M8916" s="536">
        <v>0.98770000000000002</v>
      </c>
      <c r="N8916" s="535">
        <v>3034.53</v>
      </c>
      <c r="O8916" s="536">
        <v>0.99119999999999997</v>
      </c>
      <c r="P8916" s="535">
        <v>3033.2</v>
      </c>
      <c r="Q8916" s="536">
        <v>0.99160000000000004</v>
      </c>
      <c r="R8916" s="535">
        <v>3034.5</v>
      </c>
    </row>
    <row r="8917" spans="1:18" ht="12.75">
      <c r="A8917" s="145">
        <v>103375</v>
      </c>
      <c r="B8917" s="102" t="s">
        <v>30520</v>
      </c>
      <c r="C8917" s="145" t="s">
        <v>1</v>
      </c>
      <c r="D8917" s="535">
        <v>0</v>
      </c>
      <c r="E8917" s="536"/>
      <c r="F8917" s="535">
        <v>0</v>
      </c>
      <c r="G8917" s="536"/>
      <c r="H8917" s="535">
        <v>0</v>
      </c>
      <c r="I8917" s="536"/>
      <c r="J8917" s="535">
        <v>0</v>
      </c>
      <c r="K8917" s="536"/>
      <c r="L8917" s="535">
        <v>0</v>
      </c>
      <c r="M8917" s="536"/>
      <c r="N8917" s="535">
        <v>0</v>
      </c>
      <c r="O8917" s="536"/>
      <c r="P8917" s="535">
        <v>0</v>
      </c>
      <c r="Q8917" s="536"/>
      <c r="R8917" s="535">
        <v>0</v>
      </c>
    </row>
    <row r="8918" spans="1:18" ht="12.75">
      <c r="A8918" s="145">
        <v>103392</v>
      </c>
      <c r="B8918" s="102" t="s">
        <v>30521</v>
      </c>
      <c r="C8918" s="145" t="s">
        <v>1</v>
      </c>
      <c r="D8918" s="535">
        <v>5350.2</v>
      </c>
      <c r="E8918" s="536">
        <v>3.0999999999999999E-3</v>
      </c>
      <c r="F8918" s="535">
        <v>4955.0600000000004</v>
      </c>
      <c r="G8918" s="536">
        <v>0.99439999999999995</v>
      </c>
      <c r="H8918" s="535">
        <v>4960.43</v>
      </c>
      <c r="I8918" s="536">
        <v>0.99339999999999995</v>
      </c>
      <c r="J8918" s="535">
        <v>4955.8</v>
      </c>
      <c r="K8918" s="536">
        <v>0.99429999999999996</v>
      </c>
      <c r="L8918" s="535">
        <v>4958.95</v>
      </c>
      <c r="M8918" s="536">
        <v>0.99109999999999998</v>
      </c>
      <c r="N8918" s="535">
        <v>4958.82</v>
      </c>
      <c r="O8918" s="536">
        <v>0.99370000000000003</v>
      </c>
      <c r="P8918" s="535">
        <v>4957.2700000000004</v>
      </c>
      <c r="Q8918" s="536">
        <v>0.99399999999999999</v>
      </c>
      <c r="R8918" s="535">
        <v>4958.79</v>
      </c>
    </row>
    <row r="8919" spans="1:18" ht="12.75">
      <c r="A8919" s="145">
        <v>103440</v>
      </c>
      <c r="B8919" s="102" t="s">
        <v>30522</v>
      </c>
      <c r="C8919" s="145" t="s">
        <v>2</v>
      </c>
      <c r="D8919" s="535">
        <v>450.16</v>
      </c>
      <c r="E8919" s="536">
        <v>0</v>
      </c>
      <c r="F8919" s="535">
        <v>409.22</v>
      </c>
      <c r="G8919" s="536">
        <v>0.83289999999999997</v>
      </c>
      <c r="H8919" s="535">
        <v>432.47</v>
      </c>
      <c r="I8919" s="536">
        <v>0.78810000000000002</v>
      </c>
      <c r="J8919" s="535">
        <v>405.08</v>
      </c>
      <c r="K8919" s="536">
        <v>0.84140000000000004</v>
      </c>
      <c r="L8919" s="535">
        <v>429.97</v>
      </c>
      <c r="M8919" s="536">
        <v>0.79269999999999996</v>
      </c>
      <c r="N8919" s="535">
        <v>422.7</v>
      </c>
      <c r="O8919" s="536">
        <v>0.80630000000000002</v>
      </c>
      <c r="P8919" s="535">
        <v>429.04</v>
      </c>
      <c r="Q8919" s="536">
        <v>0.7944</v>
      </c>
      <c r="R8919" s="535">
        <v>437.12</v>
      </c>
    </row>
    <row r="8920" spans="1:18" ht="12.75">
      <c r="A8920" s="145">
        <v>103441</v>
      </c>
      <c r="B8920" s="102" t="s">
        <v>30523</v>
      </c>
      <c r="C8920" s="145" t="s">
        <v>2</v>
      </c>
      <c r="D8920" s="535">
        <v>455.92</v>
      </c>
      <c r="E8920" s="536">
        <v>0</v>
      </c>
      <c r="F8920" s="535">
        <v>414.55</v>
      </c>
      <c r="G8920" s="536">
        <v>0.83499999999999996</v>
      </c>
      <c r="H8920" s="535">
        <v>437.8</v>
      </c>
      <c r="I8920" s="536">
        <v>0.79069999999999996</v>
      </c>
      <c r="J8920" s="535">
        <v>410.41</v>
      </c>
      <c r="K8920" s="536">
        <v>0.84340000000000004</v>
      </c>
      <c r="L8920" s="535">
        <v>435.3</v>
      </c>
      <c r="M8920" s="536">
        <v>0.79520000000000002</v>
      </c>
      <c r="N8920" s="535">
        <v>428.03</v>
      </c>
      <c r="O8920" s="536">
        <v>0.80869999999999997</v>
      </c>
      <c r="P8920" s="535">
        <v>434.37</v>
      </c>
      <c r="Q8920" s="536">
        <v>0.79690000000000005</v>
      </c>
      <c r="R8920" s="535">
        <v>442.45</v>
      </c>
    </row>
    <row r="8921" spans="1:18" ht="12.75">
      <c r="A8921" s="145">
        <v>103442</v>
      </c>
      <c r="B8921" s="102" t="s">
        <v>30524</v>
      </c>
      <c r="C8921" s="145" t="s">
        <v>2</v>
      </c>
      <c r="D8921" s="535">
        <v>594.85</v>
      </c>
      <c r="E8921" s="536">
        <v>0</v>
      </c>
      <c r="F8921" s="535">
        <v>543.20000000000005</v>
      </c>
      <c r="G8921" s="536">
        <v>0.87409999999999999</v>
      </c>
      <c r="H8921" s="535">
        <v>566.45000000000005</v>
      </c>
      <c r="I8921" s="536">
        <v>0.83819999999999995</v>
      </c>
      <c r="J8921" s="535">
        <v>539.05999999999995</v>
      </c>
      <c r="K8921" s="536">
        <v>0.88080000000000003</v>
      </c>
      <c r="L8921" s="535">
        <v>563.95000000000005</v>
      </c>
      <c r="M8921" s="536">
        <v>0.84189999999999998</v>
      </c>
      <c r="N8921" s="535">
        <v>556.67999999999995</v>
      </c>
      <c r="O8921" s="536">
        <v>0.85289999999999999</v>
      </c>
      <c r="P8921" s="535">
        <v>563.02</v>
      </c>
      <c r="Q8921" s="536">
        <v>0.84330000000000005</v>
      </c>
      <c r="R8921" s="535">
        <v>571.1</v>
      </c>
    </row>
    <row r="8922" spans="1:18" ht="12.75">
      <c r="A8922" s="145">
        <v>103437</v>
      </c>
      <c r="B8922" s="102" t="s">
        <v>30525</v>
      </c>
      <c r="C8922" s="145" t="s">
        <v>2</v>
      </c>
      <c r="D8922" s="535">
        <v>199.71</v>
      </c>
      <c r="E8922" s="536">
        <v>0</v>
      </c>
      <c r="F8922" s="535">
        <v>182.52</v>
      </c>
      <c r="G8922" s="536">
        <v>0.88200000000000001</v>
      </c>
      <c r="H8922" s="535">
        <v>189.85</v>
      </c>
      <c r="I8922" s="536">
        <v>0.84789999999999999</v>
      </c>
      <c r="J8922" s="535">
        <v>181.22</v>
      </c>
      <c r="K8922" s="536">
        <v>0.88829999999999998</v>
      </c>
      <c r="L8922" s="535">
        <v>189.05</v>
      </c>
      <c r="M8922" s="536">
        <v>0.85150000000000003</v>
      </c>
      <c r="N8922" s="535">
        <v>186.76</v>
      </c>
      <c r="O8922" s="536">
        <v>0.86199999999999999</v>
      </c>
      <c r="P8922" s="535">
        <v>188.76</v>
      </c>
      <c r="Q8922" s="536">
        <v>0.8528</v>
      </c>
      <c r="R8922" s="535">
        <v>191.31</v>
      </c>
    </row>
    <row r="8923" spans="1:18" ht="12.75">
      <c r="A8923" s="145">
        <v>103438</v>
      </c>
      <c r="B8923" s="102" t="s">
        <v>30526</v>
      </c>
      <c r="C8923" s="145" t="s">
        <v>2</v>
      </c>
      <c r="D8923" s="535">
        <v>199.71</v>
      </c>
      <c r="E8923" s="536">
        <v>0</v>
      </c>
      <c r="F8923" s="535">
        <v>182.52</v>
      </c>
      <c r="G8923" s="536">
        <v>0.88200000000000001</v>
      </c>
      <c r="H8923" s="535">
        <v>189.85</v>
      </c>
      <c r="I8923" s="536">
        <v>0.84789999999999999</v>
      </c>
      <c r="J8923" s="535">
        <v>181.22</v>
      </c>
      <c r="K8923" s="536">
        <v>0.88829999999999998</v>
      </c>
      <c r="L8923" s="535">
        <v>189.05</v>
      </c>
      <c r="M8923" s="536">
        <v>0.85150000000000003</v>
      </c>
      <c r="N8923" s="535">
        <v>186.76</v>
      </c>
      <c r="O8923" s="536">
        <v>0.86199999999999999</v>
      </c>
      <c r="P8923" s="535">
        <v>188.76</v>
      </c>
      <c r="Q8923" s="536">
        <v>0.8528</v>
      </c>
      <c r="R8923" s="535">
        <v>191.31</v>
      </c>
    </row>
    <row r="8924" spans="1:18" ht="12.75">
      <c r="A8924" s="145">
        <v>103439</v>
      </c>
      <c r="B8924" s="102" t="s">
        <v>30527</v>
      </c>
      <c r="C8924" s="145" t="s">
        <v>2</v>
      </c>
      <c r="D8924" s="535">
        <v>235.25</v>
      </c>
      <c r="E8924" s="536">
        <v>0</v>
      </c>
      <c r="F8924" s="535">
        <v>215.43</v>
      </c>
      <c r="G8924" s="536">
        <v>0.9</v>
      </c>
      <c r="H8924" s="535">
        <v>222.76</v>
      </c>
      <c r="I8924" s="536">
        <v>0.87039999999999995</v>
      </c>
      <c r="J8924" s="535">
        <v>214.13</v>
      </c>
      <c r="K8924" s="536">
        <v>0.90549999999999997</v>
      </c>
      <c r="L8924" s="535">
        <v>221.96</v>
      </c>
      <c r="M8924" s="536">
        <v>0.87350000000000005</v>
      </c>
      <c r="N8924" s="535">
        <v>219.67</v>
      </c>
      <c r="O8924" s="536">
        <v>0.88260000000000005</v>
      </c>
      <c r="P8924" s="535">
        <v>221.67</v>
      </c>
      <c r="Q8924" s="536">
        <v>0.87470000000000003</v>
      </c>
      <c r="R8924" s="535">
        <v>224.22</v>
      </c>
    </row>
    <row r="8925" spans="1:18" ht="12.75">
      <c r="A8925" s="145">
        <v>106122</v>
      </c>
      <c r="B8925" s="102" t="s">
        <v>30528</v>
      </c>
      <c r="C8925" s="145" t="s">
        <v>7</v>
      </c>
      <c r="D8925" s="535">
        <v>83.24</v>
      </c>
      <c r="E8925" s="536">
        <v>0</v>
      </c>
      <c r="F8925" s="535">
        <v>73.02</v>
      </c>
      <c r="G8925" s="536">
        <v>0</v>
      </c>
      <c r="H8925" s="535">
        <v>89.63</v>
      </c>
      <c r="I8925" s="536">
        <v>0</v>
      </c>
      <c r="J8925" s="535">
        <v>67.83</v>
      </c>
      <c r="K8925" s="536">
        <v>0</v>
      </c>
      <c r="L8925" s="535">
        <v>83.27</v>
      </c>
      <c r="M8925" s="536">
        <v>0</v>
      </c>
      <c r="N8925" s="535">
        <v>80.5</v>
      </c>
      <c r="O8925" s="536">
        <v>0</v>
      </c>
      <c r="P8925" s="535">
        <v>85.22</v>
      </c>
      <c r="Q8925" s="536">
        <v>0</v>
      </c>
      <c r="R8925" s="535">
        <v>91.4</v>
      </c>
    </row>
    <row r="8926" spans="1:18" ht="12.75">
      <c r="A8926" s="145">
        <v>106131</v>
      </c>
      <c r="B8926" s="102" t="s">
        <v>30529</v>
      </c>
      <c r="C8926" s="145" t="s">
        <v>7</v>
      </c>
      <c r="D8926" s="535">
        <v>124.38</v>
      </c>
      <c r="E8926" s="536">
        <v>0</v>
      </c>
      <c r="F8926" s="535">
        <v>109.11</v>
      </c>
      <c r="G8926" s="536">
        <v>0</v>
      </c>
      <c r="H8926" s="535">
        <v>133.93</v>
      </c>
      <c r="I8926" s="536">
        <v>0</v>
      </c>
      <c r="J8926" s="535">
        <v>101.35</v>
      </c>
      <c r="K8926" s="536">
        <v>0</v>
      </c>
      <c r="L8926" s="535">
        <v>124.43</v>
      </c>
      <c r="M8926" s="536">
        <v>0</v>
      </c>
      <c r="N8926" s="535">
        <v>120.3</v>
      </c>
      <c r="O8926" s="536">
        <v>0</v>
      </c>
      <c r="P8926" s="535">
        <v>127.34</v>
      </c>
      <c r="Q8926" s="536">
        <v>0</v>
      </c>
      <c r="R8926" s="535">
        <v>136.59</v>
      </c>
    </row>
    <row r="8927" spans="1:18" ht="12.75">
      <c r="A8927" s="145">
        <v>106127</v>
      </c>
      <c r="B8927" s="102" t="s">
        <v>30530</v>
      </c>
      <c r="C8927" s="145" t="s">
        <v>7</v>
      </c>
      <c r="D8927" s="535">
        <v>111.98</v>
      </c>
      <c r="E8927" s="536">
        <v>0</v>
      </c>
      <c r="F8927" s="535">
        <v>98.23</v>
      </c>
      <c r="G8927" s="536">
        <v>0</v>
      </c>
      <c r="H8927" s="535">
        <v>120.58</v>
      </c>
      <c r="I8927" s="536">
        <v>0</v>
      </c>
      <c r="J8927" s="535">
        <v>91.25</v>
      </c>
      <c r="K8927" s="536">
        <v>0</v>
      </c>
      <c r="L8927" s="535">
        <v>112.03</v>
      </c>
      <c r="M8927" s="536">
        <v>0</v>
      </c>
      <c r="N8927" s="535">
        <v>108.3</v>
      </c>
      <c r="O8927" s="536">
        <v>0</v>
      </c>
      <c r="P8927" s="535">
        <v>114.65</v>
      </c>
      <c r="Q8927" s="536">
        <v>0</v>
      </c>
      <c r="R8927" s="535">
        <v>122.97</v>
      </c>
    </row>
    <row r="8928" spans="1:18" ht="12.75">
      <c r="A8928" s="145">
        <v>106126</v>
      </c>
      <c r="B8928" s="102" t="s">
        <v>30531</v>
      </c>
      <c r="C8928" s="145" t="s">
        <v>7</v>
      </c>
      <c r="D8928" s="535">
        <v>49.46</v>
      </c>
      <c r="E8928" s="536">
        <v>0</v>
      </c>
      <c r="F8928" s="535">
        <v>43.39</v>
      </c>
      <c r="G8928" s="536">
        <v>0</v>
      </c>
      <c r="H8928" s="535">
        <v>53.26</v>
      </c>
      <c r="I8928" s="536">
        <v>0</v>
      </c>
      <c r="J8928" s="535">
        <v>40.31</v>
      </c>
      <c r="K8928" s="536">
        <v>0</v>
      </c>
      <c r="L8928" s="535">
        <v>49.49</v>
      </c>
      <c r="M8928" s="536">
        <v>0</v>
      </c>
      <c r="N8928" s="535">
        <v>47.84</v>
      </c>
      <c r="O8928" s="536">
        <v>0</v>
      </c>
      <c r="P8928" s="535">
        <v>50.64</v>
      </c>
      <c r="Q8928" s="536">
        <v>0</v>
      </c>
      <c r="R8928" s="535">
        <v>54.32</v>
      </c>
    </row>
    <row r="8929" spans="1:18" ht="12.75">
      <c r="A8929" s="145">
        <v>106128</v>
      </c>
      <c r="B8929" s="102" t="s">
        <v>30532</v>
      </c>
      <c r="C8929" s="145" t="s">
        <v>7</v>
      </c>
      <c r="D8929" s="535">
        <v>189.09</v>
      </c>
      <c r="E8929" s="536">
        <v>0</v>
      </c>
      <c r="F8929" s="535">
        <v>199.49</v>
      </c>
      <c r="G8929" s="536">
        <v>0.65610000000000002</v>
      </c>
      <c r="H8929" s="535">
        <v>215.1</v>
      </c>
      <c r="I8929" s="536">
        <v>0.60850000000000004</v>
      </c>
      <c r="J8929" s="535">
        <v>194.61</v>
      </c>
      <c r="K8929" s="536">
        <v>0.67249999999999999</v>
      </c>
      <c r="L8929" s="535">
        <v>152.22999999999999</v>
      </c>
      <c r="M8929" s="536">
        <v>0</v>
      </c>
      <c r="N8929" s="535">
        <v>206.52</v>
      </c>
      <c r="O8929" s="536">
        <v>0.63370000000000004</v>
      </c>
      <c r="P8929" s="535">
        <v>178.73</v>
      </c>
      <c r="Q8929" s="536">
        <v>0</v>
      </c>
      <c r="R8929" s="535">
        <v>199</v>
      </c>
    </row>
    <row r="8930" spans="1:18" ht="12.75">
      <c r="A8930" s="145">
        <v>106130</v>
      </c>
      <c r="B8930" s="102" t="s">
        <v>30533</v>
      </c>
      <c r="C8930" s="145" t="s">
        <v>7</v>
      </c>
      <c r="D8930" s="535">
        <v>140.87</v>
      </c>
      <c r="E8930" s="536">
        <v>0</v>
      </c>
      <c r="F8930" s="535">
        <v>123.58</v>
      </c>
      <c r="G8930" s="536">
        <v>0</v>
      </c>
      <c r="H8930" s="535">
        <v>151.68</v>
      </c>
      <c r="I8930" s="536">
        <v>0</v>
      </c>
      <c r="J8930" s="535">
        <v>114.79</v>
      </c>
      <c r="K8930" s="536">
        <v>0</v>
      </c>
      <c r="L8930" s="535">
        <v>140.91999999999999</v>
      </c>
      <c r="M8930" s="536">
        <v>0</v>
      </c>
      <c r="N8930" s="535">
        <v>136.24</v>
      </c>
      <c r="O8930" s="536">
        <v>0</v>
      </c>
      <c r="P8930" s="535">
        <v>144.22</v>
      </c>
      <c r="Q8930" s="536">
        <v>0</v>
      </c>
      <c r="R8930" s="535">
        <v>154.69</v>
      </c>
    </row>
    <row r="8931" spans="1:18" ht="12.75">
      <c r="A8931" s="145">
        <v>106129</v>
      </c>
      <c r="B8931" s="102" t="s">
        <v>30534</v>
      </c>
      <c r="C8931" s="145" t="s">
        <v>7</v>
      </c>
      <c r="D8931" s="535">
        <v>74.05</v>
      </c>
      <c r="E8931" s="536">
        <v>0</v>
      </c>
      <c r="F8931" s="535">
        <v>64.959999999999994</v>
      </c>
      <c r="G8931" s="536">
        <v>0</v>
      </c>
      <c r="H8931" s="535">
        <v>79.739999999999995</v>
      </c>
      <c r="I8931" s="536">
        <v>0</v>
      </c>
      <c r="J8931" s="535">
        <v>60.34</v>
      </c>
      <c r="K8931" s="536">
        <v>0</v>
      </c>
      <c r="L8931" s="535">
        <v>74.08</v>
      </c>
      <c r="M8931" s="536">
        <v>0</v>
      </c>
      <c r="N8931" s="535">
        <v>71.62</v>
      </c>
      <c r="O8931" s="536">
        <v>0</v>
      </c>
      <c r="P8931" s="535">
        <v>75.81</v>
      </c>
      <c r="Q8931" s="536">
        <v>0</v>
      </c>
      <c r="R8931" s="535">
        <v>81.319999999999993</v>
      </c>
    </row>
    <row r="8932" spans="1:18" ht="12.75">
      <c r="A8932" s="145">
        <v>106125</v>
      </c>
      <c r="B8932" s="102" t="s">
        <v>30535</v>
      </c>
      <c r="C8932" s="145" t="s">
        <v>7</v>
      </c>
      <c r="D8932" s="535">
        <v>57.25</v>
      </c>
      <c r="E8932" s="536">
        <v>0</v>
      </c>
      <c r="F8932" s="535">
        <v>50.22</v>
      </c>
      <c r="G8932" s="536">
        <v>0</v>
      </c>
      <c r="H8932" s="535">
        <v>61.64</v>
      </c>
      <c r="I8932" s="536">
        <v>0</v>
      </c>
      <c r="J8932" s="535">
        <v>46.65</v>
      </c>
      <c r="K8932" s="536">
        <v>0</v>
      </c>
      <c r="L8932" s="535">
        <v>57.27</v>
      </c>
      <c r="M8932" s="536">
        <v>0</v>
      </c>
      <c r="N8932" s="535">
        <v>55.37</v>
      </c>
      <c r="O8932" s="536">
        <v>0</v>
      </c>
      <c r="P8932" s="535">
        <v>58.61</v>
      </c>
      <c r="Q8932" s="536">
        <v>0</v>
      </c>
      <c r="R8932" s="535">
        <v>62.86</v>
      </c>
    </row>
    <row r="8933" spans="1:18" ht="12.75">
      <c r="A8933" s="145">
        <v>106124</v>
      </c>
      <c r="B8933" s="102" t="s">
        <v>30536</v>
      </c>
      <c r="C8933" s="145" t="s">
        <v>7</v>
      </c>
      <c r="D8933" s="535">
        <v>57.03</v>
      </c>
      <c r="E8933" s="536">
        <v>0</v>
      </c>
      <c r="F8933" s="535">
        <v>50.03</v>
      </c>
      <c r="G8933" s="536">
        <v>0</v>
      </c>
      <c r="H8933" s="535">
        <v>61.41</v>
      </c>
      <c r="I8933" s="536">
        <v>0</v>
      </c>
      <c r="J8933" s="535">
        <v>46.47</v>
      </c>
      <c r="K8933" s="536">
        <v>0</v>
      </c>
      <c r="L8933" s="535">
        <v>57.06</v>
      </c>
      <c r="M8933" s="536">
        <v>0</v>
      </c>
      <c r="N8933" s="535">
        <v>55.16</v>
      </c>
      <c r="O8933" s="536">
        <v>0</v>
      </c>
      <c r="P8933" s="535">
        <v>58.39</v>
      </c>
      <c r="Q8933" s="536">
        <v>0</v>
      </c>
      <c r="R8933" s="535">
        <v>62.63</v>
      </c>
    </row>
    <row r="8934" spans="1:18" ht="12.75">
      <c r="A8934" s="145">
        <v>106123</v>
      </c>
      <c r="B8934" s="102" t="s">
        <v>30537</v>
      </c>
      <c r="C8934" s="145" t="s">
        <v>7</v>
      </c>
      <c r="D8934" s="535">
        <v>189.55</v>
      </c>
      <c r="E8934" s="536">
        <v>0</v>
      </c>
      <c r="F8934" s="535">
        <v>199.89</v>
      </c>
      <c r="G8934" s="536">
        <v>0.65480000000000005</v>
      </c>
      <c r="H8934" s="535">
        <v>215.59</v>
      </c>
      <c r="I8934" s="536">
        <v>0.60709999999999997</v>
      </c>
      <c r="J8934" s="535">
        <v>194.98</v>
      </c>
      <c r="K8934" s="536">
        <v>0.67120000000000002</v>
      </c>
      <c r="L8934" s="535">
        <v>152.69</v>
      </c>
      <c r="M8934" s="536">
        <v>0</v>
      </c>
      <c r="N8934" s="535">
        <v>206.97</v>
      </c>
      <c r="O8934" s="536">
        <v>0.63239999999999996</v>
      </c>
      <c r="P8934" s="535">
        <v>179.2</v>
      </c>
      <c r="Q8934" s="536">
        <v>0</v>
      </c>
      <c r="R8934" s="535">
        <v>199.5</v>
      </c>
    </row>
    <row r="8935" spans="1:18" ht="12.75">
      <c r="A8935" s="145">
        <v>88789</v>
      </c>
      <c r="B8935" s="102" t="s">
        <v>30538</v>
      </c>
      <c r="C8935" s="145" t="s">
        <v>4</v>
      </c>
      <c r="D8935" s="535">
        <v>508.59</v>
      </c>
      <c r="E8935" s="536">
        <v>0</v>
      </c>
      <c r="F8935" s="535">
        <v>452.1</v>
      </c>
      <c r="G8935" s="536">
        <v>0</v>
      </c>
      <c r="H8935" s="535">
        <v>488.44</v>
      </c>
      <c r="I8935" s="536">
        <v>0</v>
      </c>
      <c r="J8935" s="535">
        <v>567.20000000000005</v>
      </c>
      <c r="K8935" s="536">
        <v>0</v>
      </c>
      <c r="L8935" s="535">
        <v>371.01</v>
      </c>
      <c r="M8935" s="536">
        <v>0</v>
      </c>
      <c r="N8935" s="535">
        <v>521.72</v>
      </c>
      <c r="O8935" s="536">
        <v>0</v>
      </c>
      <c r="P8935" s="535">
        <v>476.87</v>
      </c>
      <c r="Q8935" s="536">
        <v>0</v>
      </c>
      <c r="R8935" s="535">
        <v>384.56</v>
      </c>
    </row>
    <row r="8936" spans="1:18" ht="12.75">
      <c r="A8936" s="145">
        <v>88788</v>
      </c>
      <c r="B8936" s="102" t="s">
        <v>30539</v>
      </c>
      <c r="C8936" s="145" t="s">
        <v>4</v>
      </c>
      <c r="D8936" s="535">
        <v>424.84</v>
      </c>
      <c r="E8936" s="536">
        <v>0</v>
      </c>
      <c r="F8936" s="535">
        <v>376.74</v>
      </c>
      <c r="G8936" s="536">
        <v>0</v>
      </c>
      <c r="H8936" s="535">
        <v>409.15</v>
      </c>
      <c r="I8936" s="536">
        <v>0</v>
      </c>
      <c r="J8936" s="535">
        <v>471.6</v>
      </c>
      <c r="K8936" s="536">
        <v>0</v>
      </c>
      <c r="L8936" s="535">
        <v>311.08999999999997</v>
      </c>
      <c r="M8936" s="536">
        <v>0</v>
      </c>
      <c r="N8936" s="535">
        <v>435.17</v>
      </c>
      <c r="O8936" s="536">
        <v>0</v>
      </c>
      <c r="P8936" s="535">
        <v>395.57</v>
      </c>
      <c r="Q8936" s="536">
        <v>0</v>
      </c>
      <c r="R8936" s="535">
        <v>320.88</v>
      </c>
    </row>
    <row r="8937" spans="1:18" ht="12.75">
      <c r="A8937" s="145">
        <v>87245</v>
      </c>
      <c r="B8937" s="102" t="s">
        <v>30540</v>
      </c>
      <c r="C8937" s="145" t="s">
        <v>4</v>
      </c>
      <c r="D8937" s="535">
        <v>388.35</v>
      </c>
      <c r="E8937" s="536">
        <v>0</v>
      </c>
      <c r="F8937" s="535">
        <v>344.4</v>
      </c>
      <c r="G8937" s="536">
        <v>0</v>
      </c>
      <c r="H8937" s="535">
        <v>375.78</v>
      </c>
      <c r="I8937" s="536">
        <v>0</v>
      </c>
      <c r="J8937" s="535">
        <v>429.7</v>
      </c>
      <c r="K8937" s="536">
        <v>0</v>
      </c>
      <c r="L8937" s="535">
        <v>287.93</v>
      </c>
      <c r="M8937" s="536">
        <v>0</v>
      </c>
      <c r="N8937" s="535">
        <v>397.37</v>
      </c>
      <c r="O8937" s="536">
        <v>0</v>
      </c>
      <c r="P8937" s="535">
        <v>364.51</v>
      </c>
      <c r="Q8937" s="536">
        <v>0</v>
      </c>
      <c r="R8937" s="535">
        <v>297.43</v>
      </c>
    </row>
    <row r="8938" spans="1:18" ht="12.75">
      <c r="A8938" s="145">
        <v>87244</v>
      </c>
      <c r="B8938" s="102" t="s">
        <v>30541</v>
      </c>
      <c r="C8938" s="145" t="s">
        <v>4</v>
      </c>
      <c r="D8938" s="535">
        <v>324.97000000000003</v>
      </c>
      <c r="E8938" s="536">
        <v>0</v>
      </c>
      <c r="F8938" s="535">
        <v>287.47000000000003</v>
      </c>
      <c r="G8938" s="536">
        <v>0</v>
      </c>
      <c r="H8938" s="535">
        <v>315.33</v>
      </c>
      <c r="I8938" s="536">
        <v>0</v>
      </c>
      <c r="J8938" s="535">
        <v>357.84</v>
      </c>
      <c r="K8938" s="536">
        <v>0</v>
      </c>
      <c r="L8938" s="535">
        <v>241.83</v>
      </c>
      <c r="M8938" s="536">
        <v>0</v>
      </c>
      <c r="N8938" s="535">
        <v>332</v>
      </c>
      <c r="O8938" s="536">
        <v>0</v>
      </c>
      <c r="P8938" s="535">
        <v>302.85000000000002</v>
      </c>
      <c r="Q8938" s="536">
        <v>0</v>
      </c>
      <c r="R8938" s="535">
        <v>248.59</v>
      </c>
    </row>
    <row r="8939" spans="1:18" ht="12.75">
      <c r="A8939" s="145">
        <v>104589</v>
      </c>
      <c r="B8939" s="102" t="s">
        <v>30542</v>
      </c>
      <c r="C8939" s="145" t="s">
        <v>4</v>
      </c>
      <c r="D8939" s="535">
        <v>320.67</v>
      </c>
      <c r="E8939" s="536">
        <v>0</v>
      </c>
      <c r="F8939" s="535">
        <v>283.52999999999997</v>
      </c>
      <c r="G8939" s="536">
        <v>0</v>
      </c>
      <c r="H8939" s="535">
        <v>312.45</v>
      </c>
      <c r="I8939" s="536">
        <v>0</v>
      </c>
      <c r="J8939" s="535">
        <v>351.8</v>
      </c>
      <c r="K8939" s="536">
        <v>0</v>
      </c>
      <c r="L8939" s="535">
        <v>241.24</v>
      </c>
      <c r="M8939" s="536">
        <v>0</v>
      </c>
      <c r="N8939" s="535">
        <v>327.18</v>
      </c>
      <c r="O8939" s="536">
        <v>0</v>
      </c>
      <c r="P8939" s="535">
        <v>300.76</v>
      </c>
      <c r="Q8939" s="536">
        <v>0</v>
      </c>
      <c r="R8939" s="535">
        <v>248.21</v>
      </c>
    </row>
    <row r="8940" spans="1:18" ht="12.75">
      <c r="A8940" s="145">
        <v>104588</v>
      </c>
      <c r="B8940" s="102" t="s">
        <v>30543</v>
      </c>
      <c r="C8940" s="145" t="s">
        <v>4</v>
      </c>
      <c r="D8940" s="535">
        <v>269.05</v>
      </c>
      <c r="E8940" s="536">
        <v>0</v>
      </c>
      <c r="F8940" s="535">
        <v>237.27</v>
      </c>
      <c r="G8940" s="536">
        <v>0</v>
      </c>
      <c r="H8940" s="535">
        <v>262.91000000000003</v>
      </c>
      <c r="I8940" s="536">
        <v>0</v>
      </c>
      <c r="J8940" s="535">
        <v>293.67</v>
      </c>
      <c r="K8940" s="536">
        <v>0</v>
      </c>
      <c r="L8940" s="535">
        <v>203.15</v>
      </c>
      <c r="M8940" s="536">
        <v>0</v>
      </c>
      <c r="N8940" s="535">
        <v>274.07</v>
      </c>
      <c r="O8940" s="536">
        <v>0</v>
      </c>
      <c r="P8940" s="535">
        <v>250.44</v>
      </c>
      <c r="Q8940" s="536">
        <v>0</v>
      </c>
      <c r="R8940" s="535">
        <v>207.97</v>
      </c>
    </row>
    <row r="8941" spans="1:18" ht="12.75">
      <c r="A8941" s="145">
        <v>104591</v>
      </c>
      <c r="B8941" s="102" t="s">
        <v>30544</v>
      </c>
      <c r="C8941" s="145" t="s">
        <v>4</v>
      </c>
      <c r="D8941" s="535">
        <v>349.7</v>
      </c>
      <c r="E8941" s="536">
        <v>0</v>
      </c>
      <c r="F8941" s="535">
        <v>308.99</v>
      </c>
      <c r="G8941" s="536">
        <v>0</v>
      </c>
      <c r="H8941" s="535">
        <v>342.45</v>
      </c>
      <c r="I8941" s="536">
        <v>0</v>
      </c>
      <c r="J8941" s="535">
        <v>382</v>
      </c>
      <c r="K8941" s="536">
        <v>0</v>
      </c>
      <c r="L8941" s="535">
        <v>266.24</v>
      </c>
      <c r="M8941" s="536">
        <v>0</v>
      </c>
      <c r="N8941" s="535">
        <v>356.29</v>
      </c>
      <c r="O8941" s="536">
        <v>0</v>
      </c>
      <c r="P8941" s="535">
        <v>329.69</v>
      </c>
      <c r="Q8941" s="536">
        <v>0</v>
      </c>
      <c r="R8941" s="535">
        <v>273.93</v>
      </c>
    </row>
    <row r="8942" spans="1:18" ht="12.75">
      <c r="A8942" s="145">
        <v>104590</v>
      </c>
      <c r="B8942" s="102" t="s">
        <v>30545</v>
      </c>
      <c r="C8942" s="145" t="s">
        <v>4</v>
      </c>
      <c r="D8942" s="535">
        <v>294.52</v>
      </c>
      <c r="E8942" s="536">
        <v>0</v>
      </c>
      <c r="F8942" s="535">
        <v>259.49</v>
      </c>
      <c r="G8942" s="536">
        <v>0</v>
      </c>
      <c r="H8942" s="535">
        <v>289.61</v>
      </c>
      <c r="I8942" s="536">
        <v>0</v>
      </c>
      <c r="J8942" s="535">
        <v>319.7</v>
      </c>
      <c r="K8942" s="536">
        <v>0</v>
      </c>
      <c r="L8942" s="535">
        <v>225.75</v>
      </c>
      <c r="M8942" s="536">
        <v>0</v>
      </c>
      <c r="N8942" s="535">
        <v>299.47000000000003</v>
      </c>
      <c r="O8942" s="536">
        <v>0</v>
      </c>
      <c r="P8942" s="535">
        <v>275.95</v>
      </c>
      <c r="Q8942" s="536">
        <v>0</v>
      </c>
      <c r="R8942" s="535">
        <v>231.11</v>
      </c>
    </row>
    <row r="8943" spans="1:18" ht="12.75">
      <c r="A8943" s="145">
        <v>87267</v>
      </c>
      <c r="B8943" s="102" t="s">
        <v>30546</v>
      </c>
      <c r="C8943" s="145" t="s">
        <v>4</v>
      </c>
      <c r="D8943" s="535">
        <v>74.650000000000006</v>
      </c>
      <c r="E8943" s="536">
        <v>0</v>
      </c>
      <c r="F8943" s="535">
        <v>64.849999999999994</v>
      </c>
      <c r="G8943" s="536">
        <v>0</v>
      </c>
      <c r="H8943" s="535">
        <v>76.31</v>
      </c>
      <c r="I8943" s="536">
        <v>0</v>
      </c>
      <c r="J8943" s="535">
        <v>77.56</v>
      </c>
      <c r="K8943" s="536">
        <v>0</v>
      </c>
      <c r="L8943" s="535">
        <v>61.91</v>
      </c>
      <c r="M8943" s="536">
        <v>0</v>
      </c>
      <c r="N8943" s="535">
        <v>74.83</v>
      </c>
      <c r="O8943" s="536">
        <v>0</v>
      </c>
      <c r="P8943" s="535">
        <v>70.11</v>
      </c>
      <c r="Q8943" s="536">
        <v>0</v>
      </c>
      <c r="R8943" s="535">
        <v>62.25</v>
      </c>
    </row>
    <row r="8944" spans="1:18" ht="12.75">
      <c r="A8944" s="145">
        <v>104614</v>
      </c>
      <c r="B8944" s="102" t="s">
        <v>30547</v>
      </c>
      <c r="C8944" s="145" t="s">
        <v>4</v>
      </c>
      <c r="D8944" s="535">
        <v>80.31</v>
      </c>
      <c r="E8944" s="536">
        <v>0</v>
      </c>
      <c r="F8944" s="535">
        <v>69.66</v>
      </c>
      <c r="G8944" s="536">
        <v>0</v>
      </c>
      <c r="H8944" s="535">
        <v>82.64</v>
      </c>
      <c r="I8944" s="536">
        <v>0</v>
      </c>
      <c r="J8944" s="535">
        <v>82.96</v>
      </c>
      <c r="K8944" s="536">
        <v>0</v>
      </c>
      <c r="L8944" s="535">
        <v>67.569999999999993</v>
      </c>
      <c r="M8944" s="536">
        <v>0</v>
      </c>
      <c r="N8944" s="535">
        <v>80.319999999999993</v>
      </c>
      <c r="O8944" s="536">
        <v>0</v>
      </c>
      <c r="P8944" s="535">
        <v>75.88</v>
      </c>
      <c r="Q8944" s="536">
        <v>0</v>
      </c>
      <c r="R8944" s="535">
        <v>67.87</v>
      </c>
    </row>
    <row r="8945" spans="1:18" ht="12.75">
      <c r="A8945" s="145">
        <v>104613</v>
      </c>
      <c r="B8945" s="102" t="s">
        <v>30548</v>
      </c>
      <c r="C8945" s="145" t="s">
        <v>4</v>
      </c>
      <c r="D8945" s="535">
        <v>72.739999999999995</v>
      </c>
      <c r="E8945" s="536">
        <v>0</v>
      </c>
      <c r="F8945" s="535">
        <v>63.24</v>
      </c>
      <c r="G8945" s="536">
        <v>0</v>
      </c>
      <c r="H8945" s="535">
        <v>74.06</v>
      </c>
      <c r="I8945" s="536">
        <v>0</v>
      </c>
      <c r="J8945" s="535">
        <v>75.84</v>
      </c>
      <c r="K8945" s="536">
        <v>0</v>
      </c>
      <c r="L8945" s="535">
        <v>59.81</v>
      </c>
      <c r="M8945" s="536">
        <v>0</v>
      </c>
      <c r="N8945" s="535">
        <v>73.010000000000005</v>
      </c>
      <c r="O8945" s="536">
        <v>0</v>
      </c>
      <c r="P8945" s="535">
        <v>68.12</v>
      </c>
      <c r="Q8945" s="536">
        <v>0</v>
      </c>
      <c r="R8945" s="535">
        <v>60.2</v>
      </c>
    </row>
    <row r="8946" spans="1:18" ht="12.75">
      <c r="A8946" s="145">
        <v>87265</v>
      </c>
      <c r="B8946" s="102" t="s">
        <v>30549</v>
      </c>
      <c r="C8946" s="145" t="s">
        <v>4</v>
      </c>
      <c r="D8946" s="535">
        <v>68.86</v>
      </c>
      <c r="E8946" s="536">
        <v>0</v>
      </c>
      <c r="F8946" s="535">
        <v>59.94</v>
      </c>
      <c r="G8946" s="536">
        <v>0</v>
      </c>
      <c r="H8946" s="535">
        <v>69.7</v>
      </c>
      <c r="I8946" s="536">
        <v>0</v>
      </c>
      <c r="J8946" s="535">
        <v>72.12</v>
      </c>
      <c r="K8946" s="536">
        <v>0</v>
      </c>
      <c r="L8946" s="535">
        <v>55.93</v>
      </c>
      <c r="M8946" s="536">
        <v>0</v>
      </c>
      <c r="N8946" s="535">
        <v>69.22</v>
      </c>
      <c r="O8946" s="536">
        <v>0</v>
      </c>
      <c r="P8946" s="535">
        <v>64.150000000000006</v>
      </c>
      <c r="Q8946" s="536">
        <v>0</v>
      </c>
      <c r="R8946" s="535">
        <v>56.33</v>
      </c>
    </row>
    <row r="8947" spans="1:18" ht="12.75">
      <c r="A8947" s="145">
        <v>87271</v>
      </c>
      <c r="B8947" s="102" t="s">
        <v>30550</v>
      </c>
      <c r="C8947" s="145" t="s">
        <v>4</v>
      </c>
      <c r="D8947" s="535">
        <v>78.790000000000006</v>
      </c>
      <c r="E8947" s="536">
        <v>0</v>
      </c>
      <c r="F8947" s="535">
        <v>68.430000000000007</v>
      </c>
      <c r="G8947" s="536">
        <v>0</v>
      </c>
      <c r="H8947" s="535">
        <v>81.03</v>
      </c>
      <c r="I8947" s="536">
        <v>0</v>
      </c>
      <c r="J8947" s="535">
        <v>81.55</v>
      </c>
      <c r="K8947" s="536">
        <v>0</v>
      </c>
      <c r="L8947" s="535">
        <v>66.290000000000006</v>
      </c>
      <c r="M8947" s="536">
        <v>0</v>
      </c>
      <c r="N8947" s="535">
        <v>78.87</v>
      </c>
      <c r="O8947" s="536">
        <v>0</v>
      </c>
      <c r="P8947" s="535">
        <v>74.78</v>
      </c>
      <c r="Q8947" s="536">
        <v>0</v>
      </c>
      <c r="R8947" s="535">
        <v>66.73</v>
      </c>
    </row>
    <row r="8948" spans="1:18" ht="12.75">
      <c r="A8948" s="145">
        <v>87269</v>
      </c>
      <c r="B8948" s="102" t="s">
        <v>30551</v>
      </c>
      <c r="C8948" s="145" t="s">
        <v>4</v>
      </c>
      <c r="D8948" s="535">
        <v>72.91</v>
      </c>
      <c r="E8948" s="536">
        <v>0</v>
      </c>
      <c r="F8948" s="535">
        <v>63.45</v>
      </c>
      <c r="G8948" s="536">
        <v>0</v>
      </c>
      <c r="H8948" s="535">
        <v>74.33</v>
      </c>
      <c r="I8948" s="536">
        <v>0</v>
      </c>
      <c r="J8948" s="535">
        <v>76.05</v>
      </c>
      <c r="K8948" s="536">
        <v>0</v>
      </c>
      <c r="L8948" s="535">
        <v>60.23</v>
      </c>
      <c r="M8948" s="536">
        <v>0</v>
      </c>
      <c r="N8948" s="535">
        <v>73.180000000000007</v>
      </c>
      <c r="O8948" s="536">
        <v>0</v>
      </c>
      <c r="P8948" s="535">
        <v>68.760000000000005</v>
      </c>
      <c r="Q8948" s="536">
        <v>0</v>
      </c>
      <c r="R8948" s="535">
        <v>60.75</v>
      </c>
    </row>
    <row r="8949" spans="1:18" ht="12.75">
      <c r="A8949" s="145">
        <v>87275</v>
      </c>
      <c r="B8949" s="102" t="s">
        <v>30552</v>
      </c>
      <c r="C8949" s="145" t="s">
        <v>4</v>
      </c>
      <c r="D8949" s="535">
        <v>84.67</v>
      </c>
      <c r="E8949" s="536">
        <v>0</v>
      </c>
      <c r="F8949" s="535">
        <v>73.33</v>
      </c>
      <c r="G8949" s="536">
        <v>0</v>
      </c>
      <c r="H8949" s="535">
        <v>87.47</v>
      </c>
      <c r="I8949" s="536">
        <v>0</v>
      </c>
      <c r="J8949" s="535">
        <v>87.11</v>
      </c>
      <c r="K8949" s="536">
        <v>0</v>
      </c>
      <c r="L8949" s="535">
        <v>71.73</v>
      </c>
      <c r="M8949" s="536">
        <v>0</v>
      </c>
      <c r="N8949" s="535">
        <v>84.58</v>
      </c>
      <c r="O8949" s="536">
        <v>0</v>
      </c>
      <c r="P8949" s="535">
        <v>79.91</v>
      </c>
      <c r="Q8949" s="536">
        <v>0</v>
      </c>
      <c r="R8949" s="535">
        <v>71.86</v>
      </c>
    </row>
    <row r="8950" spans="1:18" ht="12.75">
      <c r="A8950" s="145">
        <v>87273</v>
      </c>
      <c r="B8950" s="102" t="s">
        <v>30553</v>
      </c>
      <c r="C8950" s="145" t="s">
        <v>4</v>
      </c>
      <c r="D8950" s="535">
        <v>76.88</v>
      </c>
      <c r="E8950" s="536">
        <v>0</v>
      </c>
      <c r="F8950" s="535">
        <v>66.709999999999994</v>
      </c>
      <c r="G8950" s="536">
        <v>0</v>
      </c>
      <c r="H8950" s="535">
        <v>78.62</v>
      </c>
      <c r="I8950" s="536">
        <v>0</v>
      </c>
      <c r="J8950" s="535">
        <v>79.75</v>
      </c>
      <c r="K8950" s="536">
        <v>0</v>
      </c>
      <c r="L8950" s="535">
        <v>63.74</v>
      </c>
      <c r="M8950" s="536">
        <v>0</v>
      </c>
      <c r="N8950" s="535">
        <v>77.03</v>
      </c>
      <c r="O8950" s="536">
        <v>0</v>
      </c>
      <c r="P8950" s="535">
        <v>71.91</v>
      </c>
      <c r="Q8950" s="536">
        <v>0</v>
      </c>
      <c r="R8950" s="535">
        <v>63.95</v>
      </c>
    </row>
    <row r="8951" spans="1:18" ht="12.75">
      <c r="A8951" s="145">
        <v>104612</v>
      </c>
      <c r="B8951" s="102" t="s">
        <v>30554</v>
      </c>
      <c r="C8951" s="145" t="s">
        <v>4</v>
      </c>
      <c r="D8951" s="535">
        <v>108.12</v>
      </c>
      <c r="E8951" s="536">
        <v>0</v>
      </c>
      <c r="F8951" s="535">
        <v>94.87</v>
      </c>
      <c r="G8951" s="536">
        <v>0</v>
      </c>
      <c r="H8951" s="535">
        <v>108.16</v>
      </c>
      <c r="I8951" s="536">
        <v>0</v>
      </c>
      <c r="J8951" s="535">
        <v>115.59</v>
      </c>
      <c r="K8951" s="536">
        <v>0</v>
      </c>
      <c r="L8951" s="535">
        <v>86.08</v>
      </c>
      <c r="M8951" s="536">
        <v>0</v>
      </c>
      <c r="N8951" s="535">
        <v>109.35</v>
      </c>
      <c r="O8951" s="536">
        <v>0</v>
      </c>
      <c r="P8951" s="535">
        <v>102.47</v>
      </c>
      <c r="Q8951" s="536">
        <v>0</v>
      </c>
      <c r="R8951" s="535">
        <v>87.76</v>
      </c>
    </row>
    <row r="8952" spans="1:18" ht="12.75">
      <c r="A8952" s="145">
        <v>104611</v>
      </c>
      <c r="B8952" s="102" t="s">
        <v>30555</v>
      </c>
      <c r="C8952" s="145" t="s">
        <v>4</v>
      </c>
      <c r="D8952" s="535">
        <v>107.36</v>
      </c>
      <c r="E8952" s="536">
        <v>0</v>
      </c>
      <c r="F8952" s="535">
        <v>94.27</v>
      </c>
      <c r="G8952" s="536">
        <v>0</v>
      </c>
      <c r="H8952" s="535">
        <v>107.17</v>
      </c>
      <c r="I8952" s="536">
        <v>0</v>
      </c>
      <c r="J8952" s="535">
        <v>115.04</v>
      </c>
      <c r="K8952" s="536">
        <v>0</v>
      </c>
      <c r="L8952" s="535">
        <v>85.07</v>
      </c>
      <c r="M8952" s="536">
        <v>0</v>
      </c>
      <c r="N8952" s="535">
        <v>108.67</v>
      </c>
      <c r="O8952" s="536">
        <v>0</v>
      </c>
      <c r="P8952" s="535">
        <v>101.67</v>
      </c>
      <c r="Q8952" s="536">
        <v>0</v>
      </c>
      <c r="R8952" s="535">
        <v>86.8</v>
      </c>
    </row>
    <row r="8953" spans="1:18" ht="12.75">
      <c r="A8953" s="145">
        <v>104618</v>
      </c>
      <c r="B8953" s="102" t="s">
        <v>30556</v>
      </c>
      <c r="C8953" s="145" t="s">
        <v>4</v>
      </c>
      <c r="D8953" s="535">
        <v>440.24</v>
      </c>
      <c r="E8953" s="536">
        <v>0</v>
      </c>
      <c r="F8953" s="535">
        <v>390.2</v>
      </c>
      <c r="G8953" s="536">
        <v>0</v>
      </c>
      <c r="H8953" s="535">
        <v>424.35</v>
      </c>
      <c r="I8953" s="536">
        <v>0</v>
      </c>
      <c r="J8953" s="535">
        <v>489.52</v>
      </c>
      <c r="K8953" s="536">
        <v>0</v>
      </c>
      <c r="L8953" s="535">
        <v>322.63</v>
      </c>
      <c r="M8953" s="536">
        <v>0</v>
      </c>
      <c r="N8953" s="535">
        <v>450.96</v>
      </c>
      <c r="O8953" s="536">
        <v>0</v>
      </c>
      <c r="P8953" s="535">
        <v>410.42</v>
      </c>
      <c r="Q8953" s="536">
        <v>0</v>
      </c>
      <c r="R8953" s="535">
        <v>332.24</v>
      </c>
    </row>
    <row r="8954" spans="1:18" ht="12.75">
      <c r="A8954" s="145">
        <v>104616</v>
      </c>
      <c r="B8954" s="102" t="s">
        <v>30557</v>
      </c>
      <c r="C8954" s="145" t="s">
        <v>4</v>
      </c>
      <c r="D8954" s="535">
        <v>428.56</v>
      </c>
      <c r="E8954" s="536">
        <v>0</v>
      </c>
      <c r="F8954" s="535">
        <v>380.33</v>
      </c>
      <c r="G8954" s="536">
        <v>0</v>
      </c>
      <c r="H8954" s="535">
        <v>410.95</v>
      </c>
      <c r="I8954" s="536">
        <v>0</v>
      </c>
      <c r="J8954" s="535">
        <v>478.67</v>
      </c>
      <c r="K8954" s="536">
        <v>0</v>
      </c>
      <c r="L8954" s="535">
        <v>310.41000000000003</v>
      </c>
      <c r="M8954" s="536">
        <v>0</v>
      </c>
      <c r="N8954" s="535">
        <v>439.69</v>
      </c>
      <c r="O8954" s="536">
        <v>0</v>
      </c>
      <c r="P8954" s="535">
        <v>398.4</v>
      </c>
      <c r="Q8954" s="536">
        <v>0</v>
      </c>
      <c r="R8954" s="535">
        <v>320.18</v>
      </c>
    </row>
    <row r="8955" spans="1:18" ht="12.75">
      <c r="A8955" s="145">
        <v>104617</v>
      </c>
      <c r="B8955" s="102" t="s">
        <v>30558</v>
      </c>
      <c r="C8955" s="145" t="s">
        <v>4</v>
      </c>
      <c r="D8955" s="535">
        <v>335.54</v>
      </c>
      <c r="E8955" s="536">
        <v>0</v>
      </c>
      <c r="F8955" s="535">
        <v>296.86</v>
      </c>
      <c r="G8955" s="536">
        <v>0</v>
      </c>
      <c r="H8955" s="535">
        <v>326.10000000000002</v>
      </c>
      <c r="I8955" s="536">
        <v>0</v>
      </c>
      <c r="J8955" s="535">
        <v>370.54</v>
      </c>
      <c r="K8955" s="536">
        <v>0</v>
      </c>
      <c r="L8955" s="535">
        <v>250.51</v>
      </c>
      <c r="M8955" s="536">
        <v>0</v>
      </c>
      <c r="N8955" s="535">
        <v>342.85</v>
      </c>
      <c r="O8955" s="536">
        <v>0</v>
      </c>
      <c r="P8955" s="535">
        <v>314.48</v>
      </c>
      <c r="Q8955" s="536">
        <v>0</v>
      </c>
      <c r="R8955" s="535">
        <v>257.42</v>
      </c>
    </row>
    <row r="8956" spans="1:18" ht="12.75">
      <c r="A8956" s="145">
        <v>104615</v>
      </c>
      <c r="B8956" s="102" t="s">
        <v>30559</v>
      </c>
      <c r="C8956" s="145" t="s">
        <v>4</v>
      </c>
      <c r="D8956" s="535">
        <v>323.86</v>
      </c>
      <c r="E8956" s="536">
        <v>0</v>
      </c>
      <c r="F8956" s="535">
        <v>286.99</v>
      </c>
      <c r="G8956" s="536">
        <v>0</v>
      </c>
      <c r="H8956" s="535">
        <v>312.7</v>
      </c>
      <c r="I8956" s="536">
        <v>0</v>
      </c>
      <c r="J8956" s="535">
        <v>359.69</v>
      </c>
      <c r="K8956" s="536">
        <v>0</v>
      </c>
      <c r="L8956" s="535">
        <v>238.29</v>
      </c>
      <c r="M8956" s="536">
        <v>0</v>
      </c>
      <c r="N8956" s="535">
        <v>331.58</v>
      </c>
      <c r="O8956" s="536">
        <v>0</v>
      </c>
      <c r="P8956" s="535">
        <v>302.45999999999998</v>
      </c>
      <c r="Q8956" s="536">
        <v>0</v>
      </c>
      <c r="R8956" s="535">
        <v>245.36</v>
      </c>
    </row>
    <row r="8957" spans="1:18" ht="12.75">
      <c r="A8957" s="145">
        <v>87247</v>
      </c>
      <c r="B8957" s="102" t="s">
        <v>30560</v>
      </c>
      <c r="C8957" s="145" t="s">
        <v>4</v>
      </c>
      <c r="D8957" s="535">
        <v>71.150000000000006</v>
      </c>
      <c r="E8957" s="536">
        <v>0</v>
      </c>
      <c r="F8957" s="535">
        <v>61.75</v>
      </c>
      <c r="G8957" s="536">
        <v>0</v>
      </c>
      <c r="H8957" s="535">
        <v>71.38</v>
      </c>
      <c r="I8957" s="536">
        <v>0</v>
      </c>
      <c r="J8957" s="535">
        <v>75.11</v>
      </c>
      <c r="K8957" s="536">
        <v>0</v>
      </c>
      <c r="L8957" s="535">
        <v>56.21</v>
      </c>
      <c r="M8957" s="536">
        <v>0</v>
      </c>
      <c r="N8957" s="535">
        <v>71.66</v>
      </c>
      <c r="O8957" s="536">
        <v>0</v>
      </c>
      <c r="P8957" s="535">
        <v>64.48</v>
      </c>
      <c r="Q8957" s="536">
        <v>0</v>
      </c>
      <c r="R8957" s="535">
        <v>55.96</v>
      </c>
    </row>
    <row r="8958" spans="1:18" ht="12.75">
      <c r="A8958" s="145">
        <v>87248</v>
      </c>
      <c r="B8958" s="102" t="s">
        <v>30561</v>
      </c>
      <c r="C8958" s="145" t="s">
        <v>4</v>
      </c>
      <c r="D8958" s="535">
        <v>62.84</v>
      </c>
      <c r="E8958" s="536">
        <v>0</v>
      </c>
      <c r="F8958" s="535">
        <v>54.75</v>
      </c>
      <c r="G8958" s="536">
        <v>0</v>
      </c>
      <c r="H8958" s="535">
        <v>61.83</v>
      </c>
      <c r="I8958" s="536">
        <v>0</v>
      </c>
      <c r="J8958" s="535">
        <v>67.27</v>
      </c>
      <c r="K8958" s="536">
        <v>0</v>
      </c>
      <c r="L8958" s="535">
        <v>47.54</v>
      </c>
      <c r="M8958" s="536">
        <v>0</v>
      </c>
      <c r="N8958" s="535">
        <v>63.64</v>
      </c>
      <c r="O8958" s="536">
        <v>0</v>
      </c>
      <c r="P8958" s="535">
        <v>55.93</v>
      </c>
      <c r="Q8958" s="536">
        <v>0</v>
      </c>
      <c r="R8958" s="535">
        <v>47.5</v>
      </c>
    </row>
    <row r="8959" spans="1:18" ht="12.75">
      <c r="A8959" s="145">
        <v>87246</v>
      </c>
      <c r="B8959" s="102" t="s">
        <v>30562</v>
      </c>
      <c r="C8959" s="145" t="s">
        <v>4</v>
      </c>
      <c r="D8959" s="535">
        <v>79.06</v>
      </c>
      <c r="E8959" s="536">
        <v>0</v>
      </c>
      <c r="F8959" s="535">
        <v>68.45</v>
      </c>
      <c r="G8959" s="536">
        <v>0</v>
      </c>
      <c r="H8959" s="535">
        <v>80.349999999999994</v>
      </c>
      <c r="I8959" s="536">
        <v>0</v>
      </c>
      <c r="J8959" s="535">
        <v>82.71</v>
      </c>
      <c r="K8959" s="536">
        <v>0</v>
      </c>
      <c r="L8959" s="535">
        <v>64.260000000000005</v>
      </c>
      <c r="M8959" s="536">
        <v>0</v>
      </c>
      <c r="N8959" s="535">
        <v>79.34</v>
      </c>
      <c r="O8959" s="536">
        <v>0</v>
      </c>
      <c r="P8959" s="535">
        <v>72.569999999999993</v>
      </c>
      <c r="Q8959" s="536">
        <v>0</v>
      </c>
      <c r="R8959" s="535">
        <v>63.86</v>
      </c>
    </row>
    <row r="8960" spans="1:18" ht="12.75">
      <c r="A8960" s="145">
        <v>104601</v>
      </c>
      <c r="B8960" s="102" t="s">
        <v>30563</v>
      </c>
      <c r="C8960" s="145" t="s">
        <v>4</v>
      </c>
      <c r="D8960" s="535">
        <v>76.72</v>
      </c>
      <c r="E8960" s="536">
        <v>0</v>
      </c>
      <c r="F8960" s="535">
        <v>66.53</v>
      </c>
      <c r="G8960" s="536">
        <v>0</v>
      </c>
      <c r="H8960" s="535">
        <v>77.55</v>
      </c>
      <c r="I8960" s="536">
        <v>0</v>
      </c>
      <c r="J8960" s="535">
        <v>80.62</v>
      </c>
      <c r="K8960" s="536">
        <v>0</v>
      </c>
      <c r="L8960" s="535">
        <v>61.63</v>
      </c>
      <c r="M8960" s="536">
        <v>0</v>
      </c>
      <c r="N8960" s="535">
        <v>77.13</v>
      </c>
      <c r="O8960" s="536">
        <v>0</v>
      </c>
      <c r="P8960" s="535">
        <v>70.13</v>
      </c>
      <c r="Q8960" s="536">
        <v>0</v>
      </c>
      <c r="R8960" s="535">
        <v>61.33</v>
      </c>
    </row>
    <row r="8961" spans="1:18" ht="12.75">
      <c r="A8961" s="145">
        <v>104603</v>
      </c>
      <c r="B8961" s="102" t="s">
        <v>30564</v>
      </c>
      <c r="C8961" s="145" t="s">
        <v>4</v>
      </c>
      <c r="D8961" s="535">
        <v>65.61</v>
      </c>
      <c r="E8961" s="536">
        <v>0</v>
      </c>
      <c r="F8961" s="535">
        <v>57.13</v>
      </c>
      <c r="G8961" s="536">
        <v>0</v>
      </c>
      <c r="H8961" s="535">
        <v>64.89</v>
      </c>
      <c r="I8961" s="536">
        <v>0</v>
      </c>
      <c r="J8961" s="535">
        <v>70</v>
      </c>
      <c r="K8961" s="536">
        <v>0</v>
      </c>
      <c r="L8961" s="535">
        <v>50.24</v>
      </c>
      <c r="M8961" s="536">
        <v>0</v>
      </c>
      <c r="N8961" s="535">
        <v>66.37</v>
      </c>
      <c r="O8961" s="536">
        <v>0</v>
      </c>
      <c r="P8961" s="535">
        <v>58.76</v>
      </c>
      <c r="Q8961" s="536">
        <v>0</v>
      </c>
      <c r="R8961" s="535">
        <v>50.16</v>
      </c>
    </row>
    <row r="8962" spans="1:18" ht="12.75">
      <c r="A8962" s="145">
        <v>104599</v>
      </c>
      <c r="B8962" s="102" t="s">
        <v>30565</v>
      </c>
      <c r="C8962" s="145" t="s">
        <v>4</v>
      </c>
      <c r="D8962" s="535">
        <v>93.84</v>
      </c>
      <c r="E8962" s="536">
        <v>0</v>
      </c>
      <c r="F8962" s="535">
        <v>81.08</v>
      </c>
      <c r="G8962" s="536">
        <v>0</v>
      </c>
      <c r="H8962" s="535">
        <v>96.7</v>
      </c>
      <c r="I8962" s="536">
        <v>0</v>
      </c>
      <c r="J8962" s="535">
        <v>97.31</v>
      </c>
      <c r="K8962" s="536">
        <v>0</v>
      </c>
      <c r="L8962" s="535">
        <v>78.61</v>
      </c>
      <c r="M8962" s="536">
        <v>0</v>
      </c>
      <c r="N8962" s="535">
        <v>93.82</v>
      </c>
      <c r="O8962" s="536">
        <v>0</v>
      </c>
      <c r="P8962" s="535">
        <v>87.58</v>
      </c>
      <c r="Q8962" s="536">
        <v>0</v>
      </c>
      <c r="R8962" s="535">
        <v>78.09</v>
      </c>
    </row>
    <row r="8963" spans="1:18" ht="12.75">
      <c r="A8963" s="145">
        <v>87250</v>
      </c>
      <c r="B8963" s="102" t="s">
        <v>30566</v>
      </c>
      <c r="C8963" s="145" t="s">
        <v>4</v>
      </c>
      <c r="D8963" s="535">
        <v>72.53</v>
      </c>
      <c r="E8963" s="536">
        <v>0</v>
      </c>
      <c r="F8963" s="535">
        <v>62.96</v>
      </c>
      <c r="G8963" s="536">
        <v>0</v>
      </c>
      <c r="H8963" s="535">
        <v>72.94</v>
      </c>
      <c r="I8963" s="536">
        <v>0</v>
      </c>
      <c r="J8963" s="535">
        <v>76.510000000000005</v>
      </c>
      <c r="K8963" s="536">
        <v>0</v>
      </c>
      <c r="L8963" s="535">
        <v>57.65</v>
      </c>
      <c r="M8963" s="536">
        <v>0</v>
      </c>
      <c r="N8963" s="535">
        <v>73.03</v>
      </c>
      <c r="O8963" s="536">
        <v>0</v>
      </c>
      <c r="P8963" s="535">
        <v>66.05</v>
      </c>
      <c r="Q8963" s="536">
        <v>0</v>
      </c>
      <c r="R8963" s="535">
        <v>57.43</v>
      </c>
    </row>
    <row r="8964" spans="1:18" ht="12.75">
      <c r="A8964" s="145">
        <v>87251</v>
      </c>
      <c r="B8964" s="102" t="s">
        <v>30567</v>
      </c>
      <c r="C8964" s="145" t="s">
        <v>4</v>
      </c>
      <c r="D8964" s="535">
        <v>63.01</v>
      </c>
      <c r="E8964" s="536">
        <v>0</v>
      </c>
      <c r="F8964" s="535">
        <v>54.93</v>
      </c>
      <c r="G8964" s="536">
        <v>0</v>
      </c>
      <c r="H8964" s="535">
        <v>62.05</v>
      </c>
      <c r="I8964" s="536">
        <v>0</v>
      </c>
      <c r="J8964" s="535">
        <v>67.47</v>
      </c>
      <c r="K8964" s="536">
        <v>0</v>
      </c>
      <c r="L8964" s="535">
        <v>47.79</v>
      </c>
      <c r="M8964" s="536">
        <v>0</v>
      </c>
      <c r="N8964" s="535">
        <v>63.83</v>
      </c>
      <c r="O8964" s="536">
        <v>0</v>
      </c>
      <c r="P8964" s="535">
        <v>56.29</v>
      </c>
      <c r="Q8964" s="536">
        <v>0</v>
      </c>
      <c r="R8964" s="535">
        <v>47.8</v>
      </c>
    </row>
    <row r="8965" spans="1:18" ht="12.75">
      <c r="A8965" s="145">
        <v>87249</v>
      </c>
      <c r="B8965" s="102" t="s">
        <v>30568</v>
      </c>
      <c r="C8965" s="145" t="s">
        <v>4</v>
      </c>
      <c r="D8965" s="535">
        <v>84.32</v>
      </c>
      <c r="E8965" s="536">
        <v>0</v>
      </c>
      <c r="F8965" s="535">
        <v>72.97</v>
      </c>
      <c r="G8965" s="536">
        <v>0</v>
      </c>
      <c r="H8965" s="535">
        <v>86.2</v>
      </c>
      <c r="I8965" s="536">
        <v>0</v>
      </c>
      <c r="J8965" s="535">
        <v>87.94</v>
      </c>
      <c r="K8965" s="536">
        <v>0</v>
      </c>
      <c r="L8965" s="535">
        <v>69.44</v>
      </c>
      <c r="M8965" s="536">
        <v>0</v>
      </c>
      <c r="N8965" s="535">
        <v>84.52</v>
      </c>
      <c r="O8965" s="536">
        <v>0</v>
      </c>
      <c r="P8965" s="535">
        <v>78.09</v>
      </c>
      <c r="Q8965" s="536">
        <v>0</v>
      </c>
      <c r="R8965" s="535">
        <v>69.069999999999993</v>
      </c>
    </row>
    <row r="8966" spans="1:18" ht="12.75">
      <c r="A8966" s="145">
        <v>104606</v>
      </c>
      <c r="B8966" s="102" t="s">
        <v>30569</v>
      </c>
      <c r="C8966" s="145" t="s">
        <v>4</v>
      </c>
      <c r="D8966" s="535">
        <v>81.39</v>
      </c>
      <c r="E8966" s="536">
        <v>0</v>
      </c>
      <c r="F8966" s="535">
        <v>70.53</v>
      </c>
      <c r="G8966" s="536">
        <v>0</v>
      </c>
      <c r="H8966" s="535">
        <v>82.74</v>
      </c>
      <c r="I8966" s="536">
        <v>0</v>
      </c>
      <c r="J8966" s="535">
        <v>85.26</v>
      </c>
      <c r="K8966" s="536">
        <v>0</v>
      </c>
      <c r="L8966" s="535">
        <v>66.25</v>
      </c>
      <c r="M8966" s="536">
        <v>0</v>
      </c>
      <c r="N8966" s="535">
        <v>81.709999999999994</v>
      </c>
      <c r="O8966" s="536">
        <v>0</v>
      </c>
      <c r="P8966" s="535">
        <v>75.040000000000006</v>
      </c>
      <c r="Q8966" s="536">
        <v>0</v>
      </c>
      <c r="R8966" s="535">
        <v>65.959999999999994</v>
      </c>
    </row>
    <row r="8967" spans="1:18" ht="12.75">
      <c r="A8967" s="145">
        <v>104607</v>
      </c>
      <c r="B8967" s="102" t="s">
        <v>30570</v>
      </c>
      <c r="C8967" s="145" t="s">
        <v>4</v>
      </c>
      <c r="D8967" s="535">
        <v>66.959999999999994</v>
      </c>
      <c r="E8967" s="536">
        <v>0</v>
      </c>
      <c r="F8967" s="535">
        <v>58.31</v>
      </c>
      <c r="G8967" s="536">
        <v>0</v>
      </c>
      <c r="H8967" s="535">
        <v>66.42</v>
      </c>
      <c r="I8967" s="536">
        <v>0</v>
      </c>
      <c r="J8967" s="535">
        <v>71.36</v>
      </c>
      <c r="K8967" s="536">
        <v>0</v>
      </c>
      <c r="L8967" s="535">
        <v>51.63</v>
      </c>
      <c r="M8967" s="536">
        <v>0</v>
      </c>
      <c r="N8967" s="535">
        <v>67.69</v>
      </c>
      <c r="O8967" s="536">
        <v>0</v>
      </c>
      <c r="P8967" s="535">
        <v>60.3</v>
      </c>
      <c r="Q8967" s="536">
        <v>0</v>
      </c>
      <c r="R8967" s="535">
        <v>51.61</v>
      </c>
    </row>
    <row r="8968" spans="1:18" ht="12.75">
      <c r="A8968" s="145">
        <v>104605</v>
      </c>
      <c r="B8968" s="102" t="s">
        <v>30571</v>
      </c>
      <c r="C8968" s="145" t="s">
        <v>4</v>
      </c>
      <c r="D8968" s="535">
        <v>115.58</v>
      </c>
      <c r="E8968" s="536">
        <v>0</v>
      </c>
      <c r="F8968" s="535">
        <v>99.7</v>
      </c>
      <c r="G8968" s="536">
        <v>0</v>
      </c>
      <c r="H8968" s="535">
        <v>120.79</v>
      </c>
      <c r="I8968" s="536">
        <v>0</v>
      </c>
      <c r="J8968" s="535">
        <v>118.82</v>
      </c>
      <c r="K8968" s="536">
        <v>0</v>
      </c>
      <c r="L8968" s="535">
        <v>99.86</v>
      </c>
      <c r="M8968" s="536">
        <v>0</v>
      </c>
      <c r="N8968" s="535">
        <v>115.15</v>
      </c>
      <c r="O8968" s="536">
        <v>0</v>
      </c>
      <c r="P8968" s="535">
        <v>109.84</v>
      </c>
      <c r="Q8968" s="536">
        <v>0</v>
      </c>
      <c r="R8968" s="535">
        <v>99.18</v>
      </c>
    </row>
    <row r="8969" spans="1:18" ht="12.75">
      <c r="A8969" s="145">
        <v>87256</v>
      </c>
      <c r="B8969" s="102" t="s">
        <v>30572</v>
      </c>
      <c r="C8969" s="145" t="s">
        <v>4</v>
      </c>
      <c r="D8969" s="535">
        <v>84.87</v>
      </c>
      <c r="E8969" s="536">
        <v>0</v>
      </c>
      <c r="F8969" s="535">
        <v>74.05</v>
      </c>
      <c r="G8969" s="536">
        <v>0</v>
      </c>
      <c r="H8969" s="535">
        <v>84.81</v>
      </c>
      <c r="I8969" s="536">
        <v>0</v>
      </c>
      <c r="J8969" s="535">
        <v>90.52</v>
      </c>
      <c r="K8969" s="536">
        <v>0</v>
      </c>
      <c r="L8969" s="535">
        <v>66.77</v>
      </c>
      <c r="M8969" s="536">
        <v>0</v>
      </c>
      <c r="N8969" s="535">
        <v>85.74</v>
      </c>
      <c r="O8969" s="536">
        <v>0</v>
      </c>
      <c r="P8969" s="535">
        <v>78.239999999999995</v>
      </c>
      <c r="Q8969" s="536">
        <v>0</v>
      </c>
      <c r="R8969" s="535">
        <v>67.11</v>
      </c>
    </row>
    <row r="8970" spans="1:18" ht="12.75">
      <c r="A8970" s="145">
        <v>87257</v>
      </c>
      <c r="B8970" s="102" t="s">
        <v>30573</v>
      </c>
      <c r="C8970" s="145" t="s">
        <v>4</v>
      </c>
      <c r="D8970" s="535">
        <v>74.16</v>
      </c>
      <c r="E8970" s="536">
        <v>0</v>
      </c>
      <c r="F8970" s="535">
        <v>64.98</v>
      </c>
      <c r="G8970" s="536">
        <v>0</v>
      </c>
      <c r="H8970" s="535">
        <v>72.63</v>
      </c>
      <c r="I8970" s="536">
        <v>0</v>
      </c>
      <c r="J8970" s="535">
        <v>80.28</v>
      </c>
      <c r="K8970" s="536">
        <v>0</v>
      </c>
      <c r="L8970" s="535">
        <v>55.82</v>
      </c>
      <c r="M8970" s="536">
        <v>0</v>
      </c>
      <c r="N8970" s="535">
        <v>75.36</v>
      </c>
      <c r="O8970" s="536">
        <v>0</v>
      </c>
      <c r="P8970" s="535">
        <v>67.27</v>
      </c>
      <c r="Q8970" s="536">
        <v>0</v>
      </c>
      <c r="R8970" s="535">
        <v>56.36</v>
      </c>
    </row>
    <row r="8971" spans="1:18" ht="12.75">
      <c r="A8971" s="145">
        <v>87255</v>
      </c>
      <c r="B8971" s="102" t="s">
        <v>30574</v>
      </c>
      <c r="C8971" s="145" t="s">
        <v>4</v>
      </c>
      <c r="D8971" s="535">
        <v>97.85</v>
      </c>
      <c r="E8971" s="536">
        <v>0</v>
      </c>
      <c r="F8971" s="535">
        <v>85.11</v>
      </c>
      <c r="G8971" s="536">
        <v>0</v>
      </c>
      <c r="H8971" s="535">
        <v>99.32</v>
      </c>
      <c r="I8971" s="536">
        <v>0</v>
      </c>
      <c r="J8971" s="535">
        <v>103.21</v>
      </c>
      <c r="K8971" s="536">
        <v>0</v>
      </c>
      <c r="L8971" s="535">
        <v>79.61</v>
      </c>
      <c r="M8971" s="536">
        <v>0</v>
      </c>
      <c r="N8971" s="535">
        <v>98.41</v>
      </c>
      <c r="O8971" s="536">
        <v>0</v>
      </c>
      <c r="P8971" s="535">
        <v>91.45</v>
      </c>
      <c r="Q8971" s="536">
        <v>0</v>
      </c>
      <c r="R8971" s="535">
        <v>79.790000000000006</v>
      </c>
    </row>
    <row r="8972" spans="1:18" ht="12.75">
      <c r="A8972" s="145">
        <v>104594</v>
      </c>
      <c r="B8972" s="102" t="s">
        <v>30575</v>
      </c>
      <c r="C8972" s="145" t="s">
        <v>4</v>
      </c>
      <c r="D8972" s="535">
        <v>87.15</v>
      </c>
      <c r="E8972" s="536">
        <v>0</v>
      </c>
      <c r="F8972" s="535">
        <v>76.02</v>
      </c>
      <c r="G8972" s="536">
        <v>0</v>
      </c>
      <c r="H8972" s="535">
        <v>87.33</v>
      </c>
      <c r="I8972" s="536">
        <v>0</v>
      </c>
      <c r="J8972" s="535">
        <v>92.83</v>
      </c>
      <c r="K8972" s="536">
        <v>0</v>
      </c>
      <c r="L8972" s="535">
        <v>69</v>
      </c>
      <c r="M8972" s="536">
        <v>0</v>
      </c>
      <c r="N8972" s="535">
        <v>87.99</v>
      </c>
      <c r="O8972" s="536">
        <v>0</v>
      </c>
      <c r="P8972" s="535">
        <v>80.67</v>
      </c>
      <c r="Q8972" s="536">
        <v>0</v>
      </c>
      <c r="R8972" s="535">
        <v>69.37</v>
      </c>
    </row>
    <row r="8973" spans="1:18" ht="12.75">
      <c r="A8973" s="145">
        <v>104595</v>
      </c>
      <c r="B8973" s="102" t="s">
        <v>30576</v>
      </c>
      <c r="C8973" s="145" t="s">
        <v>4</v>
      </c>
      <c r="D8973" s="535">
        <v>74.59</v>
      </c>
      <c r="E8973" s="536">
        <v>0</v>
      </c>
      <c r="F8973" s="535">
        <v>65.38</v>
      </c>
      <c r="G8973" s="536">
        <v>0</v>
      </c>
      <c r="H8973" s="535">
        <v>73.12</v>
      </c>
      <c r="I8973" s="536">
        <v>0</v>
      </c>
      <c r="J8973" s="535">
        <v>80.73</v>
      </c>
      <c r="K8973" s="536">
        <v>0</v>
      </c>
      <c r="L8973" s="535">
        <v>56.28</v>
      </c>
      <c r="M8973" s="536">
        <v>0</v>
      </c>
      <c r="N8973" s="535">
        <v>75.790000000000006</v>
      </c>
      <c r="O8973" s="536">
        <v>0</v>
      </c>
      <c r="P8973" s="535">
        <v>67.83</v>
      </c>
      <c r="Q8973" s="536">
        <v>0</v>
      </c>
      <c r="R8973" s="535">
        <v>56.86</v>
      </c>
    </row>
    <row r="8974" spans="1:18" ht="12.75">
      <c r="A8974" s="145">
        <v>104593</v>
      </c>
      <c r="B8974" s="102" t="s">
        <v>30577</v>
      </c>
      <c r="C8974" s="145" t="s">
        <v>4</v>
      </c>
      <c r="D8974" s="535">
        <v>101.65</v>
      </c>
      <c r="E8974" s="536">
        <v>0</v>
      </c>
      <c r="F8974" s="535">
        <v>88.38</v>
      </c>
      <c r="G8974" s="536">
        <v>0</v>
      </c>
      <c r="H8974" s="535">
        <v>103.5</v>
      </c>
      <c r="I8974" s="536">
        <v>0</v>
      </c>
      <c r="J8974" s="535">
        <v>107.01</v>
      </c>
      <c r="K8974" s="536">
        <v>0</v>
      </c>
      <c r="L8974" s="535">
        <v>83.3</v>
      </c>
      <c r="M8974" s="536">
        <v>0</v>
      </c>
      <c r="N8974" s="535">
        <v>102.15</v>
      </c>
      <c r="O8974" s="536">
        <v>0</v>
      </c>
      <c r="P8974" s="535">
        <v>95.43</v>
      </c>
      <c r="Q8974" s="536">
        <v>0</v>
      </c>
      <c r="R8974" s="535">
        <v>83.49</v>
      </c>
    </row>
    <row r="8975" spans="1:18" ht="12.75">
      <c r="A8975" s="145">
        <v>87262</v>
      </c>
      <c r="B8975" s="102" t="s">
        <v>30578</v>
      </c>
      <c r="C8975" s="145" t="s">
        <v>4</v>
      </c>
      <c r="D8975" s="535">
        <v>148.76</v>
      </c>
      <c r="E8975" s="536">
        <v>0</v>
      </c>
      <c r="F8975" s="535">
        <v>128.6</v>
      </c>
      <c r="G8975" s="536">
        <v>0</v>
      </c>
      <c r="H8975" s="535">
        <v>148.24</v>
      </c>
      <c r="I8975" s="536">
        <v>0</v>
      </c>
      <c r="J8975" s="535">
        <v>157.28</v>
      </c>
      <c r="K8975" s="536">
        <v>0</v>
      </c>
      <c r="L8975" s="535">
        <v>114.82</v>
      </c>
      <c r="M8975" s="536">
        <v>0</v>
      </c>
      <c r="N8975" s="535">
        <v>149.85</v>
      </c>
      <c r="O8975" s="536">
        <v>0</v>
      </c>
      <c r="P8975" s="535">
        <v>130.78</v>
      </c>
      <c r="Q8975" s="536">
        <v>0</v>
      </c>
      <c r="R8975" s="535">
        <v>113.02</v>
      </c>
    </row>
    <row r="8976" spans="1:18" ht="12.75">
      <c r="A8976" s="145">
        <v>87263</v>
      </c>
      <c r="B8976" s="102" t="s">
        <v>30579</v>
      </c>
      <c r="C8976" s="145" t="s">
        <v>4</v>
      </c>
      <c r="D8976" s="535">
        <v>137.51</v>
      </c>
      <c r="E8976" s="536">
        <v>0</v>
      </c>
      <c r="F8976" s="535">
        <v>119.05</v>
      </c>
      <c r="G8976" s="536">
        <v>0</v>
      </c>
      <c r="H8976" s="535">
        <v>135.57</v>
      </c>
      <c r="I8976" s="536">
        <v>0</v>
      </c>
      <c r="J8976" s="535">
        <v>146.41</v>
      </c>
      <c r="K8976" s="536">
        <v>0</v>
      </c>
      <c r="L8976" s="535">
        <v>103.5</v>
      </c>
      <c r="M8976" s="536">
        <v>0</v>
      </c>
      <c r="N8976" s="535">
        <v>138.91</v>
      </c>
      <c r="O8976" s="536">
        <v>0</v>
      </c>
      <c r="P8976" s="535">
        <v>119.3</v>
      </c>
      <c r="Q8976" s="536">
        <v>0</v>
      </c>
      <c r="R8976" s="535">
        <v>101.87</v>
      </c>
    </row>
    <row r="8977" spans="1:18" ht="12.75">
      <c r="A8977" s="145">
        <v>87261</v>
      </c>
      <c r="B8977" s="102" t="s">
        <v>30580</v>
      </c>
      <c r="C8977" s="145" t="s">
        <v>4</v>
      </c>
      <c r="D8977" s="535">
        <v>163.13</v>
      </c>
      <c r="E8977" s="536">
        <v>0</v>
      </c>
      <c r="F8977" s="535">
        <v>140.91999999999999</v>
      </c>
      <c r="G8977" s="536">
        <v>0</v>
      </c>
      <c r="H8977" s="535">
        <v>164.03</v>
      </c>
      <c r="I8977" s="536">
        <v>0</v>
      </c>
      <c r="J8977" s="535">
        <v>171.6</v>
      </c>
      <c r="K8977" s="536">
        <v>0</v>
      </c>
      <c r="L8977" s="535">
        <v>128.62</v>
      </c>
      <c r="M8977" s="536">
        <v>0</v>
      </c>
      <c r="N8977" s="535">
        <v>163.97</v>
      </c>
      <c r="O8977" s="536">
        <v>0</v>
      </c>
      <c r="P8977" s="535">
        <v>145.35</v>
      </c>
      <c r="Q8977" s="536">
        <v>0</v>
      </c>
      <c r="R8977" s="535">
        <v>126.71</v>
      </c>
    </row>
    <row r="8978" spans="1:18" ht="12.75">
      <c r="A8978" s="145">
        <v>104597</v>
      </c>
      <c r="B8978" s="102" t="s">
        <v>30581</v>
      </c>
      <c r="C8978" s="145" t="s">
        <v>4</v>
      </c>
      <c r="D8978" s="535">
        <v>151.44999999999999</v>
      </c>
      <c r="E8978" s="536">
        <v>0</v>
      </c>
      <c r="F8978" s="535">
        <v>130.96</v>
      </c>
      <c r="G8978" s="536">
        <v>0</v>
      </c>
      <c r="H8978" s="535">
        <v>151.13999999999999</v>
      </c>
      <c r="I8978" s="536">
        <v>0</v>
      </c>
      <c r="J8978" s="535">
        <v>160.06</v>
      </c>
      <c r="K8978" s="536">
        <v>0</v>
      </c>
      <c r="L8978" s="535">
        <v>117.34</v>
      </c>
      <c r="M8978" s="536">
        <v>0</v>
      </c>
      <c r="N8978" s="535">
        <v>152.53</v>
      </c>
      <c r="O8978" s="536">
        <v>0</v>
      </c>
      <c r="P8978" s="535">
        <v>133.62</v>
      </c>
      <c r="Q8978" s="536">
        <v>0</v>
      </c>
      <c r="R8978" s="535">
        <v>115.57</v>
      </c>
    </row>
    <row r="8979" spans="1:18" ht="12.75">
      <c r="A8979" s="145">
        <v>104598</v>
      </c>
      <c r="B8979" s="102" t="s">
        <v>30582</v>
      </c>
      <c r="C8979" s="145" t="s">
        <v>4</v>
      </c>
      <c r="D8979" s="535">
        <v>138.05000000000001</v>
      </c>
      <c r="E8979" s="536">
        <v>0</v>
      </c>
      <c r="F8979" s="535">
        <v>119.56</v>
      </c>
      <c r="G8979" s="536">
        <v>0</v>
      </c>
      <c r="H8979" s="535">
        <v>136.16</v>
      </c>
      <c r="I8979" s="536">
        <v>0</v>
      </c>
      <c r="J8979" s="535">
        <v>147</v>
      </c>
      <c r="K8979" s="536">
        <v>0</v>
      </c>
      <c r="L8979" s="535">
        <v>104.04</v>
      </c>
      <c r="M8979" s="536">
        <v>0</v>
      </c>
      <c r="N8979" s="535">
        <v>139.46</v>
      </c>
      <c r="O8979" s="536">
        <v>0</v>
      </c>
      <c r="P8979" s="535">
        <v>119.97</v>
      </c>
      <c r="Q8979" s="536">
        <v>0</v>
      </c>
      <c r="R8979" s="535">
        <v>102.46</v>
      </c>
    </row>
    <row r="8980" spans="1:18" ht="12.75">
      <c r="A8980" s="145">
        <v>104596</v>
      </c>
      <c r="B8980" s="102" t="s">
        <v>30583</v>
      </c>
      <c r="C8980" s="145" t="s">
        <v>4</v>
      </c>
      <c r="D8980" s="535">
        <v>167.59</v>
      </c>
      <c r="E8980" s="536">
        <v>0</v>
      </c>
      <c r="F8980" s="535">
        <v>144.80000000000001</v>
      </c>
      <c r="G8980" s="536">
        <v>0</v>
      </c>
      <c r="H8980" s="535">
        <v>168.82</v>
      </c>
      <c r="I8980" s="536">
        <v>0</v>
      </c>
      <c r="J8980" s="535">
        <v>176.17</v>
      </c>
      <c r="K8980" s="536">
        <v>0</v>
      </c>
      <c r="L8980" s="535">
        <v>132.76</v>
      </c>
      <c r="M8980" s="536">
        <v>0</v>
      </c>
      <c r="N8980" s="535">
        <v>168.4</v>
      </c>
      <c r="O8980" s="536">
        <v>0</v>
      </c>
      <c r="P8980" s="535">
        <v>149.96</v>
      </c>
      <c r="Q8980" s="536">
        <v>0</v>
      </c>
      <c r="R8980" s="535">
        <v>130.88999999999999</v>
      </c>
    </row>
    <row r="8981" spans="1:18" ht="12.75">
      <c r="A8981" s="145">
        <v>88648</v>
      </c>
      <c r="B8981" s="102" t="s">
        <v>30584</v>
      </c>
      <c r="C8981" s="145" t="s">
        <v>1</v>
      </c>
      <c r="D8981" s="535">
        <v>8.9499999999999993</v>
      </c>
      <c r="E8981" s="536">
        <v>0</v>
      </c>
      <c r="F8981" s="535">
        <v>7.76</v>
      </c>
      <c r="G8981" s="536">
        <v>0</v>
      </c>
      <c r="H8981" s="535">
        <v>9.09</v>
      </c>
      <c r="I8981" s="536">
        <v>0</v>
      </c>
      <c r="J8981" s="535">
        <v>9.34</v>
      </c>
      <c r="K8981" s="536">
        <v>0</v>
      </c>
      <c r="L8981" s="535">
        <v>7.28</v>
      </c>
      <c r="M8981" s="536">
        <v>0</v>
      </c>
      <c r="N8981" s="535">
        <v>8.98</v>
      </c>
      <c r="O8981" s="536">
        <v>0</v>
      </c>
      <c r="P8981" s="535">
        <v>8.23</v>
      </c>
      <c r="Q8981" s="536">
        <v>0</v>
      </c>
      <c r="R8981" s="535">
        <v>7.25</v>
      </c>
    </row>
    <row r="8982" spans="1:18" ht="12.75">
      <c r="A8982" s="145">
        <v>88649</v>
      </c>
      <c r="B8982" s="102" t="s">
        <v>30585</v>
      </c>
      <c r="C8982" s="145" t="s">
        <v>1</v>
      </c>
      <c r="D8982" s="535">
        <v>10.11</v>
      </c>
      <c r="E8982" s="536">
        <v>0</v>
      </c>
      <c r="F8982" s="535">
        <v>8.8000000000000007</v>
      </c>
      <c r="G8982" s="536">
        <v>0</v>
      </c>
      <c r="H8982" s="535">
        <v>10.18</v>
      </c>
      <c r="I8982" s="536">
        <v>0</v>
      </c>
      <c r="J8982" s="535">
        <v>10.66</v>
      </c>
      <c r="K8982" s="536">
        <v>0</v>
      </c>
      <c r="L8982" s="535">
        <v>8.11</v>
      </c>
      <c r="M8982" s="536">
        <v>0</v>
      </c>
      <c r="N8982" s="535">
        <v>10.17</v>
      </c>
      <c r="O8982" s="536">
        <v>0</v>
      </c>
      <c r="P8982" s="535">
        <v>9.35</v>
      </c>
      <c r="Q8982" s="536">
        <v>0</v>
      </c>
      <c r="R8982" s="535">
        <v>8.14</v>
      </c>
    </row>
    <row r="8983" spans="1:18" ht="12.75">
      <c r="A8983" s="145">
        <v>88650</v>
      </c>
      <c r="B8983" s="102" t="s">
        <v>30586</v>
      </c>
      <c r="C8983" s="145" t="s">
        <v>1</v>
      </c>
      <c r="D8983" s="535">
        <v>13.65</v>
      </c>
      <c r="E8983" s="536">
        <v>0</v>
      </c>
      <c r="F8983" s="535">
        <v>11.97</v>
      </c>
      <c r="G8983" s="536">
        <v>0</v>
      </c>
      <c r="H8983" s="535">
        <v>13.56</v>
      </c>
      <c r="I8983" s="536">
        <v>0</v>
      </c>
      <c r="J8983" s="535">
        <v>14.69</v>
      </c>
      <c r="K8983" s="536">
        <v>0</v>
      </c>
      <c r="L8983" s="535">
        <v>10.67</v>
      </c>
      <c r="M8983" s="536">
        <v>0</v>
      </c>
      <c r="N8983" s="535">
        <v>13.83</v>
      </c>
      <c r="O8983" s="536">
        <v>0</v>
      </c>
      <c r="P8983" s="535">
        <v>12.8</v>
      </c>
      <c r="Q8983" s="536">
        <v>0</v>
      </c>
      <c r="R8983" s="535">
        <v>10.86</v>
      </c>
    </row>
    <row r="8984" spans="1:18" ht="12.75">
      <c r="A8984" s="145">
        <v>104619</v>
      </c>
      <c r="B8984" s="102" t="s">
        <v>30587</v>
      </c>
      <c r="C8984" s="145" t="s">
        <v>1</v>
      </c>
      <c r="D8984" s="535">
        <v>16.149999999999999</v>
      </c>
      <c r="E8984" s="536">
        <v>0</v>
      </c>
      <c r="F8984" s="535">
        <v>14.22</v>
      </c>
      <c r="G8984" s="536">
        <v>0</v>
      </c>
      <c r="H8984" s="535">
        <v>15.92</v>
      </c>
      <c r="I8984" s="536">
        <v>0</v>
      </c>
      <c r="J8984" s="535">
        <v>17.55</v>
      </c>
      <c r="K8984" s="536">
        <v>0</v>
      </c>
      <c r="L8984" s="535">
        <v>12.45</v>
      </c>
      <c r="M8984" s="536">
        <v>0</v>
      </c>
      <c r="N8984" s="535">
        <v>16.41</v>
      </c>
      <c r="O8984" s="536">
        <v>0</v>
      </c>
      <c r="P8984" s="535">
        <v>15.22</v>
      </c>
      <c r="Q8984" s="536">
        <v>0</v>
      </c>
      <c r="R8984" s="535">
        <v>12.76</v>
      </c>
    </row>
    <row r="8985" spans="1:18" ht="12.75">
      <c r="A8985" s="145">
        <v>103741</v>
      </c>
      <c r="B8985" s="102" t="s">
        <v>30588</v>
      </c>
      <c r="C8985" s="145" t="s">
        <v>2</v>
      </c>
      <c r="D8985" s="535">
        <v>0</v>
      </c>
      <c r="E8985" s="536"/>
      <c r="F8985" s="535">
        <v>0</v>
      </c>
      <c r="G8985" s="536"/>
      <c r="H8985" s="535">
        <v>0</v>
      </c>
      <c r="I8985" s="536"/>
      <c r="J8985" s="535">
        <v>0</v>
      </c>
      <c r="K8985" s="536"/>
      <c r="L8985" s="535">
        <v>0</v>
      </c>
      <c r="M8985" s="536"/>
      <c r="N8985" s="535">
        <v>0</v>
      </c>
      <c r="O8985" s="536"/>
      <c r="P8985" s="535">
        <v>0</v>
      </c>
      <c r="Q8985" s="536"/>
      <c r="R8985" s="535">
        <v>0</v>
      </c>
    </row>
    <row r="8986" spans="1:18" ht="12.75">
      <c r="A8986" s="145">
        <v>103755</v>
      </c>
      <c r="B8986" s="102" t="s">
        <v>30589</v>
      </c>
      <c r="C8986" s="145" t="s">
        <v>1</v>
      </c>
      <c r="D8986" s="535">
        <v>0</v>
      </c>
      <c r="E8986" s="536"/>
      <c r="F8986" s="535">
        <v>0</v>
      </c>
      <c r="G8986" s="536"/>
      <c r="H8986" s="535">
        <v>0</v>
      </c>
      <c r="I8986" s="536"/>
      <c r="J8986" s="535">
        <v>0</v>
      </c>
      <c r="K8986" s="536"/>
      <c r="L8986" s="535">
        <v>0</v>
      </c>
      <c r="M8986" s="536"/>
      <c r="N8986" s="535">
        <v>0</v>
      </c>
      <c r="O8986" s="536"/>
      <c r="P8986" s="535">
        <v>0</v>
      </c>
      <c r="Q8986" s="536"/>
      <c r="R8986" s="535">
        <v>0</v>
      </c>
    </row>
    <row r="8987" spans="1:18" ht="12.75">
      <c r="A8987" s="145">
        <v>103753</v>
      </c>
      <c r="B8987" s="102" t="s">
        <v>30590</v>
      </c>
      <c r="C8987" s="145" t="s">
        <v>1</v>
      </c>
      <c r="D8987" s="535">
        <v>0</v>
      </c>
      <c r="E8987" s="536"/>
      <c r="F8987" s="535">
        <v>0</v>
      </c>
      <c r="G8987" s="536"/>
      <c r="H8987" s="535">
        <v>0</v>
      </c>
      <c r="I8987" s="536"/>
      <c r="J8987" s="535">
        <v>0</v>
      </c>
      <c r="K8987" s="536"/>
      <c r="L8987" s="535">
        <v>0</v>
      </c>
      <c r="M8987" s="536"/>
      <c r="N8987" s="535">
        <v>0</v>
      </c>
      <c r="O8987" s="536"/>
      <c r="P8987" s="535">
        <v>0</v>
      </c>
      <c r="Q8987" s="536"/>
      <c r="R8987" s="535">
        <v>0</v>
      </c>
    </row>
    <row r="8988" spans="1:18" ht="12.75">
      <c r="A8988" s="145">
        <v>103754</v>
      </c>
      <c r="B8988" s="102" t="s">
        <v>30591</v>
      </c>
      <c r="C8988" s="145" t="s">
        <v>1</v>
      </c>
      <c r="D8988" s="535">
        <v>0</v>
      </c>
      <c r="E8988" s="536"/>
      <c r="F8988" s="535">
        <v>0</v>
      </c>
      <c r="G8988" s="536"/>
      <c r="H8988" s="535">
        <v>0</v>
      </c>
      <c r="I8988" s="536"/>
      <c r="J8988" s="535">
        <v>0</v>
      </c>
      <c r="K8988" s="536"/>
      <c r="L8988" s="535">
        <v>0</v>
      </c>
      <c r="M8988" s="536"/>
      <c r="N8988" s="535">
        <v>0</v>
      </c>
      <c r="O8988" s="536"/>
      <c r="P8988" s="535">
        <v>0</v>
      </c>
      <c r="Q8988" s="536"/>
      <c r="R8988" s="535">
        <v>0</v>
      </c>
    </row>
    <row r="8989" spans="1:18" ht="12.75">
      <c r="A8989" s="145">
        <v>103752</v>
      </c>
      <c r="B8989" s="102" t="s">
        <v>30592</v>
      </c>
      <c r="C8989" s="145" t="s">
        <v>1</v>
      </c>
      <c r="D8989" s="535">
        <v>0</v>
      </c>
      <c r="E8989" s="536"/>
      <c r="F8989" s="535">
        <v>0</v>
      </c>
      <c r="G8989" s="536"/>
      <c r="H8989" s="535">
        <v>0</v>
      </c>
      <c r="I8989" s="536"/>
      <c r="J8989" s="535">
        <v>0</v>
      </c>
      <c r="K8989" s="536"/>
      <c r="L8989" s="535">
        <v>0</v>
      </c>
      <c r="M8989" s="536"/>
      <c r="N8989" s="535">
        <v>0</v>
      </c>
      <c r="O8989" s="536"/>
      <c r="P8989" s="535">
        <v>0</v>
      </c>
      <c r="Q8989" s="536"/>
      <c r="R8989" s="535">
        <v>0</v>
      </c>
    </row>
    <row r="8990" spans="1:18" ht="12.75">
      <c r="A8990" s="145">
        <v>103759</v>
      </c>
      <c r="B8990" s="102" t="s">
        <v>30593</v>
      </c>
      <c r="C8990" s="145" t="s">
        <v>1</v>
      </c>
      <c r="D8990" s="535">
        <v>0</v>
      </c>
      <c r="E8990" s="536"/>
      <c r="F8990" s="535">
        <v>0</v>
      </c>
      <c r="G8990" s="536"/>
      <c r="H8990" s="535">
        <v>0</v>
      </c>
      <c r="I8990" s="536"/>
      <c r="J8990" s="535">
        <v>0</v>
      </c>
      <c r="K8990" s="536"/>
      <c r="L8990" s="535">
        <v>0</v>
      </c>
      <c r="M8990" s="536"/>
      <c r="N8990" s="535">
        <v>0</v>
      </c>
      <c r="O8990" s="536"/>
      <c r="P8990" s="535">
        <v>0</v>
      </c>
      <c r="Q8990" s="536"/>
      <c r="R8990" s="535">
        <v>0</v>
      </c>
    </row>
    <row r="8991" spans="1:18" ht="12.75">
      <c r="A8991" s="145">
        <v>103757</v>
      </c>
      <c r="B8991" s="102" t="s">
        <v>30594</v>
      </c>
      <c r="C8991" s="145" t="s">
        <v>1</v>
      </c>
      <c r="D8991" s="535">
        <v>0</v>
      </c>
      <c r="E8991" s="536"/>
      <c r="F8991" s="535">
        <v>0</v>
      </c>
      <c r="G8991" s="536"/>
      <c r="H8991" s="535">
        <v>0</v>
      </c>
      <c r="I8991" s="536"/>
      <c r="J8991" s="535">
        <v>0</v>
      </c>
      <c r="K8991" s="536"/>
      <c r="L8991" s="535">
        <v>0</v>
      </c>
      <c r="M8991" s="536"/>
      <c r="N8991" s="535">
        <v>0</v>
      </c>
      <c r="O8991" s="536"/>
      <c r="P8991" s="535">
        <v>0</v>
      </c>
      <c r="Q8991" s="536"/>
      <c r="R8991" s="535">
        <v>0</v>
      </c>
    </row>
    <row r="8992" spans="1:18" ht="12.75">
      <c r="A8992" s="145">
        <v>103758</v>
      </c>
      <c r="B8992" s="102" t="s">
        <v>30595</v>
      </c>
      <c r="C8992" s="145" t="s">
        <v>1</v>
      </c>
      <c r="D8992" s="535">
        <v>0</v>
      </c>
      <c r="E8992" s="536"/>
      <c r="F8992" s="535">
        <v>0</v>
      </c>
      <c r="G8992" s="536"/>
      <c r="H8992" s="535">
        <v>0</v>
      </c>
      <c r="I8992" s="536"/>
      <c r="J8992" s="535">
        <v>0</v>
      </c>
      <c r="K8992" s="536"/>
      <c r="L8992" s="535">
        <v>0</v>
      </c>
      <c r="M8992" s="536"/>
      <c r="N8992" s="535">
        <v>0</v>
      </c>
      <c r="O8992" s="536"/>
      <c r="P8992" s="535">
        <v>0</v>
      </c>
      <c r="Q8992" s="536"/>
      <c r="R8992" s="535">
        <v>0</v>
      </c>
    </row>
    <row r="8993" spans="1:18" ht="12.75">
      <c r="A8993" s="145">
        <v>103756</v>
      </c>
      <c r="B8993" s="102" t="s">
        <v>30596</v>
      </c>
      <c r="C8993" s="145" t="s">
        <v>1</v>
      </c>
      <c r="D8993" s="535">
        <v>0</v>
      </c>
      <c r="E8993" s="536"/>
      <c r="F8993" s="535">
        <v>0</v>
      </c>
      <c r="G8993" s="536"/>
      <c r="H8993" s="535">
        <v>0</v>
      </c>
      <c r="I8993" s="536"/>
      <c r="J8993" s="535">
        <v>0</v>
      </c>
      <c r="K8993" s="536"/>
      <c r="L8993" s="535">
        <v>0</v>
      </c>
      <c r="M8993" s="536"/>
      <c r="N8993" s="535">
        <v>0</v>
      </c>
      <c r="O8993" s="536"/>
      <c r="P8993" s="535">
        <v>0</v>
      </c>
      <c r="Q8993" s="536"/>
      <c r="R8993" s="535">
        <v>0</v>
      </c>
    </row>
    <row r="8994" spans="1:18" ht="12.75">
      <c r="A8994" s="145">
        <v>103734</v>
      </c>
      <c r="B8994" s="102" t="s">
        <v>30597</v>
      </c>
      <c r="C8994" s="145" t="s">
        <v>2</v>
      </c>
      <c r="D8994" s="535">
        <v>0</v>
      </c>
      <c r="E8994" s="536"/>
      <c r="F8994" s="535">
        <v>0</v>
      </c>
      <c r="G8994" s="536"/>
      <c r="H8994" s="535">
        <v>0</v>
      </c>
      <c r="I8994" s="536"/>
      <c r="J8994" s="535">
        <v>0</v>
      </c>
      <c r="K8994" s="536"/>
      <c r="L8994" s="535">
        <v>0</v>
      </c>
      <c r="M8994" s="536"/>
      <c r="N8994" s="535">
        <v>0</v>
      </c>
      <c r="O8994" s="536"/>
      <c r="P8994" s="535">
        <v>0</v>
      </c>
      <c r="Q8994" s="536"/>
      <c r="R8994" s="535">
        <v>0</v>
      </c>
    </row>
    <row r="8995" spans="1:18" ht="12.75">
      <c r="A8995" s="145">
        <v>103740</v>
      </c>
      <c r="B8995" s="102" t="s">
        <v>30598</v>
      </c>
      <c r="C8995" s="145" t="s">
        <v>2</v>
      </c>
      <c r="D8995" s="535">
        <v>0</v>
      </c>
      <c r="E8995" s="536"/>
      <c r="F8995" s="535">
        <v>0</v>
      </c>
      <c r="G8995" s="536"/>
      <c r="H8995" s="535">
        <v>0</v>
      </c>
      <c r="I8995" s="536"/>
      <c r="J8995" s="535">
        <v>0</v>
      </c>
      <c r="K8995" s="536"/>
      <c r="L8995" s="535">
        <v>0</v>
      </c>
      <c r="M8995" s="536"/>
      <c r="N8995" s="535">
        <v>0</v>
      </c>
      <c r="O8995" s="536"/>
      <c r="P8995" s="535">
        <v>0</v>
      </c>
      <c r="Q8995" s="536"/>
      <c r="R8995" s="535">
        <v>0</v>
      </c>
    </row>
    <row r="8996" spans="1:18" ht="12.75">
      <c r="A8996" s="145">
        <v>103747</v>
      </c>
      <c r="B8996" s="102" t="s">
        <v>30599</v>
      </c>
      <c r="C8996" s="145" t="s">
        <v>1</v>
      </c>
      <c r="D8996" s="535">
        <v>0</v>
      </c>
      <c r="E8996" s="536"/>
      <c r="F8996" s="535">
        <v>0</v>
      </c>
      <c r="G8996" s="536"/>
      <c r="H8996" s="535">
        <v>0</v>
      </c>
      <c r="I8996" s="536"/>
      <c r="J8996" s="535">
        <v>0</v>
      </c>
      <c r="K8996" s="536"/>
      <c r="L8996" s="535">
        <v>0</v>
      </c>
      <c r="M8996" s="536"/>
      <c r="N8996" s="535">
        <v>0</v>
      </c>
      <c r="O8996" s="536"/>
      <c r="P8996" s="535">
        <v>0</v>
      </c>
      <c r="Q8996" s="536"/>
      <c r="R8996" s="535">
        <v>0</v>
      </c>
    </row>
    <row r="8997" spans="1:18" ht="12.75">
      <c r="A8997" s="145">
        <v>103746</v>
      </c>
      <c r="B8997" s="102" t="s">
        <v>30600</v>
      </c>
      <c r="C8997" s="145" t="s">
        <v>1</v>
      </c>
      <c r="D8997" s="535">
        <v>0</v>
      </c>
      <c r="E8997" s="536"/>
      <c r="F8997" s="535">
        <v>0</v>
      </c>
      <c r="G8997" s="536"/>
      <c r="H8997" s="535">
        <v>0</v>
      </c>
      <c r="I8997" s="536"/>
      <c r="J8997" s="535">
        <v>0</v>
      </c>
      <c r="K8997" s="536"/>
      <c r="L8997" s="535">
        <v>0</v>
      </c>
      <c r="M8997" s="536"/>
      <c r="N8997" s="535">
        <v>0</v>
      </c>
      <c r="O8997" s="536"/>
      <c r="P8997" s="535">
        <v>0</v>
      </c>
      <c r="Q8997" s="536"/>
      <c r="R8997" s="535">
        <v>0</v>
      </c>
    </row>
    <row r="8998" spans="1:18" ht="12.75">
      <c r="A8998" s="145">
        <v>103749</v>
      </c>
      <c r="B8998" s="102" t="s">
        <v>30601</v>
      </c>
      <c r="C8998" s="145" t="s">
        <v>1</v>
      </c>
      <c r="D8998" s="535">
        <v>0</v>
      </c>
      <c r="E8998" s="536"/>
      <c r="F8998" s="535">
        <v>0</v>
      </c>
      <c r="G8998" s="536"/>
      <c r="H8998" s="535">
        <v>0</v>
      </c>
      <c r="I8998" s="536"/>
      <c r="J8998" s="535">
        <v>0</v>
      </c>
      <c r="K8998" s="536"/>
      <c r="L8998" s="535">
        <v>0</v>
      </c>
      <c r="M8998" s="536"/>
      <c r="N8998" s="535">
        <v>0</v>
      </c>
      <c r="O8998" s="536"/>
      <c r="P8998" s="535">
        <v>0</v>
      </c>
      <c r="Q8998" s="536"/>
      <c r="R8998" s="535">
        <v>0</v>
      </c>
    </row>
    <row r="8999" spans="1:18" ht="12.75">
      <c r="A8999" s="145">
        <v>103744</v>
      </c>
      <c r="B8999" s="102" t="s">
        <v>30602</v>
      </c>
      <c r="C8999" s="145" t="s">
        <v>1</v>
      </c>
      <c r="D8999" s="535">
        <v>0</v>
      </c>
      <c r="E8999" s="536"/>
      <c r="F8999" s="535">
        <v>0</v>
      </c>
      <c r="G8999" s="536"/>
      <c r="H8999" s="535">
        <v>0</v>
      </c>
      <c r="I8999" s="536"/>
      <c r="J8999" s="535">
        <v>0</v>
      </c>
      <c r="K8999" s="536"/>
      <c r="L8999" s="535">
        <v>0</v>
      </c>
      <c r="M8999" s="536"/>
      <c r="N8999" s="535">
        <v>0</v>
      </c>
      <c r="O8999" s="536"/>
      <c r="P8999" s="535">
        <v>0</v>
      </c>
      <c r="Q8999" s="536"/>
      <c r="R8999" s="535">
        <v>0</v>
      </c>
    </row>
    <row r="9000" spans="1:18" ht="12.75">
      <c r="A9000" s="145">
        <v>103748</v>
      </c>
      <c r="B9000" s="102" t="s">
        <v>30603</v>
      </c>
      <c r="C9000" s="145" t="s">
        <v>1</v>
      </c>
      <c r="D9000" s="535">
        <v>0</v>
      </c>
      <c r="E9000" s="536"/>
      <c r="F9000" s="535">
        <v>0</v>
      </c>
      <c r="G9000" s="536"/>
      <c r="H9000" s="535">
        <v>0</v>
      </c>
      <c r="I9000" s="536"/>
      <c r="J9000" s="535">
        <v>0</v>
      </c>
      <c r="K9000" s="536"/>
      <c r="L9000" s="535">
        <v>0</v>
      </c>
      <c r="M9000" s="536"/>
      <c r="N9000" s="535">
        <v>0</v>
      </c>
      <c r="O9000" s="536"/>
      <c r="P9000" s="535">
        <v>0</v>
      </c>
      <c r="Q9000" s="536"/>
      <c r="R9000" s="535">
        <v>0</v>
      </c>
    </row>
    <row r="9001" spans="1:18" ht="12.75">
      <c r="A9001" s="145">
        <v>103745</v>
      </c>
      <c r="B9001" s="102" t="s">
        <v>30604</v>
      </c>
      <c r="C9001" s="145" t="s">
        <v>1</v>
      </c>
      <c r="D9001" s="535">
        <v>0</v>
      </c>
      <c r="E9001" s="536"/>
      <c r="F9001" s="535">
        <v>0</v>
      </c>
      <c r="G9001" s="536"/>
      <c r="H9001" s="535">
        <v>0</v>
      </c>
      <c r="I9001" s="536"/>
      <c r="J9001" s="535">
        <v>0</v>
      </c>
      <c r="K9001" s="536"/>
      <c r="L9001" s="535">
        <v>0</v>
      </c>
      <c r="M9001" s="536"/>
      <c r="N9001" s="535">
        <v>0</v>
      </c>
      <c r="O9001" s="536"/>
      <c r="P9001" s="535">
        <v>0</v>
      </c>
      <c r="Q9001" s="536"/>
      <c r="R9001" s="535">
        <v>0</v>
      </c>
    </row>
    <row r="9002" spans="1:18" ht="12.75">
      <c r="A9002" s="145">
        <v>103751</v>
      </c>
      <c r="B9002" s="102" t="s">
        <v>30605</v>
      </c>
      <c r="C9002" s="145" t="s">
        <v>1</v>
      </c>
      <c r="D9002" s="535">
        <v>0</v>
      </c>
      <c r="E9002" s="536"/>
      <c r="F9002" s="535">
        <v>0</v>
      </c>
      <c r="G9002" s="536"/>
      <c r="H9002" s="535">
        <v>0</v>
      </c>
      <c r="I9002" s="536"/>
      <c r="J9002" s="535">
        <v>0</v>
      </c>
      <c r="K9002" s="536"/>
      <c r="L9002" s="535">
        <v>0</v>
      </c>
      <c r="M9002" s="536"/>
      <c r="N9002" s="535">
        <v>0</v>
      </c>
      <c r="O9002" s="536"/>
      <c r="P9002" s="535">
        <v>0</v>
      </c>
      <c r="Q9002" s="536"/>
      <c r="R9002" s="535">
        <v>0</v>
      </c>
    </row>
    <row r="9003" spans="1:18" ht="12.75">
      <c r="A9003" s="145">
        <v>103750</v>
      </c>
      <c r="B9003" s="102" t="s">
        <v>30606</v>
      </c>
      <c r="C9003" s="145" t="s">
        <v>1</v>
      </c>
      <c r="D9003" s="535">
        <v>0</v>
      </c>
      <c r="E9003" s="536"/>
      <c r="F9003" s="535">
        <v>0</v>
      </c>
      <c r="G9003" s="536"/>
      <c r="H9003" s="535">
        <v>0</v>
      </c>
      <c r="I9003" s="536"/>
      <c r="J9003" s="535">
        <v>0</v>
      </c>
      <c r="K9003" s="536"/>
      <c r="L9003" s="535">
        <v>0</v>
      </c>
      <c r="M9003" s="536"/>
      <c r="N9003" s="535">
        <v>0</v>
      </c>
      <c r="O9003" s="536"/>
      <c r="P9003" s="535">
        <v>0</v>
      </c>
      <c r="Q9003" s="536"/>
      <c r="R9003" s="535">
        <v>0</v>
      </c>
    </row>
    <row r="9004" spans="1:18" ht="12.75">
      <c r="A9004" s="145">
        <v>103735</v>
      </c>
      <c r="B9004" s="102" t="s">
        <v>30607</v>
      </c>
      <c r="C9004" s="145" t="s">
        <v>2</v>
      </c>
      <c r="D9004" s="535">
        <v>0</v>
      </c>
      <c r="E9004" s="536"/>
      <c r="F9004" s="535">
        <v>0</v>
      </c>
      <c r="G9004" s="536"/>
      <c r="H9004" s="535">
        <v>0</v>
      </c>
      <c r="I9004" s="536"/>
      <c r="J9004" s="535">
        <v>0</v>
      </c>
      <c r="K9004" s="536"/>
      <c r="L9004" s="535">
        <v>0</v>
      </c>
      <c r="M9004" s="536"/>
      <c r="N9004" s="535">
        <v>0</v>
      </c>
      <c r="O9004" s="536"/>
      <c r="P9004" s="535">
        <v>0</v>
      </c>
      <c r="Q9004" s="536"/>
      <c r="R9004" s="535">
        <v>0</v>
      </c>
    </row>
    <row r="9005" spans="1:18" ht="12.75">
      <c r="A9005" s="145">
        <v>103738</v>
      </c>
      <c r="B9005" s="102" t="s">
        <v>30608</v>
      </c>
      <c r="C9005" s="145" t="s">
        <v>2</v>
      </c>
      <c r="D9005" s="535">
        <v>0</v>
      </c>
      <c r="E9005" s="536"/>
      <c r="F9005" s="535">
        <v>0</v>
      </c>
      <c r="G9005" s="536"/>
      <c r="H9005" s="535">
        <v>0</v>
      </c>
      <c r="I9005" s="536"/>
      <c r="J9005" s="535">
        <v>0</v>
      </c>
      <c r="K9005" s="536"/>
      <c r="L9005" s="535">
        <v>0</v>
      </c>
      <c r="M9005" s="536"/>
      <c r="N9005" s="535">
        <v>0</v>
      </c>
      <c r="O9005" s="536"/>
      <c r="P9005" s="535">
        <v>0</v>
      </c>
      <c r="Q9005" s="536"/>
      <c r="R9005" s="535">
        <v>0</v>
      </c>
    </row>
    <row r="9006" spans="1:18" ht="12.75">
      <c r="A9006" s="145">
        <v>103736</v>
      </c>
      <c r="B9006" s="102" t="s">
        <v>30609</v>
      </c>
      <c r="C9006" s="145" t="s">
        <v>2</v>
      </c>
      <c r="D9006" s="535">
        <v>0</v>
      </c>
      <c r="E9006" s="536"/>
      <c r="F9006" s="535">
        <v>0</v>
      </c>
      <c r="G9006" s="536"/>
      <c r="H9006" s="535">
        <v>0</v>
      </c>
      <c r="I9006" s="536"/>
      <c r="J9006" s="535">
        <v>0</v>
      </c>
      <c r="K9006" s="536"/>
      <c r="L9006" s="535">
        <v>0</v>
      </c>
      <c r="M9006" s="536"/>
      <c r="N9006" s="535">
        <v>0</v>
      </c>
      <c r="O9006" s="536"/>
      <c r="P9006" s="535">
        <v>0</v>
      </c>
      <c r="Q9006" s="536"/>
      <c r="R9006" s="535">
        <v>0</v>
      </c>
    </row>
    <row r="9007" spans="1:18" ht="12.75">
      <c r="A9007" s="145">
        <v>103739</v>
      </c>
      <c r="B9007" s="102" t="s">
        <v>30610</v>
      </c>
      <c r="C9007" s="145" t="s">
        <v>2</v>
      </c>
      <c r="D9007" s="535">
        <v>0</v>
      </c>
      <c r="E9007" s="536"/>
      <c r="F9007" s="535">
        <v>0</v>
      </c>
      <c r="G9007" s="536"/>
      <c r="H9007" s="535">
        <v>0</v>
      </c>
      <c r="I9007" s="536"/>
      <c r="J9007" s="535">
        <v>0</v>
      </c>
      <c r="K9007" s="536"/>
      <c r="L9007" s="535">
        <v>0</v>
      </c>
      <c r="M9007" s="536"/>
      <c r="N9007" s="535">
        <v>0</v>
      </c>
      <c r="O9007" s="536"/>
      <c r="P9007" s="535">
        <v>0</v>
      </c>
      <c r="Q9007" s="536"/>
      <c r="R9007" s="535">
        <v>0</v>
      </c>
    </row>
    <row r="9008" spans="1:18" ht="12.75">
      <c r="A9008" s="145">
        <v>103737</v>
      </c>
      <c r="B9008" s="102" t="s">
        <v>30611</v>
      </c>
      <c r="C9008" s="145" t="s">
        <v>2</v>
      </c>
      <c r="D9008" s="535">
        <v>0</v>
      </c>
      <c r="E9008" s="536"/>
      <c r="F9008" s="535">
        <v>0</v>
      </c>
      <c r="G9008" s="536"/>
      <c r="H9008" s="535">
        <v>0</v>
      </c>
      <c r="I9008" s="536"/>
      <c r="J9008" s="535">
        <v>0</v>
      </c>
      <c r="K9008" s="536"/>
      <c r="L9008" s="535">
        <v>0</v>
      </c>
      <c r="M9008" s="536"/>
      <c r="N9008" s="535">
        <v>0</v>
      </c>
      <c r="O9008" s="536"/>
      <c r="P9008" s="535">
        <v>0</v>
      </c>
      <c r="Q9008" s="536"/>
      <c r="R9008" s="535">
        <v>0</v>
      </c>
    </row>
    <row r="9009" spans="1:18" ht="12.75">
      <c r="A9009" s="145">
        <v>103742</v>
      </c>
      <c r="B9009" s="102" t="s">
        <v>30612</v>
      </c>
      <c r="C9009" s="145" t="s">
        <v>2</v>
      </c>
      <c r="D9009" s="535">
        <v>0</v>
      </c>
      <c r="E9009" s="536"/>
      <c r="F9009" s="535">
        <v>0</v>
      </c>
      <c r="G9009" s="536"/>
      <c r="H9009" s="535">
        <v>0</v>
      </c>
      <c r="I9009" s="536"/>
      <c r="J9009" s="535">
        <v>0</v>
      </c>
      <c r="K9009" s="536"/>
      <c r="L9009" s="535">
        <v>0</v>
      </c>
      <c r="M9009" s="536"/>
      <c r="N9009" s="535">
        <v>0</v>
      </c>
      <c r="O9009" s="536"/>
      <c r="P9009" s="535">
        <v>0</v>
      </c>
      <c r="Q9009" s="536"/>
      <c r="R9009" s="535">
        <v>0</v>
      </c>
    </row>
    <row r="9010" spans="1:18" ht="12.75">
      <c r="A9010" s="145">
        <v>103689</v>
      </c>
      <c r="B9010" s="102" t="s">
        <v>30613</v>
      </c>
      <c r="C9010" s="145" t="s">
        <v>4</v>
      </c>
      <c r="D9010" s="535">
        <v>465.26</v>
      </c>
      <c r="E9010" s="536">
        <v>0.85970000000000002</v>
      </c>
      <c r="F9010" s="535">
        <v>465.53</v>
      </c>
      <c r="G9010" s="536">
        <v>0.85919999999999996</v>
      </c>
      <c r="H9010" s="535">
        <v>466.56</v>
      </c>
      <c r="I9010" s="536">
        <v>0.86699999999999999</v>
      </c>
      <c r="J9010" s="535">
        <v>460.29</v>
      </c>
      <c r="K9010" s="536">
        <v>0.86899999999999999</v>
      </c>
      <c r="L9010" s="535">
        <v>446.52</v>
      </c>
      <c r="M9010" s="536">
        <v>0</v>
      </c>
      <c r="N9010" s="535">
        <v>467.87</v>
      </c>
      <c r="O9010" s="536">
        <v>0.86460000000000004</v>
      </c>
      <c r="P9010" s="535">
        <v>465.76</v>
      </c>
      <c r="Q9010" s="536">
        <v>0.85880000000000001</v>
      </c>
      <c r="R9010" s="535">
        <v>468.98</v>
      </c>
    </row>
    <row r="9011" spans="1:18" ht="12.75">
      <c r="A9011" s="145">
        <v>103702</v>
      </c>
      <c r="B9011" s="102" t="s">
        <v>30614</v>
      </c>
      <c r="C9011" s="145" t="s">
        <v>4</v>
      </c>
      <c r="D9011" s="535">
        <v>0</v>
      </c>
      <c r="E9011" s="536"/>
      <c r="F9011" s="535">
        <v>0</v>
      </c>
      <c r="G9011" s="536"/>
      <c r="H9011" s="535">
        <v>0</v>
      </c>
      <c r="I9011" s="536"/>
      <c r="J9011" s="535">
        <v>0</v>
      </c>
      <c r="K9011" s="536"/>
      <c r="L9011" s="535">
        <v>0</v>
      </c>
      <c r="M9011" s="536"/>
      <c r="N9011" s="535">
        <v>0</v>
      </c>
      <c r="O9011" s="536"/>
      <c r="P9011" s="535">
        <v>0</v>
      </c>
      <c r="Q9011" s="536"/>
      <c r="R9011" s="535">
        <v>0</v>
      </c>
    </row>
    <row r="9012" spans="1:18" ht="12.75">
      <c r="A9012" s="145">
        <v>103700</v>
      </c>
      <c r="B9012" s="102" t="s">
        <v>30615</v>
      </c>
      <c r="C9012" s="145" t="s">
        <v>4</v>
      </c>
      <c r="D9012" s="535">
        <v>0</v>
      </c>
      <c r="E9012" s="536"/>
      <c r="F9012" s="535">
        <v>0</v>
      </c>
      <c r="G9012" s="536"/>
      <c r="H9012" s="535">
        <v>0</v>
      </c>
      <c r="I9012" s="536"/>
      <c r="J9012" s="535">
        <v>0</v>
      </c>
      <c r="K9012" s="536"/>
      <c r="L9012" s="535">
        <v>0</v>
      </c>
      <c r="M9012" s="536"/>
      <c r="N9012" s="535">
        <v>0</v>
      </c>
      <c r="O9012" s="536"/>
      <c r="P9012" s="535">
        <v>0</v>
      </c>
      <c r="Q9012" s="536"/>
      <c r="R9012" s="535">
        <v>0</v>
      </c>
    </row>
    <row r="9013" spans="1:18" ht="12.75">
      <c r="A9013" s="145">
        <v>103698</v>
      </c>
      <c r="B9013" s="102" t="s">
        <v>30616</v>
      </c>
      <c r="C9013" s="145" t="s">
        <v>4</v>
      </c>
      <c r="D9013" s="535">
        <v>0</v>
      </c>
      <c r="E9013" s="536"/>
      <c r="F9013" s="535">
        <v>0</v>
      </c>
      <c r="G9013" s="536"/>
      <c r="H9013" s="535">
        <v>0</v>
      </c>
      <c r="I9013" s="536"/>
      <c r="J9013" s="535">
        <v>0</v>
      </c>
      <c r="K9013" s="536"/>
      <c r="L9013" s="535">
        <v>0</v>
      </c>
      <c r="M9013" s="536"/>
      <c r="N9013" s="535">
        <v>0</v>
      </c>
      <c r="O9013" s="536"/>
      <c r="P9013" s="535">
        <v>0</v>
      </c>
      <c r="Q9013" s="536"/>
      <c r="R9013" s="535">
        <v>0</v>
      </c>
    </row>
    <row r="9014" spans="1:18" ht="12.75">
      <c r="A9014" s="145">
        <v>103703</v>
      </c>
      <c r="B9014" s="102" t="s">
        <v>30617</v>
      </c>
      <c r="C9014" s="145" t="s">
        <v>4</v>
      </c>
      <c r="D9014" s="535">
        <v>0</v>
      </c>
      <c r="E9014" s="536"/>
      <c r="F9014" s="535">
        <v>0</v>
      </c>
      <c r="G9014" s="536"/>
      <c r="H9014" s="535">
        <v>0</v>
      </c>
      <c r="I9014" s="536"/>
      <c r="J9014" s="535">
        <v>0</v>
      </c>
      <c r="K9014" s="536"/>
      <c r="L9014" s="535">
        <v>0</v>
      </c>
      <c r="M9014" s="536"/>
      <c r="N9014" s="535">
        <v>0</v>
      </c>
      <c r="O9014" s="536"/>
      <c r="P9014" s="535">
        <v>0</v>
      </c>
      <c r="Q9014" s="536"/>
      <c r="R9014" s="535">
        <v>0</v>
      </c>
    </row>
    <row r="9015" spans="1:18" ht="12.75">
      <c r="A9015" s="145">
        <v>103701</v>
      </c>
      <c r="B9015" s="102" t="s">
        <v>30618</v>
      </c>
      <c r="C9015" s="145" t="s">
        <v>4</v>
      </c>
      <c r="D9015" s="535">
        <v>0</v>
      </c>
      <c r="E9015" s="536"/>
      <c r="F9015" s="535">
        <v>0</v>
      </c>
      <c r="G9015" s="536"/>
      <c r="H9015" s="535">
        <v>0</v>
      </c>
      <c r="I9015" s="536"/>
      <c r="J9015" s="535">
        <v>0</v>
      </c>
      <c r="K9015" s="536"/>
      <c r="L9015" s="535">
        <v>0</v>
      </c>
      <c r="M9015" s="536"/>
      <c r="N9015" s="535">
        <v>0</v>
      </c>
      <c r="O9015" s="536"/>
      <c r="P9015" s="535">
        <v>0</v>
      </c>
      <c r="Q9015" s="536"/>
      <c r="R9015" s="535">
        <v>0</v>
      </c>
    </row>
    <row r="9016" spans="1:18" ht="12.75">
      <c r="A9016" s="145">
        <v>103699</v>
      </c>
      <c r="B9016" s="102" t="s">
        <v>30619</v>
      </c>
      <c r="C9016" s="145" t="s">
        <v>4</v>
      </c>
      <c r="D9016" s="535">
        <v>0</v>
      </c>
      <c r="E9016" s="536"/>
      <c r="F9016" s="535">
        <v>0</v>
      </c>
      <c r="G9016" s="536"/>
      <c r="H9016" s="535">
        <v>0</v>
      </c>
      <c r="I9016" s="536"/>
      <c r="J9016" s="535">
        <v>0</v>
      </c>
      <c r="K9016" s="536"/>
      <c r="L9016" s="535">
        <v>0</v>
      </c>
      <c r="M9016" s="536"/>
      <c r="N9016" s="535">
        <v>0</v>
      </c>
      <c r="O9016" s="536"/>
      <c r="P9016" s="535">
        <v>0</v>
      </c>
      <c r="Q9016" s="536"/>
      <c r="R9016" s="535">
        <v>0</v>
      </c>
    </row>
    <row r="9017" spans="1:18" ht="12.75">
      <c r="A9017" s="145">
        <v>103704</v>
      </c>
      <c r="B9017" s="102" t="s">
        <v>30620</v>
      </c>
      <c r="C9017" s="145" t="s">
        <v>4</v>
      </c>
      <c r="D9017" s="535">
        <v>0</v>
      </c>
      <c r="E9017" s="536"/>
      <c r="F9017" s="535">
        <v>0</v>
      </c>
      <c r="G9017" s="536"/>
      <c r="H9017" s="535">
        <v>0</v>
      </c>
      <c r="I9017" s="536"/>
      <c r="J9017" s="535">
        <v>0</v>
      </c>
      <c r="K9017" s="536"/>
      <c r="L9017" s="535">
        <v>0</v>
      </c>
      <c r="M9017" s="536"/>
      <c r="N9017" s="535">
        <v>0</v>
      </c>
      <c r="O9017" s="536"/>
      <c r="P9017" s="535">
        <v>0</v>
      </c>
      <c r="Q9017" s="536"/>
      <c r="R9017" s="535">
        <v>0</v>
      </c>
    </row>
    <row r="9018" spans="1:18" ht="12.75">
      <c r="A9018" s="145">
        <v>103706</v>
      </c>
      <c r="B9018" s="102" t="s">
        <v>30621</v>
      </c>
      <c r="C9018" s="145" t="s">
        <v>2</v>
      </c>
      <c r="D9018" s="535">
        <v>0</v>
      </c>
      <c r="E9018" s="536"/>
      <c r="F9018" s="535">
        <v>0</v>
      </c>
      <c r="G9018" s="536"/>
      <c r="H9018" s="535">
        <v>0</v>
      </c>
      <c r="I9018" s="536"/>
      <c r="J9018" s="535">
        <v>0</v>
      </c>
      <c r="K9018" s="536"/>
      <c r="L9018" s="535">
        <v>0</v>
      </c>
      <c r="M9018" s="536"/>
      <c r="N9018" s="535">
        <v>0</v>
      </c>
      <c r="O9018" s="536"/>
      <c r="P9018" s="535">
        <v>0</v>
      </c>
      <c r="Q9018" s="536"/>
      <c r="R9018" s="535">
        <v>0</v>
      </c>
    </row>
    <row r="9019" spans="1:18" ht="12.75">
      <c r="A9019" s="145">
        <v>103707</v>
      </c>
      <c r="B9019" s="102" t="s">
        <v>30622</v>
      </c>
      <c r="C9019" s="145" t="s">
        <v>2</v>
      </c>
      <c r="D9019" s="535">
        <v>0</v>
      </c>
      <c r="E9019" s="536"/>
      <c r="F9019" s="535">
        <v>0</v>
      </c>
      <c r="G9019" s="536"/>
      <c r="H9019" s="535">
        <v>0</v>
      </c>
      <c r="I9019" s="536"/>
      <c r="J9019" s="535">
        <v>0</v>
      </c>
      <c r="K9019" s="536"/>
      <c r="L9019" s="535">
        <v>0</v>
      </c>
      <c r="M9019" s="536"/>
      <c r="N9019" s="535">
        <v>0</v>
      </c>
      <c r="O9019" s="536"/>
      <c r="P9019" s="535">
        <v>0</v>
      </c>
      <c r="Q9019" s="536"/>
      <c r="R9019" s="535">
        <v>0</v>
      </c>
    </row>
    <row r="9020" spans="1:18" ht="12.75">
      <c r="A9020" s="145">
        <v>103708</v>
      </c>
      <c r="B9020" s="102" t="s">
        <v>30623</v>
      </c>
      <c r="C9020" s="145" t="s">
        <v>2</v>
      </c>
      <c r="D9020" s="535">
        <v>0</v>
      </c>
      <c r="E9020" s="536"/>
      <c r="F9020" s="535">
        <v>0</v>
      </c>
      <c r="G9020" s="536"/>
      <c r="H9020" s="535">
        <v>0</v>
      </c>
      <c r="I9020" s="536"/>
      <c r="J9020" s="535">
        <v>0</v>
      </c>
      <c r="K9020" s="536"/>
      <c r="L9020" s="535">
        <v>0</v>
      </c>
      <c r="M9020" s="536"/>
      <c r="N9020" s="535">
        <v>0</v>
      </c>
      <c r="O9020" s="536"/>
      <c r="P9020" s="535">
        <v>0</v>
      </c>
      <c r="Q9020" s="536"/>
      <c r="R9020" s="535">
        <v>0</v>
      </c>
    </row>
    <row r="9021" spans="1:18" ht="12.75">
      <c r="A9021" s="145">
        <v>103709</v>
      </c>
      <c r="B9021" s="102" t="s">
        <v>30624</v>
      </c>
      <c r="C9021" s="145" t="s">
        <v>2</v>
      </c>
      <c r="D9021" s="535">
        <v>0</v>
      </c>
      <c r="E9021" s="536"/>
      <c r="F9021" s="535">
        <v>0</v>
      </c>
      <c r="G9021" s="536"/>
      <c r="H9021" s="535">
        <v>0</v>
      </c>
      <c r="I9021" s="536"/>
      <c r="J9021" s="535">
        <v>0</v>
      </c>
      <c r="K9021" s="536"/>
      <c r="L9021" s="535">
        <v>0</v>
      </c>
      <c r="M9021" s="536"/>
      <c r="N9021" s="535">
        <v>0</v>
      </c>
      <c r="O9021" s="536"/>
      <c r="P9021" s="535">
        <v>0</v>
      </c>
      <c r="Q9021" s="536"/>
      <c r="R9021" s="535">
        <v>0</v>
      </c>
    </row>
    <row r="9022" spans="1:18" ht="12.75">
      <c r="A9022" s="145">
        <v>103710</v>
      </c>
      <c r="B9022" s="102" t="s">
        <v>30625</v>
      </c>
      <c r="C9022" s="145" t="s">
        <v>2</v>
      </c>
      <c r="D9022" s="535">
        <v>0</v>
      </c>
      <c r="E9022" s="536"/>
      <c r="F9022" s="535">
        <v>0</v>
      </c>
      <c r="G9022" s="536"/>
      <c r="H9022" s="535">
        <v>0</v>
      </c>
      <c r="I9022" s="536"/>
      <c r="J9022" s="535">
        <v>0</v>
      </c>
      <c r="K9022" s="536"/>
      <c r="L9022" s="535">
        <v>0</v>
      </c>
      <c r="M9022" s="536"/>
      <c r="N9022" s="535">
        <v>0</v>
      </c>
      <c r="O9022" s="536"/>
      <c r="P9022" s="535">
        <v>0</v>
      </c>
      <c r="Q9022" s="536"/>
      <c r="R9022" s="535">
        <v>0</v>
      </c>
    </row>
    <row r="9023" spans="1:18" ht="12.75">
      <c r="A9023" s="145">
        <v>103711</v>
      </c>
      <c r="B9023" s="102" t="s">
        <v>30626</v>
      </c>
      <c r="C9023" s="145" t="s">
        <v>2</v>
      </c>
      <c r="D9023" s="535">
        <v>0</v>
      </c>
      <c r="E9023" s="536"/>
      <c r="F9023" s="535">
        <v>0</v>
      </c>
      <c r="G9023" s="536"/>
      <c r="H9023" s="535">
        <v>0</v>
      </c>
      <c r="I9023" s="536"/>
      <c r="J9023" s="535">
        <v>0</v>
      </c>
      <c r="K9023" s="536"/>
      <c r="L9023" s="535">
        <v>0</v>
      </c>
      <c r="M9023" s="536"/>
      <c r="N9023" s="535">
        <v>0</v>
      </c>
      <c r="O9023" s="536"/>
      <c r="P9023" s="535">
        <v>0</v>
      </c>
      <c r="Q9023" s="536"/>
      <c r="R9023" s="535">
        <v>0</v>
      </c>
    </row>
    <row r="9024" spans="1:18" ht="12.75">
      <c r="A9024" s="145">
        <v>103712</v>
      </c>
      <c r="B9024" s="102" t="s">
        <v>30627</v>
      </c>
      <c r="C9024" s="145" t="s">
        <v>2</v>
      </c>
      <c r="D9024" s="535">
        <v>0</v>
      </c>
      <c r="E9024" s="536"/>
      <c r="F9024" s="535">
        <v>0</v>
      </c>
      <c r="G9024" s="536"/>
      <c r="H9024" s="535">
        <v>0</v>
      </c>
      <c r="I9024" s="536"/>
      <c r="J9024" s="535">
        <v>0</v>
      </c>
      <c r="K9024" s="536"/>
      <c r="L9024" s="535">
        <v>0</v>
      </c>
      <c r="M9024" s="536"/>
      <c r="N9024" s="535">
        <v>0</v>
      </c>
      <c r="O9024" s="536"/>
      <c r="P9024" s="535">
        <v>0</v>
      </c>
      <c r="Q9024" s="536"/>
      <c r="R9024" s="535">
        <v>0</v>
      </c>
    </row>
    <row r="9025" spans="1:18" ht="12.75">
      <c r="A9025" s="145">
        <v>103713</v>
      </c>
      <c r="B9025" s="102" t="s">
        <v>30628</v>
      </c>
      <c r="C9025" s="145" t="s">
        <v>2</v>
      </c>
      <c r="D9025" s="535">
        <v>0</v>
      </c>
      <c r="E9025" s="536"/>
      <c r="F9025" s="535">
        <v>0</v>
      </c>
      <c r="G9025" s="536"/>
      <c r="H9025" s="535">
        <v>0</v>
      </c>
      <c r="I9025" s="536"/>
      <c r="J9025" s="535">
        <v>0</v>
      </c>
      <c r="K9025" s="536"/>
      <c r="L9025" s="535">
        <v>0</v>
      </c>
      <c r="M9025" s="536"/>
      <c r="N9025" s="535">
        <v>0</v>
      </c>
      <c r="O9025" s="536"/>
      <c r="P9025" s="535">
        <v>0</v>
      </c>
      <c r="Q9025" s="536"/>
      <c r="R9025" s="535">
        <v>0</v>
      </c>
    </row>
    <row r="9026" spans="1:18" ht="12.75">
      <c r="A9026" s="145">
        <v>103714</v>
      </c>
      <c r="B9026" s="102" t="s">
        <v>30629</v>
      </c>
      <c r="C9026" s="145" t="s">
        <v>2</v>
      </c>
      <c r="D9026" s="535">
        <v>0</v>
      </c>
      <c r="E9026" s="536"/>
      <c r="F9026" s="535">
        <v>0</v>
      </c>
      <c r="G9026" s="536"/>
      <c r="H9026" s="535">
        <v>0</v>
      </c>
      <c r="I9026" s="536"/>
      <c r="J9026" s="535">
        <v>0</v>
      </c>
      <c r="K9026" s="536"/>
      <c r="L9026" s="535">
        <v>0</v>
      </c>
      <c r="M9026" s="536"/>
      <c r="N9026" s="535">
        <v>0</v>
      </c>
      <c r="O9026" s="536"/>
      <c r="P9026" s="535">
        <v>0</v>
      </c>
      <c r="Q9026" s="536"/>
      <c r="R9026" s="535">
        <v>0</v>
      </c>
    </row>
    <row r="9027" spans="1:18" ht="12.75">
      <c r="A9027" s="145">
        <v>103715</v>
      </c>
      <c r="B9027" s="102" t="s">
        <v>30630</v>
      </c>
      <c r="C9027" s="145" t="s">
        <v>2</v>
      </c>
      <c r="D9027" s="535">
        <v>0</v>
      </c>
      <c r="E9027" s="536"/>
      <c r="F9027" s="535">
        <v>0</v>
      </c>
      <c r="G9027" s="536"/>
      <c r="H9027" s="535">
        <v>0</v>
      </c>
      <c r="I9027" s="536"/>
      <c r="J9027" s="535">
        <v>0</v>
      </c>
      <c r="K9027" s="536"/>
      <c r="L9027" s="535">
        <v>0</v>
      </c>
      <c r="M9027" s="536"/>
      <c r="N9027" s="535">
        <v>0</v>
      </c>
      <c r="O9027" s="536"/>
      <c r="P9027" s="535">
        <v>0</v>
      </c>
      <c r="Q9027" s="536"/>
      <c r="R9027" s="535">
        <v>0</v>
      </c>
    </row>
    <row r="9028" spans="1:18" ht="12.75">
      <c r="A9028" s="145">
        <v>103716</v>
      </c>
      <c r="B9028" s="102" t="s">
        <v>30631</v>
      </c>
      <c r="C9028" s="145" t="s">
        <v>2</v>
      </c>
      <c r="D9028" s="535">
        <v>0</v>
      </c>
      <c r="E9028" s="536"/>
      <c r="F9028" s="535">
        <v>0</v>
      </c>
      <c r="G9028" s="536"/>
      <c r="H9028" s="535">
        <v>0</v>
      </c>
      <c r="I9028" s="536"/>
      <c r="J9028" s="535">
        <v>0</v>
      </c>
      <c r="K9028" s="536"/>
      <c r="L9028" s="535">
        <v>0</v>
      </c>
      <c r="M9028" s="536"/>
      <c r="N9028" s="535">
        <v>0</v>
      </c>
      <c r="O9028" s="536"/>
      <c r="P9028" s="535">
        <v>0</v>
      </c>
      <c r="Q9028" s="536"/>
      <c r="R9028" s="535">
        <v>0</v>
      </c>
    </row>
    <row r="9029" spans="1:18" ht="12.75">
      <c r="A9029" s="145">
        <v>103717</v>
      </c>
      <c r="B9029" s="102" t="s">
        <v>30632</v>
      </c>
      <c r="C9029" s="145" t="s">
        <v>2</v>
      </c>
      <c r="D9029" s="535">
        <v>0</v>
      </c>
      <c r="E9029" s="536"/>
      <c r="F9029" s="535">
        <v>0</v>
      </c>
      <c r="G9029" s="536"/>
      <c r="H9029" s="535">
        <v>0</v>
      </c>
      <c r="I9029" s="536"/>
      <c r="J9029" s="535">
        <v>0</v>
      </c>
      <c r="K9029" s="536"/>
      <c r="L9029" s="535">
        <v>0</v>
      </c>
      <c r="M9029" s="536"/>
      <c r="N9029" s="535">
        <v>0</v>
      </c>
      <c r="O9029" s="536"/>
      <c r="P9029" s="535">
        <v>0</v>
      </c>
      <c r="Q9029" s="536"/>
      <c r="R9029" s="535">
        <v>0</v>
      </c>
    </row>
    <row r="9030" spans="1:18" ht="12.75">
      <c r="A9030" s="145">
        <v>103718</v>
      </c>
      <c r="B9030" s="102" t="s">
        <v>30633</v>
      </c>
      <c r="C9030" s="145" t="s">
        <v>2</v>
      </c>
      <c r="D9030" s="535">
        <v>0</v>
      </c>
      <c r="E9030" s="536"/>
      <c r="F9030" s="535">
        <v>0</v>
      </c>
      <c r="G9030" s="536"/>
      <c r="H9030" s="535">
        <v>0</v>
      </c>
      <c r="I9030" s="536"/>
      <c r="J9030" s="535">
        <v>0</v>
      </c>
      <c r="K9030" s="536"/>
      <c r="L9030" s="535">
        <v>0</v>
      </c>
      <c r="M9030" s="536"/>
      <c r="N9030" s="535">
        <v>0</v>
      </c>
      <c r="O9030" s="536"/>
      <c r="P9030" s="535">
        <v>0</v>
      </c>
      <c r="Q9030" s="536"/>
      <c r="R9030" s="535">
        <v>0</v>
      </c>
    </row>
    <row r="9031" spans="1:18" ht="12.75">
      <c r="A9031" s="145">
        <v>103719</v>
      </c>
      <c r="B9031" s="102" t="s">
        <v>30634</v>
      </c>
      <c r="C9031" s="145" t="s">
        <v>2</v>
      </c>
      <c r="D9031" s="535">
        <v>0</v>
      </c>
      <c r="E9031" s="536"/>
      <c r="F9031" s="535">
        <v>0</v>
      </c>
      <c r="G9031" s="536"/>
      <c r="H9031" s="535">
        <v>0</v>
      </c>
      <c r="I9031" s="536"/>
      <c r="J9031" s="535">
        <v>0</v>
      </c>
      <c r="K9031" s="536"/>
      <c r="L9031" s="535">
        <v>0</v>
      </c>
      <c r="M9031" s="536"/>
      <c r="N9031" s="535">
        <v>0</v>
      </c>
      <c r="O9031" s="536"/>
      <c r="P9031" s="535">
        <v>0</v>
      </c>
      <c r="Q9031" s="536"/>
      <c r="R9031" s="535">
        <v>0</v>
      </c>
    </row>
    <row r="9032" spans="1:18" ht="12.75">
      <c r="A9032" s="145">
        <v>103720</v>
      </c>
      <c r="B9032" s="102" t="s">
        <v>30635</v>
      </c>
      <c r="C9032" s="145" t="s">
        <v>2</v>
      </c>
      <c r="D9032" s="535">
        <v>0</v>
      </c>
      <c r="E9032" s="536"/>
      <c r="F9032" s="535">
        <v>0</v>
      </c>
      <c r="G9032" s="536"/>
      <c r="H9032" s="535">
        <v>0</v>
      </c>
      <c r="I9032" s="536"/>
      <c r="J9032" s="535">
        <v>0</v>
      </c>
      <c r="K9032" s="536"/>
      <c r="L9032" s="535">
        <v>0</v>
      </c>
      <c r="M9032" s="536"/>
      <c r="N9032" s="535">
        <v>0</v>
      </c>
      <c r="O9032" s="536"/>
      <c r="P9032" s="535">
        <v>0</v>
      </c>
      <c r="Q9032" s="536"/>
      <c r="R9032" s="535">
        <v>0</v>
      </c>
    </row>
    <row r="9033" spans="1:18" ht="12.75">
      <c r="A9033" s="145">
        <v>103721</v>
      </c>
      <c r="B9033" s="102" t="s">
        <v>30636</v>
      </c>
      <c r="C9033" s="145" t="s">
        <v>2</v>
      </c>
      <c r="D9033" s="535">
        <v>0</v>
      </c>
      <c r="E9033" s="536"/>
      <c r="F9033" s="535">
        <v>0</v>
      </c>
      <c r="G9033" s="536"/>
      <c r="H9033" s="535">
        <v>0</v>
      </c>
      <c r="I9033" s="536"/>
      <c r="J9033" s="535">
        <v>0</v>
      </c>
      <c r="K9033" s="536"/>
      <c r="L9033" s="535">
        <v>0</v>
      </c>
      <c r="M9033" s="536"/>
      <c r="N9033" s="535">
        <v>0</v>
      </c>
      <c r="O9033" s="536"/>
      <c r="P9033" s="535">
        <v>0</v>
      </c>
      <c r="Q9033" s="536"/>
      <c r="R9033" s="535">
        <v>0</v>
      </c>
    </row>
    <row r="9034" spans="1:18" ht="12.75">
      <c r="A9034" s="145">
        <v>103705</v>
      </c>
      <c r="B9034" s="102" t="s">
        <v>30637</v>
      </c>
      <c r="C9034" s="145" t="s">
        <v>2</v>
      </c>
      <c r="D9034" s="535">
        <v>0</v>
      </c>
      <c r="E9034" s="536"/>
      <c r="F9034" s="535">
        <v>0</v>
      </c>
      <c r="G9034" s="536"/>
      <c r="H9034" s="535">
        <v>0</v>
      </c>
      <c r="I9034" s="536"/>
      <c r="J9034" s="535">
        <v>0</v>
      </c>
      <c r="K9034" s="536"/>
      <c r="L9034" s="535">
        <v>0</v>
      </c>
      <c r="M9034" s="536"/>
      <c r="N9034" s="535">
        <v>0</v>
      </c>
      <c r="O9034" s="536"/>
      <c r="P9034" s="535">
        <v>0</v>
      </c>
      <c r="Q9034" s="536"/>
      <c r="R9034" s="535">
        <v>0</v>
      </c>
    </row>
    <row r="9035" spans="1:18" ht="12.75">
      <c r="A9035" s="145">
        <v>103722</v>
      </c>
      <c r="B9035" s="102" t="s">
        <v>30638</v>
      </c>
      <c r="C9035" s="145" t="s">
        <v>2</v>
      </c>
      <c r="D9035" s="535">
        <v>0</v>
      </c>
      <c r="E9035" s="536"/>
      <c r="F9035" s="535">
        <v>0</v>
      </c>
      <c r="G9035" s="536"/>
      <c r="H9035" s="535">
        <v>0</v>
      </c>
      <c r="I9035" s="536"/>
      <c r="J9035" s="535">
        <v>0</v>
      </c>
      <c r="K9035" s="536"/>
      <c r="L9035" s="535">
        <v>0</v>
      </c>
      <c r="M9035" s="536"/>
      <c r="N9035" s="535">
        <v>0</v>
      </c>
      <c r="O9035" s="536"/>
      <c r="P9035" s="535">
        <v>0</v>
      </c>
      <c r="Q9035" s="536"/>
      <c r="R9035" s="535">
        <v>0</v>
      </c>
    </row>
    <row r="9036" spans="1:18" ht="12.75">
      <c r="A9036" s="145">
        <v>103723</v>
      </c>
      <c r="B9036" s="102" t="s">
        <v>30639</v>
      </c>
      <c r="C9036" s="145" t="s">
        <v>2</v>
      </c>
      <c r="D9036" s="535">
        <v>0</v>
      </c>
      <c r="E9036" s="536"/>
      <c r="F9036" s="535">
        <v>0</v>
      </c>
      <c r="G9036" s="536"/>
      <c r="H9036" s="535">
        <v>0</v>
      </c>
      <c r="I9036" s="536"/>
      <c r="J9036" s="535">
        <v>0</v>
      </c>
      <c r="K9036" s="536"/>
      <c r="L9036" s="535">
        <v>0</v>
      </c>
      <c r="M9036" s="536"/>
      <c r="N9036" s="535">
        <v>0</v>
      </c>
      <c r="O9036" s="536"/>
      <c r="P9036" s="535">
        <v>0</v>
      </c>
      <c r="Q9036" s="536"/>
      <c r="R9036" s="535">
        <v>0</v>
      </c>
    </row>
    <row r="9037" spans="1:18" ht="12.75">
      <c r="A9037" s="145">
        <v>103724</v>
      </c>
      <c r="B9037" s="102" t="s">
        <v>30640</v>
      </c>
      <c r="C9037" s="145" t="s">
        <v>2</v>
      </c>
      <c r="D9037" s="535">
        <v>0</v>
      </c>
      <c r="E9037" s="536"/>
      <c r="F9037" s="535">
        <v>0</v>
      </c>
      <c r="G9037" s="536"/>
      <c r="H9037" s="535">
        <v>0</v>
      </c>
      <c r="I9037" s="536"/>
      <c r="J9037" s="535">
        <v>0</v>
      </c>
      <c r="K9037" s="536"/>
      <c r="L9037" s="535">
        <v>0</v>
      </c>
      <c r="M9037" s="536"/>
      <c r="N9037" s="535">
        <v>0</v>
      </c>
      <c r="O9037" s="536"/>
      <c r="P9037" s="535">
        <v>0</v>
      </c>
      <c r="Q9037" s="536"/>
      <c r="R9037" s="535">
        <v>0</v>
      </c>
    </row>
    <row r="9038" spans="1:18" ht="12.75">
      <c r="A9038" s="145">
        <v>103725</v>
      </c>
      <c r="B9038" s="102" t="s">
        <v>30641</v>
      </c>
      <c r="C9038" s="145" t="s">
        <v>2</v>
      </c>
      <c r="D9038" s="535">
        <v>0</v>
      </c>
      <c r="E9038" s="536"/>
      <c r="F9038" s="535">
        <v>0</v>
      </c>
      <c r="G9038" s="536"/>
      <c r="H9038" s="535">
        <v>0</v>
      </c>
      <c r="I9038" s="536"/>
      <c r="J9038" s="535">
        <v>0</v>
      </c>
      <c r="K9038" s="536"/>
      <c r="L9038" s="535">
        <v>0</v>
      </c>
      <c r="M9038" s="536"/>
      <c r="N9038" s="535">
        <v>0</v>
      </c>
      <c r="O9038" s="536"/>
      <c r="P9038" s="535">
        <v>0</v>
      </c>
      <c r="Q9038" s="536"/>
      <c r="R9038" s="535">
        <v>0</v>
      </c>
    </row>
    <row r="9039" spans="1:18" ht="12.75">
      <c r="A9039" s="145">
        <v>103726</v>
      </c>
      <c r="B9039" s="102" t="s">
        <v>30642</v>
      </c>
      <c r="C9039" s="145" t="s">
        <v>2</v>
      </c>
      <c r="D9039" s="535">
        <v>0</v>
      </c>
      <c r="E9039" s="536"/>
      <c r="F9039" s="535">
        <v>0</v>
      </c>
      <c r="G9039" s="536"/>
      <c r="H9039" s="535">
        <v>0</v>
      </c>
      <c r="I9039" s="536"/>
      <c r="J9039" s="535">
        <v>0</v>
      </c>
      <c r="K9039" s="536"/>
      <c r="L9039" s="535">
        <v>0</v>
      </c>
      <c r="M9039" s="536"/>
      <c r="N9039" s="535">
        <v>0</v>
      </c>
      <c r="O9039" s="536"/>
      <c r="P9039" s="535">
        <v>0</v>
      </c>
      <c r="Q9039" s="536"/>
      <c r="R9039" s="535">
        <v>0</v>
      </c>
    </row>
    <row r="9040" spans="1:18" ht="12.75">
      <c r="A9040" s="145">
        <v>103727</v>
      </c>
      <c r="B9040" s="102" t="s">
        <v>30643</v>
      </c>
      <c r="C9040" s="145" t="s">
        <v>2</v>
      </c>
      <c r="D9040" s="535">
        <v>0</v>
      </c>
      <c r="E9040" s="536"/>
      <c r="F9040" s="535">
        <v>0</v>
      </c>
      <c r="G9040" s="536"/>
      <c r="H9040" s="535">
        <v>0</v>
      </c>
      <c r="I9040" s="536"/>
      <c r="J9040" s="535">
        <v>0</v>
      </c>
      <c r="K9040" s="536"/>
      <c r="L9040" s="535">
        <v>0</v>
      </c>
      <c r="M9040" s="536"/>
      <c r="N9040" s="535">
        <v>0</v>
      </c>
      <c r="O9040" s="536"/>
      <c r="P9040" s="535">
        <v>0</v>
      </c>
      <c r="Q9040" s="536"/>
      <c r="R9040" s="535">
        <v>0</v>
      </c>
    </row>
    <row r="9041" spans="1:18" ht="12.75">
      <c r="A9041" s="145">
        <v>103728</v>
      </c>
      <c r="B9041" s="102" t="s">
        <v>30644</v>
      </c>
      <c r="C9041" s="145" t="s">
        <v>2</v>
      </c>
      <c r="D9041" s="535">
        <v>0</v>
      </c>
      <c r="E9041" s="536"/>
      <c r="F9041" s="535">
        <v>0</v>
      </c>
      <c r="G9041" s="536"/>
      <c r="H9041" s="535">
        <v>0</v>
      </c>
      <c r="I9041" s="536"/>
      <c r="J9041" s="535">
        <v>0</v>
      </c>
      <c r="K9041" s="536"/>
      <c r="L9041" s="535">
        <v>0</v>
      </c>
      <c r="M9041" s="536"/>
      <c r="N9041" s="535">
        <v>0</v>
      </c>
      <c r="O9041" s="536"/>
      <c r="P9041" s="535">
        <v>0</v>
      </c>
      <c r="Q9041" s="536"/>
      <c r="R9041" s="535">
        <v>0</v>
      </c>
    </row>
    <row r="9042" spans="1:18" ht="12.75">
      <c r="A9042" s="145">
        <v>103729</v>
      </c>
      <c r="B9042" s="102" t="s">
        <v>30645</v>
      </c>
      <c r="C9042" s="145" t="s">
        <v>2</v>
      </c>
      <c r="D9042" s="535">
        <v>0</v>
      </c>
      <c r="E9042" s="536"/>
      <c r="F9042" s="535">
        <v>0</v>
      </c>
      <c r="G9042" s="536"/>
      <c r="H9042" s="535">
        <v>0</v>
      </c>
      <c r="I9042" s="536"/>
      <c r="J9042" s="535">
        <v>0</v>
      </c>
      <c r="K9042" s="536"/>
      <c r="L9042" s="535">
        <v>0</v>
      </c>
      <c r="M9042" s="536"/>
      <c r="N9042" s="535">
        <v>0</v>
      </c>
      <c r="O9042" s="536"/>
      <c r="P9042" s="535">
        <v>0</v>
      </c>
      <c r="Q9042" s="536"/>
      <c r="R9042" s="535">
        <v>0</v>
      </c>
    </row>
    <row r="9043" spans="1:18" ht="12.75">
      <c r="A9043" s="145">
        <v>103730</v>
      </c>
      <c r="B9043" s="102" t="s">
        <v>30646</v>
      </c>
      <c r="C9043" s="145" t="s">
        <v>2</v>
      </c>
      <c r="D9043" s="535">
        <v>0</v>
      </c>
      <c r="E9043" s="536"/>
      <c r="F9043" s="535">
        <v>0</v>
      </c>
      <c r="G9043" s="536"/>
      <c r="H9043" s="535">
        <v>0</v>
      </c>
      <c r="I9043" s="536"/>
      <c r="J9043" s="535">
        <v>0</v>
      </c>
      <c r="K9043" s="536"/>
      <c r="L9043" s="535">
        <v>0</v>
      </c>
      <c r="M9043" s="536"/>
      <c r="N9043" s="535">
        <v>0</v>
      </c>
      <c r="O9043" s="536"/>
      <c r="P9043" s="535">
        <v>0</v>
      </c>
      <c r="Q9043" s="536"/>
      <c r="R9043" s="535">
        <v>0</v>
      </c>
    </row>
    <row r="9044" spans="1:18" ht="12.75">
      <c r="A9044" s="145">
        <v>103731</v>
      </c>
      <c r="B9044" s="102" t="s">
        <v>30647</v>
      </c>
      <c r="C9044" s="145" t="s">
        <v>2</v>
      </c>
      <c r="D9044" s="535">
        <v>0</v>
      </c>
      <c r="E9044" s="536"/>
      <c r="F9044" s="535">
        <v>0</v>
      </c>
      <c r="G9044" s="536"/>
      <c r="H9044" s="535">
        <v>0</v>
      </c>
      <c r="I9044" s="536"/>
      <c r="J9044" s="535">
        <v>0</v>
      </c>
      <c r="K9044" s="536"/>
      <c r="L9044" s="535">
        <v>0</v>
      </c>
      <c r="M9044" s="536"/>
      <c r="N9044" s="535">
        <v>0</v>
      </c>
      <c r="O9044" s="536"/>
      <c r="P9044" s="535">
        <v>0</v>
      </c>
      <c r="Q9044" s="536"/>
      <c r="R9044" s="535">
        <v>0</v>
      </c>
    </row>
    <row r="9045" spans="1:18" ht="12.75">
      <c r="A9045" s="145">
        <v>103732</v>
      </c>
      <c r="B9045" s="102" t="s">
        <v>30648</v>
      </c>
      <c r="C9045" s="145" t="s">
        <v>2</v>
      </c>
      <c r="D9045" s="535">
        <v>0</v>
      </c>
      <c r="E9045" s="536"/>
      <c r="F9045" s="535">
        <v>0</v>
      </c>
      <c r="G9045" s="536"/>
      <c r="H9045" s="535">
        <v>0</v>
      </c>
      <c r="I9045" s="536"/>
      <c r="J9045" s="535">
        <v>0</v>
      </c>
      <c r="K9045" s="536"/>
      <c r="L9045" s="535">
        <v>0</v>
      </c>
      <c r="M9045" s="536"/>
      <c r="N9045" s="535">
        <v>0</v>
      </c>
      <c r="O9045" s="536"/>
      <c r="P9045" s="535">
        <v>0</v>
      </c>
      <c r="Q9045" s="536"/>
      <c r="R9045" s="535">
        <v>0</v>
      </c>
    </row>
    <row r="9046" spans="1:18" ht="12.75">
      <c r="A9046" s="145">
        <v>103733</v>
      </c>
      <c r="B9046" s="102" t="s">
        <v>30649</v>
      </c>
      <c r="C9046" s="145" t="s">
        <v>2</v>
      </c>
      <c r="D9046" s="535">
        <v>0</v>
      </c>
      <c r="E9046" s="536"/>
      <c r="F9046" s="535">
        <v>0</v>
      </c>
      <c r="G9046" s="536"/>
      <c r="H9046" s="535">
        <v>0</v>
      </c>
      <c r="I9046" s="536"/>
      <c r="J9046" s="535">
        <v>0</v>
      </c>
      <c r="K9046" s="536"/>
      <c r="L9046" s="535">
        <v>0</v>
      </c>
      <c r="M9046" s="536"/>
      <c r="N9046" s="535">
        <v>0</v>
      </c>
      <c r="O9046" s="536"/>
      <c r="P9046" s="535">
        <v>0</v>
      </c>
      <c r="Q9046" s="536"/>
      <c r="R9046" s="535">
        <v>0</v>
      </c>
    </row>
    <row r="9047" spans="1:18" ht="12.75">
      <c r="A9047" s="145">
        <v>103696</v>
      </c>
      <c r="B9047" s="102" t="s">
        <v>30650</v>
      </c>
      <c r="C9047" s="145" t="s">
        <v>2</v>
      </c>
      <c r="D9047" s="535">
        <v>142.21</v>
      </c>
      <c r="E9047" s="536">
        <v>0</v>
      </c>
      <c r="F9047" s="535">
        <v>141.99</v>
      </c>
      <c r="G9047" s="536">
        <v>0</v>
      </c>
      <c r="H9047" s="535">
        <v>144.63999999999999</v>
      </c>
      <c r="I9047" s="536">
        <v>0</v>
      </c>
      <c r="J9047" s="535">
        <v>130.69999999999999</v>
      </c>
      <c r="K9047" s="536">
        <v>0</v>
      </c>
      <c r="L9047" s="535">
        <v>149.91</v>
      </c>
      <c r="M9047" s="536">
        <v>0</v>
      </c>
      <c r="N9047" s="535">
        <v>147.41999999999999</v>
      </c>
      <c r="O9047" s="536">
        <v>0</v>
      </c>
      <c r="P9047" s="535">
        <v>151.91</v>
      </c>
      <c r="Q9047" s="536">
        <v>0</v>
      </c>
      <c r="R9047" s="535">
        <v>158.31</v>
      </c>
    </row>
    <row r="9048" spans="1:18" ht="12.75">
      <c r="A9048" s="145">
        <v>103697</v>
      </c>
      <c r="B9048" s="102" t="s">
        <v>30651</v>
      </c>
      <c r="C9048" s="145" t="s">
        <v>2</v>
      </c>
      <c r="D9048" s="535">
        <v>131.59</v>
      </c>
      <c r="E9048" s="536">
        <v>0</v>
      </c>
      <c r="F9048" s="535">
        <v>129.69999999999999</v>
      </c>
      <c r="G9048" s="536">
        <v>0</v>
      </c>
      <c r="H9048" s="535">
        <v>133.58000000000001</v>
      </c>
      <c r="I9048" s="536">
        <v>0</v>
      </c>
      <c r="J9048" s="535">
        <v>119.93</v>
      </c>
      <c r="K9048" s="536">
        <v>0</v>
      </c>
      <c r="L9048" s="535">
        <v>138.07</v>
      </c>
      <c r="M9048" s="536">
        <v>0</v>
      </c>
      <c r="N9048" s="535">
        <v>135.33000000000001</v>
      </c>
      <c r="O9048" s="536">
        <v>0</v>
      </c>
      <c r="P9048" s="535">
        <v>140.18</v>
      </c>
      <c r="Q9048" s="536">
        <v>0</v>
      </c>
      <c r="R9048" s="535">
        <v>145.76</v>
      </c>
    </row>
    <row r="9049" spans="1:18" ht="12.75">
      <c r="A9049" s="145">
        <v>103695</v>
      </c>
      <c r="B9049" s="102" t="s">
        <v>30652</v>
      </c>
      <c r="C9049" s="145" t="s">
        <v>2</v>
      </c>
      <c r="D9049" s="535">
        <v>100.13</v>
      </c>
      <c r="E9049" s="536">
        <v>0</v>
      </c>
      <c r="F9049" s="535">
        <v>102.49</v>
      </c>
      <c r="G9049" s="536">
        <v>0</v>
      </c>
      <c r="H9049" s="535">
        <v>100.33</v>
      </c>
      <c r="I9049" s="536">
        <v>0</v>
      </c>
      <c r="J9049" s="535">
        <v>94.21</v>
      </c>
      <c r="K9049" s="536">
        <v>0</v>
      </c>
      <c r="L9049" s="535">
        <v>106.07</v>
      </c>
      <c r="M9049" s="536">
        <v>0</v>
      </c>
      <c r="N9049" s="535">
        <v>104.93</v>
      </c>
      <c r="O9049" s="536">
        <v>0</v>
      </c>
      <c r="P9049" s="535">
        <v>107.91</v>
      </c>
      <c r="Q9049" s="536">
        <v>0</v>
      </c>
      <c r="R9049" s="535">
        <v>110.77</v>
      </c>
    </row>
    <row r="9050" spans="1:18" ht="12.75">
      <c r="A9050" s="145">
        <v>103694</v>
      </c>
      <c r="B9050" s="102" t="s">
        <v>30653</v>
      </c>
      <c r="C9050" s="145" t="s">
        <v>2</v>
      </c>
      <c r="D9050" s="535">
        <v>110.75</v>
      </c>
      <c r="E9050" s="536">
        <v>0</v>
      </c>
      <c r="F9050" s="535">
        <v>114.78</v>
      </c>
      <c r="G9050" s="536">
        <v>0</v>
      </c>
      <c r="H9050" s="535">
        <v>111.39</v>
      </c>
      <c r="I9050" s="536">
        <v>0</v>
      </c>
      <c r="J9050" s="535">
        <v>104.98</v>
      </c>
      <c r="K9050" s="536">
        <v>0</v>
      </c>
      <c r="L9050" s="535">
        <v>117.91</v>
      </c>
      <c r="M9050" s="536">
        <v>0</v>
      </c>
      <c r="N9050" s="535">
        <v>117.02</v>
      </c>
      <c r="O9050" s="536">
        <v>0</v>
      </c>
      <c r="P9050" s="535">
        <v>119.64</v>
      </c>
      <c r="Q9050" s="536">
        <v>0</v>
      </c>
      <c r="R9050" s="535">
        <v>123.32</v>
      </c>
    </row>
    <row r="9051" spans="1:18" ht="12.75">
      <c r="A9051" s="145">
        <v>103690</v>
      </c>
      <c r="B9051" s="102" t="s">
        <v>30654</v>
      </c>
      <c r="C9051" s="145" t="s">
        <v>2</v>
      </c>
      <c r="D9051" s="535">
        <v>0</v>
      </c>
      <c r="E9051" s="536"/>
      <c r="F9051" s="535">
        <v>0</v>
      </c>
      <c r="G9051" s="536"/>
      <c r="H9051" s="535">
        <v>0</v>
      </c>
      <c r="I9051" s="536"/>
      <c r="J9051" s="535">
        <v>0</v>
      </c>
      <c r="K9051" s="536"/>
      <c r="L9051" s="535">
        <v>0</v>
      </c>
      <c r="M9051" s="536"/>
      <c r="N9051" s="535">
        <v>0</v>
      </c>
      <c r="O9051" s="536"/>
      <c r="P9051" s="535">
        <v>0</v>
      </c>
      <c r="Q9051" s="536"/>
      <c r="R9051" s="535">
        <v>0</v>
      </c>
    </row>
    <row r="9052" spans="1:18" ht="12.75">
      <c r="A9052" s="145">
        <v>103693</v>
      </c>
      <c r="B9052" s="102" t="s">
        <v>30655</v>
      </c>
      <c r="C9052" s="145" t="s">
        <v>2</v>
      </c>
      <c r="D9052" s="535">
        <v>0</v>
      </c>
      <c r="E9052" s="536"/>
      <c r="F9052" s="535">
        <v>0</v>
      </c>
      <c r="G9052" s="536"/>
      <c r="H9052" s="535">
        <v>0</v>
      </c>
      <c r="I9052" s="536"/>
      <c r="J9052" s="535">
        <v>0</v>
      </c>
      <c r="K9052" s="536"/>
      <c r="L9052" s="535">
        <v>0</v>
      </c>
      <c r="M9052" s="536"/>
      <c r="N9052" s="535">
        <v>0</v>
      </c>
      <c r="O9052" s="536"/>
      <c r="P9052" s="535">
        <v>0</v>
      </c>
      <c r="Q9052" s="536"/>
      <c r="R9052" s="535">
        <v>0</v>
      </c>
    </row>
    <row r="9053" spans="1:18" ht="12.75">
      <c r="A9053" s="145">
        <v>103692</v>
      </c>
      <c r="B9053" s="102" t="s">
        <v>30656</v>
      </c>
      <c r="C9053" s="145" t="s">
        <v>2</v>
      </c>
      <c r="D9053" s="535">
        <v>0</v>
      </c>
      <c r="E9053" s="536"/>
      <c r="F9053" s="535">
        <v>0</v>
      </c>
      <c r="G9053" s="536"/>
      <c r="H9053" s="535">
        <v>0</v>
      </c>
      <c r="I9053" s="536"/>
      <c r="J9053" s="535">
        <v>0</v>
      </c>
      <c r="K9053" s="536"/>
      <c r="L9053" s="535">
        <v>0</v>
      </c>
      <c r="M9053" s="536"/>
      <c r="N9053" s="535">
        <v>0</v>
      </c>
      <c r="O9053" s="536"/>
      <c r="P9053" s="535">
        <v>0</v>
      </c>
      <c r="Q9053" s="536"/>
      <c r="R9053" s="535">
        <v>0</v>
      </c>
    </row>
    <row r="9054" spans="1:18" ht="12.75">
      <c r="A9054" s="145">
        <v>103691</v>
      </c>
      <c r="B9054" s="102" t="s">
        <v>30657</v>
      </c>
      <c r="C9054" s="145" t="s">
        <v>2</v>
      </c>
      <c r="D9054" s="535">
        <v>0</v>
      </c>
      <c r="E9054" s="536"/>
      <c r="F9054" s="535">
        <v>0</v>
      </c>
      <c r="G9054" s="536"/>
      <c r="H9054" s="535">
        <v>0</v>
      </c>
      <c r="I9054" s="536"/>
      <c r="J9054" s="535">
        <v>0</v>
      </c>
      <c r="K9054" s="536"/>
      <c r="L9054" s="535">
        <v>0</v>
      </c>
      <c r="M9054" s="536"/>
      <c r="N9054" s="535">
        <v>0</v>
      </c>
      <c r="O9054" s="536"/>
      <c r="P9054" s="535">
        <v>0</v>
      </c>
      <c r="Q9054" s="536"/>
      <c r="R9054" s="535">
        <v>0</v>
      </c>
    </row>
    <row r="9055" spans="1:18" ht="12.75">
      <c r="A9055" s="145">
        <v>96987</v>
      </c>
      <c r="B9055" s="102" t="s">
        <v>30658</v>
      </c>
      <c r="C9055" s="145" t="s">
        <v>2</v>
      </c>
      <c r="D9055" s="535">
        <v>130.56</v>
      </c>
      <c r="E9055" s="536">
        <v>4.3799999999999999E-2</v>
      </c>
      <c r="F9055" s="535">
        <v>128.59</v>
      </c>
      <c r="G9055" s="536">
        <v>0.47339999999999999</v>
      </c>
      <c r="H9055" s="535">
        <v>164.74</v>
      </c>
      <c r="I9055" s="536">
        <v>0</v>
      </c>
      <c r="J9055" s="535">
        <v>123.18</v>
      </c>
      <c r="K9055" s="536">
        <v>0.49419999999999997</v>
      </c>
      <c r="L9055" s="535">
        <v>136.30000000000001</v>
      </c>
      <c r="M9055" s="536">
        <v>0</v>
      </c>
      <c r="N9055" s="535">
        <v>130.88999999999999</v>
      </c>
      <c r="O9055" s="536">
        <v>0.46500000000000002</v>
      </c>
      <c r="P9055" s="535">
        <v>125.05</v>
      </c>
      <c r="Q9055" s="536">
        <v>4.5699999999999998E-2</v>
      </c>
      <c r="R9055" s="535">
        <v>145.28</v>
      </c>
    </row>
    <row r="9056" spans="1:18" ht="12.75">
      <c r="A9056" s="145">
        <v>96989</v>
      </c>
      <c r="B9056" s="102" t="s">
        <v>30659</v>
      </c>
      <c r="C9056" s="145" t="s">
        <v>2</v>
      </c>
      <c r="D9056" s="535">
        <v>139.91</v>
      </c>
      <c r="E9056" s="536">
        <v>0</v>
      </c>
      <c r="F9056" s="535">
        <v>144.1</v>
      </c>
      <c r="G9056" s="536">
        <v>0.94840000000000002</v>
      </c>
      <c r="H9056" s="535">
        <v>185.74</v>
      </c>
      <c r="I9056" s="536">
        <v>0</v>
      </c>
      <c r="J9056" s="535">
        <v>143.47999999999999</v>
      </c>
      <c r="K9056" s="536">
        <v>0.95250000000000001</v>
      </c>
      <c r="L9056" s="535">
        <v>151.94999999999999</v>
      </c>
      <c r="M9056" s="536">
        <v>0</v>
      </c>
      <c r="N9056" s="535">
        <v>144.22</v>
      </c>
      <c r="O9056" s="536">
        <v>0.9476</v>
      </c>
      <c r="P9056" s="535">
        <v>117.92</v>
      </c>
      <c r="Q9056" s="536">
        <v>0</v>
      </c>
      <c r="R9056" s="535">
        <v>140.59</v>
      </c>
    </row>
    <row r="9057" spans="1:18" ht="12.75">
      <c r="A9057" s="145">
        <v>104749</v>
      </c>
      <c r="B9057" s="102" t="s">
        <v>30660</v>
      </c>
      <c r="C9057" s="145" t="s">
        <v>2</v>
      </c>
      <c r="D9057" s="535">
        <v>18.829999999999998</v>
      </c>
      <c r="E9057" s="536">
        <v>0</v>
      </c>
      <c r="F9057" s="535">
        <v>17.38</v>
      </c>
      <c r="G9057" s="536">
        <v>0</v>
      </c>
      <c r="H9057" s="535">
        <v>23.08</v>
      </c>
      <c r="I9057" s="536">
        <v>0</v>
      </c>
      <c r="J9057" s="535">
        <v>20.82</v>
      </c>
      <c r="K9057" s="536">
        <v>0</v>
      </c>
      <c r="L9057" s="535">
        <v>22.11</v>
      </c>
      <c r="M9057" s="536">
        <v>0</v>
      </c>
      <c r="N9057" s="535">
        <v>18.739999999999998</v>
      </c>
      <c r="O9057" s="536">
        <v>0</v>
      </c>
      <c r="P9057" s="535">
        <v>18.899999999999999</v>
      </c>
      <c r="Q9057" s="536">
        <v>0</v>
      </c>
      <c r="R9057" s="535">
        <v>23.22</v>
      </c>
    </row>
    <row r="9058" spans="1:18" ht="12.75">
      <c r="A9058" s="145">
        <v>104750</v>
      </c>
      <c r="B9058" s="102" t="s">
        <v>30661</v>
      </c>
      <c r="C9058" s="145" t="s">
        <v>2</v>
      </c>
      <c r="D9058" s="535">
        <v>15.81</v>
      </c>
      <c r="E9058" s="536">
        <v>0</v>
      </c>
      <c r="F9058" s="535">
        <v>14.68</v>
      </c>
      <c r="G9058" s="536">
        <v>0</v>
      </c>
      <c r="H9058" s="535">
        <v>19.43</v>
      </c>
      <c r="I9058" s="536">
        <v>0</v>
      </c>
      <c r="J9058" s="535">
        <v>16.489999999999998</v>
      </c>
      <c r="K9058" s="536">
        <v>0</v>
      </c>
      <c r="L9058" s="535">
        <v>17.920000000000002</v>
      </c>
      <c r="M9058" s="536">
        <v>0</v>
      </c>
      <c r="N9058" s="535">
        <v>15.59</v>
      </c>
      <c r="O9058" s="536">
        <v>0</v>
      </c>
      <c r="P9058" s="535">
        <v>15.91</v>
      </c>
      <c r="Q9058" s="536">
        <v>0</v>
      </c>
      <c r="R9058" s="535">
        <v>19.440000000000001</v>
      </c>
    </row>
    <row r="9059" spans="1:18" ht="12.75">
      <c r="A9059" s="145">
        <v>104751</v>
      </c>
      <c r="B9059" s="102" t="s">
        <v>30662</v>
      </c>
      <c r="C9059" s="145" t="s">
        <v>2</v>
      </c>
      <c r="D9059" s="535">
        <v>20.99</v>
      </c>
      <c r="E9059" s="536">
        <v>0</v>
      </c>
      <c r="F9059" s="535">
        <v>19.309999999999999</v>
      </c>
      <c r="G9059" s="536">
        <v>0</v>
      </c>
      <c r="H9059" s="535">
        <v>25.7</v>
      </c>
      <c r="I9059" s="536">
        <v>0</v>
      </c>
      <c r="J9059" s="535">
        <v>23.92</v>
      </c>
      <c r="K9059" s="536">
        <v>0</v>
      </c>
      <c r="L9059" s="535">
        <v>25.12</v>
      </c>
      <c r="M9059" s="536">
        <v>0</v>
      </c>
      <c r="N9059" s="535">
        <v>21</v>
      </c>
      <c r="O9059" s="536">
        <v>0</v>
      </c>
      <c r="P9059" s="535">
        <v>21.03</v>
      </c>
      <c r="Q9059" s="536">
        <v>0</v>
      </c>
      <c r="R9059" s="535">
        <v>25.93</v>
      </c>
    </row>
    <row r="9060" spans="1:18" ht="12.75">
      <c r="A9060" s="145">
        <v>104752</v>
      </c>
      <c r="B9060" s="102" t="s">
        <v>30663</v>
      </c>
      <c r="C9060" s="145" t="s">
        <v>2</v>
      </c>
      <c r="D9060" s="535">
        <v>21.66</v>
      </c>
      <c r="E9060" s="536">
        <v>0</v>
      </c>
      <c r="F9060" s="535">
        <v>21.49</v>
      </c>
      <c r="G9060" s="536">
        <v>0</v>
      </c>
      <c r="H9060" s="535">
        <v>22.15</v>
      </c>
      <c r="I9060" s="536">
        <v>0</v>
      </c>
      <c r="J9060" s="535">
        <v>21.82</v>
      </c>
      <c r="K9060" s="536">
        <v>0</v>
      </c>
      <c r="L9060" s="535">
        <v>20.14</v>
      </c>
      <c r="M9060" s="536">
        <v>0</v>
      </c>
      <c r="N9060" s="535">
        <v>21.7</v>
      </c>
      <c r="O9060" s="536">
        <v>0.51839999999999997</v>
      </c>
      <c r="P9060" s="535">
        <v>22.28</v>
      </c>
      <c r="Q9060" s="536">
        <v>0</v>
      </c>
      <c r="R9060" s="535">
        <v>24.9</v>
      </c>
    </row>
    <row r="9061" spans="1:18" ht="12.75">
      <c r="A9061" s="145">
        <v>104753</v>
      </c>
      <c r="B9061" s="102" t="s">
        <v>30664</v>
      </c>
      <c r="C9061" s="145" t="s">
        <v>2</v>
      </c>
      <c r="D9061" s="535">
        <v>26</v>
      </c>
      <c r="E9061" s="536">
        <v>0</v>
      </c>
      <c r="F9061" s="535">
        <v>26</v>
      </c>
      <c r="G9061" s="536">
        <v>0</v>
      </c>
      <c r="H9061" s="535">
        <v>25.65</v>
      </c>
      <c r="I9061" s="536">
        <v>0</v>
      </c>
      <c r="J9061" s="535">
        <v>26.81</v>
      </c>
      <c r="K9061" s="536">
        <v>0</v>
      </c>
      <c r="L9061" s="535">
        <v>23.79</v>
      </c>
      <c r="M9061" s="536">
        <v>0</v>
      </c>
      <c r="N9061" s="535">
        <v>26.23</v>
      </c>
      <c r="O9061" s="536">
        <v>0.60160000000000002</v>
      </c>
      <c r="P9061" s="535">
        <v>26.8</v>
      </c>
      <c r="Q9061" s="536">
        <v>0</v>
      </c>
      <c r="R9061" s="535">
        <v>29.58</v>
      </c>
    </row>
    <row r="9062" spans="1:18" ht="12.75">
      <c r="A9062" s="145">
        <v>104754</v>
      </c>
      <c r="B9062" s="102" t="s">
        <v>30665</v>
      </c>
      <c r="C9062" s="145" t="s">
        <v>2</v>
      </c>
      <c r="D9062" s="535">
        <v>33.44</v>
      </c>
      <c r="E9062" s="536">
        <v>0</v>
      </c>
      <c r="F9062" s="535">
        <v>33.74</v>
      </c>
      <c r="G9062" s="536">
        <v>0</v>
      </c>
      <c r="H9062" s="535">
        <v>31.64</v>
      </c>
      <c r="I9062" s="536">
        <v>0</v>
      </c>
      <c r="J9062" s="535">
        <v>35.380000000000003</v>
      </c>
      <c r="K9062" s="536">
        <v>0</v>
      </c>
      <c r="L9062" s="535">
        <v>30.05</v>
      </c>
      <c r="M9062" s="536">
        <v>0</v>
      </c>
      <c r="N9062" s="535">
        <v>34</v>
      </c>
      <c r="O9062" s="536">
        <v>0.69259999999999999</v>
      </c>
      <c r="P9062" s="535">
        <v>34.57</v>
      </c>
      <c r="Q9062" s="536">
        <v>0</v>
      </c>
      <c r="R9062" s="535">
        <v>37.61</v>
      </c>
    </row>
    <row r="9063" spans="1:18" ht="12.75">
      <c r="A9063" s="145">
        <v>104755</v>
      </c>
      <c r="B9063" s="102" t="s">
        <v>30666</v>
      </c>
      <c r="C9063" s="145" t="s">
        <v>2</v>
      </c>
      <c r="D9063" s="535">
        <v>44.98</v>
      </c>
      <c r="E9063" s="536">
        <v>0</v>
      </c>
      <c r="F9063" s="535">
        <v>45.75</v>
      </c>
      <c r="G9063" s="536">
        <v>0</v>
      </c>
      <c r="H9063" s="535">
        <v>40.94</v>
      </c>
      <c r="I9063" s="536">
        <v>0</v>
      </c>
      <c r="J9063" s="535">
        <v>48.66</v>
      </c>
      <c r="K9063" s="536">
        <v>0</v>
      </c>
      <c r="L9063" s="535">
        <v>39.770000000000003</v>
      </c>
      <c r="M9063" s="536">
        <v>0</v>
      </c>
      <c r="N9063" s="535">
        <v>46.05</v>
      </c>
      <c r="O9063" s="536">
        <v>0.77310000000000001</v>
      </c>
      <c r="P9063" s="535">
        <v>46.6</v>
      </c>
      <c r="Q9063" s="536">
        <v>0</v>
      </c>
      <c r="R9063" s="535">
        <v>50.06</v>
      </c>
    </row>
    <row r="9064" spans="1:18" ht="12.75">
      <c r="A9064" s="145">
        <v>96982</v>
      </c>
      <c r="B9064" s="102" t="s">
        <v>30667</v>
      </c>
      <c r="C9064" s="145" t="s">
        <v>2</v>
      </c>
      <c r="D9064" s="535">
        <v>0</v>
      </c>
      <c r="E9064" s="536"/>
      <c r="F9064" s="535">
        <v>0</v>
      </c>
      <c r="G9064" s="536"/>
      <c r="H9064" s="535">
        <v>0</v>
      </c>
      <c r="I9064" s="536"/>
      <c r="J9064" s="535">
        <v>0</v>
      </c>
      <c r="K9064" s="536"/>
      <c r="L9064" s="535">
        <v>0</v>
      </c>
      <c r="M9064" s="536"/>
      <c r="N9064" s="535">
        <v>0</v>
      </c>
      <c r="O9064" s="536"/>
      <c r="P9064" s="535">
        <v>0</v>
      </c>
      <c r="Q9064" s="536"/>
      <c r="R9064" s="535">
        <v>0</v>
      </c>
    </row>
    <row r="9065" spans="1:18" ht="12.75">
      <c r="A9065" s="145">
        <v>96993</v>
      </c>
      <c r="B9065" s="102" t="s">
        <v>30668</v>
      </c>
      <c r="C9065" s="145" t="s">
        <v>2</v>
      </c>
      <c r="D9065" s="535">
        <v>0</v>
      </c>
      <c r="E9065" s="536"/>
      <c r="F9065" s="535">
        <v>0</v>
      </c>
      <c r="G9065" s="536"/>
      <c r="H9065" s="535">
        <v>0</v>
      </c>
      <c r="I9065" s="536"/>
      <c r="J9065" s="535">
        <v>0</v>
      </c>
      <c r="K9065" s="536"/>
      <c r="L9065" s="535">
        <v>0</v>
      </c>
      <c r="M9065" s="536"/>
      <c r="N9065" s="535">
        <v>0</v>
      </c>
      <c r="O9065" s="536"/>
      <c r="P9065" s="535">
        <v>0</v>
      </c>
      <c r="Q9065" s="536"/>
      <c r="R9065" s="535">
        <v>0</v>
      </c>
    </row>
    <row r="9066" spans="1:18" ht="12.75">
      <c r="A9066" s="145">
        <v>96990</v>
      </c>
      <c r="B9066" s="102" t="s">
        <v>30669</v>
      </c>
      <c r="C9066" s="145" t="s">
        <v>2</v>
      </c>
      <c r="D9066" s="535">
        <v>0</v>
      </c>
      <c r="E9066" s="536"/>
      <c r="F9066" s="535">
        <v>0</v>
      </c>
      <c r="G9066" s="536"/>
      <c r="H9066" s="535">
        <v>0</v>
      </c>
      <c r="I9066" s="536"/>
      <c r="J9066" s="535">
        <v>0</v>
      </c>
      <c r="K9066" s="536"/>
      <c r="L9066" s="535">
        <v>0</v>
      </c>
      <c r="M9066" s="536"/>
      <c r="N9066" s="535">
        <v>0</v>
      </c>
      <c r="O9066" s="536"/>
      <c r="P9066" s="535">
        <v>0</v>
      </c>
      <c r="Q9066" s="536"/>
      <c r="R9066" s="535">
        <v>0</v>
      </c>
    </row>
    <row r="9067" spans="1:18" ht="12.75">
      <c r="A9067" s="145">
        <v>96991</v>
      </c>
      <c r="B9067" s="102" t="s">
        <v>30670</v>
      </c>
      <c r="C9067" s="145" t="s">
        <v>2</v>
      </c>
      <c r="D9067" s="535">
        <v>0</v>
      </c>
      <c r="E9067" s="536"/>
      <c r="F9067" s="535">
        <v>0</v>
      </c>
      <c r="G9067" s="536"/>
      <c r="H9067" s="535">
        <v>0</v>
      </c>
      <c r="I9067" s="536"/>
      <c r="J9067" s="535">
        <v>0</v>
      </c>
      <c r="K9067" s="536"/>
      <c r="L9067" s="535">
        <v>0</v>
      </c>
      <c r="M9067" s="536"/>
      <c r="N9067" s="535">
        <v>0</v>
      </c>
      <c r="O9067" s="536"/>
      <c r="P9067" s="535">
        <v>0</v>
      </c>
      <c r="Q9067" s="536"/>
      <c r="R9067" s="535">
        <v>0</v>
      </c>
    </row>
    <row r="9068" spans="1:18" ht="12.75">
      <c r="A9068" s="145">
        <v>96992</v>
      </c>
      <c r="B9068" s="102" t="s">
        <v>30671</v>
      </c>
      <c r="C9068" s="145" t="s">
        <v>2</v>
      </c>
      <c r="D9068" s="535">
        <v>0</v>
      </c>
      <c r="E9068" s="536"/>
      <c r="F9068" s="535">
        <v>0</v>
      </c>
      <c r="G9068" s="536"/>
      <c r="H9068" s="535">
        <v>0</v>
      </c>
      <c r="I9068" s="536"/>
      <c r="J9068" s="535">
        <v>0</v>
      </c>
      <c r="K9068" s="536"/>
      <c r="L9068" s="535">
        <v>0</v>
      </c>
      <c r="M9068" s="536"/>
      <c r="N9068" s="535">
        <v>0</v>
      </c>
      <c r="O9068" s="536"/>
      <c r="P9068" s="535">
        <v>0</v>
      </c>
      <c r="Q9068" s="536"/>
      <c r="R9068" s="535">
        <v>0</v>
      </c>
    </row>
    <row r="9069" spans="1:18" ht="12.75">
      <c r="A9069" s="145">
        <v>96994</v>
      </c>
      <c r="B9069" s="102" t="s">
        <v>30672</v>
      </c>
      <c r="C9069" s="145" t="s">
        <v>2</v>
      </c>
      <c r="D9069" s="535">
        <v>0</v>
      </c>
      <c r="E9069" s="536"/>
      <c r="F9069" s="535">
        <v>0</v>
      </c>
      <c r="G9069" s="536"/>
      <c r="H9069" s="535">
        <v>0</v>
      </c>
      <c r="I9069" s="536"/>
      <c r="J9069" s="535">
        <v>0</v>
      </c>
      <c r="K9069" s="536"/>
      <c r="L9069" s="535">
        <v>0</v>
      </c>
      <c r="M9069" s="536"/>
      <c r="N9069" s="535">
        <v>0</v>
      </c>
      <c r="O9069" s="536"/>
      <c r="P9069" s="535">
        <v>0</v>
      </c>
      <c r="Q9069" s="536"/>
      <c r="R9069" s="535">
        <v>0</v>
      </c>
    </row>
    <row r="9070" spans="1:18" ht="12.75">
      <c r="A9070" s="145">
        <v>96973</v>
      </c>
      <c r="B9070" s="102" t="s">
        <v>30673</v>
      </c>
      <c r="C9070" s="145" t="s">
        <v>1</v>
      </c>
      <c r="D9070" s="535">
        <v>80.260000000000005</v>
      </c>
      <c r="E9070" s="536">
        <v>1.18E-2</v>
      </c>
      <c r="F9070" s="535">
        <v>80.31</v>
      </c>
      <c r="G9070" s="536">
        <v>7.7899999999999997E-2</v>
      </c>
      <c r="H9070" s="535">
        <v>78.040000000000006</v>
      </c>
      <c r="I9070" s="536">
        <v>0</v>
      </c>
      <c r="J9070" s="535">
        <v>78.86</v>
      </c>
      <c r="K9070" s="536">
        <v>7.9399999999999998E-2</v>
      </c>
      <c r="L9070" s="535">
        <v>75.58</v>
      </c>
      <c r="M9070" s="536">
        <v>0</v>
      </c>
      <c r="N9070" s="535">
        <v>72.78</v>
      </c>
      <c r="O9070" s="536">
        <v>8.5999999999999993E-2</v>
      </c>
      <c r="P9070" s="535">
        <v>81.23</v>
      </c>
      <c r="Q9070" s="536">
        <v>1.17E-2</v>
      </c>
      <c r="R9070" s="535">
        <v>81.97</v>
      </c>
    </row>
    <row r="9071" spans="1:18" ht="12.75">
      <c r="A9071" s="145">
        <v>104743</v>
      </c>
      <c r="B9071" s="102" t="s">
        <v>30674</v>
      </c>
      <c r="C9071" s="145" t="s">
        <v>1</v>
      </c>
      <c r="D9071" s="535">
        <v>0</v>
      </c>
      <c r="E9071" s="536"/>
      <c r="F9071" s="535">
        <v>0</v>
      </c>
      <c r="G9071" s="536"/>
      <c r="H9071" s="535">
        <v>0</v>
      </c>
      <c r="I9071" s="536"/>
      <c r="J9071" s="535">
        <v>0</v>
      </c>
      <c r="K9071" s="536"/>
      <c r="L9071" s="535">
        <v>0</v>
      </c>
      <c r="M9071" s="536"/>
      <c r="N9071" s="535">
        <v>0</v>
      </c>
      <c r="O9071" s="536"/>
      <c r="P9071" s="535">
        <v>0</v>
      </c>
      <c r="Q9071" s="536"/>
      <c r="R9071" s="535">
        <v>0</v>
      </c>
    </row>
    <row r="9072" spans="1:18" ht="12.75">
      <c r="A9072" s="145">
        <v>96977</v>
      </c>
      <c r="B9072" s="102" t="s">
        <v>30675</v>
      </c>
      <c r="C9072" s="145" t="s">
        <v>1</v>
      </c>
      <c r="D9072" s="535">
        <v>69.069999999999993</v>
      </c>
      <c r="E9072" s="536">
        <v>0</v>
      </c>
      <c r="F9072" s="535">
        <v>70.91</v>
      </c>
      <c r="G9072" s="536">
        <v>0</v>
      </c>
      <c r="H9072" s="535">
        <v>54.91</v>
      </c>
      <c r="I9072" s="536">
        <v>0</v>
      </c>
      <c r="J9072" s="535">
        <v>71.650000000000006</v>
      </c>
      <c r="K9072" s="536">
        <v>0</v>
      </c>
      <c r="L9072" s="535">
        <v>61.2</v>
      </c>
      <c r="M9072" s="536">
        <v>0</v>
      </c>
      <c r="N9072" s="535">
        <v>59.29</v>
      </c>
      <c r="O9072" s="536">
        <v>0</v>
      </c>
      <c r="P9072" s="535">
        <v>70.58</v>
      </c>
      <c r="Q9072" s="536">
        <v>0</v>
      </c>
      <c r="R9072" s="535">
        <v>63.68</v>
      </c>
    </row>
    <row r="9073" spans="1:18" ht="12.75">
      <c r="A9073" s="145">
        <v>96974</v>
      </c>
      <c r="B9073" s="102" t="s">
        <v>30676</v>
      </c>
      <c r="C9073" s="145" t="s">
        <v>1</v>
      </c>
      <c r="D9073" s="535">
        <v>104.39</v>
      </c>
      <c r="E9073" s="536">
        <v>9.1000000000000004E-3</v>
      </c>
      <c r="F9073" s="535">
        <v>104.81</v>
      </c>
      <c r="G9073" s="536">
        <v>5.9700000000000003E-2</v>
      </c>
      <c r="H9073" s="535">
        <v>98.8</v>
      </c>
      <c r="I9073" s="536">
        <v>0</v>
      </c>
      <c r="J9073" s="535">
        <v>103.3</v>
      </c>
      <c r="K9073" s="536">
        <v>6.0600000000000001E-2</v>
      </c>
      <c r="L9073" s="535">
        <v>97.44</v>
      </c>
      <c r="M9073" s="536">
        <v>0</v>
      </c>
      <c r="N9073" s="535">
        <v>93.85</v>
      </c>
      <c r="O9073" s="536">
        <v>6.6699999999999995E-2</v>
      </c>
      <c r="P9073" s="535">
        <v>105.87</v>
      </c>
      <c r="Q9073" s="536">
        <v>8.9999999999999993E-3</v>
      </c>
      <c r="R9073" s="535">
        <v>105.29</v>
      </c>
    </row>
    <row r="9074" spans="1:18" ht="12.75">
      <c r="A9074" s="145">
        <v>104744</v>
      </c>
      <c r="B9074" s="102" t="s">
        <v>30677</v>
      </c>
      <c r="C9074" s="145" t="s">
        <v>1</v>
      </c>
      <c r="D9074" s="535">
        <v>0</v>
      </c>
      <c r="E9074" s="536"/>
      <c r="F9074" s="535">
        <v>0</v>
      </c>
      <c r="G9074" s="536"/>
      <c r="H9074" s="535">
        <v>0</v>
      </c>
      <c r="I9074" s="536"/>
      <c r="J9074" s="535">
        <v>0</v>
      </c>
      <c r="K9074" s="536"/>
      <c r="L9074" s="535">
        <v>0</v>
      </c>
      <c r="M9074" s="536"/>
      <c r="N9074" s="535">
        <v>0</v>
      </c>
      <c r="O9074" s="536"/>
      <c r="P9074" s="535">
        <v>0</v>
      </c>
      <c r="Q9074" s="536"/>
      <c r="R9074" s="535">
        <v>0</v>
      </c>
    </row>
    <row r="9075" spans="1:18" ht="12.75">
      <c r="A9075" s="145">
        <v>96978</v>
      </c>
      <c r="B9075" s="102" t="s">
        <v>30678</v>
      </c>
      <c r="C9075" s="145" t="s">
        <v>1</v>
      </c>
      <c r="D9075" s="535">
        <v>91.02</v>
      </c>
      <c r="E9075" s="536">
        <v>0</v>
      </c>
      <c r="F9075" s="535">
        <v>93.45</v>
      </c>
      <c r="G9075" s="536">
        <v>0</v>
      </c>
      <c r="H9075" s="535">
        <v>72.260000000000005</v>
      </c>
      <c r="I9075" s="536">
        <v>0</v>
      </c>
      <c r="J9075" s="535">
        <v>94.46</v>
      </c>
      <c r="K9075" s="536">
        <v>0</v>
      </c>
      <c r="L9075" s="535">
        <v>80.61</v>
      </c>
      <c r="M9075" s="536">
        <v>0</v>
      </c>
      <c r="N9075" s="535">
        <v>78.11</v>
      </c>
      <c r="O9075" s="536">
        <v>0</v>
      </c>
      <c r="P9075" s="535">
        <v>93.03</v>
      </c>
      <c r="Q9075" s="536">
        <v>0</v>
      </c>
      <c r="R9075" s="535">
        <v>83.84</v>
      </c>
    </row>
    <row r="9076" spans="1:18" ht="12.75">
      <c r="A9076" s="145">
        <v>96975</v>
      </c>
      <c r="B9076" s="102" t="s">
        <v>30679</v>
      </c>
      <c r="C9076" s="145" t="s">
        <v>1</v>
      </c>
      <c r="D9076" s="535">
        <v>129.84</v>
      </c>
      <c r="E9076" s="536">
        <v>7.3000000000000001E-3</v>
      </c>
      <c r="F9076" s="535">
        <v>130.63999999999999</v>
      </c>
      <c r="G9076" s="536">
        <v>4.7899999999999998E-2</v>
      </c>
      <c r="H9076" s="535">
        <v>120.47</v>
      </c>
      <c r="I9076" s="536">
        <v>0</v>
      </c>
      <c r="J9076" s="535">
        <v>129.12</v>
      </c>
      <c r="K9076" s="536">
        <v>4.8500000000000001E-2</v>
      </c>
      <c r="L9076" s="535">
        <v>120.38</v>
      </c>
      <c r="M9076" s="536">
        <v>0</v>
      </c>
      <c r="N9076" s="535">
        <v>116.01</v>
      </c>
      <c r="O9076" s="536">
        <v>5.3999999999999999E-2</v>
      </c>
      <c r="P9076" s="535">
        <v>131.83000000000001</v>
      </c>
      <c r="Q9076" s="536">
        <v>7.1999999999999998E-3</v>
      </c>
      <c r="R9076" s="535">
        <v>129.69</v>
      </c>
    </row>
    <row r="9077" spans="1:18" ht="12.75">
      <c r="A9077" s="145">
        <v>104745</v>
      </c>
      <c r="B9077" s="102" t="s">
        <v>30680</v>
      </c>
      <c r="C9077" s="145" t="s">
        <v>1</v>
      </c>
      <c r="D9077" s="535">
        <v>0</v>
      </c>
      <c r="E9077" s="536"/>
      <c r="F9077" s="535">
        <v>0</v>
      </c>
      <c r="G9077" s="536"/>
      <c r="H9077" s="535">
        <v>0</v>
      </c>
      <c r="I9077" s="536"/>
      <c r="J9077" s="535">
        <v>0</v>
      </c>
      <c r="K9077" s="536"/>
      <c r="L9077" s="535">
        <v>0</v>
      </c>
      <c r="M9077" s="536"/>
      <c r="N9077" s="535">
        <v>0</v>
      </c>
      <c r="O9077" s="536"/>
      <c r="P9077" s="535">
        <v>0</v>
      </c>
      <c r="Q9077" s="536"/>
      <c r="R9077" s="535">
        <v>0</v>
      </c>
    </row>
    <row r="9078" spans="1:18" ht="12.75">
      <c r="A9078" s="145">
        <v>96979</v>
      </c>
      <c r="B9078" s="102" t="s">
        <v>30681</v>
      </c>
      <c r="C9078" s="145" t="s">
        <v>1</v>
      </c>
      <c r="D9078" s="535">
        <v>130.26</v>
      </c>
      <c r="E9078" s="536">
        <v>0</v>
      </c>
      <c r="F9078" s="535">
        <v>133.80000000000001</v>
      </c>
      <c r="G9078" s="536">
        <v>0</v>
      </c>
      <c r="H9078" s="535">
        <v>103.12</v>
      </c>
      <c r="I9078" s="536">
        <v>0</v>
      </c>
      <c r="J9078" s="535">
        <v>135.29</v>
      </c>
      <c r="K9078" s="536">
        <v>0</v>
      </c>
      <c r="L9078" s="535">
        <v>115.28</v>
      </c>
      <c r="M9078" s="536">
        <v>0</v>
      </c>
      <c r="N9078" s="535">
        <v>111.73</v>
      </c>
      <c r="O9078" s="536">
        <v>0</v>
      </c>
      <c r="P9078" s="535">
        <v>133.13999999999999</v>
      </c>
      <c r="Q9078" s="536">
        <v>0</v>
      </c>
      <c r="R9078" s="535">
        <v>119.8</v>
      </c>
    </row>
    <row r="9079" spans="1:18" ht="12.75">
      <c r="A9079" s="145">
        <v>96976</v>
      </c>
      <c r="B9079" s="102" t="s">
        <v>30682</v>
      </c>
      <c r="C9079" s="145" t="s">
        <v>1</v>
      </c>
      <c r="D9079" s="535">
        <v>172.25</v>
      </c>
      <c r="E9079" s="536">
        <v>5.4999999999999997E-3</v>
      </c>
      <c r="F9079" s="535">
        <v>173.99</v>
      </c>
      <c r="G9079" s="536">
        <v>3.5999999999999997E-2</v>
      </c>
      <c r="H9079" s="535">
        <v>155.26</v>
      </c>
      <c r="I9079" s="536">
        <v>0</v>
      </c>
      <c r="J9079" s="535">
        <v>172.7</v>
      </c>
      <c r="K9079" s="536">
        <v>3.6200000000000003E-2</v>
      </c>
      <c r="L9079" s="535">
        <v>158.27000000000001</v>
      </c>
      <c r="M9079" s="536">
        <v>0</v>
      </c>
      <c r="N9079" s="535">
        <v>152.66</v>
      </c>
      <c r="O9079" s="536">
        <v>4.1000000000000002E-2</v>
      </c>
      <c r="P9079" s="535">
        <v>175.17</v>
      </c>
      <c r="Q9079" s="536">
        <v>5.4000000000000003E-3</v>
      </c>
      <c r="R9079" s="535">
        <v>169.51</v>
      </c>
    </row>
    <row r="9080" spans="1:18" ht="12.75">
      <c r="A9080" s="145">
        <v>96984</v>
      </c>
      <c r="B9080" s="102" t="s">
        <v>30683</v>
      </c>
      <c r="C9080" s="145" t="s">
        <v>2</v>
      </c>
      <c r="D9080" s="535">
        <v>68.540000000000006</v>
      </c>
      <c r="E9080" s="536">
        <v>0</v>
      </c>
      <c r="F9080" s="535">
        <v>64.63</v>
      </c>
      <c r="G9080" s="536">
        <v>0</v>
      </c>
      <c r="H9080" s="535">
        <v>73.900000000000006</v>
      </c>
      <c r="I9080" s="536">
        <v>0</v>
      </c>
      <c r="J9080" s="535">
        <v>61.21</v>
      </c>
      <c r="K9080" s="536">
        <v>0</v>
      </c>
      <c r="L9080" s="535">
        <v>61.31</v>
      </c>
      <c r="M9080" s="536">
        <v>0</v>
      </c>
      <c r="N9080" s="535">
        <v>58.03</v>
      </c>
      <c r="O9080" s="536">
        <v>0</v>
      </c>
      <c r="P9080" s="535">
        <v>69.31</v>
      </c>
      <c r="Q9080" s="536">
        <v>0</v>
      </c>
      <c r="R9080" s="535">
        <v>69.569999999999993</v>
      </c>
    </row>
    <row r="9081" spans="1:18" ht="12.75">
      <c r="A9081" s="145">
        <v>96980</v>
      </c>
      <c r="B9081" s="102" t="s">
        <v>30684</v>
      </c>
      <c r="C9081" s="145" t="s">
        <v>1</v>
      </c>
      <c r="D9081" s="535">
        <v>0</v>
      </c>
      <c r="E9081" s="536"/>
      <c r="F9081" s="535">
        <v>0</v>
      </c>
      <c r="G9081" s="536"/>
      <c r="H9081" s="535">
        <v>0</v>
      </c>
      <c r="I9081" s="536"/>
      <c r="J9081" s="535">
        <v>0</v>
      </c>
      <c r="K9081" s="536"/>
      <c r="L9081" s="535">
        <v>0</v>
      </c>
      <c r="M9081" s="536"/>
      <c r="N9081" s="535">
        <v>0</v>
      </c>
      <c r="O9081" s="536"/>
      <c r="P9081" s="535">
        <v>0</v>
      </c>
      <c r="Q9081" s="536"/>
      <c r="R9081" s="535">
        <v>0</v>
      </c>
    </row>
    <row r="9082" spans="1:18" ht="12.75">
      <c r="A9082" s="145">
        <v>96986</v>
      </c>
      <c r="B9082" s="102" t="s">
        <v>30685</v>
      </c>
      <c r="C9082" s="145" t="s">
        <v>2</v>
      </c>
      <c r="D9082" s="535">
        <v>99.39</v>
      </c>
      <c r="E9082" s="536">
        <v>0</v>
      </c>
      <c r="F9082" s="535">
        <v>90.02</v>
      </c>
      <c r="G9082" s="536">
        <v>0</v>
      </c>
      <c r="H9082" s="535">
        <v>120.96</v>
      </c>
      <c r="I9082" s="536">
        <v>0</v>
      </c>
      <c r="J9082" s="535">
        <v>129.82</v>
      </c>
      <c r="K9082" s="536">
        <v>0</v>
      </c>
      <c r="L9082" s="535">
        <v>129.77000000000001</v>
      </c>
      <c r="M9082" s="536">
        <v>0</v>
      </c>
      <c r="N9082" s="535">
        <v>101.98</v>
      </c>
      <c r="O9082" s="536">
        <v>0</v>
      </c>
      <c r="P9082" s="535">
        <v>98.91</v>
      </c>
      <c r="Q9082" s="536">
        <v>0</v>
      </c>
      <c r="R9082" s="535">
        <v>123.86</v>
      </c>
    </row>
    <row r="9083" spans="1:18" ht="12.75">
      <c r="A9083" s="145">
        <v>96985</v>
      </c>
      <c r="B9083" s="102" t="s">
        <v>30686</v>
      </c>
      <c r="C9083" s="145" t="s">
        <v>2</v>
      </c>
      <c r="D9083" s="535">
        <v>66.349999999999994</v>
      </c>
      <c r="E9083" s="536">
        <v>0</v>
      </c>
      <c r="F9083" s="535">
        <v>60.06</v>
      </c>
      <c r="G9083" s="536">
        <v>0</v>
      </c>
      <c r="H9083" s="535">
        <v>80.739999999999995</v>
      </c>
      <c r="I9083" s="536">
        <v>0</v>
      </c>
      <c r="J9083" s="535">
        <v>87.02</v>
      </c>
      <c r="K9083" s="536">
        <v>0</v>
      </c>
      <c r="L9083" s="535">
        <v>86.87</v>
      </c>
      <c r="M9083" s="536">
        <v>0</v>
      </c>
      <c r="N9083" s="535">
        <v>68.14</v>
      </c>
      <c r="O9083" s="536">
        <v>0</v>
      </c>
      <c r="P9083" s="535">
        <v>66.010000000000005</v>
      </c>
      <c r="Q9083" s="536">
        <v>0</v>
      </c>
      <c r="R9083" s="535">
        <v>82.7</v>
      </c>
    </row>
    <row r="9084" spans="1:18" ht="12.75">
      <c r="A9084" s="145">
        <v>96988</v>
      </c>
      <c r="B9084" s="102" t="s">
        <v>30687</v>
      </c>
      <c r="C9084" s="145" t="s">
        <v>2</v>
      </c>
      <c r="D9084" s="535">
        <v>167.19</v>
      </c>
      <c r="E9084" s="536">
        <v>0</v>
      </c>
      <c r="F9084" s="535">
        <v>172.16</v>
      </c>
      <c r="G9084" s="536">
        <v>0.9466</v>
      </c>
      <c r="H9084" s="535">
        <v>221.91</v>
      </c>
      <c r="I9084" s="536">
        <v>0</v>
      </c>
      <c r="J9084" s="535">
        <v>171.4</v>
      </c>
      <c r="K9084" s="536">
        <v>0.95079999999999998</v>
      </c>
      <c r="L9084" s="535">
        <v>181.54</v>
      </c>
      <c r="M9084" s="536">
        <v>0</v>
      </c>
      <c r="N9084" s="535">
        <v>172.32</v>
      </c>
      <c r="O9084" s="536">
        <v>0.94569999999999999</v>
      </c>
      <c r="P9084" s="535">
        <v>140.94999999999999</v>
      </c>
      <c r="Q9084" s="536">
        <v>0</v>
      </c>
      <c r="R9084" s="535">
        <v>168.06</v>
      </c>
    </row>
    <row r="9085" spans="1:18" ht="12.75">
      <c r="A9085" s="145">
        <v>104746</v>
      </c>
      <c r="B9085" s="102" t="s">
        <v>30688</v>
      </c>
      <c r="C9085" s="145" t="s">
        <v>2</v>
      </c>
      <c r="D9085" s="535">
        <v>28.28</v>
      </c>
      <c r="E9085" s="536">
        <v>0.1011</v>
      </c>
      <c r="F9085" s="535">
        <v>28.13</v>
      </c>
      <c r="G9085" s="536">
        <v>0.59689999999999999</v>
      </c>
      <c r="H9085" s="535">
        <v>35.409999999999997</v>
      </c>
      <c r="I9085" s="536">
        <v>0</v>
      </c>
      <c r="J9085" s="535">
        <v>27.25</v>
      </c>
      <c r="K9085" s="536">
        <v>0.61609999999999998</v>
      </c>
      <c r="L9085" s="535">
        <v>29.57</v>
      </c>
      <c r="M9085" s="536">
        <v>0</v>
      </c>
      <c r="N9085" s="535">
        <v>28.72</v>
      </c>
      <c r="O9085" s="536">
        <v>0.58460000000000001</v>
      </c>
      <c r="P9085" s="535">
        <v>27.02</v>
      </c>
      <c r="Q9085" s="536">
        <v>0.10580000000000001</v>
      </c>
      <c r="R9085" s="535">
        <v>30.62</v>
      </c>
    </row>
    <row r="9086" spans="1:18" ht="12.75">
      <c r="A9086" s="145">
        <v>104747</v>
      </c>
      <c r="B9086" s="102" t="s">
        <v>30689</v>
      </c>
      <c r="C9086" s="145" t="s">
        <v>2</v>
      </c>
      <c r="D9086" s="535">
        <v>0</v>
      </c>
      <c r="E9086" s="536"/>
      <c r="F9086" s="535">
        <v>0</v>
      </c>
      <c r="G9086" s="536"/>
      <c r="H9086" s="535">
        <v>0</v>
      </c>
      <c r="I9086" s="536"/>
      <c r="J9086" s="535">
        <v>0</v>
      </c>
      <c r="K9086" s="536"/>
      <c r="L9086" s="535">
        <v>0</v>
      </c>
      <c r="M9086" s="536"/>
      <c r="N9086" s="535">
        <v>0</v>
      </c>
      <c r="O9086" s="536"/>
      <c r="P9086" s="535">
        <v>0</v>
      </c>
      <c r="Q9086" s="536"/>
      <c r="R9086" s="535">
        <v>0</v>
      </c>
    </row>
    <row r="9087" spans="1:18" ht="12.75">
      <c r="A9087" s="145">
        <v>96983</v>
      </c>
      <c r="B9087" s="102" t="s">
        <v>30690</v>
      </c>
      <c r="C9087" s="145" t="s">
        <v>2</v>
      </c>
      <c r="D9087" s="535">
        <v>0</v>
      </c>
      <c r="E9087" s="536"/>
      <c r="F9087" s="535">
        <v>0</v>
      </c>
      <c r="G9087" s="536"/>
      <c r="H9087" s="535">
        <v>0</v>
      </c>
      <c r="I9087" s="536"/>
      <c r="J9087" s="535">
        <v>0</v>
      </c>
      <c r="K9087" s="536"/>
      <c r="L9087" s="535">
        <v>0</v>
      </c>
      <c r="M9087" s="536"/>
      <c r="N9087" s="535">
        <v>0</v>
      </c>
      <c r="O9087" s="536"/>
      <c r="P9087" s="535">
        <v>0</v>
      </c>
      <c r="Q9087" s="536"/>
      <c r="R9087" s="535">
        <v>0</v>
      </c>
    </row>
    <row r="9088" spans="1:18" ht="12.75">
      <c r="A9088" s="145">
        <v>104748</v>
      </c>
      <c r="B9088" s="102" t="s">
        <v>30691</v>
      </c>
      <c r="C9088" s="145" t="s">
        <v>2</v>
      </c>
      <c r="D9088" s="535">
        <v>0</v>
      </c>
      <c r="E9088" s="536"/>
      <c r="F9088" s="535">
        <v>0</v>
      </c>
      <c r="G9088" s="536"/>
      <c r="H9088" s="535">
        <v>0</v>
      </c>
      <c r="I9088" s="536"/>
      <c r="J9088" s="535">
        <v>0</v>
      </c>
      <c r="K9088" s="536"/>
      <c r="L9088" s="535">
        <v>0</v>
      </c>
      <c r="M9088" s="536"/>
      <c r="N9088" s="535">
        <v>0</v>
      </c>
      <c r="O9088" s="536"/>
      <c r="P9088" s="535">
        <v>0</v>
      </c>
      <c r="Q9088" s="536"/>
      <c r="R9088" s="535">
        <v>0</v>
      </c>
    </row>
    <row r="9089" spans="1:18" ht="12.75">
      <c r="A9089" s="145">
        <v>98463</v>
      </c>
      <c r="B9089" s="102" t="s">
        <v>30692</v>
      </c>
      <c r="C9089" s="145" t="s">
        <v>2</v>
      </c>
      <c r="D9089" s="535">
        <v>27.9</v>
      </c>
      <c r="E9089" s="536">
        <v>5.1299999999999998E-2</v>
      </c>
      <c r="F9089" s="535">
        <v>27.16</v>
      </c>
      <c r="G9089" s="536">
        <v>0.34570000000000001</v>
      </c>
      <c r="H9089" s="535">
        <v>34.79</v>
      </c>
      <c r="I9089" s="536">
        <v>0</v>
      </c>
      <c r="J9089" s="535">
        <v>25.74</v>
      </c>
      <c r="K9089" s="536">
        <v>0.36480000000000001</v>
      </c>
      <c r="L9089" s="535">
        <v>28.85</v>
      </c>
      <c r="M9089" s="536">
        <v>0</v>
      </c>
      <c r="N9089" s="535">
        <v>27.75</v>
      </c>
      <c r="O9089" s="536">
        <v>0.33839999999999998</v>
      </c>
      <c r="P9089" s="535">
        <v>27.48</v>
      </c>
      <c r="Q9089" s="536">
        <v>5.1999999999999998E-2</v>
      </c>
      <c r="R9089" s="535">
        <v>31.82</v>
      </c>
    </row>
    <row r="9090" spans="1:18" ht="12.75">
      <c r="A9090" s="145">
        <v>104827</v>
      </c>
      <c r="B9090" s="102" t="s">
        <v>30693</v>
      </c>
      <c r="C9090" s="145" t="s">
        <v>2</v>
      </c>
      <c r="D9090" s="535">
        <v>0</v>
      </c>
      <c r="E9090" s="536"/>
      <c r="F9090" s="535">
        <v>0</v>
      </c>
      <c r="G9090" s="536"/>
      <c r="H9090" s="535">
        <v>0</v>
      </c>
      <c r="I9090" s="536"/>
      <c r="J9090" s="535">
        <v>0</v>
      </c>
      <c r="K9090" s="536"/>
      <c r="L9090" s="535">
        <v>0</v>
      </c>
      <c r="M9090" s="536"/>
      <c r="N9090" s="535">
        <v>0</v>
      </c>
      <c r="O9090" s="536"/>
      <c r="P9090" s="535">
        <v>0</v>
      </c>
      <c r="Q9090" s="536"/>
      <c r="R9090" s="535">
        <v>0</v>
      </c>
    </row>
    <row r="9091" spans="1:18" ht="12.75">
      <c r="A9091" s="145">
        <v>104828</v>
      </c>
      <c r="B9091" s="102" t="s">
        <v>30694</v>
      </c>
      <c r="C9091" s="145" t="s">
        <v>2</v>
      </c>
      <c r="D9091" s="535">
        <v>0</v>
      </c>
      <c r="E9091" s="536"/>
      <c r="F9091" s="535">
        <v>0</v>
      </c>
      <c r="G9091" s="536"/>
      <c r="H9091" s="535">
        <v>0</v>
      </c>
      <c r="I9091" s="536"/>
      <c r="J9091" s="535">
        <v>0</v>
      </c>
      <c r="K9091" s="536"/>
      <c r="L9091" s="535">
        <v>0</v>
      </c>
      <c r="M9091" s="536"/>
      <c r="N9091" s="535">
        <v>0</v>
      </c>
      <c r="O9091" s="536"/>
      <c r="P9091" s="535">
        <v>0</v>
      </c>
      <c r="Q9091" s="536"/>
      <c r="R9091" s="535">
        <v>0</v>
      </c>
    </row>
    <row r="9092" spans="1:18" ht="12.75">
      <c r="A9092" s="145">
        <v>104824</v>
      </c>
      <c r="B9092" s="102" t="s">
        <v>30695</v>
      </c>
      <c r="C9092" s="145" t="s">
        <v>2</v>
      </c>
      <c r="D9092" s="535">
        <v>0</v>
      </c>
      <c r="E9092" s="536"/>
      <c r="F9092" s="535">
        <v>0</v>
      </c>
      <c r="G9092" s="536"/>
      <c r="H9092" s="535">
        <v>0</v>
      </c>
      <c r="I9092" s="536"/>
      <c r="J9092" s="535">
        <v>0</v>
      </c>
      <c r="K9092" s="536"/>
      <c r="L9092" s="535">
        <v>0</v>
      </c>
      <c r="M9092" s="536"/>
      <c r="N9092" s="535">
        <v>0</v>
      </c>
      <c r="O9092" s="536"/>
      <c r="P9092" s="535">
        <v>0</v>
      </c>
      <c r="Q9092" s="536"/>
      <c r="R9092" s="535">
        <v>0</v>
      </c>
    </row>
    <row r="9093" spans="1:18" ht="12.75">
      <c r="A9093" s="145">
        <v>104826</v>
      </c>
      <c r="B9093" s="102" t="s">
        <v>30696</v>
      </c>
      <c r="C9093" s="145" t="s">
        <v>2</v>
      </c>
      <c r="D9093" s="535">
        <v>0</v>
      </c>
      <c r="E9093" s="536"/>
      <c r="F9093" s="535">
        <v>0</v>
      </c>
      <c r="G9093" s="536"/>
      <c r="H9093" s="535">
        <v>0</v>
      </c>
      <c r="I9093" s="536"/>
      <c r="J9093" s="535">
        <v>0</v>
      </c>
      <c r="K9093" s="536"/>
      <c r="L9093" s="535">
        <v>0</v>
      </c>
      <c r="M9093" s="536"/>
      <c r="N9093" s="535">
        <v>0</v>
      </c>
      <c r="O9093" s="536"/>
      <c r="P9093" s="535">
        <v>0</v>
      </c>
      <c r="Q9093" s="536"/>
      <c r="R9093" s="535">
        <v>0</v>
      </c>
    </row>
    <row r="9094" spans="1:18" ht="12.75">
      <c r="A9094" s="145">
        <v>104825</v>
      </c>
      <c r="B9094" s="102" t="s">
        <v>30697</v>
      </c>
      <c r="C9094" s="145" t="s">
        <v>2</v>
      </c>
      <c r="D9094" s="535">
        <v>0</v>
      </c>
      <c r="E9094" s="536"/>
      <c r="F9094" s="535">
        <v>0</v>
      </c>
      <c r="G9094" s="536"/>
      <c r="H9094" s="535">
        <v>0</v>
      </c>
      <c r="I9094" s="536"/>
      <c r="J9094" s="535">
        <v>0</v>
      </c>
      <c r="K9094" s="536"/>
      <c r="L9094" s="535">
        <v>0</v>
      </c>
      <c r="M9094" s="536"/>
      <c r="N9094" s="535">
        <v>0</v>
      </c>
      <c r="O9094" s="536"/>
      <c r="P9094" s="535">
        <v>0</v>
      </c>
      <c r="Q9094" s="536"/>
      <c r="R9094" s="535">
        <v>0</v>
      </c>
    </row>
    <row r="9095" spans="1:18" ht="12.75">
      <c r="A9095" s="145">
        <v>104993</v>
      </c>
      <c r="B9095" s="102" t="s">
        <v>30698</v>
      </c>
      <c r="C9095" s="145" t="s">
        <v>2</v>
      </c>
      <c r="D9095" s="535">
        <v>0</v>
      </c>
      <c r="E9095" s="536"/>
      <c r="F9095" s="535">
        <v>0</v>
      </c>
      <c r="G9095" s="536"/>
      <c r="H9095" s="535">
        <v>0</v>
      </c>
      <c r="I9095" s="536"/>
      <c r="J9095" s="535">
        <v>0</v>
      </c>
      <c r="K9095" s="536"/>
      <c r="L9095" s="535">
        <v>0</v>
      </c>
      <c r="M9095" s="536"/>
      <c r="N9095" s="535">
        <v>0</v>
      </c>
      <c r="O9095" s="536"/>
      <c r="P9095" s="535">
        <v>0</v>
      </c>
      <c r="Q9095" s="536"/>
      <c r="R9095" s="535">
        <v>0</v>
      </c>
    </row>
    <row r="9096" spans="1:18" ht="12.75">
      <c r="A9096" s="145">
        <v>104994</v>
      </c>
      <c r="B9096" s="102" t="s">
        <v>30699</v>
      </c>
      <c r="C9096" s="145" t="s">
        <v>2</v>
      </c>
      <c r="D9096" s="535">
        <v>0</v>
      </c>
      <c r="E9096" s="536"/>
      <c r="F9096" s="535">
        <v>0</v>
      </c>
      <c r="G9096" s="536"/>
      <c r="H9096" s="535">
        <v>0</v>
      </c>
      <c r="I9096" s="536"/>
      <c r="J9096" s="535">
        <v>0</v>
      </c>
      <c r="K9096" s="536"/>
      <c r="L9096" s="535">
        <v>0</v>
      </c>
      <c r="M9096" s="536"/>
      <c r="N9096" s="535">
        <v>0</v>
      </c>
      <c r="O9096" s="536"/>
      <c r="P9096" s="535">
        <v>0</v>
      </c>
      <c r="Q9096" s="536"/>
      <c r="R9096" s="535">
        <v>0</v>
      </c>
    </row>
    <row r="9097" spans="1:18" ht="12.75">
      <c r="A9097" s="145">
        <v>104995</v>
      </c>
      <c r="B9097" s="102" t="s">
        <v>30700</v>
      </c>
      <c r="C9097" s="145" t="s">
        <v>2</v>
      </c>
      <c r="D9097" s="535">
        <v>0</v>
      </c>
      <c r="E9097" s="536"/>
      <c r="F9097" s="535">
        <v>0</v>
      </c>
      <c r="G9097" s="536"/>
      <c r="H9097" s="535">
        <v>0</v>
      </c>
      <c r="I9097" s="536"/>
      <c r="J9097" s="535">
        <v>0</v>
      </c>
      <c r="K9097" s="536"/>
      <c r="L9097" s="535">
        <v>0</v>
      </c>
      <c r="M9097" s="536"/>
      <c r="N9097" s="535">
        <v>0</v>
      </c>
      <c r="O9097" s="536"/>
      <c r="P9097" s="535">
        <v>0</v>
      </c>
      <c r="Q9097" s="536"/>
      <c r="R9097" s="535">
        <v>0</v>
      </c>
    </row>
    <row r="9098" spans="1:18" ht="12.75">
      <c r="A9098" s="145">
        <v>104996</v>
      </c>
      <c r="B9098" s="102" t="s">
        <v>30701</v>
      </c>
      <c r="C9098" s="145" t="s">
        <v>2</v>
      </c>
      <c r="D9098" s="535">
        <v>0</v>
      </c>
      <c r="E9098" s="536"/>
      <c r="F9098" s="535">
        <v>0</v>
      </c>
      <c r="G9098" s="536"/>
      <c r="H9098" s="535">
        <v>0</v>
      </c>
      <c r="I9098" s="536"/>
      <c r="J9098" s="535">
        <v>0</v>
      </c>
      <c r="K9098" s="536"/>
      <c r="L9098" s="535">
        <v>0</v>
      </c>
      <c r="M9098" s="536"/>
      <c r="N9098" s="535">
        <v>0</v>
      </c>
      <c r="O9098" s="536"/>
      <c r="P9098" s="535">
        <v>0</v>
      </c>
      <c r="Q9098" s="536"/>
      <c r="R9098" s="535">
        <v>0</v>
      </c>
    </row>
    <row r="9099" spans="1:18" ht="12.75">
      <c r="A9099" s="145">
        <v>95676</v>
      </c>
      <c r="B9099" s="102" t="s">
        <v>30702</v>
      </c>
      <c r="C9099" s="145" t="s">
        <v>2</v>
      </c>
      <c r="D9099" s="535">
        <v>135.02000000000001</v>
      </c>
      <c r="E9099" s="536">
        <v>0.89019999999999999</v>
      </c>
      <c r="F9099" s="535">
        <v>98.54</v>
      </c>
      <c r="G9099" s="536">
        <v>0</v>
      </c>
      <c r="H9099" s="535">
        <v>135.58000000000001</v>
      </c>
      <c r="I9099" s="536">
        <v>0.88660000000000005</v>
      </c>
      <c r="J9099" s="535">
        <v>132.52000000000001</v>
      </c>
      <c r="K9099" s="536">
        <v>0.90700000000000003</v>
      </c>
      <c r="L9099" s="535">
        <v>138.11000000000001</v>
      </c>
      <c r="M9099" s="536">
        <v>0</v>
      </c>
      <c r="N9099" s="535">
        <v>134.41999999999999</v>
      </c>
      <c r="O9099" s="536">
        <v>0.89419999999999999</v>
      </c>
      <c r="P9099" s="535">
        <v>142.4</v>
      </c>
      <c r="Q9099" s="536">
        <v>0</v>
      </c>
      <c r="R9099" s="535">
        <v>135.88</v>
      </c>
    </row>
    <row r="9100" spans="1:18" ht="12.75">
      <c r="A9100" s="145">
        <v>95677</v>
      </c>
      <c r="B9100" s="102" t="s">
        <v>30703</v>
      </c>
      <c r="C9100" s="145" t="s">
        <v>2</v>
      </c>
      <c r="D9100" s="535">
        <v>0</v>
      </c>
      <c r="E9100" s="536"/>
      <c r="F9100" s="535">
        <v>0</v>
      </c>
      <c r="G9100" s="536"/>
      <c r="H9100" s="535">
        <v>0</v>
      </c>
      <c r="I9100" s="536"/>
      <c r="J9100" s="535">
        <v>0</v>
      </c>
      <c r="K9100" s="536"/>
      <c r="L9100" s="535">
        <v>0</v>
      </c>
      <c r="M9100" s="536"/>
      <c r="N9100" s="535">
        <v>0</v>
      </c>
      <c r="O9100" s="536"/>
      <c r="P9100" s="535">
        <v>0</v>
      </c>
      <c r="Q9100" s="536"/>
      <c r="R9100" s="535">
        <v>0</v>
      </c>
    </row>
    <row r="9101" spans="1:18" ht="12.75">
      <c r="A9101" s="145">
        <v>105135</v>
      </c>
      <c r="B9101" s="102" t="s">
        <v>30704</v>
      </c>
      <c r="C9101" s="145" t="s">
        <v>2</v>
      </c>
      <c r="D9101" s="535">
        <v>997</v>
      </c>
      <c r="E9101" s="536">
        <v>0.95730000000000004</v>
      </c>
      <c r="F9101" s="535">
        <v>994.5</v>
      </c>
      <c r="G9101" s="536">
        <v>0.9597</v>
      </c>
      <c r="H9101" s="535">
        <v>998.47</v>
      </c>
      <c r="I9101" s="536">
        <v>0.95589999999999997</v>
      </c>
      <c r="J9101" s="535">
        <v>989.91</v>
      </c>
      <c r="K9101" s="536">
        <v>0.96409999999999996</v>
      </c>
      <c r="L9101" s="535">
        <v>1409.86</v>
      </c>
      <c r="M9101" s="536">
        <v>0</v>
      </c>
      <c r="N9101" s="535">
        <v>995.29</v>
      </c>
      <c r="O9101" s="536">
        <v>0.95889999999999997</v>
      </c>
      <c r="P9101" s="535">
        <v>997.64</v>
      </c>
      <c r="Q9101" s="536">
        <v>0.95669999999999999</v>
      </c>
      <c r="R9101" s="535">
        <v>1432.23</v>
      </c>
    </row>
    <row r="9102" spans="1:18" ht="12.75">
      <c r="A9102" s="145">
        <v>104998</v>
      </c>
      <c r="B9102" s="102" t="s">
        <v>30705</v>
      </c>
      <c r="C9102" s="145" t="s">
        <v>2</v>
      </c>
      <c r="D9102" s="535">
        <v>611.02</v>
      </c>
      <c r="E9102" s="536">
        <v>0.93979999999999997</v>
      </c>
      <c r="F9102" s="535">
        <v>608.85</v>
      </c>
      <c r="G9102" s="536">
        <v>0.94320000000000004</v>
      </c>
      <c r="H9102" s="535">
        <v>612.29999999999995</v>
      </c>
      <c r="I9102" s="536">
        <v>0.93789999999999996</v>
      </c>
      <c r="J9102" s="535">
        <v>604.91</v>
      </c>
      <c r="K9102" s="536">
        <v>0.94930000000000003</v>
      </c>
      <c r="L9102" s="535">
        <v>859.64</v>
      </c>
      <c r="M9102" s="536">
        <v>0</v>
      </c>
      <c r="N9102" s="535">
        <v>609.54</v>
      </c>
      <c r="O9102" s="536">
        <v>0.94210000000000005</v>
      </c>
      <c r="P9102" s="535">
        <v>611.57000000000005</v>
      </c>
      <c r="Q9102" s="536">
        <v>0.93899999999999995</v>
      </c>
      <c r="R9102" s="535">
        <v>873.5</v>
      </c>
    </row>
    <row r="9103" spans="1:18" ht="12.75">
      <c r="A9103" s="145">
        <v>104997</v>
      </c>
      <c r="B9103" s="102" t="s">
        <v>30706</v>
      </c>
      <c r="C9103" s="145" t="s">
        <v>2</v>
      </c>
      <c r="D9103" s="535">
        <v>457.34</v>
      </c>
      <c r="E9103" s="536">
        <v>0.91959999999999997</v>
      </c>
      <c r="F9103" s="535">
        <v>455.17</v>
      </c>
      <c r="G9103" s="536">
        <v>0.92400000000000004</v>
      </c>
      <c r="H9103" s="535">
        <v>458.62</v>
      </c>
      <c r="I9103" s="536">
        <v>0.91710000000000003</v>
      </c>
      <c r="J9103" s="535">
        <v>451.23</v>
      </c>
      <c r="K9103" s="536">
        <v>0.93210000000000004</v>
      </c>
      <c r="L9103" s="535">
        <v>639.6</v>
      </c>
      <c r="M9103" s="536">
        <v>0</v>
      </c>
      <c r="N9103" s="535">
        <v>455.86</v>
      </c>
      <c r="O9103" s="536">
        <v>0.92259999999999998</v>
      </c>
      <c r="P9103" s="535">
        <v>457.89</v>
      </c>
      <c r="Q9103" s="536">
        <v>0.91849999999999998</v>
      </c>
      <c r="R9103" s="535">
        <v>650.11</v>
      </c>
    </row>
    <row r="9104" spans="1:18" ht="12.75">
      <c r="A9104" s="145">
        <v>95673</v>
      </c>
      <c r="B9104" s="102" t="s">
        <v>30707</v>
      </c>
      <c r="C9104" s="145" t="s">
        <v>2</v>
      </c>
      <c r="D9104" s="535">
        <v>134.46</v>
      </c>
      <c r="E9104" s="536">
        <v>0.81810000000000005</v>
      </c>
      <c r="F9104" s="535">
        <v>133.02000000000001</v>
      </c>
      <c r="G9104" s="536">
        <v>0.82689999999999997</v>
      </c>
      <c r="H9104" s="535">
        <v>135.32</v>
      </c>
      <c r="I9104" s="536">
        <v>0.81289999999999996</v>
      </c>
      <c r="J9104" s="535">
        <v>130.4</v>
      </c>
      <c r="K9104" s="536">
        <v>0.84360000000000002</v>
      </c>
      <c r="L9104" s="535">
        <v>182.39</v>
      </c>
      <c r="M9104" s="536">
        <v>0</v>
      </c>
      <c r="N9104" s="535">
        <v>133.47999999999999</v>
      </c>
      <c r="O9104" s="536">
        <v>0.82410000000000005</v>
      </c>
      <c r="P9104" s="535">
        <v>134.83000000000001</v>
      </c>
      <c r="Q9104" s="536">
        <v>0.81579999999999997</v>
      </c>
      <c r="R9104" s="535">
        <v>185.67</v>
      </c>
    </row>
    <row r="9105" spans="1:18" ht="12.75">
      <c r="A9105" s="145">
        <v>95674</v>
      </c>
      <c r="B9105" s="102" t="s">
        <v>30708</v>
      </c>
      <c r="C9105" s="145" t="s">
        <v>2</v>
      </c>
      <c r="D9105" s="535">
        <v>142.54</v>
      </c>
      <c r="E9105" s="536">
        <v>0.82840000000000003</v>
      </c>
      <c r="F9105" s="535">
        <v>141.1</v>
      </c>
      <c r="G9105" s="536">
        <v>0.83689999999999998</v>
      </c>
      <c r="H9105" s="535">
        <v>143.4</v>
      </c>
      <c r="I9105" s="536">
        <v>0.82340000000000002</v>
      </c>
      <c r="J9105" s="535">
        <v>138.47999999999999</v>
      </c>
      <c r="K9105" s="536">
        <v>0.85270000000000001</v>
      </c>
      <c r="L9105" s="535">
        <v>193.97</v>
      </c>
      <c r="M9105" s="536">
        <v>0</v>
      </c>
      <c r="N9105" s="535">
        <v>141.56</v>
      </c>
      <c r="O9105" s="536">
        <v>0.83409999999999995</v>
      </c>
      <c r="P9105" s="535">
        <v>142.91</v>
      </c>
      <c r="Q9105" s="536">
        <v>0.82630000000000003</v>
      </c>
      <c r="R9105" s="535">
        <v>197.42</v>
      </c>
    </row>
    <row r="9106" spans="1:18" ht="12.75">
      <c r="A9106" s="145">
        <v>104992</v>
      </c>
      <c r="B9106" s="102" t="s">
        <v>30709</v>
      </c>
      <c r="C9106" s="145" t="s">
        <v>2</v>
      </c>
      <c r="D9106" s="535">
        <v>1391.1</v>
      </c>
      <c r="E9106" s="536">
        <v>0.96519999999999995</v>
      </c>
      <c r="F9106" s="535">
        <v>1388.23</v>
      </c>
      <c r="G9106" s="536">
        <v>0.96719999999999995</v>
      </c>
      <c r="H9106" s="535">
        <v>1392.76</v>
      </c>
      <c r="I9106" s="536">
        <v>0.96399999999999997</v>
      </c>
      <c r="J9106" s="535">
        <v>1383.05</v>
      </c>
      <c r="K9106" s="536">
        <v>0.9708</v>
      </c>
      <c r="L9106" s="535">
        <v>1971.71</v>
      </c>
      <c r="M9106" s="536">
        <v>0</v>
      </c>
      <c r="N9106" s="535">
        <v>1389.15</v>
      </c>
      <c r="O9106" s="536">
        <v>0.96650000000000003</v>
      </c>
      <c r="P9106" s="535">
        <v>1391.83</v>
      </c>
      <c r="Q9106" s="536">
        <v>0.9647</v>
      </c>
      <c r="R9106" s="535">
        <v>2002.77</v>
      </c>
    </row>
    <row r="9107" spans="1:18" ht="12.75">
      <c r="A9107" s="145">
        <v>95675</v>
      </c>
      <c r="B9107" s="102" t="s">
        <v>30710</v>
      </c>
      <c r="C9107" s="145" t="s">
        <v>2</v>
      </c>
      <c r="D9107" s="535">
        <v>175.87</v>
      </c>
      <c r="E9107" s="536">
        <v>0.82779999999999998</v>
      </c>
      <c r="F9107" s="535">
        <v>174.09</v>
      </c>
      <c r="G9107" s="536">
        <v>0.83620000000000005</v>
      </c>
      <c r="H9107" s="535">
        <v>176.92</v>
      </c>
      <c r="I9107" s="536">
        <v>0.82289999999999996</v>
      </c>
      <c r="J9107" s="535">
        <v>170.83</v>
      </c>
      <c r="K9107" s="536">
        <v>0.85219999999999996</v>
      </c>
      <c r="L9107" s="535">
        <v>239.27</v>
      </c>
      <c r="M9107" s="536">
        <v>0</v>
      </c>
      <c r="N9107" s="535">
        <v>174.66</v>
      </c>
      <c r="O9107" s="536">
        <v>0.83350000000000002</v>
      </c>
      <c r="P9107" s="535">
        <v>176.33</v>
      </c>
      <c r="Q9107" s="536">
        <v>0.8256</v>
      </c>
      <c r="R9107" s="535">
        <v>243.54</v>
      </c>
    </row>
    <row r="9108" spans="1:18" ht="12.75">
      <c r="A9108" s="145">
        <v>95648</v>
      </c>
      <c r="B9108" s="102" t="s">
        <v>30711</v>
      </c>
      <c r="C9108" s="145" t="s">
        <v>2</v>
      </c>
      <c r="D9108" s="535">
        <v>645.6</v>
      </c>
      <c r="E9108" s="536">
        <v>0</v>
      </c>
      <c r="F9108" s="535">
        <v>587.96</v>
      </c>
      <c r="G9108" s="536">
        <v>0.70430000000000004</v>
      </c>
      <c r="H9108" s="535">
        <v>590.47</v>
      </c>
      <c r="I9108" s="536">
        <v>0</v>
      </c>
      <c r="J9108" s="535">
        <v>591.38</v>
      </c>
      <c r="K9108" s="536">
        <v>0.70020000000000004</v>
      </c>
      <c r="L9108" s="535">
        <v>606.91</v>
      </c>
      <c r="M9108" s="536">
        <v>0</v>
      </c>
      <c r="N9108" s="535">
        <v>570.9</v>
      </c>
      <c r="O9108" s="536">
        <v>0</v>
      </c>
      <c r="P9108" s="535">
        <v>610.4</v>
      </c>
      <c r="Q9108" s="536">
        <v>0</v>
      </c>
      <c r="R9108" s="535">
        <v>757.45</v>
      </c>
    </row>
    <row r="9109" spans="1:18" ht="12.75">
      <c r="A9109" s="145">
        <v>95649</v>
      </c>
      <c r="B9109" s="102" t="s">
        <v>30712</v>
      </c>
      <c r="C9109" s="145" t="s">
        <v>2</v>
      </c>
      <c r="D9109" s="535">
        <v>1109.22</v>
      </c>
      <c r="E9109" s="536">
        <v>0</v>
      </c>
      <c r="F9109" s="535">
        <v>1016.5</v>
      </c>
      <c r="G9109" s="536">
        <v>0.68230000000000002</v>
      </c>
      <c r="H9109" s="535">
        <v>1017.25</v>
      </c>
      <c r="I9109" s="536">
        <v>0</v>
      </c>
      <c r="J9109" s="535">
        <v>1025.08</v>
      </c>
      <c r="K9109" s="536">
        <v>0.67659999999999998</v>
      </c>
      <c r="L9109" s="535">
        <v>1049.6600000000001</v>
      </c>
      <c r="M9109" s="536">
        <v>0</v>
      </c>
      <c r="N9109" s="535">
        <v>988.32</v>
      </c>
      <c r="O9109" s="536">
        <v>0</v>
      </c>
      <c r="P9109" s="535">
        <v>1055.42</v>
      </c>
      <c r="Q9109" s="536">
        <v>0</v>
      </c>
      <c r="R9109" s="535">
        <v>1308.29</v>
      </c>
    </row>
    <row r="9110" spans="1:18" ht="12.75">
      <c r="A9110" s="145">
        <v>95650</v>
      </c>
      <c r="B9110" s="102" t="s">
        <v>30713</v>
      </c>
      <c r="C9110" s="145" t="s">
        <v>2</v>
      </c>
      <c r="D9110" s="535">
        <v>1618.69</v>
      </c>
      <c r="E9110" s="536">
        <v>0</v>
      </c>
      <c r="F9110" s="535">
        <v>1485.6</v>
      </c>
      <c r="G9110" s="536">
        <v>0.67710000000000004</v>
      </c>
      <c r="H9110" s="535">
        <v>1485.83</v>
      </c>
      <c r="I9110" s="536">
        <v>0</v>
      </c>
      <c r="J9110" s="535">
        <v>1498.42</v>
      </c>
      <c r="K9110" s="536">
        <v>0.67130000000000001</v>
      </c>
      <c r="L9110" s="535">
        <v>1534.21</v>
      </c>
      <c r="M9110" s="536">
        <v>0</v>
      </c>
      <c r="N9110" s="535">
        <v>1444.8</v>
      </c>
      <c r="O9110" s="536">
        <v>0</v>
      </c>
      <c r="P9110" s="535">
        <v>1542.35</v>
      </c>
      <c r="Q9110" s="536">
        <v>0</v>
      </c>
      <c r="R9110" s="535">
        <v>1911.22</v>
      </c>
    </row>
    <row r="9111" spans="1:18" ht="12.75">
      <c r="A9111" s="145">
        <v>95651</v>
      </c>
      <c r="B9111" s="102" t="s">
        <v>30714</v>
      </c>
      <c r="C9111" s="145" t="s">
        <v>2</v>
      </c>
      <c r="D9111" s="535">
        <v>2100.9</v>
      </c>
      <c r="E9111" s="536">
        <v>0</v>
      </c>
      <c r="F9111" s="535">
        <v>1930.53</v>
      </c>
      <c r="G9111" s="536">
        <v>0.67310000000000003</v>
      </c>
      <c r="H9111" s="535">
        <v>1929.44</v>
      </c>
      <c r="I9111" s="536">
        <v>0</v>
      </c>
      <c r="J9111" s="535">
        <v>1948.23</v>
      </c>
      <c r="K9111" s="536">
        <v>0.66690000000000005</v>
      </c>
      <c r="L9111" s="535">
        <v>1993.83</v>
      </c>
      <c r="M9111" s="536">
        <v>0</v>
      </c>
      <c r="N9111" s="535">
        <v>1877.96</v>
      </c>
      <c r="O9111" s="536">
        <v>0</v>
      </c>
      <c r="P9111" s="535">
        <v>2004.26</v>
      </c>
      <c r="Q9111" s="536">
        <v>0</v>
      </c>
      <c r="R9111" s="535">
        <v>2483.27</v>
      </c>
    </row>
    <row r="9112" spans="1:18" ht="12.75">
      <c r="A9112" s="145">
        <v>95652</v>
      </c>
      <c r="B9112" s="102" t="s">
        <v>30715</v>
      </c>
      <c r="C9112" s="145" t="s">
        <v>2</v>
      </c>
      <c r="D9112" s="535">
        <v>794.85</v>
      </c>
      <c r="E9112" s="536">
        <v>0</v>
      </c>
      <c r="F9112" s="535">
        <v>727.62</v>
      </c>
      <c r="G9112" s="536">
        <v>0.71330000000000005</v>
      </c>
      <c r="H9112" s="535">
        <v>727.91</v>
      </c>
      <c r="I9112" s="536">
        <v>0</v>
      </c>
      <c r="J9112" s="535">
        <v>732.81</v>
      </c>
      <c r="K9112" s="536">
        <v>0.70820000000000005</v>
      </c>
      <c r="L9112" s="535">
        <v>750.03</v>
      </c>
      <c r="M9112" s="536">
        <v>0</v>
      </c>
      <c r="N9112" s="535">
        <v>705.6</v>
      </c>
      <c r="O9112" s="536">
        <v>0</v>
      </c>
      <c r="P9112" s="535">
        <v>752.89</v>
      </c>
      <c r="Q9112" s="536">
        <v>0</v>
      </c>
      <c r="R9112" s="535">
        <v>939.18</v>
      </c>
    </row>
    <row r="9113" spans="1:18" ht="12.75">
      <c r="A9113" s="145">
        <v>95653</v>
      </c>
      <c r="B9113" s="102" t="s">
        <v>30716</v>
      </c>
      <c r="C9113" s="145" t="s">
        <v>2</v>
      </c>
      <c r="D9113" s="535">
        <v>1405.64</v>
      </c>
      <c r="E9113" s="536">
        <v>0</v>
      </c>
      <c r="F9113" s="535">
        <v>1294.02</v>
      </c>
      <c r="G9113" s="536">
        <v>0.69689999999999996</v>
      </c>
      <c r="H9113" s="535">
        <v>1290.22</v>
      </c>
      <c r="I9113" s="536">
        <v>0</v>
      </c>
      <c r="J9113" s="535">
        <v>1306.1300000000001</v>
      </c>
      <c r="K9113" s="536">
        <v>0.6905</v>
      </c>
      <c r="L9113" s="535">
        <v>1334.02</v>
      </c>
      <c r="M9113" s="536">
        <v>0</v>
      </c>
      <c r="N9113" s="535">
        <v>1255.94</v>
      </c>
      <c r="O9113" s="536">
        <v>0</v>
      </c>
      <c r="P9113" s="535">
        <v>1338.49</v>
      </c>
      <c r="Q9113" s="536">
        <v>0</v>
      </c>
      <c r="R9113" s="535">
        <v>1669.36</v>
      </c>
    </row>
    <row r="9114" spans="1:18" ht="12.75">
      <c r="A9114" s="145">
        <v>95654</v>
      </c>
      <c r="B9114" s="102" t="s">
        <v>30717</v>
      </c>
      <c r="C9114" s="145" t="s">
        <v>2</v>
      </c>
      <c r="D9114" s="535">
        <v>2068.5700000000002</v>
      </c>
      <c r="E9114" s="536">
        <v>0</v>
      </c>
      <c r="F9114" s="535">
        <v>1906.47</v>
      </c>
      <c r="G9114" s="536">
        <v>0.69350000000000001</v>
      </c>
      <c r="H9114" s="535">
        <v>1900.02</v>
      </c>
      <c r="I9114" s="536">
        <v>0</v>
      </c>
      <c r="J9114" s="535">
        <v>1924.52</v>
      </c>
      <c r="K9114" s="536">
        <v>0.68700000000000006</v>
      </c>
      <c r="L9114" s="535">
        <v>1965.51</v>
      </c>
      <c r="M9114" s="536">
        <v>0</v>
      </c>
      <c r="N9114" s="535">
        <v>1850.69</v>
      </c>
      <c r="O9114" s="536">
        <v>0</v>
      </c>
      <c r="P9114" s="535">
        <v>1971.73</v>
      </c>
      <c r="Q9114" s="536">
        <v>0</v>
      </c>
      <c r="R9114" s="535">
        <v>2458.81</v>
      </c>
    </row>
    <row r="9115" spans="1:18" ht="12.75">
      <c r="A9115" s="145">
        <v>95655</v>
      </c>
      <c r="B9115" s="102" t="s">
        <v>30718</v>
      </c>
      <c r="C9115" s="145" t="s">
        <v>2</v>
      </c>
      <c r="D9115" s="535">
        <v>2696.55</v>
      </c>
      <c r="E9115" s="536">
        <v>0</v>
      </c>
      <c r="F9115" s="535">
        <v>2488.0100000000002</v>
      </c>
      <c r="G9115" s="536">
        <v>0.6905</v>
      </c>
      <c r="H9115" s="535">
        <v>2477.9</v>
      </c>
      <c r="I9115" s="536">
        <v>0</v>
      </c>
      <c r="J9115" s="535">
        <v>2512.7399999999998</v>
      </c>
      <c r="K9115" s="536">
        <v>0.68369999999999997</v>
      </c>
      <c r="L9115" s="535">
        <v>2565.08</v>
      </c>
      <c r="M9115" s="536">
        <v>0</v>
      </c>
      <c r="N9115" s="535">
        <v>2415.61</v>
      </c>
      <c r="O9115" s="536">
        <v>0</v>
      </c>
      <c r="P9115" s="535">
        <v>2572.9699999999998</v>
      </c>
      <c r="Q9115" s="536">
        <v>0</v>
      </c>
      <c r="R9115" s="535">
        <v>3208.62</v>
      </c>
    </row>
    <row r="9116" spans="1:18" ht="12.75">
      <c r="A9116" s="145">
        <v>95657</v>
      </c>
      <c r="B9116" s="102" t="s">
        <v>30719</v>
      </c>
      <c r="C9116" s="145" t="s">
        <v>2</v>
      </c>
      <c r="D9116" s="535">
        <v>332.14</v>
      </c>
      <c r="E9116" s="536">
        <v>0.53129999999999999</v>
      </c>
      <c r="F9116" s="535">
        <v>338.71</v>
      </c>
      <c r="G9116" s="536">
        <v>0.52129999999999999</v>
      </c>
      <c r="H9116" s="535">
        <v>342.48</v>
      </c>
      <c r="I9116" s="536">
        <v>0.51519999999999999</v>
      </c>
      <c r="J9116" s="535">
        <v>327.48</v>
      </c>
      <c r="K9116" s="536">
        <v>0.53879999999999995</v>
      </c>
      <c r="L9116" s="535">
        <v>349.03</v>
      </c>
      <c r="M9116" s="536">
        <v>0.50549999999999995</v>
      </c>
      <c r="N9116" s="535">
        <v>324.12</v>
      </c>
      <c r="O9116" s="536">
        <v>0</v>
      </c>
      <c r="P9116" s="535">
        <v>365.67</v>
      </c>
      <c r="Q9116" s="536">
        <v>4.0000000000000002E-4</v>
      </c>
      <c r="R9116" s="535">
        <v>363.07</v>
      </c>
    </row>
    <row r="9117" spans="1:18" ht="12.75">
      <c r="A9117" s="145">
        <v>95658</v>
      </c>
      <c r="B9117" s="102" t="s">
        <v>30720</v>
      </c>
      <c r="C9117" s="145" t="s">
        <v>2</v>
      </c>
      <c r="D9117" s="535">
        <v>601.91999999999996</v>
      </c>
      <c r="E9117" s="536">
        <v>0.53610000000000002</v>
      </c>
      <c r="F9117" s="535">
        <v>616.92999999999995</v>
      </c>
      <c r="G9117" s="536">
        <v>0.52339999999999998</v>
      </c>
      <c r="H9117" s="535">
        <v>621.48</v>
      </c>
      <c r="I9117" s="536">
        <v>0.51919999999999999</v>
      </c>
      <c r="J9117" s="535">
        <v>598.01</v>
      </c>
      <c r="K9117" s="536">
        <v>0.53959999999999997</v>
      </c>
      <c r="L9117" s="535">
        <v>635.15</v>
      </c>
      <c r="M9117" s="536">
        <v>0.50800000000000001</v>
      </c>
      <c r="N9117" s="535">
        <v>589.99</v>
      </c>
      <c r="O9117" s="536">
        <v>0</v>
      </c>
      <c r="P9117" s="535">
        <v>665.08</v>
      </c>
      <c r="Q9117" s="536">
        <v>2.9999999999999997E-4</v>
      </c>
      <c r="R9117" s="535">
        <v>662.17</v>
      </c>
    </row>
    <row r="9118" spans="1:18" ht="12.75">
      <c r="A9118" s="145">
        <v>95659</v>
      </c>
      <c r="B9118" s="102" t="s">
        <v>30721</v>
      </c>
      <c r="C9118" s="145" t="s">
        <v>2</v>
      </c>
      <c r="D9118" s="535">
        <v>895.44</v>
      </c>
      <c r="E9118" s="536">
        <v>0.53800000000000003</v>
      </c>
      <c r="F9118" s="535">
        <v>918.25</v>
      </c>
      <c r="G9118" s="536">
        <v>0.52500000000000002</v>
      </c>
      <c r="H9118" s="535">
        <v>924.58</v>
      </c>
      <c r="I9118" s="536">
        <v>0.52110000000000001</v>
      </c>
      <c r="J9118" s="535">
        <v>890.45</v>
      </c>
      <c r="K9118" s="536">
        <v>0.54100000000000004</v>
      </c>
      <c r="L9118" s="535">
        <v>945.17</v>
      </c>
      <c r="M9118" s="536">
        <v>0.50970000000000004</v>
      </c>
      <c r="N9118" s="535">
        <v>877.95</v>
      </c>
      <c r="O9118" s="536">
        <v>0</v>
      </c>
      <c r="P9118" s="535">
        <v>989.83</v>
      </c>
      <c r="Q9118" s="536">
        <v>2.9999999999999997E-4</v>
      </c>
      <c r="R9118" s="535">
        <v>985.55</v>
      </c>
    </row>
    <row r="9119" spans="1:18" ht="12.75">
      <c r="A9119" s="145">
        <v>95660</v>
      </c>
      <c r="B9119" s="102" t="s">
        <v>30722</v>
      </c>
      <c r="C9119" s="145" t="s">
        <v>2</v>
      </c>
      <c r="D9119" s="535">
        <v>1172.69</v>
      </c>
      <c r="E9119" s="536">
        <v>0.53910000000000002</v>
      </c>
      <c r="F9119" s="535">
        <v>1203.76</v>
      </c>
      <c r="G9119" s="536">
        <v>0.52549999999999997</v>
      </c>
      <c r="H9119" s="535">
        <v>1211.17</v>
      </c>
      <c r="I9119" s="536">
        <v>0.52200000000000002</v>
      </c>
      <c r="J9119" s="535">
        <v>1167.8900000000001</v>
      </c>
      <c r="K9119" s="536">
        <v>0.5413</v>
      </c>
      <c r="L9119" s="535">
        <v>1238.83</v>
      </c>
      <c r="M9119" s="536">
        <v>0.51029999999999998</v>
      </c>
      <c r="N9119" s="535">
        <v>1150.79</v>
      </c>
      <c r="O9119" s="536">
        <v>0</v>
      </c>
      <c r="P9119" s="535">
        <v>1297.22</v>
      </c>
      <c r="Q9119" s="536">
        <v>2.9999999999999997E-4</v>
      </c>
      <c r="R9119" s="535">
        <v>1292.3</v>
      </c>
    </row>
    <row r="9120" spans="1:18" ht="12.75">
      <c r="A9120" s="145">
        <v>95661</v>
      </c>
      <c r="B9120" s="102" t="s">
        <v>30723</v>
      </c>
      <c r="C9120" s="145" t="s">
        <v>2</v>
      </c>
      <c r="D9120" s="535">
        <v>406.81</v>
      </c>
      <c r="E9120" s="536">
        <v>0.54730000000000001</v>
      </c>
      <c r="F9120" s="535">
        <v>420.77</v>
      </c>
      <c r="G9120" s="536">
        <v>0.52949999999999997</v>
      </c>
      <c r="H9120" s="535">
        <v>420.98</v>
      </c>
      <c r="I9120" s="536">
        <v>0.52890000000000004</v>
      </c>
      <c r="J9120" s="535">
        <v>409.79</v>
      </c>
      <c r="K9120" s="536">
        <v>0.54339999999999999</v>
      </c>
      <c r="L9120" s="535">
        <v>432.4</v>
      </c>
      <c r="M9120" s="536">
        <v>0.51490000000000002</v>
      </c>
      <c r="N9120" s="535">
        <v>401.83</v>
      </c>
      <c r="O9120" s="536">
        <v>0</v>
      </c>
      <c r="P9120" s="535">
        <v>452.45</v>
      </c>
      <c r="Q9120" s="536">
        <v>2.9999999999999997E-4</v>
      </c>
      <c r="R9120" s="535">
        <v>452.53</v>
      </c>
    </row>
    <row r="9121" spans="1:18" ht="12.75">
      <c r="A9121" s="145">
        <v>95662</v>
      </c>
      <c r="B9121" s="102" t="s">
        <v>30724</v>
      </c>
      <c r="C9121" s="145" t="s">
        <v>2</v>
      </c>
      <c r="D9121" s="535">
        <v>749.68</v>
      </c>
      <c r="E9121" s="536">
        <v>0.55210000000000004</v>
      </c>
      <c r="F9121" s="535">
        <v>779.47</v>
      </c>
      <c r="G9121" s="536">
        <v>0.53129999999999999</v>
      </c>
      <c r="H9121" s="535">
        <v>776.83</v>
      </c>
      <c r="I9121" s="536">
        <v>0.53280000000000005</v>
      </c>
      <c r="J9121" s="535">
        <v>761.1</v>
      </c>
      <c r="K9121" s="536">
        <v>0.54379999999999995</v>
      </c>
      <c r="L9121" s="535">
        <v>800.27</v>
      </c>
      <c r="M9121" s="536">
        <v>0.51719999999999999</v>
      </c>
      <c r="N9121" s="535">
        <v>743.96</v>
      </c>
      <c r="O9121" s="536">
        <v>0</v>
      </c>
      <c r="P9121" s="535">
        <v>836.9</v>
      </c>
      <c r="Q9121" s="536">
        <v>2.9999999999999997E-4</v>
      </c>
      <c r="R9121" s="535">
        <v>839.47</v>
      </c>
    </row>
    <row r="9122" spans="1:18" ht="12.75">
      <c r="A9122" s="145">
        <v>95663</v>
      </c>
      <c r="B9122" s="102" t="s">
        <v>30725</v>
      </c>
      <c r="C9122" s="145" t="s">
        <v>2</v>
      </c>
      <c r="D9122" s="535">
        <v>1121.04</v>
      </c>
      <c r="E9122" s="536">
        <v>0.55449999999999999</v>
      </c>
      <c r="F9122" s="535">
        <v>1165.98</v>
      </c>
      <c r="G9122" s="536">
        <v>0.53339999999999999</v>
      </c>
      <c r="H9122" s="535">
        <v>1161.6500000000001</v>
      </c>
      <c r="I9122" s="536">
        <v>0.53510000000000002</v>
      </c>
      <c r="J9122" s="535">
        <v>1138.8699999999999</v>
      </c>
      <c r="K9122" s="536">
        <v>0.54579999999999995</v>
      </c>
      <c r="L9122" s="535">
        <v>1196.8499999999999</v>
      </c>
      <c r="M9122" s="536">
        <v>0.51939999999999997</v>
      </c>
      <c r="N9122" s="535">
        <v>1112.56</v>
      </c>
      <c r="O9122" s="536">
        <v>0</v>
      </c>
      <c r="P9122" s="535">
        <v>1251.9000000000001</v>
      </c>
      <c r="Q9122" s="536">
        <v>2.9999999999999997E-4</v>
      </c>
      <c r="R9122" s="535">
        <v>1255.52</v>
      </c>
    </row>
    <row r="9123" spans="1:18" ht="12.75">
      <c r="A9123" s="145">
        <v>95664</v>
      </c>
      <c r="B9123" s="102" t="s">
        <v>30726</v>
      </c>
      <c r="C9123" s="145" t="s">
        <v>2</v>
      </c>
      <c r="D9123" s="535">
        <v>1470.33</v>
      </c>
      <c r="E9123" s="536">
        <v>0.55510000000000004</v>
      </c>
      <c r="F9123" s="535">
        <v>1530.91</v>
      </c>
      <c r="G9123" s="536">
        <v>0.53349999999999997</v>
      </c>
      <c r="H9123" s="535">
        <v>1524.02</v>
      </c>
      <c r="I9123" s="536">
        <v>0.53559999999999997</v>
      </c>
      <c r="J9123" s="535">
        <v>1496.08</v>
      </c>
      <c r="K9123" s="536">
        <v>0.54559999999999997</v>
      </c>
      <c r="L9123" s="535">
        <v>1571.2</v>
      </c>
      <c r="M9123" s="536">
        <v>0.51949999999999996</v>
      </c>
      <c r="N9123" s="535">
        <v>1460.66</v>
      </c>
      <c r="O9123" s="536">
        <v>0</v>
      </c>
      <c r="P9123" s="535">
        <v>1643.18</v>
      </c>
      <c r="Q9123" s="536">
        <v>2.9999999999999997E-4</v>
      </c>
      <c r="R9123" s="535">
        <v>1649.02</v>
      </c>
    </row>
    <row r="9124" spans="1:18" ht="12.75">
      <c r="A9124" s="145">
        <v>95665</v>
      </c>
      <c r="B9124" s="102" t="s">
        <v>30727</v>
      </c>
      <c r="C9124" s="145" t="s">
        <v>2</v>
      </c>
      <c r="D9124" s="535">
        <v>369.64</v>
      </c>
      <c r="E9124" s="536">
        <v>0.55320000000000003</v>
      </c>
      <c r="F9124" s="535">
        <v>375.67</v>
      </c>
      <c r="G9124" s="536">
        <v>0.54459999999999997</v>
      </c>
      <c r="H9124" s="535">
        <v>380.33</v>
      </c>
      <c r="I9124" s="536">
        <v>0.53759999999999997</v>
      </c>
      <c r="J9124" s="535">
        <v>363.39</v>
      </c>
      <c r="K9124" s="536">
        <v>0.56269999999999998</v>
      </c>
      <c r="L9124" s="535">
        <v>386.71</v>
      </c>
      <c r="M9124" s="536">
        <v>0.52869999999999995</v>
      </c>
      <c r="N9124" s="535">
        <v>358.63</v>
      </c>
      <c r="O9124" s="536">
        <v>0</v>
      </c>
      <c r="P9124" s="535">
        <v>406.59</v>
      </c>
      <c r="Q9124" s="536">
        <v>2.9999999999999997E-4</v>
      </c>
      <c r="R9124" s="535">
        <v>401.05</v>
      </c>
    </row>
    <row r="9125" spans="1:18" ht="12.75">
      <c r="A9125" s="145">
        <v>95666</v>
      </c>
      <c r="B9125" s="102" t="s">
        <v>30728</v>
      </c>
      <c r="C9125" s="145" t="s">
        <v>2</v>
      </c>
      <c r="D9125" s="535">
        <v>650.46</v>
      </c>
      <c r="E9125" s="536">
        <v>0.54710000000000003</v>
      </c>
      <c r="F9125" s="535">
        <v>664.58</v>
      </c>
      <c r="G9125" s="536">
        <v>0.53580000000000005</v>
      </c>
      <c r="H9125" s="535">
        <v>670.56</v>
      </c>
      <c r="I9125" s="536">
        <v>0.53069999999999995</v>
      </c>
      <c r="J9125" s="535">
        <v>643.97</v>
      </c>
      <c r="K9125" s="536">
        <v>0.55259999999999998</v>
      </c>
      <c r="L9125" s="535">
        <v>683.95</v>
      </c>
      <c r="M9125" s="536">
        <v>0.52029999999999998</v>
      </c>
      <c r="N9125" s="535">
        <v>634.80999999999995</v>
      </c>
      <c r="O9125" s="536">
        <v>0</v>
      </c>
      <c r="P9125" s="535">
        <v>717.69</v>
      </c>
      <c r="Q9125" s="536">
        <v>2.9999999999999997E-4</v>
      </c>
      <c r="R9125" s="535">
        <v>711.48</v>
      </c>
    </row>
    <row r="9126" spans="1:18" ht="12.75">
      <c r="A9126" s="145">
        <v>95667</v>
      </c>
      <c r="B9126" s="102" t="s">
        <v>30729</v>
      </c>
      <c r="C9126" s="145" t="s">
        <v>2</v>
      </c>
      <c r="D9126" s="535">
        <v>962.59</v>
      </c>
      <c r="E9126" s="536">
        <v>0.5464</v>
      </c>
      <c r="F9126" s="535">
        <v>984.06</v>
      </c>
      <c r="G9126" s="536">
        <v>0.53490000000000004</v>
      </c>
      <c r="H9126" s="535">
        <v>992.55</v>
      </c>
      <c r="I9126" s="536">
        <v>0.52990000000000004</v>
      </c>
      <c r="J9126" s="535">
        <v>953.74</v>
      </c>
      <c r="K9126" s="536">
        <v>0.55149999999999999</v>
      </c>
      <c r="L9126" s="535">
        <v>1012.73</v>
      </c>
      <c r="M9126" s="536">
        <v>0.51939999999999997</v>
      </c>
      <c r="N9126" s="535">
        <v>940.05</v>
      </c>
      <c r="O9126" s="536">
        <v>0</v>
      </c>
      <c r="P9126" s="535">
        <v>1062.43</v>
      </c>
      <c r="Q9126" s="536">
        <v>2.9999999999999997E-4</v>
      </c>
      <c r="R9126" s="535">
        <v>1053.8499999999999</v>
      </c>
    </row>
    <row r="9127" spans="1:18" ht="12.75">
      <c r="A9127" s="145">
        <v>95668</v>
      </c>
      <c r="B9127" s="102" t="s">
        <v>30730</v>
      </c>
      <c r="C9127" s="145" t="s">
        <v>2</v>
      </c>
      <c r="D9127" s="535">
        <v>1256.19</v>
      </c>
      <c r="E9127" s="536">
        <v>0.5464</v>
      </c>
      <c r="F9127" s="535">
        <v>1285.56</v>
      </c>
      <c r="G9127" s="536">
        <v>0.5343</v>
      </c>
      <c r="H9127" s="535">
        <v>1295.71</v>
      </c>
      <c r="I9127" s="536">
        <v>0.52969999999999995</v>
      </c>
      <c r="J9127" s="535">
        <v>1246.46</v>
      </c>
      <c r="K9127" s="536">
        <v>0.55069999999999997</v>
      </c>
      <c r="L9127" s="535">
        <v>1322.84</v>
      </c>
      <c r="M9127" s="536">
        <v>0.51890000000000003</v>
      </c>
      <c r="N9127" s="535">
        <v>1228.02</v>
      </c>
      <c r="O9127" s="536">
        <v>0</v>
      </c>
      <c r="P9127" s="535">
        <v>1387.41</v>
      </c>
      <c r="Q9127" s="536">
        <v>2.9999999999999997E-4</v>
      </c>
      <c r="R9127" s="535">
        <v>1377.26</v>
      </c>
    </row>
    <row r="9128" spans="1:18" ht="12.75">
      <c r="A9128" s="145">
        <v>95669</v>
      </c>
      <c r="B9128" s="102" t="s">
        <v>30731</v>
      </c>
      <c r="C9128" s="145" t="s">
        <v>2</v>
      </c>
      <c r="D9128" s="535">
        <v>439.84</v>
      </c>
      <c r="E9128" s="536">
        <v>0.55710000000000004</v>
      </c>
      <c r="F9128" s="535">
        <v>453.19</v>
      </c>
      <c r="G9128" s="536">
        <v>0.54100000000000004</v>
      </c>
      <c r="H9128" s="535">
        <v>454.39</v>
      </c>
      <c r="I9128" s="536">
        <v>0.53920000000000001</v>
      </c>
      <c r="J9128" s="535">
        <v>441.03</v>
      </c>
      <c r="K9128" s="536">
        <v>0.55559999999999998</v>
      </c>
      <c r="L9128" s="535">
        <v>465.61</v>
      </c>
      <c r="M9128" s="536">
        <v>0.5262</v>
      </c>
      <c r="N9128" s="535">
        <v>432.38</v>
      </c>
      <c r="O9128" s="536">
        <v>0</v>
      </c>
      <c r="P9128" s="535">
        <v>488.24</v>
      </c>
      <c r="Q9128" s="536">
        <v>2.9999999999999997E-4</v>
      </c>
      <c r="R9128" s="535">
        <v>486.1</v>
      </c>
    </row>
    <row r="9129" spans="1:18" ht="12.75">
      <c r="A9129" s="145">
        <v>95670</v>
      </c>
      <c r="B9129" s="102" t="s">
        <v>30732</v>
      </c>
      <c r="C9129" s="145" t="s">
        <v>2</v>
      </c>
      <c r="D9129" s="535">
        <v>789.51</v>
      </c>
      <c r="E9129" s="536">
        <v>0.55230000000000001</v>
      </c>
      <c r="F9129" s="535">
        <v>818.29</v>
      </c>
      <c r="G9129" s="536">
        <v>0.53320000000000001</v>
      </c>
      <c r="H9129" s="535">
        <v>817.31</v>
      </c>
      <c r="I9129" s="536">
        <v>0.53349999999999997</v>
      </c>
      <c r="J9129" s="535">
        <v>797.96</v>
      </c>
      <c r="K9129" s="536">
        <v>0.54649999999999999</v>
      </c>
      <c r="L9129" s="535">
        <v>840.41</v>
      </c>
      <c r="M9129" s="536">
        <v>0.51890000000000003</v>
      </c>
      <c r="N9129" s="535">
        <v>781.04</v>
      </c>
      <c r="O9129" s="536">
        <v>0</v>
      </c>
      <c r="P9129" s="535">
        <v>879.52</v>
      </c>
      <c r="Q9129" s="536">
        <v>2.9999999999999997E-4</v>
      </c>
      <c r="R9129" s="535">
        <v>880.2</v>
      </c>
    </row>
    <row r="9130" spans="1:18" ht="12.75">
      <c r="A9130" s="145">
        <v>95671</v>
      </c>
      <c r="B9130" s="102" t="s">
        <v>30733</v>
      </c>
      <c r="C9130" s="145" t="s">
        <v>2</v>
      </c>
      <c r="D9130" s="535">
        <v>1174.55</v>
      </c>
      <c r="E9130" s="536">
        <v>0.55220000000000002</v>
      </c>
      <c r="F9130" s="535">
        <v>1217.94</v>
      </c>
      <c r="G9130" s="536">
        <v>0.53280000000000005</v>
      </c>
      <c r="H9130" s="535">
        <v>1216.0899999999999</v>
      </c>
      <c r="I9130" s="536">
        <v>0.5333</v>
      </c>
      <c r="J9130" s="535">
        <v>1187.92</v>
      </c>
      <c r="K9130" s="536">
        <v>0.54590000000000005</v>
      </c>
      <c r="L9130" s="535">
        <v>1250.82</v>
      </c>
      <c r="M9130" s="536">
        <v>0.51849999999999996</v>
      </c>
      <c r="N9130" s="535">
        <v>1162.52</v>
      </c>
      <c r="O9130" s="536">
        <v>0</v>
      </c>
      <c r="P9130" s="535">
        <v>1308.8499999999999</v>
      </c>
      <c r="Q9130" s="536">
        <v>2.9999999999999997E-4</v>
      </c>
      <c r="R9130" s="535">
        <v>1310.3499999999999</v>
      </c>
    </row>
    <row r="9131" spans="1:18" ht="12.75">
      <c r="A9131" s="145">
        <v>95672</v>
      </c>
      <c r="B9131" s="102" t="s">
        <v>30734</v>
      </c>
      <c r="C9131" s="145" t="s">
        <v>2</v>
      </c>
      <c r="D9131" s="535">
        <v>1536.14</v>
      </c>
      <c r="E9131" s="536">
        <v>0.55200000000000005</v>
      </c>
      <c r="F9131" s="535">
        <v>1594.76</v>
      </c>
      <c r="G9131" s="536">
        <v>0.53210000000000002</v>
      </c>
      <c r="H9131" s="535">
        <v>1591.05</v>
      </c>
      <c r="I9131" s="536">
        <v>0.53300000000000003</v>
      </c>
      <c r="J9131" s="535">
        <v>1556.19</v>
      </c>
      <c r="K9131" s="536">
        <v>0.54490000000000005</v>
      </c>
      <c r="L9131" s="535">
        <v>1637.61</v>
      </c>
      <c r="M9131" s="536">
        <v>0.51780000000000004</v>
      </c>
      <c r="N9131" s="535">
        <v>1522.18</v>
      </c>
      <c r="O9131" s="536">
        <v>0</v>
      </c>
      <c r="P9131" s="535">
        <v>1713.09</v>
      </c>
      <c r="Q9131" s="536">
        <v>2.9999999999999997E-4</v>
      </c>
      <c r="R9131" s="535">
        <v>1716.55</v>
      </c>
    </row>
    <row r="9132" spans="1:18" ht="12.75">
      <c r="A9132" s="145">
        <v>97741</v>
      </c>
      <c r="B9132" s="102" t="s">
        <v>30735</v>
      </c>
      <c r="C9132" s="145" t="s">
        <v>2</v>
      </c>
      <c r="D9132" s="535">
        <v>173.93</v>
      </c>
      <c r="E9132" s="536">
        <v>0</v>
      </c>
      <c r="F9132" s="535">
        <v>174.65</v>
      </c>
      <c r="G9132" s="536">
        <v>0</v>
      </c>
      <c r="H9132" s="535">
        <v>170.18</v>
      </c>
      <c r="I9132" s="536">
        <v>0</v>
      </c>
      <c r="J9132" s="535">
        <v>164.36</v>
      </c>
      <c r="K9132" s="536">
        <v>0</v>
      </c>
      <c r="L9132" s="535">
        <v>176.64</v>
      </c>
      <c r="M9132" s="536">
        <v>0</v>
      </c>
      <c r="N9132" s="535">
        <v>181.8</v>
      </c>
      <c r="O9132" s="536">
        <v>0</v>
      </c>
      <c r="P9132" s="535">
        <v>187.15</v>
      </c>
      <c r="Q9132" s="536">
        <v>0</v>
      </c>
      <c r="R9132" s="535">
        <v>211.14</v>
      </c>
    </row>
    <row r="9133" spans="1:18" ht="12.75">
      <c r="A9133" s="145">
        <v>95641</v>
      </c>
      <c r="B9133" s="102" t="s">
        <v>30736</v>
      </c>
      <c r="C9133" s="145" t="s">
        <v>2</v>
      </c>
      <c r="D9133" s="535">
        <v>306.95</v>
      </c>
      <c r="E9133" s="536">
        <v>0</v>
      </c>
      <c r="F9133" s="535">
        <v>311.52</v>
      </c>
      <c r="G9133" s="536">
        <v>0</v>
      </c>
      <c r="H9133" s="535">
        <v>302.02999999999997</v>
      </c>
      <c r="I9133" s="536">
        <v>0</v>
      </c>
      <c r="J9133" s="535">
        <v>295.45999999999998</v>
      </c>
      <c r="K9133" s="536">
        <v>0</v>
      </c>
      <c r="L9133" s="535">
        <v>315.83</v>
      </c>
      <c r="M9133" s="536">
        <v>0</v>
      </c>
      <c r="N9133" s="535">
        <v>323.45999999999998</v>
      </c>
      <c r="O9133" s="536">
        <v>0</v>
      </c>
      <c r="P9133" s="535">
        <v>332.56</v>
      </c>
      <c r="Q9133" s="536">
        <v>0</v>
      </c>
      <c r="R9133" s="535">
        <v>376.88</v>
      </c>
    </row>
    <row r="9134" spans="1:18" ht="12.75">
      <c r="A9134" s="145">
        <v>95642</v>
      </c>
      <c r="B9134" s="102" t="s">
        <v>30737</v>
      </c>
      <c r="C9134" s="145" t="s">
        <v>2</v>
      </c>
      <c r="D9134" s="535">
        <v>453.45</v>
      </c>
      <c r="E9134" s="536">
        <v>0</v>
      </c>
      <c r="F9134" s="535">
        <v>460.97</v>
      </c>
      <c r="G9134" s="536">
        <v>0</v>
      </c>
      <c r="H9134" s="535">
        <v>446.67</v>
      </c>
      <c r="I9134" s="536">
        <v>0</v>
      </c>
      <c r="J9134" s="535">
        <v>437.49</v>
      </c>
      <c r="K9134" s="536">
        <v>0</v>
      </c>
      <c r="L9134" s="535">
        <v>467.49</v>
      </c>
      <c r="M9134" s="536">
        <v>0</v>
      </c>
      <c r="N9134" s="535">
        <v>478.48</v>
      </c>
      <c r="O9134" s="536">
        <v>0</v>
      </c>
      <c r="P9134" s="535">
        <v>491.78</v>
      </c>
      <c r="Q9134" s="536">
        <v>0</v>
      </c>
      <c r="R9134" s="535">
        <v>557.67999999999995</v>
      </c>
    </row>
    <row r="9135" spans="1:18" ht="12.75">
      <c r="A9135" s="145">
        <v>95643</v>
      </c>
      <c r="B9135" s="102" t="s">
        <v>30738</v>
      </c>
      <c r="C9135" s="145" t="s">
        <v>2</v>
      </c>
      <c r="D9135" s="535">
        <v>591.91</v>
      </c>
      <c r="E9135" s="536">
        <v>0</v>
      </c>
      <c r="F9135" s="535">
        <v>602.91</v>
      </c>
      <c r="G9135" s="536">
        <v>0</v>
      </c>
      <c r="H9135" s="535">
        <v>583.54999999999995</v>
      </c>
      <c r="I9135" s="536">
        <v>0</v>
      </c>
      <c r="J9135" s="535">
        <v>572.97</v>
      </c>
      <c r="K9135" s="536">
        <v>0</v>
      </c>
      <c r="L9135" s="535">
        <v>611.54999999999995</v>
      </c>
      <c r="M9135" s="536">
        <v>0</v>
      </c>
      <c r="N9135" s="535">
        <v>625.61</v>
      </c>
      <c r="O9135" s="536">
        <v>0</v>
      </c>
      <c r="P9135" s="535">
        <v>642.79</v>
      </c>
      <c r="Q9135" s="536">
        <v>0</v>
      </c>
      <c r="R9135" s="535">
        <v>729.62</v>
      </c>
    </row>
    <row r="9136" spans="1:18" ht="12.75">
      <c r="A9136" s="145">
        <v>95644</v>
      </c>
      <c r="B9136" s="102" t="s">
        <v>30739</v>
      </c>
      <c r="C9136" s="145" t="s">
        <v>2</v>
      </c>
      <c r="D9136" s="535">
        <v>222.91</v>
      </c>
      <c r="E9136" s="536">
        <v>0</v>
      </c>
      <c r="F9136" s="535">
        <v>228.87</v>
      </c>
      <c r="G9136" s="536">
        <v>0</v>
      </c>
      <c r="H9136" s="535">
        <v>218.33</v>
      </c>
      <c r="I9136" s="536">
        <v>0</v>
      </c>
      <c r="J9136" s="535">
        <v>216.49</v>
      </c>
      <c r="K9136" s="536">
        <v>0</v>
      </c>
      <c r="L9136" s="535">
        <v>229.1</v>
      </c>
      <c r="M9136" s="536">
        <v>0</v>
      </c>
      <c r="N9136" s="535">
        <v>238.5</v>
      </c>
      <c r="O9136" s="536">
        <v>0</v>
      </c>
      <c r="P9136" s="535">
        <v>243.46</v>
      </c>
      <c r="Q9136" s="536">
        <v>0</v>
      </c>
      <c r="R9136" s="535">
        <v>279.23</v>
      </c>
    </row>
    <row r="9137" spans="1:18" ht="12.75">
      <c r="A9137" s="145">
        <v>95645</v>
      </c>
      <c r="B9137" s="102" t="s">
        <v>30740</v>
      </c>
      <c r="C9137" s="145" t="s">
        <v>2</v>
      </c>
      <c r="D9137" s="535">
        <v>403.79</v>
      </c>
      <c r="E9137" s="536">
        <v>0</v>
      </c>
      <c r="F9137" s="535">
        <v>418.9</v>
      </c>
      <c r="G9137" s="536">
        <v>0</v>
      </c>
      <c r="H9137" s="535">
        <v>397.32</v>
      </c>
      <c r="I9137" s="536">
        <v>0</v>
      </c>
      <c r="J9137" s="535">
        <v>398.83</v>
      </c>
      <c r="K9137" s="536">
        <v>0</v>
      </c>
      <c r="L9137" s="535">
        <v>419.77</v>
      </c>
      <c r="M9137" s="536">
        <v>0</v>
      </c>
      <c r="N9137" s="535">
        <v>435.74</v>
      </c>
      <c r="O9137" s="536">
        <v>0</v>
      </c>
      <c r="P9137" s="535">
        <v>444.01</v>
      </c>
      <c r="Q9137" s="536">
        <v>0</v>
      </c>
      <c r="R9137" s="535">
        <v>511.73</v>
      </c>
    </row>
    <row r="9138" spans="1:18" ht="12.75">
      <c r="A9138" s="145">
        <v>95646</v>
      </c>
      <c r="B9138" s="102" t="s">
        <v>30741</v>
      </c>
      <c r="C9138" s="145" t="s">
        <v>2</v>
      </c>
      <c r="D9138" s="535">
        <v>601.51</v>
      </c>
      <c r="E9138" s="536">
        <v>0</v>
      </c>
      <c r="F9138" s="535">
        <v>624.66</v>
      </c>
      <c r="G9138" s="536">
        <v>0</v>
      </c>
      <c r="H9138" s="535">
        <v>592.15</v>
      </c>
      <c r="I9138" s="536">
        <v>0</v>
      </c>
      <c r="J9138" s="535">
        <v>594.79</v>
      </c>
      <c r="K9138" s="536">
        <v>0</v>
      </c>
      <c r="L9138" s="535">
        <v>625.82000000000005</v>
      </c>
      <c r="M9138" s="536">
        <v>0</v>
      </c>
      <c r="N9138" s="535">
        <v>649.74</v>
      </c>
      <c r="O9138" s="536">
        <v>0</v>
      </c>
      <c r="P9138" s="535">
        <v>661.87</v>
      </c>
      <c r="Q9138" s="536">
        <v>0</v>
      </c>
      <c r="R9138" s="535">
        <v>763.26</v>
      </c>
    </row>
    <row r="9139" spans="1:18" ht="12.75">
      <c r="A9139" s="145">
        <v>95647</v>
      </c>
      <c r="B9139" s="102" t="s">
        <v>30742</v>
      </c>
      <c r="C9139" s="145" t="s">
        <v>2</v>
      </c>
      <c r="D9139" s="535">
        <v>787.11</v>
      </c>
      <c r="E9139" s="536">
        <v>0</v>
      </c>
      <c r="F9139" s="535">
        <v>819.06</v>
      </c>
      <c r="G9139" s="536">
        <v>0</v>
      </c>
      <c r="H9139" s="535">
        <v>775.5</v>
      </c>
      <c r="I9139" s="536">
        <v>0</v>
      </c>
      <c r="J9139" s="535">
        <v>780.89</v>
      </c>
      <c r="K9139" s="536">
        <v>0</v>
      </c>
      <c r="L9139" s="535">
        <v>820.71</v>
      </c>
      <c r="M9139" s="536">
        <v>0</v>
      </c>
      <c r="N9139" s="535">
        <v>851.68</v>
      </c>
      <c r="O9139" s="536">
        <v>0</v>
      </c>
      <c r="P9139" s="535">
        <v>867.25</v>
      </c>
      <c r="Q9139" s="536">
        <v>0</v>
      </c>
      <c r="R9139" s="535">
        <v>1001.12</v>
      </c>
    </row>
    <row r="9140" spans="1:18" ht="12.75">
      <c r="A9140" s="145">
        <v>95636</v>
      </c>
      <c r="B9140" s="102" t="s">
        <v>30743</v>
      </c>
      <c r="C9140" s="145" t="s">
        <v>2</v>
      </c>
      <c r="D9140" s="535">
        <v>397.39</v>
      </c>
      <c r="E9140" s="536">
        <v>0.1002</v>
      </c>
      <c r="F9140" s="535">
        <v>408.83</v>
      </c>
      <c r="G9140" s="536">
        <v>0.3901</v>
      </c>
      <c r="H9140" s="535">
        <v>413.98</v>
      </c>
      <c r="I9140" s="536">
        <v>0.38519999999999999</v>
      </c>
      <c r="J9140" s="535">
        <v>392.34</v>
      </c>
      <c r="K9140" s="536">
        <v>0.40649999999999997</v>
      </c>
      <c r="L9140" s="535">
        <v>415.56</v>
      </c>
      <c r="M9140" s="536">
        <v>0</v>
      </c>
      <c r="N9140" s="535">
        <v>411.89</v>
      </c>
      <c r="O9140" s="536">
        <v>0.38719999999999999</v>
      </c>
      <c r="P9140" s="535">
        <v>419.16</v>
      </c>
      <c r="Q9140" s="536">
        <v>0.3805</v>
      </c>
      <c r="R9140" s="535">
        <v>470.92</v>
      </c>
    </row>
    <row r="9141" spans="1:18" ht="12.75">
      <c r="A9141" s="145">
        <v>95637</v>
      </c>
      <c r="B9141" s="102" t="s">
        <v>30744</v>
      </c>
      <c r="C9141" s="145" t="s">
        <v>2</v>
      </c>
      <c r="D9141" s="535">
        <v>524.29999999999995</v>
      </c>
      <c r="E9141" s="536">
        <v>9.5799999999999996E-2</v>
      </c>
      <c r="F9141" s="535">
        <v>541.95000000000005</v>
      </c>
      <c r="G9141" s="536">
        <v>0.43280000000000002</v>
      </c>
      <c r="H9141" s="535">
        <v>545.75</v>
      </c>
      <c r="I9141" s="536">
        <v>0.42980000000000002</v>
      </c>
      <c r="J9141" s="535">
        <v>523.22</v>
      </c>
      <c r="K9141" s="536">
        <v>0.44829999999999998</v>
      </c>
      <c r="L9141" s="535">
        <v>544.88</v>
      </c>
      <c r="M9141" s="536">
        <v>0</v>
      </c>
      <c r="N9141" s="535">
        <v>545.49</v>
      </c>
      <c r="O9141" s="536">
        <v>0.43</v>
      </c>
      <c r="P9141" s="535">
        <v>553.49</v>
      </c>
      <c r="Q9141" s="536">
        <v>0.42380000000000001</v>
      </c>
      <c r="R9141" s="535">
        <v>623.16999999999996</v>
      </c>
    </row>
    <row r="9142" spans="1:18" ht="12.75">
      <c r="A9142" s="145">
        <v>95638</v>
      </c>
      <c r="B9142" s="102" t="s">
        <v>30745</v>
      </c>
      <c r="C9142" s="145" t="s">
        <v>2</v>
      </c>
      <c r="D9142" s="535">
        <v>646.08000000000004</v>
      </c>
      <c r="E9142" s="536">
        <v>9.0300000000000005E-2</v>
      </c>
      <c r="F9142" s="535">
        <v>669.54</v>
      </c>
      <c r="G9142" s="536">
        <v>0.44719999999999999</v>
      </c>
      <c r="H9142" s="535">
        <v>672.6</v>
      </c>
      <c r="I9142" s="536">
        <v>0.44519999999999998</v>
      </c>
      <c r="J9142" s="535">
        <v>647.91</v>
      </c>
      <c r="K9142" s="536">
        <v>0.4622</v>
      </c>
      <c r="L9142" s="535">
        <v>669.71</v>
      </c>
      <c r="M9142" s="536">
        <v>0</v>
      </c>
      <c r="N9142" s="535">
        <v>673.61</v>
      </c>
      <c r="O9142" s="536">
        <v>0.44450000000000001</v>
      </c>
      <c r="P9142" s="535">
        <v>682.65</v>
      </c>
      <c r="Q9142" s="536">
        <v>0.43859999999999999</v>
      </c>
      <c r="R9142" s="535">
        <v>768.83</v>
      </c>
    </row>
    <row r="9143" spans="1:18" ht="12.75">
      <c r="A9143" s="145">
        <v>95639</v>
      </c>
      <c r="B9143" s="102" t="s">
        <v>30746</v>
      </c>
      <c r="C9143" s="145" t="s">
        <v>2</v>
      </c>
      <c r="D9143" s="535">
        <v>882.34</v>
      </c>
      <c r="E9143" s="536">
        <v>9.5399999999999999E-2</v>
      </c>
      <c r="F9143" s="535">
        <v>918.4</v>
      </c>
      <c r="G9143" s="536">
        <v>0.49690000000000001</v>
      </c>
      <c r="H9143" s="535">
        <v>917.41</v>
      </c>
      <c r="I9143" s="536">
        <v>0.49740000000000001</v>
      </c>
      <c r="J9143" s="535">
        <v>894.41</v>
      </c>
      <c r="K9143" s="536">
        <v>0.51019999999999999</v>
      </c>
      <c r="L9143" s="535">
        <v>909.95</v>
      </c>
      <c r="M9143" s="536">
        <v>0</v>
      </c>
      <c r="N9143" s="535">
        <v>923.01</v>
      </c>
      <c r="O9143" s="536">
        <v>0.49440000000000001</v>
      </c>
      <c r="P9143" s="535">
        <v>932.47</v>
      </c>
      <c r="Q9143" s="536">
        <v>0.4894</v>
      </c>
      <c r="R9143" s="535">
        <v>1054.4100000000001</v>
      </c>
    </row>
    <row r="9144" spans="1:18" ht="12.75">
      <c r="A9144" s="145">
        <v>95634</v>
      </c>
      <c r="B9144" s="102" t="s">
        <v>30747</v>
      </c>
      <c r="C9144" s="145" t="s">
        <v>2</v>
      </c>
      <c r="D9144" s="535">
        <v>229.82</v>
      </c>
      <c r="E9144" s="536">
        <v>0</v>
      </c>
      <c r="F9144" s="535">
        <v>213.94</v>
      </c>
      <c r="G9144" s="536">
        <v>0</v>
      </c>
      <c r="H9144" s="535">
        <v>207</v>
      </c>
      <c r="I9144" s="536">
        <v>0</v>
      </c>
      <c r="J9144" s="535">
        <v>184.49</v>
      </c>
      <c r="K9144" s="536">
        <v>0</v>
      </c>
      <c r="L9144" s="535">
        <v>200.97</v>
      </c>
      <c r="M9144" s="536">
        <v>0</v>
      </c>
      <c r="N9144" s="535">
        <v>232.23</v>
      </c>
      <c r="O9144" s="536">
        <v>0</v>
      </c>
      <c r="P9144" s="535">
        <v>236.59</v>
      </c>
      <c r="Q9144" s="536">
        <v>0</v>
      </c>
      <c r="R9144" s="535">
        <v>265.73</v>
      </c>
    </row>
    <row r="9145" spans="1:18" ht="12.75">
      <c r="A9145" s="145">
        <v>95635</v>
      </c>
      <c r="B9145" s="102" t="s">
        <v>30748</v>
      </c>
      <c r="C9145" s="145" t="s">
        <v>2</v>
      </c>
      <c r="D9145" s="535">
        <v>241.7</v>
      </c>
      <c r="E9145" s="536">
        <v>0</v>
      </c>
      <c r="F9145" s="535">
        <v>225.06</v>
      </c>
      <c r="G9145" s="536">
        <v>0</v>
      </c>
      <c r="H9145" s="535">
        <v>219.18</v>
      </c>
      <c r="I9145" s="536">
        <v>0</v>
      </c>
      <c r="J9145" s="535">
        <v>194.49</v>
      </c>
      <c r="K9145" s="536">
        <v>0</v>
      </c>
      <c r="L9145" s="535">
        <v>213.02</v>
      </c>
      <c r="M9145" s="536">
        <v>0</v>
      </c>
      <c r="N9145" s="535">
        <v>243.62</v>
      </c>
      <c r="O9145" s="536">
        <v>0</v>
      </c>
      <c r="P9145" s="535">
        <v>248.64</v>
      </c>
      <c r="Q9145" s="536">
        <v>0</v>
      </c>
      <c r="R9145" s="535">
        <v>278.3</v>
      </c>
    </row>
    <row r="9146" spans="1:18" ht="12.75">
      <c r="A9146" s="145">
        <v>98751</v>
      </c>
      <c r="B9146" s="102" t="s">
        <v>30749</v>
      </c>
      <c r="C9146" s="145" t="s">
        <v>1</v>
      </c>
      <c r="D9146" s="535">
        <v>121.45</v>
      </c>
      <c r="E9146" s="536">
        <v>0</v>
      </c>
      <c r="F9146" s="535">
        <v>178.6</v>
      </c>
      <c r="G9146" s="536">
        <v>0</v>
      </c>
      <c r="H9146" s="535">
        <v>188.97</v>
      </c>
      <c r="I9146" s="536">
        <v>0.65269999999999995</v>
      </c>
      <c r="J9146" s="535">
        <v>113.66</v>
      </c>
      <c r="K9146" s="536">
        <v>0</v>
      </c>
      <c r="L9146" s="535">
        <v>150.55000000000001</v>
      </c>
      <c r="M9146" s="536">
        <v>0</v>
      </c>
      <c r="N9146" s="535">
        <v>178.09</v>
      </c>
      <c r="O9146" s="536">
        <v>0</v>
      </c>
      <c r="P9146" s="535">
        <v>164.47</v>
      </c>
      <c r="Q9146" s="536">
        <v>0</v>
      </c>
      <c r="R9146" s="535">
        <v>136.44</v>
      </c>
    </row>
    <row r="9147" spans="1:18" ht="12.75">
      <c r="A9147" s="145">
        <v>98746</v>
      </c>
      <c r="B9147" s="102" t="s">
        <v>30750</v>
      </c>
      <c r="C9147" s="145" t="s">
        <v>1</v>
      </c>
      <c r="D9147" s="535">
        <v>67.11</v>
      </c>
      <c r="E9147" s="536">
        <v>0</v>
      </c>
      <c r="F9147" s="535">
        <v>79.48</v>
      </c>
      <c r="G9147" s="536">
        <v>0</v>
      </c>
      <c r="H9147" s="535">
        <v>89.24</v>
      </c>
      <c r="I9147" s="536">
        <v>0.35930000000000001</v>
      </c>
      <c r="J9147" s="535">
        <v>59.04</v>
      </c>
      <c r="K9147" s="536">
        <v>0</v>
      </c>
      <c r="L9147" s="535">
        <v>82.59</v>
      </c>
      <c r="M9147" s="536">
        <v>0</v>
      </c>
      <c r="N9147" s="535">
        <v>80.56</v>
      </c>
      <c r="O9147" s="536">
        <v>0</v>
      </c>
      <c r="P9147" s="535">
        <v>79.31</v>
      </c>
      <c r="Q9147" s="536">
        <v>0</v>
      </c>
      <c r="R9147" s="535">
        <v>76.709999999999994</v>
      </c>
    </row>
    <row r="9148" spans="1:18" ht="12.75">
      <c r="A9148" s="145">
        <v>98753</v>
      </c>
      <c r="B9148" s="102" t="s">
        <v>30751</v>
      </c>
      <c r="C9148" s="145" t="s">
        <v>1</v>
      </c>
      <c r="D9148" s="535">
        <v>206.15</v>
      </c>
      <c r="E9148" s="536">
        <v>0</v>
      </c>
      <c r="F9148" s="535">
        <v>337.79</v>
      </c>
      <c r="G9148" s="536">
        <v>0</v>
      </c>
      <c r="H9148" s="535">
        <v>348.09</v>
      </c>
      <c r="I9148" s="536">
        <v>0.7883</v>
      </c>
      <c r="J9148" s="535">
        <v>199.7</v>
      </c>
      <c r="K9148" s="536">
        <v>0</v>
      </c>
      <c r="L9148" s="535">
        <v>256.64</v>
      </c>
      <c r="M9148" s="536">
        <v>0</v>
      </c>
      <c r="N9148" s="535">
        <v>334.46</v>
      </c>
      <c r="O9148" s="536">
        <v>0</v>
      </c>
      <c r="P9148" s="535">
        <v>300.02999999999997</v>
      </c>
      <c r="Q9148" s="536">
        <v>0</v>
      </c>
      <c r="R9148" s="535">
        <v>229.25</v>
      </c>
    </row>
    <row r="9149" spans="1:18" ht="12.75">
      <c r="A9149" s="145">
        <v>98750</v>
      </c>
      <c r="B9149" s="102" t="s">
        <v>30752</v>
      </c>
      <c r="C9149" s="145" t="s">
        <v>1</v>
      </c>
      <c r="D9149" s="535">
        <v>89.65</v>
      </c>
      <c r="E9149" s="536">
        <v>0</v>
      </c>
      <c r="F9149" s="535">
        <v>120.11</v>
      </c>
      <c r="G9149" s="536">
        <v>0</v>
      </c>
      <c r="H9149" s="535">
        <v>130.22999999999999</v>
      </c>
      <c r="I9149" s="536">
        <v>0.52990000000000004</v>
      </c>
      <c r="J9149" s="535">
        <v>81.599999999999994</v>
      </c>
      <c r="K9149" s="536">
        <v>0</v>
      </c>
      <c r="L9149" s="535">
        <v>110.76</v>
      </c>
      <c r="M9149" s="536">
        <v>0</v>
      </c>
      <c r="N9149" s="535">
        <v>120.56</v>
      </c>
      <c r="O9149" s="536">
        <v>0</v>
      </c>
      <c r="P9149" s="535">
        <v>114.34</v>
      </c>
      <c r="Q9149" s="536">
        <v>0</v>
      </c>
      <c r="R9149" s="535">
        <v>101.52</v>
      </c>
    </row>
    <row r="9150" spans="1:18" ht="12.75">
      <c r="A9150" s="145">
        <v>98749</v>
      </c>
      <c r="B9150" s="102" t="s">
        <v>30753</v>
      </c>
      <c r="C9150" s="145" t="s">
        <v>1</v>
      </c>
      <c r="D9150" s="535">
        <v>77.430000000000007</v>
      </c>
      <c r="E9150" s="536">
        <v>0</v>
      </c>
      <c r="F9150" s="535">
        <v>97.75</v>
      </c>
      <c r="G9150" s="536">
        <v>0</v>
      </c>
      <c r="H9150" s="535">
        <v>107.74</v>
      </c>
      <c r="I9150" s="536">
        <v>0.44890000000000002</v>
      </c>
      <c r="J9150" s="535">
        <v>69.290000000000006</v>
      </c>
      <c r="K9150" s="536">
        <v>0</v>
      </c>
      <c r="L9150" s="535">
        <v>95.47</v>
      </c>
      <c r="M9150" s="536">
        <v>0</v>
      </c>
      <c r="N9150" s="535">
        <v>98.57</v>
      </c>
      <c r="O9150" s="536">
        <v>0</v>
      </c>
      <c r="P9150" s="535">
        <v>95.14</v>
      </c>
      <c r="Q9150" s="536">
        <v>0</v>
      </c>
      <c r="R9150" s="535">
        <v>88.09</v>
      </c>
    </row>
    <row r="9151" spans="1:18" ht="12.75">
      <c r="A9151" s="145">
        <v>98752</v>
      </c>
      <c r="B9151" s="102" t="s">
        <v>30754</v>
      </c>
      <c r="C9151" s="145" t="s">
        <v>1</v>
      </c>
      <c r="D9151" s="535">
        <v>159.34</v>
      </c>
      <c r="E9151" s="536">
        <v>0</v>
      </c>
      <c r="F9151" s="535">
        <v>249.42</v>
      </c>
      <c r="G9151" s="536">
        <v>0</v>
      </c>
      <c r="H9151" s="535">
        <v>259.83999999999997</v>
      </c>
      <c r="I9151" s="536">
        <v>0.73199999999999998</v>
      </c>
      <c r="J9151" s="535">
        <v>152.07</v>
      </c>
      <c r="K9151" s="536">
        <v>0</v>
      </c>
      <c r="L9151" s="535">
        <v>198</v>
      </c>
      <c r="M9151" s="536">
        <v>0</v>
      </c>
      <c r="N9151" s="535">
        <v>247.67</v>
      </c>
      <c r="O9151" s="536">
        <v>0</v>
      </c>
      <c r="P9151" s="535">
        <v>224.88</v>
      </c>
      <c r="Q9151" s="536">
        <v>0</v>
      </c>
      <c r="R9151" s="535">
        <v>177.99</v>
      </c>
    </row>
    <row r="9152" spans="1:18" ht="12.75">
      <c r="A9152" s="145">
        <v>98529</v>
      </c>
      <c r="B9152" s="102" t="s">
        <v>30755</v>
      </c>
      <c r="C9152" s="145" t="s">
        <v>2</v>
      </c>
      <c r="D9152" s="535">
        <v>81.459999999999994</v>
      </c>
      <c r="E9152" s="536">
        <v>0</v>
      </c>
      <c r="F9152" s="535">
        <v>72.06</v>
      </c>
      <c r="G9152" s="536">
        <v>0</v>
      </c>
      <c r="H9152" s="535">
        <v>87.87</v>
      </c>
      <c r="I9152" s="536">
        <v>0</v>
      </c>
      <c r="J9152" s="535">
        <v>66.45</v>
      </c>
      <c r="K9152" s="536">
        <v>0</v>
      </c>
      <c r="L9152" s="535">
        <v>82.02</v>
      </c>
      <c r="M9152" s="536">
        <v>0</v>
      </c>
      <c r="N9152" s="535">
        <v>78.66</v>
      </c>
      <c r="O9152" s="536">
        <v>0</v>
      </c>
      <c r="P9152" s="535">
        <v>88.1</v>
      </c>
      <c r="Q9152" s="536">
        <v>0</v>
      </c>
      <c r="R9152" s="535">
        <v>91.16</v>
      </c>
    </row>
    <row r="9153" spans="1:18" ht="12.75">
      <c r="A9153" s="145">
        <v>98530</v>
      </c>
      <c r="B9153" s="102" t="s">
        <v>30756</v>
      </c>
      <c r="C9153" s="145" t="s">
        <v>2</v>
      </c>
      <c r="D9153" s="535">
        <v>159.88999999999999</v>
      </c>
      <c r="E9153" s="536">
        <v>0</v>
      </c>
      <c r="F9153" s="535">
        <v>141.43</v>
      </c>
      <c r="G9153" s="536">
        <v>0</v>
      </c>
      <c r="H9153" s="535">
        <v>172.49</v>
      </c>
      <c r="I9153" s="536">
        <v>0</v>
      </c>
      <c r="J9153" s="535">
        <v>130.43</v>
      </c>
      <c r="K9153" s="536">
        <v>0</v>
      </c>
      <c r="L9153" s="535">
        <v>160.99</v>
      </c>
      <c r="M9153" s="536">
        <v>0</v>
      </c>
      <c r="N9153" s="535">
        <v>154.38999999999999</v>
      </c>
      <c r="O9153" s="536">
        <v>0</v>
      </c>
      <c r="P9153" s="535">
        <v>172.92</v>
      </c>
      <c r="Q9153" s="536">
        <v>0</v>
      </c>
      <c r="R9153" s="535">
        <v>178.93</v>
      </c>
    </row>
    <row r="9154" spans="1:18" ht="12.75">
      <c r="A9154" s="145">
        <v>98531</v>
      </c>
      <c r="B9154" s="102" t="s">
        <v>30757</v>
      </c>
      <c r="C9154" s="145" t="s">
        <v>2</v>
      </c>
      <c r="D9154" s="535">
        <v>414.74</v>
      </c>
      <c r="E9154" s="536">
        <v>0.30499999999999999</v>
      </c>
      <c r="F9154" s="535">
        <v>366.1</v>
      </c>
      <c r="G9154" s="536">
        <v>0.34560000000000002</v>
      </c>
      <c r="H9154" s="535">
        <v>440.89</v>
      </c>
      <c r="I9154" s="536">
        <v>0.28689999999999999</v>
      </c>
      <c r="J9154" s="535">
        <v>358.2</v>
      </c>
      <c r="K9154" s="536">
        <v>0.35320000000000001</v>
      </c>
      <c r="L9154" s="535">
        <v>433.65</v>
      </c>
      <c r="M9154" s="536">
        <v>0.29170000000000001</v>
      </c>
      <c r="N9154" s="535">
        <v>420.35</v>
      </c>
      <c r="O9154" s="536">
        <v>0.30099999999999999</v>
      </c>
      <c r="P9154" s="535">
        <v>417.18</v>
      </c>
      <c r="Q9154" s="536">
        <v>0.30330000000000001</v>
      </c>
      <c r="R9154" s="535">
        <v>459.69</v>
      </c>
    </row>
    <row r="9155" spans="1:18" ht="12.75">
      <c r="A9155" s="145">
        <v>98524</v>
      </c>
      <c r="B9155" s="102" t="s">
        <v>30758</v>
      </c>
      <c r="C9155" s="145" t="s">
        <v>4</v>
      </c>
      <c r="D9155" s="535">
        <v>5.19</v>
      </c>
      <c r="E9155" s="536">
        <v>0</v>
      </c>
      <c r="F9155" s="535">
        <v>4.55</v>
      </c>
      <c r="G9155" s="536">
        <v>0</v>
      </c>
      <c r="H9155" s="535">
        <v>5.59</v>
      </c>
      <c r="I9155" s="536">
        <v>0</v>
      </c>
      <c r="J9155" s="535">
        <v>4.2300000000000004</v>
      </c>
      <c r="K9155" s="536">
        <v>0</v>
      </c>
      <c r="L9155" s="535">
        <v>5.19</v>
      </c>
      <c r="M9155" s="536">
        <v>0</v>
      </c>
      <c r="N9155" s="535">
        <v>5.0199999999999996</v>
      </c>
      <c r="O9155" s="536">
        <v>0</v>
      </c>
      <c r="P9155" s="535">
        <v>5.31</v>
      </c>
      <c r="Q9155" s="536">
        <v>0</v>
      </c>
      <c r="R9155" s="535">
        <v>5.7</v>
      </c>
    </row>
    <row r="9156" spans="1:18" ht="12.75">
      <c r="A9156" s="145">
        <v>98525</v>
      </c>
      <c r="B9156" s="102" t="s">
        <v>30759</v>
      </c>
      <c r="C9156" s="145" t="s">
        <v>4</v>
      </c>
      <c r="D9156" s="535">
        <v>0.74</v>
      </c>
      <c r="E9156" s="536">
        <v>0.44590000000000002</v>
      </c>
      <c r="F9156" s="535">
        <v>0.65</v>
      </c>
      <c r="G9156" s="536">
        <v>0.50770000000000004</v>
      </c>
      <c r="H9156" s="535">
        <v>0.75</v>
      </c>
      <c r="I9156" s="536">
        <v>0</v>
      </c>
      <c r="J9156" s="535">
        <v>0.71</v>
      </c>
      <c r="K9156" s="536">
        <v>0.46479999999999999</v>
      </c>
      <c r="L9156" s="535">
        <v>0.73</v>
      </c>
      <c r="M9156" s="536">
        <v>0.4521</v>
      </c>
      <c r="N9156" s="535">
        <v>0.71</v>
      </c>
      <c r="O9156" s="536">
        <v>0.46479999999999999</v>
      </c>
      <c r="P9156" s="535">
        <v>0.69</v>
      </c>
      <c r="Q9156" s="536">
        <v>0.4783</v>
      </c>
      <c r="R9156" s="535">
        <v>0.76</v>
      </c>
    </row>
    <row r="9157" spans="1:18" ht="12.75">
      <c r="A9157" s="145">
        <v>98533</v>
      </c>
      <c r="B9157" s="102" t="s">
        <v>30760</v>
      </c>
      <c r="C9157" s="145" t="s">
        <v>2</v>
      </c>
      <c r="D9157" s="535">
        <v>127.1</v>
      </c>
      <c r="E9157" s="536">
        <v>0.1648</v>
      </c>
      <c r="F9157" s="535">
        <v>114.46</v>
      </c>
      <c r="G9157" s="536">
        <v>0.183</v>
      </c>
      <c r="H9157" s="535">
        <v>131.44999999999999</v>
      </c>
      <c r="I9157" s="536">
        <v>0.15939999999999999</v>
      </c>
      <c r="J9157" s="535">
        <v>111.95</v>
      </c>
      <c r="K9157" s="536">
        <v>0.18709999999999999</v>
      </c>
      <c r="L9157" s="535">
        <v>124.31</v>
      </c>
      <c r="M9157" s="536">
        <v>4.0599999999999997E-2</v>
      </c>
      <c r="N9157" s="535">
        <v>122.53</v>
      </c>
      <c r="O9157" s="536">
        <v>0.17100000000000001</v>
      </c>
      <c r="P9157" s="535">
        <v>128.30000000000001</v>
      </c>
      <c r="Q9157" s="536">
        <v>0.1633</v>
      </c>
      <c r="R9157" s="535">
        <v>130.93</v>
      </c>
    </row>
    <row r="9158" spans="1:18" ht="12.75">
      <c r="A9158" s="145">
        <v>98534</v>
      </c>
      <c r="B9158" s="102" t="s">
        <v>30761</v>
      </c>
      <c r="C9158" s="145" t="s">
        <v>2</v>
      </c>
      <c r="D9158" s="535">
        <v>351.6</v>
      </c>
      <c r="E9158" s="536">
        <v>0.16869999999999999</v>
      </c>
      <c r="F9158" s="535">
        <v>316.76</v>
      </c>
      <c r="G9158" s="536">
        <v>0.18729999999999999</v>
      </c>
      <c r="H9158" s="535">
        <v>363.28</v>
      </c>
      <c r="I9158" s="536">
        <v>0.1633</v>
      </c>
      <c r="J9158" s="535">
        <v>310.23</v>
      </c>
      <c r="K9158" s="536">
        <v>0.19120000000000001</v>
      </c>
      <c r="L9158" s="535">
        <v>343.62</v>
      </c>
      <c r="M9158" s="536">
        <v>4.1700000000000001E-2</v>
      </c>
      <c r="N9158" s="535">
        <v>338.96</v>
      </c>
      <c r="O9158" s="536">
        <v>0.17499999999999999</v>
      </c>
      <c r="P9158" s="535">
        <v>354.23</v>
      </c>
      <c r="Q9158" s="536">
        <v>0.16750000000000001</v>
      </c>
      <c r="R9158" s="535">
        <v>361.44</v>
      </c>
    </row>
    <row r="9159" spans="1:18" ht="12.75">
      <c r="A9159" s="145">
        <v>98535</v>
      </c>
      <c r="B9159" s="102" t="s">
        <v>30762</v>
      </c>
      <c r="C9159" s="145" t="s">
        <v>2</v>
      </c>
      <c r="D9159" s="535">
        <v>736.56</v>
      </c>
      <c r="E9159" s="536">
        <v>0.15110000000000001</v>
      </c>
      <c r="F9159" s="535">
        <v>662.43</v>
      </c>
      <c r="G9159" s="536">
        <v>0.16800000000000001</v>
      </c>
      <c r="H9159" s="535">
        <v>764.56</v>
      </c>
      <c r="I9159" s="536">
        <v>0.14549999999999999</v>
      </c>
      <c r="J9159" s="535">
        <v>644.78</v>
      </c>
      <c r="K9159" s="536">
        <v>0.1726</v>
      </c>
      <c r="L9159" s="535">
        <v>722.25</v>
      </c>
      <c r="M9159" s="536">
        <v>3.7199999999999997E-2</v>
      </c>
      <c r="N9159" s="535">
        <v>710.18</v>
      </c>
      <c r="O9159" s="536">
        <v>0.15670000000000001</v>
      </c>
      <c r="P9159" s="535">
        <v>748.81</v>
      </c>
      <c r="Q9159" s="536">
        <v>0.14860000000000001</v>
      </c>
      <c r="R9159" s="535">
        <v>764.58</v>
      </c>
    </row>
    <row r="9160" spans="1:18" ht="12.75">
      <c r="A9160" s="145">
        <v>98532</v>
      </c>
      <c r="B9160" s="102" t="s">
        <v>30763</v>
      </c>
      <c r="C9160" s="145" t="s">
        <v>2</v>
      </c>
      <c r="D9160" s="535">
        <v>33.71</v>
      </c>
      <c r="E9160" s="536">
        <v>0.2044</v>
      </c>
      <c r="F9160" s="535">
        <v>30.46</v>
      </c>
      <c r="G9160" s="536">
        <v>0.22620000000000001</v>
      </c>
      <c r="H9160" s="535">
        <v>34.49</v>
      </c>
      <c r="I9160" s="536">
        <v>0.19980000000000001</v>
      </c>
      <c r="J9160" s="535">
        <v>30.22</v>
      </c>
      <c r="K9160" s="536">
        <v>0.22800000000000001</v>
      </c>
      <c r="L9160" s="535">
        <v>32.72</v>
      </c>
      <c r="M9160" s="536">
        <v>5.04E-2</v>
      </c>
      <c r="N9160" s="535">
        <v>32.5</v>
      </c>
      <c r="O9160" s="536">
        <v>0.21199999999999999</v>
      </c>
      <c r="P9160" s="535">
        <v>33.33</v>
      </c>
      <c r="Q9160" s="536">
        <v>0.20669999999999999</v>
      </c>
      <c r="R9160" s="535">
        <v>33.97</v>
      </c>
    </row>
    <row r="9161" spans="1:18" ht="12.75">
      <c r="A9161" s="145">
        <v>98526</v>
      </c>
      <c r="B9161" s="102" t="s">
        <v>30764</v>
      </c>
      <c r="C9161" s="145" t="s">
        <v>2</v>
      </c>
      <c r="D9161" s="535">
        <v>143.18</v>
      </c>
      <c r="E9161" s="536">
        <v>0.28179999999999999</v>
      </c>
      <c r="F9161" s="535">
        <v>121.86</v>
      </c>
      <c r="G9161" s="536">
        <v>0.33110000000000001</v>
      </c>
      <c r="H9161" s="535">
        <v>155.69999999999999</v>
      </c>
      <c r="I9161" s="536">
        <v>0</v>
      </c>
      <c r="J9161" s="535">
        <v>121.85</v>
      </c>
      <c r="K9161" s="536">
        <v>0.33110000000000001</v>
      </c>
      <c r="L9161" s="535">
        <v>150.65</v>
      </c>
      <c r="M9161" s="536">
        <v>0</v>
      </c>
      <c r="N9161" s="535">
        <v>137.66999999999999</v>
      </c>
      <c r="O9161" s="536">
        <v>0.29310000000000003</v>
      </c>
      <c r="P9161" s="535">
        <v>139.63</v>
      </c>
      <c r="Q9161" s="536">
        <v>0.28899999999999998</v>
      </c>
      <c r="R9161" s="535">
        <v>148.77000000000001</v>
      </c>
    </row>
    <row r="9162" spans="1:18" ht="12.75">
      <c r="A9162" s="145">
        <v>98527</v>
      </c>
      <c r="B9162" s="102" t="s">
        <v>30765</v>
      </c>
      <c r="C9162" s="145" t="s">
        <v>2</v>
      </c>
      <c r="D9162" s="535">
        <v>237.62</v>
      </c>
      <c r="E9162" s="536">
        <v>0.28179999999999999</v>
      </c>
      <c r="F9162" s="535">
        <v>202.23</v>
      </c>
      <c r="G9162" s="536">
        <v>0.33119999999999999</v>
      </c>
      <c r="H9162" s="535">
        <v>258.39</v>
      </c>
      <c r="I9162" s="536">
        <v>0</v>
      </c>
      <c r="J9162" s="535">
        <v>202.24</v>
      </c>
      <c r="K9162" s="536">
        <v>0.33110000000000001</v>
      </c>
      <c r="L9162" s="535">
        <v>250.02</v>
      </c>
      <c r="M9162" s="536">
        <v>0</v>
      </c>
      <c r="N9162" s="535">
        <v>228.45</v>
      </c>
      <c r="O9162" s="536">
        <v>0.29310000000000003</v>
      </c>
      <c r="P9162" s="535">
        <v>231.73</v>
      </c>
      <c r="Q9162" s="536">
        <v>0.28899999999999998</v>
      </c>
      <c r="R9162" s="535">
        <v>246.91</v>
      </c>
    </row>
    <row r="9163" spans="1:18" ht="12.75">
      <c r="A9163" s="145">
        <v>98528</v>
      </c>
      <c r="B9163" s="102" t="s">
        <v>30766</v>
      </c>
      <c r="C9163" s="145" t="s">
        <v>2</v>
      </c>
      <c r="D9163" s="535">
        <v>313.19</v>
      </c>
      <c r="E9163" s="536">
        <v>0.28179999999999999</v>
      </c>
      <c r="F9163" s="535">
        <v>266.54000000000002</v>
      </c>
      <c r="G9163" s="536">
        <v>0.33119999999999999</v>
      </c>
      <c r="H9163" s="535">
        <v>340.56</v>
      </c>
      <c r="I9163" s="536">
        <v>0</v>
      </c>
      <c r="J9163" s="535">
        <v>266.55</v>
      </c>
      <c r="K9163" s="536">
        <v>0.33119999999999999</v>
      </c>
      <c r="L9163" s="535">
        <v>329.53</v>
      </c>
      <c r="M9163" s="536">
        <v>0</v>
      </c>
      <c r="N9163" s="535">
        <v>301.11</v>
      </c>
      <c r="O9163" s="536">
        <v>0.29310000000000003</v>
      </c>
      <c r="P9163" s="535">
        <v>305.41000000000003</v>
      </c>
      <c r="Q9163" s="536">
        <v>0.28899999999999998</v>
      </c>
      <c r="R9163" s="535">
        <v>325.42</v>
      </c>
    </row>
    <row r="9164" spans="1:18" ht="12.75">
      <c r="A9164" s="145">
        <v>94232</v>
      </c>
      <c r="B9164" s="102" t="s">
        <v>30767</v>
      </c>
      <c r="C9164" s="145" t="s">
        <v>2</v>
      </c>
      <c r="D9164" s="535">
        <v>3.34</v>
      </c>
      <c r="E9164" s="536">
        <v>0</v>
      </c>
      <c r="F9164" s="535">
        <v>2.8</v>
      </c>
      <c r="G9164" s="536">
        <v>0</v>
      </c>
      <c r="H9164" s="535">
        <v>3.39</v>
      </c>
      <c r="I9164" s="536">
        <v>0</v>
      </c>
      <c r="J9164" s="535">
        <v>2.76</v>
      </c>
      <c r="K9164" s="536">
        <v>0</v>
      </c>
      <c r="L9164" s="535">
        <v>3.5</v>
      </c>
      <c r="M9164" s="536">
        <v>0</v>
      </c>
      <c r="N9164" s="535">
        <v>3.16</v>
      </c>
      <c r="O9164" s="536">
        <v>0</v>
      </c>
      <c r="P9164" s="535">
        <v>3.39</v>
      </c>
      <c r="Q9164" s="536">
        <v>0</v>
      </c>
      <c r="R9164" s="535">
        <v>3.78</v>
      </c>
    </row>
    <row r="9165" spans="1:18" ht="12.75">
      <c r="A9165" s="145">
        <v>100434</v>
      </c>
      <c r="B9165" s="102" t="s">
        <v>30768</v>
      </c>
      <c r="C9165" s="145" t="s">
        <v>1</v>
      </c>
      <c r="D9165" s="535">
        <v>184.75</v>
      </c>
      <c r="E9165" s="536">
        <v>0</v>
      </c>
      <c r="F9165" s="535">
        <v>157.9</v>
      </c>
      <c r="G9165" s="536">
        <v>0</v>
      </c>
      <c r="H9165" s="535">
        <v>136.44</v>
      </c>
      <c r="I9165" s="536">
        <v>1.1000000000000001E-3</v>
      </c>
      <c r="J9165" s="535">
        <v>132.72999999999999</v>
      </c>
      <c r="K9165" s="536">
        <v>0</v>
      </c>
      <c r="L9165" s="535">
        <v>147.27000000000001</v>
      </c>
      <c r="M9165" s="536">
        <v>0</v>
      </c>
      <c r="N9165" s="535">
        <v>163.19</v>
      </c>
      <c r="O9165" s="536">
        <v>0</v>
      </c>
      <c r="P9165" s="535">
        <v>172.34</v>
      </c>
      <c r="Q9165" s="536">
        <v>8.9999999999999998E-4</v>
      </c>
      <c r="R9165" s="535">
        <v>223.29</v>
      </c>
    </row>
    <row r="9166" spans="1:18" ht="12.75">
      <c r="A9166" s="145">
        <v>94229</v>
      </c>
      <c r="B9166" s="102" t="s">
        <v>30769</v>
      </c>
      <c r="C9166" s="145" t="s">
        <v>1</v>
      </c>
      <c r="D9166" s="535">
        <v>149.36000000000001</v>
      </c>
      <c r="E9166" s="536">
        <v>0.56389999999999996</v>
      </c>
      <c r="F9166" s="535">
        <v>213.4</v>
      </c>
      <c r="G9166" s="536">
        <v>1.6000000000000001E-3</v>
      </c>
      <c r="H9166" s="535">
        <v>170.3</v>
      </c>
      <c r="I9166" s="536">
        <v>0.79249999999999998</v>
      </c>
      <c r="J9166" s="535">
        <v>148.11000000000001</v>
      </c>
      <c r="K9166" s="536">
        <v>2.3E-3</v>
      </c>
      <c r="L9166" s="535">
        <v>162.82</v>
      </c>
      <c r="M9166" s="536">
        <v>0</v>
      </c>
      <c r="N9166" s="535">
        <v>169.13</v>
      </c>
      <c r="O9166" s="536">
        <v>2E-3</v>
      </c>
      <c r="P9166" s="535">
        <v>171.43</v>
      </c>
      <c r="Q9166" s="536">
        <v>2E-3</v>
      </c>
      <c r="R9166" s="535">
        <v>152.84</v>
      </c>
    </row>
    <row r="9167" spans="1:18" ht="12.75">
      <c r="A9167" s="145">
        <v>94227</v>
      </c>
      <c r="B9167" s="102" t="s">
        <v>30770</v>
      </c>
      <c r="C9167" s="145" t="s">
        <v>1</v>
      </c>
      <c r="D9167" s="535">
        <v>57.17</v>
      </c>
      <c r="E9167" s="536">
        <v>0.5776</v>
      </c>
      <c r="F9167" s="535">
        <v>80.73</v>
      </c>
      <c r="G9167" s="536">
        <v>1.4E-3</v>
      </c>
      <c r="H9167" s="535">
        <v>64.45</v>
      </c>
      <c r="I9167" s="536">
        <v>0.77039999999999997</v>
      </c>
      <c r="J9167" s="535">
        <v>56.58</v>
      </c>
      <c r="K9167" s="536">
        <v>1.9E-3</v>
      </c>
      <c r="L9167" s="535">
        <v>62.32</v>
      </c>
      <c r="M9167" s="536">
        <v>0</v>
      </c>
      <c r="N9167" s="535">
        <v>63.65</v>
      </c>
      <c r="O9167" s="536">
        <v>1.6999999999999999E-3</v>
      </c>
      <c r="P9167" s="535">
        <v>64.89</v>
      </c>
      <c r="Q9167" s="536">
        <v>1.6999999999999999E-3</v>
      </c>
      <c r="R9167" s="535">
        <v>58.66</v>
      </c>
    </row>
    <row r="9168" spans="1:18" ht="12.75">
      <c r="A9168" s="145">
        <v>94228</v>
      </c>
      <c r="B9168" s="102" t="s">
        <v>30771</v>
      </c>
      <c r="C9168" s="145" t="s">
        <v>1</v>
      </c>
      <c r="D9168" s="535">
        <v>77.67</v>
      </c>
      <c r="E9168" s="536">
        <v>0.55430000000000001</v>
      </c>
      <c r="F9168" s="535">
        <v>109.87</v>
      </c>
      <c r="G9168" s="536">
        <v>1.5E-3</v>
      </c>
      <c r="H9168" s="535">
        <v>88.45</v>
      </c>
      <c r="I9168" s="536">
        <v>0.77370000000000005</v>
      </c>
      <c r="J9168" s="535">
        <v>76.7</v>
      </c>
      <c r="K9168" s="536">
        <v>2.2000000000000001E-3</v>
      </c>
      <c r="L9168" s="535">
        <v>84.63</v>
      </c>
      <c r="M9168" s="536">
        <v>0</v>
      </c>
      <c r="N9168" s="535">
        <v>87.51</v>
      </c>
      <c r="O9168" s="536">
        <v>1.9E-3</v>
      </c>
      <c r="P9168" s="535">
        <v>88.79</v>
      </c>
      <c r="Q9168" s="536">
        <v>1.9E-3</v>
      </c>
      <c r="R9168" s="535">
        <v>79.64</v>
      </c>
    </row>
    <row r="9169" spans="1:18" ht="12.75">
      <c r="A9169" s="145">
        <v>94219</v>
      </c>
      <c r="B9169" s="102" t="s">
        <v>30772</v>
      </c>
      <c r="C9169" s="145" t="s">
        <v>1</v>
      </c>
      <c r="D9169" s="535">
        <v>42.37</v>
      </c>
      <c r="E9169" s="536">
        <v>1.6999999999999999E-3</v>
      </c>
      <c r="F9169" s="535">
        <v>29.05</v>
      </c>
      <c r="G9169" s="536">
        <v>0</v>
      </c>
      <c r="H9169" s="535">
        <v>41.03</v>
      </c>
      <c r="I9169" s="536">
        <v>1.6999999999999999E-3</v>
      </c>
      <c r="J9169" s="535">
        <v>40.15</v>
      </c>
      <c r="K9169" s="536">
        <v>0</v>
      </c>
      <c r="L9169" s="535">
        <v>37.619999999999997</v>
      </c>
      <c r="M9169" s="536">
        <v>0</v>
      </c>
      <c r="N9169" s="535">
        <v>35.07</v>
      </c>
      <c r="O9169" s="536">
        <v>0</v>
      </c>
      <c r="P9169" s="535">
        <v>40.39</v>
      </c>
      <c r="Q9169" s="536">
        <v>0</v>
      </c>
      <c r="R9169" s="535">
        <v>35.270000000000003</v>
      </c>
    </row>
    <row r="9170" spans="1:18" ht="12.75">
      <c r="A9170" s="145">
        <v>94220</v>
      </c>
      <c r="B9170" s="102" t="s">
        <v>30773</v>
      </c>
      <c r="C9170" s="145" t="s">
        <v>1</v>
      </c>
      <c r="D9170" s="535">
        <v>82.78</v>
      </c>
      <c r="E9170" s="536">
        <v>8.0000000000000004E-4</v>
      </c>
      <c r="F9170" s="535">
        <v>52.9</v>
      </c>
      <c r="G9170" s="536">
        <v>0</v>
      </c>
      <c r="H9170" s="535">
        <v>67.19</v>
      </c>
      <c r="I9170" s="536">
        <v>1E-3</v>
      </c>
      <c r="J9170" s="535">
        <v>62.23</v>
      </c>
      <c r="K9170" s="536">
        <v>0</v>
      </c>
      <c r="L9170" s="535">
        <v>56.43</v>
      </c>
      <c r="M9170" s="536">
        <v>0</v>
      </c>
      <c r="N9170" s="535">
        <v>62.4</v>
      </c>
      <c r="O9170" s="536">
        <v>0</v>
      </c>
      <c r="P9170" s="535">
        <v>68.680000000000007</v>
      </c>
      <c r="Q9170" s="536">
        <v>0</v>
      </c>
      <c r="R9170" s="535">
        <v>63.05</v>
      </c>
    </row>
    <row r="9171" spans="1:18" ht="12.75">
      <c r="A9171" s="145">
        <v>100326</v>
      </c>
      <c r="B9171" s="102" t="s">
        <v>30774</v>
      </c>
      <c r="C9171" s="145" t="s">
        <v>1</v>
      </c>
      <c r="D9171" s="535">
        <v>0</v>
      </c>
      <c r="E9171" s="536"/>
      <c r="F9171" s="535">
        <v>0</v>
      </c>
      <c r="G9171" s="536"/>
      <c r="H9171" s="535">
        <v>0</v>
      </c>
      <c r="I9171" s="536"/>
      <c r="J9171" s="535">
        <v>0</v>
      </c>
      <c r="K9171" s="536"/>
      <c r="L9171" s="535">
        <v>0</v>
      </c>
      <c r="M9171" s="536"/>
      <c r="N9171" s="535">
        <v>0</v>
      </c>
      <c r="O9171" s="536"/>
      <c r="P9171" s="535">
        <v>0</v>
      </c>
      <c r="Q9171" s="536"/>
      <c r="R9171" s="535">
        <v>0</v>
      </c>
    </row>
    <row r="9172" spans="1:18" ht="12.75">
      <c r="A9172" s="145">
        <v>94221</v>
      </c>
      <c r="B9172" s="102" t="s">
        <v>30775</v>
      </c>
      <c r="C9172" s="145" t="s">
        <v>1</v>
      </c>
      <c r="D9172" s="535">
        <v>34.57</v>
      </c>
      <c r="E9172" s="536">
        <v>2E-3</v>
      </c>
      <c r="F9172" s="535">
        <v>22.38</v>
      </c>
      <c r="G9172" s="536">
        <v>0</v>
      </c>
      <c r="H9172" s="535">
        <v>32.909999999999997</v>
      </c>
      <c r="I9172" s="536">
        <v>2.0999999999999999E-3</v>
      </c>
      <c r="J9172" s="535">
        <v>33.75</v>
      </c>
      <c r="K9172" s="536">
        <v>0</v>
      </c>
      <c r="L9172" s="535">
        <v>29.57</v>
      </c>
      <c r="M9172" s="536">
        <v>0</v>
      </c>
      <c r="N9172" s="535">
        <v>27.54</v>
      </c>
      <c r="O9172" s="536">
        <v>0</v>
      </c>
      <c r="P9172" s="535">
        <v>32.369999999999997</v>
      </c>
      <c r="Q9172" s="536">
        <v>0</v>
      </c>
      <c r="R9172" s="535">
        <v>26.5</v>
      </c>
    </row>
    <row r="9173" spans="1:18" ht="12.75">
      <c r="A9173" s="145">
        <v>94222</v>
      </c>
      <c r="B9173" s="102" t="s">
        <v>30776</v>
      </c>
      <c r="C9173" s="145" t="s">
        <v>1</v>
      </c>
      <c r="D9173" s="535">
        <v>74.98</v>
      </c>
      <c r="E9173" s="536">
        <v>8.9999999999999998E-4</v>
      </c>
      <c r="F9173" s="535">
        <v>46.23</v>
      </c>
      <c r="G9173" s="536">
        <v>0</v>
      </c>
      <c r="H9173" s="535">
        <v>59.07</v>
      </c>
      <c r="I9173" s="536">
        <v>1.1999999999999999E-3</v>
      </c>
      <c r="J9173" s="535">
        <v>55.83</v>
      </c>
      <c r="K9173" s="536">
        <v>0</v>
      </c>
      <c r="L9173" s="535">
        <v>48.38</v>
      </c>
      <c r="M9173" s="536">
        <v>0</v>
      </c>
      <c r="N9173" s="535">
        <v>54.87</v>
      </c>
      <c r="O9173" s="536">
        <v>0</v>
      </c>
      <c r="P9173" s="535">
        <v>60.66</v>
      </c>
      <c r="Q9173" s="536">
        <v>0</v>
      </c>
      <c r="R9173" s="535">
        <v>54.28</v>
      </c>
    </row>
    <row r="9174" spans="1:18" ht="12.75">
      <c r="A9174" s="145">
        <v>94451</v>
      </c>
      <c r="B9174" s="102" t="s">
        <v>30777</v>
      </c>
      <c r="C9174" s="145" t="s">
        <v>1</v>
      </c>
      <c r="D9174" s="535">
        <v>116.69</v>
      </c>
      <c r="E9174" s="536">
        <v>0</v>
      </c>
      <c r="F9174" s="535">
        <v>119.36</v>
      </c>
      <c r="G9174" s="536">
        <v>0</v>
      </c>
      <c r="H9174" s="535">
        <v>157.44999999999999</v>
      </c>
      <c r="I9174" s="536">
        <v>0.12</v>
      </c>
      <c r="J9174" s="535">
        <v>83.45</v>
      </c>
      <c r="K9174" s="536">
        <v>0</v>
      </c>
      <c r="L9174" s="535">
        <v>92.26</v>
      </c>
      <c r="M9174" s="536">
        <v>0</v>
      </c>
      <c r="N9174" s="535">
        <v>118.52</v>
      </c>
      <c r="O9174" s="536">
        <v>0</v>
      </c>
      <c r="P9174" s="535">
        <v>80.62</v>
      </c>
      <c r="Q9174" s="536">
        <v>0.23430000000000001</v>
      </c>
      <c r="R9174" s="535">
        <v>88.72</v>
      </c>
    </row>
    <row r="9175" spans="1:18" ht="12.75">
      <c r="A9175" s="145">
        <v>94223</v>
      </c>
      <c r="B9175" s="102" t="s">
        <v>30778</v>
      </c>
      <c r="C9175" s="145" t="s">
        <v>1</v>
      </c>
      <c r="D9175" s="535">
        <v>103.43</v>
      </c>
      <c r="E9175" s="536">
        <v>0</v>
      </c>
      <c r="F9175" s="535">
        <v>106.11</v>
      </c>
      <c r="G9175" s="536">
        <v>0</v>
      </c>
      <c r="H9175" s="535">
        <v>139.37</v>
      </c>
      <c r="I9175" s="536">
        <v>0.13550000000000001</v>
      </c>
      <c r="J9175" s="535">
        <v>76.06</v>
      </c>
      <c r="K9175" s="536">
        <v>0</v>
      </c>
      <c r="L9175" s="535">
        <v>82.8</v>
      </c>
      <c r="M9175" s="536">
        <v>0</v>
      </c>
      <c r="N9175" s="535">
        <v>105.12</v>
      </c>
      <c r="O9175" s="536">
        <v>0</v>
      </c>
      <c r="P9175" s="535">
        <v>72.81</v>
      </c>
      <c r="Q9175" s="536">
        <v>0.25940000000000002</v>
      </c>
      <c r="R9175" s="535">
        <v>79.790000000000006</v>
      </c>
    </row>
    <row r="9176" spans="1:18" ht="12.75">
      <c r="A9176" s="145">
        <v>100325</v>
      </c>
      <c r="B9176" s="102" t="s">
        <v>30779</v>
      </c>
      <c r="C9176" s="145" t="s">
        <v>1</v>
      </c>
      <c r="D9176" s="535">
        <v>113.26</v>
      </c>
      <c r="E9176" s="536">
        <v>0</v>
      </c>
      <c r="F9176" s="535">
        <v>116.1</v>
      </c>
      <c r="G9176" s="536">
        <v>0</v>
      </c>
      <c r="H9176" s="535">
        <v>153.15</v>
      </c>
      <c r="I9176" s="536">
        <v>0.12330000000000001</v>
      </c>
      <c r="J9176" s="535">
        <v>81.260000000000005</v>
      </c>
      <c r="K9176" s="536">
        <v>0</v>
      </c>
      <c r="L9176" s="535">
        <v>89.48</v>
      </c>
      <c r="M9176" s="536">
        <v>0</v>
      </c>
      <c r="N9176" s="535">
        <v>115.12</v>
      </c>
      <c r="O9176" s="536">
        <v>0</v>
      </c>
      <c r="P9176" s="535">
        <v>78.13</v>
      </c>
      <c r="Q9176" s="536">
        <v>0.24179999999999999</v>
      </c>
      <c r="R9176" s="535">
        <v>85.93</v>
      </c>
    </row>
    <row r="9177" spans="1:18" ht="12.75">
      <c r="A9177" s="145">
        <v>94224</v>
      </c>
      <c r="B9177" s="102" t="s">
        <v>30780</v>
      </c>
      <c r="C9177" s="145" t="s">
        <v>1</v>
      </c>
      <c r="D9177" s="535">
        <v>32.76</v>
      </c>
      <c r="E9177" s="536">
        <v>1.5E-3</v>
      </c>
      <c r="F9177" s="535">
        <v>25.64</v>
      </c>
      <c r="G9177" s="536">
        <v>0</v>
      </c>
      <c r="H9177" s="535">
        <v>31.85</v>
      </c>
      <c r="I9177" s="536">
        <v>1.6000000000000001E-3</v>
      </c>
      <c r="J9177" s="535">
        <v>26.06</v>
      </c>
      <c r="K9177" s="536">
        <v>0</v>
      </c>
      <c r="L9177" s="535">
        <v>32.29</v>
      </c>
      <c r="M9177" s="536">
        <v>0</v>
      </c>
      <c r="N9177" s="535">
        <v>29.28</v>
      </c>
      <c r="O9177" s="536">
        <v>0</v>
      </c>
      <c r="P9177" s="535">
        <v>31.36</v>
      </c>
      <c r="Q9177" s="536">
        <v>0</v>
      </c>
      <c r="R9177" s="535">
        <v>32.65</v>
      </c>
    </row>
    <row r="9178" spans="1:18" ht="12.75">
      <c r="A9178" s="145">
        <v>102653</v>
      </c>
      <c r="B9178" s="102" t="s">
        <v>30781</v>
      </c>
      <c r="C9178" s="145" t="s">
        <v>4</v>
      </c>
      <c r="D9178" s="535">
        <v>0</v>
      </c>
      <c r="E9178" s="536"/>
      <c r="F9178" s="535">
        <v>0</v>
      </c>
      <c r="G9178" s="536"/>
      <c r="H9178" s="535">
        <v>0</v>
      </c>
      <c r="I9178" s="536"/>
      <c r="J9178" s="535">
        <v>0</v>
      </c>
      <c r="K9178" s="536"/>
      <c r="L9178" s="535">
        <v>0</v>
      </c>
      <c r="M9178" s="536"/>
      <c r="N9178" s="535">
        <v>0</v>
      </c>
      <c r="O9178" s="536"/>
      <c r="P9178" s="535">
        <v>0</v>
      </c>
      <c r="Q9178" s="536"/>
      <c r="R9178" s="535">
        <v>0</v>
      </c>
    </row>
    <row r="9179" spans="1:18" ht="12.75">
      <c r="A9179" s="145">
        <v>100330</v>
      </c>
      <c r="B9179" s="102" t="s">
        <v>30782</v>
      </c>
      <c r="C9179" s="145" t="s">
        <v>4</v>
      </c>
      <c r="D9179" s="535">
        <v>22.42</v>
      </c>
      <c r="E9179" s="536">
        <v>0</v>
      </c>
      <c r="F9179" s="535">
        <v>16.149999999999999</v>
      </c>
      <c r="G9179" s="536">
        <v>0</v>
      </c>
      <c r="H9179" s="535">
        <v>23.25</v>
      </c>
      <c r="I9179" s="536">
        <v>0</v>
      </c>
      <c r="J9179" s="535">
        <v>22.89</v>
      </c>
      <c r="K9179" s="536">
        <v>0</v>
      </c>
      <c r="L9179" s="535">
        <v>20.13</v>
      </c>
      <c r="M9179" s="536">
        <v>0</v>
      </c>
      <c r="N9179" s="535">
        <v>19.559999999999999</v>
      </c>
      <c r="O9179" s="536">
        <v>0</v>
      </c>
      <c r="P9179" s="535">
        <v>22.79</v>
      </c>
      <c r="Q9179" s="536">
        <v>0</v>
      </c>
      <c r="R9179" s="535">
        <v>20.059999999999999</v>
      </c>
    </row>
    <row r="9180" spans="1:18" ht="12.75">
      <c r="A9180" s="145">
        <v>100331</v>
      </c>
      <c r="B9180" s="102" t="s">
        <v>30783</v>
      </c>
      <c r="C9180" s="145" t="s">
        <v>4</v>
      </c>
      <c r="D9180" s="535">
        <v>29.17</v>
      </c>
      <c r="E9180" s="536">
        <v>0</v>
      </c>
      <c r="F9180" s="535">
        <v>21.91</v>
      </c>
      <c r="G9180" s="536">
        <v>0</v>
      </c>
      <c r="H9180" s="535">
        <v>30.27</v>
      </c>
      <c r="I9180" s="536">
        <v>0</v>
      </c>
      <c r="J9180" s="535">
        <v>28.42</v>
      </c>
      <c r="K9180" s="536">
        <v>0</v>
      </c>
      <c r="L9180" s="535">
        <v>27.1</v>
      </c>
      <c r="M9180" s="536">
        <v>0</v>
      </c>
      <c r="N9180" s="535">
        <v>26.07</v>
      </c>
      <c r="O9180" s="536">
        <v>0</v>
      </c>
      <c r="P9180" s="535">
        <v>29.74</v>
      </c>
      <c r="Q9180" s="536">
        <v>0</v>
      </c>
      <c r="R9180" s="535">
        <v>27.65</v>
      </c>
    </row>
    <row r="9181" spans="1:18" ht="12.75">
      <c r="A9181" s="145">
        <v>100328</v>
      </c>
      <c r="B9181" s="102" t="s">
        <v>30784</v>
      </c>
      <c r="C9181" s="145" t="s">
        <v>4</v>
      </c>
      <c r="D9181" s="535">
        <v>16.52</v>
      </c>
      <c r="E9181" s="536">
        <v>0</v>
      </c>
      <c r="F9181" s="535">
        <v>11.9</v>
      </c>
      <c r="G9181" s="536">
        <v>0</v>
      </c>
      <c r="H9181" s="535">
        <v>17.12</v>
      </c>
      <c r="I9181" s="536">
        <v>0</v>
      </c>
      <c r="J9181" s="535">
        <v>16.84</v>
      </c>
      <c r="K9181" s="536">
        <v>0</v>
      </c>
      <c r="L9181" s="535">
        <v>14.84</v>
      </c>
      <c r="M9181" s="536">
        <v>0</v>
      </c>
      <c r="N9181" s="535">
        <v>14.44</v>
      </c>
      <c r="O9181" s="536">
        <v>0</v>
      </c>
      <c r="P9181" s="535">
        <v>16.79</v>
      </c>
      <c r="Q9181" s="536">
        <v>0</v>
      </c>
      <c r="R9181" s="535">
        <v>14.83</v>
      </c>
    </row>
    <row r="9182" spans="1:18" ht="12.75">
      <c r="A9182" s="145">
        <v>100329</v>
      </c>
      <c r="B9182" s="102" t="s">
        <v>30785</v>
      </c>
      <c r="C9182" s="145" t="s">
        <v>4</v>
      </c>
      <c r="D9182" s="535">
        <v>20.48</v>
      </c>
      <c r="E9182" s="536">
        <v>0</v>
      </c>
      <c r="F9182" s="535">
        <v>15.29</v>
      </c>
      <c r="G9182" s="536">
        <v>0</v>
      </c>
      <c r="H9182" s="535">
        <v>21.25</v>
      </c>
      <c r="I9182" s="536">
        <v>0</v>
      </c>
      <c r="J9182" s="535">
        <v>20.09</v>
      </c>
      <c r="K9182" s="536">
        <v>0</v>
      </c>
      <c r="L9182" s="535">
        <v>18.93</v>
      </c>
      <c r="M9182" s="536">
        <v>0</v>
      </c>
      <c r="N9182" s="535">
        <v>18.260000000000002</v>
      </c>
      <c r="O9182" s="536">
        <v>0</v>
      </c>
      <c r="P9182" s="535">
        <v>20.86</v>
      </c>
      <c r="Q9182" s="536">
        <v>0</v>
      </c>
      <c r="R9182" s="535">
        <v>19.28</v>
      </c>
    </row>
    <row r="9183" spans="1:18" ht="12.75">
      <c r="A9183" s="145">
        <v>94231</v>
      </c>
      <c r="B9183" s="102" t="s">
        <v>30786</v>
      </c>
      <c r="C9183" s="145" t="s">
        <v>1</v>
      </c>
      <c r="D9183" s="535">
        <v>49.48</v>
      </c>
      <c r="E9183" s="536">
        <v>0.48259999999999997</v>
      </c>
      <c r="F9183" s="535">
        <v>65.94</v>
      </c>
      <c r="G9183" s="536">
        <v>1.1999999999999999E-3</v>
      </c>
      <c r="H9183" s="535">
        <v>52.2</v>
      </c>
      <c r="I9183" s="536">
        <v>0.80059999999999998</v>
      </c>
      <c r="J9183" s="535">
        <v>47.28</v>
      </c>
      <c r="K9183" s="536">
        <v>1.6999999999999999E-3</v>
      </c>
      <c r="L9183" s="535">
        <v>50.85</v>
      </c>
      <c r="M9183" s="536">
        <v>0</v>
      </c>
      <c r="N9183" s="535">
        <v>52.64</v>
      </c>
      <c r="O9183" s="536">
        <v>1.5E-3</v>
      </c>
      <c r="P9183" s="535">
        <v>53.81</v>
      </c>
      <c r="Q9183" s="536">
        <v>1.5E-3</v>
      </c>
      <c r="R9183" s="535">
        <v>46.97</v>
      </c>
    </row>
    <row r="9184" spans="1:18" ht="12.75">
      <c r="A9184" s="145">
        <v>100435</v>
      </c>
      <c r="B9184" s="102" t="s">
        <v>30787</v>
      </c>
      <c r="C9184" s="145" t="s">
        <v>1</v>
      </c>
      <c r="D9184" s="535">
        <v>86.02</v>
      </c>
      <c r="E9184" s="536">
        <v>0</v>
      </c>
      <c r="F9184" s="535">
        <v>84.74</v>
      </c>
      <c r="G9184" s="536">
        <v>0</v>
      </c>
      <c r="H9184" s="535">
        <v>115.37</v>
      </c>
      <c r="I9184" s="536">
        <v>0</v>
      </c>
      <c r="J9184" s="535">
        <v>49.86</v>
      </c>
      <c r="K9184" s="536">
        <v>0</v>
      </c>
      <c r="L9184" s="535">
        <v>63.87</v>
      </c>
      <c r="M9184" s="536">
        <v>0</v>
      </c>
      <c r="N9184" s="535">
        <v>86.68</v>
      </c>
      <c r="O9184" s="536">
        <v>0</v>
      </c>
      <c r="P9184" s="535">
        <v>53.88</v>
      </c>
      <c r="Q9184" s="536">
        <v>0</v>
      </c>
      <c r="R9184" s="535">
        <v>61.21</v>
      </c>
    </row>
    <row r="9185" spans="1:18" ht="12.75">
      <c r="A9185" s="145">
        <v>100327</v>
      </c>
      <c r="B9185" s="102" t="s">
        <v>30788</v>
      </c>
      <c r="C9185" s="145" t="s">
        <v>1</v>
      </c>
      <c r="D9185" s="535">
        <v>55.56</v>
      </c>
      <c r="E9185" s="536">
        <v>0.46150000000000002</v>
      </c>
      <c r="F9185" s="535">
        <v>74.430000000000007</v>
      </c>
      <c r="G9185" s="536">
        <v>1.5E-3</v>
      </c>
      <c r="H9185" s="535">
        <v>59.83</v>
      </c>
      <c r="I9185" s="536">
        <v>0.79410000000000003</v>
      </c>
      <c r="J9185" s="535">
        <v>53.09</v>
      </c>
      <c r="K9185" s="536">
        <v>2.0999999999999999E-3</v>
      </c>
      <c r="L9185" s="535">
        <v>57.45</v>
      </c>
      <c r="M9185" s="536">
        <v>0</v>
      </c>
      <c r="N9185" s="535">
        <v>60.21</v>
      </c>
      <c r="O9185" s="536">
        <v>1.8E-3</v>
      </c>
      <c r="P9185" s="535">
        <v>61.19</v>
      </c>
      <c r="Q9185" s="536">
        <v>1.8E-3</v>
      </c>
      <c r="R9185" s="535">
        <v>53.17</v>
      </c>
    </row>
    <row r="9186" spans="1:18" ht="12.75">
      <c r="A9186" s="145">
        <v>94226</v>
      </c>
      <c r="B9186" s="102" t="s">
        <v>30789</v>
      </c>
      <c r="C9186" s="145" t="s">
        <v>4</v>
      </c>
      <c r="D9186" s="535">
        <v>22.11</v>
      </c>
      <c r="E9186" s="536">
        <v>0.54090000000000005</v>
      </c>
      <c r="F9186" s="535">
        <v>20.63</v>
      </c>
      <c r="G9186" s="536">
        <v>0.57969999999999999</v>
      </c>
      <c r="H9186" s="535">
        <v>22.52</v>
      </c>
      <c r="I9186" s="536">
        <v>0.53110000000000002</v>
      </c>
      <c r="J9186" s="535">
        <v>16.47</v>
      </c>
      <c r="K9186" s="536">
        <v>0</v>
      </c>
      <c r="L9186" s="535">
        <v>21.84</v>
      </c>
      <c r="M9186" s="536">
        <v>0</v>
      </c>
      <c r="N9186" s="535">
        <v>21.75</v>
      </c>
      <c r="O9186" s="536">
        <v>0.54990000000000006</v>
      </c>
      <c r="P9186" s="535">
        <v>22.38</v>
      </c>
      <c r="Q9186" s="536">
        <v>0.53439999999999999</v>
      </c>
      <c r="R9186" s="535">
        <v>19.68</v>
      </c>
    </row>
    <row r="9187" spans="1:18" ht="12.75">
      <c r="A9187" s="145">
        <v>94201</v>
      </c>
      <c r="B9187" s="102" t="s">
        <v>30790</v>
      </c>
      <c r="C9187" s="145" t="s">
        <v>4</v>
      </c>
      <c r="D9187" s="535">
        <v>62.96</v>
      </c>
      <c r="E9187" s="536">
        <v>2.9999999999999997E-4</v>
      </c>
      <c r="F9187" s="535">
        <v>38.57</v>
      </c>
      <c r="G9187" s="536">
        <v>5.0000000000000001E-4</v>
      </c>
      <c r="H9187" s="535">
        <v>64.92</v>
      </c>
      <c r="I9187" s="536">
        <v>0</v>
      </c>
      <c r="J9187" s="535">
        <v>74.209999999999994</v>
      </c>
      <c r="K9187" s="536">
        <v>2.9999999999999997E-4</v>
      </c>
      <c r="L9187" s="535">
        <v>50.19</v>
      </c>
      <c r="M9187" s="536">
        <v>0</v>
      </c>
      <c r="N9187" s="535">
        <v>50.43</v>
      </c>
      <c r="O9187" s="536">
        <v>0</v>
      </c>
      <c r="P9187" s="535">
        <v>63.53</v>
      </c>
      <c r="Q9187" s="536">
        <v>2.9999999999999997E-4</v>
      </c>
      <c r="R9187" s="535">
        <v>45.21</v>
      </c>
    </row>
    <row r="9188" spans="1:18" ht="12.75">
      <c r="A9188" s="145">
        <v>94204</v>
      </c>
      <c r="B9188" s="102" t="s">
        <v>30791</v>
      </c>
      <c r="C9188" s="145" t="s">
        <v>4</v>
      </c>
      <c r="D9188" s="535">
        <v>69.69</v>
      </c>
      <c r="E9188" s="536">
        <v>2.9999999999999997E-4</v>
      </c>
      <c r="F9188" s="535">
        <v>44.32</v>
      </c>
      <c r="G9188" s="536">
        <v>5.0000000000000001E-4</v>
      </c>
      <c r="H9188" s="535">
        <v>71.91</v>
      </c>
      <c r="I9188" s="536">
        <v>0</v>
      </c>
      <c r="J9188" s="535">
        <v>79.72</v>
      </c>
      <c r="K9188" s="536">
        <v>2.9999999999999997E-4</v>
      </c>
      <c r="L9188" s="535">
        <v>57.13</v>
      </c>
      <c r="M9188" s="536">
        <v>0</v>
      </c>
      <c r="N9188" s="535">
        <v>56.91</v>
      </c>
      <c r="O9188" s="536">
        <v>0</v>
      </c>
      <c r="P9188" s="535">
        <v>70.44</v>
      </c>
      <c r="Q9188" s="536">
        <v>2.9999999999999997E-4</v>
      </c>
      <c r="R9188" s="535">
        <v>52.76</v>
      </c>
    </row>
    <row r="9189" spans="1:18" ht="12.75">
      <c r="A9189" s="145">
        <v>94447</v>
      </c>
      <c r="B9189" s="102" t="s">
        <v>30792</v>
      </c>
      <c r="C9189" s="145" t="s">
        <v>4</v>
      </c>
      <c r="D9189" s="535">
        <v>62.96</v>
      </c>
      <c r="E9189" s="536">
        <v>2.9999999999999997E-4</v>
      </c>
      <c r="F9189" s="535">
        <v>38.57</v>
      </c>
      <c r="G9189" s="536">
        <v>5.0000000000000001E-4</v>
      </c>
      <c r="H9189" s="535">
        <v>64.92</v>
      </c>
      <c r="I9189" s="536">
        <v>0</v>
      </c>
      <c r="J9189" s="535">
        <v>74.209999999999994</v>
      </c>
      <c r="K9189" s="536">
        <v>2.9999999999999997E-4</v>
      </c>
      <c r="L9189" s="535">
        <v>50.19</v>
      </c>
      <c r="M9189" s="536">
        <v>0</v>
      </c>
      <c r="N9189" s="535">
        <v>50.43</v>
      </c>
      <c r="O9189" s="536">
        <v>0</v>
      </c>
      <c r="P9189" s="535">
        <v>63.53</v>
      </c>
      <c r="Q9189" s="536">
        <v>2.9999999999999997E-4</v>
      </c>
      <c r="R9189" s="535">
        <v>45.21</v>
      </c>
    </row>
    <row r="9190" spans="1:18" ht="12.75">
      <c r="A9190" s="145">
        <v>94448</v>
      </c>
      <c r="B9190" s="102" t="s">
        <v>30793</v>
      </c>
      <c r="C9190" s="145" t="s">
        <v>4</v>
      </c>
      <c r="D9190" s="535">
        <v>69.69</v>
      </c>
      <c r="E9190" s="536">
        <v>2.9999999999999997E-4</v>
      </c>
      <c r="F9190" s="535">
        <v>44.32</v>
      </c>
      <c r="G9190" s="536">
        <v>5.0000000000000001E-4</v>
      </c>
      <c r="H9190" s="535">
        <v>71.91</v>
      </c>
      <c r="I9190" s="536">
        <v>0</v>
      </c>
      <c r="J9190" s="535">
        <v>79.72</v>
      </c>
      <c r="K9190" s="536">
        <v>2.9999999999999997E-4</v>
      </c>
      <c r="L9190" s="535">
        <v>57.13</v>
      </c>
      <c r="M9190" s="536">
        <v>0</v>
      </c>
      <c r="N9190" s="535">
        <v>56.91</v>
      </c>
      <c r="O9190" s="536">
        <v>0</v>
      </c>
      <c r="P9190" s="535">
        <v>70.44</v>
      </c>
      <c r="Q9190" s="536">
        <v>2.9999999999999997E-4</v>
      </c>
      <c r="R9190" s="535">
        <v>52.76</v>
      </c>
    </row>
    <row r="9191" spans="1:18" ht="12.75">
      <c r="A9191" s="145">
        <v>94445</v>
      </c>
      <c r="B9191" s="102" t="s">
        <v>30794</v>
      </c>
      <c r="C9191" s="145" t="s">
        <v>4</v>
      </c>
      <c r="D9191" s="535">
        <v>62.96</v>
      </c>
      <c r="E9191" s="536">
        <v>2.9999999999999997E-4</v>
      </c>
      <c r="F9191" s="535">
        <v>38.57</v>
      </c>
      <c r="G9191" s="536">
        <v>5.0000000000000001E-4</v>
      </c>
      <c r="H9191" s="535">
        <v>64.92</v>
      </c>
      <c r="I9191" s="536">
        <v>0</v>
      </c>
      <c r="J9191" s="535">
        <v>74.209999999999994</v>
      </c>
      <c r="K9191" s="536">
        <v>2.9999999999999997E-4</v>
      </c>
      <c r="L9191" s="535">
        <v>50.19</v>
      </c>
      <c r="M9191" s="536">
        <v>0</v>
      </c>
      <c r="N9191" s="535">
        <v>50.43</v>
      </c>
      <c r="O9191" s="536">
        <v>0</v>
      </c>
      <c r="P9191" s="535">
        <v>63.53</v>
      </c>
      <c r="Q9191" s="536">
        <v>2.9999999999999997E-4</v>
      </c>
      <c r="R9191" s="535">
        <v>45.21</v>
      </c>
    </row>
    <row r="9192" spans="1:18" ht="12.75">
      <c r="A9192" s="145">
        <v>94446</v>
      </c>
      <c r="B9192" s="102" t="s">
        <v>30795</v>
      </c>
      <c r="C9192" s="145" t="s">
        <v>4</v>
      </c>
      <c r="D9192" s="535">
        <v>69.69</v>
      </c>
      <c r="E9192" s="536">
        <v>2.9999999999999997E-4</v>
      </c>
      <c r="F9192" s="535">
        <v>44.32</v>
      </c>
      <c r="G9192" s="536">
        <v>5.0000000000000001E-4</v>
      </c>
      <c r="H9192" s="535">
        <v>71.91</v>
      </c>
      <c r="I9192" s="536">
        <v>0</v>
      </c>
      <c r="J9192" s="535">
        <v>79.72</v>
      </c>
      <c r="K9192" s="536">
        <v>2.9999999999999997E-4</v>
      </c>
      <c r="L9192" s="535">
        <v>57.13</v>
      </c>
      <c r="M9192" s="536">
        <v>0</v>
      </c>
      <c r="N9192" s="535">
        <v>56.91</v>
      </c>
      <c r="O9192" s="536">
        <v>0</v>
      </c>
      <c r="P9192" s="535">
        <v>70.44</v>
      </c>
      <c r="Q9192" s="536">
        <v>2.9999999999999997E-4</v>
      </c>
      <c r="R9192" s="535">
        <v>52.76</v>
      </c>
    </row>
    <row r="9193" spans="1:18" ht="12.75">
      <c r="A9193" s="145">
        <v>94440</v>
      </c>
      <c r="B9193" s="102" t="s">
        <v>30796</v>
      </c>
      <c r="C9193" s="145" t="s">
        <v>4</v>
      </c>
      <c r="D9193" s="535">
        <v>44.18</v>
      </c>
      <c r="E9193" s="536">
        <v>2.0000000000000001E-4</v>
      </c>
      <c r="F9193" s="535">
        <v>26.63</v>
      </c>
      <c r="G9193" s="536">
        <v>4.0000000000000002E-4</v>
      </c>
      <c r="H9193" s="535">
        <v>45.44</v>
      </c>
      <c r="I9193" s="536">
        <v>0</v>
      </c>
      <c r="J9193" s="535">
        <v>52.78</v>
      </c>
      <c r="K9193" s="536">
        <v>2.0000000000000001E-4</v>
      </c>
      <c r="L9193" s="535">
        <v>34.81</v>
      </c>
      <c r="M9193" s="536">
        <v>0</v>
      </c>
      <c r="N9193" s="535">
        <v>35.15</v>
      </c>
      <c r="O9193" s="536">
        <v>0</v>
      </c>
      <c r="P9193" s="535">
        <v>44.56</v>
      </c>
      <c r="Q9193" s="536">
        <v>2.0000000000000001E-4</v>
      </c>
      <c r="R9193" s="535">
        <v>31.11</v>
      </c>
    </row>
    <row r="9194" spans="1:18" ht="12.75">
      <c r="A9194" s="145">
        <v>94441</v>
      </c>
      <c r="B9194" s="102" t="s">
        <v>30797</v>
      </c>
      <c r="C9194" s="145" t="s">
        <v>4</v>
      </c>
      <c r="D9194" s="535">
        <v>48.13</v>
      </c>
      <c r="E9194" s="536">
        <v>2.0000000000000001E-4</v>
      </c>
      <c r="F9194" s="535">
        <v>30.01</v>
      </c>
      <c r="G9194" s="536">
        <v>2.9999999999999997E-4</v>
      </c>
      <c r="H9194" s="535">
        <v>49.55</v>
      </c>
      <c r="I9194" s="536">
        <v>0</v>
      </c>
      <c r="J9194" s="535">
        <v>56.02</v>
      </c>
      <c r="K9194" s="536">
        <v>2.0000000000000001E-4</v>
      </c>
      <c r="L9194" s="535">
        <v>38.9</v>
      </c>
      <c r="M9194" s="536">
        <v>0</v>
      </c>
      <c r="N9194" s="535">
        <v>38.96</v>
      </c>
      <c r="O9194" s="536">
        <v>0</v>
      </c>
      <c r="P9194" s="535">
        <v>48.63</v>
      </c>
      <c r="Q9194" s="536">
        <v>2.0000000000000001E-4</v>
      </c>
      <c r="R9194" s="535">
        <v>35.549999999999997</v>
      </c>
    </row>
    <row r="9195" spans="1:18" ht="12.75">
      <c r="A9195" s="145">
        <v>94195</v>
      </c>
      <c r="B9195" s="102" t="s">
        <v>30798</v>
      </c>
      <c r="C9195" s="145" t="s">
        <v>4</v>
      </c>
      <c r="D9195" s="535">
        <v>44.18</v>
      </c>
      <c r="E9195" s="536">
        <v>2.0000000000000001E-4</v>
      </c>
      <c r="F9195" s="535">
        <v>26.63</v>
      </c>
      <c r="G9195" s="536">
        <v>4.0000000000000002E-4</v>
      </c>
      <c r="H9195" s="535">
        <v>45.44</v>
      </c>
      <c r="I9195" s="536">
        <v>0</v>
      </c>
      <c r="J9195" s="535">
        <v>52.78</v>
      </c>
      <c r="K9195" s="536">
        <v>2.0000000000000001E-4</v>
      </c>
      <c r="L9195" s="535">
        <v>34.81</v>
      </c>
      <c r="M9195" s="536">
        <v>0</v>
      </c>
      <c r="N9195" s="535">
        <v>35.15</v>
      </c>
      <c r="O9195" s="536">
        <v>0</v>
      </c>
      <c r="P9195" s="535">
        <v>44.56</v>
      </c>
      <c r="Q9195" s="536">
        <v>2.0000000000000001E-4</v>
      </c>
      <c r="R9195" s="535">
        <v>31.11</v>
      </c>
    </row>
    <row r="9196" spans="1:18" ht="12.75">
      <c r="A9196" s="145">
        <v>94198</v>
      </c>
      <c r="B9196" s="102" t="s">
        <v>30799</v>
      </c>
      <c r="C9196" s="145" t="s">
        <v>4</v>
      </c>
      <c r="D9196" s="535">
        <v>48.13</v>
      </c>
      <c r="E9196" s="536">
        <v>2.0000000000000001E-4</v>
      </c>
      <c r="F9196" s="535">
        <v>30.01</v>
      </c>
      <c r="G9196" s="536">
        <v>2.9999999999999997E-4</v>
      </c>
      <c r="H9196" s="535">
        <v>49.55</v>
      </c>
      <c r="I9196" s="536">
        <v>0</v>
      </c>
      <c r="J9196" s="535">
        <v>56.02</v>
      </c>
      <c r="K9196" s="536">
        <v>2.0000000000000001E-4</v>
      </c>
      <c r="L9196" s="535">
        <v>38.9</v>
      </c>
      <c r="M9196" s="536">
        <v>0</v>
      </c>
      <c r="N9196" s="535">
        <v>38.96</v>
      </c>
      <c r="O9196" s="536">
        <v>0</v>
      </c>
      <c r="P9196" s="535">
        <v>48.63</v>
      </c>
      <c r="Q9196" s="536">
        <v>2.0000000000000001E-4</v>
      </c>
      <c r="R9196" s="535">
        <v>35.549999999999997</v>
      </c>
    </row>
    <row r="9197" spans="1:18" ht="12.75">
      <c r="A9197" s="145">
        <v>94442</v>
      </c>
      <c r="B9197" s="102" t="s">
        <v>30800</v>
      </c>
      <c r="C9197" s="145" t="s">
        <v>4</v>
      </c>
      <c r="D9197" s="535">
        <v>44.18</v>
      </c>
      <c r="E9197" s="536">
        <v>2.0000000000000001E-4</v>
      </c>
      <c r="F9197" s="535">
        <v>26.63</v>
      </c>
      <c r="G9197" s="536">
        <v>4.0000000000000002E-4</v>
      </c>
      <c r="H9197" s="535">
        <v>45.44</v>
      </c>
      <c r="I9197" s="536">
        <v>0</v>
      </c>
      <c r="J9197" s="535">
        <v>52.78</v>
      </c>
      <c r="K9197" s="536">
        <v>2.0000000000000001E-4</v>
      </c>
      <c r="L9197" s="535">
        <v>34.81</v>
      </c>
      <c r="M9197" s="536">
        <v>0</v>
      </c>
      <c r="N9197" s="535">
        <v>35.15</v>
      </c>
      <c r="O9197" s="536">
        <v>0</v>
      </c>
      <c r="P9197" s="535">
        <v>44.56</v>
      </c>
      <c r="Q9197" s="536">
        <v>2.0000000000000001E-4</v>
      </c>
      <c r="R9197" s="535">
        <v>31.11</v>
      </c>
    </row>
    <row r="9198" spans="1:18" ht="12.75">
      <c r="A9198" s="145">
        <v>94443</v>
      </c>
      <c r="B9198" s="102" t="s">
        <v>30801</v>
      </c>
      <c r="C9198" s="145" t="s">
        <v>4</v>
      </c>
      <c r="D9198" s="535">
        <v>48.13</v>
      </c>
      <c r="E9198" s="536">
        <v>2.0000000000000001E-4</v>
      </c>
      <c r="F9198" s="535">
        <v>30.01</v>
      </c>
      <c r="G9198" s="536">
        <v>2.9999999999999997E-4</v>
      </c>
      <c r="H9198" s="535">
        <v>49.55</v>
      </c>
      <c r="I9198" s="536">
        <v>0</v>
      </c>
      <c r="J9198" s="535">
        <v>56.02</v>
      </c>
      <c r="K9198" s="536">
        <v>2.0000000000000001E-4</v>
      </c>
      <c r="L9198" s="535">
        <v>38.9</v>
      </c>
      <c r="M9198" s="536">
        <v>0</v>
      </c>
      <c r="N9198" s="535">
        <v>38.96</v>
      </c>
      <c r="O9198" s="536">
        <v>0</v>
      </c>
      <c r="P9198" s="535">
        <v>48.63</v>
      </c>
      <c r="Q9198" s="536">
        <v>2.0000000000000001E-4</v>
      </c>
      <c r="R9198" s="535">
        <v>35.549999999999997</v>
      </c>
    </row>
    <row r="9199" spans="1:18" ht="12.75">
      <c r="A9199" s="145">
        <v>94213</v>
      </c>
      <c r="B9199" s="102" t="s">
        <v>30802</v>
      </c>
      <c r="C9199" s="145" t="s">
        <v>4</v>
      </c>
      <c r="D9199" s="535">
        <v>60.55</v>
      </c>
      <c r="E9199" s="536">
        <v>0</v>
      </c>
      <c r="F9199" s="535">
        <v>67.09</v>
      </c>
      <c r="G9199" s="536">
        <v>0.81369999999999998</v>
      </c>
      <c r="H9199" s="535">
        <v>68.739999999999995</v>
      </c>
      <c r="I9199" s="536">
        <v>0.92030000000000001</v>
      </c>
      <c r="J9199" s="535">
        <v>62.73</v>
      </c>
      <c r="K9199" s="536">
        <v>0</v>
      </c>
      <c r="L9199" s="535">
        <v>61.18</v>
      </c>
      <c r="M9199" s="536">
        <v>0</v>
      </c>
      <c r="N9199" s="535">
        <v>70.489999999999995</v>
      </c>
      <c r="O9199" s="536">
        <v>0</v>
      </c>
      <c r="P9199" s="535">
        <v>68.62</v>
      </c>
      <c r="Q9199" s="536">
        <v>0.92190000000000005</v>
      </c>
      <c r="R9199" s="535">
        <v>68.89</v>
      </c>
    </row>
    <row r="9200" spans="1:18" ht="12.75">
      <c r="A9200" s="145">
        <v>94189</v>
      </c>
      <c r="B9200" s="102" t="s">
        <v>30803</v>
      </c>
      <c r="C9200" s="145" t="s">
        <v>4</v>
      </c>
      <c r="D9200" s="535">
        <v>62.88</v>
      </c>
      <c r="E9200" s="536">
        <v>0</v>
      </c>
      <c r="F9200" s="535">
        <v>37.83</v>
      </c>
      <c r="G9200" s="536">
        <v>0</v>
      </c>
      <c r="H9200" s="535">
        <v>48.62</v>
      </c>
      <c r="I9200" s="536">
        <v>0</v>
      </c>
      <c r="J9200" s="535">
        <v>46.62</v>
      </c>
      <c r="K9200" s="536">
        <v>0</v>
      </c>
      <c r="L9200" s="535">
        <v>36.24</v>
      </c>
      <c r="M9200" s="536">
        <v>0</v>
      </c>
      <c r="N9200" s="535">
        <v>45.24</v>
      </c>
      <c r="O9200" s="536">
        <v>0</v>
      </c>
      <c r="P9200" s="535">
        <v>50.15</v>
      </c>
      <c r="Q9200" s="536">
        <v>0</v>
      </c>
      <c r="R9200" s="535">
        <v>44.25</v>
      </c>
    </row>
    <row r="9201" spans="1:18" ht="12.75">
      <c r="A9201" s="145">
        <v>94192</v>
      </c>
      <c r="B9201" s="102" t="s">
        <v>30804</v>
      </c>
      <c r="C9201" s="145" t="s">
        <v>4</v>
      </c>
      <c r="D9201" s="535">
        <v>65.87</v>
      </c>
      <c r="E9201" s="536">
        <v>0</v>
      </c>
      <c r="F9201" s="535">
        <v>40.39</v>
      </c>
      <c r="G9201" s="536">
        <v>0</v>
      </c>
      <c r="H9201" s="535">
        <v>51.73</v>
      </c>
      <c r="I9201" s="536">
        <v>0</v>
      </c>
      <c r="J9201" s="535">
        <v>49.07</v>
      </c>
      <c r="K9201" s="536">
        <v>0</v>
      </c>
      <c r="L9201" s="535">
        <v>39.33</v>
      </c>
      <c r="M9201" s="536">
        <v>0</v>
      </c>
      <c r="N9201" s="535">
        <v>48.12</v>
      </c>
      <c r="O9201" s="536">
        <v>0</v>
      </c>
      <c r="P9201" s="535">
        <v>53.22</v>
      </c>
      <c r="Q9201" s="536">
        <v>0</v>
      </c>
      <c r="R9201" s="535">
        <v>47.6</v>
      </c>
    </row>
    <row r="9202" spans="1:18" ht="12.75">
      <c r="A9202" s="145">
        <v>94444</v>
      </c>
      <c r="B9202" s="102" t="s">
        <v>30805</v>
      </c>
      <c r="C9202" s="145" t="s">
        <v>4</v>
      </c>
      <c r="D9202" s="535">
        <v>852.47</v>
      </c>
      <c r="E9202" s="536">
        <v>0</v>
      </c>
      <c r="F9202" s="535">
        <v>829.6</v>
      </c>
      <c r="G9202" s="536">
        <v>0</v>
      </c>
      <c r="H9202" s="535">
        <v>830.3</v>
      </c>
      <c r="I9202" s="536">
        <v>0</v>
      </c>
      <c r="J9202" s="535">
        <v>624.47</v>
      </c>
      <c r="K9202" s="536">
        <v>0.98650000000000004</v>
      </c>
      <c r="L9202" s="535">
        <v>980.12</v>
      </c>
      <c r="M9202" s="536">
        <v>0</v>
      </c>
      <c r="N9202" s="535">
        <v>626.19000000000005</v>
      </c>
      <c r="O9202" s="536">
        <v>0.98380000000000001</v>
      </c>
      <c r="P9202" s="535">
        <v>626.54999999999995</v>
      </c>
      <c r="Q9202" s="536">
        <v>0.98329999999999995</v>
      </c>
      <c r="R9202" s="535">
        <v>864.96</v>
      </c>
    </row>
    <row r="9203" spans="1:18" ht="12.75">
      <c r="A9203" s="145">
        <v>94218</v>
      </c>
      <c r="B9203" s="102" t="s">
        <v>30806</v>
      </c>
      <c r="C9203" s="145" t="s">
        <v>4</v>
      </c>
      <c r="D9203" s="535">
        <v>168.39</v>
      </c>
      <c r="E9203" s="536">
        <v>0</v>
      </c>
      <c r="F9203" s="535">
        <v>167.79</v>
      </c>
      <c r="G9203" s="536">
        <v>0</v>
      </c>
      <c r="H9203" s="535">
        <v>227.29</v>
      </c>
      <c r="I9203" s="536">
        <v>1.55E-2</v>
      </c>
      <c r="J9203" s="535">
        <v>99.1</v>
      </c>
      <c r="K9203" s="536">
        <v>0</v>
      </c>
      <c r="L9203" s="535">
        <v>123.96</v>
      </c>
      <c r="M9203" s="536">
        <v>0</v>
      </c>
      <c r="N9203" s="535">
        <v>170.13</v>
      </c>
      <c r="O9203" s="536">
        <v>0</v>
      </c>
      <c r="P9203" s="535">
        <v>104.45</v>
      </c>
      <c r="Q9203" s="536">
        <v>3.3799999999999997E-2</v>
      </c>
      <c r="R9203" s="535">
        <v>118.31</v>
      </c>
    </row>
    <row r="9204" spans="1:18" ht="12.75">
      <c r="A9204" s="145">
        <v>94216</v>
      </c>
      <c r="B9204" s="102" t="s">
        <v>30807</v>
      </c>
      <c r="C9204" s="145" t="s">
        <v>4</v>
      </c>
      <c r="D9204" s="535">
        <v>170.07</v>
      </c>
      <c r="E9204" s="536">
        <v>0</v>
      </c>
      <c r="F9204" s="535">
        <v>190.31</v>
      </c>
      <c r="G9204" s="536">
        <v>0.94299999999999995</v>
      </c>
      <c r="H9204" s="535">
        <v>191.59</v>
      </c>
      <c r="I9204" s="536">
        <v>0.9819</v>
      </c>
      <c r="J9204" s="535">
        <v>168.09</v>
      </c>
      <c r="K9204" s="536">
        <v>0</v>
      </c>
      <c r="L9204" s="535">
        <v>167.57</v>
      </c>
      <c r="M9204" s="536">
        <v>0</v>
      </c>
      <c r="N9204" s="535">
        <v>202.38</v>
      </c>
      <c r="O9204" s="536">
        <v>0</v>
      </c>
      <c r="P9204" s="535">
        <v>191.5</v>
      </c>
      <c r="Q9204" s="536">
        <v>0.98240000000000005</v>
      </c>
      <c r="R9204" s="535">
        <v>191.57</v>
      </c>
    </row>
    <row r="9205" spans="1:18" ht="12.75">
      <c r="A9205" s="145">
        <v>94449</v>
      </c>
      <c r="B9205" s="102" t="s">
        <v>30808</v>
      </c>
      <c r="C9205" s="145" t="s">
        <v>4</v>
      </c>
      <c r="D9205" s="535">
        <v>57.89</v>
      </c>
      <c r="E9205" s="536">
        <v>0.79430000000000001</v>
      </c>
      <c r="F9205" s="535">
        <v>57.72</v>
      </c>
      <c r="G9205" s="536">
        <v>0.79659999999999997</v>
      </c>
      <c r="H9205" s="535">
        <v>59.73</v>
      </c>
      <c r="I9205" s="536">
        <v>0.86519999999999997</v>
      </c>
      <c r="J9205" s="535">
        <v>59.87</v>
      </c>
      <c r="K9205" s="536">
        <v>0.76800000000000002</v>
      </c>
      <c r="L9205" s="535">
        <v>101.38</v>
      </c>
      <c r="M9205" s="536">
        <v>0</v>
      </c>
      <c r="N9205" s="535">
        <v>57.87</v>
      </c>
      <c r="O9205" s="536">
        <v>0.79449999999999998</v>
      </c>
      <c r="P9205" s="535">
        <v>59.42</v>
      </c>
      <c r="Q9205" s="536">
        <v>0.86970000000000003</v>
      </c>
      <c r="R9205" s="535">
        <v>60.97</v>
      </c>
    </row>
    <row r="9206" spans="1:18" ht="12.75">
      <c r="A9206" s="145">
        <v>94210</v>
      </c>
      <c r="B9206" s="102" t="s">
        <v>30809</v>
      </c>
      <c r="C9206" s="145" t="s">
        <v>4</v>
      </c>
      <c r="D9206" s="535">
        <v>65.87</v>
      </c>
      <c r="E9206" s="536">
        <v>0</v>
      </c>
      <c r="F9206" s="535">
        <v>65.569999999999993</v>
      </c>
      <c r="G9206" s="536">
        <v>0</v>
      </c>
      <c r="H9206" s="535">
        <v>87.2</v>
      </c>
      <c r="I9206" s="536">
        <v>6.4899999999999999E-2</v>
      </c>
      <c r="J9206" s="535">
        <v>44.05</v>
      </c>
      <c r="K9206" s="536">
        <v>0</v>
      </c>
      <c r="L9206" s="535">
        <v>51.99</v>
      </c>
      <c r="M9206" s="536">
        <v>0</v>
      </c>
      <c r="N9206" s="535">
        <v>66.45</v>
      </c>
      <c r="O9206" s="536">
        <v>0</v>
      </c>
      <c r="P9206" s="535">
        <v>45.45</v>
      </c>
      <c r="Q9206" s="536">
        <v>0.1245</v>
      </c>
      <c r="R9206" s="535">
        <v>50.57</v>
      </c>
    </row>
    <row r="9207" spans="1:18" ht="12.75">
      <c r="A9207" s="145">
        <v>94207</v>
      </c>
      <c r="B9207" s="102" t="s">
        <v>30810</v>
      </c>
      <c r="C9207" s="145" t="s">
        <v>4</v>
      </c>
      <c r="D9207" s="535">
        <v>61.87</v>
      </c>
      <c r="E9207" s="536">
        <v>0</v>
      </c>
      <c r="F9207" s="535">
        <v>61.7</v>
      </c>
      <c r="G9207" s="536">
        <v>0</v>
      </c>
      <c r="H9207" s="535">
        <v>82</v>
      </c>
      <c r="I9207" s="536">
        <v>6.9500000000000006E-2</v>
      </c>
      <c r="J9207" s="535">
        <v>41.67</v>
      </c>
      <c r="K9207" s="536">
        <v>0</v>
      </c>
      <c r="L9207" s="535">
        <v>48.91</v>
      </c>
      <c r="M9207" s="536">
        <v>0</v>
      </c>
      <c r="N9207" s="535">
        <v>62.44</v>
      </c>
      <c r="O9207" s="536">
        <v>0</v>
      </c>
      <c r="P9207" s="535">
        <v>42.77</v>
      </c>
      <c r="Q9207" s="536">
        <v>0.1333</v>
      </c>
      <c r="R9207" s="535">
        <v>47.53</v>
      </c>
    </row>
    <row r="9208" spans="1:18" ht="12.75">
      <c r="A9208" s="145">
        <v>102109</v>
      </c>
      <c r="B9208" s="102" t="s">
        <v>30811</v>
      </c>
      <c r="C9208" s="145" t="s">
        <v>2</v>
      </c>
      <c r="D9208" s="535">
        <v>57.76</v>
      </c>
      <c r="E9208" s="536">
        <v>0</v>
      </c>
      <c r="F9208" s="535">
        <v>84.4</v>
      </c>
      <c r="G9208" s="536">
        <v>0</v>
      </c>
      <c r="H9208" s="535">
        <v>70.849999999999994</v>
      </c>
      <c r="I9208" s="536">
        <v>0</v>
      </c>
      <c r="J9208" s="535">
        <v>54.88</v>
      </c>
      <c r="K9208" s="536">
        <v>0</v>
      </c>
      <c r="L9208" s="535">
        <v>91.19</v>
      </c>
      <c r="M9208" s="536">
        <v>0</v>
      </c>
      <c r="N9208" s="535">
        <v>57.31</v>
      </c>
      <c r="O9208" s="536">
        <v>0.56530000000000002</v>
      </c>
      <c r="P9208" s="535">
        <v>85.83</v>
      </c>
      <c r="Q9208" s="536">
        <v>0</v>
      </c>
      <c r="R9208" s="535">
        <v>78.09</v>
      </c>
    </row>
    <row r="9209" spans="1:18" ht="12.75">
      <c r="A9209" s="145">
        <v>102110</v>
      </c>
      <c r="B9209" s="102" t="s">
        <v>30812</v>
      </c>
      <c r="C9209" s="145" t="s">
        <v>2</v>
      </c>
      <c r="D9209" s="535">
        <v>164.66</v>
      </c>
      <c r="E9209" s="536">
        <v>0</v>
      </c>
      <c r="F9209" s="535">
        <v>285.64</v>
      </c>
      <c r="G9209" s="536">
        <v>0</v>
      </c>
      <c r="H9209" s="535">
        <v>200.98</v>
      </c>
      <c r="I9209" s="536">
        <v>0</v>
      </c>
      <c r="J9209" s="535">
        <v>163.78</v>
      </c>
      <c r="K9209" s="536">
        <v>0</v>
      </c>
      <c r="L9209" s="535">
        <v>308.98</v>
      </c>
      <c r="M9209" s="536">
        <v>0</v>
      </c>
      <c r="N9209" s="535">
        <v>166.21</v>
      </c>
      <c r="O9209" s="536">
        <v>0.85009999999999997</v>
      </c>
      <c r="P9209" s="535">
        <v>285.83999999999997</v>
      </c>
      <c r="Q9209" s="536">
        <v>0</v>
      </c>
      <c r="R9209" s="535">
        <v>234.17</v>
      </c>
    </row>
    <row r="9210" spans="1:18" ht="12.75">
      <c r="A9210" s="145">
        <v>103656</v>
      </c>
      <c r="B9210" s="102" t="s">
        <v>30813</v>
      </c>
      <c r="C9210" s="145" t="s">
        <v>2</v>
      </c>
      <c r="D9210" s="535">
        <v>124330.6</v>
      </c>
      <c r="E9210" s="536">
        <v>0.99319999999999997</v>
      </c>
      <c r="F9210" s="535">
        <v>124307.09</v>
      </c>
      <c r="G9210" s="536">
        <v>0.99339999999999995</v>
      </c>
      <c r="H9210" s="535">
        <v>124611.1</v>
      </c>
      <c r="I9210" s="536">
        <v>0.99099999999999999</v>
      </c>
      <c r="J9210" s="535">
        <v>124228.48</v>
      </c>
      <c r="K9210" s="536">
        <v>0.99399999999999999</v>
      </c>
      <c r="L9210" s="535">
        <v>127241.38</v>
      </c>
      <c r="M9210" s="536">
        <v>0</v>
      </c>
      <c r="N9210" s="535">
        <v>124333.29</v>
      </c>
      <c r="O9210" s="536">
        <v>0.99319999999999997</v>
      </c>
      <c r="P9210" s="535">
        <v>124355.81</v>
      </c>
      <c r="Q9210" s="536">
        <v>0.99299999999999999</v>
      </c>
      <c r="R9210" s="535">
        <v>124533.55</v>
      </c>
    </row>
    <row r="9211" spans="1:18" ht="12.75">
      <c r="A9211" s="145">
        <v>102105</v>
      </c>
      <c r="B9211" s="102" t="s">
        <v>30814</v>
      </c>
      <c r="C9211" s="145" t="s">
        <v>2</v>
      </c>
      <c r="D9211" s="535">
        <v>19709.77</v>
      </c>
      <c r="E9211" s="536">
        <v>0.96940000000000004</v>
      </c>
      <c r="F9211" s="535">
        <v>19670.740000000002</v>
      </c>
      <c r="G9211" s="536">
        <v>0.97130000000000005</v>
      </c>
      <c r="H9211" s="535">
        <v>19836.12</v>
      </c>
      <c r="I9211" s="536">
        <v>0.96319999999999995</v>
      </c>
      <c r="J9211" s="535">
        <v>19630.759999999998</v>
      </c>
      <c r="K9211" s="536">
        <v>0.97330000000000005</v>
      </c>
      <c r="L9211" s="535">
        <v>20155.05</v>
      </c>
      <c r="M9211" s="536">
        <v>2.9999999999999997E-4</v>
      </c>
      <c r="N9211" s="535">
        <v>19681.95</v>
      </c>
      <c r="O9211" s="536">
        <v>0.9708</v>
      </c>
      <c r="P9211" s="535">
        <v>19708.900000000001</v>
      </c>
      <c r="Q9211" s="536">
        <v>0.96940000000000004</v>
      </c>
      <c r="R9211" s="535">
        <v>19821.38</v>
      </c>
    </row>
    <row r="9212" spans="1:18" ht="12.75">
      <c r="A9212" s="145">
        <v>102106</v>
      </c>
      <c r="B9212" s="102" t="s">
        <v>30815</v>
      </c>
      <c r="C9212" s="145" t="s">
        <v>2</v>
      </c>
      <c r="D9212" s="535">
        <v>24710.45</v>
      </c>
      <c r="E9212" s="536">
        <v>0.97509999999999997</v>
      </c>
      <c r="F9212" s="535">
        <v>24670.2</v>
      </c>
      <c r="G9212" s="536">
        <v>0.97670000000000001</v>
      </c>
      <c r="H9212" s="535">
        <v>24838.42</v>
      </c>
      <c r="I9212" s="536">
        <v>0.97</v>
      </c>
      <c r="J9212" s="535">
        <v>24629.83</v>
      </c>
      <c r="K9212" s="536">
        <v>0.97829999999999995</v>
      </c>
      <c r="L9212" s="535">
        <v>25271.09</v>
      </c>
      <c r="M9212" s="536">
        <v>2.0000000000000001E-4</v>
      </c>
      <c r="N9212" s="535">
        <v>24681.79</v>
      </c>
      <c r="O9212" s="536">
        <v>0.97619999999999996</v>
      </c>
      <c r="P9212" s="535">
        <v>24708.94</v>
      </c>
      <c r="Q9212" s="536">
        <v>0.97509999999999997</v>
      </c>
      <c r="R9212" s="535">
        <v>24823.13</v>
      </c>
    </row>
    <row r="9213" spans="1:18" ht="12.75">
      <c r="A9213" s="145">
        <v>102107</v>
      </c>
      <c r="B9213" s="102" t="s">
        <v>30816</v>
      </c>
      <c r="C9213" s="145" t="s">
        <v>2</v>
      </c>
      <c r="D9213" s="535">
        <v>34463.269999999997</v>
      </c>
      <c r="E9213" s="536">
        <v>0.98070000000000002</v>
      </c>
      <c r="F9213" s="535">
        <v>34418.47</v>
      </c>
      <c r="G9213" s="536">
        <v>0.98199999999999998</v>
      </c>
      <c r="H9213" s="535">
        <v>34597.18</v>
      </c>
      <c r="I9213" s="536">
        <v>0.97689999999999999</v>
      </c>
      <c r="J9213" s="535">
        <v>34376.660000000003</v>
      </c>
      <c r="K9213" s="536">
        <v>0.98319999999999996</v>
      </c>
      <c r="L9213" s="535">
        <v>35247.370000000003</v>
      </c>
      <c r="M9213" s="536">
        <v>2.0000000000000001E-4</v>
      </c>
      <c r="N9213" s="535">
        <v>34431.449999999997</v>
      </c>
      <c r="O9213" s="536">
        <v>0.98160000000000003</v>
      </c>
      <c r="P9213" s="535">
        <v>34459.360000000001</v>
      </c>
      <c r="Q9213" s="536">
        <v>0.98080000000000001</v>
      </c>
      <c r="R9213" s="535">
        <v>34579.85</v>
      </c>
    </row>
    <row r="9214" spans="1:18" ht="12.75">
      <c r="A9214" s="145">
        <v>102102</v>
      </c>
      <c r="B9214" s="102" t="s">
        <v>30817</v>
      </c>
      <c r="C9214" s="145" t="s">
        <v>2</v>
      </c>
      <c r="D9214" s="535">
        <v>11251.16</v>
      </c>
      <c r="E9214" s="536">
        <v>0.9516</v>
      </c>
      <c r="F9214" s="535">
        <v>11217.55</v>
      </c>
      <c r="G9214" s="536">
        <v>0.95440000000000003</v>
      </c>
      <c r="H9214" s="535">
        <v>11370.4</v>
      </c>
      <c r="I9214" s="536">
        <v>0.94159999999999999</v>
      </c>
      <c r="J9214" s="535">
        <v>11179.28</v>
      </c>
      <c r="K9214" s="536">
        <v>0.9577</v>
      </c>
      <c r="L9214" s="535">
        <v>11503.7</v>
      </c>
      <c r="M9214" s="536">
        <v>2.9999999999999997E-4</v>
      </c>
      <c r="N9214" s="535">
        <v>11227.1</v>
      </c>
      <c r="O9214" s="536">
        <v>0.9536</v>
      </c>
      <c r="P9214" s="535">
        <v>11253.14</v>
      </c>
      <c r="Q9214" s="536">
        <v>0.95140000000000002</v>
      </c>
      <c r="R9214" s="535">
        <v>11358.1</v>
      </c>
    </row>
    <row r="9215" spans="1:18" ht="12.75">
      <c r="A9215" s="145">
        <v>102108</v>
      </c>
      <c r="B9215" s="102" t="s">
        <v>30818</v>
      </c>
      <c r="C9215" s="145" t="s">
        <v>2</v>
      </c>
      <c r="D9215" s="535">
        <v>40125.599999999999</v>
      </c>
      <c r="E9215" s="536">
        <v>0.98270000000000002</v>
      </c>
      <c r="F9215" s="535">
        <v>40078</v>
      </c>
      <c r="G9215" s="536">
        <v>0.98380000000000001</v>
      </c>
      <c r="H9215" s="535">
        <v>40263.18</v>
      </c>
      <c r="I9215" s="536">
        <v>0.97929999999999995</v>
      </c>
      <c r="J9215" s="535">
        <v>40035.31</v>
      </c>
      <c r="K9215" s="536">
        <v>0.9849</v>
      </c>
      <c r="L9215" s="535">
        <v>41039.300000000003</v>
      </c>
      <c r="M9215" s="536">
        <v>2.0000000000000001E-4</v>
      </c>
      <c r="N9215" s="535">
        <v>40091.83</v>
      </c>
      <c r="O9215" s="536">
        <v>0.98350000000000004</v>
      </c>
      <c r="P9215" s="535">
        <v>40120.21</v>
      </c>
      <c r="Q9215" s="536">
        <v>0.98280000000000001</v>
      </c>
      <c r="R9215" s="535">
        <v>40244.589999999997</v>
      </c>
    </row>
    <row r="9216" spans="1:18" ht="12.75">
      <c r="A9216" s="145">
        <v>102103</v>
      </c>
      <c r="B9216" s="102" t="s">
        <v>30819</v>
      </c>
      <c r="C9216" s="145" t="s">
        <v>2</v>
      </c>
      <c r="D9216" s="535">
        <v>12516.91</v>
      </c>
      <c r="E9216" s="536">
        <v>0.95540000000000003</v>
      </c>
      <c r="F9216" s="535">
        <v>12482.06</v>
      </c>
      <c r="G9216" s="536">
        <v>0.95809999999999995</v>
      </c>
      <c r="H9216" s="535">
        <v>12637.74</v>
      </c>
      <c r="I9216" s="536">
        <v>0.94630000000000003</v>
      </c>
      <c r="J9216" s="535">
        <v>12443.4</v>
      </c>
      <c r="K9216" s="536">
        <v>0.96109999999999995</v>
      </c>
      <c r="L9216" s="535">
        <v>12797.99</v>
      </c>
      <c r="M9216" s="536">
        <v>2.9999999999999997E-4</v>
      </c>
      <c r="N9216" s="535">
        <v>12491.99</v>
      </c>
      <c r="O9216" s="536">
        <v>0.95730000000000004</v>
      </c>
      <c r="P9216" s="535">
        <v>12518.24</v>
      </c>
      <c r="Q9216" s="536">
        <v>0.95530000000000004</v>
      </c>
      <c r="R9216" s="535">
        <v>12624.9</v>
      </c>
    </row>
    <row r="9217" spans="1:18" ht="12.75">
      <c r="A9217" s="145">
        <v>103654</v>
      </c>
      <c r="B9217" s="102" t="s">
        <v>30820</v>
      </c>
      <c r="C9217" s="145" t="s">
        <v>2</v>
      </c>
      <c r="D9217" s="535">
        <v>64929.82</v>
      </c>
      <c r="E9217" s="536">
        <v>0.99029999999999996</v>
      </c>
      <c r="F9217" s="535">
        <v>64912.84</v>
      </c>
      <c r="G9217" s="536">
        <v>0.99060000000000004</v>
      </c>
      <c r="H9217" s="535">
        <v>65139.54</v>
      </c>
      <c r="I9217" s="536">
        <v>0.98719999999999997</v>
      </c>
      <c r="J9217" s="535">
        <v>64853.96</v>
      </c>
      <c r="K9217" s="536">
        <v>0.99150000000000005</v>
      </c>
      <c r="L9217" s="535">
        <v>66455.240000000005</v>
      </c>
      <c r="M9217" s="536">
        <v>1E-4</v>
      </c>
      <c r="N9217" s="535">
        <v>64932.22</v>
      </c>
      <c r="O9217" s="536">
        <v>0.99029999999999996</v>
      </c>
      <c r="P9217" s="535">
        <v>64949.21</v>
      </c>
      <c r="Q9217" s="536">
        <v>0.99</v>
      </c>
      <c r="R9217" s="535">
        <v>65081.91</v>
      </c>
    </row>
    <row r="9218" spans="1:18" ht="12.75">
      <c r="A9218" s="145">
        <v>102104</v>
      </c>
      <c r="B9218" s="102" t="s">
        <v>30821</v>
      </c>
      <c r="C9218" s="145" t="s">
        <v>2</v>
      </c>
      <c r="D9218" s="535">
        <v>16044.53</v>
      </c>
      <c r="E9218" s="536">
        <v>0.96379999999999999</v>
      </c>
      <c r="F9218" s="535">
        <v>16007.6</v>
      </c>
      <c r="G9218" s="536">
        <v>0.96599999999999997</v>
      </c>
      <c r="H9218" s="535">
        <v>16168.13</v>
      </c>
      <c r="I9218" s="536">
        <v>0.95640000000000003</v>
      </c>
      <c r="J9218" s="535">
        <v>15968.29</v>
      </c>
      <c r="K9218" s="536">
        <v>0.96840000000000004</v>
      </c>
      <c r="L9218" s="535">
        <v>16406.13</v>
      </c>
      <c r="M9218" s="536">
        <v>2.9999999999999997E-4</v>
      </c>
      <c r="N9218" s="535">
        <v>16018.17</v>
      </c>
      <c r="O9218" s="536">
        <v>0.96540000000000004</v>
      </c>
      <c r="P9218" s="535">
        <v>16044.77</v>
      </c>
      <c r="Q9218" s="536">
        <v>0.96379999999999999</v>
      </c>
      <c r="R9218" s="535">
        <v>16154.34</v>
      </c>
    </row>
    <row r="9219" spans="1:18" ht="12.75">
      <c r="A9219" s="145">
        <v>103655</v>
      </c>
      <c r="B9219" s="102" t="s">
        <v>30822</v>
      </c>
      <c r="C9219" s="145" t="s">
        <v>2</v>
      </c>
      <c r="D9219" s="535">
        <v>88935.95</v>
      </c>
      <c r="E9219" s="536">
        <v>0.99170000000000003</v>
      </c>
      <c r="F9219" s="535">
        <v>88915.68</v>
      </c>
      <c r="G9219" s="536">
        <v>0.9919</v>
      </c>
      <c r="H9219" s="535">
        <v>89181.17</v>
      </c>
      <c r="I9219" s="536">
        <v>0.98899999999999999</v>
      </c>
      <c r="J9219" s="535">
        <v>88846.9</v>
      </c>
      <c r="K9219" s="536">
        <v>0.99270000000000003</v>
      </c>
      <c r="L9219" s="535">
        <v>91021.7</v>
      </c>
      <c r="M9219" s="536">
        <v>1E-4</v>
      </c>
      <c r="N9219" s="535">
        <v>88938.49</v>
      </c>
      <c r="O9219" s="536">
        <v>0.99170000000000003</v>
      </c>
      <c r="P9219" s="535">
        <v>88958.24</v>
      </c>
      <c r="Q9219" s="536">
        <v>0.99150000000000005</v>
      </c>
      <c r="R9219" s="535">
        <v>89113.53</v>
      </c>
    </row>
    <row r="9220" spans="1:18" ht="12.75">
      <c r="A9220" s="145">
        <v>105473</v>
      </c>
      <c r="B9220" s="102" t="s">
        <v>30823</v>
      </c>
      <c r="C9220" s="145" t="s">
        <v>30824</v>
      </c>
      <c r="D9220" s="535">
        <v>0</v>
      </c>
      <c r="E9220" s="536"/>
      <c r="F9220" s="535">
        <v>0</v>
      </c>
      <c r="G9220" s="536"/>
      <c r="H9220" s="535">
        <v>0</v>
      </c>
      <c r="I9220" s="536"/>
      <c r="J9220" s="535">
        <v>0</v>
      </c>
      <c r="K9220" s="536"/>
      <c r="L9220" s="535">
        <v>0</v>
      </c>
      <c r="M9220" s="536"/>
      <c r="N9220" s="535">
        <v>0</v>
      </c>
      <c r="O9220" s="536"/>
      <c r="P9220" s="535">
        <v>0</v>
      </c>
      <c r="Q9220" s="536"/>
      <c r="R9220" s="535">
        <v>0</v>
      </c>
    </row>
    <row r="9221" spans="1:18" ht="12.75">
      <c r="A9221" s="145">
        <v>105414</v>
      </c>
      <c r="B9221" s="102" t="s">
        <v>30825</v>
      </c>
      <c r="C9221" s="145" t="s">
        <v>30824</v>
      </c>
      <c r="D9221" s="535">
        <v>0</v>
      </c>
      <c r="E9221" s="536"/>
      <c r="F9221" s="535">
        <v>0</v>
      </c>
      <c r="G9221" s="536"/>
      <c r="H9221" s="535">
        <v>0</v>
      </c>
      <c r="I9221" s="536"/>
      <c r="J9221" s="535">
        <v>0</v>
      </c>
      <c r="K9221" s="536"/>
      <c r="L9221" s="535">
        <v>0</v>
      </c>
      <c r="M9221" s="536"/>
      <c r="N9221" s="535">
        <v>0</v>
      </c>
      <c r="O9221" s="536"/>
      <c r="P9221" s="535">
        <v>0</v>
      </c>
      <c r="Q9221" s="536"/>
      <c r="R9221" s="535">
        <v>0</v>
      </c>
    </row>
    <row r="9222" spans="1:18" ht="12.75">
      <c r="A9222" s="145">
        <v>105424</v>
      </c>
      <c r="B9222" s="102" t="s">
        <v>30826</v>
      </c>
      <c r="C9222" s="145" t="s">
        <v>30824</v>
      </c>
      <c r="D9222" s="535">
        <v>0</v>
      </c>
      <c r="E9222" s="536"/>
      <c r="F9222" s="535">
        <v>0</v>
      </c>
      <c r="G9222" s="536"/>
      <c r="H9222" s="535">
        <v>0</v>
      </c>
      <c r="I9222" s="536"/>
      <c r="J9222" s="535">
        <v>0</v>
      </c>
      <c r="K9222" s="536"/>
      <c r="L9222" s="535">
        <v>0</v>
      </c>
      <c r="M9222" s="536"/>
      <c r="N9222" s="535">
        <v>0</v>
      </c>
      <c r="O9222" s="536"/>
      <c r="P9222" s="535">
        <v>0</v>
      </c>
      <c r="Q9222" s="536"/>
      <c r="R9222" s="535">
        <v>0</v>
      </c>
    </row>
    <row r="9223" spans="1:18" ht="12.75">
      <c r="A9223" s="145">
        <v>105448</v>
      </c>
      <c r="B9223" s="102" t="s">
        <v>30827</v>
      </c>
      <c r="C9223" s="145" t="s">
        <v>30824</v>
      </c>
      <c r="D9223" s="535">
        <v>0</v>
      </c>
      <c r="E9223" s="536"/>
      <c r="F9223" s="535">
        <v>0</v>
      </c>
      <c r="G9223" s="536"/>
      <c r="H9223" s="535">
        <v>0</v>
      </c>
      <c r="I9223" s="536"/>
      <c r="J9223" s="535">
        <v>0</v>
      </c>
      <c r="K9223" s="536"/>
      <c r="L9223" s="535">
        <v>0</v>
      </c>
      <c r="M9223" s="536"/>
      <c r="N9223" s="535">
        <v>0</v>
      </c>
      <c r="O9223" s="536"/>
      <c r="P9223" s="535">
        <v>0</v>
      </c>
      <c r="Q9223" s="536"/>
      <c r="R9223" s="535">
        <v>0</v>
      </c>
    </row>
    <row r="9224" spans="1:18" ht="12.75">
      <c r="A9224" s="145">
        <v>105409</v>
      </c>
      <c r="B9224" s="102" t="s">
        <v>30828</v>
      </c>
      <c r="C9224" s="145" t="s">
        <v>30824</v>
      </c>
      <c r="D9224" s="535">
        <v>0</v>
      </c>
      <c r="E9224" s="536"/>
      <c r="F9224" s="535">
        <v>0</v>
      </c>
      <c r="G9224" s="536"/>
      <c r="H9224" s="535">
        <v>0</v>
      </c>
      <c r="I9224" s="536"/>
      <c r="J9224" s="535">
        <v>0</v>
      </c>
      <c r="K9224" s="536"/>
      <c r="L9224" s="535">
        <v>0</v>
      </c>
      <c r="M9224" s="536"/>
      <c r="N9224" s="535">
        <v>0</v>
      </c>
      <c r="O9224" s="536"/>
      <c r="P9224" s="535">
        <v>0</v>
      </c>
      <c r="Q9224" s="536"/>
      <c r="R9224" s="535">
        <v>0</v>
      </c>
    </row>
    <row r="9225" spans="1:18" ht="12.75">
      <c r="A9225" s="145">
        <v>105415</v>
      </c>
      <c r="B9225" s="102" t="s">
        <v>30829</v>
      </c>
      <c r="C9225" s="145" t="s">
        <v>30824</v>
      </c>
      <c r="D9225" s="535">
        <v>0</v>
      </c>
      <c r="E9225" s="536"/>
      <c r="F9225" s="535">
        <v>0</v>
      </c>
      <c r="G9225" s="536"/>
      <c r="H9225" s="535">
        <v>0</v>
      </c>
      <c r="I9225" s="536"/>
      <c r="J9225" s="535">
        <v>0</v>
      </c>
      <c r="K9225" s="536"/>
      <c r="L9225" s="535">
        <v>0</v>
      </c>
      <c r="M9225" s="536"/>
      <c r="N9225" s="535">
        <v>0</v>
      </c>
      <c r="O9225" s="536"/>
      <c r="P9225" s="535">
        <v>0</v>
      </c>
      <c r="Q9225" s="536"/>
      <c r="R9225" s="535">
        <v>0</v>
      </c>
    </row>
    <row r="9226" spans="1:18" ht="12.75">
      <c r="A9226" s="145">
        <v>105487</v>
      </c>
      <c r="B9226" s="102" t="s">
        <v>30830</v>
      </c>
      <c r="C9226" s="145" t="s">
        <v>30824</v>
      </c>
      <c r="D9226" s="535">
        <v>0</v>
      </c>
      <c r="E9226" s="536"/>
      <c r="F9226" s="535">
        <v>0</v>
      </c>
      <c r="G9226" s="536"/>
      <c r="H9226" s="535">
        <v>0</v>
      </c>
      <c r="I9226" s="536"/>
      <c r="J9226" s="535">
        <v>0</v>
      </c>
      <c r="K9226" s="536"/>
      <c r="L9226" s="535">
        <v>0</v>
      </c>
      <c r="M9226" s="536"/>
      <c r="N9226" s="535">
        <v>0</v>
      </c>
      <c r="O9226" s="536"/>
      <c r="P9226" s="535">
        <v>0</v>
      </c>
      <c r="Q9226" s="536"/>
      <c r="R9226" s="535">
        <v>0</v>
      </c>
    </row>
    <row r="9227" spans="1:18" ht="12.75">
      <c r="A9227" s="145">
        <v>105451</v>
      </c>
      <c r="B9227" s="102" t="s">
        <v>30831</v>
      </c>
      <c r="C9227" s="145" t="s">
        <v>30824</v>
      </c>
      <c r="D9227" s="535">
        <v>0</v>
      </c>
      <c r="E9227" s="536"/>
      <c r="F9227" s="535">
        <v>0</v>
      </c>
      <c r="G9227" s="536"/>
      <c r="H9227" s="535">
        <v>0</v>
      </c>
      <c r="I9227" s="536"/>
      <c r="J9227" s="535">
        <v>0</v>
      </c>
      <c r="K9227" s="536"/>
      <c r="L9227" s="535">
        <v>0</v>
      </c>
      <c r="M9227" s="536"/>
      <c r="N9227" s="535">
        <v>0</v>
      </c>
      <c r="O9227" s="536"/>
      <c r="P9227" s="535">
        <v>0</v>
      </c>
      <c r="Q9227" s="536"/>
      <c r="R9227" s="535">
        <v>0</v>
      </c>
    </row>
    <row r="9228" spans="1:18" ht="12.75">
      <c r="A9228" s="145">
        <v>105454</v>
      </c>
      <c r="B9228" s="102" t="s">
        <v>30832</v>
      </c>
      <c r="C9228" s="145" t="s">
        <v>30824</v>
      </c>
      <c r="D9228" s="535">
        <v>0</v>
      </c>
      <c r="E9228" s="536"/>
      <c r="F9228" s="535">
        <v>0</v>
      </c>
      <c r="G9228" s="536"/>
      <c r="H9228" s="535">
        <v>0</v>
      </c>
      <c r="I9228" s="536"/>
      <c r="J9228" s="535">
        <v>0</v>
      </c>
      <c r="K9228" s="536"/>
      <c r="L9228" s="535">
        <v>0</v>
      </c>
      <c r="M9228" s="536"/>
      <c r="N9228" s="535">
        <v>0</v>
      </c>
      <c r="O9228" s="536"/>
      <c r="P9228" s="535">
        <v>0</v>
      </c>
      <c r="Q9228" s="536"/>
      <c r="R9228" s="535">
        <v>0</v>
      </c>
    </row>
    <row r="9229" spans="1:18" ht="12.75">
      <c r="A9229" s="145">
        <v>105411</v>
      </c>
      <c r="B9229" s="102" t="s">
        <v>30833</v>
      </c>
      <c r="C9229" s="145" t="s">
        <v>30824</v>
      </c>
      <c r="D9229" s="535">
        <v>0</v>
      </c>
      <c r="E9229" s="536"/>
      <c r="F9229" s="535">
        <v>0</v>
      </c>
      <c r="G9229" s="536"/>
      <c r="H9229" s="535">
        <v>0</v>
      </c>
      <c r="I9229" s="536"/>
      <c r="J9229" s="535">
        <v>0</v>
      </c>
      <c r="K9229" s="536"/>
      <c r="L9229" s="535">
        <v>0</v>
      </c>
      <c r="M9229" s="536"/>
      <c r="N9229" s="535">
        <v>0</v>
      </c>
      <c r="O9229" s="536"/>
      <c r="P9229" s="535">
        <v>0</v>
      </c>
      <c r="Q9229" s="536"/>
      <c r="R9229" s="535">
        <v>0</v>
      </c>
    </row>
    <row r="9230" spans="1:18" ht="12.75">
      <c r="A9230" s="145">
        <v>105419</v>
      </c>
      <c r="B9230" s="102" t="s">
        <v>30834</v>
      </c>
      <c r="C9230" s="145" t="s">
        <v>30824</v>
      </c>
      <c r="D9230" s="535">
        <v>0</v>
      </c>
      <c r="E9230" s="536"/>
      <c r="F9230" s="535">
        <v>0</v>
      </c>
      <c r="G9230" s="536"/>
      <c r="H9230" s="535">
        <v>0</v>
      </c>
      <c r="I9230" s="536"/>
      <c r="J9230" s="535">
        <v>0</v>
      </c>
      <c r="K9230" s="536"/>
      <c r="L9230" s="535">
        <v>0</v>
      </c>
      <c r="M9230" s="536"/>
      <c r="N9230" s="535">
        <v>0</v>
      </c>
      <c r="O9230" s="536"/>
      <c r="P9230" s="535">
        <v>0</v>
      </c>
      <c r="Q9230" s="536"/>
      <c r="R9230" s="535">
        <v>0</v>
      </c>
    </row>
    <row r="9231" spans="1:18" ht="12.75">
      <c r="A9231" s="145">
        <v>105443</v>
      </c>
      <c r="B9231" s="102" t="s">
        <v>30835</v>
      </c>
      <c r="C9231" s="145" t="s">
        <v>30824</v>
      </c>
      <c r="D9231" s="535">
        <v>0</v>
      </c>
      <c r="E9231" s="536"/>
      <c r="F9231" s="535">
        <v>0</v>
      </c>
      <c r="G9231" s="536"/>
      <c r="H9231" s="535">
        <v>0</v>
      </c>
      <c r="I9231" s="536"/>
      <c r="J9231" s="535">
        <v>0</v>
      </c>
      <c r="K9231" s="536"/>
      <c r="L9231" s="535">
        <v>0</v>
      </c>
      <c r="M9231" s="536"/>
      <c r="N9231" s="535">
        <v>0</v>
      </c>
      <c r="O9231" s="536"/>
      <c r="P9231" s="535">
        <v>0</v>
      </c>
      <c r="Q9231" s="536"/>
      <c r="R9231" s="535">
        <v>0</v>
      </c>
    </row>
    <row r="9232" spans="1:18" ht="12.75">
      <c r="A9232" s="145">
        <v>105455</v>
      </c>
      <c r="B9232" s="102" t="s">
        <v>30836</v>
      </c>
      <c r="C9232" s="145" t="s">
        <v>30824</v>
      </c>
      <c r="D9232" s="535">
        <v>0</v>
      </c>
      <c r="E9232" s="536"/>
      <c r="F9232" s="535">
        <v>0</v>
      </c>
      <c r="G9232" s="536"/>
      <c r="H9232" s="535">
        <v>0</v>
      </c>
      <c r="I9232" s="536"/>
      <c r="J9232" s="535">
        <v>0</v>
      </c>
      <c r="K9232" s="536"/>
      <c r="L9232" s="535">
        <v>0</v>
      </c>
      <c r="M9232" s="536"/>
      <c r="N9232" s="535">
        <v>0</v>
      </c>
      <c r="O9232" s="536"/>
      <c r="P9232" s="535">
        <v>0</v>
      </c>
      <c r="Q9232" s="536"/>
      <c r="R9232" s="535">
        <v>0</v>
      </c>
    </row>
    <row r="9233" spans="1:18" ht="12.75">
      <c r="A9233" s="145">
        <v>105412</v>
      </c>
      <c r="B9233" s="102" t="s">
        <v>30837</v>
      </c>
      <c r="C9233" s="145" t="s">
        <v>30824</v>
      </c>
      <c r="D9233" s="535">
        <v>0</v>
      </c>
      <c r="E9233" s="536"/>
      <c r="F9233" s="535">
        <v>0</v>
      </c>
      <c r="G9233" s="536"/>
      <c r="H9233" s="535">
        <v>0</v>
      </c>
      <c r="I9233" s="536"/>
      <c r="J9233" s="535">
        <v>0</v>
      </c>
      <c r="K9233" s="536"/>
      <c r="L9233" s="535">
        <v>0</v>
      </c>
      <c r="M9233" s="536"/>
      <c r="N9233" s="535">
        <v>0</v>
      </c>
      <c r="O9233" s="536"/>
      <c r="P9233" s="535">
        <v>0</v>
      </c>
      <c r="Q9233" s="536"/>
      <c r="R9233" s="535">
        <v>0</v>
      </c>
    </row>
    <row r="9234" spans="1:18" ht="12.75">
      <c r="A9234" s="145">
        <v>105420</v>
      </c>
      <c r="B9234" s="102" t="s">
        <v>30838</v>
      </c>
      <c r="C9234" s="145" t="s">
        <v>30824</v>
      </c>
      <c r="D9234" s="535">
        <v>0</v>
      </c>
      <c r="E9234" s="536"/>
      <c r="F9234" s="535">
        <v>0</v>
      </c>
      <c r="G9234" s="536"/>
      <c r="H9234" s="535">
        <v>0</v>
      </c>
      <c r="I9234" s="536"/>
      <c r="J9234" s="535">
        <v>0</v>
      </c>
      <c r="K9234" s="536"/>
      <c r="L9234" s="535">
        <v>0</v>
      </c>
      <c r="M9234" s="536"/>
      <c r="N9234" s="535">
        <v>0</v>
      </c>
      <c r="O9234" s="536"/>
      <c r="P9234" s="535">
        <v>0</v>
      </c>
      <c r="Q9234" s="536"/>
      <c r="R9234" s="535">
        <v>0</v>
      </c>
    </row>
    <row r="9235" spans="1:18" ht="12.75">
      <c r="A9235" s="145">
        <v>105444</v>
      </c>
      <c r="B9235" s="102" t="s">
        <v>30839</v>
      </c>
      <c r="C9235" s="145" t="s">
        <v>30824</v>
      </c>
      <c r="D9235" s="535">
        <v>0</v>
      </c>
      <c r="E9235" s="536"/>
      <c r="F9235" s="535">
        <v>0</v>
      </c>
      <c r="G9235" s="536"/>
      <c r="H9235" s="535">
        <v>0</v>
      </c>
      <c r="I9235" s="536"/>
      <c r="J9235" s="535">
        <v>0</v>
      </c>
      <c r="K9235" s="536"/>
      <c r="L9235" s="535">
        <v>0</v>
      </c>
      <c r="M9235" s="536"/>
      <c r="N9235" s="535">
        <v>0</v>
      </c>
      <c r="O9235" s="536"/>
      <c r="P9235" s="535">
        <v>0</v>
      </c>
      <c r="Q9235" s="536"/>
      <c r="R9235" s="535">
        <v>0</v>
      </c>
    </row>
    <row r="9236" spans="1:18" ht="12.75">
      <c r="A9236" s="145">
        <v>105456</v>
      </c>
      <c r="B9236" s="102" t="s">
        <v>30840</v>
      </c>
      <c r="C9236" s="145" t="s">
        <v>30824</v>
      </c>
      <c r="D9236" s="535">
        <v>0</v>
      </c>
      <c r="E9236" s="536"/>
      <c r="F9236" s="535">
        <v>0</v>
      </c>
      <c r="G9236" s="536"/>
      <c r="H9236" s="535">
        <v>0</v>
      </c>
      <c r="I9236" s="536"/>
      <c r="J9236" s="535">
        <v>0</v>
      </c>
      <c r="K9236" s="536"/>
      <c r="L9236" s="535">
        <v>0</v>
      </c>
      <c r="M9236" s="536"/>
      <c r="N9236" s="535">
        <v>0</v>
      </c>
      <c r="O9236" s="536"/>
      <c r="P9236" s="535">
        <v>0</v>
      </c>
      <c r="Q9236" s="536"/>
      <c r="R9236" s="535">
        <v>0</v>
      </c>
    </row>
    <row r="9237" spans="1:18" ht="12.75">
      <c r="A9237" s="145">
        <v>105478</v>
      </c>
      <c r="B9237" s="102" t="s">
        <v>30841</v>
      </c>
      <c r="C9237" s="145" t="s">
        <v>30824</v>
      </c>
      <c r="D9237" s="535">
        <v>0</v>
      </c>
      <c r="E9237" s="536"/>
      <c r="F9237" s="535">
        <v>0</v>
      </c>
      <c r="G9237" s="536"/>
      <c r="H9237" s="535">
        <v>0</v>
      </c>
      <c r="I9237" s="536"/>
      <c r="J9237" s="535">
        <v>0</v>
      </c>
      <c r="K9237" s="536"/>
      <c r="L9237" s="535">
        <v>0</v>
      </c>
      <c r="M9237" s="536"/>
      <c r="N9237" s="535">
        <v>0</v>
      </c>
      <c r="O9237" s="536"/>
      <c r="P9237" s="535">
        <v>0</v>
      </c>
      <c r="Q9237" s="536"/>
      <c r="R9237" s="535">
        <v>0</v>
      </c>
    </row>
    <row r="9238" spans="1:18" ht="12.75">
      <c r="A9238" s="145">
        <v>105421</v>
      </c>
      <c r="B9238" s="102" t="s">
        <v>30842</v>
      </c>
      <c r="C9238" s="145" t="s">
        <v>30824</v>
      </c>
      <c r="D9238" s="535">
        <v>0</v>
      </c>
      <c r="E9238" s="536"/>
      <c r="F9238" s="535">
        <v>0</v>
      </c>
      <c r="G9238" s="536"/>
      <c r="H9238" s="535">
        <v>0</v>
      </c>
      <c r="I9238" s="536"/>
      <c r="J9238" s="535">
        <v>0</v>
      </c>
      <c r="K9238" s="536"/>
      <c r="L9238" s="535">
        <v>0</v>
      </c>
      <c r="M9238" s="536"/>
      <c r="N9238" s="535">
        <v>0</v>
      </c>
      <c r="O9238" s="536"/>
      <c r="P9238" s="535">
        <v>0</v>
      </c>
      <c r="Q9238" s="536"/>
      <c r="R9238" s="535">
        <v>0</v>
      </c>
    </row>
    <row r="9239" spans="1:18" ht="12.75">
      <c r="A9239" s="145">
        <v>105445</v>
      </c>
      <c r="B9239" s="102" t="s">
        <v>30843</v>
      </c>
      <c r="C9239" s="145" t="s">
        <v>30824</v>
      </c>
      <c r="D9239" s="535">
        <v>0</v>
      </c>
      <c r="E9239" s="536"/>
      <c r="F9239" s="535">
        <v>0</v>
      </c>
      <c r="G9239" s="536"/>
      <c r="H9239" s="535">
        <v>0</v>
      </c>
      <c r="I9239" s="536"/>
      <c r="J9239" s="535">
        <v>0</v>
      </c>
      <c r="K9239" s="536"/>
      <c r="L9239" s="535">
        <v>0</v>
      </c>
      <c r="M9239" s="536"/>
      <c r="N9239" s="535">
        <v>0</v>
      </c>
      <c r="O9239" s="536"/>
      <c r="P9239" s="535">
        <v>0</v>
      </c>
      <c r="Q9239" s="536"/>
      <c r="R9239" s="535">
        <v>0</v>
      </c>
    </row>
    <row r="9240" spans="1:18" ht="12.75">
      <c r="A9240" s="145">
        <v>105453</v>
      </c>
      <c r="B9240" s="102" t="s">
        <v>30844</v>
      </c>
      <c r="C9240" s="145" t="s">
        <v>30824</v>
      </c>
      <c r="D9240" s="535">
        <v>0</v>
      </c>
      <c r="E9240" s="536"/>
      <c r="F9240" s="535">
        <v>0</v>
      </c>
      <c r="G9240" s="536"/>
      <c r="H9240" s="535">
        <v>0</v>
      </c>
      <c r="I9240" s="536"/>
      <c r="J9240" s="535">
        <v>0</v>
      </c>
      <c r="K9240" s="536"/>
      <c r="L9240" s="535">
        <v>0</v>
      </c>
      <c r="M9240" s="536"/>
      <c r="N9240" s="535">
        <v>0</v>
      </c>
      <c r="O9240" s="536"/>
      <c r="P9240" s="535">
        <v>0</v>
      </c>
      <c r="Q9240" s="536"/>
      <c r="R9240" s="535">
        <v>0</v>
      </c>
    </row>
    <row r="9241" spans="1:18" ht="12.75">
      <c r="A9241" s="145">
        <v>105497</v>
      </c>
      <c r="B9241" s="102" t="s">
        <v>30845</v>
      </c>
      <c r="C9241" s="145" t="s">
        <v>30824</v>
      </c>
      <c r="D9241" s="535">
        <v>0</v>
      </c>
      <c r="E9241" s="536"/>
      <c r="F9241" s="535">
        <v>0</v>
      </c>
      <c r="G9241" s="536"/>
      <c r="H9241" s="535">
        <v>0</v>
      </c>
      <c r="I9241" s="536"/>
      <c r="J9241" s="535">
        <v>0</v>
      </c>
      <c r="K9241" s="536"/>
      <c r="L9241" s="535">
        <v>0</v>
      </c>
      <c r="M9241" s="536"/>
      <c r="N9241" s="535">
        <v>0</v>
      </c>
      <c r="O9241" s="536"/>
      <c r="P9241" s="535">
        <v>0</v>
      </c>
      <c r="Q9241" s="536"/>
      <c r="R9241" s="535">
        <v>0</v>
      </c>
    </row>
    <row r="9242" spans="1:18" ht="12.75">
      <c r="A9242" s="145">
        <v>105418</v>
      </c>
      <c r="B9242" s="102" t="s">
        <v>30846</v>
      </c>
      <c r="C9242" s="145" t="s">
        <v>30824</v>
      </c>
      <c r="D9242" s="535">
        <v>0</v>
      </c>
      <c r="E9242" s="536"/>
      <c r="F9242" s="535">
        <v>0</v>
      </c>
      <c r="G9242" s="536"/>
      <c r="H9242" s="535">
        <v>0</v>
      </c>
      <c r="I9242" s="536"/>
      <c r="J9242" s="535">
        <v>0</v>
      </c>
      <c r="K9242" s="536"/>
      <c r="L9242" s="535">
        <v>0</v>
      </c>
      <c r="M9242" s="536"/>
      <c r="N9242" s="535">
        <v>0</v>
      </c>
      <c r="O9242" s="536"/>
      <c r="P9242" s="535">
        <v>0</v>
      </c>
      <c r="Q9242" s="536"/>
      <c r="R9242" s="535">
        <v>0</v>
      </c>
    </row>
    <row r="9243" spans="1:18" ht="12.75">
      <c r="A9243" s="145">
        <v>105442</v>
      </c>
      <c r="B9243" s="102" t="s">
        <v>30847</v>
      </c>
      <c r="C9243" s="145" t="s">
        <v>30824</v>
      </c>
      <c r="D9243" s="535">
        <v>0</v>
      </c>
      <c r="E9243" s="536"/>
      <c r="F9243" s="535">
        <v>0</v>
      </c>
      <c r="G9243" s="536"/>
      <c r="H9243" s="535">
        <v>0</v>
      </c>
      <c r="I9243" s="536"/>
      <c r="J9243" s="535">
        <v>0</v>
      </c>
      <c r="K9243" s="536"/>
      <c r="L9243" s="535">
        <v>0</v>
      </c>
      <c r="M9243" s="536"/>
      <c r="N9243" s="535">
        <v>0</v>
      </c>
      <c r="O9243" s="536"/>
      <c r="P9243" s="535">
        <v>0</v>
      </c>
      <c r="Q9243" s="536"/>
      <c r="R9243" s="535">
        <v>0</v>
      </c>
    </row>
    <row r="9244" spans="1:18" ht="12.75">
      <c r="A9244" s="145">
        <v>105410</v>
      </c>
      <c r="B9244" s="102" t="s">
        <v>30848</v>
      </c>
      <c r="C9244" s="145" t="s">
        <v>30824</v>
      </c>
      <c r="D9244" s="535">
        <v>0</v>
      </c>
      <c r="E9244" s="536"/>
      <c r="F9244" s="535">
        <v>0</v>
      </c>
      <c r="G9244" s="536"/>
      <c r="H9244" s="535">
        <v>0</v>
      </c>
      <c r="I9244" s="536"/>
      <c r="J9244" s="535">
        <v>0</v>
      </c>
      <c r="K9244" s="536"/>
      <c r="L9244" s="535">
        <v>0</v>
      </c>
      <c r="M9244" s="536"/>
      <c r="N9244" s="535">
        <v>0</v>
      </c>
      <c r="O9244" s="536"/>
      <c r="P9244" s="535">
        <v>0</v>
      </c>
      <c r="Q9244" s="536"/>
      <c r="R9244" s="535">
        <v>0</v>
      </c>
    </row>
    <row r="9245" spans="1:18" ht="12.75">
      <c r="A9245" s="145">
        <v>105416</v>
      </c>
      <c r="B9245" s="102" t="s">
        <v>30849</v>
      </c>
      <c r="C9245" s="145" t="s">
        <v>30824</v>
      </c>
      <c r="D9245" s="535">
        <v>0</v>
      </c>
      <c r="E9245" s="536"/>
      <c r="F9245" s="535">
        <v>0</v>
      </c>
      <c r="G9245" s="536"/>
      <c r="H9245" s="535">
        <v>0</v>
      </c>
      <c r="I9245" s="536"/>
      <c r="J9245" s="535">
        <v>0</v>
      </c>
      <c r="K9245" s="536"/>
      <c r="L9245" s="535">
        <v>0</v>
      </c>
      <c r="M9245" s="536"/>
      <c r="N9245" s="535">
        <v>0</v>
      </c>
      <c r="O9245" s="536"/>
      <c r="P9245" s="535">
        <v>0</v>
      </c>
      <c r="Q9245" s="536"/>
      <c r="R9245" s="535">
        <v>0</v>
      </c>
    </row>
    <row r="9246" spans="1:18" ht="12.75">
      <c r="A9246" s="145">
        <v>105488</v>
      </c>
      <c r="B9246" s="102" t="s">
        <v>30850</v>
      </c>
      <c r="C9246" s="145" t="s">
        <v>30824</v>
      </c>
      <c r="D9246" s="535">
        <v>0</v>
      </c>
      <c r="E9246" s="536"/>
      <c r="F9246" s="535">
        <v>0</v>
      </c>
      <c r="G9246" s="536"/>
      <c r="H9246" s="535">
        <v>0</v>
      </c>
      <c r="I9246" s="536"/>
      <c r="J9246" s="535">
        <v>0</v>
      </c>
      <c r="K9246" s="536"/>
      <c r="L9246" s="535">
        <v>0</v>
      </c>
      <c r="M9246" s="536"/>
      <c r="N9246" s="535">
        <v>0</v>
      </c>
      <c r="O9246" s="536"/>
      <c r="P9246" s="535">
        <v>0</v>
      </c>
      <c r="Q9246" s="536"/>
      <c r="R9246" s="535">
        <v>0</v>
      </c>
    </row>
    <row r="9247" spans="1:18" ht="12.75">
      <c r="A9247" s="145">
        <v>105452</v>
      </c>
      <c r="B9247" s="102" t="s">
        <v>30851</v>
      </c>
      <c r="C9247" s="145" t="s">
        <v>30824</v>
      </c>
      <c r="D9247" s="535">
        <v>0</v>
      </c>
      <c r="E9247" s="536"/>
      <c r="F9247" s="535">
        <v>0</v>
      </c>
      <c r="G9247" s="536"/>
      <c r="H9247" s="535">
        <v>0</v>
      </c>
      <c r="I9247" s="536"/>
      <c r="J9247" s="535">
        <v>0</v>
      </c>
      <c r="K9247" s="536"/>
      <c r="L9247" s="535">
        <v>0</v>
      </c>
      <c r="M9247" s="536"/>
      <c r="N9247" s="535">
        <v>0</v>
      </c>
      <c r="O9247" s="536"/>
      <c r="P9247" s="535">
        <v>0</v>
      </c>
      <c r="Q9247" s="536"/>
      <c r="R9247" s="535">
        <v>0</v>
      </c>
    </row>
    <row r="9248" spans="1:18" ht="12.75">
      <c r="A9248" s="145">
        <v>105475</v>
      </c>
      <c r="B9248" s="102" t="s">
        <v>30852</v>
      </c>
      <c r="C9248" s="145" t="s">
        <v>30824</v>
      </c>
      <c r="D9248" s="535">
        <v>0</v>
      </c>
      <c r="E9248" s="536"/>
      <c r="F9248" s="535">
        <v>0</v>
      </c>
      <c r="G9248" s="536"/>
      <c r="H9248" s="535">
        <v>0</v>
      </c>
      <c r="I9248" s="536"/>
      <c r="J9248" s="535">
        <v>0</v>
      </c>
      <c r="K9248" s="536"/>
      <c r="L9248" s="535">
        <v>0</v>
      </c>
      <c r="M9248" s="536"/>
      <c r="N9248" s="535">
        <v>0</v>
      </c>
      <c r="O9248" s="536"/>
      <c r="P9248" s="535">
        <v>0</v>
      </c>
      <c r="Q9248" s="536"/>
      <c r="R9248" s="535">
        <v>0</v>
      </c>
    </row>
    <row r="9249" spans="1:18" ht="12.75">
      <c r="A9249" s="145">
        <v>105498</v>
      </c>
      <c r="B9249" s="102" t="s">
        <v>30853</v>
      </c>
      <c r="C9249" s="145" t="s">
        <v>30824</v>
      </c>
      <c r="D9249" s="535">
        <v>0</v>
      </c>
      <c r="E9249" s="536"/>
      <c r="F9249" s="535">
        <v>0</v>
      </c>
      <c r="G9249" s="536"/>
      <c r="H9249" s="535">
        <v>0</v>
      </c>
      <c r="I9249" s="536"/>
      <c r="J9249" s="535">
        <v>0</v>
      </c>
      <c r="K9249" s="536"/>
      <c r="L9249" s="535">
        <v>0</v>
      </c>
      <c r="M9249" s="536"/>
      <c r="N9249" s="535">
        <v>0</v>
      </c>
      <c r="O9249" s="536"/>
      <c r="P9249" s="535">
        <v>0</v>
      </c>
      <c r="Q9249" s="536"/>
      <c r="R9249" s="535">
        <v>0</v>
      </c>
    </row>
    <row r="9250" spans="1:18" ht="12.75">
      <c r="A9250" s="145">
        <v>105486</v>
      </c>
      <c r="B9250" s="102" t="s">
        <v>30854</v>
      </c>
      <c r="C9250" s="145" t="s">
        <v>30824</v>
      </c>
      <c r="D9250" s="535">
        <v>0</v>
      </c>
      <c r="E9250" s="536"/>
      <c r="F9250" s="535">
        <v>0</v>
      </c>
      <c r="G9250" s="536"/>
      <c r="H9250" s="535">
        <v>0</v>
      </c>
      <c r="I9250" s="536"/>
      <c r="J9250" s="535">
        <v>0</v>
      </c>
      <c r="K9250" s="536"/>
      <c r="L9250" s="535">
        <v>0</v>
      </c>
      <c r="M9250" s="536"/>
      <c r="N9250" s="535">
        <v>0</v>
      </c>
      <c r="O9250" s="536"/>
      <c r="P9250" s="535">
        <v>0</v>
      </c>
      <c r="Q9250" s="536"/>
      <c r="R9250" s="535">
        <v>0</v>
      </c>
    </row>
    <row r="9251" spans="1:18" ht="12.75">
      <c r="A9251" s="145">
        <v>105450</v>
      </c>
      <c r="B9251" s="102" t="s">
        <v>30855</v>
      </c>
      <c r="C9251" s="145" t="s">
        <v>30824</v>
      </c>
      <c r="D9251" s="535">
        <v>0</v>
      </c>
      <c r="E9251" s="536"/>
      <c r="F9251" s="535">
        <v>0</v>
      </c>
      <c r="G9251" s="536"/>
      <c r="H9251" s="535">
        <v>0</v>
      </c>
      <c r="I9251" s="536"/>
      <c r="J9251" s="535">
        <v>0</v>
      </c>
      <c r="K9251" s="536"/>
      <c r="L9251" s="535">
        <v>0</v>
      </c>
      <c r="M9251" s="536"/>
      <c r="N9251" s="535">
        <v>0</v>
      </c>
      <c r="O9251" s="536"/>
      <c r="P9251" s="535">
        <v>0</v>
      </c>
      <c r="Q9251" s="536"/>
      <c r="R9251" s="535">
        <v>0</v>
      </c>
    </row>
    <row r="9252" spans="1:18" ht="12.75">
      <c r="A9252" s="145">
        <v>105438</v>
      </c>
      <c r="B9252" s="102" t="s">
        <v>30856</v>
      </c>
      <c r="C9252" s="145" t="s">
        <v>30824</v>
      </c>
      <c r="D9252" s="535">
        <v>0</v>
      </c>
      <c r="E9252" s="536"/>
      <c r="F9252" s="535">
        <v>0</v>
      </c>
      <c r="G9252" s="536"/>
      <c r="H9252" s="535">
        <v>0</v>
      </c>
      <c r="I9252" s="536"/>
      <c r="J9252" s="535">
        <v>0</v>
      </c>
      <c r="K9252" s="536"/>
      <c r="L9252" s="535">
        <v>0</v>
      </c>
      <c r="M9252" s="536"/>
      <c r="N9252" s="535">
        <v>0</v>
      </c>
      <c r="O9252" s="536"/>
      <c r="P9252" s="535">
        <v>0</v>
      </c>
      <c r="Q9252" s="536"/>
      <c r="R9252" s="535">
        <v>0</v>
      </c>
    </row>
    <row r="9253" spans="1:18" ht="12.75">
      <c r="A9253" s="145">
        <v>105463</v>
      </c>
      <c r="B9253" s="102" t="s">
        <v>30857</v>
      </c>
      <c r="C9253" s="145" t="s">
        <v>30824</v>
      </c>
      <c r="D9253" s="535">
        <v>0</v>
      </c>
      <c r="E9253" s="536"/>
      <c r="F9253" s="535">
        <v>0</v>
      </c>
      <c r="G9253" s="536"/>
      <c r="H9253" s="535">
        <v>0</v>
      </c>
      <c r="I9253" s="536"/>
      <c r="J9253" s="535">
        <v>0</v>
      </c>
      <c r="K9253" s="536"/>
      <c r="L9253" s="535">
        <v>0</v>
      </c>
      <c r="M9253" s="536"/>
      <c r="N9253" s="535">
        <v>0</v>
      </c>
      <c r="O9253" s="536"/>
      <c r="P9253" s="535">
        <v>0</v>
      </c>
      <c r="Q9253" s="536"/>
      <c r="R9253" s="535">
        <v>0</v>
      </c>
    </row>
    <row r="9254" spans="1:18" ht="12.75">
      <c r="A9254" s="145">
        <v>105485</v>
      </c>
      <c r="B9254" s="102" t="s">
        <v>30858</v>
      </c>
      <c r="C9254" s="145" t="s">
        <v>30824</v>
      </c>
      <c r="D9254" s="535">
        <v>0</v>
      </c>
      <c r="E9254" s="536"/>
      <c r="F9254" s="535">
        <v>0</v>
      </c>
      <c r="G9254" s="536"/>
      <c r="H9254" s="535">
        <v>0</v>
      </c>
      <c r="I9254" s="536"/>
      <c r="J9254" s="535">
        <v>0</v>
      </c>
      <c r="K9254" s="536"/>
      <c r="L9254" s="535">
        <v>0</v>
      </c>
      <c r="M9254" s="536"/>
      <c r="N9254" s="535">
        <v>0</v>
      </c>
      <c r="O9254" s="536"/>
      <c r="P9254" s="535">
        <v>0</v>
      </c>
      <c r="Q9254" s="536"/>
      <c r="R9254" s="535">
        <v>0</v>
      </c>
    </row>
    <row r="9255" spans="1:18" ht="12.75">
      <c r="A9255" s="145">
        <v>105428</v>
      </c>
      <c r="B9255" s="102" t="s">
        <v>30859</v>
      </c>
      <c r="C9255" s="145" t="s">
        <v>30824</v>
      </c>
      <c r="D9255" s="535">
        <v>0</v>
      </c>
      <c r="E9255" s="536"/>
      <c r="F9255" s="535">
        <v>0</v>
      </c>
      <c r="G9255" s="536"/>
      <c r="H9255" s="535">
        <v>0</v>
      </c>
      <c r="I9255" s="536"/>
      <c r="J9255" s="535">
        <v>0</v>
      </c>
      <c r="K9255" s="536"/>
      <c r="L9255" s="535">
        <v>0</v>
      </c>
      <c r="M9255" s="536"/>
      <c r="N9255" s="535">
        <v>0</v>
      </c>
      <c r="O9255" s="536"/>
      <c r="P9255" s="535">
        <v>0</v>
      </c>
      <c r="Q9255" s="536"/>
      <c r="R9255" s="535">
        <v>0</v>
      </c>
    </row>
    <row r="9256" spans="1:18" ht="12.75">
      <c r="A9256" s="145">
        <v>105426</v>
      </c>
      <c r="B9256" s="102" t="s">
        <v>30860</v>
      </c>
      <c r="C9256" s="145" t="s">
        <v>30824</v>
      </c>
      <c r="D9256" s="535">
        <v>0</v>
      </c>
      <c r="E9256" s="536"/>
      <c r="F9256" s="535">
        <v>0</v>
      </c>
      <c r="G9256" s="536"/>
      <c r="H9256" s="535">
        <v>0</v>
      </c>
      <c r="I9256" s="536"/>
      <c r="J9256" s="535">
        <v>0</v>
      </c>
      <c r="K9256" s="536"/>
      <c r="L9256" s="535">
        <v>0</v>
      </c>
      <c r="M9256" s="536"/>
      <c r="N9256" s="535">
        <v>0</v>
      </c>
      <c r="O9256" s="536"/>
      <c r="P9256" s="535">
        <v>0</v>
      </c>
      <c r="Q9256" s="536"/>
      <c r="R9256" s="535">
        <v>0</v>
      </c>
    </row>
    <row r="9257" spans="1:18" ht="12.75">
      <c r="A9257" s="145">
        <v>105491</v>
      </c>
      <c r="B9257" s="102" t="s">
        <v>30861</v>
      </c>
      <c r="C9257" s="145" t="s">
        <v>30824</v>
      </c>
      <c r="D9257" s="535">
        <v>0</v>
      </c>
      <c r="E9257" s="536"/>
      <c r="F9257" s="535">
        <v>0</v>
      </c>
      <c r="G9257" s="536"/>
      <c r="H9257" s="535">
        <v>0</v>
      </c>
      <c r="I9257" s="536"/>
      <c r="J9257" s="535">
        <v>0</v>
      </c>
      <c r="K9257" s="536"/>
      <c r="L9257" s="535">
        <v>0</v>
      </c>
      <c r="M9257" s="536"/>
      <c r="N9257" s="535">
        <v>0</v>
      </c>
      <c r="O9257" s="536"/>
      <c r="P9257" s="535">
        <v>0</v>
      </c>
      <c r="Q9257" s="536"/>
      <c r="R9257" s="535">
        <v>0</v>
      </c>
    </row>
    <row r="9258" spans="1:18" ht="12.75">
      <c r="A9258" s="145">
        <v>105495</v>
      </c>
      <c r="B9258" s="102" t="s">
        <v>30862</v>
      </c>
      <c r="C9258" s="145" t="s">
        <v>30824</v>
      </c>
      <c r="D9258" s="535">
        <v>0</v>
      </c>
      <c r="E9258" s="536"/>
      <c r="F9258" s="535">
        <v>0</v>
      </c>
      <c r="G9258" s="536"/>
      <c r="H9258" s="535">
        <v>0</v>
      </c>
      <c r="I9258" s="536"/>
      <c r="J9258" s="535">
        <v>0</v>
      </c>
      <c r="K9258" s="536"/>
      <c r="L9258" s="535">
        <v>0</v>
      </c>
      <c r="M9258" s="536"/>
      <c r="N9258" s="535">
        <v>0</v>
      </c>
      <c r="O9258" s="536"/>
      <c r="P9258" s="535">
        <v>0</v>
      </c>
      <c r="Q9258" s="536"/>
      <c r="R9258" s="535">
        <v>0</v>
      </c>
    </row>
    <row r="9259" spans="1:18" ht="12.75">
      <c r="A9259" s="145">
        <v>105407</v>
      </c>
      <c r="B9259" s="102" t="s">
        <v>30863</v>
      </c>
      <c r="C9259" s="145" t="s">
        <v>30824</v>
      </c>
      <c r="D9259" s="535">
        <v>0</v>
      </c>
      <c r="E9259" s="536"/>
      <c r="F9259" s="535">
        <v>0</v>
      </c>
      <c r="G9259" s="536"/>
      <c r="H9259" s="535">
        <v>0</v>
      </c>
      <c r="I9259" s="536"/>
      <c r="J9259" s="535">
        <v>0</v>
      </c>
      <c r="K9259" s="536"/>
      <c r="L9259" s="535">
        <v>0</v>
      </c>
      <c r="M9259" s="536"/>
      <c r="N9259" s="535">
        <v>0</v>
      </c>
      <c r="O9259" s="536"/>
      <c r="P9259" s="535">
        <v>0</v>
      </c>
      <c r="Q9259" s="536"/>
      <c r="R9259" s="535">
        <v>0</v>
      </c>
    </row>
    <row r="9260" spans="1:18" ht="12.75">
      <c r="A9260" s="145">
        <v>105427</v>
      </c>
      <c r="B9260" s="102" t="s">
        <v>30864</v>
      </c>
      <c r="C9260" s="145" t="s">
        <v>30824</v>
      </c>
      <c r="D9260" s="535">
        <v>0</v>
      </c>
      <c r="E9260" s="536"/>
      <c r="F9260" s="535">
        <v>0</v>
      </c>
      <c r="G9260" s="536"/>
      <c r="H9260" s="535">
        <v>0</v>
      </c>
      <c r="I9260" s="536"/>
      <c r="J9260" s="535">
        <v>0</v>
      </c>
      <c r="K9260" s="536"/>
      <c r="L9260" s="535">
        <v>0</v>
      </c>
      <c r="M9260" s="536"/>
      <c r="N9260" s="535">
        <v>0</v>
      </c>
      <c r="O9260" s="536"/>
      <c r="P9260" s="535">
        <v>0</v>
      </c>
      <c r="Q9260" s="536"/>
      <c r="R9260" s="535">
        <v>0</v>
      </c>
    </row>
    <row r="9261" spans="1:18" ht="12.75">
      <c r="A9261" s="145">
        <v>105492</v>
      </c>
      <c r="B9261" s="102" t="s">
        <v>30865</v>
      </c>
      <c r="C9261" s="145" t="s">
        <v>30824</v>
      </c>
      <c r="D9261" s="535">
        <v>0</v>
      </c>
      <c r="E9261" s="536"/>
      <c r="F9261" s="535">
        <v>0</v>
      </c>
      <c r="G9261" s="536"/>
      <c r="H9261" s="535">
        <v>0</v>
      </c>
      <c r="I9261" s="536"/>
      <c r="J9261" s="535">
        <v>0</v>
      </c>
      <c r="K9261" s="536"/>
      <c r="L9261" s="535">
        <v>0</v>
      </c>
      <c r="M9261" s="536"/>
      <c r="N9261" s="535">
        <v>0</v>
      </c>
      <c r="O9261" s="536"/>
      <c r="P9261" s="535">
        <v>0</v>
      </c>
      <c r="Q9261" s="536"/>
      <c r="R9261" s="535">
        <v>0</v>
      </c>
    </row>
    <row r="9262" spans="1:18" ht="12.75">
      <c r="A9262" s="145">
        <v>105496</v>
      </c>
      <c r="B9262" s="102" t="s">
        <v>30866</v>
      </c>
      <c r="C9262" s="145" t="s">
        <v>30824</v>
      </c>
      <c r="D9262" s="535">
        <v>0</v>
      </c>
      <c r="E9262" s="536"/>
      <c r="F9262" s="535">
        <v>0</v>
      </c>
      <c r="G9262" s="536"/>
      <c r="H9262" s="535">
        <v>0</v>
      </c>
      <c r="I9262" s="536"/>
      <c r="J9262" s="535">
        <v>0</v>
      </c>
      <c r="K9262" s="536"/>
      <c r="L9262" s="535">
        <v>0</v>
      </c>
      <c r="M9262" s="536"/>
      <c r="N9262" s="535">
        <v>0</v>
      </c>
      <c r="O9262" s="536"/>
      <c r="P9262" s="535">
        <v>0</v>
      </c>
      <c r="Q9262" s="536"/>
      <c r="R9262" s="535">
        <v>0</v>
      </c>
    </row>
    <row r="9263" spans="1:18" ht="12.75">
      <c r="A9263" s="145">
        <v>105425</v>
      </c>
      <c r="B9263" s="102" t="s">
        <v>30867</v>
      </c>
      <c r="C9263" s="145" t="s">
        <v>30824</v>
      </c>
      <c r="D9263" s="535">
        <v>0</v>
      </c>
      <c r="E9263" s="536"/>
      <c r="F9263" s="535">
        <v>0</v>
      </c>
      <c r="G9263" s="536"/>
      <c r="H9263" s="535">
        <v>0</v>
      </c>
      <c r="I9263" s="536"/>
      <c r="J9263" s="535">
        <v>0</v>
      </c>
      <c r="K9263" s="536"/>
      <c r="L9263" s="535">
        <v>0</v>
      </c>
      <c r="M9263" s="536"/>
      <c r="N9263" s="535">
        <v>0</v>
      </c>
      <c r="O9263" s="536"/>
      <c r="P9263" s="535">
        <v>0</v>
      </c>
      <c r="Q9263" s="536"/>
      <c r="R9263" s="535">
        <v>0</v>
      </c>
    </row>
    <row r="9264" spans="1:18" ht="12.75">
      <c r="A9264" s="145">
        <v>105477</v>
      </c>
      <c r="B9264" s="102" t="s">
        <v>30868</v>
      </c>
      <c r="C9264" s="145" t="s">
        <v>30824</v>
      </c>
      <c r="D9264" s="535">
        <v>0</v>
      </c>
      <c r="E9264" s="536"/>
      <c r="F9264" s="535">
        <v>0</v>
      </c>
      <c r="G9264" s="536"/>
      <c r="H9264" s="535">
        <v>0</v>
      </c>
      <c r="I9264" s="536"/>
      <c r="J9264" s="535">
        <v>0</v>
      </c>
      <c r="K9264" s="536"/>
      <c r="L9264" s="535">
        <v>0</v>
      </c>
      <c r="M9264" s="536"/>
      <c r="N9264" s="535">
        <v>0</v>
      </c>
      <c r="O9264" s="536"/>
      <c r="P9264" s="535">
        <v>0</v>
      </c>
      <c r="Q9264" s="536"/>
      <c r="R9264" s="535">
        <v>0</v>
      </c>
    </row>
    <row r="9265" spans="1:18" ht="12.75">
      <c r="A9265" s="145">
        <v>105490</v>
      </c>
      <c r="B9265" s="102" t="s">
        <v>30869</v>
      </c>
      <c r="C9265" s="145" t="s">
        <v>30824</v>
      </c>
      <c r="D9265" s="535">
        <v>0</v>
      </c>
      <c r="E9265" s="536"/>
      <c r="F9265" s="535">
        <v>0</v>
      </c>
      <c r="G9265" s="536"/>
      <c r="H9265" s="535">
        <v>0</v>
      </c>
      <c r="I9265" s="536"/>
      <c r="J9265" s="535">
        <v>0</v>
      </c>
      <c r="K9265" s="536"/>
      <c r="L9265" s="535">
        <v>0</v>
      </c>
      <c r="M9265" s="536"/>
      <c r="N9265" s="535">
        <v>0</v>
      </c>
      <c r="O9265" s="536"/>
      <c r="P9265" s="535">
        <v>0</v>
      </c>
      <c r="Q9265" s="536"/>
      <c r="R9265" s="535">
        <v>0</v>
      </c>
    </row>
    <row r="9266" spans="1:18" ht="12.75">
      <c r="A9266" s="145">
        <v>105494</v>
      </c>
      <c r="B9266" s="102" t="s">
        <v>30870</v>
      </c>
      <c r="C9266" s="145" t="s">
        <v>30824</v>
      </c>
      <c r="D9266" s="535">
        <v>0</v>
      </c>
      <c r="E9266" s="536"/>
      <c r="F9266" s="535">
        <v>0</v>
      </c>
      <c r="G9266" s="536"/>
      <c r="H9266" s="535">
        <v>0</v>
      </c>
      <c r="I9266" s="536"/>
      <c r="J9266" s="535">
        <v>0</v>
      </c>
      <c r="K9266" s="536"/>
      <c r="L9266" s="535">
        <v>0</v>
      </c>
      <c r="M9266" s="536"/>
      <c r="N9266" s="535">
        <v>0</v>
      </c>
      <c r="O9266" s="536"/>
      <c r="P9266" s="535">
        <v>0</v>
      </c>
      <c r="Q9266" s="536"/>
      <c r="R9266" s="535">
        <v>0</v>
      </c>
    </row>
    <row r="9267" spans="1:18" ht="12.75">
      <c r="A9267" s="145">
        <v>105417</v>
      </c>
      <c r="B9267" s="102" t="s">
        <v>30871</v>
      </c>
      <c r="C9267" s="145" t="s">
        <v>30824</v>
      </c>
      <c r="D9267" s="535">
        <v>0</v>
      </c>
      <c r="E9267" s="536"/>
      <c r="F9267" s="535">
        <v>0</v>
      </c>
      <c r="G9267" s="536"/>
      <c r="H9267" s="535">
        <v>0</v>
      </c>
      <c r="I9267" s="536"/>
      <c r="J9267" s="535">
        <v>0</v>
      </c>
      <c r="K9267" s="536"/>
      <c r="L9267" s="535">
        <v>0</v>
      </c>
      <c r="M9267" s="536"/>
      <c r="N9267" s="535">
        <v>0</v>
      </c>
      <c r="O9267" s="536"/>
      <c r="P9267" s="535">
        <v>0</v>
      </c>
      <c r="Q9267" s="536"/>
      <c r="R9267" s="535">
        <v>0</v>
      </c>
    </row>
    <row r="9268" spans="1:18" ht="12.75">
      <c r="A9268" s="145">
        <v>105461</v>
      </c>
      <c r="B9268" s="102" t="s">
        <v>30872</v>
      </c>
      <c r="C9268" s="145" t="s">
        <v>30824</v>
      </c>
      <c r="D9268" s="535">
        <v>0</v>
      </c>
      <c r="E9268" s="536"/>
      <c r="F9268" s="535">
        <v>0</v>
      </c>
      <c r="G9268" s="536"/>
      <c r="H9268" s="535">
        <v>0</v>
      </c>
      <c r="I9268" s="536"/>
      <c r="J9268" s="535">
        <v>0</v>
      </c>
      <c r="K9268" s="536"/>
      <c r="L9268" s="535">
        <v>0</v>
      </c>
      <c r="M9268" s="536"/>
      <c r="N9268" s="535">
        <v>0</v>
      </c>
      <c r="O9268" s="536"/>
      <c r="P9268" s="535">
        <v>0</v>
      </c>
      <c r="Q9268" s="536"/>
      <c r="R9268" s="535">
        <v>0</v>
      </c>
    </row>
    <row r="9269" spans="1:18" ht="12.75">
      <c r="A9269" s="145">
        <v>105436</v>
      </c>
      <c r="B9269" s="102" t="s">
        <v>30873</v>
      </c>
      <c r="C9269" s="145" t="s">
        <v>30824</v>
      </c>
      <c r="D9269" s="535">
        <v>0</v>
      </c>
      <c r="E9269" s="536"/>
      <c r="F9269" s="535">
        <v>0</v>
      </c>
      <c r="G9269" s="536"/>
      <c r="H9269" s="535">
        <v>0</v>
      </c>
      <c r="I9269" s="536"/>
      <c r="J9269" s="535">
        <v>0</v>
      </c>
      <c r="K9269" s="536"/>
      <c r="L9269" s="535">
        <v>0</v>
      </c>
      <c r="M9269" s="536"/>
      <c r="N9269" s="535">
        <v>0</v>
      </c>
      <c r="O9269" s="536"/>
      <c r="P9269" s="535">
        <v>0</v>
      </c>
      <c r="Q9269" s="536"/>
      <c r="R9269" s="535">
        <v>0</v>
      </c>
    </row>
    <row r="9270" spans="1:18" ht="12.75">
      <c r="A9270" s="145">
        <v>105483</v>
      </c>
      <c r="B9270" s="102" t="s">
        <v>30874</v>
      </c>
      <c r="C9270" s="145" t="s">
        <v>30824</v>
      </c>
      <c r="D9270" s="535">
        <v>0</v>
      </c>
      <c r="E9270" s="536"/>
      <c r="F9270" s="535">
        <v>0</v>
      </c>
      <c r="G9270" s="536"/>
      <c r="H9270" s="535">
        <v>0</v>
      </c>
      <c r="I9270" s="536"/>
      <c r="J9270" s="535">
        <v>0</v>
      </c>
      <c r="K9270" s="536"/>
      <c r="L9270" s="535">
        <v>0</v>
      </c>
      <c r="M9270" s="536"/>
      <c r="N9270" s="535">
        <v>0</v>
      </c>
      <c r="O9270" s="536"/>
      <c r="P9270" s="535">
        <v>0</v>
      </c>
      <c r="Q9270" s="536"/>
      <c r="R9270" s="535">
        <v>0</v>
      </c>
    </row>
    <row r="9271" spans="1:18" ht="12.75">
      <c r="A9271" s="145">
        <v>105505</v>
      </c>
      <c r="B9271" s="102" t="s">
        <v>30875</v>
      </c>
      <c r="C9271" s="145" t="s">
        <v>30824</v>
      </c>
      <c r="D9271" s="535">
        <v>0</v>
      </c>
      <c r="E9271" s="536"/>
      <c r="F9271" s="535">
        <v>0</v>
      </c>
      <c r="G9271" s="536"/>
      <c r="H9271" s="535">
        <v>0</v>
      </c>
      <c r="I9271" s="536"/>
      <c r="J9271" s="535">
        <v>0</v>
      </c>
      <c r="K9271" s="536"/>
      <c r="L9271" s="535">
        <v>0</v>
      </c>
      <c r="M9271" s="536"/>
      <c r="N9271" s="535">
        <v>0</v>
      </c>
      <c r="O9271" s="536"/>
      <c r="P9271" s="535">
        <v>0</v>
      </c>
      <c r="Q9271" s="536"/>
      <c r="R9271" s="535">
        <v>0</v>
      </c>
    </row>
    <row r="9272" spans="1:18" ht="12.75">
      <c r="A9272" s="145">
        <v>105435</v>
      </c>
      <c r="B9272" s="102" t="s">
        <v>30876</v>
      </c>
      <c r="C9272" s="145" t="s">
        <v>30824</v>
      </c>
      <c r="D9272" s="535">
        <v>0</v>
      </c>
      <c r="E9272" s="536"/>
      <c r="F9272" s="535">
        <v>0</v>
      </c>
      <c r="G9272" s="536"/>
      <c r="H9272" s="535">
        <v>0</v>
      </c>
      <c r="I9272" s="536"/>
      <c r="J9272" s="535">
        <v>0</v>
      </c>
      <c r="K9272" s="536"/>
      <c r="L9272" s="535">
        <v>0</v>
      </c>
      <c r="M9272" s="536"/>
      <c r="N9272" s="535">
        <v>0</v>
      </c>
      <c r="O9272" s="536"/>
      <c r="P9272" s="535">
        <v>0</v>
      </c>
      <c r="Q9272" s="536"/>
      <c r="R9272" s="535">
        <v>0</v>
      </c>
    </row>
    <row r="9273" spans="1:18" ht="12.75">
      <c r="A9273" s="145">
        <v>105460</v>
      </c>
      <c r="B9273" s="102" t="s">
        <v>30877</v>
      </c>
      <c r="C9273" s="145" t="s">
        <v>30824</v>
      </c>
      <c r="D9273" s="535">
        <v>0</v>
      </c>
      <c r="E9273" s="536"/>
      <c r="F9273" s="535">
        <v>0</v>
      </c>
      <c r="G9273" s="536"/>
      <c r="H9273" s="535">
        <v>0</v>
      </c>
      <c r="I9273" s="536"/>
      <c r="J9273" s="535">
        <v>0</v>
      </c>
      <c r="K9273" s="536"/>
      <c r="L9273" s="535">
        <v>0</v>
      </c>
      <c r="M9273" s="536"/>
      <c r="N9273" s="535">
        <v>0</v>
      </c>
      <c r="O9273" s="536"/>
      <c r="P9273" s="535">
        <v>0</v>
      </c>
      <c r="Q9273" s="536"/>
      <c r="R9273" s="535">
        <v>0</v>
      </c>
    </row>
    <row r="9274" spans="1:18" ht="12.75">
      <c r="A9274" s="145">
        <v>105470</v>
      </c>
      <c r="B9274" s="102" t="s">
        <v>30878</v>
      </c>
      <c r="C9274" s="145" t="s">
        <v>30824</v>
      </c>
      <c r="D9274" s="535">
        <v>0</v>
      </c>
      <c r="E9274" s="536"/>
      <c r="F9274" s="535">
        <v>0</v>
      </c>
      <c r="G9274" s="536"/>
      <c r="H9274" s="535">
        <v>0</v>
      </c>
      <c r="I9274" s="536"/>
      <c r="J9274" s="535">
        <v>0</v>
      </c>
      <c r="K9274" s="536"/>
      <c r="L9274" s="535">
        <v>0</v>
      </c>
      <c r="M9274" s="536"/>
      <c r="N9274" s="535">
        <v>0</v>
      </c>
      <c r="O9274" s="536"/>
      <c r="P9274" s="535">
        <v>0</v>
      </c>
      <c r="Q9274" s="536"/>
      <c r="R9274" s="535">
        <v>0</v>
      </c>
    </row>
    <row r="9275" spans="1:18" ht="12.75">
      <c r="A9275" s="145">
        <v>105504</v>
      </c>
      <c r="B9275" s="102" t="s">
        <v>30879</v>
      </c>
      <c r="C9275" s="145" t="s">
        <v>30824</v>
      </c>
      <c r="D9275" s="535">
        <v>0</v>
      </c>
      <c r="E9275" s="536"/>
      <c r="F9275" s="535">
        <v>0</v>
      </c>
      <c r="G9275" s="536"/>
      <c r="H9275" s="535">
        <v>0</v>
      </c>
      <c r="I9275" s="536"/>
      <c r="J9275" s="535">
        <v>0</v>
      </c>
      <c r="K9275" s="536"/>
      <c r="L9275" s="535">
        <v>0</v>
      </c>
      <c r="M9275" s="536"/>
      <c r="N9275" s="535">
        <v>0</v>
      </c>
      <c r="O9275" s="536"/>
      <c r="P9275" s="535">
        <v>0</v>
      </c>
      <c r="Q9275" s="536"/>
      <c r="R9275" s="535">
        <v>0</v>
      </c>
    </row>
    <row r="9276" spans="1:18" ht="12.75">
      <c r="A9276" s="145">
        <v>105476</v>
      </c>
      <c r="B9276" s="102" t="s">
        <v>30880</v>
      </c>
      <c r="C9276" s="145" t="s">
        <v>30824</v>
      </c>
      <c r="D9276" s="535">
        <v>0</v>
      </c>
      <c r="E9276" s="536"/>
      <c r="F9276" s="535">
        <v>0</v>
      </c>
      <c r="G9276" s="536"/>
      <c r="H9276" s="535">
        <v>0</v>
      </c>
      <c r="I9276" s="536"/>
      <c r="J9276" s="535">
        <v>0</v>
      </c>
      <c r="K9276" s="536"/>
      <c r="L9276" s="535">
        <v>0</v>
      </c>
      <c r="M9276" s="536"/>
      <c r="N9276" s="535">
        <v>0</v>
      </c>
      <c r="O9276" s="536"/>
      <c r="P9276" s="535">
        <v>0</v>
      </c>
      <c r="Q9276" s="536"/>
      <c r="R9276" s="535">
        <v>0</v>
      </c>
    </row>
    <row r="9277" spans="1:18" ht="12.75">
      <c r="A9277" s="145">
        <v>105471</v>
      </c>
      <c r="B9277" s="102" t="s">
        <v>30881</v>
      </c>
      <c r="C9277" s="145" t="s">
        <v>30824</v>
      </c>
      <c r="D9277" s="535">
        <v>0</v>
      </c>
      <c r="E9277" s="536"/>
      <c r="F9277" s="535">
        <v>0</v>
      </c>
      <c r="G9277" s="536"/>
      <c r="H9277" s="535">
        <v>0</v>
      </c>
      <c r="I9277" s="536"/>
      <c r="J9277" s="535">
        <v>0</v>
      </c>
      <c r="K9277" s="536"/>
      <c r="L9277" s="535">
        <v>0</v>
      </c>
      <c r="M9277" s="536"/>
      <c r="N9277" s="535">
        <v>0</v>
      </c>
      <c r="O9277" s="536"/>
      <c r="P9277" s="535">
        <v>0</v>
      </c>
      <c r="Q9277" s="536"/>
      <c r="R9277" s="535">
        <v>0</v>
      </c>
    </row>
    <row r="9278" spans="1:18" ht="12.75">
      <c r="A9278" s="145">
        <v>105493</v>
      </c>
      <c r="B9278" s="102" t="s">
        <v>30882</v>
      </c>
      <c r="C9278" s="145" t="s">
        <v>30824</v>
      </c>
      <c r="D9278" s="535">
        <v>0</v>
      </c>
      <c r="E9278" s="536"/>
      <c r="F9278" s="535">
        <v>0</v>
      </c>
      <c r="G9278" s="536"/>
      <c r="H9278" s="535">
        <v>0</v>
      </c>
      <c r="I9278" s="536"/>
      <c r="J9278" s="535">
        <v>0</v>
      </c>
      <c r="K9278" s="536"/>
      <c r="L9278" s="535">
        <v>0</v>
      </c>
      <c r="M9278" s="536"/>
      <c r="N9278" s="535">
        <v>0</v>
      </c>
      <c r="O9278" s="536"/>
      <c r="P9278" s="535">
        <v>0</v>
      </c>
      <c r="Q9278" s="536"/>
      <c r="R9278" s="535">
        <v>0</v>
      </c>
    </row>
    <row r="9279" spans="1:18" ht="12.75">
      <c r="A9279" s="145">
        <v>105482</v>
      </c>
      <c r="B9279" s="102" t="s">
        <v>30883</v>
      </c>
      <c r="C9279" s="145" t="s">
        <v>30824</v>
      </c>
      <c r="D9279" s="535">
        <v>0</v>
      </c>
      <c r="E9279" s="536"/>
      <c r="F9279" s="535">
        <v>0</v>
      </c>
      <c r="G9279" s="536"/>
      <c r="H9279" s="535">
        <v>0</v>
      </c>
      <c r="I9279" s="536"/>
      <c r="J9279" s="535">
        <v>0</v>
      </c>
      <c r="K9279" s="536"/>
      <c r="L9279" s="535">
        <v>0</v>
      </c>
      <c r="M9279" s="536"/>
      <c r="N9279" s="535">
        <v>0</v>
      </c>
      <c r="O9279" s="536"/>
      <c r="P9279" s="535">
        <v>0</v>
      </c>
      <c r="Q9279" s="536"/>
      <c r="R9279" s="535">
        <v>0</v>
      </c>
    </row>
    <row r="9280" spans="1:18" ht="12.75">
      <c r="A9280" s="145">
        <v>105430</v>
      </c>
      <c r="B9280" s="102" t="s">
        <v>30884</v>
      </c>
      <c r="C9280" s="145" t="s">
        <v>30824</v>
      </c>
      <c r="D9280" s="535">
        <v>0</v>
      </c>
      <c r="E9280" s="536"/>
      <c r="F9280" s="535">
        <v>0</v>
      </c>
      <c r="G9280" s="536"/>
      <c r="H9280" s="535">
        <v>0</v>
      </c>
      <c r="I9280" s="536"/>
      <c r="J9280" s="535">
        <v>0</v>
      </c>
      <c r="K9280" s="536"/>
      <c r="L9280" s="535">
        <v>0</v>
      </c>
      <c r="M9280" s="536"/>
      <c r="N9280" s="535">
        <v>0</v>
      </c>
      <c r="O9280" s="536"/>
      <c r="P9280" s="535">
        <v>0</v>
      </c>
      <c r="Q9280" s="536"/>
      <c r="R9280" s="535">
        <v>0</v>
      </c>
    </row>
    <row r="9281" spans="1:18" ht="12.75">
      <c r="A9281" s="145">
        <v>105440</v>
      </c>
      <c r="B9281" s="102" t="s">
        <v>30885</v>
      </c>
      <c r="C9281" s="145" t="s">
        <v>30824</v>
      </c>
      <c r="D9281" s="535">
        <v>0</v>
      </c>
      <c r="E9281" s="536"/>
      <c r="F9281" s="535">
        <v>0</v>
      </c>
      <c r="G9281" s="536"/>
      <c r="H9281" s="535">
        <v>0</v>
      </c>
      <c r="I9281" s="536"/>
      <c r="J9281" s="535">
        <v>0</v>
      </c>
      <c r="K9281" s="536"/>
      <c r="L9281" s="535">
        <v>0</v>
      </c>
      <c r="M9281" s="536"/>
      <c r="N9281" s="535">
        <v>0</v>
      </c>
      <c r="O9281" s="536"/>
      <c r="P9281" s="535">
        <v>0</v>
      </c>
      <c r="Q9281" s="536"/>
      <c r="R9281" s="535">
        <v>0</v>
      </c>
    </row>
    <row r="9282" spans="1:18" ht="12.75">
      <c r="A9282" s="145">
        <v>105465</v>
      </c>
      <c r="B9282" s="102" t="s">
        <v>30886</v>
      </c>
      <c r="C9282" s="145" t="s">
        <v>30824</v>
      </c>
      <c r="D9282" s="535">
        <v>0</v>
      </c>
      <c r="E9282" s="536"/>
      <c r="F9282" s="535">
        <v>0</v>
      </c>
      <c r="G9282" s="536"/>
      <c r="H9282" s="535">
        <v>0</v>
      </c>
      <c r="I9282" s="536"/>
      <c r="J9282" s="535">
        <v>0</v>
      </c>
      <c r="K9282" s="536"/>
      <c r="L9282" s="535">
        <v>0</v>
      </c>
      <c r="M9282" s="536"/>
      <c r="N9282" s="535">
        <v>0</v>
      </c>
      <c r="O9282" s="536"/>
      <c r="P9282" s="535">
        <v>0</v>
      </c>
      <c r="Q9282" s="536"/>
      <c r="R9282" s="535">
        <v>0</v>
      </c>
    </row>
    <row r="9283" spans="1:18" ht="12.75">
      <c r="A9283" s="145">
        <v>105499</v>
      </c>
      <c r="B9283" s="102" t="s">
        <v>30887</v>
      </c>
      <c r="C9283" s="145" t="s">
        <v>30824</v>
      </c>
      <c r="D9283" s="535">
        <v>0</v>
      </c>
      <c r="E9283" s="536"/>
      <c r="F9283" s="535">
        <v>0</v>
      </c>
      <c r="G9283" s="536"/>
      <c r="H9283" s="535">
        <v>0</v>
      </c>
      <c r="I9283" s="536"/>
      <c r="J9283" s="535">
        <v>0</v>
      </c>
      <c r="K9283" s="536"/>
      <c r="L9283" s="535">
        <v>0</v>
      </c>
      <c r="M9283" s="536"/>
      <c r="N9283" s="535">
        <v>0</v>
      </c>
      <c r="O9283" s="536"/>
      <c r="P9283" s="535">
        <v>0</v>
      </c>
      <c r="Q9283" s="536"/>
      <c r="R9283" s="535">
        <v>0</v>
      </c>
    </row>
    <row r="9284" spans="1:18" ht="12.75">
      <c r="A9284" s="145">
        <v>105431</v>
      </c>
      <c r="B9284" s="102" t="s">
        <v>30888</v>
      </c>
      <c r="C9284" s="145" t="s">
        <v>30824</v>
      </c>
      <c r="D9284" s="535">
        <v>0</v>
      </c>
      <c r="E9284" s="536"/>
      <c r="F9284" s="535">
        <v>0</v>
      </c>
      <c r="G9284" s="536"/>
      <c r="H9284" s="535">
        <v>0</v>
      </c>
      <c r="I9284" s="536"/>
      <c r="J9284" s="535">
        <v>0</v>
      </c>
      <c r="K9284" s="536"/>
      <c r="L9284" s="535">
        <v>0</v>
      </c>
      <c r="M9284" s="536"/>
      <c r="N9284" s="535">
        <v>0</v>
      </c>
      <c r="O9284" s="536"/>
      <c r="P9284" s="535">
        <v>0</v>
      </c>
      <c r="Q9284" s="536"/>
      <c r="R9284" s="535">
        <v>0</v>
      </c>
    </row>
    <row r="9285" spans="1:18" ht="12.75">
      <c r="A9285" s="145">
        <v>105441</v>
      </c>
      <c r="B9285" s="102" t="s">
        <v>30889</v>
      </c>
      <c r="C9285" s="145" t="s">
        <v>30824</v>
      </c>
      <c r="D9285" s="535">
        <v>0</v>
      </c>
      <c r="E9285" s="536"/>
      <c r="F9285" s="535">
        <v>0</v>
      </c>
      <c r="G9285" s="536"/>
      <c r="H9285" s="535">
        <v>0</v>
      </c>
      <c r="I9285" s="536"/>
      <c r="J9285" s="535">
        <v>0</v>
      </c>
      <c r="K9285" s="536"/>
      <c r="L9285" s="535">
        <v>0</v>
      </c>
      <c r="M9285" s="536"/>
      <c r="N9285" s="535">
        <v>0</v>
      </c>
      <c r="O9285" s="536"/>
      <c r="P9285" s="535">
        <v>0</v>
      </c>
      <c r="Q9285" s="536"/>
      <c r="R9285" s="535">
        <v>0</v>
      </c>
    </row>
    <row r="9286" spans="1:18" ht="12.75">
      <c r="A9286" s="145">
        <v>105466</v>
      </c>
      <c r="B9286" s="102" t="s">
        <v>30890</v>
      </c>
      <c r="C9286" s="145" t="s">
        <v>30824</v>
      </c>
      <c r="D9286" s="535">
        <v>0</v>
      </c>
      <c r="E9286" s="536"/>
      <c r="F9286" s="535">
        <v>0</v>
      </c>
      <c r="G9286" s="536"/>
      <c r="H9286" s="535">
        <v>0</v>
      </c>
      <c r="I9286" s="536"/>
      <c r="J9286" s="535">
        <v>0</v>
      </c>
      <c r="K9286" s="536"/>
      <c r="L9286" s="535">
        <v>0</v>
      </c>
      <c r="M9286" s="536"/>
      <c r="N9286" s="535">
        <v>0</v>
      </c>
      <c r="O9286" s="536"/>
      <c r="P9286" s="535">
        <v>0</v>
      </c>
      <c r="Q9286" s="536"/>
      <c r="R9286" s="535">
        <v>0</v>
      </c>
    </row>
    <row r="9287" spans="1:18" ht="12.75">
      <c r="A9287" s="145">
        <v>105500</v>
      </c>
      <c r="B9287" s="102" t="s">
        <v>30891</v>
      </c>
      <c r="C9287" s="145" t="s">
        <v>30824</v>
      </c>
      <c r="D9287" s="535">
        <v>0</v>
      </c>
      <c r="E9287" s="536"/>
      <c r="F9287" s="535">
        <v>0</v>
      </c>
      <c r="G9287" s="536"/>
      <c r="H9287" s="535">
        <v>0</v>
      </c>
      <c r="I9287" s="536"/>
      <c r="J9287" s="535">
        <v>0</v>
      </c>
      <c r="K9287" s="536"/>
      <c r="L9287" s="535">
        <v>0</v>
      </c>
      <c r="M9287" s="536"/>
      <c r="N9287" s="535">
        <v>0</v>
      </c>
      <c r="O9287" s="536"/>
      <c r="P9287" s="535">
        <v>0</v>
      </c>
      <c r="Q9287" s="536"/>
      <c r="R9287" s="535">
        <v>0</v>
      </c>
    </row>
    <row r="9288" spans="1:18" ht="12.75">
      <c r="A9288" s="145">
        <v>105429</v>
      </c>
      <c r="B9288" s="102" t="s">
        <v>30892</v>
      </c>
      <c r="C9288" s="145" t="s">
        <v>30824</v>
      </c>
      <c r="D9288" s="535">
        <v>0</v>
      </c>
      <c r="E9288" s="536"/>
      <c r="F9288" s="535">
        <v>0</v>
      </c>
      <c r="G9288" s="536"/>
      <c r="H9288" s="535">
        <v>0</v>
      </c>
      <c r="I9288" s="536"/>
      <c r="J9288" s="535">
        <v>0</v>
      </c>
      <c r="K9288" s="536"/>
      <c r="L9288" s="535">
        <v>0</v>
      </c>
      <c r="M9288" s="536"/>
      <c r="N9288" s="535">
        <v>0</v>
      </c>
      <c r="O9288" s="536"/>
      <c r="P9288" s="535">
        <v>0</v>
      </c>
      <c r="Q9288" s="536"/>
      <c r="R9288" s="535">
        <v>0</v>
      </c>
    </row>
    <row r="9289" spans="1:18" ht="12.75">
      <c r="A9289" s="145">
        <v>105439</v>
      </c>
      <c r="B9289" s="102" t="s">
        <v>30893</v>
      </c>
      <c r="C9289" s="145" t="s">
        <v>30824</v>
      </c>
      <c r="D9289" s="535">
        <v>0</v>
      </c>
      <c r="E9289" s="536"/>
      <c r="F9289" s="535">
        <v>0</v>
      </c>
      <c r="G9289" s="536"/>
      <c r="H9289" s="535">
        <v>0</v>
      </c>
      <c r="I9289" s="536"/>
      <c r="J9289" s="535">
        <v>0</v>
      </c>
      <c r="K9289" s="536"/>
      <c r="L9289" s="535">
        <v>0</v>
      </c>
      <c r="M9289" s="536"/>
      <c r="N9289" s="535">
        <v>0</v>
      </c>
      <c r="O9289" s="536"/>
      <c r="P9289" s="535">
        <v>0</v>
      </c>
      <c r="Q9289" s="536"/>
      <c r="R9289" s="535">
        <v>0</v>
      </c>
    </row>
    <row r="9290" spans="1:18" ht="12.75">
      <c r="A9290" s="145">
        <v>105464</v>
      </c>
      <c r="B9290" s="102" t="s">
        <v>30894</v>
      </c>
      <c r="C9290" s="145" t="s">
        <v>30824</v>
      </c>
      <c r="D9290" s="535">
        <v>0</v>
      </c>
      <c r="E9290" s="536"/>
      <c r="F9290" s="535">
        <v>0</v>
      </c>
      <c r="G9290" s="536"/>
      <c r="H9290" s="535">
        <v>0</v>
      </c>
      <c r="I9290" s="536"/>
      <c r="J9290" s="535">
        <v>0</v>
      </c>
      <c r="K9290" s="536"/>
      <c r="L9290" s="535">
        <v>0</v>
      </c>
      <c r="M9290" s="536"/>
      <c r="N9290" s="535">
        <v>0</v>
      </c>
      <c r="O9290" s="536"/>
      <c r="P9290" s="535">
        <v>0</v>
      </c>
      <c r="Q9290" s="536"/>
      <c r="R9290" s="535">
        <v>0</v>
      </c>
    </row>
    <row r="9291" spans="1:18" ht="12.75">
      <c r="A9291" s="145">
        <v>105489</v>
      </c>
      <c r="B9291" s="102" t="s">
        <v>30895</v>
      </c>
      <c r="C9291" s="145" t="s">
        <v>30824</v>
      </c>
      <c r="D9291" s="535">
        <v>0</v>
      </c>
      <c r="E9291" s="536"/>
      <c r="F9291" s="535">
        <v>0</v>
      </c>
      <c r="G9291" s="536"/>
      <c r="H9291" s="535">
        <v>0</v>
      </c>
      <c r="I9291" s="536"/>
      <c r="J9291" s="535">
        <v>0</v>
      </c>
      <c r="K9291" s="536"/>
      <c r="L9291" s="535">
        <v>0</v>
      </c>
      <c r="M9291" s="536"/>
      <c r="N9291" s="535">
        <v>0</v>
      </c>
      <c r="O9291" s="536"/>
      <c r="P9291" s="535">
        <v>0</v>
      </c>
      <c r="Q9291" s="536"/>
      <c r="R9291" s="535">
        <v>0</v>
      </c>
    </row>
    <row r="9292" spans="1:18" ht="12.75">
      <c r="A9292" s="145">
        <v>105437</v>
      </c>
      <c r="B9292" s="102" t="s">
        <v>30896</v>
      </c>
      <c r="C9292" s="145" t="s">
        <v>30824</v>
      </c>
      <c r="D9292" s="535">
        <v>0</v>
      </c>
      <c r="E9292" s="536"/>
      <c r="F9292" s="535">
        <v>0</v>
      </c>
      <c r="G9292" s="536"/>
      <c r="H9292" s="535">
        <v>0</v>
      </c>
      <c r="I9292" s="536"/>
      <c r="J9292" s="535">
        <v>0</v>
      </c>
      <c r="K9292" s="536"/>
      <c r="L9292" s="535">
        <v>0</v>
      </c>
      <c r="M9292" s="536"/>
      <c r="N9292" s="535">
        <v>0</v>
      </c>
      <c r="O9292" s="536"/>
      <c r="P9292" s="535">
        <v>0</v>
      </c>
      <c r="Q9292" s="536"/>
      <c r="R9292" s="535">
        <v>0</v>
      </c>
    </row>
    <row r="9293" spans="1:18" ht="12.75">
      <c r="A9293" s="145">
        <v>105462</v>
      </c>
      <c r="B9293" s="102" t="s">
        <v>30897</v>
      </c>
      <c r="C9293" s="145" t="s">
        <v>30824</v>
      </c>
      <c r="D9293" s="535">
        <v>0</v>
      </c>
      <c r="E9293" s="536"/>
      <c r="F9293" s="535">
        <v>0</v>
      </c>
      <c r="G9293" s="536"/>
      <c r="H9293" s="535">
        <v>0</v>
      </c>
      <c r="I9293" s="536"/>
      <c r="J9293" s="535">
        <v>0</v>
      </c>
      <c r="K9293" s="536"/>
      <c r="L9293" s="535">
        <v>0</v>
      </c>
      <c r="M9293" s="536"/>
      <c r="N9293" s="535">
        <v>0</v>
      </c>
      <c r="O9293" s="536"/>
      <c r="P9293" s="535">
        <v>0</v>
      </c>
      <c r="Q9293" s="536"/>
      <c r="R9293" s="535">
        <v>0</v>
      </c>
    </row>
    <row r="9294" spans="1:18" ht="12.75">
      <c r="A9294" s="145">
        <v>105484</v>
      </c>
      <c r="B9294" s="102" t="s">
        <v>30898</v>
      </c>
      <c r="C9294" s="145" t="s">
        <v>30824</v>
      </c>
      <c r="D9294" s="535">
        <v>0</v>
      </c>
      <c r="E9294" s="536"/>
      <c r="F9294" s="535">
        <v>0</v>
      </c>
      <c r="G9294" s="536"/>
      <c r="H9294" s="535">
        <v>0</v>
      </c>
      <c r="I9294" s="536"/>
      <c r="J9294" s="535">
        <v>0</v>
      </c>
      <c r="K9294" s="536"/>
      <c r="L9294" s="535">
        <v>0</v>
      </c>
      <c r="M9294" s="536"/>
      <c r="N9294" s="535">
        <v>0</v>
      </c>
      <c r="O9294" s="536"/>
      <c r="P9294" s="535">
        <v>0</v>
      </c>
      <c r="Q9294" s="536"/>
      <c r="R9294" s="535">
        <v>0</v>
      </c>
    </row>
    <row r="9295" spans="1:18" ht="12.75">
      <c r="A9295" s="145">
        <v>105506</v>
      </c>
      <c r="B9295" s="102" t="s">
        <v>30899</v>
      </c>
      <c r="C9295" s="145" t="s">
        <v>30824</v>
      </c>
      <c r="D9295" s="535">
        <v>0</v>
      </c>
      <c r="E9295" s="536"/>
      <c r="F9295" s="535">
        <v>0</v>
      </c>
      <c r="G9295" s="536"/>
      <c r="H9295" s="535">
        <v>0</v>
      </c>
      <c r="I9295" s="536"/>
      <c r="J9295" s="535">
        <v>0</v>
      </c>
      <c r="K9295" s="536"/>
      <c r="L9295" s="535">
        <v>0</v>
      </c>
      <c r="M9295" s="536"/>
      <c r="N9295" s="535">
        <v>0</v>
      </c>
      <c r="O9295" s="536"/>
      <c r="P9295" s="535">
        <v>0</v>
      </c>
      <c r="Q9295" s="536"/>
      <c r="R9295" s="535">
        <v>0</v>
      </c>
    </row>
    <row r="9296" spans="1:18" ht="12.75">
      <c r="A9296" s="145">
        <v>105432</v>
      </c>
      <c r="B9296" s="102" t="s">
        <v>30900</v>
      </c>
      <c r="C9296" s="145" t="s">
        <v>30824</v>
      </c>
      <c r="D9296" s="535">
        <v>0</v>
      </c>
      <c r="E9296" s="536"/>
      <c r="F9296" s="535">
        <v>0</v>
      </c>
      <c r="G9296" s="536"/>
      <c r="H9296" s="535">
        <v>0</v>
      </c>
      <c r="I9296" s="536"/>
      <c r="J9296" s="535">
        <v>0</v>
      </c>
      <c r="K9296" s="536"/>
      <c r="L9296" s="535">
        <v>0</v>
      </c>
      <c r="M9296" s="536"/>
      <c r="N9296" s="535">
        <v>0</v>
      </c>
      <c r="O9296" s="536"/>
      <c r="P9296" s="535">
        <v>0</v>
      </c>
      <c r="Q9296" s="536"/>
      <c r="R9296" s="535">
        <v>0</v>
      </c>
    </row>
    <row r="9297" spans="1:18" ht="12.75">
      <c r="A9297" s="145">
        <v>105457</v>
      </c>
      <c r="B9297" s="102" t="s">
        <v>30901</v>
      </c>
      <c r="C9297" s="145" t="s">
        <v>30824</v>
      </c>
      <c r="D9297" s="535">
        <v>0</v>
      </c>
      <c r="E9297" s="536"/>
      <c r="F9297" s="535">
        <v>0</v>
      </c>
      <c r="G9297" s="536"/>
      <c r="H9297" s="535">
        <v>0</v>
      </c>
      <c r="I9297" s="536"/>
      <c r="J9297" s="535">
        <v>0</v>
      </c>
      <c r="K9297" s="536"/>
      <c r="L9297" s="535">
        <v>0</v>
      </c>
      <c r="M9297" s="536"/>
      <c r="N9297" s="535">
        <v>0</v>
      </c>
      <c r="O9297" s="536"/>
      <c r="P9297" s="535">
        <v>0</v>
      </c>
      <c r="Q9297" s="536"/>
      <c r="R9297" s="535">
        <v>0</v>
      </c>
    </row>
    <row r="9298" spans="1:18" ht="12.75">
      <c r="A9298" s="145">
        <v>105467</v>
      </c>
      <c r="B9298" s="102" t="s">
        <v>30902</v>
      </c>
      <c r="C9298" s="145" t="s">
        <v>30824</v>
      </c>
      <c r="D9298" s="535">
        <v>0</v>
      </c>
      <c r="E9298" s="536"/>
      <c r="F9298" s="535">
        <v>0</v>
      </c>
      <c r="G9298" s="536"/>
      <c r="H9298" s="535">
        <v>0</v>
      </c>
      <c r="I9298" s="536"/>
      <c r="J9298" s="535">
        <v>0</v>
      </c>
      <c r="K9298" s="536"/>
      <c r="L9298" s="535">
        <v>0</v>
      </c>
      <c r="M9298" s="536"/>
      <c r="N9298" s="535">
        <v>0</v>
      </c>
      <c r="O9298" s="536"/>
      <c r="P9298" s="535">
        <v>0</v>
      </c>
      <c r="Q9298" s="536"/>
      <c r="R9298" s="535">
        <v>0</v>
      </c>
    </row>
    <row r="9299" spans="1:18" ht="12.75">
      <c r="A9299" s="145">
        <v>105501</v>
      </c>
      <c r="B9299" s="102" t="s">
        <v>30903</v>
      </c>
      <c r="C9299" s="145" t="s">
        <v>30824</v>
      </c>
      <c r="D9299" s="535">
        <v>0</v>
      </c>
      <c r="E9299" s="536"/>
      <c r="F9299" s="535">
        <v>0</v>
      </c>
      <c r="G9299" s="536"/>
      <c r="H9299" s="535">
        <v>0</v>
      </c>
      <c r="I9299" s="536"/>
      <c r="J9299" s="535">
        <v>0</v>
      </c>
      <c r="K9299" s="536"/>
      <c r="L9299" s="535">
        <v>0</v>
      </c>
      <c r="M9299" s="536"/>
      <c r="N9299" s="535">
        <v>0</v>
      </c>
      <c r="O9299" s="536"/>
      <c r="P9299" s="535">
        <v>0</v>
      </c>
      <c r="Q9299" s="536"/>
      <c r="R9299" s="535">
        <v>0</v>
      </c>
    </row>
    <row r="9300" spans="1:18" ht="12.75">
      <c r="A9300" s="145">
        <v>105433</v>
      </c>
      <c r="B9300" s="102" t="s">
        <v>30904</v>
      </c>
      <c r="C9300" s="145" t="s">
        <v>30824</v>
      </c>
      <c r="D9300" s="535">
        <v>0</v>
      </c>
      <c r="E9300" s="536"/>
      <c r="F9300" s="535">
        <v>0</v>
      </c>
      <c r="G9300" s="536"/>
      <c r="H9300" s="535">
        <v>0</v>
      </c>
      <c r="I9300" s="536"/>
      <c r="J9300" s="535">
        <v>0</v>
      </c>
      <c r="K9300" s="536"/>
      <c r="L9300" s="535">
        <v>0</v>
      </c>
      <c r="M9300" s="536"/>
      <c r="N9300" s="535">
        <v>0</v>
      </c>
      <c r="O9300" s="536"/>
      <c r="P9300" s="535">
        <v>0</v>
      </c>
      <c r="Q9300" s="536"/>
      <c r="R9300" s="535">
        <v>0</v>
      </c>
    </row>
    <row r="9301" spans="1:18" ht="12.75">
      <c r="A9301" s="145">
        <v>105458</v>
      </c>
      <c r="B9301" s="102" t="s">
        <v>30905</v>
      </c>
      <c r="C9301" s="145" t="s">
        <v>30824</v>
      </c>
      <c r="D9301" s="535">
        <v>0</v>
      </c>
      <c r="E9301" s="536"/>
      <c r="F9301" s="535">
        <v>0</v>
      </c>
      <c r="G9301" s="536"/>
      <c r="H9301" s="535">
        <v>0</v>
      </c>
      <c r="I9301" s="536"/>
      <c r="J9301" s="535">
        <v>0</v>
      </c>
      <c r="K9301" s="536"/>
      <c r="L9301" s="535">
        <v>0</v>
      </c>
      <c r="M9301" s="536"/>
      <c r="N9301" s="535">
        <v>0</v>
      </c>
      <c r="O9301" s="536"/>
      <c r="P9301" s="535">
        <v>0</v>
      </c>
      <c r="Q9301" s="536"/>
      <c r="R9301" s="535">
        <v>0</v>
      </c>
    </row>
    <row r="9302" spans="1:18" ht="12.75">
      <c r="A9302" s="145">
        <v>105468</v>
      </c>
      <c r="B9302" s="102" t="s">
        <v>30906</v>
      </c>
      <c r="C9302" s="145" t="s">
        <v>30824</v>
      </c>
      <c r="D9302" s="535">
        <v>0</v>
      </c>
      <c r="E9302" s="536"/>
      <c r="F9302" s="535">
        <v>0</v>
      </c>
      <c r="G9302" s="536"/>
      <c r="H9302" s="535">
        <v>0</v>
      </c>
      <c r="I9302" s="536"/>
      <c r="J9302" s="535">
        <v>0</v>
      </c>
      <c r="K9302" s="536"/>
      <c r="L9302" s="535">
        <v>0</v>
      </c>
      <c r="M9302" s="536"/>
      <c r="N9302" s="535">
        <v>0</v>
      </c>
      <c r="O9302" s="536"/>
      <c r="P9302" s="535">
        <v>0</v>
      </c>
      <c r="Q9302" s="536"/>
      <c r="R9302" s="535">
        <v>0</v>
      </c>
    </row>
    <row r="9303" spans="1:18" ht="12.75">
      <c r="A9303" s="145">
        <v>105502</v>
      </c>
      <c r="B9303" s="102" t="s">
        <v>30907</v>
      </c>
      <c r="C9303" s="145" t="s">
        <v>30824</v>
      </c>
      <c r="D9303" s="535">
        <v>0</v>
      </c>
      <c r="E9303" s="536"/>
      <c r="F9303" s="535">
        <v>0</v>
      </c>
      <c r="G9303" s="536"/>
      <c r="H9303" s="535">
        <v>0</v>
      </c>
      <c r="I9303" s="536"/>
      <c r="J9303" s="535">
        <v>0</v>
      </c>
      <c r="K9303" s="536"/>
      <c r="L9303" s="535">
        <v>0</v>
      </c>
      <c r="M9303" s="536"/>
      <c r="N9303" s="535">
        <v>0</v>
      </c>
      <c r="O9303" s="536"/>
      <c r="P9303" s="535">
        <v>0</v>
      </c>
      <c r="Q9303" s="536"/>
      <c r="R9303" s="535">
        <v>0</v>
      </c>
    </row>
    <row r="9304" spans="1:18" ht="12.75">
      <c r="A9304" s="145">
        <v>105434</v>
      </c>
      <c r="B9304" s="102" t="s">
        <v>30908</v>
      </c>
      <c r="C9304" s="145" t="s">
        <v>30824</v>
      </c>
      <c r="D9304" s="535">
        <v>0</v>
      </c>
      <c r="E9304" s="536"/>
      <c r="F9304" s="535">
        <v>0</v>
      </c>
      <c r="G9304" s="536"/>
      <c r="H9304" s="535">
        <v>0</v>
      </c>
      <c r="I9304" s="536"/>
      <c r="J9304" s="535">
        <v>0</v>
      </c>
      <c r="K9304" s="536"/>
      <c r="L9304" s="535">
        <v>0</v>
      </c>
      <c r="M9304" s="536"/>
      <c r="N9304" s="535">
        <v>0</v>
      </c>
      <c r="O9304" s="536"/>
      <c r="P9304" s="535">
        <v>0</v>
      </c>
      <c r="Q9304" s="536"/>
      <c r="R9304" s="535">
        <v>0</v>
      </c>
    </row>
    <row r="9305" spans="1:18" ht="12.75">
      <c r="A9305" s="145">
        <v>105459</v>
      </c>
      <c r="B9305" s="102" t="s">
        <v>30909</v>
      </c>
      <c r="C9305" s="145" t="s">
        <v>30824</v>
      </c>
      <c r="D9305" s="535">
        <v>0</v>
      </c>
      <c r="E9305" s="536"/>
      <c r="F9305" s="535">
        <v>0</v>
      </c>
      <c r="G9305" s="536"/>
      <c r="H9305" s="535">
        <v>0</v>
      </c>
      <c r="I9305" s="536"/>
      <c r="J9305" s="535">
        <v>0</v>
      </c>
      <c r="K9305" s="536"/>
      <c r="L9305" s="535">
        <v>0</v>
      </c>
      <c r="M9305" s="536"/>
      <c r="N9305" s="535">
        <v>0</v>
      </c>
      <c r="O9305" s="536"/>
      <c r="P9305" s="535">
        <v>0</v>
      </c>
      <c r="Q9305" s="536"/>
      <c r="R9305" s="535">
        <v>0</v>
      </c>
    </row>
    <row r="9306" spans="1:18" ht="12.75">
      <c r="A9306" s="145">
        <v>105469</v>
      </c>
      <c r="B9306" s="102" t="s">
        <v>30910</v>
      </c>
      <c r="C9306" s="145" t="s">
        <v>30824</v>
      </c>
      <c r="D9306" s="535">
        <v>0</v>
      </c>
      <c r="E9306" s="536"/>
      <c r="F9306" s="535">
        <v>0</v>
      </c>
      <c r="G9306" s="536"/>
      <c r="H9306" s="535">
        <v>0</v>
      </c>
      <c r="I9306" s="536"/>
      <c r="J9306" s="535">
        <v>0</v>
      </c>
      <c r="K9306" s="536"/>
      <c r="L9306" s="535">
        <v>0</v>
      </c>
      <c r="M9306" s="536"/>
      <c r="N9306" s="535">
        <v>0</v>
      </c>
      <c r="O9306" s="536"/>
      <c r="P9306" s="535">
        <v>0</v>
      </c>
      <c r="Q9306" s="536"/>
      <c r="R9306" s="535">
        <v>0</v>
      </c>
    </row>
    <row r="9307" spans="1:18" ht="12.75">
      <c r="A9307" s="145">
        <v>105503</v>
      </c>
      <c r="B9307" s="102" t="s">
        <v>30911</v>
      </c>
      <c r="C9307" s="145" t="s">
        <v>30824</v>
      </c>
      <c r="D9307" s="535">
        <v>0</v>
      </c>
      <c r="E9307" s="536"/>
      <c r="F9307" s="535">
        <v>0</v>
      </c>
      <c r="G9307" s="536"/>
      <c r="H9307" s="535">
        <v>0</v>
      </c>
      <c r="I9307" s="536"/>
      <c r="J9307" s="535">
        <v>0</v>
      </c>
      <c r="K9307" s="536"/>
      <c r="L9307" s="535">
        <v>0</v>
      </c>
      <c r="M9307" s="536"/>
      <c r="N9307" s="535">
        <v>0</v>
      </c>
      <c r="O9307" s="536"/>
      <c r="P9307" s="535">
        <v>0</v>
      </c>
      <c r="Q9307" s="536"/>
      <c r="R9307" s="535">
        <v>0</v>
      </c>
    </row>
    <row r="9308" spans="1:18" ht="12.75">
      <c r="A9308" s="145">
        <v>105472</v>
      </c>
      <c r="B9308" s="102" t="s">
        <v>30912</v>
      </c>
      <c r="C9308" s="145" t="s">
        <v>30824</v>
      </c>
      <c r="D9308" s="535">
        <v>0</v>
      </c>
      <c r="E9308" s="536"/>
      <c r="F9308" s="535">
        <v>0</v>
      </c>
      <c r="G9308" s="536"/>
      <c r="H9308" s="535">
        <v>0</v>
      </c>
      <c r="I9308" s="536"/>
      <c r="J9308" s="535">
        <v>0</v>
      </c>
      <c r="K9308" s="536"/>
      <c r="L9308" s="535">
        <v>0</v>
      </c>
      <c r="M9308" s="536"/>
      <c r="N9308" s="535">
        <v>0</v>
      </c>
      <c r="O9308" s="536"/>
      <c r="P9308" s="535">
        <v>0</v>
      </c>
      <c r="Q9308" s="536"/>
      <c r="R9308" s="535">
        <v>0</v>
      </c>
    </row>
    <row r="9309" spans="1:18" ht="12.75">
      <c r="A9309" s="145">
        <v>105413</v>
      </c>
      <c r="B9309" s="102" t="s">
        <v>30913</v>
      </c>
      <c r="C9309" s="145" t="s">
        <v>30824</v>
      </c>
      <c r="D9309" s="535">
        <v>0</v>
      </c>
      <c r="E9309" s="536"/>
      <c r="F9309" s="535">
        <v>0</v>
      </c>
      <c r="G9309" s="536"/>
      <c r="H9309" s="535">
        <v>0</v>
      </c>
      <c r="I9309" s="536"/>
      <c r="J9309" s="535">
        <v>0</v>
      </c>
      <c r="K9309" s="536"/>
      <c r="L9309" s="535">
        <v>0</v>
      </c>
      <c r="M9309" s="536"/>
      <c r="N9309" s="535">
        <v>0</v>
      </c>
      <c r="O9309" s="536"/>
      <c r="P9309" s="535">
        <v>0</v>
      </c>
      <c r="Q9309" s="536"/>
      <c r="R9309" s="535">
        <v>0</v>
      </c>
    </row>
    <row r="9310" spans="1:18" ht="12.75">
      <c r="A9310" s="145">
        <v>105423</v>
      </c>
      <c r="B9310" s="102" t="s">
        <v>30914</v>
      </c>
      <c r="C9310" s="145" t="s">
        <v>30824</v>
      </c>
      <c r="D9310" s="535">
        <v>0</v>
      </c>
      <c r="E9310" s="536"/>
      <c r="F9310" s="535">
        <v>0</v>
      </c>
      <c r="G9310" s="536"/>
      <c r="H9310" s="535">
        <v>0</v>
      </c>
      <c r="I9310" s="536"/>
      <c r="J9310" s="535">
        <v>0</v>
      </c>
      <c r="K9310" s="536"/>
      <c r="L9310" s="535">
        <v>0</v>
      </c>
      <c r="M9310" s="536"/>
      <c r="N9310" s="535">
        <v>0</v>
      </c>
      <c r="O9310" s="536"/>
      <c r="P9310" s="535">
        <v>0</v>
      </c>
      <c r="Q9310" s="536"/>
      <c r="R9310" s="535">
        <v>0</v>
      </c>
    </row>
    <row r="9311" spans="1:18" ht="12.75">
      <c r="A9311" s="145">
        <v>105447</v>
      </c>
      <c r="B9311" s="102" t="s">
        <v>30915</v>
      </c>
      <c r="C9311" s="145" t="s">
        <v>30824</v>
      </c>
      <c r="D9311" s="535">
        <v>0</v>
      </c>
      <c r="E9311" s="536"/>
      <c r="F9311" s="535">
        <v>0</v>
      </c>
      <c r="G9311" s="536"/>
      <c r="H9311" s="535">
        <v>0</v>
      </c>
      <c r="I9311" s="536"/>
      <c r="J9311" s="535">
        <v>0</v>
      </c>
      <c r="K9311" s="536"/>
      <c r="L9311" s="535">
        <v>0</v>
      </c>
      <c r="M9311" s="536"/>
      <c r="N9311" s="535">
        <v>0</v>
      </c>
      <c r="O9311" s="536"/>
      <c r="P9311" s="535">
        <v>0</v>
      </c>
      <c r="Q9311" s="536"/>
      <c r="R9311" s="535">
        <v>0</v>
      </c>
    </row>
    <row r="9312" spans="1:18" ht="12.75">
      <c r="A9312" s="145">
        <v>105408</v>
      </c>
      <c r="B9312" s="102" t="s">
        <v>30916</v>
      </c>
      <c r="C9312" s="145" t="s">
        <v>30824</v>
      </c>
      <c r="D9312" s="535">
        <v>0</v>
      </c>
      <c r="E9312" s="536"/>
      <c r="F9312" s="535">
        <v>0</v>
      </c>
      <c r="G9312" s="536"/>
      <c r="H9312" s="535">
        <v>0</v>
      </c>
      <c r="I9312" s="536"/>
      <c r="J9312" s="535">
        <v>0</v>
      </c>
      <c r="K9312" s="536"/>
      <c r="L9312" s="535">
        <v>0</v>
      </c>
      <c r="M9312" s="536"/>
      <c r="N9312" s="535">
        <v>0</v>
      </c>
      <c r="O9312" s="536"/>
      <c r="P9312" s="535">
        <v>0</v>
      </c>
      <c r="Q9312" s="536"/>
      <c r="R9312" s="535">
        <v>0</v>
      </c>
    </row>
    <row r="9313" spans="1:18" ht="12.75">
      <c r="A9313" s="145">
        <v>105479</v>
      </c>
      <c r="B9313" s="102" t="s">
        <v>30917</v>
      </c>
      <c r="C9313" s="145" t="s">
        <v>30824</v>
      </c>
      <c r="D9313" s="535">
        <v>0</v>
      </c>
      <c r="E9313" s="536"/>
      <c r="F9313" s="535">
        <v>0</v>
      </c>
      <c r="G9313" s="536"/>
      <c r="H9313" s="535">
        <v>0</v>
      </c>
      <c r="I9313" s="536"/>
      <c r="J9313" s="535">
        <v>0</v>
      </c>
      <c r="K9313" s="536"/>
      <c r="L9313" s="535">
        <v>0</v>
      </c>
      <c r="M9313" s="536"/>
      <c r="N9313" s="535">
        <v>0</v>
      </c>
      <c r="O9313" s="536"/>
      <c r="P9313" s="535">
        <v>0</v>
      </c>
      <c r="Q9313" s="536"/>
      <c r="R9313" s="535">
        <v>0</v>
      </c>
    </row>
    <row r="9314" spans="1:18" ht="12.75">
      <c r="A9314" s="145">
        <v>105422</v>
      </c>
      <c r="B9314" s="102" t="s">
        <v>30918</v>
      </c>
      <c r="C9314" s="145" t="s">
        <v>30824</v>
      </c>
      <c r="D9314" s="535">
        <v>0</v>
      </c>
      <c r="E9314" s="536"/>
      <c r="F9314" s="535">
        <v>0</v>
      </c>
      <c r="G9314" s="536"/>
      <c r="H9314" s="535">
        <v>0</v>
      </c>
      <c r="I9314" s="536"/>
      <c r="J9314" s="535">
        <v>0</v>
      </c>
      <c r="K9314" s="536"/>
      <c r="L9314" s="535">
        <v>0</v>
      </c>
      <c r="M9314" s="536"/>
      <c r="N9314" s="535">
        <v>0</v>
      </c>
      <c r="O9314" s="536"/>
      <c r="P9314" s="535">
        <v>0</v>
      </c>
      <c r="Q9314" s="536"/>
      <c r="R9314" s="535">
        <v>0</v>
      </c>
    </row>
    <row r="9315" spans="1:18" ht="12.75">
      <c r="A9315" s="145">
        <v>105446</v>
      </c>
      <c r="B9315" s="102" t="s">
        <v>30919</v>
      </c>
      <c r="C9315" s="145" t="s">
        <v>30824</v>
      </c>
      <c r="D9315" s="535">
        <v>0</v>
      </c>
      <c r="E9315" s="536"/>
      <c r="F9315" s="535">
        <v>0</v>
      </c>
      <c r="G9315" s="536"/>
      <c r="H9315" s="535">
        <v>0</v>
      </c>
      <c r="I9315" s="536"/>
      <c r="J9315" s="535">
        <v>0</v>
      </c>
      <c r="K9315" s="536"/>
      <c r="L9315" s="535">
        <v>0</v>
      </c>
      <c r="M9315" s="536"/>
      <c r="N9315" s="535">
        <v>0</v>
      </c>
      <c r="O9315" s="536"/>
      <c r="P9315" s="535">
        <v>0</v>
      </c>
      <c r="Q9315" s="536"/>
      <c r="R9315" s="535">
        <v>0</v>
      </c>
    </row>
    <row r="9316" spans="1:18" ht="12.75">
      <c r="A9316" s="145">
        <v>105474</v>
      </c>
      <c r="B9316" s="102" t="s">
        <v>30920</v>
      </c>
      <c r="C9316" s="145" t="s">
        <v>30824</v>
      </c>
      <c r="D9316" s="535">
        <v>0</v>
      </c>
      <c r="E9316" s="536"/>
      <c r="F9316" s="535">
        <v>0</v>
      </c>
      <c r="G9316" s="536"/>
      <c r="H9316" s="535">
        <v>0</v>
      </c>
      <c r="I9316" s="536"/>
      <c r="J9316" s="535">
        <v>0</v>
      </c>
      <c r="K9316" s="536"/>
      <c r="L9316" s="535">
        <v>0</v>
      </c>
      <c r="M9316" s="536"/>
      <c r="N9316" s="535">
        <v>0</v>
      </c>
      <c r="O9316" s="536"/>
      <c r="P9316" s="535">
        <v>0</v>
      </c>
      <c r="Q9316" s="536"/>
      <c r="R9316" s="535">
        <v>0</v>
      </c>
    </row>
    <row r="9317" spans="1:18" ht="12.75">
      <c r="A9317" s="145">
        <v>105480</v>
      </c>
      <c r="B9317" s="102" t="s">
        <v>30921</v>
      </c>
      <c r="C9317" s="145" t="s">
        <v>30824</v>
      </c>
      <c r="D9317" s="535">
        <v>0</v>
      </c>
      <c r="E9317" s="536"/>
      <c r="F9317" s="535">
        <v>0</v>
      </c>
      <c r="G9317" s="536"/>
      <c r="H9317" s="535">
        <v>0</v>
      </c>
      <c r="I9317" s="536"/>
      <c r="J9317" s="535">
        <v>0</v>
      </c>
      <c r="K9317" s="536"/>
      <c r="L9317" s="535">
        <v>0</v>
      </c>
      <c r="M9317" s="536"/>
      <c r="N9317" s="535">
        <v>0</v>
      </c>
      <c r="O9317" s="536"/>
      <c r="P9317" s="535">
        <v>0</v>
      </c>
      <c r="Q9317" s="536"/>
      <c r="R9317" s="535">
        <v>0</v>
      </c>
    </row>
    <row r="9318" spans="1:18" ht="12.75">
      <c r="A9318" s="145">
        <v>105481</v>
      </c>
      <c r="B9318" s="102" t="s">
        <v>30922</v>
      </c>
      <c r="C9318" s="145" t="s">
        <v>30824</v>
      </c>
      <c r="D9318" s="535">
        <v>0</v>
      </c>
      <c r="E9318" s="536"/>
      <c r="F9318" s="535">
        <v>0</v>
      </c>
      <c r="G9318" s="536"/>
      <c r="H9318" s="535">
        <v>0</v>
      </c>
      <c r="I9318" s="536"/>
      <c r="J9318" s="535">
        <v>0</v>
      </c>
      <c r="K9318" s="536"/>
      <c r="L9318" s="535">
        <v>0</v>
      </c>
      <c r="M9318" s="536"/>
      <c r="N9318" s="535">
        <v>0</v>
      </c>
      <c r="O9318" s="536"/>
      <c r="P9318" s="535">
        <v>0</v>
      </c>
      <c r="Q9318" s="536"/>
      <c r="R9318" s="535">
        <v>0</v>
      </c>
    </row>
    <row r="9319" spans="1:18" ht="12.75">
      <c r="A9319" s="145">
        <v>105449</v>
      </c>
      <c r="B9319" s="102" t="s">
        <v>30923</v>
      </c>
      <c r="C9319" s="145" t="s">
        <v>30824</v>
      </c>
      <c r="D9319" s="535">
        <v>0</v>
      </c>
      <c r="E9319" s="536"/>
      <c r="F9319" s="535">
        <v>0</v>
      </c>
      <c r="G9319" s="536"/>
      <c r="H9319" s="535">
        <v>0</v>
      </c>
      <c r="I9319" s="536"/>
      <c r="J9319" s="535">
        <v>0</v>
      </c>
      <c r="K9319" s="536"/>
      <c r="L9319" s="535">
        <v>0</v>
      </c>
      <c r="M9319" s="536"/>
      <c r="N9319" s="535">
        <v>0</v>
      </c>
      <c r="O9319" s="536"/>
      <c r="P9319" s="535">
        <v>0</v>
      </c>
      <c r="Q9319" s="536"/>
      <c r="R9319" s="535">
        <v>0</v>
      </c>
    </row>
    <row r="9320" spans="1:18" ht="12.75">
      <c r="A9320" s="145">
        <v>105511</v>
      </c>
      <c r="B9320" s="102" t="s">
        <v>30924</v>
      </c>
      <c r="C9320" s="145" t="s">
        <v>30925</v>
      </c>
      <c r="D9320" s="535">
        <v>0</v>
      </c>
      <c r="E9320" s="536"/>
      <c r="F9320" s="535">
        <v>0</v>
      </c>
      <c r="G9320" s="536"/>
      <c r="H9320" s="535">
        <v>0</v>
      </c>
      <c r="I9320" s="536"/>
      <c r="J9320" s="535">
        <v>0</v>
      </c>
      <c r="K9320" s="536"/>
      <c r="L9320" s="535">
        <v>0</v>
      </c>
      <c r="M9320" s="536"/>
      <c r="N9320" s="535">
        <v>0</v>
      </c>
      <c r="O9320" s="536"/>
      <c r="P9320" s="535">
        <v>0</v>
      </c>
      <c r="Q9320" s="536"/>
      <c r="R9320" s="535">
        <v>0</v>
      </c>
    </row>
    <row r="9321" spans="1:18" ht="12.75">
      <c r="A9321" s="145">
        <v>105507</v>
      </c>
      <c r="B9321" s="102" t="s">
        <v>30926</v>
      </c>
      <c r="C9321" s="145" t="s">
        <v>30925</v>
      </c>
      <c r="D9321" s="535">
        <v>0</v>
      </c>
      <c r="E9321" s="536"/>
      <c r="F9321" s="535">
        <v>0</v>
      </c>
      <c r="G9321" s="536"/>
      <c r="H9321" s="535">
        <v>0</v>
      </c>
      <c r="I9321" s="536"/>
      <c r="J9321" s="535">
        <v>0</v>
      </c>
      <c r="K9321" s="536"/>
      <c r="L9321" s="535">
        <v>0</v>
      </c>
      <c r="M9321" s="536"/>
      <c r="N9321" s="535">
        <v>0</v>
      </c>
      <c r="O9321" s="536"/>
      <c r="P9321" s="535">
        <v>0</v>
      </c>
      <c r="Q9321" s="536"/>
      <c r="R9321" s="535">
        <v>0</v>
      </c>
    </row>
    <row r="9322" spans="1:18" ht="12.75">
      <c r="A9322" s="145">
        <v>105512</v>
      </c>
      <c r="B9322" s="102" t="s">
        <v>30927</v>
      </c>
      <c r="C9322" s="145" t="s">
        <v>30925</v>
      </c>
      <c r="D9322" s="535">
        <v>0</v>
      </c>
      <c r="E9322" s="536"/>
      <c r="F9322" s="535">
        <v>0</v>
      </c>
      <c r="G9322" s="536"/>
      <c r="H9322" s="535">
        <v>0</v>
      </c>
      <c r="I9322" s="536"/>
      <c r="J9322" s="535">
        <v>0</v>
      </c>
      <c r="K9322" s="536"/>
      <c r="L9322" s="535">
        <v>0</v>
      </c>
      <c r="M9322" s="536"/>
      <c r="N9322" s="535">
        <v>0</v>
      </c>
      <c r="O9322" s="536"/>
      <c r="P9322" s="535">
        <v>0</v>
      </c>
      <c r="Q9322" s="536"/>
      <c r="R9322" s="535">
        <v>0</v>
      </c>
    </row>
    <row r="9323" spans="1:18" ht="12.75">
      <c r="A9323" s="145">
        <v>105508</v>
      </c>
      <c r="B9323" s="102" t="s">
        <v>30928</v>
      </c>
      <c r="C9323" s="145" t="s">
        <v>30925</v>
      </c>
      <c r="D9323" s="535">
        <v>0</v>
      </c>
      <c r="E9323" s="536"/>
      <c r="F9323" s="535">
        <v>0</v>
      </c>
      <c r="G9323" s="536"/>
      <c r="H9323" s="535">
        <v>0</v>
      </c>
      <c r="I9323" s="536"/>
      <c r="J9323" s="535">
        <v>0</v>
      </c>
      <c r="K9323" s="536"/>
      <c r="L9323" s="535">
        <v>0</v>
      </c>
      <c r="M9323" s="536"/>
      <c r="N9323" s="535">
        <v>0</v>
      </c>
      <c r="O9323" s="536"/>
      <c r="P9323" s="535">
        <v>0</v>
      </c>
      <c r="Q9323" s="536"/>
      <c r="R9323" s="535">
        <v>0</v>
      </c>
    </row>
    <row r="9324" spans="1:18" ht="12.75">
      <c r="A9324" s="145">
        <v>105513</v>
      </c>
      <c r="B9324" s="102" t="s">
        <v>30929</v>
      </c>
      <c r="C9324" s="145" t="s">
        <v>30925</v>
      </c>
      <c r="D9324" s="535">
        <v>0</v>
      </c>
      <c r="E9324" s="536"/>
      <c r="F9324" s="535">
        <v>0</v>
      </c>
      <c r="G9324" s="536"/>
      <c r="H9324" s="535">
        <v>0</v>
      </c>
      <c r="I9324" s="536"/>
      <c r="J9324" s="535">
        <v>0</v>
      </c>
      <c r="K9324" s="536"/>
      <c r="L9324" s="535">
        <v>0</v>
      </c>
      <c r="M9324" s="536"/>
      <c r="N9324" s="535">
        <v>0</v>
      </c>
      <c r="O9324" s="536"/>
      <c r="P9324" s="535">
        <v>0</v>
      </c>
      <c r="Q9324" s="536"/>
      <c r="R9324" s="535">
        <v>0</v>
      </c>
    </row>
    <row r="9325" spans="1:18" ht="12.75">
      <c r="A9325" s="145">
        <v>105509</v>
      </c>
      <c r="B9325" s="102" t="s">
        <v>30930</v>
      </c>
      <c r="C9325" s="145" t="s">
        <v>30925</v>
      </c>
      <c r="D9325" s="535">
        <v>0</v>
      </c>
      <c r="E9325" s="536"/>
      <c r="F9325" s="535">
        <v>0</v>
      </c>
      <c r="G9325" s="536"/>
      <c r="H9325" s="535">
        <v>0</v>
      </c>
      <c r="I9325" s="536"/>
      <c r="J9325" s="535">
        <v>0</v>
      </c>
      <c r="K9325" s="536"/>
      <c r="L9325" s="535">
        <v>0</v>
      </c>
      <c r="M9325" s="536"/>
      <c r="N9325" s="535">
        <v>0</v>
      </c>
      <c r="O9325" s="536"/>
      <c r="P9325" s="535">
        <v>0</v>
      </c>
      <c r="Q9325" s="536"/>
      <c r="R9325" s="535">
        <v>0</v>
      </c>
    </row>
    <row r="9326" spans="1:18" ht="12.75">
      <c r="A9326" s="145">
        <v>105514</v>
      </c>
      <c r="B9326" s="102" t="s">
        <v>30931</v>
      </c>
      <c r="C9326" s="145" t="s">
        <v>30925</v>
      </c>
      <c r="D9326" s="535">
        <v>0</v>
      </c>
      <c r="E9326" s="536"/>
      <c r="F9326" s="535">
        <v>0</v>
      </c>
      <c r="G9326" s="536"/>
      <c r="H9326" s="535">
        <v>0</v>
      </c>
      <c r="I9326" s="536"/>
      <c r="J9326" s="535">
        <v>0</v>
      </c>
      <c r="K9326" s="536"/>
      <c r="L9326" s="535">
        <v>0</v>
      </c>
      <c r="M9326" s="536"/>
      <c r="N9326" s="535">
        <v>0</v>
      </c>
      <c r="O9326" s="536"/>
      <c r="P9326" s="535">
        <v>0</v>
      </c>
      <c r="Q9326" s="536"/>
      <c r="R9326" s="535">
        <v>0</v>
      </c>
    </row>
    <row r="9327" spans="1:18" ht="12.75">
      <c r="A9327" s="145">
        <v>105510</v>
      </c>
      <c r="B9327" s="102" t="s">
        <v>30932</v>
      </c>
      <c r="C9327" s="145" t="s">
        <v>30925</v>
      </c>
      <c r="D9327" s="535">
        <v>0</v>
      </c>
      <c r="E9327" s="536"/>
      <c r="F9327" s="535">
        <v>0</v>
      </c>
      <c r="G9327" s="536"/>
      <c r="H9327" s="535">
        <v>0</v>
      </c>
      <c r="I9327" s="536"/>
      <c r="J9327" s="535">
        <v>0</v>
      </c>
      <c r="K9327" s="536"/>
      <c r="L9327" s="535">
        <v>0</v>
      </c>
      <c r="M9327" s="536"/>
      <c r="N9327" s="535">
        <v>0</v>
      </c>
      <c r="O9327" s="536"/>
      <c r="P9327" s="535">
        <v>0</v>
      </c>
      <c r="Q9327" s="536"/>
      <c r="R9327" s="535">
        <v>0</v>
      </c>
    </row>
    <row r="9328" spans="1:18" ht="12.75">
      <c r="A9328" s="145">
        <v>100207</v>
      </c>
      <c r="B9328" s="102" t="s">
        <v>30933</v>
      </c>
      <c r="C9328" s="145" t="s">
        <v>30934</v>
      </c>
      <c r="D9328" s="535">
        <v>590.88</v>
      </c>
      <c r="E9328" s="536">
        <v>0.43140000000000001</v>
      </c>
      <c r="F9328" s="535">
        <v>493.95</v>
      </c>
      <c r="G9328" s="536">
        <v>0.51600000000000001</v>
      </c>
      <c r="H9328" s="535">
        <v>619.82000000000005</v>
      </c>
      <c r="I9328" s="536">
        <v>0.41120000000000001</v>
      </c>
      <c r="J9328" s="535">
        <v>513.09</v>
      </c>
      <c r="K9328" s="536">
        <v>0.49680000000000002</v>
      </c>
      <c r="L9328" s="535">
        <v>577.52</v>
      </c>
      <c r="M9328" s="536">
        <v>0</v>
      </c>
      <c r="N9328" s="535">
        <v>525.71</v>
      </c>
      <c r="O9328" s="536">
        <v>0</v>
      </c>
      <c r="P9328" s="535">
        <v>521.51</v>
      </c>
      <c r="Q9328" s="536">
        <v>0.48870000000000002</v>
      </c>
      <c r="R9328" s="535">
        <v>546.80999999999995</v>
      </c>
    </row>
    <row r="9329" spans="1:18" ht="12.75">
      <c r="A9329" s="145">
        <v>100211</v>
      </c>
      <c r="B9329" s="102" t="s">
        <v>30935</v>
      </c>
      <c r="C9329" s="145" t="s">
        <v>30936</v>
      </c>
      <c r="D9329" s="535">
        <v>7.82</v>
      </c>
      <c r="E9329" s="536">
        <v>0</v>
      </c>
      <c r="F9329" s="535">
        <v>6.86</v>
      </c>
      <c r="G9329" s="536">
        <v>0</v>
      </c>
      <c r="H9329" s="535">
        <v>8.42</v>
      </c>
      <c r="I9329" s="536">
        <v>0</v>
      </c>
      <c r="J9329" s="535">
        <v>6.37</v>
      </c>
      <c r="K9329" s="536">
        <v>0</v>
      </c>
      <c r="L9329" s="535">
        <v>7.83</v>
      </c>
      <c r="M9329" s="536">
        <v>0</v>
      </c>
      <c r="N9329" s="535">
        <v>7.56</v>
      </c>
      <c r="O9329" s="536">
        <v>0</v>
      </c>
      <c r="P9329" s="535">
        <v>8.01</v>
      </c>
      <c r="Q9329" s="536">
        <v>0</v>
      </c>
      <c r="R9329" s="535">
        <v>8.59</v>
      </c>
    </row>
    <row r="9330" spans="1:18" ht="12.75">
      <c r="A9330" s="145">
        <v>100210</v>
      </c>
      <c r="B9330" s="102" t="s">
        <v>30937</v>
      </c>
      <c r="C9330" s="145" t="s">
        <v>30936</v>
      </c>
      <c r="D9330" s="535">
        <v>20.28</v>
      </c>
      <c r="E9330" s="536">
        <v>0</v>
      </c>
      <c r="F9330" s="535">
        <v>17.79</v>
      </c>
      <c r="G9330" s="536">
        <v>0</v>
      </c>
      <c r="H9330" s="535">
        <v>21.83</v>
      </c>
      <c r="I9330" s="536">
        <v>0</v>
      </c>
      <c r="J9330" s="535">
        <v>16.52</v>
      </c>
      <c r="K9330" s="536">
        <v>0</v>
      </c>
      <c r="L9330" s="535">
        <v>20.29</v>
      </c>
      <c r="M9330" s="536">
        <v>0</v>
      </c>
      <c r="N9330" s="535">
        <v>19.61</v>
      </c>
      <c r="O9330" s="536">
        <v>0</v>
      </c>
      <c r="P9330" s="535">
        <v>20.76</v>
      </c>
      <c r="Q9330" s="536">
        <v>0</v>
      </c>
      <c r="R9330" s="535">
        <v>22.27</v>
      </c>
    </row>
    <row r="9331" spans="1:18" ht="12.75">
      <c r="A9331" s="145">
        <v>100221</v>
      </c>
      <c r="B9331" s="102" t="s">
        <v>30938</v>
      </c>
      <c r="C9331" s="145" t="s">
        <v>30939</v>
      </c>
      <c r="D9331" s="535">
        <v>35.840000000000003</v>
      </c>
      <c r="E9331" s="536">
        <v>0</v>
      </c>
      <c r="F9331" s="535">
        <v>31.44</v>
      </c>
      <c r="G9331" s="536">
        <v>0</v>
      </c>
      <c r="H9331" s="535">
        <v>38.6</v>
      </c>
      <c r="I9331" s="536">
        <v>0</v>
      </c>
      <c r="J9331" s="535">
        <v>29.21</v>
      </c>
      <c r="K9331" s="536">
        <v>0</v>
      </c>
      <c r="L9331" s="535">
        <v>35.86</v>
      </c>
      <c r="M9331" s="536">
        <v>0</v>
      </c>
      <c r="N9331" s="535">
        <v>34.67</v>
      </c>
      <c r="O9331" s="536">
        <v>0</v>
      </c>
      <c r="P9331" s="535">
        <v>36.700000000000003</v>
      </c>
      <c r="Q9331" s="536">
        <v>0</v>
      </c>
      <c r="R9331" s="535">
        <v>39.36</v>
      </c>
    </row>
    <row r="9332" spans="1:18" ht="12.75">
      <c r="A9332" s="145">
        <v>100203</v>
      </c>
      <c r="B9332" s="102" t="s">
        <v>30940</v>
      </c>
      <c r="C9332" s="145" t="s">
        <v>30941</v>
      </c>
      <c r="D9332" s="535">
        <v>1.25</v>
      </c>
      <c r="E9332" s="536">
        <v>0</v>
      </c>
      <c r="F9332" s="535">
        <v>1.1000000000000001</v>
      </c>
      <c r="G9332" s="536">
        <v>0</v>
      </c>
      <c r="H9332" s="535">
        <v>1.35</v>
      </c>
      <c r="I9332" s="536">
        <v>0</v>
      </c>
      <c r="J9332" s="535">
        <v>1.02</v>
      </c>
      <c r="K9332" s="536">
        <v>0</v>
      </c>
      <c r="L9332" s="535">
        <v>1.25</v>
      </c>
      <c r="M9332" s="536">
        <v>0</v>
      </c>
      <c r="N9332" s="535">
        <v>1.21</v>
      </c>
      <c r="O9332" s="536">
        <v>0</v>
      </c>
      <c r="P9332" s="535">
        <v>1.28</v>
      </c>
      <c r="Q9332" s="536">
        <v>0</v>
      </c>
      <c r="R9332" s="535">
        <v>1.38</v>
      </c>
    </row>
    <row r="9333" spans="1:18" ht="12.75">
      <c r="A9333" s="145">
        <v>100202</v>
      </c>
      <c r="B9333" s="102" t="s">
        <v>30942</v>
      </c>
      <c r="C9333" s="145" t="s">
        <v>30941</v>
      </c>
      <c r="D9333" s="535">
        <v>1.06</v>
      </c>
      <c r="E9333" s="536">
        <v>0</v>
      </c>
      <c r="F9333" s="535">
        <v>0.93</v>
      </c>
      <c r="G9333" s="536">
        <v>0</v>
      </c>
      <c r="H9333" s="535">
        <v>1.1399999999999999</v>
      </c>
      <c r="I9333" s="536">
        <v>0</v>
      </c>
      <c r="J9333" s="535">
        <v>0.86</v>
      </c>
      <c r="K9333" s="536">
        <v>0</v>
      </c>
      <c r="L9333" s="535">
        <v>1.06</v>
      </c>
      <c r="M9333" s="536">
        <v>0</v>
      </c>
      <c r="N9333" s="535">
        <v>1.02</v>
      </c>
      <c r="O9333" s="536">
        <v>0</v>
      </c>
      <c r="P9333" s="535">
        <v>1.08</v>
      </c>
      <c r="Q9333" s="536">
        <v>0</v>
      </c>
      <c r="R9333" s="535">
        <v>1.1599999999999999</v>
      </c>
    </row>
    <row r="9334" spans="1:18" ht="12.75">
      <c r="A9334" s="145">
        <v>100201</v>
      </c>
      <c r="B9334" s="102" t="s">
        <v>30943</v>
      </c>
      <c r="C9334" s="145" t="s">
        <v>30941</v>
      </c>
      <c r="D9334" s="535">
        <v>0.9</v>
      </c>
      <c r="E9334" s="536">
        <v>0</v>
      </c>
      <c r="F9334" s="535">
        <v>0.79</v>
      </c>
      <c r="G9334" s="536">
        <v>0</v>
      </c>
      <c r="H9334" s="535">
        <v>0.97</v>
      </c>
      <c r="I9334" s="536">
        <v>0</v>
      </c>
      <c r="J9334" s="535">
        <v>0.74</v>
      </c>
      <c r="K9334" s="536">
        <v>0</v>
      </c>
      <c r="L9334" s="535">
        <v>0.9</v>
      </c>
      <c r="M9334" s="536">
        <v>0</v>
      </c>
      <c r="N9334" s="535">
        <v>0.87</v>
      </c>
      <c r="O9334" s="536">
        <v>0</v>
      </c>
      <c r="P9334" s="535">
        <v>0.93</v>
      </c>
      <c r="Q9334" s="536">
        <v>0</v>
      </c>
      <c r="R9334" s="535">
        <v>0.99</v>
      </c>
    </row>
    <row r="9335" spans="1:18" ht="12.75">
      <c r="A9335" s="145">
        <v>100216</v>
      </c>
      <c r="B9335" s="102" t="s">
        <v>30944</v>
      </c>
      <c r="C9335" s="145" t="s">
        <v>30936</v>
      </c>
      <c r="D9335" s="535">
        <v>1.1000000000000001</v>
      </c>
      <c r="E9335" s="536">
        <v>0</v>
      </c>
      <c r="F9335" s="535">
        <v>0.96</v>
      </c>
      <c r="G9335" s="536">
        <v>0</v>
      </c>
      <c r="H9335" s="535">
        <v>1.18</v>
      </c>
      <c r="I9335" s="536">
        <v>0</v>
      </c>
      <c r="J9335" s="535">
        <v>0.89</v>
      </c>
      <c r="K9335" s="536">
        <v>0</v>
      </c>
      <c r="L9335" s="535">
        <v>1.1000000000000001</v>
      </c>
      <c r="M9335" s="536">
        <v>0</v>
      </c>
      <c r="N9335" s="535">
        <v>1.06</v>
      </c>
      <c r="O9335" s="536">
        <v>0</v>
      </c>
      <c r="P9335" s="535">
        <v>1.1200000000000001</v>
      </c>
      <c r="Q9335" s="536">
        <v>0</v>
      </c>
      <c r="R9335" s="535">
        <v>1.2</v>
      </c>
    </row>
    <row r="9336" spans="1:18" ht="12.75">
      <c r="A9336" s="145">
        <v>100215</v>
      </c>
      <c r="B9336" s="102" t="s">
        <v>30945</v>
      </c>
      <c r="C9336" s="145" t="s">
        <v>30936</v>
      </c>
      <c r="D9336" s="535">
        <v>4.08</v>
      </c>
      <c r="E9336" s="536">
        <v>0</v>
      </c>
      <c r="F9336" s="535">
        <v>3.58</v>
      </c>
      <c r="G9336" s="536">
        <v>0</v>
      </c>
      <c r="H9336" s="535">
        <v>4.3899999999999997</v>
      </c>
      <c r="I9336" s="536">
        <v>0</v>
      </c>
      <c r="J9336" s="535">
        <v>3.32</v>
      </c>
      <c r="K9336" s="536">
        <v>0</v>
      </c>
      <c r="L9336" s="535">
        <v>4.08</v>
      </c>
      <c r="M9336" s="536">
        <v>0</v>
      </c>
      <c r="N9336" s="535">
        <v>3.95</v>
      </c>
      <c r="O9336" s="536">
        <v>0</v>
      </c>
      <c r="P9336" s="535">
        <v>4.18</v>
      </c>
      <c r="Q9336" s="536">
        <v>0</v>
      </c>
      <c r="R9336" s="535">
        <v>4.4800000000000004</v>
      </c>
    </row>
    <row r="9337" spans="1:18" ht="12.75">
      <c r="A9337" s="145">
        <v>100214</v>
      </c>
      <c r="B9337" s="102" t="s">
        <v>30946</v>
      </c>
      <c r="C9337" s="145" t="s">
        <v>30936</v>
      </c>
      <c r="D9337" s="535">
        <v>4.76</v>
      </c>
      <c r="E9337" s="536">
        <v>0</v>
      </c>
      <c r="F9337" s="535">
        <v>4.18</v>
      </c>
      <c r="G9337" s="536">
        <v>0</v>
      </c>
      <c r="H9337" s="535">
        <v>5.13</v>
      </c>
      <c r="I9337" s="536">
        <v>0</v>
      </c>
      <c r="J9337" s="535">
        <v>3.88</v>
      </c>
      <c r="K9337" s="536">
        <v>0</v>
      </c>
      <c r="L9337" s="535">
        <v>4.76</v>
      </c>
      <c r="M9337" s="536">
        <v>0</v>
      </c>
      <c r="N9337" s="535">
        <v>4.6100000000000003</v>
      </c>
      <c r="O9337" s="536">
        <v>0</v>
      </c>
      <c r="P9337" s="535">
        <v>4.88</v>
      </c>
      <c r="Q9337" s="536">
        <v>0</v>
      </c>
      <c r="R9337" s="535">
        <v>5.23</v>
      </c>
    </row>
    <row r="9338" spans="1:18" ht="12.75">
      <c r="A9338" s="145">
        <v>100223</v>
      </c>
      <c r="B9338" s="102" t="s">
        <v>30947</v>
      </c>
      <c r="C9338" s="145" t="s">
        <v>30939</v>
      </c>
      <c r="D9338" s="535">
        <v>6.35</v>
      </c>
      <c r="E9338" s="536">
        <v>0</v>
      </c>
      <c r="F9338" s="535">
        <v>5.57</v>
      </c>
      <c r="G9338" s="536">
        <v>0</v>
      </c>
      <c r="H9338" s="535">
        <v>6.84</v>
      </c>
      <c r="I9338" s="536">
        <v>0</v>
      </c>
      <c r="J9338" s="535">
        <v>5.17</v>
      </c>
      <c r="K9338" s="536">
        <v>0</v>
      </c>
      <c r="L9338" s="535">
        <v>6.35</v>
      </c>
      <c r="M9338" s="536">
        <v>0</v>
      </c>
      <c r="N9338" s="535">
        <v>6.14</v>
      </c>
      <c r="O9338" s="536">
        <v>0</v>
      </c>
      <c r="P9338" s="535">
        <v>6.5</v>
      </c>
      <c r="Q9338" s="536">
        <v>0</v>
      </c>
      <c r="R9338" s="535">
        <v>6.97</v>
      </c>
    </row>
    <row r="9339" spans="1:18" ht="12.75">
      <c r="A9339" s="145">
        <v>100280</v>
      </c>
      <c r="B9339" s="102" t="s">
        <v>30948</v>
      </c>
      <c r="C9339" s="145" t="s">
        <v>30936</v>
      </c>
      <c r="D9339" s="535">
        <v>20.84</v>
      </c>
      <c r="E9339" s="536">
        <v>0</v>
      </c>
      <c r="F9339" s="535">
        <v>18.28</v>
      </c>
      <c r="G9339" s="536">
        <v>0</v>
      </c>
      <c r="H9339" s="535">
        <v>22.44</v>
      </c>
      <c r="I9339" s="536">
        <v>0</v>
      </c>
      <c r="J9339" s="535">
        <v>16.98</v>
      </c>
      <c r="K9339" s="536">
        <v>0</v>
      </c>
      <c r="L9339" s="535">
        <v>20.85</v>
      </c>
      <c r="M9339" s="536">
        <v>0</v>
      </c>
      <c r="N9339" s="535">
        <v>20.16</v>
      </c>
      <c r="O9339" s="536">
        <v>0</v>
      </c>
      <c r="P9339" s="535">
        <v>21.34</v>
      </c>
      <c r="Q9339" s="536">
        <v>0</v>
      </c>
      <c r="R9339" s="535">
        <v>22.88</v>
      </c>
    </row>
    <row r="9340" spans="1:18" ht="12.75">
      <c r="A9340" s="145">
        <v>100270</v>
      </c>
      <c r="B9340" s="102" t="s">
        <v>30949</v>
      </c>
      <c r="C9340" s="145" t="s">
        <v>30936</v>
      </c>
      <c r="D9340" s="535">
        <v>71.11</v>
      </c>
      <c r="E9340" s="536">
        <v>0</v>
      </c>
      <c r="F9340" s="535">
        <v>62.38</v>
      </c>
      <c r="G9340" s="536">
        <v>0</v>
      </c>
      <c r="H9340" s="535">
        <v>76.569999999999993</v>
      </c>
      <c r="I9340" s="536">
        <v>0</v>
      </c>
      <c r="J9340" s="535">
        <v>57.95</v>
      </c>
      <c r="K9340" s="536">
        <v>0</v>
      </c>
      <c r="L9340" s="535">
        <v>71.14</v>
      </c>
      <c r="M9340" s="536">
        <v>0</v>
      </c>
      <c r="N9340" s="535">
        <v>68.78</v>
      </c>
      <c r="O9340" s="536">
        <v>0</v>
      </c>
      <c r="P9340" s="535">
        <v>72.8</v>
      </c>
      <c r="Q9340" s="536">
        <v>0</v>
      </c>
      <c r="R9340" s="535">
        <v>78.09</v>
      </c>
    </row>
    <row r="9341" spans="1:18" ht="12.75">
      <c r="A9341" s="145">
        <v>100286</v>
      </c>
      <c r="B9341" s="102" t="s">
        <v>30950</v>
      </c>
      <c r="C9341" s="145" t="s">
        <v>30951</v>
      </c>
      <c r="D9341" s="535">
        <v>15.56</v>
      </c>
      <c r="E9341" s="536">
        <v>0</v>
      </c>
      <c r="F9341" s="535">
        <v>13.65</v>
      </c>
      <c r="G9341" s="536">
        <v>0</v>
      </c>
      <c r="H9341" s="535">
        <v>16.75</v>
      </c>
      <c r="I9341" s="536">
        <v>0</v>
      </c>
      <c r="J9341" s="535">
        <v>12.68</v>
      </c>
      <c r="K9341" s="536">
        <v>0</v>
      </c>
      <c r="L9341" s="535">
        <v>15.56</v>
      </c>
      <c r="M9341" s="536">
        <v>0</v>
      </c>
      <c r="N9341" s="535">
        <v>15.05</v>
      </c>
      <c r="O9341" s="536">
        <v>0</v>
      </c>
      <c r="P9341" s="535">
        <v>15.93</v>
      </c>
      <c r="Q9341" s="536">
        <v>0</v>
      </c>
      <c r="R9341" s="535">
        <v>17.09</v>
      </c>
    </row>
    <row r="9342" spans="1:18" ht="12.75">
      <c r="A9342" s="145">
        <v>100213</v>
      </c>
      <c r="B9342" s="102" t="s">
        <v>30952</v>
      </c>
      <c r="C9342" s="145" t="s">
        <v>30936</v>
      </c>
      <c r="D9342" s="535">
        <v>3.1</v>
      </c>
      <c r="E9342" s="536">
        <v>0</v>
      </c>
      <c r="F9342" s="535">
        <v>2.72</v>
      </c>
      <c r="G9342" s="536">
        <v>0</v>
      </c>
      <c r="H9342" s="535">
        <v>3.34</v>
      </c>
      <c r="I9342" s="536">
        <v>0</v>
      </c>
      <c r="J9342" s="535">
        <v>2.5299999999999998</v>
      </c>
      <c r="K9342" s="536">
        <v>0</v>
      </c>
      <c r="L9342" s="535">
        <v>3.1</v>
      </c>
      <c r="M9342" s="536">
        <v>0</v>
      </c>
      <c r="N9342" s="535">
        <v>3</v>
      </c>
      <c r="O9342" s="536">
        <v>0</v>
      </c>
      <c r="P9342" s="535">
        <v>3.17</v>
      </c>
      <c r="Q9342" s="536">
        <v>0</v>
      </c>
      <c r="R9342" s="535">
        <v>3.41</v>
      </c>
    </row>
    <row r="9343" spans="1:18" ht="12.75">
      <c r="A9343" s="145">
        <v>100212</v>
      </c>
      <c r="B9343" s="102" t="s">
        <v>30953</v>
      </c>
      <c r="C9343" s="145" t="s">
        <v>30936</v>
      </c>
      <c r="D9343" s="535">
        <v>8.64</v>
      </c>
      <c r="E9343" s="536">
        <v>0</v>
      </c>
      <c r="F9343" s="535">
        <v>7.58</v>
      </c>
      <c r="G9343" s="536">
        <v>0</v>
      </c>
      <c r="H9343" s="535">
        <v>9.3000000000000007</v>
      </c>
      <c r="I9343" s="536">
        <v>0</v>
      </c>
      <c r="J9343" s="535">
        <v>7.04</v>
      </c>
      <c r="K9343" s="536">
        <v>0</v>
      </c>
      <c r="L9343" s="535">
        <v>8.64</v>
      </c>
      <c r="M9343" s="536">
        <v>0</v>
      </c>
      <c r="N9343" s="535">
        <v>8.35</v>
      </c>
      <c r="O9343" s="536">
        <v>0</v>
      </c>
      <c r="P9343" s="535">
        <v>8.84</v>
      </c>
      <c r="Q9343" s="536">
        <v>0</v>
      </c>
      <c r="R9343" s="535">
        <v>9.49</v>
      </c>
    </row>
    <row r="9344" spans="1:18" ht="12.75">
      <c r="A9344" s="145">
        <v>100222</v>
      </c>
      <c r="B9344" s="102" t="s">
        <v>30954</v>
      </c>
      <c r="C9344" s="145" t="s">
        <v>30939</v>
      </c>
      <c r="D9344" s="535">
        <v>13.58</v>
      </c>
      <c r="E9344" s="536">
        <v>0</v>
      </c>
      <c r="F9344" s="535">
        <v>11.91</v>
      </c>
      <c r="G9344" s="536">
        <v>0</v>
      </c>
      <c r="H9344" s="535">
        <v>14.62</v>
      </c>
      <c r="I9344" s="536">
        <v>0</v>
      </c>
      <c r="J9344" s="535">
        <v>11.06</v>
      </c>
      <c r="K9344" s="536">
        <v>0</v>
      </c>
      <c r="L9344" s="535">
        <v>13.58</v>
      </c>
      <c r="M9344" s="536">
        <v>0</v>
      </c>
      <c r="N9344" s="535">
        <v>13.13</v>
      </c>
      <c r="O9344" s="536">
        <v>0</v>
      </c>
      <c r="P9344" s="535">
        <v>13.9</v>
      </c>
      <c r="Q9344" s="536">
        <v>0</v>
      </c>
      <c r="R9344" s="535">
        <v>14.91</v>
      </c>
    </row>
    <row r="9345" spans="1:18" ht="12.75">
      <c r="A9345" s="145">
        <v>100226</v>
      </c>
      <c r="B9345" s="102" t="s">
        <v>30955</v>
      </c>
      <c r="C9345" s="145" t="s">
        <v>30956</v>
      </c>
      <c r="D9345" s="535">
        <v>0.78</v>
      </c>
      <c r="E9345" s="536">
        <v>0</v>
      </c>
      <c r="F9345" s="535">
        <v>0.68</v>
      </c>
      <c r="G9345" s="536">
        <v>0</v>
      </c>
      <c r="H9345" s="535">
        <v>0.84</v>
      </c>
      <c r="I9345" s="536">
        <v>0</v>
      </c>
      <c r="J9345" s="535">
        <v>0.63</v>
      </c>
      <c r="K9345" s="536">
        <v>0</v>
      </c>
      <c r="L9345" s="535">
        <v>0.78</v>
      </c>
      <c r="M9345" s="536">
        <v>0</v>
      </c>
      <c r="N9345" s="535">
        <v>0.75</v>
      </c>
      <c r="O9345" s="536">
        <v>0</v>
      </c>
      <c r="P9345" s="535">
        <v>0.8</v>
      </c>
      <c r="Q9345" s="536">
        <v>0</v>
      </c>
      <c r="R9345" s="535">
        <v>0.85</v>
      </c>
    </row>
    <row r="9346" spans="1:18" ht="12.75">
      <c r="A9346" s="145">
        <v>100200</v>
      </c>
      <c r="B9346" s="102" t="s">
        <v>30957</v>
      </c>
      <c r="C9346" s="145" t="s">
        <v>30941</v>
      </c>
      <c r="D9346" s="535">
        <v>0.45</v>
      </c>
      <c r="E9346" s="536">
        <v>0</v>
      </c>
      <c r="F9346" s="535">
        <v>0.4</v>
      </c>
      <c r="G9346" s="536">
        <v>0</v>
      </c>
      <c r="H9346" s="535">
        <v>0.49</v>
      </c>
      <c r="I9346" s="536">
        <v>0</v>
      </c>
      <c r="J9346" s="535">
        <v>0.37</v>
      </c>
      <c r="K9346" s="536">
        <v>0</v>
      </c>
      <c r="L9346" s="535">
        <v>0.45</v>
      </c>
      <c r="M9346" s="536">
        <v>0</v>
      </c>
      <c r="N9346" s="535">
        <v>0.44</v>
      </c>
      <c r="O9346" s="536">
        <v>0</v>
      </c>
      <c r="P9346" s="535">
        <v>0.46</v>
      </c>
      <c r="Q9346" s="536">
        <v>0</v>
      </c>
      <c r="R9346" s="535">
        <v>0.5</v>
      </c>
    </row>
    <row r="9347" spans="1:18" ht="12.75">
      <c r="A9347" s="145">
        <v>100199</v>
      </c>
      <c r="B9347" s="102" t="s">
        <v>30958</v>
      </c>
      <c r="C9347" s="145" t="s">
        <v>30941</v>
      </c>
      <c r="D9347" s="535">
        <v>0.37</v>
      </c>
      <c r="E9347" s="536">
        <v>0</v>
      </c>
      <c r="F9347" s="535">
        <v>0.32</v>
      </c>
      <c r="G9347" s="536">
        <v>0</v>
      </c>
      <c r="H9347" s="535">
        <v>0.4</v>
      </c>
      <c r="I9347" s="536">
        <v>0</v>
      </c>
      <c r="J9347" s="535">
        <v>0.3</v>
      </c>
      <c r="K9347" s="536">
        <v>0</v>
      </c>
      <c r="L9347" s="535">
        <v>0.37</v>
      </c>
      <c r="M9347" s="536">
        <v>0</v>
      </c>
      <c r="N9347" s="535">
        <v>0.36</v>
      </c>
      <c r="O9347" s="536">
        <v>0</v>
      </c>
      <c r="P9347" s="535">
        <v>0.38</v>
      </c>
      <c r="Q9347" s="536">
        <v>0</v>
      </c>
      <c r="R9347" s="535">
        <v>0.41</v>
      </c>
    </row>
    <row r="9348" spans="1:18" ht="12.75">
      <c r="A9348" s="145">
        <v>100198</v>
      </c>
      <c r="B9348" s="102" t="s">
        <v>30959</v>
      </c>
      <c r="C9348" s="145" t="s">
        <v>30941</v>
      </c>
      <c r="D9348" s="535">
        <v>0.31</v>
      </c>
      <c r="E9348" s="536">
        <v>0</v>
      </c>
      <c r="F9348" s="535">
        <v>0.27</v>
      </c>
      <c r="G9348" s="536">
        <v>0</v>
      </c>
      <c r="H9348" s="535">
        <v>0.33</v>
      </c>
      <c r="I9348" s="536">
        <v>0</v>
      </c>
      <c r="J9348" s="535">
        <v>0.25</v>
      </c>
      <c r="K9348" s="536">
        <v>0</v>
      </c>
      <c r="L9348" s="535">
        <v>0.31</v>
      </c>
      <c r="M9348" s="536">
        <v>0</v>
      </c>
      <c r="N9348" s="535">
        <v>0.3</v>
      </c>
      <c r="O9348" s="536">
        <v>0</v>
      </c>
      <c r="P9348" s="535">
        <v>0.31</v>
      </c>
      <c r="Q9348" s="536">
        <v>0</v>
      </c>
      <c r="R9348" s="535">
        <v>0.34</v>
      </c>
    </row>
    <row r="9349" spans="1:18" ht="12.75">
      <c r="A9349" s="145">
        <v>100283</v>
      </c>
      <c r="B9349" s="102" t="s">
        <v>30960</v>
      </c>
      <c r="C9349" s="145" t="s">
        <v>30939</v>
      </c>
      <c r="D9349" s="535">
        <v>28.71</v>
      </c>
      <c r="E9349" s="536">
        <v>0</v>
      </c>
      <c r="F9349" s="535">
        <v>25.19</v>
      </c>
      <c r="G9349" s="536">
        <v>0</v>
      </c>
      <c r="H9349" s="535">
        <v>30.91</v>
      </c>
      <c r="I9349" s="536">
        <v>0</v>
      </c>
      <c r="J9349" s="535">
        <v>23.39</v>
      </c>
      <c r="K9349" s="536">
        <v>0</v>
      </c>
      <c r="L9349" s="535">
        <v>28.72</v>
      </c>
      <c r="M9349" s="536">
        <v>0</v>
      </c>
      <c r="N9349" s="535">
        <v>27.77</v>
      </c>
      <c r="O9349" s="536">
        <v>0</v>
      </c>
      <c r="P9349" s="535">
        <v>29.39</v>
      </c>
      <c r="Q9349" s="536">
        <v>0</v>
      </c>
      <c r="R9349" s="535">
        <v>31.53</v>
      </c>
    </row>
    <row r="9350" spans="1:18" ht="12.75">
      <c r="A9350" s="145">
        <v>100227</v>
      </c>
      <c r="B9350" s="102" t="s">
        <v>30961</v>
      </c>
      <c r="C9350" s="145" t="s">
        <v>30956</v>
      </c>
      <c r="D9350" s="535">
        <v>1.1499999999999999</v>
      </c>
      <c r="E9350" s="536">
        <v>0</v>
      </c>
      <c r="F9350" s="535">
        <v>1.01</v>
      </c>
      <c r="G9350" s="536">
        <v>0</v>
      </c>
      <c r="H9350" s="535">
        <v>1.24</v>
      </c>
      <c r="I9350" s="536">
        <v>0</v>
      </c>
      <c r="J9350" s="535">
        <v>0.94</v>
      </c>
      <c r="K9350" s="536">
        <v>0</v>
      </c>
      <c r="L9350" s="535">
        <v>1.1499999999999999</v>
      </c>
      <c r="M9350" s="536">
        <v>0</v>
      </c>
      <c r="N9350" s="535">
        <v>1.1100000000000001</v>
      </c>
      <c r="O9350" s="536">
        <v>0</v>
      </c>
      <c r="P9350" s="535">
        <v>1.18</v>
      </c>
      <c r="Q9350" s="536">
        <v>0</v>
      </c>
      <c r="R9350" s="535">
        <v>1.26</v>
      </c>
    </row>
    <row r="9351" spans="1:18" ht="12.75">
      <c r="A9351" s="145">
        <v>100205</v>
      </c>
      <c r="B9351" s="102" t="s">
        <v>30962</v>
      </c>
      <c r="C9351" s="145" t="s">
        <v>30934</v>
      </c>
      <c r="D9351" s="535">
        <v>1663.94</v>
      </c>
      <c r="E9351" s="536">
        <v>0</v>
      </c>
      <c r="F9351" s="535">
        <v>1459.7</v>
      </c>
      <c r="G9351" s="536">
        <v>0</v>
      </c>
      <c r="H9351" s="535">
        <v>1791.67</v>
      </c>
      <c r="I9351" s="536">
        <v>0</v>
      </c>
      <c r="J9351" s="535">
        <v>1355.88</v>
      </c>
      <c r="K9351" s="536">
        <v>0</v>
      </c>
      <c r="L9351" s="535">
        <v>1664.62</v>
      </c>
      <c r="M9351" s="536">
        <v>0</v>
      </c>
      <c r="N9351" s="535">
        <v>1609.3</v>
      </c>
      <c r="O9351" s="536">
        <v>0</v>
      </c>
      <c r="P9351" s="535">
        <v>1703.56</v>
      </c>
      <c r="Q9351" s="536">
        <v>0</v>
      </c>
      <c r="R9351" s="535">
        <v>1827.19</v>
      </c>
    </row>
    <row r="9352" spans="1:18" ht="12.75">
      <c r="A9352" s="145">
        <v>100206</v>
      </c>
      <c r="B9352" s="102" t="s">
        <v>30963</v>
      </c>
      <c r="C9352" s="145" t="s">
        <v>30934</v>
      </c>
      <c r="D9352" s="535">
        <v>1202.75</v>
      </c>
      <c r="E9352" s="536">
        <v>0</v>
      </c>
      <c r="F9352" s="535">
        <v>1055.1199999999999</v>
      </c>
      <c r="G9352" s="536">
        <v>0</v>
      </c>
      <c r="H9352" s="535">
        <v>1295.08</v>
      </c>
      <c r="I9352" s="536">
        <v>0</v>
      </c>
      <c r="J9352" s="535">
        <v>980.07</v>
      </c>
      <c r="K9352" s="536">
        <v>0</v>
      </c>
      <c r="L9352" s="535">
        <v>1203.24</v>
      </c>
      <c r="M9352" s="536">
        <v>0</v>
      </c>
      <c r="N9352" s="535">
        <v>1163.25</v>
      </c>
      <c r="O9352" s="536">
        <v>0</v>
      </c>
      <c r="P9352" s="535">
        <v>1231.3800000000001</v>
      </c>
      <c r="Q9352" s="536">
        <v>0</v>
      </c>
      <c r="R9352" s="535">
        <v>1320.75</v>
      </c>
    </row>
    <row r="9353" spans="1:18" ht="12.75">
      <c r="A9353" s="145">
        <v>100281</v>
      </c>
      <c r="B9353" s="102" t="s">
        <v>30964</v>
      </c>
      <c r="C9353" s="145" t="s">
        <v>30936</v>
      </c>
      <c r="D9353" s="535">
        <v>4.67</v>
      </c>
      <c r="E9353" s="536">
        <v>0.47320000000000001</v>
      </c>
      <c r="F9353" s="535">
        <v>3.98</v>
      </c>
      <c r="G9353" s="536">
        <v>0.55530000000000002</v>
      </c>
      <c r="H9353" s="535">
        <v>4.83</v>
      </c>
      <c r="I9353" s="536">
        <v>0.45760000000000001</v>
      </c>
      <c r="J9353" s="535">
        <v>4.1100000000000003</v>
      </c>
      <c r="K9353" s="536">
        <v>0.53769999999999996</v>
      </c>
      <c r="L9353" s="535">
        <v>5.2</v>
      </c>
      <c r="M9353" s="536">
        <v>0</v>
      </c>
      <c r="N9353" s="535">
        <v>4.3899999999999997</v>
      </c>
      <c r="O9353" s="536">
        <v>0.50339999999999996</v>
      </c>
      <c r="P9353" s="535">
        <v>4.1500000000000004</v>
      </c>
      <c r="Q9353" s="536">
        <v>0.53249999999999997</v>
      </c>
      <c r="R9353" s="535">
        <v>4.5599999999999996</v>
      </c>
    </row>
    <row r="9354" spans="1:18" ht="12.75">
      <c r="A9354" s="145">
        <v>100219</v>
      </c>
      <c r="B9354" s="102" t="s">
        <v>30965</v>
      </c>
      <c r="C9354" s="145" t="s">
        <v>30936</v>
      </c>
      <c r="D9354" s="535">
        <v>0.56999999999999995</v>
      </c>
      <c r="E9354" s="536">
        <v>0.47370000000000001</v>
      </c>
      <c r="F9354" s="535">
        <v>0.49</v>
      </c>
      <c r="G9354" s="536">
        <v>0.55100000000000005</v>
      </c>
      <c r="H9354" s="535">
        <v>0.6</v>
      </c>
      <c r="I9354" s="536">
        <v>0.45</v>
      </c>
      <c r="J9354" s="535">
        <v>0.5</v>
      </c>
      <c r="K9354" s="536">
        <v>0.54</v>
      </c>
      <c r="L9354" s="535">
        <v>0.64</v>
      </c>
      <c r="M9354" s="536">
        <v>0</v>
      </c>
      <c r="N9354" s="535">
        <v>0.54</v>
      </c>
      <c r="O9354" s="536">
        <v>0.5</v>
      </c>
      <c r="P9354" s="535">
        <v>0.51</v>
      </c>
      <c r="Q9354" s="536">
        <v>0.52939999999999998</v>
      </c>
      <c r="R9354" s="535">
        <v>0.56999999999999995</v>
      </c>
    </row>
    <row r="9355" spans="1:18" ht="12.75">
      <c r="A9355" s="145">
        <v>100218</v>
      </c>
      <c r="B9355" s="102" t="s">
        <v>30966</v>
      </c>
      <c r="C9355" s="145" t="s">
        <v>30936</v>
      </c>
      <c r="D9355" s="535">
        <v>2.6</v>
      </c>
      <c r="E9355" s="536">
        <v>0.47310000000000002</v>
      </c>
      <c r="F9355" s="535">
        <v>2.2200000000000002</v>
      </c>
      <c r="G9355" s="536">
        <v>0.55410000000000004</v>
      </c>
      <c r="H9355" s="535">
        <v>2.7</v>
      </c>
      <c r="I9355" s="536">
        <v>0.4556</v>
      </c>
      <c r="J9355" s="535">
        <v>2.2999999999999998</v>
      </c>
      <c r="K9355" s="536">
        <v>0.53480000000000005</v>
      </c>
      <c r="L9355" s="535">
        <v>2.9</v>
      </c>
      <c r="M9355" s="536">
        <v>0</v>
      </c>
      <c r="N9355" s="535">
        <v>2.4500000000000002</v>
      </c>
      <c r="O9355" s="536">
        <v>0.502</v>
      </c>
      <c r="P9355" s="535">
        <v>2.33</v>
      </c>
      <c r="Q9355" s="536">
        <v>0.52790000000000004</v>
      </c>
      <c r="R9355" s="535">
        <v>2.54</v>
      </c>
    </row>
    <row r="9356" spans="1:18" ht="12.75">
      <c r="A9356" s="145">
        <v>100217</v>
      </c>
      <c r="B9356" s="102" t="s">
        <v>30967</v>
      </c>
      <c r="C9356" s="145" t="s">
        <v>30936</v>
      </c>
      <c r="D9356" s="535">
        <v>3.81</v>
      </c>
      <c r="E9356" s="536">
        <v>0.47239999999999999</v>
      </c>
      <c r="F9356" s="535">
        <v>3.25</v>
      </c>
      <c r="G9356" s="536">
        <v>0.55379999999999996</v>
      </c>
      <c r="H9356" s="535">
        <v>3.94</v>
      </c>
      <c r="I9356" s="536">
        <v>0.45689999999999997</v>
      </c>
      <c r="J9356" s="535">
        <v>3.37</v>
      </c>
      <c r="K9356" s="536">
        <v>0.53410000000000002</v>
      </c>
      <c r="L9356" s="535">
        <v>4.24</v>
      </c>
      <c r="M9356" s="536">
        <v>0</v>
      </c>
      <c r="N9356" s="535">
        <v>3.59</v>
      </c>
      <c r="O9356" s="536">
        <v>0.50139999999999996</v>
      </c>
      <c r="P9356" s="535">
        <v>3.4</v>
      </c>
      <c r="Q9356" s="536">
        <v>0.52939999999999998</v>
      </c>
      <c r="R9356" s="535">
        <v>3.73</v>
      </c>
    </row>
    <row r="9357" spans="1:18" ht="12.75">
      <c r="A9357" s="145">
        <v>100224</v>
      </c>
      <c r="B9357" s="102" t="s">
        <v>30968</v>
      </c>
      <c r="C9357" s="145" t="s">
        <v>30939</v>
      </c>
      <c r="D9357" s="535">
        <v>3.81</v>
      </c>
      <c r="E9357" s="536">
        <v>0.47239999999999999</v>
      </c>
      <c r="F9357" s="535">
        <v>3.25</v>
      </c>
      <c r="G9357" s="536">
        <v>0.55379999999999996</v>
      </c>
      <c r="H9357" s="535">
        <v>3.94</v>
      </c>
      <c r="I9357" s="536">
        <v>0.45689999999999997</v>
      </c>
      <c r="J9357" s="535">
        <v>3.37</v>
      </c>
      <c r="K9357" s="536">
        <v>0.53410000000000002</v>
      </c>
      <c r="L9357" s="535">
        <v>4.24</v>
      </c>
      <c r="M9357" s="536">
        <v>0</v>
      </c>
      <c r="N9357" s="535">
        <v>3.59</v>
      </c>
      <c r="O9357" s="536">
        <v>0.50139999999999996</v>
      </c>
      <c r="P9357" s="535">
        <v>3.4</v>
      </c>
      <c r="Q9357" s="536">
        <v>0.52939999999999998</v>
      </c>
      <c r="R9357" s="535">
        <v>3.73</v>
      </c>
    </row>
    <row r="9358" spans="1:18" ht="12.75">
      <c r="A9358" s="145">
        <v>100228</v>
      </c>
      <c r="B9358" s="102" t="s">
        <v>30969</v>
      </c>
      <c r="C9358" s="145" t="s">
        <v>30956</v>
      </c>
      <c r="D9358" s="535">
        <v>0.37</v>
      </c>
      <c r="E9358" s="536">
        <v>0.45950000000000002</v>
      </c>
      <c r="F9358" s="535">
        <v>0.32</v>
      </c>
      <c r="G9358" s="536">
        <v>0.53120000000000001</v>
      </c>
      <c r="H9358" s="535">
        <v>0.39</v>
      </c>
      <c r="I9358" s="536">
        <v>0.43590000000000001</v>
      </c>
      <c r="J9358" s="535">
        <v>0.32</v>
      </c>
      <c r="K9358" s="536">
        <v>0.53120000000000001</v>
      </c>
      <c r="L9358" s="535">
        <v>0.41</v>
      </c>
      <c r="M9358" s="536">
        <v>0</v>
      </c>
      <c r="N9358" s="535">
        <v>0.36</v>
      </c>
      <c r="O9358" s="536">
        <v>0.47220000000000001</v>
      </c>
      <c r="P9358" s="535">
        <v>0.33</v>
      </c>
      <c r="Q9358" s="536">
        <v>0.51519999999999999</v>
      </c>
      <c r="R9358" s="535">
        <v>0.36</v>
      </c>
    </row>
    <row r="9359" spans="1:18" ht="12.75">
      <c r="A9359" s="145">
        <v>100204</v>
      </c>
      <c r="B9359" s="102" t="s">
        <v>30970</v>
      </c>
      <c r="C9359" s="145" t="s">
        <v>30941</v>
      </c>
      <c r="D9359" s="535">
        <v>0.13</v>
      </c>
      <c r="E9359" s="536">
        <v>0.46150000000000002</v>
      </c>
      <c r="F9359" s="535">
        <v>0.11</v>
      </c>
      <c r="G9359" s="536">
        <v>0.54549999999999998</v>
      </c>
      <c r="H9359" s="535">
        <v>0.14000000000000001</v>
      </c>
      <c r="I9359" s="536">
        <v>0.42859999999999998</v>
      </c>
      <c r="J9359" s="535">
        <v>0.13</v>
      </c>
      <c r="K9359" s="536">
        <v>0.46150000000000002</v>
      </c>
      <c r="L9359" s="535">
        <v>0.15</v>
      </c>
      <c r="M9359" s="536">
        <v>0</v>
      </c>
      <c r="N9359" s="535">
        <v>0.13</v>
      </c>
      <c r="O9359" s="536">
        <v>0.46150000000000002</v>
      </c>
      <c r="P9359" s="535">
        <v>0.12</v>
      </c>
      <c r="Q9359" s="536">
        <v>0.5</v>
      </c>
      <c r="R9359" s="535">
        <v>0.13</v>
      </c>
    </row>
    <row r="9360" spans="1:18" ht="12.75">
      <c r="A9360" s="145">
        <v>100284</v>
      </c>
      <c r="B9360" s="102" t="s">
        <v>30971</v>
      </c>
      <c r="C9360" s="145" t="s">
        <v>30939</v>
      </c>
      <c r="D9360" s="535">
        <v>13.66</v>
      </c>
      <c r="E9360" s="536">
        <v>0.47220000000000001</v>
      </c>
      <c r="F9360" s="535">
        <v>11.65</v>
      </c>
      <c r="G9360" s="536">
        <v>0.55359999999999998</v>
      </c>
      <c r="H9360" s="535">
        <v>14.11</v>
      </c>
      <c r="I9360" s="536">
        <v>0.45710000000000001</v>
      </c>
      <c r="J9360" s="535">
        <v>12.06</v>
      </c>
      <c r="K9360" s="536">
        <v>0.53480000000000005</v>
      </c>
      <c r="L9360" s="535">
        <v>15.19</v>
      </c>
      <c r="M9360" s="536">
        <v>0</v>
      </c>
      <c r="N9360" s="535">
        <v>12.85</v>
      </c>
      <c r="O9360" s="536">
        <v>0.50190000000000001</v>
      </c>
      <c r="P9360" s="535">
        <v>12.18</v>
      </c>
      <c r="Q9360" s="536">
        <v>0.52959999999999996</v>
      </c>
      <c r="R9360" s="535">
        <v>13.34</v>
      </c>
    </row>
    <row r="9361" spans="1:18" ht="12.75">
      <c r="A9361" s="145">
        <v>100277</v>
      </c>
      <c r="B9361" s="102" t="s">
        <v>30972</v>
      </c>
      <c r="C9361" s="145" t="s">
        <v>30939</v>
      </c>
      <c r="D9361" s="535">
        <v>2.44</v>
      </c>
      <c r="E9361" s="536">
        <v>0.4713</v>
      </c>
      <c r="F9361" s="535">
        <v>2.0699999999999998</v>
      </c>
      <c r="G9361" s="536">
        <v>0.55559999999999998</v>
      </c>
      <c r="H9361" s="535">
        <v>2.52</v>
      </c>
      <c r="I9361" s="536">
        <v>0.45629999999999998</v>
      </c>
      <c r="J9361" s="535">
        <v>2.15</v>
      </c>
      <c r="K9361" s="536">
        <v>0.53490000000000004</v>
      </c>
      <c r="L9361" s="535">
        <v>2.71</v>
      </c>
      <c r="M9361" s="536">
        <v>0</v>
      </c>
      <c r="N9361" s="535">
        <v>2.29</v>
      </c>
      <c r="O9361" s="536">
        <v>0.50219999999999998</v>
      </c>
      <c r="P9361" s="535">
        <v>2.17</v>
      </c>
      <c r="Q9361" s="536">
        <v>0.53</v>
      </c>
      <c r="R9361" s="535">
        <v>2.37</v>
      </c>
    </row>
    <row r="9362" spans="1:18" ht="12.75">
      <c r="A9362" s="145">
        <v>100278</v>
      </c>
      <c r="B9362" s="102" t="s">
        <v>30973</v>
      </c>
      <c r="C9362" s="145" t="s">
        <v>30936</v>
      </c>
      <c r="D9362" s="535">
        <v>45.39</v>
      </c>
      <c r="E9362" s="536">
        <v>0</v>
      </c>
      <c r="F9362" s="535">
        <v>39.82</v>
      </c>
      <c r="G9362" s="536">
        <v>0</v>
      </c>
      <c r="H9362" s="535">
        <v>48.87</v>
      </c>
      <c r="I9362" s="536">
        <v>0</v>
      </c>
      <c r="J9362" s="535">
        <v>36.979999999999997</v>
      </c>
      <c r="K9362" s="536">
        <v>0</v>
      </c>
      <c r="L9362" s="535">
        <v>45.41</v>
      </c>
      <c r="M9362" s="536">
        <v>0</v>
      </c>
      <c r="N9362" s="535">
        <v>43.9</v>
      </c>
      <c r="O9362" s="536">
        <v>0</v>
      </c>
      <c r="P9362" s="535">
        <v>46.47</v>
      </c>
      <c r="Q9362" s="536">
        <v>0</v>
      </c>
      <c r="R9362" s="535">
        <v>49.84</v>
      </c>
    </row>
    <row r="9363" spans="1:18" ht="12.75">
      <c r="A9363" s="145">
        <v>100268</v>
      </c>
      <c r="B9363" s="102" t="s">
        <v>30974</v>
      </c>
      <c r="C9363" s="145" t="s">
        <v>30936</v>
      </c>
      <c r="D9363" s="535">
        <v>94.87</v>
      </c>
      <c r="E9363" s="536">
        <v>0</v>
      </c>
      <c r="F9363" s="535">
        <v>83.22</v>
      </c>
      <c r="G9363" s="536">
        <v>0</v>
      </c>
      <c r="H9363" s="535">
        <v>102.15</v>
      </c>
      <c r="I9363" s="536">
        <v>0</v>
      </c>
      <c r="J9363" s="535">
        <v>77.3</v>
      </c>
      <c r="K9363" s="536">
        <v>0</v>
      </c>
      <c r="L9363" s="535">
        <v>94.91</v>
      </c>
      <c r="M9363" s="536">
        <v>0</v>
      </c>
      <c r="N9363" s="535">
        <v>91.75</v>
      </c>
      <c r="O9363" s="536">
        <v>0</v>
      </c>
      <c r="P9363" s="535">
        <v>97.13</v>
      </c>
      <c r="Q9363" s="536">
        <v>0</v>
      </c>
      <c r="R9363" s="535">
        <v>104.18</v>
      </c>
    </row>
    <row r="9364" spans="1:18" ht="12.75">
      <c r="A9364" s="145">
        <v>100285</v>
      </c>
      <c r="B9364" s="102" t="s">
        <v>30975</v>
      </c>
      <c r="C9364" s="145" t="s">
        <v>30951</v>
      </c>
      <c r="D9364" s="535">
        <v>47.75</v>
      </c>
      <c r="E9364" s="536">
        <v>0</v>
      </c>
      <c r="F9364" s="535">
        <v>41.89</v>
      </c>
      <c r="G9364" s="536">
        <v>0</v>
      </c>
      <c r="H9364" s="535">
        <v>51.42</v>
      </c>
      <c r="I9364" s="536">
        <v>0</v>
      </c>
      <c r="J9364" s="535">
        <v>38.909999999999997</v>
      </c>
      <c r="K9364" s="536">
        <v>0</v>
      </c>
      <c r="L9364" s="535">
        <v>47.77</v>
      </c>
      <c r="M9364" s="536">
        <v>0</v>
      </c>
      <c r="N9364" s="535">
        <v>46.18</v>
      </c>
      <c r="O9364" s="536">
        <v>0</v>
      </c>
      <c r="P9364" s="535">
        <v>48.89</v>
      </c>
      <c r="Q9364" s="536">
        <v>0</v>
      </c>
      <c r="R9364" s="535">
        <v>52.44</v>
      </c>
    </row>
    <row r="9365" spans="1:18" ht="12.75">
      <c r="A9365" s="145">
        <v>100209</v>
      </c>
      <c r="B9365" s="102" t="s">
        <v>30976</v>
      </c>
      <c r="C9365" s="145" t="s">
        <v>30936</v>
      </c>
      <c r="D9365" s="535">
        <v>11</v>
      </c>
      <c r="E9365" s="536">
        <v>0</v>
      </c>
      <c r="F9365" s="535">
        <v>9.65</v>
      </c>
      <c r="G9365" s="536">
        <v>0</v>
      </c>
      <c r="H9365" s="535">
        <v>11.85</v>
      </c>
      <c r="I9365" s="536">
        <v>0</v>
      </c>
      <c r="J9365" s="535">
        <v>8.9700000000000006</v>
      </c>
      <c r="K9365" s="536">
        <v>0</v>
      </c>
      <c r="L9365" s="535">
        <v>11.01</v>
      </c>
      <c r="M9365" s="536">
        <v>0</v>
      </c>
      <c r="N9365" s="535">
        <v>10.64</v>
      </c>
      <c r="O9365" s="536">
        <v>0</v>
      </c>
      <c r="P9365" s="535">
        <v>11.27</v>
      </c>
      <c r="Q9365" s="536">
        <v>0</v>
      </c>
      <c r="R9365" s="535">
        <v>12.08</v>
      </c>
    </row>
    <row r="9366" spans="1:18" ht="12.75">
      <c r="A9366" s="145">
        <v>100208</v>
      </c>
      <c r="B9366" s="102" t="s">
        <v>30977</v>
      </c>
      <c r="C9366" s="145" t="s">
        <v>30936</v>
      </c>
      <c r="D9366" s="535">
        <v>22.01</v>
      </c>
      <c r="E9366" s="536">
        <v>0</v>
      </c>
      <c r="F9366" s="535">
        <v>19.309999999999999</v>
      </c>
      <c r="G9366" s="536">
        <v>0</v>
      </c>
      <c r="H9366" s="535">
        <v>23.7</v>
      </c>
      <c r="I9366" s="536">
        <v>0</v>
      </c>
      <c r="J9366" s="535">
        <v>17.93</v>
      </c>
      <c r="K9366" s="536">
        <v>0</v>
      </c>
      <c r="L9366" s="535">
        <v>22.02</v>
      </c>
      <c r="M9366" s="536">
        <v>0</v>
      </c>
      <c r="N9366" s="535">
        <v>21.29</v>
      </c>
      <c r="O9366" s="536">
        <v>0</v>
      </c>
      <c r="P9366" s="535">
        <v>22.53</v>
      </c>
      <c r="Q9366" s="536">
        <v>0</v>
      </c>
      <c r="R9366" s="535">
        <v>24.17</v>
      </c>
    </row>
    <row r="9367" spans="1:18" ht="12.75">
      <c r="A9367" s="145">
        <v>100256</v>
      </c>
      <c r="B9367" s="102" t="s">
        <v>30978</v>
      </c>
      <c r="C9367" s="145" t="s">
        <v>30951</v>
      </c>
      <c r="D9367" s="535">
        <v>10.08</v>
      </c>
      <c r="E9367" s="536">
        <v>0</v>
      </c>
      <c r="F9367" s="535">
        <v>8.84</v>
      </c>
      <c r="G9367" s="536">
        <v>0</v>
      </c>
      <c r="H9367" s="535">
        <v>10.86</v>
      </c>
      <c r="I9367" s="536">
        <v>0</v>
      </c>
      <c r="J9367" s="535">
        <v>8.2100000000000009</v>
      </c>
      <c r="K9367" s="536">
        <v>0</v>
      </c>
      <c r="L9367" s="535">
        <v>10.09</v>
      </c>
      <c r="M9367" s="536">
        <v>0</v>
      </c>
      <c r="N9367" s="535">
        <v>9.75</v>
      </c>
      <c r="O9367" s="536">
        <v>0</v>
      </c>
      <c r="P9367" s="535">
        <v>10.32</v>
      </c>
      <c r="Q9367" s="536">
        <v>0</v>
      </c>
      <c r="R9367" s="535">
        <v>11.07</v>
      </c>
    </row>
    <row r="9368" spans="1:18" ht="12.75">
      <c r="A9368" s="145">
        <v>100220</v>
      </c>
      <c r="B9368" s="102" t="s">
        <v>30979</v>
      </c>
      <c r="C9368" s="145" t="s">
        <v>30939</v>
      </c>
      <c r="D9368" s="535">
        <v>31.62</v>
      </c>
      <c r="E9368" s="536">
        <v>0</v>
      </c>
      <c r="F9368" s="535">
        <v>27.74</v>
      </c>
      <c r="G9368" s="536">
        <v>0</v>
      </c>
      <c r="H9368" s="535">
        <v>34.049999999999997</v>
      </c>
      <c r="I9368" s="536">
        <v>0</v>
      </c>
      <c r="J9368" s="535">
        <v>25.76</v>
      </c>
      <c r="K9368" s="536">
        <v>0</v>
      </c>
      <c r="L9368" s="535">
        <v>31.63</v>
      </c>
      <c r="M9368" s="536">
        <v>0</v>
      </c>
      <c r="N9368" s="535">
        <v>30.58</v>
      </c>
      <c r="O9368" s="536">
        <v>0</v>
      </c>
      <c r="P9368" s="535">
        <v>32.369999999999997</v>
      </c>
      <c r="Q9368" s="536">
        <v>0</v>
      </c>
      <c r="R9368" s="535">
        <v>34.72</v>
      </c>
    </row>
    <row r="9369" spans="1:18" ht="12.75">
      <c r="A9369" s="145">
        <v>100287</v>
      </c>
      <c r="B9369" s="102" t="s">
        <v>30980</v>
      </c>
      <c r="C9369" s="145" t="s">
        <v>30951</v>
      </c>
      <c r="D9369" s="535">
        <v>14.9</v>
      </c>
      <c r="E9369" s="536">
        <v>0</v>
      </c>
      <c r="F9369" s="535">
        <v>13.07</v>
      </c>
      <c r="G9369" s="536">
        <v>0</v>
      </c>
      <c r="H9369" s="535">
        <v>16.04</v>
      </c>
      <c r="I9369" s="536">
        <v>0</v>
      </c>
      <c r="J9369" s="535">
        <v>12.14</v>
      </c>
      <c r="K9369" s="536">
        <v>0</v>
      </c>
      <c r="L9369" s="535">
        <v>14.9</v>
      </c>
      <c r="M9369" s="536">
        <v>0</v>
      </c>
      <c r="N9369" s="535">
        <v>14.41</v>
      </c>
      <c r="O9369" s="536">
        <v>0</v>
      </c>
      <c r="P9369" s="535">
        <v>15.25</v>
      </c>
      <c r="Q9369" s="536">
        <v>0</v>
      </c>
      <c r="R9369" s="535">
        <v>16.36</v>
      </c>
    </row>
    <row r="9370" spans="1:18" ht="12.75">
      <c r="A9370" s="145">
        <v>100274</v>
      </c>
      <c r="B9370" s="102" t="s">
        <v>30981</v>
      </c>
      <c r="C9370" s="145" t="s">
        <v>30939</v>
      </c>
      <c r="D9370" s="535">
        <v>31.64</v>
      </c>
      <c r="E9370" s="536">
        <v>0</v>
      </c>
      <c r="F9370" s="535">
        <v>27.75</v>
      </c>
      <c r="G9370" s="536">
        <v>0</v>
      </c>
      <c r="H9370" s="535">
        <v>34.07</v>
      </c>
      <c r="I9370" s="536">
        <v>0</v>
      </c>
      <c r="J9370" s="535">
        <v>25.78</v>
      </c>
      <c r="K9370" s="536">
        <v>0</v>
      </c>
      <c r="L9370" s="535">
        <v>31.65</v>
      </c>
      <c r="M9370" s="536">
        <v>0</v>
      </c>
      <c r="N9370" s="535">
        <v>30.6</v>
      </c>
      <c r="O9370" s="536">
        <v>0</v>
      </c>
      <c r="P9370" s="535">
        <v>32.39</v>
      </c>
      <c r="Q9370" s="536">
        <v>0</v>
      </c>
      <c r="R9370" s="535">
        <v>34.74</v>
      </c>
    </row>
    <row r="9371" spans="1:18" ht="12.75">
      <c r="A9371" s="145">
        <v>100264</v>
      </c>
      <c r="B9371" s="102" t="s">
        <v>30982</v>
      </c>
      <c r="C9371" s="145" t="s">
        <v>30939</v>
      </c>
      <c r="D9371" s="535">
        <v>44.64</v>
      </c>
      <c r="E9371" s="536">
        <v>0</v>
      </c>
      <c r="F9371" s="535">
        <v>39.159999999999997</v>
      </c>
      <c r="G9371" s="536">
        <v>0</v>
      </c>
      <c r="H9371" s="535">
        <v>48.06</v>
      </c>
      <c r="I9371" s="536">
        <v>0</v>
      </c>
      <c r="J9371" s="535">
        <v>36.369999999999997</v>
      </c>
      <c r="K9371" s="536">
        <v>0</v>
      </c>
      <c r="L9371" s="535">
        <v>44.66</v>
      </c>
      <c r="M9371" s="536">
        <v>0</v>
      </c>
      <c r="N9371" s="535">
        <v>43.17</v>
      </c>
      <c r="O9371" s="536">
        <v>0</v>
      </c>
      <c r="P9371" s="535">
        <v>45.7</v>
      </c>
      <c r="Q9371" s="536">
        <v>0</v>
      </c>
      <c r="R9371" s="535">
        <v>49.02</v>
      </c>
    </row>
    <row r="9372" spans="1:18" ht="12.75">
      <c r="A9372" s="145">
        <v>100225</v>
      </c>
      <c r="B9372" s="102" t="s">
        <v>30983</v>
      </c>
      <c r="C9372" s="145" t="s">
        <v>30956</v>
      </c>
      <c r="D9372" s="535">
        <v>2.48</v>
      </c>
      <c r="E9372" s="536">
        <v>0</v>
      </c>
      <c r="F9372" s="535">
        <v>2.17</v>
      </c>
      <c r="G9372" s="536">
        <v>0</v>
      </c>
      <c r="H9372" s="535">
        <v>2.67</v>
      </c>
      <c r="I9372" s="536">
        <v>0</v>
      </c>
      <c r="J9372" s="535">
        <v>2.02</v>
      </c>
      <c r="K9372" s="536">
        <v>0</v>
      </c>
      <c r="L9372" s="535">
        <v>2.48</v>
      </c>
      <c r="M9372" s="536">
        <v>0</v>
      </c>
      <c r="N9372" s="535">
        <v>2.4</v>
      </c>
      <c r="O9372" s="536">
        <v>0</v>
      </c>
      <c r="P9372" s="535">
        <v>2.54</v>
      </c>
      <c r="Q9372" s="536">
        <v>0</v>
      </c>
      <c r="R9372" s="535">
        <v>2.72</v>
      </c>
    </row>
    <row r="9373" spans="1:18" ht="12.75">
      <c r="A9373" s="145">
        <v>100266</v>
      </c>
      <c r="B9373" s="102" t="s">
        <v>30984</v>
      </c>
      <c r="C9373" s="145" t="s">
        <v>30936</v>
      </c>
      <c r="D9373" s="535">
        <v>94.87</v>
      </c>
      <c r="E9373" s="536">
        <v>0</v>
      </c>
      <c r="F9373" s="535">
        <v>83.22</v>
      </c>
      <c r="G9373" s="536">
        <v>0</v>
      </c>
      <c r="H9373" s="535">
        <v>102.15</v>
      </c>
      <c r="I9373" s="536">
        <v>0</v>
      </c>
      <c r="J9373" s="535">
        <v>77.3</v>
      </c>
      <c r="K9373" s="536">
        <v>0</v>
      </c>
      <c r="L9373" s="535">
        <v>94.91</v>
      </c>
      <c r="M9373" s="536">
        <v>0</v>
      </c>
      <c r="N9373" s="535">
        <v>91.75</v>
      </c>
      <c r="O9373" s="536">
        <v>0</v>
      </c>
      <c r="P9373" s="535">
        <v>97.13</v>
      </c>
      <c r="Q9373" s="536">
        <v>0</v>
      </c>
      <c r="R9373" s="535">
        <v>104.18</v>
      </c>
    </row>
    <row r="9374" spans="1:18" ht="12.75">
      <c r="A9374" s="145">
        <v>100257</v>
      </c>
      <c r="B9374" s="102" t="s">
        <v>30985</v>
      </c>
      <c r="C9374" s="145" t="s">
        <v>30951</v>
      </c>
      <c r="D9374" s="535">
        <v>6.05</v>
      </c>
      <c r="E9374" s="536">
        <v>0</v>
      </c>
      <c r="F9374" s="535">
        <v>5.31</v>
      </c>
      <c r="G9374" s="536">
        <v>0</v>
      </c>
      <c r="H9374" s="535">
        <v>6.51</v>
      </c>
      <c r="I9374" s="536">
        <v>0</v>
      </c>
      <c r="J9374" s="535">
        <v>4.93</v>
      </c>
      <c r="K9374" s="536">
        <v>0</v>
      </c>
      <c r="L9374" s="535">
        <v>6.05</v>
      </c>
      <c r="M9374" s="536">
        <v>0</v>
      </c>
      <c r="N9374" s="535">
        <v>5.85</v>
      </c>
      <c r="O9374" s="536">
        <v>0</v>
      </c>
      <c r="P9374" s="535">
        <v>6.19</v>
      </c>
      <c r="Q9374" s="536">
        <v>0</v>
      </c>
      <c r="R9374" s="535">
        <v>6.64</v>
      </c>
    </row>
    <row r="9375" spans="1:18" ht="12.75">
      <c r="A9375" s="145">
        <v>100197</v>
      </c>
      <c r="B9375" s="102" t="s">
        <v>30986</v>
      </c>
      <c r="C9375" s="145" t="s">
        <v>30941</v>
      </c>
      <c r="D9375" s="535">
        <v>2.23</v>
      </c>
      <c r="E9375" s="536">
        <v>0</v>
      </c>
      <c r="F9375" s="535">
        <v>1.96</v>
      </c>
      <c r="G9375" s="536">
        <v>0</v>
      </c>
      <c r="H9375" s="535">
        <v>2.4</v>
      </c>
      <c r="I9375" s="536">
        <v>0</v>
      </c>
      <c r="J9375" s="535">
        <v>1.82</v>
      </c>
      <c r="K9375" s="536">
        <v>0</v>
      </c>
      <c r="L9375" s="535">
        <v>2.23</v>
      </c>
      <c r="M9375" s="536">
        <v>0</v>
      </c>
      <c r="N9375" s="535">
        <v>2.16</v>
      </c>
      <c r="O9375" s="536">
        <v>0</v>
      </c>
      <c r="P9375" s="535">
        <v>2.2799999999999998</v>
      </c>
      <c r="Q9375" s="536">
        <v>0</v>
      </c>
      <c r="R9375" s="535">
        <v>2.4500000000000002</v>
      </c>
    </row>
    <row r="9376" spans="1:18" ht="12.75">
      <c r="A9376" s="145">
        <v>100196</v>
      </c>
      <c r="B9376" s="102" t="s">
        <v>30987</v>
      </c>
      <c r="C9376" s="145" t="s">
        <v>30941</v>
      </c>
      <c r="D9376" s="535">
        <v>1.49</v>
      </c>
      <c r="E9376" s="536">
        <v>0</v>
      </c>
      <c r="F9376" s="535">
        <v>1.3</v>
      </c>
      <c r="G9376" s="536">
        <v>0</v>
      </c>
      <c r="H9376" s="535">
        <v>1.6</v>
      </c>
      <c r="I9376" s="536">
        <v>0</v>
      </c>
      <c r="J9376" s="535">
        <v>1.21</v>
      </c>
      <c r="K9376" s="536">
        <v>0</v>
      </c>
      <c r="L9376" s="535">
        <v>1.49</v>
      </c>
      <c r="M9376" s="536">
        <v>0</v>
      </c>
      <c r="N9376" s="535">
        <v>1.44</v>
      </c>
      <c r="O9376" s="536">
        <v>0</v>
      </c>
      <c r="P9376" s="535">
        <v>1.52</v>
      </c>
      <c r="Q9376" s="536">
        <v>0</v>
      </c>
      <c r="R9376" s="535">
        <v>1.63</v>
      </c>
    </row>
    <row r="9377" spans="1:18" ht="12.75">
      <c r="A9377" s="145">
        <v>100195</v>
      </c>
      <c r="B9377" s="102" t="s">
        <v>30988</v>
      </c>
      <c r="C9377" s="145" t="s">
        <v>30941</v>
      </c>
      <c r="D9377" s="535">
        <v>0.89</v>
      </c>
      <c r="E9377" s="536">
        <v>0</v>
      </c>
      <c r="F9377" s="535">
        <v>0.78</v>
      </c>
      <c r="G9377" s="536">
        <v>0</v>
      </c>
      <c r="H9377" s="535">
        <v>0.96</v>
      </c>
      <c r="I9377" s="536">
        <v>0</v>
      </c>
      <c r="J9377" s="535">
        <v>0.72</v>
      </c>
      <c r="K9377" s="536">
        <v>0</v>
      </c>
      <c r="L9377" s="535">
        <v>0.89</v>
      </c>
      <c r="M9377" s="536">
        <v>0</v>
      </c>
      <c r="N9377" s="535">
        <v>0.86</v>
      </c>
      <c r="O9377" s="536">
        <v>0</v>
      </c>
      <c r="P9377" s="535">
        <v>0.91</v>
      </c>
      <c r="Q9377" s="536">
        <v>0</v>
      </c>
      <c r="R9377" s="535">
        <v>0.98</v>
      </c>
    </row>
    <row r="9378" spans="1:18" ht="12.75">
      <c r="A9378" s="145">
        <v>100273</v>
      </c>
      <c r="B9378" s="102" t="s">
        <v>30989</v>
      </c>
      <c r="C9378" s="145" t="s">
        <v>30941</v>
      </c>
      <c r="D9378" s="535">
        <v>3.71</v>
      </c>
      <c r="E9378" s="536">
        <v>0</v>
      </c>
      <c r="F9378" s="535">
        <v>3.25</v>
      </c>
      <c r="G9378" s="536">
        <v>0</v>
      </c>
      <c r="H9378" s="535">
        <v>3.99</v>
      </c>
      <c r="I9378" s="536">
        <v>0</v>
      </c>
      <c r="J9378" s="535">
        <v>3.02</v>
      </c>
      <c r="K9378" s="536">
        <v>0</v>
      </c>
      <c r="L9378" s="535">
        <v>3.71</v>
      </c>
      <c r="M9378" s="536">
        <v>0</v>
      </c>
      <c r="N9378" s="535">
        <v>3.59</v>
      </c>
      <c r="O9378" s="536">
        <v>0</v>
      </c>
      <c r="P9378" s="535">
        <v>3.8</v>
      </c>
      <c r="Q9378" s="536">
        <v>0</v>
      </c>
      <c r="R9378" s="535">
        <v>4.07</v>
      </c>
    </row>
    <row r="9379" spans="1:18" ht="12.75">
      <c r="A9379" s="145">
        <v>100282</v>
      </c>
      <c r="B9379" s="102" t="s">
        <v>30990</v>
      </c>
      <c r="C9379" s="145" t="s">
        <v>30939</v>
      </c>
      <c r="D9379" s="535">
        <v>177.74</v>
      </c>
      <c r="E9379" s="536">
        <v>0</v>
      </c>
      <c r="F9379" s="535">
        <v>155.93</v>
      </c>
      <c r="G9379" s="536">
        <v>0</v>
      </c>
      <c r="H9379" s="535">
        <v>191.39</v>
      </c>
      <c r="I9379" s="536">
        <v>0</v>
      </c>
      <c r="J9379" s="535">
        <v>144.83000000000001</v>
      </c>
      <c r="K9379" s="536">
        <v>0</v>
      </c>
      <c r="L9379" s="535">
        <v>177.82</v>
      </c>
      <c r="M9379" s="536">
        <v>0</v>
      </c>
      <c r="N9379" s="535">
        <v>171.91</v>
      </c>
      <c r="O9379" s="536">
        <v>0</v>
      </c>
      <c r="P9379" s="535">
        <v>181.97</v>
      </c>
      <c r="Q9379" s="536">
        <v>0</v>
      </c>
      <c r="R9379" s="535">
        <v>195.18</v>
      </c>
    </row>
    <row r="9380" spans="1:18" ht="12.75">
      <c r="A9380" s="145">
        <v>100276</v>
      </c>
      <c r="B9380" s="102" t="s">
        <v>30991</v>
      </c>
      <c r="C9380" s="145" t="s">
        <v>30939</v>
      </c>
      <c r="D9380" s="535">
        <v>37.33</v>
      </c>
      <c r="E9380" s="536">
        <v>0</v>
      </c>
      <c r="F9380" s="535">
        <v>32.74</v>
      </c>
      <c r="G9380" s="536">
        <v>0</v>
      </c>
      <c r="H9380" s="535">
        <v>40.19</v>
      </c>
      <c r="I9380" s="536">
        <v>0</v>
      </c>
      <c r="J9380" s="535">
        <v>30.42</v>
      </c>
      <c r="K9380" s="536">
        <v>0</v>
      </c>
      <c r="L9380" s="535">
        <v>37.340000000000003</v>
      </c>
      <c r="M9380" s="536">
        <v>0</v>
      </c>
      <c r="N9380" s="535">
        <v>36.1</v>
      </c>
      <c r="O9380" s="536">
        <v>0</v>
      </c>
      <c r="P9380" s="535">
        <v>38.22</v>
      </c>
      <c r="Q9380" s="536">
        <v>0</v>
      </c>
      <c r="R9380" s="535">
        <v>40.99</v>
      </c>
    </row>
    <row r="9381" spans="1:18" ht="12.75">
      <c r="A9381" s="145">
        <v>100275</v>
      </c>
      <c r="B9381" s="102" t="s">
        <v>30992</v>
      </c>
      <c r="C9381" s="145" t="s">
        <v>30939</v>
      </c>
      <c r="D9381" s="535">
        <v>20.45</v>
      </c>
      <c r="E9381" s="536">
        <v>0</v>
      </c>
      <c r="F9381" s="535">
        <v>17.940000000000001</v>
      </c>
      <c r="G9381" s="536">
        <v>0</v>
      </c>
      <c r="H9381" s="535">
        <v>22.02</v>
      </c>
      <c r="I9381" s="536">
        <v>0</v>
      </c>
      <c r="J9381" s="535">
        <v>16.670000000000002</v>
      </c>
      <c r="K9381" s="536">
        <v>0</v>
      </c>
      <c r="L9381" s="535">
        <v>20.46</v>
      </c>
      <c r="M9381" s="536">
        <v>0</v>
      </c>
      <c r="N9381" s="535">
        <v>19.78</v>
      </c>
      <c r="O9381" s="536">
        <v>0</v>
      </c>
      <c r="P9381" s="535">
        <v>20.94</v>
      </c>
      <c r="Q9381" s="536">
        <v>0</v>
      </c>
      <c r="R9381" s="535">
        <v>22.46</v>
      </c>
    </row>
    <row r="9382" spans="1:18" ht="12.75">
      <c r="A9382" s="145">
        <v>100254</v>
      </c>
      <c r="B9382" s="102" t="s">
        <v>30993</v>
      </c>
      <c r="C9382" s="145" t="s">
        <v>30951</v>
      </c>
      <c r="D9382" s="535">
        <v>44.71</v>
      </c>
      <c r="E9382" s="536">
        <v>0</v>
      </c>
      <c r="F9382" s="535">
        <v>39.22</v>
      </c>
      <c r="G9382" s="536">
        <v>0</v>
      </c>
      <c r="H9382" s="535">
        <v>48.14</v>
      </c>
      <c r="I9382" s="536">
        <v>0</v>
      </c>
      <c r="J9382" s="535">
        <v>36.43</v>
      </c>
      <c r="K9382" s="536">
        <v>0</v>
      </c>
      <c r="L9382" s="535">
        <v>44.72</v>
      </c>
      <c r="M9382" s="536">
        <v>0</v>
      </c>
      <c r="N9382" s="535">
        <v>43.24</v>
      </c>
      <c r="O9382" s="536">
        <v>0</v>
      </c>
      <c r="P9382" s="535">
        <v>45.77</v>
      </c>
      <c r="Q9382" s="536">
        <v>0</v>
      </c>
      <c r="R9382" s="535">
        <v>49.09</v>
      </c>
    </row>
    <row r="9383" spans="1:18" ht="12.75">
      <c r="A9383" s="145">
        <v>100250</v>
      </c>
      <c r="B9383" s="102" t="s">
        <v>30994</v>
      </c>
      <c r="C9383" s="145" t="s">
        <v>30951</v>
      </c>
      <c r="D9383" s="535">
        <v>5.04</v>
      </c>
      <c r="E9383" s="536">
        <v>0</v>
      </c>
      <c r="F9383" s="535">
        <v>4.42</v>
      </c>
      <c r="G9383" s="536">
        <v>0</v>
      </c>
      <c r="H9383" s="535">
        <v>5.42</v>
      </c>
      <c r="I9383" s="536">
        <v>0</v>
      </c>
      <c r="J9383" s="535">
        <v>4.0999999999999996</v>
      </c>
      <c r="K9383" s="536">
        <v>0</v>
      </c>
      <c r="L9383" s="535">
        <v>5.04</v>
      </c>
      <c r="M9383" s="536">
        <v>0</v>
      </c>
      <c r="N9383" s="535">
        <v>4.87</v>
      </c>
      <c r="O9383" s="536">
        <v>0</v>
      </c>
      <c r="P9383" s="535">
        <v>5.16</v>
      </c>
      <c r="Q9383" s="536">
        <v>0</v>
      </c>
      <c r="R9383" s="535">
        <v>5.53</v>
      </c>
    </row>
    <row r="9384" spans="1:18" ht="12.75">
      <c r="A9384" s="145">
        <v>100251</v>
      </c>
      <c r="B9384" s="102" t="s">
        <v>30995</v>
      </c>
      <c r="C9384" s="145" t="s">
        <v>30951</v>
      </c>
      <c r="D9384" s="535">
        <v>14.9</v>
      </c>
      <c r="E9384" s="536">
        <v>0</v>
      </c>
      <c r="F9384" s="535">
        <v>13.07</v>
      </c>
      <c r="G9384" s="536">
        <v>0</v>
      </c>
      <c r="H9384" s="535">
        <v>16.04</v>
      </c>
      <c r="I9384" s="536">
        <v>0</v>
      </c>
      <c r="J9384" s="535">
        <v>12.14</v>
      </c>
      <c r="K9384" s="536">
        <v>0</v>
      </c>
      <c r="L9384" s="535">
        <v>14.9</v>
      </c>
      <c r="M9384" s="536">
        <v>0</v>
      </c>
      <c r="N9384" s="535">
        <v>14.41</v>
      </c>
      <c r="O9384" s="536">
        <v>0</v>
      </c>
      <c r="P9384" s="535">
        <v>15.25</v>
      </c>
      <c r="Q9384" s="536">
        <v>0</v>
      </c>
      <c r="R9384" s="535">
        <v>16.36</v>
      </c>
    </row>
    <row r="9385" spans="1:18" ht="12.75">
      <c r="A9385" s="145">
        <v>100252</v>
      </c>
      <c r="B9385" s="102" t="s">
        <v>30996</v>
      </c>
      <c r="C9385" s="145" t="s">
        <v>30951</v>
      </c>
      <c r="D9385" s="535">
        <v>22.35</v>
      </c>
      <c r="E9385" s="536">
        <v>0</v>
      </c>
      <c r="F9385" s="535">
        <v>19.61</v>
      </c>
      <c r="G9385" s="536">
        <v>0</v>
      </c>
      <c r="H9385" s="535">
        <v>24.07</v>
      </c>
      <c r="I9385" s="536">
        <v>0</v>
      </c>
      <c r="J9385" s="535">
        <v>18.21</v>
      </c>
      <c r="K9385" s="536">
        <v>0</v>
      </c>
      <c r="L9385" s="535">
        <v>22.36</v>
      </c>
      <c r="M9385" s="536">
        <v>0</v>
      </c>
      <c r="N9385" s="535">
        <v>21.62</v>
      </c>
      <c r="O9385" s="536">
        <v>0</v>
      </c>
      <c r="P9385" s="535">
        <v>22.88</v>
      </c>
      <c r="Q9385" s="536">
        <v>0</v>
      </c>
      <c r="R9385" s="535">
        <v>24.54</v>
      </c>
    </row>
    <row r="9386" spans="1:18" ht="12.75">
      <c r="A9386" s="145">
        <v>100253</v>
      </c>
      <c r="B9386" s="102" t="s">
        <v>30997</v>
      </c>
      <c r="C9386" s="145" t="s">
        <v>30951</v>
      </c>
      <c r="D9386" s="535">
        <v>29.8</v>
      </c>
      <c r="E9386" s="536">
        <v>0</v>
      </c>
      <c r="F9386" s="535">
        <v>26.14</v>
      </c>
      <c r="G9386" s="536">
        <v>0</v>
      </c>
      <c r="H9386" s="535">
        <v>32.090000000000003</v>
      </c>
      <c r="I9386" s="536">
        <v>0</v>
      </c>
      <c r="J9386" s="535">
        <v>24.28</v>
      </c>
      <c r="K9386" s="536">
        <v>0</v>
      </c>
      <c r="L9386" s="535">
        <v>29.81</v>
      </c>
      <c r="M9386" s="536">
        <v>0</v>
      </c>
      <c r="N9386" s="535">
        <v>28.82</v>
      </c>
      <c r="O9386" s="536">
        <v>0</v>
      </c>
      <c r="P9386" s="535">
        <v>30.51</v>
      </c>
      <c r="Q9386" s="536">
        <v>0</v>
      </c>
      <c r="R9386" s="535">
        <v>32.729999999999997</v>
      </c>
    </row>
    <row r="9387" spans="1:18" ht="12.75">
      <c r="A9387" s="145">
        <v>100249</v>
      </c>
      <c r="B9387" s="102" t="s">
        <v>30998</v>
      </c>
      <c r="C9387" s="145" t="s">
        <v>30951</v>
      </c>
      <c r="D9387" s="535">
        <v>3.02</v>
      </c>
      <c r="E9387" s="536">
        <v>0</v>
      </c>
      <c r="F9387" s="535">
        <v>2.65</v>
      </c>
      <c r="G9387" s="536">
        <v>0</v>
      </c>
      <c r="H9387" s="535">
        <v>3.25</v>
      </c>
      <c r="I9387" s="536">
        <v>0</v>
      </c>
      <c r="J9387" s="535">
        <v>2.46</v>
      </c>
      <c r="K9387" s="536">
        <v>0</v>
      </c>
      <c r="L9387" s="535">
        <v>3.02</v>
      </c>
      <c r="M9387" s="536">
        <v>0</v>
      </c>
      <c r="N9387" s="535">
        <v>2.92</v>
      </c>
      <c r="O9387" s="536">
        <v>0</v>
      </c>
      <c r="P9387" s="535">
        <v>3.09</v>
      </c>
      <c r="Q9387" s="536">
        <v>0</v>
      </c>
      <c r="R9387" s="535">
        <v>3.32</v>
      </c>
    </row>
    <row r="9388" spans="1:18" ht="12.75">
      <c r="A9388" s="145">
        <v>100244</v>
      </c>
      <c r="B9388" s="102" t="s">
        <v>30999</v>
      </c>
      <c r="C9388" s="145" t="s">
        <v>30951</v>
      </c>
      <c r="D9388" s="535">
        <v>4.53</v>
      </c>
      <c r="E9388" s="536">
        <v>0</v>
      </c>
      <c r="F9388" s="535">
        <v>3.98</v>
      </c>
      <c r="G9388" s="536">
        <v>0</v>
      </c>
      <c r="H9388" s="535">
        <v>4.88</v>
      </c>
      <c r="I9388" s="536">
        <v>0</v>
      </c>
      <c r="J9388" s="535">
        <v>3.69</v>
      </c>
      <c r="K9388" s="536">
        <v>0</v>
      </c>
      <c r="L9388" s="535">
        <v>4.54</v>
      </c>
      <c r="M9388" s="536">
        <v>0</v>
      </c>
      <c r="N9388" s="535">
        <v>4.38</v>
      </c>
      <c r="O9388" s="536">
        <v>0</v>
      </c>
      <c r="P9388" s="535">
        <v>4.6399999999999997</v>
      </c>
      <c r="Q9388" s="536">
        <v>0</v>
      </c>
      <c r="R9388" s="535">
        <v>4.9800000000000004</v>
      </c>
    </row>
    <row r="9389" spans="1:18" ht="12.75">
      <c r="A9389" s="145">
        <v>100245</v>
      </c>
      <c r="B9389" s="102" t="s">
        <v>31000</v>
      </c>
      <c r="C9389" s="145" t="s">
        <v>30951</v>
      </c>
      <c r="D9389" s="535">
        <v>9.07</v>
      </c>
      <c r="E9389" s="536">
        <v>0</v>
      </c>
      <c r="F9389" s="535">
        <v>7.96</v>
      </c>
      <c r="G9389" s="536">
        <v>0</v>
      </c>
      <c r="H9389" s="535">
        <v>9.77</v>
      </c>
      <c r="I9389" s="536">
        <v>0</v>
      </c>
      <c r="J9389" s="535">
        <v>7.39</v>
      </c>
      <c r="K9389" s="536">
        <v>0</v>
      </c>
      <c r="L9389" s="535">
        <v>9.08</v>
      </c>
      <c r="M9389" s="536">
        <v>0</v>
      </c>
      <c r="N9389" s="535">
        <v>8.7799999999999994</v>
      </c>
      <c r="O9389" s="536">
        <v>0</v>
      </c>
      <c r="P9389" s="535">
        <v>9.2899999999999991</v>
      </c>
      <c r="Q9389" s="536">
        <v>0</v>
      </c>
      <c r="R9389" s="535">
        <v>9.9600000000000009</v>
      </c>
    </row>
    <row r="9390" spans="1:18" ht="12.75">
      <c r="A9390" s="145">
        <v>100243</v>
      </c>
      <c r="B9390" s="102" t="s">
        <v>31001</v>
      </c>
      <c r="C9390" s="145" t="s">
        <v>30951</v>
      </c>
      <c r="D9390" s="535">
        <v>3.63</v>
      </c>
      <c r="E9390" s="536">
        <v>0</v>
      </c>
      <c r="F9390" s="535">
        <v>3.18</v>
      </c>
      <c r="G9390" s="536">
        <v>0</v>
      </c>
      <c r="H9390" s="535">
        <v>3.91</v>
      </c>
      <c r="I9390" s="536">
        <v>0</v>
      </c>
      <c r="J9390" s="535">
        <v>2.95</v>
      </c>
      <c r="K9390" s="536">
        <v>0</v>
      </c>
      <c r="L9390" s="535">
        <v>3.63</v>
      </c>
      <c r="M9390" s="536">
        <v>0</v>
      </c>
      <c r="N9390" s="535">
        <v>3.51</v>
      </c>
      <c r="O9390" s="536">
        <v>0</v>
      </c>
      <c r="P9390" s="535">
        <v>3.71</v>
      </c>
      <c r="Q9390" s="536">
        <v>0</v>
      </c>
      <c r="R9390" s="535">
        <v>3.98</v>
      </c>
    </row>
    <row r="9391" spans="1:18" ht="12.75">
      <c r="A9391" s="145">
        <v>100239</v>
      </c>
      <c r="B9391" s="102" t="s">
        <v>31002</v>
      </c>
      <c r="C9391" s="145" t="s">
        <v>30951</v>
      </c>
      <c r="D9391" s="535">
        <v>7.56</v>
      </c>
      <c r="E9391" s="536">
        <v>0</v>
      </c>
      <c r="F9391" s="535">
        <v>6.63</v>
      </c>
      <c r="G9391" s="536">
        <v>0</v>
      </c>
      <c r="H9391" s="535">
        <v>8.14</v>
      </c>
      <c r="I9391" s="536">
        <v>0</v>
      </c>
      <c r="J9391" s="535">
        <v>6.16</v>
      </c>
      <c r="K9391" s="536">
        <v>0</v>
      </c>
      <c r="L9391" s="535">
        <v>7.56</v>
      </c>
      <c r="M9391" s="536">
        <v>0</v>
      </c>
      <c r="N9391" s="535">
        <v>7.31</v>
      </c>
      <c r="O9391" s="536">
        <v>0</v>
      </c>
      <c r="P9391" s="535">
        <v>7.74</v>
      </c>
      <c r="Q9391" s="536">
        <v>0</v>
      </c>
      <c r="R9391" s="535">
        <v>8.3000000000000007</v>
      </c>
    </row>
    <row r="9392" spans="1:18" ht="12.75">
      <c r="A9392" s="145">
        <v>100238</v>
      </c>
      <c r="B9392" s="102" t="s">
        <v>31003</v>
      </c>
      <c r="C9392" s="145" t="s">
        <v>30951</v>
      </c>
      <c r="D9392" s="535">
        <v>6.05</v>
      </c>
      <c r="E9392" s="536">
        <v>0</v>
      </c>
      <c r="F9392" s="535">
        <v>5.31</v>
      </c>
      <c r="G9392" s="536">
        <v>0</v>
      </c>
      <c r="H9392" s="535">
        <v>6.51</v>
      </c>
      <c r="I9392" s="536">
        <v>0</v>
      </c>
      <c r="J9392" s="535">
        <v>4.93</v>
      </c>
      <c r="K9392" s="536">
        <v>0</v>
      </c>
      <c r="L9392" s="535">
        <v>6.05</v>
      </c>
      <c r="M9392" s="536">
        <v>0</v>
      </c>
      <c r="N9392" s="535">
        <v>5.85</v>
      </c>
      <c r="O9392" s="536">
        <v>0</v>
      </c>
      <c r="P9392" s="535">
        <v>6.19</v>
      </c>
      <c r="Q9392" s="536">
        <v>0</v>
      </c>
      <c r="R9392" s="535">
        <v>6.64</v>
      </c>
    </row>
    <row r="9393" spans="1:18" ht="12.75">
      <c r="A9393" s="145">
        <v>100241</v>
      </c>
      <c r="B9393" s="102" t="s">
        <v>31004</v>
      </c>
      <c r="C9393" s="145" t="s">
        <v>30951</v>
      </c>
      <c r="D9393" s="535">
        <v>7.56</v>
      </c>
      <c r="E9393" s="536">
        <v>0</v>
      </c>
      <c r="F9393" s="535">
        <v>6.63</v>
      </c>
      <c r="G9393" s="536">
        <v>0</v>
      </c>
      <c r="H9393" s="535">
        <v>8.14</v>
      </c>
      <c r="I9393" s="536">
        <v>0</v>
      </c>
      <c r="J9393" s="535">
        <v>6.16</v>
      </c>
      <c r="K9393" s="536">
        <v>0</v>
      </c>
      <c r="L9393" s="535">
        <v>7.56</v>
      </c>
      <c r="M9393" s="536">
        <v>0</v>
      </c>
      <c r="N9393" s="535">
        <v>7.31</v>
      </c>
      <c r="O9393" s="536">
        <v>0</v>
      </c>
      <c r="P9393" s="535">
        <v>7.74</v>
      </c>
      <c r="Q9393" s="536">
        <v>0</v>
      </c>
      <c r="R9393" s="535">
        <v>8.3000000000000007</v>
      </c>
    </row>
    <row r="9394" spans="1:18" ht="12.75">
      <c r="A9394" s="145">
        <v>100242</v>
      </c>
      <c r="B9394" s="102" t="s">
        <v>31005</v>
      </c>
      <c r="C9394" s="145" t="s">
        <v>30951</v>
      </c>
      <c r="D9394" s="535">
        <v>22.35</v>
      </c>
      <c r="E9394" s="536">
        <v>0</v>
      </c>
      <c r="F9394" s="535">
        <v>19.61</v>
      </c>
      <c r="G9394" s="536">
        <v>0</v>
      </c>
      <c r="H9394" s="535">
        <v>24.07</v>
      </c>
      <c r="I9394" s="536">
        <v>0</v>
      </c>
      <c r="J9394" s="535">
        <v>18.21</v>
      </c>
      <c r="K9394" s="536">
        <v>0</v>
      </c>
      <c r="L9394" s="535">
        <v>22.36</v>
      </c>
      <c r="M9394" s="536">
        <v>0</v>
      </c>
      <c r="N9394" s="535">
        <v>21.62</v>
      </c>
      <c r="O9394" s="536">
        <v>0</v>
      </c>
      <c r="P9394" s="535">
        <v>22.88</v>
      </c>
      <c r="Q9394" s="536">
        <v>0</v>
      </c>
      <c r="R9394" s="535">
        <v>24.54</v>
      </c>
    </row>
    <row r="9395" spans="1:18" ht="12.75">
      <c r="A9395" s="145">
        <v>100240</v>
      </c>
      <c r="B9395" s="102" t="s">
        <v>31006</v>
      </c>
      <c r="C9395" s="145" t="s">
        <v>30951</v>
      </c>
      <c r="D9395" s="535">
        <v>4.53</v>
      </c>
      <c r="E9395" s="536">
        <v>0</v>
      </c>
      <c r="F9395" s="535">
        <v>3.98</v>
      </c>
      <c r="G9395" s="536">
        <v>0</v>
      </c>
      <c r="H9395" s="535">
        <v>4.88</v>
      </c>
      <c r="I9395" s="536">
        <v>0</v>
      </c>
      <c r="J9395" s="535">
        <v>3.69</v>
      </c>
      <c r="K9395" s="536">
        <v>0</v>
      </c>
      <c r="L9395" s="535">
        <v>4.54</v>
      </c>
      <c r="M9395" s="536">
        <v>0</v>
      </c>
      <c r="N9395" s="535">
        <v>4.38</v>
      </c>
      <c r="O9395" s="536">
        <v>0</v>
      </c>
      <c r="P9395" s="535">
        <v>4.6399999999999997</v>
      </c>
      <c r="Q9395" s="536">
        <v>0</v>
      </c>
      <c r="R9395" s="535">
        <v>4.9800000000000004</v>
      </c>
    </row>
    <row r="9396" spans="1:18" ht="12.75">
      <c r="A9396" s="145">
        <v>100237</v>
      </c>
      <c r="B9396" s="102" t="s">
        <v>31007</v>
      </c>
      <c r="C9396" s="145" t="s">
        <v>30951</v>
      </c>
      <c r="D9396" s="535">
        <v>3.78</v>
      </c>
      <c r="E9396" s="536">
        <v>0</v>
      </c>
      <c r="F9396" s="535">
        <v>3.31</v>
      </c>
      <c r="G9396" s="536">
        <v>0</v>
      </c>
      <c r="H9396" s="535">
        <v>4.07</v>
      </c>
      <c r="I9396" s="536">
        <v>0</v>
      </c>
      <c r="J9396" s="535">
        <v>3.08</v>
      </c>
      <c r="K9396" s="536">
        <v>0</v>
      </c>
      <c r="L9396" s="535">
        <v>3.78</v>
      </c>
      <c r="M9396" s="536">
        <v>0</v>
      </c>
      <c r="N9396" s="535">
        <v>3.65</v>
      </c>
      <c r="O9396" s="536">
        <v>0</v>
      </c>
      <c r="P9396" s="535">
        <v>3.87</v>
      </c>
      <c r="Q9396" s="536">
        <v>0</v>
      </c>
      <c r="R9396" s="535">
        <v>4.1500000000000004</v>
      </c>
    </row>
    <row r="9397" spans="1:18" ht="12.75">
      <c r="A9397" s="145">
        <v>100236</v>
      </c>
      <c r="B9397" s="102" t="s">
        <v>31008</v>
      </c>
      <c r="C9397" s="145" t="s">
        <v>30951</v>
      </c>
      <c r="D9397" s="535">
        <v>3.15</v>
      </c>
      <c r="E9397" s="536">
        <v>0</v>
      </c>
      <c r="F9397" s="535">
        <v>2.76</v>
      </c>
      <c r="G9397" s="536">
        <v>0</v>
      </c>
      <c r="H9397" s="535">
        <v>3.39</v>
      </c>
      <c r="I9397" s="536">
        <v>0</v>
      </c>
      <c r="J9397" s="535">
        <v>2.57</v>
      </c>
      <c r="K9397" s="536">
        <v>0</v>
      </c>
      <c r="L9397" s="535">
        <v>3.15</v>
      </c>
      <c r="M9397" s="536">
        <v>0</v>
      </c>
      <c r="N9397" s="535">
        <v>3.05</v>
      </c>
      <c r="O9397" s="536">
        <v>0</v>
      </c>
      <c r="P9397" s="535">
        <v>3.22</v>
      </c>
      <c r="Q9397" s="536">
        <v>0</v>
      </c>
      <c r="R9397" s="535">
        <v>3.46</v>
      </c>
    </row>
    <row r="9398" spans="1:18" ht="12.75">
      <c r="A9398" s="145">
        <v>100248</v>
      </c>
      <c r="B9398" s="102" t="s">
        <v>31009</v>
      </c>
      <c r="C9398" s="145" t="s">
        <v>30951</v>
      </c>
      <c r="D9398" s="535">
        <v>14.9</v>
      </c>
      <c r="E9398" s="536">
        <v>0</v>
      </c>
      <c r="F9398" s="535">
        <v>13.07</v>
      </c>
      <c r="G9398" s="536">
        <v>0</v>
      </c>
      <c r="H9398" s="535">
        <v>16.04</v>
      </c>
      <c r="I9398" s="536">
        <v>0</v>
      </c>
      <c r="J9398" s="535">
        <v>12.14</v>
      </c>
      <c r="K9398" s="536">
        <v>0</v>
      </c>
      <c r="L9398" s="535">
        <v>14.9</v>
      </c>
      <c r="M9398" s="536">
        <v>0</v>
      </c>
      <c r="N9398" s="535">
        <v>14.41</v>
      </c>
      <c r="O9398" s="536">
        <v>0</v>
      </c>
      <c r="P9398" s="535">
        <v>15.25</v>
      </c>
      <c r="Q9398" s="536">
        <v>0</v>
      </c>
      <c r="R9398" s="535">
        <v>16.36</v>
      </c>
    </row>
    <row r="9399" spans="1:18" ht="12.75">
      <c r="A9399" s="145">
        <v>100247</v>
      </c>
      <c r="B9399" s="102" t="s">
        <v>31010</v>
      </c>
      <c r="C9399" s="145" t="s">
        <v>30951</v>
      </c>
      <c r="D9399" s="535">
        <v>3.78</v>
      </c>
      <c r="E9399" s="536">
        <v>0</v>
      </c>
      <c r="F9399" s="535">
        <v>3.31</v>
      </c>
      <c r="G9399" s="536">
        <v>0</v>
      </c>
      <c r="H9399" s="535">
        <v>4.07</v>
      </c>
      <c r="I9399" s="536">
        <v>0</v>
      </c>
      <c r="J9399" s="535">
        <v>3.08</v>
      </c>
      <c r="K9399" s="536">
        <v>0</v>
      </c>
      <c r="L9399" s="535">
        <v>3.78</v>
      </c>
      <c r="M9399" s="536">
        <v>0</v>
      </c>
      <c r="N9399" s="535">
        <v>3.65</v>
      </c>
      <c r="O9399" s="536">
        <v>0</v>
      </c>
      <c r="P9399" s="535">
        <v>3.87</v>
      </c>
      <c r="Q9399" s="536">
        <v>0</v>
      </c>
      <c r="R9399" s="535">
        <v>4.1500000000000004</v>
      </c>
    </row>
    <row r="9400" spans="1:18" ht="12.75">
      <c r="A9400" s="145">
        <v>100246</v>
      </c>
      <c r="B9400" s="102" t="s">
        <v>31011</v>
      </c>
      <c r="C9400" s="145" t="s">
        <v>30951</v>
      </c>
      <c r="D9400" s="535">
        <v>3.02</v>
      </c>
      <c r="E9400" s="536">
        <v>0</v>
      </c>
      <c r="F9400" s="535">
        <v>2.65</v>
      </c>
      <c r="G9400" s="536">
        <v>0</v>
      </c>
      <c r="H9400" s="535">
        <v>3.25</v>
      </c>
      <c r="I9400" s="536">
        <v>0</v>
      </c>
      <c r="J9400" s="535">
        <v>2.46</v>
      </c>
      <c r="K9400" s="536">
        <v>0</v>
      </c>
      <c r="L9400" s="535">
        <v>3.02</v>
      </c>
      <c r="M9400" s="536">
        <v>0</v>
      </c>
      <c r="N9400" s="535">
        <v>2.92</v>
      </c>
      <c r="O9400" s="536">
        <v>0</v>
      </c>
      <c r="P9400" s="535">
        <v>3.09</v>
      </c>
      <c r="Q9400" s="536">
        <v>0</v>
      </c>
      <c r="R9400" s="535">
        <v>3.32</v>
      </c>
    </row>
    <row r="9401" spans="1:18" ht="12.75">
      <c r="A9401" s="145">
        <v>100255</v>
      </c>
      <c r="B9401" s="102" t="s">
        <v>31012</v>
      </c>
      <c r="C9401" s="145" t="s">
        <v>30951</v>
      </c>
      <c r="D9401" s="535">
        <v>15.12</v>
      </c>
      <c r="E9401" s="536">
        <v>0</v>
      </c>
      <c r="F9401" s="535">
        <v>13.27</v>
      </c>
      <c r="G9401" s="536">
        <v>0</v>
      </c>
      <c r="H9401" s="535">
        <v>16.29</v>
      </c>
      <c r="I9401" s="536">
        <v>0</v>
      </c>
      <c r="J9401" s="535">
        <v>12.32</v>
      </c>
      <c r="K9401" s="536">
        <v>0</v>
      </c>
      <c r="L9401" s="535">
        <v>15.13</v>
      </c>
      <c r="M9401" s="536">
        <v>0</v>
      </c>
      <c r="N9401" s="535">
        <v>14.63</v>
      </c>
      <c r="O9401" s="536">
        <v>0</v>
      </c>
      <c r="P9401" s="535">
        <v>15.49</v>
      </c>
      <c r="Q9401" s="536">
        <v>0</v>
      </c>
      <c r="R9401" s="535">
        <v>16.61</v>
      </c>
    </row>
    <row r="9402" spans="1:18" ht="12.75">
      <c r="A9402" s="145">
        <v>100263</v>
      </c>
      <c r="B9402" s="102" t="s">
        <v>31013</v>
      </c>
      <c r="C9402" s="145" t="s">
        <v>30941</v>
      </c>
      <c r="D9402" s="535">
        <v>2.4500000000000002</v>
      </c>
      <c r="E9402" s="536">
        <v>0</v>
      </c>
      <c r="F9402" s="535">
        <v>2.15</v>
      </c>
      <c r="G9402" s="536">
        <v>0</v>
      </c>
      <c r="H9402" s="535">
        <v>2.64</v>
      </c>
      <c r="I9402" s="536">
        <v>0</v>
      </c>
      <c r="J9402" s="535">
        <v>1.99</v>
      </c>
      <c r="K9402" s="536">
        <v>0</v>
      </c>
      <c r="L9402" s="535">
        <v>2.4500000000000002</v>
      </c>
      <c r="M9402" s="536">
        <v>0</v>
      </c>
      <c r="N9402" s="535">
        <v>2.37</v>
      </c>
      <c r="O9402" s="536">
        <v>0</v>
      </c>
      <c r="P9402" s="535">
        <v>2.5099999999999998</v>
      </c>
      <c r="Q9402" s="536">
        <v>0</v>
      </c>
      <c r="R9402" s="535">
        <v>2.69</v>
      </c>
    </row>
    <row r="9403" spans="1:18" ht="12.75">
      <c r="A9403" s="145">
        <v>100260</v>
      </c>
      <c r="B9403" s="102" t="s">
        <v>31014</v>
      </c>
      <c r="C9403" s="145" t="s">
        <v>30941</v>
      </c>
      <c r="D9403" s="535">
        <v>9.82</v>
      </c>
      <c r="E9403" s="536">
        <v>0</v>
      </c>
      <c r="F9403" s="535">
        <v>8.61</v>
      </c>
      <c r="G9403" s="536">
        <v>0</v>
      </c>
      <c r="H9403" s="535">
        <v>10.57</v>
      </c>
      <c r="I9403" s="536">
        <v>0</v>
      </c>
      <c r="J9403" s="535">
        <v>8</v>
      </c>
      <c r="K9403" s="536">
        <v>0</v>
      </c>
      <c r="L9403" s="535">
        <v>9.82</v>
      </c>
      <c r="M9403" s="536">
        <v>0</v>
      </c>
      <c r="N9403" s="535">
        <v>9.5</v>
      </c>
      <c r="O9403" s="536">
        <v>0</v>
      </c>
      <c r="P9403" s="535">
        <v>10.050000000000001</v>
      </c>
      <c r="Q9403" s="536">
        <v>0</v>
      </c>
      <c r="R9403" s="535">
        <v>10.78</v>
      </c>
    </row>
    <row r="9404" spans="1:18" ht="12.75">
      <c r="A9404" s="145">
        <v>100261</v>
      </c>
      <c r="B9404" s="102" t="s">
        <v>31015</v>
      </c>
      <c r="C9404" s="145" t="s">
        <v>30941</v>
      </c>
      <c r="D9404" s="535">
        <v>6.17</v>
      </c>
      <c r="E9404" s="536">
        <v>0</v>
      </c>
      <c r="F9404" s="535">
        <v>5.41</v>
      </c>
      <c r="G9404" s="536">
        <v>0</v>
      </c>
      <c r="H9404" s="535">
        <v>6.64</v>
      </c>
      <c r="I9404" s="536">
        <v>0</v>
      </c>
      <c r="J9404" s="535">
        <v>5.03</v>
      </c>
      <c r="K9404" s="536">
        <v>0</v>
      </c>
      <c r="L9404" s="535">
        <v>6.17</v>
      </c>
      <c r="M9404" s="536">
        <v>0</v>
      </c>
      <c r="N9404" s="535">
        <v>5.97</v>
      </c>
      <c r="O9404" s="536">
        <v>0</v>
      </c>
      <c r="P9404" s="535">
        <v>6.32</v>
      </c>
      <c r="Q9404" s="536">
        <v>0</v>
      </c>
      <c r="R9404" s="535">
        <v>6.78</v>
      </c>
    </row>
    <row r="9405" spans="1:18" ht="12.75">
      <c r="A9405" s="145">
        <v>100262</v>
      </c>
      <c r="B9405" s="102" t="s">
        <v>31016</v>
      </c>
      <c r="C9405" s="145" t="s">
        <v>30941</v>
      </c>
      <c r="D9405" s="535">
        <v>3.82</v>
      </c>
      <c r="E9405" s="536">
        <v>0</v>
      </c>
      <c r="F9405" s="535">
        <v>3.35</v>
      </c>
      <c r="G9405" s="536">
        <v>0</v>
      </c>
      <c r="H9405" s="535">
        <v>4.12</v>
      </c>
      <c r="I9405" s="536">
        <v>0</v>
      </c>
      <c r="J9405" s="535">
        <v>3.12</v>
      </c>
      <c r="K9405" s="536">
        <v>0</v>
      </c>
      <c r="L9405" s="535">
        <v>3.83</v>
      </c>
      <c r="M9405" s="536">
        <v>0</v>
      </c>
      <c r="N9405" s="535">
        <v>3.7</v>
      </c>
      <c r="O9405" s="536">
        <v>0</v>
      </c>
      <c r="P9405" s="535">
        <v>3.92</v>
      </c>
      <c r="Q9405" s="536">
        <v>0</v>
      </c>
      <c r="R9405" s="535">
        <v>4.2</v>
      </c>
    </row>
    <row r="9406" spans="1:18" ht="12.75">
      <c r="A9406" s="145">
        <v>100271</v>
      </c>
      <c r="B9406" s="102" t="s">
        <v>31017</v>
      </c>
      <c r="C9406" s="145" t="s">
        <v>30939</v>
      </c>
      <c r="D9406" s="535">
        <v>71.150000000000006</v>
      </c>
      <c r="E9406" s="536">
        <v>0</v>
      </c>
      <c r="F9406" s="535">
        <v>62.42</v>
      </c>
      <c r="G9406" s="536">
        <v>0</v>
      </c>
      <c r="H9406" s="535">
        <v>76.61</v>
      </c>
      <c r="I9406" s="536">
        <v>0</v>
      </c>
      <c r="J9406" s="535">
        <v>57.98</v>
      </c>
      <c r="K9406" s="536">
        <v>0</v>
      </c>
      <c r="L9406" s="535">
        <v>71.180000000000007</v>
      </c>
      <c r="M9406" s="536">
        <v>0</v>
      </c>
      <c r="N9406" s="535">
        <v>68.81</v>
      </c>
      <c r="O9406" s="536">
        <v>0</v>
      </c>
      <c r="P9406" s="535">
        <v>72.84</v>
      </c>
      <c r="Q9406" s="536">
        <v>0</v>
      </c>
      <c r="R9406" s="535">
        <v>78.13</v>
      </c>
    </row>
    <row r="9407" spans="1:18" ht="12.75">
      <c r="A9407" s="145">
        <v>100258</v>
      </c>
      <c r="B9407" s="102" t="s">
        <v>31018</v>
      </c>
      <c r="C9407" s="145" t="s">
        <v>30951</v>
      </c>
      <c r="D9407" s="535">
        <v>15.12</v>
      </c>
      <c r="E9407" s="536">
        <v>0</v>
      </c>
      <c r="F9407" s="535">
        <v>13.27</v>
      </c>
      <c r="G9407" s="536">
        <v>0</v>
      </c>
      <c r="H9407" s="535">
        <v>16.29</v>
      </c>
      <c r="I9407" s="536">
        <v>0</v>
      </c>
      <c r="J9407" s="535">
        <v>12.32</v>
      </c>
      <c r="K9407" s="536">
        <v>0</v>
      </c>
      <c r="L9407" s="535">
        <v>15.13</v>
      </c>
      <c r="M9407" s="536">
        <v>0</v>
      </c>
      <c r="N9407" s="535">
        <v>14.63</v>
      </c>
      <c r="O9407" s="536">
        <v>0</v>
      </c>
      <c r="P9407" s="535">
        <v>15.49</v>
      </c>
      <c r="Q9407" s="536">
        <v>0</v>
      </c>
      <c r="R9407" s="535">
        <v>16.61</v>
      </c>
    </row>
    <row r="9408" spans="1:18" ht="12.75">
      <c r="A9408" s="145">
        <v>100259</v>
      </c>
      <c r="B9408" s="102" t="s">
        <v>31019</v>
      </c>
      <c r="C9408" s="145" t="s">
        <v>30951</v>
      </c>
      <c r="D9408" s="535">
        <v>29.8</v>
      </c>
      <c r="E9408" s="536">
        <v>0</v>
      </c>
      <c r="F9408" s="535">
        <v>26.14</v>
      </c>
      <c r="G9408" s="536">
        <v>0</v>
      </c>
      <c r="H9408" s="535">
        <v>32.090000000000003</v>
      </c>
      <c r="I9408" s="536">
        <v>0</v>
      </c>
      <c r="J9408" s="535">
        <v>24.28</v>
      </c>
      <c r="K9408" s="536">
        <v>0</v>
      </c>
      <c r="L9408" s="535">
        <v>29.81</v>
      </c>
      <c r="M9408" s="536">
        <v>0</v>
      </c>
      <c r="N9408" s="535">
        <v>28.82</v>
      </c>
      <c r="O9408" s="536">
        <v>0</v>
      </c>
      <c r="P9408" s="535">
        <v>30.51</v>
      </c>
      <c r="Q9408" s="536">
        <v>0</v>
      </c>
      <c r="R9408" s="535">
        <v>32.729999999999997</v>
      </c>
    </row>
    <row r="9409" spans="1:18" ht="12.75">
      <c r="A9409" s="145">
        <v>100279</v>
      </c>
      <c r="B9409" s="102" t="s">
        <v>31020</v>
      </c>
      <c r="C9409" s="145" t="s">
        <v>2</v>
      </c>
      <c r="D9409" s="535">
        <v>0.87</v>
      </c>
      <c r="E9409" s="536">
        <v>0</v>
      </c>
      <c r="F9409" s="535">
        <v>0.77</v>
      </c>
      <c r="G9409" s="536">
        <v>0</v>
      </c>
      <c r="H9409" s="535">
        <v>0.94</v>
      </c>
      <c r="I9409" s="536">
        <v>0</v>
      </c>
      <c r="J9409" s="535">
        <v>0.71</v>
      </c>
      <c r="K9409" s="536">
        <v>0</v>
      </c>
      <c r="L9409" s="535">
        <v>0.87</v>
      </c>
      <c r="M9409" s="536">
        <v>0</v>
      </c>
      <c r="N9409" s="535">
        <v>0.85</v>
      </c>
      <c r="O9409" s="536">
        <v>0</v>
      </c>
      <c r="P9409" s="535">
        <v>0.9</v>
      </c>
      <c r="Q9409" s="536">
        <v>0</v>
      </c>
      <c r="R9409" s="535">
        <v>0.96</v>
      </c>
    </row>
    <row r="9410" spans="1:18" ht="12.75">
      <c r="A9410" s="145">
        <v>100233</v>
      </c>
      <c r="B9410" s="102" t="s">
        <v>31021</v>
      </c>
      <c r="C9410" s="145" t="s">
        <v>2</v>
      </c>
      <c r="D9410" s="535">
        <v>0.2</v>
      </c>
      <c r="E9410" s="536">
        <v>0</v>
      </c>
      <c r="F9410" s="535">
        <v>0.18</v>
      </c>
      <c r="G9410" s="536">
        <v>0</v>
      </c>
      <c r="H9410" s="535">
        <v>0.22</v>
      </c>
      <c r="I9410" s="536">
        <v>0</v>
      </c>
      <c r="J9410" s="535">
        <v>0.17</v>
      </c>
      <c r="K9410" s="536">
        <v>0</v>
      </c>
      <c r="L9410" s="535">
        <v>0.2</v>
      </c>
      <c r="M9410" s="536">
        <v>0</v>
      </c>
      <c r="N9410" s="535">
        <v>0.2</v>
      </c>
      <c r="O9410" s="536">
        <v>0</v>
      </c>
      <c r="P9410" s="535">
        <v>0.21</v>
      </c>
      <c r="Q9410" s="536">
        <v>0</v>
      </c>
      <c r="R9410" s="535">
        <v>0.23</v>
      </c>
    </row>
    <row r="9411" spans="1:18" ht="12.75">
      <c r="A9411" s="145">
        <v>100232</v>
      </c>
      <c r="B9411" s="102" t="s">
        <v>31022</v>
      </c>
      <c r="C9411" s="145" t="s">
        <v>2</v>
      </c>
      <c r="D9411" s="535">
        <v>0.41</v>
      </c>
      <c r="E9411" s="536">
        <v>0</v>
      </c>
      <c r="F9411" s="535">
        <v>0.36</v>
      </c>
      <c r="G9411" s="536">
        <v>0</v>
      </c>
      <c r="H9411" s="535">
        <v>0.45</v>
      </c>
      <c r="I9411" s="536">
        <v>0</v>
      </c>
      <c r="J9411" s="535">
        <v>0.34</v>
      </c>
      <c r="K9411" s="536">
        <v>0</v>
      </c>
      <c r="L9411" s="535">
        <v>0.41</v>
      </c>
      <c r="M9411" s="536">
        <v>0</v>
      </c>
      <c r="N9411" s="535">
        <v>0.4</v>
      </c>
      <c r="O9411" s="536">
        <v>0</v>
      </c>
      <c r="P9411" s="535">
        <v>0.42</v>
      </c>
      <c r="Q9411" s="536">
        <v>0</v>
      </c>
      <c r="R9411" s="535">
        <v>0.46</v>
      </c>
    </row>
    <row r="9412" spans="1:18" ht="12.75">
      <c r="A9412" s="145">
        <v>100234</v>
      </c>
      <c r="B9412" s="102" t="s">
        <v>31023</v>
      </c>
      <c r="C9412" s="145" t="s">
        <v>4</v>
      </c>
      <c r="D9412" s="535">
        <v>0.62</v>
      </c>
      <c r="E9412" s="536">
        <v>0</v>
      </c>
      <c r="F9412" s="535">
        <v>0.54</v>
      </c>
      <c r="G9412" s="536">
        <v>0</v>
      </c>
      <c r="H9412" s="535">
        <v>0.67</v>
      </c>
      <c r="I9412" s="536">
        <v>0</v>
      </c>
      <c r="J9412" s="535">
        <v>0.51</v>
      </c>
      <c r="K9412" s="536">
        <v>0</v>
      </c>
      <c r="L9412" s="535">
        <v>0.62</v>
      </c>
      <c r="M9412" s="536">
        <v>0</v>
      </c>
      <c r="N9412" s="535">
        <v>0.6</v>
      </c>
      <c r="O9412" s="536">
        <v>0</v>
      </c>
      <c r="P9412" s="535">
        <v>0.64</v>
      </c>
      <c r="Q9412" s="536">
        <v>0</v>
      </c>
      <c r="R9412" s="535">
        <v>0.68</v>
      </c>
    </row>
    <row r="9413" spans="1:18" ht="12.75">
      <c r="A9413" s="145">
        <v>100265</v>
      </c>
      <c r="B9413" s="102" t="s">
        <v>31024</v>
      </c>
      <c r="C9413" s="145" t="s">
        <v>4</v>
      </c>
      <c r="D9413" s="535">
        <v>0.93</v>
      </c>
      <c r="E9413" s="536">
        <v>0</v>
      </c>
      <c r="F9413" s="535">
        <v>0.82</v>
      </c>
      <c r="G9413" s="536">
        <v>0</v>
      </c>
      <c r="H9413" s="535">
        <v>1</v>
      </c>
      <c r="I9413" s="536">
        <v>0</v>
      </c>
      <c r="J9413" s="535">
        <v>0.76</v>
      </c>
      <c r="K9413" s="536">
        <v>0</v>
      </c>
      <c r="L9413" s="535">
        <v>0.93</v>
      </c>
      <c r="M9413" s="536">
        <v>0</v>
      </c>
      <c r="N9413" s="535">
        <v>0.9</v>
      </c>
      <c r="O9413" s="536">
        <v>0</v>
      </c>
      <c r="P9413" s="535">
        <v>0.96</v>
      </c>
      <c r="Q9413" s="536">
        <v>0</v>
      </c>
      <c r="R9413" s="535">
        <v>1.02</v>
      </c>
    </row>
    <row r="9414" spans="1:18" ht="12.75">
      <c r="A9414" s="145">
        <v>100235</v>
      </c>
      <c r="B9414" s="102" t="s">
        <v>31025</v>
      </c>
      <c r="C9414" s="145" t="s">
        <v>9</v>
      </c>
      <c r="D9414" s="535">
        <v>0.04</v>
      </c>
      <c r="E9414" s="536">
        <v>0</v>
      </c>
      <c r="F9414" s="535">
        <v>0.04</v>
      </c>
      <c r="G9414" s="536">
        <v>0</v>
      </c>
      <c r="H9414" s="535">
        <v>0.05</v>
      </c>
      <c r="I9414" s="536">
        <v>0</v>
      </c>
      <c r="J9414" s="535">
        <v>0.03</v>
      </c>
      <c r="K9414" s="536">
        <v>0</v>
      </c>
      <c r="L9414" s="535">
        <v>0.04</v>
      </c>
      <c r="M9414" s="536">
        <v>0</v>
      </c>
      <c r="N9414" s="535">
        <v>0.04</v>
      </c>
      <c r="O9414" s="536">
        <v>0</v>
      </c>
      <c r="P9414" s="535">
        <v>0.04</v>
      </c>
      <c r="Q9414" s="536">
        <v>0</v>
      </c>
      <c r="R9414" s="535">
        <v>0.05</v>
      </c>
    </row>
    <row r="9415" spans="1:18" ht="12.75">
      <c r="A9415" s="145">
        <v>100267</v>
      </c>
      <c r="B9415" s="102" t="s">
        <v>31026</v>
      </c>
      <c r="C9415" s="145" t="s">
        <v>2</v>
      </c>
      <c r="D9415" s="535">
        <v>1.88</v>
      </c>
      <c r="E9415" s="536">
        <v>0</v>
      </c>
      <c r="F9415" s="535">
        <v>1.64</v>
      </c>
      <c r="G9415" s="536">
        <v>0</v>
      </c>
      <c r="H9415" s="535">
        <v>2.02</v>
      </c>
      <c r="I9415" s="536">
        <v>0</v>
      </c>
      <c r="J9415" s="535">
        <v>1.53</v>
      </c>
      <c r="K9415" s="536">
        <v>0</v>
      </c>
      <c r="L9415" s="535">
        <v>1.88</v>
      </c>
      <c r="M9415" s="536">
        <v>0</v>
      </c>
      <c r="N9415" s="535">
        <v>1.81</v>
      </c>
      <c r="O9415" s="536">
        <v>0</v>
      </c>
      <c r="P9415" s="535">
        <v>1.92</v>
      </c>
      <c r="Q9415" s="536">
        <v>0</v>
      </c>
      <c r="R9415" s="535">
        <v>2.06</v>
      </c>
    </row>
    <row r="9416" spans="1:18" ht="12.75">
      <c r="A9416" s="145">
        <v>100231</v>
      </c>
      <c r="B9416" s="102" t="s">
        <v>31027</v>
      </c>
      <c r="C9416" s="145" t="s">
        <v>3</v>
      </c>
      <c r="D9416" s="535">
        <v>0.04</v>
      </c>
      <c r="E9416" s="536">
        <v>0</v>
      </c>
      <c r="F9416" s="535">
        <v>0.03</v>
      </c>
      <c r="G9416" s="536">
        <v>0</v>
      </c>
      <c r="H9416" s="535">
        <v>0.04</v>
      </c>
      <c r="I9416" s="536">
        <v>0</v>
      </c>
      <c r="J9416" s="535">
        <v>0.03</v>
      </c>
      <c r="K9416" s="536">
        <v>0</v>
      </c>
      <c r="L9416" s="535">
        <v>0.04</v>
      </c>
      <c r="M9416" s="536">
        <v>0</v>
      </c>
      <c r="N9416" s="535">
        <v>0.04</v>
      </c>
      <c r="O9416" s="536">
        <v>0</v>
      </c>
      <c r="P9416" s="535">
        <v>0.04</v>
      </c>
      <c r="Q9416" s="536">
        <v>0</v>
      </c>
      <c r="R9416" s="535">
        <v>0.04</v>
      </c>
    </row>
    <row r="9417" spans="1:18" ht="12.75">
      <c r="A9417" s="145">
        <v>100230</v>
      </c>
      <c r="B9417" s="102" t="s">
        <v>31028</v>
      </c>
      <c r="C9417" s="145" t="s">
        <v>3</v>
      </c>
      <c r="D9417" s="535">
        <v>0.02</v>
      </c>
      <c r="E9417" s="536">
        <v>0</v>
      </c>
      <c r="F9417" s="535">
        <v>0.02</v>
      </c>
      <c r="G9417" s="536">
        <v>0</v>
      </c>
      <c r="H9417" s="535">
        <v>0.03</v>
      </c>
      <c r="I9417" s="536">
        <v>0</v>
      </c>
      <c r="J9417" s="535">
        <v>0.02</v>
      </c>
      <c r="K9417" s="536">
        <v>0</v>
      </c>
      <c r="L9417" s="535">
        <v>0.02</v>
      </c>
      <c r="M9417" s="536">
        <v>0</v>
      </c>
      <c r="N9417" s="535">
        <v>0.02</v>
      </c>
      <c r="O9417" s="536">
        <v>0</v>
      </c>
      <c r="P9417" s="535">
        <v>0.02</v>
      </c>
      <c r="Q9417" s="536">
        <v>0</v>
      </c>
      <c r="R9417" s="535">
        <v>0.03</v>
      </c>
    </row>
    <row r="9418" spans="1:18" ht="12.75">
      <c r="A9418" s="145">
        <v>100229</v>
      </c>
      <c r="B9418" s="102" t="s">
        <v>31029</v>
      </c>
      <c r="C9418" s="145" t="s">
        <v>3</v>
      </c>
      <c r="D9418" s="535">
        <v>0.01</v>
      </c>
      <c r="E9418" s="536">
        <v>0</v>
      </c>
      <c r="F9418" s="535">
        <v>0.01</v>
      </c>
      <c r="G9418" s="536">
        <v>0</v>
      </c>
      <c r="H9418" s="535">
        <v>0.01</v>
      </c>
      <c r="I9418" s="536">
        <v>0</v>
      </c>
      <c r="J9418" s="535">
        <v>0.01</v>
      </c>
      <c r="K9418" s="536">
        <v>0</v>
      </c>
      <c r="L9418" s="535">
        <v>0.01</v>
      </c>
      <c r="M9418" s="536">
        <v>0</v>
      </c>
      <c r="N9418" s="535">
        <v>0.01</v>
      </c>
      <c r="O9418" s="536">
        <v>0</v>
      </c>
      <c r="P9418" s="535">
        <v>0.01</v>
      </c>
      <c r="Q9418" s="536">
        <v>0</v>
      </c>
      <c r="R9418" s="535">
        <v>0.01</v>
      </c>
    </row>
    <row r="9419" spans="1:18" ht="12.75">
      <c r="A9419" s="145">
        <v>100272</v>
      </c>
      <c r="B9419" s="102" t="s">
        <v>31030</v>
      </c>
      <c r="C9419" s="145" t="s">
        <v>4</v>
      </c>
      <c r="D9419" s="535">
        <v>1.41</v>
      </c>
      <c r="E9419" s="536">
        <v>0</v>
      </c>
      <c r="F9419" s="535">
        <v>1.23</v>
      </c>
      <c r="G9419" s="536">
        <v>0</v>
      </c>
      <c r="H9419" s="535">
        <v>1.51</v>
      </c>
      <c r="I9419" s="536">
        <v>0</v>
      </c>
      <c r="J9419" s="535">
        <v>1.1399999999999999</v>
      </c>
      <c r="K9419" s="536">
        <v>0</v>
      </c>
      <c r="L9419" s="535">
        <v>1.41</v>
      </c>
      <c r="M9419" s="536">
        <v>0</v>
      </c>
      <c r="N9419" s="535">
        <v>1.36</v>
      </c>
      <c r="O9419" s="536">
        <v>0</v>
      </c>
      <c r="P9419" s="535">
        <v>1.44</v>
      </c>
      <c r="Q9419" s="536">
        <v>0</v>
      </c>
      <c r="R9419" s="535">
        <v>1.54</v>
      </c>
    </row>
    <row r="9420" spans="1:18" ht="12.75">
      <c r="A9420" s="145">
        <v>100269</v>
      </c>
      <c r="B9420" s="102" t="s">
        <v>31031</v>
      </c>
      <c r="C9420" s="145" t="s">
        <v>2</v>
      </c>
      <c r="D9420" s="535">
        <v>1.88</v>
      </c>
      <c r="E9420" s="536">
        <v>0</v>
      </c>
      <c r="F9420" s="535">
        <v>1.64</v>
      </c>
      <c r="G9420" s="536">
        <v>0</v>
      </c>
      <c r="H9420" s="535">
        <v>2.02</v>
      </c>
      <c r="I9420" s="536">
        <v>0</v>
      </c>
      <c r="J9420" s="535">
        <v>1.53</v>
      </c>
      <c r="K9420" s="536">
        <v>0</v>
      </c>
      <c r="L9420" s="535">
        <v>1.88</v>
      </c>
      <c r="M9420" s="536">
        <v>0</v>
      </c>
      <c r="N9420" s="535">
        <v>1.81</v>
      </c>
      <c r="O9420" s="536">
        <v>0</v>
      </c>
      <c r="P9420" s="535">
        <v>1.92</v>
      </c>
      <c r="Q9420" s="536">
        <v>0</v>
      </c>
      <c r="R9420" s="535">
        <v>2.06</v>
      </c>
    </row>
    <row r="9421" spans="1:18" ht="12.75">
      <c r="A9421" s="145">
        <v>100986</v>
      </c>
      <c r="B9421" s="102" t="s">
        <v>31032</v>
      </c>
      <c r="C9421" s="145" t="s">
        <v>7</v>
      </c>
      <c r="D9421" s="535">
        <v>10.17</v>
      </c>
      <c r="E9421" s="536">
        <v>0.3599</v>
      </c>
      <c r="F9421" s="535">
        <v>9.1300000000000008</v>
      </c>
      <c r="G9421" s="536">
        <v>0.40089999999999998</v>
      </c>
      <c r="H9421" s="535">
        <v>9.91</v>
      </c>
      <c r="I9421" s="536">
        <v>0.36930000000000002</v>
      </c>
      <c r="J9421" s="535">
        <v>9.42</v>
      </c>
      <c r="K9421" s="536">
        <v>0.38850000000000001</v>
      </c>
      <c r="L9421" s="535">
        <v>9.24</v>
      </c>
      <c r="M9421" s="536">
        <v>0</v>
      </c>
      <c r="N9421" s="535">
        <v>9.56</v>
      </c>
      <c r="O9421" s="536">
        <v>0.38279999999999997</v>
      </c>
      <c r="P9421" s="535">
        <v>9.26</v>
      </c>
      <c r="Q9421" s="536">
        <v>0.3952</v>
      </c>
      <c r="R9421" s="535">
        <v>9.31</v>
      </c>
    </row>
    <row r="9422" spans="1:18" ht="12.75">
      <c r="A9422" s="145">
        <v>101002</v>
      </c>
      <c r="B9422" s="102" t="s">
        <v>31033</v>
      </c>
      <c r="C9422" s="145" t="s">
        <v>30824</v>
      </c>
      <c r="D9422" s="535">
        <v>6.77</v>
      </c>
      <c r="E9422" s="536">
        <v>0.3589</v>
      </c>
      <c r="F9422" s="535">
        <v>6.07</v>
      </c>
      <c r="G9422" s="536">
        <v>0.40029999999999999</v>
      </c>
      <c r="H9422" s="535">
        <v>6.59</v>
      </c>
      <c r="I9422" s="536">
        <v>0.36870000000000003</v>
      </c>
      <c r="J9422" s="535">
        <v>6.26</v>
      </c>
      <c r="K9422" s="536">
        <v>0.38819999999999999</v>
      </c>
      <c r="L9422" s="535">
        <v>6.15</v>
      </c>
      <c r="M9422" s="536">
        <v>0</v>
      </c>
      <c r="N9422" s="535">
        <v>6.36</v>
      </c>
      <c r="O9422" s="536">
        <v>0.3821</v>
      </c>
      <c r="P9422" s="535">
        <v>6.16</v>
      </c>
      <c r="Q9422" s="536">
        <v>0.39450000000000002</v>
      </c>
      <c r="R9422" s="535">
        <v>6.19</v>
      </c>
    </row>
    <row r="9423" spans="1:18" ht="12.75">
      <c r="A9423" s="145">
        <v>100987</v>
      </c>
      <c r="B9423" s="102" t="s">
        <v>31034</v>
      </c>
      <c r="C9423" s="145" t="s">
        <v>7</v>
      </c>
      <c r="D9423" s="535">
        <v>11.7</v>
      </c>
      <c r="E9423" s="536">
        <v>0.3735</v>
      </c>
      <c r="F9423" s="535">
        <v>10.48</v>
      </c>
      <c r="G9423" s="536">
        <v>0.41699999999999998</v>
      </c>
      <c r="H9423" s="535">
        <v>11.29</v>
      </c>
      <c r="I9423" s="536">
        <v>0.3871</v>
      </c>
      <c r="J9423" s="535">
        <v>10.82</v>
      </c>
      <c r="K9423" s="536">
        <v>0.40389999999999998</v>
      </c>
      <c r="L9423" s="535">
        <v>10.16</v>
      </c>
      <c r="M9423" s="536">
        <v>0</v>
      </c>
      <c r="N9423" s="535">
        <v>10.9</v>
      </c>
      <c r="O9423" s="536">
        <v>0.40089999999999998</v>
      </c>
      <c r="P9423" s="535">
        <v>10.59</v>
      </c>
      <c r="Q9423" s="536">
        <v>0.41270000000000001</v>
      </c>
      <c r="R9423" s="535">
        <v>10.58</v>
      </c>
    </row>
    <row r="9424" spans="1:18" ht="12.75">
      <c r="A9424" s="145">
        <v>101003</v>
      </c>
      <c r="B9424" s="102" t="s">
        <v>31035</v>
      </c>
      <c r="C9424" s="145" t="s">
        <v>30824</v>
      </c>
      <c r="D9424" s="535">
        <v>7.78</v>
      </c>
      <c r="E9424" s="536">
        <v>0.374</v>
      </c>
      <c r="F9424" s="535">
        <v>6.98</v>
      </c>
      <c r="G9424" s="536">
        <v>0.41689999999999999</v>
      </c>
      <c r="H9424" s="535">
        <v>7.5</v>
      </c>
      <c r="I9424" s="536">
        <v>0.38800000000000001</v>
      </c>
      <c r="J9424" s="535">
        <v>7.19</v>
      </c>
      <c r="K9424" s="536">
        <v>0.4047</v>
      </c>
      <c r="L9424" s="535">
        <v>6.76</v>
      </c>
      <c r="M9424" s="536">
        <v>0</v>
      </c>
      <c r="N9424" s="535">
        <v>7.26</v>
      </c>
      <c r="O9424" s="536">
        <v>0.40079999999999999</v>
      </c>
      <c r="P9424" s="535">
        <v>7.05</v>
      </c>
      <c r="Q9424" s="536">
        <v>0.4128</v>
      </c>
      <c r="R9424" s="535">
        <v>7.04</v>
      </c>
    </row>
    <row r="9425" spans="1:18" ht="12.75">
      <c r="A9425" s="145">
        <v>100988</v>
      </c>
      <c r="B9425" s="102" t="s">
        <v>31036</v>
      </c>
      <c r="C9425" s="145" t="s">
        <v>7</v>
      </c>
      <c r="D9425" s="535">
        <v>12.47</v>
      </c>
      <c r="E9425" s="536">
        <v>0.35849999999999999</v>
      </c>
      <c r="F9425" s="535">
        <v>11.11</v>
      </c>
      <c r="G9425" s="536">
        <v>0.40229999999999999</v>
      </c>
      <c r="H9425" s="535">
        <v>11.94</v>
      </c>
      <c r="I9425" s="536">
        <v>0.37440000000000001</v>
      </c>
      <c r="J9425" s="535">
        <v>11.48</v>
      </c>
      <c r="K9425" s="536">
        <v>0.38940000000000002</v>
      </c>
      <c r="L9425" s="535">
        <v>10.71</v>
      </c>
      <c r="M9425" s="536">
        <v>0</v>
      </c>
      <c r="N9425" s="535">
        <v>11.53</v>
      </c>
      <c r="O9425" s="536">
        <v>0.38769999999999999</v>
      </c>
      <c r="P9425" s="535">
        <v>11.21</v>
      </c>
      <c r="Q9425" s="536">
        <v>0.39879999999999999</v>
      </c>
      <c r="R9425" s="535">
        <v>11.19</v>
      </c>
    </row>
    <row r="9426" spans="1:18" ht="12.75">
      <c r="A9426" s="145">
        <v>101004</v>
      </c>
      <c r="B9426" s="102" t="s">
        <v>31037</v>
      </c>
      <c r="C9426" s="145" t="s">
        <v>30824</v>
      </c>
      <c r="D9426" s="535">
        <v>8.31</v>
      </c>
      <c r="E9426" s="536">
        <v>0.35859999999999997</v>
      </c>
      <c r="F9426" s="535">
        <v>7.41</v>
      </c>
      <c r="G9426" s="536">
        <v>0.4022</v>
      </c>
      <c r="H9426" s="535">
        <v>7.95</v>
      </c>
      <c r="I9426" s="536">
        <v>0.37480000000000002</v>
      </c>
      <c r="J9426" s="535">
        <v>7.65</v>
      </c>
      <c r="K9426" s="536">
        <v>0.38950000000000001</v>
      </c>
      <c r="L9426" s="535">
        <v>7.14</v>
      </c>
      <c r="M9426" s="536">
        <v>0</v>
      </c>
      <c r="N9426" s="535">
        <v>7.68</v>
      </c>
      <c r="O9426" s="536">
        <v>0.38800000000000001</v>
      </c>
      <c r="P9426" s="535">
        <v>7.47</v>
      </c>
      <c r="Q9426" s="536">
        <v>0.39889999999999998</v>
      </c>
      <c r="R9426" s="535">
        <v>7.46</v>
      </c>
    </row>
    <row r="9427" spans="1:18" ht="12.75">
      <c r="A9427" s="145">
        <v>100985</v>
      </c>
      <c r="B9427" s="102" t="s">
        <v>31038</v>
      </c>
      <c r="C9427" s="145" t="s">
        <v>7</v>
      </c>
      <c r="D9427" s="535">
        <v>8.27</v>
      </c>
      <c r="E9427" s="536">
        <v>0.4027</v>
      </c>
      <c r="F9427" s="535">
        <v>7.56</v>
      </c>
      <c r="G9427" s="536">
        <v>0.4405</v>
      </c>
      <c r="H9427" s="535">
        <v>8.32</v>
      </c>
      <c r="I9427" s="536">
        <v>0.4002</v>
      </c>
      <c r="J9427" s="535">
        <v>7.77</v>
      </c>
      <c r="K9427" s="536">
        <v>0.42859999999999998</v>
      </c>
      <c r="L9427" s="535">
        <v>7.79</v>
      </c>
      <c r="M9427" s="536">
        <v>0</v>
      </c>
      <c r="N9427" s="535">
        <v>8.02</v>
      </c>
      <c r="O9427" s="536">
        <v>0.41520000000000001</v>
      </c>
      <c r="P9427" s="535">
        <v>7.75</v>
      </c>
      <c r="Q9427" s="536">
        <v>0.42970000000000003</v>
      </c>
      <c r="R9427" s="535">
        <v>7.84</v>
      </c>
    </row>
    <row r="9428" spans="1:18" ht="12.75">
      <c r="A9428" s="145">
        <v>101001</v>
      </c>
      <c r="B9428" s="102" t="s">
        <v>31039</v>
      </c>
      <c r="C9428" s="145" t="s">
        <v>30824</v>
      </c>
      <c r="D9428" s="535">
        <v>5.51</v>
      </c>
      <c r="E9428" s="536">
        <v>0.40289999999999998</v>
      </c>
      <c r="F9428" s="535">
        <v>5.05</v>
      </c>
      <c r="G9428" s="536">
        <v>0.43959999999999999</v>
      </c>
      <c r="H9428" s="535">
        <v>5.55</v>
      </c>
      <c r="I9428" s="536">
        <v>0.4</v>
      </c>
      <c r="J9428" s="535">
        <v>5.18</v>
      </c>
      <c r="K9428" s="536">
        <v>0.42859999999999998</v>
      </c>
      <c r="L9428" s="535">
        <v>5.2</v>
      </c>
      <c r="M9428" s="536">
        <v>0</v>
      </c>
      <c r="N9428" s="535">
        <v>5.35</v>
      </c>
      <c r="O9428" s="536">
        <v>0.41499999999999998</v>
      </c>
      <c r="P9428" s="535">
        <v>5.17</v>
      </c>
      <c r="Q9428" s="536">
        <v>0.4294</v>
      </c>
      <c r="R9428" s="535">
        <v>5.23</v>
      </c>
    </row>
    <row r="9429" spans="1:18" ht="12.75">
      <c r="A9429" s="145">
        <v>101008</v>
      </c>
      <c r="B9429" s="102" t="s">
        <v>31040</v>
      </c>
      <c r="C9429" s="145" t="s">
        <v>7</v>
      </c>
      <c r="D9429" s="535">
        <v>6.29</v>
      </c>
      <c r="E9429" s="536">
        <v>0.29249999999999998</v>
      </c>
      <c r="F9429" s="535">
        <v>5.53</v>
      </c>
      <c r="G9429" s="536">
        <v>0.3327</v>
      </c>
      <c r="H9429" s="535">
        <v>5.99</v>
      </c>
      <c r="I9429" s="536">
        <v>0.30719999999999997</v>
      </c>
      <c r="J9429" s="535">
        <v>5.74</v>
      </c>
      <c r="K9429" s="536">
        <v>0.3206</v>
      </c>
      <c r="L9429" s="535">
        <v>5.64</v>
      </c>
      <c r="M9429" s="536">
        <v>4.0800000000000003E-2</v>
      </c>
      <c r="N9429" s="535">
        <v>5.76</v>
      </c>
      <c r="O9429" s="536">
        <v>0.31940000000000002</v>
      </c>
      <c r="P9429" s="535">
        <v>5.59</v>
      </c>
      <c r="Q9429" s="536">
        <v>0.32919999999999999</v>
      </c>
      <c r="R9429" s="535">
        <v>5.61</v>
      </c>
    </row>
    <row r="9430" spans="1:18" ht="12.75">
      <c r="A9430" s="145">
        <v>101007</v>
      </c>
      <c r="B9430" s="102" t="s">
        <v>31041</v>
      </c>
      <c r="C9430" s="145" t="s">
        <v>7</v>
      </c>
      <c r="D9430" s="535">
        <v>6.22</v>
      </c>
      <c r="E9430" s="536">
        <v>0.26050000000000001</v>
      </c>
      <c r="F9430" s="535">
        <v>5.45</v>
      </c>
      <c r="G9430" s="536">
        <v>0.29720000000000002</v>
      </c>
      <c r="H9430" s="535">
        <v>5.95</v>
      </c>
      <c r="I9430" s="536">
        <v>0.27229999999999999</v>
      </c>
      <c r="J9430" s="535">
        <v>5.66</v>
      </c>
      <c r="K9430" s="536">
        <v>0.28620000000000001</v>
      </c>
      <c r="L9430" s="535">
        <v>5.6</v>
      </c>
      <c r="M9430" s="536">
        <v>4.2900000000000001E-2</v>
      </c>
      <c r="N9430" s="535">
        <v>5.71</v>
      </c>
      <c r="O9430" s="536">
        <v>0.28370000000000001</v>
      </c>
      <c r="P9430" s="535">
        <v>5.52</v>
      </c>
      <c r="Q9430" s="536">
        <v>0.29349999999999998</v>
      </c>
      <c r="R9430" s="535">
        <v>5.56</v>
      </c>
    </row>
    <row r="9431" spans="1:18" ht="12.75">
      <c r="A9431" s="145">
        <v>100982</v>
      </c>
      <c r="B9431" s="102" t="s">
        <v>31042</v>
      </c>
      <c r="C9431" s="145" t="s">
        <v>7</v>
      </c>
      <c r="D9431" s="535">
        <v>10</v>
      </c>
      <c r="E9431" s="536">
        <v>0.41199999999999998</v>
      </c>
      <c r="F9431" s="535">
        <v>8.92</v>
      </c>
      <c r="G9431" s="536">
        <v>0.46189999999999998</v>
      </c>
      <c r="H9431" s="535">
        <v>9.8699999999999992</v>
      </c>
      <c r="I9431" s="536">
        <v>0.41739999999999999</v>
      </c>
      <c r="J9431" s="535">
        <v>9.2100000000000009</v>
      </c>
      <c r="K9431" s="536">
        <v>0.44729999999999998</v>
      </c>
      <c r="L9431" s="535">
        <v>9.35</v>
      </c>
      <c r="M9431" s="536">
        <v>0</v>
      </c>
      <c r="N9431" s="535">
        <v>9.44</v>
      </c>
      <c r="O9431" s="536">
        <v>0.43640000000000001</v>
      </c>
      <c r="P9431" s="535">
        <v>9.1199999999999992</v>
      </c>
      <c r="Q9431" s="536">
        <v>0.45179999999999998</v>
      </c>
      <c r="R9431" s="535">
        <v>9.3699999999999992</v>
      </c>
    </row>
    <row r="9432" spans="1:18" ht="12.75">
      <c r="A9432" s="145">
        <v>100998</v>
      </c>
      <c r="B9432" s="102" t="s">
        <v>31043</v>
      </c>
      <c r="C9432" s="145" t="s">
        <v>30824</v>
      </c>
      <c r="D9432" s="535">
        <v>6.68</v>
      </c>
      <c r="E9432" s="536">
        <v>0.41170000000000001</v>
      </c>
      <c r="F9432" s="535">
        <v>5.96</v>
      </c>
      <c r="G9432" s="536">
        <v>0.46139999999999998</v>
      </c>
      <c r="H9432" s="535">
        <v>6.58</v>
      </c>
      <c r="I9432" s="536">
        <v>0.41789999999999999</v>
      </c>
      <c r="J9432" s="535">
        <v>6.16</v>
      </c>
      <c r="K9432" s="536">
        <v>0.44640000000000002</v>
      </c>
      <c r="L9432" s="535">
        <v>6.23</v>
      </c>
      <c r="M9432" s="536">
        <v>0</v>
      </c>
      <c r="N9432" s="535">
        <v>6.3</v>
      </c>
      <c r="O9432" s="536">
        <v>0.4365</v>
      </c>
      <c r="P9432" s="535">
        <v>6.09</v>
      </c>
      <c r="Q9432" s="536">
        <v>0.4516</v>
      </c>
      <c r="R9432" s="535">
        <v>6.26</v>
      </c>
    </row>
    <row r="9433" spans="1:18" ht="12.75">
      <c r="A9433" s="145">
        <v>100983</v>
      </c>
      <c r="B9433" s="102" t="s">
        <v>31044</v>
      </c>
      <c r="C9433" s="145" t="s">
        <v>7</v>
      </c>
      <c r="D9433" s="535">
        <v>10.050000000000001</v>
      </c>
      <c r="E9433" s="536">
        <v>0.41789999999999999</v>
      </c>
      <c r="F9433" s="535">
        <v>8.9600000000000009</v>
      </c>
      <c r="G9433" s="536">
        <v>0.46879999999999999</v>
      </c>
      <c r="H9433" s="535">
        <v>9.84</v>
      </c>
      <c r="I9433" s="536">
        <v>0.42680000000000001</v>
      </c>
      <c r="J9433" s="535">
        <v>9.26</v>
      </c>
      <c r="K9433" s="536">
        <v>0.4536</v>
      </c>
      <c r="L9433" s="535">
        <v>9.0500000000000007</v>
      </c>
      <c r="M9433" s="536">
        <v>0</v>
      </c>
      <c r="N9433" s="535">
        <v>9.42</v>
      </c>
      <c r="O9433" s="536">
        <v>0.44590000000000002</v>
      </c>
      <c r="P9433" s="535">
        <v>9.1199999999999992</v>
      </c>
      <c r="Q9433" s="536">
        <v>0.46050000000000002</v>
      </c>
      <c r="R9433" s="535">
        <v>9.31</v>
      </c>
    </row>
    <row r="9434" spans="1:18" ht="12.75">
      <c r="A9434" s="145">
        <v>100999</v>
      </c>
      <c r="B9434" s="102" t="s">
        <v>31045</v>
      </c>
      <c r="C9434" s="145" t="s">
        <v>30824</v>
      </c>
      <c r="D9434" s="535">
        <v>6.73</v>
      </c>
      <c r="E9434" s="536">
        <v>0.41749999999999998</v>
      </c>
      <c r="F9434" s="535">
        <v>6.01</v>
      </c>
      <c r="G9434" s="536">
        <v>0.46760000000000002</v>
      </c>
      <c r="H9434" s="535">
        <v>6.58</v>
      </c>
      <c r="I9434" s="536">
        <v>0.42709999999999998</v>
      </c>
      <c r="J9434" s="535">
        <v>6.2</v>
      </c>
      <c r="K9434" s="536">
        <v>0.45319999999999999</v>
      </c>
      <c r="L9434" s="535">
        <v>6.07</v>
      </c>
      <c r="M9434" s="536">
        <v>0</v>
      </c>
      <c r="N9434" s="535">
        <v>6.3</v>
      </c>
      <c r="O9434" s="536">
        <v>0.44600000000000001</v>
      </c>
      <c r="P9434" s="535">
        <v>6.11</v>
      </c>
      <c r="Q9434" s="536">
        <v>0.45989999999999998</v>
      </c>
      <c r="R9434" s="535">
        <v>6.24</v>
      </c>
    </row>
    <row r="9435" spans="1:18" ht="12.75">
      <c r="A9435" s="145">
        <v>100984</v>
      </c>
      <c r="B9435" s="102" t="s">
        <v>31046</v>
      </c>
      <c r="C9435" s="145" t="s">
        <v>7</v>
      </c>
      <c r="D9435" s="535">
        <v>9.89</v>
      </c>
      <c r="E9435" s="536">
        <v>0.40439999999999998</v>
      </c>
      <c r="F9435" s="535">
        <v>8.7899999999999991</v>
      </c>
      <c r="G9435" s="536">
        <v>0.4551</v>
      </c>
      <c r="H9435" s="535">
        <v>9.61</v>
      </c>
      <c r="I9435" s="536">
        <v>0.41620000000000001</v>
      </c>
      <c r="J9435" s="535">
        <v>9.08</v>
      </c>
      <c r="K9435" s="536">
        <v>0.4405</v>
      </c>
      <c r="L9435" s="535">
        <v>8.82</v>
      </c>
      <c r="M9435" s="536">
        <v>0</v>
      </c>
      <c r="N9435" s="535">
        <v>9.2200000000000006</v>
      </c>
      <c r="O9435" s="536">
        <v>0.43380000000000002</v>
      </c>
      <c r="P9435" s="535">
        <v>8.92</v>
      </c>
      <c r="Q9435" s="536">
        <v>0.44840000000000002</v>
      </c>
      <c r="R9435" s="535">
        <v>9.1</v>
      </c>
    </row>
    <row r="9436" spans="1:18" ht="12.75">
      <c r="A9436" s="145">
        <v>101000</v>
      </c>
      <c r="B9436" s="102" t="s">
        <v>31047</v>
      </c>
      <c r="C9436" s="145" t="s">
        <v>30824</v>
      </c>
      <c r="D9436" s="535">
        <v>6.59</v>
      </c>
      <c r="E9436" s="536">
        <v>0.4052</v>
      </c>
      <c r="F9436" s="535">
        <v>5.87</v>
      </c>
      <c r="G9436" s="536">
        <v>0.45490000000000003</v>
      </c>
      <c r="H9436" s="535">
        <v>6.41</v>
      </c>
      <c r="I9436" s="536">
        <v>0.41649999999999998</v>
      </c>
      <c r="J9436" s="535">
        <v>6.06</v>
      </c>
      <c r="K9436" s="536">
        <v>0.44059999999999999</v>
      </c>
      <c r="L9436" s="535">
        <v>5.89</v>
      </c>
      <c r="M9436" s="536">
        <v>0</v>
      </c>
      <c r="N9436" s="535">
        <v>6.14</v>
      </c>
      <c r="O9436" s="536">
        <v>0.43490000000000001</v>
      </c>
      <c r="P9436" s="535">
        <v>5.95</v>
      </c>
      <c r="Q9436" s="536">
        <v>0.44869999999999999</v>
      </c>
      <c r="R9436" s="535">
        <v>6.06</v>
      </c>
    </row>
    <row r="9437" spans="1:18" ht="12.75">
      <c r="A9437" s="145">
        <v>100981</v>
      </c>
      <c r="B9437" s="102" t="s">
        <v>31048</v>
      </c>
      <c r="C9437" s="145" t="s">
        <v>7</v>
      </c>
      <c r="D9437" s="535">
        <v>10.26</v>
      </c>
      <c r="E9437" s="536">
        <v>0.44929999999999998</v>
      </c>
      <c r="F9437" s="535">
        <v>9.26</v>
      </c>
      <c r="G9437" s="536">
        <v>0.49780000000000002</v>
      </c>
      <c r="H9437" s="535">
        <v>10.39</v>
      </c>
      <c r="I9437" s="536">
        <v>0.44369999999999998</v>
      </c>
      <c r="J9437" s="535">
        <v>9.52</v>
      </c>
      <c r="K9437" s="536">
        <v>0.48420000000000002</v>
      </c>
      <c r="L9437" s="535">
        <v>9.86</v>
      </c>
      <c r="M9437" s="536">
        <v>0</v>
      </c>
      <c r="N9437" s="535">
        <v>9.91</v>
      </c>
      <c r="O9437" s="536">
        <v>0.4652</v>
      </c>
      <c r="P9437" s="535">
        <v>9.5500000000000007</v>
      </c>
      <c r="Q9437" s="536">
        <v>0.48270000000000002</v>
      </c>
      <c r="R9437" s="535">
        <v>9.89</v>
      </c>
    </row>
    <row r="9438" spans="1:18" ht="12.75">
      <c r="A9438" s="145">
        <v>100997</v>
      </c>
      <c r="B9438" s="102" t="s">
        <v>31049</v>
      </c>
      <c r="C9438" s="145" t="s">
        <v>30824</v>
      </c>
      <c r="D9438" s="535">
        <v>6.84</v>
      </c>
      <c r="E9438" s="536">
        <v>0.45029999999999998</v>
      </c>
      <c r="F9438" s="535">
        <v>6.18</v>
      </c>
      <c r="G9438" s="536">
        <v>0.49840000000000001</v>
      </c>
      <c r="H9438" s="535">
        <v>6.93</v>
      </c>
      <c r="I9438" s="536">
        <v>0.44440000000000002</v>
      </c>
      <c r="J9438" s="535">
        <v>6.37</v>
      </c>
      <c r="K9438" s="536">
        <v>0.48349999999999999</v>
      </c>
      <c r="L9438" s="535">
        <v>6.59</v>
      </c>
      <c r="M9438" s="536">
        <v>0</v>
      </c>
      <c r="N9438" s="535">
        <v>6.62</v>
      </c>
      <c r="O9438" s="536">
        <v>0.46529999999999999</v>
      </c>
      <c r="P9438" s="535">
        <v>6.38</v>
      </c>
      <c r="Q9438" s="536">
        <v>0.48280000000000001</v>
      </c>
      <c r="R9438" s="535">
        <v>6.6</v>
      </c>
    </row>
    <row r="9439" spans="1:18" ht="12.75">
      <c r="A9439" s="145">
        <v>101010</v>
      </c>
      <c r="B9439" s="102" t="s">
        <v>31050</v>
      </c>
      <c r="C9439" s="145" t="s">
        <v>30824</v>
      </c>
      <c r="D9439" s="535">
        <v>30.3</v>
      </c>
      <c r="E9439" s="536">
        <v>0.31019999999999998</v>
      </c>
      <c r="F9439" s="535">
        <v>27.39</v>
      </c>
      <c r="G9439" s="536">
        <v>0.34320000000000001</v>
      </c>
      <c r="H9439" s="535">
        <v>29.5</v>
      </c>
      <c r="I9439" s="536">
        <v>0.31859999999999999</v>
      </c>
      <c r="J9439" s="535">
        <v>28.39</v>
      </c>
      <c r="K9439" s="536">
        <v>0.33110000000000001</v>
      </c>
      <c r="L9439" s="535">
        <v>28.16</v>
      </c>
      <c r="M9439" s="536">
        <v>7.9500000000000001E-2</v>
      </c>
      <c r="N9439" s="535">
        <v>28.68</v>
      </c>
      <c r="O9439" s="536">
        <v>0.32779999999999998</v>
      </c>
      <c r="P9439" s="535">
        <v>27.55</v>
      </c>
      <c r="Q9439" s="536">
        <v>0.3412</v>
      </c>
      <c r="R9439" s="535">
        <v>27.84</v>
      </c>
    </row>
    <row r="9440" spans="1:18" ht="12.75">
      <c r="A9440" s="145">
        <v>101009</v>
      </c>
      <c r="B9440" s="102" t="s">
        <v>31051</v>
      </c>
      <c r="C9440" s="145" t="s">
        <v>30824</v>
      </c>
      <c r="D9440" s="535">
        <v>48.11</v>
      </c>
      <c r="E9440" s="536">
        <v>0.3105</v>
      </c>
      <c r="F9440" s="535">
        <v>43.5</v>
      </c>
      <c r="G9440" s="536">
        <v>0.34339999999999998</v>
      </c>
      <c r="H9440" s="535">
        <v>46.85</v>
      </c>
      <c r="I9440" s="536">
        <v>0.31890000000000002</v>
      </c>
      <c r="J9440" s="535">
        <v>45.09</v>
      </c>
      <c r="K9440" s="536">
        <v>0.33129999999999998</v>
      </c>
      <c r="L9440" s="535">
        <v>44.72</v>
      </c>
      <c r="M9440" s="536">
        <v>7.9600000000000004E-2</v>
      </c>
      <c r="N9440" s="535">
        <v>45.54</v>
      </c>
      <c r="O9440" s="536">
        <v>0.3281</v>
      </c>
      <c r="P9440" s="535">
        <v>43.75</v>
      </c>
      <c r="Q9440" s="536">
        <v>0.34150000000000003</v>
      </c>
      <c r="R9440" s="535">
        <v>44.21</v>
      </c>
    </row>
    <row r="9441" spans="1:18" ht="12.75">
      <c r="A9441" s="145">
        <v>100978</v>
      </c>
      <c r="B9441" s="102" t="s">
        <v>31052</v>
      </c>
      <c r="C9441" s="145" t="s">
        <v>7</v>
      </c>
      <c r="D9441" s="535">
        <v>7.74</v>
      </c>
      <c r="E9441" s="536">
        <v>0.41089999999999999</v>
      </c>
      <c r="F9441" s="535">
        <v>6.93</v>
      </c>
      <c r="G9441" s="536">
        <v>0.45889999999999997</v>
      </c>
      <c r="H9441" s="535">
        <v>7.65</v>
      </c>
      <c r="I9441" s="536">
        <v>0.41570000000000001</v>
      </c>
      <c r="J9441" s="535">
        <v>7.16</v>
      </c>
      <c r="K9441" s="536">
        <v>0.44409999999999999</v>
      </c>
      <c r="L9441" s="535">
        <v>7.23</v>
      </c>
      <c r="M9441" s="536">
        <v>0</v>
      </c>
      <c r="N9441" s="535">
        <v>7.33</v>
      </c>
      <c r="O9441" s="536">
        <v>0.43380000000000002</v>
      </c>
      <c r="P9441" s="535">
        <v>7.09</v>
      </c>
      <c r="Q9441" s="536">
        <v>0.44850000000000001</v>
      </c>
      <c r="R9441" s="535">
        <v>7.26</v>
      </c>
    </row>
    <row r="9442" spans="1:18" ht="12.75">
      <c r="A9442" s="145">
        <v>100994</v>
      </c>
      <c r="B9442" s="102" t="s">
        <v>31053</v>
      </c>
      <c r="C9442" s="145" t="s">
        <v>30824</v>
      </c>
      <c r="D9442" s="535">
        <v>5.13</v>
      </c>
      <c r="E9442" s="536">
        <v>0.4113</v>
      </c>
      <c r="F9442" s="535">
        <v>4.58</v>
      </c>
      <c r="G9442" s="536">
        <v>0.4607</v>
      </c>
      <c r="H9442" s="535">
        <v>5.07</v>
      </c>
      <c r="I9442" s="536">
        <v>0.41620000000000001</v>
      </c>
      <c r="J9442" s="535">
        <v>4.74</v>
      </c>
      <c r="K9442" s="536">
        <v>0.4451</v>
      </c>
      <c r="L9442" s="535">
        <v>4.79</v>
      </c>
      <c r="M9442" s="536">
        <v>0</v>
      </c>
      <c r="N9442" s="535">
        <v>4.8499999999999996</v>
      </c>
      <c r="O9442" s="536">
        <v>0.43509999999999999</v>
      </c>
      <c r="P9442" s="535">
        <v>4.71</v>
      </c>
      <c r="Q9442" s="536">
        <v>0.44800000000000001</v>
      </c>
      <c r="R9442" s="535">
        <v>4.8099999999999996</v>
      </c>
    </row>
    <row r="9443" spans="1:18" ht="12.75">
      <c r="A9443" s="145">
        <v>100974</v>
      </c>
      <c r="B9443" s="102" t="s">
        <v>31054</v>
      </c>
      <c r="C9443" s="145" t="s">
        <v>7</v>
      </c>
      <c r="D9443" s="535">
        <v>9.49</v>
      </c>
      <c r="E9443" s="536">
        <v>0.40360000000000001</v>
      </c>
      <c r="F9443" s="535">
        <v>8.43</v>
      </c>
      <c r="G9443" s="536">
        <v>0.45429999999999998</v>
      </c>
      <c r="H9443" s="535">
        <v>9.51</v>
      </c>
      <c r="I9443" s="536">
        <v>0.2702</v>
      </c>
      <c r="J9443" s="535">
        <v>8.7200000000000006</v>
      </c>
      <c r="K9443" s="536">
        <v>0.43919999999999998</v>
      </c>
      <c r="L9443" s="535">
        <v>9.0399999999999991</v>
      </c>
      <c r="M9443" s="536">
        <v>0</v>
      </c>
      <c r="N9443" s="535">
        <v>9.07</v>
      </c>
      <c r="O9443" s="536">
        <v>0.28339999999999999</v>
      </c>
      <c r="P9443" s="535">
        <v>8.6</v>
      </c>
      <c r="Q9443" s="536">
        <v>0.44529999999999997</v>
      </c>
      <c r="R9443" s="535">
        <v>8.92</v>
      </c>
    </row>
    <row r="9444" spans="1:18" ht="12.75">
      <c r="A9444" s="145">
        <v>100990</v>
      </c>
      <c r="B9444" s="102" t="s">
        <v>31055</v>
      </c>
      <c r="C9444" s="145" t="s">
        <v>30824</v>
      </c>
      <c r="D9444" s="535">
        <v>6.33</v>
      </c>
      <c r="E9444" s="536">
        <v>0.40279999999999999</v>
      </c>
      <c r="F9444" s="535">
        <v>5.63</v>
      </c>
      <c r="G9444" s="536">
        <v>0.45290000000000002</v>
      </c>
      <c r="H9444" s="535">
        <v>6.34</v>
      </c>
      <c r="I9444" s="536">
        <v>0.2697</v>
      </c>
      <c r="J9444" s="535">
        <v>5.82</v>
      </c>
      <c r="K9444" s="536">
        <v>0.43809999999999999</v>
      </c>
      <c r="L9444" s="535">
        <v>6.03</v>
      </c>
      <c r="M9444" s="536">
        <v>0</v>
      </c>
      <c r="N9444" s="535">
        <v>6.06</v>
      </c>
      <c r="O9444" s="536">
        <v>0.28220000000000001</v>
      </c>
      <c r="P9444" s="535">
        <v>5.74</v>
      </c>
      <c r="Q9444" s="536">
        <v>0.44429999999999997</v>
      </c>
      <c r="R9444" s="535">
        <v>5.96</v>
      </c>
    </row>
    <row r="9445" spans="1:18" ht="12.75">
      <c r="A9445" s="145">
        <v>100979</v>
      </c>
      <c r="B9445" s="102" t="s">
        <v>31056</v>
      </c>
      <c r="C9445" s="145" t="s">
        <v>7</v>
      </c>
      <c r="D9445" s="535">
        <v>7.44</v>
      </c>
      <c r="E9445" s="536">
        <v>0.41670000000000001</v>
      </c>
      <c r="F9445" s="535">
        <v>6.64</v>
      </c>
      <c r="G9445" s="536">
        <v>0.46689999999999998</v>
      </c>
      <c r="H9445" s="535">
        <v>7.28</v>
      </c>
      <c r="I9445" s="536">
        <v>0.42580000000000001</v>
      </c>
      <c r="J9445" s="535">
        <v>6.87</v>
      </c>
      <c r="K9445" s="536">
        <v>0.45119999999999999</v>
      </c>
      <c r="L9445" s="535">
        <v>6.69</v>
      </c>
      <c r="M9445" s="536">
        <v>0</v>
      </c>
      <c r="N9445" s="535">
        <v>6.98</v>
      </c>
      <c r="O9445" s="536">
        <v>0.44409999999999999</v>
      </c>
      <c r="P9445" s="535">
        <v>6.77</v>
      </c>
      <c r="Q9445" s="536">
        <v>0.45789999999999997</v>
      </c>
      <c r="R9445" s="535">
        <v>6.88</v>
      </c>
    </row>
    <row r="9446" spans="1:18" ht="12.75">
      <c r="A9446" s="145">
        <v>100995</v>
      </c>
      <c r="B9446" s="102" t="s">
        <v>31057</v>
      </c>
      <c r="C9446" s="145" t="s">
        <v>30824</v>
      </c>
      <c r="D9446" s="535">
        <v>4.97</v>
      </c>
      <c r="E9446" s="536">
        <v>0.41849999999999998</v>
      </c>
      <c r="F9446" s="535">
        <v>4.43</v>
      </c>
      <c r="G9446" s="536">
        <v>0.46949999999999997</v>
      </c>
      <c r="H9446" s="535">
        <v>4.87</v>
      </c>
      <c r="I9446" s="536">
        <v>0.42709999999999998</v>
      </c>
      <c r="J9446" s="535">
        <v>4.59</v>
      </c>
      <c r="K9446" s="536">
        <v>0.45319999999999999</v>
      </c>
      <c r="L9446" s="535">
        <v>4.46</v>
      </c>
      <c r="M9446" s="536">
        <v>0</v>
      </c>
      <c r="N9446" s="535">
        <v>4.66</v>
      </c>
      <c r="O9446" s="536">
        <v>0.44640000000000002</v>
      </c>
      <c r="P9446" s="535">
        <v>4.53</v>
      </c>
      <c r="Q9446" s="536">
        <v>0.4592</v>
      </c>
      <c r="R9446" s="535">
        <v>4.6100000000000003</v>
      </c>
    </row>
    <row r="9447" spans="1:18" ht="12.75">
      <c r="A9447" s="145">
        <v>100975</v>
      </c>
      <c r="B9447" s="102" t="s">
        <v>31058</v>
      </c>
      <c r="C9447" s="145" t="s">
        <v>7</v>
      </c>
      <c r="D9447" s="535">
        <v>9.57</v>
      </c>
      <c r="E9447" s="536">
        <v>0.41070000000000001</v>
      </c>
      <c r="F9447" s="535">
        <v>8.5</v>
      </c>
      <c r="G9447" s="536">
        <v>0.46239999999999998</v>
      </c>
      <c r="H9447" s="535">
        <v>9.49</v>
      </c>
      <c r="I9447" s="536">
        <v>0.2908</v>
      </c>
      <c r="J9447" s="535">
        <v>8.7899999999999991</v>
      </c>
      <c r="K9447" s="536">
        <v>0.4471</v>
      </c>
      <c r="L9447" s="535">
        <v>8.76</v>
      </c>
      <c r="M9447" s="536">
        <v>0</v>
      </c>
      <c r="N9447" s="535">
        <v>9.07</v>
      </c>
      <c r="O9447" s="536">
        <v>0.30430000000000001</v>
      </c>
      <c r="P9447" s="535">
        <v>8.64</v>
      </c>
      <c r="Q9447" s="536">
        <v>0.45490000000000003</v>
      </c>
      <c r="R9447" s="535">
        <v>8.8800000000000008</v>
      </c>
    </row>
    <row r="9448" spans="1:18" ht="12.75">
      <c r="A9448" s="145">
        <v>100991</v>
      </c>
      <c r="B9448" s="102" t="s">
        <v>31059</v>
      </c>
      <c r="C9448" s="145" t="s">
        <v>30824</v>
      </c>
      <c r="D9448" s="535">
        <v>6.4</v>
      </c>
      <c r="E9448" s="536">
        <v>0.41089999999999999</v>
      </c>
      <c r="F9448" s="535">
        <v>5.7</v>
      </c>
      <c r="G9448" s="536">
        <v>0.46139999999999998</v>
      </c>
      <c r="H9448" s="535">
        <v>6.35</v>
      </c>
      <c r="I9448" s="536">
        <v>0.2913</v>
      </c>
      <c r="J9448" s="535">
        <v>5.87</v>
      </c>
      <c r="K9448" s="536">
        <v>0.44800000000000001</v>
      </c>
      <c r="L9448" s="535">
        <v>5.88</v>
      </c>
      <c r="M9448" s="536">
        <v>0</v>
      </c>
      <c r="N9448" s="535">
        <v>6.07</v>
      </c>
      <c r="O9448" s="536">
        <v>0.30480000000000002</v>
      </c>
      <c r="P9448" s="535">
        <v>5.79</v>
      </c>
      <c r="Q9448" s="536">
        <v>0.45419999999999999</v>
      </c>
      <c r="R9448" s="535">
        <v>5.96</v>
      </c>
    </row>
    <row r="9449" spans="1:18" ht="12.75">
      <c r="A9449" s="145">
        <v>100980</v>
      </c>
      <c r="B9449" s="102" t="s">
        <v>31060</v>
      </c>
      <c r="C9449" s="145" t="s">
        <v>7</v>
      </c>
      <c r="D9449" s="535">
        <v>7.07</v>
      </c>
      <c r="E9449" s="536">
        <v>0.40450000000000003</v>
      </c>
      <c r="F9449" s="535">
        <v>6.3</v>
      </c>
      <c r="G9449" s="536">
        <v>0.45400000000000001</v>
      </c>
      <c r="H9449" s="535">
        <v>6.88</v>
      </c>
      <c r="I9449" s="536">
        <v>0.41570000000000001</v>
      </c>
      <c r="J9449" s="535">
        <v>6.52</v>
      </c>
      <c r="K9449" s="536">
        <v>0.43869999999999998</v>
      </c>
      <c r="L9449" s="535">
        <v>6.3</v>
      </c>
      <c r="M9449" s="536">
        <v>0</v>
      </c>
      <c r="N9449" s="535">
        <v>6.59</v>
      </c>
      <c r="O9449" s="536">
        <v>0.434</v>
      </c>
      <c r="P9449" s="535">
        <v>6.4</v>
      </c>
      <c r="Q9449" s="536">
        <v>0.44690000000000002</v>
      </c>
      <c r="R9449" s="535">
        <v>6.5</v>
      </c>
    </row>
    <row r="9450" spans="1:18" ht="12.75">
      <c r="A9450" s="145">
        <v>100996</v>
      </c>
      <c r="B9450" s="102" t="s">
        <v>31061</v>
      </c>
      <c r="C9450" s="145" t="s">
        <v>30824</v>
      </c>
      <c r="D9450" s="535">
        <v>4.71</v>
      </c>
      <c r="E9450" s="536">
        <v>0.40339999999999998</v>
      </c>
      <c r="F9450" s="535">
        <v>4.1900000000000004</v>
      </c>
      <c r="G9450" s="536">
        <v>0.45350000000000001</v>
      </c>
      <c r="H9450" s="535">
        <v>4.57</v>
      </c>
      <c r="I9450" s="536">
        <v>0.4158</v>
      </c>
      <c r="J9450" s="535">
        <v>4.33</v>
      </c>
      <c r="K9450" s="536">
        <v>0.43880000000000002</v>
      </c>
      <c r="L9450" s="535">
        <v>4.1900000000000004</v>
      </c>
      <c r="M9450" s="536">
        <v>0</v>
      </c>
      <c r="N9450" s="535">
        <v>4.3899999999999997</v>
      </c>
      <c r="O9450" s="536">
        <v>0.43280000000000002</v>
      </c>
      <c r="P9450" s="535">
        <v>4.26</v>
      </c>
      <c r="Q9450" s="536">
        <v>0.44600000000000001</v>
      </c>
      <c r="R9450" s="535">
        <v>4.3099999999999996</v>
      </c>
    </row>
    <row r="9451" spans="1:18" ht="12.75">
      <c r="A9451" s="145">
        <v>100976</v>
      </c>
      <c r="B9451" s="102" t="s">
        <v>31062</v>
      </c>
      <c r="C9451" s="145" t="s">
        <v>7</v>
      </c>
      <c r="D9451" s="535">
        <v>9.42</v>
      </c>
      <c r="E9451" s="536">
        <v>0.39700000000000002</v>
      </c>
      <c r="F9451" s="535">
        <v>8.34</v>
      </c>
      <c r="G9451" s="536">
        <v>0.44840000000000002</v>
      </c>
      <c r="H9451" s="535">
        <v>9.2799999999999994</v>
      </c>
      <c r="I9451" s="536">
        <v>0.28339999999999999</v>
      </c>
      <c r="J9451" s="535">
        <v>8.6300000000000008</v>
      </c>
      <c r="K9451" s="536">
        <v>0.43340000000000001</v>
      </c>
      <c r="L9451" s="535">
        <v>8.5399999999999991</v>
      </c>
      <c r="M9451" s="536">
        <v>0</v>
      </c>
      <c r="N9451" s="535">
        <v>8.8800000000000008</v>
      </c>
      <c r="O9451" s="536">
        <v>0.29620000000000002</v>
      </c>
      <c r="P9451" s="535">
        <v>8.4499999999999993</v>
      </c>
      <c r="Q9451" s="536">
        <v>0.44259999999999999</v>
      </c>
      <c r="R9451" s="535">
        <v>8.69</v>
      </c>
    </row>
    <row r="9452" spans="1:18" ht="12.75">
      <c r="A9452" s="145">
        <v>100992</v>
      </c>
      <c r="B9452" s="102" t="s">
        <v>31063</v>
      </c>
      <c r="C9452" s="145" t="s">
        <v>30824</v>
      </c>
      <c r="D9452" s="535">
        <v>6.27</v>
      </c>
      <c r="E9452" s="536">
        <v>0.3987</v>
      </c>
      <c r="F9452" s="535">
        <v>5.57</v>
      </c>
      <c r="G9452" s="536">
        <v>0.44879999999999998</v>
      </c>
      <c r="H9452" s="535">
        <v>6.18</v>
      </c>
      <c r="I9452" s="536">
        <v>0.28320000000000001</v>
      </c>
      <c r="J9452" s="535">
        <v>5.74</v>
      </c>
      <c r="K9452" s="536">
        <v>0.4355</v>
      </c>
      <c r="L9452" s="535">
        <v>5.7</v>
      </c>
      <c r="M9452" s="536">
        <v>0</v>
      </c>
      <c r="N9452" s="535">
        <v>5.91</v>
      </c>
      <c r="O9452" s="536">
        <v>0.29609999999999997</v>
      </c>
      <c r="P9452" s="535">
        <v>5.64</v>
      </c>
      <c r="Q9452" s="536">
        <v>0.44330000000000003</v>
      </c>
      <c r="R9452" s="535">
        <v>5.79</v>
      </c>
    </row>
    <row r="9453" spans="1:18" ht="12.75">
      <c r="A9453" s="145">
        <v>100977</v>
      </c>
      <c r="B9453" s="102" t="s">
        <v>31064</v>
      </c>
      <c r="C9453" s="145" t="s">
        <v>7</v>
      </c>
      <c r="D9453" s="535">
        <v>8.44</v>
      </c>
      <c r="E9453" s="536">
        <v>0.45140000000000002</v>
      </c>
      <c r="F9453" s="535">
        <v>7.64</v>
      </c>
      <c r="G9453" s="536">
        <v>0.49869999999999998</v>
      </c>
      <c r="H9453" s="535">
        <v>8.5500000000000007</v>
      </c>
      <c r="I9453" s="536">
        <v>0.4456</v>
      </c>
      <c r="J9453" s="535">
        <v>7.86</v>
      </c>
      <c r="K9453" s="536">
        <v>0.48470000000000002</v>
      </c>
      <c r="L9453" s="535">
        <v>8.1199999999999992</v>
      </c>
      <c r="M9453" s="536">
        <v>0</v>
      </c>
      <c r="N9453" s="535">
        <v>8.17</v>
      </c>
      <c r="O9453" s="536">
        <v>0.46629999999999999</v>
      </c>
      <c r="P9453" s="535">
        <v>7.88</v>
      </c>
      <c r="Q9453" s="536">
        <v>0.48349999999999999</v>
      </c>
      <c r="R9453" s="535">
        <v>8.1300000000000008</v>
      </c>
    </row>
    <row r="9454" spans="1:18" ht="12.75">
      <c r="A9454" s="145">
        <v>100993</v>
      </c>
      <c r="B9454" s="102" t="s">
        <v>31065</v>
      </c>
      <c r="C9454" s="145" t="s">
        <v>30824</v>
      </c>
      <c r="D9454" s="535">
        <v>5.61</v>
      </c>
      <c r="E9454" s="536">
        <v>0.45279999999999998</v>
      </c>
      <c r="F9454" s="535">
        <v>5.08</v>
      </c>
      <c r="G9454" s="536">
        <v>0.5</v>
      </c>
      <c r="H9454" s="535">
        <v>5.69</v>
      </c>
      <c r="I9454" s="536">
        <v>0.44640000000000002</v>
      </c>
      <c r="J9454" s="535">
        <v>5.23</v>
      </c>
      <c r="K9454" s="536">
        <v>0.48570000000000002</v>
      </c>
      <c r="L9454" s="535">
        <v>5.41</v>
      </c>
      <c r="M9454" s="536">
        <v>0</v>
      </c>
      <c r="N9454" s="535">
        <v>5.44</v>
      </c>
      <c r="O9454" s="536">
        <v>0.46689999999999998</v>
      </c>
      <c r="P9454" s="535">
        <v>5.25</v>
      </c>
      <c r="Q9454" s="536">
        <v>0.48380000000000001</v>
      </c>
      <c r="R9454" s="535">
        <v>5.42</v>
      </c>
    </row>
    <row r="9455" spans="1:18" ht="12.75">
      <c r="A9455" s="145">
        <v>100973</v>
      </c>
      <c r="B9455" s="102" t="s">
        <v>31066</v>
      </c>
      <c r="C9455" s="145" t="s">
        <v>7</v>
      </c>
      <c r="D9455" s="535">
        <v>9.6999999999999993</v>
      </c>
      <c r="E9455" s="536">
        <v>0.44019999999999998</v>
      </c>
      <c r="F9455" s="535">
        <v>8.7100000000000009</v>
      </c>
      <c r="G9455" s="536">
        <v>0.49020000000000002</v>
      </c>
      <c r="H9455" s="535">
        <v>10</v>
      </c>
      <c r="I9455" s="536">
        <v>0.27900000000000003</v>
      </c>
      <c r="J9455" s="535">
        <v>8.9700000000000006</v>
      </c>
      <c r="K9455" s="536">
        <v>0.47599999999999998</v>
      </c>
      <c r="L9455" s="535">
        <v>9.5299999999999994</v>
      </c>
      <c r="M9455" s="536">
        <v>0</v>
      </c>
      <c r="N9455" s="535">
        <v>9.51</v>
      </c>
      <c r="O9455" s="536">
        <v>0.29339999999999999</v>
      </c>
      <c r="P9455" s="535">
        <v>8.9700000000000006</v>
      </c>
      <c r="Q9455" s="536">
        <v>0.47599999999999998</v>
      </c>
      <c r="R9455" s="535">
        <v>9.3800000000000008</v>
      </c>
    </row>
    <row r="9456" spans="1:18" ht="12.75">
      <c r="A9456" s="145">
        <v>100989</v>
      </c>
      <c r="B9456" s="102" t="s">
        <v>31067</v>
      </c>
      <c r="C9456" s="145" t="s">
        <v>30824</v>
      </c>
      <c r="D9456" s="535">
        <v>6.46</v>
      </c>
      <c r="E9456" s="536">
        <v>0.44119999999999998</v>
      </c>
      <c r="F9456" s="535">
        <v>5.8</v>
      </c>
      <c r="G9456" s="536">
        <v>0.4914</v>
      </c>
      <c r="H9456" s="535">
        <v>6.66</v>
      </c>
      <c r="I9456" s="536">
        <v>0.27929999999999999</v>
      </c>
      <c r="J9456" s="535">
        <v>5.99</v>
      </c>
      <c r="K9456" s="536">
        <v>0.4758</v>
      </c>
      <c r="L9456" s="535">
        <v>6.35</v>
      </c>
      <c r="M9456" s="536">
        <v>0</v>
      </c>
      <c r="N9456" s="535">
        <v>6.35</v>
      </c>
      <c r="O9456" s="536">
        <v>0.29289999999999999</v>
      </c>
      <c r="P9456" s="535">
        <v>5.97</v>
      </c>
      <c r="Q9456" s="536">
        <v>0.47739999999999999</v>
      </c>
      <c r="R9456" s="535">
        <v>6.25</v>
      </c>
    </row>
    <row r="9457" spans="1:18" ht="12.75">
      <c r="A9457" s="145">
        <v>101467</v>
      </c>
      <c r="B9457" s="102" t="s">
        <v>31068</v>
      </c>
      <c r="C9457" s="145" t="s">
        <v>30824</v>
      </c>
      <c r="D9457" s="535">
        <v>20.28</v>
      </c>
      <c r="E9457" s="536">
        <v>0.25790000000000002</v>
      </c>
      <c r="F9457" s="535">
        <v>18.239999999999998</v>
      </c>
      <c r="G9457" s="536">
        <v>0.28670000000000001</v>
      </c>
      <c r="H9457" s="535">
        <v>20.100000000000001</v>
      </c>
      <c r="I9457" s="536">
        <v>0.26019999999999999</v>
      </c>
      <c r="J9457" s="535">
        <v>18.579999999999998</v>
      </c>
      <c r="K9457" s="536">
        <v>0.28149999999999997</v>
      </c>
      <c r="L9457" s="535">
        <v>19.09</v>
      </c>
      <c r="M9457" s="536">
        <v>6.5000000000000002E-2</v>
      </c>
      <c r="N9457" s="535">
        <v>19.27</v>
      </c>
      <c r="O9457" s="536">
        <v>0.27139999999999997</v>
      </c>
      <c r="P9457" s="535">
        <v>18.84</v>
      </c>
      <c r="Q9457" s="536">
        <v>0.27760000000000001</v>
      </c>
      <c r="R9457" s="535">
        <v>19.25</v>
      </c>
    </row>
    <row r="9458" spans="1:18" ht="12.75">
      <c r="A9458" s="145">
        <v>101468</v>
      </c>
      <c r="B9458" s="102" t="s">
        <v>31069</v>
      </c>
      <c r="C9458" s="145" t="s">
        <v>30824</v>
      </c>
      <c r="D9458" s="535">
        <v>18.55</v>
      </c>
      <c r="E9458" s="536">
        <v>0.25769999999999998</v>
      </c>
      <c r="F9458" s="535">
        <v>16.68</v>
      </c>
      <c r="G9458" s="536">
        <v>0.28660000000000002</v>
      </c>
      <c r="H9458" s="535">
        <v>18.39</v>
      </c>
      <c r="I9458" s="536">
        <v>0.25990000000000002</v>
      </c>
      <c r="J9458" s="535">
        <v>17</v>
      </c>
      <c r="K9458" s="536">
        <v>0.28120000000000001</v>
      </c>
      <c r="L9458" s="535">
        <v>17.47</v>
      </c>
      <c r="M9458" s="536">
        <v>6.4699999999999994E-2</v>
      </c>
      <c r="N9458" s="535">
        <v>17.62</v>
      </c>
      <c r="O9458" s="536">
        <v>0.27129999999999999</v>
      </c>
      <c r="P9458" s="535">
        <v>17.22</v>
      </c>
      <c r="Q9458" s="536">
        <v>0.27760000000000001</v>
      </c>
      <c r="R9458" s="535">
        <v>17.600000000000001</v>
      </c>
    </row>
    <row r="9459" spans="1:18" ht="12.75">
      <c r="A9459" s="145">
        <v>101014</v>
      </c>
      <c r="B9459" s="102" t="s">
        <v>31070</v>
      </c>
      <c r="C9459" s="145" t="s">
        <v>30824</v>
      </c>
      <c r="D9459" s="535">
        <v>46.34</v>
      </c>
      <c r="E9459" s="536">
        <v>0.25790000000000002</v>
      </c>
      <c r="F9459" s="535">
        <v>41.69</v>
      </c>
      <c r="G9459" s="536">
        <v>0.28660000000000002</v>
      </c>
      <c r="H9459" s="535">
        <v>45.94</v>
      </c>
      <c r="I9459" s="536">
        <v>0.2601</v>
      </c>
      <c r="J9459" s="535">
        <v>42.47</v>
      </c>
      <c r="K9459" s="536">
        <v>0.28139999999999998</v>
      </c>
      <c r="L9459" s="535">
        <v>43.63</v>
      </c>
      <c r="M9459" s="536">
        <v>6.5299999999999997E-2</v>
      </c>
      <c r="N9459" s="535">
        <v>44.03</v>
      </c>
      <c r="O9459" s="536">
        <v>0.27139999999999997</v>
      </c>
      <c r="P9459" s="535">
        <v>43.04</v>
      </c>
      <c r="Q9459" s="536">
        <v>0.27760000000000001</v>
      </c>
      <c r="R9459" s="535">
        <v>43.99</v>
      </c>
    </row>
    <row r="9460" spans="1:18" ht="12.75">
      <c r="A9460" s="145">
        <v>101015</v>
      </c>
      <c r="B9460" s="102" t="s">
        <v>31071</v>
      </c>
      <c r="C9460" s="145" t="s">
        <v>30824</v>
      </c>
      <c r="D9460" s="535">
        <v>38.07</v>
      </c>
      <c r="E9460" s="536">
        <v>0.25790000000000002</v>
      </c>
      <c r="F9460" s="535">
        <v>34.25</v>
      </c>
      <c r="G9460" s="536">
        <v>0.28670000000000001</v>
      </c>
      <c r="H9460" s="535">
        <v>37.729999999999997</v>
      </c>
      <c r="I9460" s="536">
        <v>0.26029999999999998</v>
      </c>
      <c r="J9460" s="535">
        <v>34.880000000000003</v>
      </c>
      <c r="K9460" s="536">
        <v>0.28149999999999997</v>
      </c>
      <c r="L9460" s="535">
        <v>35.85</v>
      </c>
      <c r="M9460" s="536">
        <v>6.5000000000000002E-2</v>
      </c>
      <c r="N9460" s="535">
        <v>36.159999999999997</v>
      </c>
      <c r="O9460" s="536">
        <v>0.27160000000000001</v>
      </c>
      <c r="P9460" s="535">
        <v>35.36</v>
      </c>
      <c r="Q9460" s="536">
        <v>0.2777</v>
      </c>
      <c r="R9460" s="535">
        <v>36.14</v>
      </c>
    </row>
    <row r="9461" spans="1:18" ht="12.75">
      <c r="A9461" s="145">
        <v>101463</v>
      </c>
      <c r="B9461" s="102" t="s">
        <v>31072</v>
      </c>
      <c r="C9461" s="145" t="s">
        <v>30824</v>
      </c>
      <c r="D9461" s="535">
        <v>50.73</v>
      </c>
      <c r="E9461" s="536">
        <v>0.25800000000000001</v>
      </c>
      <c r="F9461" s="535">
        <v>45.64</v>
      </c>
      <c r="G9461" s="536">
        <v>0.2868</v>
      </c>
      <c r="H9461" s="535">
        <v>50.28</v>
      </c>
      <c r="I9461" s="536">
        <v>0.26029999999999998</v>
      </c>
      <c r="J9461" s="535">
        <v>46.5</v>
      </c>
      <c r="K9461" s="536">
        <v>0.28149999999999997</v>
      </c>
      <c r="L9461" s="535">
        <v>47.77</v>
      </c>
      <c r="M9461" s="536">
        <v>6.5299999999999997E-2</v>
      </c>
      <c r="N9461" s="535">
        <v>48.2</v>
      </c>
      <c r="O9461" s="536">
        <v>0.27160000000000001</v>
      </c>
      <c r="P9461" s="535">
        <v>47.12</v>
      </c>
      <c r="Q9461" s="536">
        <v>0.27779999999999999</v>
      </c>
      <c r="R9461" s="535">
        <v>48.16</v>
      </c>
    </row>
    <row r="9462" spans="1:18" ht="12.75">
      <c r="A9462" s="145">
        <v>101464</v>
      </c>
      <c r="B9462" s="102" t="s">
        <v>31073</v>
      </c>
      <c r="C9462" s="145" t="s">
        <v>30824</v>
      </c>
      <c r="D9462" s="535">
        <v>38.97</v>
      </c>
      <c r="E9462" s="536">
        <v>0.25790000000000002</v>
      </c>
      <c r="F9462" s="535">
        <v>35.049999999999997</v>
      </c>
      <c r="G9462" s="536">
        <v>0.28670000000000001</v>
      </c>
      <c r="H9462" s="535">
        <v>38.619999999999997</v>
      </c>
      <c r="I9462" s="536">
        <v>0.26019999999999999</v>
      </c>
      <c r="J9462" s="535">
        <v>35.72</v>
      </c>
      <c r="K9462" s="536">
        <v>0.28139999999999998</v>
      </c>
      <c r="L9462" s="535">
        <v>36.69</v>
      </c>
      <c r="M9462" s="536">
        <v>6.5100000000000005E-2</v>
      </c>
      <c r="N9462" s="535">
        <v>37.020000000000003</v>
      </c>
      <c r="O9462" s="536">
        <v>0.27150000000000002</v>
      </c>
      <c r="P9462" s="535">
        <v>36.19</v>
      </c>
      <c r="Q9462" s="536">
        <v>0.2777</v>
      </c>
      <c r="R9462" s="535">
        <v>36.99</v>
      </c>
    </row>
    <row r="9463" spans="1:18" ht="12.75">
      <c r="A9463" s="145">
        <v>101465</v>
      </c>
      <c r="B9463" s="102" t="s">
        <v>31074</v>
      </c>
      <c r="C9463" s="145" t="s">
        <v>30824</v>
      </c>
      <c r="D9463" s="535">
        <v>29.79</v>
      </c>
      <c r="E9463" s="536">
        <v>0.25779999999999997</v>
      </c>
      <c r="F9463" s="535">
        <v>26.79</v>
      </c>
      <c r="G9463" s="536">
        <v>0.28670000000000001</v>
      </c>
      <c r="H9463" s="535">
        <v>29.52</v>
      </c>
      <c r="I9463" s="536">
        <v>0.26019999999999999</v>
      </c>
      <c r="J9463" s="535">
        <v>27.29</v>
      </c>
      <c r="K9463" s="536">
        <v>0.28139999999999998</v>
      </c>
      <c r="L9463" s="535">
        <v>28.05</v>
      </c>
      <c r="M9463" s="536">
        <v>6.5199999999999994E-2</v>
      </c>
      <c r="N9463" s="535">
        <v>28.3</v>
      </c>
      <c r="O9463" s="536">
        <v>0.27139999999999997</v>
      </c>
      <c r="P9463" s="535">
        <v>27.66</v>
      </c>
      <c r="Q9463" s="536">
        <v>0.2777</v>
      </c>
      <c r="R9463" s="535">
        <v>28.27</v>
      </c>
    </row>
    <row r="9464" spans="1:18" ht="12.75">
      <c r="A9464" s="145">
        <v>101466</v>
      </c>
      <c r="B9464" s="102" t="s">
        <v>31075</v>
      </c>
      <c r="C9464" s="145" t="s">
        <v>30824</v>
      </c>
      <c r="D9464" s="535">
        <v>24.23</v>
      </c>
      <c r="E9464" s="536">
        <v>0.25790000000000002</v>
      </c>
      <c r="F9464" s="535">
        <v>21.8</v>
      </c>
      <c r="G9464" s="536">
        <v>0.28670000000000001</v>
      </c>
      <c r="H9464" s="535">
        <v>24.03</v>
      </c>
      <c r="I9464" s="536">
        <v>0.2601</v>
      </c>
      <c r="J9464" s="535">
        <v>22.22</v>
      </c>
      <c r="K9464" s="536">
        <v>0.28129999999999999</v>
      </c>
      <c r="L9464" s="535">
        <v>22.83</v>
      </c>
      <c r="M9464" s="536">
        <v>6.5299999999999997E-2</v>
      </c>
      <c r="N9464" s="535">
        <v>23.02</v>
      </c>
      <c r="O9464" s="536">
        <v>0.27150000000000002</v>
      </c>
      <c r="P9464" s="535">
        <v>22.51</v>
      </c>
      <c r="Q9464" s="536">
        <v>0.2777</v>
      </c>
      <c r="R9464" s="535">
        <v>23.01</v>
      </c>
    </row>
    <row r="9465" spans="1:18" ht="12.75">
      <c r="A9465" s="145">
        <v>101013</v>
      </c>
      <c r="B9465" s="102" t="s">
        <v>31076</v>
      </c>
      <c r="C9465" s="145" t="s">
        <v>30824</v>
      </c>
      <c r="D9465" s="535">
        <v>50.58</v>
      </c>
      <c r="E9465" s="536">
        <v>0.25779999999999997</v>
      </c>
      <c r="F9465" s="535">
        <v>45.5</v>
      </c>
      <c r="G9465" s="536">
        <v>0.28660000000000002</v>
      </c>
      <c r="H9465" s="535">
        <v>50.13</v>
      </c>
      <c r="I9465" s="536">
        <v>0.2601</v>
      </c>
      <c r="J9465" s="535">
        <v>46.36</v>
      </c>
      <c r="K9465" s="536">
        <v>0.28129999999999999</v>
      </c>
      <c r="L9465" s="535">
        <v>47.63</v>
      </c>
      <c r="M9465" s="536">
        <v>6.5299999999999997E-2</v>
      </c>
      <c r="N9465" s="535">
        <v>48.05</v>
      </c>
      <c r="O9465" s="536">
        <v>0.27139999999999997</v>
      </c>
      <c r="P9465" s="535">
        <v>46.98</v>
      </c>
      <c r="Q9465" s="536">
        <v>0.27760000000000001</v>
      </c>
      <c r="R9465" s="535">
        <v>48.01</v>
      </c>
    </row>
    <row r="9466" spans="1:18" ht="12.75">
      <c r="A9466" s="145">
        <v>101477</v>
      </c>
      <c r="B9466" s="102" t="s">
        <v>31077</v>
      </c>
      <c r="C9466" s="145" t="s">
        <v>30824</v>
      </c>
      <c r="D9466" s="535">
        <v>14.68</v>
      </c>
      <c r="E9466" s="536">
        <v>0.25750000000000001</v>
      </c>
      <c r="F9466" s="535">
        <v>13.22</v>
      </c>
      <c r="G9466" s="536">
        <v>0.28589999999999999</v>
      </c>
      <c r="H9466" s="535">
        <v>14.55</v>
      </c>
      <c r="I9466" s="536">
        <v>0.25979999999999998</v>
      </c>
      <c r="J9466" s="535">
        <v>13.46</v>
      </c>
      <c r="K9466" s="536">
        <v>0.28079999999999999</v>
      </c>
      <c r="L9466" s="535">
        <v>13.82</v>
      </c>
      <c r="M9466" s="536">
        <v>6.4399999999999999E-2</v>
      </c>
      <c r="N9466" s="535">
        <v>13.95</v>
      </c>
      <c r="O9466" s="536">
        <v>0.27100000000000002</v>
      </c>
      <c r="P9466" s="535">
        <v>13.63</v>
      </c>
      <c r="Q9466" s="536">
        <v>0.27729999999999999</v>
      </c>
      <c r="R9466" s="535">
        <v>13.94</v>
      </c>
    </row>
    <row r="9467" spans="1:18" ht="12.75">
      <c r="A9467" s="145">
        <v>101478</v>
      </c>
      <c r="B9467" s="102" t="s">
        <v>31078</v>
      </c>
      <c r="C9467" s="145" t="s">
        <v>30824</v>
      </c>
      <c r="D9467" s="535">
        <v>12.49</v>
      </c>
      <c r="E9467" s="536">
        <v>0.25779999999999997</v>
      </c>
      <c r="F9467" s="535">
        <v>11.24</v>
      </c>
      <c r="G9467" s="536">
        <v>0.28649999999999998</v>
      </c>
      <c r="H9467" s="535">
        <v>12.38</v>
      </c>
      <c r="I9467" s="536">
        <v>0.2601</v>
      </c>
      <c r="J9467" s="535">
        <v>11.45</v>
      </c>
      <c r="K9467" s="536">
        <v>0.28120000000000001</v>
      </c>
      <c r="L9467" s="535">
        <v>11.76</v>
      </c>
      <c r="M9467" s="536">
        <v>6.4600000000000005E-2</v>
      </c>
      <c r="N9467" s="535">
        <v>11.87</v>
      </c>
      <c r="O9467" s="536">
        <v>0.27129999999999999</v>
      </c>
      <c r="P9467" s="535">
        <v>11.6</v>
      </c>
      <c r="Q9467" s="536">
        <v>0.27760000000000001</v>
      </c>
      <c r="R9467" s="535">
        <v>11.86</v>
      </c>
    </row>
    <row r="9468" spans="1:18" ht="12.75">
      <c r="A9468" s="145">
        <v>101017</v>
      </c>
      <c r="B9468" s="102" t="s">
        <v>31079</v>
      </c>
      <c r="C9468" s="145" t="s">
        <v>30824</v>
      </c>
      <c r="D9468" s="535">
        <v>33.409999999999997</v>
      </c>
      <c r="E9468" s="536">
        <v>0.25800000000000001</v>
      </c>
      <c r="F9468" s="535">
        <v>30.05</v>
      </c>
      <c r="G9468" s="536">
        <v>0.28689999999999999</v>
      </c>
      <c r="H9468" s="535">
        <v>33.119999999999997</v>
      </c>
      <c r="I9468" s="536">
        <v>0.26029999999999998</v>
      </c>
      <c r="J9468" s="535">
        <v>30.62</v>
      </c>
      <c r="K9468" s="536">
        <v>0.28149999999999997</v>
      </c>
      <c r="L9468" s="535">
        <v>31.46</v>
      </c>
      <c r="M9468" s="536">
        <v>6.5199999999999994E-2</v>
      </c>
      <c r="N9468" s="535">
        <v>31.74</v>
      </c>
      <c r="O9468" s="536">
        <v>0.27160000000000001</v>
      </c>
      <c r="P9468" s="535">
        <v>31.03</v>
      </c>
      <c r="Q9468" s="536">
        <v>0.27779999999999999</v>
      </c>
      <c r="R9468" s="535">
        <v>31.71</v>
      </c>
    </row>
    <row r="9469" spans="1:18" ht="12.75">
      <c r="A9469" s="145">
        <v>101018</v>
      </c>
      <c r="B9469" s="102" t="s">
        <v>31080</v>
      </c>
      <c r="C9469" s="145" t="s">
        <v>30824</v>
      </c>
      <c r="D9469" s="535">
        <v>27.45</v>
      </c>
      <c r="E9469" s="536">
        <v>0.25790000000000002</v>
      </c>
      <c r="F9469" s="535">
        <v>24.69</v>
      </c>
      <c r="G9469" s="536">
        <v>0.2868</v>
      </c>
      <c r="H9469" s="535">
        <v>27.21</v>
      </c>
      <c r="I9469" s="536">
        <v>0.26019999999999999</v>
      </c>
      <c r="J9469" s="535">
        <v>25.16</v>
      </c>
      <c r="K9469" s="536">
        <v>0.28139999999999998</v>
      </c>
      <c r="L9469" s="535">
        <v>25.84</v>
      </c>
      <c r="M9469" s="536">
        <v>6.5000000000000002E-2</v>
      </c>
      <c r="N9469" s="535">
        <v>26.08</v>
      </c>
      <c r="O9469" s="536">
        <v>0.27150000000000002</v>
      </c>
      <c r="P9469" s="535">
        <v>25.48</v>
      </c>
      <c r="Q9469" s="536">
        <v>0.27789999999999998</v>
      </c>
      <c r="R9469" s="535">
        <v>26.06</v>
      </c>
    </row>
    <row r="9470" spans="1:18" ht="12.75">
      <c r="A9470" s="145">
        <v>101469</v>
      </c>
      <c r="B9470" s="102" t="s">
        <v>31081</v>
      </c>
      <c r="C9470" s="145" t="s">
        <v>30824</v>
      </c>
      <c r="D9470" s="535">
        <v>41.52</v>
      </c>
      <c r="E9470" s="536">
        <v>0.25790000000000002</v>
      </c>
      <c r="F9470" s="535">
        <v>37.35</v>
      </c>
      <c r="G9470" s="536">
        <v>0.28670000000000001</v>
      </c>
      <c r="H9470" s="535">
        <v>41.15</v>
      </c>
      <c r="I9470" s="536">
        <v>0.26029999999999998</v>
      </c>
      <c r="J9470" s="535">
        <v>38.049999999999997</v>
      </c>
      <c r="K9470" s="536">
        <v>0.28149999999999997</v>
      </c>
      <c r="L9470" s="535">
        <v>39.090000000000003</v>
      </c>
      <c r="M9470" s="536">
        <v>6.5199999999999994E-2</v>
      </c>
      <c r="N9470" s="535">
        <v>39.44</v>
      </c>
      <c r="O9470" s="536">
        <v>0.27160000000000001</v>
      </c>
      <c r="P9470" s="535">
        <v>38.56</v>
      </c>
      <c r="Q9470" s="536">
        <v>0.2777</v>
      </c>
      <c r="R9470" s="535">
        <v>39.409999999999997</v>
      </c>
    </row>
    <row r="9471" spans="1:18" ht="12.75">
      <c r="A9471" s="145">
        <v>101470</v>
      </c>
      <c r="B9471" s="102" t="s">
        <v>31082</v>
      </c>
      <c r="C9471" s="145" t="s">
        <v>30824</v>
      </c>
      <c r="D9471" s="535">
        <v>32.950000000000003</v>
      </c>
      <c r="E9471" s="536">
        <v>0.25800000000000001</v>
      </c>
      <c r="F9471" s="535">
        <v>29.65</v>
      </c>
      <c r="G9471" s="536">
        <v>0.28670000000000001</v>
      </c>
      <c r="H9471" s="535">
        <v>32.67</v>
      </c>
      <c r="I9471" s="536">
        <v>0.26019999999999999</v>
      </c>
      <c r="J9471" s="535">
        <v>30.2</v>
      </c>
      <c r="K9471" s="536">
        <v>0.28149999999999997</v>
      </c>
      <c r="L9471" s="535">
        <v>31.03</v>
      </c>
      <c r="M9471" s="536">
        <v>6.5100000000000005E-2</v>
      </c>
      <c r="N9471" s="535">
        <v>31.31</v>
      </c>
      <c r="O9471" s="536">
        <v>0.27150000000000002</v>
      </c>
      <c r="P9471" s="535">
        <v>30.6</v>
      </c>
      <c r="Q9471" s="536">
        <v>0.27779999999999999</v>
      </c>
      <c r="R9471" s="535">
        <v>31.28</v>
      </c>
    </row>
    <row r="9472" spans="1:18" ht="12.75">
      <c r="A9472" s="145">
        <v>101471</v>
      </c>
      <c r="B9472" s="102" t="s">
        <v>31083</v>
      </c>
      <c r="C9472" s="145" t="s">
        <v>30824</v>
      </c>
      <c r="D9472" s="535">
        <v>28.27</v>
      </c>
      <c r="E9472" s="536">
        <v>0.25819999999999999</v>
      </c>
      <c r="F9472" s="535">
        <v>25.43</v>
      </c>
      <c r="G9472" s="536">
        <v>0.28710000000000002</v>
      </c>
      <c r="H9472" s="535">
        <v>28.02</v>
      </c>
      <c r="I9472" s="536">
        <v>0.26050000000000001</v>
      </c>
      <c r="J9472" s="535">
        <v>25.9</v>
      </c>
      <c r="K9472" s="536">
        <v>0.28189999999999998</v>
      </c>
      <c r="L9472" s="535">
        <v>26.62</v>
      </c>
      <c r="M9472" s="536">
        <v>6.5000000000000002E-2</v>
      </c>
      <c r="N9472" s="535">
        <v>26.86</v>
      </c>
      <c r="O9472" s="536">
        <v>0.27179999999999999</v>
      </c>
      <c r="P9472" s="535">
        <v>26.25</v>
      </c>
      <c r="Q9472" s="536">
        <v>0.27810000000000001</v>
      </c>
      <c r="R9472" s="535">
        <v>26.84</v>
      </c>
    </row>
    <row r="9473" spans="1:18" ht="12.75">
      <c r="A9473" s="145">
        <v>101472</v>
      </c>
      <c r="B9473" s="102" t="s">
        <v>31084</v>
      </c>
      <c r="C9473" s="145" t="s">
        <v>30824</v>
      </c>
      <c r="D9473" s="535">
        <v>22.01</v>
      </c>
      <c r="E9473" s="536">
        <v>0.2576</v>
      </c>
      <c r="F9473" s="535">
        <v>19.79</v>
      </c>
      <c r="G9473" s="536">
        <v>0.28649999999999998</v>
      </c>
      <c r="H9473" s="535">
        <v>21.81</v>
      </c>
      <c r="I9473" s="536">
        <v>0.26</v>
      </c>
      <c r="J9473" s="535">
        <v>20.170000000000002</v>
      </c>
      <c r="K9473" s="536">
        <v>0.28110000000000002</v>
      </c>
      <c r="L9473" s="535">
        <v>20.71</v>
      </c>
      <c r="M9473" s="536">
        <v>6.4699999999999994E-2</v>
      </c>
      <c r="N9473" s="535">
        <v>20.91</v>
      </c>
      <c r="O9473" s="536">
        <v>0.2712</v>
      </c>
      <c r="P9473" s="535">
        <v>20.440000000000001</v>
      </c>
      <c r="Q9473" s="536">
        <v>0.27739999999999998</v>
      </c>
      <c r="R9473" s="535">
        <v>20.89</v>
      </c>
    </row>
    <row r="9474" spans="1:18" ht="12.75">
      <c r="A9474" s="145">
        <v>101473</v>
      </c>
      <c r="B9474" s="102" t="s">
        <v>31085</v>
      </c>
      <c r="C9474" s="145" t="s">
        <v>30824</v>
      </c>
      <c r="D9474" s="535">
        <v>31.68</v>
      </c>
      <c r="E9474" s="536">
        <v>0.25790000000000002</v>
      </c>
      <c r="F9474" s="535">
        <v>28.5</v>
      </c>
      <c r="G9474" s="536">
        <v>0.28670000000000001</v>
      </c>
      <c r="H9474" s="535">
        <v>31.4</v>
      </c>
      <c r="I9474" s="536">
        <v>0.26019999999999999</v>
      </c>
      <c r="J9474" s="535">
        <v>29.04</v>
      </c>
      <c r="K9474" s="536">
        <v>0.28129999999999999</v>
      </c>
      <c r="L9474" s="535">
        <v>29.83</v>
      </c>
      <c r="M9474" s="536">
        <v>6.5000000000000002E-2</v>
      </c>
      <c r="N9474" s="535">
        <v>30.1</v>
      </c>
      <c r="O9474" s="536">
        <v>0.27139999999999997</v>
      </c>
      <c r="P9474" s="535">
        <v>29.42</v>
      </c>
      <c r="Q9474" s="536">
        <v>0.2777</v>
      </c>
      <c r="R9474" s="535">
        <v>30.07</v>
      </c>
    </row>
    <row r="9475" spans="1:18" ht="12.75">
      <c r="A9475" s="145">
        <v>101474</v>
      </c>
      <c r="B9475" s="102" t="s">
        <v>31086</v>
      </c>
      <c r="C9475" s="145" t="s">
        <v>30824</v>
      </c>
      <c r="D9475" s="535">
        <v>22.66</v>
      </c>
      <c r="E9475" s="536">
        <v>0.25769999999999998</v>
      </c>
      <c r="F9475" s="535">
        <v>20.39</v>
      </c>
      <c r="G9475" s="536">
        <v>0.28639999999999999</v>
      </c>
      <c r="H9475" s="535">
        <v>22.47</v>
      </c>
      <c r="I9475" s="536">
        <v>0.25990000000000002</v>
      </c>
      <c r="J9475" s="535">
        <v>20.77</v>
      </c>
      <c r="K9475" s="536">
        <v>0.28120000000000001</v>
      </c>
      <c r="L9475" s="535">
        <v>21.34</v>
      </c>
      <c r="M9475" s="536">
        <v>6.5100000000000005E-2</v>
      </c>
      <c r="N9475" s="535">
        <v>21.54</v>
      </c>
      <c r="O9475" s="536">
        <v>0.27110000000000001</v>
      </c>
      <c r="P9475" s="535">
        <v>21.05</v>
      </c>
      <c r="Q9475" s="536">
        <v>0.27739999999999998</v>
      </c>
      <c r="R9475" s="535">
        <v>21.52</v>
      </c>
    </row>
    <row r="9476" spans="1:18" ht="12.75">
      <c r="A9476" s="145">
        <v>101475</v>
      </c>
      <c r="B9476" s="102" t="s">
        <v>31087</v>
      </c>
      <c r="C9476" s="145" t="s">
        <v>30824</v>
      </c>
      <c r="D9476" s="535">
        <v>20.11</v>
      </c>
      <c r="E9476" s="536">
        <v>0.2581</v>
      </c>
      <c r="F9476" s="535">
        <v>18.09</v>
      </c>
      <c r="G9476" s="536">
        <v>0.28689999999999999</v>
      </c>
      <c r="H9476" s="535">
        <v>19.93</v>
      </c>
      <c r="I9476" s="536">
        <v>0.26040000000000002</v>
      </c>
      <c r="J9476" s="535">
        <v>18.43</v>
      </c>
      <c r="K9476" s="536">
        <v>0.28160000000000002</v>
      </c>
      <c r="L9476" s="535">
        <v>18.93</v>
      </c>
      <c r="M9476" s="536">
        <v>6.5000000000000002E-2</v>
      </c>
      <c r="N9476" s="535">
        <v>19.09</v>
      </c>
      <c r="O9476" s="536">
        <v>0.27189999999999998</v>
      </c>
      <c r="P9476" s="535">
        <v>18.670000000000002</v>
      </c>
      <c r="Q9476" s="536">
        <v>0.27800000000000002</v>
      </c>
      <c r="R9476" s="535">
        <v>19.09</v>
      </c>
    </row>
    <row r="9477" spans="1:18" ht="12.75">
      <c r="A9477" s="145">
        <v>101476</v>
      </c>
      <c r="B9477" s="102" t="s">
        <v>31088</v>
      </c>
      <c r="C9477" s="145" t="s">
        <v>30824</v>
      </c>
      <c r="D9477" s="535">
        <v>17.93</v>
      </c>
      <c r="E9477" s="536">
        <v>0.25819999999999999</v>
      </c>
      <c r="F9477" s="535">
        <v>16.13</v>
      </c>
      <c r="G9477" s="536">
        <v>0.28699999999999998</v>
      </c>
      <c r="H9477" s="535">
        <v>17.78</v>
      </c>
      <c r="I9477" s="536">
        <v>0.26040000000000002</v>
      </c>
      <c r="J9477" s="535">
        <v>16.440000000000001</v>
      </c>
      <c r="K9477" s="536">
        <v>0.28160000000000002</v>
      </c>
      <c r="L9477" s="535">
        <v>16.89</v>
      </c>
      <c r="M9477" s="536">
        <v>6.5100000000000005E-2</v>
      </c>
      <c r="N9477" s="535">
        <v>17.04</v>
      </c>
      <c r="O9477" s="536">
        <v>0.2717</v>
      </c>
      <c r="P9477" s="535">
        <v>16.66</v>
      </c>
      <c r="Q9477" s="536">
        <v>0.27789999999999998</v>
      </c>
      <c r="R9477" s="535">
        <v>17.03</v>
      </c>
    </row>
    <row r="9478" spans="1:18" ht="12.75">
      <c r="A9478" s="145">
        <v>101016</v>
      </c>
      <c r="B9478" s="102" t="s">
        <v>31089</v>
      </c>
      <c r="C9478" s="145" t="s">
        <v>30824</v>
      </c>
      <c r="D9478" s="535">
        <v>44.06</v>
      </c>
      <c r="E9478" s="536">
        <v>0.2581</v>
      </c>
      <c r="F9478" s="535">
        <v>39.65</v>
      </c>
      <c r="G9478" s="536">
        <v>0.2868</v>
      </c>
      <c r="H9478" s="535">
        <v>43.68</v>
      </c>
      <c r="I9478" s="536">
        <v>0.26029999999999998</v>
      </c>
      <c r="J9478" s="535">
        <v>40.4</v>
      </c>
      <c r="K9478" s="536">
        <v>0.28139999999999998</v>
      </c>
      <c r="L9478" s="535">
        <v>41.49</v>
      </c>
      <c r="M9478" s="536">
        <v>6.5100000000000005E-2</v>
      </c>
      <c r="N9478" s="535">
        <v>41.86</v>
      </c>
      <c r="O9478" s="536">
        <v>0.27160000000000001</v>
      </c>
      <c r="P9478" s="535">
        <v>40.92</v>
      </c>
      <c r="Q9478" s="536">
        <v>0.27789999999999998</v>
      </c>
      <c r="R9478" s="535">
        <v>41.83</v>
      </c>
    </row>
    <row r="9479" spans="1:18" ht="12.75">
      <c r="A9479" s="145">
        <v>101487</v>
      </c>
      <c r="B9479" s="102" t="s">
        <v>31090</v>
      </c>
      <c r="C9479" s="145" t="s">
        <v>30824</v>
      </c>
      <c r="D9479" s="535">
        <v>109.15</v>
      </c>
      <c r="E9479" s="536">
        <v>0.2581</v>
      </c>
      <c r="F9479" s="535">
        <v>98.2</v>
      </c>
      <c r="G9479" s="536">
        <v>0.28689999999999999</v>
      </c>
      <c r="H9479" s="535">
        <v>108.19</v>
      </c>
      <c r="I9479" s="536">
        <v>0.26040000000000002</v>
      </c>
      <c r="J9479" s="535">
        <v>100.04</v>
      </c>
      <c r="K9479" s="536">
        <v>0.28160000000000002</v>
      </c>
      <c r="L9479" s="535">
        <v>102.78</v>
      </c>
      <c r="M9479" s="536">
        <v>6.54E-2</v>
      </c>
      <c r="N9479" s="535">
        <v>103.7</v>
      </c>
      <c r="O9479" s="536">
        <v>0.27160000000000001</v>
      </c>
      <c r="P9479" s="535">
        <v>101.37</v>
      </c>
      <c r="Q9479" s="536">
        <v>0.27789999999999998</v>
      </c>
      <c r="R9479" s="535">
        <v>103.6</v>
      </c>
    </row>
    <row r="9480" spans="1:18" ht="12.75">
      <c r="A9480" s="145">
        <v>101488</v>
      </c>
      <c r="B9480" s="102" t="s">
        <v>31091</v>
      </c>
      <c r="C9480" s="145" t="s">
        <v>30824</v>
      </c>
      <c r="D9480" s="535">
        <v>94.45</v>
      </c>
      <c r="E9480" s="536">
        <v>0.25800000000000001</v>
      </c>
      <c r="F9480" s="535">
        <v>84.97</v>
      </c>
      <c r="G9480" s="536">
        <v>0.2868</v>
      </c>
      <c r="H9480" s="535">
        <v>93.61</v>
      </c>
      <c r="I9480" s="536">
        <v>0.26029999999999998</v>
      </c>
      <c r="J9480" s="535">
        <v>86.56</v>
      </c>
      <c r="K9480" s="536">
        <v>0.28149999999999997</v>
      </c>
      <c r="L9480" s="535">
        <v>88.93</v>
      </c>
      <c r="M9480" s="536">
        <v>6.5299999999999997E-2</v>
      </c>
      <c r="N9480" s="535">
        <v>89.72</v>
      </c>
      <c r="O9480" s="536">
        <v>0.27160000000000001</v>
      </c>
      <c r="P9480" s="535">
        <v>87.72</v>
      </c>
      <c r="Q9480" s="536">
        <v>0.27779999999999999</v>
      </c>
      <c r="R9480" s="535">
        <v>89.65</v>
      </c>
    </row>
    <row r="9481" spans="1:18" ht="12.75">
      <c r="A9481" s="145">
        <v>101480</v>
      </c>
      <c r="B9481" s="102" t="s">
        <v>31092</v>
      </c>
      <c r="C9481" s="145" t="s">
        <v>30824</v>
      </c>
      <c r="D9481" s="535">
        <v>74.25</v>
      </c>
      <c r="E9481" s="536">
        <v>0.25800000000000001</v>
      </c>
      <c r="F9481" s="535">
        <v>66.790000000000006</v>
      </c>
      <c r="G9481" s="536">
        <v>0.28689999999999999</v>
      </c>
      <c r="H9481" s="535">
        <v>73.599999999999994</v>
      </c>
      <c r="I9481" s="536">
        <v>0.26029999999999998</v>
      </c>
      <c r="J9481" s="535">
        <v>68.05</v>
      </c>
      <c r="K9481" s="536">
        <v>0.28160000000000002</v>
      </c>
      <c r="L9481" s="535">
        <v>69.91</v>
      </c>
      <c r="M9481" s="536">
        <v>6.5199999999999994E-2</v>
      </c>
      <c r="N9481" s="535">
        <v>70.540000000000006</v>
      </c>
      <c r="O9481" s="536">
        <v>0.27160000000000001</v>
      </c>
      <c r="P9481" s="535">
        <v>68.95</v>
      </c>
      <c r="Q9481" s="536">
        <v>0.27789999999999998</v>
      </c>
      <c r="R9481" s="535">
        <v>70.48</v>
      </c>
    </row>
    <row r="9482" spans="1:18" ht="12.75">
      <c r="A9482" s="145">
        <v>101481</v>
      </c>
      <c r="B9482" s="102" t="s">
        <v>31093</v>
      </c>
      <c r="C9482" s="145" t="s">
        <v>30824</v>
      </c>
      <c r="D9482" s="535">
        <v>53.63</v>
      </c>
      <c r="E9482" s="536">
        <v>0.2581</v>
      </c>
      <c r="F9482" s="535">
        <v>48.24</v>
      </c>
      <c r="G9482" s="536">
        <v>0.28689999999999999</v>
      </c>
      <c r="H9482" s="535">
        <v>53.15</v>
      </c>
      <c r="I9482" s="536">
        <v>0.26040000000000002</v>
      </c>
      <c r="J9482" s="535">
        <v>49.15</v>
      </c>
      <c r="K9482" s="536">
        <v>0.28160000000000002</v>
      </c>
      <c r="L9482" s="535">
        <v>50.49</v>
      </c>
      <c r="M9482" s="536">
        <v>6.5199999999999994E-2</v>
      </c>
      <c r="N9482" s="535">
        <v>50.95</v>
      </c>
      <c r="O9482" s="536">
        <v>0.27160000000000001</v>
      </c>
      <c r="P9482" s="535">
        <v>49.81</v>
      </c>
      <c r="Q9482" s="536">
        <v>0.27789999999999998</v>
      </c>
      <c r="R9482" s="535">
        <v>50.91</v>
      </c>
    </row>
    <row r="9483" spans="1:18" ht="12.75">
      <c r="A9483" s="145">
        <v>101482</v>
      </c>
      <c r="B9483" s="102" t="s">
        <v>31094</v>
      </c>
      <c r="C9483" s="145" t="s">
        <v>30824</v>
      </c>
      <c r="D9483" s="535">
        <v>40.090000000000003</v>
      </c>
      <c r="E9483" s="536">
        <v>0.25790000000000002</v>
      </c>
      <c r="F9483" s="535">
        <v>36.06</v>
      </c>
      <c r="G9483" s="536">
        <v>0.28670000000000001</v>
      </c>
      <c r="H9483" s="535">
        <v>39.74</v>
      </c>
      <c r="I9483" s="536">
        <v>0.26019999999999999</v>
      </c>
      <c r="J9483" s="535">
        <v>36.74</v>
      </c>
      <c r="K9483" s="536">
        <v>0.28139999999999998</v>
      </c>
      <c r="L9483" s="535">
        <v>37.74</v>
      </c>
      <c r="M9483" s="536">
        <v>6.5199999999999994E-2</v>
      </c>
      <c r="N9483" s="535">
        <v>38.08</v>
      </c>
      <c r="O9483" s="536">
        <v>0.27150000000000002</v>
      </c>
      <c r="P9483" s="535">
        <v>37.229999999999997</v>
      </c>
      <c r="Q9483" s="536">
        <v>0.2777</v>
      </c>
      <c r="R9483" s="535">
        <v>38.049999999999997</v>
      </c>
    </row>
    <row r="9484" spans="1:18" ht="12.75">
      <c r="A9484" s="145">
        <v>101483</v>
      </c>
      <c r="B9484" s="102" t="s">
        <v>31095</v>
      </c>
      <c r="C9484" s="145" t="s">
        <v>30824</v>
      </c>
      <c r="D9484" s="535">
        <v>41.6</v>
      </c>
      <c r="E9484" s="536">
        <v>0.25790000000000002</v>
      </c>
      <c r="F9484" s="535">
        <v>37.43</v>
      </c>
      <c r="G9484" s="536">
        <v>0.28670000000000001</v>
      </c>
      <c r="H9484" s="535">
        <v>41.23</v>
      </c>
      <c r="I9484" s="536">
        <v>0.26019999999999999</v>
      </c>
      <c r="J9484" s="535">
        <v>38.130000000000003</v>
      </c>
      <c r="K9484" s="536">
        <v>0.28139999999999998</v>
      </c>
      <c r="L9484" s="535">
        <v>39.17</v>
      </c>
      <c r="M9484" s="536">
        <v>6.5100000000000005E-2</v>
      </c>
      <c r="N9484" s="535">
        <v>39.520000000000003</v>
      </c>
      <c r="O9484" s="536">
        <v>0.27150000000000002</v>
      </c>
      <c r="P9484" s="535">
        <v>38.64</v>
      </c>
      <c r="Q9484" s="536">
        <v>0.2777</v>
      </c>
      <c r="R9484" s="535">
        <v>39.49</v>
      </c>
    </row>
    <row r="9485" spans="1:18" ht="12.75">
      <c r="A9485" s="145">
        <v>101484</v>
      </c>
      <c r="B9485" s="102" t="s">
        <v>31096</v>
      </c>
      <c r="C9485" s="145" t="s">
        <v>30824</v>
      </c>
      <c r="D9485" s="535">
        <v>215.58</v>
      </c>
      <c r="E9485" s="536">
        <v>0.2581</v>
      </c>
      <c r="F9485" s="535">
        <v>193.96</v>
      </c>
      <c r="G9485" s="536">
        <v>0.28689999999999999</v>
      </c>
      <c r="H9485" s="535">
        <v>213.7</v>
      </c>
      <c r="I9485" s="536">
        <v>0.26040000000000002</v>
      </c>
      <c r="J9485" s="535">
        <v>197.59</v>
      </c>
      <c r="K9485" s="536">
        <v>0.28160000000000002</v>
      </c>
      <c r="L9485" s="535">
        <v>203</v>
      </c>
      <c r="M9485" s="536">
        <v>6.54E-2</v>
      </c>
      <c r="N9485" s="535">
        <v>204.83</v>
      </c>
      <c r="O9485" s="536">
        <v>0.27160000000000001</v>
      </c>
      <c r="P9485" s="535">
        <v>200.24</v>
      </c>
      <c r="Q9485" s="536">
        <v>0.27789999999999998</v>
      </c>
      <c r="R9485" s="535">
        <v>204.65</v>
      </c>
    </row>
    <row r="9486" spans="1:18" ht="12.75">
      <c r="A9486" s="145">
        <v>101485</v>
      </c>
      <c r="B9486" s="102" t="s">
        <v>31097</v>
      </c>
      <c r="C9486" s="145" t="s">
        <v>30824</v>
      </c>
      <c r="D9486" s="535">
        <v>165.49</v>
      </c>
      <c r="E9486" s="536">
        <v>0.25800000000000001</v>
      </c>
      <c r="F9486" s="535">
        <v>148.88</v>
      </c>
      <c r="G9486" s="536">
        <v>0.2868</v>
      </c>
      <c r="H9486" s="535">
        <v>164.04</v>
      </c>
      <c r="I9486" s="536">
        <v>0.26029999999999998</v>
      </c>
      <c r="J9486" s="535">
        <v>151.68</v>
      </c>
      <c r="K9486" s="536">
        <v>0.28149999999999997</v>
      </c>
      <c r="L9486" s="535">
        <v>155.83000000000001</v>
      </c>
      <c r="M9486" s="536">
        <v>6.54E-2</v>
      </c>
      <c r="N9486" s="535">
        <v>157.22999999999999</v>
      </c>
      <c r="O9486" s="536">
        <v>0.27160000000000001</v>
      </c>
      <c r="P9486" s="535">
        <v>153.69999999999999</v>
      </c>
      <c r="Q9486" s="536">
        <v>0.27779999999999999</v>
      </c>
      <c r="R9486" s="535">
        <v>157.09</v>
      </c>
    </row>
    <row r="9487" spans="1:18" ht="12.75">
      <c r="A9487" s="145">
        <v>101486</v>
      </c>
      <c r="B9487" s="102" t="s">
        <v>31098</v>
      </c>
      <c r="C9487" s="145" t="s">
        <v>30824</v>
      </c>
      <c r="D9487" s="535">
        <v>149.08000000000001</v>
      </c>
      <c r="E9487" s="536">
        <v>0.25800000000000001</v>
      </c>
      <c r="F9487" s="535">
        <v>134.11000000000001</v>
      </c>
      <c r="G9487" s="536">
        <v>0.28689999999999999</v>
      </c>
      <c r="H9487" s="535">
        <v>147.77000000000001</v>
      </c>
      <c r="I9487" s="536">
        <v>0.26029999999999998</v>
      </c>
      <c r="J9487" s="535">
        <v>136.63</v>
      </c>
      <c r="K9487" s="536">
        <v>0.28160000000000002</v>
      </c>
      <c r="L9487" s="535">
        <v>140.38</v>
      </c>
      <c r="M9487" s="536">
        <v>6.5299999999999997E-2</v>
      </c>
      <c r="N9487" s="535">
        <v>141.63</v>
      </c>
      <c r="O9487" s="536">
        <v>0.27160000000000001</v>
      </c>
      <c r="P9487" s="535">
        <v>138.46</v>
      </c>
      <c r="Q9487" s="536">
        <v>0.27779999999999999</v>
      </c>
      <c r="R9487" s="535">
        <v>141.51</v>
      </c>
    </row>
    <row r="9488" spans="1:18" ht="12.75">
      <c r="A9488" s="145">
        <v>101006</v>
      </c>
      <c r="B9488" s="102" t="s">
        <v>31099</v>
      </c>
      <c r="C9488" s="145" t="s">
        <v>7</v>
      </c>
      <c r="D9488" s="535">
        <v>23.8</v>
      </c>
      <c r="E9488" s="536">
        <v>0.29370000000000002</v>
      </c>
      <c r="F9488" s="535">
        <v>20.93</v>
      </c>
      <c r="G9488" s="536">
        <v>0.33400000000000002</v>
      </c>
      <c r="H9488" s="535">
        <v>22.64</v>
      </c>
      <c r="I9488" s="536">
        <v>0.30869999999999997</v>
      </c>
      <c r="J9488" s="535">
        <v>21.7</v>
      </c>
      <c r="K9488" s="536">
        <v>0.3221</v>
      </c>
      <c r="L9488" s="535">
        <v>21.34</v>
      </c>
      <c r="M9488" s="536">
        <v>4.2200000000000001E-2</v>
      </c>
      <c r="N9488" s="535">
        <v>21.77</v>
      </c>
      <c r="O9488" s="536">
        <v>0.3211</v>
      </c>
      <c r="P9488" s="535">
        <v>21.13</v>
      </c>
      <c r="Q9488" s="536">
        <v>0.33079999999999998</v>
      </c>
      <c r="R9488" s="535">
        <v>21.24</v>
      </c>
    </row>
    <row r="9489" spans="1:18" ht="12.75">
      <c r="A9489" s="145">
        <v>101005</v>
      </c>
      <c r="B9489" s="102" t="s">
        <v>31100</v>
      </c>
      <c r="C9489" s="145" t="s">
        <v>7</v>
      </c>
      <c r="D9489" s="535">
        <v>21.44</v>
      </c>
      <c r="E9489" s="536">
        <v>0.26029999999999998</v>
      </c>
      <c r="F9489" s="535">
        <v>18.79</v>
      </c>
      <c r="G9489" s="536">
        <v>0.29699999999999999</v>
      </c>
      <c r="H9489" s="535">
        <v>20.52</v>
      </c>
      <c r="I9489" s="536">
        <v>0.27189999999999998</v>
      </c>
      <c r="J9489" s="535">
        <v>19.52</v>
      </c>
      <c r="K9489" s="536">
        <v>0.28589999999999999</v>
      </c>
      <c r="L9489" s="535">
        <v>19.32</v>
      </c>
      <c r="M9489" s="536">
        <v>4.3499999999999997E-2</v>
      </c>
      <c r="N9489" s="535">
        <v>19.7</v>
      </c>
      <c r="O9489" s="536">
        <v>0.28320000000000001</v>
      </c>
      <c r="P9489" s="535">
        <v>19.04</v>
      </c>
      <c r="Q9489" s="536">
        <v>0.29310000000000003</v>
      </c>
      <c r="R9489" s="535">
        <v>19.18</v>
      </c>
    </row>
    <row r="9490" spans="1:18" ht="12.75">
      <c r="A9490" s="145">
        <v>102568</v>
      </c>
      <c r="B9490" s="102" t="s">
        <v>31101</v>
      </c>
      <c r="C9490" s="145" t="s">
        <v>30824</v>
      </c>
      <c r="D9490" s="535">
        <v>321.44</v>
      </c>
      <c r="E9490" s="536">
        <v>0.2293</v>
      </c>
      <c r="F9490" s="535">
        <v>285.14999999999998</v>
      </c>
      <c r="G9490" s="536">
        <v>0.25850000000000001</v>
      </c>
      <c r="H9490" s="535">
        <v>322.39999999999998</v>
      </c>
      <c r="I9490" s="536">
        <v>0.2286</v>
      </c>
      <c r="J9490" s="535">
        <v>286.63</v>
      </c>
      <c r="K9490" s="536">
        <v>0.2571</v>
      </c>
      <c r="L9490" s="535">
        <v>301.77999999999997</v>
      </c>
      <c r="M9490" s="536">
        <v>0</v>
      </c>
      <c r="N9490" s="535">
        <v>303.95999999999998</v>
      </c>
      <c r="O9490" s="536">
        <v>0.24249999999999999</v>
      </c>
      <c r="P9490" s="535">
        <v>301.79000000000002</v>
      </c>
      <c r="Q9490" s="536">
        <v>0.2442</v>
      </c>
      <c r="R9490" s="535">
        <v>310.24</v>
      </c>
    </row>
    <row r="9491" spans="1:18" ht="12.75">
      <c r="A9491" s="145">
        <v>101479</v>
      </c>
      <c r="B9491" s="102" t="s">
        <v>31102</v>
      </c>
      <c r="C9491" s="145" t="s">
        <v>30824</v>
      </c>
      <c r="D9491" s="535">
        <v>188.69</v>
      </c>
      <c r="E9491" s="536">
        <v>0.2293</v>
      </c>
      <c r="F9491" s="535">
        <v>167.38</v>
      </c>
      <c r="G9491" s="536">
        <v>0.25850000000000001</v>
      </c>
      <c r="H9491" s="535">
        <v>189.25</v>
      </c>
      <c r="I9491" s="536">
        <v>0.2286</v>
      </c>
      <c r="J9491" s="535">
        <v>168.25</v>
      </c>
      <c r="K9491" s="536">
        <v>0.2571</v>
      </c>
      <c r="L9491" s="535">
        <v>177.15</v>
      </c>
      <c r="M9491" s="536">
        <v>0</v>
      </c>
      <c r="N9491" s="535">
        <v>178.42</v>
      </c>
      <c r="O9491" s="536">
        <v>0.24249999999999999</v>
      </c>
      <c r="P9491" s="535">
        <v>177.15</v>
      </c>
      <c r="Q9491" s="536">
        <v>0.2442</v>
      </c>
      <c r="R9491" s="535">
        <v>182.11</v>
      </c>
    </row>
    <row r="9492" spans="1:18" ht="12.75">
      <c r="A9492" s="145">
        <v>101019</v>
      </c>
      <c r="B9492" s="102" t="s">
        <v>31103</v>
      </c>
      <c r="C9492" s="145" t="s">
        <v>30824</v>
      </c>
      <c r="D9492" s="535">
        <v>647.63</v>
      </c>
      <c r="E9492" s="536">
        <v>0.2293</v>
      </c>
      <c r="F9492" s="535">
        <v>574.53</v>
      </c>
      <c r="G9492" s="536">
        <v>0.25850000000000001</v>
      </c>
      <c r="H9492" s="535">
        <v>649.57000000000005</v>
      </c>
      <c r="I9492" s="536">
        <v>0.2286</v>
      </c>
      <c r="J9492" s="535">
        <v>577.49</v>
      </c>
      <c r="K9492" s="536">
        <v>0.25719999999999998</v>
      </c>
      <c r="L9492" s="535">
        <v>608.02</v>
      </c>
      <c r="M9492" s="536">
        <v>0</v>
      </c>
      <c r="N9492" s="535">
        <v>612.4</v>
      </c>
      <c r="O9492" s="536">
        <v>0.24249999999999999</v>
      </c>
      <c r="P9492" s="535">
        <v>608.03</v>
      </c>
      <c r="Q9492" s="536">
        <v>0.2442</v>
      </c>
      <c r="R9492" s="535">
        <v>625.08000000000004</v>
      </c>
    </row>
    <row r="9493" spans="1:18" ht="12.75">
      <c r="A9493" s="145">
        <v>100938</v>
      </c>
      <c r="B9493" s="102" t="s">
        <v>31104</v>
      </c>
      <c r="C9493" s="145" t="s">
        <v>30934</v>
      </c>
      <c r="D9493" s="535">
        <v>8.43</v>
      </c>
      <c r="E9493" s="536">
        <v>0.3488</v>
      </c>
      <c r="F9493" s="535">
        <v>7.53</v>
      </c>
      <c r="G9493" s="536">
        <v>0.39040000000000002</v>
      </c>
      <c r="H9493" s="535">
        <v>8.16</v>
      </c>
      <c r="I9493" s="536">
        <v>0.36030000000000001</v>
      </c>
      <c r="J9493" s="535">
        <v>7.78</v>
      </c>
      <c r="K9493" s="536">
        <v>0.37790000000000001</v>
      </c>
      <c r="L9493" s="535">
        <v>7.61</v>
      </c>
      <c r="M9493" s="536">
        <v>0</v>
      </c>
      <c r="N9493" s="535">
        <v>7.86</v>
      </c>
      <c r="O9493" s="536">
        <v>0.374</v>
      </c>
      <c r="P9493" s="535">
        <v>7.63</v>
      </c>
      <c r="Q9493" s="536">
        <v>0.38529999999999998</v>
      </c>
      <c r="R9493" s="535">
        <v>7.67</v>
      </c>
    </row>
    <row r="9494" spans="1:18" ht="12.75">
      <c r="A9494" s="145">
        <v>100942</v>
      </c>
      <c r="B9494" s="102" t="s">
        <v>31105</v>
      </c>
      <c r="C9494" s="145" t="s">
        <v>30925</v>
      </c>
      <c r="D9494" s="535">
        <v>5.63</v>
      </c>
      <c r="E9494" s="536">
        <v>0.34810000000000002</v>
      </c>
      <c r="F9494" s="535">
        <v>5.03</v>
      </c>
      <c r="G9494" s="536">
        <v>0.38969999999999999</v>
      </c>
      <c r="H9494" s="535">
        <v>5.44</v>
      </c>
      <c r="I9494" s="536">
        <v>0.36030000000000001</v>
      </c>
      <c r="J9494" s="535">
        <v>5.19</v>
      </c>
      <c r="K9494" s="536">
        <v>0.37759999999999999</v>
      </c>
      <c r="L9494" s="535">
        <v>5.08</v>
      </c>
      <c r="M9494" s="536">
        <v>0</v>
      </c>
      <c r="N9494" s="535">
        <v>5.25</v>
      </c>
      <c r="O9494" s="536">
        <v>0.37330000000000002</v>
      </c>
      <c r="P9494" s="535">
        <v>5.09</v>
      </c>
      <c r="Q9494" s="536">
        <v>0.3851</v>
      </c>
      <c r="R9494" s="535">
        <v>5.1100000000000003</v>
      </c>
    </row>
    <row r="9495" spans="1:18" ht="12.75">
      <c r="A9495" s="145">
        <v>93588</v>
      </c>
      <c r="B9495" s="102" t="s">
        <v>31106</v>
      </c>
      <c r="C9495" s="145" t="s">
        <v>30934</v>
      </c>
      <c r="D9495" s="535">
        <v>3.53</v>
      </c>
      <c r="E9495" s="536">
        <v>0.34839999999999999</v>
      </c>
      <c r="F9495" s="535">
        <v>3.16</v>
      </c>
      <c r="G9495" s="536">
        <v>0.38919999999999999</v>
      </c>
      <c r="H9495" s="535">
        <v>3.42</v>
      </c>
      <c r="I9495" s="536">
        <v>0.35959999999999998</v>
      </c>
      <c r="J9495" s="535">
        <v>3.26</v>
      </c>
      <c r="K9495" s="536">
        <v>0.37730000000000002</v>
      </c>
      <c r="L9495" s="535">
        <v>3.19</v>
      </c>
      <c r="M9495" s="536">
        <v>0</v>
      </c>
      <c r="N9495" s="535">
        <v>3.3</v>
      </c>
      <c r="O9495" s="536">
        <v>0.37269999999999998</v>
      </c>
      <c r="P9495" s="535">
        <v>3.2</v>
      </c>
      <c r="Q9495" s="536">
        <v>0.38440000000000002</v>
      </c>
      <c r="R9495" s="535">
        <v>3.21</v>
      </c>
    </row>
    <row r="9496" spans="1:18" ht="12.75">
      <c r="A9496" s="145">
        <v>93594</v>
      </c>
      <c r="B9496" s="102" t="s">
        <v>31107</v>
      </c>
      <c r="C9496" s="145" t="s">
        <v>30925</v>
      </c>
      <c r="D9496" s="535">
        <v>2.35</v>
      </c>
      <c r="E9496" s="536">
        <v>0.34889999999999999</v>
      </c>
      <c r="F9496" s="535">
        <v>2.11</v>
      </c>
      <c r="G9496" s="536">
        <v>0.3886</v>
      </c>
      <c r="H9496" s="535">
        <v>2.2799999999999998</v>
      </c>
      <c r="I9496" s="536">
        <v>0.35959999999999998</v>
      </c>
      <c r="J9496" s="535">
        <v>2.17</v>
      </c>
      <c r="K9496" s="536">
        <v>0.37790000000000001</v>
      </c>
      <c r="L9496" s="535">
        <v>2.12</v>
      </c>
      <c r="M9496" s="536">
        <v>0</v>
      </c>
      <c r="N9496" s="535">
        <v>2.2000000000000002</v>
      </c>
      <c r="O9496" s="536">
        <v>0.37269999999999998</v>
      </c>
      <c r="P9496" s="535">
        <v>2.13</v>
      </c>
      <c r="Q9496" s="536">
        <v>0.38500000000000001</v>
      </c>
      <c r="R9496" s="535">
        <v>2.14</v>
      </c>
    </row>
    <row r="9497" spans="1:18" ht="12.75">
      <c r="A9497" s="145">
        <v>93589</v>
      </c>
      <c r="B9497" s="102" t="s">
        <v>31108</v>
      </c>
      <c r="C9497" s="145" t="s">
        <v>30934</v>
      </c>
      <c r="D9497" s="535">
        <v>3.03</v>
      </c>
      <c r="E9497" s="536">
        <v>0.34649999999999997</v>
      </c>
      <c r="F9497" s="535">
        <v>2.71</v>
      </c>
      <c r="G9497" s="536">
        <v>0.38750000000000001</v>
      </c>
      <c r="H9497" s="535">
        <v>2.93</v>
      </c>
      <c r="I9497" s="536">
        <v>0.3584</v>
      </c>
      <c r="J9497" s="535">
        <v>2.79</v>
      </c>
      <c r="K9497" s="536">
        <v>0.37630000000000002</v>
      </c>
      <c r="L9497" s="535">
        <v>2.73</v>
      </c>
      <c r="M9497" s="536">
        <v>0</v>
      </c>
      <c r="N9497" s="535">
        <v>2.83</v>
      </c>
      <c r="O9497" s="536">
        <v>0.371</v>
      </c>
      <c r="P9497" s="535">
        <v>2.75</v>
      </c>
      <c r="Q9497" s="536">
        <v>0.38179999999999997</v>
      </c>
      <c r="R9497" s="535">
        <v>2.76</v>
      </c>
    </row>
    <row r="9498" spans="1:18" ht="12.75">
      <c r="A9498" s="145">
        <v>93595</v>
      </c>
      <c r="B9498" s="102" t="s">
        <v>31109</v>
      </c>
      <c r="C9498" s="145" t="s">
        <v>30925</v>
      </c>
      <c r="D9498" s="535">
        <v>2.0499999999999998</v>
      </c>
      <c r="E9498" s="536">
        <v>0.3463</v>
      </c>
      <c r="F9498" s="535">
        <v>1.83</v>
      </c>
      <c r="G9498" s="536">
        <v>0.38800000000000001</v>
      </c>
      <c r="H9498" s="535">
        <v>1.98</v>
      </c>
      <c r="I9498" s="536">
        <v>0.35859999999999997</v>
      </c>
      <c r="J9498" s="535">
        <v>1.89</v>
      </c>
      <c r="K9498" s="536">
        <v>0.37569999999999998</v>
      </c>
      <c r="L9498" s="535">
        <v>1.85</v>
      </c>
      <c r="M9498" s="536">
        <v>0</v>
      </c>
      <c r="N9498" s="535">
        <v>1.92</v>
      </c>
      <c r="O9498" s="536">
        <v>0.36980000000000002</v>
      </c>
      <c r="P9498" s="535">
        <v>1.86</v>
      </c>
      <c r="Q9498" s="536">
        <v>0.38169999999999998</v>
      </c>
      <c r="R9498" s="535">
        <v>1.86</v>
      </c>
    </row>
    <row r="9499" spans="1:18" ht="12.75">
      <c r="A9499" s="145">
        <v>93590</v>
      </c>
      <c r="B9499" s="102" t="s">
        <v>31110</v>
      </c>
      <c r="C9499" s="145" t="s">
        <v>30934</v>
      </c>
      <c r="D9499" s="535">
        <v>1.1000000000000001</v>
      </c>
      <c r="E9499" s="536">
        <v>0.34549999999999997</v>
      </c>
      <c r="F9499" s="535">
        <v>0.99</v>
      </c>
      <c r="G9499" s="536">
        <v>0.38379999999999997</v>
      </c>
      <c r="H9499" s="535">
        <v>1.06</v>
      </c>
      <c r="I9499" s="536">
        <v>0.35849999999999999</v>
      </c>
      <c r="J9499" s="535">
        <v>1.02</v>
      </c>
      <c r="K9499" s="536">
        <v>0.3725</v>
      </c>
      <c r="L9499" s="535">
        <v>1</v>
      </c>
      <c r="M9499" s="536">
        <v>0</v>
      </c>
      <c r="N9499" s="535">
        <v>1.03</v>
      </c>
      <c r="O9499" s="536">
        <v>0.36890000000000001</v>
      </c>
      <c r="P9499" s="535">
        <v>0.99</v>
      </c>
      <c r="Q9499" s="536">
        <v>0.38379999999999997</v>
      </c>
      <c r="R9499" s="535">
        <v>1.01</v>
      </c>
    </row>
    <row r="9500" spans="1:18" ht="12.75">
      <c r="A9500" s="145">
        <v>93596</v>
      </c>
      <c r="B9500" s="102" t="s">
        <v>31111</v>
      </c>
      <c r="C9500" s="145" t="s">
        <v>30925</v>
      </c>
      <c r="D9500" s="535">
        <v>0.74</v>
      </c>
      <c r="E9500" s="536">
        <v>0.33779999999999999</v>
      </c>
      <c r="F9500" s="535">
        <v>0.66</v>
      </c>
      <c r="G9500" s="536">
        <v>0.37880000000000003</v>
      </c>
      <c r="H9500" s="535">
        <v>0.71</v>
      </c>
      <c r="I9500" s="536">
        <v>0.35210000000000002</v>
      </c>
      <c r="J9500" s="535">
        <v>0.68</v>
      </c>
      <c r="K9500" s="536">
        <v>0.36759999999999998</v>
      </c>
      <c r="L9500" s="535">
        <v>0.66</v>
      </c>
      <c r="M9500" s="536">
        <v>0</v>
      </c>
      <c r="N9500" s="535">
        <v>0.69</v>
      </c>
      <c r="O9500" s="536">
        <v>0.36230000000000001</v>
      </c>
      <c r="P9500" s="535">
        <v>0.66</v>
      </c>
      <c r="Q9500" s="536">
        <v>0.37880000000000003</v>
      </c>
      <c r="R9500" s="535">
        <v>0.67</v>
      </c>
    </row>
    <row r="9501" spans="1:18" ht="12.75">
      <c r="A9501" s="145">
        <v>95875</v>
      </c>
      <c r="B9501" s="102" t="s">
        <v>31112</v>
      </c>
      <c r="C9501" s="145" t="s">
        <v>30934</v>
      </c>
      <c r="D9501" s="535">
        <v>2.79</v>
      </c>
      <c r="E9501" s="536">
        <v>0.34770000000000001</v>
      </c>
      <c r="F9501" s="535">
        <v>2.5</v>
      </c>
      <c r="G9501" s="536">
        <v>0.38800000000000001</v>
      </c>
      <c r="H9501" s="535">
        <v>2.71</v>
      </c>
      <c r="I9501" s="536">
        <v>0.3579</v>
      </c>
      <c r="J9501" s="535">
        <v>2.58</v>
      </c>
      <c r="K9501" s="536">
        <v>0.376</v>
      </c>
      <c r="L9501" s="535">
        <v>2.52</v>
      </c>
      <c r="M9501" s="536">
        <v>0</v>
      </c>
      <c r="N9501" s="535">
        <v>2.61</v>
      </c>
      <c r="O9501" s="536">
        <v>0.37159999999999999</v>
      </c>
      <c r="P9501" s="535">
        <v>2.5299999999999998</v>
      </c>
      <c r="Q9501" s="536">
        <v>0.38340000000000002</v>
      </c>
      <c r="R9501" s="535">
        <v>2.54</v>
      </c>
    </row>
    <row r="9502" spans="1:18" ht="12.75">
      <c r="A9502" s="145">
        <v>95878</v>
      </c>
      <c r="B9502" s="102" t="s">
        <v>31113</v>
      </c>
      <c r="C9502" s="145" t="s">
        <v>30925</v>
      </c>
      <c r="D9502" s="535">
        <v>1.88</v>
      </c>
      <c r="E9502" s="536">
        <v>0.34570000000000001</v>
      </c>
      <c r="F9502" s="535">
        <v>1.68</v>
      </c>
      <c r="G9502" s="536">
        <v>0.38690000000000002</v>
      </c>
      <c r="H9502" s="535">
        <v>1.82</v>
      </c>
      <c r="I9502" s="536">
        <v>0.35709999999999997</v>
      </c>
      <c r="J9502" s="535">
        <v>1.73</v>
      </c>
      <c r="K9502" s="536">
        <v>0.37569999999999998</v>
      </c>
      <c r="L9502" s="535">
        <v>1.69</v>
      </c>
      <c r="M9502" s="536">
        <v>0</v>
      </c>
      <c r="N9502" s="535">
        <v>1.76</v>
      </c>
      <c r="O9502" s="536">
        <v>0.36930000000000002</v>
      </c>
      <c r="P9502" s="535">
        <v>1.7</v>
      </c>
      <c r="Q9502" s="536">
        <v>0.38240000000000002</v>
      </c>
      <c r="R9502" s="535">
        <v>1.71</v>
      </c>
    </row>
    <row r="9503" spans="1:18" ht="12.75">
      <c r="A9503" s="145">
        <v>100943</v>
      </c>
      <c r="B9503" s="102" t="s">
        <v>31114</v>
      </c>
      <c r="C9503" s="145" t="s">
        <v>30925</v>
      </c>
      <c r="D9503" s="535">
        <v>4.91</v>
      </c>
      <c r="E9503" s="536">
        <v>0.36249999999999999</v>
      </c>
      <c r="F9503" s="535">
        <v>4.3899999999999997</v>
      </c>
      <c r="G9503" s="536">
        <v>0.40550000000000003</v>
      </c>
      <c r="H9503" s="535">
        <v>4.72</v>
      </c>
      <c r="I9503" s="536">
        <v>0.37709999999999999</v>
      </c>
      <c r="J9503" s="535">
        <v>4.53</v>
      </c>
      <c r="K9503" s="536">
        <v>0.39290000000000003</v>
      </c>
      <c r="L9503" s="535">
        <v>4.25</v>
      </c>
      <c r="M9503" s="536">
        <v>0</v>
      </c>
      <c r="N9503" s="535">
        <v>4.5599999999999996</v>
      </c>
      <c r="O9503" s="536">
        <v>0.39040000000000002</v>
      </c>
      <c r="P9503" s="535">
        <v>4.43</v>
      </c>
      <c r="Q9503" s="536">
        <v>0.40179999999999999</v>
      </c>
      <c r="R9503" s="535">
        <v>4.43</v>
      </c>
    </row>
    <row r="9504" spans="1:18" ht="12.75">
      <c r="A9504" s="145">
        <v>100939</v>
      </c>
      <c r="B9504" s="102" t="s">
        <v>31115</v>
      </c>
      <c r="C9504" s="145" t="s">
        <v>30934</v>
      </c>
      <c r="D9504" s="535">
        <v>7.39</v>
      </c>
      <c r="E9504" s="536">
        <v>0.3654</v>
      </c>
      <c r="F9504" s="535">
        <v>6.6</v>
      </c>
      <c r="G9504" s="536">
        <v>0.40910000000000002</v>
      </c>
      <c r="H9504" s="535">
        <v>7.1</v>
      </c>
      <c r="I9504" s="536">
        <v>0.38030000000000003</v>
      </c>
      <c r="J9504" s="535">
        <v>6.83</v>
      </c>
      <c r="K9504" s="536">
        <v>0.39529999999999998</v>
      </c>
      <c r="L9504" s="535">
        <v>6.39</v>
      </c>
      <c r="M9504" s="536">
        <v>0</v>
      </c>
      <c r="N9504" s="535">
        <v>6.86</v>
      </c>
      <c r="O9504" s="536">
        <v>0.39360000000000001</v>
      </c>
      <c r="P9504" s="535">
        <v>6.67</v>
      </c>
      <c r="Q9504" s="536">
        <v>0.40479999999999999</v>
      </c>
      <c r="R9504" s="535">
        <v>6.66</v>
      </c>
    </row>
    <row r="9505" spans="1:18" ht="12.75">
      <c r="A9505" s="145">
        <v>93591</v>
      </c>
      <c r="B9505" s="102" t="s">
        <v>31116</v>
      </c>
      <c r="C9505" s="145" t="s">
        <v>30934</v>
      </c>
      <c r="D9505" s="535">
        <v>3.09</v>
      </c>
      <c r="E9505" s="536">
        <v>0.36249999999999999</v>
      </c>
      <c r="F9505" s="535">
        <v>2.76</v>
      </c>
      <c r="G9505" s="536">
        <v>0.40579999999999999</v>
      </c>
      <c r="H9505" s="535">
        <v>2.97</v>
      </c>
      <c r="I9505" s="536">
        <v>0.37709999999999999</v>
      </c>
      <c r="J9505" s="535">
        <v>2.85</v>
      </c>
      <c r="K9505" s="536">
        <v>0.39300000000000002</v>
      </c>
      <c r="L9505" s="535">
        <v>2.67</v>
      </c>
      <c r="M9505" s="536">
        <v>0</v>
      </c>
      <c r="N9505" s="535">
        <v>2.87</v>
      </c>
      <c r="O9505" s="536">
        <v>0.39019999999999999</v>
      </c>
      <c r="P9505" s="535">
        <v>2.79</v>
      </c>
      <c r="Q9505" s="536">
        <v>0.40139999999999998</v>
      </c>
      <c r="R9505" s="535">
        <v>2.78</v>
      </c>
    </row>
    <row r="9506" spans="1:18" ht="12.75">
      <c r="A9506" s="145">
        <v>93597</v>
      </c>
      <c r="B9506" s="102" t="s">
        <v>31117</v>
      </c>
      <c r="C9506" s="145" t="s">
        <v>30925</v>
      </c>
      <c r="D9506" s="535">
        <v>2.0499999999999998</v>
      </c>
      <c r="E9506" s="536">
        <v>0.36099999999999999</v>
      </c>
      <c r="F9506" s="535">
        <v>1.84</v>
      </c>
      <c r="G9506" s="536">
        <v>0.4022</v>
      </c>
      <c r="H9506" s="535">
        <v>1.97</v>
      </c>
      <c r="I9506" s="536">
        <v>0.37559999999999999</v>
      </c>
      <c r="J9506" s="535">
        <v>1.9</v>
      </c>
      <c r="K9506" s="536">
        <v>0.38950000000000001</v>
      </c>
      <c r="L9506" s="535">
        <v>1.78</v>
      </c>
      <c r="M9506" s="536">
        <v>0</v>
      </c>
      <c r="N9506" s="535">
        <v>1.9</v>
      </c>
      <c r="O9506" s="536">
        <v>0.38950000000000001</v>
      </c>
      <c r="P9506" s="535">
        <v>1.86</v>
      </c>
      <c r="Q9506" s="536">
        <v>0.39779999999999999</v>
      </c>
      <c r="R9506" s="535">
        <v>1.85</v>
      </c>
    </row>
    <row r="9507" spans="1:18" ht="12.75">
      <c r="A9507" s="145">
        <v>93592</v>
      </c>
      <c r="B9507" s="102" t="s">
        <v>31118</v>
      </c>
      <c r="C9507" s="145" t="s">
        <v>30934</v>
      </c>
      <c r="D9507" s="535">
        <v>2.68</v>
      </c>
      <c r="E9507" s="536">
        <v>0.3619</v>
      </c>
      <c r="F9507" s="535">
        <v>2.39</v>
      </c>
      <c r="G9507" s="536">
        <v>0.40589999999999998</v>
      </c>
      <c r="H9507" s="535">
        <v>2.58</v>
      </c>
      <c r="I9507" s="536">
        <v>0.376</v>
      </c>
      <c r="J9507" s="535">
        <v>2.4700000000000002</v>
      </c>
      <c r="K9507" s="536">
        <v>0.39269999999999999</v>
      </c>
      <c r="L9507" s="535">
        <v>2.3199999999999998</v>
      </c>
      <c r="M9507" s="536">
        <v>0</v>
      </c>
      <c r="N9507" s="535">
        <v>2.4900000000000002</v>
      </c>
      <c r="O9507" s="536">
        <v>0.3896</v>
      </c>
      <c r="P9507" s="535">
        <v>2.42</v>
      </c>
      <c r="Q9507" s="536">
        <v>0.40079999999999999</v>
      </c>
      <c r="R9507" s="535">
        <v>2.41</v>
      </c>
    </row>
    <row r="9508" spans="1:18" ht="12.75">
      <c r="A9508" s="145">
        <v>93598</v>
      </c>
      <c r="B9508" s="102" t="s">
        <v>31119</v>
      </c>
      <c r="C9508" s="145" t="s">
        <v>30925</v>
      </c>
      <c r="D9508" s="535">
        <v>1.77</v>
      </c>
      <c r="E9508" s="536">
        <v>0.36720000000000003</v>
      </c>
      <c r="F9508" s="535">
        <v>1.58</v>
      </c>
      <c r="G9508" s="536">
        <v>0.41139999999999999</v>
      </c>
      <c r="H9508" s="535">
        <v>1.7</v>
      </c>
      <c r="I9508" s="536">
        <v>0.38240000000000002</v>
      </c>
      <c r="J9508" s="535">
        <v>1.63</v>
      </c>
      <c r="K9508" s="536">
        <v>0.39879999999999999</v>
      </c>
      <c r="L9508" s="535">
        <v>1.53</v>
      </c>
      <c r="M9508" s="536">
        <v>0</v>
      </c>
      <c r="N9508" s="535">
        <v>1.64</v>
      </c>
      <c r="O9508" s="536">
        <v>0.39629999999999999</v>
      </c>
      <c r="P9508" s="535">
        <v>1.6</v>
      </c>
      <c r="Q9508" s="536">
        <v>0.40620000000000001</v>
      </c>
      <c r="R9508" s="535">
        <v>1.6</v>
      </c>
    </row>
    <row r="9509" spans="1:18" ht="12.75">
      <c r="A9509" s="145">
        <v>93593</v>
      </c>
      <c r="B9509" s="102" t="s">
        <v>31120</v>
      </c>
      <c r="C9509" s="145" t="s">
        <v>30934</v>
      </c>
      <c r="D9509" s="535">
        <v>0.98</v>
      </c>
      <c r="E9509" s="536">
        <v>0.35709999999999997</v>
      </c>
      <c r="F9509" s="535">
        <v>0.87</v>
      </c>
      <c r="G9509" s="536">
        <v>0.40229999999999999</v>
      </c>
      <c r="H9509" s="535">
        <v>0.94</v>
      </c>
      <c r="I9509" s="536">
        <v>0.37230000000000002</v>
      </c>
      <c r="J9509" s="535">
        <v>0.9</v>
      </c>
      <c r="K9509" s="536">
        <v>0.38890000000000002</v>
      </c>
      <c r="L9509" s="535">
        <v>0.84</v>
      </c>
      <c r="M9509" s="536">
        <v>0</v>
      </c>
      <c r="N9509" s="535">
        <v>0.91</v>
      </c>
      <c r="O9509" s="536">
        <v>0.3846</v>
      </c>
      <c r="P9509" s="535">
        <v>0.89</v>
      </c>
      <c r="Q9509" s="536">
        <v>0.39329999999999998</v>
      </c>
      <c r="R9509" s="535">
        <v>0.88</v>
      </c>
    </row>
    <row r="9510" spans="1:18" ht="12.75">
      <c r="A9510" s="145">
        <v>93599</v>
      </c>
      <c r="B9510" s="102" t="s">
        <v>31121</v>
      </c>
      <c r="C9510" s="145" t="s">
        <v>30925</v>
      </c>
      <c r="D9510" s="535">
        <v>0.66</v>
      </c>
      <c r="E9510" s="536">
        <v>0.36359999999999998</v>
      </c>
      <c r="F9510" s="535">
        <v>0.59</v>
      </c>
      <c r="G9510" s="536">
        <v>0.40679999999999999</v>
      </c>
      <c r="H9510" s="535">
        <v>0.62</v>
      </c>
      <c r="I9510" s="536">
        <v>0.3871</v>
      </c>
      <c r="J9510" s="535">
        <v>0.61</v>
      </c>
      <c r="K9510" s="536">
        <v>0.39340000000000003</v>
      </c>
      <c r="L9510" s="535">
        <v>0.56999999999999995</v>
      </c>
      <c r="M9510" s="536">
        <v>0</v>
      </c>
      <c r="N9510" s="535">
        <v>0.6</v>
      </c>
      <c r="O9510" s="536">
        <v>0.4</v>
      </c>
      <c r="P9510" s="535">
        <v>0.59</v>
      </c>
      <c r="Q9510" s="536">
        <v>0.40679999999999999</v>
      </c>
      <c r="R9510" s="535">
        <v>0.59</v>
      </c>
    </row>
    <row r="9511" spans="1:18" ht="12.75">
      <c r="A9511" s="145">
        <v>95876</v>
      </c>
      <c r="B9511" s="102" t="s">
        <v>31122</v>
      </c>
      <c r="C9511" s="145" t="s">
        <v>30934</v>
      </c>
      <c r="D9511" s="535">
        <v>2.42</v>
      </c>
      <c r="E9511" s="536">
        <v>0.36359999999999998</v>
      </c>
      <c r="F9511" s="535">
        <v>2.17</v>
      </c>
      <c r="G9511" s="536">
        <v>0.40550000000000003</v>
      </c>
      <c r="H9511" s="535">
        <v>2.33</v>
      </c>
      <c r="I9511" s="536">
        <v>0.37769999999999998</v>
      </c>
      <c r="J9511" s="535">
        <v>2.2400000000000002</v>
      </c>
      <c r="K9511" s="536">
        <v>0.39290000000000003</v>
      </c>
      <c r="L9511" s="535">
        <v>2.1</v>
      </c>
      <c r="M9511" s="536">
        <v>0</v>
      </c>
      <c r="N9511" s="535">
        <v>2.25</v>
      </c>
      <c r="O9511" s="536">
        <v>0.3911</v>
      </c>
      <c r="P9511" s="535">
        <v>2.19</v>
      </c>
      <c r="Q9511" s="536">
        <v>0.40179999999999999</v>
      </c>
      <c r="R9511" s="535">
        <v>2.19</v>
      </c>
    </row>
    <row r="9512" spans="1:18" ht="12.75">
      <c r="A9512" s="145">
        <v>95879</v>
      </c>
      <c r="B9512" s="102" t="s">
        <v>31123</v>
      </c>
      <c r="C9512" s="145" t="s">
        <v>30925</v>
      </c>
      <c r="D9512" s="535">
        <v>1.64</v>
      </c>
      <c r="E9512" s="536">
        <v>0.35980000000000001</v>
      </c>
      <c r="F9512" s="535">
        <v>1.46</v>
      </c>
      <c r="G9512" s="536">
        <v>0.40410000000000001</v>
      </c>
      <c r="H9512" s="535">
        <v>1.58</v>
      </c>
      <c r="I9512" s="536">
        <v>0.37340000000000001</v>
      </c>
      <c r="J9512" s="535">
        <v>1.51</v>
      </c>
      <c r="K9512" s="536">
        <v>0.39069999999999999</v>
      </c>
      <c r="L9512" s="535">
        <v>1.42</v>
      </c>
      <c r="M9512" s="536">
        <v>0</v>
      </c>
      <c r="N9512" s="535">
        <v>1.53</v>
      </c>
      <c r="O9512" s="536">
        <v>0.3856</v>
      </c>
      <c r="P9512" s="535">
        <v>1.48</v>
      </c>
      <c r="Q9512" s="536">
        <v>0.39860000000000001</v>
      </c>
      <c r="R9512" s="535">
        <v>1.48</v>
      </c>
    </row>
    <row r="9513" spans="1:18" ht="12.75">
      <c r="A9513" s="145">
        <v>100940</v>
      </c>
      <c r="B9513" s="102" t="s">
        <v>31124</v>
      </c>
      <c r="C9513" s="145" t="s">
        <v>30934</v>
      </c>
      <c r="D9513" s="535">
        <v>6.35</v>
      </c>
      <c r="E9513" s="536">
        <v>0.35120000000000001</v>
      </c>
      <c r="F9513" s="535">
        <v>5.65</v>
      </c>
      <c r="G9513" s="536">
        <v>0.3947</v>
      </c>
      <c r="H9513" s="535">
        <v>6.06</v>
      </c>
      <c r="I9513" s="536">
        <v>0.36799999999999999</v>
      </c>
      <c r="J9513" s="535">
        <v>5.83</v>
      </c>
      <c r="K9513" s="536">
        <v>0.38250000000000001</v>
      </c>
      <c r="L9513" s="535">
        <v>5.44</v>
      </c>
      <c r="M9513" s="536">
        <v>0</v>
      </c>
      <c r="N9513" s="535">
        <v>5.85</v>
      </c>
      <c r="O9513" s="536">
        <v>0.38119999999999998</v>
      </c>
      <c r="P9513" s="535">
        <v>5.69</v>
      </c>
      <c r="Q9513" s="536">
        <v>0.39190000000000003</v>
      </c>
      <c r="R9513" s="535">
        <v>5.67</v>
      </c>
    </row>
    <row r="9514" spans="1:18" ht="12.75">
      <c r="A9514" s="145">
        <v>100944</v>
      </c>
      <c r="B9514" s="102" t="s">
        <v>31125</v>
      </c>
      <c r="C9514" s="145" t="s">
        <v>30925</v>
      </c>
      <c r="D9514" s="535">
        <v>4.24</v>
      </c>
      <c r="E9514" s="536">
        <v>0.35139999999999999</v>
      </c>
      <c r="F9514" s="535">
        <v>3.77</v>
      </c>
      <c r="G9514" s="536">
        <v>0.3952</v>
      </c>
      <c r="H9514" s="535">
        <v>4.05</v>
      </c>
      <c r="I9514" s="536">
        <v>0.3679</v>
      </c>
      <c r="J9514" s="535">
        <v>3.9</v>
      </c>
      <c r="K9514" s="536">
        <v>0.3821</v>
      </c>
      <c r="L9514" s="535">
        <v>3.63</v>
      </c>
      <c r="M9514" s="536">
        <v>0</v>
      </c>
      <c r="N9514" s="535">
        <v>3.91</v>
      </c>
      <c r="O9514" s="536">
        <v>0.38109999999999999</v>
      </c>
      <c r="P9514" s="535">
        <v>3.8</v>
      </c>
      <c r="Q9514" s="536">
        <v>0.3921</v>
      </c>
      <c r="R9514" s="535">
        <v>3.79</v>
      </c>
    </row>
    <row r="9515" spans="1:18" ht="12.75">
      <c r="A9515" s="145">
        <v>95425</v>
      </c>
      <c r="B9515" s="102" t="s">
        <v>31126</v>
      </c>
      <c r="C9515" s="145" t="s">
        <v>30934</v>
      </c>
      <c r="D9515" s="535">
        <v>2.64</v>
      </c>
      <c r="E9515" s="536">
        <v>0.34849999999999998</v>
      </c>
      <c r="F9515" s="535">
        <v>2.35</v>
      </c>
      <c r="G9515" s="536">
        <v>0.39150000000000001</v>
      </c>
      <c r="H9515" s="535">
        <v>2.52</v>
      </c>
      <c r="I9515" s="536">
        <v>0.36509999999999998</v>
      </c>
      <c r="J9515" s="535">
        <v>2.4300000000000002</v>
      </c>
      <c r="K9515" s="536">
        <v>0.37859999999999999</v>
      </c>
      <c r="L9515" s="535">
        <v>2.27</v>
      </c>
      <c r="M9515" s="536">
        <v>0</v>
      </c>
      <c r="N9515" s="535">
        <v>2.4300000000000002</v>
      </c>
      <c r="O9515" s="536">
        <v>0.37859999999999999</v>
      </c>
      <c r="P9515" s="535">
        <v>2.37</v>
      </c>
      <c r="Q9515" s="536">
        <v>0.38819999999999999</v>
      </c>
      <c r="R9515" s="535">
        <v>2.36</v>
      </c>
    </row>
    <row r="9516" spans="1:18" ht="12.75">
      <c r="A9516" s="145">
        <v>95428</v>
      </c>
      <c r="B9516" s="102" t="s">
        <v>31127</v>
      </c>
      <c r="C9516" s="145" t="s">
        <v>30925</v>
      </c>
      <c r="D9516" s="535">
        <v>1.77</v>
      </c>
      <c r="E9516" s="536">
        <v>0.3503</v>
      </c>
      <c r="F9516" s="535">
        <v>1.58</v>
      </c>
      <c r="G9516" s="536">
        <v>0.39240000000000003</v>
      </c>
      <c r="H9516" s="535">
        <v>1.7</v>
      </c>
      <c r="I9516" s="536">
        <v>0.36470000000000002</v>
      </c>
      <c r="J9516" s="535">
        <v>1.63</v>
      </c>
      <c r="K9516" s="536">
        <v>0.38040000000000002</v>
      </c>
      <c r="L9516" s="535">
        <v>1.52</v>
      </c>
      <c r="M9516" s="536">
        <v>0</v>
      </c>
      <c r="N9516" s="535">
        <v>1.63</v>
      </c>
      <c r="O9516" s="536">
        <v>0.38040000000000002</v>
      </c>
      <c r="P9516" s="535">
        <v>1.6</v>
      </c>
      <c r="Q9516" s="536">
        <v>0.38750000000000001</v>
      </c>
      <c r="R9516" s="535">
        <v>1.59</v>
      </c>
    </row>
    <row r="9517" spans="1:18" ht="12.75">
      <c r="A9517" s="145">
        <v>95426</v>
      </c>
      <c r="B9517" s="102" t="s">
        <v>31128</v>
      </c>
      <c r="C9517" s="145" t="s">
        <v>30934</v>
      </c>
      <c r="D9517" s="535">
        <v>2.2799999999999998</v>
      </c>
      <c r="E9517" s="536">
        <v>0.34649999999999997</v>
      </c>
      <c r="F9517" s="535">
        <v>2.02</v>
      </c>
      <c r="G9517" s="536">
        <v>0.3911</v>
      </c>
      <c r="H9517" s="535">
        <v>2.1800000000000002</v>
      </c>
      <c r="I9517" s="536">
        <v>0.3624</v>
      </c>
      <c r="J9517" s="535">
        <v>2.1</v>
      </c>
      <c r="K9517" s="536">
        <v>0.37619999999999998</v>
      </c>
      <c r="L9517" s="535">
        <v>1.95</v>
      </c>
      <c r="M9517" s="536">
        <v>0</v>
      </c>
      <c r="N9517" s="535">
        <v>2.1</v>
      </c>
      <c r="O9517" s="536">
        <v>0.37619999999999998</v>
      </c>
      <c r="P9517" s="535">
        <v>2.04</v>
      </c>
      <c r="Q9517" s="536">
        <v>0.38729999999999998</v>
      </c>
      <c r="R9517" s="535">
        <v>2.04</v>
      </c>
    </row>
    <row r="9518" spans="1:18" ht="12.75">
      <c r="A9518" s="145">
        <v>95429</v>
      </c>
      <c r="B9518" s="102" t="s">
        <v>31129</v>
      </c>
      <c r="C9518" s="145" t="s">
        <v>30925</v>
      </c>
      <c r="D9518" s="535">
        <v>1.54</v>
      </c>
      <c r="E9518" s="536">
        <v>0.34420000000000001</v>
      </c>
      <c r="F9518" s="535">
        <v>1.37</v>
      </c>
      <c r="G9518" s="536">
        <v>0.38690000000000002</v>
      </c>
      <c r="H9518" s="535">
        <v>1.47</v>
      </c>
      <c r="I9518" s="536">
        <v>0.36049999999999999</v>
      </c>
      <c r="J9518" s="535">
        <v>1.41</v>
      </c>
      <c r="K9518" s="536">
        <v>0.37590000000000001</v>
      </c>
      <c r="L9518" s="535">
        <v>1.32</v>
      </c>
      <c r="M9518" s="536">
        <v>0</v>
      </c>
      <c r="N9518" s="535">
        <v>1.41</v>
      </c>
      <c r="O9518" s="536">
        <v>0.37590000000000001</v>
      </c>
      <c r="P9518" s="535">
        <v>1.38</v>
      </c>
      <c r="Q9518" s="536">
        <v>0.3841</v>
      </c>
      <c r="R9518" s="535">
        <v>1.37</v>
      </c>
    </row>
    <row r="9519" spans="1:18" ht="12.75">
      <c r="A9519" s="145">
        <v>95427</v>
      </c>
      <c r="B9519" s="102" t="s">
        <v>31130</v>
      </c>
      <c r="C9519" s="145" t="s">
        <v>30934</v>
      </c>
      <c r="D9519" s="535">
        <v>0.86</v>
      </c>
      <c r="E9519" s="536">
        <v>0.3488</v>
      </c>
      <c r="F9519" s="535">
        <v>0.76</v>
      </c>
      <c r="G9519" s="536">
        <v>0.3947</v>
      </c>
      <c r="H9519" s="535">
        <v>0.82</v>
      </c>
      <c r="I9519" s="536">
        <v>0.3659</v>
      </c>
      <c r="J9519" s="535">
        <v>0.79</v>
      </c>
      <c r="K9519" s="536">
        <v>0.37969999999999998</v>
      </c>
      <c r="L9519" s="535">
        <v>0.74</v>
      </c>
      <c r="M9519" s="536">
        <v>0</v>
      </c>
      <c r="N9519" s="535">
        <v>0.79</v>
      </c>
      <c r="O9519" s="536">
        <v>0.37969999999999998</v>
      </c>
      <c r="P9519" s="535">
        <v>0.77</v>
      </c>
      <c r="Q9519" s="536">
        <v>0.3896</v>
      </c>
      <c r="R9519" s="535">
        <v>0.76</v>
      </c>
    </row>
    <row r="9520" spans="1:18" ht="12.75">
      <c r="A9520" s="145">
        <v>95430</v>
      </c>
      <c r="B9520" s="102" t="s">
        <v>31131</v>
      </c>
      <c r="C9520" s="145" t="s">
        <v>30925</v>
      </c>
      <c r="D9520" s="535">
        <v>0.54</v>
      </c>
      <c r="E9520" s="536">
        <v>0.35189999999999999</v>
      </c>
      <c r="F9520" s="535">
        <v>0.48</v>
      </c>
      <c r="G9520" s="536">
        <v>0.39579999999999999</v>
      </c>
      <c r="H9520" s="535">
        <v>0.52</v>
      </c>
      <c r="I9520" s="536">
        <v>0.3654</v>
      </c>
      <c r="J9520" s="535">
        <v>0.49</v>
      </c>
      <c r="K9520" s="536">
        <v>0.38779999999999998</v>
      </c>
      <c r="L9520" s="535">
        <v>0.46</v>
      </c>
      <c r="M9520" s="536">
        <v>0</v>
      </c>
      <c r="N9520" s="535">
        <v>0.49</v>
      </c>
      <c r="O9520" s="536">
        <v>0.38779999999999998</v>
      </c>
      <c r="P9520" s="535">
        <v>0.48</v>
      </c>
      <c r="Q9520" s="536">
        <v>0.39579999999999999</v>
      </c>
      <c r="R9520" s="535">
        <v>0.48</v>
      </c>
    </row>
    <row r="9521" spans="1:18" ht="12.75">
      <c r="A9521" s="145">
        <v>95877</v>
      </c>
      <c r="B9521" s="102" t="s">
        <v>31132</v>
      </c>
      <c r="C9521" s="145" t="s">
        <v>30934</v>
      </c>
      <c r="D9521" s="535">
        <v>2.1</v>
      </c>
      <c r="E9521" s="536">
        <v>0.34760000000000002</v>
      </c>
      <c r="F9521" s="535">
        <v>1.87</v>
      </c>
      <c r="G9521" s="536">
        <v>0.39040000000000002</v>
      </c>
      <c r="H9521" s="535">
        <v>2</v>
      </c>
      <c r="I9521" s="536">
        <v>0.36499999999999999</v>
      </c>
      <c r="J9521" s="535">
        <v>1.93</v>
      </c>
      <c r="K9521" s="536">
        <v>0.37819999999999998</v>
      </c>
      <c r="L9521" s="535">
        <v>1.79</v>
      </c>
      <c r="M9521" s="536">
        <v>0</v>
      </c>
      <c r="N9521" s="535">
        <v>1.93</v>
      </c>
      <c r="O9521" s="536">
        <v>0.37819999999999998</v>
      </c>
      <c r="P9521" s="535">
        <v>1.87</v>
      </c>
      <c r="Q9521" s="536">
        <v>0.39040000000000002</v>
      </c>
      <c r="R9521" s="535">
        <v>1.88</v>
      </c>
    </row>
    <row r="9522" spans="1:18" ht="12.75">
      <c r="A9522" s="145">
        <v>95880</v>
      </c>
      <c r="B9522" s="102" t="s">
        <v>31133</v>
      </c>
      <c r="C9522" s="145" t="s">
        <v>30925</v>
      </c>
      <c r="D9522" s="535">
        <v>1.4</v>
      </c>
      <c r="E9522" s="536">
        <v>0.35</v>
      </c>
      <c r="F9522" s="535">
        <v>1.24</v>
      </c>
      <c r="G9522" s="536">
        <v>0.3952</v>
      </c>
      <c r="H9522" s="535">
        <v>1.34</v>
      </c>
      <c r="I9522" s="536">
        <v>0.36570000000000003</v>
      </c>
      <c r="J9522" s="535">
        <v>1.29</v>
      </c>
      <c r="K9522" s="536">
        <v>0.37980000000000003</v>
      </c>
      <c r="L9522" s="535">
        <v>1.2</v>
      </c>
      <c r="M9522" s="536">
        <v>0</v>
      </c>
      <c r="N9522" s="535">
        <v>1.29</v>
      </c>
      <c r="O9522" s="536">
        <v>0.37980000000000003</v>
      </c>
      <c r="P9522" s="535">
        <v>1.26</v>
      </c>
      <c r="Q9522" s="536">
        <v>0.38890000000000002</v>
      </c>
      <c r="R9522" s="535">
        <v>1.25</v>
      </c>
    </row>
    <row r="9523" spans="1:18" ht="12.75">
      <c r="A9523" s="145">
        <v>100937</v>
      </c>
      <c r="B9523" s="102" t="s">
        <v>31134</v>
      </c>
      <c r="C9523" s="145" t="s">
        <v>30934</v>
      </c>
      <c r="D9523" s="535">
        <v>9.8699999999999992</v>
      </c>
      <c r="E9523" s="536">
        <v>0.3921</v>
      </c>
      <c r="F9523" s="535">
        <v>8.98</v>
      </c>
      <c r="G9523" s="536">
        <v>0.43099999999999999</v>
      </c>
      <c r="H9523" s="535">
        <v>9.84</v>
      </c>
      <c r="I9523" s="536">
        <v>0.39329999999999998</v>
      </c>
      <c r="J9523" s="535">
        <v>9.23</v>
      </c>
      <c r="K9523" s="536">
        <v>0.41930000000000001</v>
      </c>
      <c r="L9523" s="535">
        <v>9.2100000000000009</v>
      </c>
      <c r="M9523" s="536">
        <v>0</v>
      </c>
      <c r="N9523" s="535">
        <v>9.49</v>
      </c>
      <c r="O9523" s="536">
        <v>0.4078</v>
      </c>
      <c r="P9523" s="535">
        <v>9.18</v>
      </c>
      <c r="Q9523" s="536">
        <v>0.42159999999999997</v>
      </c>
      <c r="R9523" s="535">
        <v>9.27</v>
      </c>
    </row>
    <row r="9524" spans="1:18" ht="12.75">
      <c r="A9524" s="145">
        <v>100941</v>
      </c>
      <c r="B9524" s="102" t="s">
        <v>31135</v>
      </c>
      <c r="C9524" s="145" t="s">
        <v>30925</v>
      </c>
      <c r="D9524" s="535">
        <v>6.57</v>
      </c>
      <c r="E9524" s="536">
        <v>0.39119999999999999</v>
      </c>
      <c r="F9524" s="535">
        <v>5.98</v>
      </c>
      <c r="G9524" s="536">
        <v>0.42980000000000002</v>
      </c>
      <c r="H9524" s="535">
        <v>6.56</v>
      </c>
      <c r="I9524" s="536">
        <v>0.39179999999999998</v>
      </c>
      <c r="J9524" s="535">
        <v>6.15</v>
      </c>
      <c r="K9524" s="536">
        <v>0.41789999999999999</v>
      </c>
      <c r="L9524" s="535">
        <v>6.14</v>
      </c>
      <c r="M9524" s="536">
        <v>0</v>
      </c>
      <c r="N9524" s="535">
        <v>6.32</v>
      </c>
      <c r="O9524" s="536">
        <v>0.40660000000000002</v>
      </c>
      <c r="P9524" s="535">
        <v>6.11</v>
      </c>
      <c r="Q9524" s="536">
        <v>0.42059999999999997</v>
      </c>
      <c r="R9524" s="535">
        <v>6.17</v>
      </c>
    </row>
    <row r="9525" spans="1:18" ht="12.75">
      <c r="A9525" s="145">
        <v>97912</v>
      </c>
      <c r="B9525" s="102" t="s">
        <v>31136</v>
      </c>
      <c r="C9525" s="145" t="s">
        <v>30934</v>
      </c>
      <c r="D9525" s="535">
        <v>4.13</v>
      </c>
      <c r="E9525" s="536">
        <v>0.38979999999999998</v>
      </c>
      <c r="F9525" s="535">
        <v>3.76</v>
      </c>
      <c r="G9525" s="536">
        <v>0.42820000000000003</v>
      </c>
      <c r="H9525" s="535">
        <v>4.12</v>
      </c>
      <c r="I9525" s="536">
        <v>0.39079999999999998</v>
      </c>
      <c r="J9525" s="535">
        <v>3.87</v>
      </c>
      <c r="K9525" s="536">
        <v>0.41599999999999998</v>
      </c>
      <c r="L9525" s="535">
        <v>3.86</v>
      </c>
      <c r="M9525" s="536">
        <v>0</v>
      </c>
      <c r="N9525" s="535">
        <v>3.98</v>
      </c>
      <c r="O9525" s="536">
        <v>0.40450000000000003</v>
      </c>
      <c r="P9525" s="535">
        <v>3.84</v>
      </c>
      <c r="Q9525" s="536">
        <v>0.41930000000000001</v>
      </c>
      <c r="R9525" s="535">
        <v>3.88</v>
      </c>
    </row>
    <row r="9526" spans="1:18" ht="12.75">
      <c r="A9526" s="145">
        <v>97916</v>
      </c>
      <c r="B9526" s="102" t="s">
        <v>31137</v>
      </c>
      <c r="C9526" s="145" t="s">
        <v>30925</v>
      </c>
      <c r="D9526" s="535">
        <v>2.76</v>
      </c>
      <c r="E9526" s="536">
        <v>0.38769999999999999</v>
      </c>
      <c r="F9526" s="535">
        <v>2.5099999999999998</v>
      </c>
      <c r="G9526" s="536">
        <v>0.42630000000000001</v>
      </c>
      <c r="H9526" s="535">
        <v>2.75</v>
      </c>
      <c r="I9526" s="536">
        <v>0.3891</v>
      </c>
      <c r="J9526" s="535">
        <v>2.58</v>
      </c>
      <c r="K9526" s="536">
        <v>0.41470000000000001</v>
      </c>
      <c r="L9526" s="535">
        <v>2.57</v>
      </c>
      <c r="M9526" s="536">
        <v>0</v>
      </c>
      <c r="N9526" s="535">
        <v>2.65</v>
      </c>
      <c r="O9526" s="536">
        <v>0.40379999999999999</v>
      </c>
      <c r="P9526" s="535">
        <v>2.56</v>
      </c>
      <c r="Q9526" s="536">
        <v>0.41799999999999998</v>
      </c>
      <c r="R9526" s="535">
        <v>2.6</v>
      </c>
    </row>
    <row r="9527" spans="1:18" ht="12.75">
      <c r="A9527" s="145">
        <v>97913</v>
      </c>
      <c r="B9527" s="102" t="s">
        <v>31138</v>
      </c>
      <c r="C9527" s="145" t="s">
        <v>30934</v>
      </c>
      <c r="D9527" s="535">
        <v>3.59</v>
      </c>
      <c r="E9527" s="536">
        <v>0.39279999999999998</v>
      </c>
      <c r="F9527" s="535">
        <v>3.26</v>
      </c>
      <c r="G9527" s="536">
        <v>0.4325</v>
      </c>
      <c r="H9527" s="535">
        <v>3.58</v>
      </c>
      <c r="I9527" s="536">
        <v>0.39389999999999997</v>
      </c>
      <c r="J9527" s="535">
        <v>3.35</v>
      </c>
      <c r="K9527" s="536">
        <v>0.4209</v>
      </c>
      <c r="L9527" s="535">
        <v>3.35</v>
      </c>
      <c r="M9527" s="536">
        <v>0</v>
      </c>
      <c r="N9527" s="535">
        <v>3.45</v>
      </c>
      <c r="O9527" s="536">
        <v>0.40870000000000001</v>
      </c>
      <c r="P9527" s="535">
        <v>3.34</v>
      </c>
      <c r="Q9527" s="536">
        <v>0.42220000000000002</v>
      </c>
      <c r="R9527" s="535">
        <v>3.37</v>
      </c>
    </row>
    <row r="9528" spans="1:18" ht="12.75">
      <c r="A9528" s="145">
        <v>97917</v>
      </c>
      <c r="B9528" s="102" t="s">
        <v>31139</v>
      </c>
      <c r="C9528" s="145" t="s">
        <v>30925</v>
      </c>
      <c r="D9528" s="535">
        <v>2.38</v>
      </c>
      <c r="E9528" s="536">
        <v>0.39079999999999998</v>
      </c>
      <c r="F9528" s="535">
        <v>2.17</v>
      </c>
      <c r="G9528" s="536">
        <v>0.42859999999999998</v>
      </c>
      <c r="H9528" s="535">
        <v>2.37</v>
      </c>
      <c r="I9528" s="536">
        <v>0.39240000000000003</v>
      </c>
      <c r="J9528" s="535">
        <v>2.2200000000000002</v>
      </c>
      <c r="K9528" s="536">
        <v>0.41889999999999999</v>
      </c>
      <c r="L9528" s="535">
        <v>2.2200000000000002</v>
      </c>
      <c r="M9528" s="536">
        <v>0</v>
      </c>
      <c r="N9528" s="535">
        <v>2.29</v>
      </c>
      <c r="O9528" s="536">
        <v>0.40610000000000002</v>
      </c>
      <c r="P9528" s="535">
        <v>2.2200000000000002</v>
      </c>
      <c r="Q9528" s="536">
        <v>0.41889999999999999</v>
      </c>
      <c r="R9528" s="535">
        <v>2.2400000000000002</v>
      </c>
    </row>
    <row r="9529" spans="1:18" ht="12.75">
      <c r="A9529" s="145">
        <v>97915</v>
      </c>
      <c r="B9529" s="102" t="s">
        <v>31140</v>
      </c>
      <c r="C9529" s="145" t="s">
        <v>30934</v>
      </c>
      <c r="D9529" s="535">
        <v>1.32</v>
      </c>
      <c r="E9529" s="536">
        <v>0.38640000000000002</v>
      </c>
      <c r="F9529" s="535">
        <v>1.2</v>
      </c>
      <c r="G9529" s="536">
        <v>0.42499999999999999</v>
      </c>
      <c r="H9529" s="535">
        <v>1.31</v>
      </c>
      <c r="I9529" s="536">
        <v>0.38929999999999998</v>
      </c>
      <c r="J9529" s="535">
        <v>1.23</v>
      </c>
      <c r="K9529" s="536">
        <v>0.41460000000000002</v>
      </c>
      <c r="L9529" s="535">
        <v>1.22</v>
      </c>
      <c r="M9529" s="536">
        <v>0</v>
      </c>
      <c r="N9529" s="535">
        <v>1.27</v>
      </c>
      <c r="O9529" s="536">
        <v>0.40160000000000001</v>
      </c>
      <c r="P9529" s="535">
        <v>1.23</v>
      </c>
      <c r="Q9529" s="536">
        <v>0.41460000000000002</v>
      </c>
      <c r="R9529" s="535">
        <v>1.23</v>
      </c>
    </row>
    <row r="9530" spans="1:18" ht="12.75">
      <c r="A9530" s="145">
        <v>97919</v>
      </c>
      <c r="B9530" s="102" t="s">
        <v>31141</v>
      </c>
      <c r="C9530" s="145" t="s">
        <v>30925</v>
      </c>
      <c r="D9530" s="535">
        <v>0.87</v>
      </c>
      <c r="E9530" s="536">
        <v>0.37930000000000003</v>
      </c>
      <c r="F9530" s="535">
        <v>0.79</v>
      </c>
      <c r="G9530" s="536">
        <v>0.41770000000000002</v>
      </c>
      <c r="H9530" s="535">
        <v>0.86</v>
      </c>
      <c r="I9530" s="536">
        <v>0.38369999999999999</v>
      </c>
      <c r="J9530" s="535">
        <v>0.81</v>
      </c>
      <c r="K9530" s="536">
        <v>0.40739999999999998</v>
      </c>
      <c r="L9530" s="535">
        <v>0.81</v>
      </c>
      <c r="M9530" s="536">
        <v>0</v>
      </c>
      <c r="N9530" s="535">
        <v>0.83</v>
      </c>
      <c r="O9530" s="536">
        <v>0.39760000000000001</v>
      </c>
      <c r="P9530" s="535">
        <v>0.8</v>
      </c>
      <c r="Q9530" s="536">
        <v>0.41249999999999998</v>
      </c>
      <c r="R9530" s="535">
        <v>0.82</v>
      </c>
    </row>
    <row r="9531" spans="1:18" ht="12.75">
      <c r="A9531" s="145">
        <v>97914</v>
      </c>
      <c r="B9531" s="102" t="s">
        <v>31142</v>
      </c>
      <c r="C9531" s="145" t="s">
        <v>30934</v>
      </c>
      <c r="D9531" s="535">
        <v>3.29</v>
      </c>
      <c r="E9531" s="536">
        <v>0.3891</v>
      </c>
      <c r="F9531" s="535">
        <v>2.99</v>
      </c>
      <c r="G9531" s="536">
        <v>0.42809999999999998</v>
      </c>
      <c r="H9531" s="535">
        <v>3.28</v>
      </c>
      <c r="I9531" s="536">
        <v>0.39019999999999999</v>
      </c>
      <c r="J9531" s="535">
        <v>3.07</v>
      </c>
      <c r="K9531" s="536">
        <v>0.41689999999999999</v>
      </c>
      <c r="L9531" s="535">
        <v>3.06</v>
      </c>
      <c r="M9531" s="536">
        <v>0</v>
      </c>
      <c r="N9531" s="535">
        <v>3.16</v>
      </c>
      <c r="O9531" s="536">
        <v>0.40510000000000002</v>
      </c>
      <c r="P9531" s="535">
        <v>3.05</v>
      </c>
      <c r="Q9531" s="536">
        <v>0.41970000000000002</v>
      </c>
      <c r="R9531" s="535">
        <v>3.09</v>
      </c>
    </row>
    <row r="9532" spans="1:18" ht="12.75">
      <c r="A9532" s="145">
        <v>97918</v>
      </c>
      <c r="B9532" s="102" t="s">
        <v>31143</v>
      </c>
      <c r="C9532" s="145" t="s">
        <v>30925</v>
      </c>
      <c r="D9532" s="535">
        <v>2.2000000000000002</v>
      </c>
      <c r="E9532" s="536">
        <v>0.39090000000000003</v>
      </c>
      <c r="F9532" s="535">
        <v>1.99</v>
      </c>
      <c r="G9532" s="536">
        <v>0.43219999999999997</v>
      </c>
      <c r="H9532" s="535">
        <v>2.19</v>
      </c>
      <c r="I9532" s="536">
        <v>0.39269999999999999</v>
      </c>
      <c r="J9532" s="535">
        <v>2.0499999999999998</v>
      </c>
      <c r="K9532" s="536">
        <v>0.41949999999999998</v>
      </c>
      <c r="L9532" s="535">
        <v>2.04</v>
      </c>
      <c r="M9532" s="536">
        <v>0</v>
      </c>
      <c r="N9532" s="535">
        <v>2.11</v>
      </c>
      <c r="O9532" s="536">
        <v>0.40760000000000002</v>
      </c>
      <c r="P9532" s="535">
        <v>2.04</v>
      </c>
      <c r="Q9532" s="536">
        <v>0.42159999999999997</v>
      </c>
      <c r="R9532" s="535">
        <v>2.06</v>
      </c>
    </row>
    <row r="9533" spans="1:18" ht="12.75">
      <c r="A9533" s="145">
        <v>100949</v>
      </c>
      <c r="B9533" s="102" t="s">
        <v>31144</v>
      </c>
      <c r="C9533" s="145" t="s">
        <v>30925</v>
      </c>
      <c r="D9533" s="535">
        <v>7.58</v>
      </c>
      <c r="E9533" s="536">
        <v>0.31530000000000002</v>
      </c>
      <c r="F9533" s="535">
        <v>6.76</v>
      </c>
      <c r="G9533" s="536">
        <v>0.35360000000000003</v>
      </c>
      <c r="H9533" s="535">
        <v>7.38</v>
      </c>
      <c r="I9533" s="536">
        <v>0.32379999999999998</v>
      </c>
      <c r="J9533" s="535">
        <v>6.98</v>
      </c>
      <c r="K9533" s="536">
        <v>0.34239999999999998</v>
      </c>
      <c r="L9533" s="535">
        <v>6.93</v>
      </c>
      <c r="M9533" s="536">
        <v>0</v>
      </c>
      <c r="N9533" s="535">
        <v>7.1</v>
      </c>
      <c r="O9533" s="536">
        <v>0.33660000000000001</v>
      </c>
      <c r="P9533" s="535">
        <v>6.87</v>
      </c>
      <c r="Q9533" s="536">
        <v>0.34789999999999999</v>
      </c>
      <c r="R9533" s="535">
        <v>6.93</v>
      </c>
    </row>
    <row r="9534" spans="1:18" ht="12.75">
      <c r="A9534" s="145">
        <v>100945</v>
      </c>
      <c r="B9534" s="102" t="s">
        <v>31145</v>
      </c>
      <c r="C9534" s="145" t="s">
        <v>30925</v>
      </c>
      <c r="D9534" s="535">
        <v>3.18</v>
      </c>
      <c r="E9534" s="536">
        <v>0.3145</v>
      </c>
      <c r="F9534" s="535">
        <v>2.84</v>
      </c>
      <c r="G9534" s="536">
        <v>0.35210000000000002</v>
      </c>
      <c r="H9534" s="535">
        <v>3.11</v>
      </c>
      <c r="I9534" s="536">
        <v>0.32150000000000001</v>
      </c>
      <c r="J9534" s="535">
        <v>2.93</v>
      </c>
      <c r="K9534" s="536">
        <v>0.34129999999999999</v>
      </c>
      <c r="L9534" s="535">
        <v>2.91</v>
      </c>
      <c r="M9534" s="536">
        <v>0</v>
      </c>
      <c r="N9534" s="535">
        <v>2.98</v>
      </c>
      <c r="O9534" s="536">
        <v>0.33560000000000001</v>
      </c>
      <c r="P9534" s="535">
        <v>2.89</v>
      </c>
      <c r="Q9534" s="536">
        <v>0.34599999999999997</v>
      </c>
      <c r="R9534" s="535">
        <v>2.91</v>
      </c>
    </row>
    <row r="9535" spans="1:18" ht="12.75">
      <c r="A9535" s="145">
        <v>100946</v>
      </c>
      <c r="B9535" s="102" t="s">
        <v>31146</v>
      </c>
      <c r="C9535" s="145" t="s">
        <v>30925</v>
      </c>
      <c r="D9535" s="535">
        <v>2.74</v>
      </c>
      <c r="E9535" s="536">
        <v>0.31390000000000001</v>
      </c>
      <c r="F9535" s="535">
        <v>2.4500000000000002</v>
      </c>
      <c r="G9535" s="536">
        <v>0.35099999999999998</v>
      </c>
      <c r="H9535" s="535">
        <v>2.68</v>
      </c>
      <c r="I9535" s="536">
        <v>0.32090000000000002</v>
      </c>
      <c r="J9535" s="535">
        <v>2.5299999999999998</v>
      </c>
      <c r="K9535" s="536">
        <v>0.33989999999999998</v>
      </c>
      <c r="L9535" s="535">
        <v>2.5099999999999998</v>
      </c>
      <c r="M9535" s="536">
        <v>0</v>
      </c>
      <c r="N9535" s="535">
        <v>2.58</v>
      </c>
      <c r="O9535" s="536">
        <v>0.33329999999999999</v>
      </c>
      <c r="P9535" s="535">
        <v>2.4900000000000002</v>
      </c>
      <c r="Q9535" s="536">
        <v>0.34539999999999998</v>
      </c>
      <c r="R9535" s="535">
        <v>2.5099999999999998</v>
      </c>
    </row>
    <row r="9536" spans="1:18" ht="12.75">
      <c r="A9536" s="145">
        <v>100948</v>
      </c>
      <c r="B9536" s="102" t="s">
        <v>31147</v>
      </c>
      <c r="C9536" s="145" t="s">
        <v>30925</v>
      </c>
      <c r="D9536" s="535">
        <v>1</v>
      </c>
      <c r="E9536" s="536">
        <v>0.31</v>
      </c>
      <c r="F9536" s="535">
        <v>0.89</v>
      </c>
      <c r="G9536" s="536">
        <v>0.3483</v>
      </c>
      <c r="H9536" s="535">
        <v>0.98</v>
      </c>
      <c r="I9536" s="536">
        <v>0.31630000000000003</v>
      </c>
      <c r="J9536" s="535">
        <v>0.92</v>
      </c>
      <c r="K9536" s="536">
        <v>0.33700000000000002</v>
      </c>
      <c r="L9536" s="535">
        <v>0.91</v>
      </c>
      <c r="M9536" s="536">
        <v>0</v>
      </c>
      <c r="N9536" s="535">
        <v>0.93</v>
      </c>
      <c r="O9536" s="536">
        <v>0.33329999999999999</v>
      </c>
      <c r="P9536" s="535">
        <v>0.91</v>
      </c>
      <c r="Q9536" s="536">
        <v>0.3407</v>
      </c>
      <c r="R9536" s="535">
        <v>0.91</v>
      </c>
    </row>
    <row r="9537" spans="1:18" ht="12.75">
      <c r="A9537" s="145">
        <v>100947</v>
      </c>
      <c r="B9537" s="102" t="s">
        <v>31148</v>
      </c>
      <c r="C9537" s="145" t="s">
        <v>30925</v>
      </c>
      <c r="D9537" s="535">
        <v>2.5299999999999998</v>
      </c>
      <c r="E9537" s="536">
        <v>0.31619999999999998</v>
      </c>
      <c r="F9537" s="535">
        <v>2.2599999999999998</v>
      </c>
      <c r="G9537" s="536">
        <v>0.35399999999999998</v>
      </c>
      <c r="H9537" s="535">
        <v>2.4700000000000002</v>
      </c>
      <c r="I9537" s="536">
        <v>0.32390000000000002</v>
      </c>
      <c r="J9537" s="535">
        <v>2.33</v>
      </c>
      <c r="K9537" s="536">
        <v>0.34329999999999999</v>
      </c>
      <c r="L9537" s="535">
        <v>2.31</v>
      </c>
      <c r="M9537" s="536">
        <v>0</v>
      </c>
      <c r="N9537" s="535">
        <v>2.37</v>
      </c>
      <c r="O9537" s="536">
        <v>0.33760000000000001</v>
      </c>
      <c r="P9537" s="535">
        <v>2.29</v>
      </c>
      <c r="Q9537" s="536">
        <v>0.3493</v>
      </c>
      <c r="R9537" s="535">
        <v>2.31</v>
      </c>
    </row>
    <row r="9538" spans="1:18" ht="12.75">
      <c r="A9538" s="145">
        <v>100954</v>
      </c>
      <c r="B9538" s="102" t="s">
        <v>31149</v>
      </c>
      <c r="C9538" s="145" t="s">
        <v>30925</v>
      </c>
      <c r="D9538" s="535">
        <v>9.5</v>
      </c>
      <c r="E9538" s="536">
        <v>0.3095</v>
      </c>
      <c r="F9538" s="535">
        <v>8.59</v>
      </c>
      <c r="G9538" s="536">
        <v>0.34229999999999999</v>
      </c>
      <c r="H9538" s="535">
        <v>9.25</v>
      </c>
      <c r="I9538" s="536">
        <v>0.31780000000000003</v>
      </c>
      <c r="J9538" s="535">
        <v>8.9</v>
      </c>
      <c r="K9538" s="536">
        <v>0.33029999999999998</v>
      </c>
      <c r="L9538" s="535">
        <v>8.83</v>
      </c>
      <c r="M9538" s="536">
        <v>7.8100000000000003E-2</v>
      </c>
      <c r="N9538" s="535">
        <v>8.98</v>
      </c>
      <c r="O9538" s="536">
        <v>0.32740000000000002</v>
      </c>
      <c r="P9538" s="535">
        <v>8.64</v>
      </c>
      <c r="Q9538" s="536">
        <v>0.34029999999999999</v>
      </c>
      <c r="R9538" s="535">
        <v>8.73</v>
      </c>
    </row>
    <row r="9539" spans="1:18" ht="12.75">
      <c r="A9539" s="145">
        <v>100950</v>
      </c>
      <c r="B9539" s="102" t="s">
        <v>31150</v>
      </c>
      <c r="C9539" s="145" t="s">
        <v>30925</v>
      </c>
      <c r="D9539" s="535">
        <v>3.99</v>
      </c>
      <c r="E9539" s="536">
        <v>0.30830000000000002</v>
      </c>
      <c r="F9539" s="535">
        <v>3.6</v>
      </c>
      <c r="G9539" s="536">
        <v>0.3417</v>
      </c>
      <c r="H9539" s="535">
        <v>3.89</v>
      </c>
      <c r="I9539" s="536">
        <v>0.31619999999999998</v>
      </c>
      <c r="J9539" s="535">
        <v>3.74</v>
      </c>
      <c r="K9539" s="536">
        <v>0.32890000000000003</v>
      </c>
      <c r="L9539" s="535">
        <v>3.7</v>
      </c>
      <c r="M9539" s="536">
        <v>7.8399999999999997E-2</v>
      </c>
      <c r="N9539" s="535">
        <v>3.77</v>
      </c>
      <c r="O9539" s="536">
        <v>0.32629999999999998</v>
      </c>
      <c r="P9539" s="535">
        <v>3.63</v>
      </c>
      <c r="Q9539" s="536">
        <v>0.33879999999999999</v>
      </c>
      <c r="R9539" s="535">
        <v>3.66</v>
      </c>
    </row>
    <row r="9540" spans="1:18" ht="12.75">
      <c r="A9540" s="145">
        <v>100951</v>
      </c>
      <c r="B9540" s="102" t="s">
        <v>31151</v>
      </c>
      <c r="C9540" s="145" t="s">
        <v>30925</v>
      </c>
      <c r="D9540" s="535">
        <v>3.44</v>
      </c>
      <c r="E9540" s="536">
        <v>0.30809999999999998</v>
      </c>
      <c r="F9540" s="535">
        <v>3.11</v>
      </c>
      <c r="G9540" s="536">
        <v>0.34079999999999999</v>
      </c>
      <c r="H9540" s="535">
        <v>3.35</v>
      </c>
      <c r="I9540" s="536">
        <v>0.31640000000000001</v>
      </c>
      <c r="J9540" s="535">
        <v>3.23</v>
      </c>
      <c r="K9540" s="536">
        <v>0.32819999999999999</v>
      </c>
      <c r="L9540" s="535">
        <v>3.2</v>
      </c>
      <c r="M9540" s="536">
        <v>7.4999999999999997E-2</v>
      </c>
      <c r="N9540" s="535">
        <v>3.26</v>
      </c>
      <c r="O9540" s="536">
        <v>0.32519999999999999</v>
      </c>
      <c r="P9540" s="535">
        <v>3.13</v>
      </c>
      <c r="Q9540" s="536">
        <v>0.3387</v>
      </c>
      <c r="R9540" s="535">
        <v>3.16</v>
      </c>
    </row>
    <row r="9541" spans="1:18" ht="12.75">
      <c r="A9541" s="145">
        <v>100953</v>
      </c>
      <c r="B9541" s="102" t="s">
        <v>31152</v>
      </c>
      <c r="C9541" s="145" t="s">
        <v>30925</v>
      </c>
      <c r="D9541" s="535">
        <v>1.25</v>
      </c>
      <c r="E9541" s="536">
        <v>0.30399999999999999</v>
      </c>
      <c r="F9541" s="535">
        <v>1.1399999999999999</v>
      </c>
      <c r="G9541" s="536">
        <v>0.33329999999999999</v>
      </c>
      <c r="H9541" s="535">
        <v>1.22</v>
      </c>
      <c r="I9541" s="536">
        <v>0.3115</v>
      </c>
      <c r="J9541" s="535">
        <v>1.18</v>
      </c>
      <c r="K9541" s="536">
        <v>0.32200000000000001</v>
      </c>
      <c r="L9541" s="535">
        <v>1.1599999999999999</v>
      </c>
      <c r="M9541" s="536">
        <v>6.9000000000000006E-2</v>
      </c>
      <c r="N9541" s="535">
        <v>1.19</v>
      </c>
      <c r="O9541" s="536">
        <v>0.31929999999999997</v>
      </c>
      <c r="P9541" s="535">
        <v>1.1399999999999999</v>
      </c>
      <c r="Q9541" s="536">
        <v>0.33329999999999999</v>
      </c>
      <c r="R9541" s="535">
        <v>1.1499999999999999</v>
      </c>
    </row>
    <row r="9542" spans="1:18" ht="12.75">
      <c r="A9542" s="145">
        <v>100952</v>
      </c>
      <c r="B9542" s="102" t="s">
        <v>31153</v>
      </c>
      <c r="C9542" s="145" t="s">
        <v>30925</v>
      </c>
      <c r="D9542" s="535">
        <v>3.17</v>
      </c>
      <c r="E9542" s="536">
        <v>0.30909999999999999</v>
      </c>
      <c r="F9542" s="535">
        <v>2.86</v>
      </c>
      <c r="G9542" s="536">
        <v>0.3427</v>
      </c>
      <c r="H9542" s="535">
        <v>3.09</v>
      </c>
      <c r="I9542" s="536">
        <v>0.31719999999999998</v>
      </c>
      <c r="J9542" s="535">
        <v>2.98</v>
      </c>
      <c r="K9542" s="536">
        <v>0.32890000000000003</v>
      </c>
      <c r="L9542" s="535">
        <v>2.94</v>
      </c>
      <c r="M9542" s="536">
        <v>7.8200000000000006E-2</v>
      </c>
      <c r="N9542" s="535">
        <v>3</v>
      </c>
      <c r="O9542" s="536">
        <v>0.32669999999999999</v>
      </c>
      <c r="P9542" s="535">
        <v>2.88</v>
      </c>
      <c r="Q9542" s="536">
        <v>0.34029999999999999</v>
      </c>
      <c r="R9542" s="535">
        <v>2.92</v>
      </c>
    </row>
    <row r="9543" spans="1:18" ht="12.75">
      <c r="A9543" s="145">
        <v>100964</v>
      </c>
      <c r="B9543" s="102" t="s">
        <v>31154</v>
      </c>
      <c r="C9543" s="145" t="s">
        <v>30934</v>
      </c>
      <c r="D9543" s="535">
        <v>10.029999999999999</v>
      </c>
      <c r="E9543" s="536">
        <v>0.29310000000000003</v>
      </c>
      <c r="F9543" s="535">
        <v>8.82</v>
      </c>
      <c r="G9543" s="536">
        <v>0.33329999999999999</v>
      </c>
      <c r="H9543" s="535">
        <v>9.5399999999999991</v>
      </c>
      <c r="I9543" s="536">
        <v>0.30819999999999997</v>
      </c>
      <c r="J9543" s="535">
        <v>9.15</v>
      </c>
      <c r="K9543" s="536">
        <v>0.32129999999999997</v>
      </c>
      <c r="L9543" s="535">
        <v>8.99</v>
      </c>
      <c r="M9543" s="536">
        <v>4.1200000000000001E-2</v>
      </c>
      <c r="N9543" s="535">
        <v>9.18</v>
      </c>
      <c r="O9543" s="536">
        <v>0.32029999999999997</v>
      </c>
      <c r="P9543" s="535">
        <v>8.9</v>
      </c>
      <c r="Q9543" s="536">
        <v>0.33029999999999998</v>
      </c>
      <c r="R9543" s="535">
        <v>8.9499999999999993</v>
      </c>
    </row>
    <row r="9544" spans="1:18" ht="12.75">
      <c r="A9544" s="145">
        <v>100960</v>
      </c>
      <c r="B9544" s="102" t="s">
        <v>31155</v>
      </c>
      <c r="C9544" s="145" t="s">
        <v>30934</v>
      </c>
      <c r="D9544" s="535">
        <v>4.18</v>
      </c>
      <c r="E9544" s="536">
        <v>0.29189999999999999</v>
      </c>
      <c r="F9544" s="535">
        <v>3.67</v>
      </c>
      <c r="G9544" s="536">
        <v>0.33239999999999997</v>
      </c>
      <c r="H9544" s="535">
        <v>3.98</v>
      </c>
      <c r="I9544" s="536">
        <v>0.30649999999999999</v>
      </c>
      <c r="J9544" s="535">
        <v>3.8</v>
      </c>
      <c r="K9544" s="536">
        <v>0.3211</v>
      </c>
      <c r="L9544" s="535">
        <v>3.74</v>
      </c>
      <c r="M9544" s="536">
        <v>4.0099999999999997E-2</v>
      </c>
      <c r="N9544" s="535">
        <v>3.82</v>
      </c>
      <c r="O9544" s="536">
        <v>0.31940000000000002</v>
      </c>
      <c r="P9544" s="535">
        <v>3.71</v>
      </c>
      <c r="Q9544" s="536">
        <v>0.32879999999999998</v>
      </c>
      <c r="R9544" s="535">
        <v>3.73</v>
      </c>
    </row>
    <row r="9545" spans="1:18" ht="12.75">
      <c r="A9545" s="145">
        <v>100961</v>
      </c>
      <c r="B9545" s="102" t="s">
        <v>31156</v>
      </c>
      <c r="C9545" s="145" t="s">
        <v>30934</v>
      </c>
      <c r="D9545" s="535">
        <v>3.62</v>
      </c>
      <c r="E9545" s="536">
        <v>0.29010000000000002</v>
      </c>
      <c r="F9545" s="535">
        <v>3.18</v>
      </c>
      <c r="G9545" s="536">
        <v>0.33019999999999999</v>
      </c>
      <c r="H9545" s="535">
        <v>3.44</v>
      </c>
      <c r="I9545" s="536">
        <v>0.30520000000000003</v>
      </c>
      <c r="J9545" s="535">
        <v>3.3</v>
      </c>
      <c r="K9545" s="536">
        <v>0.31819999999999998</v>
      </c>
      <c r="L9545" s="535">
        <v>3.25</v>
      </c>
      <c r="M9545" s="536">
        <v>0.04</v>
      </c>
      <c r="N9545" s="535">
        <v>3.31</v>
      </c>
      <c r="O9545" s="536">
        <v>0.31719999999999998</v>
      </c>
      <c r="P9545" s="535">
        <v>3.21</v>
      </c>
      <c r="Q9545" s="536">
        <v>0.3271</v>
      </c>
      <c r="R9545" s="535">
        <v>3.23</v>
      </c>
    </row>
    <row r="9546" spans="1:18" ht="12.75">
      <c r="A9546" s="145">
        <v>100963</v>
      </c>
      <c r="B9546" s="102" t="s">
        <v>31157</v>
      </c>
      <c r="C9546" s="145" t="s">
        <v>30934</v>
      </c>
      <c r="D9546" s="535">
        <v>1.31</v>
      </c>
      <c r="E9546" s="536">
        <v>0.29010000000000002</v>
      </c>
      <c r="F9546" s="535">
        <v>1.1499999999999999</v>
      </c>
      <c r="G9546" s="536">
        <v>0.33040000000000003</v>
      </c>
      <c r="H9546" s="535">
        <v>1.24</v>
      </c>
      <c r="I9546" s="536">
        <v>0.30649999999999999</v>
      </c>
      <c r="J9546" s="535">
        <v>1.19</v>
      </c>
      <c r="K9546" s="536">
        <v>0.31929999999999997</v>
      </c>
      <c r="L9546" s="535">
        <v>1.17</v>
      </c>
      <c r="M9546" s="536">
        <v>3.4200000000000001E-2</v>
      </c>
      <c r="N9546" s="535">
        <v>1.2</v>
      </c>
      <c r="O9546" s="536">
        <v>0.31669999999999998</v>
      </c>
      <c r="P9546" s="535">
        <v>1.1499999999999999</v>
      </c>
      <c r="Q9546" s="536">
        <v>0.33040000000000003</v>
      </c>
      <c r="R9546" s="535">
        <v>1.17</v>
      </c>
    </row>
    <row r="9547" spans="1:18" ht="12.75">
      <c r="A9547" s="145">
        <v>100962</v>
      </c>
      <c r="B9547" s="102" t="s">
        <v>31158</v>
      </c>
      <c r="C9547" s="145" t="s">
        <v>30934</v>
      </c>
      <c r="D9547" s="535">
        <v>3.3</v>
      </c>
      <c r="E9547" s="536">
        <v>0.29389999999999999</v>
      </c>
      <c r="F9547" s="535">
        <v>2.91</v>
      </c>
      <c r="G9547" s="536">
        <v>0.33329999999999999</v>
      </c>
      <c r="H9547" s="535">
        <v>3.14</v>
      </c>
      <c r="I9547" s="536">
        <v>0.30890000000000001</v>
      </c>
      <c r="J9547" s="535">
        <v>3.01</v>
      </c>
      <c r="K9547" s="536">
        <v>0.32229999999999998</v>
      </c>
      <c r="L9547" s="535">
        <v>2.96</v>
      </c>
      <c r="M9547" s="536">
        <v>4.0500000000000001E-2</v>
      </c>
      <c r="N9547" s="535">
        <v>3.02</v>
      </c>
      <c r="O9547" s="536">
        <v>0.32119999999999999</v>
      </c>
      <c r="P9547" s="535">
        <v>2.93</v>
      </c>
      <c r="Q9547" s="536">
        <v>0.33110000000000001</v>
      </c>
      <c r="R9547" s="535">
        <v>2.95</v>
      </c>
    </row>
    <row r="9548" spans="1:18" ht="12.75">
      <c r="A9548" s="145">
        <v>100959</v>
      </c>
      <c r="B9548" s="102" t="s">
        <v>31159</v>
      </c>
      <c r="C9548" s="145" t="s">
        <v>30934</v>
      </c>
      <c r="D9548" s="535">
        <v>13.44</v>
      </c>
      <c r="E9548" s="536">
        <v>0.25969999999999999</v>
      </c>
      <c r="F9548" s="535">
        <v>11.79</v>
      </c>
      <c r="G9548" s="536">
        <v>0.29599999999999999</v>
      </c>
      <c r="H9548" s="535">
        <v>12.86</v>
      </c>
      <c r="I9548" s="536">
        <v>0.27139999999999997</v>
      </c>
      <c r="J9548" s="535">
        <v>12.24</v>
      </c>
      <c r="K9548" s="536">
        <v>0.28510000000000002</v>
      </c>
      <c r="L9548" s="535">
        <v>12.11</v>
      </c>
      <c r="M9548" s="536">
        <v>4.2900000000000001E-2</v>
      </c>
      <c r="N9548" s="535">
        <v>12.35</v>
      </c>
      <c r="O9548" s="536">
        <v>0.28260000000000002</v>
      </c>
      <c r="P9548" s="535">
        <v>11.94</v>
      </c>
      <c r="Q9548" s="536">
        <v>0.2923</v>
      </c>
      <c r="R9548" s="535">
        <v>12.03</v>
      </c>
    </row>
    <row r="9549" spans="1:18" ht="12.75">
      <c r="A9549" s="145">
        <v>100955</v>
      </c>
      <c r="B9549" s="102" t="s">
        <v>31160</v>
      </c>
      <c r="C9549" s="145" t="s">
        <v>30934</v>
      </c>
      <c r="D9549" s="535">
        <v>5.63</v>
      </c>
      <c r="E9549" s="536">
        <v>0.25929999999999997</v>
      </c>
      <c r="F9549" s="535">
        <v>4.93</v>
      </c>
      <c r="G9549" s="536">
        <v>0.29609999999999997</v>
      </c>
      <c r="H9549" s="535">
        <v>5.4</v>
      </c>
      <c r="I9549" s="536">
        <v>0.27039999999999997</v>
      </c>
      <c r="J9549" s="535">
        <v>5.13</v>
      </c>
      <c r="K9549" s="536">
        <v>0.28460000000000002</v>
      </c>
      <c r="L9549" s="535">
        <v>5.08</v>
      </c>
      <c r="M9549" s="536">
        <v>4.3299999999999998E-2</v>
      </c>
      <c r="N9549" s="535">
        <v>5.18</v>
      </c>
      <c r="O9549" s="536">
        <v>0.28189999999999998</v>
      </c>
      <c r="P9549" s="535">
        <v>5</v>
      </c>
      <c r="Q9549" s="536">
        <v>0.29199999999999998</v>
      </c>
      <c r="R9549" s="535">
        <v>5.04</v>
      </c>
    </row>
    <row r="9550" spans="1:18" ht="12.75">
      <c r="A9550" s="145">
        <v>100956</v>
      </c>
      <c r="B9550" s="102" t="s">
        <v>31161</v>
      </c>
      <c r="C9550" s="145" t="s">
        <v>30934</v>
      </c>
      <c r="D9550" s="535">
        <v>4.8899999999999997</v>
      </c>
      <c r="E9550" s="536">
        <v>0.25969999999999999</v>
      </c>
      <c r="F9550" s="535">
        <v>4.28</v>
      </c>
      <c r="G9550" s="536">
        <v>0.29670000000000002</v>
      </c>
      <c r="H9550" s="535">
        <v>4.68</v>
      </c>
      <c r="I9550" s="536">
        <v>0.27139999999999997</v>
      </c>
      <c r="J9550" s="535">
        <v>4.45</v>
      </c>
      <c r="K9550" s="536">
        <v>0.28539999999999999</v>
      </c>
      <c r="L9550" s="535">
        <v>4.41</v>
      </c>
      <c r="M9550" s="536">
        <v>4.0800000000000003E-2</v>
      </c>
      <c r="N9550" s="535">
        <v>4.49</v>
      </c>
      <c r="O9550" s="536">
        <v>0.28289999999999998</v>
      </c>
      <c r="P9550" s="535">
        <v>4.34</v>
      </c>
      <c r="Q9550" s="536">
        <v>0.29260000000000003</v>
      </c>
      <c r="R9550" s="535">
        <v>4.38</v>
      </c>
    </row>
    <row r="9551" spans="1:18" ht="12.75">
      <c r="A9551" s="145">
        <v>100958</v>
      </c>
      <c r="B9551" s="102" t="s">
        <v>31162</v>
      </c>
      <c r="C9551" s="145" t="s">
        <v>30934</v>
      </c>
      <c r="D9551" s="535">
        <v>1.79</v>
      </c>
      <c r="E9551" s="536">
        <v>0.25700000000000001</v>
      </c>
      <c r="F9551" s="535">
        <v>1.57</v>
      </c>
      <c r="G9551" s="536">
        <v>0.29299999999999998</v>
      </c>
      <c r="H9551" s="535">
        <v>1.72</v>
      </c>
      <c r="I9551" s="536">
        <v>0.26740000000000003</v>
      </c>
      <c r="J9551" s="535">
        <v>1.63</v>
      </c>
      <c r="K9551" s="536">
        <v>0.28220000000000001</v>
      </c>
      <c r="L9551" s="535">
        <v>1.62</v>
      </c>
      <c r="M9551" s="536">
        <v>3.6999999999999998E-2</v>
      </c>
      <c r="N9551" s="535">
        <v>1.65</v>
      </c>
      <c r="O9551" s="536">
        <v>0.27879999999999999</v>
      </c>
      <c r="P9551" s="535">
        <v>1.6</v>
      </c>
      <c r="Q9551" s="536">
        <v>0.28749999999999998</v>
      </c>
      <c r="R9551" s="535">
        <v>1.6</v>
      </c>
    </row>
    <row r="9552" spans="1:18" ht="12.75">
      <c r="A9552" s="145">
        <v>100957</v>
      </c>
      <c r="B9552" s="102" t="s">
        <v>31163</v>
      </c>
      <c r="C9552" s="145" t="s">
        <v>30934</v>
      </c>
      <c r="D9552" s="535">
        <v>4.47</v>
      </c>
      <c r="E9552" s="536">
        <v>0.25950000000000001</v>
      </c>
      <c r="F9552" s="535">
        <v>3.92</v>
      </c>
      <c r="G9552" s="536">
        <v>0.2959</v>
      </c>
      <c r="H9552" s="535">
        <v>4.28</v>
      </c>
      <c r="I9552" s="536">
        <v>0.27100000000000002</v>
      </c>
      <c r="J9552" s="535">
        <v>4.08</v>
      </c>
      <c r="K9552" s="536">
        <v>0.2843</v>
      </c>
      <c r="L9552" s="535">
        <v>4.03</v>
      </c>
      <c r="M9552" s="536">
        <v>4.2200000000000001E-2</v>
      </c>
      <c r="N9552" s="535">
        <v>4.1100000000000003</v>
      </c>
      <c r="O9552" s="536">
        <v>0.28220000000000001</v>
      </c>
      <c r="P9552" s="535">
        <v>3.98</v>
      </c>
      <c r="Q9552" s="536">
        <v>0.29149999999999998</v>
      </c>
      <c r="R9552" s="535">
        <v>4</v>
      </c>
    </row>
    <row r="9553" spans="1:18" ht="12.75">
      <c r="A9553" s="145">
        <v>100969</v>
      </c>
      <c r="B9553" s="102" t="s">
        <v>31164</v>
      </c>
      <c r="C9553" s="145" t="s">
        <v>30925</v>
      </c>
      <c r="D9553" s="535">
        <v>2.71</v>
      </c>
      <c r="E9553" s="536">
        <v>0.2288</v>
      </c>
      <c r="F9553" s="535">
        <v>2.35</v>
      </c>
      <c r="G9553" s="536">
        <v>0.26379999999999998</v>
      </c>
      <c r="H9553" s="535">
        <v>2.54</v>
      </c>
      <c r="I9553" s="536">
        <v>0.24410000000000001</v>
      </c>
      <c r="J9553" s="535">
        <v>2.4500000000000002</v>
      </c>
      <c r="K9553" s="536">
        <v>0.25309999999999999</v>
      </c>
      <c r="L9553" s="535">
        <v>2.36</v>
      </c>
      <c r="M9553" s="536">
        <v>2.5399999999999999E-2</v>
      </c>
      <c r="N9553" s="535">
        <v>2.4300000000000002</v>
      </c>
      <c r="O9553" s="536">
        <v>0.25509999999999999</v>
      </c>
      <c r="P9553" s="535">
        <v>2.35</v>
      </c>
      <c r="Q9553" s="536">
        <v>0.26379999999999998</v>
      </c>
      <c r="R9553" s="535">
        <v>2.37</v>
      </c>
    </row>
    <row r="9554" spans="1:18" ht="12.75">
      <c r="A9554" s="145">
        <v>100970</v>
      </c>
      <c r="B9554" s="102" t="s">
        <v>31165</v>
      </c>
      <c r="C9554" s="145" t="s">
        <v>30925</v>
      </c>
      <c r="D9554" s="535">
        <v>2.29</v>
      </c>
      <c r="E9554" s="536">
        <v>0.2271</v>
      </c>
      <c r="F9554" s="535">
        <v>1.98</v>
      </c>
      <c r="G9554" s="536">
        <v>0.2626</v>
      </c>
      <c r="H9554" s="535">
        <v>2.15</v>
      </c>
      <c r="I9554" s="536">
        <v>0.2419</v>
      </c>
      <c r="J9554" s="535">
        <v>2.0699999999999998</v>
      </c>
      <c r="K9554" s="536">
        <v>0.25119999999999998</v>
      </c>
      <c r="L9554" s="535">
        <v>2</v>
      </c>
      <c r="M9554" s="536">
        <v>2.5000000000000001E-2</v>
      </c>
      <c r="N9554" s="535">
        <v>2.06</v>
      </c>
      <c r="O9554" s="536">
        <v>0.25240000000000001</v>
      </c>
      <c r="P9554" s="535">
        <v>1.99</v>
      </c>
      <c r="Q9554" s="536">
        <v>0.26129999999999998</v>
      </c>
      <c r="R9554" s="535">
        <v>2.0099999999999998</v>
      </c>
    </row>
    <row r="9555" spans="1:18" ht="12.75">
      <c r="A9555" s="145">
        <v>102333</v>
      </c>
      <c r="B9555" s="102" t="s">
        <v>31166</v>
      </c>
      <c r="C9555" s="145" t="s">
        <v>30925</v>
      </c>
      <c r="D9555" s="535">
        <v>0.86</v>
      </c>
      <c r="E9555" s="536">
        <v>0.22090000000000001</v>
      </c>
      <c r="F9555" s="535">
        <v>0.74</v>
      </c>
      <c r="G9555" s="536">
        <v>0.25679999999999997</v>
      </c>
      <c r="H9555" s="535">
        <v>0.81</v>
      </c>
      <c r="I9555" s="536">
        <v>0.2346</v>
      </c>
      <c r="J9555" s="535">
        <v>0.77</v>
      </c>
      <c r="K9555" s="536">
        <v>0.24679999999999999</v>
      </c>
      <c r="L9555" s="535">
        <v>0.74</v>
      </c>
      <c r="M9555" s="536">
        <v>1.35E-2</v>
      </c>
      <c r="N9555" s="535">
        <v>0.78</v>
      </c>
      <c r="O9555" s="536">
        <v>0.24360000000000001</v>
      </c>
      <c r="P9555" s="535">
        <v>0.74</v>
      </c>
      <c r="Q9555" s="536">
        <v>0.25679999999999997</v>
      </c>
      <c r="R9555" s="535">
        <v>0.74</v>
      </c>
    </row>
    <row r="9556" spans="1:18" ht="12.75">
      <c r="A9556" s="145">
        <v>102332</v>
      </c>
      <c r="B9556" s="102" t="s">
        <v>31167</v>
      </c>
      <c r="C9556" s="145" t="s">
        <v>30925</v>
      </c>
      <c r="D9556" s="535">
        <v>2.14</v>
      </c>
      <c r="E9556" s="536">
        <v>0.22900000000000001</v>
      </c>
      <c r="F9556" s="535">
        <v>1.86</v>
      </c>
      <c r="G9556" s="536">
        <v>0.26340000000000002</v>
      </c>
      <c r="H9556" s="535">
        <v>2.0099999999999998</v>
      </c>
      <c r="I9556" s="536">
        <v>0.24379999999999999</v>
      </c>
      <c r="J9556" s="535">
        <v>1.94</v>
      </c>
      <c r="K9556" s="536">
        <v>0.25259999999999999</v>
      </c>
      <c r="L9556" s="535">
        <v>1.86</v>
      </c>
      <c r="M9556" s="536">
        <v>2.69E-2</v>
      </c>
      <c r="N9556" s="535">
        <v>1.93</v>
      </c>
      <c r="O9556" s="536">
        <v>0.25390000000000001</v>
      </c>
      <c r="P9556" s="535">
        <v>1.86</v>
      </c>
      <c r="Q9556" s="536">
        <v>0.26340000000000002</v>
      </c>
      <c r="R9556" s="535">
        <v>1.87</v>
      </c>
    </row>
    <row r="9557" spans="1:18" ht="12.75">
      <c r="A9557" s="145">
        <v>100965</v>
      </c>
      <c r="B9557" s="102" t="s">
        <v>31168</v>
      </c>
      <c r="C9557" s="145" t="s">
        <v>30925</v>
      </c>
      <c r="D9557" s="535">
        <v>2.0499999999999998</v>
      </c>
      <c r="E9557" s="536">
        <v>0.2732</v>
      </c>
      <c r="F9557" s="535">
        <v>1.79</v>
      </c>
      <c r="G9557" s="536">
        <v>0.31280000000000002</v>
      </c>
      <c r="H9557" s="535">
        <v>1.93</v>
      </c>
      <c r="I9557" s="536">
        <v>0.29020000000000001</v>
      </c>
      <c r="J9557" s="535">
        <v>1.86</v>
      </c>
      <c r="K9557" s="536">
        <v>0.30109999999999998</v>
      </c>
      <c r="L9557" s="535">
        <v>1.79</v>
      </c>
      <c r="M9557" s="536">
        <v>2.7900000000000001E-2</v>
      </c>
      <c r="N9557" s="535">
        <v>1.85</v>
      </c>
      <c r="O9557" s="536">
        <v>0.30270000000000002</v>
      </c>
      <c r="P9557" s="535">
        <v>1.79</v>
      </c>
      <c r="Q9557" s="536">
        <v>0.31280000000000002</v>
      </c>
      <c r="R9557" s="535">
        <v>1.8</v>
      </c>
    </row>
    <row r="9558" spans="1:18" ht="12.75">
      <c r="A9558" s="145">
        <v>100966</v>
      </c>
      <c r="B9558" s="102" t="s">
        <v>31169</v>
      </c>
      <c r="C9558" s="145" t="s">
        <v>30925</v>
      </c>
      <c r="D9558" s="535">
        <v>1.75</v>
      </c>
      <c r="E9558" s="536">
        <v>0.27429999999999999</v>
      </c>
      <c r="F9558" s="535">
        <v>1.53</v>
      </c>
      <c r="G9558" s="536">
        <v>0.31369999999999998</v>
      </c>
      <c r="H9558" s="535">
        <v>1.64</v>
      </c>
      <c r="I9558" s="536">
        <v>0.29270000000000002</v>
      </c>
      <c r="J9558" s="535">
        <v>1.59</v>
      </c>
      <c r="K9558" s="536">
        <v>0.3019</v>
      </c>
      <c r="L9558" s="535">
        <v>1.53</v>
      </c>
      <c r="M9558" s="536">
        <v>1.9599999999999999E-2</v>
      </c>
      <c r="N9558" s="535">
        <v>1.59</v>
      </c>
      <c r="O9558" s="536">
        <v>0.3019</v>
      </c>
      <c r="P9558" s="535">
        <v>1.53</v>
      </c>
      <c r="Q9558" s="536">
        <v>0.31369999999999998</v>
      </c>
      <c r="R9558" s="535">
        <v>1.55</v>
      </c>
    </row>
    <row r="9559" spans="1:18" ht="12.75">
      <c r="A9559" s="145">
        <v>102331</v>
      </c>
      <c r="B9559" s="102" t="s">
        <v>31170</v>
      </c>
      <c r="C9559" s="145" t="s">
        <v>30925</v>
      </c>
      <c r="D9559" s="535">
        <v>0.64</v>
      </c>
      <c r="E9559" s="536">
        <v>0.2656</v>
      </c>
      <c r="F9559" s="535">
        <v>0.55000000000000004</v>
      </c>
      <c r="G9559" s="536">
        <v>0.30909999999999999</v>
      </c>
      <c r="H9559" s="535">
        <v>0.6</v>
      </c>
      <c r="I9559" s="536">
        <v>0.2833</v>
      </c>
      <c r="J9559" s="535">
        <v>0.57999999999999996</v>
      </c>
      <c r="K9559" s="536">
        <v>0.29310000000000003</v>
      </c>
      <c r="L9559" s="535">
        <v>0.56000000000000005</v>
      </c>
      <c r="M9559" s="536">
        <v>1.7899999999999999E-2</v>
      </c>
      <c r="N9559" s="535">
        <v>0.57999999999999996</v>
      </c>
      <c r="O9559" s="536">
        <v>0.29310000000000003</v>
      </c>
      <c r="P9559" s="535">
        <v>0.56000000000000005</v>
      </c>
      <c r="Q9559" s="536">
        <v>0.30359999999999998</v>
      </c>
      <c r="R9559" s="535">
        <v>0.56999999999999995</v>
      </c>
    </row>
    <row r="9560" spans="1:18" ht="12.75">
      <c r="A9560" s="145">
        <v>102330</v>
      </c>
      <c r="B9560" s="102" t="s">
        <v>31171</v>
      </c>
      <c r="C9560" s="145" t="s">
        <v>30925</v>
      </c>
      <c r="D9560" s="535">
        <v>1.63</v>
      </c>
      <c r="E9560" s="536">
        <v>0.26989999999999997</v>
      </c>
      <c r="F9560" s="535">
        <v>1.43</v>
      </c>
      <c r="G9560" s="536">
        <v>0.30769999999999997</v>
      </c>
      <c r="H9560" s="535">
        <v>1.53</v>
      </c>
      <c r="I9560" s="536">
        <v>0.28760000000000002</v>
      </c>
      <c r="J9560" s="535">
        <v>1.48</v>
      </c>
      <c r="K9560" s="536">
        <v>0.29730000000000001</v>
      </c>
      <c r="L9560" s="535">
        <v>1.43</v>
      </c>
      <c r="M9560" s="536">
        <v>2.1000000000000001E-2</v>
      </c>
      <c r="N9560" s="535">
        <v>1.48</v>
      </c>
      <c r="O9560" s="536">
        <v>0.29730000000000001</v>
      </c>
      <c r="P9560" s="535">
        <v>1.43</v>
      </c>
      <c r="Q9560" s="536">
        <v>0.30769999999999997</v>
      </c>
      <c r="R9560" s="535">
        <v>1.44</v>
      </c>
    </row>
    <row r="9561" spans="1:18" ht="12.75">
      <c r="A9561" s="145">
        <v>97804</v>
      </c>
      <c r="B9561" s="102" t="s">
        <v>31172</v>
      </c>
      <c r="C9561" s="145" t="s">
        <v>4</v>
      </c>
      <c r="D9561" s="535">
        <v>0</v>
      </c>
      <c r="E9561" s="536"/>
      <c r="F9561" s="535">
        <v>0</v>
      </c>
      <c r="G9561" s="536"/>
      <c r="H9561" s="535">
        <v>0</v>
      </c>
      <c r="I9561" s="536"/>
      <c r="J9561" s="535">
        <v>0</v>
      </c>
      <c r="K9561" s="536"/>
      <c r="L9561" s="535">
        <v>0</v>
      </c>
      <c r="M9561" s="536"/>
      <c r="N9561" s="535">
        <v>0</v>
      </c>
      <c r="O9561" s="536"/>
      <c r="P9561" s="535">
        <v>0</v>
      </c>
      <c r="Q9561" s="536"/>
      <c r="R9561" s="535">
        <v>0</v>
      </c>
    </row>
    <row r="9562" spans="1:18" ht="12.75">
      <c r="A9562" s="145">
        <v>106306</v>
      </c>
      <c r="B9562" s="102" t="s">
        <v>31173</v>
      </c>
      <c r="C9562" s="145" t="s">
        <v>4</v>
      </c>
      <c r="D9562" s="535">
        <v>0</v>
      </c>
      <c r="E9562" s="536"/>
      <c r="F9562" s="535">
        <v>0</v>
      </c>
      <c r="G9562" s="536"/>
      <c r="H9562" s="535">
        <v>0</v>
      </c>
      <c r="I9562" s="536"/>
      <c r="J9562" s="535">
        <v>0</v>
      </c>
      <c r="K9562" s="536"/>
      <c r="L9562" s="535">
        <v>0</v>
      </c>
      <c r="M9562" s="536"/>
      <c r="N9562" s="535">
        <v>0</v>
      </c>
      <c r="O9562" s="536"/>
      <c r="P9562" s="535">
        <v>0</v>
      </c>
      <c r="Q9562" s="536"/>
      <c r="R9562" s="535">
        <v>0</v>
      </c>
    </row>
    <row r="9563" spans="1:18" ht="12.75">
      <c r="A9563" s="145">
        <v>104389</v>
      </c>
      <c r="B9563" s="102" t="s">
        <v>31174</v>
      </c>
      <c r="C9563" s="145" t="s">
        <v>4</v>
      </c>
      <c r="D9563" s="535">
        <v>0</v>
      </c>
      <c r="E9563" s="536"/>
      <c r="F9563" s="535">
        <v>0</v>
      </c>
      <c r="G9563" s="536"/>
      <c r="H9563" s="535">
        <v>0</v>
      </c>
      <c r="I9563" s="536"/>
      <c r="J9563" s="535">
        <v>0</v>
      </c>
      <c r="K9563" s="536"/>
      <c r="L9563" s="535">
        <v>0</v>
      </c>
      <c r="M9563" s="536"/>
      <c r="N9563" s="535">
        <v>0</v>
      </c>
      <c r="O9563" s="536"/>
      <c r="P9563" s="535">
        <v>0</v>
      </c>
      <c r="Q9563" s="536"/>
      <c r="R9563" s="535">
        <v>0</v>
      </c>
    </row>
    <row r="9564" spans="1:18" ht="12.75">
      <c r="A9564" s="145">
        <v>106307</v>
      </c>
      <c r="B9564" s="102" t="s">
        <v>31175</v>
      </c>
      <c r="C9564" s="145" t="s">
        <v>4</v>
      </c>
      <c r="D9564" s="535">
        <v>0</v>
      </c>
      <c r="E9564" s="536"/>
      <c r="F9564" s="535">
        <v>0</v>
      </c>
      <c r="G9564" s="536"/>
      <c r="H9564" s="535">
        <v>0</v>
      </c>
      <c r="I9564" s="536"/>
      <c r="J9564" s="535">
        <v>0</v>
      </c>
      <c r="K9564" s="536"/>
      <c r="L9564" s="535">
        <v>0</v>
      </c>
      <c r="M9564" s="536"/>
      <c r="N9564" s="535">
        <v>0</v>
      </c>
      <c r="O9564" s="536"/>
      <c r="P9564" s="535">
        <v>0</v>
      </c>
      <c r="Q9564" s="536"/>
      <c r="R9564" s="535">
        <v>0</v>
      </c>
    </row>
    <row r="9565" spans="1:18" ht="12.75">
      <c r="A9565" s="145">
        <v>104378</v>
      </c>
      <c r="B9565" s="102" t="s">
        <v>31176</v>
      </c>
      <c r="C9565" s="145" t="s">
        <v>4</v>
      </c>
      <c r="D9565" s="535">
        <v>0</v>
      </c>
      <c r="E9565" s="536"/>
      <c r="F9565" s="535">
        <v>0</v>
      </c>
      <c r="G9565" s="536"/>
      <c r="H9565" s="535">
        <v>0</v>
      </c>
      <c r="I9565" s="536"/>
      <c r="J9565" s="535">
        <v>0</v>
      </c>
      <c r="K9565" s="536"/>
      <c r="L9565" s="535">
        <v>0</v>
      </c>
      <c r="M9565" s="536"/>
      <c r="N9565" s="535">
        <v>0</v>
      </c>
      <c r="O9565" s="536"/>
      <c r="P9565" s="535">
        <v>0</v>
      </c>
      <c r="Q9565" s="536"/>
      <c r="R9565" s="535">
        <v>0</v>
      </c>
    </row>
    <row r="9566" spans="1:18" ht="12.75">
      <c r="A9566" s="145">
        <v>106308</v>
      </c>
      <c r="B9566" s="102" t="s">
        <v>31177</v>
      </c>
      <c r="C9566" s="145" t="s">
        <v>4</v>
      </c>
      <c r="D9566" s="535">
        <v>0</v>
      </c>
      <c r="E9566" s="536"/>
      <c r="F9566" s="535">
        <v>0</v>
      </c>
      <c r="G9566" s="536"/>
      <c r="H9566" s="535">
        <v>0</v>
      </c>
      <c r="I9566" s="536"/>
      <c r="J9566" s="535">
        <v>0</v>
      </c>
      <c r="K9566" s="536"/>
      <c r="L9566" s="535">
        <v>0</v>
      </c>
      <c r="M9566" s="536"/>
      <c r="N9566" s="535">
        <v>0</v>
      </c>
      <c r="O9566" s="536"/>
      <c r="P9566" s="535">
        <v>0</v>
      </c>
      <c r="Q9566" s="536"/>
      <c r="R9566" s="535">
        <v>0</v>
      </c>
    </row>
    <row r="9567" spans="1:18" ht="12.75">
      <c r="A9567" s="145">
        <v>104379</v>
      </c>
      <c r="B9567" s="102" t="s">
        <v>31178</v>
      </c>
      <c r="C9567" s="145" t="s">
        <v>4</v>
      </c>
      <c r="D9567" s="535">
        <v>0</v>
      </c>
      <c r="E9567" s="536"/>
      <c r="F9567" s="535">
        <v>0</v>
      </c>
      <c r="G9567" s="536"/>
      <c r="H9567" s="535">
        <v>0</v>
      </c>
      <c r="I9567" s="536"/>
      <c r="J9567" s="535">
        <v>0</v>
      </c>
      <c r="K9567" s="536"/>
      <c r="L9567" s="535">
        <v>0</v>
      </c>
      <c r="M9567" s="536"/>
      <c r="N9567" s="535">
        <v>0</v>
      </c>
      <c r="O9567" s="536"/>
      <c r="P9567" s="535">
        <v>0</v>
      </c>
      <c r="Q9567" s="536"/>
      <c r="R9567" s="535">
        <v>0</v>
      </c>
    </row>
    <row r="9568" spans="1:18" ht="12.75">
      <c r="A9568" s="145">
        <v>106309</v>
      </c>
      <c r="B9568" s="102" t="s">
        <v>31179</v>
      </c>
      <c r="C9568" s="145" t="s">
        <v>4</v>
      </c>
      <c r="D9568" s="535">
        <v>0</v>
      </c>
      <c r="E9568" s="536"/>
      <c r="F9568" s="535">
        <v>0</v>
      </c>
      <c r="G9568" s="536"/>
      <c r="H9568" s="535">
        <v>0</v>
      </c>
      <c r="I9568" s="536"/>
      <c r="J9568" s="535">
        <v>0</v>
      </c>
      <c r="K9568" s="536"/>
      <c r="L9568" s="535">
        <v>0</v>
      </c>
      <c r="M9568" s="536"/>
      <c r="N9568" s="535">
        <v>0</v>
      </c>
      <c r="O9568" s="536"/>
      <c r="P9568" s="535">
        <v>0</v>
      </c>
      <c r="Q9568" s="536"/>
      <c r="R9568" s="535">
        <v>0</v>
      </c>
    </row>
    <row r="9569" spans="1:18" ht="12.75">
      <c r="A9569" s="145">
        <v>97801</v>
      </c>
      <c r="B9569" s="102" t="s">
        <v>31180</v>
      </c>
      <c r="C9569" s="145" t="s">
        <v>4</v>
      </c>
      <c r="D9569" s="535">
        <v>0</v>
      </c>
      <c r="E9569" s="536"/>
      <c r="F9569" s="535">
        <v>0</v>
      </c>
      <c r="G9569" s="536"/>
      <c r="H9569" s="535">
        <v>0</v>
      </c>
      <c r="I9569" s="536"/>
      <c r="J9569" s="535">
        <v>0</v>
      </c>
      <c r="K9569" s="536"/>
      <c r="L9569" s="535">
        <v>0</v>
      </c>
      <c r="M9569" s="536"/>
      <c r="N9569" s="535">
        <v>0</v>
      </c>
      <c r="O9569" s="536"/>
      <c r="P9569" s="535">
        <v>0</v>
      </c>
      <c r="Q9569" s="536"/>
      <c r="R9569" s="535">
        <v>0</v>
      </c>
    </row>
    <row r="9570" spans="1:18" ht="12.75">
      <c r="A9570" s="145">
        <v>106303</v>
      </c>
      <c r="B9570" s="102" t="s">
        <v>31181</v>
      </c>
      <c r="C9570" s="145" t="s">
        <v>4</v>
      </c>
      <c r="D9570" s="535">
        <v>0</v>
      </c>
      <c r="E9570" s="536"/>
      <c r="F9570" s="535">
        <v>0</v>
      </c>
      <c r="G9570" s="536"/>
      <c r="H9570" s="535">
        <v>0</v>
      </c>
      <c r="I9570" s="536"/>
      <c r="J9570" s="535">
        <v>0</v>
      </c>
      <c r="K9570" s="536"/>
      <c r="L9570" s="535">
        <v>0</v>
      </c>
      <c r="M9570" s="536"/>
      <c r="N9570" s="535">
        <v>0</v>
      </c>
      <c r="O9570" s="536"/>
      <c r="P9570" s="535">
        <v>0</v>
      </c>
      <c r="Q9570" s="536"/>
      <c r="R9570" s="535">
        <v>0</v>
      </c>
    </row>
    <row r="9571" spans="1:18" ht="12.75">
      <c r="A9571" s="145">
        <v>104376</v>
      </c>
      <c r="B9571" s="102" t="s">
        <v>31182</v>
      </c>
      <c r="C9571" s="145" t="s">
        <v>4</v>
      </c>
      <c r="D9571" s="535">
        <v>0</v>
      </c>
      <c r="E9571" s="536"/>
      <c r="F9571" s="535">
        <v>0</v>
      </c>
      <c r="G9571" s="536"/>
      <c r="H9571" s="535">
        <v>0</v>
      </c>
      <c r="I9571" s="536"/>
      <c r="J9571" s="535">
        <v>0</v>
      </c>
      <c r="K9571" s="536"/>
      <c r="L9571" s="535">
        <v>0</v>
      </c>
      <c r="M9571" s="536"/>
      <c r="N9571" s="535">
        <v>0</v>
      </c>
      <c r="O9571" s="536"/>
      <c r="P9571" s="535">
        <v>0</v>
      </c>
      <c r="Q9571" s="536"/>
      <c r="R9571" s="535">
        <v>0</v>
      </c>
    </row>
    <row r="9572" spans="1:18" ht="12.75">
      <c r="A9572" s="145">
        <v>106304</v>
      </c>
      <c r="B9572" s="102" t="s">
        <v>31183</v>
      </c>
      <c r="C9572" s="145" t="s">
        <v>4</v>
      </c>
      <c r="D9572" s="535">
        <v>0</v>
      </c>
      <c r="E9572" s="536"/>
      <c r="F9572" s="535">
        <v>0</v>
      </c>
      <c r="G9572" s="536"/>
      <c r="H9572" s="535">
        <v>0</v>
      </c>
      <c r="I9572" s="536"/>
      <c r="J9572" s="535">
        <v>0</v>
      </c>
      <c r="K9572" s="536"/>
      <c r="L9572" s="535">
        <v>0</v>
      </c>
      <c r="M9572" s="536"/>
      <c r="N9572" s="535">
        <v>0</v>
      </c>
      <c r="O9572" s="536"/>
      <c r="P9572" s="535">
        <v>0</v>
      </c>
      <c r="Q9572" s="536"/>
      <c r="R9572" s="535">
        <v>0</v>
      </c>
    </row>
    <row r="9573" spans="1:18" ht="12.75">
      <c r="A9573" s="145">
        <v>104377</v>
      </c>
      <c r="B9573" s="102" t="s">
        <v>31184</v>
      </c>
      <c r="C9573" s="145" t="s">
        <v>4</v>
      </c>
      <c r="D9573" s="535">
        <v>0</v>
      </c>
      <c r="E9573" s="536"/>
      <c r="F9573" s="535">
        <v>0</v>
      </c>
      <c r="G9573" s="536"/>
      <c r="H9573" s="535">
        <v>0</v>
      </c>
      <c r="I9573" s="536"/>
      <c r="J9573" s="535">
        <v>0</v>
      </c>
      <c r="K9573" s="536"/>
      <c r="L9573" s="535">
        <v>0</v>
      </c>
      <c r="M9573" s="536"/>
      <c r="N9573" s="535">
        <v>0</v>
      </c>
      <c r="O9573" s="536"/>
      <c r="P9573" s="535">
        <v>0</v>
      </c>
      <c r="Q9573" s="536"/>
      <c r="R9573" s="535">
        <v>0</v>
      </c>
    </row>
    <row r="9574" spans="1:18" ht="12.75">
      <c r="A9574" s="145">
        <v>106305</v>
      </c>
      <c r="B9574" s="102" t="s">
        <v>31185</v>
      </c>
      <c r="C9574" s="145" t="s">
        <v>4</v>
      </c>
      <c r="D9574" s="535">
        <v>0</v>
      </c>
      <c r="E9574" s="536"/>
      <c r="F9574" s="535">
        <v>0</v>
      </c>
      <c r="G9574" s="536"/>
      <c r="H9574" s="535">
        <v>0</v>
      </c>
      <c r="I9574" s="536"/>
      <c r="J9574" s="535">
        <v>0</v>
      </c>
      <c r="K9574" s="536"/>
      <c r="L9574" s="535">
        <v>0</v>
      </c>
      <c r="M9574" s="536"/>
      <c r="N9574" s="535">
        <v>0</v>
      </c>
      <c r="O9574" s="536"/>
      <c r="P9574" s="535">
        <v>0</v>
      </c>
      <c r="Q9574" s="536"/>
      <c r="R9574" s="535">
        <v>0</v>
      </c>
    </row>
    <row r="9575" spans="1:18" ht="12.75">
      <c r="A9575" s="145">
        <v>97808</v>
      </c>
      <c r="B9575" s="102" t="s">
        <v>31186</v>
      </c>
      <c r="C9575" s="145" t="s">
        <v>4</v>
      </c>
      <c r="D9575" s="535">
        <v>0</v>
      </c>
      <c r="E9575" s="536"/>
      <c r="F9575" s="535">
        <v>0</v>
      </c>
      <c r="G9575" s="536"/>
      <c r="H9575" s="535">
        <v>0</v>
      </c>
      <c r="I9575" s="536"/>
      <c r="J9575" s="535">
        <v>0</v>
      </c>
      <c r="K9575" s="536"/>
      <c r="L9575" s="535">
        <v>0</v>
      </c>
      <c r="M9575" s="536"/>
      <c r="N9575" s="535">
        <v>0</v>
      </c>
      <c r="O9575" s="536"/>
      <c r="P9575" s="535">
        <v>0</v>
      </c>
      <c r="Q9575" s="536"/>
      <c r="R9575" s="535">
        <v>0</v>
      </c>
    </row>
    <row r="9576" spans="1:18" ht="12.75">
      <c r="A9576" s="145">
        <v>106310</v>
      </c>
      <c r="B9576" s="102" t="s">
        <v>31187</v>
      </c>
      <c r="C9576" s="145" t="s">
        <v>4</v>
      </c>
      <c r="D9576" s="535">
        <v>0</v>
      </c>
      <c r="E9576" s="536"/>
      <c r="F9576" s="535">
        <v>0</v>
      </c>
      <c r="G9576" s="536"/>
      <c r="H9576" s="535">
        <v>0</v>
      </c>
      <c r="I9576" s="536"/>
      <c r="J9576" s="535">
        <v>0</v>
      </c>
      <c r="K9576" s="536"/>
      <c r="L9576" s="535">
        <v>0</v>
      </c>
      <c r="M9576" s="536"/>
      <c r="N9576" s="535">
        <v>0</v>
      </c>
      <c r="O9576" s="536"/>
      <c r="P9576" s="535">
        <v>0</v>
      </c>
      <c r="Q9576" s="536"/>
      <c r="R9576" s="535">
        <v>0</v>
      </c>
    </row>
    <row r="9577" spans="1:18" ht="12.75">
      <c r="A9577" s="145">
        <v>104380</v>
      </c>
      <c r="B9577" s="102" t="s">
        <v>31188</v>
      </c>
      <c r="C9577" s="145" t="s">
        <v>4</v>
      </c>
      <c r="D9577" s="535">
        <v>0</v>
      </c>
      <c r="E9577" s="536"/>
      <c r="F9577" s="535">
        <v>0</v>
      </c>
      <c r="G9577" s="536"/>
      <c r="H9577" s="535">
        <v>0</v>
      </c>
      <c r="I9577" s="536"/>
      <c r="J9577" s="535">
        <v>0</v>
      </c>
      <c r="K9577" s="536"/>
      <c r="L9577" s="535">
        <v>0</v>
      </c>
      <c r="M9577" s="536"/>
      <c r="N9577" s="535">
        <v>0</v>
      </c>
      <c r="O9577" s="536"/>
      <c r="P9577" s="535">
        <v>0</v>
      </c>
      <c r="Q9577" s="536"/>
      <c r="R9577" s="535">
        <v>0</v>
      </c>
    </row>
    <row r="9578" spans="1:18" ht="12.75">
      <c r="A9578" s="145">
        <v>106311</v>
      </c>
      <c r="B9578" s="102" t="s">
        <v>31189</v>
      </c>
      <c r="C9578" s="145" t="s">
        <v>4</v>
      </c>
      <c r="D9578" s="535">
        <v>0</v>
      </c>
      <c r="E9578" s="536"/>
      <c r="F9578" s="535">
        <v>0</v>
      </c>
      <c r="G9578" s="536"/>
      <c r="H9578" s="535">
        <v>0</v>
      </c>
      <c r="I9578" s="536"/>
      <c r="J9578" s="535">
        <v>0</v>
      </c>
      <c r="K9578" s="536"/>
      <c r="L9578" s="535">
        <v>0</v>
      </c>
      <c r="M9578" s="536"/>
      <c r="N9578" s="535">
        <v>0</v>
      </c>
      <c r="O9578" s="536"/>
      <c r="P9578" s="535">
        <v>0</v>
      </c>
      <c r="Q9578" s="536"/>
      <c r="R9578" s="535">
        <v>0</v>
      </c>
    </row>
    <row r="9579" spans="1:18" ht="12.75">
      <c r="A9579" s="145">
        <v>104381</v>
      </c>
      <c r="B9579" s="102" t="s">
        <v>31190</v>
      </c>
      <c r="C9579" s="145" t="s">
        <v>4</v>
      </c>
      <c r="D9579" s="535">
        <v>0</v>
      </c>
      <c r="E9579" s="536"/>
      <c r="F9579" s="535">
        <v>0</v>
      </c>
      <c r="G9579" s="536"/>
      <c r="H9579" s="535">
        <v>0</v>
      </c>
      <c r="I9579" s="536"/>
      <c r="J9579" s="535">
        <v>0</v>
      </c>
      <c r="K9579" s="536"/>
      <c r="L9579" s="535">
        <v>0</v>
      </c>
      <c r="M9579" s="536"/>
      <c r="N9579" s="535">
        <v>0</v>
      </c>
      <c r="O9579" s="536"/>
      <c r="P9579" s="535">
        <v>0</v>
      </c>
      <c r="Q9579" s="536"/>
      <c r="R9579" s="535">
        <v>0</v>
      </c>
    </row>
    <row r="9580" spans="1:18" ht="12.75">
      <c r="A9580" s="145">
        <v>106312</v>
      </c>
      <c r="B9580" s="102" t="s">
        <v>31191</v>
      </c>
      <c r="C9580" s="145" t="s">
        <v>4</v>
      </c>
      <c r="D9580" s="535">
        <v>0</v>
      </c>
      <c r="E9580" s="536"/>
      <c r="F9580" s="535">
        <v>0</v>
      </c>
      <c r="G9580" s="536"/>
      <c r="H9580" s="535">
        <v>0</v>
      </c>
      <c r="I9580" s="536"/>
      <c r="J9580" s="535">
        <v>0</v>
      </c>
      <c r="K9580" s="536"/>
      <c r="L9580" s="535">
        <v>0</v>
      </c>
      <c r="M9580" s="536"/>
      <c r="N9580" s="535">
        <v>0</v>
      </c>
      <c r="O9580" s="536"/>
      <c r="P9580" s="535">
        <v>0</v>
      </c>
      <c r="Q9580" s="536"/>
      <c r="R9580" s="535">
        <v>0</v>
      </c>
    </row>
    <row r="9581" spans="1:18" ht="12.75">
      <c r="A9581" s="145">
        <v>104382</v>
      </c>
      <c r="B9581" s="102" t="s">
        <v>31192</v>
      </c>
      <c r="C9581" s="145" t="s">
        <v>4</v>
      </c>
      <c r="D9581" s="535">
        <v>0</v>
      </c>
      <c r="E9581" s="536"/>
      <c r="F9581" s="535">
        <v>0</v>
      </c>
      <c r="G9581" s="536"/>
      <c r="H9581" s="535">
        <v>0</v>
      </c>
      <c r="I9581" s="536"/>
      <c r="J9581" s="535">
        <v>0</v>
      </c>
      <c r="K9581" s="536"/>
      <c r="L9581" s="535">
        <v>0</v>
      </c>
      <c r="M9581" s="536"/>
      <c r="N9581" s="535">
        <v>0</v>
      </c>
      <c r="O9581" s="536"/>
      <c r="P9581" s="535">
        <v>0</v>
      </c>
      <c r="Q9581" s="536"/>
      <c r="R9581" s="535">
        <v>0</v>
      </c>
    </row>
    <row r="9582" spans="1:18" ht="12.75">
      <c r="A9582" s="145">
        <v>106313</v>
      </c>
      <c r="B9582" s="102" t="s">
        <v>31193</v>
      </c>
      <c r="C9582" s="145" t="s">
        <v>4</v>
      </c>
      <c r="D9582" s="535">
        <v>0</v>
      </c>
      <c r="E9582" s="536"/>
      <c r="F9582" s="535">
        <v>0</v>
      </c>
      <c r="G9582" s="536"/>
      <c r="H9582" s="535">
        <v>0</v>
      </c>
      <c r="I9582" s="536"/>
      <c r="J9582" s="535">
        <v>0</v>
      </c>
      <c r="K9582" s="536"/>
      <c r="L9582" s="535">
        <v>0</v>
      </c>
      <c r="M9582" s="536"/>
      <c r="N9582" s="535">
        <v>0</v>
      </c>
      <c r="O9582" s="536"/>
      <c r="P9582" s="535">
        <v>0</v>
      </c>
      <c r="Q9582" s="536"/>
      <c r="R9582" s="535">
        <v>0</v>
      </c>
    </row>
    <row r="9583" spans="1:18" ht="12.75">
      <c r="A9583" s="145">
        <v>103138</v>
      </c>
      <c r="B9583" s="102" t="s">
        <v>31194</v>
      </c>
      <c r="C9583" s="145" t="s">
        <v>2</v>
      </c>
      <c r="D9583" s="535">
        <v>41.29</v>
      </c>
      <c r="E9583" s="536">
        <v>0.30230000000000001</v>
      </c>
      <c r="F9583" s="535">
        <v>39.17</v>
      </c>
      <c r="G9583" s="536">
        <v>0.31859999999999999</v>
      </c>
      <c r="H9583" s="535">
        <v>42.2</v>
      </c>
      <c r="I9583" s="536">
        <v>0.29570000000000002</v>
      </c>
      <c r="J9583" s="535">
        <v>38.75</v>
      </c>
      <c r="K9583" s="536">
        <v>0.3221</v>
      </c>
      <c r="L9583" s="535">
        <v>41.23</v>
      </c>
      <c r="M9583" s="536">
        <v>7.4499999999999997E-2</v>
      </c>
      <c r="N9583" s="535">
        <v>40.950000000000003</v>
      </c>
      <c r="O9583" s="536">
        <v>0.30480000000000002</v>
      </c>
      <c r="P9583" s="535">
        <v>39.97</v>
      </c>
      <c r="Q9583" s="536">
        <v>0.31219999999999998</v>
      </c>
      <c r="R9583" s="535">
        <v>40.520000000000003</v>
      </c>
    </row>
    <row r="9584" spans="1:18" ht="12.75">
      <c r="A9584" s="145">
        <v>103151</v>
      </c>
      <c r="B9584" s="102" t="s">
        <v>31195</v>
      </c>
      <c r="C9584" s="145" t="s">
        <v>2</v>
      </c>
      <c r="D9584" s="535">
        <v>394.72</v>
      </c>
      <c r="E9584" s="536">
        <v>0.23849999999999999</v>
      </c>
      <c r="F9584" s="535">
        <v>377.12</v>
      </c>
      <c r="G9584" s="536">
        <v>0.24959999999999999</v>
      </c>
      <c r="H9584" s="535">
        <v>403.38</v>
      </c>
      <c r="I9584" s="536">
        <v>0.2334</v>
      </c>
      <c r="J9584" s="535">
        <v>360.98</v>
      </c>
      <c r="K9584" s="536">
        <v>0.26079999999999998</v>
      </c>
      <c r="L9584" s="535">
        <v>397.72</v>
      </c>
      <c r="M9584" s="536">
        <v>5.8299999999999998E-2</v>
      </c>
      <c r="N9584" s="535">
        <v>388.96</v>
      </c>
      <c r="O9584" s="536">
        <v>0.24199999999999999</v>
      </c>
      <c r="P9584" s="535">
        <v>386.68</v>
      </c>
      <c r="Q9584" s="536">
        <v>0.24349999999999999</v>
      </c>
      <c r="R9584" s="535">
        <v>390.38</v>
      </c>
    </row>
    <row r="9585" spans="1:18" ht="12.75">
      <c r="A9585" s="145">
        <v>103152</v>
      </c>
      <c r="B9585" s="102" t="s">
        <v>31196</v>
      </c>
      <c r="C9585" s="145" t="s">
        <v>2</v>
      </c>
      <c r="D9585" s="535">
        <v>470.55</v>
      </c>
      <c r="E9585" s="536">
        <v>0.23730000000000001</v>
      </c>
      <c r="F9585" s="535">
        <v>449.65</v>
      </c>
      <c r="G9585" s="536">
        <v>0.24829999999999999</v>
      </c>
      <c r="H9585" s="535">
        <v>480.9</v>
      </c>
      <c r="I9585" s="536">
        <v>0.23219999999999999</v>
      </c>
      <c r="J9585" s="535">
        <v>430.14</v>
      </c>
      <c r="K9585" s="536">
        <v>0.2596</v>
      </c>
      <c r="L9585" s="535">
        <v>474.22</v>
      </c>
      <c r="M9585" s="536">
        <v>5.8000000000000003E-2</v>
      </c>
      <c r="N9585" s="535">
        <v>463.64</v>
      </c>
      <c r="O9585" s="536">
        <v>0.24079999999999999</v>
      </c>
      <c r="P9585" s="535">
        <v>461.1</v>
      </c>
      <c r="Q9585" s="536">
        <v>0.2422</v>
      </c>
      <c r="R9585" s="535">
        <v>465.46</v>
      </c>
    </row>
    <row r="9586" spans="1:18" ht="12.75">
      <c r="A9586" s="145">
        <v>103139</v>
      </c>
      <c r="B9586" s="102" t="s">
        <v>31197</v>
      </c>
      <c r="C9586" s="145" t="s">
        <v>2</v>
      </c>
      <c r="D9586" s="535">
        <v>54.22</v>
      </c>
      <c r="E9586" s="536">
        <v>0.2853</v>
      </c>
      <c r="F9586" s="535">
        <v>51.51</v>
      </c>
      <c r="G9586" s="536">
        <v>0.30030000000000001</v>
      </c>
      <c r="H9586" s="535">
        <v>55.41</v>
      </c>
      <c r="I9586" s="536">
        <v>0.2792</v>
      </c>
      <c r="J9586" s="535">
        <v>50.52</v>
      </c>
      <c r="K9586" s="536">
        <v>0.30620000000000003</v>
      </c>
      <c r="L9586" s="535">
        <v>54.26</v>
      </c>
      <c r="M9586" s="536">
        <v>7.0000000000000007E-2</v>
      </c>
      <c r="N9586" s="535">
        <v>53.67</v>
      </c>
      <c r="O9586" s="536">
        <v>0.28820000000000001</v>
      </c>
      <c r="P9586" s="535">
        <v>52.63</v>
      </c>
      <c r="Q9586" s="536">
        <v>0.29389999999999999</v>
      </c>
      <c r="R9586" s="535">
        <v>53.29</v>
      </c>
    </row>
    <row r="9587" spans="1:18" ht="12.75">
      <c r="A9587" s="145">
        <v>103140</v>
      </c>
      <c r="B9587" s="102" t="s">
        <v>31198</v>
      </c>
      <c r="C9587" s="145" t="s">
        <v>2</v>
      </c>
      <c r="D9587" s="535">
        <v>67.09</v>
      </c>
      <c r="E9587" s="536">
        <v>0.27489999999999998</v>
      </c>
      <c r="F9587" s="535">
        <v>63.84</v>
      </c>
      <c r="G9587" s="536">
        <v>0.2888</v>
      </c>
      <c r="H9587" s="535">
        <v>68.56</v>
      </c>
      <c r="I9587" s="536">
        <v>0.26900000000000002</v>
      </c>
      <c r="J9587" s="535">
        <v>62.27</v>
      </c>
      <c r="K9587" s="536">
        <v>0.29609999999999997</v>
      </c>
      <c r="L9587" s="535">
        <v>67.27</v>
      </c>
      <c r="M9587" s="536">
        <v>6.7500000000000004E-2</v>
      </c>
      <c r="N9587" s="535">
        <v>66.36</v>
      </c>
      <c r="O9587" s="536">
        <v>0.27789999999999998</v>
      </c>
      <c r="P9587" s="535">
        <v>65.27</v>
      </c>
      <c r="Q9587" s="536">
        <v>0.28249999999999997</v>
      </c>
      <c r="R9587" s="535">
        <v>66.069999999999993</v>
      </c>
    </row>
    <row r="9588" spans="1:18" ht="12.75">
      <c r="A9588" s="145">
        <v>103141</v>
      </c>
      <c r="B9588" s="102" t="s">
        <v>31199</v>
      </c>
      <c r="C9588" s="145" t="s">
        <v>2</v>
      </c>
      <c r="D9588" s="535">
        <v>104.25</v>
      </c>
      <c r="E9588" s="536">
        <v>0.25919999999999999</v>
      </c>
      <c r="F9588" s="535">
        <v>99.37</v>
      </c>
      <c r="G9588" s="536">
        <v>0.27189999999999998</v>
      </c>
      <c r="H9588" s="535">
        <v>106.54</v>
      </c>
      <c r="I9588" s="536">
        <v>0.25359999999999999</v>
      </c>
      <c r="J9588" s="535">
        <v>96.15</v>
      </c>
      <c r="K9588" s="536">
        <v>0.28100000000000003</v>
      </c>
      <c r="L9588" s="535">
        <v>104.74</v>
      </c>
      <c r="M9588" s="536">
        <v>6.3600000000000004E-2</v>
      </c>
      <c r="N9588" s="535">
        <v>102.96</v>
      </c>
      <c r="O9588" s="536">
        <v>0.26240000000000002</v>
      </c>
      <c r="P9588" s="535">
        <v>101.72</v>
      </c>
      <c r="Q9588" s="536">
        <v>0.2656</v>
      </c>
      <c r="R9588" s="535">
        <v>102.84</v>
      </c>
    </row>
    <row r="9589" spans="1:18" ht="12.75">
      <c r="A9589" s="145">
        <v>103142</v>
      </c>
      <c r="B9589" s="102" t="s">
        <v>31200</v>
      </c>
      <c r="C9589" s="145" t="s">
        <v>2</v>
      </c>
      <c r="D9589" s="535">
        <v>117.14</v>
      </c>
      <c r="E9589" s="536">
        <v>0.25609999999999999</v>
      </c>
      <c r="F9589" s="535">
        <v>111.7</v>
      </c>
      <c r="G9589" s="536">
        <v>0.26860000000000001</v>
      </c>
      <c r="H9589" s="535">
        <v>119.7</v>
      </c>
      <c r="I9589" s="536">
        <v>0.25059999999999999</v>
      </c>
      <c r="J9589" s="535">
        <v>107.89</v>
      </c>
      <c r="K9589" s="536">
        <v>0.27810000000000001</v>
      </c>
      <c r="L9589" s="535">
        <v>117.73</v>
      </c>
      <c r="M9589" s="536">
        <v>6.2799999999999995E-2</v>
      </c>
      <c r="N9589" s="535">
        <v>115.64</v>
      </c>
      <c r="O9589" s="536">
        <v>0.25940000000000002</v>
      </c>
      <c r="P9589" s="535">
        <v>114.37</v>
      </c>
      <c r="Q9589" s="536">
        <v>0.26229999999999998</v>
      </c>
      <c r="R9589" s="535">
        <v>115.6</v>
      </c>
    </row>
    <row r="9590" spans="1:18" ht="12.75">
      <c r="A9590" s="145">
        <v>103143</v>
      </c>
      <c r="B9590" s="102" t="s">
        <v>31201</v>
      </c>
      <c r="C9590" s="145" t="s">
        <v>2</v>
      </c>
      <c r="D9590" s="535">
        <v>154.29</v>
      </c>
      <c r="E9590" s="536">
        <v>0.25009999999999999</v>
      </c>
      <c r="F9590" s="535">
        <v>147.22</v>
      </c>
      <c r="G9590" s="536">
        <v>0.2621</v>
      </c>
      <c r="H9590" s="535">
        <v>157.68</v>
      </c>
      <c r="I9590" s="536">
        <v>0.2447</v>
      </c>
      <c r="J9590" s="535">
        <v>141.78</v>
      </c>
      <c r="K9590" s="536">
        <v>0.2722</v>
      </c>
      <c r="L9590" s="535">
        <v>155.21</v>
      </c>
      <c r="M9590" s="536">
        <v>6.13E-2</v>
      </c>
      <c r="N9590" s="535">
        <v>152.21</v>
      </c>
      <c r="O9590" s="536">
        <v>0.2535</v>
      </c>
      <c r="P9590" s="535">
        <v>150.82</v>
      </c>
      <c r="Q9590" s="536">
        <v>0.25590000000000002</v>
      </c>
      <c r="R9590" s="535">
        <v>152.38</v>
      </c>
    </row>
    <row r="9591" spans="1:18" ht="12.75">
      <c r="A9591" s="145">
        <v>103144</v>
      </c>
      <c r="B9591" s="102" t="s">
        <v>31202</v>
      </c>
      <c r="C9591" s="145" t="s">
        <v>2</v>
      </c>
      <c r="D9591" s="535">
        <v>167.18</v>
      </c>
      <c r="E9591" s="536">
        <v>0.2487</v>
      </c>
      <c r="F9591" s="535">
        <v>159.55000000000001</v>
      </c>
      <c r="G9591" s="536">
        <v>0.26050000000000001</v>
      </c>
      <c r="H9591" s="535">
        <v>170.86</v>
      </c>
      <c r="I9591" s="536">
        <v>0.24329999999999999</v>
      </c>
      <c r="J9591" s="535">
        <v>153.53</v>
      </c>
      <c r="K9591" s="536">
        <v>0.27079999999999999</v>
      </c>
      <c r="L9591" s="535">
        <v>168.22</v>
      </c>
      <c r="M9591" s="536">
        <v>6.0900000000000003E-2</v>
      </c>
      <c r="N9591" s="535">
        <v>164.91</v>
      </c>
      <c r="O9591" s="536">
        <v>0.25209999999999999</v>
      </c>
      <c r="P9591" s="535">
        <v>163.46</v>
      </c>
      <c r="Q9591" s="536">
        <v>0.25430000000000003</v>
      </c>
      <c r="R9591" s="535">
        <v>165.13</v>
      </c>
    </row>
    <row r="9592" spans="1:18" ht="12.75">
      <c r="A9592" s="145">
        <v>103145</v>
      </c>
      <c r="B9592" s="102" t="s">
        <v>31203</v>
      </c>
      <c r="C9592" s="145" t="s">
        <v>2</v>
      </c>
      <c r="D9592" s="535">
        <v>204.34</v>
      </c>
      <c r="E9592" s="536">
        <v>0.2455</v>
      </c>
      <c r="F9592" s="535">
        <v>195.08</v>
      </c>
      <c r="G9592" s="536">
        <v>0.2571</v>
      </c>
      <c r="H9592" s="535">
        <v>208.82</v>
      </c>
      <c r="I9592" s="536">
        <v>0.2402</v>
      </c>
      <c r="J9592" s="535">
        <v>187.41</v>
      </c>
      <c r="K9592" s="536">
        <v>0.2676</v>
      </c>
      <c r="L9592" s="535">
        <v>205.69</v>
      </c>
      <c r="M9592" s="536">
        <v>6.0100000000000001E-2</v>
      </c>
      <c r="N9592" s="535">
        <v>201.5</v>
      </c>
      <c r="O9592" s="536">
        <v>0.24890000000000001</v>
      </c>
      <c r="P9592" s="535">
        <v>199.92</v>
      </c>
      <c r="Q9592" s="536">
        <v>0.25090000000000001</v>
      </c>
      <c r="R9592" s="535">
        <v>201.92</v>
      </c>
    </row>
    <row r="9593" spans="1:18" ht="12.75">
      <c r="A9593" s="145">
        <v>103146</v>
      </c>
      <c r="B9593" s="102" t="s">
        <v>31204</v>
      </c>
      <c r="C9593" s="145" t="s">
        <v>2</v>
      </c>
      <c r="D9593" s="535">
        <v>217.22</v>
      </c>
      <c r="E9593" s="536">
        <v>0.2445</v>
      </c>
      <c r="F9593" s="535">
        <v>207.4</v>
      </c>
      <c r="G9593" s="536">
        <v>0.25609999999999999</v>
      </c>
      <c r="H9593" s="535">
        <v>222</v>
      </c>
      <c r="I9593" s="536">
        <v>0.23930000000000001</v>
      </c>
      <c r="J9593" s="535">
        <v>199.16</v>
      </c>
      <c r="K9593" s="536">
        <v>0.26669999999999999</v>
      </c>
      <c r="L9593" s="535">
        <v>218.69</v>
      </c>
      <c r="M9593" s="536">
        <v>5.9900000000000002E-2</v>
      </c>
      <c r="N9593" s="535">
        <v>214.19</v>
      </c>
      <c r="O9593" s="536">
        <v>0.248</v>
      </c>
      <c r="P9593" s="535">
        <v>212.55</v>
      </c>
      <c r="Q9593" s="536">
        <v>0.24990000000000001</v>
      </c>
      <c r="R9593" s="535">
        <v>214.68</v>
      </c>
    </row>
    <row r="9594" spans="1:18" ht="12.75">
      <c r="A9594" s="145">
        <v>103147</v>
      </c>
      <c r="B9594" s="102" t="s">
        <v>31205</v>
      </c>
      <c r="C9594" s="145" t="s">
        <v>2</v>
      </c>
      <c r="D9594" s="535">
        <v>243.02</v>
      </c>
      <c r="E9594" s="536">
        <v>0.24310000000000001</v>
      </c>
      <c r="F9594" s="535">
        <v>232.07</v>
      </c>
      <c r="G9594" s="536">
        <v>0.25459999999999999</v>
      </c>
      <c r="H9594" s="535">
        <v>248.36</v>
      </c>
      <c r="I9594" s="536">
        <v>0.2379</v>
      </c>
      <c r="J9594" s="535">
        <v>222.68</v>
      </c>
      <c r="K9594" s="536">
        <v>0.26540000000000002</v>
      </c>
      <c r="L9594" s="535">
        <v>244.71</v>
      </c>
      <c r="M9594" s="536">
        <v>5.9499999999999997E-2</v>
      </c>
      <c r="N9594" s="535">
        <v>239.61</v>
      </c>
      <c r="O9594" s="536">
        <v>0.24660000000000001</v>
      </c>
      <c r="P9594" s="535">
        <v>237.88</v>
      </c>
      <c r="Q9594" s="536">
        <v>0.24840000000000001</v>
      </c>
      <c r="R9594" s="535">
        <v>240.23</v>
      </c>
    </row>
    <row r="9595" spans="1:18" ht="12.75">
      <c r="A9595" s="145">
        <v>103148</v>
      </c>
      <c r="B9595" s="102" t="s">
        <v>31206</v>
      </c>
      <c r="C9595" s="145" t="s">
        <v>2</v>
      </c>
      <c r="D9595" s="535">
        <v>293.07</v>
      </c>
      <c r="E9595" s="536">
        <v>0.24110000000000001</v>
      </c>
      <c r="F9595" s="535">
        <v>279.92</v>
      </c>
      <c r="G9595" s="536">
        <v>0.25240000000000001</v>
      </c>
      <c r="H9595" s="535">
        <v>299.5</v>
      </c>
      <c r="I9595" s="536">
        <v>0.2359</v>
      </c>
      <c r="J9595" s="535">
        <v>268.31</v>
      </c>
      <c r="K9595" s="536">
        <v>0.26329999999999998</v>
      </c>
      <c r="L9595" s="535">
        <v>295.19</v>
      </c>
      <c r="M9595" s="536">
        <v>5.8999999999999997E-2</v>
      </c>
      <c r="N9595" s="535">
        <v>288.86</v>
      </c>
      <c r="O9595" s="536">
        <v>0.24460000000000001</v>
      </c>
      <c r="P9595" s="535">
        <v>286.97000000000003</v>
      </c>
      <c r="Q9595" s="536">
        <v>0.2462</v>
      </c>
      <c r="R9595" s="535">
        <v>289.76</v>
      </c>
    </row>
    <row r="9596" spans="1:18" ht="12.75">
      <c r="A9596" s="145">
        <v>103137</v>
      </c>
      <c r="B9596" s="102" t="s">
        <v>31207</v>
      </c>
      <c r="C9596" s="145" t="s">
        <v>2</v>
      </c>
      <c r="D9596" s="535">
        <v>36.15</v>
      </c>
      <c r="E9596" s="536">
        <v>0.31230000000000002</v>
      </c>
      <c r="F9596" s="535">
        <v>34.25</v>
      </c>
      <c r="G9596" s="536">
        <v>0.3296</v>
      </c>
      <c r="H9596" s="535">
        <v>36.94</v>
      </c>
      <c r="I9596" s="536">
        <v>0.30559999999999998</v>
      </c>
      <c r="J9596" s="535">
        <v>34.049999999999997</v>
      </c>
      <c r="K9596" s="536">
        <v>0.33160000000000001</v>
      </c>
      <c r="L9596" s="535">
        <v>36.04</v>
      </c>
      <c r="M9596" s="536">
        <v>7.7100000000000002E-2</v>
      </c>
      <c r="N9596" s="535">
        <v>35.880000000000003</v>
      </c>
      <c r="O9596" s="536">
        <v>0.31469999999999998</v>
      </c>
      <c r="P9596" s="535">
        <v>34.909999999999997</v>
      </c>
      <c r="Q9596" s="536">
        <v>0.32340000000000002</v>
      </c>
      <c r="R9596" s="535">
        <v>35.42</v>
      </c>
    </row>
    <row r="9597" spans="1:18" ht="12.75">
      <c r="A9597" s="145">
        <v>103149</v>
      </c>
      <c r="B9597" s="102" t="s">
        <v>31208</v>
      </c>
      <c r="C9597" s="145" t="s">
        <v>2</v>
      </c>
      <c r="D9597" s="535">
        <v>318.87</v>
      </c>
      <c r="E9597" s="536">
        <v>0.24030000000000001</v>
      </c>
      <c r="F9597" s="535">
        <v>304.58999999999997</v>
      </c>
      <c r="G9597" s="536">
        <v>0.2515</v>
      </c>
      <c r="H9597" s="535">
        <v>325.87</v>
      </c>
      <c r="I9597" s="536">
        <v>0.2351</v>
      </c>
      <c r="J9597" s="535">
        <v>291.83</v>
      </c>
      <c r="K9597" s="536">
        <v>0.26250000000000001</v>
      </c>
      <c r="L9597" s="535">
        <v>321.22000000000003</v>
      </c>
      <c r="M9597" s="536">
        <v>5.8799999999999998E-2</v>
      </c>
      <c r="N9597" s="535">
        <v>314.27999999999997</v>
      </c>
      <c r="O9597" s="536">
        <v>0.24379999999999999</v>
      </c>
      <c r="P9597" s="535">
        <v>312.27999999999997</v>
      </c>
      <c r="Q9597" s="536">
        <v>0.24529999999999999</v>
      </c>
      <c r="R9597" s="535">
        <v>315.3</v>
      </c>
    </row>
    <row r="9598" spans="1:18" ht="12.75">
      <c r="A9598" s="145">
        <v>103150</v>
      </c>
      <c r="B9598" s="102" t="s">
        <v>31209</v>
      </c>
      <c r="C9598" s="145" t="s">
        <v>2</v>
      </c>
      <c r="D9598" s="535">
        <v>368.86</v>
      </c>
      <c r="E9598" s="536">
        <v>0.23899999999999999</v>
      </c>
      <c r="F9598" s="535">
        <v>352.4</v>
      </c>
      <c r="G9598" s="536">
        <v>0.25019999999999998</v>
      </c>
      <c r="H9598" s="535">
        <v>376.96</v>
      </c>
      <c r="I9598" s="536">
        <v>0.2339</v>
      </c>
      <c r="J9598" s="535">
        <v>337.41</v>
      </c>
      <c r="K9598" s="536">
        <v>0.26129999999999998</v>
      </c>
      <c r="L9598" s="535">
        <v>371.64</v>
      </c>
      <c r="M9598" s="536">
        <v>5.8500000000000003E-2</v>
      </c>
      <c r="N9598" s="535">
        <v>363.51</v>
      </c>
      <c r="O9598" s="536">
        <v>0.24249999999999999</v>
      </c>
      <c r="P9598" s="535">
        <v>361.33</v>
      </c>
      <c r="Q9598" s="536">
        <v>0.24399999999999999</v>
      </c>
      <c r="R9598" s="535">
        <v>364.79</v>
      </c>
    </row>
    <row r="9599" spans="1:18" ht="12.75">
      <c r="A9599" s="145">
        <v>103106</v>
      </c>
      <c r="B9599" s="102" t="s">
        <v>31210</v>
      </c>
      <c r="C9599" s="145" t="s">
        <v>2</v>
      </c>
      <c r="D9599" s="535">
        <v>63.16</v>
      </c>
      <c r="E9599" s="536">
        <v>0.27750000000000002</v>
      </c>
      <c r="F9599" s="535">
        <v>60.07</v>
      </c>
      <c r="G9599" s="536">
        <v>0.2918</v>
      </c>
      <c r="H9599" s="535">
        <v>64.55</v>
      </c>
      <c r="I9599" s="536">
        <v>0.27160000000000001</v>
      </c>
      <c r="J9599" s="535">
        <v>58.69</v>
      </c>
      <c r="K9599" s="536">
        <v>0.29870000000000002</v>
      </c>
      <c r="L9599" s="535">
        <v>63.28</v>
      </c>
      <c r="M9599" s="536">
        <v>6.8099999999999994E-2</v>
      </c>
      <c r="N9599" s="535">
        <v>62.49</v>
      </c>
      <c r="O9599" s="536">
        <v>0.28050000000000003</v>
      </c>
      <c r="P9599" s="535">
        <v>61.42</v>
      </c>
      <c r="Q9599" s="536">
        <v>0.28539999999999999</v>
      </c>
      <c r="R9599" s="535">
        <v>62.16</v>
      </c>
    </row>
    <row r="9600" spans="1:18" ht="12.75">
      <c r="A9600" s="145">
        <v>103119</v>
      </c>
      <c r="B9600" s="102" t="s">
        <v>31211</v>
      </c>
      <c r="C9600" s="145" t="s">
        <v>2</v>
      </c>
      <c r="D9600" s="535">
        <v>770</v>
      </c>
      <c r="E9600" s="536">
        <v>0.2349</v>
      </c>
      <c r="F9600" s="535">
        <v>735.97</v>
      </c>
      <c r="G9600" s="536">
        <v>0.2457</v>
      </c>
      <c r="H9600" s="535">
        <v>786.89</v>
      </c>
      <c r="I9600" s="536">
        <v>0.2298</v>
      </c>
      <c r="J9600" s="535">
        <v>703.17</v>
      </c>
      <c r="K9600" s="536">
        <v>0.25719999999999998</v>
      </c>
      <c r="L9600" s="535">
        <v>776.25</v>
      </c>
      <c r="M9600" s="536">
        <v>5.74E-2</v>
      </c>
      <c r="N9600" s="535">
        <v>758.49</v>
      </c>
      <c r="O9600" s="536">
        <v>0.2384</v>
      </c>
      <c r="P9600" s="535">
        <v>754.86</v>
      </c>
      <c r="Q9600" s="536">
        <v>0.23960000000000001</v>
      </c>
      <c r="R9600" s="535">
        <v>761.89</v>
      </c>
    </row>
    <row r="9601" spans="1:18" ht="12.75">
      <c r="A9601" s="145">
        <v>103120</v>
      </c>
      <c r="B9601" s="102" t="s">
        <v>31212</v>
      </c>
      <c r="C9601" s="145" t="s">
        <v>2</v>
      </c>
      <c r="D9601" s="535">
        <v>921.68</v>
      </c>
      <c r="E9601" s="536">
        <v>0.23419999999999999</v>
      </c>
      <c r="F9601" s="535">
        <v>881.03</v>
      </c>
      <c r="G9601" s="536">
        <v>0.245</v>
      </c>
      <c r="H9601" s="535">
        <v>941.93</v>
      </c>
      <c r="I9601" s="536">
        <v>0.22919999999999999</v>
      </c>
      <c r="J9601" s="535">
        <v>841.47</v>
      </c>
      <c r="K9601" s="536">
        <v>0.25659999999999999</v>
      </c>
      <c r="L9601" s="535">
        <v>929.25</v>
      </c>
      <c r="M9601" s="536">
        <v>5.7299999999999997E-2</v>
      </c>
      <c r="N9601" s="535">
        <v>907.86</v>
      </c>
      <c r="O9601" s="536">
        <v>0.23780000000000001</v>
      </c>
      <c r="P9601" s="535">
        <v>903.68</v>
      </c>
      <c r="Q9601" s="536">
        <v>0.2389</v>
      </c>
      <c r="R9601" s="535">
        <v>912.05</v>
      </c>
    </row>
    <row r="9602" spans="1:18" ht="12.75">
      <c r="A9602" s="145">
        <v>103107</v>
      </c>
      <c r="B9602" s="102" t="s">
        <v>31213</v>
      </c>
      <c r="C9602" s="145" t="s">
        <v>2</v>
      </c>
      <c r="D9602" s="535">
        <v>88.95</v>
      </c>
      <c r="E9602" s="536">
        <v>0.2641</v>
      </c>
      <c r="F9602" s="535">
        <v>84.75</v>
      </c>
      <c r="G9602" s="536">
        <v>0.2772</v>
      </c>
      <c r="H9602" s="535">
        <v>90.91</v>
      </c>
      <c r="I9602" s="536">
        <v>0.25840000000000002</v>
      </c>
      <c r="J9602" s="535">
        <v>82.2</v>
      </c>
      <c r="K9602" s="536">
        <v>0.2858</v>
      </c>
      <c r="L9602" s="535">
        <v>89.32</v>
      </c>
      <c r="M9602" s="536">
        <v>6.4799999999999996E-2</v>
      </c>
      <c r="N9602" s="535">
        <v>87.88</v>
      </c>
      <c r="O9602" s="536">
        <v>0.26729999999999998</v>
      </c>
      <c r="P9602" s="535">
        <v>86.72</v>
      </c>
      <c r="Q9602" s="536">
        <v>0.27089999999999997</v>
      </c>
      <c r="R9602" s="535">
        <v>87.69</v>
      </c>
    </row>
    <row r="9603" spans="1:18" ht="12.75">
      <c r="A9603" s="145">
        <v>103108</v>
      </c>
      <c r="B9603" s="102" t="s">
        <v>31214</v>
      </c>
      <c r="C9603" s="145" t="s">
        <v>2</v>
      </c>
      <c r="D9603" s="535">
        <v>114.76</v>
      </c>
      <c r="E9603" s="536">
        <v>0.25659999999999999</v>
      </c>
      <c r="F9603" s="535">
        <v>109.42</v>
      </c>
      <c r="G9603" s="536">
        <v>0.26910000000000001</v>
      </c>
      <c r="H9603" s="535">
        <v>117.28</v>
      </c>
      <c r="I9603" s="536">
        <v>0.25109999999999999</v>
      </c>
      <c r="J9603" s="535">
        <v>105.73</v>
      </c>
      <c r="K9603" s="536">
        <v>0.27850000000000003</v>
      </c>
      <c r="L9603" s="535">
        <v>115.34</v>
      </c>
      <c r="M9603" s="536">
        <v>6.2899999999999998E-2</v>
      </c>
      <c r="N9603" s="535">
        <v>113.29</v>
      </c>
      <c r="O9603" s="536">
        <v>0.26</v>
      </c>
      <c r="P9603" s="535">
        <v>112.04</v>
      </c>
      <c r="Q9603" s="536">
        <v>0.26290000000000002</v>
      </c>
      <c r="R9603" s="535">
        <v>113.24</v>
      </c>
    </row>
    <row r="9604" spans="1:18" ht="12.75">
      <c r="A9604" s="145">
        <v>103109</v>
      </c>
      <c r="B9604" s="102" t="s">
        <v>31215</v>
      </c>
      <c r="C9604" s="145" t="s">
        <v>2</v>
      </c>
      <c r="D9604" s="535">
        <v>189.04</v>
      </c>
      <c r="E9604" s="536">
        <v>0.24660000000000001</v>
      </c>
      <c r="F9604" s="535">
        <v>180.44</v>
      </c>
      <c r="G9604" s="536">
        <v>0.25840000000000002</v>
      </c>
      <c r="H9604" s="535">
        <v>193.2</v>
      </c>
      <c r="I9604" s="536">
        <v>0.24129999999999999</v>
      </c>
      <c r="J9604" s="535">
        <v>173.47</v>
      </c>
      <c r="K9604" s="536">
        <v>0.26869999999999999</v>
      </c>
      <c r="L9604" s="535">
        <v>190.26</v>
      </c>
      <c r="M9604" s="536">
        <v>6.0400000000000002E-2</v>
      </c>
      <c r="N9604" s="535">
        <v>186.44</v>
      </c>
      <c r="O9604" s="536">
        <v>0.25009999999999999</v>
      </c>
      <c r="P9604" s="535">
        <v>184.91</v>
      </c>
      <c r="Q9604" s="536">
        <v>0.25209999999999999</v>
      </c>
      <c r="R9604" s="535">
        <v>186.78</v>
      </c>
    </row>
    <row r="9605" spans="1:18" ht="12.75">
      <c r="A9605" s="145">
        <v>103110</v>
      </c>
      <c r="B9605" s="102" t="s">
        <v>31216</v>
      </c>
      <c r="C9605" s="145" t="s">
        <v>2</v>
      </c>
      <c r="D9605" s="535">
        <v>214.84</v>
      </c>
      <c r="E9605" s="536">
        <v>0.2447</v>
      </c>
      <c r="F9605" s="535">
        <v>205.13</v>
      </c>
      <c r="G9605" s="536">
        <v>0.25629999999999997</v>
      </c>
      <c r="H9605" s="535">
        <v>219.56</v>
      </c>
      <c r="I9605" s="536">
        <v>0.23949999999999999</v>
      </c>
      <c r="J9605" s="535">
        <v>196.98</v>
      </c>
      <c r="K9605" s="536">
        <v>0.26690000000000003</v>
      </c>
      <c r="L9605" s="535">
        <v>216.28</v>
      </c>
      <c r="M9605" s="536">
        <v>5.9900000000000002E-2</v>
      </c>
      <c r="N9605" s="535">
        <v>211.84</v>
      </c>
      <c r="O9605" s="536">
        <v>0.2482</v>
      </c>
      <c r="P9605" s="535">
        <v>210.22</v>
      </c>
      <c r="Q9605" s="536">
        <v>0.25009999999999999</v>
      </c>
      <c r="R9605" s="535">
        <v>212.32</v>
      </c>
    </row>
    <row r="9606" spans="1:18" ht="12.75">
      <c r="A9606" s="145">
        <v>103111</v>
      </c>
      <c r="B9606" s="102" t="s">
        <v>31217</v>
      </c>
      <c r="C9606" s="145" t="s">
        <v>2</v>
      </c>
      <c r="D9606" s="535">
        <v>289.13</v>
      </c>
      <c r="E9606" s="536">
        <v>0.2412</v>
      </c>
      <c r="F9606" s="535">
        <v>276.14999999999998</v>
      </c>
      <c r="G9606" s="536">
        <v>0.2525</v>
      </c>
      <c r="H9606" s="535">
        <v>295.48</v>
      </c>
      <c r="I9606" s="536">
        <v>0.23599999999999999</v>
      </c>
      <c r="J9606" s="535">
        <v>264.72000000000003</v>
      </c>
      <c r="K9606" s="536">
        <v>0.26340000000000002</v>
      </c>
      <c r="L9606" s="535">
        <v>291.22000000000003</v>
      </c>
      <c r="M9606" s="536">
        <v>5.8999999999999997E-2</v>
      </c>
      <c r="N9606" s="535">
        <v>284.99</v>
      </c>
      <c r="O9606" s="536">
        <v>0.2447</v>
      </c>
      <c r="P9606" s="535">
        <v>283.11</v>
      </c>
      <c r="Q9606" s="536">
        <v>0.24629999999999999</v>
      </c>
      <c r="R9606" s="535">
        <v>285.85000000000002</v>
      </c>
    </row>
    <row r="9607" spans="1:18" ht="12.75">
      <c r="A9607" s="145">
        <v>103112</v>
      </c>
      <c r="B9607" s="102" t="s">
        <v>31218</v>
      </c>
      <c r="C9607" s="145" t="s">
        <v>2</v>
      </c>
      <c r="D9607" s="535">
        <v>314.93</v>
      </c>
      <c r="E9607" s="536">
        <v>0.2404</v>
      </c>
      <c r="F9607" s="535">
        <v>300.83</v>
      </c>
      <c r="G9607" s="536">
        <v>0.25169999999999998</v>
      </c>
      <c r="H9607" s="535">
        <v>321.83999999999997</v>
      </c>
      <c r="I9607" s="536">
        <v>0.23519999999999999</v>
      </c>
      <c r="J9607" s="535">
        <v>288.25</v>
      </c>
      <c r="K9607" s="536">
        <v>0.26269999999999999</v>
      </c>
      <c r="L9607" s="535">
        <v>317.24</v>
      </c>
      <c r="M9607" s="536">
        <v>5.8799999999999998E-2</v>
      </c>
      <c r="N9607" s="535">
        <v>310.39999999999998</v>
      </c>
      <c r="O9607" s="536">
        <v>0.24390000000000001</v>
      </c>
      <c r="P9607" s="535">
        <v>308.41000000000003</v>
      </c>
      <c r="Q9607" s="536">
        <v>0.2455</v>
      </c>
      <c r="R9607" s="535">
        <v>311.39999999999998</v>
      </c>
    </row>
    <row r="9608" spans="1:18" ht="12.75">
      <c r="A9608" s="145">
        <v>103113</v>
      </c>
      <c r="B9608" s="102" t="s">
        <v>31219</v>
      </c>
      <c r="C9608" s="145" t="s">
        <v>2</v>
      </c>
      <c r="D9608" s="535">
        <v>389.2</v>
      </c>
      <c r="E9608" s="536">
        <v>0.23860000000000001</v>
      </c>
      <c r="F9608" s="535">
        <v>371.85</v>
      </c>
      <c r="G9608" s="536">
        <v>0.24970000000000001</v>
      </c>
      <c r="H9608" s="535">
        <v>397.76</v>
      </c>
      <c r="I9608" s="536">
        <v>0.23350000000000001</v>
      </c>
      <c r="J9608" s="535">
        <v>355.96</v>
      </c>
      <c r="K9608" s="536">
        <v>0.26090000000000002</v>
      </c>
      <c r="L9608" s="535">
        <v>392.16</v>
      </c>
      <c r="M9608" s="536">
        <v>5.8400000000000001E-2</v>
      </c>
      <c r="N9608" s="535">
        <v>383.54</v>
      </c>
      <c r="O9608" s="536">
        <v>0.24210000000000001</v>
      </c>
      <c r="P9608" s="535">
        <v>381.29</v>
      </c>
      <c r="Q9608" s="536">
        <v>0.24349999999999999</v>
      </c>
      <c r="R9608" s="535">
        <v>384.93</v>
      </c>
    </row>
    <row r="9609" spans="1:18" ht="12.75">
      <c r="A9609" s="145">
        <v>103114</v>
      </c>
      <c r="B9609" s="102" t="s">
        <v>31220</v>
      </c>
      <c r="C9609" s="145" t="s">
        <v>2</v>
      </c>
      <c r="D9609" s="535">
        <v>415.01</v>
      </c>
      <c r="E9609" s="536">
        <v>0.23810000000000001</v>
      </c>
      <c r="F9609" s="535">
        <v>396.53</v>
      </c>
      <c r="G9609" s="536">
        <v>0.2492</v>
      </c>
      <c r="H9609" s="535">
        <v>424.13</v>
      </c>
      <c r="I9609" s="536">
        <v>0.23300000000000001</v>
      </c>
      <c r="J9609" s="535">
        <v>379.5</v>
      </c>
      <c r="K9609" s="536">
        <v>0.26040000000000002</v>
      </c>
      <c r="L9609" s="535">
        <v>418.2</v>
      </c>
      <c r="M9609" s="536">
        <v>5.8200000000000002E-2</v>
      </c>
      <c r="N9609" s="535">
        <v>408.95</v>
      </c>
      <c r="O9609" s="536">
        <v>0.2417</v>
      </c>
      <c r="P9609" s="535">
        <v>406.6</v>
      </c>
      <c r="Q9609" s="536">
        <v>0.24310000000000001</v>
      </c>
      <c r="R9609" s="535">
        <v>410.48</v>
      </c>
    </row>
    <row r="9610" spans="1:18" ht="12.75">
      <c r="A9610" s="145">
        <v>103115</v>
      </c>
      <c r="B9610" s="102" t="s">
        <v>31221</v>
      </c>
      <c r="C9610" s="145" t="s">
        <v>2</v>
      </c>
      <c r="D9610" s="535">
        <v>466.62</v>
      </c>
      <c r="E9610" s="536">
        <v>0.23730000000000001</v>
      </c>
      <c r="F9610" s="535">
        <v>445.87</v>
      </c>
      <c r="G9610" s="536">
        <v>0.24840000000000001</v>
      </c>
      <c r="H9610" s="535">
        <v>476.86</v>
      </c>
      <c r="I9610" s="536">
        <v>0.23219999999999999</v>
      </c>
      <c r="J9610" s="535">
        <v>426.55</v>
      </c>
      <c r="K9610" s="536">
        <v>0.2596</v>
      </c>
      <c r="L9610" s="535">
        <v>470.24</v>
      </c>
      <c r="M9610" s="536">
        <v>5.8099999999999999E-2</v>
      </c>
      <c r="N9610" s="535">
        <v>459.77</v>
      </c>
      <c r="O9610" s="536">
        <v>0.2409</v>
      </c>
      <c r="P9610" s="535">
        <v>457.23</v>
      </c>
      <c r="Q9610" s="536">
        <v>0.2422</v>
      </c>
      <c r="R9610" s="535">
        <v>461.56</v>
      </c>
    </row>
    <row r="9611" spans="1:18" ht="12.75">
      <c r="A9611" s="145">
        <v>103116</v>
      </c>
      <c r="B9611" s="102" t="s">
        <v>31222</v>
      </c>
      <c r="C9611" s="145" t="s">
        <v>2</v>
      </c>
      <c r="D9611" s="535">
        <v>566.70000000000005</v>
      </c>
      <c r="E9611" s="536">
        <v>0.23619999999999999</v>
      </c>
      <c r="F9611" s="535">
        <v>541.58000000000004</v>
      </c>
      <c r="G9611" s="536">
        <v>0.2472</v>
      </c>
      <c r="H9611" s="535">
        <v>579.14</v>
      </c>
      <c r="I9611" s="536">
        <v>0.23119999999999999</v>
      </c>
      <c r="J9611" s="535">
        <v>517.79999999999995</v>
      </c>
      <c r="K9611" s="536">
        <v>0.25850000000000001</v>
      </c>
      <c r="L9611" s="535">
        <v>571.20000000000005</v>
      </c>
      <c r="M9611" s="536">
        <v>5.7799999999999997E-2</v>
      </c>
      <c r="N9611" s="535">
        <v>558.32000000000005</v>
      </c>
      <c r="O9611" s="536">
        <v>0.23980000000000001</v>
      </c>
      <c r="P9611" s="535">
        <v>555.41</v>
      </c>
      <c r="Q9611" s="536">
        <v>0.24099999999999999</v>
      </c>
      <c r="R9611" s="535">
        <v>560.64</v>
      </c>
    </row>
    <row r="9612" spans="1:18" ht="12.75">
      <c r="A9612" s="145">
        <v>103105</v>
      </c>
      <c r="B9612" s="102" t="s">
        <v>31223</v>
      </c>
      <c r="C9612" s="145" t="s">
        <v>2</v>
      </c>
      <c r="D9612" s="535">
        <v>52.82</v>
      </c>
      <c r="E9612" s="536">
        <v>0.28660000000000002</v>
      </c>
      <c r="F9612" s="535">
        <v>50.19</v>
      </c>
      <c r="G9612" s="536">
        <v>0.30170000000000002</v>
      </c>
      <c r="H9612" s="535">
        <v>53.99</v>
      </c>
      <c r="I9612" s="536">
        <v>0.28039999999999998</v>
      </c>
      <c r="J9612" s="535">
        <v>49.26</v>
      </c>
      <c r="K9612" s="536">
        <v>0.30730000000000002</v>
      </c>
      <c r="L9612" s="535">
        <v>52.87</v>
      </c>
      <c r="M9612" s="536">
        <v>7.0400000000000004E-2</v>
      </c>
      <c r="N9612" s="535">
        <v>52.31</v>
      </c>
      <c r="O9612" s="536">
        <v>0.28939999999999999</v>
      </c>
      <c r="P9612" s="535">
        <v>51.28</v>
      </c>
      <c r="Q9612" s="536">
        <v>0.29520000000000002</v>
      </c>
      <c r="R9612" s="535">
        <v>51.93</v>
      </c>
    </row>
    <row r="9613" spans="1:18" ht="12.75">
      <c r="A9613" s="145">
        <v>103117</v>
      </c>
      <c r="B9613" s="102" t="s">
        <v>31224</v>
      </c>
      <c r="C9613" s="145" t="s">
        <v>2</v>
      </c>
      <c r="D9613" s="535">
        <v>618.30999999999995</v>
      </c>
      <c r="E9613" s="536">
        <v>0.23580000000000001</v>
      </c>
      <c r="F9613" s="535">
        <v>590.92999999999995</v>
      </c>
      <c r="G9613" s="536">
        <v>0.2467</v>
      </c>
      <c r="H9613" s="535">
        <v>631.87</v>
      </c>
      <c r="I9613" s="536">
        <v>0.23069999999999999</v>
      </c>
      <c r="J9613" s="535">
        <v>564.85</v>
      </c>
      <c r="K9613" s="536">
        <v>0.2581</v>
      </c>
      <c r="L9613" s="535">
        <v>623.25</v>
      </c>
      <c r="M9613" s="536">
        <v>5.7700000000000001E-2</v>
      </c>
      <c r="N9613" s="535">
        <v>609.14</v>
      </c>
      <c r="O9613" s="536">
        <v>0.2394</v>
      </c>
      <c r="P9613" s="535">
        <v>606.04999999999995</v>
      </c>
      <c r="Q9613" s="536">
        <v>0.24060000000000001</v>
      </c>
      <c r="R9613" s="535">
        <v>611.73</v>
      </c>
    </row>
    <row r="9614" spans="1:18" ht="12.75">
      <c r="A9614" s="145">
        <v>103118</v>
      </c>
      <c r="B9614" s="102" t="s">
        <v>31225</v>
      </c>
      <c r="C9614" s="145" t="s">
        <v>2</v>
      </c>
      <c r="D9614" s="535">
        <v>718.39</v>
      </c>
      <c r="E9614" s="536">
        <v>0.2351</v>
      </c>
      <c r="F9614" s="535">
        <v>686.63</v>
      </c>
      <c r="G9614" s="536">
        <v>0.246</v>
      </c>
      <c r="H9614" s="535">
        <v>734.16</v>
      </c>
      <c r="I9614" s="536">
        <v>0.2301</v>
      </c>
      <c r="J9614" s="535">
        <v>656.1</v>
      </c>
      <c r="K9614" s="536">
        <v>0.25750000000000001</v>
      </c>
      <c r="L9614" s="535">
        <v>724.2</v>
      </c>
      <c r="M9614" s="536">
        <v>5.7500000000000002E-2</v>
      </c>
      <c r="N9614" s="535">
        <v>707.68</v>
      </c>
      <c r="O9614" s="536">
        <v>0.2387</v>
      </c>
      <c r="P9614" s="535">
        <v>704.23</v>
      </c>
      <c r="Q9614" s="536">
        <v>0.2399</v>
      </c>
      <c r="R9614" s="535">
        <v>710.8</v>
      </c>
    </row>
    <row r="9615" spans="1:18" ht="12.75">
      <c r="A9615" s="145">
        <v>103122</v>
      </c>
      <c r="B9615" s="102" t="s">
        <v>31226</v>
      </c>
      <c r="C9615" s="145" t="s">
        <v>2</v>
      </c>
      <c r="D9615" s="535">
        <v>85.02</v>
      </c>
      <c r="E9615" s="536">
        <v>0.2656</v>
      </c>
      <c r="F9615" s="535">
        <v>80.97</v>
      </c>
      <c r="G9615" s="536">
        <v>0.27889999999999998</v>
      </c>
      <c r="H9615" s="535">
        <v>86.88</v>
      </c>
      <c r="I9615" s="536">
        <v>0.25990000000000002</v>
      </c>
      <c r="J9615" s="535">
        <v>78.62</v>
      </c>
      <c r="K9615" s="536">
        <v>0.28720000000000001</v>
      </c>
      <c r="L9615" s="535">
        <v>85.34</v>
      </c>
      <c r="M9615" s="536">
        <v>6.5199999999999994E-2</v>
      </c>
      <c r="N9615" s="535">
        <v>84.01</v>
      </c>
      <c r="O9615" s="536">
        <v>0.26879999999999998</v>
      </c>
      <c r="P9615" s="535">
        <v>82.86</v>
      </c>
      <c r="Q9615" s="536">
        <v>0.27250000000000002</v>
      </c>
      <c r="R9615" s="535">
        <v>83.8</v>
      </c>
    </row>
    <row r="9616" spans="1:18" ht="12.75">
      <c r="A9616" s="145">
        <v>103135</v>
      </c>
      <c r="B9616" s="102" t="s">
        <v>31227</v>
      </c>
      <c r="C9616" s="145" t="s">
        <v>2</v>
      </c>
      <c r="D9616" s="535">
        <v>1145.28</v>
      </c>
      <c r="E9616" s="536">
        <v>0.2336</v>
      </c>
      <c r="F9616" s="535">
        <v>1094.83</v>
      </c>
      <c r="G9616" s="536">
        <v>0.24440000000000001</v>
      </c>
      <c r="H9616" s="535">
        <v>1170.4100000000001</v>
      </c>
      <c r="I9616" s="536">
        <v>0.2286</v>
      </c>
      <c r="J9616" s="535">
        <v>1045.3399999999999</v>
      </c>
      <c r="K9616" s="536">
        <v>0.25590000000000002</v>
      </c>
      <c r="L9616" s="535">
        <v>1154.77</v>
      </c>
      <c r="M9616" s="536">
        <v>5.7099999999999998E-2</v>
      </c>
      <c r="N9616" s="535">
        <v>1128.02</v>
      </c>
      <c r="O9616" s="536">
        <v>0.23719999999999999</v>
      </c>
      <c r="P9616" s="535">
        <v>1123.04</v>
      </c>
      <c r="Q9616" s="536">
        <v>0.2382</v>
      </c>
      <c r="R9616" s="535">
        <v>1133.4000000000001</v>
      </c>
    </row>
    <row r="9617" spans="1:18" ht="12.75">
      <c r="A9617" s="145">
        <v>103136</v>
      </c>
      <c r="B9617" s="102" t="s">
        <v>31228</v>
      </c>
      <c r="C9617" s="145" t="s">
        <v>2</v>
      </c>
      <c r="D9617" s="535">
        <v>1372.82</v>
      </c>
      <c r="E9617" s="536">
        <v>0.23319999999999999</v>
      </c>
      <c r="F9617" s="535">
        <v>1312.41</v>
      </c>
      <c r="G9617" s="536">
        <v>0.24390000000000001</v>
      </c>
      <c r="H9617" s="535">
        <v>1402.95</v>
      </c>
      <c r="I9617" s="536">
        <v>0.22819999999999999</v>
      </c>
      <c r="J9617" s="535">
        <v>1252.8</v>
      </c>
      <c r="K9617" s="536">
        <v>0.2555</v>
      </c>
      <c r="L9617" s="535">
        <v>1384.28</v>
      </c>
      <c r="M9617" s="536">
        <v>5.7000000000000002E-2</v>
      </c>
      <c r="N9617" s="535">
        <v>1352.07</v>
      </c>
      <c r="O9617" s="536">
        <v>0.23680000000000001</v>
      </c>
      <c r="P9617" s="535">
        <v>1346.25</v>
      </c>
      <c r="Q9617" s="536">
        <v>0.23780000000000001</v>
      </c>
      <c r="R9617" s="535">
        <v>1358.65</v>
      </c>
    </row>
    <row r="9618" spans="1:18" ht="12.75">
      <c r="A9618" s="145">
        <v>103123</v>
      </c>
      <c r="B9618" s="102" t="s">
        <v>31229</v>
      </c>
      <c r="C9618" s="145" t="s">
        <v>2</v>
      </c>
      <c r="D9618" s="535">
        <v>123.73</v>
      </c>
      <c r="E9618" s="536">
        <v>0.25480000000000003</v>
      </c>
      <c r="F9618" s="535">
        <v>118</v>
      </c>
      <c r="G9618" s="536">
        <v>0.26719999999999999</v>
      </c>
      <c r="H9618" s="535">
        <v>126.44</v>
      </c>
      <c r="I9618" s="536">
        <v>0.24940000000000001</v>
      </c>
      <c r="J9618" s="535">
        <v>113.91</v>
      </c>
      <c r="K9618" s="536">
        <v>0.27679999999999999</v>
      </c>
      <c r="L9618" s="535">
        <v>124.4</v>
      </c>
      <c r="M9618" s="536">
        <v>6.25E-2</v>
      </c>
      <c r="N9618" s="535">
        <v>122.13</v>
      </c>
      <c r="O9618" s="536">
        <v>0.25819999999999999</v>
      </c>
      <c r="P9618" s="535">
        <v>120.85</v>
      </c>
      <c r="Q9618" s="536">
        <v>0.26090000000000002</v>
      </c>
      <c r="R9618" s="535">
        <v>122.12</v>
      </c>
    </row>
    <row r="9619" spans="1:18" ht="12.75">
      <c r="A9619" s="145">
        <v>103124</v>
      </c>
      <c r="B9619" s="102" t="s">
        <v>31230</v>
      </c>
      <c r="C9619" s="145" t="s">
        <v>2</v>
      </c>
      <c r="D9619" s="535">
        <v>162.41999999999999</v>
      </c>
      <c r="E9619" s="536">
        <v>0.24909999999999999</v>
      </c>
      <c r="F9619" s="535">
        <v>154.99</v>
      </c>
      <c r="G9619" s="536">
        <v>0.26100000000000001</v>
      </c>
      <c r="H9619" s="535">
        <v>165.98</v>
      </c>
      <c r="I9619" s="536">
        <v>0.24379999999999999</v>
      </c>
      <c r="J9619" s="535">
        <v>149.19</v>
      </c>
      <c r="K9619" s="536">
        <v>0.2712</v>
      </c>
      <c r="L9619" s="535">
        <v>163.41</v>
      </c>
      <c r="M9619" s="536">
        <v>6.0999999999999999E-2</v>
      </c>
      <c r="N9619" s="535">
        <v>160.22999999999999</v>
      </c>
      <c r="O9619" s="536">
        <v>0.2525</v>
      </c>
      <c r="P9619" s="535">
        <v>158.80000000000001</v>
      </c>
      <c r="Q9619" s="536">
        <v>0.25480000000000003</v>
      </c>
      <c r="R9619" s="535">
        <v>160.41999999999999</v>
      </c>
    </row>
    <row r="9620" spans="1:18" ht="12.75">
      <c r="A9620" s="145">
        <v>103125</v>
      </c>
      <c r="B9620" s="102" t="s">
        <v>31231</v>
      </c>
      <c r="C9620" s="145" t="s">
        <v>2</v>
      </c>
      <c r="D9620" s="535">
        <v>273.86</v>
      </c>
      <c r="E9620" s="536">
        <v>0.24179999999999999</v>
      </c>
      <c r="F9620" s="535">
        <v>261.55</v>
      </c>
      <c r="G9620" s="536">
        <v>0.25319999999999998</v>
      </c>
      <c r="H9620" s="535">
        <v>279.88</v>
      </c>
      <c r="I9620" s="536">
        <v>0.2366</v>
      </c>
      <c r="J9620" s="535">
        <v>250.8</v>
      </c>
      <c r="K9620" s="536">
        <v>0.26400000000000001</v>
      </c>
      <c r="L9620" s="535">
        <v>275.81</v>
      </c>
      <c r="M9620" s="536">
        <v>5.9200000000000003E-2</v>
      </c>
      <c r="N9620" s="535">
        <v>269.95999999999998</v>
      </c>
      <c r="O9620" s="536">
        <v>0.24529999999999999</v>
      </c>
      <c r="P9620" s="535">
        <v>268.12</v>
      </c>
      <c r="Q9620" s="536">
        <v>0.247</v>
      </c>
      <c r="R9620" s="535">
        <v>270.74</v>
      </c>
    </row>
    <row r="9621" spans="1:18" ht="12.75">
      <c r="A9621" s="145">
        <v>103126</v>
      </c>
      <c r="B9621" s="102" t="s">
        <v>31232</v>
      </c>
      <c r="C9621" s="145" t="s">
        <v>2</v>
      </c>
      <c r="D9621" s="535">
        <v>312.55</v>
      </c>
      <c r="E9621" s="536">
        <v>0.2404</v>
      </c>
      <c r="F9621" s="535">
        <v>298.55</v>
      </c>
      <c r="G9621" s="536">
        <v>0.25169999999999998</v>
      </c>
      <c r="H9621" s="535">
        <v>319.41000000000003</v>
      </c>
      <c r="I9621" s="536">
        <v>0.23530000000000001</v>
      </c>
      <c r="J9621" s="535">
        <v>286.07</v>
      </c>
      <c r="K9621" s="536">
        <v>0.26269999999999999</v>
      </c>
      <c r="L9621" s="535">
        <v>314.83999999999997</v>
      </c>
      <c r="M9621" s="536">
        <v>5.8799999999999998E-2</v>
      </c>
      <c r="N9621" s="535">
        <v>308.06</v>
      </c>
      <c r="O9621" s="536">
        <v>0.24390000000000001</v>
      </c>
      <c r="P9621" s="535">
        <v>306.08</v>
      </c>
      <c r="Q9621" s="536">
        <v>0.2455</v>
      </c>
      <c r="R9621" s="535">
        <v>309.04000000000002</v>
      </c>
    </row>
    <row r="9622" spans="1:18" ht="12.75">
      <c r="A9622" s="145">
        <v>103127</v>
      </c>
      <c r="B9622" s="102" t="s">
        <v>31233</v>
      </c>
      <c r="C9622" s="145" t="s">
        <v>2</v>
      </c>
      <c r="D9622" s="535">
        <v>424</v>
      </c>
      <c r="E9622" s="536">
        <v>0.23799999999999999</v>
      </c>
      <c r="F9622" s="535">
        <v>405.12</v>
      </c>
      <c r="G9622" s="536">
        <v>0.24909999999999999</v>
      </c>
      <c r="H9622" s="535">
        <v>433.29</v>
      </c>
      <c r="I9622" s="536">
        <v>0.2329</v>
      </c>
      <c r="J9622" s="535">
        <v>387.69</v>
      </c>
      <c r="K9622" s="536">
        <v>0.26029999999999998</v>
      </c>
      <c r="L9622" s="535">
        <v>427.23</v>
      </c>
      <c r="M9622" s="536">
        <v>5.8200000000000002E-2</v>
      </c>
      <c r="N9622" s="535">
        <v>417.78</v>
      </c>
      <c r="O9622" s="536">
        <v>0.24149999999999999</v>
      </c>
      <c r="P9622" s="535">
        <v>415.4</v>
      </c>
      <c r="Q9622" s="536">
        <v>0.2429</v>
      </c>
      <c r="R9622" s="535">
        <v>419.36</v>
      </c>
    </row>
    <row r="9623" spans="1:18" ht="12.75">
      <c r="A9623" s="145">
        <v>103128</v>
      </c>
      <c r="B9623" s="102" t="s">
        <v>31234</v>
      </c>
      <c r="C9623" s="145" t="s">
        <v>2</v>
      </c>
      <c r="D9623" s="535">
        <v>462.68</v>
      </c>
      <c r="E9623" s="536">
        <v>0.2374</v>
      </c>
      <c r="F9623" s="535">
        <v>442.11</v>
      </c>
      <c r="G9623" s="536">
        <v>0.24840000000000001</v>
      </c>
      <c r="H9623" s="535">
        <v>472.84</v>
      </c>
      <c r="I9623" s="536">
        <v>0.23230000000000001</v>
      </c>
      <c r="J9623" s="535">
        <v>422.96</v>
      </c>
      <c r="K9623" s="536">
        <v>0.25969999999999999</v>
      </c>
      <c r="L9623" s="535">
        <v>466.27</v>
      </c>
      <c r="M9623" s="536">
        <v>5.8099999999999999E-2</v>
      </c>
      <c r="N9623" s="535">
        <v>455.89</v>
      </c>
      <c r="O9623" s="536">
        <v>0.2409</v>
      </c>
      <c r="P9623" s="535">
        <v>453.36</v>
      </c>
      <c r="Q9623" s="536">
        <v>0.24229999999999999</v>
      </c>
      <c r="R9623" s="535">
        <v>457.66</v>
      </c>
    </row>
    <row r="9624" spans="1:18" ht="12.75">
      <c r="A9624" s="145">
        <v>103129</v>
      </c>
      <c r="B9624" s="102" t="s">
        <v>31235</v>
      </c>
      <c r="C9624" s="145" t="s">
        <v>2</v>
      </c>
      <c r="D9624" s="535">
        <v>574.11</v>
      </c>
      <c r="E9624" s="536">
        <v>0.23619999999999999</v>
      </c>
      <c r="F9624" s="535">
        <v>548.66999999999996</v>
      </c>
      <c r="G9624" s="536">
        <v>0.24709999999999999</v>
      </c>
      <c r="H9624" s="535">
        <v>586.72</v>
      </c>
      <c r="I9624" s="536">
        <v>0.2311</v>
      </c>
      <c r="J9624" s="535">
        <v>524.57000000000005</v>
      </c>
      <c r="K9624" s="536">
        <v>0.25850000000000001</v>
      </c>
      <c r="L9624" s="535">
        <v>578.67999999999995</v>
      </c>
      <c r="M9624" s="536">
        <v>5.7799999999999997E-2</v>
      </c>
      <c r="N9624" s="535">
        <v>565.62</v>
      </c>
      <c r="O9624" s="536">
        <v>0.2397</v>
      </c>
      <c r="P9624" s="535">
        <v>562.69000000000005</v>
      </c>
      <c r="Q9624" s="536">
        <v>0.24099999999999999</v>
      </c>
      <c r="R9624" s="535">
        <v>567.98</v>
      </c>
    </row>
    <row r="9625" spans="1:18" ht="12.75">
      <c r="A9625" s="145">
        <v>103130</v>
      </c>
      <c r="B9625" s="102" t="s">
        <v>31236</v>
      </c>
      <c r="C9625" s="145" t="s">
        <v>2</v>
      </c>
      <c r="D9625" s="535">
        <v>612.80999999999995</v>
      </c>
      <c r="E9625" s="536">
        <v>0.23580000000000001</v>
      </c>
      <c r="F9625" s="535">
        <v>585.66</v>
      </c>
      <c r="G9625" s="536">
        <v>0.24679999999999999</v>
      </c>
      <c r="H9625" s="535">
        <v>626.25</v>
      </c>
      <c r="I9625" s="536">
        <v>0.23080000000000001</v>
      </c>
      <c r="J9625" s="535">
        <v>559.83000000000004</v>
      </c>
      <c r="K9625" s="536">
        <v>0.2581</v>
      </c>
      <c r="L9625" s="535">
        <v>617.69000000000005</v>
      </c>
      <c r="M9625" s="536">
        <v>5.7700000000000001E-2</v>
      </c>
      <c r="N9625" s="535">
        <v>603.72</v>
      </c>
      <c r="O9625" s="536">
        <v>0.2394</v>
      </c>
      <c r="P9625" s="535">
        <v>600.64</v>
      </c>
      <c r="Q9625" s="536">
        <v>0.24060000000000001</v>
      </c>
      <c r="R9625" s="535">
        <v>606.28</v>
      </c>
    </row>
    <row r="9626" spans="1:18" ht="12.75">
      <c r="A9626" s="145">
        <v>103131</v>
      </c>
      <c r="B9626" s="102" t="s">
        <v>31237</v>
      </c>
      <c r="C9626" s="145" t="s">
        <v>2</v>
      </c>
      <c r="D9626" s="535">
        <v>690.22</v>
      </c>
      <c r="E9626" s="536">
        <v>0.23530000000000001</v>
      </c>
      <c r="F9626" s="535">
        <v>659.68</v>
      </c>
      <c r="G9626" s="536">
        <v>0.2462</v>
      </c>
      <c r="H9626" s="535">
        <v>705.36</v>
      </c>
      <c r="I9626" s="536">
        <v>0.2303</v>
      </c>
      <c r="J9626" s="535">
        <v>630.41999999999996</v>
      </c>
      <c r="K9626" s="536">
        <v>0.2576</v>
      </c>
      <c r="L9626" s="535">
        <v>695.76</v>
      </c>
      <c r="M9626" s="536">
        <v>5.7500000000000002E-2</v>
      </c>
      <c r="N9626" s="535">
        <v>679.94</v>
      </c>
      <c r="O9626" s="536">
        <v>0.2389</v>
      </c>
      <c r="P9626" s="535">
        <v>676.59</v>
      </c>
      <c r="Q9626" s="536">
        <v>0.24</v>
      </c>
      <c r="R9626" s="535">
        <v>682.9</v>
      </c>
    </row>
    <row r="9627" spans="1:18" ht="12.75">
      <c r="A9627" s="145">
        <v>103132</v>
      </c>
      <c r="B9627" s="102" t="s">
        <v>31238</v>
      </c>
      <c r="C9627" s="145" t="s">
        <v>2</v>
      </c>
      <c r="D9627" s="535">
        <v>840.33</v>
      </c>
      <c r="E9627" s="536">
        <v>0.2346</v>
      </c>
      <c r="F9627" s="535">
        <v>803.24</v>
      </c>
      <c r="G9627" s="536">
        <v>0.24540000000000001</v>
      </c>
      <c r="H9627" s="535">
        <v>858.79</v>
      </c>
      <c r="I9627" s="536">
        <v>0.22950000000000001</v>
      </c>
      <c r="J9627" s="535">
        <v>767.31</v>
      </c>
      <c r="K9627" s="536">
        <v>0.25690000000000002</v>
      </c>
      <c r="L9627" s="535">
        <v>847.2</v>
      </c>
      <c r="M9627" s="536">
        <v>5.74E-2</v>
      </c>
      <c r="N9627" s="535">
        <v>827.75</v>
      </c>
      <c r="O9627" s="536">
        <v>0.23810000000000001</v>
      </c>
      <c r="P9627" s="535">
        <v>823.87</v>
      </c>
      <c r="Q9627" s="536">
        <v>0.2392</v>
      </c>
      <c r="R9627" s="535">
        <v>831.52</v>
      </c>
    </row>
    <row r="9628" spans="1:18" ht="12.75">
      <c r="A9628" s="145">
        <v>103121</v>
      </c>
      <c r="B9628" s="102" t="s">
        <v>31239</v>
      </c>
      <c r="C9628" s="145" t="s">
        <v>2</v>
      </c>
      <c r="D9628" s="535">
        <v>69.540000000000006</v>
      </c>
      <c r="E9628" s="536">
        <v>0.27339999999999998</v>
      </c>
      <c r="F9628" s="535">
        <v>66.180000000000007</v>
      </c>
      <c r="G9628" s="536">
        <v>0.28720000000000001</v>
      </c>
      <c r="H9628" s="535">
        <v>71.069999999999993</v>
      </c>
      <c r="I9628" s="536">
        <v>0.26750000000000002</v>
      </c>
      <c r="J9628" s="535">
        <v>64.510000000000005</v>
      </c>
      <c r="K9628" s="536">
        <v>0.29470000000000002</v>
      </c>
      <c r="L9628" s="535">
        <v>69.72</v>
      </c>
      <c r="M9628" s="536">
        <v>6.7100000000000007E-2</v>
      </c>
      <c r="N9628" s="535">
        <v>68.78</v>
      </c>
      <c r="O9628" s="536">
        <v>0.27639999999999998</v>
      </c>
      <c r="P9628" s="535">
        <v>67.680000000000007</v>
      </c>
      <c r="Q9628" s="536">
        <v>0.28089999999999998</v>
      </c>
      <c r="R9628" s="535">
        <v>68.48</v>
      </c>
    </row>
    <row r="9629" spans="1:18" ht="12.75">
      <c r="A9629" s="145">
        <v>103133</v>
      </c>
      <c r="B9629" s="102" t="s">
        <v>31240</v>
      </c>
      <c r="C9629" s="145" t="s">
        <v>2</v>
      </c>
      <c r="D9629" s="535">
        <v>917.75</v>
      </c>
      <c r="E9629" s="536">
        <v>0.23419999999999999</v>
      </c>
      <c r="F9629" s="535">
        <v>877.25</v>
      </c>
      <c r="G9629" s="536">
        <v>0.24510000000000001</v>
      </c>
      <c r="H9629" s="535">
        <v>937.88</v>
      </c>
      <c r="I9629" s="536">
        <v>0.22919999999999999</v>
      </c>
      <c r="J9629" s="535">
        <v>837.88</v>
      </c>
      <c r="K9629" s="536">
        <v>0.25659999999999999</v>
      </c>
      <c r="L9629" s="535">
        <v>925.27</v>
      </c>
      <c r="M9629" s="536">
        <v>5.7299999999999997E-2</v>
      </c>
      <c r="N9629" s="535">
        <v>903.97</v>
      </c>
      <c r="O9629" s="536">
        <v>0.23780000000000001</v>
      </c>
      <c r="P9629" s="535">
        <v>899.81</v>
      </c>
      <c r="Q9629" s="536">
        <v>0.2389</v>
      </c>
      <c r="R9629" s="535">
        <v>908.14</v>
      </c>
    </row>
    <row r="9630" spans="1:18" ht="12.75">
      <c r="A9630" s="145">
        <v>103134</v>
      </c>
      <c r="B9630" s="102" t="s">
        <v>31241</v>
      </c>
      <c r="C9630" s="145" t="s">
        <v>2</v>
      </c>
      <c r="D9630" s="535">
        <v>1067.8800000000001</v>
      </c>
      <c r="E9630" s="536">
        <v>0.23380000000000001</v>
      </c>
      <c r="F9630" s="535">
        <v>1020.81</v>
      </c>
      <c r="G9630" s="536">
        <v>0.24460000000000001</v>
      </c>
      <c r="H9630" s="535">
        <v>1091.31</v>
      </c>
      <c r="I9630" s="536">
        <v>0.2288</v>
      </c>
      <c r="J9630" s="535">
        <v>974.76</v>
      </c>
      <c r="K9630" s="536">
        <v>0.25609999999999999</v>
      </c>
      <c r="L9630" s="535">
        <v>1076.7</v>
      </c>
      <c r="M9630" s="536">
        <v>5.7200000000000001E-2</v>
      </c>
      <c r="N9630" s="535">
        <v>1051.8</v>
      </c>
      <c r="O9630" s="536">
        <v>0.2374</v>
      </c>
      <c r="P9630" s="535">
        <v>1047.0899999999999</v>
      </c>
      <c r="Q9630" s="536">
        <v>0.2384</v>
      </c>
      <c r="R9630" s="535">
        <v>1056.77</v>
      </c>
    </row>
    <row r="9631" spans="1:18" ht="12.75">
      <c r="A9631" s="145">
        <v>103090</v>
      </c>
      <c r="B9631" s="102" t="s">
        <v>31242</v>
      </c>
      <c r="C9631" s="145" t="s">
        <v>1</v>
      </c>
      <c r="D9631" s="535">
        <v>15.14</v>
      </c>
      <c r="E9631" s="536">
        <v>0.2351</v>
      </c>
      <c r="F9631" s="535">
        <v>14.48</v>
      </c>
      <c r="G9631" s="536">
        <v>0.24590000000000001</v>
      </c>
      <c r="H9631" s="535">
        <v>15.48</v>
      </c>
      <c r="I9631" s="536">
        <v>0.23</v>
      </c>
      <c r="J9631" s="535">
        <v>13.82</v>
      </c>
      <c r="K9631" s="536">
        <v>0.2576</v>
      </c>
      <c r="L9631" s="535">
        <v>15.27</v>
      </c>
      <c r="M9631" s="536">
        <v>5.7599999999999998E-2</v>
      </c>
      <c r="N9631" s="535">
        <v>14.93</v>
      </c>
      <c r="O9631" s="536">
        <v>0.2384</v>
      </c>
      <c r="P9631" s="535">
        <v>14.84</v>
      </c>
      <c r="Q9631" s="536">
        <v>0.2399</v>
      </c>
      <c r="R9631" s="535">
        <v>14.99</v>
      </c>
    </row>
    <row r="9632" spans="1:18" ht="12.75">
      <c r="A9632" s="145">
        <v>103103</v>
      </c>
      <c r="B9632" s="102" t="s">
        <v>31243</v>
      </c>
      <c r="C9632" s="145" t="s">
        <v>1</v>
      </c>
      <c r="D9632" s="535">
        <v>149.26</v>
      </c>
      <c r="E9632" s="536">
        <v>0.21929999999999999</v>
      </c>
      <c r="F9632" s="535">
        <v>142.91</v>
      </c>
      <c r="G9632" s="536">
        <v>0.2291</v>
      </c>
      <c r="H9632" s="535">
        <v>152.53</v>
      </c>
      <c r="I9632" s="536">
        <v>0.21460000000000001</v>
      </c>
      <c r="J9632" s="535">
        <v>135.44999999999999</v>
      </c>
      <c r="K9632" s="536">
        <v>0.2417</v>
      </c>
      <c r="L9632" s="535">
        <v>150.79</v>
      </c>
      <c r="M9632" s="536">
        <v>5.3499999999999999E-2</v>
      </c>
      <c r="N9632" s="535">
        <v>146.80000000000001</v>
      </c>
      <c r="O9632" s="536">
        <v>0.223</v>
      </c>
      <c r="P9632" s="535">
        <v>146.77000000000001</v>
      </c>
      <c r="Q9632" s="536">
        <v>0.22309999999999999</v>
      </c>
      <c r="R9632" s="535">
        <v>147.97999999999999</v>
      </c>
    </row>
    <row r="9633" spans="1:18" ht="12.75">
      <c r="A9633" s="145">
        <v>103104</v>
      </c>
      <c r="B9633" s="102" t="s">
        <v>31244</v>
      </c>
      <c r="C9633" s="145" t="s">
        <v>1</v>
      </c>
      <c r="D9633" s="535">
        <v>178.53</v>
      </c>
      <c r="E9633" s="536">
        <v>0.219</v>
      </c>
      <c r="F9633" s="535">
        <v>170.94</v>
      </c>
      <c r="G9633" s="536">
        <v>0.22869999999999999</v>
      </c>
      <c r="H9633" s="535">
        <v>182.43</v>
      </c>
      <c r="I9633" s="536">
        <v>0.21429999999999999</v>
      </c>
      <c r="J9633" s="535">
        <v>161.96</v>
      </c>
      <c r="K9633" s="536">
        <v>0.2414</v>
      </c>
      <c r="L9633" s="535">
        <v>180.38</v>
      </c>
      <c r="M9633" s="536">
        <v>5.3400000000000003E-2</v>
      </c>
      <c r="N9633" s="535">
        <v>175.56</v>
      </c>
      <c r="O9633" s="536">
        <v>0.22270000000000001</v>
      </c>
      <c r="P9633" s="535">
        <v>175.54</v>
      </c>
      <c r="Q9633" s="536">
        <v>0.22270000000000001</v>
      </c>
      <c r="R9633" s="535">
        <v>177</v>
      </c>
    </row>
    <row r="9634" spans="1:18" ht="12.75">
      <c r="A9634" s="145">
        <v>103091</v>
      </c>
      <c r="B9634" s="102" t="s">
        <v>31245</v>
      </c>
      <c r="C9634" s="145" t="s">
        <v>1</v>
      </c>
      <c r="D9634" s="535">
        <v>21.32</v>
      </c>
      <c r="E9634" s="536">
        <v>0.22889999999999999</v>
      </c>
      <c r="F9634" s="535">
        <v>20.38</v>
      </c>
      <c r="G9634" s="536">
        <v>0.23949999999999999</v>
      </c>
      <c r="H9634" s="535">
        <v>21.79</v>
      </c>
      <c r="I9634" s="536">
        <v>0.224</v>
      </c>
      <c r="J9634" s="535">
        <v>19.41</v>
      </c>
      <c r="K9634" s="536">
        <v>0.25140000000000001</v>
      </c>
      <c r="L9634" s="535">
        <v>21.51</v>
      </c>
      <c r="M9634" s="536">
        <v>5.5800000000000002E-2</v>
      </c>
      <c r="N9634" s="535">
        <v>20.99</v>
      </c>
      <c r="O9634" s="536">
        <v>0.23250000000000001</v>
      </c>
      <c r="P9634" s="535">
        <v>20.92</v>
      </c>
      <c r="Q9634" s="536">
        <v>0.23330000000000001</v>
      </c>
      <c r="R9634" s="535">
        <v>21.1</v>
      </c>
    </row>
    <row r="9635" spans="1:18" ht="12.75">
      <c r="A9635" s="145">
        <v>103092</v>
      </c>
      <c r="B9635" s="102" t="s">
        <v>31246</v>
      </c>
      <c r="C9635" s="145" t="s">
        <v>1</v>
      </c>
      <c r="D9635" s="535">
        <v>27.5</v>
      </c>
      <c r="E9635" s="536">
        <v>0.2258</v>
      </c>
      <c r="F9635" s="535">
        <v>26.3</v>
      </c>
      <c r="G9635" s="536">
        <v>0.2361</v>
      </c>
      <c r="H9635" s="535">
        <v>28.1</v>
      </c>
      <c r="I9635" s="536">
        <v>0.221</v>
      </c>
      <c r="J9635" s="535">
        <v>25.02</v>
      </c>
      <c r="K9635" s="536">
        <v>0.2482</v>
      </c>
      <c r="L9635" s="535">
        <v>27.76</v>
      </c>
      <c r="M9635" s="536">
        <v>5.5100000000000003E-2</v>
      </c>
      <c r="N9635" s="535">
        <v>27.06</v>
      </c>
      <c r="O9635" s="536">
        <v>0.22950000000000001</v>
      </c>
      <c r="P9635" s="535">
        <v>27</v>
      </c>
      <c r="Q9635" s="536">
        <v>0.23</v>
      </c>
      <c r="R9635" s="535">
        <v>27.24</v>
      </c>
    </row>
    <row r="9636" spans="1:18" ht="12.75">
      <c r="A9636" s="145">
        <v>103093</v>
      </c>
      <c r="B9636" s="102" t="s">
        <v>31247</v>
      </c>
      <c r="C9636" s="145" t="s">
        <v>1</v>
      </c>
      <c r="D9636" s="535">
        <v>42.04</v>
      </c>
      <c r="E9636" s="536">
        <v>0.2253</v>
      </c>
      <c r="F9636" s="535">
        <v>40.22</v>
      </c>
      <c r="G9636" s="536">
        <v>0.23549999999999999</v>
      </c>
      <c r="H9636" s="535">
        <v>42.96</v>
      </c>
      <c r="I9636" s="536">
        <v>0.22040000000000001</v>
      </c>
      <c r="J9636" s="535">
        <v>38.25</v>
      </c>
      <c r="K9636" s="536">
        <v>0.24759999999999999</v>
      </c>
      <c r="L9636" s="535">
        <v>42.45</v>
      </c>
      <c r="M9636" s="536">
        <v>5.4899999999999997E-2</v>
      </c>
      <c r="N9636" s="535">
        <v>41.38</v>
      </c>
      <c r="O9636" s="536">
        <v>0.22889999999999999</v>
      </c>
      <c r="P9636" s="535">
        <v>41.28</v>
      </c>
      <c r="Q9636" s="536">
        <v>0.22939999999999999</v>
      </c>
      <c r="R9636" s="535">
        <v>41.65</v>
      </c>
    </row>
    <row r="9637" spans="1:18" ht="12.75">
      <c r="A9637" s="145">
        <v>103094</v>
      </c>
      <c r="B9637" s="102" t="s">
        <v>31248</v>
      </c>
      <c r="C9637" s="145" t="s">
        <v>1</v>
      </c>
      <c r="D9637" s="535">
        <v>48.25</v>
      </c>
      <c r="E9637" s="536">
        <v>0.224</v>
      </c>
      <c r="F9637" s="535">
        <v>46.18</v>
      </c>
      <c r="G9637" s="536">
        <v>0.2341</v>
      </c>
      <c r="H9637" s="535">
        <v>49.31</v>
      </c>
      <c r="I9637" s="536">
        <v>0.21920000000000001</v>
      </c>
      <c r="J9637" s="535">
        <v>43.87</v>
      </c>
      <c r="K9637" s="536">
        <v>0.24640000000000001</v>
      </c>
      <c r="L9637" s="535">
        <v>48.71</v>
      </c>
      <c r="M9637" s="536">
        <v>5.4600000000000003E-2</v>
      </c>
      <c r="N9637" s="535">
        <v>47.48</v>
      </c>
      <c r="O9637" s="536">
        <v>0.22770000000000001</v>
      </c>
      <c r="P9637" s="535">
        <v>47.4</v>
      </c>
      <c r="Q9637" s="536">
        <v>0.2281</v>
      </c>
      <c r="R9637" s="535">
        <v>47.81</v>
      </c>
    </row>
    <row r="9638" spans="1:18" ht="12.75">
      <c r="A9638" s="145">
        <v>103095</v>
      </c>
      <c r="B9638" s="102" t="s">
        <v>31249</v>
      </c>
      <c r="C9638" s="145" t="s">
        <v>1</v>
      </c>
      <c r="D9638" s="535">
        <v>62.77</v>
      </c>
      <c r="E9638" s="536">
        <v>0.224</v>
      </c>
      <c r="F9638" s="535">
        <v>60.07</v>
      </c>
      <c r="G9638" s="536">
        <v>0.2341</v>
      </c>
      <c r="H9638" s="535">
        <v>64.150000000000006</v>
      </c>
      <c r="I9638" s="536">
        <v>0.21920000000000001</v>
      </c>
      <c r="J9638" s="535">
        <v>57.07</v>
      </c>
      <c r="K9638" s="536">
        <v>0.24640000000000001</v>
      </c>
      <c r="L9638" s="535">
        <v>63.37</v>
      </c>
      <c r="M9638" s="536">
        <v>5.4600000000000003E-2</v>
      </c>
      <c r="N9638" s="535">
        <v>61.77</v>
      </c>
      <c r="O9638" s="536">
        <v>0.2276</v>
      </c>
      <c r="P9638" s="535">
        <v>61.66</v>
      </c>
      <c r="Q9638" s="536">
        <v>0.22800000000000001</v>
      </c>
      <c r="R9638" s="535">
        <v>62.2</v>
      </c>
    </row>
    <row r="9639" spans="1:18" ht="12.75">
      <c r="A9639" s="145">
        <v>103096</v>
      </c>
      <c r="B9639" s="102" t="s">
        <v>31250</v>
      </c>
      <c r="C9639" s="145" t="s">
        <v>1</v>
      </c>
      <c r="D9639" s="535">
        <v>68.98</v>
      </c>
      <c r="E9639" s="536">
        <v>0.2233</v>
      </c>
      <c r="F9639" s="535">
        <v>66.02</v>
      </c>
      <c r="G9639" s="536">
        <v>0.23330000000000001</v>
      </c>
      <c r="H9639" s="535">
        <v>70.5</v>
      </c>
      <c r="I9639" s="536">
        <v>0.21840000000000001</v>
      </c>
      <c r="J9639" s="535">
        <v>62.7</v>
      </c>
      <c r="K9639" s="536">
        <v>0.24560000000000001</v>
      </c>
      <c r="L9639" s="535">
        <v>69.650000000000006</v>
      </c>
      <c r="M9639" s="536">
        <v>5.4399999999999997E-2</v>
      </c>
      <c r="N9639" s="535">
        <v>67.87</v>
      </c>
      <c r="O9639" s="536">
        <v>0.22689999999999999</v>
      </c>
      <c r="P9639" s="535">
        <v>67.77</v>
      </c>
      <c r="Q9639" s="536">
        <v>0.22720000000000001</v>
      </c>
      <c r="R9639" s="535">
        <v>68.349999999999994</v>
      </c>
    </row>
    <row r="9640" spans="1:18" ht="12.75">
      <c r="A9640" s="145">
        <v>103097</v>
      </c>
      <c r="B9640" s="102" t="s">
        <v>31251</v>
      </c>
      <c r="C9640" s="145" t="s">
        <v>1</v>
      </c>
      <c r="D9640" s="535">
        <v>83.51</v>
      </c>
      <c r="E9640" s="536">
        <v>0.2233</v>
      </c>
      <c r="F9640" s="535">
        <v>79.92</v>
      </c>
      <c r="G9640" s="536">
        <v>0.2334</v>
      </c>
      <c r="H9640" s="535">
        <v>85.34</v>
      </c>
      <c r="I9640" s="536">
        <v>0.2185</v>
      </c>
      <c r="J9640" s="535">
        <v>75.91</v>
      </c>
      <c r="K9640" s="536">
        <v>0.2457</v>
      </c>
      <c r="L9640" s="535">
        <v>84.32</v>
      </c>
      <c r="M9640" s="536">
        <v>5.4600000000000003E-2</v>
      </c>
      <c r="N9640" s="535">
        <v>82.16</v>
      </c>
      <c r="O9640" s="536">
        <v>0.22700000000000001</v>
      </c>
      <c r="P9640" s="535">
        <v>82.05</v>
      </c>
      <c r="Q9640" s="536">
        <v>0.2273</v>
      </c>
      <c r="R9640" s="535">
        <v>82.75</v>
      </c>
    </row>
    <row r="9641" spans="1:18" ht="12.75">
      <c r="A9641" s="145">
        <v>103098</v>
      </c>
      <c r="B9641" s="102" t="s">
        <v>31252</v>
      </c>
      <c r="C9641" s="145" t="s">
        <v>1</v>
      </c>
      <c r="D9641" s="535">
        <v>89.7</v>
      </c>
      <c r="E9641" s="536">
        <v>0.22270000000000001</v>
      </c>
      <c r="F9641" s="535">
        <v>85.87</v>
      </c>
      <c r="G9641" s="536">
        <v>0.23269999999999999</v>
      </c>
      <c r="H9641" s="535">
        <v>91.68</v>
      </c>
      <c r="I9641" s="536">
        <v>0.21790000000000001</v>
      </c>
      <c r="J9641" s="535">
        <v>81.52</v>
      </c>
      <c r="K9641" s="536">
        <v>0.24510000000000001</v>
      </c>
      <c r="L9641" s="535">
        <v>90.6</v>
      </c>
      <c r="M9641" s="536">
        <v>5.4300000000000001E-2</v>
      </c>
      <c r="N9641" s="535">
        <v>88.26</v>
      </c>
      <c r="O9641" s="536">
        <v>0.22639999999999999</v>
      </c>
      <c r="P9641" s="535">
        <v>88.15</v>
      </c>
      <c r="Q9641" s="536">
        <v>0.22670000000000001</v>
      </c>
      <c r="R9641" s="535">
        <v>88.9</v>
      </c>
    </row>
    <row r="9642" spans="1:18" ht="12.75">
      <c r="A9642" s="145">
        <v>103099</v>
      </c>
      <c r="B9642" s="102" t="s">
        <v>31253</v>
      </c>
      <c r="C9642" s="145" t="s">
        <v>1</v>
      </c>
      <c r="D9642" s="535">
        <v>102.07</v>
      </c>
      <c r="E9642" s="536">
        <v>0.2218</v>
      </c>
      <c r="F9642" s="535">
        <v>97.7</v>
      </c>
      <c r="G9642" s="536">
        <v>0.23169999999999999</v>
      </c>
      <c r="H9642" s="535">
        <v>104.31</v>
      </c>
      <c r="I9642" s="536">
        <v>0.217</v>
      </c>
      <c r="J9642" s="535">
        <v>92.71</v>
      </c>
      <c r="K9642" s="536">
        <v>0.2442</v>
      </c>
      <c r="L9642" s="535">
        <v>103.08</v>
      </c>
      <c r="M9642" s="536">
        <v>5.4100000000000002E-2</v>
      </c>
      <c r="N9642" s="535">
        <v>100.41</v>
      </c>
      <c r="O9642" s="536">
        <v>0.22550000000000001</v>
      </c>
      <c r="P9642" s="535">
        <v>100.31</v>
      </c>
      <c r="Q9642" s="536">
        <v>0.22570000000000001</v>
      </c>
      <c r="R9642" s="535">
        <v>101.16</v>
      </c>
    </row>
    <row r="9643" spans="1:18" ht="12.75">
      <c r="A9643" s="145">
        <v>103100</v>
      </c>
      <c r="B9643" s="102" t="s">
        <v>31254</v>
      </c>
      <c r="C9643" s="145" t="s">
        <v>1</v>
      </c>
      <c r="D9643" s="535">
        <v>108.93</v>
      </c>
      <c r="E9643" s="536">
        <v>0.22059999999999999</v>
      </c>
      <c r="F9643" s="535">
        <v>104.29</v>
      </c>
      <c r="G9643" s="536">
        <v>0.23039999999999999</v>
      </c>
      <c r="H9643" s="535">
        <v>111.34</v>
      </c>
      <c r="I9643" s="536">
        <v>0.21579999999999999</v>
      </c>
      <c r="J9643" s="535">
        <v>98.91</v>
      </c>
      <c r="K9643" s="536">
        <v>0.2429</v>
      </c>
      <c r="L9643" s="535">
        <v>110.04</v>
      </c>
      <c r="M9643" s="536">
        <v>5.3699999999999998E-2</v>
      </c>
      <c r="N9643" s="535">
        <v>107.15</v>
      </c>
      <c r="O9643" s="536">
        <v>0.2243</v>
      </c>
      <c r="P9643" s="535">
        <v>107.09</v>
      </c>
      <c r="Q9643" s="536">
        <v>0.22439999999999999</v>
      </c>
      <c r="R9643" s="535">
        <v>107.98</v>
      </c>
    </row>
    <row r="9644" spans="1:18" ht="12.75">
      <c r="A9644" s="145">
        <v>103089</v>
      </c>
      <c r="B9644" s="102" t="s">
        <v>31255</v>
      </c>
      <c r="C9644" s="145" t="s">
        <v>1</v>
      </c>
      <c r="D9644" s="535">
        <v>12.66</v>
      </c>
      <c r="E9644" s="536">
        <v>0.23930000000000001</v>
      </c>
      <c r="F9644" s="535">
        <v>12.09</v>
      </c>
      <c r="G9644" s="536">
        <v>0.25059999999999999</v>
      </c>
      <c r="H9644" s="535">
        <v>12.95</v>
      </c>
      <c r="I9644" s="536">
        <v>0.23400000000000001</v>
      </c>
      <c r="J9644" s="535">
        <v>11.59</v>
      </c>
      <c r="K9644" s="536">
        <v>0.26140000000000002</v>
      </c>
      <c r="L9644" s="535">
        <v>12.77</v>
      </c>
      <c r="M9644" s="536">
        <v>5.79E-2</v>
      </c>
      <c r="N9644" s="535">
        <v>12.48</v>
      </c>
      <c r="O9644" s="536">
        <v>0.24279999999999999</v>
      </c>
      <c r="P9644" s="535">
        <v>12.41</v>
      </c>
      <c r="Q9644" s="536">
        <v>0.2442</v>
      </c>
      <c r="R9644" s="535">
        <v>12.53</v>
      </c>
    </row>
    <row r="9645" spans="1:18" ht="12.75">
      <c r="A9645" s="145">
        <v>103101</v>
      </c>
      <c r="B9645" s="102" t="s">
        <v>31256</v>
      </c>
      <c r="C9645" s="145" t="s">
        <v>1</v>
      </c>
      <c r="D9645" s="535">
        <v>120</v>
      </c>
      <c r="E9645" s="536">
        <v>0.2198</v>
      </c>
      <c r="F9645" s="535">
        <v>114.89</v>
      </c>
      <c r="G9645" s="536">
        <v>0.2296</v>
      </c>
      <c r="H9645" s="535">
        <v>122.64</v>
      </c>
      <c r="I9645" s="536">
        <v>0.21510000000000001</v>
      </c>
      <c r="J9645" s="535">
        <v>108.91</v>
      </c>
      <c r="K9645" s="536">
        <v>0.2422</v>
      </c>
      <c r="L9645" s="535">
        <v>121.23</v>
      </c>
      <c r="M9645" s="536">
        <v>5.3600000000000002E-2</v>
      </c>
      <c r="N9645" s="535">
        <v>118.03</v>
      </c>
      <c r="O9645" s="536">
        <v>0.2235</v>
      </c>
      <c r="P9645" s="535">
        <v>117.98</v>
      </c>
      <c r="Q9645" s="536">
        <v>0.22359999999999999</v>
      </c>
      <c r="R9645" s="535">
        <v>118.96</v>
      </c>
    </row>
    <row r="9646" spans="1:18" ht="12.75">
      <c r="A9646" s="145">
        <v>103102</v>
      </c>
      <c r="B9646" s="102" t="s">
        <v>31257</v>
      </c>
      <c r="C9646" s="145" t="s">
        <v>1</v>
      </c>
      <c r="D9646" s="535">
        <v>138.21</v>
      </c>
      <c r="E9646" s="536">
        <v>0.21990000000000001</v>
      </c>
      <c r="F9646" s="535">
        <v>132.31</v>
      </c>
      <c r="G9646" s="536">
        <v>0.22969999999999999</v>
      </c>
      <c r="H9646" s="535">
        <v>141.22999999999999</v>
      </c>
      <c r="I9646" s="536">
        <v>0.2152</v>
      </c>
      <c r="J9646" s="535">
        <v>125.42</v>
      </c>
      <c r="K9646" s="536">
        <v>0.24229999999999999</v>
      </c>
      <c r="L9646" s="535">
        <v>139.62</v>
      </c>
      <c r="M9646" s="536">
        <v>5.3600000000000002E-2</v>
      </c>
      <c r="N9646" s="535">
        <v>135.93</v>
      </c>
      <c r="O9646" s="536">
        <v>0.22359999999999999</v>
      </c>
      <c r="P9646" s="535">
        <v>135.87</v>
      </c>
      <c r="Q9646" s="536">
        <v>0.22370000000000001</v>
      </c>
      <c r="R9646" s="535">
        <v>137.01</v>
      </c>
    </row>
    <row r="9647" spans="1:18" ht="12.75">
      <c r="A9647" s="145">
        <v>101112</v>
      </c>
      <c r="B9647" s="102" t="s">
        <v>31258</v>
      </c>
      <c r="C9647" s="145" t="s">
        <v>7</v>
      </c>
      <c r="D9647" s="535">
        <v>1473.19</v>
      </c>
      <c r="E9647" s="536">
        <v>6.4999999999999997E-3</v>
      </c>
      <c r="F9647" s="535">
        <v>898.86</v>
      </c>
      <c r="G9647" s="536">
        <v>6.4999999999999997E-3</v>
      </c>
      <c r="H9647" s="535">
        <v>1282.31</v>
      </c>
      <c r="I9647" s="536">
        <v>6.0000000000000001E-3</v>
      </c>
      <c r="J9647" s="535">
        <v>1238.79</v>
      </c>
      <c r="K9647" s="536">
        <v>4.7000000000000002E-3</v>
      </c>
      <c r="L9647" s="535">
        <v>1123.8399999999999</v>
      </c>
      <c r="M9647" s="536">
        <v>0</v>
      </c>
      <c r="N9647" s="535">
        <v>992.47</v>
      </c>
      <c r="O9647" s="536">
        <v>4.0000000000000001E-3</v>
      </c>
      <c r="P9647" s="535">
        <v>1065.27</v>
      </c>
      <c r="Q9647" s="536">
        <v>5.4999999999999997E-3</v>
      </c>
      <c r="R9647" s="535">
        <v>996.73</v>
      </c>
    </row>
    <row r="9648" spans="1:18" ht="12.75">
      <c r="A9648" s="145">
        <v>101113</v>
      </c>
      <c r="B9648" s="102" t="s">
        <v>31259</v>
      </c>
      <c r="C9648" s="145" t="s">
        <v>7</v>
      </c>
      <c r="D9648" s="535">
        <v>2579.52</v>
      </c>
      <c r="E9648" s="536">
        <v>2.3E-3</v>
      </c>
      <c r="F9648" s="535">
        <v>961.72</v>
      </c>
      <c r="G9648" s="536">
        <v>6.1000000000000004E-3</v>
      </c>
      <c r="H9648" s="535">
        <v>1500</v>
      </c>
      <c r="I9648" s="536">
        <v>2.7000000000000001E-3</v>
      </c>
      <c r="J9648" s="535">
        <v>1349.3</v>
      </c>
      <c r="K9648" s="536">
        <v>4.3E-3</v>
      </c>
      <c r="L9648" s="535">
        <v>1090.81</v>
      </c>
      <c r="M9648" s="536">
        <v>0</v>
      </c>
      <c r="N9648" s="535">
        <v>933.62</v>
      </c>
      <c r="O9648" s="536">
        <v>4.3E-3</v>
      </c>
      <c r="P9648" s="535">
        <v>1019.08</v>
      </c>
      <c r="Q9648" s="536">
        <v>5.7000000000000002E-3</v>
      </c>
      <c r="R9648" s="535">
        <v>1136.95</v>
      </c>
    </row>
    <row r="9649" spans="1:18" ht="12.75">
      <c r="A9649" s="145">
        <v>101098</v>
      </c>
      <c r="B9649" s="102" t="s">
        <v>31260</v>
      </c>
      <c r="C9649" s="145" t="s">
        <v>7</v>
      </c>
      <c r="D9649" s="535">
        <v>1706.14</v>
      </c>
      <c r="E9649" s="536">
        <v>5.7999999999999996E-3</v>
      </c>
      <c r="F9649" s="535">
        <v>1104.27</v>
      </c>
      <c r="G9649" s="536">
        <v>5.7999999999999996E-3</v>
      </c>
      <c r="H9649" s="535">
        <v>1523.28</v>
      </c>
      <c r="I9649" s="536">
        <v>5.3E-3</v>
      </c>
      <c r="J9649" s="535">
        <v>1439.36</v>
      </c>
      <c r="K9649" s="536">
        <v>4.4000000000000003E-3</v>
      </c>
      <c r="L9649" s="535">
        <v>1318.22</v>
      </c>
      <c r="M9649" s="536">
        <v>0</v>
      </c>
      <c r="N9649" s="535">
        <v>1179.4100000000001</v>
      </c>
      <c r="O9649" s="536">
        <v>3.8E-3</v>
      </c>
      <c r="P9649" s="535">
        <v>1265.28</v>
      </c>
      <c r="Q9649" s="536">
        <v>5.1000000000000004E-3</v>
      </c>
      <c r="R9649" s="535">
        <v>1245.31</v>
      </c>
    </row>
    <row r="9650" spans="1:18" ht="12.75">
      <c r="A9650" s="145">
        <v>101106</v>
      </c>
      <c r="B9650" s="102" t="s">
        <v>31261</v>
      </c>
      <c r="C9650" s="145" t="s">
        <v>7</v>
      </c>
      <c r="D9650" s="535">
        <v>2746.15</v>
      </c>
      <c r="E9650" s="536">
        <v>2.3E-3</v>
      </c>
      <c r="F9650" s="535">
        <v>1160.3</v>
      </c>
      <c r="G9650" s="536">
        <v>5.4999999999999997E-3</v>
      </c>
      <c r="H9650" s="535">
        <v>1724.71</v>
      </c>
      <c r="I9650" s="536">
        <v>2.5999999999999999E-3</v>
      </c>
      <c r="J9650" s="535">
        <v>1540.46</v>
      </c>
      <c r="K9650" s="536">
        <v>4.1000000000000003E-3</v>
      </c>
      <c r="L9650" s="535">
        <v>1283.05</v>
      </c>
      <c r="M9650" s="536">
        <v>0</v>
      </c>
      <c r="N9650" s="535">
        <v>1120.1600000000001</v>
      </c>
      <c r="O9650" s="536">
        <v>4.1000000000000003E-3</v>
      </c>
      <c r="P9650" s="535">
        <v>1217.72</v>
      </c>
      <c r="Q9650" s="536">
        <v>5.1999999999999998E-3</v>
      </c>
      <c r="R9650" s="535">
        <v>1373.59</v>
      </c>
    </row>
    <row r="9651" spans="1:18" ht="12.75">
      <c r="A9651" s="145">
        <v>101102</v>
      </c>
      <c r="B9651" s="102" t="s">
        <v>31262</v>
      </c>
      <c r="C9651" s="145" t="s">
        <v>7</v>
      </c>
      <c r="D9651" s="535">
        <v>1416.13</v>
      </c>
      <c r="E9651" s="536">
        <v>4.82E-2</v>
      </c>
      <c r="F9651" s="535">
        <v>921.47</v>
      </c>
      <c r="G9651" s="536">
        <v>7.0300000000000001E-2</v>
      </c>
      <c r="H9651" s="535">
        <v>1183.22</v>
      </c>
      <c r="I9651" s="536">
        <v>5.62E-2</v>
      </c>
      <c r="J9651" s="535">
        <v>1233.1600000000001</v>
      </c>
      <c r="K9651" s="536">
        <v>5.2499999999999998E-2</v>
      </c>
      <c r="L9651" s="535">
        <v>1035.48</v>
      </c>
      <c r="M9651" s="536">
        <v>0</v>
      </c>
      <c r="N9651" s="535">
        <v>944.3</v>
      </c>
      <c r="O9651" s="536">
        <v>6.6699999999999995E-2</v>
      </c>
      <c r="P9651" s="535">
        <v>997.58</v>
      </c>
      <c r="Q9651" s="536">
        <v>6.5000000000000002E-2</v>
      </c>
      <c r="R9651" s="535">
        <v>927.28</v>
      </c>
    </row>
    <row r="9652" spans="1:18" ht="12.75">
      <c r="A9652" s="145">
        <v>101110</v>
      </c>
      <c r="B9652" s="102" t="s">
        <v>31263</v>
      </c>
      <c r="C9652" s="145" t="s">
        <v>7</v>
      </c>
      <c r="D9652" s="535">
        <v>2450.4699999999998</v>
      </c>
      <c r="E9652" s="536">
        <v>2.64E-2</v>
      </c>
      <c r="F9652" s="535">
        <v>972.5</v>
      </c>
      <c r="G9652" s="536">
        <v>6.6600000000000006E-2</v>
      </c>
      <c r="H9652" s="535">
        <v>1378.56</v>
      </c>
      <c r="I9652" s="536">
        <v>4.5699999999999998E-2</v>
      </c>
      <c r="J9652" s="535">
        <v>1329.59</v>
      </c>
      <c r="K9652" s="536">
        <v>4.87E-2</v>
      </c>
      <c r="L9652" s="535">
        <v>994.52</v>
      </c>
      <c r="M9652" s="536">
        <v>0</v>
      </c>
      <c r="N9652" s="535">
        <v>879.92</v>
      </c>
      <c r="O9652" s="536">
        <v>7.1499999999999994E-2</v>
      </c>
      <c r="P9652" s="535">
        <v>944.8</v>
      </c>
      <c r="Q9652" s="536">
        <v>6.8599999999999994E-2</v>
      </c>
      <c r="R9652" s="535">
        <v>1049.3499999999999</v>
      </c>
    </row>
    <row r="9653" spans="1:18" ht="12.75">
      <c r="A9653" s="145">
        <v>101099</v>
      </c>
      <c r="B9653" s="102" t="s">
        <v>31264</v>
      </c>
      <c r="C9653" s="145" t="s">
        <v>7</v>
      </c>
      <c r="D9653" s="535">
        <v>1580.3</v>
      </c>
      <c r="E9653" s="536">
        <v>6.1000000000000004E-3</v>
      </c>
      <c r="F9653" s="535">
        <v>1016.71</v>
      </c>
      <c r="G9653" s="536">
        <v>6.1999999999999998E-3</v>
      </c>
      <c r="H9653" s="535">
        <v>1398.38</v>
      </c>
      <c r="I9653" s="536">
        <v>5.5999999999999999E-3</v>
      </c>
      <c r="J9653" s="535">
        <v>1335.97</v>
      </c>
      <c r="K9653" s="536">
        <v>4.7000000000000002E-3</v>
      </c>
      <c r="L9653" s="535">
        <v>1211.31</v>
      </c>
      <c r="M9653" s="536">
        <v>0</v>
      </c>
      <c r="N9653" s="535">
        <v>1084.23</v>
      </c>
      <c r="O9653" s="536">
        <v>4.1000000000000003E-3</v>
      </c>
      <c r="P9653" s="535">
        <v>1162.55</v>
      </c>
      <c r="Q9653" s="536">
        <v>5.4000000000000003E-3</v>
      </c>
      <c r="R9653" s="535">
        <v>1133.1099999999999</v>
      </c>
    </row>
    <row r="9654" spans="1:18" ht="12.75">
      <c r="A9654" s="145">
        <v>101107</v>
      </c>
      <c r="B9654" s="102" t="s">
        <v>31265</v>
      </c>
      <c r="C9654" s="145" t="s">
        <v>7</v>
      </c>
      <c r="D9654" s="535">
        <v>2585.2600000000002</v>
      </c>
      <c r="E9654" s="536">
        <v>2.3999999999999998E-3</v>
      </c>
      <c r="F9654" s="535">
        <v>1071.27</v>
      </c>
      <c r="G9654" s="536">
        <v>5.8999999999999999E-3</v>
      </c>
      <c r="H9654" s="535">
        <v>1593.45</v>
      </c>
      <c r="I9654" s="536">
        <v>2.8E-3</v>
      </c>
      <c r="J9654" s="535">
        <v>1434.02</v>
      </c>
      <c r="K9654" s="536">
        <v>4.4000000000000003E-3</v>
      </c>
      <c r="L9654" s="535">
        <v>1177.8399999999999</v>
      </c>
      <c r="M9654" s="536">
        <v>0</v>
      </c>
      <c r="N9654" s="535">
        <v>1027.49</v>
      </c>
      <c r="O9654" s="536">
        <v>4.3E-3</v>
      </c>
      <c r="P9654" s="535">
        <v>1117.1199999999999</v>
      </c>
      <c r="Q9654" s="536">
        <v>5.5999999999999999E-3</v>
      </c>
      <c r="R9654" s="535">
        <v>1257.56</v>
      </c>
    </row>
    <row r="9655" spans="1:18" ht="12.75">
      <c r="A9655" s="145">
        <v>101103</v>
      </c>
      <c r="B9655" s="102" t="s">
        <v>31266</v>
      </c>
      <c r="C9655" s="145" t="s">
        <v>7</v>
      </c>
      <c r="D9655" s="535">
        <v>1342.67</v>
      </c>
      <c r="E9655" s="536">
        <v>4.6800000000000001E-2</v>
      </c>
      <c r="F9655" s="535">
        <v>867.65</v>
      </c>
      <c r="G9655" s="536">
        <v>6.8599999999999994E-2</v>
      </c>
      <c r="H9655" s="535">
        <v>1119.04</v>
      </c>
      <c r="I9655" s="536">
        <v>5.45E-2</v>
      </c>
      <c r="J9655" s="535">
        <v>1168.3399999999999</v>
      </c>
      <c r="K9655" s="536">
        <v>5.0900000000000001E-2</v>
      </c>
      <c r="L9655" s="535">
        <v>979.55</v>
      </c>
      <c r="M9655" s="536">
        <v>0</v>
      </c>
      <c r="N9655" s="535">
        <v>891.68</v>
      </c>
      <c r="O9655" s="536">
        <v>6.4699999999999994E-2</v>
      </c>
      <c r="P9655" s="535">
        <v>942.43</v>
      </c>
      <c r="Q9655" s="536">
        <v>6.3100000000000003E-2</v>
      </c>
      <c r="R9655" s="535">
        <v>871.81</v>
      </c>
    </row>
    <row r="9656" spans="1:18" ht="12.75">
      <c r="A9656" s="145">
        <v>101111</v>
      </c>
      <c r="B9656" s="102" t="s">
        <v>31267</v>
      </c>
      <c r="C9656" s="145" t="s">
        <v>7</v>
      </c>
      <c r="D9656" s="535">
        <v>2342.7199999999998</v>
      </c>
      <c r="E9656" s="536">
        <v>2.5399999999999999E-2</v>
      </c>
      <c r="F9656" s="535">
        <v>917.9</v>
      </c>
      <c r="G9656" s="536">
        <v>6.4799999999999996E-2</v>
      </c>
      <c r="H9656" s="535">
        <v>1308.8599999999999</v>
      </c>
      <c r="I9656" s="536">
        <v>4.3999999999999997E-2</v>
      </c>
      <c r="J9656" s="535">
        <v>1262.3699999999999</v>
      </c>
      <c r="K9656" s="536">
        <v>4.7100000000000003E-2</v>
      </c>
      <c r="L9656" s="535">
        <v>941.07</v>
      </c>
      <c r="M9656" s="536">
        <v>0</v>
      </c>
      <c r="N9656" s="535">
        <v>830.51</v>
      </c>
      <c r="O9656" s="536">
        <v>6.9400000000000003E-2</v>
      </c>
      <c r="P9656" s="535">
        <v>892.5</v>
      </c>
      <c r="Q9656" s="536">
        <v>6.6699999999999995E-2</v>
      </c>
      <c r="R9656" s="535">
        <v>990.89</v>
      </c>
    </row>
    <row r="9657" spans="1:18" ht="12.75">
      <c r="A9657" s="145">
        <v>101096</v>
      </c>
      <c r="B9657" s="102" t="s">
        <v>31268</v>
      </c>
      <c r="C9657" s="145" t="s">
        <v>7</v>
      </c>
      <c r="D9657" s="535">
        <v>1910.69</v>
      </c>
      <c r="E9657" s="536">
        <v>5.4000000000000003E-3</v>
      </c>
      <c r="F9657" s="535">
        <v>1237.71</v>
      </c>
      <c r="G9657" s="536">
        <v>5.4999999999999997E-3</v>
      </c>
      <c r="H9657" s="535">
        <v>1744.49</v>
      </c>
      <c r="I9657" s="536">
        <v>4.8999999999999998E-3</v>
      </c>
      <c r="J9657" s="535">
        <v>1598.28</v>
      </c>
      <c r="K9657" s="536">
        <v>4.1999999999999997E-3</v>
      </c>
      <c r="L9657" s="535">
        <v>1512.25</v>
      </c>
      <c r="M9657" s="536">
        <v>0</v>
      </c>
      <c r="N9657" s="535">
        <v>1344.97</v>
      </c>
      <c r="O9657" s="536">
        <v>3.5999999999999999E-3</v>
      </c>
      <c r="P9657" s="535">
        <v>1445.51</v>
      </c>
      <c r="Q9657" s="536">
        <v>4.7000000000000002E-3</v>
      </c>
      <c r="R9657" s="535">
        <v>1445.36</v>
      </c>
    </row>
    <row r="9658" spans="1:18" ht="12.75">
      <c r="A9658" s="145">
        <v>101104</v>
      </c>
      <c r="B9658" s="102" t="s">
        <v>31269</v>
      </c>
      <c r="C9658" s="145" t="s">
        <v>7</v>
      </c>
      <c r="D9658" s="535">
        <v>2994.05</v>
      </c>
      <c r="E9658" s="536">
        <v>2.3E-3</v>
      </c>
      <c r="F9658" s="535">
        <v>1295.1500000000001</v>
      </c>
      <c r="G9658" s="536">
        <v>5.1999999999999998E-3</v>
      </c>
      <c r="H9658" s="535">
        <v>1953.28</v>
      </c>
      <c r="I9658" s="536">
        <v>2.5000000000000001E-3</v>
      </c>
      <c r="J9658" s="535">
        <v>1702.8</v>
      </c>
      <c r="K9658" s="536">
        <v>4.0000000000000001E-3</v>
      </c>
      <c r="L9658" s="535">
        <v>1474.5</v>
      </c>
      <c r="M9658" s="536">
        <v>0</v>
      </c>
      <c r="N9658" s="535">
        <v>1282.0999999999999</v>
      </c>
      <c r="O9658" s="536">
        <v>3.8E-3</v>
      </c>
      <c r="P9658" s="535">
        <v>1394.79</v>
      </c>
      <c r="Q9658" s="536">
        <v>4.7999999999999996E-3</v>
      </c>
      <c r="R9658" s="535">
        <v>1577.84</v>
      </c>
    </row>
    <row r="9659" spans="1:18" ht="12.75">
      <c r="A9659" s="145">
        <v>101100</v>
      </c>
      <c r="B9659" s="102" t="s">
        <v>31270</v>
      </c>
      <c r="C9659" s="145" t="s">
        <v>7</v>
      </c>
      <c r="D9659" s="535">
        <v>1481.51</v>
      </c>
      <c r="E9659" s="536">
        <v>5.62E-2</v>
      </c>
      <c r="F9659" s="535">
        <v>965.22</v>
      </c>
      <c r="G9659" s="536">
        <v>8.2500000000000004E-2</v>
      </c>
      <c r="H9659" s="535">
        <v>1243.03</v>
      </c>
      <c r="I9659" s="536">
        <v>6.5500000000000003E-2</v>
      </c>
      <c r="J9659" s="535">
        <v>1289.58</v>
      </c>
      <c r="K9659" s="536">
        <v>6.1699999999999998E-2</v>
      </c>
      <c r="L9659" s="535">
        <v>1094.07</v>
      </c>
      <c r="M9659" s="536">
        <v>0</v>
      </c>
      <c r="N9659" s="535">
        <v>996.74</v>
      </c>
      <c r="O9659" s="536">
        <v>7.8E-2</v>
      </c>
      <c r="P9659" s="535">
        <v>1051.26</v>
      </c>
      <c r="Q9659" s="536">
        <v>7.5700000000000003E-2</v>
      </c>
      <c r="R9659" s="535">
        <v>976.59</v>
      </c>
    </row>
    <row r="9660" spans="1:18" ht="12.75">
      <c r="A9660" s="145">
        <v>101108</v>
      </c>
      <c r="B9660" s="102" t="s">
        <v>31271</v>
      </c>
      <c r="C9660" s="145" t="s">
        <v>7</v>
      </c>
      <c r="D9660" s="535">
        <v>2558.0500000000002</v>
      </c>
      <c r="E9660" s="536">
        <v>3.1099999999999999E-2</v>
      </c>
      <c r="F9660" s="535">
        <v>1016.66</v>
      </c>
      <c r="G9660" s="536">
        <v>7.8299999999999995E-2</v>
      </c>
      <c r="H9660" s="535">
        <v>1444.52</v>
      </c>
      <c r="I9660" s="536">
        <v>5.3800000000000001E-2</v>
      </c>
      <c r="J9660" s="535">
        <v>1388.51</v>
      </c>
      <c r="K9660" s="536">
        <v>5.7299999999999997E-2</v>
      </c>
      <c r="L9660" s="535">
        <v>1049.3599999999999</v>
      </c>
      <c r="M9660" s="536">
        <v>0</v>
      </c>
      <c r="N9660" s="535">
        <v>927.72</v>
      </c>
      <c r="O9660" s="536">
        <v>8.3799999999999999E-2</v>
      </c>
      <c r="P9660" s="535">
        <v>994.3</v>
      </c>
      <c r="Q9660" s="536">
        <v>0.08</v>
      </c>
      <c r="R9660" s="535">
        <v>1101.6199999999999</v>
      </c>
    </row>
    <row r="9661" spans="1:18" ht="12.75">
      <c r="A9661" s="145">
        <v>101097</v>
      </c>
      <c r="B9661" s="102" t="s">
        <v>31272</v>
      </c>
      <c r="C9661" s="145" t="s">
        <v>7</v>
      </c>
      <c r="D9661" s="535">
        <v>1821.32</v>
      </c>
      <c r="E9661" s="536">
        <v>5.7000000000000002E-3</v>
      </c>
      <c r="F9661" s="535">
        <v>1178.3800000000001</v>
      </c>
      <c r="G9661" s="536">
        <v>5.7000000000000002E-3</v>
      </c>
      <c r="H9661" s="535">
        <v>1648.38</v>
      </c>
      <c r="I9661" s="536">
        <v>5.1000000000000004E-3</v>
      </c>
      <c r="J9661" s="535">
        <v>1528.31</v>
      </c>
      <c r="K9661" s="536">
        <v>4.4000000000000003E-3</v>
      </c>
      <c r="L9661" s="535">
        <v>1428.57</v>
      </c>
      <c r="M9661" s="536">
        <v>0</v>
      </c>
      <c r="N9661" s="535">
        <v>1273.03</v>
      </c>
      <c r="O9661" s="536">
        <v>3.8E-3</v>
      </c>
      <c r="P9661" s="535">
        <v>1367.27</v>
      </c>
      <c r="Q9661" s="536">
        <v>4.8999999999999998E-3</v>
      </c>
      <c r="R9661" s="535">
        <v>1358.04</v>
      </c>
    </row>
    <row r="9662" spans="1:18" ht="12.75">
      <c r="A9662" s="145">
        <v>101105</v>
      </c>
      <c r="B9662" s="102" t="s">
        <v>31273</v>
      </c>
      <c r="C9662" s="145" t="s">
        <v>7</v>
      </c>
      <c r="D9662" s="535">
        <v>2887.12</v>
      </c>
      <c r="E9662" s="536">
        <v>2.3E-3</v>
      </c>
      <c r="F9662" s="535">
        <v>1235.07</v>
      </c>
      <c r="G9662" s="536">
        <v>5.4000000000000003E-3</v>
      </c>
      <c r="H9662" s="535">
        <v>1854</v>
      </c>
      <c r="I9662" s="536">
        <v>2.5999999999999999E-3</v>
      </c>
      <c r="J9662" s="535">
        <v>1631.28</v>
      </c>
      <c r="K9662" s="536">
        <v>4.1000000000000003E-3</v>
      </c>
      <c r="L9662" s="535">
        <v>1391.65</v>
      </c>
      <c r="M9662" s="536">
        <v>0</v>
      </c>
      <c r="N9662" s="535">
        <v>1211.4100000000001</v>
      </c>
      <c r="O9662" s="536">
        <v>4.0000000000000001E-3</v>
      </c>
      <c r="P9662" s="535">
        <v>1317.59</v>
      </c>
      <c r="Q9662" s="536">
        <v>5.1000000000000004E-3</v>
      </c>
      <c r="R9662" s="535">
        <v>1488.63</v>
      </c>
    </row>
    <row r="9663" spans="1:18" ht="12.75">
      <c r="A9663" s="145">
        <v>101101</v>
      </c>
      <c r="B9663" s="102" t="s">
        <v>31274</v>
      </c>
      <c r="C9663" s="145" t="s">
        <v>7</v>
      </c>
      <c r="D9663" s="535">
        <v>1450.71</v>
      </c>
      <c r="E9663" s="536">
        <v>5.2999999999999999E-2</v>
      </c>
      <c r="F9663" s="535">
        <v>943.56</v>
      </c>
      <c r="G9663" s="536">
        <v>7.7600000000000002E-2</v>
      </c>
      <c r="H9663" s="535">
        <v>1214.8599999999999</v>
      </c>
      <c r="I9663" s="536">
        <v>6.1699999999999998E-2</v>
      </c>
      <c r="J9663" s="535">
        <v>1262.6500000000001</v>
      </c>
      <c r="K9663" s="536">
        <v>5.8000000000000003E-2</v>
      </c>
      <c r="L9663" s="535">
        <v>1067.3800000000001</v>
      </c>
      <c r="M9663" s="536">
        <v>0</v>
      </c>
      <c r="N9663" s="535">
        <v>972.35</v>
      </c>
      <c r="O9663" s="536">
        <v>7.3400000000000007E-2</v>
      </c>
      <c r="P9663" s="535">
        <v>1026.26</v>
      </c>
      <c r="Q9663" s="536">
        <v>7.1400000000000005E-2</v>
      </c>
      <c r="R9663" s="535">
        <v>952.71</v>
      </c>
    </row>
    <row r="9664" spans="1:18" ht="12.75">
      <c r="A9664" s="145">
        <v>101109</v>
      </c>
      <c r="B9664" s="102" t="s">
        <v>31275</v>
      </c>
      <c r="C9664" s="145" t="s">
        <v>7</v>
      </c>
      <c r="D9664" s="535">
        <v>2510.0500000000002</v>
      </c>
      <c r="E9664" s="536">
        <v>2.92E-2</v>
      </c>
      <c r="F9664" s="535">
        <v>994.56</v>
      </c>
      <c r="G9664" s="536">
        <v>7.3599999999999999E-2</v>
      </c>
      <c r="H9664" s="535">
        <v>1413.57</v>
      </c>
      <c r="I9664" s="536">
        <v>5.0500000000000003E-2</v>
      </c>
      <c r="J9664" s="535">
        <v>1360.32</v>
      </c>
      <c r="K9664" s="536">
        <v>5.3800000000000001E-2</v>
      </c>
      <c r="L9664" s="535">
        <v>1023.87</v>
      </c>
      <c r="M9664" s="536">
        <v>0</v>
      </c>
      <c r="N9664" s="535">
        <v>904.89</v>
      </c>
      <c r="O9664" s="536">
        <v>7.8899999999999998E-2</v>
      </c>
      <c r="P9664" s="535">
        <v>970.64</v>
      </c>
      <c r="Q9664" s="536">
        <v>7.5499999999999998E-2</v>
      </c>
      <c r="R9664" s="535">
        <v>1076.25</v>
      </c>
    </row>
    <row r="9665" spans="1:18" ht="12.75">
      <c r="A9665" s="145">
        <v>106209</v>
      </c>
      <c r="B9665" s="102" t="s">
        <v>31276</v>
      </c>
      <c r="C9665" s="145" t="s">
        <v>2</v>
      </c>
      <c r="D9665" s="535">
        <v>0</v>
      </c>
      <c r="E9665" s="536"/>
      <c r="F9665" s="535">
        <v>0</v>
      </c>
      <c r="G9665" s="536"/>
      <c r="H9665" s="535">
        <v>0</v>
      </c>
      <c r="I9665" s="536"/>
      <c r="J9665" s="535">
        <v>0</v>
      </c>
      <c r="K9665" s="536"/>
      <c r="L9665" s="535">
        <v>0</v>
      </c>
      <c r="M9665" s="536"/>
      <c r="N9665" s="535">
        <v>0</v>
      </c>
      <c r="O9665" s="536"/>
      <c r="P9665" s="535">
        <v>0</v>
      </c>
      <c r="Q9665" s="536"/>
      <c r="R9665" s="535">
        <v>0</v>
      </c>
    </row>
    <row r="9666" spans="1:18" ht="12.75">
      <c r="A9666" s="145">
        <v>106172</v>
      </c>
      <c r="B9666" s="102" t="s">
        <v>31277</v>
      </c>
      <c r="C9666" s="145" t="s">
        <v>1</v>
      </c>
      <c r="D9666" s="535">
        <v>0</v>
      </c>
      <c r="E9666" s="536"/>
      <c r="F9666" s="535">
        <v>0</v>
      </c>
      <c r="G9666" s="536"/>
      <c r="H9666" s="535">
        <v>0</v>
      </c>
      <c r="I9666" s="536"/>
      <c r="J9666" s="535">
        <v>0</v>
      </c>
      <c r="K9666" s="536"/>
      <c r="L9666" s="535">
        <v>0</v>
      </c>
      <c r="M9666" s="536"/>
      <c r="N9666" s="535">
        <v>0</v>
      </c>
      <c r="O9666" s="536"/>
      <c r="P9666" s="535">
        <v>0</v>
      </c>
      <c r="Q9666" s="536"/>
      <c r="R9666" s="535">
        <v>0</v>
      </c>
    </row>
    <row r="9667" spans="1:18" ht="12.75">
      <c r="A9667" s="145">
        <v>106173</v>
      </c>
      <c r="B9667" s="102" t="s">
        <v>31278</v>
      </c>
      <c r="C9667" s="145" t="s">
        <v>1</v>
      </c>
      <c r="D9667" s="535">
        <v>0</v>
      </c>
      <c r="E9667" s="536"/>
      <c r="F9667" s="535">
        <v>0</v>
      </c>
      <c r="G9667" s="536"/>
      <c r="H9667" s="535">
        <v>0</v>
      </c>
      <c r="I9667" s="536"/>
      <c r="J9667" s="535">
        <v>0</v>
      </c>
      <c r="K9667" s="536"/>
      <c r="L9667" s="535">
        <v>0</v>
      </c>
      <c r="M9667" s="536"/>
      <c r="N9667" s="535">
        <v>0</v>
      </c>
      <c r="O9667" s="536"/>
      <c r="P9667" s="535">
        <v>0</v>
      </c>
      <c r="Q9667" s="536"/>
      <c r="R9667" s="535">
        <v>0</v>
      </c>
    </row>
    <row r="9668" spans="1:18" ht="12.75">
      <c r="A9668" s="145">
        <v>106174</v>
      </c>
      <c r="B9668" s="102" t="s">
        <v>31279</v>
      </c>
      <c r="C9668" s="145" t="s">
        <v>1</v>
      </c>
      <c r="D9668" s="535">
        <v>0</v>
      </c>
      <c r="E9668" s="536"/>
      <c r="F9668" s="535">
        <v>0</v>
      </c>
      <c r="G9668" s="536"/>
      <c r="H9668" s="535">
        <v>0</v>
      </c>
      <c r="I9668" s="536"/>
      <c r="J9668" s="535">
        <v>0</v>
      </c>
      <c r="K9668" s="536"/>
      <c r="L9668" s="535">
        <v>0</v>
      </c>
      <c r="M9668" s="536"/>
      <c r="N9668" s="535">
        <v>0</v>
      </c>
      <c r="O9668" s="536"/>
      <c r="P9668" s="535">
        <v>0</v>
      </c>
      <c r="Q9668" s="536"/>
      <c r="R9668" s="535">
        <v>0</v>
      </c>
    </row>
    <row r="9669" spans="1:18" ht="12.75">
      <c r="A9669" s="145">
        <v>106175</v>
      </c>
      <c r="B9669" s="102" t="s">
        <v>31280</v>
      </c>
      <c r="C9669" s="145" t="s">
        <v>1</v>
      </c>
      <c r="D9669" s="535">
        <v>0</v>
      </c>
      <c r="E9669" s="536"/>
      <c r="F9669" s="535">
        <v>0</v>
      </c>
      <c r="G9669" s="536"/>
      <c r="H9669" s="535">
        <v>0</v>
      </c>
      <c r="I9669" s="536"/>
      <c r="J9669" s="535">
        <v>0</v>
      </c>
      <c r="K9669" s="536"/>
      <c r="L9669" s="535">
        <v>0</v>
      </c>
      <c r="M9669" s="536"/>
      <c r="N9669" s="535">
        <v>0</v>
      </c>
      <c r="O9669" s="536"/>
      <c r="P9669" s="535">
        <v>0</v>
      </c>
      <c r="Q9669" s="536"/>
      <c r="R9669" s="535">
        <v>0</v>
      </c>
    </row>
    <row r="9670" spans="1:18" ht="12.75">
      <c r="A9670" s="145">
        <v>106176</v>
      </c>
      <c r="B9670" s="102" t="s">
        <v>31281</v>
      </c>
      <c r="C9670" s="145" t="s">
        <v>1</v>
      </c>
      <c r="D9670" s="535">
        <v>0</v>
      </c>
      <c r="E9670" s="536"/>
      <c r="F9670" s="535">
        <v>0</v>
      </c>
      <c r="G9670" s="536"/>
      <c r="H9670" s="535">
        <v>0</v>
      </c>
      <c r="I9670" s="536"/>
      <c r="J9670" s="535">
        <v>0</v>
      </c>
      <c r="K9670" s="536"/>
      <c r="L9670" s="535">
        <v>0</v>
      </c>
      <c r="M9670" s="536"/>
      <c r="N9670" s="535">
        <v>0</v>
      </c>
      <c r="O9670" s="536"/>
      <c r="P9670" s="535">
        <v>0</v>
      </c>
      <c r="Q9670" s="536"/>
      <c r="R9670" s="535">
        <v>0</v>
      </c>
    </row>
    <row r="9671" spans="1:18" ht="12.75">
      <c r="A9671" s="145">
        <v>106177</v>
      </c>
      <c r="B9671" s="102" t="s">
        <v>31282</v>
      </c>
      <c r="C9671" s="145" t="s">
        <v>1</v>
      </c>
      <c r="D9671" s="535">
        <v>0</v>
      </c>
      <c r="E9671" s="536"/>
      <c r="F9671" s="535">
        <v>0</v>
      </c>
      <c r="G9671" s="536"/>
      <c r="H9671" s="535">
        <v>0</v>
      </c>
      <c r="I9671" s="536"/>
      <c r="J9671" s="535">
        <v>0</v>
      </c>
      <c r="K9671" s="536"/>
      <c r="L9671" s="535">
        <v>0</v>
      </c>
      <c r="M9671" s="536"/>
      <c r="N9671" s="535">
        <v>0</v>
      </c>
      <c r="O9671" s="536"/>
      <c r="P9671" s="535">
        <v>0</v>
      </c>
      <c r="Q9671" s="536"/>
      <c r="R9671" s="535">
        <v>0</v>
      </c>
    </row>
    <row r="9672" spans="1:18" ht="12.75">
      <c r="A9672" s="145">
        <v>106178</v>
      </c>
      <c r="B9672" s="102" t="s">
        <v>31283</v>
      </c>
      <c r="C9672" s="145" t="s">
        <v>1</v>
      </c>
      <c r="D9672" s="535">
        <v>0</v>
      </c>
      <c r="E9672" s="536"/>
      <c r="F9672" s="535">
        <v>0</v>
      </c>
      <c r="G9672" s="536"/>
      <c r="H9672" s="535">
        <v>0</v>
      </c>
      <c r="I9672" s="536"/>
      <c r="J9672" s="535">
        <v>0</v>
      </c>
      <c r="K9672" s="536"/>
      <c r="L9672" s="535">
        <v>0</v>
      </c>
      <c r="M9672" s="536"/>
      <c r="N9672" s="535">
        <v>0</v>
      </c>
      <c r="O9672" s="536"/>
      <c r="P9672" s="535">
        <v>0</v>
      </c>
      <c r="Q9672" s="536"/>
      <c r="R9672" s="535">
        <v>0</v>
      </c>
    </row>
    <row r="9673" spans="1:18" ht="12.75">
      <c r="A9673" s="145">
        <v>106179</v>
      </c>
      <c r="B9673" s="102" t="s">
        <v>31284</v>
      </c>
      <c r="C9673" s="145" t="s">
        <v>1</v>
      </c>
      <c r="D9673" s="535">
        <v>0</v>
      </c>
      <c r="E9673" s="536"/>
      <c r="F9673" s="535">
        <v>0</v>
      </c>
      <c r="G9673" s="536"/>
      <c r="H9673" s="535">
        <v>0</v>
      </c>
      <c r="I9673" s="536"/>
      <c r="J9673" s="535">
        <v>0</v>
      </c>
      <c r="K9673" s="536"/>
      <c r="L9673" s="535">
        <v>0</v>
      </c>
      <c r="M9673" s="536"/>
      <c r="N9673" s="535">
        <v>0</v>
      </c>
      <c r="O9673" s="536"/>
      <c r="P9673" s="535">
        <v>0</v>
      </c>
      <c r="Q9673" s="536"/>
      <c r="R9673" s="535">
        <v>0</v>
      </c>
    </row>
    <row r="9674" spans="1:18" ht="12.75">
      <c r="A9674" s="145">
        <v>106180</v>
      </c>
      <c r="B9674" s="102" t="s">
        <v>31285</v>
      </c>
      <c r="C9674" s="145" t="s">
        <v>1</v>
      </c>
      <c r="D9674" s="535">
        <v>0</v>
      </c>
      <c r="E9674" s="536"/>
      <c r="F9674" s="535">
        <v>0</v>
      </c>
      <c r="G9674" s="536"/>
      <c r="H9674" s="535">
        <v>0</v>
      </c>
      <c r="I9674" s="536"/>
      <c r="J9674" s="535">
        <v>0</v>
      </c>
      <c r="K9674" s="536"/>
      <c r="L9674" s="535">
        <v>0</v>
      </c>
      <c r="M9674" s="536"/>
      <c r="N9674" s="535">
        <v>0</v>
      </c>
      <c r="O9674" s="536"/>
      <c r="P9674" s="535">
        <v>0</v>
      </c>
      <c r="Q9674" s="536"/>
      <c r="R9674" s="535">
        <v>0</v>
      </c>
    </row>
    <row r="9675" spans="1:18" ht="12.75">
      <c r="A9675" s="145">
        <v>106181</v>
      </c>
      <c r="B9675" s="102" t="s">
        <v>31286</v>
      </c>
      <c r="C9675" s="145" t="s">
        <v>1</v>
      </c>
      <c r="D9675" s="535">
        <v>0</v>
      </c>
      <c r="E9675" s="536"/>
      <c r="F9675" s="535">
        <v>0</v>
      </c>
      <c r="G9675" s="536"/>
      <c r="H9675" s="535">
        <v>0</v>
      </c>
      <c r="I9675" s="536"/>
      <c r="J9675" s="535">
        <v>0</v>
      </c>
      <c r="K9675" s="536"/>
      <c r="L9675" s="535">
        <v>0</v>
      </c>
      <c r="M9675" s="536"/>
      <c r="N9675" s="535">
        <v>0</v>
      </c>
      <c r="O9675" s="536"/>
      <c r="P9675" s="535">
        <v>0</v>
      </c>
      <c r="Q9675" s="536"/>
      <c r="R9675" s="535">
        <v>0</v>
      </c>
    </row>
    <row r="9676" spans="1:18" ht="12.75">
      <c r="A9676" s="145">
        <v>106182</v>
      </c>
      <c r="B9676" s="102" t="s">
        <v>31287</v>
      </c>
      <c r="C9676" s="145" t="s">
        <v>1</v>
      </c>
      <c r="D9676" s="535">
        <v>0</v>
      </c>
      <c r="E9676" s="536"/>
      <c r="F9676" s="535">
        <v>0</v>
      </c>
      <c r="G9676" s="536"/>
      <c r="H9676" s="535">
        <v>0</v>
      </c>
      <c r="I9676" s="536"/>
      <c r="J9676" s="535">
        <v>0</v>
      </c>
      <c r="K9676" s="536"/>
      <c r="L9676" s="535">
        <v>0</v>
      </c>
      <c r="M9676" s="536"/>
      <c r="N9676" s="535">
        <v>0</v>
      </c>
      <c r="O9676" s="536"/>
      <c r="P9676" s="535">
        <v>0</v>
      </c>
      <c r="Q9676" s="536"/>
      <c r="R9676" s="535">
        <v>0</v>
      </c>
    </row>
    <row r="9677" spans="1:18" ht="12.75">
      <c r="A9677" s="145">
        <v>106183</v>
      </c>
      <c r="B9677" s="102" t="s">
        <v>31288</v>
      </c>
      <c r="C9677" s="145" t="s">
        <v>1</v>
      </c>
      <c r="D9677" s="535">
        <v>0</v>
      </c>
      <c r="E9677" s="536"/>
      <c r="F9677" s="535">
        <v>0</v>
      </c>
      <c r="G9677" s="536"/>
      <c r="H9677" s="535">
        <v>0</v>
      </c>
      <c r="I9677" s="536"/>
      <c r="J9677" s="535">
        <v>0</v>
      </c>
      <c r="K9677" s="536"/>
      <c r="L9677" s="535">
        <v>0</v>
      </c>
      <c r="M9677" s="536"/>
      <c r="N9677" s="535">
        <v>0</v>
      </c>
      <c r="O9677" s="536"/>
      <c r="P9677" s="535">
        <v>0</v>
      </c>
      <c r="Q9677" s="536"/>
      <c r="R9677" s="535">
        <v>0</v>
      </c>
    </row>
    <row r="9678" spans="1:18" ht="12.75">
      <c r="A9678" s="145">
        <v>106184</v>
      </c>
      <c r="B9678" s="102" t="s">
        <v>31289</v>
      </c>
      <c r="C9678" s="145" t="s">
        <v>1</v>
      </c>
      <c r="D9678" s="535">
        <v>0</v>
      </c>
      <c r="E9678" s="536"/>
      <c r="F9678" s="535">
        <v>0</v>
      </c>
      <c r="G9678" s="536"/>
      <c r="H9678" s="535">
        <v>0</v>
      </c>
      <c r="I9678" s="536"/>
      <c r="J9678" s="535">
        <v>0</v>
      </c>
      <c r="K9678" s="536"/>
      <c r="L9678" s="535">
        <v>0</v>
      </c>
      <c r="M9678" s="536"/>
      <c r="N9678" s="535">
        <v>0</v>
      </c>
      <c r="O9678" s="536"/>
      <c r="P9678" s="535">
        <v>0</v>
      </c>
      <c r="Q9678" s="536"/>
      <c r="R9678" s="535">
        <v>0</v>
      </c>
    </row>
    <row r="9679" spans="1:18" ht="12.75">
      <c r="A9679" s="145">
        <v>106185</v>
      </c>
      <c r="B9679" s="102" t="s">
        <v>31290</v>
      </c>
      <c r="C9679" s="145" t="s">
        <v>1</v>
      </c>
      <c r="D9679" s="535">
        <v>0</v>
      </c>
      <c r="E9679" s="536"/>
      <c r="F9679" s="535">
        <v>0</v>
      </c>
      <c r="G9679" s="536"/>
      <c r="H9679" s="535">
        <v>0</v>
      </c>
      <c r="I9679" s="536"/>
      <c r="J9679" s="535">
        <v>0</v>
      </c>
      <c r="K9679" s="536"/>
      <c r="L9679" s="535">
        <v>0</v>
      </c>
      <c r="M9679" s="536"/>
      <c r="N9679" s="535">
        <v>0</v>
      </c>
      <c r="O9679" s="536"/>
      <c r="P9679" s="535">
        <v>0</v>
      </c>
      <c r="Q9679" s="536"/>
      <c r="R9679" s="535">
        <v>0</v>
      </c>
    </row>
    <row r="9680" spans="1:18" ht="12.75">
      <c r="A9680" s="145">
        <v>106186</v>
      </c>
      <c r="B9680" s="102" t="s">
        <v>31291</v>
      </c>
      <c r="C9680" s="145" t="s">
        <v>1</v>
      </c>
      <c r="D9680" s="535">
        <v>0</v>
      </c>
      <c r="E9680" s="536"/>
      <c r="F9680" s="535">
        <v>0</v>
      </c>
      <c r="G9680" s="536"/>
      <c r="H9680" s="535">
        <v>0</v>
      </c>
      <c r="I9680" s="536"/>
      <c r="J9680" s="535">
        <v>0</v>
      </c>
      <c r="K9680" s="536"/>
      <c r="L9680" s="535">
        <v>0</v>
      </c>
      <c r="M9680" s="536"/>
      <c r="N9680" s="535">
        <v>0</v>
      </c>
      <c r="O9680" s="536"/>
      <c r="P9680" s="535">
        <v>0</v>
      </c>
      <c r="Q9680" s="536"/>
      <c r="R9680" s="535">
        <v>0</v>
      </c>
    </row>
    <row r="9681" spans="1:18" ht="12.75">
      <c r="A9681" s="145">
        <v>106187</v>
      </c>
      <c r="B9681" s="102" t="s">
        <v>31292</v>
      </c>
      <c r="C9681" s="145" t="s">
        <v>1</v>
      </c>
      <c r="D9681" s="535">
        <v>0</v>
      </c>
      <c r="E9681" s="536"/>
      <c r="F9681" s="535">
        <v>0</v>
      </c>
      <c r="G9681" s="536"/>
      <c r="H9681" s="535">
        <v>0</v>
      </c>
      <c r="I9681" s="536"/>
      <c r="J9681" s="535">
        <v>0</v>
      </c>
      <c r="K9681" s="536"/>
      <c r="L9681" s="535">
        <v>0</v>
      </c>
      <c r="M9681" s="536"/>
      <c r="N9681" s="535">
        <v>0</v>
      </c>
      <c r="O9681" s="536"/>
      <c r="P9681" s="535">
        <v>0</v>
      </c>
      <c r="Q9681" s="536"/>
      <c r="R9681" s="535">
        <v>0</v>
      </c>
    </row>
    <row r="9682" spans="1:18" ht="12.75">
      <c r="A9682" s="145">
        <v>106188</v>
      </c>
      <c r="B9682" s="102" t="s">
        <v>31293</v>
      </c>
      <c r="C9682" s="145" t="s">
        <v>1</v>
      </c>
      <c r="D9682" s="535">
        <v>0</v>
      </c>
      <c r="E9682" s="536"/>
      <c r="F9682" s="535">
        <v>0</v>
      </c>
      <c r="G9682" s="536"/>
      <c r="H9682" s="535">
        <v>0</v>
      </c>
      <c r="I9682" s="536"/>
      <c r="J9682" s="535">
        <v>0</v>
      </c>
      <c r="K9682" s="536"/>
      <c r="L9682" s="535">
        <v>0</v>
      </c>
      <c r="M9682" s="536"/>
      <c r="N9682" s="535">
        <v>0</v>
      </c>
      <c r="O9682" s="536"/>
      <c r="P9682" s="535">
        <v>0</v>
      </c>
      <c r="Q9682" s="536"/>
      <c r="R9682" s="535">
        <v>0</v>
      </c>
    </row>
    <row r="9683" spans="1:18" ht="12.75">
      <c r="A9683" s="145">
        <v>106189</v>
      </c>
      <c r="B9683" s="102" t="s">
        <v>31294</v>
      </c>
      <c r="C9683" s="145" t="s">
        <v>1</v>
      </c>
      <c r="D9683" s="535">
        <v>0</v>
      </c>
      <c r="E9683" s="536"/>
      <c r="F9683" s="535">
        <v>0</v>
      </c>
      <c r="G9683" s="536"/>
      <c r="H9683" s="535">
        <v>0</v>
      </c>
      <c r="I9683" s="536"/>
      <c r="J9683" s="535">
        <v>0</v>
      </c>
      <c r="K9683" s="536"/>
      <c r="L9683" s="535">
        <v>0</v>
      </c>
      <c r="M9683" s="536"/>
      <c r="N9683" s="535">
        <v>0</v>
      </c>
      <c r="O9683" s="536"/>
      <c r="P9683" s="535">
        <v>0</v>
      </c>
      <c r="Q9683" s="536"/>
      <c r="R9683" s="535">
        <v>0</v>
      </c>
    </row>
    <row r="9684" spans="1:18" ht="12.75">
      <c r="A9684" s="145">
        <v>106190</v>
      </c>
      <c r="B9684" s="102" t="s">
        <v>31295</v>
      </c>
      <c r="C9684" s="145" t="s">
        <v>1</v>
      </c>
      <c r="D9684" s="535">
        <v>0</v>
      </c>
      <c r="E9684" s="536"/>
      <c r="F9684" s="535">
        <v>0</v>
      </c>
      <c r="G9684" s="536"/>
      <c r="H9684" s="535">
        <v>0</v>
      </c>
      <c r="I9684" s="536"/>
      <c r="J9684" s="535">
        <v>0</v>
      </c>
      <c r="K9684" s="536"/>
      <c r="L9684" s="535">
        <v>0</v>
      </c>
      <c r="M9684" s="536"/>
      <c r="N9684" s="535">
        <v>0</v>
      </c>
      <c r="O9684" s="536"/>
      <c r="P9684" s="535">
        <v>0</v>
      </c>
      <c r="Q9684" s="536"/>
      <c r="R9684" s="535">
        <v>0</v>
      </c>
    </row>
    <row r="9685" spans="1:18" ht="12.75">
      <c r="A9685" s="145">
        <v>106191</v>
      </c>
      <c r="B9685" s="102" t="s">
        <v>31296</v>
      </c>
      <c r="C9685" s="145" t="s">
        <v>1</v>
      </c>
      <c r="D9685" s="535">
        <v>0</v>
      </c>
      <c r="E9685" s="536"/>
      <c r="F9685" s="535">
        <v>0</v>
      </c>
      <c r="G9685" s="536"/>
      <c r="H9685" s="535">
        <v>0</v>
      </c>
      <c r="I9685" s="536"/>
      <c r="J9685" s="535">
        <v>0</v>
      </c>
      <c r="K9685" s="536"/>
      <c r="L9685" s="535">
        <v>0</v>
      </c>
      <c r="M9685" s="536"/>
      <c r="N9685" s="535">
        <v>0</v>
      </c>
      <c r="O9685" s="536"/>
      <c r="P9685" s="535">
        <v>0</v>
      </c>
      <c r="Q9685" s="536"/>
      <c r="R9685" s="535">
        <v>0</v>
      </c>
    </row>
    <row r="9686" spans="1:18" ht="12.75">
      <c r="A9686" s="145">
        <v>106192</v>
      </c>
      <c r="B9686" s="102" t="s">
        <v>31297</v>
      </c>
      <c r="C9686" s="145" t="s">
        <v>1</v>
      </c>
      <c r="D9686" s="535">
        <v>0</v>
      </c>
      <c r="E9686" s="536"/>
      <c r="F9686" s="535">
        <v>0</v>
      </c>
      <c r="G9686" s="536"/>
      <c r="H9686" s="535">
        <v>0</v>
      </c>
      <c r="I9686" s="536"/>
      <c r="J9686" s="535">
        <v>0</v>
      </c>
      <c r="K9686" s="536"/>
      <c r="L9686" s="535">
        <v>0</v>
      </c>
      <c r="M9686" s="536"/>
      <c r="N9686" s="535">
        <v>0</v>
      </c>
      <c r="O9686" s="536"/>
      <c r="P9686" s="535">
        <v>0</v>
      </c>
      <c r="Q9686" s="536"/>
      <c r="R9686" s="535">
        <v>0</v>
      </c>
    </row>
    <row r="9687" spans="1:18" ht="12.75">
      <c r="A9687" s="145">
        <v>106193</v>
      </c>
      <c r="B9687" s="102" t="s">
        <v>31298</v>
      </c>
      <c r="C9687" s="145" t="s">
        <v>1</v>
      </c>
      <c r="D9687" s="535">
        <v>0</v>
      </c>
      <c r="E9687" s="536"/>
      <c r="F9687" s="535">
        <v>0</v>
      </c>
      <c r="G9687" s="536"/>
      <c r="H9687" s="535">
        <v>0</v>
      </c>
      <c r="I9687" s="536"/>
      <c r="J9687" s="535">
        <v>0</v>
      </c>
      <c r="K9687" s="536"/>
      <c r="L9687" s="535">
        <v>0</v>
      </c>
      <c r="M9687" s="536"/>
      <c r="N9687" s="535">
        <v>0</v>
      </c>
      <c r="O9687" s="536"/>
      <c r="P9687" s="535">
        <v>0</v>
      </c>
      <c r="Q9687" s="536"/>
      <c r="R9687" s="535">
        <v>0</v>
      </c>
    </row>
    <row r="9688" spans="1:18" ht="12.75">
      <c r="A9688" s="145">
        <v>106194</v>
      </c>
      <c r="B9688" s="102" t="s">
        <v>31299</v>
      </c>
      <c r="C9688" s="145" t="s">
        <v>1</v>
      </c>
      <c r="D9688" s="535">
        <v>0</v>
      </c>
      <c r="E9688" s="536"/>
      <c r="F9688" s="535">
        <v>0</v>
      </c>
      <c r="G9688" s="536"/>
      <c r="H9688" s="535">
        <v>0</v>
      </c>
      <c r="I9688" s="536"/>
      <c r="J9688" s="535">
        <v>0</v>
      </c>
      <c r="K9688" s="536"/>
      <c r="L9688" s="535">
        <v>0</v>
      </c>
      <c r="M9688" s="536"/>
      <c r="N9688" s="535">
        <v>0</v>
      </c>
      <c r="O9688" s="536"/>
      <c r="P9688" s="535">
        <v>0</v>
      </c>
      <c r="Q9688" s="536"/>
      <c r="R9688" s="535">
        <v>0</v>
      </c>
    </row>
    <row r="9689" spans="1:18" ht="12.75">
      <c r="A9689" s="145">
        <v>106195</v>
      </c>
      <c r="B9689" s="102" t="s">
        <v>31300</v>
      </c>
      <c r="C9689" s="145" t="s">
        <v>1</v>
      </c>
      <c r="D9689" s="535">
        <v>0</v>
      </c>
      <c r="E9689" s="536"/>
      <c r="F9689" s="535">
        <v>0</v>
      </c>
      <c r="G9689" s="536"/>
      <c r="H9689" s="535">
        <v>0</v>
      </c>
      <c r="I9689" s="536"/>
      <c r="J9689" s="535">
        <v>0</v>
      </c>
      <c r="K9689" s="536"/>
      <c r="L9689" s="535">
        <v>0</v>
      </c>
      <c r="M9689" s="536"/>
      <c r="N9689" s="535">
        <v>0</v>
      </c>
      <c r="O9689" s="536"/>
      <c r="P9689" s="535">
        <v>0</v>
      </c>
      <c r="Q9689" s="536"/>
      <c r="R9689" s="535">
        <v>0</v>
      </c>
    </row>
    <row r="9690" spans="1:18" ht="12.75">
      <c r="A9690" s="145">
        <v>106196</v>
      </c>
      <c r="B9690" s="102" t="s">
        <v>31301</v>
      </c>
      <c r="C9690" s="145" t="s">
        <v>1</v>
      </c>
      <c r="D9690" s="535">
        <v>0</v>
      </c>
      <c r="E9690" s="536"/>
      <c r="F9690" s="535">
        <v>0</v>
      </c>
      <c r="G9690" s="536"/>
      <c r="H9690" s="535">
        <v>0</v>
      </c>
      <c r="I9690" s="536"/>
      <c r="J9690" s="535">
        <v>0</v>
      </c>
      <c r="K9690" s="536"/>
      <c r="L9690" s="535">
        <v>0</v>
      </c>
      <c r="M9690" s="536"/>
      <c r="N9690" s="535">
        <v>0</v>
      </c>
      <c r="O9690" s="536"/>
      <c r="P9690" s="535">
        <v>0</v>
      </c>
      <c r="Q9690" s="536"/>
      <c r="R9690" s="535">
        <v>0</v>
      </c>
    </row>
    <row r="9691" spans="1:18" ht="12.75">
      <c r="A9691" s="145">
        <v>106197</v>
      </c>
      <c r="B9691" s="102" t="s">
        <v>31302</v>
      </c>
      <c r="C9691" s="145" t="s">
        <v>1</v>
      </c>
      <c r="D9691" s="535">
        <v>0</v>
      </c>
      <c r="E9691" s="536"/>
      <c r="F9691" s="535">
        <v>0</v>
      </c>
      <c r="G9691" s="536"/>
      <c r="H9691" s="535">
        <v>0</v>
      </c>
      <c r="I9691" s="536"/>
      <c r="J9691" s="535">
        <v>0</v>
      </c>
      <c r="K9691" s="536"/>
      <c r="L9691" s="535">
        <v>0</v>
      </c>
      <c r="M9691" s="536"/>
      <c r="N9691" s="535">
        <v>0</v>
      </c>
      <c r="O9691" s="536"/>
      <c r="P9691" s="535">
        <v>0</v>
      </c>
      <c r="Q9691" s="536"/>
      <c r="R9691" s="535">
        <v>0</v>
      </c>
    </row>
    <row r="9692" spans="1:18" ht="12.75">
      <c r="A9692" s="145">
        <v>106200</v>
      </c>
      <c r="B9692" s="102" t="s">
        <v>31303</v>
      </c>
      <c r="C9692" s="145" t="s">
        <v>1</v>
      </c>
      <c r="D9692" s="535">
        <v>0</v>
      </c>
      <c r="E9692" s="536"/>
      <c r="F9692" s="535">
        <v>0</v>
      </c>
      <c r="G9692" s="536"/>
      <c r="H9692" s="535">
        <v>0</v>
      </c>
      <c r="I9692" s="536"/>
      <c r="J9692" s="535">
        <v>0</v>
      </c>
      <c r="K9692" s="536"/>
      <c r="L9692" s="535">
        <v>0</v>
      </c>
      <c r="M9692" s="536"/>
      <c r="N9692" s="535">
        <v>0</v>
      </c>
      <c r="O9692" s="536"/>
      <c r="P9692" s="535">
        <v>0</v>
      </c>
      <c r="Q9692" s="536"/>
      <c r="R9692" s="535">
        <v>0</v>
      </c>
    </row>
    <row r="9693" spans="1:18" ht="12.75">
      <c r="A9693" s="145">
        <v>106198</v>
      </c>
      <c r="B9693" s="102" t="s">
        <v>31304</v>
      </c>
      <c r="C9693" s="145" t="s">
        <v>1</v>
      </c>
      <c r="D9693" s="535">
        <v>0</v>
      </c>
      <c r="E9693" s="536"/>
      <c r="F9693" s="535">
        <v>0</v>
      </c>
      <c r="G9693" s="536"/>
      <c r="H9693" s="535">
        <v>0</v>
      </c>
      <c r="I9693" s="536"/>
      <c r="J9693" s="535">
        <v>0</v>
      </c>
      <c r="K9693" s="536"/>
      <c r="L9693" s="535">
        <v>0</v>
      </c>
      <c r="M9693" s="536"/>
      <c r="N9693" s="535">
        <v>0</v>
      </c>
      <c r="O9693" s="536"/>
      <c r="P9693" s="535">
        <v>0</v>
      </c>
      <c r="Q9693" s="536"/>
      <c r="R9693" s="535">
        <v>0</v>
      </c>
    </row>
    <row r="9694" spans="1:18" ht="12.75">
      <c r="A9694" s="145">
        <v>106199</v>
      </c>
      <c r="B9694" s="102" t="s">
        <v>31305</v>
      </c>
      <c r="C9694" s="145" t="s">
        <v>1</v>
      </c>
      <c r="D9694" s="535">
        <v>0</v>
      </c>
      <c r="E9694" s="536"/>
      <c r="F9694" s="535">
        <v>0</v>
      </c>
      <c r="G9694" s="536"/>
      <c r="H9694" s="535">
        <v>0</v>
      </c>
      <c r="I9694" s="536"/>
      <c r="J9694" s="535">
        <v>0</v>
      </c>
      <c r="K9694" s="536"/>
      <c r="L9694" s="535">
        <v>0</v>
      </c>
      <c r="M9694" s="536"/>
      <c r="N9694" s="535">
        <v>0</v>
      </c>
      <c r="O9694" s="536"/>
      <c r="P9694" s="535">
        <v>0</v>
      </c>
      <c r="Q9694" s="536"/>
      <c r="R9694" s="535">
        <v>0</v>
      </c>
    </row>
    <row r="9695" spans="1:18" ht="12.75">
      <c r="A9695" s="145">
        <v>106201</v>
      </c>
      <c r="B9695" s="102" t="s">
        <v>31306</v>
      </c>
      <c r="C9695" s="145" t="s">
        <v>1</v>
      </c>
      <c r="D9695" s="535">
        <v>0</v>
      </c>
      <c r="E9695" s="536"/>
      <c r="F9695" s="535">
        <v>0</v>
      </c>
      <c r="G9695" s="536"/>
      <c r="H9695" s="535">
        <v>0</v>
      </c>
      <c r="I9695" s="536"/>
      <c r="J9695" s="535">
        <v>0</v>
      </c>
      <c r="K9695" s="536"/>
      <c r="L9695" s="535">
        <v>0</v>
      </c>
      <c r="M9695" s="536"/>
      <c r="N9695" s="535">
        <v>0</v>
      </c>
      <c r="O9695" s="536"/>
      <c r="P9695" s="535">
        <v>0</v>
      </c>
      <c r="Q9695" s="536"/>
      <c r="R9695" s="535">
        <v>0</v>
      </c>
    </row>
    <row r="9696" spans="1:18" ht="12.75">
      <c r="A9696" s="145">
        <v>106202</v>
      </c>
      <c r="B9696" s="102" t="s">
        <v>31307</v>
      </c>
      <c r="C9696" s="145" t="s">
        <v>1</v>
      </c>
      <c r="D9696" s="535">
        <v>0</v>
      </c>
      <c r="E9696" s="536"/>
      <c r="F9696" s="535">
        <v>0</v>
      </c>
      <c r="G9696" s="536"/>
      <c r="H9696" s="535">
        <v>0</v>
      </c>
      <c r="I9696" s="536"/>
      <c r="J9696" s="535">
        <v>0</v>
      </c>
      <c r="K9696" s="536"/>
      <c r="L9696" s="535">
        <v>0</v>
      </c>
      <c r="M9696" s="536"/>
      <c r="N9696" s="535">
        <v>0</v>
      </c>
      <c r="O9696" s="536"/>
      <c r="P9696" s="535">
        <v>0</v>
      </c>
      <c r="Q9696" s="536"/>
      <c r="R9696" s="535">
        <v>0</v>
      </c>
    </row>
    <row r="9697" spans="1:18" ht="12.75">
      <c r="A9697" s="145">
        <v>106203</v>
      </c>
      <c r="B9697" s="102" t="s">
        <v>31308</v>
      </c>
      <c r="C9697" s="145" t="s">
        <v>1</v>
      </c>
      <c r="D9697" s="535">
        <v>0</v>
      </c>
      <c r="E9697" s="536"/>
      <c r="F9697" s="535">
        <v>0</v>
      </c>
      <c r="G9697" s="536"/>
      <c r="H9697" s="535">
        <v>0</v>
      </c>
      <c r="I9697" s="536"/>
      <c r="J9697" s="535">
        <v>0</v>
      </c>
      <c r="K9697" s="536"/>
      <c r="L9697" s="535">
        <v>0</v>
      </c>
      <c r="M9697" s="536"/>
      <c r="N9697" s="535">
        <v>0</v>
      </c>
      <c r="O9697" s="536"/>
      <c r="P9697" s="535">
        <v>0</v>
      </c>
      <c r="Q9697" s="536"/>
      <c r="R9697" s="535">
        <v>0</v>
      </c>
    </row>
    <row r="9698" spans="1:18" ht="12.75">
      <c r="A9698" s="145">
        <v>106204</v>
      </c>
      <c r="B9698" s="102" t="s">
        <v>31309</v>
      </c>
      <c r="C9698" s="145" t="s">
        <v>1</v>
      </c>
      <c r="D9698" s="535">
        <v>0</v>
      </c>
      <c r="E9698" s="536"/>
      <c r="F9698" s="535">
        <v>0</v>
      </c>
      <c r="G9698" s="536"/>
      <c r="H9698" s="535">
        <v>0</v>
      </c>
      <c r="I9698" s="536"/>
      <c r="J9698" s="535">
        <v>0</v>
      </c>
      <c r="K9698" s="536"/>
      <c r="L9698" s="535">
        <v>0</v>
      </c>
      <c r="M9698" s="536"/>
      <c r="N9698" s="535">
        <v>0</v>
      </c>
      <c r="O9698" s="536"/>
      <c r="P9698" s="535">
        <v>0</v>
      </c>
      <c r="Q9698" s="536"/>
      <c r="R9698" s="535">
        <v>0</v>
      </c>
    </row>
    <row r="9699" spans="1:18" ht="12.75">
      <c r="A9699" s="145">
        <v>106205</v>
      </c>
      <c r="B9699" s="102" t="s">
        <v>31310</v>
      </c>
      <c r="C9699" s="145" t="s">
        <v>7</v>
      </c>
      <c r="D9699" s="535">
        <v>124.37</v>
      </c>
      <c r="E9699" s="536">
        <v>0</v>
      </c>
      <c r="F9699" s="535">
        <v>86.29</v>
      </c>
      <c r="G9699" s="536">
        <v>0</v>
      </c>
      <c r="H9699" s="535">
        <v>141.38</v>
      </c>
      <c r="I9699" s="536">
        <v>0</v>
      </c>
      <c r="J9699" s="535">
        <v>95.73</v>
      </c>
      <c r="K9699" s="536">
        <v>0</v>
      </c>
      <c r="L9699" s="535">
        <v>120.34</v>
      </c>
      <c r="M9699" s="536">
        <v>0</v>
      </c>
      <c r="N9699" s="535">
        <v>107.76</v>
      </c>
      <c r="O9699" s="536">
        <v>0</v>
      </c>
      <c r="P9699" s="535">
        <v>119.41</v>
      </c>
      <c r="Q9699" s="536">
        <v>0</v>
      </c>
      <c r="R9699" s="535">
        <v>133.75</v>
      </c>
    </row>
    <row r="9700" spans="1:18" ht="12.75">
      <c r="A9700" s="145">
        <v>106206</v>
      </c>
      <c r="B9700" s="102" t="s">
        <v>31311</v>
      </c>
      <c r="C9700" s="145" t="s">
        <v>7</v>
      </c>
      <c r="D9700" s="535">
        <v>142.21</v>
      </c>
      <c r="E9700" s="536">
        <v>0</v>
      </c>
      <c r="F9700" s="535">
        <v>98.67</v>
      </c>
      <c r="G9700" s="536">
        <v>0</v>
      </c>
      <c r="H9700" s="535">
        <v>161.66</v>
      </c>
      <c r="I9700" s="536">
        <v>0</v>
      </c>
      <c r="J9700" s="535">
        <v>109.46</v>
      </c>
      <c r="K9700" s="536">
        <v>0</v>
      </c>
      <c r="L9700" s="535">
        <v>137.61000000000001</v>
      </c>
      <c r="M9700" s="536">
        <v>0</v>
      </c>
      <c r="N9700" s="535">
        <v>123.22</v>
      </c>
      <c r="O9700" s="536">
        <v>0</v>
      </c>
      <c r="P9700" s="535">
        <v>136.54</v>
      </c>
      <c r="Q9700" s="536">
        <v>0</v>
      </c>
      <c r="R9700" s="535">
        <v>152.94</v>
      </c>
    </row>
    <row r="9701" spans="1:18" ht="12.75">
      <c r="A9701" s="145">
        <v>106207</v>
      </c>
      <c r="B9701" s="102" t="s">
        <v>31312</v>
      </c>
      <c r="C9701" s="145" t="s">
        <v>7</v>
      </c>
      <c r="D9701" s="535">
        <v>0</v>
      </c>
      <c r="E9701" s="536"/>
      <c r="F9701" s="535">
        <v>0</v>
      </c>
      <c r="G9701" s="536"/>
      <c r="H9701" s="535">
        <v>0</v>
      </c>
      <c r="I9701" s="536"/>
      <c r="J9701" s="535">
        <v>0</v>
      </c>
      <c r="K9701" s="536"/>
      <c r="L9701" s="535">
        <v>0</v>
      </c>
      <c r="M9701" s="536"/>
      <c r="N9701" s="535">
        <v>0</v>
      </c>
      <c r="O9701" s="536"/>
      <c r="P9701" s="535">
        <v>0</v>
      </c>
      <c r="Q9701" s="536"/>
      <c r="R9701" s="535">
        <v>0</v>
      </c>
    </row>
    <row r="9702" spans="1:18" ht="12.75">
      <c r="A9702" s="145">
        <v>106208</v>
      </c>
      <c r="B9702" s="102" t="s">
        <v>31313</v>
      </c>
      <c r="C9702" s="145" t="s">
        <v>1</v>
      </c>
      <c r="D9702" s="535">
        <v>0</v>
      </c>
      <c r="E9702" s="536"/>
      <c r="F9702" s="535">
        <v>0</v>
      </c>
      <c r="G9702" s="536"/>
      <c r="H9702" s="535">
        <v>0</v>
      </c>
      <c r="I9702" s="536"/>
      <c r="J9702" s="535">
        <v>0</v>
      </c>
      <c r="K9702" s="536"/>
      <c r="L9702" s="535">
        <v>0</v>
      </c>
      <c r="M9702" s="536"/>
      <c r="N9702" s="535">
        <v>0</v>
      </c>
      <c r="O9702" s="536"/>
      <c r="P9702" s="535">
        <v>0</v>
      </c>
      <c r="Q9702" s="536"/>
      <c r="R9702" s="535">
        <v>0</v>
      </c>
    </row>
    <row r="9703" spans="1:18" ht="12.75">
      <c r="A9703" s="145">
        <v>96393</v>
      </c>
      <c r="B9703" s="102" t="s">
        <v>31314</v>
      </c>
      <c r="C9703" s="145" t="s">
        <v>7</v>
      </c>
      <c r="D9703" s="535">
        <v>539.30999999999995</v>
      </c>
      <c r="E9703" s="536">
        <v>6.7000000000000002E-3</v>
      </c>
      <c r="F9703" s="535">
        <v>149.28</v>
      </c>
      <c r="G9703" s="536">
        <v>2.4199999999999999E-2</v>
      </c>
      <c r="H9703" s="535">
        <v>433.7</v>
      </c>
      <c r="I9703" s="536">
        <v>4.4000000000000003E-3</v>
      </c>
      <c r="J9703" s="535">
        <v>462.45</v>
      </c>
      <c r="K9703" s="536">
        <v>7.7999999999999996E-3</v>
      </c>
      <c r="L9703" s="535">
        <v>186.51</v>
      </c>
      <c r="M9703" s="536">
        <v>9.2999999999999992E-3</v>
      </c>
      <c r="N9703" s="535">
        <v>178.21</v>
      </c>
      <c r="O9703" s="536">
        <v>1.06E-2</v>
      </c>
      <c r="P9703" s="535">
        <v>291.35000000000002</v>
      </c>
      <c r="Q9703" s="536">
        <v>1.24E-2</v>
      </c>
      <c r="R9703" s="535">
        <v>224.6</v>
      </c>
    </row>
    <row r="9704" spans="1:18" ht="12.75">
      <c r="A9704" s="145">
        <v>96394</v>
      </c>
      <c r="B9704" s="102" t="s">
        <v>31315</v>
      </c>
      <c r="C9704" s="145" t="s">
        <v>7</v>
      </c>
      <c r="D9704" s="535">
        <v>644.28</v>
      </c>
      <c r="E9704" s="536">
        <v>5.5999999999999999E-3</v>
      </c>
      <c r="F9704" s="535">
        <v>216.67</v>
      </c>
      <c r="G9704" s="536">
        <v>1.66E-2</v>
      </c>
      <c r="H9704" s="535">
        <v>511.87</v>
      </c>
      <c r="I9704" s="536">
        <v>3.7000000000000002E-3</v>
      </c>
      <c r="J9704" s="535">
        <v>551.42999999999995</v>
      </c>
      <c r="K9704" s="536">
        <v>6.4999999999999997E-3</v>
      </c>
      <c r="L9704" s="535">
        <v>263.68</v>
      </c>
      <c r="M9704" s="536">
        <v>6.6E-3</v>
      </c>
      <c r="N9704" s="535">
        <v>243.27</v>
      </c>
      <c r="O9704" s="536">
        <v>7.7999999999999996E-3</v>
      </c>
      <c r="P9704" s="535">
        <v>345.22</v>
      </c>
      <c r="Q9704" s="536">
        <v>1.04E-2</v>
      </c>
      <c r="R9704" s="535">
        <v>278.12</v>
      </c>
    </row>
    <row r="9705" spans="1:18" ht="12.75">
      <c r="A9705" s="145">
        <v>104363</v>
      </c>
      <c r="B9705" s="102" t="s">
        <v>31316</v>
      </c>
      <c r="C9705" s="145" t="s">
        <v>30824</v>
      </c>
      <c r="D9705" s="535">
        <v>0</v>
      </c>
      <c r="E9705" s="536"/>
      <c r="F9705" s="535">
        <v>0</v>
      </c>
      <c r="G9705" s="536"/>
      <c r="H9705" s="535">
        <v>0</v>
      </c>
      <c r="I9705" s="536"/>
      <c r="J9705" s="535">
        <v>0</v>
      </c>
      <c r="K9705" s="536"/>
      <c r="L9705" s="535">
        <v>0</v>
      </c>
      <c r="M9705" s="536"/>
      <c r="N9705" s="535">
        <v>0</v>
      </c>
      <c r="O9705" s="536"/>
      <c r="P9705" s="535">
        <v>0</v>
      </c>
      <c r="Q9705" s="536"/>
      <c r="R9705" s="535">
        <v>0</v>
      </c>
    </row>
    <row r="9706" spans="1:18" ht="12.75">
      <c r="A9706" s="145">
        <v>104360</v>
      </c>
      <c r="B9706" s="102" t="s">
        <v>31317</v>
      </c>
      <c r="C9706" s="145" t="s">
        <v>30824</v>
      </c>
      <c r="D9706" s="535">
        <v>0</v>
      </c>
      <c r="E9706" s="536"/>
      <c r="F9706" s="535">
        <v>0</v>
      </c>
      <c r="G9706" s="536"/>
      <c r="H9706" s="535">
        <v>0</v>
      </c>
      <c r="I9706" s="536"/>
      <c r="J9706" s="535">
        <v>0</v>
      </c>
      <c r="K9706" s="536"/>
      <c r="L9706" s="535">
        <v>0</v>
      </c>
      <c r="M9706" s="536"/>
      <c r="N9706" s="535">
        <v>0</v>
      </c>
      <c r="O9706" s="536"/>
      <c r="P9706" s="535">
        <v>0</v>
      </c>
      <c r="Q9706" s="536"/>
      <c r="R9706" s="535">
        <v>0</v>
      </c>
    </row>
    <row r="9707" spans="1:18" ht="12.75">
      <c r="A9707" s="145">
        <v>104358</v>
      </c>
      <c r="B9707" s="102" t="s">
        <v>31318</v>
      </c>
      <c r="C9707" s="145" t="s">
        <v>30824</v>
      </c>
      <c r="D9707" s="535">
        <v>0</v>
      </c>
      <c r="E9707" s="536"/>
      <c r="F9707" s="535">
        <v>0</v>
      </c>
      <c r="G9707" s="536"/>
      <c r="H9707" s="535">
        <v>0</v>
      </c>
      <c r="I9707" s="536"/>
      <c r="J9707" s="535">
        <v>0</v>
      </c>
      <c r="K9707" s="536"/>
      <c r="L9707" s="535">
        <v>0</v>
      </c>
      <c r="M9707" s="536"/>
      <c r="N9707" s="535">
        <v>0</v>
      </c>
      <c r="O9707" s="536"/>
      <c r="P9707" s="535">
        <v>0</v>
      </c>
      <c r="Q9707" s="536"/>
      <c r="R9707" s="535">
        <v>0</v>
      </c>
    </row>
    <row r="9708" spans="1:18" ht="12.75">
      <c r="A9708" s="145">
        <v>104362</v>
      </c>
      <c r="B9708" s="102" t="s">
        <v>31319</v>
      </c>
      <c r="C9708" s="145" t="s">
        <v>30824</v>
      </c>
      <c r="D9708" s="535">
        <v>0</v>
      </c>
      <c r="E9708" s="536"/>
      <c r="F9708" s="535">
        <v>0</v>
      </c>
      <c r="G9708" s="536"/>
      <c r="H9708" s="535">
        <v>0</v>
      </c>
      <c r="I9708" s="536"/>
      <c r="J9708" s="535">
        <v>0</v>
      </c>
      <c r="K9708" s="536"/>
      <c r="L9708" s="535">
        <v>0</v>
      </c>
      <c r="M9708" s="536"/>
      <c r="N9708" s="535">
        <v>0</v>
      </c>
      <c r="O9708" s="536"/>
      <c r="P9708" s="535">
        <v>0</v>
      </c>
      <c r="Q9708" s="536"/>
      <c r="R9708" s="535">
        <v>0</v>
      </c>
    </row>
    <row r="9709" spans="1:18" ht="12.75">
      <c r="A9709" s="145">
        <v>104361</v>
      </c>
      <c r="B9709" s="102" t="s">
        <v>31320</v>
      </c>
      <c r="C9709" s="145" t="s">
        <v>30824</v>
      </c>
      <c r="D9709" s="535">
        <v>0</v>
      </c>
      <c r="E9709" s="536"/>
      <c r="F9709" s="535">
        <v>0</v>
      </c>
      <c r="G9709" s="536"/>
      <c r="H9709" s="535">
        <v>0</v>
      </c>
      <c r="I9709" s="536"/>
      <c r="J9709" s="535">
        <v>0</v>
      </c>
      <c r="K9709" s="536"/>
      <c r="L9709" s="535">
        <v>0</v>
      </c>
      <c r="M9709" s="536"/>
      <c r="N9709" s="535">
        <v>0</v>
      </c>
      <c r="O9709" s="536"/>
      <c r="P9709" s="535">
        <v>0</v>
      </c>
      <c r="Q9709" s="536"/>
      <c r="R9709" s="535">
        <v>0</v>
      </c>
    </row>
    <row r="9710" spans="1:18" ht="12.75">
      <c r="A9710" s="145">
        <v>104359</v>
      </c>
      <c r="B9710" s="102" t="s">
        <v>31321</v>
      </c>
      <c r="C9710" s="145" t="s">
        <v>30824</v>
      </c>
      <c r="D9710" s="535">
        <v>0</v>
      </c>
      <c r="E9710" s="536"/>
      <c r="F9710" s="535">
        <v>0</v>
      </c>
      <c r="G9710" s="536"/>
      <c r="H9710" s="535">
        <v>0</v>
      </c>
      <c r="I9710" s="536"/>
      <c r="J9710" s="535">
        <v>0</v>
      </c>
      <c r="K9710" s="536"/>
      <c r="L9710" s="535">
        <v>0</v>
      </c>
      <c r="M9710" s="536"/>
      <c r="N9710" s="535">
        <v>0</v>
      </c>
      <c r="O9710" s="536"/>
      <c r="P9710" s="535">
        <v>0</v>
      </c>
      <c r="Q9710" s="536"/>
      <c r="R9710" s="535">
        <v>0</v>
      </c>
    </row>
    <row r="9711" spans="1:18" ht="12.75">
      <c r="A9711" s="145">
        <v>96395</v>
      </c>
      <c r="B9711" s="102" t="s">
        <v>31322</v>
      </c>
      <c r="C9711" s="145" t="s">
        <v>7</v>
      </c>
      <c r="D9711" s="535">
        <v>794.94</v>
      </c>
      <c r="E9711" s="536">
        <v>4.4000000000000003E-3</v>
      </c>
      <c r="F9711" s="535">
        <v>309.74</v>
      </c>
      <c r="G9711" s="536">
        <v>1.12E-2</v>
      </c>
      <c r="H9711" s="535">
        <v>625.87</v>
      </c>
      <c r="I9711" s="536">
        <v>2.8999999999999998E-3</v>
      </c>
      <c r="J9711" s="535">
        <v>679.1</v>
      </c>
      <c r="K9711" s="536">
        <v>5.1000000000000004E-3</v>
      </c>
      <c r="L9711" s="535">
        <v>370.53</v>
      </c>
      <c r="M9711" s="536">
        <v>3.7000000000000002E-3</v>
      </c>
      <c r="N9711" s="535">
        <v>334.3</v>
      </c>
      <c r="O9711" s="536">
        <v>5.4000000000000003E-3</v>
      </c>
      <c r="P9711" s="535">
        <v>424.57</v>
      </c>
      <c r="Q9711" s="536">
        <v>8.0999999999999996E-3</v>
      </c>
      <c r="R9711" s="535">
        <v>355.79</v>
      </c>
    </row>
    <row r="9712" spans="1:18" ht="12.75">
      <c r="A9712" s="145">
        <v>106102</v>
      </c>
      <c r="B9712" s="102" t="s">
        <v>31323</v>
      </c>
      <c r="C9712" s="145" t="s">
        <v>30824</v>
      </c>
      <c r="D9712" s="535">
        <v>0</v>
      </c>
      <c r="E9712" s="536"/>
      <c r="F9712" s="535">
        <v>0</v>
      </c>
      <c r="G9712" s="536"/>
      <c r="H9712" s="535">
        <v>0</v>
      </c>
      <c r="I9712" s="536"/>
      <c r="J9712" s="535">
        <v>0</v>
      </c>
      <c r="K9712" s="536"/>
      <c r="L9712" s="535">
        <v>0</v>
      </c>
      <c r="M9712" s="536"/>
      <c r="N9712" s="535">
        <v>0</v>
      </c>
      <c r="O9712" s="536"/>
      <c r="P9712" s="535">
        <v>0</v>
      </c>
      <c r="Q9712" s="536"/>
      <c r="R9712" s="535">
        <v>0</v>
      </c>
    </row>
    <row r="9713" spans="1:18" ht="12.75">
      <c r="A9713" s="145">
        <v>106103</v>
      </c>
      <c r="B9713" s="102" t="s">
        <v>31324</v>
      </c>
      <c r="C9713" s="145" t="s">
        <v>30824</v>
      </c>
      <c r="D9713" s="535">
        <v>0</v>
      </c>
      <c r="E9713" s="536"/>
      <c r="F9713" s="535">
        <v>0</v>
      </c>
      <c r="G9713" s="536"/>
      <c r="H9713" s="535">
        <v>0</v>
      </c>
      <c r="I9713" s="536"/>
      <c r="J9713" s="535">
        <v>0</v>
      </c>
      <c r="K9713" s="536"/>
      <c r="L9713" s="535">
        <v>0</v>
      </c>
      <c r="M9713" s="536"/>
      <c r="N9713" s="535">
        <v>0</v>
      </c>
      <c r="O9713" s="536"/>
      <c r="P9713" s="535">
        <v>0</v>
      </c>
      <c r="Q9713" s="536"/>
      <c r="R9713" s="535">
        <v>0</v>
      </c>
    </row>
    <row r="9714" spans="1:18" ht="12.75">
      <c r="A9714" s="145">
        <v>104373</v>
      </c>
      <c r="B9714" s="102" t="s">
        <v>31325</v>
      </c>
      <c r="C9714" s="145" t="s">
        <v>30824</v>
      </c>
      <c r="D9714" s="535">
        <v>0</v>
      </c>
      <c r="E9714" s="536"/>
      <c r="F9714" s="535">
        <v>0</v>
      </c>
      <c r="G9714" s="536"/>
      <c r="H9714" s="535">
        <v>0</v>
      </c>
      <c r="I9714" s="536"/>
      <c r="J9714" s="535">
        <v>0</v>
      </c>
      <c r="K9714" s="536"/>
      <c r="L9714" s="535">
        <v>0</v>
      </c>
      <c r="M9714" s="536"/>
      <c r="N9714" s="535">
        <v>0</v>
      </c>
      <c r="O9714" s="536"/>
      <c r="P9714" s="535">
        <v>0</v>
      </c>
      <c r="Q9714" s="536"/>
      <c r="R9714" s="535">
        <v>0</v>
      </c>
    </row>
    <row r="9715" spans="1:18" ht="12.75">
      <c r="A9715" s="145">
        <v>104374</v>
      </c>
      <c r="B9715" s="102" t="s">
        <v>31326</v>
      </c>
      <c r="C9715" s="145" t="s">
        <v>30824</v>
      </c>
      <c r="D9715" s="535">
        <v>0</v>
      </c>
      <c r="E9715" s="536"/>
      <c r="F9715" s="535">
        <v>0</v>
      </c>
      <c r="G9715" s="536"/>
      <c r="H9715" s="535">
        <v>0</v>
      </c>
      <c r="I9715" s="536"/>
      <c r="J9715" s="535">
        <v>0</v>
      </c>
      <c r="K9715" s="536"/>
      <c r="L9715" s="535">
        <v>0</v>
      </c>
      <c r="M9715" s="536"/>
      <c r="N9715" s="535">
        <v>0</v>
      </c>
      <c r="O9715" s="536"/>
      <c r="P9715" s="535">
        <v>0</v>
      </c>
      <c r="Q9715" s="536"/>
      <c r="R9715" s="535">
        <v>0</v>
      </c>
    </row>
    <row r="9716" spans="1:18" ht="12.75">
      <c r="A9716" s="145">
        <v>105529</v>
      </c>
      <c r="B9716" s="102" t="s">
        <v>31327</v>
      </c>
      <c r="C9716" s="145" t="s">
        <v>7</v>
      </c>
      <c r="D9716" s="535">
        <v>540.02</v>
      </c>
      <c r="E9716" s="536">
        <v>6.6E-3</v>
      </c>
      <c r="F9716" s="535">
        <v>187.12</v>
      </c>
      <c r="G9716" s="536">
        <v>1.9E-2</v>
      </c>
      <c r="H9716" s="535">
        <v>428.71</v>
      </c>
      <c r="I9716" s="536">
        <v>4.4000000000000003E-3</v>
      </c>
      <c r="J9716" s="535">
        <v>462.1</v>
      </c>
      <c r="K9716" s="536">
        <v>7.7000000000000002E-3</v>
      </c>
      <c r="L9716" s="535">
        <v>226.97</v>
      </c>
      <c r="M9716" s="536">
        <v>7.7000000000000002E-3</v>
      </c>
      <c r="N9716" s="535">
        <v>208.52</v>
      </c>
      <c r="O9716" s="536">
        <v>9.1000000000000004E-3</v>
      </c>
      <c r="P9716" s="535">
        <v>289.66000000000003</v>
      </c>
      <c r="Q9716" s="536">
        <v>1.23E-2</v>
      </c>
      <c r="R9716" s="535">
        <v>235.29</v>
      </c>
    </row>
    <row r="9717" spans="1:18" ht="12.75">
      <c r="A9717" s="145">
        <v>105530</v>
      </c>
      <c r="B9717" s="102" t="s">
        <v>31328</v>
      </c>
      <c r="C9717" s="145" t="s">
        <v>7</v>
      </c>
      <c r="D9717" s="535">
        <v>586.71</v>
      </c>
      <c r="E9717" s="536">
        <v>6.1000000000000004E-3</v>
      </c>
      <c r="F9717" s="535">
        <v>218.38</v>
      </c>
      <c r="G9717" s="536">
        <v>1.6299999999999999E-2</v>
      </c>
      <c r="H9717" s="535">
        <v>463.29</v>
      </c>
      <c r="I9717" s="536">
        <v>4.1000000000000003E-3</v>
      </c>
      <c r="J9717" s="535">
        <v>501.62</v>
      </c>
      <c r="K9717" s="536">
        <v>7.1000000000000004E-3</v>
      </c>
      <c r="L9717" s="535">
        <v>262.68</v>
      </c>
      <c r="M9717" s="536">
        <v>6.6E-3</v>
      </c>
      <c r="N9717" s="535">
        <v>238.47</v>
      </c>
      <c r="O9717" s="536">
        <v>7.9000000000000008E-3</v>
      </c>
      <c r="P9717" s="535">
        <v>313.54000000000002</v>
      </c>
      <c r="Q9717" s="536">
        <v>1.1299999999999999E-2</v>
      </c>
      <c r="R9717" s="535">
        <v>259.44</v>
      </c>
    </row>
    <row r="9718" spans="1:18" ht="12.75">
      <c r="A9718" s="145">
        <v>105531</v>
      </c>
      <c r="B9718" s="102" t="s">
        <v>31329</v>
      </c>
      <c r="C9718" s="145" t="s">
        <v>7</v>
      </c>
      <c r="D9718" s="535">
        <v>633.38</v>
      </c>
      <c r="E9718" s="536">
        <v>5.5999999999999999E-3</v>
      </c>
      <c r="F9718" s="535">
        <v>249.64</v>
      </c>
      <c r="G9718" s="536">
        <v>1.4200000000000001E-2</v>
      </c>
      <c r="H9718" s="535">
        <v>497.85</v>
      </c>
      <c r="I9718" s="536">
        <v>3.8E-3</v>
      </c>
      <c r="J9718" s="535">
        <v>541.16999999999996</v>
      </c>
      <c r="K9718" s="536">
        <v>6.4999999999999997E-3</v>
      </c>
      <c r="L9718" s="535">
        <v>298.38</v>
      </c>
      <c r="M9718" s="536">
        <v>5.7999999999999996E-3</v>
      </c>
      <c r="N9718" s="535">
        <v>268.42</v>
      </c>
      <c r="O9718" s="536">
        <v>7.0000000000000001E-3</v>
      </c>
      <c r="P9718" s="535">
        <v>337.41</v>
      </c>
      <c r="Q9718" s="536">
        <v>1.0500000000000001E-2</v>
      </c>
      <c r="R9718" s="535">
        <v>283.60000000000002</v>
      </c>
    </row>
    <row r="9719" spans="1:18" ht="12.75">
      <c r="A9719" s="145">
        <v>105527</v>
      </c>
      <c r="B9719" s="102" t="s">
        <v>31330</v>
      </c>
      <c r="C9719" s="145" t="s">
        <v>7</v>
      </c>
      <c r="D9719" s="535">
        <v>446.66</v>
      </c>
      <c r="E9719" s="536">
        <v>8.0000000000000002E-3</v>
      </c>
      <c r="F9719" s="535">
        <v>124.61</v>
      </c>
      <c r="G9719" s="536">
        <v>2.87E-2</v>
      </c>
      <c r="H9719" s="535">
        <v>359.58</v>
      </c>
      <c r="I9719" s="536">
        <v>5.3E-3</v>
      </c>
      <c r="J9719" s="535">
        <v>383.05</v>
      </c>
      <c r="K9719" s="536">
        <v>9.2999999999999992E-3</v>
      </c>
      <c r="L9719" s="535">
        <v>155.56</v>
      </c>
      <c r="M9719" s="536">
        <v>1.12E-2</v>
      </c>
      <c r="N9719" s="535">
        <v>148.63</v>
      </c>
      <c r="O9719" s="536">
        <v>1.2699999999999999E-2</v>
      </c>
      <c r="P9719" s="535">
        <v>241.91</v>
      </c>
      <c r="Q9719" s="536">
        <v>1.4800000000000001E-2</v>
      </c>
      <c r="R9719" s="535">
        <v>186.98</v>
      </c>
    </row>
    <row r="9720" spans="1:18" ht="12.75">
      <c r="A9720" s="145">
        <v>105532</v>
      </c>
      <c r="B9720" s="102" t="s">
        <v>31331</v>
      </c>
      <c r="C9720" s="145" t="s">
        <v>7</v>
      </c>
      <c r="D9720" s="535">
        <v>470.11</v>
      </c>
      <c r="E9720" s="536">
        <v>7.6E-3</v>
      </c>
      <c r="F9720" s="535">
        <v>168.55</v>
      </c>
      <c r="G9720" s="536">
        <v>2.1100000000000001E-2</v>
      </c>
      <c r="H9720" s="535">
        <v>372.79</v>
      </c>
      <c r="I9720" s="536">
        <v>5.1000000000000004E-3</v>
      </c>
      <c r="J9720" s="535">
        <v>402.19</v>
      </c>
      <c r="K9720" s="536">
        <v>8.8999999999999999E-3</v>
      </c>
      <c r="L9720" s="535">
        <v>203.65</v>
      </c>
      <c r="M9720" s="536">
        <v>8.5000000000000006E-3</v>
      </c>
      <c r="N9720" s="535">
        <v>186.23</v>
      </c>
      <c r="O9720" s="536">
        <v>1.01E-2</v>
      </c>
      <c r="P9720" s="535">
        <v>252.37</v>
      </c>
      <c r="Q9720" s="536">
        <v>1.41E-2</v>
      </c>
      <c r="R9720" s="535">
        <v>206.93</v>
      </c>
    </row>
    <row r="9721" spans="1:18" ht="12.75">
      <c r="A9721" s="145">
        <v>105533</v>
      </c>
      <c r="B9721" s="102" t="s">
        <v>31332</v>
      </c>
      <c r="C9721" s="145" t="s">
        <v>7</v>
      </c>
      <c r="D9721" s="535">
        <v>518.24</v>
      </c>
      <c r="E9721" s="536">
        <v>6.8999999999999999E-3</v>
      </c>
      <c r="F9721" s="535">
        <v>200.2</v>
      </c>
      <c r="G9721" s="536">
        <v>1.77E-2</v>
      </c>
      <c r="H9721" s="535">
        <v>408.52</v>
      </c>
      <c r="I9721" s="536">
        <v>4.5999999999999999E-3</v>
      </c>
      <c r="J9721" s="535">
        <v>442.95</v>
      </c>
      <c r="K9721" s="536">
        <v>8.0000000000000002E-3</v>
      </c>
      <c r="L9721" s="535">
        <v>239.86</v>
      </c>
      <c r="M9721" s="536">
        <v>7.3000000000000001E-3</v>
      </c>
      <c r="N9721" s="535">
        <v>216.64</v>
      </c>
      <c r="O9721" s="536">
        <v>8.6999999999999994E-3</v>
      </c>
      <c r="P9721" s="535">
        <v>277.02999999999997</v>
      </c>
      <c r="Q9721" s="536">
        <v>1.2800000000000001E-2</v>
      </c>
      <c r="R9721" s="535">
        <v>231.68</v>
      </c>
    </row>
    <row r="9722" spans="1:18" ht="12.75">
      <c r="A9722" s="145">
        <v>105534</v>
      </c>
      <c r="B9722" s="102" t="s">
        <v>31333</v>
      </c>
      <c r="C9722" s="145" t="s">
        <v>7</v>
      </c>
      <c r="D9722" s="535">
        <v>566.37</v>
      </c>
      <c r="E9722" s="536">
        <v>6.3E-3</v>
      </c>
      <c r="F9722" s="535">
        <v>231.85</v>
      </c>
      <c r="G9722" s="536">
        <v>1.5299999999999999E-2</v>
      </c>
      <c r="H9722" s="535">
        <v>444.25</v>
      </c>
      <c r="I9722" s="536">
        <v>4.3E-3</v>
      </c>
      <c r="J9722" s="535">
        <v>483.74</v>
      </c>
      <c r="K9722" s="536">
        <v>7.3000000000000001E-3</v>
      </c>
      <c r="L9722" s="535">
        <v>276.05</v>
      </c>
      <c r="M9722" s="536">
        <v>6.3E-3</v>
      </c>
      <c r="N9722" s="535">
        <v>247.06</v>
      </c>
      <c r="O9722" s="536">
        <v>7.6E-3</v>
      </c>
      <c r="P9722" s="535">
        <v>301.67</v>
      </c>
      <c r="Q9722" s="536">
        <v>1.17E-2</v>
      </c>
      <c r="R9722" s="535">
        <v>256.42</v>
      </c>
    </row>
    <row r="9723" spans="1:18" ht="12.75">
      <c r="A9723" s="145">
        <v>105528</v>
      </c>
      <c r="B9723" s="102" t="s">
        <v>31334</v>
      </c>
      <c r="C9723" s="145" t="s">
        <v>7</v>
      </c>
      <c r="D9723" s="535">
        <v>373.84</v>
      </c>
      <c r="E9723" s="536">
        <v>9.5999999999999992E-3</v>
      </c>
      <c r="F9723" s="535">
        <v>105.27</v>
      </c>
      <c r="G9723" s="536">
        <v>3.4000000000000002E-2</v>
      </c>
      <c r="H9723" s="535">
        <v>301.32</v>
      </c>
      <c r="I9723" s="536">
        <v>6.3E-3</v>
      </c>
      <c r="J9723" s="535">
        <v>320.63</v>
      </c>
      <c r="K9723" s="536">
        <v>1.12E-2</v>
      </c>
      <c r="L9723" s="535">
        <v>131.28</v>
      </c>
      <c r="M9723" s="536">
        <v>1.3299999999999999E-2</v>
      </c>
      <c r="N9723" s="535">
        <v>125.42</v>
      </c>
      <c r="O9723" s="536">
        <v>1.5100000000000001E-2</v>
      </c>
      <c r="P9723" s="535">
        <v>203.05</v>
      </c>
      <c r="Q9723" s="536">
        <v>1.7600000000000001E-2</v>
      </c>
      <c r="R9723" s="535">
        <v>157.44</v>
      </c>
    </row>
    <row r="9724" spans="1:18" ht="12.75">
      <c r="A9724" s="145">
        <v>105523</v>
      </c>
      <c r="B9724" s="102" t="s">
        <v>31335</v>
      </c>
      <c r="C9724" s="145" t="s">
        <v>7</v>
      </c>
      <c r="D9724" s="535">
        <v>65.17</v>
      </c>
      <c r="E9724" s="536">
        <v>5.4800000000000001E-2</v>
      </c>
      <c r="F9724" s="535">
        <v>42.13</v>
      </c>
      <c r="G9724" s="536">
        <v>8.4699999999999998E-2</v>
      </c>
      <c r="H9724" s="535">
        <v>51.63</v>
      </c>
      <c r="I9724" s="536">
        <v>3.6600000000000001E-2</v>
      </c>
      <c r="J9724" s="535">
        <v>55.57</v>
      </c>
      <c r="K9724" s="536">
        <v>6.4199999999999993E-2</v>
      </c>
      <c r="L9724" s="535">
        <v>48.52</v>
      </c>
      <c r="M9724" s="536">
        <v>3.5900000000000001E-2</v>
      </c>
      <c r="N9724" s="535">
        <v>42.06</v>
      </c>
      <c r="O9724" s="536">
        <v>4.4900000000000002E-2</v>
      </c>
      <c r="P9724" s="535">
        <v>37.369999999999997</v>
      </c>
      <c r="Q9724" s="536">
        <v>9.5500000000000002E-2</v>
      </c>
      <c r="R9724" s="535">
        <v>37.44</v>
      </c>
    </row>
    <row r="9725" spans="1:18" ht="12.75">
      <c r="A9725" s="145">
        <v>105759</v>
      </c>
      <c r="B9725" s="102" t="s">
        <v>31336</v>
      </c>
      <c r="C9725" s="145" t="s">
        <v>7</v>
      </c>
      <c r="D9725" s="535">
        <v>92.88</v>
      </c>
      <c r="E9725" s="536">
        <v>3.8399999999999997E-2</v>
      </c>
      <c r="F9725" s="535">
        <v>58.92</v>
      </c>
      <c r="G9725" s="536">
        <v>6.0600000000000001E-2</v>
      </c>
      <c r="H9725" s="535">
        <v>72.400000000000006</v>
      </c>
      <c r="I9725" s="536">
        <v>2.6100000000000002E-2</v>
      </c>
      <c r="J9725" s="535">
        <v>79.08</v>
      </c>
      <c r="K9725" s="536">
        <v>4.5100000000000001E-2</v>
      </c>
      <c r="L9725" s="535">
        <v>67.819999999999993</v>
      </c>
      <c r="M9725" s="536">
        <v>2.5700000000000001E-2</v>
      </c>
      <c r="N9725" s="535">
        <v>58.43</v>
      </c>
      <c r="O9725" s="536">
        <v>3.2300000000000002E-2</v>
      </c>
      <c r="P9725" s="535">
        <v>51.65</v>
      </c>
      <c r="Q9725" s="536">
        <v>6.9099999999999995E-2</v>
      </c>
      <c r="R9725" s="535">
        <v>51.29</v>
      </c>
    </row>
    <row r="9726" spans="1:18" ht="12.75">
      <c r="A9726" s="145">
        <v>105524</v>
      </c>
      <c r="B9726" s="102" t="s">
        <v>31337</v>
      </c>
      <c r="C9726" s="145" t="s">
        <v>7</v>
      </c>
      <c r="D9726" s="535">
        <v>120.59</v>
      </c>
      <c r="E9726" s="536">
        <v>2.9499999999999998E-2</v>
      </c>
      <c r="F9726" s="535">
        <v>75.7</v>
      </c>
      <c r="G9726" s="536">
        <v>4.7E-2</v>
      </c>
      <c r="H9726" s="535">
        <v>93.18</v>
      </c>
      <c r="I9726" s="536">
        <v>2.0299999999999999E-2</v>
      </c>
      <c r="J9726" s="535">
        <v>102.59</v>
      </c>
      <c r="K9726" s="536">
        <v>3.4700000000000002E-2</v>
      </c>
      <c r="L9726" s="535">
        <v>87.13</v>
      </c>
      <c r="M9726" s="536">
        <v>0.02</v>
      </c>
      <c r="N9726" s="535">
        <v>74.8</v>
      </c>
      <c r="O9726" s="536">
        <v>2.53E-2</v>
      </c>
      <c r="P9726" s="535">
        <v>65.92</v>
      </c>
      <c r="Q9726" s="536">
        <v>5.3999999999999999E-2</v>
      </c>
      <c r="R9726" s="535">
        <v>65.14</v>
      </c>
    </row>
    <row r="9727" spans="1:18" ht="12.75">
      <c r="A9727" s="145">
        <v>105525</v>
      </c>
      <c r="B9727" s="102" t="s">
        <v>31338</v>
      </c>
      <c r="C9727" s="145" t="s">
        <v>7</v>
      </c>
      <c r="D9727" s="535">
        <v>176</v>
      </c>
      <c r="E9727" s="536">
        <v>2.0199999999999999E-2</v>
      </c>
      <c r="F9727" s="535">
        <v>109.28</v>
      </c>
      <c r="G9727" s="536">
        <v>3.2500000000000001E-2</v>
      </c>
      <c r="H9727" s="535">
        <v>134.74</v>
      </c>
      <c r="I9727" s="536">
        <v>1.4E-2</v>
      </c>
      <c r="J9727" s="535">
        <v>149.61000000000001</v>
      </c>
      <c r="K9727" s="536">
        <v>2.3699999999999999E-2</v>
      </c>
      <c r="L9727" s="535">
        <v>125.76</v>
      </c>
      <c r="M9727" s="536">
        <v>1.38E-2</v>
      </c>
      <c r="N9727" s="535">
        <v>107.54</v>
      </c>
      <c r="O9727" s="536">
        <v>1.7600000000000001E-2</v>
      </c>
      <c r="P9727" s="535">
        <v>94.46</v>
      </c>
      <c r="Q9727" s="536">
        <v>3.7600000000000001E-2</v>
      </c>
      <c r="R9727" s="535">
        <v>92.83</v>
      </c>
    </row>
    <row r="9728" spans="1:18" ht="12.75">
      <c r="A9728" s="145">
        <v>105526</v>
      </c>
      <c r="B9728" s="102" t="s">
        <v>31339</v>
      </c>
      <c r="C9728" s="145" t="s">
        <v>7</v>
      </c>
      <c r="D9728" s="535">
        <v>231.42</v>
      </c>
      <c r="E9728" s="536">
        <v>1.5299999999999999E-2</v>
      </c>
      <c r="F9728" s="535">
        <v>142.86000000000001</v>
      </c>
      <c r="G9728" s="536">
        <v>2.4799999999999999E-2</v>
      </c>
      <c r="H9728" s="535">
        <v>176.29</v>
      </c>
      <c r="I9728" s="536">
        <v>1.0699999999999999E-2</v>
      </c>
      <c r="J9728" s="535">
        <v>196.63</v>
      </c>
      <c r="K9728" s="536">
        <v>1.7999999999999999E-2</v>
      </c>
      <c r="L9728" s="535">
        <v>164.37</v>
      </c>
      <c r="M9728" s="536">
        <v>1.06E-2</v>
      </c>
      <c r="N9728" s="535">
        <v>140.28</v>
      </c>
      <c r="O9728" s="536">
        <v>1.35E-2</v>
      </c>
      <c r="P9728" s="535">
        <v>122.99</v>
      </c>
      <c r="Q9728" s="536">
        <v>2.8799999999999999E-2</v>
      </c>
      <c r="R9728" s="535">
        <v>120.53</v>
      </c>
    </row>
    <row r="9729" spans="1:18" ht="12.75">
      <c r="A9729" s="145">
        <v>105034</v>
      </c>
      <c r="B9729" s="102" t="s">
        <v>31340</v>
      </c>
      <c r="C9729" s="145" t="s">
        <v>1</v>
      </c>
      <c r="D9729" s="535">
        <v>57.25</v>
      </c>
      <c r="E9729" s="536">
        <v>2.0000000000000001E-4</v>
      </c>
      <c r="F9729" s="535">
        <v>40.43</v>
      </c>
      <c r="G9729" s="536">
        <v>0</v>
      </c>
      <c r="H9729" s="535">
        <v>48.87</v>
      </c>
      <c r="I9729" s="536">
        <v>2.0000000000000001E-4</v>
      </c>
      <c r="J9729" s="535">
        <v>47.01</v>
      </c>
      <c r="K9729" s="536">
        <v>0</v>
      </c>
      <c r="L9729" s="535">
        <v>41.77</v>
      </c>
      <c r="M9729" s="536">
        <v>0</v>
      </c>
      <c r="N9729" s="535">
        <v>42.42</v>
      </c>
      <c r="O9729" s="536">
        <v>0</v>
      </c>
      <c r="P9729" s="535">
        <v>45.64</v>
      </c>
      <c r="Q9729" s="536">
        <v>0</v>
      </c>
      <c r="R9729" s="535">
        <v>44.51</v>
      </c>
    </row>
    <row r="9730" spans="1:18" ht="12.75">
      <c r="A9730" s="145">
        <v>105033</v>
      </c>
      <c r="B9730" s="102" t="s">
        <v>31341</v>
      </c>
      <c r="C9730" s="145" t="s">
        <v>1</v>
      </c>
      <c r="D9730" s="535">
        <v>82.2</v>
      </c>
      <c r="E9730" s="536">
        <v>4.0000000000000002E-4</v>
      </c>
      <c r="F9730" s="535">
        <v>55.85</v>
      </c>
      <c r="G9730" s="536">
        <v>0</v>
      </c>
      <c r="H9730" s="535">
        <v>69.27</v>
      </c>
      <c r="I9730" s="536">
        <v>4.0000000000000002E-4</v>
      </c>
      <c r="J9730" s="535">
        <v>67.040000000000006</v>
      </c>
      <c r="K9730" s="536">
        <v>0</v>
      </c>
      <c r="L9730" s="535">
        <v>59.35</v>
      </c>
      <c r="M9730" s="536">
        <v>0</v>
      </c>
      <c r="N9730" s="535">
        <v>59.81</v>
      </c>
      <c r="O9730" s="536">
        <v>0</v>
      </c>
      <c r="P9730" s="535">
        <v>64.45</v>
      </c>
      <c r="Q9730" s="536">
        <v>0</v>
      </c>
      <c r="R9730" s="535">
        <v>61.4</v>
      </c>
    </row>
    <row r="9731" spans="1:18" ht="12.75">
      <c r="A9731" s="145">
        <v>93205</v>
      </c>
      <c r="B9731" s="102" t="s">
        <v>31342</v>
      </c>
      <c r="C9731" s="145" t="s">
        <v>1</v>
      </c>
      <c r="D9731" s="535">
        <v>99.95</v>
      </c>
      <c r="E9731" s="536">
        <v>4.0000000000000002E-4</v>
      </c>
      <c r="F9731" s="535">
        <v>67.010000000000005</v>
      </c>
      <c r="G9731" s="536">
        <v>0</v>
      </c>
      <c r="H9731" s="535">
        <v>84.08</v>
      </c>
      <c r="I9731" s="536">
        <v>5.0000000000000001E-4</v>
      </c>
      <c r="J9731" s="535">
        <v>81.430000000000007</v>
      </c>
      <c r="K9731" s="536">
        <v>0</v>
      </c>
      <c r="L9731" s="535">
        <v>72.290000000000006</v>
      </c>
      <c r="M9731" s="536">
        <v>0</v>
      </c>
      <c r="N9731" s="535">
        <v>72.36</v>
      </c>
      <c r="O9731" s="536">
        <v>0</v>
      </c>
      <c r="P9731" s="535">
        <v>78.06</v>
      </c>
      <c r="Q9731" s="536">
        <v>0</v>
      </c>
      <c r="R9731" s="535">
        <v>73.72</v>
      </c>
    </row>
    <row r="9732" spans="1:18" ht="12.75">
      <c r="A9732" s="145">
        <v>105032</v>
      </c>
      <c r="B9732" s="102" t="s">
        <v>31343</v>
      </c>
      <c r="C9732" s="145" t="s">
        <v>1</v>
      </c>
      <c r="D9732" s="535">
        <v>47.23</v>
      </c>
      <c r="E9732" s="536">
        <v>2.0000000000000001E-4</v>
      </c>
      <c r="F9732" s="535">
        <v>31.82</v>
      </c>
      <c r="G9732" s="536">
        <v>0</v>
      </c>
      <c r="H9732" s="535">
        <v>38.99</v>
      </c>
      <c r="I9732" s="536">
        <v>2.9999999999999997E-4</v>
      </c>
      <c r="J9732" s="535">
        <v>38.47</v>
      </c>
      <c r="K9732" s="536">
        <v>0</v>
      </c>
      <c r="L9732" s="535">
        <v>32.46</v>
      </c>
      <c r="M9732" s="536">
        <v>0</v>
      </c>
      <c r="N9732" s="535">
        <v>33.53</v>
      </c>
      <c r="O9732" s="536">
        <v>0</v>
      </c>
      <c r="P9732" s="535">
        <v>36.22</v>
      </c>
      <c r="Q9732" s="536">
        <v>0</v>
      </c>
      <c r="R9732" s="535">
        <v>34.479999999999997</v>
      </c>
    </row>
    <row r="9733" spans="1:18" ht="12.75">
      <c r="A9733" s="145">
        <v>105031</v>
      </c>
      <c r="B9733" s="102" t="s">
        <v>31344</v>
      </c>
      <c r="C9733" s="145" t="s">
        <v>1</v>
      </c>
      <c r="D9733" s="535">
        <v>70.88</v>
      </c>
      <c r="E9733" s="536">
        <v>4.0000000000000002E-4</v>
      </c>
      <c r="F9733" s="535">
        <v>46.14</v>
      </c>
      <c r="G9733" s="536">
        <v>0</v>
      </c>
      <c r="H9733" s="535">
        <v>58.06</v>
      </c>
      <c r="I9733" s="536">
        <v>5.0000000000000001E-4</v>
      </c>
      <c r="J9733" s="535">
        <v>57.43</v>
      </c>
      <c r="K9733" s="536">
        <v>0</v>
      </c>
      <c r="L9733" s="535">
        <v>48.72</v>
      </c>
      <c r="M9733" s="536">
        <v>0</v>
      </c>
      <c r="N9733" s="535">
        <v>49.67</v>
      </c>
      <c r="O9733" s="536">
        <v>0</v>
      </c>
      <c r="P9733" s="535">
        <v>53.71</v>
      </c>
      <c r="Q9733" s="536">
        <v>0</v>
      </c>
      <c r="R9733" s="535">
        <v>50.03</v>
      </c>
    </row>
    <row r="9734" spans="1:18" ht="12.75">
      <c r="A9734" s="145">
        <v>93199</v>
      </c>
      <c r="B9734" s="102" t="s">
        <v>31345</v>
      </c>
      <c r="C9734" s="145" t="s">
        <v>1</v>
      </c>
      <c r="D9734" s="535">
        <v>75.06</v>
      </c>
      <c r="E9734" s="536">
        <v>5.0000000000000001E-4</v>
      </c>
      <c r="F9734" s="535">
        <v>49.15</v>
      </c>
      <c r="G9734" s="536">
        <v>0</v>
      </c>
      <c r="H9734" s="535">
        <v>62.53</v>
      </c>
      <c r="I9734" s="536">
        <v>5.9999999999999995E-4</v>
      </c>
      <c r="J9734" s="535">
        <v>61.74</v>
      </c>
      <c r="K9734" s="536">
        <v>0</v>
      </c>
      <c r="L9734" s="535">
        <v>53.85</v>
      </c>
      <c r="M9734" s="536">
        <v>0</v>
      </c>
      <c r="N9734" s="535">
        <v>52.49</v>
      </c>
      <c r="O9734" s="536">
        <v>0</v>
      </c>
      <c r="P9734" s="535">
        <v>56.43</v>
      </c>
      <c r="Q9734" s="536">
        <v>0</v>
      </c>
      <c r="R9734" s="535">
        <v>52.9</v>
      </c>
    </row>
    <row r="9735" spans="1:18" ht="12.75">
      <c r="A9735" s="145">
        <v>105030</v>
      </c>
      <c r="B9735" s="102" t="s">
        <v>31346</v>
      </c>
      <c r="C9735" s="145" t="s">
        <v>1</v>
      </c>
      <c r="D9735" s="535">
        <v>50.72</v>
      </c>
      <c r="E9735" s="536">
        <v>2.6200000000000001E-2</v>
      </c>
      <c r="F9735" s="535">
        <v>39.270000000000003</v>
      </c>
      <c r="G9735" s="536">
        <v>3.3599999999999998E-2</v>
      </c>
      <c r="H9735" s="535">
        <v>44.91</v>
      </c>
      <c r="I9735" s="536">
        <v>3.0700000000000002E-2</v>
      </c>
      <c r="J9735" s="535">
        <v>44.08</v>
      </c>
      <c r="K9735" s="536">
        <v>2.9899999999999999E-2</v>
      </c>
      <c r="L9735" s="535">
        <v>43.82</v>
      </c>
      <c r="M9735" s="536">
        <v>0</v>
      </c>
      <c r="N9735" s="535">
        <v>43.28</v>
      </c>
      <c r="O9735" s="536">
        <v>3.0499999999999999E-2</v>
      </c>
      <c r="P9735" s="535">
        <v>44.15</v>
      </c>
      <c r="Q9735" s="536">
        <v>2.9899999999999999E-2</v>
      </c>
      <c r="R9735" s="535">
        <v>44.78</v>
      </c>
    </row>
    <row r="9736" spans="1:18" ht="12.75">
      <c r="A9736" s="145">
        <v>105029</v>
      </c>
      <c r="B9736" s="102" t="s">
        <v>31347</v>
      </c>
      <c r="C9736" s="145" t="s">
        <v>1</v>
      </c>
      <c r="D9736" s="535">
        <v>62.82</v>
      </c>
      <c r="E9736" s="536">
        <v>2.1299999999999999E-2</v>
      </c>
      <c r="F9736" s="535">
        <v>46.92</v>
      </c>
      <c r="G9736" s="536">
        <v>2.81E-2</v>
      </c>
      <c r="H9736" s="535">
        <v>55.21</v>
      </c>
      <c r="I9736" s="536">
        <v>2.52E-2</v>
      </c>
      <c r="J9736" s="535">
        <v>54.36</v>
      </c>
      <c r="K9736" s="536">
        <v>2.4299999999999999E-2</v>
      </c>
      <c r="L9736" s="535">
        <v>53.26</v>
      </c>
      <c r="M9736" s="536">
        <v>0</v>
      </c>
      <c r="N9736" s="535">
        <v>51.7</v>
      </c>
      <c r="O9736" s="536">
        <v>2.5499999999999998E-2</v>
      </c>
      <c r="P9736" s="535">
        <v>53.23</v>
      </c>
      <c r="Q9736" s="536">
        <v>2.4799999999999999E-2</v>
      </c>
      <c r="R9736" s="535">
        <v>52.89</v>
      </c>
    </row>
    <row r="9737" spans="1:18" ht="12.75">
      <c r="A9737" s="145">
        <v>93197</v>
      </c>
      <c r="B9737" s="102" t="s">
        <v>31348</v>
      </c>
      <c r="C9737" s="145" t="s">
        <v>1</v>
      </c>
      <c r="D9737" s="535">
        <v>74.959999999999994</v>
      </c>
      <c r="E9737" s="536">
        <v>1.7999999999999999E-2</v>
      </c>
      <c r="F9737" s="535">
        <v>54.59</v>
      </c>
      <c r="G9737" s="536">
        <v>2.4199999999999999E-2</v>
      </c>
      <c r="H9737" s="535">
        <v>65.56</v>
      </c>
      <c r="I9737" s="536">
        <v>2.1499999999999998E-2</v>
      </c>
      <c r="J9737" s="535">
        <v>64.680000000000007</v>
      </c>
      <c r="K9737" s="536">
        <v>2.0400000000000001E-2</v>
      </c>
      <c r="L9737" s="535">
        <v>62.71</v>
      </c>
      <c r="M9737" s="536">
        <v>0</v>
      </c>
      <c r="N9737" s="535">
        <v>60.16</v>
      </c>
      <c r="O9737" s="536">
        <v>2.1899999999999999E-2</v>
      </c>
      <c r="P9737" s="535">
        <v>62.34</v>
      </c>
      <c r="Q9737" s="536">
        <v>2.12E-2</v>
      </c>
      <c r="R9737" s="535">
        <v>61.02</v>
      </c>
    </row>
    <row r="9738" spans="1:18" ht="12.75">
      <c r="A9738" s="145">
        <v>105040</v>
      </c>
      <c r="B9738" s="102" t="s">
        <v>31349</v>
      </c>
      <c r="C9738" s="145" t="s">
        <v>1</v>
      </c>
      <c r="D9738" s="535">
        <v>40.71</v>
      </c>
      <c r="E9738" s="536">
        <v>8.8000000000000005E-3</v>
      </c>
      <c r="F9738" s="535">
        <v>31.51</v>
      </c>
      <c r="G9738" s="536">
        <v>1.0500000000000001E-2</v>
      </c>
      <c r="H9738" s="535">
        <v>38.47</v>
      </c>
      <c r="I9738" s="536">
        <v>9.5999999999999992E-3</v>
      </c>
      <c r="J9738" s="535">
        <v>34.39</v>
      </c>
      <c r="K9738" s="536">
        <v>9.2999999999999992E-3</v>
      </c>
      <c r="L9738" s="535">
        <v>36.630000000000003</v>
      </c>
      <c r="M9738" s="536">
        <v>0</v>
      </c>
      <c r="N9738" s="535">
        <v>34.200000000000003</v>
      </c>
      <c r="O9738" s="536">
        <v>9.4000000000000004E-3</v>
      </c>
      <c r="P9738" s="535">
        <v>35.799999999999997</v>
      </c>
      <c r="Q9738" s="536">
        <v>9.1999999999999998E-3</v>
      </c>
      <c r="R9738" s="535">
        <v>36.19</v>
      </c>
    </row>
    <row r="9739" spans="1:18" ht="12.75">
      <c r="A9739" s="145">
        <v>105039</v>
      </c>
      <c r="B9739" s="102" t="s">
        <v>31350</v>
      </c>
      <c r="C9739" s="145" t="s">
        <v>1</v>
      </c>
      <c r="D9739" s="535">
        <v>60.12</v>
      </c>
      <c r="E9739" s="536">
        <v>9.1000000000000004E-3</v>
      </c>
      <c r="F9739" s="535">
        <v>46.58</v>
      </c>
      <c r="G9739" s="536">
        <v>1.0500000000000001E-2</v>
      </c>
      <c r="H9739" s="535">
        <v>56.85</v>
      </c>
      <c r="I9739" s="536">
        <v>9.9000000000000008E-3</v>
      </c>
      <c r="J9739" s="535">
        <v>50.86</v>
      </c>
      <c r="K9739" s="536">
        <v>9.5999999999999992E-3</v>
      </c>
      <c r="L9739" s="535">
        <v>54.06</v>
      </c>
      <c r="M9739" s="536">
        <v>0</v>
      </c>
      <c r="N9739" s="535">
        <v>50.52</v>
      </c>
      <c r="O9739" s="536">
        <v>9.7000000000000003E-3</v>
      </c>
      <c r="P9739" s="535">
        <v>52.85</v>
      </c>
      <c r="Q9739" s="536">
        <v>9.2999999999999992E-3</v>
      </c>
      <c r="R9739" s="535">
        <v>53.5</v>
      </c>
    </row>
    <row r="9740" spans="1:18" ht="12.75">
      <c r="A9740" s="145">
        <v>105038</v>
      </c>
      <c r="B9740" s="102" t="s">
        <v>31351</v>
      </c>
      <c r="C9740" s="145" t="s">
        <v>1</v>
      </c>
      <c r="D9740" s="535">
        <v>83.53</v>
      </c>
      <c r="E9740" s="536">
        <v>9.1999999999999998E-3</v>
      </c>
      <c r="F9740" s="535">
        <v>64.72</v>
      </c>
      <c r="G9740" s="536">
        <v>1.0699999999999999E-2</v>
      </c>
      <c r="H9740" s="535">
        <v>78.989999999999995</v>
      </c>
      <c r="I9740" s="536">
        <v>9.9000000000000008E-3</v>
      </c>
      <c r="J9740" s="535">
        <v>70.69</v>
      </c>
      <c r="K9740" s="536">
        <v>9.7999999999999997E-3</v>
      </c>
      <c r="L9740" s="535">
        <v>75.06</v>
      </c>
      <c r="M9740" s="536">
        <v>0</v>
      </c>
      <c r="N9740" s="535">
        <v>70.16</v>
      </c>
      <c r="O9740" s="536">
        <v>9.7999999999999997E-3</v>
      </c>
      <c r="P9740" s="535">
        <v>73.400000000000006</v>
      </c>
      <c r="Q9740" s="536">
        <v>9.4000000000000004E-3</v>
      </c>
      <c r="R9740" s="535">
        <v>74.31</v>
      </c>
    </row>
    <row r="9741" spans="1:18" ht="12.75">
      <c r="A9741" s="145">
        <v>105028</v>
      </c>
      <c r="B9741" s="102" t="s">
        <v>31352</v>
      </c>
      <c r="C9741" s="145" t="s">
        <v>1</v>
      </c>
      <c r="D9741" s="535">
        <v>26.43</v>
      </c>
      <c r="E9741" s="536">
        <v>4.99E-2</v>
      </c>
      <c r="F9741" s="535">
        <v>20.51</v>
      </c>
      <c r="G9741" s="536">
        <v>6.4399999999999999E-2</v>
      </c>
      <c r="H9741" s="535">
        <v>23.26</v>
      </c>
      <c r="I9741" s="536">
        <v>5.8000000000000003E-2</v>
      </c>
      <c r="J9741" s="535">
        <v>22.98</v>
      </c>
      <c r="K9741" s="536">
        <v>5.74E-2</v>
      </c>
      <c r="L9741" s="535">
        <v>22.45</v>
      </c>
      <c r="M9741" s="536">
        <v>0</v>
      </c>
      <c r="N9741" s="535">
        <v>22.29</v>
      </c>
      <c r="O9741" s="536">
        <v>5.9200000000000003E-2</v>
      </c>
      <c r="P9741" s="535">
        <v>22.73</v>
      </c>
      <c r="Q9741" s="536">
        <v>5.8099999999999999E-2</v>
      </c>
      <c r="R9741" s="535">
        <v>22.95</v>
      </c>
    </row>
    <row r="9742" spans="1:18" ht="12.75">
      <c r="A9742" s="145">
        <v>105027</v>
      </c>
      <c r="B9742" s="102" t="s">
        <v>31353</v>
      </c>
      <c r="C9742" s="145" t="s">
        <v>1</v>
      </c>
      <c r="D9742" s="535">
        <v>31.38</v>
      </c>
      <c r="E9742" s="536">
        <v>4.2700000000000002E-2</v>
      </c>
      <c r="F9742" s="535">
        <v>23.48</v>
      </c>
      <c r="G9742" s="536">
        <v>5.62E-2</v>
      </c>
      <c r="H9742" s="535">
        <v>27.31</v>
      </c>
      <c r="I9742" s="536">
        <v>5.0200000000000002E-2</v>
      </c>
      <c r="J9742" s="535">
        <v>27.19</v>
      </c>
      <c r="K9742" s="536">
        <v>4.8500000000000001E-2</v>
      </c>
      <c r="L9742" s="535">
        <v>26.14</v>
      </c>
      <c r="M9742" s="536">
        <v>0</v>
      </c>
      <c r="N9742" s="535">
        <v>25.57</v>
      </c>
      <c r="O9742" s="536">
        <v>5.16E-2</v>
      </c>
      <c r="P9742" s="535">
        <v>26.26</v>
      </c>
      <c r="Q9742" s="536">
        <v>5.0299999999999997E-2</v>
      </c>
      <c r="R9742" s="535">
        <v>26.03</v>
      </c>
    </row>
    <row r="9743" spans="1:18" ht="12.75">
      <c r="A9743" s="145">
        <v>93194</v>
      </c>
      <c r="B9743" s="102" t="s">
        <v>31354</v>
      </c>
      <c r="C9743" s="145" t="s">
        <v>1</v>
      </c>
      <c r="D9743" s="535">
        <v>37.19</v>
      </c>
      <c r="E9743" s="536">
        <v>3.5999999999999997E-2</v>
      </c>
      <c r="F9743" s="535">
        <v>26.89</v>
      </c>
      <c r="G9743" s="536">
        <v>4.9099999999999998E-2</v>
      </c>
      <c r="H9743" s="535">
        <v>32.020000000000003</v>
      </c>
      <c r="I9743" s="536">
        <v>4.2799999999999998E-2</v>
      </c>
      <c r="J9743" s="535">
        <v>32.119999999999997</v>
      </c>
      <c r="K9743" s="536">
        <v>4.1099999999999998E-2</v>
      </c>
      <c r="L9743" s="535">
        <v>30.39</v>
      </c>
      <c r="M9743" s="536">
        <v>0</v>
      </c>
      <c r="N9743" s="535">
        <v>29.29</v>
      </c>
      <c r="O9743" s="536">
        <v>4.5100000000000001E-2</v>
      </c>
      <c r="P9743" s="535">
        <v>30.31</v>
      </c>
      <c r="Q9743" s="536">
        <v>4.3499999999999997E-2</v>
      </c>
      <c r="R9743" s="535">
        <v>29.48</v>
      </c>
    </row>
    <row r="9744" spans="1:18" ht="12.75">
      <c r="A9744" s="145">
        <v>93200</v>
      </c>
      <c r="B9744" s="102" t="s">
        <v>31355</v>
      </c>
      <c r="C9744" s="145" t="s">
        <v>1</v>
      </c>
      <c r="D9744" s="535">
        <v>14.28</v>
      </c>
      <c r="E9744" s="536">
        <v>1.4E-3</v>
      </c>
      <c r="F9744" s="535">
        <v>11.09</v>
      </c>
      <c r="G9744" s="536">
        <v>0</v>
      </c>
      <c r="H9744" s="535">
        <v>13.64</v>
      </c>
      <c r="I9744" s="536">
        <v>1.5E-3</v>
      </c>
      <c r="J9744" s="535">
        <v>11.41</v>
      </c>
      <c r="K9744" s="536">
        <v>0</v>
      </c>
      <c r="L9744" s="535">
        <v>14.19</v>
      </c>
      <c r="M9744" s="536">
        <v>0</v>
      </c>
      <c r="N9744" s="535">
        <v>12.74</v>
      </c>
      <c r="O9744" s="536">
        <v>0</v>
      </c>
      <c r="P9744" s="535">
        <v>13.7</v>
      </c>
      <c r="Q9744" s="536">
        <v>0</v>
      </c>
      <c r="R9744" s="535">
        <v>13.21</v>
      </c>
    </row>
    <row r="9745" spans="1:18" ht="12.75">
      <c r="A9745" s="145">
        <v>93203</v>
      </c>
      <c r="B9745" s="102" t="s">
        <v>31356</v>
      </c>
      <c r="C9745" s="145" t="s">
        <v>1</v>
      </c>
      <c r="D9745" s="535">
        <v>13.58</v>
      </c>
      <c r="E9745" s="536">
        <v>0</v>
      </c>
      <c r="F9745" s="535">
        <v>12.39</v>
      </c>
      <c r="G9745" s="536">
        <v>0</v>
      </c>
      <c r="H9745" s="535">
        <v>12.72</v>
      </c>
      <c r="I9745" s="536">
        <v>0</v>
      </c>
      <c r="J9745" s="535">
        <v>13.47</v>
      </c>
      <c r="K9745" s="536">
        <v>0</v>
      </c>
      <c r="L9745" s="535">
        <v>17.79</v>
      </c>
      <c r="M9745" s="536">
        <v>0</v>
      </c>
      <c r="N9745" s="535">
        <v>14.07</v>
      </c>
      <c r="O9745" s="536">
        <v>0</v>
      </c>
      <c r="P9745" s="535">
        <v>12.09</v>
      </c>
      <c r="Q9745" s="536">
        <v>0</v>
      </c>
      <c r="R9745" s="535">
        <v>13.14</v>
      </c>
    </row>
    <row r="9746" spans="1:18" ht="12.75">
      <c r="A9746" s="145">
        <v>93202</v>
      </c>
      <c r="B9746" s="102" t="s">
        <v>31357</v>
      </c>
      <c r="C9746" s="145" t="s">
        <v>1</v>
      </c>
      <c r="D9746" s="535">
        <v>33.909999999999997</v>
      </c>
      <c r="E9746" s="536">
        <v>8.9999999999999998E-4</v>
      </c>
      <c r="F9746" s="535">
        <v>27.79</v>
      </c>
      <c r="G9746" s="536">
        <v>0</v>
      </c>
      <c r="H9746" s="535">
        <v>31.21</v>
      </c>
      <c r="I9746" s="536">
        <v>1E-3</v>
      </c>
      <c r="J9746" s="535">
        <v>28.08</v>
      </c>
      <c r="K9746" s="536">
        <v>0</v>
      </c>
      <c r="L9746" s="535">
        <v>32.57</v>
      </c>
      <c r="M9746" s="536">
        <v>0</v>
      </c>
      <c r="N9746" s="535">
        <v>29.68</v>
      </c>
      <c r="O9746" s="536">
        <v>0</v>
      </c>
      <c r="P9746" s="535">
        <v>33.200000000000003</v>
      </c>
      <c r="Q9746" s="536">
        <v>0</v>
      </c>
      <c r="R9746" s="535">
        <v>30.7</v>
      </c>
    </row>
    <row r="9747" spans="1:18" ht="12.75">
      <c r="A9747" s="145">
        <v>105026</v>
      </c>
      <c r="B9747" s="102" t="s">
        <v>31358</v>
      </c>
      <c r="C9747" s="145" t="s">
        <v>1</v>
      </c>
      <c r="D9747" s="535">
        <v>55.81</v>
      </c>
      <c r="E9747" s="536">
        <v>2.0000000000000001E-4</v>
      </c>
      <c r="F9747" s="535">
        <v>40.35</v>
      </c>
      <c r="G9747" s="536">
        <v>0</v>
      </c>
      <c r="H9747" s="535">
        <v>47.31</v>
      </c>
      <c r="I9747" s="536">
        <v>2.0000000000000001E-4</v>
      </c>
      <c r="J9747" s="535">
        <v>46.32</v>
      </c>
      <c r="K9747" s="536">
        <v>0</v>
      </c>
      <c r="L9747" s="535">
        <v>42.02</v>
      </c>
      <c r="M9747" s="536">
        <v>0</v>
      </c>
      <c r="N9747" s="535">
        <v>43.54</v>
      </c>
      <c r="O9747" s="536">
        <v>0</v>
      </c>
      <c r="P9747" s="535">
        <v>45.62</v>
      </c>
      <c r="Q9747" s="536">
        <v>0</v>
      </c>
      <c r="R9747" s="535">
        <v>44.3</v>
      </c>
    </row>
    <row r="9748" spans="1:18" ht="12.75">
      <c r="A9748" s="145">
        <v>105025</v>
      </c>
      <c r="B9748" s="102" t="s">
        <v>31359</v>
      </c>
      <c r="C9748" s="145" t="s">
        <v>1</v>
      </c>
      <c r="D9748" s="535">
        <v>81.64</v>
      </c>
      <c r="E9748" s="536">
        <v>4.0000000000000002E-4</v>
      </c>
      <c r="F9748" s="535">
        <v>56.5</v>
      </c>
      <c r="G9748" s="536">
        <v>0</v>
      </c>
      <c r="H9748" s="535">
        <v>68.63</v>
      </c>
      <c r="I9748" s="536">
        <v>4.0000000000000002E-4</v>
      </c>
      <c r="J9748" s="535">
        <v>67.08</v>
      </c>
      <c r="K9748" s="536">
        <v>0</v>
      </c>
      <c r="L9748" s="535">
        <v>60.52</v>
      </c>
      <c r="M9748" s="536">
        <v>0</v>
      </c>
      <c r="N9748" s="535">
        <v>61.76</v>
      </c>
      <c r="O9748" s="536">
        <v>0</v>
      </c>
      <c r="P9748" s="535">
        <v>65.34</v>
      </c>
      <c r="Q9748" s="536">
        <v>0</v>
      </c>
      <c r="R9748" s="535">
        <v>62.12</v>
      </c>
    </row>
    <row r="9749" spans="1:18" ht="12.75">
      <c r="A9749" s="145">
        <v>93191</v>
      </c>
      <c r="B9749" s="102" t="s">
        <v>31360</v>
      </c>
      <c r="C9749" s="145" t="s">
        <v>1</v>
      </c>
      <c r="D9749" s="535">
        <v>99.85</v>
      </c>
      <c r="E9749" s="536">
        <v>4.0000000000000002E-4</v>
      </c>
      <c r="F9749" s="535">
        <v>68.05</v>
      </c>
      <c r="G9749" s="536">
        <v>0</v>
      </c>
      <c r="H9749" s="535">
        <v>83.91</v>
      </c>
      <c r="I9749" s="536">
        <v>5.0000000000000001E-4</v>
      </c>
      <c r="J9749" s="535">
        <v>81.849999999999994</v>
      </c>
      <c r="K9749" s="536">
        <v>0</v>
      </c>
      <c r="L9749" s="535">
        <v>73.94</v>
      </c>
      <c r="M9749" s="536">
        <v>0</v>
      </c>
      <c r="N9749" s="535">
        <v>74.760000000000005</v>
      </c>
      <c r="O9749" s="536">
        <v>0</v>
      </c>
      <c r="P9749" s="535">
        <v>79.41</v>
      </c>
      <c r="Q9749" s="536">
        <v>0</v>
      </c>
      <c r="R9749" s="535">
        <v>74.930000000000007</v>
      </c>
    </row>
    <row r="9750" spans="1:18" ht="12.75">
      <c r="A9750" s="145">
        <v>105024</v>
      </c>
      <c r="B9750" s="102" t="s">
        <v>31361</v>
      </c>
      <c r="C9750" s="145" t="s">
        <v>1</v>
      </c>
      <c r="D9750" s="535">
        <v>62.72</v>
      </c>
      <c r="E9750" s="536">
        <v>2.12E-2</v>
      </c>
      <c r="F9750" s="535">
        <v>50.81</v>
      </c>
      <c r="G9750" s="536">
        <v>2.5999999999999999E-2</v>
      </c>
      <c r="H9750" s="535">
        <v>56.98</v>
      </c>
      <c r="I9750" s="536">
        <v>2.4199999999999999E-2</v>
      </c>
      <c r="J9750" s="535">
        <v>54.88</v>
      </c>
      <c r="K9750" s="536">
        <v>2.41E-2</v>
      </c>
      <c r="L9750" s="535">
        <v>56.98</v>
      </c>
      <c r="M9750" s="536">
        <v>0</v>
      </c>
      <c r="N9750" s="535">
        <v>56.41</v>
      </c>
      <c r="O9750" s="536">
        <v>2.3400000000000001E-2</v>
      </c>
      <c r="P9750" s="535">
        <v>56.88</v>
      </c>
      <c r="Q9750" s="536">
        <v>2.3199999999999998E-2</v>
      </c>
      <c r="R9750" s="535">
        <v>58.01</v>
      </c>
    </row>
    <row r="9751" spans="1:18" ht="12.75">
      <c r="A9751" s="145">
        <v>105023</v>
      </c>
      <c r="B9751" s="102" t="s">
        <v>31362</v>
      </c>
      <c r="C9751" s="145" t="s">
        <v>1</v>
      </c>
      <c r="D9751" s="535">
        <v>78.61</v>
      </c>
      <c r="E9751" s="536">
        <v>1.7000000000000001E-2</v>
      </c>
      <c r="F9751" s="535">
        <v>61.77</v>
      </c>
      <c r="G9751" s="536">
        <v>2.1399999999999999E-2</v>
      </c>
      <c r="H9751" s="535">
        <v>70.959999999999994</v>
      </c>
      <c r="I9751" s="536">
        <v>1.9599999999999999E-2</v>
      </c>
      <c r="J9751" s="535">
        <v>68.37</v>
      </c>
      <c r="K9751" s="536">
        <v>1.9300000000000001E-2</v>
      </c>
      <c r="L9751" s="535">
        <v>70.44</v>
      </c>
      <c r="M9751" s="536">
        <v>0</v>
      </c>
      <c r="N9751" s="535">
        <v>68.89</v>
      </c>
      <c r="O9751" s="536">
        <v>1.9199999999999998E-2</v>
      </c>
      <c r="P9751" s="535">
        <v>70</v>
      </c>
      <c r="Q9751" s="536">
        <v>1.89E-2</v>
      </c>
      <c r="R9751" s="535">
        <v>70.400000000000006</v>
      </c>
    </row>
    <row r="9752" spans="1:18" ht="12.75">
      <c r="A9752" s="145">
        <v>93187</v>
      </c>
      <c r="B9752" s="102" t="s">
        <v>31363</v>
      </c>
      <c r="C9752" s="145" t="s">
        <v>1</v>
      </c>
      <c r="D9752" s="535">
        <v>94.5</v>
      </c>
      <c r="E9752" s="536">
        <v>1.43E-2</v>
      </c>
      <c r="F9752" s="535">
        <v>72.7</v>
      </c>
      <c r="G9752" s="536">
        <v>1.8200000000000001E-2</v>
      </c>
      <c r="H9752" s="535">
        <v>84.93</v>
      </c>
      <c r="I9752" s="536">
        <v>1.66E-2</v>
      </c>
      <c r="J9752" s="535">
        <v>81.849999999999994</v>
      </c>
      <c r="K9752" s="536">
        <v>1.61E-2</v>
      </c>
      <c r="L9752" s="535">
        <v>83.87</v>
      </c>
      <c r="M9752" s="536">
        <v>0</v>
      </c>
      <c r="N9752" s="535">
        <v>81.319999999999993</v>
      </c>
      <c r="O9752" s="536">
        <v>1.6199999999999999E-2</v>
      </c>
      <c r="P9752" s="535">
        <v>83.12</v>
      </c>
      <c r="Q9752" s="536">
        <v>1.5900000000000001E-2</v>
      </c>
      <c r="R9752" s="535">
        <v>82.74</v>
      </c>
    </row>
    <row r="9753" spans="1:18" ht="12.75">
      <c r="A9753" s="145">
        <v>105037</v>
      </c>
      <c r="B9753" s="102" t="s">
        <v>31364</v>
      </c>
      <c r="C9753" s="145" t="s">
        <v>1</v>
      </c>
      <c r="D9753" s="535">
        <v>40.89</v>
      </c>
      <c r="E9753" s="536">
        <v>8.8000000000000005E-3</v>
      </c>
      <c r="F9753" s="535">
        <v>31.66</v>
      </c>
      <c r="G9753" s="536">
        <v>1.04E-2</v>
      </c>
      <c r="H9753" s="535">
        <v>38.659999999999997</v>
      </c>
      <c r="I9753" s="536">
        <v>9.5999999999999992E-3</v>
      </c>
      <c r="J9753" s="535">
        <v>34.54</v>
      </c>
      <c r="K9753" s="536">
        <v>9.2999999999999992E-3</v>
      </c>
      <c r="L9753" s="535">
        <v>36.81</v>
      </c>
      <c r="M9753" s="536">
        <v>0</v>
      </c>
      <c r="N9753" s="535">
        <v>34.369999999999997</v>
      </c>
      <c r="O9753" s="536">
        <v>9.2999999999999992E-3</v>
      </c>
      <c r="P9753" s="535">
        <v>35.99</v>
      </c>
      <c r="Q9753" s="536">
        <v>9.1999999999999998E-3</v>
      </c>
      <c r="R9753" s="535">
        <v>36.380000000000003</v>
      </c>
    </row>
    <row r="9754" spans="1:18" ht="12.75">
      <c r="A9754" s="145">
        <v>105036</v>
      </c>
      <c r="B9754" s="102" t="s">
        <v>31365</v>
      </c>
      <c r="C9754" s="145" t="s">
        <v>1</v>
      </c>
      <c r="D9754" s="535">
        <v>60.35</v>
      </c>
      <c r="E9754" s="536">
        <v>9.1000000000000004E-3</v>
      </c>
      <c r="F9754" s="535">
        <v>46.78</v>
      </c>
      <c r="G9754" s="536">
        <v>1.0500000000000001E-2</v>
      </c>
      <c r="H9754" s="535">
        <v>57.09</v>
      </c>
      <c r="I9754" s="536">
        <v>9.7999999999999997E-3</v>
      </c>
      <c r="J9754" s="535">
        <v>51.05</v>
      </c>
      <c r="K9754" s="536">
        <v>9.5999999999999992E-3</v>
      </c>
      <c r="L9754" s="535">
        <v>54.3</v>
      </c>
      <c r="M9754" s="536">
        <v>0</v>
      </c>
      <c r="N9754" s="535">
        <v>50.74</v>
      </c>
      <c r="O9754" s="536">
        <v>9.7000000000000003E-3</v>
      </c>
      <c r="P9754" s="535">
        <v>53.1</v>
      </c>
      <c r="Q9754" s="536">
        <v>9.1999999999999998E-3</v>
      </c>
      <c r="R9754" s="535">
        <v>53.74</v>
      </c>
    </row>
    <row r="9755" spans="1:18" ht="12.75">
      <c r="A9755" s="145">
        <v>105035</v>
      </c>
      <c r="B9755" s="102" t="s">
        <v>31366</v>
      </c>
      <c r="C9755" s="145" t="s">
        <v>1</v>
      </c>
      <c r="D9755" s="535">
        <v>83.74</v>
      </c>
      <c r="E9755" s="536">
        <v>9.1999999999999998E-3</v>
      </c>
      <c r="F9755" s="535">
        <v>64.89</v>
      </c>
      <c r="G9755" s="536">
        <v>1.06E-2</v>
      </c>
      <c r="H9755" s="535">
        <v>79.2</v>
      </c>
      <c r="I9755" s="536">
        <v>9.7999999999999997E-3</v>
      </c>
      <c r="J9755" s="535">
        <v>70.86</v>
      </c>
      <c r="K9755" s="536">
        <v>9.7000000000000003E-3</v>
      </c>
      <c r="L9755" s="535">
        <v>75.28</v>
      </c>
      <c r="M9755" s="536">
        <v>0</v>
      </c>
      <c r="N9755" s="535">
        <v>70.36</v>
      </c>
      <c r="O9755" s="536">
        <v>9.7999999999999997E-3</v>
      </c>
      <c r="P9755" s="535">
        <v>73.62</v>
      </c>
      <c r="Q9755" s="536">
        <v>9.4000000000000004E-3</v>
      </c>
      <c r="R9755" s="535">
        <v>74.52</v>
      </c>
    </row>
    <row r="9756" spans="1:18" ht="12.75">
      <c r="A9756" s="145">
        <v>105022</v>
      </c>
      <c r="B9756" s="102" t="s">
        <v>31367</v>
      </c>
      <c r="C9756" s="145" t="s">
        <v>1</v>
      </c>
      <c r="D9756" s="535">
        <v>26.77</v>
      </c>
      <c r="E9756" s="536">
        <v>4.9299999999999997E-2</v>
      </c>
      <c r="F9756" s="535">
        <v>20.82</v>
      </c>
      <c r="G9756" s="536">
        <v>6.3399999999999998E-2</v>
      </c>
      <c r="H9756" s="535">
        <v>23.58</v>
      </c>
      <c r="I9756" s="536">
        <v>5.7299999999999997E-2</v>
      </c>
      <c r="J9756" s="535">
        <v>23.27</v>
      </c>
      <c r="K9756" s="536">
        <v>5.67E-2</v>
      </c>
      <c r="L9756" s="535">
        <v>22.81</v>
      </c>
      <c r="M9756" s="536">
        <v>0</v>
      </c>
      <c r="N9756" s="535">
        <v>22.64</v>
      </c>
      <c r="O9756" s="536">
        <v>5.8299999999999998E-2</v>
      </c>
      <c r="P9756" s="535">
        <v>23.1</v>
      </c>
      <c r="Q9756" s="536">
        <v>5.7099999999999998E-2</v>
      </c>
      <c r="R9756" s="535">
        <v>23.33</v>
      </c>
    </row>
    <row r="9757" spans="1:18" ht="12.75">
      <c r="A9757" s="145">
        <v>105021</v>
      </c>
      <c r="B9757" s="102" t="s">
        <v>31368</v>
      </c>
      <c r="C9757" s="145" t="s">
        <v>1</v>
      </c>
      <c r="D9757" s="535">
        <v>31.75</v>
      </c>
      <c r="E9757" s="536">
        <v>4.2200000000000001E-2</v>
      </c>
      <c r="F9757" s="535">
        <v>23.8</v>
      </c>
      <c r="G9757" s="536">
        <v>5.5500000000000001E-2</v>
      </c>
      <c r="H9757" s="535">
        <v>27.66</v>
      </c>
      <c r="I9757" s="536">
        <v>4.9500000000000002E-2</v>
      </c>
      <c r="J9757" s="535">
        <v>27.49</v>
      </c>
      <c r="K9757" s="536">
        <v>4.8000000000000001E-2</v>
      </c>
      <c r="L9757" s="535">
        <v>26.53</v>
      </c>
      <c r="M9757" s="536">
        <v>0</v>
      </c>
      <c r="N9757" s="535">
        <v>25.96</v>
      </c>
      <c r="O9757" s="536">
        <v>5.0799999999999998E-2</v>
      </c>
      <c r="P9757" s="535">
        <v>26.64</v>
      </c>
      <c r="Q9757" s="536">
        <v>4.9500000000000002E-2</v>
      </c>
      <c r="R9757" s="535">
        <v>26.44</v>
      </c>
    </row>
    <row r="9758" spans="1:18" ht="12.75">
      <c r="A9758" s="145">
        <v>93184</v>
      </c>
      <c r="B9758" s="102" t="s">
        <v>31369</v>
      </c>
      <c r="C9758" s="145" t="s">
        <v>1</v>
      </c>
      <c r="D9758" s="535">
        <v>37.89</v>
      </c>
      <c r="E9758" s="536">
        <v>3.5400000000000001E-2</v>
      </c>
      <c r="F9758" s="535">
        <v>27.51</v>
      </c>
      <c r="G9758" s="536">
        <v>4.8000000000000001E-2</v>
      </c>
      <c r="H9758" s="535">
        <v>32.68</v>
      </c>
      <c r="I9758" s="536">
        <v>4.19E-2</v>
      </c>
      <c r="J9758" s="535">
        <v>32.72</v>
      </c>
      <c r="K9758" s="536">
        <v>4.0300000000000002E-2</v>
      </c>
      <c r="L9758" s="535">
        <v>31.14</v>
      </c>
      <c r="M9758" s="536">
        <v>0</v>
      </c>
      <c r="N9758" s="535">
        <v>30.09</v>
      </c>
      <c r="O9758" s="536">
        <v>4.3900000000000002E-2</v>
      </c>
      <c r="P9758" s="535">
        <v>31.08</v>
      </c>
      <c r="Q9758" s="536">
        <v>4.2500000000000003E-2</v>
      </c>
      <c r="R9758" s="535">
        <v>30.31</v>
      </c>
    </row>
    <row r="9759" spans="1:18" ht="12.75">
      <c r="A9759" s="145">
        <v>106317</v>
      </c>
      <c r="B9759" s="102" t="s">
        <v>31370</v>
      </c>
      <c r="C9759" s="145" t="s">
        <v>4</v>
      </c>
      <c r="D9759" s="535">
        <v>0</v>
      </c>
      <c r="E9759" s="536"/>
      <c r="F9759" s="535">
        <v>0</v>
      </c>
      <c r="G9759" s="536"/>
      <c r="H9759" s="535">
        <v>0</v>
      </c>
      <c r="I9759" s="536"/>
      <c r="J9759" s="535">
        <v>0</v>
      </c>
      <c r="K9759" s="536"/>
      <c r="L9759" s="535">
        <v>0</v>
      </c>
      <c r="M9759" s="536"/>
      <c r="N9759" s="535">
        <v>0</v>
      </c>
      <c r="O9759" s="536"/>
      <c r="P9759" s="535">
        <v>0</v>
      </c>
      <c r="Q9759" s="536"/>
      <c r="R9759" s="535">
        <v>0</v>
      </c>
    </row>
    <row r="9760" spans="1:18" ht="12.75">
      <c r="A9760" s="145">
        <v>102237</v>
      </c>
      <c r="B9760" s="102" t="s">
        <v>31371</v>
      </c>
      <c r="C9760" s="145" t="s">
        <v>4</v>
      </c>
      <c r="D9760" s="535">
        <v>0</v>
      </c>
      <c r="E9760" s="536"/>
      <c r="F9760" s="535">
        <v>0</v>
      </c>
      <c r="G9760" s="536"/>
      <c r="H9760" s="535">
        <v>0</v>
      </c>
      <c r="I9760" s="536"/>
      <c r="J9760" s="535">
        <v>0</v>
      </c>
      <c r="K9760" s="536"/>
      <c r="L9760" s="535">
        <v>0</v>
      </c>
      <c r="M9760" s="536"/>
      <c r="N9760" s="535">
        <v>0</v>
      </c>
      <c r="O9760" s="536"/>
      <c r="P9760" s="535">
        <v>0</v>
      </c>
      <c r="Q9760" s="536"/>
      <c r="R9760" s="535">
        <v>0</v>
      </c>
    </row>
    <row r="9761" spans="1:18" ht="12.75">
      <c r="A9761" s="145">
        <v>102149</v>
      </c>
      <c r="B9761" s="102" t="s">
        <v>31372</v>
      </c>
      <c r="C9761" s="145" t="s">
        <v>4</v>
      </c>
      <c r="D9761" s="535">
        <v>0</v>
      </c>
      <c r="E9761" s="536"/>
      <c r="F9761" s="535">
        <v>0</v>
      </c>
      <c r="G9761" s="536"/>
      <c r="H9761" s="535">
        <v>0</v>
      </c>
      <c r="I9761" s="536"/>
      <c r="J9761" s="535">
        <v>0</v>
      </c>
      <c r="K9761" s="536"/>
      <c r="L9761" s="535">
        <v>0</v>
      </c>
      <c r="M9761" s="536"/>
      <c r="N9761" s="535">
        <v>0</v>
      </c>
      <c r="O9761" s="536"/>
      <c r="P9761" s="535">
        <v>0</v>
      </c>
      <c r="Q9761" s="536"/>
      <c r="R9761" s="535">
        <v>0</v>
      </c>
    </row>
    <row r="9762" spans="1:18" ht="12.75">
      <c r="A9762" s="145">
        <v>102144</v>
      </c>
      <c r="B9762" s="102" t="s">
        <v>31373</v>
      </c>
      <c r="C9762" s="145" t="s">
        <v>4</v>
      </c>
      <c r="D9762" s="535">
        <v>0</v>
      </c>
      <c r="E9762" s="536"/>
      <c r="F9762" s="535">
        <v>0</v>
      </c>
      <c r="G9762" s="536"/>
      <c r="H9762" s="535">
        <v>0</v>
      </c>
      <c r="I9762" s="536"/>
      <c r="J9762" s="535">
        <v>0</v>
      </c>
      <c r="K9762" s="536"/>
      <c r="L9762" s="535">
        <v>0</v>
      </c>
      <c r="M9762" s="536"/>
      <c r="N9762" s="535">
        <v>0</v>
      </c>
      <c r="O9762" s="536"/>
      <c r="P9762" s="535">
        <v>0</v>
      </c>
      <c r="Q9762" s="536"/>
      <c r="R9762" s="535">
        <v>0</v>
      </c>
    </row>
    <row r="9763" spans="1:18" ht="12.75">
      <c r="A9763" s="145">
        <v>102150</v>
      </c>
      <c r="B9763" s="102" t="s">
        <v>31374</v>
      </c>
      <c r="C9763" s="145" t="s">
        <v>4</v>
      </c>
      <c r="D9763" s="535">
        <v>0</v>
      </c>
      <c r="E9763" s="536"/>
      <c r="F9763" s="535">
        <v>0</v>
      </c>
      <c r="G9763" s="536"/>
      <c r="H9763" s="535">
        <v>0</v>
      </c>
      <c r="I9763" s="536"/>
      <c r="J9763" s="535">
        <v>0</v>
      </c>
      <c r="K9763" s="536"/>
      <c r="L9763" s="535">
        <v>0</v>
      </c>
      <c r="M9763" s="536"/>
      <c r="N9763" s="535">
        <v>0</v>
      </c>
      <c r="O9763" s="536"/>
      <c r="P9763" s="535">
        <v>0</v>
      </c>
      <c r="Q9763" s="536"/>
      <c r="R9763" s="535">
        <v>0</v>
      </c>
    </row>
    <row r="9764" spans="1:18" ht="12.75">
      <c r="A9764" s="145">
        <v>102145</v>
      </c>
      <c r="B9764" s="102" t="s">
        <v>31375</v>
      </c>
      <c r="C9764" s="145" t="s">
        <v>4</v>
      </c>
      <c r="D9764" s="535">
        <v>0</v>
      </c>
      <c r="E9764" s="536"/>
      <c r="F9764" s="535">
        <v>0</v>
      </c>
      <c r="G9764" s="536"/>
      <c r="H9764" s="535">
        <v>0</v>
      </c>
      <c r="I9764" s="536"/>
      <c r="J9764" s="535">
        <v>0</v>
      </c>
      <c r="K9764" s="536"/>
      <c r="L9764" s="535">
        <v>0</v>
      </c>
      <c r="M9764" s="536"/>
      <c r="N9764" s="535">
        <v>0</v>
      </c>
      <c r="O9764" s="536"/>
      <c r="P9764" s="535">
        <v>0</v>
      </c>
      <c r="Q9764" s="536"/>
      <c r="R9764" s="535">
        <v>0</v>
      </c>
    </row>
    <row r="9765" spans="1:18" ht="12.75">
      <c r="A9765" s="145">
        <v>102146</v>
      </c>
      <c r="B9765" s="102" t="s">
        <v>31376</v>
      </c>
      <c r="C9765" s="145" t="s">
        <v>4</v>
      </c>
      <c r="D9765" s="535">
        <v>0</v>
      </c>
      <c r="E9765" s="536"/>
      <c r="F9765" s="535">
        <v>0</v>
      </c>
      <c r="G9765" s="536"/>
      <c r="H9765" s="535">
        <v>0</v>
      </c>
      <c r="I9765" s="536"/>
      <c r="J9765" s="535">
        <v>0</v>
      </c>
      <c r="K9765" s="536"/>
      <c r="L9765" s="535">
        <v>0</v>
      </c>
      <c r="M9765" s="536"/>
      <c r="N9765" s="535">
        <v>0</v>
      </c>
      <c r="O9765" s="536"/>
      <c r="P9765" s="535">
        <v>0</v>
      </c>
      <c r="Q9765" s="536"/>
      <c r="R9765" s="535">
        <v>0</v>
      </c>
    </row>
    <row r="9766" spans="1:18" ht="12.75">
      <c r="A9766" s="145">
        <v>102147</v>
      </c>
      <c r="B9766" s="102" t="s">
        <v>31377</v>
      </c>
      <c r="C9766" s="145" t="s">
        <v>4</v>
      </c>
      <c r="D9766" s="535">
        <v>0</v>
      </c>
      <c r="E9766" s="536"/>
      <c r="F9766" s="535">
        <v>0</v>
      </c>
      <c r="G9766" s="536"/>
      <c r="H9766" s="535">
        <v>0</v>
      </c>
      <c r="I9766" s="536"/>
      <c r="J9766" s="535">
        <v>0</v>
      </c>
      <c r="K9766" s="536"/>
      <c r="L9766" s="535">
        <v>0</v>
      </c>
      <c r="M9766" s="536"/>
      <c r="N9766" s="535">
        <v>0</v>
      </c>
      <c r="O9766" s="536"/>
      <c r="P9766" s="535">
        <v>0</v>
      </c>
      <c r="Q9766" s="536"/>
      <c r="R9766" s="535">
        <v>0</v>
      </c>
    </row>
    <row r="9767" spans="1:18" ht="12.75">
      <c r="A9767" s="145">
        <v>102148</v>
      </c>
      <c r="B9767" s="102" t="s">
        <v>31378</v>
      </c>
      <c r="C9767" s="145" t="s">
        <v>4</v>
      </c>
      <c r="D9767" s="535">
        <v>0</v>
      </c>
      <c r="E9767" s="536"/>
      <c r="F9767" s="535">
        <v>0</v>
      </c>
      <c r="G9767" s="536"/>
      <c r="H9767" s="535">
        <v>0</v>
      </c>
      <c r="I9767" s="536"/>
      <c r="J9767" s="535">
        <v>0</v>
      </c>
      <c r="K9767" s="536"/>
      <c r="L9767" s="535">
        <v>0</v>
      </c>
      <c r="M9767" s="536"/>
      <c r="N9767" s="535">
        <v>0</v>
      </c>
      <c r="O9767" s="536"/>
      <c r="P9767" s="535">
        <v>0</v>
      </c>
      <c r="Q9767" s="536"/>
      <c r="R9767" s="535">
        <v>0</v>
      </c>
    </row>
    <row r="9768" spans="1:18" ht="12.75">
      <c r="A9768" s="145">
        <v>102171</v>
      </c>
      <c r="B9768" s="102" t="s">
        <v>31379</v>
      </c>
      <c r="C9768" s="145" t="s">
        <v>4</v>
      </c>
      <c r="D9768" s="535">
        <v>670.96</v>
      </c>
      <c r="E9768" s="536">
        <v>0</v>
      </c>
      <c r="F9768" s="535">
        <v>571.35</v>
      </c>
      <c r="G9768" s="536">
        <v>0.14269999999999999</v>
      </c>
      <c r="H9768" s="535">
        <v>635.44000000000005</v>
      </c>
      <c r="I9768" s="536">
        <v>0.1283</v>
      </c>
      <c r="J9768" s="535">
        <v>869.22</v>
      </c>
      <c r="K9768" s="536">
        <v>9.3799999999999994E-2</v>
      </c>
      <c r="L9768" s="535">
        <v>714.58</v>
      </c>
      <c r="M9768" s="536">
        <v>0</v>
      </c>
      <c r="N9768" s="535">
        <v>571.41</v>
      </c>
      <c r="O9768" s="536">
        <v>0.93020000000000003</v>
      </c>
      <c r="P9768" s="535">
        <v>519.97</v>
      </c>
      <c r="Q9768" s="536">
        <v>0.15679999999999999</v>
      </c>
      <c r="R9768" s="535">
        <v>496.45</v>
      </c>
    </row>
    <row r="9769" spans="1:18" ht="12.75">
      <c r="A9769" s="145">
        <v>102172</v>
      </c>
      <c r="B9769" s="102" t="s">
        <v>31380</v>
      </c>
      <c r="C9769" s="145" t="s">
        <v>4</v>
      </c>
      <c r="D9769" s="535">
        <v>649.45000000000005</v>
      </c>
      <c r="E9769" s="536">
        <v>0</v>
      </c>
      <c r="F9769" s="535">
        <v>558.86</v>
      </c>
      <c r="G9769" s="536">
        <v>0.113</v>
      </c>
      <c r="H9769" s="535">
        <v>623.85</v>
      </c>
      <c r="I9769" s="536">
        <v>0.1012</v>
      </c>
      <c r="J9769" s="535">
        <v>867.21</v>
      </c>
      <c r="K9769" s="536">
        <v>7.2800000000000004E-2</v>
      </c>
      <c r="L9769" s="535">
        <v>695.66</v>
      </c>
      <c r="M9769" s="536">
        <v>0</v>
      </c>
      <c r="N9769" s="535">
        <v>558.9</v>
      </c>
      <c r="O9769" s="536">
        <v>0.94489999999999996</v>
      </c>
      <c r="P9769" s="535">
        <v>505.13</v>
      </c>
      <c r="Q9769" s="536">
        <v>0.125</v>
      </c>
      <c r="R9769" s="535">
        <v>480.76</v>
      </c>
    </row>
    <row r="9770" spans="1:18" ht="12.75">
      <c r="A9770" s="145">
        <v>102170</v>
      </c>
      <c r="B9770" s="102" t="s">
        <v>31381</v>
      </c>
      <c r="C9770" s="145" t="s">
        <v>4</v>
      </c>
      <c r="D9770" s="535">
        <v>374.65</v>
      </c>
      <c r="E9770" s="536">
        <v>0</v>
      </c>
      <c r="F9770" s="535">
        <v>298.89999999999998</v>
      </c>
      <c r="G9770" s="536">
        <v>0.33400000000000002</v>
      </c>
      <c r="H9770" s="535">
        <v>324.58</v>
      </c>
      <c r="I9770" s="536">
        <v>0.30759999999999998</v>
      </c>
      <c r="J9770" s="535">
        <v>396.31</v>
      </c>
      <c r="K9770" s="536">
        <v>0.25190000000000001</v>
      </c>
      <c r="L9770" s="535">
        <v>385.22</v>
      </c>
      <c r="M9770" s="536">
        <v>0</v>
      </c>
      <c r="N9770" s="535">
        <v>299.02</v>
      </c>
      <c r="O9770" s="536">
        <v>0.83550000000000002</v>
      </c>
      <c r="P9770" s="535">
        <v>283.98</v>
      </c>
      <c r="Q9770" s="536">
        <v>0.35149999999999998</v>
      </c>
      <c r="R9770" s="535">
        <v>276.35000000000002</v>
      </c>
    </row>
    <row r="9771" spans="1:18" ht="12.75">
      <c r="A9771" s="145">
        <v>102160</v>
      </c>
      <c r="B9771" s="102" t="s">
        <v>31382</v>
      </c>
      <c r="C9771" s="145" t="s">
        <v>4</v>
      </c>
      <c r="D9771" s="535">
        <v>218.64</v>
      </c>
      <c r="E9771" s="536">
        <v>0</v>
      </c>
      <c r="F9771" s="535">
        <v>193.27</v>
      </c>
      <c r="G9771" s="536">
        <v>0</v>
      </c>
      <c r="H9771" s="535">
        <v>215.63</v>
      </c>
      <c r="I9771" s="536">
        <v>5.7299999999999997E-2</v>
      </c>
      <c r="J9771" s="535">
        <v>291.27</v>
      </c>
      <c r="K9771" s="536">
        <v>0</v>
      </c>
      <c r="L9771" s="535">
        <v>226.55</v>
      </c>
      <c r="M9771" s="536">
        <v>0</v>
      </c>
      <c r="N9771" s="535">
        <v>194.18</v>
      </c>
      <c r="O9771" s="536">
        <v>0.77239999999999998</v>
      </c>
      <c r="P9771" s="535">
        <v>181.39</v>
      </c>
      <c r="Q9771" s="536">
        <v>0</v>
      </c>
      <c r="R9771" s="535">
        <v>168.37</v>
      </c>
    </row>
    <row r="9772" spans="1:18" ht="12.75">
      <c r="A9772" s="145">
        <v>106315</v>
      </c>
      <c r="B9772" s="102" t="s">
        <v>31383</v>
      </c>
      <c r="C9772" s="145" t="s">
        <v>4</v>
      </c>
      <c r="D9772" s="535">
        <v>0</v>
      </c>
      <c r="E9772" s="536"/>
      <c r="F9772" s="535">
        <v>0</v>
      </c>
      <c r="G9772" s="536"/>
      <c r="H9772" s="535">
        <v>0</v>
      </c>
      <c r="I9772" s="536"/>
      <c r="J9772" s="535">
        <v>0</v>
      </c>
      <c r="K9772" s="536"/>
      <c r="L9772" s="535">
        <v>0</v>
      </c>
      <c r="M9772" s="536"/>
      <c r="N9772" s="535">
        <v>0</v>
      </c>
      <c r="O9772" s="536"/>
      <c r="P9772" s="535">
        <v>0</v>
      </c>
      <c r="Q9772" s="536"/>
      <c r="R9772" s="535">
        <v>0</v>
      </c>
    </row>
    <row r="9773" spans="1:18" ht="12.75">
      <c r="A9773" s="145">
        <v>102174</v>
      </c>
      <c r="B9773" s="102" t="s">
        <v>31384</v>
      </c>
      <c r="C9773" s="145" t="s">
        <v>4</v>
      </c>
      <c r="D9773" s="535">
        <v>0</v>
      </c>
      <c r="E9773" s="536"/>
      <c r="F9773" s="535">
        <v>0</v>
      </c>
      <c r="G9773" s="536"/>
      <c r="H9773" s="535">
        <v>0</v>
      </c>
      <c r="I9773" s="536"/>
      <c r="J9773" s="535">
        <v>0</v>
      </c>
      <c r="K9773" s="536"/>
      <c r="L9773" s="535">
        <v>0</v>
      </c>
      <c r="M9773" s="536"/>
      <c r="N9773" s="535">
        <v>0</v>
      </c>
      <c r="O9773" s="536"/>
      <c r="P9773" s="535">
        <v>0</v>
      </c>
      <c r="Q9773" s="536"/>
      <c r="R9773" s="535">
        <v>0</v>
      </c>
    </row>
    <row r="9774" spans="1:18" ht="12.75">
      <c r="A9774" s="145">
        <v>106316</v>
      </c>
      <c r="B9774" s="102" t="s">
        <v>31385</v>
      </c>
      <c r="C9774" s="145" t="s">
        <v>4</v>
      </c>
      <c r="D9774" s="535">
        <v>0</v>
      </c>
      <c r="E9774" s="536"/>
      <c r="F9774" s="535">
        <v>0</v>
      </c>
      <c r="G9774" s="536"/>
      <c r="H9774" s="535">
        <v>0</v>
      </c>
      <c r="I9774" s="536"/>
      <c r="J9774" s="535">
        <v>0</v>
      </c>
      <c r="K9774" s="536"/>
      <c r="L9774" s="535">
        <v>0</v>
      </c>
      <c r="M9774" s="536"/>
      <c r="N9774" s="535">
        <v>0</v>
      </c>
      <c r="O9774" s="536"/>
      <c r="P9774" s="535">
        <v>0</v>
      </c>
      <c r="Q9774" s="536"/>
      <c r="R9774" s="535">
        <v>0</v>
      </c>
    </row>
    <row r="9775" spans="1:18" ht="12.75">
      <c r="A9775" s="145">
        <v>102175</v>
      </c>
      <c r="B9775" s="102" t="s">
        <v>31386</v>
      </c>
      <c r="C9775" s="145" t="s">
        <v>4</v>
      </c>
      <c r="D9775" s="535">
        <v>0</v>
      </c>
      <c r="E9775" s="536"/>
      <c r="F9775" s="535">
        <v>0</v>
      </c>
      <c r="G9775" s="536"/>
      <c r="H9775" s="535">
        <v>0</v>
      </c>
      <c r="I9775" s="536"/>
      <c r="J9775" s="535">
        <v>0</v>
      </c>
      <c r="K9775" s="536"/>
      <c r="L9775" s="535">
        <v>0</v>
      </c>
      <c r="M9775" s="536"/>
      <c r="N9775" s="535">
        <v>0</v>
      </c>
      <c r="O9775" s="536"/>
      <c r="P9775" s="535">
        <v>0</v>
      </c>
      <c r="Q9775" s="536"/>
      <c r="R9775" s="535">
        <v>0</v>
      </c>
    </row>
    <row r="9776" spans="1:18" ht="12.75">
      <c r="A9776" s="145">
        <v>106314</v>
      </c>
      <c r="B9776" s="102" t="s">
        <v>31387</v>
      </c>
      <c r="C9776" s="145" t="s">
        <v>4</v>
      </c>
      <c r="D9776" s="535">
        <v>0</v>
      </c>
      <c r="E9776" s="536"/>
      <c r="F9776" s="535">
        <v>0</v>
      </c>
      <c r="G9776" s="536"/>
      <c r="H9776" s="535">
        <v>0</v>
      </c>
      <c r="I9776" s="536"/>
      <c r="J9776" s="535">
        <v>0</v>
      </c>
      <c r="K9776" s="536"/>
      <c r="L9776" s="535">
        <v>0</v>
      </c>
      <c r="M9776" s="536"/>
      <c r="N9776" s="535">
        <v>0</v>
      </c>
      <c r="O9776" s="536"/>
      <c r="P9776" s="535">
        <v>0</v>
      </c>
      <c r="Q9776" s="536"/>
      <c r="R9776" s="535">
        <v>0</v>
      </c>
    </row>
    <row r="9777" spans="1:18" ht="12.75">
      <c r="A9777" s="145">
        <v>102173</v>
      </c>
      <c r="B9777" s="102" t="s">
        <v>31388</v>
      </c>
      <c r="C9777" s="145" t="s">
        <v>4</v>
      </c>
      <c r="D9777" s="535">
        <v>0</v>
      </c>
      <c r="E9777" s="536"/>
      <c r="F9777" s="535">
        <v>0</v>
      </c>
      <c r="G9777" s="536"/>
      <c r="H9777" s="535">
        <v>0</v>
      </c>
      <c r="I9777" s="536"/>
      <c r="J9777" s="535">
        <v>0</v>
      </c>
      <c r="K9777" s="536"/>
      <c r="L9777" s="535">
        <v>0</v>
      </c>
      <c r="M9777" s="536"/>
      <c r="N9777" s="535">
        <v>0</v>
      </c>
      <c r="O9777" s="536"/>
      <c r="P9777" s="535">
        <v>0</v>
      </c>
      <c r="Q9777" s="536"/>
      <c r="R9777" s="535">
        <v>0</v>
      </c>
    </row>
    <row r="9778" spans="1:18" ht="12.75">
      <c r="A9778" s="145">
        <v>102163</v>
      </c>
      <c r="B9778" s="102" t="s">
        <v>31389</v>
      </c>
      <c r="C9778" s="145" t="s">
        <v>4</v>
      </c>
      <c r="D9778" s="535">
        <v>475.04</v>
      </c>
      <c r="E9778" s="536">
        <v>0</v>
      </c>
      <c r="F9778" s="535">
        <v>388.9</v>
      </c>
      <c r="G9778" s="536">
        <v>0.25669999999999998</v>
      </c>
      <c r="H9778" s="535">
        <v>426.45</v>
      </c>
      <c r="I9778" s="536">
        <v>0.2341</v>
      </c>
      <c r="J9778" s="535">
        <v>546.30999999999995</v>
      </c>
      <c r="K9778" s="536">
        <v>0.1827</v>
      </c>
      <c r="L9778" s="535">
        <v>495.22</v>
      </c>
      <c r="M9778" s="536">
        <v>0</v>
      </c>
      <c r="N9778" s="535">
        <v>389.02</v>
      </c>
      <c r="O9778" s="536">
        <v>0.87350000000000005</v>
      </c>
      <c r="P9778" s="535">
        <v>363.23</v>
      </c>
      <c r="Q9778" s="536">
        <v>0.27479999999999999</v>
      </c>
      <c r="R9778" s="535">
        <v>350.85</v>
      </c>
    </row>
    <row r="9779" spans="1:18" ht="12.75">
      <c r="A9779" s="145">
        <v>102153</v>
      </c>
      <c r="B9779" s="102" t="s">
        <v>31390</v>
      </c>
      <c r="C9779" s="145" t="s">
        <v>4</v>
      </c>
      <c r="D9779" s="535">
        <v>319.02999999999997</v>
      </c>
      <c r="E9779" s="536">
        <v>0</v>
      </c>
      <c r="F9779" s="535">
        <v>283.27</v>
      </c>
      <c r="G9779" s="536">
        <v>0</v>
      </c>
      <c r="H9779" s="535">
        <v>317.5</v>
      </c>
      <c r="I9779" s="536">
        <v>3.8899999999999997E-2</v>
      </c>
      <c r="J9779" s="535">
        <v>441.27</v>
      </c>
      <c r="K9779" s="536">
        <v>0</v>
      </c>
      <c r="L9779" s="535">
        <v>336.55</v>
      </c>
      <c r="M9779" s="536">
        <v>0</v>
      </c>
      <c r="N9779" s="535">
        <v>284.18</v>
      </c>
      <c r="O9779" s="536">
        <v>0.84450000000000003</v>
      </c>
      <c r="P9779" s="535">
        <v>260.64</v>
      </c>
      <c r="Q9779" s="536">
        <v>0</v>
      </c>
      <c r="R9779" s="535">
        <v>242.87</v>
      </c>
    </row>
    <row r="9780" spans="1:18" ht="12.75">
      <c r="A9780" s="145">
        <v>102165</v>
      </c>
      <c r="B9780" s="102" t="s">
        <v>31391</v>
      </c>
      <c r="C9780" s="145" t="s">
        <v>4</v>
      </c>
      <c r="D9780" s="535">
        <v>457.99</v>
      </c>
      <c r="E9780" s="536">
        <v>0</v>
      </c>
      <c r="F9780" s="535">
        <v>380.42</v>
      </c>
      <c r="G9780" s="536">
        <v>0.21429999999999999</v>
      </c>
      <c r="H9780" s="535">
        <v>419.33</v>
      </c>
      <c r="I9780" s="536">
        <v>0.19439999999999999</v>
      </c>
      <c r="J9780" s="535">
        <v>551.01</v>
      </c>
      <c r="K9780" s="536">
        <v>0.1479</v>
      </c>
      <c r="L9780" s="535">
        <v>481.23</v>
      </c>
      <c r="M9780" s="536">
        <v>0</v>
      </c>
      <c r="N9780" s="535">
        <v>380.48</v>
      </c>
      <c r="O9780" s="536">
        <v>0.89510000000000001</v>
      </c>
      <c r="P9780" s="535">
        <v>351.85</v>
      </c>
      <c r="Q9780" s="536">
        <v>0.23169999999999999</v>
      </c>
      <c r="R9780" s="535">
        <v>338.41</v>
      </c>
    </row>
    <row r="9781" spans="1:18" ht="12.75">
      <c r="A9781" s="145">
        <v>102155</v>
      </c>
      <c r="B9781" s="102" t="s">
        <v>31392</v>
      </c>
      <c r="C9781" s="145" t="s">
        <v>4</v>
      </c>
      <c r="D9781" s="535">
        <v>330.36</v>
      </c>
      <c r="E9781" s="536">
        <v>0</v>
      </c>
      <c r="F9781" s="535">
        <v>293.95</v>
      </c>
      <c r="G9781" s="536">
        <v>0</v>
      </c>
      <c r="H9781" s="535">
        <v>330.13</v>
      </c>
      <c r="I9781" s="536">
        <v>3.0599999999999999E-2</v>
      </c>
      <c r="J9781" s="535">
        <v>465.04</v>
      </c>
      <c r="K9781" s="536">
        <v>0</v>
      </c>
      <c r="L9781" s="535">
        <v>351.43</v>
      </c>
      <c r="M9781" s="536">
        <v>0</v>
      </c>
      <c r="N9781" s="535">
        <v>294.64999999999998</v>
      </c>
      <c r="O9781" s="536">
        <v>0.87919999999999998</v>
      </c>
      <c r="P9781" s="535">
        <v>267.82</v>
      </c>
      <c r="Q9781" s="536">
        <v>0</v>
      </c>
      <c r="R9781" s="535">
        <v>250</v>
      </c>
    </row>
    <row r="9782" spans="1:18" ht="12.75">
      <c r="A9782" s="145">
        <v>102167</v>
      </c>
      <c r="B9782" s="102" t="s">
        <v>31393</v>
      </c>
      <c r="C9782" s="145" t="s">
        <v>4</v>
      </c>
      <c r="D9782" s="535">
        <v>532.33000000000004</v>
      </c>
      <c r="E9782" s="536">
        <v>0</v>
      </c>
      <c r="F9782" s="535">
        <v>453.87</v>
      </c>
      <c r="G9782" s="536">
        <v>0.1391</v>
      </c>
      <c r="H9782" s="535">
        <v>505</v>
      </c>
      <c r="I9782" s="536">
        <v>0.125</v>
      </c>
      <c r="J9782" s="535">
        <v>692.22</v>
      </c>
      <c r="K9782" s="536">
        <v>9.1200000000000003E-2</v>
      </c>
      <c r="L9782" s="535">
        <v>567.33000000000004</v>
      </c>
      <c r="M9782" s="536">
        <v>0</v>
      </c>
      <c r="N9782" s="535">
        <v>453.91</v>
      </c>
      <c r="O9782" s="536">
        <v>0.93220000000000003</v>
      </c>
      <c r="P9782" s="535">
        <v>412.68</v>
      </c>
      <c r="Q9782" s="536">
        <v>0.153</v>
      </c>
      <c r="R9782" s="535">
        <v>393.85</v>
      </c>
    </row>
    <row r="9783" spans="1:18" ht="12.75">
      <c r="A9783" s="145">
        <v>102157</v>
      </c>
      <c r="B9783" s="102" t="s">
        <v>31394</v>
      </c>
      <c r="C9783" s="145" t="s">
        <v>4</v>
      </c>
      <c r="D9783" s="535">
        <v>433.35</v>
      </c>
      <c r="E9783" s="536">
        <v>0</v>
      </c>
      <c r="F9783" s="535">
        <v>386.8</v>
      </c>
      <c r="G9783" s="536">
        <v>0</v>
      </c>
      <c r="H9783" s="535">
        <v>435.77</v>
      </c>
      <c r="I9783" s="536">
        <v>1.7899999999999999E-2</v>
      </c>
      <c r="J9783" s="535">
        <v>625.54</v>
      </c>
      <c r="K9783" s="536">
        <v>0</v>
      </c>
      <c r="L9783" s="535">
        <v>466.69</v>
      </c>
      <c r="M9783" s="536">
        <v>0</v>
      </c>
      <c r="N9783" s="535">
        <v>387.31</v>
      </c>
      <c r="O9783" s="536">
        <v>0.92949999999999999</v>
      </c>
      <c r="P9783" s="535">
        <v>347.46</v>
      </c>
      <c r="Q9783" s="536">
        <v>0</v>
      </c>
      <c r="R9783" s="535">
        <v>325.24</v>
      </c>
    </row>
    <row r="9784" spans="1:18" ht="12.75">
      <c r="A9784" s="145">
        <v>102169</v>
      </c>
      <c r="B9784" s="102" t="s">
        <v>31395</v>
      </c>
      <c r="C9784" s="145" t="s">
        <v>4</v>
      </c>
      <c r="D9784" s="535">
        <v>586.41</v>
      </c>
      <c r="E9784" s="536">
        <v>0</v>
      </c>
      <c r="F9784" s="535">
        <v>510.63</v>
      </c>
      <c r="G9784" s="536">
        <v>7.9799999999999996E-2</v>
      </c>
      <c r="H9784" s="535">
        <v>572.36</v>
      </c>
      <c r="I9784" s="536">
        <v>7.1199999999999999E-2</v>
      </c>
      <c r="J9784" s="535">
        <v>809.57</v>
      </c>
      <c r="K9784" s="536">
        <v>5.0299999999999997E-2</v>
      </c>
      <c r="L9784" s="535">
        <v>632.24</v>
      </c>
      <c r="M9784" s="536">
        <v>0</v>
      </c>
      <c r="N9784" s="535">
        <v>510.66</v>
      </c>
      <c r="O9784" s="536">
        <v>0.96099999999999997</v>
      </c>
      <c r="P9784" s="535">
        <v>458.05</v>
      </c>
      <c r="Q9784" s="536">
        <v>8.8999999999999996E-2</v>
      </c>
      <c r="R9784" s="535">
        <v>434.41</v>
      </c>
    </row>
    <row r="9785" spans="1:18" ht="12.75">
      <c r="A9785" s="145">
        <v>102159</v>
      </c>
      <c r="B9785" s="102" t="s">
        <v>31396</v>
      </c>
      <c r="C9785" s="145" t="s">
        <v>4</v>
      </c>
      <c r="D9785" s="535">
        <v>522.58000000000004</v>
      </c>
      <c r="E9785" s="536">
        <v>0</v>
      </c>
      <c r="F9785" s="535">
        <v>467.39</v>
      </c>
      <c r="G9785" s="536">
        <v>0</v>
      </c>
      <c r="H9785" s="535">
        <v>527.73</v>
      </c>
      <c r="I9785" s="536">
        <v>9.5999999999999992E-3</v>
      </c>
      <c r="J9785" s="535">
        <v>766.57</v>
      </c>
      <c r="K9785" s="536">
        <v>0</v>
      </c>
      <c r="L9785" s="535">
        <v>567.30999999999995</v>
      </c>
      <c r="M9785" s="536">
        <v>0</v>
      </c>
      <c r="N9785" s="535">
        <v>467.71</v>
      </c>
      <c r="O9785" s="536">
        <v>0.96209999999999996</v>
      </c>
      <c r="P9785" s="535">
        <v>416.03</v>
      </c>
      <c r="Q9785" s="536">
        <v>0</v>
      </c>
      <c r="R9785" s="535">
        <v>390.19</v>
      </c>
    </row>
    <row r="9786" spans="1:18" ht="12.75">
      <c r="A9786" s="145">
        <v>102161</v>
      </c>
      <c r="B9786" s="102" t="s">
        <v>31397</v>
      </c>
      <c r="C9786" s="145" t="s">
        <v>4</v>
      </c>
      <c r="D9786" s="535">
        <v>383.02</v>
      </c>
      <c r="E9786" s="536">
        <v>0</v>
      </c>
      <c r="F9786" s="535">
        <v>306.41000000000003</v>
      </c>
      <c r="G9786" s="536">
        <v>0.32579999999999998</v>
      </c>
      <c r="H9786" s="535">
        <v>333.07</v>
      </c>
      <c r="I9786" s="536">
        <v>0.29970000000000002</v>
      </c>
      <c r="J9786" s="535">
        <v>408.82</v>
      </c>
      <c r="K9786" s="536">
        <v>0.2442</v>
      </c>
      <c r="L9786" s="535">
        <v>394.39</v>
      </c>
      <c r="M9786" s="536">
        <v>0</v>
      </c>
      <c r="N9786" s="535">
        <v>306.52999999999997</v>
      </c>
      <c r="O9786" s="536">
        <v>0.83950000000000002</v>
      </c>
      <c r="P9786" s="535">
        <v>290.58</v>
      </c>
      <c r="Q9786" s="536">
        <v>0.34360000000000002</v>
      </c>
      <c r="R9786" s="535">
        <v>282.56</v>
      </c>
    </row>
    <row r="9787" spans="1:18" ht="12.75">
      <c r="A9787" s="145">
        <v>102151</v>
      </c>
      <c r="B9787" s="102" t="s">
        <v>31398</v>
      </c>
      <c r="C9787" s="145" t="s">
        <v>4</v>
      </c>
      <c r="D9787" s="535">
        <v>227.01</v>
      </c>
      <c r="E9787" s="536">
        <v>0</v>
      </c>
      <c r="F9787" s="535">
        <v>200.78</v>
      </c>
      <c r="G9787" s="536">
        <v>0</v>
      </c>
      <c r="H9787" s="535">
        <v>224.12</v>
      </c>
      <c r="I9787" s="536">
        <v>5.5100000000000003E-2</v>
      </c>
      <c r="J9787" s="535">
        <v>303.77999999999997</v>
      </c>
      <c r="K9787" s="536">
        <v>0</v>
      </c>
      <c r="L9787" s="535">
        <v>235.72</v>
      </c>
      <c r="M9787" s="536">
        <v>0</v>
      </c>
      <c r="N9787" s="535">
        <v>201.69</v>
      </c>
      <c r="O9787" s="536">
        <v>0.78090000000000004</v>
      </c>
      <c r="P9787" s="535">
        <v>187.99</v>
      </c>
      <c r="Q9787" s="536">
        <v>0</v>
      </c>
      <c r="R9787" s="535">
        <v>174.58</v>
      </c>
    </row>
    <row r="9788" spans="1:18" ht="12.75">
      <c r="A9788" s="145">
        <v>102162</v>
      </c>
      <c r="B9788" s="102" t="s">
        <v>31399</v>
      </c>
      <c r="C9788" s="145" t="s">
        <v>4</v>
      </c>
      <c r="D9788" s="535">
        <v>408.12</v>
      </c>
      <c r="E9788" s="536">
        <v>0</v>
      </c>
      <c r="F9788" s="535">
        <v>328.91</v>
      </c>
      <c r="G9788" s="536">
        <v>0.30349999999999999</v>
      </c>
      <c r="H9788" s="535">
        <v>358.54</v>
      </c>
      <c r="I9788" s="536">
        <v>0.27839999999999998</v>
      </c>
      <c r="J9788" s="535">
        <v>446.32</v>
      </c>
      <c r="K9788" s="536">
        <v>0.22370000000000001</v>
      </c>
      <c r="L9788" s="535">
        <v>421.89</v>
      </c>
      <c r="M9788" s="536">
        <v>0</v>
      </c>
      <c r="N9788" s="535">
        <v>329.03</v>
      </c>
      <c r="O9788" s="536">
        <v>0.85050000000000003</v>
      </c>
      <c r="P9788" s="535">
        <v>310.39999999999998</v>
      </c>
      <c r="Q9788" s="536">
        <v>0.3216</v>
      </c>
      <c r="R9788" s="535">
        <v>301.19</v>
      </c>
    </row>
    <row r="9789" spans="1:18" ht="12.75">
      <c r="A9789" s="145">
        <v>102152</v>
      </c>
      <c r="B9789" s="102" t="s">
        <v>31400</v>
      </c>
      <c r="C9789" s="145" t="s">
        <v>4</v>
      </c>
      <c r="D9789" s="535">
        <v>252.11</v>
      </c>
      <c r="E9789" s="536">
        <v>0</v>
      </c>
      <c r="F9789" s="535">
        <v>223.28</v>
      </c>
      <c r="G9789" s="536">
        <v>0</v>
      </c>
      <c r="H9789" s="535">
        <v>249.59</v>
      </c>
      <c r="I9789" s="536">
        <v>4.9500000000000002E-2</v>
      </c>
      <c r="J9789" s="535">
        <v>341.28</v>
      </c>
      <c r="K9789" s="536">
        <v>0</v>
      </c>
      <c r="L9789" s="535">
        <v>263.22000000000003</v>
      </c>
      <c r="M9789" s="536">
        <v>0</v>
      </c>
      <c r="N9789" s="535">
        <v>224.19</v>
      </c>
      <c r="O9789" s="536">
        <v>0.80289999999999995</v>
      </c>
      <c r="P9789" s="535">
        <v>207.81</v>
      </c>
      <c r="Q9789" s="536">
        <v>0</v>
      </c>
      <c r="R9789" s="535">
        <v>193.21</v>
      </c>
    </row>
    <row r="9790" spans="1:18" ht="12.75">
      <c r="A9790" s="145">
        <v>102164</v>
      </c>
      <c r="B9790" s="102" t="s">
        <v>31401</v>
      </c>
      <c r="C9790" s="145" t="s">
        <v>4</v>
      </c>
      <c r="D9790" s="535">
        <v>403.24</v>
      </c>
      <c r="E9790" s="536">
        <v>0</v>
      </c>
      <c r="F9790" s="535">
        <v>331.35</v>
      </c>
      <c r="G9790" s="536">
        <v>0.246</v>
      </c>
      <c r="H9790" s="535">
        <v>363.77</v>
      </c>
      <c r="I9790" s="536">
        <v>0.22409999999999999</v>
      </c>
      <c r="J9790" s="535">
        <v>469.22</v>
      </c>
      <c r="K9790" s="536">
        <v>0.17369999999999999</v>
      </c>
      <c r="L9790" s="535">
        <v>421.24</v>
      </c>
      <c r="M9790" s="536">
        <v>0</v>
      </c>
      <c r="N9790" s="535">
        <v>331.41</v>
      </c>
      <c r="O9790" s="536">
        <v>0.87960000000000005</v>
      </c>
      <c r="P9790" s="535">
        <v>308.63</v>
      </c>
      <c r="Q9790" s="536">
        <v>0.2641</v>
      </c>
      <c r="R9790" s="535">
        <v>297.77999999999997</v>
      </c>
    </row>
    <row r="9791" spans="1:18" ht="12.75">
      <c r="A9791" s="145">
        <v>102154</v>
      </c>
      <c r="B9791" s="102" t="s">
        <v>31402</v>
      </c>
      <c r="C9791" s="145" t="s">
        <v>4</v>
      </c>
      <c r="D9791" s="535">
        <v>275.61</v>
      </c>
      <c r="E9791" s="536">
        <v>0</v>
      </c>
      <c r="F9791" s="535">
        <v>244.88</v>
      </c>
      <c r="G9791" s="536">
        <v>0</v>
      </c>
      <c r="H9791" s="535">
        <v>274.57</v>
      </c>
      <c r="I9791" s="536">
        <v>3.6700000000000003E-2</v>
      </c>
      <c r="J9791" s="535">
        <v>383.25</v>
      </c>
      <c r="K9791" s="536">
        <v>0</v>
      </c>
      <c r="L9791" s="535">
        <v>291.44</v>
      </c>
      <c r="M9791" s="536">
        <v>0</v>
      </c>
      <c r="N9791" s="535">
        <v>245.58</v>
      </c>
      <c r="O9791" s="536">
        <v>0.85509999999999997</v>
      </c>
      <c r="P9791" s="535">
        <v>224.6</v>
      </c>
      <c r="Q9791" s="536">
        <v>0</v>
      </c>
      <c r="R9791" s="535">
        <v>209.37</v>
      </c>
    </row>
    <row r="9792" spans="1:18" ht="12.75">
      <c r="A9792" s="145">
        <v>102166</v>
      </c>
      <c r="B9792" s="102" t="s">
        <v>31403</v>
      </c>
      <c r="C9792" s="145" t="s">
        <v>4</v>
      </c>
      <c r="D9792" s="535">
        <v>415.2</v>
      </c>
      <c r="E9792" s="536">
        <v>0</v>
      </c>
      <c r="F9792" s="535">
        <v>348.87</v>
      </c>
      <c r="G9792" s="536">
        <v>0.18099999999999999</v>
      </c>
      <c r="H9792" s="535">
        <v>386.14</v>
      </c>
      <c r="I9792" s="536">
        <v>0.16350000000000001</v>
      </c>
      <c r="J9792" s="535">
        <v>517.22</v>
      </c>
      <c r="K9792" s="536">
        <v>0.1221</v>
      </c>
      <c r="L9792" s="535">
        <v>438.99</v>
      </c>
      <c r="M9792" s="536">
        <v>0</v>
      </c>
      <c r="N9792" s="535">
        <v>348.91</v>
      </c>
      <c r="O9792" s="536">
        <v>0.91180000000000005</v>
      </c>
      <c r="P9792" s="535">
        <v>320.22000000000003</v>
      </c>
      <c r="Q9792" s="536">
        <v>0.19719999999999999</v>
      </c>
      <c r="R9792" s="535">
        <v>306.93</v>
      </c>
    </row>
    <row r="9793" spans="1:18" ht="12.75">
      <c r="A9793" s="145">
        <v>102156</v>
      </c>
      <c r="B9793" s="102" t="s">
        <v>31404</v>
      </c>
      <c r="C9793" s="145" t="s">
        <v>4</v>
      </c>
      <c r="D9793" s="535">
        <v>316.22000000000003</v>
      </c>
      <c r="E9793" s="536">
        <v>0</v>
      </c>
      <c r="F9793" s="535">
        <v>281.8</v>
      </c>
      <c r="G9793" s="536">
        <v>0</v>
      </c>
      <c r="H9793" s="535">
        <v>316.91000000000003</v>
      </c>
      <c r="I9793" s="536">
        <v>2.46E-2</v>
      </c>
      <c r="J9793" s="535">
        <v>450.54</v>
      </c>
      <c r="K9793" s="536">
        <v>0</v>
      </c>
      <c r="L9793" s="535">
        <v>338.35</v>
      </c>
      <c r="M9793" s="536">
        <v>0</v>
      </c>
      <c r="N9793" s="535">
        <v>282.31</v>
      </c>
      <c r="O9793" s="536">
        <v>0.90329999999999999</v>
      </c>
      <c r="P9793" s="535">
        <v>255</v>
      </c>
      <c r="Q9793" s="536">
        <v>0</v>
      </c>
      <c r="R9793" s="535">
        <v>238.32</v>
      </c>
    </row>
    <row r="9794" spans="1:18" ht="12.75">
      <c r="A9794" s="145">
        <v>102168</v>
      </c>
      <c r="B9794" s="102" t="s">
        <v>31405</v>
      </c>
      <c r="C9794" s="145" t="s">
        <v>4</v>
      </c>
      <c r="D9794" s="535">
        <v>511.87</v>
      </c>
      <c r="E9794" s="536">
        <v>0</v>
      </c>
      <c r="F9794" s="535">
        <v>441.59</v>
      </c>
      <c r="G9794" s="536">
        <v>0.106</v>
      </c>
      <c r="H9794" s="535">
        <v>493.35</v>
      </c>
      <c r="I9794" s="536">
        <v>9.4799999999999995E-2</v>
      </c>
      <c r="J9794" s="535">
        <v>688.36</v>
      </c>
      <c r="K9794" s="536">
        <v>6.8000000000000005E-2</v>
      </c>
      <c r="L9794" s="535">
        <v>549.04</v>
      </c>
      <c r="M9794" s="536">
        <v>0</v>
      </c>
      <c r="N9794" s="535">
        <v>441.6</v>
      </c>
      <c r="O9794" s="536">
        <v>0.94830000000000003</v>
      </c>
      <c r="P9794" s="535">
        <v>398.47</v>
      </c>
      <c r="Q9794" s="536">
        <v>0.1174</v>
      </c>
      <c r="R9794" s="535">
        <v>378.98</v>
      </c>
    </row>
    <row r="9795" spans="1:18" ht="12.75">
      <c r="A9795" s="145">
        <v>102158</v>
      </c>
      <c r="B9795" s="102" t="s">
        <v>31406</v>
      </c>
      <c r="C9795" s="145" t="s">
        <v>4</v>
      </c>
      <c r="D9795" s="535">
        <v>438.52</v>
      </c>
      <c r="E9795" s="536">
        <v>0</v>
      </c>
      <c r="F9795" s="535">
        <v>391.87</v>
      </c>
      <c r="G9795" s="536">
        <v>0</v>
      </c>
      <c r="H9795" s="535">
        <v>442.05</v>
      </c>
      <c r="I9795" s="536">
        <v>1.3100000000000001E-2</v>
      </c>
      <c r="J9795" s="535">
        <v>638.94000000000005</v>
      </c>
      <c r="K9795" s="536">
        <v>0</v>
      </c>
      <c r="L9795" s="535">
        <v>474.45</v>
      </c>
      <c r="M9795" s="536">
        <v>0</v>
      </c>
      <c r="N9795" s="535">
        <v>392.26</v>
      </c>
      <c r="O9795" s="536">
        <v>0.94840000000000002</v>
      </c>
      <c r="P9795" s="535">
        <v>350.15</v>
      </c>
      <c r="Q9795" s="536">
        <v>0</v>
      </c>
      <c r="R9795" s="535">
        <v>328.13</v>
      </c>
    </row>
    <row r="9796" spans="1:18" ht="12.75">
      <c r="A9796" s="145">
        <v>102181</v>
      </c>
      <c r="B9796" s="102" t="s">
        <v>31407</v>
      </c>
      <c r="C9796" s="145" t="s">
        <v>4</v>
      </c>
      <c r="D9796" s="535">
        <v>697.1</v>
      </c>
      <c r="E9796" s="536">
        <v>4.6899999999999997E-2</v>
      </c>
      <c r="F9796" s="535">
        <v>605.22</v>
      </c>
      <c r="G9796" s="536">
        <v>5.3999999999999999E-2</v>
      </c>
      <c r="H9796" s="535">
        <v>768.67</v>
      </c>
      <c r="I9796" s="536">
        <v>5.1299999999999998E-2</v>
      </c>
      <c r="J9796" s="535">
        <v>671.67</v>
      </c>
      <c r="K9796" s="536">
        <v>4.87E-2</v>
      </c>
      <c r="L9796" s="535">
        <v>572.79999999999995</v>
      </c>
      <c r="M9796" s="536">
        <v>0</v>
      </c>
      <c r="N9796" s="535">
        <v>558.39</v>
      </c>
      <c r="O9796" s="536">
        <v>0.87819999999999998</v>
      </c>
      <c r="P9796" s="535">
        <v>414.19</v>
      </c>
      <c r="Q9796" s="536">
        <v>7.9000000000000001E-2</v>
      </c>
      <c r="R9796" s="535">
        <v>607.29999999999995</v>
      </c>
    </row>
    <row r="9797" spans="1:18" ht="12.75">
      <c r="A9797" s="145">
        <v>102179</v>
      </c>
      <c r="B9797" s="102" t="s">
        <v>31408</v>
      </c>
      <c r="C9797" s="145" t="s">
        <v>4</v>
      </c>
      <c r="D9797" s="535">
        <v>477.21</v>
      </c>
      <c r="E9797" s="536">
        <v>8.8300000000000003E-2</v>
      </c>
      <c r="F9797" s="535">
        <v>415.86</v>
      </c>
      <c r="G9797" s="536">
        <v>0.1014</v>
      </c>
      <c r="H9797" s="535">
        <v>516.99</v>
      </c>
      <c r="I9797" s="536">
        <v>9.8400000000000001E-2</v>
      </c>
      <c r="J9797" s="535">
        <v>453.89</v>
      </c>
      <c r="K9797" s="536">
        <v>9.2899999999999996E-2</v>
      </c>
      <c r="L9797" s="535">
        <v>410.65</v>
      </c>
      <c r="M9797" s="536">
        <v>0</v>
      </c>
      <c r="N9797" s="535">
        <v>389.87</v>
      </c>
      <c r="O9797" s="536">
        <v>0.80079999999999996</v>
      </c>
      <c r="P9797" s="535">
        <v>308.58999999999997</v>
      </c>
      <c r="Q9797" s="536">
        <v>0.1366</v>
      </c>
      <c r="R9797" s="535">
        <v>423.14</v>
      </c>
    </row>
    <row r="9798" spans="1:18" ht="12.75">
      <c r="A9798" s="145">
        <v>102180</v>
      </c>
      <c r="B9798" s="102" t="s">
        <v>31409</v>
      </c>
      <c r="C9798" s="145" t="s">
        <v>4</v>
      </c>
      <c r="D9798" s="535">
        <v>571.89</v>
      </c>
      <c r="E9798" s="536">
        <v>6.4199999999999993E-2</v>
      </c>
      <c r="F9798" s="535">
        <v>497.16</v>
      </c>
      <c r="G9798" s="536">
        <v>7.3800000000000004E-2</v>
      </c>
      <c r="H9798" s="535">
        <v>625.86</v>
      </c>
      <c r="I9798" s="536">
        <v>7.0699999999999999E-2</v>
      </c>
      <c r="J9798" s="535">
        <v>547.79999999999995</v>
      </c>
      <c r="K9798" s="536">
        <v>6.7000000000000004E-2</v>
      </c>
      <c r="L9798" s="535">
        <v>479.43</v>
      </c>
      <c r="M9798" s="536">
        <v>0</v>
      </c>
      <c r="N9798" s="535">
        <v>462.12</v>
      </c>
      <c r="O9798" s="536">
        <v>0.84219999999999995</v>
      </c>
      <c r="P9798" s="535">
        <v>353.19</v>
      </c>
      <c r="Q9798" s="536">
        <v>0.10390000000000001</v>
      </c>
      <c r="R9798" s="535">
        <v>502.22</v>
      </c>
    </row>
    <row r="9799" spans="1:18" ht="12.75">
      <c r="A9799" s="145">
        <v>102189</v>
      </c>
      <c r="B9799" s="102" t="s">
        <v>31410</v>
      </c>
      <c r="C9799" s="145" t="s">
        <v>2</v>
      </c>
      <c r="D9799" s="535">
        <v>215.49</v>
      </c>
      <c r="E9799" s="536">
        <v>0</v>
      </c>
      <c r="F9799" s="535">
        <v>234.9</v>
      </c>
      <c r="G9799" s="536">
        <v>0</v>
      </c>
      <c r="H9799" s="535">
        <v>258.22000000000003</v>
      </c>
      <c r="I9799" s="536">
        <v>0</v>
      </c>
      <c r="J9799" s="535">
        <v>258.92</v>
      </c>
      <c r="K9799" s="536">
        <v>0</v>
      </c>
      <c r="L9799" s="535">
        <v>264.86</v>
      </c>
      <c r="M9799" s="536">
        <v>0</v>
      </c>
      <c r="N9799" s="535">
        <v>230.77</v>
      </c>
      <c r="O9799" s="536">
        <v>0</v>
      </c>
      <c r="P9799" s="535">
        <v>277.48</v>
      </c>
      <c r="Q9799" s="536">
        <v>0</v>
      </c>
      <c r="R9799" s="535">
        <v>235.44</v>
      </c>
    </row>
    <row r="9800" spans="1:18" ht="12.75">
      <c r="A9800" s="145">
        <v>102188</v>
      </c>
      <c r="B9800" s="102" t="s">
        <v>31411</v>
      </c>
      <c r="C9800" s="145" t="s">
        <v>2</v>
      </c>
      <c r="D9800" s="535">
        <v>757.91</v>
      </c>
      <c r="E9800" s="536">
        <v>0</v>
      </c>
      <c r="F9800" s="535">
        <v>942.08</v>
      </c>
      <c r="G9800" s="536">
        <v>0</v>
      </c>
      <c r="H9800" s="535">
        <v>970.58</v>
      </c>
      <c r="I9800" s="536">
        <v>0</v>
      </c>
      <c r="J9800" s="535">
        <v>1065.8900000000001</v>
      </c>
      <c r="K9800" s="536">
        <v>0</v>
      </c>
      <c r="L9800" s="535">
        <v>1053.32</v>
      </c>
      <c r="M9800" s="536">
        <v>0</v>
      </c>
      <c r="N9800" s="535">
        <v>875.63</v>
      </c>
      <c r="O9800" s="536">
        <v>0</v>
      </c>
      <c r="P9800" s="535">
        <v>1076.8499999999999</v>
      </c>
      <c r="Q9800" s="536">
        <v>0</v>
      </c>
      <c r="R9800" s="535">
        <v>852.22</v>
      </c>
    </row>
    <row r="9801" spans="1:18" ht="12.75">
      <c r="A9801" s="145">
        <v>106320</v>
      </c>
      <c r="B9801" s="102" t="s">
        <v>31412</v>
      </c>
      <c r="C9801" s="145" t="s">
        <v>2</v>
      </c>
      <c r="D9801" s="535">
        <v>2566.67</v>
      </c>
      <c r="E9801" s="536">
        <v>0</v>
      </c>
      <c r="F9801" s="535">
        <v>2557.42</v>
      </c>
      <c r="G9801" s="536">
        <v>0</v>
      </c>
      <c r="H9801" s="535">
        <v>3024.63</v>
      </c>
      <c r="I9801" s="536">
        <v>0</v>
      </c>
      <c r="J9801" s="535">
        <v>2890.37</v>
      </c>
      <c r="K9801" s="536">
        <v>0</v>
      </c>
      <c r="L9801" s="535">
        <v>2549.83</v>
      </c>
      <c r="M9801" s="536">
        <v>0</v>
      </c>
      <c r="N9801" s="535">
        <v>2347.48</v>
      </c>
      <c r="O9801" s="536">
        <v>0.53139999999999998</v>
      </c>
      <c r="P9801" s="535">
        <v>2181.2600000000002</v>
      </c>
      <c r="Q9801" s="536">
        <v>0</v>
      </c>
      <c r="R9801" s="535">
        <v>2438.79</v>
      </c>
    </row>
    <row r="9802" spans="1:18" ht="12.75">
      <c r="A9802" s="145">
        <v>102185</v>
      </c>
      <c r="B9802" s="102" t="s">
        <v>31413</v>
      </c>
      <c r="C9802" s="145" t="s">
        <v>2</v>
      </c>
      <c r="D9802" s="535">
        <v>4317.2700000000004</v>
      </c>
      <c r="E9802" s="536">
        <v>0</v>
      </c>
      <c r="F9802" s="535">
        <v>4409.0200000000004</v>
      </c>
      <c r="G9802" s="536">
        <v>0</v>
      </c>
      <c r="H9802" s="535">
        <v>5131.08</v>
      </c>
      <c r="I9802" s="536">
        <v>0</v>
      </c>
      <c r="J9802" s="535">
        <v>4982.09</v>
      </c>
      <c r="K9802" s="536">
        <v>0</v>
      </c>
      <c r="L9802" s="535">
        <v>4465.8100000000004</v>
      </c>
      <c r="M9802" s="536">
        <v>0</v>
      </c>
      <c r="N9802" s="535">
        <v>4056.7</v>
      </c>
      <c r="O9802" s="536">
        <v>0.4612</v>
      </c>
      <c r="P9802" s="535">
        <v>3928.9</v>
      </c>
      <c r="Q9802" s="536">
        <v>0</v>
      </c>
      <c r="R9802" s="535">
        <v>4181.9399999999996</v>
      </c>
    </row>
    <row r="9803" spans="1:18" ht="12.75">
      <c r="A9803" s="145">
        <v>106318</v>
      </c>
      <c r="B9803" s="102" t="s">
        <v>31414</v>
      </c>
      <c r="C9803" s="145" t="s">
        <v>2</v>
      </c>
      <c r="D9803" s="535">
        <v>1876.08</v>
      </c>
      <c r="E9803" s="536">
        <v>0</v>
      </c>
      <c r="F9803" s="535">
        <v>1960.78</v>
      </c>
      <c r="G9803" s="536">
        <v>0</v>
      </c>
      <c r="H9803" s="535">
        <v>2248.4699999999998</v>
      </c>
      <c r="I9803" s="536">
        <v>0</v>
      </c>
      <c r="J9803" s="535">
        <v>2216.2199999999998</v>
      </c>
      <c r="K9803" s="536">
        <v>0</v>
      </c>
      <c r="L9803" s="535">
        <v>2011.86</v>
      </c>
      <c r="M9803" s="536">
        <v>0</v>
      </c>
      <c r="N9803" s="535">
        <v>1805.99</v>
      </c>
      <c r="O9803" s="536">
        <v>0.40289999999999998</v>
      </c>
      <c r="P9803" s="535">
        <v>1808.97</v>
      </c>
      <c r="Q9803" s="536">
        <v>0</v>
      </c>
      <c r="R9803" s="535">
        <v>1848.21</v>
      </c>
    </row>
    <row r="9804" spans="1:18" ht="12.75">
      <c r="A9804" s="145">
        <v>106319</v>
      </c>
      <c r="B9804" s="102" t="s">
        <v>31415</v>
      </c>
      <c r="C9804" s="145" t="s">
        <v>2</v>
      </c>
      <c r="D9804" s="535">
        <v>2014.19</v>
      </c>
      <c r="E9804" s="536">
        <v>0</v>
      </c>
      <c r="F9804" s="535">
        <v>2080.11</v>
      </c>
      <c r="G9804" s="536">
        <v>0</v>
      </c>
      <c r="H9804" s="535">
        <v>2403.71</v>
      </c>
      <c r="I9804" s="536">
        <v>0</v>
      </c>
      <c r="J9804" s="535">
        <v>2351.06</v>
      </c>
      <c r="K9804" s="536">
        <v>0</v>
      </c>
      <c r="L9804" s="535">
        <v>2119.4499999999998</v>
      </c>
      <c r="M9804" s="536">
        <v>0</v>
      </c>
      <c r="N9804" s="535">
        <v>1914.28</v>
      </c>
      <c r="O9804" s="536">
        <v>0.43440000000000001</v>
      </c>
      <c r="P9804" s="535">
        <v>1883.43</v>
      </c>
      <c r="Q9804" s="536">
        <v>0</v>
      </c>
      <c r="R9804" s="535">
        <v>1966.33</v>
      </c>
    </row>
    <row r="9805" spans="1:18" ht="12.75">
      <c r="A9805" s="145">
        <v>102184</v>
      </c>
      <c r="B9805" s="102" t="s">
        <v>31416</v>
      </c>
      <c r="C9805" s="145" t="s">
        <v>2</v>
      </c>
      <c r="D9805" s="535">
        <v>2152.31</v>
      </c>
      <c r="E9805" s="536">
        <v>0</v>
      </c>
      <c r="F9805" s="535">
        <v>2199.44</v>
      </c>
      <c r="G9805" s="536">
        <v>0</v>
      </c>
      <c r="H9805" s="535">
        <v>2558.9299999999998</v>
      </c>
      <c r="I9805" s="536">
        <v>0</v>
      </c>
      <c r="J9805" s="535">
        <v>2485.88</v>
      </c>
      <c r="K9805" s="536">
        <v>0</v>
      </c>
      <c r="L9805" s="535">
        <v>2227.04</v>
      </c>
      <c r="M9805" s="536">
        <v>0</v>
      </c>
      <c r="N9805" s="535">
        <v>2022.59</v>
      </c>
      <c r="O9805" s="536">
        <v>0.46260000000000001</v>
      </c>
      <c r="P9805" s="535">
        <v>1957.89</v>
      </c>
      <c r="Q9805" s="536">
        <v>0</v>
      </c>
      <c r="R9805" s="535">
        <v>2084.44</v>
      </c>
    </row>
    <row r="9806" spans="1:18" ht="12.75">
      <c r="A9806" s="145">
        <v>102187</v>
      </c>
      <c r="B9806" s="102" t="s">
        <v>31417</v>
      </c>
      <c r="C9806" s="145" t="s">
        <v>2</v>
      </c>
      <c r="D9806" s="535">
        <v>0</v>
      </c>
      <c r="E9806" s="536"/>
      <c r="F9806" s="535">
        <v>0</v>
      </c>
      <c r="G9806" s="536"/>
      <c r="H9806" s="535">
        <v>0</v>
      </c>
      <c r="I9806" s="536"/>
      <c r="J9806" s="535">
        <v>0</v>
      </c>
      <c r="K9806" s="536"/>
      <c r="L9806" s="535">
        <v>0</v>
      </c>
      <c r="M9806" s="536"/>
      <c r="N9806" s="535">
        <v>0</v>
      </c>
      <c r="O9806" s="536"/>
      <c r="P9806" s="535">
        <v>0</v>
      </c>
      <c r="Q9806" s="536"/>
      <c r="R9806" s="535">
        <v>0</v>
      </c>
    </row>
    <row r="9807" spans="1:18" ht="12.75">
      <c r="A9807" s="145">
        <v>102186</v>
      </c>
      <c r="B9807" s="102" t="s">
        <v>31418</v>
      </c>
      <c r="C9807" s="145" t="s">
        <v>2</v>
      </c>
      <c r="D9807" s="535">
        <v>0</v>
      </c>
      <c r="E9807" s="536"/>
      <c r="F9807" s="535">
        <v>0</v>
      </c>
      <c r="G9807" s="536"/>
      <c r="H9807" s="535">
        <v>0</v>
      </c>
      <c r="I9807" s="536"/>
      <c r="J9807" s="535">
        <v>0</v>
      </c>
      <c r="K9807" s="536"/>
      <c r="L9807" s="535">
        <v>0</v>
      </c>
      <c r="M9807" s="536"/>
      <c r="N9807" s="535">
        <v>0</v>
      </c>
      <c r="O9807" s="536"/>
      <c r="P9807" s="535">
        <v>0</v>
      </c>
      <c r="Q9807" s="536"/>
      <c r="R9807" s="535">
        <v>0</v>
      </c>
    </row>
    <row r="9808" spans="1:18" ht="12.75">
      <c r="A9808" s="145">
        <v>102183</v>
      </c>
      <c r="B9808" s="102" t="s">
        <v>31419</v>
      </c>
      <c r="C9808" s="145" t="s">
        <v>2</v>
      </c>
      <c r="D9808" s="535">
        <v>2724.43</v>
      </c>
      <c r="E9808" s="536">
        <v>0</v>
      </c>
      <c r="F9808" s="535">
        <v>2401.13</v>
      </c>
      <c r="G9808" s="536">
        <v>0</v>
      </c>
      <c r="H9808" s="535">
        <v>3076.23</v>
      </c>
      <c r="I9808" s="536">
        <v>0</v>
      </c>
      <c r="J9808" s="535">
        <v>2704.48</v>
      </c>
      <c r="K9808" s="536">
        <v>0</v>
      </c>
      <c r="L9808" s="535">
        <v>2222.7199999999998</v>
      </c>
      <c r="M9808" s="536">
        <v>0</v>
      </c>
      <c r="N9808" s="535">
        <v>2201.0100000000002</v>
      </c>
      <c r="O9808" s="536">
        <v>0.85009999999999997</v>
      </c>
      <c r="P9808" s="535">
        <v>1641.39</v>
      </c>
      <c r="Q9808" s="536">
        <v>0</v>
      </c>
      <c r="R9808" s="535">
        <v>2385.06</v>
      </c>
    </row>
    <row r="9809" spans="1:18" ht="12.75">
      <c r="A9809" s="145">
        <v>102182</v>
      </c>
      <c r="B9809" s="102" t="s">
        <v>31420</v>
      </c>
      <c r="C9809" s="145" t="s">
        <v>2</v>
      </c>
      <c r="D9809" s="535">
        <v>1418.01</v>
      </c>
      <c r="E9809" s="536">
        <v>0</v>
      </c>
      <c r="F9809" s="535">
        <v>1276.31</v>
      </c>
      <c r="G9809" s="536">
        <v>0</v>
      </c>
      <c r="H9809" s="535">
        <v>1612.99</v>
      </c>
      <c r="I9809" s="536">
        <v>0</v>
      </c>
      <c r="J9809" s="535">
        <v>1439.27</v>
      </c>
      <c r="K9809" s="536">
        <v>0</v>
      </c>
      <c r="L9809" s="535">
        <v>1195.6199999999999</v>
      </c>
      <c r="M9809" s="536">
        <v>0</v>
      </c>
      <c r="N9809" s="535">
        <v>1168.49</v>
      </c>
      <c r="O9809" s="536">
        <v>0.80059999999999998</v>
      </c>
      <c r="P9809" s="535">
        <v>905.54</v>
      </c>
      <c r="Q9809" s="536">
        <v>0</v>
      </c>
      <c r="R9809" s="535">
        <v>1256.5999999999999</v>
      </c>
    </row>
    <row r="9810" spans="1:18" ht="12.75">
      <c r="A9810" s="145">
        <v>102191</v>
      </c>
      <c r="B9810" s="102" t="s">
        <v>31421</v>
      </c>
      <c r="C9810" s="145" t="s">
        <v>4</v>
      </c>
      <c r="D9810" s="535">
        <v>21.14</v>
      </c>
      <c r="E9810" s="536">
        <v>0</v>
      </c>
      <c r="F9810" s="535">
        <v>16.97</v>
      </c>
      <c r="G9810" s="536">
        <v>0</v>
      </c>
      <c r="H9810" s="535">
        <v>22.06</v>
      </c>
      <c r="I9810" s="536">
        <v>0</v>
      </c>
      <c r="J9810" s="535">
        <v>17.25</v>
      </c>
      <c r="K9810" s="536">
        <v>0</v>
      </c>
      <c r="L9810" s="535">
        <v>19.600000000000001</v>
      </c>
      <c r="M9810" s="536">
        <v>0</v>
      </c>
      <c r="N9810" s="535">
        <v>19.28</v>
      </c>
      <c r="O9810" s="536">
        <v>0</v>
      </c>
      <c r="P9810" s="535">
        <v>21.93</v>
      </c>
      <c r="Q9810" s="536">
        <v>0</v>
      </c>
      <c r="R9810" s="535">
        <v>21.83</v>
      </c>
    </row>
    <row r="9811" spans="1:18" ht="12.75">
      <c r="A9811" s="145">
        <v>102190</v>
      </c>
      <c r="B9811" s="102" t="s">
        <v>31422</v>
      </c>
      <c r="C9811" s="145" t="s">
        <v>4</v>
      </c>
      <c r="D9811" s="535">
        <v>19.510000000000002</v>
      </c>
      <c r="E9811" s="536">
        <v>0</v>
      </c>
      <c r="F9811" s="535">
        <v>15.67</v>
      </c>
      <c r="G9811" s="536">
        <v>0</v>
      </c>
      <c r="H9811" s="535">
        <v>20.38</v>
      </c>
      <c r="I9811" s="536">
        <v>0</v>
      </c>
      <c r="J9811" s="535">
        <v>15.94</v>
      </c>
      <c r="K9811" s="536">
        <v>0</v>
      </c>
      <c r="L9811" s="535">
        <v>18.100000000000001</v>
      </c>
      <c r="M9811" s="536">
        <v>0</v>
      </c>
      <c r="N9811" s="535">
        <v>17.809999999999999</v>
      </c>
      <c r="O9811" s="536">
        <v>0</v>
      </c>
      <c r="P9811" s="535">
        <v>20.25</v>
      </c>
      <c r="Q9811" s="536">
        <v>0</v>
      </c>
      <c r="R9811" s="535">
        <v>20.16</v>
      </c>
    </row>
    <row r="9812" spans="1:18" ht="12.75">
      <c r="A9812" s="145">
        <v>102192</v>
      </c>
      <c r="B9812" s="102" t="s">
        <v>31423</v>
      </c>
      <c r="C9812" s="145" t="s">
        <v>4</v>
      </c>
      <c r="D9812" s="535">
        <v>18.66</v>
      </c>
      <c r="E9812" s="536">
        <v>0</v>
      </c>
      <c r="F9812" s="535">
        <v>14.99</v>
      </c>
      <c r="G9812" s="536">
        <v>0</v>
      </c>
      <c r="H9812" s="535">
        <v>19.48</v>
      </c>
      <c r="I9812" s="536">
        <v>0</v>
      </c>
      <c r="J9812" s="535">
        <v>15.24</v>
      </c>
      <c r="K9812" s="536">
        <v>0</v>
      </c>
      <c r="L9812" s="535">
        <v>17.309999999999999</v>
      </c>
      <c r="M9812" s="536">
        <v>0</v>
      </c>
      <c r="N9812" s="535">
        <v>17.02</v>
      </c>
      <c r="O9812" s="536">
        <v>0</v>
      </c>
      <c r="P9812" s="535">
        <v>19.36</v>
      </c>
      <c r="Q9812" s="536">
        <v>0</v>
      </c>
      <c r="R9812" s="535">
        <v>19.28</v>
      </c>
    </row>
    <row r="9813" spans="1:18" ht="12.75">
      <c r="A9813" s="145">
        <v>89354</v>
      </c>
      <c r="B9813" s="102" t="s">
        <v>31424</v>
      </c>
      <c r="C9813" s="145" t="s">
        <v>2</v>
      </c>
      <c r="D9813" s="535">
        <v>424.82</v>
      </c>
      <c r="E9813" s="536">
        <v>0</v>
      </c>
      <c r="F9813" s="535">
        <v>552.79</v>
      </c>
      <c r="G9813" s="536">
        <v>0</v>
      </c>
      <c r="H9813" s="535">
        <v>825.42</v>
      </c>
      <c r="I9813" s="536">
        <v>0</v>
      </c>
      <c r="J9813" s="535">
        <v>1083.46</v>
      </c>
      <c r="K9813" s="536">
        <v>0</v>
      </c>
      <c r="L9813" s="535">
        <v>576.57000000000005</v>
      </c>
      <c r="M9813" s="536">
        <v>0</v>
      </c>
      <c r="N9813" s="535">
        <v>571.75</v>
      </c>
      <c r="O9813" s="536">
        <v>0</v>
      </c>
      <c r="P9813" s="535">
        <v>579.22</v>
      </c>
      <c r="Q9813" s="536">
        <v>0</v>
      </c>
      <c r="R9813" s="535">
        <v>439.77</v>
      </c>
    </row>
    <row r="9814" spans="1:18" ht="12.75">
      <c r="A9814" s="145">
        <v>103041</v>
      </c>
      <c r="B9814" s="102" t="s">
        <v>31425</v>
      </c>
      <c r="C9814" s="145" t="s">
        <v>2</v>
      </c>
      <c r="D9814" s="535">
        <v>20.27</v>
      </c>
      <c r="E9814" s="536">
        <v>0</v>
      </c>
      <c r="F9814" s="535">
        <v>16.66</v>
      </c>
      <c r="G9814" s="536">
        <v>0</v>
      </c>
      <c r="H9814" s="535">
        <v>31.53</v>
      </c>
      <c r="I9814" s="536">
        <v>0</v>
      </c>
      <c r="J9814" s="535">
        <v>20.95</v>
      </c>
      <c r="K9814" s="536">
        <v>0</v>
      </c>
      <c r="L9814" s="535">
        <v>18.48</v>
      </c>
      <c r="M9814" s="536">
        <v>0</v>
      </c>
      <c r="N9814" s="535">
        <v>14.12</v>
      </c>
      <c r="O9814" s="536">
        <v>0</v>
      </c>
      <c r="P9814" s="535">
        <v>21.88</v>
      </c>
      <c r="Q9814" s="536">
        <v>0</v>
      </c>
      <c r="R9814" s="535">
        <v>26.36</v>
      </c>
    </row>
    <row r="9815" spans="1:18" ht="12.75">
      <c r="A9815" s="145">
        <v>103042</v>
      </c>
      <c r="B9815" s="102" t="s">
        <v>31426</v>
      </c>
      <c r="C9815" s="145" t="s">
        <v>2</v>
      </c>
      <c r="D9815" s="535">
        <v>25.27</v>
      </c>
      <c r="E9815" s="536">
        <v>0</v>
      </c>
      <c r="F9815" s="535">
        <v>20.95</v>
      </c>
      <c r="G9815" s="536">
        <v>0</v>
      </c>
      <c r="H9815" s="535">
        <v>38.56</v>
      </c>
      <c r="I9815" s="536">
        <v>0</v>
      </c>
      <c r="J9815" s="535">
        <v>25.85</v>
      </c>
      <c r="K9815" s="536">
        <v>0</v>
      </c>
      <c r="L9815" s="535">
        <v>23.21</v>
      </c>
      <c r="M9815" s="536">
        <v>0</v>
      </c>
      <c r="N9815" s="535">
        <v>18.010000000000002</v>
      </c>
      <c r="O9815" s="536">
        <v>0</v>
      </c>
      <c r="P9815" s="535">
        <v>27.2</v>
      </c>
      <c r="Q9815" s="536">
        <v>0</v>
      </c>
      <c r="R9815" s="535">
        <v>32.5</v>
      </c>
    </row>
    <row r="9816" spans="1:18" ht="12.75">
      <c r="A9816" s="145">
        <v>103043</v>
      </c>
      <c r="B9816" s="102" t="s">
        <v>31427</v>
      </c>
      <c r="C9816" s="145" t="s">
        <v>2</v>
      </c>
      <c r="D9816" s="535">
        <v>23.29</v>
      </c>
      <c r="E9816" s="536">
        <v>0</v>
      </c>
      <c r="F9816" s="535">
        <v>19.059999999999999</v>
      </c>
      <c r="G9816" s="536">
        <v>0</v>
      </c>
      <c r="H9816" s="535">
        <v>36.64</v>
      </c>
      <c r="I9816" s="536">
        <v>0</v>
      </c>
      <c r="J9816" s="535">
        <v>24.22</v>
      </c>
      <c r="K9816" s="536">
        <v>0</v>
      </c>
      <c r="L9816" s="535">
        <v>21.15</v>
      </c>
      <c r="M9816" s="536">
        <v>0</v>
      </c>
      <c r="N9816" s="535">
        <v>16.02</v>
      </c>
      <c r="O9816" s="536">
        <v>0</v>
      </c>
      <c r="P9816" s="535">
        <v>25.19</v>
      </c>
      <c r="Q9816" s="536">
        <v>0</v>
      </c>
      <c r="R9816" s="535">
        <v>30.47</v>
      </c>
    </row>
    <row r="9817" spans="1:18" ht="12.75">
      <c r="A9817" s="145">
        <v>103044</v>
      </c>
      <c r="B9817" s="102" t="s">
        <v>31428</v>
      </c>
      <c r="C9817" s="145" t="s">
        <v>2</v>
      </c>
      <c r="D9817" s="535">
        <v>31.55</v>
      </c>
      <c r="E9817" s="536">
        <v>0</v>
      </c>
      <c r="F9817" s="535">
        <v>25.93</v>
      </c>
      <c r="G9817" s="536">
        <v>0</v>
      </c>
      <c r="H9817" s="535">
        <v>49.19</v>
      </c>
      <c r="I9817" s="536">
        <v>0</v>
      </c>
      <c r="J9817" s="535">
        <v>32.65</v>
      </c>
      <c r="K9817" s="536">
        <v>0</v>
      </c>
      <c r="L9817" s="535">
        <v>28.77</v>
      </c>
      <c r="M9817" s="536">
        <v>0</v>
      </c>
      <c r="N9817" s="535">
        <v>21.96</v>
      </c>
      <c r="O9817" s="536">
        <v>0</v>
      </c>
      <c r="P9817" s="535">
        <v>34.090000000000003</v>
      </c>
      <c r="Q9817" s="536">
        <v>0</v>
      </c>
      <c r="R9817" s="535">
        <v>41.06</v>
      </c>
    </row>
    <row r="9818" spans="1:18" ht="12.75">
      <c r="A9818" s="145">
        <v>103039</v>
      </c>
      <c r="B9818" s="102" t="s">
        <v>31429</v>
      </c>
      <c r="C9818" s="145" t="s">
        <v>2</v>
      </c>
      <c r="D9818" s="535">
        <v>69.94</v>
      </c>
      <c r="E9818" s="536">
        <v>0</v>
      </c>
      <c r="F9818" s="535">
        <v>57.65</v>
      </c>
      <c r="G9818" s="536">
        <v>0</v>
      </c>
      <c r="H9818" s="535">
        <v>108.37</v>
      </c>
      <c r="I9818" s="536">
        <v>0</v>
      </c>
      <c r="J9818" s="535">
        <v>72.069999999999993</v>
      </c>
      <c r="K9818" s="536">
        <v>0</v>
      </c>
      <c r="L9818" s="535">
        <v>63.91</v>
      </c>
      <c r="M9818" s="536">
        <v>0</v>
      </c>
      <c r="N9818" s="535">
        <v>48.99</v>
      </c>
      <c r="O9818" s="536">
        <v>0</v>
      </c>
      <c r="P9818" s="535">
        <v>75.459999999999994</v>
      </c>
      <c r="Q9818" s="536">
        <v>0</v>
      </c>
      <c r="R9818" s="535">
        <v>90.67</v>
      </c>
    </row>
    <row r="9819" spans="1:18" ht="12.75">
      <c r="A9819" s="145">
        <v>103038</v>
      </c>
      <c r="B9819" s="102" t="s">
        <v>31430</v>
      </c>
      <c r="C9819" s="145" t="s">
        <v>2</v>
      </c>
      <c r="D9819" s="535">
        <v>63.84</v>
      </c>
      <c r="E9819" s="536">
        <v>0</v>
      </c>
      <c r="F9819" s="535">
        <v>52.29</v>
      </c>
      <c r="G9819" s="536">
        <v>0</v>
      </c>
      <c r="H9819" s="535">
        <v>100.34</v>
      </c>
      <c r="I9819" s="536">
        <v>0</v>
      </c>
      <c r="J9819" s="535">
        <v>66.33</v>
      </c>
      <c r="K9819" s="536">
        <v>0</v>
      </c>
      <c r="L9819" s="535">
        <v>58.05</v>
      </c>
      <c r="M9819" s="536">
        <v>0</v>
      </c>
      <c r="N9819" s="535">
        <v>43.99</v>
      </c>
      <c r="O9819" s="536">
        <v>0</v>
      </c>
      <c r="P9819" s="535">
        <v>69.05</v>
      </c>
      <c r="Q9819" s="536">
        <v>0</v>
      </c>
      <c r="R9819" s="535">
        <v>83.43</v>
      </c>
    </row>
    <row r="9820" spans="1:18" ht="12.75">
      <c r="A9820" s="145">
        <v>103037</v>
      </c>
      <c r="B9820" s="102" t="s">
        <v>31431</v>
      </c>
      <c r="C9820" s="145" t="s">
        <v>2</v>
      </c>
      <c r="D9820" s="535">
        <v>47.65</v>
      </c>
      <c r="E9820" s="536">
        <v>0</v>
      </c>
      <c r="F9820" s="535">
        <v>39.020000000000003</v>
      </c>
      <c r="G9820" s="536">
        <v>0</v>
      </c>
      <c r="H9820" s="535">
        <v>74.98</v>
      </c>
      <c r="I9820" s="536">
        <v>0</v>
      </c>
      <c r="J9820" s="535">
        <v>49.54</v>
      </c>
      <c r="K9820" s="536">
        <v>0</v>
      </c>
      <c r="L9820" s="535">
        <v>43.32</v>
      </c>
      <c r="M9820" s="536">
        <v>0</v>
      </c>
      <c r="N9820" s="535">
        <v>32.799999999999997</v>
      </c>
      <c r="O9820" s="536">
        <v>0</v>
      </c>
      <c r="P9820" s="535">
        <v>51.56</v>
      </c>
      <c r="Q9820" s="536">
        <v>0</v>
      </c>
      <c r="R9820" s="535">
        <v>62.31</v>
      </c>
    </row>
    <row r="9821" spans="1:18" ht="12.75">
      <c r="A9821" s="145">
        <v>103036</v>
      </c>
      <c r="B9821" s="102" t="s">
        <v>31432</v>
      </c>
      <c r="C9821" s="145" t="s">
        <v>2</v>
      </c>
      <c r="D9821" s="535">
        <v>24.17</v>
      </c>
      <c r="E9821" s="536">
        <v>0</v>
      </c>
      <c r="F9821" s="535">
        <v>19.75</v>
      </c>
      <c r="G9821" s="536">
        <v>0</v>
      </c>
      <c r="H9821" s="535">
        <v>38.130000000000003</v>
      </c>
      <c r="I9821" s="536">
        <v>0</v>
      </c>
      <c r="J9821" s="535">
        <v>25.18</v>
      </c>
      <c r="K9821" s="536">
        <v>0</v>
      </c>
      <c r="L9821" s="535">
        <v>21.93</v>
      </c>
      <c r="M9821" s="536">
        <v>0</v>
      </c>
      <c r="N9821" s="535">
        <v>16.579999999999998</v>
      </c>
      <c r="O9821" s="536">
        <v>0</v>
      </c>
      <c r="P9821" s="535">
        <v>26.15</v>
      </c>
      <c r="Q9821" s="536">
        <v>0</v>
      </c>
      <c r="R9821" s="535">
        <v>31.67</v>
      </c>
    </row>
    <row r="9822" spans="1:18" ht="12.75">
      <c r="A9822" s="145">
        <v>103040</v>
      </c>
      <c r="B9822" s="102" t="s">
        <v>31433</v>
      </c>
      <c r="C9822" s="145" t="s">
        <v>2</v>
      </c>
      <c r="D9822" s="535">
        <v>103.4</v>
      </c>
      <c r="E9822" s="536">
        <v>0</v>
      </c>
      <c r="F9822" s="535">
        <v>84.81</v>
      </c>
      <c r="G9822" s="536">
        <v>0</v>
      </c>
      <c r="H9822" s="535">
        <v>162.11000000000001</v>
      </c>
      <c r="I9822" s="536">
        <v>0</v>
      </c>
      <c r="J9822" s="535">
        <v>107.24</v>
      </c>
      <c r="K9822" s="536">
        <v>0</v>
      </c>
      <c r="L9822" s="535">
        <v>94.13</v>
      </c>
      <c r="M9822" s="536">
        <v>0</v>
      </c>
      <c r="N9822" s="535">
        <v>71.489999999999995</v>
      </c>
      <c r="O9822" s="536">
        <v>0</v>
      </c>
      <c r="P9822" s="535">
        <v>111.8</v>
      </c>
      <c r="Q9822" s="536">
        <v>0</v>
      </c>
      <c r="R9822" s="535">
        <v>134.91999999999999</v>
      </c>
    </row>
    <row r="9823" spans="1:18" ht="12.75">
      <c r="A9823" s="145">
        <v>90371</v>
      </c>
      <c r="B9823" s="102" t="s">
        <v>31434</v>
      </c>
      <c r="C9823" s="145" t="s">
        <v>2</v>
      </c>
      <c r="D9823" s="535">
        <v>30.31</v>
      </c>
      <c r="E9823" s="536">
        <v>0</v>
      </c>
      <c r="F9823" s="535">
        <v>24.95</v>
      </c>
      <c r="G9823" s="536">
        <v>0</v>
      </c>
      <c r="H9823" s="535">
        <v>47.1</v>
      </c>
      <c r="I9823" s="536">
        <v>0</v>
      </c>
      <c r="J9823" s="535">
        <v>31.31</v>
      </c>
      <c r="K9823" s="536">
        <v>0</v>
      </c>
      <c r="L9823" s="535">
        <v>27.67</v>
      </c>
      <c r="M9823" s="536">
        <v>0</v>
      </c>
      <c r="N9823" s="535">
        <v>21.18</v>
      </c>
      <c r="O9823" s="536">
        <v>0</v>
      </c>
      <c r="P9823" s="535">
        <v>32.729999999999997</v>
      </c>
      <c r="Q9823" s="536">
        <v>0</v>
      </c>
      <c r="R9823" s="535">
        <v>39.369999999999997</v>
      </c>
    </row>
    <row r="9824" spans="1:18" ht="12.75">
      <c r="A9824" s="145">
        <v>103047</v>
      </c>
      <c r="B9824" s="102" t="s">
        <v>31435</v>
      </c>
      <c r="C9824" s="145" t="s">
        <v>2</v>
      </c>
      <c r="D9824" s="535">
        <v>25.14</v>
      </c>
      <c r="E9824" s="536">
        <v>0</v>
      </c>
      <c r="F9824" s="535">
        <v>20.49</v>
      </c>
      <c r="G9824" s="536">
        <v>0</v>
      </c>
      <c r="H9824" s="535">
        <v>37.979999999999997</v>
      </c>
      <c r="I9824" s="536">
        <v>0</v>
      </c>
      <c r="J9824" s="535">
        <v>25.72</v>
      </c>
      <c r="K9824" s="536">
        <v>0</v>
      </c>
      <c r="L9824" s="535">
        <v>22.75</v>
      </c>
      <c r="M9824" s="536">
        <v>0</v>
      </c>
      <c r="N9824" s="535">
        <v>17.559999999999999</v>
      </c>
      <c r="O9824" s="536">
        <v>0</v>
      </c>
      <c r="P9824" s="535">
        <v>26.94</v>
      </c>
      <c r="Q9824" s="536">
        <v>0</v>
      </c>
      <c r="R9824" s="535">
        <v>32.08</v>
      </c>
    </row>
    <row r="9825" spans="1:18" ht="12.75">
      <c r="A9825" s="145">
        <v>94489</v>
      </c>
      <c r="B9825" s="102" t="s">
        <v>31436</v>
      </c>
      <c r="C9825" s="145" t="s">
        <v>2</v>
      </c>
      <c r="D9825" s="535">
        <v>30.77</v>
      </c>
      <c r="E9825" s="536">
        <v>0</v>
      </c>
      <c r="F9825" s="535">
        <v>24.81</v>
      </c>
      <c r="G9825" s="536">
        <v>0</v>
      </c>
      <c r="H9825" s="535">
        <v>47.19</v>
      </c>
      <c r="I9825" s="536">
        <v>0</v>
      </c>
      <c r="J9825" s="535">
        <v>31.78</v>
      </c>
      <c r="K9825" s="536">
        <v>0</v>
      </c>
      <c r="L9825" s="535">
        <v>27.58</v>
      </c>
      <c r="M9825" s="536">
        <v>0</v>
      </c>
      <c r="N9825" s="535">
        <v>21.04</v>
      </c>
      <c r="O9825" s="536">
        <v>0</v>
      </c>
      <c r="P9825" s="535">
        <v>33.04</v>
      </c>
      <c r="Q9825" s="536">
        <v>0</v>
      </c>
      <c r="R9825" s="535">
        <v>39.590000000000003</v>
      </c>
    </row>
    <row r="9826" spans="1:18" ht="12.75">
      <c r="A9826" s="145">
        <v>94490</v>
      </c>
      <c r="B9826" s="102" t="s">
        <v>31437</v>
      </c>
      <c r="C9826" s="145" t="s">
        <v>2</v>
      </c>
      <c r="D9826" s="535">
        <v>45.05</v>
      </c>
      <c r="E9826" s="536">
        <v>0</v>
      </c>
      <c r="F9826" s="535">
        <v>36.130000000000003</v>
      </c>
      <c r="G9826" s="536">
        <v>0</v>
      </c>
      <c r="H9826" s="535">
        <v>71.36</v>
      </c>
      <c r="I9826" s="536">
        <v>0</v>
      </c>
      <c r="J9826" s="535">
        <v>47.25</v>
      </c>
      <c r="K9826" s="536">
        <v>0</v>
      </c>
      <c r="L9826" s="535">
        <v>40.229999999999997</v>
      </c>
      <c r="M9826" s="536">
        <v>0</v>
      </c>
      <c r="N9826" s="535">
        <v>30.02</v>
      </c>
      <c r="O9826" s="536">
        <v>0</v>
      </c>
      <c r="P9826" s="535">
        <v>48.7</v>
      </c>
      <c r="Q9826" s="536">
        <v>0</v>
      </c>
      <c r="R9826" s="535">
        <v>59.05</v>
      </c>
    </row>
    <row r="9827" spans="1:18" ht="12.75">
      <c r="A9827" s="145">
        <v>94491</v>
      </c>
      <c r="B9827" s="102" t="s">
        <v>31438</v>
      </c>
      <c r="C9827" s="145" t="s">
        <v>2</v>
      </c>
      <c r="D9827" s="535">
        <v>61.66</v>
      </c>
      <c r="E9827" s="536">
        <v>0</v>
      </c>
      <c r="F9827" s="535">
        <v>49.4</v>
      </c>
      <c r="G9827" s="536">
        <v>0</v>
      </c>
      <c r="H9827" s="535">
        <v>96.56</v>
      </c>
      <c r="I9827" s="536">
        <v>0</v>
      </c>
      <c r="J9827" s="535">
        <v>64.41</v>
      </c>
      <c r="K9827" s="536">
        <v>0</v>
      </c>
      <c r="L9827" s="535">
        <v>54.98</v>
      </c>
      <c r="M9827" s="536">
        <v>0</v>
      </c>
      <c r="N9827" s="535">
        <v>41.26</v>
      </c>
      <c r="O9827" s="536">
        <v>0</v>
      </c>
      <c r="P9827" s="535">
        <v>66.48</v>
      </c>
      <c r="Q9827" s="536">
        <v>0</v>
      </c>
      <c r="R9827" s="535">
        <v>80.290000000000006</v>
      </c>
    </row>
    <row r="9828" spans="1:18" ht="12.75">
      <c r="A9828" s="145">
        <v>94492</v>
      </c>
      <c r="B9828" s="102" t="s">
        <v>31439</v>
      </c>
      <c r="C9828" s="145" t="s">
        <v>2</v>
      </c>
      <c r="D9828" s="535">
        <v>63.35</v>
      </c>
      <c r="E9828" s="536">
        <v>0</v>
      </c>
      <c r="F9828" s="535">
        <v>50.74</v>
      </c>
      <c r="G9828" s="536">
        <v>0</v>
      </c>
      <c r="H9828" s="535">
        <v>99.42</v>
      </c>
      <c r="I9828" s="536">
        <v>0</v>
      </c>
      <c r="J9828" s="535">
        <v>66.239999999999995</v>
      </c>
      <c r="K9828" s="536">
        <v>0</v>
      </c>
      <c r="L9828" s="535">
        <v>56.47</v>
      </c>
      <c r="M9828" s="536">
        <v>0</v>
      </c>
      <c r="N9828" s="535">
        <v>42.32</v>
      </c>
      <c r="O9828" s="536">
        <v>0</v>
      </c>
      <c r="P9828" s="535">
        <v>68.33</v>
      </c>
      <c r="Q9828" s="536">
        <v>0</v>
      </c>
      <c r="R9828" s="535">
        <v>82.59</v>
      </c>
    </row>
    <row r="9829" spans="1:18" ht="12.75">
      <c r="A9829" s="145">
        <v>94493</v>
      </c>
      <c r="B9829" s="102" t="s">
        <v>31440</v>
      </c>
      <c r="C9829" s="145" t="s">
        <v>2</v>
      </c>
      <c r="D9829" s="535">
        <v>116.11</v>
      </c>
      <c r="E9829" s="536">
        <v>0</v>
      </c>
      <c r="F9829" s="535">
        <v>92.59</v>
      </c>
      <c r="G9829" s="536">
        <v>0</v>
      </c>
      <c r="H9829" s="535">
        <v>181.71</v>
      </c>
      <c r="I9829" s="536">
        <v>0</v>
      </c>
      <c r="J9829" s="535">
        <v>121.44</v>
      </c>
      <c r="K9829" s="536">
        <v>0</v>
      </c>
      <c r="L9829" s="535">
        <v>103.13</v>
      </c>
      <c r="M9829" s="536">
        <v>0</v>
      </c>
      <c r="N9829" s="535">
        <v>77.28</v>
      </c>
      <c r="O9829" s="536">
        <v>0</v>
      </c>
      <c r="P9829" s="535">
        <v>125.09</v>
      </c>
      <c r="Q9829" s="536">
        <v>0</v>
      </c>
      <c r="R9829" s="535">
        <v>151.12</v>
      </c>
    </row>
    <row r="9830" spans="1:18" ht="12.75">
      <c r="A9830" s="145">
        <v>94497</v>
      </c>
      <c r="B9830" s="102" t="s">
        <v>31441</v>
      </c>
      <c r="C9830" s="145" t="s">
        <v>2</v>
      </c>
      <c r="D9830" s="535">
        <v>76.349999999999994</v>
      </c>
      <c r="E9830" s="536">
        <v>0</v>
      </c>
      <c r="F9830" s="535">
        <v>114.27</v>
      </c>
      <c r="G9830" s="536">
        <v>0</v>
      </c>
      <c r="H9830" s="535">
        <v>92.21</v>
      </c>
      <c r="I9830" s="536">
        <v>0</v>
      </c>
      <c r="J9830" s="535">
        <v>121.77</v>
      </c>
      <c r="K9830" s="536">
        <v>0</v>
      </c>
      <c r="L9830" s="535">
        <v>116.13</v>
      </c>
      <c r="M9830" s="536">
        <v>0</v>
      </c>
      <c r="N9830" s="535">
        <v>113.03</v>
      </c>
      <c r="O9830" s="536">
        <v>0</v>
      </c>
      <c r="P9830" s="535">
        <v>107.07</v>
      </c>
      <c r="Q9830" s="536">
        <v>0</v>
      </c>
      <c r="R9830" s="535">
        <v>142.88</v>
      </c>
    </row>
    <row r="9831" spans="1:18" ht="12.75">
      <c r="A9831" s="145">
        <v>94794</v>
      </c>
      <c r="B9831" s="102" t="s">
        <v>31442</v>
      </c>
      <c r="C9831" s="145" t="s">
        <v>2</v>
      </c>
      <c r="D9831" s="535">
        <v>119.28</v>
      </c>
      <c r="E9831" s="536">
        <v>0</v>
      </c>
      <c r="F9831" s="535">
        <v>180.12</v>
      </c>
      <c r="G9831" s="536">
        <v>0</v>
      </c>
      <c r="H9831" s="535">
        <v>144.61000000000001</v>
      </c>
      <c r="I9831" s="536">
        <v>0</v>
      </c>
      <c r="J9831" s="535">
        <v>192.32</v>
      </c>
      <c r="K9831" s="536">
        <v>0</v>
      </c>
      <c r="L9831" s="535">
        <v>182.88</v>
      </c>
      <c r="M9831" s="536">
        <v>0</v>
      </c>
      <c r="N9831" s="535">
        <v>178.05</v>
      </c>
      <c r="O9831" s="536">
        <v>0</v>
      </c>
      <c r="P9831" s="535">
        <v>168.37</v>
      </c>
      <c r="Q9831" s="536">
        <v>0</v>
      </c>
      <c r="R9831" s="535">
        <v>225.49</v>
      </c>
    </row>
    <row r="9832" spans="1:18" ht="12.75">
      <c r="A9832" s="145">
        <v>94496</v>
      </c>
      <c r="B9832" s="102" t="s">
        <v>31443</v>
      </c>
      <c r="C9832" s="145" t="s">
        <v>2</v>
      </c>
      <c r="D9832" s="535">
        <v>60.13</v>
      </c>
      <c r="E9832" s="536">
        <v>0</v>
      </c>
      <c r="F9832" s="535">
        <v>90.17</v>
      </c>
      <c r="G9832" s="536">
        <v>0</v>
      </c>
      <c r="H9832" s="535">
        <v>72.67</v>
      </c>
      <c r="I9832" s="536">
        <v>0</v>
      </c>
      <c r="J9832" s="535">
        <v>96.17</v>
      </c>
      <c r="K9832" s="536">
        <v>0</v>
      </c>
      <c r="L9832" s="535">
        <v>91.64</v>
      </c>
      <c r="M9832" s="536">
        <v>0</v>
      </c>
      <c r="N9832" s="535">
        <v>89.2</v>
      </c>
      <c r="O9832" s="536">
        <v>0</v>
      </c>
      <c r="P9832" s="535">
        <v>84.45</v>
      </c>
      <c r="Q9832" s="536">
        <v>0</v>
      </c>
      <c r="R9832" s="535">
        <v>112.81</v>
      </c>
    </row>
    <row r="9833" spans="1:18" ht="12.75">
      <c r="A9833" s="145">
        <v>94793</v>
      </c>
      <c r="B9833" s="102" t="s">
        <v>31444</v>
      </c>
      <c r="C9833" s="145" t="s">
        <v>2</v>
      </c>
      <c r="D9833" s="535">
        <v>111.49</v>
      </c>
      <c r="E9833" s="536">
        <v>0</v>
      </c>
      <c r="F9833" s="535">
        <v>169.81</v>
      </c>
      <c r="G9833" s="536">
        <v>0</v>
      </c>
      <c r="H9833" s="535">
        <v>135.63</v>
      </c>
      <c r="I9833" s="536">
        <v>0</v>
      </c>
      <c r="J9833" s="535">
        <v>181.75</v>
      </c>
      <c r="K9833" s="536">
        <v>0</v>
      </c>
      <c r="L9833" s="535">
        <v>172.26</v>
      </c>
      <c r="M9833" s="536">
        <v>0</v>
      </c>
      <c r="N9833" s="535">
        <v>167.78</v>
      </c>
      <c r="O9833" s="536">
        <v>0</v>
      </c>
      <c r="P9833" s="535">
        <v>158.38</v>
      </c>
      <c r="Q9833" s="536">
        <v>0</v>
      </c>
      <c r="R9833" s="535">
        <v>212.89</v>
      </c>
    </row>
    <row r="9834" spans="1:18" ht="12.75">
      <c r="A9834" s="145">
        <v>94495</v>
      </c>
      <c r="B9834" s="102" t="s">
        <v>31445</v>
      </c>
      <c r="C9834" s="145" t="s">
        <v>2</v>
      </c>
      <c r="D9834" s="535">
        <v>44.13</v>
      </c>
      <c r="E9834" s="536">
        <v>0</v>
      </c>
      <c r="F9834" s="535">
        <v>66.19</v>
      </c>
      <c r="G9834" s="536">
        <v>0</v>
      </c>
      <c r="H9834" s="535">
        <v>53.33</v>
      </c>
      <c r="I9834" s="536">
        <v>0</v>
      </c>
      <c r="J9834" s="535">
        <v>70.59</v>
      </c>
      <c r="K9834" s="536">
        <v>0</v>
      </c>
      <c r="L9834" s="535">
        <v>67.260000000000005</v>
      </c>
      <c r="M9834" s="536">
        <v>0</v>
      </c>
      <c r="N9834" s="535">
        <v>65.47</v>
      </c>
      <c r="O9834" s="536">
        <v>0</v>
      </c>
      <c r="P9834" s="535">
        <v>61.99</v>
      </c>
      <c r="Q9834" s="536">
        <v>0</v>
      </c>
      <c r="R9834" s="535">
        <v>82.8</v>
      </c>
    </row>
    <row r="9835" spans="1:18" ht="12.75">
      <c r="A9835" s="145">
        <v>94792</v>
      </c>
      <c r="B9835" s="102" t="s">
        <v>31446</v>
      </c>
      <c r="C9835" s="145" t="s">
        <v>2</v>
      </c>
      <c r="D9835" s="535">
        <v>82.13</v>
      </c>
      <c r="E9835" s="536">
        <v>0</v>
      </c>
      <c r="F9835" s="535">
        <v>123.97</v>
      </c>
      <c r="G9835" s="536">
        <v>0</v>
      </c>
      <c r="H9835" s="535">
        <v>99.56</v>
      </c>
      <c r="I9835" s="536">
        <v>0</v>
      </c>
      <c r="J9835" s="535">
        <v>132.34</v>
      </c>
      <c r="K9835" s="536">
        <v>0</v>
      </c>
      <c r="L9835" s="535">
        <v>125.88</v>
      </c>
      <c r="M9835" s="536">
        <v>0</v>
      </c>
      <c r="N9835" s="535">
        <v>122.54</v>
      </c>
      <c r="O9835" s="536">
        <v>0</v>
      </c>
      <c r="P9835" s="535">
        <v>115.9</v>
      </c>
      <c r="Q9835" s="536">
        <v>0</v>
      </c>
      <c r="R9835" s="535">
        <v>155.16999999999999</v>
      </c>
    </row>
    <row r="9836" spans="1:18" ht="12.75">
      <c r="A9836" s="145">
        <v>89352</v>
      </c>
      <c r="B9836" s="102" t="s">
        <v>31447</v>
      </c>
      <c r="C9836" s="145" t="s">
        <v>2</v>
      </c>
      <c r="D9836" s="535">
        <v>25.54</v>
      </c>
      <c r="E9836" s="536">
        <v>0</v>
      </c>
      <c r="F9836" s="535">
        <v>38.83</v>
      </c>
      <c r="G9836" s="536">
        <v>0</v>
      </c>
      <c r="H9836" s="535">
        <v>31.02</v>
      </c>
      <c r="I9836" s="536">
        <v>0</v>
      </c>
      <c r="J9836" s="535">
        <v>41.59</v>
      </c>
      <c r="K9836" s="536">
        <v>0</v>
      </c>
      <c r="L9836" s="535">
        <v>39.4</v>
      </c>
      <c r="M9836" s="536">
        <v>0</v>
      </c>
      <c r="N9836" s="535">
        <v>38.39</v>
      </c>
      <c r="O9836" s="536">
        <v>0</v>
      </c>
      <c r="P9836" s="535">
        <v>36.24</v>
      </c>
      <c r="Q9836" s="536">
        <v>0</v>
      </c>
      <c r="R9836" s="535">
        <v>48.72</v>
      </c>
    </row>
    <row r="9837" spans="1:18" ht="12.75">
      <c r="A9837" s="145">
        <v>89986</v>
      </c>
      <c r="B9837" s="102" t="s">
        <v>31448</v>
      </c>
      <c r="C9837" s="145" t="s">
        <v>2</v>
      </c>
      <c r="D9837" s="535">
        <v>59.17</v>
      </c>
      <c r="E9837" s="536">
        <v>0</v>
      </c>
      <c r="F9837" s="535">
        <v>89.48</v>
      </c>
      <c r="G9837" s="536">
        <v>0</v>
      </c>
      <c r="H9837" s="535">
        <v>71.790000000000006</v>
      </c>
      <c r="I9837" s="536">
        <v>0</v>
      </c>
      <c r="J9837" s="535">
        <v>95.58</v>
      </c>
      <c r="K9837" s="536">
        <v>0</v>
      </c>
      <c r="L9837" s="535">
        <v>90.84</v>
      </c>
      <c r="M9837" s="536">
        <v>0</v>
      </c>
      <c r="N9837" s="535">
        <v>88.46</v>
      </c>
      <c r="O9837" s="536">
        <v>0</v>
      </c>
      <c r="P9837" s="535">
        <v>83.62</v>
      </c>
      <c r="Q9837" s="536">
        <v>0</v>
      </c>
      <c r="R9837" s="535">
        <v>112.05</v>
      </c>
    </row>
    <row r="9838" spans="1:18" ht="12.75">
      <c r="A9838" s="145">
        <v>94499</v>
      </c>
      <c r="B9838" s="102" t="s">
        <v>31449</v>
      </c>
      <c r="C9838" s="145" t="s">
        <v>2</v>
      </c>
      <c r="D9838" s="535">
        <v>202.92</v>
      </c>
      <c r="E9838" s="536">
        <v>0</v>
      </c>
      <c r="F9838" s="535">
        <v>313.58</v>
      </c>
      <c r="G9838" s="536">
        <v>0</v>
      </c>
      <c r="H9838" s="535">
        <v>248.26</v>
      </c>
      <c r="I9838" s="536">
        <v>0</v>
      </c>
      <c r="J9838" s="535">
        <v>336.98</v>
      </c>
      <c r="K9838" s="536">
        <v>0</v>
      </c>
      <c r="L9838" s="535">
        <v>317.61</v>
      </c>
      <c r="M9838" s="536">
        <v>0</v>
      </c>
      <c r="N9838" s="535">
        <v>309.62</v>
      </c>
      <c r="O9838" s="536">
        <v>0</v>
      </c>
      <c r="P9838" s="535">
        <v>291.43</v>
      </c>
      <c r="Q9838" s="536">
        <v>0</v>
      </c>
      <c r="R9838" s="535">
        <v>394.13</v>
      </c>
    </row>
    <row r="9839" spans="1:18" ht="12.75">
      <c r="A9839" s="145">
        <v>94498</v>
      </c>
      <c r="B9839" s="102" t="s">
        <v>31450</v>
      </c>
      <c r="C9839" s="145" t="s">
        <v>2</v>
      </c>
      <c r="D9839" s="535">
        <v>104.78</v>
      </c>
      <c r="E9839" s="536">
        <v>0</v>
      </c>
      <c r="F9839" s="535">
        <v>157.69999999999999</v>
      </c>
      <c r="G9839" s="536">
        <v>0</v>
      </c>
      <c r="H9839" s="535">
        <v>126.84</v>
      </c>
      <c r="I9839" s="536">
        <v>0</v>
      </c>
      <c r="J9839" s="535">
        <v>168.3</v>
      </c>
      <c r="K9839" s="536">
        <v>0</v>
      </c>
      <c r="L9839" s="535">
        <v>160.19</v>
      </c>
      <c r="M9839" s="536">
        <v>0</v>
      </c>
      <c r="N9839" s="535">
        <v>155.94999999999999</v>
      </c>
      <c r="O9839" s="536">
        <v>0</v>
      </c>
      <c r="P9839" s="535">
        <v>147.56</v>
      </c>
      <c r="Q9839" s="536">
        <v>0</v>
      </c>
      <c r="R9839" s="535">
        <v>197.37</v>
      </c>
    </row>
    <row r="9840" spans="1:18" ht="12.75">
      <c r="A9840" s="145">
        <v>94500</v>
      </c>
      <c r="B9840" s="102" t="s">
        <v>31451</v>
      </c>
      <c r="C9840" s="145" t="s">
        <v>2</v>
      </c>
      <c r="D9840" s="535">
        <v>246.75</v>
      </c>
      <c r="E9840" s="536">
        <v>0</v>
      </c>
      <c r="F9840" s="535">
        <v>380.64</v>
      </c>
      <c r="G9840" s="536">
        <v>0</v>
      </c>
      <c r="H9840" s="535">
        <v>301.68</v>
      </c>
      <c r="I9840" s="536">
        <v>0</v>
      </c>
      <c r="J9840" s="535">
        <v>408.85</v>
      </c>
      <c r="K9840" s="536">
        <v>0</v>
      </c>
      <c r="L9840" s="535">
        <v>385.62</v>
      </c>
      <c r="M9840" s="536">
        <v>0</v>
      </c>
      <c r="N9840" s="535">
        <v>375.86</v>
      </c>
      <c r="O9840" s="536">
        <v>0</v>
      </c>
      <c r="P9840" s="535">
        <v>353.91</v>
      </c>
      <c r="Q9840" s="536">
        <v>0</v>
      </c>
      <c r="R9840" s="535">
        <v>478.27</v>
      </c>
    </row>
    <row r="9841" spans="1:18" ht="12.75">
      <c r="A9841" s="145">
        <v>89353</v>
      </c>
      <c r="B9841" s="102" t="s">
        <v>31452</v>
      </c>
      <c r="C9841" s="145" t="s">
        <v>2</v>
      </c>
      <c r="D9841" s="535">
        <v>28.89</v>
      </c>
      <c r="E9841" s="536">
        <v>0</v>
      </c>
      <c r="F9841" s="535">
        <v>42.8</v>
      </c>
      <c r="G9841" s="536">
        <v>0</v>
      </c>
      <c r="H9841" s="535">
        <v>34.75</v>
      </c>
      <c r="I9841" s="536">
        <v>0</v>
      </c>
      <c r="J9841" s="535">
        <v>45.52</v>
      </c>
      <c r="K9841" s="536">
        <v>0</v>
      </c>
      <c r="L9841" s="535">
        <v>43.56</v>
      </c>
      <c r="M9841" s="536">
        <v>0</v>
      </c>
      <c r="N9841" s="535">
        <v>42.38</v>
      </c>
      <c r="O9841" s="536">
        <v>0</v>
      </c>
      <c r="P9841" s="535">
        <v>40.22</v>
      </c>
      <c r="Q9841" s="536">
        <v>0</v>
      </c>
      <c r="R9841" s="535">
        <v>53.45</v>
      </c>
    </row>
    <row r="9842" spans="1:18" ht="12.75">
      <c r="A9842" s="145">
        <v>89987</v>
      </c>
      <c r="B9842" s="102" t="s">
        <v>31453</v>
      </c>
      <c r="C9842" s="145" t="s">
        <v>2</v>
      </c>
      <c r="D9842" s="535">
        <v>67.61</v>
      </c>
      <c r="E9842" s="536">
        <v>0</v>
      </c>
      <c r="F9842" s="535">
        <v>101.75</v>
      </c>
      <c r="G9842" s="536">
        <v>0</v>
      </c>
      <c r="H9842" s="535">
        <v>81.87</v>
      </c>
      <c r="I9842" s="536">
        <v>0</v>
      </c>
      <c r="J9842" s="535">
        <v>108.55</v>
      </c>
      <c r="K9842" s="536">
        <v>0</v>
      </c>
      <c r="L9842" s="535">
        <v>103.35</v>
      </c>
      <c r="M9842" s="536">
        <v>0</v>
      </c>
      <c r="N9842" s="535">
        <v>100.6</v>
      </c>
      <c r="O9842" s="536">
        <v>0</v>
      </c>
      <c r="P9842" s="535">
        <v>95.19</v>
      </c>
      <c r="Q9842" s="536">
        <v>0</v>
      </c>
      <c r="R9842" s="535">
        <v>127.31</v>
      </c>
    </row>
    <row r="9843" spans="1:18" ht="12.75">
      <c r="A9843" s="145">
        <v>94501</v>
      </c>
      <c r="B9843" s="102" t="s">
        <v>31454</v>
      </c>
      <c r="C9843" s="145" t="s">
        <v>2</v>
      </c>
      <c r="D9843" s="535">
        <v>487.55</v>
      </c>
      <c r="E9843" s="536">
        <v>0</v>
      </c>
      <c r="F9843" s="535">
        <v>768.16</v>
      </c>
      <c r="G9843" s="536">
        <v>0</v>
      </c>
      <c r="H9843" s="535">
        <v>601.20000000000005</v>
      </c>
      <c r="I9843" s="536">
        <v>0</v>
      </c>
      <c r="J9843" s="535">
        <v>829.66</v>
      </c>
      <c r="K9843" s="536">
        <v>0</v>
      </c>
      <c r="L9843" s="535">
        <v>776.47</v>
      </c>
      <c r="M9843" s="536">
        <v>0</v>
      </c>
      <c r="N9843" s="535">
        <v>757.67</v>
      </c>
      <c r="O9843" s="536">
        <v>0</v>
      </c>
      <c r="P9843" s="535">
        <v>710.46</v>
      </c>
      <c r="Q9843" s="536">
        <v>0</v>
      </c>
      <c r="R9843" s="535">
        <v>968.5</v>
      </c>
    </row>
    <row r="9844" spans="1:18" ht="12.75">
      <c r="A9844" s="145">
        <v>89349</v>
      </c>
      <c r="B9844" s="102" t="s">
        <v>31455</v>
      </c>
      <c r="C9844" s="145" t="s">
        <v>2</v>
      </c>
      <c r="D9844" s="535">
        <v>19.309999999999999</v>
      </c>
      <c r="E9844" s="536">
        <v>0</v>
      </c>
      <c r="F9844" s="535">
        <v>28.66</v>
      </c>
      <c r="G9844" s="536">
        <v>0</v>
      </c>
      <c r="H9844" s="535">
        <v>23.23</v>
      </c>
      <c r="I9844" s="536">
        <v>0</v>
      </c>
      <c r="J9844" s="535">
        <v>30.5</v>
      </c>
      <c r="K9844" s="536">
        <v>0</v>
      </c>
      <c r="L9844" s="535">
        <v>29.15</v>
      </c>
      <c r="M9844" s="536">
        <v>0</v>
      </c>
      <c r="N9844" s="535">
        <v>28.37</v>
      </c>
      <c r="O9844" s="536">
        <v>0</v>
      </c>
      <c r="P9844" s="535">
        <v>26.91</v>
      </c>
      <c r="Q9844" s="536">
        <v>0</v>
      </c>
      <c r="R9844" s="535">
        <v>35.81</v>
      </c>
    </row>
    <row r="9845" spans="1:18" ht="12.75">
      <c r="A9845" s="145">
        <v>89984</v>
      </c>
      <c r="B9845" s="102" t="s">
        <v>31456</v>
      </c>
      <c r="C9845" s="145" t="s">
        <v>2</v>
      </c>
      <c r="D9845" s="535">
        <v>60.6</v>
      </c>
      <c r="E9845" s="536">
        <v>0</v>
      </c>
      <c r="F9845" s="535">
        <v>91.82</v>
      </c>
      <c r="G9845" s="536">
        <v>0</v>
      </c>
      <c r="H9845" s="535">
        <v>73.58</v>
      </c>
      <c r="I9845" s="536">
        <v>0</v>
      </c>
      <c r="J9845" s="535">
        <v>98.13</v>
      </c>
      <c r="K9845" s="536">
        <v>0</v>
      </c>
      <c r="L9845" s="535">
        <v>93.19</v>
      </c>
      <c r="M9845" s="536">
        <v>0</v>
      </c>
      <c r="N9845" s="535">
        <v>90.76</v>
      </c>
      <c r="O9845" s="536">
        <v>0</v>
      </c>
      <c r="P9845" s="535">
        <v>85.76</v>
      </c>
      <c r="Q9845" s="536">
        <v>0</v>
      </c>
      <c r="R9845" s="535">
        <v>115.01</v>
      </c>
    </row>
    <row r="9846" spans="1:18" ht="12.75">
      <c r="A9846" s="145">
        <v>89985</v>
      </c>
      <c r="B9846" s="102" t="s">
        <v>31457</v>
      </c>
      <c r="C9846" s="145" t="s">
        <v>2</v>
      </c>
      <c r="D9846" s="535">
        <v>64.48</v>
      </c>
      <c r="E9846" s="536">
        <v>0</v>
      </c>
      <c r="F9846" s="535">
        <v>96.64</v>
      </c>
      <c r="G9846" s="536">
        <v>0</v>
      </c>
      <c r="H9846" s="535">
        <v>77.95</v>
      </c>
      <c r="I9846" s="536">
        <v>0</v>
      </c>
      <c r="J9846" s="535">
        <v>102.98</v>
      </c>
      <c r="K9846" s="536">
        <v>0</v>
      </c>
      <c r="L9846" s="535">
        <v>98.2</v>
      </c>
      <c r="M9846" s="536">
        <v>0</v>
      </c>
      <c r="N9846" s="535">
        <v>95.57</v>
      </c>
      <c r="O9846" s="536">
        <v>0</v>
      </c>
      <c r="P9846" s="535">
        <v>90.5</v>
      </c>
      <c r="Q9846" s="536">
        <v>0</v>
      </c>
      <c r="R9846" s="535">
        <v>120.83</v>
      </c>
    </row>
    <row r="9847" spans="1:18" ht="12.75">
      <c r="A9847" s="145">
        <v>89351</v>
      </c>
      <c r="B9847" s="102" t="s">
        <v>31458</v>
      </c>
      <c r="C9847" s="145" t="s">
        <v>2</v>
      </c>
      <c r="D9847" s="535">
        <v>24.43</v>
      </c>
      <c r="E9847" s="536">
        <v>0</v>
      </c>
      <c r="F9847" s="535">
        <v>35.51</v>
      </c>
      <c r="G9847" s="536">
        <v>0</v>
      </c>
      <c r="H9847" s="535">
        <v>29.16</v>
      </c>
      <c r="I9847" s="536">
        <v>0</v>
      </c>
      <c r="J9847" s="535">
        <v>37.57</v>
      </c>
      <c r="K9847" s="536">
        <v>0</v>
      </c>
      <c r="L9847" s="535">
        <v>36.21</v>
      </c>
      <c r="M9847" s="536">
        <v>0</v>
      </c>
      <c r="N9847" s="535">
        <v>35.21</v>
      </c>
      <c r="O9847" s="536">
        <v>0</v>
      </c>
      <c r="P9847" s="535">
        <v>33.54</v>
      </c>
      <c r="Q9847" s="536">
        <v>0</v>
      </c>
      <c r="R9847" s="535">
        <v>44.2</v>
      </c>
    </row>
    <row r="9848" spans="1:18" ht="12.75">
      <c r="A9848" s="145">
        <v>103045</v>
      </c>
      <c r="B9848" s="102" t="s">
        <v>31459</v>
      </c>
      <c r="C9848" s="145" t="s">
        <v>2</v>
      </c>
      <c r="D9848" s="535">
        <v>10.36</v>
      </c>
      <c r="E9848" s="536">
        <v>0</v>
      </c>
      <c r="F9848" s="535">
        <v>8.81</v>
      </c>
      <c r="G9848" s="536">
        <v>0</v>
      </c>
      <c r="H9848" s="535">
        <v>14.75</v>
      </c>
      <c r="I9848" s="536">
        <v>0</v>
      </c>
      <c r="J9848" s="535">
        <v>10.220000000000001</v>
      </c>
      <c r="K9848" s="536">
        <v>0</v>
      </c>
      <c r="L9848" s="535">
        <v>9.6999999999999993</v>
      </c>
      <c r="M9848" s="536">
        <v>0</v>
      </c>
      <c r="N9848" s="535">
        <v>7.89</v>
      </c>
      <c r="O9848" s="536">
        <v>0</v>
      </c>
      <c r="P9848" s="535">
        <v>11.01</v>
      </c>
      <c r="Q9848" s="536">
        <v>0</v>
      </c>
      <c r="R9848" s="535">
        <v>12.85</v>
      </c>
    </row>
    <row r="9849" spans="1:18" ht="12.75">
      <c r="A9849" s="145">
        <v>103046</v>
      </c>
      <c r="B9849" s="102" t="s">
        <v>31460</v>
      </c>
      <c r="C9849" s="145" t="s">
        <v>2</v>
      </c>
      <c r="D9849" s="535">
        <v>24</v>
      </c>
      <c r="E9849" s="536">
        <v>0</v>
      </c>
      <c r="F9849" s="535">
        <v>19.940000000000001</v>
      </c>
      <c r="G9849" s="536">
        <v>0</v>
      </c>
      <c r="H9849" s="535">
        <v>36.42</v>
      </c>
      <c r="I9849" s="536">
        <v>0</v>
      </c>
      <c r="J9849" s="535">
        <v>24.48</v>
      </c>
      <c r="K9849" s="536">
        <v>0</v>
      </c>
      <c r="L9849" s="535">
        <v>22.09</v>
      </c>
      <c r="M9849" s="536">
        <v>0</v>
      </c>
      <c r="N9849" s="535">
        <v>17.21</v>
      </c>
      <c r="O9849" s="536">
        <v>0</v>
      </c>
      <c r="P9849" s="535">
        <v>25.81</v>
      </c>
      <c r="Q9849" s="536">
        <v>0</v>
      </c>
      <c r="R9849" s="535">
        <v>30.78</v>
      </c>
    </row>
    <row r="9850" spans="1:18" ht="12.75">
      <c r="A9850" s="145">
        <v>103048</v>
      </c>
      <c r="B9850" s="102" t="s">
        <v>31461</v>
      </c>
      <c r="C9850" s="145" t="s">
        <v>2</v>
      </c>
      <c r="D9850" s="535">
        <v>19.149999999999999</v>
      </c>
      <c r="E9850" s="536">
        <v>0</v>
      </c>
      <c r="F9850" s="535">
        <v>15.74</v>
      </c>
      <c r="G9850" s="536">
        <v>0</v>
      </c>
      <c r="H9850" s="535">
        <v>27.84</v>
      </c>
      <c r="I9850" s="536">
        <v>0</v>
      </c>
      <c r="J9850" s="535">
        <v>19.22</v>
      </c>
      <c r="K9850" s="536">
        <v>0</v>
      </c>
      <c r="L9850" s="535">
        <v>17.440000000000001</v>
      </c>
      <c r="M9850" s="536">
        <v>0</v>
      </c>
      <c r="N9850" s="535">
        <v>13.79</v>
      </c>
      <c r="O9850" s="536">
        <v>0</v>
      </c>
      <c r="P9850" s="535">
        <v>20.36</v>
      </c>
      <c r="Q9850" s="536">
        <v>0</v>
      </c>
      <c r="R9850" s="535">
        <v>23.92</v>
      </c>
    </row>
    <row r="9851" spans="1:18" ht="12.75">
      <c r="A9851" s="145">
        <v>103049</v>
      </c>
      <c r="B9851" s="102" t="s">
        <v>31462</v>
      </c>
      <c r="C9851" s="145" t="s">
        <v>2</v>
      </c>
      <c r="D9851" s="535">
        <v>20.79</v>
      </c>
      <c r="E9851" s="536">
        <v>0</v>
      </c>
      <c r="F9851" s="535">
        <v>16.899999999999999</v>
      </c>
      <c r="G9851" s="536">
        <v>0</v>
      </c>
      <c r="H9851" s="535">
        <v>30.3</v>
      </c>
      <c r="I9851" s="536">
        <v>0</v>
      </c>
      <c r="J9851" s="535">
        <v>20.97</v>
      </c>
      <c r="K9851" s="536">
        <v>0</v>
      </c>
      <c r="L9851" s="535">
        <v>18.739999999999998</v>
      </c>
      <c r="M9851" s="536">
        <v>0</v>
      </c>
      <c r="N9851" s="535">
        <v>14.77</v>
      </c>
      <c r="O9851" s="536">
        <v>0</v>
      </c>
      <c r="P9851" s="535">
        <v>22.1</v>
      </c>
      <c r="Q9851" s="536">
        <v>0</v>
      </c>
      <c r="R9851" s="535">
        <v>25.99</v>
      </c>
    </row>
    <row r="9852" spans="1:18" ht="12.75">
      <c r="A9852" s="145">
        <v>103029</v>
      </c>
      <c r="B9852" s="102" t="s">
        <v>31463</v>
      </c>
      <c r="C9852" s="145" t="s">
        <v>2</v>
      </c>
      <c r="D9852" s="535">
        <v>32.61</v>
      </c>
      <c r="E9852" s="536">
        <v>0</v>
      </c>
      <c r="F9852" s="535">
        <v>48.88</v>
      </c>
      <c r="G9852" s="536">
        <v>0</v>
      </c>
      <c r="H9852" s="535">
        <v>39.409999999999997</v>
      </c>
      <c r="I9852" s="536">
        <v>0</v>
      </c>
      <c r="J9852" s="535">
        <v>52.15</v>
      </c>
      <c r="K9852" s="536">
        <v>0</v>
      </c>
      <c r="L9852" s="535">
        <v>49.68</v>
      </c>
      <c r="M9852" s="536">
        <v>0</v>
      </c>
      <c r="N9852" s="535">
        <v>48.38</v>
      </c>
      <c r="O9852" s="536">
        <v>0</v>
      </c>
      <c r="P9852" s="535">
        <v>45.8</v>
      </c>
      <c r="Q9852" s="536">
        <v>0</v>
      </c>
      <c r="R9852" s="535">
        <v>61.16</v>
      </c>
    </row>
    <row r="9853" spans="1:18" ht="12.75">
      <c r="A9853" s="145">
        <v>103019</v>
      </c>
      <c r="B9853" s="102" t="s">
        <v>31464</v>
      </c>
      <c r="C9853" s="145" t="s">
        <v>2</v>
      </c>
      <c r="D9853" s="535">
        <v>181.05</v>
      </c>
      <c r="E9853" s="536">
        <v>0</v>
      </c>
      <c r="F9853" s="535">
        <v>304.47000000000003</v>
      </c>
      <c r="G9853" s="536">
        <v>0</v>
      </c>
      <c r="H9853" s="535">
        <v>241.85</v>
      </c>
      <c r="I9853" s="536">
        <v>0</v>
      </c>
      <c r="J9853" s="535">
        <v>351.83</v>
      </c>
      <c r="K9853" s="536">
        <v>0.93799999999999994</v>
      </c>
      <c r="L9853" s="535">
        <v>312.20999999999998</v>
      </c>
      <c r="M9853" s="536">
        <v>0</v>
      </c>
      <c r="N9853" s="535">
        <v>227.52</v>
      </c>
      <c r="O9853" s="536">
        <v>0</v>
      </c>
      <c r="P9853" s="535">
        <v>206.44</v>
      </c>
      <c r="Q9853" s="536">
        <v>0</v>
      </c>
      <c r="R9853" s="535">
        <v>217.52</v>
      </c>
    </row>
    <row r="9854" spans="1:18" ht="12.75">
      <c r="A9854" s="145">
        <v>103050</v>
      </c>
      <c r="B9854" s="102" t="s">
        <v>31465</v>
      </c>
      <c r="C9854" s="145" t="s">
        <v>2</v>
      </c>
      <c r="D9854" s="535">
        <v>28.35</v>
      </c>
      <c r="E9854" s="536">
        <v>0</v>
      </c>
      <c r="F9854" s="535">
        <v>25.83</v>
      </c>
      <c r="G9854" s="536">
        <v>0</v>
      </c>
      <c r="H9854" s="535">
        <v>27.72</v>
      </c>
      <c r="I9854" s="536">
        <v>0</v>
      </c>
      <c r="J9854" s="535">
        <v>23.6</v>
      </c>
      <c r="K9854" s="536">
        <v>0</v>
      </c>
      <c r="L9854" s="535">
        <v>27.4</v>
      </c>
      <c r="M9854" s="536">
        <v>0</v>
      </c>
      <c r="N9854" s="535">
        <v>26.71</v>
      </c>
      <c r="O9854" s="536">
        <v>0</v>
      </c>
      <c r="P9854" s="535">
        <v>28.6</v>
      </c>
      <c r="Q9854" s="536">
        <v>0</v>
      </c>
      <c r="R9854" s="535">
        <v>29.86</v>
      </c>
    </row>
    <row r="9855" spans="1:18" ht="12.75">
      <c r="A9855" s="145">
        <v>103051</v>
      </c>
      <c r="B9855" s="102" t="s">
        <v>31466</v>
      </c>
      <c r="C9855" s="145" t="s">
        <v>2</v>
      </c>
      <c r="D9855" s="535">
        <v>34.299999999999997</v>
      </c>
      <c r="E9855" s="536">
        <v>0</v>
      </c>
      <c r="F9855" s="535">
        <v>31.23</v>
      </c>
      <c r="G9855" s="536">
        <v>0</v>
      </c>
      <c r="H9855" s="535">
        <v>33.49</v>
      </c>
      <c r="I9855" s="536">
        <v>0</v>
      </c>
      <c r="J9855" s="535">
        <v>28.57</v>
      </c>
      <c r="K9855" s="536">
        <v>0</v>
      </c>
      <c r="L9855" s="535">
        <v>33.15</v>
      </c>
      <c r="M9855" s="536">
        <v>0</v>
      </c>
      <c r="N9855" s="535">
        <v>32.270000000000003</v>
      </c>
      <c r="O9855" s="536">
        <v>0</v>
      </c>
      <c r="P9855" s="535">
        <v>34.549999999999997</v>
      </c>
      <c r="Q9855" s="536">
        <v>0</v>
      </c>
      <c r="R9855" s="535">
        <v>36.049999999999997</v>
      </c>
    </row>
    <row r="9856" spans="1:18" ht="12.75">
      <c r="A9856" s="145">
        <v>103052</v>
      </c>
      <c r="B9856" s="102" t="s">
        <v>31467</v>
      </c>
      <c r="C9856" s="145" t="s">
        <v>2</v>
      </c>
      <c r="D9856" s="535">
        <v>46.07</v>
      </c>
      <c r="E9856" s="536">
        <v>0</v>
      </c>
      <c r="F9856" s="535">
        <v>41.87</v>
      </c>
      <c r="G9856" s="536">
        <v>0</v>
      </c>
      <c r="H9856" s="535">
        <v>44.45</v>
      </c>
      <c r="I9856" s="536">
        <v>0</v>
      </c>
      <c r="J9856" s="535">
        <v>38.24</v>
      </c>
      <c r="K9856" s="536">
        <v>0</v>
      </c>
      <c r="L9856" s="535">
        <v>43.95</v>
      </c>
      <c r="M9856" s="536">
        <v>0</v>
      </c>
      <c r="N9856" s="535">
        <v>43.54</v>
      </c>
      <c r="O9856" s="536">
        <v>0</v>
      </c>
      <c r="P9856" s="535">
        <v>46.47</v>
      </c>
      <c r="Q9856" s="536">
        <v>0</v>
      </c>
      <c r="R9856" s="535">
        <v>48.83</v>
      </c>
    </row>
    <row r="9857" spans="1:18" ht="12.75">
      <c r="A9857" s="145">
        <v>94799</v>
      </c>
      <c r="B9857" s="102" t="s">
        <v>31468</v>
      </c>
      <c r="C9857" s="145" t="s">
        <v>2</v>
      </c>
      <c r="D9857" s="535">
        <v>170.62</v>
      </c>
      <c r="E9857" s="536">
        <v>0</v>
      </c>
      <c r="F9857" s="535">
        <v>127.9</v>
      </c>
      <c r="G9857" s="536">
        <v>0</v>
      </c>
      <c r="H9857" s="535">
        <v>146.58000000000001</v>
      </c>
      <c r="I9857" s="536">
        <v>0</v>
      </c>
      <c r="J9857" s="535">
        <v>170.34</v>
      </c>
      <c r="K9857" s="536">
        <v>0</v>
      </c>
      <c r="L9857" s="535">
        <v>164.38</v>
      </c>
      <c r="M9857" s="536">
        <v>0</v>
      </c>
      <c r="N9857" s="535">
        <v>181.25</v>
      </c>
      <c r="O9857" s="536">
        <v>0</v>
      </c>
      <c r="P9857" s="535">
        <v>331.96</v>
      </c>
      <c r="Q9857" s="536">
        <v>0</v>
      </c>
      <c r="R9857" s="535">
        <v>191.3</v>
      </c>
    </row>
    <row r="9858" spans="1:18" ht="12.75">
      <c r="A9858" s="145">
        <v>94798</v>
      </c>
      <c r="B9858" s="102" t="s">
        <v>31469</v>
      </c>
      <c r="C9858" s="145" t="s">
        <v>2</v>
      </c>
      <c r="D9858" s="535">
        <v>138.62</v>
      </c>
      <c r="E9858" s="536">
        <v>0</v>
      </c>
      <c r="F9858" s="535">
        <v>103.65</v>
      </c>
      <c r="G9858" s="536">
        <v>0</v>
      </c>
      <c r="H9858" s="535">
        <v>118.85</v>
      </c>
      <c r="I9858" s="536">
        <v>0</v>
      </c>
      <c r="J9858" s="535">
        <v>138.63999999999999</v>
      </c>
      <c r="K9858" s="536">
        <v>0</v>
      </c>
      <c r="L9858" s="535">
        <v>133.47999999999999</v>
      </c>
      <c r="M9858" s="536">
        <v>0</v>
      </c>
      <c r="N9858" s="535">
        <v>147.41</v>
      </c>
      <c r="O9858" s="536">
        <v>0</v>
      </c>
      <c r="P9858" s="535">
        <v>270.98</v>
      </c>
      <c r="Q9858" s="536">
        <v>0</v>
      </c>
      <c r="R9858" s="535">
        <v>155.53</v>
      </c>
    </row>
    <row r="9859" spans="1:18" ht="12.75">
      <c r="A9859" s="145">
        <v>94797</v>
      </c>
      <c r="B9859" s="102" t="s">
        <v>31470</v>
      </c>
      <c r="C9859" s="145" t="s">
        <v>2</v>
      </c>
      <c r="D9859" s="535">
        <v>84.31</v>
      </c>
      <c r="E9859" s="536">
        <v>0</v>
      </c>
      <c r="F9859" s="535">
        <v>63.61</v>
      </c>
      <c r="G9859" s="536">
        <v>0</v>
      </c>
      <c r="H9859" s="535">
        <v>72.81</v>
      </c>
      <c r="I9859" s="536">
        <v>0</v>
      </c>
      <c r="J9859" s="535">
        <v>83.84</v>
      </c>
      <c r="K9859" s="536">
        <v>0</v>
      </c>
      <c r="L9859" s="535">
        <v>81.36</v>
      </c>
      <c r="M9859" s="536">
        <v>0</v>
      </c>
      <c r="N9859" s="535">
        <v>89.35</v>
      </c>
      <c r="O9859" s="536">
        <v>0</v>
      </c>
      <c r="P9859" s="535">
        <v>162.07</v>
      </c>
      <c r="Q9859" s="536">
        <v>0</v>
      </c>
      <c r="R9859" s="535">
        <v>94.4</v>
      </c>
    </row>
    <row r="9860" spans="1:18" ht="12.75">
      <c r="A9860" s="145">
        <v>94795</v>
      </c>
      <c r="B9860" s="102" t="s">
        <v>31471</v>
      </c>
      <c r="C9860" s="145" t="s">
        <v>2</v>
      </c>
      <c r="D9860" s="535">
        <v>35.770000000000003</v>
      </c>
      <c r="E9860" s="536">
        <v>0</v>
      </c>
      <c r="F9860" s="535">
        <v>27.18</v>
      </c>
      <c r="G9860" s="536">
        <v>0</v>
      </c>
      <c r="H9860" s="535">
        <v>31.07</v>
      </c>
      <c r="I9860" s="536">
        <v>0</v>
      </c>
      <c r="J9860" s="535">
        <v>35.4</v>
      </c>
      <c r="K9860" s="536">
        <v>0</v>
      </c>
      <c r="L9860" s="535">
        <v>34.57</v>
      </c>
      <c r="M9860" s="536">
        <v>0</v>
      </c>
      <c r="N9860" s="535">
        <v>37.799999999999997</v>
      </c>
      <c r="O9860" s="536">
        <v>0</v>
      </c>
      <c r="P9860" s="535">
        <v>67.790000000000006</v>
      </c>
      <c r="Q9860" s="536">
        <v>0</v>
      </c>
      <c r="R9860" s="535">
        <v>39.979999999999997</v>
      </c>
    </row>
    <row r="9861" spans="1:18" ht="12.75">
      <c r="A9861" s="145">
        <v>94800</v>
      </c>
      <c r="B9861" s="102" t="s">
        <v>31472</v>
      </c>
      <c r="C9861" s="145" t="s">
        <v>2</v>
      </c>
      <c r="D9861" s="535">
        <v>219.11</v>
      </c>
      <c r="E9861" s="536">
        <v>0</v>
      </c>
      <c r="F9861" s="535">
        <v>164.29</v>
      </c>
      <c r="G9861" s="536">
        <v>0</v>
      </c>
      <c r="H9861" s="535">
        <v>188.26</v>
      </c>
      <c r="I9861" s="536">
        <v>0</v>
      </c>
      <c r="J9861" s="535">
        <v>218.72</v>
      </c>
      <c r="K9861" s="536">
        <v>0</v>
      </c>
      <c r="L9861" s="535">
        <v>211.12</v>
      </c>
      <c r="M9861" s="536">
        <v>0</v>
      </c>
      <c r="N9861" s="535">
        <v>232.74</v>
      </c>
      <c r="O9861" s="536">
        <v>0</v>
      </c>
      <c r="P9861" s="535">
        <v>426.12</v>
      </c>
      <c r="Q9861" s="536">
        <v>0</v>
      </c>
      <c r="R9861" s="535">
        <v>245.66</v>
      </c>
    </row>
    <row r="9862" spans="1:18" ht="12.75">
      <c r="A9862" s="145">
        <v>94796</v>
      </c>
      <c r="B9862" s="102" t="s">
        <v>31473</v>
      </c>
      <c r="C9862" s="145" t="s">
        <v>2</v>
      </c>
      <c r="D9862" s="535">
        <v>41.81</v>
      </c>
      <c r="E9862" s="536">
        <v>0</v>
      </c>
      <c r="F9862" s="535">
        <v>32.35</v>
      </c>
      <c r="G9862" s="536">
        <v>0</v>
      </c>
      <c r="H9862" s="535">
        <v>36.840000000000003</v>
      </c>
      <c r="I9862" s="536">
        <v>0</v>
      </c>
      <c r="J9862" s="535">
        <v>40.880000000000003</v>
      </c>
      <c r="K9862" s="536">
        <v>0</v>
      </c>
      <c r="L9862" s="535">
        <v>40.57</v>
      </c>
      <c r="M9862" s="536">
        <v>0</v>
      </c>
      <c r="N9862" s="535">
        <v>43.87</v>
      </c>
      <c r="O9862" s="536">
        <v>0</v>
      </c>
      <c r="P9862" s="535">
        <v>76.430000000000007</v>
      </c>
      <c r="Q9862" s="536">
        <v>0</v>
      </c>
      <c r="R9862" s="535">
        <v>46.52</v>
      </c>
    </row>
    <row r="9863" spans="1:18" ht="12.75">
      <c r="A9863" s="145">
        <v>99635</v>
      </c>
      <c r="B9863" s="102" t="s">
        <v>31474</v>
      </c>
      <c r="C9863" s="145" t="s">
        <v>2</v>
      </c>
      <c r="D9863" s="535">
        <v>387.6</v>
      </c>
      <c r="E9863" s="536">
        <v>0</v>
      </c>
      <c r="F9863" s="535">
        <v>395.29</v>
      </c>
      <c r="G9863" s="536">
        <v>0</v>
      </c>
      <c r="H9863" s="535">
        <v>391.24</v>
      </c>
      <c r="I9863" s="536">
        <v>0</v>
      </c>
      <c r="J9863" s="535">
        <v>394.72</v>
      </c>
      <c r="K9863" s="536">
        <v>0.88939999999999997</v>
      </c>
      <c r="L9863" s="535">
        <v>448.53</v>
      </c>
      <c r="M9863" s="536">
        <v>0</v>
      </c>
      <c r="N9863" s="535">
        <v>498.76</v>
      </c>
      <c r="O9863" s="536">
        <v>0</v>
      </c>
      <c r="P9863" s="535">
        <v>394.26</v>
      </c>
      <c r="Q9863" s="536">
        <v>0</v>
      </c>
      <c r="R9863" s="535">
        <v>359.83</v>
      </c>
    </row>
    <row r="9864" spans="1:18" ht="12.75">
      <c r="A9864" s="145">
        <v>103018</v>
      </c>
      <c r="B9864" s="102" t="s">
        <v>31475</v>
      </c>
      <c r="C9864" s="145" t="s">
        <v>2</v>
      </c>
      <c r="D9864" s="535">
        <v>317.01</v>
      </c>
      <c r="E9864" s="536">
        <v>0</v>
      </c>
      <c r="F9864" s="535">
        <v>323.07</v>
      </c>
      <c r="G9864" s="536">
        <v>0</v>
      </c>
      <c r="H9864" s="535">
        <v>320.07</v>
      </c>
      <c r="I9864" s="536">
        <v>0</v>
      </c>
      <c r="J9864" s="535">
        <v>322.29000000000002</v>
      </c>
      <c r="K9864" s="536">
        <v>0.88239999999999996</v>
      </c>
      <c r="L9864" s="535">
        <v>366.43</v>
      </c>
      <c r="M9864" s="536">
        <v>0</v>
      </c>
      <c r="N9864" s="535">
        <v>406.94</v>
      </c>
      <c r="O9864" s="536">
        <v>0</v>
      </c>
      <c r="P9864" s="535">
        <v>322.45</v>
      </c>
      <c r="Q9864" s="536">
        <v>0</v>
      </c>
      <c r="R9864" s="535">
        <v>294.66000000000003</v>
      </c>
    </row>
    <row r="9865" spans="1:18" ht="12.75">
      <c r="A9865" s="145">
        <v>95252</v>
      </c>
      <c r="B9865" s="102" t="s">
        <v>31476</v>
      </c>
      <c r="C9865" s="145" t="s">
        <v>2</v>
      </c>
      <c r="D9865" s="535">
        <v>104.79</v>
      </c>
      <c r="E9865" s="536">
        <v>0</v>
      </c>
      <c r="F9865" s="535">
        <v>160.76</v>
      </c>
      <c r="G9865" s="536">
        <v>0</v>
      </c>
      <c r="H9865" s="535">
        <v>127.81</v>
      </c>
      <c r="I9865" s="536">
        <v>0</v>
      </c>
      <c r="J9865" s="535">
        <v>172.45</v>
      </c>
      <c r="K9865" s="536">
        <v>0</v>
      </c>
      <c r="L9865" s="535">
        <v>162.94999999999999</v>
      </c>
      <c r="M9865" s="536">
        <v>0</v>
      </c>
      <c r="N9865" s="535">
        <v>158.80000000000001</v>
      </c>
      <c r="O9865" s="536">
        <v>0</v>
      </c>
      <c r="P9865" s="535">
        <v>149.68</v>
      </c>
      <c r="Q9865" s="536">
        <v>0</v>
      </c>
      <c r="R9865" s="535">
        <v>201.83</v>
      </c>
    </row>
    <row r="9866" spans="1:18" ht="12.75">
      <c r="A9866" s="145">
        <v>95251</v>
      </c>
      <c r="B9866" s="102" t="s">
        <v>31477</v>
      </c>
      <c r="C9866" s="145" t="s">
        <v>2</v>
      </c>
      <c r="D9866" s="535">
        <v>86.04</v>
      </c>
      <c r="E9866" s="536">
        <v>0</v>
      </c>
      <c r="F9866" s="535">
        <v>132.53</v>
      </c>
      <c r="G9866" s="536">
        <v>0</v>
      </c>
      <c r="H9866" s="535">
        <v>105.11</v>
      </c>
      <c r="I9866" s="536">
        <v>0</v>
      </c>
      <c r="J9866" s="535">
        <v>142.35</v>
      </c>
      <c r="K9866" s="536">
        <v>0</v>
      </c>
      <c r="L9866" s="535">
        <v>134.30000000000001</v>
      </c>
      <c r="M9866" s="536">
        <v>0</v>
      </c>
      <c r="N9866" s="535">
        <v>130.9</v>
      </c>
      <c r="O9866" s="536">
        <v>0</v>
      </c>
      <c r="P9866" s="535">
        <v>123.28</v>
      </c>
      <c r="Q9866" s="536">
        <v>0</v>
      </c>
      <c r="R9866" s="535">
        <v>166.53</v>
      </c>
    </row>
    <row r="9867" spans="1:18" ht="12.75">
      <c r="A9867" s="145">
        <v>95250</v>
      </c>
      <c r="B9867" s="102" t="s">
        <v>31478</v>
      </c>
      <c r="C9867" s="145" t="s">
        <v>2</v>
      </c>
      <c r="D9867" s="535">
        <v>58.47</v>
      </c>
      <c r="E9867" s="536">
        <v>0</v>
      </c>
      <c r="F9867" s="535">
        <v>89.63</v>
      </c>
      <c r="G9867" s="536">
        <v>0</v>
      </c>
      <c r="H9867" s="535">
        <v>71.290000000000006</v>
      </c>
      <c r="I9867" s="536">
        <v>0</v>
      </c>
      <c r="J9867" s="535">
        <v>96.14</v>
      </c>
      <c r="K9867" s="536">
        <v>0</v>
      </c>
      <c r="L9867" s="535">
        <v>90.87</v>
      </c>
      <c r="M9867" s="536">
        <v>0</v>
      </c>
      <c r="N9867" s="535">
        <v>88.55</v>
      </c>
      <c r="O9867" s="536">
        <v>0</v>
      </c>
      <c r="P9867" s="535">
        <v>83.48</v>
      </c>
      <c r="Q9867" s="536">
        <v>0</v>
      </c>
      <c r="R9867" s="535">
        <v>112.52</v>
      </c>
    </row>
    <row r="9868" spans="1:18" ht="12.75">
      <c r="A9868" s="145">
        <v>95248</v>
      </c>
      <c r="B9868" s="102" t="s">
        <v>31479</v>
      </c>
      <c r="C9868" s="145" t="s">
        <v>2</v>
      </c>
      <c r="D9868" s="535">
        <v>36.21</v>
      </c>
      <c r="E9868" s="536">
        <v>0</v>
      </c>
      <c r="F9868" s="535">
        <v>56.27</v>
      </c>
      <c r="G9868" s="536">
        <v>0</v>
      </c>
      <c r="H9868" s="535">
        <v>44.38</v>
      </c>
      <c r="I9868" s="536">
        <v>0</v>
      </c>
      <c r="J9868" s="535">
        <v>60.6</v>
      </c>
      <c r="K9868" s="536">
        <v>0</v>
      </c>
      <c r="L9868" s="535">
        <v>56.96</v>
      </c>
      <c r="M9868" s="536">
        <v>0</v>
      </c>
      <c r="N9868" s="535">
        <v>55.55</v>
      </c>
      <c r="O9868" s="536">
        <v>0</v>
      </c>
      <c r="P9868" s="535">
        <v>52.22</v>
      </c>
      <c r="Q9868" s="536">
        <v>0</v>
      </c>
      <c r="R9868" s="535">
        <v>70.83</v>
      </c>
    </row>
    <row r="9869" spans="1:18" ht="12.75">
      <c r="A9869" s="145">
        <v>95253</v>
      </c>
      <c r="B9869" s="102" t="s">
        <v>31480</v>
      </c>
      <c r="C9869" s="145" t="s">
        <v>2</v>
      </c>
      <c r="D9869" s="535">
        <v>157.77000000000001</v>
      </c>
      <c r="E9869" s="536">
        <v>0</v>
      </c>
      <c r="F9869" s="535">
        <v>244.31</v>
      </c>
      <c r="G9869" s="536">
        <v>0</v>
      </c>
      <c r="H9869" s="535">
        <v>193.17</v>
      </c>
      <c r="I9869" s="536">
        <v>0</v>
      </c>
      <c r="J9869" s="535">
        <v>262.72000000000003</v>
      </c>
      <c r="K9869" s="536">
        <v>0</v>
      </c>
      <c r="L9869" s="535">
        <v>247.41</v>
      </c>
      <c r="M9869" s="536">
        <v>0</v>
      </c>
      <c r="N9869" s="535">
        <v>241.21</v>
      </c>
      <c r="O9869" s="536">
        <v>0</v>
      </c>
      <c r="P9869" s="535">
        <v>226.95</v>
      </c>
      <c r="Q9869" s="536">
        <v>0</v>
      </c>
      <c r="R9869" s="535">
        <v>307.2</v>
      </c>
    </row>
    <row r="9870" spans="1:18" ht="12.75">
      <c r="A9870" s="145">
        <v>95249</v>
      </c>
      <c r="B9870" s="102" t="s">
        <v>31481</v>
      </c>
      <c r="C9870" s="145" t="s">
        <v>2</v>
      </c>
      <c r="D9870" s="535">
        <v>43.33</v>
      </c>
      <c r="E9870" s="536">
        <v>0</v>
      </c>
      <c r="F9870" s="535">
        <v>66.400000000000006</v>
      </c>
      <c r="G9870" s="536">
        <v>0</v>
      </c>
      <c r="H9870" s="535">
        <v>52.82</v>
      </c>
      <c r="I9870" s="536">
        <v>0</v>
      </c>
      <c r="J9870" s="535">
        <v>71.239999999999995</v>
      </c>
      <c r="K9870" s="536">
        <v>0</v>
      </c>
      <c r="L9870" s="535">
        <v>67.319999999999993</v>
      </c>
      <c r="M9870" s="536">
        <v>0</v>
      </c>
      <c r="N9870" s="535">
        <v>65.62</v>
      </c>
      <c r="O9870" s="536">
        <v>0</v>
      </c>
      <c r="P9870" s="535">
        <v>61.85</v>
      </c>
      <c r="Q9870" s="536">
        <v>0</v>
      </c>
      <c r="R9870" s="535">
        <v>83.37</v>
      </c>
    </row>
    <row r="9871" spans="1:18" ht="12.75">
      <c r="A9871" s="145">
        <v>99622</v>
      </c>
      <c r="B9871" s="102" t="s">
        <v>31482</v>
      </c>
      <c r="C9871" s="145" t="s">
        <v>2</v>
      </c>
      <c r="D9871" s="535">
        <v>264.44</v>
      </c>
      <c r="E9871" s="536">
        <v>0</v>
      </c>
      <c r="F9871" s="535">
        <v>333.44</v>
      </c>
      <c r="G9871" s="536">
        <v>0.95740000000000003</v>
      </c>
      <c r="H9871" s="535">
        <v>334.81</v>
      </c>
      <c r="I9871" s="536">
        <v>0.95350000000000001</v>
      </c>
      <c r="J9871" s="535">
        <v>331.92</v>
      </c>
      <c r="K9871" s="536">
        <v>0.96179999999999999</v>
      </c>
      <c r="L9871" s="535">
        <v>313.37</v>
      </c>
      <c r="M9871" s="536">
        <v>0</v>
      </c>
      <c r="N9871" s="535">
        <v>333.76</v>
      </c>
      <c r="O9871" s="536">
        <v>0.95650000000000002</v>
      </c>
      <c r="P9871" s="535">
        <v>334.59</v>
      </c>
      <c r="Q9871" s="536">
        <v>0.95420000000000005</v>
      </c>
      <c r="R9871" s="535">
        <v>219.42</v>
      </c>
    </row>
    <row r="9872" spans="1:18" ht="12.75">
      <c r="A9872" s="145">
        <v>99621</v>
      </c>
      <c r="B9872" s="102" t="s">
        <v>31483</v>
      </c>
      <c r="C9872" s="145" t="s">
        <v>2</v>
      </c>
      <c r="D9872" s="535">
        <v>234.72</v>
      </c>
      <c r="E9872" s="536">
        <v>0</v>
      </c>
      <c r="F9872" s="535">
        <v>296.56</v>
      </c>
      <c r="G9872" s="536">
        <v>0.96319999999999995</v>
      </c>
      <c r="H9872" s="535">
        <v>297.62</v>
      </c>
      <c r="I9872" s="536">
        <v>0.95979999999999999</v>
      </c>
      <c r="J9872" s="535">
        <v>295.42</v>
      </c>
      <c r="K9872" s="536">
        <v>0.96699999999999997</v>
      </c>
      <c r="L9872" s="535">
        <v>278.48</v>
      </c>
      <c r="M9872" s="536">
        <v>0</v>
      </c>
      <c r="N9872" s="535">
        <v>296.82</v>
      </c>
      <c r="O9872" s="536">
        <v>0.96240000000000003</v>
      </c>
      <c r="P9872" s="535">
        <v>297.45</v>
      </c>
      <c r="Q9872" s="536">
        <v>0.96040000000000003</v>
      </c>
      <c r="R9872" s="535">
        <v>194.34</v>
      </c>
    </row>
    <row r="9873" spans="1:18" ht="12.75">
      <c r="A9873" s="145">
        <v>99620</v>
      </c>
      <c r="B9873" s="102" t="s">
        <v>31484</v>
      </c>
      <c r="C9873" s="145" t="s">
        <v>2</v>
      </c>
      <c r="D9873" s="535">
        <v>157.57</v>
      </c>
      <c r="E9873" s="536">
        <v>0</v>
      </c>
      <c r="F9873" s="535">
        <v>198.84</v>
      </c>
      <c r="G9873" s="536">
        <v>0.9597</v>
      </c>
      <c r="H9873" s="535">
        <v>199.61</v>
      </c>
      <c r="I9873" s="536">
        <v>0.95599999999999996</v>
      </c>
      <c r="J9873" s="535">
        <v>198</v>
      </c>
      <c r="K9873" s="536">
        <v>0.9637</v>
      </c>
      <c r="L9873" s="535">
        <v>186.82</v>
      </c>
      <c r="M9873" s="536">
        <v>0</v>
      </c>
      <c r="N9873" s="535">
        <v>199.03</v>
      </c>
      <c r="O9873" s="536">
        <v>0.9587</v>
      </c>
      <c r="P9873" s="535">
        <v>199.5</v>
      </c>
      <c r="Q9873" s="536">
        <v>0.95650000000000002</v>
      </c>
      <c r="R9873" s="535">
        <v>130.65</v>
      </c>
    </row>
    <row r="9874" spans="1:18" ht="12.75">
      <c r="A9874" s="145">
        <v>103008</v>
      </c>
      <c r="B9874" s="102" t="s">
        <v>31485</v>
      </c>
      <c r="C9874" s="145" t="s">
        <v>2</v>
      </c>
      <c r="D9874" s="535">
        <v>94.64</v>
      </c>
      <c r="E9874" s="536">
        <v>0</v>
      </c>
      <c r="F9874" s="535">
        <v>119.75</v>
      </c>
      <c r="G9874" s="536">
        <v>0.96740000000000004</v>
      </c>
      <c r="H9874" s="535">
        <v>120.12</v>
      </c>
      <c r="I9874" s="536">
        <v>0.96450000000000002</v>
      </c>
      <c r="J9874" s="535">
        <v>119.36</v>
      </c>
      <c r="K9874" s="536">
        <v>0.97060000000000002</v>
      </c>
      <c r="L9874" s="535">
        <v>112.37</v>
      </c>
      <c r="M9874" s="536">
        <v>0</v>
      </c>
      <c r="N9874" s="535">
        <v>119.85</v>
      </c>
      <c r="O9874" s="536">
        <v>0.96660000000000001</v>
      </c>
      <c r="P9874" s="535">
        <v>120.07</v>
      </c>
      <c r="Q9874" s="536">
        <v>0.96489999999999998</v>
      </c>
      <c r="R9874" s="535">
        <v>78.25</v>
      </c>
    </row>
    <row r="9875" spans="1:18" ht="12.75">
      <c r="A9875" s="145">
        <v>99624</v>
      </c>
      <c r="B9875" s="102" t="s">
        <v>31486</v>
      </c>
      <c r="C9875" s="145" t="s">
        <v>2</v>
      </c>
      <c r="D9875" s="535">
        <v>525.55999999999995</v>
      </c>
      <c r="E9875" s="536">
        <v>0</v>
      </c>
      <c r="F9875" s="535">
        <v>664.08</v>
      </c>
      <c r="G9875" s="536">
        <v>0.96319999999999995</v>
      </c>
      <c r="H9875" s="535">
        <v>666.46</v>
      </c>
      <c r="I9875" s="536">
        <v>0.9597</v>
      </c>
      <c r="J9875" s="535">
        <v>661.44</v>
      </c>
      <c r="K9875" s="536">
        <v>0.96699999999999997</v>
      </c>
      <c r="L9875" s="535">
        <v>623.57000000000005</v>
      </c>
      <c r="M9875" s="536">
        <v>0</v>
      </c>
      <c r="N9875" s="535">
        <v>664.63</v>
      </c>
      <c r="O9875" s="536">
        <v>0.96240000000000003</v>
      </c>
      <c r="P9875" s="535">
        <v>666.05</v>
      </c>
      <c r="Q9875" s="536">
        <v>0.96030000000000004</v>
      </c>
      <c r="R9875" s="535">
        <v>435.14</v>
      </c>
    </row>
    <row r="9876" spans="1:18" ht="12.75">
      <c r="A9876" s="145">
        <v>99623</v>
      </c>
      <c r="B9876" s="102" t="s">
        <v>31487</v>
      </c>
      <c r="C9876" s="145" t="s">
        <v>2</v>
      </c>
      <c r="D9876" s="535">
        <v>368.8</v>
      </c>
      <c r="E9876" s="536">
        <v>0</v>
      </c>
      <c r="F9876" s="535">
        <v>465.57</v>
      </c>
      <c r="G9876" s="536">
        <v>0.9607</v>
      </c>
      <c r="H9876" s="535">
        <v>467.35</v>
      </c>
      <c r="I9876" s="536">
        <v>0.95699999999999996</v>
      </c>
      <c r="J9876" s="535">
        <v>463.61</v>
      </c>
      <c r="K9876" s="536">
        <v>0.96479999999999999</v>
      </c>
      <c r="L9876" s="535">
        <v>437.34</v>
      </c>
      <c r="M9876" s="536">
        <v>0</v>
      </c>
      <c r="N9876" s="535">
        <v>465.99</v>
      </c>
      <c r="O9876" s="536">
        <v>0.95979999999999999</v>
      </c>
      <c r="P9876" s="535">
        <v>467.06</v>
      </c>
      <c r="Q9876" s="536">
        <v>0.95760000000000001</v>
      </c>
      <c r="R9876" s="535">
        <v>305.64</v>
      </c>
    </row>
    <row r="9877" spans="1:18" ht="12.75">
      <c r="A9877" s="145">
        <v>99625</v>
      </c>
      <c r="B9877" s="102" t="s">
        <v>31488</v>
      </c>
      <c r="C9877" s="145" t="s">
        <v>2</v>
      </c>
      <c r="D9877" s="535">
        <v>722.55</v>
      </c>
      <c r="E9877" s="536">
        <v>0</v>
      </c>
      <c r="F9877" s="535">
        <v>914.06</v>
      </c>
      <c r="G9877" s="536">
        <v>0.96650000000000003</v>
      </c>
      <c r="H9877" s="535">
        <v>917.05</v>
      </c>
      <c r="I9877" s="536">
        <v>0.96330000000000005</v>
      </c>
      <c r="J9877" s="535">
        <v>910.73</v>
      </c>
      <c r="K9877" s="536">
        <v>0.97</v>
      </c>
      <c r="L9877" s="535">
        <v>857.85</v>
      </c>
      <c r="M9877" s="536">
        <v>0</v>
      </c>
      <c r="N9877" s="535">
        <v>914.73</v>
      </c>
      <c r="O9877" s="536">
        <v>0.96579999999999999</v>
      </c>
      <c r="P9877" s="535">
        <v>916.53</v>
      </c>
      <c r="Q9877" s="536">
        <v>0.96389999999999998</v>
      </c>
      <c r="R9877" s="535">
        <v>597.44000000000005</v>
      </c>
    </row>
    <row r="9878" spans="1:18" ht="12.75">
      <c r="A9878" s="145">
        <v>99619</v>
      </c>
      <c r="B9878" s="102" t="s">
        <v>31489</v>
      </c>
      <c r="C9878" s="145" t="s">
        <v>2</v>
      </c>
      <c r="D9878" s="535">
        <v>115.99</v>
      </c>
      <c r="E9878" s="536">
        <v>0</v>
      </c>
      <c r="F9878" s="535">
        <v>146.35</v>
      </c>
      <c r="G9878" s="536">
        <v>0.95930000000000004</v>
      </c>
      <c r="H9878" s="535">
        <v>146.93</v>
      </c>
      <c r="I9878" s="536">
        <v>0.9556</v>
      </c>
      <c r="J9878" s="535">
        <v>145.75</v>
      </c>
      <c r="K9878" s="536">
        <v>0.96330000000000005</v>
      </c>
      <c r="L9878" s="535">
        <v>137.51</v>
      </c>
      <c r="M9878" s="536">
        <v>0</v>
      </c>
      <c r="N9878" s="535">
        <v>146.51</v>
      </c>
      <c r="O9878" s="536">
        <v>0.95830000000000004</v>
      </c>
      <c r="P9878" s="535">
        <v>146.85</v>
      </c>
      <c r="Q9878" s="536">
        <v>0.95609999999999995</v>
      </c>
      <c r="R9878" s="535">
        <v>96.19</v>
      </c>
    </row>
    <row r="9879" spans="1:18" ht="12.75">
      <c r="A9879" s="145">
        <v>99626</v>
      </c>
      <c r="B9879" s="102" t="s">
        <v>31490</v>
      </c>
      <c r="C9879" s="145" t="s">
        <v>2</v>
      </c>
      <c r="D9879" s="535">
        <v>1111.46</v>
      </c>
      <c r="E9879" s="536">
        <v>0</v>
      </c>
      <c r="F9879" s="535">
        <v>1409.07</v>
      </c>
      <c r="G9879" s="536">
        <v>0.97240000000000004</v>
      </c>
      <c r="H9879" s="535">
        <v>1412.87</v>
      </c>
      <c r="I9879" s="536">
        <v>0.9698</v>
      </c>
      <c r="J9879" s="535">
        <v>1404.86</v>
      </c>
      <c r="K9879" s="536">
        <v>0.97529999999999994</v>
      </c>
      <c r="L9879" s="535">
        <v>1321.17</v>
      </c>
      <c r="M9879" s="536">
        <v>0</v>
      </c>
      <c r="N9879" s="535">
        <v>1409.93</v>
      </c>
      <c r="O9879" s="536">
        <v>0.9718</v>
      </c>
      <c r="P9879" s="535">
        <v>1412.21</v>
      </c>
      <c r="Q9879" s="536">
        <v>0.97030000000000005</v>
      </c>
      <c r="R9879" s="535">
        <v>916.92</v>
      </c>
    </row>
    <row r="9880" spans="1:18" ht="12.75">
      <c r="A9880" s="145">
        <v>99631</v>
      </c>
      <c r="B9880" s="102" t="s">
        <v>31491</v>
      </c>
      <c r="C9880" s="145" t="s">
        <v>2</v>
      </c>
      <c r="D9880" s="535">
        <v>147.85</v>
      </c>
      <c r="E9880" s="536">
        <v>0</v>
      </c>
      <c r="F9880" s="535">
        <v>184.15</v>
      </c>
      <c r="G9880" s="536">
        <v>0.92290000000000005</v>
      </c>
      <c r="H9880" s="535">
        <v>185.52</v>
      </c>
      <c r="I9880" s="536">
        <v>0.91610000000000003</v>
      </c>
      <c r="J9880" s="535">
        <v>182.63</v>
      </c>
      <c r="K9880" s="536">
        <v>0.93059999999999998</v>
      </c>
      <c r="L9880" s="535">
        <v>174.01</v>
      </c>
      <c r="M9880" s="536">
        <v>0</v>
      </c>
      <c r="N9880" s="535">
        <v>184.47</v>
      </c>
      <c r="O9880" s="536">
        <v>0.92130000000000001</v>
      </c>
      <c r="P9880" s="535">
        <v>185.3</v>
      </c>
      <c r="Q9880" s="536">
        <v>0.91720000000000002</v>
      </c>
      <c r="R9880" s="535">
        <v>124.28</v>
      </c>
    </row>
    <row r="9881" spans="1:18" ht="12.75">
      <c r="A9881" s="145">
        <v>99630</v>
      </c>
      <c r="B9881" s="102" t="s">
        <v>31492</v>
      </c>
      <c r="C9881" s="145" t="s">
        <v>2</v>
      </c>
      <c r="D9881" s="535">
        <v>126.84</v>
      </c>
      <c r="E9881" s="536">
        <v>0</v>
      </c>
      <c r="F9881" s="535">
        <v>158.41999999999999</v>
      </c>
      <c r="G9881" s="536">
        <v>0.93120000000000003</v>
      </c>
      <c r="H9881" s="535">
        <v>159.47999999999999</v>
      </c>
      <c r="I9881" s="536">
        <v>0.92500000000000004</v>
      </c>
      <c r="J9881" s="535">
        <v>157.28</v>
      </c>
      <c r="K9881" s="536">
        <v>0.93789999999999996</v>
      </c>
      <c r="L9881" s="535">
        <v>149.53</v>
      </c>
      <c r="M9881" s="536">
        <v>0</v>
      </c>
      <c r="N9881" s="535">
        <v>158.68</v>
      </c>
      <c r="O9881" s="536">
        <v>0.92969999999999997</v>
      </c>
      <c r="P9881" s="535">
        <v>159.31</v>
      </c>
      <c r="Q9881" s="536">
        <v>0.92600000000000005</v>
      </c>
      <c r="R9881" s="535">
        <v>106.3</v>
      </c>
    </row>
    <row r="9882" spans="1:18" ht="12.75">
      <c r="A9882" s="145">
        <v>99629</v>
      </c>
      <c r="B9882" s="102" t="s">
        <v>31493</v>
      </c>
      <c r="C9882" s="145" t="s">
        <v>2</v>
      </c>
      <c r="D9882" s="535">
        <v>85.34</v>
      </c>
      <c r="E9882" s="536">
        <v>0</v>
      </c>
      <c r="F9882" s="535">
        <v>106.35</v>
      </c>
      <c r="G9882" s="536">
        <v>0.92459999999999998</v>
      </c>
      <c r="H9882" s="535">
        <v>107.12</v>
      </c>
      <c r="I9882" s="536">
        <v>0.91790000000000005</v>
      </c>
      <c r="J9882" s="535">
        <v>105.51</v>
      </c>
      <c r="K9882" s="536">
        <v>0.93189999999999995</v>
      </c>
      <c r="L9882" s="535">
        <v>100.49</v>
      </c>
      <c r="M9882" s="536">
        <v>0</v>
      </c>
      <c r="N9882" s="535">
        <v>106.54</v>
      </c>
      <c r="O9882" s="536">
        <v>0.92290000000000005</v>
      </c>
      <c r="P9882" s="535">
        <v>107.01</v>
      </c>
      <c r="Q9882" s="536">
        <v>0.91890000000000005</v>
      </c>
      <c r="R9882" s="535">
        <v>71.709999999999994</v>
      </c>
    </row>
    <row r="9883" spans="1:18" ht="12.75">
      <c r="A9883" s="145">
        <v>99627</v>
      </c>
      <c r="B9883" s="102" t="s">
        <v>31494</v>
      </c>
      <c r="C9883" s="145" t="s">
        <v>2</v>
      </c>
      <c r="D9883" s="535">
        <v>70.040000000000006</v>
      </c>
      <c r="E9883" s="536">
        <v>0</v>
      </c>
      <c r="F9883" s="535">
        <v>88.24</v>
      </c>
      <c r="G9883" s="536">
        <v>0.95579999999999998</v>
      </c>
      <c r="H9883" s="535">
        <v>88.61</v>
      </c>
      <c r="I9883" s="536">
        <v>0.95179999999999998</v>
      </c>
      <c r="J9883" s="535">
        <v>87.85</v>
      </c>
      <c r="K9883" s="536">
        <v>0.96</v>
      </c>
      <c r="L9883" s="535">
        <v>82.95</v>
      </c>
      <c r="M9883" s="536">
        <v>0</v>
      </c>
      <c r="N9883" s="535">
        <v>88.34</v>
      </c>
      <c r="O9883" s="536">
        <v>0.95469999999999999</v>
      </c>
      <c r="P9883" s="535">
        <v>88.56</v>
      </c>
      <c r="Q9883" s="536">
        <v>0.95230000000000004</v>
      </c>
      <c r="R9883" s="535">
        <v>58.17</v>
      </c>
    </row>
    <row r="9884" spans="1:18" ht="12.75">
      <c r="A9884" s="145">
        <v>103009</v>
      </c>
      <c r="B9884" s="102" t="s">
        <v>31495</v>
      </c>
      <c r="C9884" s="145" t="s">
        <v>2</v>
      </c>
      <c r="D9884" s="535">
        <v>335.95</v>
      </c>
      <c r="E9884" s="536">
        <v>0</v>
      </c>
      <c r="F9884" s="535">
        <v>421.29</v>
      </c>
      <c r="G9884" s="536">
        <v>0.94189999999999996</v>
      </c>
      <c r="H9884" s="535">
        <v>423.67</v>
      </c>
      <c r="I9884" s="536">
        <v>0.93659999999999999</v>
      </c>
      <c r="J9884" s="535">
        <v>418.65</v>
      </c>
      <c r="K9884" s="536">
        <v>0.94789999999999996</v>
      </c>
      <c r="L9884" s="535">
        <v>396.92</v>
      </c>
      <c r="M9884" s="536">
        <v>0</v>
      </c>
      <c r="N9884" s="535">
        <v>421.84</v>
      </c>
      <c r="O9884" s="536">
        <v>0.94069999999999998</v>
      </c>
      <c r="P9884" s="535">
        <v>423.26</v>
      </c>
      <c r="Q9884" s="536">
        <v>0.9375</v>
      </c>
      <c r="R9884" s="535">
        <v>280.41000000000003</v>
      </c>
    </row>
    <row r="9885" spans="1:18" ht="12.75">
      <c r="A9885" s="145">
        <v>99632</v>
      </c>
      <c r="B9885" s="102" t="s">
        <v>31496</v>
      </c>
      <c r="C9885" s="145" t="s">
        <v>2</v>
      </c>
      <c r="D9885" s="535">
        <v>212.9</v>
      </c>
      <c r="E9885" s="536">
        <v>0</v>
      </c>
      <c r="F9885" s="535">
        <v>265.94</v>
      </c>
      <c r="G9885" s="536">
        <v>0.93120000000000003</v>
      </c>
      <c r="H9885" s="535">
        <v>267.72000000000003</v>
      </c>
      <c r="I9885" s="536">
        <v>0.92500000000000004</v>
      </c>
      <c r="J9885" s="535">
        <v>263.98</v>
      </c>
      <c r="K9885" s="536">
        <v>0.93810000000000004</v>
      </c>
      <c r="L9885" s="535">
        <v>250.98</v>
      </c>
      <c r="M9885" s="536">
        <v>0</v>
      </c>
      <c r="N9885" s="535">
        <v>266.36</v>
      </c>
      <c r="O9885" s="536">
        <v>0.92969999999999997</v>
      </c>
      <c r="P9885" s="535">
        <v>267.43</v>
      </c>
      <c r="Q9885" s="536">
        <v>0.92600000000000005</v>
      </c>
      <c r="R9885" s="535">
        <v>178.42</v>
      </c>
    </row>
    <row r="9886" spans="1:18" ht="12.75">
      <c r="A9886" s="145">
        <v>99633</v>
      </c>
      <c r="B9886" s="102" t="s">
        <v>31497</v>
      </c>
      <c r="C9886" s="145" t="s">
        <v>2</v>
      </c>
      <c r="D9886" s="535">
        <v>455.81</v>
      </c>
      <c r="E9886" s="536">
        <v>0</v>
      </c>
      <c r="F9886" s="535">
        <v>572.51</v>
      </c>
      <c r="G9886" s="536">
        <v>0.94650000000000001</v>
      </c>
      <c r="H9886" s="535">
        <v>575.5</v>
      </c>
      <c r="I9886" s="536">
        <v>0.94159999999999999</v>
      </c>
      <c r="J9886" s="535">
        <v>569.17999999999995</v>
      </c>
      <c r="K9886" s="536">
        <v>0.95199999999999996</v>
      </c>
      <c r="L9886" s="535">
        <v>539.01</v>
      </c>
      <c r="M9886" s="536">
        <v>0</v>
      </c>
      <c r="N9886" s="535">
        <v>573.17999999999995</v>
      </c>
      <c r="O9886" s="536">
        <v>0.94540000000000002</v>
      </c>
      <c r="P9886" s="535">
        <v>574.98</v>
      </c>
      <c r="Q9886" s="536">
        <v>0.94240000000000002</v>
      </c>
      <c r="R9886" s="535">
        <v>379.77</v>
      </c>
    </row>
    <row r="9887" spans="1:18" ht="12.75">
      <c r="A9887" s="145">
        <v>99628</v>
      </c>
      <c r="B9887" s="102" t="s">
        <v>31498</v>
      </c>
      <c r="C9887" s="145" t="s">
        <v>2</v>
      </c>
      <c r="D9887" s="535">
        <v>76.64</v>
      </c>
      <c r="E9887" s="536">
        <v>0</v>
      </c>
      <c r="F9887" s="535">
        <v>95.95</v>
      </c>
      <c r="G9887" s="536">
        <v>0.93799999999999994</v>
      </c>
      <c r="H9887" s="535">
        <v>96.53</v>
      </c>
      <c r="I9887" s="536">
        <v>0.93240000000000001</v>
      </c>
      <c r="J9887" s="535">
        <v>95.35</v>
      </c>
      <c r="K9887" s="536">
        <v>0.94389999999999996</v>
      </c>
      <c r="L9887" s="535">
        <v>90.47</v>
      </c>
      <c r="M9887" s="536">
        <v>0</v>
      </c>
      <c r="N9887" s="535">
        <v>96.11</v>
      </c>
      <c r="O9887" s="536">
        <v>0.93640000000000001</v>
      </c>
      <c r="P9887" s="535">
        <v>96.45</v>
      </c>
      <c r="Q9887" s="536">
        <v>0.93310000000000004</v>
      </c>
      <c r="R9887" s="535">
        <v>64.08</v>
      </c>
    </row>
    <row r="9888" spans="1:18" ht="12.75">
      <c r="A9888" s="145">
        <v>99634</v>
      </c>
      <c r="B9888" s="102" t="s">
        <v>31499</v>
      </c>
      <c r="C9888" s="145" t="s">
        <v>2</v>
      </c>
      <c r="D9888" s="535">
        <v>775.84</v>
      </c>
      <c r="E9888" s="536">
        <v>0</v>
      </c>
      <c r="F9888" s="535">
        <v>979.33</v>
      </c>
      <c r="G9888" s="536">
        <v>0.96030000000000004</v>
      </c>
      <c r="H9888" s="535">
        <v>983.13</v>
      </c>
      <c r="I9888" s="536">
        <v>0.95660000000000001</v>
      </c>
      <c r="J9888" s="535">
        <v>975.12</v>
      </c>
      <c r="K9888" s="536">
        <v>0.96450000000000002</v>
      </c>
      <c r="L9888" s="535">
        <v>920</v>
      </c>
      <c r="M9888" s="536">
        <v>0</v>
      </c>
      <c r="N9888" s="535">
        <v>980.19</v>
      </c>
      <c r="O9888" s="536">
        <v>0.95950000000000002</v>
      </c>
      <c r="P9888" s="535">
        <v>982.47</v>
      </c>
      <c r="Q9888" s="536">
        <v>0.95730000000000004</v>
      </c>
      <c r="R9888" s="535">
        <v>643.04</v>
      </c>
    </row>
    <row r="9889" spans="1:18" ht="12.75">
      <c r="A9889" s="145">
        <v>103013</v>
      </c>
      <c r="B9889" s="102" t="s">
        <v>31500</v>
      </c>
      <c r="C9889" s="145" t="s">
        <v>2</v>
      </c>
      <c r="D9889" s="535">
        <v>136.05000000000001</v>
      </c>
      <c r="E9889" s="536">
        <v>0</v>
      </c>
      <c r="F9889" s="535">
        <v>171.62</v>
      </c>
      <c r="G9889" s="536">
        <v>0.9587</v>
      </c>
      <c r="H9889" s="535">
        <v>172.31</v>
      </c>
      <c r="I9889" s="536">
        <v>0.95489999999999997</v>
      </c>
      <c r="J9889" s="535">
        <v>170.86</v>
      </c>
      <c r="K9889" s="536">
        <v>0.96299999999999997</v>
      </c>
      <c r="L9889" s="535">
        <v>161.27000000000001</v>
      </c>
      <c r="M9889" s="536">
        <v>0</v>
      </c>
      <c r="N9889" s="535">
        <v>171.78</v>
      </c>
      <c r="O9889" s="536">
        <v>0.95789999999999997</v>
      </c>
      <c r="P9889" s="535">
        <v>172.2</v>
      </c>
      <c r="Q9889" s="536">
        <v>0.95550000000000002</v>
      </c>
      <c r="R9889" s="535">
        <v>112.83</v>
      </c>
    </row>
    <row r="9890" spans="1:18" ht="12.75">
      <c r="A9890" s="145">
        <v>103012</v>
      </c>
      <c r="B9890" s="102" t="s">
        <v>31501</v>
      </c>
      <c r="C9890" s="145" t="s">
        <v>2</v>
      </c>
      <c r="D9890" s="535">
        <v>126.22</v>
      </c>
      <c r="E9890" s="536">
        <v>0</v>
      </c>
      <c r="F9890" s="535">
        <v>159.63</v>
      </c>
      <c r="G9890" s="536">
        <v>0.96589999999999998</v>
      </c>
      <c r="H9890" s="535">
        <v>160.16</v>
      </c>
      <c r="I9890" s="536">
        <v>0.9627</v>
      </c>
      <c r="J9890" s="535">
        <v>159.06</v>
      </c>
      <c r="K9890" s="536">
        <v>0.96940000000000004</v>
      </c>
      <c r="L9890" s="535">
        <v>149.84</v>
      </c>
      <c r="M9890" s="536">
        <v>0</v>
      </c>
      <c r="N9890" s="535">
        <v>159.76</v>
      </c>
      <c r="O9890" s="536">
        <v>0.96509999999999996</v>
      </c>
      <c r="P9890" s="535">
        <v>160.08000000000001</v>
      </c>
      <c r="Q9890" s="536">
        <v>0.96319999999999995</v>
      </c>
      <c r="R9890" s="535">
        <v>104.39</v>
      </c>
    </row>
    <row r="9891" spans="1:18" ht="12.75">
      <c r="A9891" s="145">
        <v>103011</v>
      </c>
      <c r="B9891" s="102" t="s">
        <v>31502</v>
      </c>
      <c r="C9891" s="145" t="s">
        <v>2</v>
      </c>
      <c r="D9891" s="535">
        <v>80.12</v>
      </c>
      <c r="E9891" s="536">
        <v>0</v>
      </c>
      <c r="F9891" s="535">
        <v>101.13</v>
      </c>
      <c r="G9891" s="536">
        <v>0.96040000000000003</v>
      </c>
      <c r="H9891" s="535">
        <v>101.52</v>
      </c>
      <c r="I9891" s="536">
        <v>0.95679999999999998</v>
      </c>
      <c r="J9891" s="535">
        <v>100.71</v>
      </c>
      <c r="K9891" s="536">
        <v>0.96450000000000002</v>
      </c>
      <c r="L9891" s="535">
        <v>95.01</v>
      </c>
      <c r="M9891" s="536">
        <v>0</v>
      </c>
      <c r="N9891" s="535">
        <v>101.22</v>
      </c>
      <c r="O9891" s="536">
        <v>0.95960000000000001</v>
      </c>
      <c r="P9891" s="535">
        <v>101.46</v>
      </c>
      <c r="Q9891" s="536">
        <v>0.95730000000000004</v>
      </c>
      <c r="R9891" s="535">
        <v>66.41</v>
      </c>
    </row>
    <row r="9892" spans="1:18" ht="12.75">
      <c r="A9892" s="145">
        <v>103015</v>
      </c>
      <c r="B9892" s="102" t="s">
        <v>31503</v>
      </c>
      <c r="C9892" s="145" t="s">
        <v>2</v>
      </c>
      <c r="D9892" s="535">
        <v>360.86</v>
      </c>
      <c r="E9892" s="536">
        <v>0</v>
      </c>
      <c r="F9892" s="535">
        <v>457.62</v>
      </c>
      <c r="G9892" s="536">
        <v>0.97330000000000005</v>
      </c>
      <c r="H9892" s="535">
        <v>458.81</v>
      </c>
      <c r="I9892" s="536">
        <v>0.9708</v>
      </c>
      <c r="J9892" s="535">
        <v>456.31</v>
      </c>
      <c r="K9892" s="536">
        <v>0.97609999999999997</v>
      </c>
      <c r="L9892" s="535">
        <v>429.02</v>
      </c>
      <c r="M9892" s="536">
        <v>0</v>
      </c>
      <c r="N9892" s="535">
        <v>457.9</v>
      </c>
      <c r="O9892" s="536">
        <v>0.97270000000000001</v>
      </c>
      <c r="P9892" s="535">
        <v>458.62</v>
      </c>
      <c r="Q9892" s="536">
        <v>0.97119999999999995</v>
      </c>
      <c r="R9892" s="535">
        <v>297.60000000000002</v>
      </c>
    </row>
    <row r="9893" spans="1:18" ht="12.75">
      <c r="A9893" s="145">
        <v>103014</v>
      </c>
      <c r="B9893" s="102" t="s">
        <v>31504</v>
      </c>
      <c r="C9893" s="145" t="s">
        <v>2</v>
      </c>
      <c r="D9893" s="535">
        <v>204.38</v>
      </c>
      <c r="E9893" s="536">
        <v>0</v>
      </c>
      <c r="F9893" s="535">
        <v>258.39</v>
      </c>
      <c r="G9893" s="536">
        <v>0.96460000000000001</v>
      </c>
      <c r="H9893" s="535">
        <v>259.27</v>
      </c>
      <c r="I9893" s="536">
        <v>0.96130000000000004</v>
      </c>
      <c r="J9893" s="535">
        <v>257.39999999999998</v>
      </c>
      <c r="K9893" s="536">
        <v>0.96830000000000005</v>
      </c>
      <c r="L9893" s="535">
        <v>242.57</v>
      </c>
      <c r="M9893" s="536">
        <v>0</v>
      </c>
      <c r="N9893" s="535">
        <v>258.58999999999997</v>
      </c>
      <c r="O9893" s="536">
        <v>0.96379999999999999</v>
      </c>
      <c r="P9893" s="535">
        <v>259.13</v>
      </c>
      <c r="Q9893" s="536">
        <v>0.96179999999999999</v>
      </c>
      <c r="R9893" s="535">
        <v>169.13</v>
      </c>
    </row>
    <row r="9894" spans="1:18" ht="12.75">
      <c r="A9894" s="145">
        <v>103016</v>
      </c>
      <c r="B9894" s="102" t="s">
        <v>31505</v>
      </c>
      <c r="C9894" s="145" t="s">
        <v>2</v>
      </c>
      <c r="D9894" s="535">
        <v>493.15</v>
      </c>
      <c r="E9894" s="536">
        <v>0</v>
      </c>
      <c r="F9894" s="535">
        <v>625.89</v>
      </c>
      <c r="G9894" s="536">
        <v>0.97560000000000002</v>
      </c>
      <c r="H9894" s="535">
        <v>627.39</v>
      </c>
      <c r="I9894" s="536">
        <v>0.97319999999999995</v>
      </c>
      <c r="J9894" s="535">
        <v>624.22</v>
      </c>
      <c r="K9894" s="536">
        <v>0.97819999999999996</v>
      </c>
      <c r="L9894" s="535">
        <v>586.55999999999995</v>
      </c>
      <c r="M9894" s="536">
        <v>0</v>
      </c>
      <c r="N9894" s="535">
        <v>626.23</v>
      </c>
      <c r="O9894" s="536">
        <v>0.97499999999999998</v>
      </c>
      <c r="P9894" s="535">
        <v>627.13</v>
      </c>
      <c r="Q9894" s="536">
        <v>0.97360000000000002</v>
      </c>
      <c r="R9894" s="535">
        <v>406.34</v>
      </c>
    </row>
    <row r="9895" spans="1:18" ht="12.75">
      <c r="A9895" s="145">
        <v>103010</v>
      </c>
      <c r="B9895" s="102" t="s">
        <v>31506</v>
      </c>
      <c r="C9895" s="145" t="s">
        <v>2</v>
      </c>
      <c r="D9895" s="535">
        <v>71.760000000000005</v>
      </c>
      <c r="E9895" s="536">
        <v>0</v>
      </c>
      <c r="F9895" s="535">
        <v>90.81</v>
      </c>
      <c r="G9895" s="536">
        <v>0.96730000000000005</v>
      </c>
      <c r="H9895" s="535">
        <v>91.1</v>
      </c>
      <c r="I9895" s="536">
        <v>0.96419999999999995</v>
      </c>
      <c r="J9895" s="535">
        <v>90.5</v>
      </c>
      <c r="K9895" s="536">
        <v>0.97060000000000002</v>
      </c>
      <c r="L9895" s="535">
        <v>85.22</v>
      </c>
      <c r="M9895" s="536">
        <v>0</v>
      </c>
      <c r="N9895" s="535">
        <v>90.88</v>
      </c>
      <c r="O9895" s="536">
        <v>0.96650000000000003</v>
      </c>
      <c r="P9895" s="535">
        <v>91.06</v>
      </c>
      <c r="Q9895" s="536">
        <v>0.96460000000000001</v>
      </c>
      <c r="R9895" s="535">
        <v>59.34</v>
      </c>
    </row>
    <row r="9896" spans="1:18" ht="12.75">
      <c r="A9896" s="145">
        <v>103017</v>
      </c>
      <c r="B9896" s="102" t="s">
        <v>31507</v>
      </c>
      <c r="C9896" s="145" t="s">
        <v>2</v>
      </c>
      <c r="D9896" s="535">
        <v>859.9</v>
      </c>
      <c r="E9896" s="536">
        <v>0</v>
      </c>
      <c r="F9896" s="535">
        <v>1094.01</v>
      </c>
      <c r="G9896" s="536">
        <v>0.98219999999999996</v>
      </c>
      <c r="H9896" s="535">
        <v>1095.93</v>
      </c>
      <c r="I9896" s="536">
        <v>0.98050000000000004</v>
      </c>
      <c r="J9896" s="535">
        <v>1091.9100000000001</v>
      </c>
      <c r="K9896" s="536">
        <v>0.98409999999999997</v>
      </c>
      <c r="L9896" s="535">
        <v>1024.17</v>
      </c>
      <c r="M9896" s="536">
        <v>0</v>
      </c>
      <c r="N9896" s="535">
        <v>1094.44</v>
      </c>
      <c r="O9896" s="536">
        <v>0.9819</v>
      </c>
      <c r="P9896" s="535">
        <v>1095.58</v>
      </c>
      <c r="Q9896" s="536">
        <v>0.98080000000000001</v>
      </c>
      <c r="R9896" s="535">
        <v>706.67</v>
      </c>
    </row>
    <row r="9897" spans="1:18" ht="12.75">
      <c r="A9897" s="145">
        <v>103033</v>
      </c>
      <c r="B9897" s="102" t="s">
        <v>31508</v>
      </c>
      <c r="C9897" s="145" t="s">
        <v>2</v>
      </c>
      <c r="D9897" s="535">
        <v>0</v>
      </c>
      <c r="E9897" s="536"/>
      <c r="F9897" s="535">
        <v>0</v>
      </c>
      <c r="G9897" s="536"/>
      <c r="H9897" s="535">
        <v>0</v>
      </c>
      <c r="I9897" s="536"/>
      <c r="J9897" s="535">
        <v>0</v>
      </c>
      <c r="K9897" s="536"/>
      <c r="L9897" s="535">
        <v>0</v>
      </c>
      <c r="M9897" s="536"/>
      <c r="N9897" s="535">
        <v>0</v>
      </c>
      <c r="O9897" s="536"/>
      <c r="P9897" s="535">
        <v>0</v>
      </c>
      <c r="Q9897" s="536"/>
      <c r="R9897" s="535">
        <v>0</v>
      </c>
    </row>
    <row r="9898" spans="1:18" ht="12.75">
      <c r="A9898" s="145">
        <v>103032</v>
      </c>
      <c r="B9898" s="102" t="s">
        <v>31509</v>
      </c>
      <c r="C9898" s="145" t="s">
        <v>2</v>
      </c>
      <c r="D9898" s="535">
        <v>0</v>
      </c>
      <c r="E9898" s="536"/>
      <c r="F9898" s="535">
        <v>0</v>
      </c>
      <c r="G9898" s="536"/>
      <c r="H9898" s="535">
        <v>0</v>
      </c>
      <c r="I9898" s="536"/>
      <c r="J9898" s="535">
        <v>0</v>
      </c>
      <c r="K9898" s="536"/>
      <c r="L9898" s="535">
        <v>0</v>
      </c>
      <c r="M9898" s="536"/>
      <c r="N9898" s="535">
        <v>0</v>
      </c>
      <c r="O9898" s="536"/>
      <c r="P9898" s="535">
        <v>0</v>
      </c>
      <c r="Q9898" s="536"/>
      <c r="R9898" s="535">
        <v>0</v>
      </c>
    </row>
    <row r="9899" spans="1:18" ht="12.75">
      <c r="A9899" s="145">
        <v>103030</v>
      </c>
      <c r="B9899" s="102" t="s">
        <v>31510</v>
      </c>
      <c r="C9899" s="145" t="s">
        <v>2</v>
      </c>
      <c r="D9899" s="535">
        <v>0</v>
      </c>
      <c r="E9899" s="536"/>
      <c r="F9899" s="535">
        <v>0</v>
      </c>
      <c r="G9899" s="536"/>
      <c r="H9899" s="535">
        <v>0</v>
      </c>
      <c r="I9899" s="536"/>
      <c r="J9899" s="535">
        <v>0</v>
      </c>
      <c r="K9899" s="536"/>
      <c r="L9899" s="535">
        <v>0</v>
      </c>
      <c r="M9899" s="536"/>
      <c r="N9899" s="535">
        <v>0</v>
      </c>
      <c r="O9899" s="536"/>
      <c r="P9899" s="535">
        <v>0</v>
      </c>
      <c r="Q9899" s="536"/>
      <c r="R9899" s="535">
        <v>0</v>
      </c>
    </row>
    <row r="9900" spans="1:18" ht="12.75">
      <c r="A9900" s="145">
        <v>103031</v>
      </c>
      <c r="B9900" s="102" t="s">
        <v>31511</v>
      </c>
      <c r="C9900" s="145" t="s">
        <v>2</v>
      </c>
      <c r="D9900" s="535">
        <v>0</v>
      </c>
      <c r="E9900" s="536"/>
      <c r="F9900" s="535">
        <v>0</v>
      </c>
      <c r="G9900" s="536"/>
      <c r="H9900" s="535">
        <v>0</v>
      </c>
      <c r="I9900" s="536"/>
      <c r="J9900" s="535">
        <v>0</v>
      </c>
      <c r="K9900" s="536"/>
      <c r="L9900" s="535">
        <v>0</v>
      </c>
      <c r="M9900" s="536"/>
      <c r="N9900" s="535">
        <v>0</v>
      </c>
      <c r="O9900" s="536"/>
      <c r="P9900" s="535">
        <v>0</v>
      </c>
      <c r="Q9900" s="536"/>
      <c r="R9900" s="535">
        <v>0</v>
      </c>
    </row>
    <row r="9901" spans="1:18" ht="12.75">
      <c r="A9901" s="145">
        <v>103035</v>
      </c>
      <c r="B9901" s="102" t="s">
        <v>31512</v>
      </c>
      <c r="C9901" s="145" t="s">
        <v>2</v>
      </c>
      <c r="D9901" s="535">
        <v>0</v>
      </c>
      <c r="E9901" s="536"/>
      <c r="F9901" s="535">
        <v>0</v>
      </c>
      <c r="G9901" s="536"/>
      <c r="H9901" s="535">
        <v>0</v>
      </c>
      <c r="I9901" s="536"/>
      <c r="J9901" s="535">
        <v>0</v>
      </c>
      <c r="K9901" s="536"/>
      <c r="L9901" s="535">
        <v>0</v>
      </c>
      <c r="M9901" s="536"/>
      <c r="N9901" s="535">
        <v>0</v>
      </c>
      <c r="O9901" s="536"/>
      <c r="P9901" s="535">
        <v>0</v>
      </c>
      <c r="Q9901" s="536"/>
      <c r="R9901" s="535">
        <v>0</v>
      </c>
    </row>
    <row r="9902" spans="1:18" ht="12.75">
      <c r="A9902" s="145">
        <v>103034</v>
      </c>
      <c r="B9902" s="102" t="s">
        <v>31513</v>
      </c>
      <c r="C9902" s="145" t="s">
        <v>2</v>
      </c>
      <c r="D9902" s="535">
        <v>0</v>
      </c>
      <c r="E9902" s="536"/>
      <c r="F9902" s="535">
        <v>0</v>
      </c>
      <c r="G9902" s="536"/>
      <c r="H9902" s="535">
        <v>0</v>
      </c>
      <c r="I9902" s="536"/>
      <c r="J9902" s="535">
        <v>0</v>
      </c>
      <c r="K9902" s="536"/>
      <c r="L9902" s="535">
        <v>0</v>
      </c>
      <c r="M9902" s="536"/>
      <c r="N9902" s="535">
        <v>0</v>
      </c>
      <c r="O9902" s="536"/>
      <c r="P9902" s="535">
        <v>0</v>
      </c>
      <c r="Q9902" s="536"/>
      <c r="R9902" s="535">
        <v>0</v>
      </c>
    </row>
    <row r="9903" spans="1:18" ht="12.75">
      <c r="A9903" s="145">
        <v>103024</v>
      </c>
      <c r="B9903" s="102" t="s">
        <v>31514</v>
      </c>
      <c r="C9903" s="145" t="s">
        <v>2</v>
      </c>
      <c r="D9903" s="535">
        <v>0</v>
      </c>
      <c r="E9903" s="536"/>
      <c r="F9903" s="535">
        <v>0</v>
      </c>
      <c r="G9903" s="536"/>
      <c r="H9903" s="535">
        <v>0</v>
      </c>
      <c r="I9903" s="536"/>
      <c r="J9903" s="535">
        <v>0</v>
      </c>
      <c r="K9903" s="536"/>
      <c r="L9903" s="535">
        <v>0</v>
      </c>
      <c r="M9903" s="536"/>
      <c r="N9903" s="535">
        <v>0</v>
      </c>
      <c r="O9903" s="536"/>
      <c r="P9903" s="535">
        <v>0</v>
      </c>
      <c r="Q9903" s="536"/>
      <c r="R9903" s="535">
        <v>0</v>
      </c>
    </row>
    <row r="9904" spans="1:18" ht="12.75">
      <c r="A9904" s="145">
        <v>103023</v>
      </c>
      <c r="B9904" s="102" t="s">
        <v>31515</v>
      </c>
      <c r="C9904" s="145" t="s">
        <v>2</v>
      </c>
      <c r="D9904" s="535">
        <v>0</v>
      </c>
      <c r="E9904" s="536"/>
      <c r="F9904" s="535">
        <v>0</v>
      </c>
      <c r="G9904" s="536"/>
      <c r="H9904" s="535">
        <v>0</v>
      </c>
      <c r="I9904" s="536"/>
      <c r="J9904" s="535">
        <v>0</v>
      </c>
      <c r="K9904" s="536"/>
      <c r="L9904" s="535">
        <v>0</v>
      </c>
      <c r="M9904" s="536"/>
      <c r="N9904" s="535">
        <v>0</v>
      </c>
      <c r="O9904" s="536"/>
      <c r="P9904" s="535">
        <v>0</v>
      </c>
      <c r="Q9904" s="536"/>
      <c r="R9904" s="535">
        <v>0</v>
      </c>
    </row>
    <row r="9905" spans="1:18" ht="12.75">
      <c r="A9905" s="145">
        <v>103022</v>
      </c>
      <c r="B9905" s="102" t="s">
        <v>31516</v>
      </c>
      <c r="C9905" s="145" t="s">
        <v>2</v>
      </c>
      <c r="D9905" s="535">
        <v>0</v>
      </c>
      <c r="E9905" s="536"/>
      <c r="F9905" s="535">
        <v>0</v>
      </c>
      <c r="G9905" s="536"/>
      <c r="H9905" s="535">
        <v>0</v>
      </c>
      <c r="I9905" s="536"/>
      <c r="J9905" s="535">
        <v>0</v>
      </c>
      <c r="K9905" s="536"/>
      <c r="L9905" s="535">
        <v>0</v>
      </c>
      <c r="M9905" s="536"/>
      <c r="N9905" s="535">
        <v>0</v>
      </c>
      <c r="O9905" s="536"/>
      <c r="P9905" s="535">
        <v>0</v>
      </c>
      <c r="Q9905" s="536"/>
      <c r="R9905" s="535">
        <v>0</v>
      </c>
    </row>
    <row r="9906" spans="1:18" ht="12.75">
      <c r="A9906" s="145">
        <v>103020</v>
      </c>
      <c r="B9906" s="102" t="s">
        <v>31517</v>
      </c>
      <c r="C9906" s="145" t="s">
        <v>2</v>
      </c>
      <c r="D9906" s="535">
        <v>0</v>
      </c>
      <c r="E9906" s="536"/>
      <c r="F9906" s="535">
        <v>0</v>
      </c>
      <c r="G9906" s="536"/>
      <c r="H9906" s="535">
        <v>0</v>
      </c>
      <c r="I9906" s="536"/>
      <c r="J9906" s="535">
        <v>0</v>
      </c>
      <c r="K9906" s="536"/>
      <c r="L9906" s="535">
        <v>0</v>
      </c>
      <c r="M9906" s="536"/>
      <c r="N9906" s="535">
        <v>0</v>
      </c>
      <c r="O9906" s="536"/>
      <c r="P9906" s="535">
        <v>0</v>
      </c>
      <c r="Q9906" s="536"/>
      <c r="R9906" s="535">
        <v>0</v>
      </c>
    </row>
    <row r="9907" spans="1:18" ht="12.75">
      <c r="A9907" s="145">
        <v>103026</v>
      </c>
      <c r="B9907" s="102" t="s">
        <v>31518</v>
      </c>
      <c r="C9907" s="145" t="s">
        <v>2</v>
      </c>
      <c r="D9907" s="535">
        <v>0</v>
      </c>
      <c r="E9907" s="536"/>
      <c r="F9907" s="535">
        <v>0</v>
      </c>
      <c r="G9907" s="536"/>
      <c r="H9907" s="535">
        <v>0</v>
      </c>
      <c r="I9907" s="536"/>
      <c r="J9907" s="535">
        <v>0</v>
      </c>
      <c r="K9907" s="536"/>
      <c r="L9907" s="535">
        <v>0</v>
      </c>
      <c r="M9907" s="536"/>
      <c r="N9907" s="535">
        <v>0</v>
      </c>
      <c r="O9907" s="536"/>
      <c r="P9907" s="535">
        <v>0</v>
      </c>
      <c r="Q9907" s="536"/>
      <c r="R9907" s="535">
        <v>0</v>
      </c>
    </row>
    <row r="9908" spans="1:18" ht="12.75">
      <c r="A9908" s="145">
        <v>103025</v>
      </c>
      <c r="B9908" s="102" t="s">
        <v>31519</v>
      </c>
      <c r="C9908" s="145" t="s">
        <v>2</v>
      </c>
      <c r="D9908" s="535">
        <v>0</v>
      </c>
      <c r="E9908" s="536"/>
      <c r="F9908" s="535">
        <v>0</v>
      </c>
      <c r="G9908" s="536"/>
      <c r="H9908" s="535">
        <v>0</v>
      </c>
      <c r="I9908" s="536"/>
      <c r="J9908" s="535">
        <v>0</v>
      </c>
      <c r="K9908" s="536"/>
      <c r="L9908" s="535">
        <v>0</v>
      </c>
      <c r="M9908" s="536"/>
      <c r="N9908" s="535">
        <v>0</v>
      </c>
      <c r="O9908" s="536"/>
      <c r="P9908" s="535">
        <v>0</v>
      </c>
      <c r="Q9908" s="536"/>
      <c r="R9908" s="535">
        <v>0</v>
      </c>
    </row>
    <row r="9909" spans="1:18" ht="12.75">
      <c r="A9909" s="145">
        <v>103021</v>
      </c>
      <c r="B9909" s="102" t="s">
        <v>31520</v>
      </c>
      <c r="C9909" s="145" t="s">
        <v>2</v>
      </c>
      <c r="D9909" s="535">
        <v>0</v>
      </c>
      <c r="E9909" s="536"/>
      <c r="F9909" s="535">
        <v>0</v>
      </c>
      <c r="G9909" s="536"/>
      <c r="H9909" s="535">
        <v>0</v>
      </c>
      <c r="I9909" s="536"/>
      <c r="J9909" s="535">
        <v>0</v>
      </c>
      <c r="K9909" s="536"/>
      <c r="L9909" s="535">
        <v>0</v>
      </c>
      <c r="M9909" s="536"/>
      <c r="N9909" s="535">
        <v>0</v>
      </c>
      <c r="O9909" s="536"/>
      <c r="P9909" s="535">
        <v>0</v>
      </c>
      <c r="Q9909" s="536"/>
      <c r="R9909" s="535">
        <v>0</v>
      </c>
    </row>
    <row r="9910" spans="1:18" ht="12.75">
      <c r="A9910" s="145">
        <v>103027</v>
      </c>
      <c r="B9910" s="102" t="s">
        <v>31521</v>
      </c>
      <c r="C9910" s="145" t="s">
        <v>2</v>
      </c>
      <c r="D9910" s="535">
        <v>0</v>
      </c>
      <c r="E9910" s="536"/>
      <c r="F9910" s="535">
        <v>0</v>
      </c>
      <c r="G9910" s="536"/>
      <c r="H9910" s="535">
        <v>0</v>
      </c>
      <c r="I9910" s="536"/>
      <c r="J9910" s="535">
        <v>0</v>
      </c>
      <c r="K9910" s="536"/>
      <c r="L9910" s="535">
        <v>0</v>
      </c>
      <c r="M9910" s="536"/>
      <c r="N9910" s="535">
        <v>0</v>
      </c>
      <c r="O9910" s="536"/>
      <c r="P9910" s="535">
        <v>0</v>
      </c>
      <c r="Q9910" s="536"/>
      <c r="R9910" s="535">
        <v>0</v>
      </c>
    </row>
    <row r="9911" spans="1:18" ht="12.75">
      <c r="A9911" s="145">
        <v>103028</v>
      </c>
      <c r="B9911" s="102" t="s">
        <v>31522</v>
      </c>
      <c r="C9911" s="145" t="s">
        <v>2</v>
      </c>
      <c r="D9911" s="535">
        <v>0</v>
      </c>
      <c r="E9911" s="536"/>
      <c r="F9911" s="535">
        <v>0</v>
      </c>
      <c r="G9911" s="536"/>
      <c r="H9911" s="535">
        <v>0</v>
      </c>
      <c r="I9911" s="536"/>
      <c r="J9911" s="535">
        <v>0</v>
      </c>
      <c r="K9911" s="536"/>
      <c r="L9911" s="535">
        <v>0</v>
      </c>
      <c r="M9911" s="536"/>
      <c r="N9911" s="535">
        <v>0</v>
      </c>
      <c r="O9911" s="536"/>
      <c r="P9911" s="535">
        <v>0</v>
      </c>
      <c r="Q9911" s="536"/>
      <c r="R9911" s="535">
        <v>0</v>
      </c>
    </row>
    <row r="9912" spans="1:18" ht="12.75">
      <c r="A9912" s="145">
        <v>103563</v>
      </c>
      <c r="B9912" s="102" t="s">
        <v>31523</v>
      </c>
      <c r="C9912" s="145" t="s">
        <v>2</v>
      </c>
      <c r="D9912" s="535">
        <v>0</v>
      </c>
      <c r="E9912" s="536"/>
      <c r="F9912" s="535">
        <v>0</v>
      </c>
      <c r="G9912" s="536"/>
      <c r="H9912" s="535">
        <v>0</v>
      </c>
      <c r="I9912" s="536"/>
      <c r="J9912" s="535">
        <v>0</v>
      </c>
      <c r="K9912" s="536"/>
      <c r="L9912" s="535">
        <v>0</v>
      </c>
      <c r="M9912" s="536"/>
      <c r="N9912" s="535">
        <v>0</v>
      </c>
      <c r="O9912" s="536"/>
      <c r="P9912" s="535">
        <v>0</v>
      </c>
      <c r="Q9912" s="536"/>
      <c r="R9912" s="535">
        <v>0</v>
      </c>
    </row>
    <row r="9913" spans="1:18" ht="12.75">
      <c r="A9913" s="145">
        <v>103564</v>
      </c>
      <c r="B9913" s="102" t="s">
        <v>31524</v>
      </c>
      <c r="C9913" s="145" t="s">
        <v>2</v>
      </c>
      <c r="D9913" s="535">
        <v>0</v>
      </c>
      <c r="E9913" s="536"/>
      <c r="F9913" s="535">
        <v>0</v>
      </c>
      <c r="G9913" s="536"/>
      <c r="H9913" s="535">
        <v>0</v>
      </c>
      <c r="I9913" s="536"/>
      <c r="J9913" s="535">
        <v>0</v>
      </c>
      <c r="K9913" s="536"/>
      <c r="L9913" s="535">
        <v>0</v>
      </c>
      <c r="M9913" s="536"/>
      <c r="N9913" s="535">
        <v>0</v>
      </c>
      <c r="O9913" s="536"/>
      <c r="P9913" s="535">
        <v>0</v>
      </c>
      <c r="Q9913" s="536"/>
      <c r="R9913" s="535">
        <v>0</v>
      </c>
    </row>
    <row r="9914" spans="1:18" ht="12.75">
      <c r="A9914" s="145">
        <v>103565</v>
      </c>
      <c r="B9914" s="102" t="s">
        <v>31525</v>
      </c>
      <c r="C9914" s="145" t="s">
        <v>2</v>
      </c>
      <c r="D9914" s="535">
        <v>0</v>
      </c>
      <c r="E9914" s="536"/>
      <c r="F9914" s="535">
        <v>0</v>
      </c>
      <c r="G9914" s="536"/>
      <c r="H9914" s="535">
        <v>0</v>
      </c>
      <c r="I9914" s="536"/>
      <c r="J9914" s="535">
        <v>0</v>
      </c>
      <c r="K9914" s="536"/>
      <c r="L9914" s="535">
        <v>0</v>
      </c>
      <c r="M9914" s="536"/>
      <c r="N9914" s="535">
        <v>0</v>
      </c>
      <c r="O9914" s="536"/>
      <c r="P9914" s="535">
        <v>0</v>
      </c>
      <c r="Q9914" s="536"/>
      <c r="R9914" s="535">
        <v>0</v>
      </c>
    </row>
    <row r="9915" spans="1:18" ht="12.75">
      <c r="A9915" s="145">
        <v>103566</v>
      </c>
      <c r="B9915" s="102" t="s">
        <v>31526</v>
      </c>
      <c r="C9915" s="145" t="s">
        <v>2</v>
      </c>
      <c r="D9915" s="535">
        <v>0</v>
      </c>
      <c r="E9915" s="536"/>
      <c r="F9915" s="535">
        <v>0</v>
      </c>
      <c r="G9915" s="536"/>
      <c r="H9915" s="535">
        <v>0</v>
      </c>
      <c r="I9915" s="536"/>
      <c r="J9915" s="535">
        <v>0</v>
      </c>
      <c r="K9915" s="536"/>
      <c r="L9915" s="535">
        <v>0</v>
      </c>
      <c r="M9915" s="536"/>
      <c r="N9915" s="535">
        <v>0</v>
      </c>
      <c r="O9915" s="536"/>
      <c r="P9915" s="535">
        <v>0</v>
      </c>
      <c r="Q9915" s="536"/>
      <c r="R9915" s="535">
        <v>0</v>
      </c>
    </row>
    <row r="9916" spans="1:18" ht="12.75">
      <c r="A9916" s="145">
        <v>103567</v>
      </c>
      <c r="B9916" s="102" t="s">
        <v>31527</v>
      </c>
      <c r="C9916" s="145" t="s">
        <v>2</v>
      </c>
      <c r="D9916" s="535">
        <v>0</v>
      </c>
      <c r="E9916" s="536"/>
      <c r="F9916" s="535">
        <v>0</v>
      </c>
      <c r="G9916" s="536"/>
      <c r="H9916" s="535">
        <v>0</v>
      </c>
      <c r="I9916" s="536"/>
      <c r="J9916" s="535">
        <v>0</v>
      </c>
      <c r="K9916" s="536"/>
      <c r="L9916" s="535">
        <v>0</v>
      </c>
      <c r="M9916" s="536"/>
      <c r="N9916" s="535">
        <v>0</v>
      </c>
      <c r="O9916" s="536"/>
      <c r="P9916" s="535">
        <v>0</v>
      </c>
      <c r="Q9916" s="536"/>
      <c r="R9916" s="535">
        <v>0</v>
      </c>
    </row>
    <row r="9917" spans="1:18" ht="12.75">
      <c r="A9917" s="145">
        <v>103568</v>
      </c>
      <c r="B9917" s="102" t="s">
        <v>31528</v>
      </c>
      <c r="C9917" s="145" t="s">
        <v>2</v>
      </c>
      <c r="D9917" s="535">
        <v>0</v>
      </c>
      <c r="E9917" s="536"/>
      <c r="F9917" s="535">
        <v>0</v>
      </c>
      <c r="G9917" s="536"/>
      <c r="H9917" s="535">
        <v>0</v>
      </c>
      <c r="I9917" s="536"/>
      <c r="J9917" s="535">
        <v>0</v>
      </c>
      <c r="K9917" s="536"/>
      <c r="L9917" s="535">
        <v>0</v>
      </c>
      <c r="M9917" s="536"/>
      <c r="N9917" s="535">
        <v>0</v>
      </c>
      <c r="O9917" s="536"/>
      <c r="P9917" s="535">
        <v>0</v>
      </c>
      <c r="Q9917" s="536"/>
      <c r="R9917" s="535">
        <v>0</v>
      </c>
    </row>
    <row r="9918" spans="1:18" ht="12.75">
      <c r="A9918" s="145">
        <v>103569</v>
      </c>
      <c r="B9918" s="102" t="s">
        <v>31529</v>
      </c>
      <c r="C9918" s="145" t="s">
        <v>2</v>
      </c>
      <c r="D9918" s="535">
        <v>0</v>
      </c>
      <c r="E9918" s="536"/>
      <c r="F9918" s="535">
        <v>0</v>
      </c>
      <c r="G9918" s="536"/>
      <c r="H9918" s="535">
        <v>0</v>
      </c>
      <c r="I9918" s="536"/>
      <c r="J9918" s="535">
        <v>0</v>
      </c>
      <c r="K9918" s="536"/>
      <c r="L9918" s="535">
        <v>0</v>
      </c>
      <c r="M9918" s="536"/>
      <c r="N9918" s="535">
        <v>0</v>
      </c>
      <c r="O9918" s="536"/>
      <c r="P9918" s="535">
        <v>0</v>
      </c>
      <c r="Q9918" s="536"/>
      <c r="R9918" s="535">
        <v>0</v>
      </c>
    </row>
    <row r="9919" spans="1:18" ht="12.75">
      <c r="A9919" s="145">
        <v>103570</v>
      </c>
      <c r="B9919" s="102" t="s">
        <v>31530</v>
      </c>
      <c r="C9919" s="145" t="s">
        <v>2</v>
      </c>
      <c r="D9919" s="535">
        <v>0</v>
      </c>
      <c r="E9919" s="536"/>
      <c r="F9919" s="535">
        <v>0</v>
      </c>
      <c r="G9919" s="536"/>
      <c r="H9919" s="535">
        <v>0</v>
      </c>
      <c r="I9919" s="536"/>
      <c r="J9919" s="535">
        <v>0</v>
      </c>
      <c r="K9919" s="536"/>
      <c r="L9919" s="535">
        <v>0</v>
      </c>
      <c r="M9919" s="536"/>
      <c r="N9919" s="535">
        <v>0</v>
      </c>
      <c r="O9919" s="536"/>
      <c r="P9919" s="535">
        <v>0</v>
      </c>
      <c r="Q9919" s="536"/>
      <c r="R9919" s="535">
        <v>0</v>
      </c>
    </row>
    <row r="9920" spans="1:18" ht="12.75">
      <c r="A9920" s="145">
        <v>103571</v>
      </c>
      <c r="B9920" s="102" t="s">
        <v>31531</v>
      </c>
      <c r="C9920" s="145" t="s">
        <v>2</v>
      </c>
      <c r="D9920" s="535">
        <v>0</v>
      </c>
      <c r="E9920" s="536"/>
      <c r="F9920" s="535">
        <v>0</v>
      </c>
      <c r="G9920" s="536"/>
      <c r="H9920" s="535">
        <v>0</v>
      </c>
      <c r="I9920" s="536"/>
      <c r="J9920" s="535">
        <v>0</v>
      </c>
      <c r="K9920" s="536"/>
      <c r="L9920" s="535">
        <v>0</v>
      </c>
      <c r="M9920" s="536"/>
      <c r="N9920" s="535">
        <v>0</v>
      </c>
      <c r="O9920" s="536"/>
      <c r="P9920" s="535">
        <v>0</v>
      </c>
      <c r="Q9920" s="536"/>
      <c r="R9920" s="535">
        <v>0</v>
      </c>
    </row>
    <row r="9921" spans="1:18" ht="12.75">
      <c r="A9921" s="145">
        <v>103562</v>
      </c>
      <c r="B9921" s="102" t="s">
        <v>31532</v>
      </c>
      <c r="C9921" s="145" t="s">
        <v>2</v>
      </c>
      <c r="D9921" s="535">
        <v>0</v>
      </c>
      <c r="E9921" s="536"/>
      <c r="F9921" s="535">
        <v>0</v>
      </c>
      <c r="G9921" s="536"/>
      <c r="H9921" s="535">
        <v>0</v>
      </c>
      <c r="I9921" s="536"/>
      <c r="J9921" s="535">
        <v>0</v>
      </c>
      <c r="K9921" s="536"/>
      <c r="L9921" s="535">
        <v>0</v>
      </c>
      <c r="M9921" s="536"/>
      <c r="N9921" s="535">
        <v>0</v>
      </c>
      <c r="O9921" s="536"/>
      <c r="P9921" s="535">
        <v>0</v>
      </c>
      <c r="Q9921" s="536"/>
      <c r="R9921" s="535">
        <v>0</v>
      </c>
    </row>
    <row r="9922" spans="1:18" ht="12.75">
      <c r="A9922" s="145">
        <v>103573</v>
      </c>
      <c r="B9922" s="102" t="s">
        <v>31533</v>
      </c>
      <c r="C9922" s="145" t="s">
        <v>2</v>
      </c>
      <c r="D9922" s="535">
        <v>0</v>
      </c>
      <c r="E9922" s="536"/>
      <c r="F9922" s="535">
        <v>0</v>
      </c>
      <c r="G9922" s="536"/>
      <c r="H9922" s="535">
        <v>0</v>
      </c>
      <c r="I9922" s="536"/>
      <c r="J9922" s="535">
        <v>0</v>
      </c>
      <c r="K9922" s="536"/>
      <c r="L9922" s="535">
        <v>0</v>
      </c>
      <c r="M9922" s="536"/>
      <c r="N9922" s="535">
        <v>0</v>
      </c>
      <c r="O9922" s="536"/>
      <c r="P9922" s="535">
        <v>0</v>
      </c>
      <c r="Q9922" s="536"/>
      <c r="R9922" s="535">
        <v>0</v>
      </c>
    </row>
    <row r="9923" spans="1:18" ht="12.75">
      <c r="A9923" s="145">
        <v>103585</v>
      </c>
      <c r="B9923" s="102" t="s">
        <v>31534</v>
      </c>
      <c r="C9923" s="145" t="s">
        <v>2</v>
      </c>
      <c r="D9923" s="535">
        <v>0</v>
      </c>
      <c r="E9923" s="536"/>
      <c r="F9923" s="535">
        <v>0</v>
      </c>
      <c r="G9923" s="536"/>
      <c r="H9923" s="535">
        <v>0</v>
      </c>
      <c r="I9923" s="536"/>
      <c r="J9923" s="535">
        <v>0</v>
      </c>
      <c r="K9923" s="536"/>
      <c r="L9923" s="535">
        <v>0</v>
      </c>
      <c r="M9923" s="536"/>
      <c r="N9923" s="535">
        <v>0</v>
      </c>
      <c r="O9923" s="536"/>
      <c r="P9923" s="535">
        <v>0</v>
      </c>
      <c r="Q9923" s="536"/>
      <c r="R9923" s="535">
        <v>0</v>
      </c>
    </row>
    <row r="9924" spans="1:18" ht="12.75">
      <c r="A9924" s="145">
        <v>103586</v>
      </c>
      <c r="B9924" s="102" t="s">
        <v>31535</v>
      </c>
      <c r="C9924" s="145" t="s">
        <v>2</v>
      </c>
      <c r="D9924" s="535">
        <v>0</v>
      </c>
      <c r="E9924" s="536"/>
      <c r="F9924" s="535">
        <v>0</v>
      </c>
      <c r="G9924" s="536"/>
      <c r="H9924" s="535">
        <v>0</v>
      </c>
      <c r="I9924" s="536"/>
      <c r="J9924" s="535">
        <v>0</v>
      </c>
      <c r="K9924" s="536"/>
      <c r="L9924" s="535">
        <v>0</v>
      </c>
      <c r="M9924" s="536"/>
      <c r="N9924" s="535">
        <v>0</v>
      </c>
      <c r="O9924" s="536"/>
      <c r="P9924" s="535">
        <v>0</v>
      </c>
      <c r="Q9924" s="536"/>
      <c r="R9924" s="535">
        <v>0</v>
      </c>
    </row>
    <row r="9925" spans="1:18" ht="12.75">
      <c r="A9925" s="145">
        <v>103574</v>
      </c>
      <c r="B9925" s="102" t="s">
        <v>31536</v>
      </c>
      <c r="C9925" s="145" t="s">
        <v>2</v>
      </c>
      <c r="D9925" s="535">
        <v>0</v>
      </c>
      <c r="E9925" s="536"/>
      <c r="F9925" s="535">
        <v>0</v>
      </c>
      <c r="G9925" s="536"/>
      <c r="H9925" s="535">
        <v>0</v>
      </c>
      <c r="I9925" s="536"/>
      <c r="J9925" s="535">
        <v>0</v>
      </c>
      <c r="K9925" s="536"/>
      <c r="L9925" s="535">
        <v>0</v>
      </c>
      <c r="M9925" s="536"/>
      <c r="N9925" s="535">
        <v>0</v>
      </c>
      <c r="O9925" s="536"/>
      <c r="P9925" s="535">
        <v>0</v>
      </c>
      <c r="Q9925" s="536"/>
      <c r="R9925" s="535">
        <v>0</v>
      </c>
    </row>
    <row r="9926" spans="1:18" ht="12.75">
      <c r="A9926" s="145">
        <v>103575</v>
      </c>
      <c r="B9926" s="102" t="s">
        <v>31537</v>
      </c>
      <c r="C9926" s="145" t="s">
        <v>2</v>
      </c>
      <c r="D9926" s="535">
        <v>0</v>
      </c>
      <c r="E9926" s="536"/>
      <c r="F9926" s="535">
        <v>0</v>
      </c>
      <c r="G9926" s="536"/>
      <c r="H9926" s="535">
        <v>0</v>
      </c>
      <c r="I9926" s="536"/>
      <c r="J9926" s="535">
        <v>0</v>
      </c>
      <c r="K9926" s="536"/>
      <c r="L9926" s="535">
        <v>0</v>
      </c>
      <c r="M9926" s="536"/>
      <c r="N9926" s="535">
        <v>0</v>
      </c>
      <c r="O9926" s="536"/>
      <c r="P9926" s="535">
        <v>0</v>
      </c>
      <c r="Q9926" s="536"/>
      <c r="R9926" s="535">
        <v>0</v>
      </c>
    </row>
    <row r="9927" spans="1:18" ht="12.75">
      <c r="A9927" s="145">
        <v>103576</v>
      </c>
      <c r="B9927" s="102" t="s">
        <v>31538</v>
      </c>
      <c r="C9927" s="145" t="s">
        <v>2</v>
      </c>
      <c r="D9927" s="535">
        <v>0</v>
      </c>
      <c r="E9927" s="536"/>
      <c r="F9927" s="535">
        <v>0</v>
      </c>
      <c r="G9927" s="536"/>
      <c r="H9927" s="535">
        <v>0</v>
      </c>
      <c r="I9927" s="536"/>
      <c r="J9927" s="535">
        <v>0</v>
      </c>
      <c r="K9927" s="536"/>
      <c r="L9927" s="535">
        <v>0</v>
      </c>
      <c r="M9927" s="536"/>
      <c r="N9927" s="535">
        <v>0</v>
      </c>
      <c r="O9927" s="536"/>
      <c r="P9927" s="535">
        <v>0</v>
      </c>
      <c r="Q9927" s="536"/>
      <c r="R9927" s="535">
        <v>0</v>
      </c>
    </row>
    <row r="9928" spans="1:18" ht="12.75">
      <c r="A9928" s="145">
        <v>103577</v>
      </c>
      <c r="B9928" s="102" t="s">
        <v>31539</v>
      </c>
      <c r="C9928" s="145" t="s">
        <v>2</v>
      </c>
      <c r="D9928" s="535">
        <v>0</v>
      </c>
      <c r="E9928" s="536"/>
      <c r="F9928" s="535">
        <v>0</v>
      </c>
      <c r="G9928" s="536"/>
      <c r="H9928" s="535">
        <v>0</v>
      </c>
      <c r="I9928" s="536"/>
      <c r="J9928" s="535">
        <v>0</v>
      </c>
      <c r="K9928" s="536"/>
      <c r="L9928" s="535">
        <v>0</v>
      </c>
      <c r="M9928" s="536"/>
      <c r="N9928" s="535">
        <v>0</v>
      </c>
      <c r="O9928" s="536"/>
      <c r="P9928" s="535">
        <v>0</v>
      </c>
      <c r="Q9928" s="536"/>
      <c r="R9928" s="535">
        <v>0</v>
      </c>
    </row>
    <row r="9929" spans="1:18" ht="12.75">
      <c r="A9929" s="145">
        <v>103578</v>
      </c>
      <c r="B9929" s="102" t="s">
        <v>31540</v>
      </c>
      <c r="C9929" s="145" t="s">
        <v>2</v>
      </c>
      <c r="D9929" s="535">
        <v>0</v>
      </c>
      <c r="E9929" s="536"/>
      <c r="F9929" s="535">
        <v>0</v>
      </c>
      <c r="G9929" s="536"/>
      <c r="H9929" s="535">
        <v>0</v>
      </c>
      <c r="I9929" s="536"/>
      <c r="J9929" s="535">
        <v>0</v>
      </c>
      <c r="K9929" s="536"/>
      <c r="L9929" s="535">
        <v>0</v>
      </c>
      <c r="M9929" s="536"/>
      <c r="N9929" s="535">
        <v>0</v>
      </c>
      <c r="O9929" s="536"/>
      <c r="P9929" s="535">
        <v>0</v>
      </c>
      <c r="Q9929" s="536"/>
      <c r="R9929" s="535">
        <v>0</v>
      </c>
    </row>
    <row r="9930" spans="1:18" ht="12.75">
      <c r="A9930" s="145">
        <v>103579</v>
      </c>
      <c r="B9930" s="102" t="s">
        <v>31541</v>
      </c>
      <c r="C9930" s="145" t="s">
        <v>2</v>
      </c>
      <c r="D9930" s="535">
        <v>0</v>
      </c>
      <c r="E9930" s="536"/>
      <c r="F9930" s="535">
        <v>0</v>
      </c>
      <c r="G9930" s="536"/>
      <c r="H9930" s="535">
        <v>0</v>
      </c>
      <c r="I9930" s="536"/>
      <c r="J9930" s="535">
        <v>0</v>
      </c>
      <c r="K9930" s="536"/>
      <c r="L9930" s="535">
        <v>0</v>
      </c>
      <c r="M9930" s="536"/>
      <c r="N9930" s="535">
        <v>0</v>
      </c>
      <c r="O9930" s="536"/>
      <c r="P9930" s="535">
        <v>0</v>
      </c>
      <c r="Q9930" s="536"/>
      <c r="R9930" s="535">
        <v>0</v>
      </c>
    </row>
    <row r="9931" spans="1:18" ht="12.75">
      <c r="A9931" s="145">
        <v>103580</v>
      </c>
      <c r="B9931" s="102" t="s">
        <v>31542</v>
      </c>
      <c r="C9931" s="145" t="s">
        <v>2</v>
      </c>
      <c r="D9931" s="535">
        <v>0</v>
      </c>
      <c r="E9931" s="536"/>
      <c r="F9931" s="535">
        <v>0</v>
      </c>
      <c r="G9931" s="536"/>
      <c r="H9931" s="535">
        <v>0</v>
      </c>
      <c r="I9931" s="536"/>
      <c r="J9931" s="535">
        <v>0</v>
      </c>
      <c r="K9931" s="536"/>
      <c r="L9931" s="535">
        <v>0</v>
      </c>
      <c r="M9931" s="536"/>
      <c r="N9931" s="535">
        <v>0</v>
      </c>
      <c r="O9931" s="536"/>
      <c r="P9931" s="535">
        <v>0</v>
      </c>
      <c r="Q9931" s="536"/>
      <c r="R9931" s="535">
        <v>0</v>
      </c>
    </row>
    <row r="9932" spans="1:18" ht="12.75">
      <c r="A9932" s="145">
        <v>103581</v>
      </c>
      <c r="B9932" s="102" t="s">
        <v>31543</v>
      </c>
      <c r="C9932" s="145" t="s">
        <v>2</v>
      </c>
      <c r="D9932" s="535">
        <v>0</v>
      </c>
      <c r="E9932" s="536"/>
      <c r="F9932" s="535">
        <v>0</v>
      </c>
      <c r="G9932" s="536"/>
      <c r="H9932" s="535">
        <v>0</v>
      </c>
      <c r="I9932" s="536"/>
      <c r="J9932" s="535">
        <v>0</v>
      </c>
      <c r="K9932" s="536"/>
      <c r="L9932" s="535">
        <v>0</v>
      </c>
      <c r="M9932" s="536"/>
      <c r="N9932" s="535">
        <v>0</v>
      </c>
      <c r="O9932" s="536"/>
      <c r="P9932" s="535">
        <v>0</v>
      </c>
      <c r="Q9932" s="536"/>
      <c r="R9932" s="535">
        <v>0</v>
      </c>
    </row>
    <row r="9933" spans="1:18" ht="12.75">
      <c r="A9933" s="145">
        <v>103582</v>
      </c>
      <c r="B9933" s="102" t="s">
        <v>31544</v>
      </c>
      <c r="C9933" s="145" t="s">
        <v>2</v>
      </c>
      <c r="D9933" s="535">
        <v>0</v>
      </c>
      <c r="E9933" s="536"/>
      <c r="F9933" s="535">
        <v>0</v>
      </c>
      <c r="G9933" s="536"/>
      <c r="H9933" s="535">
        <v>0</v>
      </c>
      <c r="I9933" s="536"/>
      <c r="J9933" s="535">
        <v>0</v>
      </c>
      <c r="K9933" s="536"/>
      <c r="L9933" s="535">
        <v>0</v>
      </c>
      <c r="M9933" s="536"/>
      <c r="N9933" s="535">
        <v>0</v>
      </c>
      <c r="O9933" s="536"/>
      <c r="P9933" s="535">
        <v>0</v>
      </c>
      <c r="Q9933" s="536"/>
      <c r="R9933" s="535">
        <v>0</v>
      </c>
    </row>
    <row r="9934" spans="1:18" ht="12.75">
      <c r="A9934" s="145">
        <v>103572</v>
      </c>
      <c r="B9934" s="102" t="s">
        <v>31545</v>
      </c>
      <c r="C9934" s="145" t="s">
        <v>2</v>
      </c>
      <c r="D9934" s="535">
        <v>0</v>
      </c>
      <c r="E9934" s="536"/>
      <c r="F9934" s="535">
        <v>0</v>
      </c>
      <c r="G9934" s="536"/>
      <c r="H9934" s="535">
        <v>0</v>
      </c>
      <c r="I9934" s="536"/>
      <c r="J9934" s="535">
        <v>0</v>
      </c>
      <c r="K9934" s="536"/>
      <c r="L9934" s="535">
        <v>0</v>
      </c>
      <c r="M9934" s="536"/>
      <c r="N9934" s="535">
        <v>0</v>
      </c>
      <c r="O9934" s="536"/>
      <c r="P9934" s="535">
        <v>0</v>
      </c>
      <c r="Q9934" s="536"/>
      <c r="R9934" s="535">
        <v>0</v>
      </c>
    </row>
    <row r="9935" spans="1:18" ht="12.75">
      <c r="A9935" s="145">
        <v>103583</v>
      </c>
      <c r="B9935" s="102" t="s">
        <v>31546</v>
      </c>
      <c r="C9935" s="145" t="s">
        <v>2</v>
      </c>
      <c r="D9935" s="535">
        <v>0</v>
      </c>
      <c r="E9935" s="536"/>
      <c r="F9935" s="535">
        <v>0</v>
      </c>
      <c r="G9935" s="536"/>
      <c r="H9935" s="535">
        <v>0</v>
      </c>
      <c r="I9935" s="536"/>
      <c r="J9935" s="535">
        <v>0</v>
      </c>
      <c r="K9935" s="536"/>
      <c r="L9935" s="535">
        <v>0</v>
      </c>
      <c r="M9935" s="536"/>
      <c r="N9935" s="535">
        <v>0</v>
      </c>
      <c r="O9935" s="536"/>
      <c r="P9935" s="535">
        <v>0</v>
      </c>
      <c r="Q9935" s="536"/>
      <c r="R9935" s="535">
        <v>0</v>
      </c>
    </row>
    <row r="9936" spans="1:18" ht="12.75">
      <c r="A9936" s="145">
        <v>103584</v>
      </c>
      <c r="B9936" s="102" t="s">
        <v>31547</v>
      </c>
      <c r="C9936" s="145" t="s">
        <v>2</v>
      </c>
      <c r="D9936" s="535">
        <v>0</v>
      </c>
      <c r="E9936" s="536"/>
      <c r="F9936" s="535">
        <v>0</v>
      </c>
      <c r="G9936" s="536"/>
      <c r="H9936" s="535">
        <v>0</v>
      </c>
      <c r="I9936" s="536"/>
      <c r="J9936" s="535">
        <v>0</v>
      </c>
      <c r="K9936" s="536"/>
      <c r="L9936" s="535">
        <v>0</v>
      </c>
      <c r="M9936" s="536"/>
      <c r="N9936" s="535">
        <v>0</v>
      </c>
      <c r="O9936" s="536"/>
      <c r="P9936" s="535">
        <v>0</v>
      </c>
      <c r="Q9936" s="536"/>
      <c r="R9936" s="535">
        <v>0</v>
      </c>
    </row>
    <row r="9937" spans="1:18" ht="12.75">
      <c r="A9937" s="145">
        <v>103557</v>
      </c>
      <c r="B9937" s="102" t="s">
        <v>31548</v>
      </c>
      <c r="C9937" s="145" t="s">
        <v>2</v>
      </c>
      <c r="D9937" s="535">
        <v>0</v>
      </c>
      <c r="E9937" s="536"/>
      <c r="F9937" s="535">
        <v>0</v>
      </c>
      <c r="G9937" s="536"/>
      <c r="H9937" s="535">
        <v>0</v>
      </c>
      <c r="I9937" s="536"/>
      <c r="J9937" s="535">
        <v>0</v>
      </c>
      <c r="K9937" s="536"/>
      <c r="L9937" s="535">
        <v>0</v>
      </c>
      <c r="M9937" s="536"/>
      <c r="N9937" s="535">
        <v>0</v>
      </c>
      <c r="O9937" s="536"/>
      <c r="P9937" s="535">
        <v>0</v>
      </c>
      <c r="Q9937" s="536"/>
      <c r="R9937" s="535">
        <v>0</v>
      </c>
    </row>
    <row r="9938" spans="1:18" ht="12.75">
      <c r="A9938" s="145">
        <v>103558</v>
      </c>
      <c r="B9938" s="102" t="s">
        <v>31549</v>
      </c>
      <c r="C9938" s="145" t="s">
        <v>2</v>
      </c>
      <c r="D9938" s="535">
        <v>0</v>
      </c>
      <c r="E9938" s="536"/>
      <c r="F9938" s="535">
        <v>0</v>
      </c>
      <c r="G9938" s="536"/>
      <c r="H9938" s="535">
        <v>0</v>
      </c>
      <c r="I9938" s="536"/>
      <c r="J9938" s="535">
        <v>0</v>
      </c>
      <c r="K9938" s="536"/>
      <c r="L9938" s="535">
        <v>0</v>
      </c>
      <c r="M9938" s="536"/>
      <c r="N9938" s="535">
        <v>0</v>
      </c>
      <c r="O9938" s="536"/>
      <c r="P9938" s="535">
        <v>0</v>
      </c>
      <c r="Q9938" s="536"/>
      <c r="R9938" s="535">
        <v>0</v>
      </c>
    </row>
    <row r="9939" spans="1:18" ht="12.75">
      <c r="A9939" s="145">
        <v>103559</v>
      </c>
      <c r="B9939" s="102" t="s">
        <v>31550</v>
      </c>
      <c r="C9939" s="145" t="s">
        <v>2</v>
      </c>
      <c r="D9939" s="535">
        <v>0</v>
      </c>
      <c r="E9939" s="536"/>
      <c r="F9939" s="535">
        <v>0</v>
      </c>
      <c r="G9939" s="536"/>
      <c r="H9939" s="535">
        <v>0</v>
      </c>
      <c r="I9939" s="536"/>
      <c r="J9939" s="535">
        <v>0</v>
      </c>
      <c r="K9939" s="536"/>
      <c r="L9939" s="535">
        <v>0</v>
      </c>
      <c r="M9939" s="536"/>
      <c r="N9939" s="535">
        <v>0</v>
      </c>
      <c r="O9939" s="536"/>
      <c r="P9939" s="535">
        <v>0</v>
      </c>
      <c r="Q9939" s="536"/>
      <c r="R9939" s="535">
        <v>0</v>
      </c>
    </row>
    <row r="9940" spans="1:18" ht="12.75">
      <c r="A9940" s="145">
        <v>103560</v>
      </c>
      <c r="B9940" s="102" t="s">
        <v>31551</v>
      </c>
      <c r="C9940" s="145" t="s">
        <v>2</v>
      </c>
      <c r="D9940" s="535">
        <v>0</v>
      </c>
      <c r="E9940" s="536"/>
      <c r="F9940" s="535">
        <v>0</v>
      </c>
      <c r="G9940" s="536"/>
      <c r="H9940" s="535">
        <v>0</v>
      </c>
      <c r="I9940" s="536"/>
      <c r="J9940" s="535">
        <v>0</v>
      </c>
      <c r="K9940" s="536"/>
      <c r="L9940" s="535">
        <v>0</v>
      </c>
      <c r="M9940" s="536"/>
      <c r="N9940" s="535">
        <v>0</v>
      </c>
      <c r="O9940" s="536"/>
      <c r="P9940" s="535">
        <v>0</v>
      </c>
      <c r="Q9940" s="536"/>
      <c r="R9940" s="535">
        <v>0</v>
      </c>
    </row>
    <row r="9941" spans="1:18" ht="12.75">
      <c r="A9941" s="145">
        <v>103561</v>
      </c>
      <c r="B9941" s="102" t="s">
        <v>31552</v>
      </c>
      <c r="C9941" s="145" t="s">
        <v>2</v>
      </c>
      <c r="D9941" s="535">
        <v>0</v>
      </c>
      <c r="E9941" s="536"/>
      <c r="F9941" s="535">
        <v>0</v>
      </c>
      <c r="G9941" s="536"/>
      <c r="H9941" s="535">
        <v>0</v>
      </c>
      <c r="I9941" s="536"/>
      <c r="J9941" s="535">
        <v>0</v>
      </c>
      <c r="K9941" s="536"/>
      <c r="L9941" s="535">
        <v>0</v>
      </c>
      <c r="M9941" s="536"/>
      <c r="N9941" s="535">
        <v>0</v>
      </c>
      <c r="O9941" s="536"/>
      <c r="P9941" s="535">
        <v>0</v>
      </c>
      <c r="Q9941" s="536"/>
      <c r="R9941" s="535">
        <v>0</v>
      </c>
    </row>
    <row r="9942" spans="1:18" ht="12.75">
      <c r="A9942" s="145">
        <v>103529</v>
      </c>
      <c r="B9942" s="102" t="s">
        <v>31553</v>
      </c>
      <c r="C9942" s="145" t="s">
        <v>2</v>
      </c>
      <c r="D9942" s="535">
        <v>0</v>
      </c>
      <c r="E9942" s="536"/>
      <c r="F9942" s="535">
        <v>0</v>
      </c>
      <c r="G9942" s="536"/>
      <c r="H9942" s="535">
        <v>0</v>
      </c>
      <c r="I9942" s="536"/>
      <c r="J9942" s="535">
        <v>0</v>
      </c>
      <c r="K9942" s="536"/>
      <c r="L9942" s="535">
        <v>0</v>
      </c>
      <c r="M9942" s="536"/>
      <c r="N9942" s="535">
        <v>0</v>
      </c>
      <c r="O9942" s="536"/>
      <c r="P9942" s="535">
        <v>0</v>
      </c>
      <c r="Q9942" s="536"/>
      <c r="R9942" s="535">
        <v>0</v>
      </c>
    </row>
    <row r="9943" spans="1:18" ht="12.75">
      <c r="A9943" s="145">
        <v>103530</v>
      </c>
      <c r="B9943" s="102" t="s">
        <v>31554</v>
      </c>
      <c r="C9943" s="145" t="s">
        <v>2</v>
      </c>
      <c r="D9943" s="535">
        <v>0</v>
      </c>
      <c r="E9943" s="536"/>
      <c r="F9943" s="535">
        <v>0</v>
      </c>
      <c r="G9943" s="536"/>
      <c r="H9943" s="535">
        <v>0</v>
      </c>
      <c r="I9943" s="536"/>
      <c r="J9943" s="535">
        <v>0</v>
      </c>
      <c r="K9943" s="536"/>
      <c r="L9943" s="535">
        <v>0</v>
      </c>
      <c r="M9943" s="536"/>
      <c r="N9943" s="535">
        <v>0</v>
      </c>
      <c r="O9943" s="536"/>
      <c r="P9943" s="535">
        <v>0</v>
      </c>
      <c r="Q9943" s="536"/>
      <c r="R9943" s="535">
        <v>0</v>
      </c>
    </row>
    <row r="9944" spans="1:18" ht="12.75">
      <c r="A9944" s="145">
        <v>103531</v>
      </c>
      <c r="B9944" s="102" t="s">
        <v>31555</v>
      </c>
      <c r="C9944" s="145" t="s">
        <v>2</v>
      </c>
      <c r="D9944" s="535">
        <v>0</v>
      </c>
      <c r="E9944" s="536"/>
      <c r="F9944" s="535">
        <v>0</v>
      </c>
      <c r="G9944" s="536"/>
      <c r="H9944" s="535">
        <v>0</v>
      </c>
      <c r="I9944" s="536"/>
      <c r="J9944" s="535">
        <v>0</v>
      </c>
      <c r="K9944" s="536"/>
      <c r="L9944" s="535">
        <v>0</v>
      </c>
      <c r="M9944" s="536"/>
      <c r="N9944" s="535">
        <v>0</v>
      </c>
      <c r="O9944" s="536"/>
      <c r="P9944" s="535">
        <v>0</v>
      </c>
      <c r="Q9944" s="536"/>
      <c r="R9944" s="535">
        <v>0</v>
      </c>
    </row>
    <row r="9945" spans="1:18" ht="12.75">
      <c r="A9945" s="145">
        <v>103532</v>
      </c>
      <c r="B9945" s="102" t="s">
        <v>31556</v>
      </c>
      <c r="C9945" s="145" t="s">
        <v>2</v>
      </c>
      <c r="D9945" s="535">
        <v>0</v>
      </c>
      <c r="E9945" s="536"/>
      <c r="F9945" s="535">
        <v>0</v>
      </c>
      <c r="G9945" s="536"/>
      <c r="H9945" s="535">
        <v>0</v>
      </c>
      <c r="I9945" s="536"/>
      <c r="J9945" s="535">
        <v>0</v>
      </c>
      <c r="K9945" s="536"/>
      <c r="L9945" s="535">
        <v>0</v>
      </c>
      <c r="M9945" s="536"/>
      <c r="N9945" s="535">
        <v>0</v>
      </c>
      <c r="O9945" s="536"/>
      <c r="P9945" s="535">
        <v>0</v>
      </c>
      <c r="Q9945" s="536"/>
      <c r="R9945" s="535">
        <v>0</v>
      </c>
    </row>
    <row r="9946" spans="1:18" ht="12.75">
      <c r="A9946" s="145">
        <v>103533</v>
      </c>
      <c r="B9946" s="102" t="s">
        <v>31557</v>
      </c>
      <c r="C9946" s="145" t="s">
        <v>2</v>
      </c>
      <c r="D9946" s="535">
        <v>0</v>
      </c>
      <c r="E9946" s="536"/>
      <c r="F9946" s="535">
        <v>0</v>
      </c>
      <c r="G9946" s="536"/>
      <c r="H9946" s="535">
        <v>0</v>
      </c>
      <c r="I9946" s="536"/>
      <c r="J9946" s="535">
        <v>0</v>
      </c>
      <c r="K9946" s="536"/>
      <c r="L9946" s="535">
        <v>0</v>
      </c>
      <c r="M9946" s="536"/>
      <c r="N9946" s="535">
        <v>0</v>
      </c>
      <c r="O9946" s="536"/>
      <c r="P9946" s="535">
        <v>0</v>
      </c>
      <c r="Q9946" s="536"/>
      <c r="R9946" s="535">
        <v>0</v>
      </c>
    </row>
    <row r="9947" spans="1:18" ht="12.75">
      <c r="A9947" s="145">
        <v>103534</v>
      </c>
      <c r="B9947" s="102" t="s">
        <v>31558</v>
      </c>
      <c r="C9947" s="145" t="s">
        <v>2</v>
      </c>
      <c r="D9947" s="535">
        <v>0</v>
      </c>
      <c r="E9947" s="536"/>
      <c r="F9947" s="535">
        <v>0</v>
      </c>
      <c r="G9947" s="536"/>
      <c r="H9947" s="535">
        <v>0</v>
      </c>
      <c r="I9947" s="536"/>
      <c r="J9947" s="535">
        <v>0</v>
      </c>
      <c r="K9947" s="536"/>
      <c r="L9947" s="535">
        <v>0</v>
      </c>
      <c r="M9947" s="536"/>
      <c r="N9947" s="535">
        <v>0</v>
      </c>
      <c r="O9947" s="536"/>
      <c r="P9947" s="535">
        <v>0</v>
      </c>
      <c r="Q9947" s="536"/>
      <c r="R9947" s="535">
        <v>0</v>
      </c>
    </row>
    <row r="9948" spans="1:18" ht="12.75">
      <c r="A9948" s="145">
        <v>103535</v>
      </c>
      <c r="B9948" s="102" t="s">
        <v>31559</v>
      </c>
      <c r="C9948" s="145" t="s">
        <v>2</v>
      </c>
      <c r="D9948" s="535">
        <v>0</v>
      </c>
      <c r="E9948" s="536"/>
      <c r="F9948" s="535">
        <v>0</v>
      </c>
      <c r="G9948" s="536"/>
      <c r="H9948" s="535">
        <v>0</v>
      </c>
      <c r="I9948" s="536"/>
      <c r="J9948" s="535">
        <v>0</v>
      </c>
      <c r="K9948" s="536"/>
      <c r="L9948" s="535">
        <v>0</v>
      </c>
      <c r="M9948" s="536"/>
      <c r="N9948" s="535">
        <v>0</v>
      </c>
      <c r="O9948" s="536"/>
      <c r="P9948" s="535">
        <v>0</v>
      </c>
      <c r="Q9948" s="536"/>
      <c r="R9948" s="535">
        <v>0</v>
      </c>
    </row>
    <row r="9949" spans="1:18" ht="12.75">
      <c r="A9949" s="145">
        <v>103527</v>
      </c>
      <c r="B9949" s="102" t="s">
        <v>31560</v>
      </c>
      <c r="C9949" s="145" t="s">
        <v>2</v>
      </c>
      <c r="D9949" s="535">
        <v>0</v>
      </c>
      <c r="E9949" s="536"/>
      <c r="F9949" s="535">
        <v>0</v>
      </c>
      <c r="G9949" s="536"/>
      <c r="H9949" s="535">
        <v>0</v>
      </c>
      <c r="I9949" s="536"/>
      <c r="J9949" s="535">
        <v>0</v>
      </c>
      <c r="K9949" s="536"/>
      <c r="L9949" s="535">
        <v>0</v>
      </c>
      <c r="M9949" s="536"/>
      <c r="N9949" s="535">
        <v>0</v>
      </c>
      <c r="O9949" s="536"/>
      <c r="P9949" s="535">
        <v>0</v>
      </c>
      <c r="Q9949" s="536"/>
      <c r="R9949" s="535">
        <v>0</v>
      </c>
    </row>
    <row r="9950" spans="1:18" ht="12.75">
      <c r="A9950" s="145">
        <v>103536</v>
      </c>
      <c r="B9950" s="102" t="s">
        <v>31561</v>
      </c>
      <c r="C9950" s="145" t="s">
        <v>2</v>
      </c>
      <c r="D9950" s="535">
        <v>0</v>
      </c>
      <c r="E9950" s="536"/>
      <c r="F9950" s="535">
        <v>0</v>
      </c>
      <c r="G9950" s="536"/>
      <c r="H9950" s="535">
        <v>0</v>
      </c>
      <c r="I9950" s="536"/>
      <c r="J9950" s="535">
        <v>0</v>
      </c>
      <c r="K9950" s="536"/>
      <c r="L9950" s="535">
        <v>0</v>
      </c>
      <c r="M9950" s="536"/>
      <c r="N9950" s="535">
        <v>0</v>
      </c>
      <c r="O9950" s="536"/>
      <c r="P9950" s="535">
        <v>0</v>
      </c>
      <c r="Q9950" s="536"/>
      <c r="R9950" s="535">
        <v>0</v>
      </c>
    </row>
    <row r="9951" spans="1:18" ht="12.75">
      <c r="A9951" s="145">
        <v>103528</v>
      </c>
      <c r="B9951" s="102" t="s">
        <v>31562</v>
      </c>
      <c r="C9951" s="145" t="s">
        <v>2</v>
      </c>
      <c r="D9951" s="535">
        <v>0</v>
      </c>
      <c r="E9951" s="536"/>
      <c r="F9951" s="535">
        <v>0</v>
      </c>
      <c r="G9951" s="536"/>
      <c r="H9951" s="535">
        <v>0</v>
      </c>
      <c r="I9951" s="536"/>
      <c r="J9951" s="535">
        <v>0</v>
      </c>
      <c r="K9951" s="536"/>
      <c r="L9951" s="535">
        <v>0</v>
      </c>
      <c r="M9951" s="536"/>
      <c r="N9951" s="535">
        <v>0</v>
      </c>
      <c r="O9951" s="536"/>
      <c r="P9951" s="535">
        <v>0</v>
      </c>
      <c r="Q9951" s="536"/>
      <c r="R9951" s="535">
        <v>0</v>
      </c>
    </row>
    <row r="9952" spans="1:18" ht="12.75">
      <c r="A9952" s="145">
        <v>103541</v>
      </c>
      <c r="B9952" s="102" t="s">
        <v>31563</v>
      </c>
      <c r="C9952" s="145" t="s">
        <v>2</v>
      </c>
      <c r="D9952" s="535">
        <v>0</v>
      </c>
      <c r="E9952" s="536"/>
      <c r="F9952" s="535">
        <v>0</v>
      </c>
      <c r="G9952" s="536"/>
      <c r="H9952" s="535">
        <v>0</v>
      </c>
      <c r="I9952" s="536"/>
      <c r="J9952" s="535">
        <v>0</v>
      </c>
      <c r="K9952" s="536"/>
      <c r="L9952" s="535">
        <v>0</v>
      </c>
      <c r="M9952" s="536"/>
      <c r="N9952" s="535">
        <v>0</v>
      </c>
      <c r="O9952" s="536"/>
      <c r="P9952" s="535">
        <v>0</v>
      </c>
      <c r="Q9952" s="536"/>
      <c r="R9952" s="535">
        <v>0</v>
      </c>
    </row>
    <row r="9953" spans="1:18" ht="12.75">
      <c r="A9953" s="145">
        <v>103539</v>
      </c>
      <c r="B9953" s="102" t="s">
        <v>31564</v>
      </c>
      <c r="C9953" s="145" t="s">
        <v>2</v>
      </c>
      <c r="D9953" s="535">
        <v>0</v>
      </c>
      <c r="E9953" s="536"/>
      <c r="F9953" s="535">
        <v>0</v>
      </c>
      <c r="G9953" s="536"/>
      <c r="H9953" s="535">
        <v>0</v>
      </c>
      <c r="I9953" s="536"/>
      <c r="J9953" s="535">
        <v>0</v>
      </c>
      <c r="K9953" s="536"/>
      <c r="L9953" s="535">
        <v>0</v>
      </c>
      <c r="M9953" s="536"/>
      <c r="N9953" s="535">
        <v>0</v>
      </c>
      <c r="O9953" s="536"/>
      <c r="P9953" s="535">
        <v>0</v>
      </c>
      <c r="Q9953" s="536"/>
      <c r="R9953" s="535">
        <v>0</v>
      </c>
    </row>
    <row r="9954" spans="1:18" ht="12.75">
      <c r="A9954" s="145">
        <v>103540</v>
      </c>
      <c r="B9954" s="102" t="s">
        <v>31565</v>
      </c>
      <c r="C9954" s="145" t="s">
        <v>2</v>
      </c>
      <c r="D9954" s="535">
        <v>0</v>
      </c>
      <c r="E9954" s="536"/>
      <c r="F9954" s="535">
        <v>0</v>
      </c>
      <c r="G9954" s="536"/>
      <c r="H9954" s="535">
        <v>0</v>
      </c>
      <c r="I9954" s="536"/>
      <c r="J9954" s="535">
        <v>0</v>
      </c>
      <c r="K9954" s="536"/>
      <c r="L9954" s="535">
        <v>0</v>
      </c>
      <c r="M9954" s="536"/>
      <c r="N9954" s="535">
        <v>0</v>
      </c>
      <c r="O9954" s="536"/>
      <c r="P9954" s="535">
        <v>0</v>
      </c>
      <c r="Q9954" s="536"/>
      <c r="R9954" s="535">
        <v>0</v>
      </c>
    </row>
    <row r="9955" spans="1:18" ht="12.75">
      <c r="A9955" s="145">
        <v>103542</v>
      </c>
      <c r="B9955" s="102" t="s">
        <v>31566</v>
      </c>
      <c r="C9955" s="145" t="s">
        <v>2</v>
      </c>
      <c r="D9955" s="535">
        <v>0</v>
      </c>
      <c r="E9955" s="536"/>
      <c r="F9955" s="535">
        <v>0</v>
      </c>
      <c r="G9955" s="536"/>
      <c r="H9955" s="535">
        <v>0</v>
      </c>
      <c r="I9955" s="536"/>
      <c r="J9955" s="535">
        <v>0</v>
      </c>
      <c r="K9955" s="536"/>
      <c r="L9955" s="535">
        <v>0</v>
      </c>
      <c r="M9955" s="536"/>
      <c r="N9955" s="535">
        <v>0</v>
      </c>
      <c r="O9955" s="536"/>
      <c r="P9955" s="535">
        <v>0</v>
      </c>
      <c r="Q9955" s="536"/>
      <c r="R9955" s="535">
        <v>0</v>
      </c>
    </row>
    <row r="9956" spans="1:18" ht="12.75">
      <c r="A9956" s="145">
        <v>103543</v>
      </c>
      <c r="B9956" s="102" t="s">
        <v>31567</v>
      </c>
      <c r="C9956" s="145" t="s">
        <v>2</v>
      </c>
      <c r="D9956" s="535">
        <v>0</v>
      </c>
      <c r="E9956" s="536"/>
      <c r="F9956" s="535">
        <v>0</v>
      </c>
      <c r="G9956" s="536"/>
      <c r="H9956" s="535">
        <v>0</v>
      </c>
      <c r="I9956" s="536"/>
      <c r="J9956" s="535">
        <v>0</v>
      </c>
      <c r="K9956" s="536"/>
      <c r="L9956" s="535">
        <v>0</v>
      </c>
      <c r="M9956" s="536"/>
      <c r="N9956" s="535">
        <v>0</v>
      </c>
      <c r="O9956" s="536"/>
      <c r="P9956" s="535">
        <v>0</v>
      </c>
      <c r="Q9956" s="536"/>
      <c r="R9956" s="535">
        <v>0</v>
      </c>
    </row>
    <row r="9957" spans="1:18" ht="12.75">
      <c r="A9957" s="145">
        <v>103544</v>
      </c>
      <c r="B9957" s="102" t="s">
        <v>31568</v>
      </c>
      <c r="C9957" s="145" t="s">
        <v>2</v>
      </c>
      <c r="D9957" s="535">
        <v>0</v>
      </c>
      <c r="E9957" s="536"/>
      <c r="F9957" s="535">
        <v>0</v>
      </c>
      <c r="G9957" s="536"/>
      <c r="H9957" s="535">
        <v>0</v>
      </c>
      <c r="I9957" s="536"/>
      <c r="J9957" s="535">
        <v>0</v>
      </c>
      <c r="K9957" s="536"/>
      <c r="L9957" s="535">
        <v>0</v>
      </c>
      <c r="M9957" s="536"/>
      <c r="N9957" s="535">
        <v>0</v>
      </c>
      <c r="O9957" s="536"/>
      <c r="P9957" s="535">
        <v>0</v>
      </c>
      <c r="Q9957" s="536"/>
      <c r="R9957" s="535">
        <v>0</v>
      </c>
    </row>
    <row r="9958" spans="1:18" ht="12.75">
      <c r="A9958" s="145">
        <v>103545</v>
      </c>
      <c r="B9958" s="102" t="s">
        <v>31569</v>
      </c>
      <c r="C9958" s="145" t="s">
        <v>2</v>
      </c>
      <c r="D9958" s="535">
        <v>0</v>
      </c>
      <c r="E9958" s="536"/>
      <c r="F9958" s="535">
        <v>0</v>
      </c>
      <c r="G9958" s="536"/>
      <c r="H9958" s="535">
        <v>0</v>
      </c>
      <c r="I9958" s="536"/>
      <c r="J9958" s="535">
        <v>0</v>
      </c>
      <c r="K9958" s="536"/>
      <c r="L9958" s="535">
        <v>0</v>
      </c>
      <c r="M9958" s="536"/>
      <c r="N9958" s="535">
        <v>0</v>
      </c>
      <c r="O9958" s="536"/>
      <c r="P9958" s="535">
        <v>0</v>
      </c>
      <c r="Q9958" s="536"/>
      <c r="R9958" s="535">
        <v>0</v>
      </c>
    </row>
    <row r="9959" spans="1:18" ht="12.75">
      <c r="A9959" s="145">
        <v>103537</v>
      </c>
      <c r="B9959" s="102" t="s">
        <v>31570</v>
      </c>
      <c r="C9959" s="145" t="s">
        <v>2</v>
      </c>
      <c r="D9959" s="535">
        <v>0</v>
      </c>
      <c r="E9959" s="536"/>
      <c r="F9959" s="535">
        <v>0</v>
      </c>
      <c r="G9959" s="536"/>
      <c r="H9959" s="535">
        <v>0</v>
      </c>
      <c r="I9959" s="536"/>
      <c r="J9959" s="535">
        <v>0</v>
      </c>
      <c r="K9959" s="536"/>
      <c r="L9959" s="535">
        <v>0</v>
      </c>
      <c r="M9959" s="536"/>
      <c r="N9959" s="535">
        <v>0</v>
      </c>
      <c r="O9959" s="536"/>
      <c r="P9959" s="535">
        <v>0</v>
      </c>
      <c r="Q9959" s="536"/>
      <c r="R9959" s="535">
        <v>0</v>
      </c>
    </row>
    <row r="9960" spans="1:18" ht="12.75">
      <c r="A9960" s="145">
        <v>103546</v>
      </c>
      <c r="B9960" s="102" t="s">
        <v>31571</v>
      </c>
      <c r="C9960" s="145" t="s">
        <v>2</v>
      </c>
      <c r="D9960" s="535">
        <v>0</v>
      </c>
      <c r="E9960" s="536"/>
      <c r="F9960" s="535">
        <v>0</v>
      </c>
      <c r="G9960" s="536"/>
      <c r="H9960" s="535">
        <v>0</v>
      </c>
      <c r="I9960" s="536"/>
      <c r="J9960" s="535">
        <v>0</v>
      </c>
      <c r="K9960" s="536"/>
      <c r="L9960" s="535">
        <v>0</v>
      </c>
      <c r="M9960" s="536"/>
      <c r="N9960" s="535">
        <v>0</v>
      </c>
      <c r="O9960" s="536"/>
      <c r="P9960" s="535">
        <v>0</v>
      </c>
      <c r="Q9960" s="536"/>
      <c r="R9960" s="535">
        <v>0</v>
      </c>
    </row>
    <row r="9961" spans="1:18" ht="12.75">
      <c r="A9961" s="145">
        <v>103538</v>
      </c>
      <c r="B9961" s="102" t="s">
        <v>31572</v>
      </c>
      <c r="C9961" s="145" t="s">
        <v>2</v>
      </c>
      <c r="D9961" s="535">
        <v>0</v>
      </c>
      <c r="E9961" s="536"/>
      <c r="F9961" s="535">
        <v>0</v>
      </c>
      <c r="G9961" s="536"/>
      <c r="H9961" s="535">
        <v>0</v>
      </c>
      <c r="I9961" s="536"/>
      <c r="J9961" s="535">
        <v>0</v>
      </c>
      <c r="K9961" s="536"/>
      <c r="L9961" s="535">
        <v>0</v>
      </c>
      <c r="M9961" s="536"/>
      <c r="N9961" s="535">
        <v>0</v>
      </c>
      <c r="O9961" s="536"/>
      <c r="P9961" s="535">
        <v>0</v>
      </c>
      <c r="Q9961" s="536"/>
      <c r="R9961" s="535">
        <v>0</v>
      </c>
    </row>
    <row r="9962" spans="1:18" ht="12.75">
      <c r="A9962" s="145">
        <v>103549</v>
      </c>
      <c r="B9962" s="102" t="s">
        <v>31573</v>
      </c>
      <c r="C9962" s="145" t="s">
        <v>2</v>
      </c>
      <c r="D9962" s="535">
        <v>0</v>
      </c>
      <c r="E9962" s="536"/>
      <c r="F9962" s="535">
        <v>0</v>
      </c>
      <c r="G9962" s="536"/>
      <c r="H9962" s="535">
        <v>0</v>
      </c>
      <c r="I9962" s="536"/>
      <c r="J9962" s="535">
        <v>0</v>
      </c>
      <c r="K9962" s="536"/>
      <c r="L9962" s="535">
        <v>0</v>
      </c>
      <c r="M9962" s="536"/>
      <c r="N9962" s="535">
        <v>0</v>
      </c>
      <c r="O9962" s="536"/>
      <c r="P9962" s="535">
        <v>0</v>
      </c>
      <c r="Q9962" s="536"/>
      <c r="R9962" s="535">
        <v>0</v>
      </c>
    </row>
    <row r="9963" spans="1:18" ht="12.75">
      <c r="A9963" s="145">
        <v>103550</v>
      </c>
      <c r="B9963" s="102" t="s">
        <v>31574</v>
      </c>
      <c r="C9963" s="145" t="s">
        <v>2</v>
      </c>
      <c r="D9963" s="535">
        <v>0</v>
      </c>
      <c r="E9963" s="536"/>
      <c r="F9963" s="535">
        <v>0</v>
      </c>
      <c r="G9963" s="536"/>
      <c r="H9963" s="535">
        <v>0</v>
      </c>
      <c r="I9963" s="536"/>
      <c r="J9963" s="535">
        <v>0</v>
      </c>
      <c r="K9963" s="536"/>
      <c r="L9963" s="535">
        <v>0</v>
      </c>
      <c r="M9963" s="536"/>
      <c r="N9963" s="535">
        <v>0</v>
      </c>
      <c r="O9963" s="536"/>
      <c r="P9963" s="535">
        <v>0</v>
      </c>
      <c r="Q9963" s="536"/>
      <c r="R9963" s="535">
        <v>0</v>
      </c>
    </row>
    <row r="9964" spans="1:18" ht="12.75">
      <c r="A9964" s="145">
        <v>103551</v>
      </c>
      <c r="B9964" s="102" t="s">
        <v>31575</v>
      </c>
      <c r="C9964" s="145" t="s">
        <v>2</v>
      </c>
      <c r="D9964" s="535">
        <v>0</v>
      </c>
      <c r="E9964" s="536"/>
      <c r="F9964" s="535">
        <v>0</v>
      </c>
      <c r="G9964" s="536"/>
      <c r="H9964" s="535">
        <v>0</v>
      </c>
      <c r="I9964" s="536"/>
      <c r="J9964" s="535">
        <v>0</v>
      </c>
      <c r="K9964" s="536"/>
      <c r="L9964" s="535">
        <v>0</v>
      </c>
      <c r="M9964" s="536"/>
      <c r="N9964" s="535">
        <v>0</v>
      </c>
      <c r="O9964" s="536"/>
      <c r="P9964" s="535">
        <v>0</v>
      </c>
      <c r="Q9964" s="536"/>
      <c r="R9964" s="535">
        <v>0</v>
      </c>
    </row>
    <row r="9965" spans="1:18" ht="12.75">
      <c r="A9965" s="145">
        <v>103552</v>
      </c>
      <c r="B9965" s="102" t="s">
        <v>31576</v>
      </c>
      <c r="C9965" s="145" t="s">
        <v>2</v>
      </c>
      <c r="D9965" s="535">
        <v>0</v>
      </c>
      <c r="E9965" s="536"/>
      <c r="F9965" s="535">
        <v>0</v>
      </c>
      <c r="G9965" s="536"/>
      <c r="H9965" s="535">
        <v>0</v>
      </c>
      <c r="I9965" s="536"/>
      <c r="J9965" s="535">
        <v>0</v>
      </c>
      <c r="K9965" s="536"/>
      <c r="L9965" s="535">
        <v>0</v>
      </c>
      <c r="M9965" s="536"/>
      <c r="N9965" s="535">
        <v>0</v>
      </c>
      <c r="O9965" s="536"/>
      <c r="P9965" s="535">
        <v>0</v>
      </c>
      <c r="Q9965" s="536"/>
      <c r="R9965" s="535">
        <v>0</v>
      </c>
    </row>
    <row r="9966" spans="1:18" ht="12.75">
      <c r="A9966" s="145">
        <v>103553</v>
      </c>
      <c r="B9966" s="102" t="s">
        <v>31577</v>
      </c>
      <c r="C9966" s="145" t="s">
        <v>2</v>
      </c>
      <c r="D9966" s="535">
        <v>0</v>
      </c>
      <c r="E9966" s="536"/>
      <c r="F9966" s="535">
        <v>0</v>
      </c>
      <c r="G9966" s="536"/>
      <c r="H9966" s="535">
        <v>0</v>
      </c>
      <c r="I9966" s="536"/>
      <c r="J9966" s="535">
        <v>0</v>
      </c>
      <c r="K9966" s="536"/>
      <c r="L9966" s="535">
        <v>0</v>
      </c>
      <c r="M9966" s="536"/>
      <c r="N9966" s="535">
        <v>0</v>
      </c>
      <c r="O9966" s="536"/>
      <c r="P9966" s="535">
        <v>0</v>
      </c>
      <c r="Q9966" s="536"/>
      <c r="R9966" s="535">
        <v>0</v>
      </c>
    </row>
    <row r="9967" spans="1:18" ht="12.75">
      <c r="A9967" s="145">
        <v>103554</v>
      </c>
      <c r="B9967" s="102" t="s">
        <v>31578</v>
      </c>
      <c r="C9967" s="145" t="s">
        <v>2</v>
      </c>
      <c r="D9967" s="535">
        <v>0</v>
      </c>
      <c r="E9967" s="536"/>
      <c r="F9967" s="535">
        <v>0</v>
      </c>
      <c r="G9967" s="536"/>
      <c r="H9967" s="535">
        <v>0</v>
      </c>
      <c r="I9967" s="536"/>
      <c r="J9967" s="535">
        <v>0</v>
      </c>
      <c r="K9967" s="536"/>
      <c r="L9967" s="535">
        <v>0</v>
      </c>
      <c r="M9967" s="536"/>
      <c r="N9967" s="535">
        <v>0</v>
      </c>
      <c r="O9967" s="536"/>
      <c r="P9967" s="535">
        <v>0</v>
      </c>
      <c r="Q9967" s="536"/>
      <c r="R9967" s="535">
        <v>0</v>
      </c>
    </row>
    <row r="9968" spans="1:18" ht="12.75">
      <c r="A9968" s="145">
        <v>103555</v>
      </c>
      <c r="B9968" s="102" t="s">
        <v>31579</v>
      </c>
      <c r="C9968" s="145" t="s">
        <v>2</v>
      </c>
      <c r="D9968" s="535">
        <v>0</v>
      </c>
      <c r="E9968" s="536"/>
      <c r="F9968" s="535">
        <v>0</v>
      </c>
      <c r="G9968" s="536"/>
      <c r="H9968" s="535">
        <v>0</v>
      </c>
      <c r="I9968" s="536"/>
      <c r="J9968" s="535">
        <v>0</v>
      </c>
      <c r="K9968" s="536"/>
      <c r="L9968" s="535">
        <v>0</v>
      </c>
      <c r="M9968" s="536"/>
      <c r="N9968" s="535">
        <v>0</v>
      </c>
      <c r="O9968" s="536"/>
      <c r="P9968" s="535">
        <v>0</v>
      </c>
      <c r="Q9968" s="536"/>
      <c r="R9968" s="535">
        <v>0</v>
      </c>
    </row>
    <row r="9969" spans="1:18" ht="12.75">
      <c r="A9969" s="145">
        <v>103547</v>
      </c>
      <c r="B9969" s="102" t="s">
        <v>31580</v>
      </c>
      <c r="C9969" s="145" t="s">
        <v>2</v>
      </c>
      <c r="D9969" s="535">
        <v>0</v>
      </c>
      <c r="E9969" s="536"/>
      <c r="F9969" s="535">
        <v>0</v>
      </c>
      <c r="G9969" s="536"/>
      <c r="H9969" s="535">
        <v>0</v>
      </c>
      <c r="I9969" s="536"/>
      <c r="J9969" s="535">
        <v>0</v>
      </c>
      <c r="K9969" s="536"/>
      <c r="L9969" s="535">
        <v>0</v>
      </c>
      <c r="M9969" s="536"/>
      <c r="N9969" s="535">
        <v>0</v>
      </c>
      <c r="O9969" s="536"/>
      <c r="P9969" s="535">
        <v>0</v>
      </c>
      <c r="Q9969" s="536"/>
      <c r="R9969" s="535">
        <v>0</v>
      </c>
    </row>
    <row r="9970" spans="1:18" ht="12.75">
      <c r="A9970" s="145">
        <v>103556</v>
      </c>
      <c r="B9970" s="102" t="s">
        <v>31581</v>
      </c>
      <c r="C9970" s="145" t="s">
        <v>2</v>
      </c>
      <c r="D9970" s="535">
        <v>0</v>
      </c>
      <c r="E9970" s="536"/>
      <c r="F9970" s="535">
        <v>0</v>
      </c>
      <c r="G9970" s="536"/>
      <c r="H9970" s="535">
        <v>0</v>
      </c>
      <c r="I9970" s="536"/>
      <c r="J9970" s="535">
        <v>0</v>
      </c>
      <c r="K9970" s="536"/>
      <c r="L9970" s="535">
        <v>0</v>
      </c>
      <c r="M9970" s="536"/>
      <c r="N9970" s="535">
        <v>0</v>
      </c>
      <c r="O9970" s="536"/>
      <c r="P9970" s="535">
        <v>0</v>
      </c>
      <c r="Q9970" s="536"/>
      <c r="R9970" s="535">
        <v>0</v>
      </c>
    </row>
    <row r="9971" spans="1:18" ht="12.75">
      <c r="A9971" s="145">
        <v>103548</v>
      </c>
      <c r="B9971" s="102" t="s">
        <v>31582</v>
      </c>
      <c r="C9971" s="145" t="s">
        <v>2</v>
      </c>
      <c r="D9971" s="535">
        <v>0</v>
      </c>
      <c r="E9971" s="536"/>
      <c r="F9971" s="535">
        <v>0</v>
      </c>
      <c r="G9971" s="536"/>
      <c r="H9971" s="535">
        <v>0</v>
      </c>
      <c r="I9971" s="536"/>
      <c r="J9971" s="535">
        <v>0</v>
      </c>
      <c r="K9971" s="536"/>
      <c r="L9971" s="535">
        <v>0</v>
      </c>
      <c r="M9971" s="536"/>
      <c r="N9971" s="535">
        <v>0</v>
      </c>
      <c r="O9971" s="536"/>
      <c r="P9971" s="535">
        <v>0</v>
      </c>
      <c r="Q9971" s="536"/>
      <c r="R9971" s="535">
        <v>0</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499984740745262"/>
    <pageSetUpPr fitToPage="1"/>
  </sheetPr>
  <dimension ref="A1:K33"/>
  <sheetViews>
    <sheetView view="pageBreakPreview" zoomScaleNormal="100" zoomScaleSheetLayoutView="100" workbookViewId="0">
      <selection activeCell="J21" sqref="J21"/>
    </sheetView>
  </sheetViews>
  <sheetFormatPr defaultRowHeight="14.25"/>
  <cols>
    <col min="1" max="1" width="13" customWidth="1"/>
    <col min="2" max="2" width="22.375" customWidth="1"/>
    <col min="3" max="3" width="11.75" customWidth="1"/>
    <col min="4" max="4" width="9.625" customWidth="1"/>
    <col min="5" max="6" width="9.375" customWidth="1"/>
    <col min="7" max="7" width="9.75" hidden="1" customWidth="1"/>
    <col min="8" max="8" width="10.375" customWidth="1"/>
    <col min="10" max="10" width="12" bestFit="1" customWidth="1"/>
    <col min="11" max="11" width="11.875" bestFit="1" customWidth="1"/>
  </cols>
  <sheetData>
    <row r="1" spans="1:11" ht="42" customHeight="1">
      <c r="A1" s="721" t="s">
        <v>771</v>
      </c>
      <c r="B1" s="721"/>
      <c r="C1" s="721"/>
      <c r="D1" s="721"/>
      <c r="E1" s="721"/>
      <c r="F1" s="721"/>
      <c r="G1" s="519"/>
      <c r="H1" s="506"/>
    </row>
    <row r="2" spans="1:11" ht="27" customHeight="1">
      <c r="A2" s="296" t="str">
        <f>BDI!$A$4</f>
        <v>OBRA:</v>
      </c>
      <c r="B2" s="720" t="str">
        <f>ORCAMENTO!C2</f>
        <v>CONSTRUÇÃO DE PARCÃO</v>
      </c>
      <c r="C2" s="720"/>
      <c r="D2" s="720"/>
      <c r="E2" s="720"/>
      <c r="F2" s="720"/>
      <c r="G2" s="520"/>
      <c r="H2" s="507"/>
    </row>
    <row r="3" spans="1:11" ht="23.25" customHeight="1">
      <c r="A3" s="296" t="str">
        <f>BDI!$A$5</f>
        <v>ENDEREÇO:</v>
      </c>
      <c r="B3" s="719" t="str">
        <f>ORCAMENTO!C3</f>
        <v>PARQUE MUNICIPAL ELCI PEREIRA, BAIRRO RICARDO HOLZ, BAIXO GUANDU - ES</v>
      </c>
      <c r="C3" s="719"/>
      <c r="D3" s="719"/>
      <c r="E3" s="719"/>
      <c r="F3" s="719"/>
      <c r="G3" s="521"/>
      <c r="H3" s="508"/>
    </row>
    <row r="4" spans="1:11" ht="15" customHeight="1">
      <c r="A4" s="204" t="s">
        <v>579</v>
      </c>
      <c r="B4" s="204" t="s">
        <v>590</v>
      </c>
      <c r="C4" s="204" t="s">
        <v>742</v>
      </c>
      <c r="D4" s="205">
        <v>1</v>
      </c>
      <c r="E4" s="205">
        <v>2</v>
      </c>
      <c r="F4" s="205">
        <v>3</v>
      </c>
      <c r="G4" s="205">
        <v>4</v>
      </c>
      <c r="H4" s="509"/>
    </row>
    <row r="5" spans="1:11" ht="15" customHeight="1">
      <c r="A5" s="716">
        <v>1</v>
      </c>
      <c r="B5" s="717" t="str">
        <f>INDEX(ORCAMENTO!$E:$E,MATCH($A5,ORCAMENTO!$B:$B,0))</f>
        <v>SERVIÇOS PRELIMINARES</v>
      </c>
      <c r="C5" s="206">
        <f>INDEX(ORCAMENTO!$J:$J,MATCH($A5,ORCAMENTO!$B:$B,0))</f>
        <v>23848.429999999997</v>
      </c>
      <c r="D5" s="207">
        <f t="shared" ref="D5:G5" si="0">D6*$C5</f>
        <v>23848.429999999997</v>
      </c>
      <c r="E5" s="207">
        <f t="shared" si="0"/>
        <v>0</v>
      </c>
      <c r="F5" s="207">
        <f t="shared" si="0"/>
        <v>0</v>
      </c>
      <c r="G5" s="207">
        <f t="shared" si="0"/>
        <v>0</v>
      </c>
      <c r="H5" s="510"/>
      <c r="I5" s="97" t="s">
        <v>759</v>
      </c>
      <c r="J5" s="99">
        <f>SUM(D5:G5)</f>
        <v>23848.429999999997</v>
      </c>
      <c r="K5" s="100">
        <f>J5-C5</f>
        <v>0</v>
      </c>
    </row>
    <row r="6" spans="1:11" ht="15" customHeight="1">
      <c r="A6" s="716"/>
      <c r="B6" s="717"/>
      <c r="C6" s="208">
        <f>C5/$C$23</f>
        <v>0.18560291218855571</v>
      </c>
      <c r="D6" s="505">
        <v>1</v>
      </c>
      <c r="E6" s="209"/>
      <c r="F6" s="505"/>
      <c r="G6" s="209"/>
      <c r="H6" s="511"/>
      <c r="I6" s="97" t="s">
        <v>548</v>
      </c>
      <c r="J6" s="101">
        <f t="shared" ref="J6:J22" si="1">SUM(D6:H6)</f>
        <v>1</v>
      </c>
      <c r="K6" s="98"/>
    </row>
    <row r="7" spans="1:11" ht="15" customHeight="1">
      <c r="A7" s="716">
        <v>2</v>
      </c>
      <c r="B7" s="717" t="str">
        <f>INDEX(ORCAMENTO!$E:$E,MATCH(A7,ORCAMENTO!$B:$B,0))</f>
        <v>MOVIMENTAÇÕES DE TERRA</v>
      </c>
      <c r="C7" s="206">
        <f>INDEX(ORCAMENTO!$J:$J,MATCH($A7,ORCAMENTO!$B:$B,0))</f>
        <v>20366.34</v>
      </c>
      <c r="D7" s="207">
        <f t="shared" ref="D7:G7" si="2">D8*$C7</f>
        <v>20366.34</v>
      </c>
      <c r="E7" s="207">
        <f t="shared" si="2"/>
        <v>0</v>
      </c>
      <c r="F7" s="207">
        <f t="shared" si="2"/>
        <v>0</v>
      </c>
      <c r="G7" s="207">
        <f t="shared" si="2"/>
        <v>0</v>
      </c>
      <c r="H7" s="510"/>
      <c r="I7" s="97" t="s">
        <v>759</v>
      </c>
      <c r="J7" s="99">
        <f>SUM(D7:G7)</f>
        <v>20366.34</v>
      </c>
      <c r="K7" s="100">
        <f>J7-C7</f>
        <v>0</v>
      </c>
    </row>
    <row r="8" spans="1:11" ht="15" customHeight="1">
      <c r="A8" s="716"/>
      <c r="B8" s="717"/>
      <c r="C8" s="208">
        <f>C7/$C$23</f>
        <v>0.15850318090634352</v>
      </c>
      <c r="D8" s="209">
        <v>1</v>
      </c>
      <c r="E8" s="209"/>
      <c r="F8" s="209"/>
      <c r="G8" s="209"/>
      <c r="H8" s="511"/>
      <c r="I8" s="97" t="s">
        <v>548</v>
      </c>
      <c r="J8" s="101">
        <f>SUM(D8:G8)</f>
        <v>1</v>
      </c>
      <c r="K8" s="98"/>
    </row>
    <row r="9" spans="1:11" ht="15" customHeight="1">
      <c r="A9" s="716">
        <v>3</v>
      </c>
      <c r="B9" s="717" t="str">
        <f>INDEX(ORCAMENTO!$E:$E,MATCH(A9,ORCAMENTO!$B:$B,0))</f>
        <v>FECHAMENTOS</v>
      </c>
      <c r="C9" s="206">
        <f>INDEX(ORCAMENTO!$J:$J,MATCH($A9,ORCAMENTO!$B:$B,0))</f>
        <v>28125.409999999996</v>
      </c>
      <c r="D9" s="207">
        <f t="shared" ref="D9:G19" si="3">D10*$C9</f>
        <v>28125.409999999996</v>
      </c>
      <c r="E9" s="207">
        <f t="shared" si="3"/>
        <v>0</v>
      </c>
      <c r="F9" s="207">
        <f t="shared" si="3"/>
        <v>0</v>
      </c>
      <c r="G9" s="207">
        <f t="shared" si="3"/>
        <v>0</v>
      </c>
      <c r="H9" s="510"/>
      <c r="I9" s="97" t="s">
        <v>759</v>
      </c>
      <c r="J9" s="99">
        <f>SUM(D9:G9)</f>
        <v>28125.409999999996</v>
      </c>
      <c r="K9" s="100">
        <f>J9-C9</f>
        <v>0</v>
      </c>
    </row>
    <row r="10" spans="1:11" ht="15" customHeight="1">
      <c r="A10" s="716"/>
      <c r="B10" s="717"/>
      <c r="C10" s="208">
        <f>C9/$C$23</f>
        <v>0.21888895841349415</v>
      </c>
      <c r="D10" s="209">
        <v>1</v>
      </c>
      <c r="E10" s="209">
        <v>0</v>
      </c>
      <c r="F10" s="209"/>
      <c r="G10" s="209"/>
      <c r="H10" s="511"/>
      <c r="I10" s="97" t="s">
        <v>548</v>
      </c>
      <c r="J10" s="101">
        <f t="shared" si="1"/>
        <v>1</v>
      </c>
      <c r="K10" s="98"/>
    </row>
    <row r="11" spans="1:11" ht="15" customHeight="1">
      <c r="A11" s="716">
        <v>4</v>
      </c>
      <c r="B11" s="717" t="str">
        <f>INDEX(ORCAMENTO!$E:$E,MATCH(A11,ORCAMENTO!$B:$B,0))</f>
        <v>MOBILIÁRIO</v>
      </c>
      <c r="C11" s="206">
        <f>INDEX(ORCAMENTO!$J:$J,MATCH($A11,ORCAMENTO!$B:$B,0))</f>
        <v>14626.649999999998</v>
      </c>
      <c r="D11" s="207">
        <f t="shared" si="3"/>
        <v>7313.3249999999989</v>
      </c>
      <c r="E11" s="207">
        <f t="shared" si="3"/>
        <v>7313.3249999999989</v>
      </c>
      <c r="F11" s="207">
        <f t="shared" si="3"/>
        <v>0</v>
      </c>
      <c r="G11" s="207">
        <f t="shared" si="3"/>
        <v>0</v>
      </c>
      <c r="H11" s="510"/>
      <c r="I11" s="97" t="s">
        <v>759</v>
      </c>
      <c r="J11" s="99">
        <f>SUM(D11:G11)</f>
        <v>14626.649999999998</v>
      </c>
      <c r="K11" s="100">
        <f>J11-C11</f>
        <v>0</v>
      </c>
    </row>
    <row r="12" spans="1:11" ht="15" customHeight="1">
      <c r="A12" s="716"/>
      <c r="B12" s="717"/>
      <c r="C12" s="208">
        <f>C11/$C$23</f>
        <v>0.11383344042197906</v>
      </c>
      <c r="D12" s="209">
        <v>0.5</v>
      </c>
      <c r="E12" s="209">
        <v>0.5</v>
      </c>
      <c r="F12" s="209"/>
      <c r="G12" s="209"/>
      <c r="H12" s="511"/>
      <c r="I12" s="97" t="s">
        <v>548</v>
      </c>
      <c r="J12" s="101">
        <f t="shared" si="1"/>
        <v>1</v>
      </c>
      <c r="K12" s="98"/>
    </row>
    <row r="13" spans="1:11" ht="15" customHeight="1">
      <c r="A13" s="716">
        <v>5</v>
      </c>
      <c r="B13" s="717" t="str">
        <f>INDEX(ORCAMENTO!$E:$E,MATCH(A13,ORCAMENTO!$B:$B,0))</f>
        <v>PAVIMENTAÇÃO</v>
      </c>
      <c r="C13" s="206">
        <f>INDEX(ORCAMENTO!$J:$J,MATCH($A13,ORCAMENTO!$B:$B,0))</f>
        <v>1832.17</v>
      </c>
      <c r="D13" s="207">
        <f t="shared" si="3"/>
        <v>916.08500000000004</v>
      </c>
      <c r="E13" s="207">
        <f t="shared" si="3"/>
        <v>916.08500000000004</v>
      </c>
      <c r="F13" s="207">
        <f t="shared" si="3"/>
        <v>0</v>
      </c>
      <c r="G13" s="207">
        <f t="shared" si="3"/>
        <v>0</v>
      </c>
      <c r="H13" s="510"/>
      <c r="I13" s="97" t="s">
        <v>759</v>
      </c>
      <c r="J13" s="99">
        <f>SUM(D13:G13)</f>
        <v>1832.17</v>
      </c>
      <c r="K13" s="100">
        <f>J13-C13</f>
        <v>0</v>
      </c>
    </row>
    <row r="14" spans="1:11" ht="15" customHeight="1">
      <c r="A14" s="716"/>
      <c r="B14" s="717"/>
      <c r="C14" s="208">
        <f>C13/$C$23</f>
        <v>1.425905552795325E-2</v>
      </c>
      <c r="D14" s="209">
        <v>0.5</v>
      </c>
      <c r="E14" s="209">
        <v>0.5</v>
      </c>
      <c r="F14" s="209"/>
      <c r="G14" s="209"/>
      <c r="H14" s="511"/>
      <c r="I14" s="97" t="s">
        <v>548</v>
      </c>
      <c r="J14" s="101">
        <f t="shared" si="1"/>
        <v>1</v>
      </c>
      <c r="K14" s="98"/>
    </row>
    <row r="15" spans="1:11" ht="15" customHeight="1">
      <c r="A15" s="716">
        <v>6</v>
      </c>
      <c r="B15" s="717" t="str">
        <f>INDEX(ORCAMENTO!$E:$E,MATCH(A15,ORCAMENTO!$B:$B,0))</f>
        <v>PAISAGISMO</v>
      </c>
      <c r="C15" s="206">
        <f>INDEX(ORCAMENTO!$J:$J,MATCH($A15,ORCAMENTO!$B:$B,0))</f>
        <v>9711.41</v>
      </c>
      <c r="D15" s="207">
        <f t="shared" si="3"/>
        <v>0</v>
      </c>
      <c r="E15" s="207">
        <f t="shared" si="3"/>
        <v>9711.41</v>
      </c>
      <c r="F15" s="207">
        <f t="shared" si="3"/>
        <v>0</v>
      </c>
      <c r="G15" s="207">
        <f t="shared" si="3"/>
        <v>0</v>
      </c>
      <c r="H15" s="510"/>
      <c r="I15" s="97" t="s">
        <v>759</v>
      </c>
      <c r="J15" s="99">
        <f>SUM(D15:G15)</f>
        <v>9711.41</v>
      </c>
      <c r="K15" s="100">
        <f>J15-C15</f>
        <v>0</v>
      </c>
    </row>
    <row r="16" spans="1:11" ht="15" customHeight="1">
      <c r="A16" s="716"/>
      <c r="B16" s="717"/>
      <c r="C16" s="208">
        <f>C15/$C$23</f>
        <v>7.5580068686159296E-2</v>
      </c>
      <c r="D16" s="209"/>
      <c r="E16" s="209">
        <v>1</v>
      </c>
      <c r="F16" s="209"/>
      <c r="G16" s="209"/>
      <c r="H16" s="511"/>
      <c r="I16" s="97" t="s">
        <v>548</v>
      </c>
      <c r="J16" s="101">
        <f t="shared" si="1"/>
        <v>1</v>
      </c>
    </row>
    <row r="17" spans="1:11" ht="15" customHeight="1">
      <c r="A17" s="716">
        <v>7</v>
      </c>
      <c r="B17" s="717" t="str">
        <f>INDEX(ORCAMENTO!$E:$E,MATCH(A17,ORCAMENTO!$B:$B,0))</f>
        <v xml:space="preserve">INSTALAÇÕES ELÉTRICAS </v>
      </c>
      <c r="C17" s="206">
        <f>INDEX(ORCAMENTO!$J:$J,MATCH($A17,ORCAMENTO!$B:$B,0))</f>
        <v>26715.99</v>
      </c>
      <c r="D17" s="207">
        <f t="shared" si="3"/>
        <v>0</v>
      </c>
      <c r="E17" s="207">
        <f t="shared" si="3"/>
        <v>26715.99</v>
      </c>
      <c r="F17" s="207">
        <f t="shared" si="3"/>
        <v>0</v>
      </c>
      <c r="G17" s="207">
        <f t="shared" si="3"/>
        <v>0</v>
      </c>
      <c r="H17" s="510"/>
      <c r="I17" s="97" t="s">
        <v>759</v>
      </c>
      <c r="J17" s="99">
        <f>SUM(D17:G17)</f>
        <v>26715.99</v>
      </c>
      <c r="K17" s="100">
        <f>J17-C17</f>
        <v>0</v>
      </c>
    </row>
    <row r="18" spans="1:11" ht="15" customHeight="1">
      <c r="A18" s="716"/>
      <c r="B18" s="717"/>
      <c r="C18" s="208">
        <f>C17/$C$23</f>
        <v>0.20791999917815693</v>
      </c>
      <c r="D18" s="209"/>
      <c r="E18" s="209">
        <v>1</v>
      </c>
      <c r="F18" s="209"/>
      <c r="G18" s="209"/>
      <c r="H18" s="511"/>
      <c r="I18" s="97" t="s">
        <v>548</v>
      </c>
      <c r="J18" s="101">
        <f t="shared" si="1"/>
        <v>1</v>
      </c>
    </row>
    <row r="19" spans="1:11" ht="15" customHeight="1">
      <c r="A19" s="716">
        <v>8</v>
      </c>
      <c r="B19" s="717" t="str">
        <f>INDEX(ORCAMENTO!$E:$E,MATCH(A19,ORCAMENTO!$B:$B,0))</f>
        <v xml:space="preserve">PINTURA </v>
      </c>
      <c r="C19" s="206">
        <f>INDEX(ORCAMENTO!$J:$J,MATCH($A19,ORCAMENTO!$B:$B,0))</f>
        <v>2846.08</v>
      </c>
      <c r="D19" s="207">
        <f t="shared" si="3"/>
        <v>0</v>
      </c>
      <c r="E19" s="207">
        <f t="shared" si="3"/>
        <v>1138.432</v>
      </c>
      <c r="F19" s="207">
        <f t="shared" si="3"/>
        <v>1707.6479999999999</v>
      </c>
      <c r="G19" s="207">
        <f t="shared" si="3"/>
        <v>0</v>
      </c>
      <c r="H19" s="510"/>
      <c r="I19" s="97" t="s">
        <v>759</v>
      </c>
      <c r="J19" s="99">
        <f>SUM(D19:G19)</f>
        <v>2846.08</v>
      </c>
      <c r="K19" s="100">
        <f>J19-C19</f>
        <v>0</v>
      </c>
    </row>
    <row r="20" spans="1:11" ht="15" customHeight="1">
      <c r="A20" s="716"/>
      <c r="B20" s="717"/>
      <c r="C20" s="208">
        <f>C19/$C$23</f>
        <v>2.2149916632734509E-2</v>
      </c>
      <c r="D20" s="209"/>
      <c r="E20" s="209">
        <v>0.4</v>
      </c>
      <c r="F20" s="209">
        <v>0.6</v>
      </c>
      <c r="G20" s="209"/>
      <c r="H20" s="511"/>
      <c r="I20" s="97" t="s">
        <v>548</v>
      </c>
      <c r="J20" s="101">
        <f t="shared" si="1"/>
        <v>1</v>
      </c>
    </row>
    <row r="21" spans="1:11" ht="15" customHeight="1">
      <c r="A21" s="716">
        <v>9</v>
      </c>
      <c r="B21" s="717" t="str">
        <f>INDEX(ORCAMENTO!$E:$E,MATCH(A21,ORCAMENTO!$B:$B,0))</f>
        <v xml:space="preserve">SERVIÇOS COMPLEMENTARES </v>
      </c>
      <c r="C21" s="206">
        <f>INDEX(ORCAMENTO!$J:$J,MATCH($A21,ORCAMENTO!$B:$B,0))</f>
        <v>419.2</v>
      </c>
      <c r="D21" s="207">
        <f t="shared" ref="D21:G21" si="4">D22*$C21</f>
        <v>0</v>
      </c>
      <c r="E21" s="207">
        <f t="shared" si="4"/>
        <v>0</v>
      </c>
      <c r="F21" s="207">
        <f t="shared" si="4"/>
        <v>419.2</v>
      </c>
      <c r="G21" s="207">
        <f t="shared" si="4"/>
        <v>0</v>
      </c>
      <c r="H21" s="510"/>
      <c r="I21" s="97" t="s">
        <v>759</v>
      </c>
      <c r="J21" s="99">
        <f>SUM(D21:G21)</f>
        <v>419.2</v>
      </c>
      <c r="K21" s="100">
        <f>J21-C21</f>
        <v>0</v>
      </c>
    </row>
    <row r="22" spans="1:11" ht="15" customHeight="1">
      <c r="A22" s="716"/>
      <c r="B22" s="717"/>
      <c r="C22" s="208">
        <f>C21/$C$23</f>
        <v>3.2624680446235897E-3</v>
      </c>
      <c r="D22" s="209"/>
      <c r="E22" s="209"/>
      <c r="F22" s="209">
        <v>1</v>
      </c>
      <c r="G22" s="209"/>
      <c r="H22" s="511"/>
      <c r="I22" s="97" t="s">
        <v>548</v>
      </c>
      <c r="J22" s="101">
        <f t="shared" si="1"/>
        <v>1</v>
      </c>
    </row>
    <row r="23" spans="1:11" ht="15" customHeight="1">
      <c r="A23" s="718" t="s">
        <v>791</v>
      </c>
      <c r="B23" s="718"/>
      <c r="C23" s="210">
        <f>SUMIF($I$5:$I$22,$I23,C$5:C$22)</f>
        <v>128491.68</v>
      </c>
      <c r="D23" s="211">
        <f>SUMIF($I$5:$I$22,$I23,D$5:D$22)</f>
        <v>80569.59</v>
      </c>
      <c r="E23" s="211">
        <f>SUMIF($I$5:$I$22,$I23,E$5:E$22)</f>
        <v>45795.241999999998</v>
      </c>
      <c r="F23" s="211">
        <f>SUMIF($I$5:$I$22,$I23,F$5:F$22)</f>
        <v>2126.848</v>
      </c>
      <c r="G23" s="211">
        <f>SUMIF($I$5:$I$22,$I23,G$5:G$22)</f>
        <v>0</v>
      </c>
      <c r="H23" s="512"/>
      <c r="I23" s="97" t="s">
        <v>759</v>
      </c>
      <c r="J23" s="99">
        <f>SUM(D23:G23)</f>
        <v>128491.68</v>
      </c>
      <c r="K23" s="100">
        <f>J23-C23</f>
        <v>0</v>
      </c>
    </row>
    <row r="24" spans="1:11" ht="15" customHeight="1">
      <c r="A24" s="718" t="s">
        <v>794</v>
      </c>
      <c r="B24" s="718"/>
      <c r="C24" s="212">
        <f ca="1">SUMIF($I$5:$I$23,$I24,C$5:C$22)</f>
        <v>1</v>
      </c>
      <c r="D24" s="213">
        <f>D23/$C$23</f>
        <v>0.62704129948335952</v>
      </c>
      <c r="E24" s="213">
        <f>E23/$C$23</f>
        <v>0.35640628249237616</v>
      </c>
      <c r="F24" s="213">
        <f t="shared" ref="F24:G24" si="5">F23/$C$23</f>
        <v>1.6552418024264295E-2</v>
      </c>
      <c r="G24" s="213">
        <f t="shared" si="5"/>
        <v>0</v>
      </c>
      <c r="H24" s="513"/>
      <c r="I24" s="97" t="s">
        <v>548</v>
      </c>
      <c r="J24" s="101">
        <f>SUM(D24:F24)</f>
        <v>1</v>
      </c>
    </row>
    <row r="25" spans="1:11" ht="15" customHeight="1">
      <c r="A25" s="718" t="s">
        <v>792</v>
      </c>
      <c r="B25" s="718"/>
      <c r="C25" s="214"/>
      <c r="D25" s="215">
        <f>D23</f>
        <v>80569.59</v>
      </c>
      <c r="E25" s="215">
        <f>E23+D25</f>
        <v>126364.83199999999</v>
      </c>
      <c r="F25" s="215">
        <f t="shared" ref="F25" si="6">F23+E25</f>
        <v>128491.68</v>
      </c>
      <c r="G25" s="215">
        <f>G23+F25</f>
        <v>128491.68</v>
      </c>
      <c r="H25" s="514"/>
    </row>
    <row r="26" spans="1:11" ht="15" customHeight="1">
      <c r="A26" s="718" t="s">
        <v>793</v>
      </c>
      <c r="B26" s="718"/>
      <c r="C26" s="214"/>
      <c r="D26" s="216">
        <f>D24</f>
        <v>0.62704129948335952</v>
      </c>
      <c r="E26" s="216">
        <f>E24+D26</f>
        <v>0.98344758197573567</v>
      </c>
      <c r="F26" s="216">
        <f>F24+E26</f>
        <v>1</v>
      </c>
      <c r="G26" s="216">
        <f>G24+F26</f>
        <v>1</v>
      </c>
      <c r="H26" s="515"/>
    </row>
    <row r="27" spans="1:11">
      <c r="A27" s="715"/>
      <c r="B27" s="715"/>
      <c r="C27" s="715"/>
      <c r="D27" s="715"/>
      <c r="E27" s="715"/>
      <c r="F27" s="21"/>
      <c r="G27" s="21"/>
      <c r="H27" s="21"/>
    </row>
    <row r="28" spans="1:11">
      <c r="A28" s="502"/>
      <c r="B28" s="502"/>
      <c r="C28" s="502"/>
      <c r="D28" s="502"/>
      <c r="E28" s="502"/>
      <c r="F28" s="21"/>
      <c r="G28" s="21"/>
      <c r="H28" s="21"/>
    </row>
    <row r="29" spans="1:11">
      <c r="A29" s="502"/>
      <c r="B29" s="502"/>
      <c r="C29" s="502"/>
      <c r="D29" s="502"/>
      <c r="E29" s="502"/>
      <c r="F29" s="21"/>
      <c r="G29" s="21"/>
      <c r="H29" s="21"/>
    </row>
    <row r="30" spans="1:11">
      <c r="A30" s="317" t="s">
        <v>7481</v>
      </c>
      <c r="B30" s="503" t="str">
        <f>ORCAMENTO!E61</f>
        <v>BAIXO GUANDU - ES, 09 DE FEVEREIRO DE 2026.</v>
      </c>
      <c r="C30" s="502"/>
      <c r="D30" s="502"/>
      <c r="E30" s="502"/>
      <c r="F30" s="21"/>
      <c r="G30" s="21"/>
      <c r="H30" s="21"/>
    </row>
    <row r="31" spans="1:11" ht="51" customHeight="1" thickBot="1">
      <c r="C31" s="330"/>
      <c r="D31" s="330"/>
      <c r="E31" s="330"/>
      <c r="F31" s="315"/>
      <c r="G31" s="21"/>
      <c r="H31" s="21"/>
    </row>
    <row r="32" spans="1:11">
      <c r="A32" s="21"/>
      <c r="B32" s="21"/>
      <c r="C32" s="21"/>
      <c r="D32" s="504" t="str">
        <f>ORCAMENTO!F62</f>
        <v>FABRICIO BENÍCIO DE BRITO</v>
      </c>
      <c r="E32" s="21"/>
      <c r="F32" s="21"/>
      <c r="G32" s="314"/>
      <c r="H32" s="314"/>
    </row>
    <row r="33" spans="1:8">
      <c r="A33" s="21"/>
      <c r="B33" s="21"/>
      <c r="C33" s="21"/>
      <c r="D33" s="504" t="str">
        <f>ORCAMENTO!F63</f>
        <v xml:space="preserve">CREA: ES-014512/D </v>
      </c>
      <c r="E33" s="21"/>
      <c r="F33" s="21"/>
      <c r="G33" s="21"/>
      <c r="H33" s="21"/>
    </row>
  </sheetData>
  <mergeCells count="26">
    <mergeCell ref="A7:A8"/>
    <mergeCell ref="B7:B8"/>
    <mergeCell ref="B3:F3"/>
    <mergeCell ref="B2:F2"/>
    <mergeCell ref="A1:F1"/>
    <mergeCell ref="A5:A6"/>
    <mergeCell ref="B5:B6"/>
    <mergeCell ref="A9:A10"/>
    <mergeCell ref="B9:B10"/>
    <mergeCell ref="A21:A22"/>
    <mergeCell ref="B21:B22"/>
    <mergeCell ref="A17:A18"/>
    <mergeCell ref="B17:B18"/>
    <mergeCell ref="A15:A16"/>
    <mergeCell ref="A19:A20"/>
    <mergeCell ref="B19:B20"/>
    <mergeCell ref="B15:B16"/>
    <mergeCell ref="A13:A14"/>
    <mergeCell ref="B13:B14"/>
    <mergeCell ref="A27:E27"/>
    <mergeCell ref="A11:A12"/>
    <mergeCell ref="B11:B12"/>
    <mergeCell ref="A23:B23"/>
    <mergeCell ref="A24:B24"/>
    <mergeCell ref="A25:B25"/>
    <mergeCell ref="A26:B26"/>
  </mergeCells>
  <printOptions horizontalCentered="1"/>
  <pageMargins left="0.51181102362204722" right="0.51181102362204722" top="1.3779527559055118" bottom="0.78740157480314965" header="0.31496062992125984" footer="0.31496062992125984"/>
  <pageSetup paperSize="9" fitToHeight="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7545"/>
  <sheetViews>
    <sheetView zoomScale="89" zoomScaleNormal="89" workbookViewId="0">
      <pane ySplit="2" topLeftCell="A3" activePane="bottomLeft" state="frozen"/>
      <selection pane="bottomLeft" activeCell="B12" sqref="B12"/>
    </sheetView>
  </sheetViews>
  <sheetFormatPr defaultColWidth="0" defaultRowHeight="11.25"/>
  <cols>
    <col min="1" max="1" width="20.625" style="254" customWidth="1"/>
    <col min="2" max="2" width="186.375" style="140" customWidth="1"/>
    <col min="3" max="3" width="9.375" style="139" customWidth="1"/>
    <col min="4" max="4" width="11.875" style="139" customWidth="1"/>
    <col min="5" max="5" width="15.625" style="141" customWidth="1"/>
    <col min="6" max="16384" width="9" style="12" hidden="1"/>
  </cols>
  <sheetData>
    <row r="1" spans="1:5" ht="21" customHeight="1">
      <c r="A1" s="252" t="s">
        <v>601</v>
      </c>
      <c r="B1" s="137">
        <v>45962</v>
      </c>
      <c r="C1" s="332" t="s">
        <v>598</v>
      </c>
      <c r="D1" s="332"/>
      <c r="E1" s="332"/>
    </row>
    <row r="2" spans="1:5" ht="21" customHeight="1">
      <c r="A2" s="253" t="s">
        <v>743</v>
      </c>
      <c r="B2" s="138" t="s">
        <v>590</v>
      </c>
      <c r="C2" s="138" t="s">
        <v>15</v>
      </c>
      <c r="D2" s="138" t="s">
        <v>801</v>
      </c>
      <c r="E2" s="138" t="s">
        <v>736</v>
      </c>
    </row>
    <row r="3" spans="1:5" ht="28.5">
      <c r="A3">
        <v>21013</v>
      </c>
      <c r="B3" s="533" t="s">
        <v>21410</v>
      </c>
      <c r="C3" t="s">
        <v>1</v>
      </c>
      <c r="D3"/>
      <c r="E3" s="250">
        <v>89.2</v>
      </c>
    </row>
    <row r="4" spans="1:5" ht="28.5">
      <c r="A4">
        <v>38056</v>
      </c>
      <c r="B4" s="533" t="s">
        <v>21427</v>
      </c>
      <c r="C4" t="s">
        <v>15</v>
      </c>
      <c r="D4"/>
      <c r="E4" s="250">
        <v>33.159999999999997</v>
      </c>
    </row>
    <row r="5" spans="1:5" ht="14.25">
      <c r="A5"/>
      <c r="B5"/>
      <c r="C5"/>
      <c r="D5"/>
      <c r="E5" s="250"/>
    </row>
    <row r="6" spans="1:5" ht="14.25">
      <c r="A6"/>
      <c r="B6"/>
      <c r="C6"/>
      <c r="D6"/>
      <c r="E6" s="250"/>
    </row>
    <row r="7" spans="1:5" ht="14.25">
      <c r="A7"/>
      <c r="B7"/>
      <c r="C7"/>
      <c r="D7"/>
      <c r="E7" s="250"/>
    </row>
    <row r="8" spans="1:5" ht="14.25">
      <c r="A8"/>
      <c r="B8"/>
      <c r="C8"/>
      <c r="D8"/>
      <c r="E8" s="250"/>
    </row>
    <row r="9" spans="1:5" ht="14.25">
      <c r="A9"/>
      <c r="B9"/>
      <c r="C9"/>
      <c r="D9"/>
      <c r="E9" s="250"/>
    </row>
    <row r="10" spans="1:5" ht="14.25">
      <c r="A10"/>
      <c r="B10"/>
      <c r="C10"/>
      <c r="D10"/>
      <c r="E10" s="250"/>
    </row>
    <row r="11" spans="1:5" ht="14.25">
      <c r="A11"/>
      <c r="B11"/>
      <c r="C11"/>
      <c r="D11"/>
      <c r="E11" s="250"/>
    </row>
    <row r="12" spans="1:5" ht="14.25">
      <c r="A12"/>
      <c r="B12"/>
      <c r="C12"/>
      <c r="D12"/>
      <c r="E12" s="250"/>
    </row>
    <row r="13" spans="1:5" ht="14.25">
      <c r="A13"/>
      <c r="B13"/>
      <c r="C13"/>
      <c r="D13"/>
      <c r="E13" s="250"/>
    </row>
    <row r="14" spans="1:5" ht="14.25">
      <c r="A14"/>
      <c r="B14"/>
      <c r="C14"/>
      <c r="D14"/>
      <c r="E14" s="250"/>
    </row>
    <row r="15" spans="1:5" ht="14.25">
      <c r="A15"/>
      <c r="B15"/>
      <c r="C15"/>
      <c r="D15"/>
      <c r="E15" s="250"/>
    </row>
    <row r="16" spans="1:5" ht="14.25">
      <c r="A16"/>
      <c r="B16" s="549" t="s">
        <v>21412</v>
      </c>
      <c r="C16"/>
      <c r="D16"/>
      <c r="E16" s="250"/>
    </row>
    <row r="17" spans="1:5" ht="14.25">
      <c r="A17"/>
      <c r="B17" s="549"/>
      <c r="C17"/>
      <c r="D17"/>
      <c r="E17" s="250"/>
    </row>
    <row r="18" spans="1:5" ht="14.25">
      <c r="A18">
        <v>14166</v>
      </c>
      <c r="B18" t="s">
        <v>21413</v>
      </c>
      <c r="C18" t="s">
        <v>15</v>
      </c>
      <c r="D18"/>
      <c r="E18" s="333">
        <v>1339.33</v>
      </c>
    </row>
    <row r="19" spans="1:5" ht="14.25">
      <c r="A19">
        <v>39746</v>
      </c>
      <c r="B19" t="s">
        <v>21414</v>
      </c>
      <c r="C19" t="s">
        <v>15</v>
      </c>
      <c r="D19"/>
      <c r="E19" s="250">
        <v>88.77</v>
      </c>
    </row>
    <row r="20" spans="1:5" ht="14.25">
      <c r="A20">
        <v>21138</v>
      </c>
      <c r="B20" t="s">
        <v>21415</v>
      </c>
      <c r="C20" t="s">
        <v>1</v>
      </c>
      <c r="D20"/>
      <c r="E20" s="250">
        <v>9.39</v>
      </c>
    </row>
    <row r="21" spans="1:5" ht="14.25">
      <c r="A21"/>
      <c r="B21"/>
      <c r="C21"/>
      <c r="D21"/>
      <c r="E21" s="250"/>
    </row>
    <row r="22" spans="1:5" ht="14.25">
      <c r="A22"/>
      <c r="B22"/>
      <c r="C22"/>
      <c r="D22"/>
      <c r="E22" s="250"/>
    </row>
    <row r="23" spans="1:5" ht="14.25">
      <c r="A23"/>
      <c r="B23"/>
      <c r="C23"/>
      <c r="D23"/>
      <c r="E23" s="250"/>
    </row>
    <row r="24" spans="1:5" ht="14.25">
      <c r="A24"/>
      <c r="B24"/>
      <c r="C24"/>
      <c r="D24"/>
      <c r="E24" s="250"/>
    </row>
    <row r="25" spans="1:5" ht="14.25">
      <c r="A25"/>
      <c r="B25"/>
      <c r="C25"/>
      <c r="D25"/>
      <c r="E25" s="250"/>
    </row>
    <row r="26" spans="1:5" ht="14.25">
      <c r="A26"/>
      <c r="B26"/>
      <c r="C26"/>
      <c r="D26"/>
      <c r="E26" s="250"/>
    </row>
    <row r="27" spans="1:5" ht="14.25">
      <c r="A27"/>
      <c r="B27"/>
      <c r="C27"/>
      <c r="D27"/>
      <c r="E27" s="250"/>
    </row>
    <row r="28" spans="1:5" ht="14.25">
      <c r="A28"/>
      <c r="B28"/>
      <c r="C28"/>
      <c r="D28"/>
      <c r="E28" s="250"/>
    </row>
    <row r="29" spans="1:5" ht="14.25">
      <c r="A29"/>
      <c r="B29"/>
      <c r="C29"/>
      <c r="D29"/>
      <c r="E29" s="250"/>
    </row>
    <row r="30" spans="1:5" ht="14.25">
      <c r="A30"/>
      <c r="B30"/>
      <c r="C30"/>
      <c r="D30"/>
      <c r="E30" s="250"/>
    </row>
    <row r="31" spans="1:5" ht="14.25">
      <c r="A31"/>
      <c r="B31"/>
      <c r="C31"/>
      <c r="D31"/>
      <c r="E31" s="250"/>
    </row>
    <row r="32" spans="1:5" ht="14.25">
      <c r="A32"/>
      <c r="B32"/>
      <c r="C32"/>
      <c r="D32"/>
      <c r="E32" s="250"/>
    </row>
    <row r="33" spans="1:5" ht="14.25">
      <c r="A33"/>
      <c r="B33"/>
      <c r="C33"/>
      <c r="D33"/>
      <c r="E33" s="250"/>
    </row>
    <row r="34" spans="1:5" ht="14.25">
      <c r="A34"/>
      <c r="B34"/>
      <c r="C34"/>
      <c r="D34"/>
      <c r="E34" s="250"/>
    </row>
    <row r="35" spans="1:5" ht="14.25">
      <c r="A35"/>
      <c r="B35"/>
      <c r="C35"/>
      <c r="D35"/>
      <c r="E35" s="250"/>
    </row>
    <row r="36" spans="1:5" ht="14.25">
      <c r="A36"/>
      <c r="B36"/>
      <c r="C36"/>
      <c r="D36"/>
      <c r="E36" s="250"/>
    </row>
    <row r="37" spans="1:5" ht="14.25">
      <c r="A37"/>
      <c r="B37"/>
      <c r="C37"/>
      <c r="D37"/>
      <c r="E37" s="250"/>
    </row>
    <row r="38" spans="1:5" ht="14.25">
      <c r="A38"/>
      <c r="B38"/>
      <c r="C38"/>
      <c r="D38"/>
      <c r="E38" s="250"/>
    </row>
    <row r="39" spans="1:5" ht="14.25">
      <c r="A39"/>
      <c r="B39"/>
      <c r="C39"/>
      <c r="D39"/>
      <c r="E39" s="250"/>
    </row>
    <row r="40" spans="1:5" ht="14.25">
      <c r="A40"/>
      <c r="B40"/>
      <c r="C40"/>
      <c r="D40"/>
      <c r="E40" s="250"/>
    </row>
    <row r="41" spans="1:5" ht="14.25">
      <c r="A41"/>
      <c r="B41"/>
      <c r="C41"/>
      <c r="D41"/>
      <c r="E41" s="250"/>
    </row>
    <row r="42" spans="1:5" ht="14.25">
      <c r="A42"/>
      <c r="B42"/>
      <c r="C42"/>
      <c r="D42"/>
      <c r="E42" s="250"/>
    </row>
    <row r="43" spans="1:5" ht="14.25">
      <c r="A43"/>
      <c r="B43"/>
      <c r="C43"/>
      <c r="D43"/>
      <c r="E43" s="250"/>
    </row>
    <row r="44" spans="1:5" ht="14.25">
      <c r="A44"/>
      <c r="B44"/>
      <c r="C44"/>
      <c r="D44"/>
      <c r="E44" s="250"/>
    </row>
    <row r="45" spans="1:5" ht="14.25">
      <c r="A45"/>
      <c r="B45"/>
      <c r="C45"/>
      <c r="D45"/>
      <c r="E45" s="250"/>
    </row>
    <row r="46" spans="1:5" ht="14.25">
      <c r="A46"/>
      <c r="B46"/>
      <c r="C46"/>
      <c r="D46"/>
      <c r="E46" s="250"/>
    </row>
    <row r="47" spans="1:5" ht="14.25">
      <c r="A47"/>
      <c r="B47"/>
      <c r="C47"/>
      <c r="D47"/>
      <c r="E47" s="250"/>
    </row>
    <row r="48" spans="1:5" ht="14.25">
      <c r="A48"/>
      <c r="B48"/>
      <c r="C48"/>
      <c r="D48"/>
      <c r="E48" s="250"/>
    </row>
    <row r="49" spans="1:5" ht="14.25">
      <c r="A49"/>
      <c r="B49"/>
      <c r="C49"/>
      <c r="D49"/>
      <c r="E49" s="250"/>
    </row>
    <row r="50" spans="1:5" ht="14.25">
      <c r="A50"/>
      <c r="B50"/>
      <c r="C50"/>
      <c r="D50"/>
      <c r="E50" s="250"/>
    </row>
    <row r="51" spans="1:5" ht="14.25">
      <c r="A51"/>
      <c r="B51"/>
      <c r="C51"/>
      <c r="D51"/>
      <c r="E51" s="250"/>
    </row>
    <row r="52" spans="1:5" ht="14.25">
      <c r="A52"/>
      <c r="B52"/>
      <c r="C52"/>
      <c r="D52"/>
      <c r="E52" s="250"/>
    </row>
    <row r="53" spans="1:5" ht="14.25">
      <c r="A53"/>
      <c r="B53"/>
      <c r="C53"/>
      <c r="D53"/>
      <c r="E53" s="250"/>
    </row>
    <row r="54" spans="1:5" ht="14.25">
      <c r="A54"/>
      <c r="B54"/>
      <c r="C54"/>
      <c r="D54"/>
      <c r="E54" s="250"/>
    </row>
    <row r="55" spans="1:5" ht="14.25">
      <c r="A55"/>
      <c r="B55"/>
      <c r="C55"/>
      <c r="D55"/>
      <c r="E55" s="250"/>
    </row>
    <row r="56" spans="1:5" ht="14.25">
      <c r="A56"/>
      <c r="B56"/>
      <c r="C56"/>
      <c r="D56"/>
      <c r="E56" s="250"/>
    </row>
    <row r="57" spans="1:5" ht="14.25">
      <c r="A57"/>
      <c r="B57"/>
      <c r="C57"/>
      <c r="D57"/>
      <c r="E57" s="250"/>
    </row>
    <row r="58" spans="1:5" ht="14.25">
      <c r="A58"/>
      <c r="B58"/>
      <c r="C58"/>
      <c r="D58"/>
      <c r="E58" s="250"/>
    </row>
    <row r="59" spans="1:5" ht="14.25">
      <c r="A59"/>
      <c r="B59"/>
      <c r="C59"/>
      <c r="D59"/>
      <c r="E59" s="250"/>
    </row>
    <row r="60" spans="1:5" ht="14.25">
      <c r="A60"/>
      <c r="B60"/>
      <c r="C60"/>
      <c r="D60"/>
      <c r="E60" s="250"/>
    </row>
    <row r="61" spans="1:5" ht="14.25">
      <c r="A61"/>
      <c r="B61"/>
      <c r="C61"/>
      <c r="D61"/>
      <c r="E61" s="250"/>
    </row>
    <row r="62" spans="1:5" ht="14.25">
      <c r="A62"/>
      <c r="B62"/>
      <c r="C62"/>
      <c r="D62"/>
      <c r="E62" s="250"/>
    </row>
    <row r="63" spans="1:5" ht="14.25">
      <c r="A63"/>
      <c r="B63"/>
      <c r="C63"/>
      <c r="D63"/>
      <c r="E63" s="250"/>
    </row>
    <row r="64" spans="1:5" ht="14.25">
      <c r="A64"/>
      <c r="B64"/>
      <c r="C64"/>
      <c r="D64"/>
      <c r="E64" s="250"/>
    </row>
    <row r="65" spans="1:5" ht="14.25">
      <c r="A65"/>
      <c r="B65"/>
      <c r="C65"/>
      <c r="D65"/>
      <c r="E65" s="250"/>
    </row>
    <row r="66" spans="1:5" ht="14.25">
      <c r="A66"/>
      <c r="B66"/>
      <c r="C66"/>
      <c r="D66"/>
      <c r="E66" s="250"/>
    </row>
    <row r="67" spans="1:5" ht="14.25">
      <c r="A67"/>
      <c r="B67"/>
      <c r="C67"/>
      <c r="D67"/>
      <c r="E67" s="250"/>
    </row>
    <row r="68" spans="1:5" ht="14.25">
      <c r="A68"/>
      <c r="B68"/>
      <c r="C68"/>
      <c r="D68"/>
      <c r="E68" s="250"/>
    </row>
    <row r="69" spans="1:5" ht="14.25">
      <c r="A69"/>
      <c r="B69"/>
      <c r="C69"/>
      <c r="D69"/>
      <c r="E69" s="250"/>
    </row>
    <row r="70" spans="1:5" ht="14.25">
      <c r="A70"/>
      <c r="B70"/>
      <c r="C70"/>
      <c r="D70"/>
      <c r="E70" s="250"/>
    </row>
    <row r="71" spans="1:5" ht="14.25">
      <c r="A71"/>
      <c r="B71"/>
      <c r="C71"/>
      <c r="D71"/>
      <c r="E71" s="250"/>
    </row>
    <row r="72" spans="1:5" ht="14.25">
      <c r="A72"/>
      <c r="B72"/>
      <c r="C72"/>
      <c r="D72"/>
      <c r="E72" s="250"/>
    </row>
    <row r="73" spans="1:5" ht="14.25">
      <c r="A73"/>
      <c r="B73"/>
      <c r="C73"/>
      <c r="D73"/>
      <c r="E73" s="250"/>
    </row>
    <row r="74" spans="1:5" ht="14.25">
      <c r="A74"/>
      <c r="B74"/>
      <c r="C74"/>
      <c r="D74"/>
      <c r="E74" s="250"/>
    </row>
    <row r="75" spans="1:5" ht="14.25">
      <c r="A75"/>
      <c r="B75"/>
      <c r="C75"/>
      <c r="D75"/>
      <c r="E75" s="250"/>
    </row>
    <row r="76" spans="1:5" ht="14.25">
      <c r="A76"/>
      <c r="B76"/>
      <c r="C76"/>
      <c r="D76"/>
      <c r="E76" s="250"/>
    </row>
    <row r="77" spans="1:5" ht="14.25">
      <c r="A77"/>
      <c r="B77"/>
      <c r="C77"/>
      <c r="D77"/>
      <c r="E77" s="250"/>
    </row>
    <row r="78" spans="1:5" ht="14.25">
      <c r="A78"/>
      <c r="B78"/>
      <c r="C78"/>
      <c r="D78"/>
      <c r="E78" s="250"/>
    </row>
    <row r="79" spans="1:5" ht="14.25">
      <c r="A79"/>
      <c r="B79"/>
      <c r="C79"/>
      <c r="D79"/>
      <c r="E79" s="250"/>
    </row>
    <row r="80" spans="1:5" ht="14.25">
      <c r="A80"/>
      <c r="B80"/>
      <c r="C80"/>
      <c r="D80"/>
      <c r="E80" s="250"/>
    </row>
    <row r="81" spans="1:5" ht="14.25">
      <c r="A81"/>
      <c r="B81"/>
      <c r="C81"/>
      <c r="D81"/>
      <c r="E81" s="250"/>
    </row>
    <row r="82" spans="1:5" ht="14.25">
      <c r="A82"/>
      <c r="B82"/>
      <c r="C82"/>
      <c r="D82"/>
      <c r="E82" s="250"/>
    </row>
    <row r="83" spans="1:5" ht="14.25">
      <c r="A83"/>
      <c r="B83"/>
      <c r="C83"/>
      <c r="D83"/>
      <c r="E83" s="250"/>
    </row>
    <row r="84" spans="1:5" ht="14.25">
      <c r="A84"/>
      <c r="B84"/>
      <c r="C84"/>
      <c r="D84"/>
      <c r="E84" s="250"/>
    </row>
    <row r="85" spans="1:5" ht="14.25">
      <c r="A85"/>
      <c r="B85"/>
      <c r="C85"/>
      <c r="D85"/>
      <c r="E85" s="250"/>
    </row>
    <row r="86" spans="1:5" ht="14.25">
      <c r="A86"/>
      <c r="B86"/>
      <c r="C86"/>
      <c r="D86"/>
      <c r="E86" s="250"/>
    </row>
    <row r="87" spans="1:5" ht="14.25">
      <c r="A87"/>
      <c r="B87"/>
      <c r="C87"/>
      <c r="D87"/>
      <c r="E87" s="250"/>
    </row>
    <row r="88" spans="1:5" ht="14.25">
      <c r="A88"/>
      <c r="B88"/>
      <c r="C88"/>
      <c r="D88"/>
      <c r="E88" s="250"/>
    </row>
    <row r="89" spans="1:5" ht="14.25">
      <c r="A89"/>
      <c r="B89"/>
      <c r="C89"/>
      <c r="D89"/>
      <c r="E89" s="250"/>
    </row>
    <row r="90" spans="1:5" ht="14.25">
      <c r="A90"/>
      <c r="B90"/>
      <c r="C90"/>
      <c r="D90"/>
      <c r="E90" s="250"/>
    </row>
    <row r="91" spans="1:5" ht="14.25">
      <c r="A91"/>
      <c r="B91"/>
      <c r="C91"/>
      <c r="D91"/>
      <c r="E91" s="250"/>
    </row>
    <row r="92" spans="1:5" ht="14.25">
      <c r="A92"/>
      <c r="B92"/>
      <c r="C92"/>
      <c r="D92"/>
      <c r="E92" s="250"/>
    </row>
    <row r="93" spans="1:5" ht="14.25">
      <c r="A93"/>
      <c r="B93"/>
      <c r="C93"/>
      <c r="D93"/>
      <c r="E93" s="250"/>
    </row>
    <row r="94" spans="1:5" ht="14.25">
      <c r="A94"/>
      <c r="B94"/>
      <c r="C94"/>
      <c r="D94"/>
      <c r="E94" s="250"/>
    </row>
    <row r="95" spans="1:5" ht="14.25">
      <c r="A95"/>
      <c r="B95"/>
      <c r="C95"/>
      <c r="D95"/>
      <c r="E95" s="250"/>
    </row>
    <row r="96" spans="1:5" ht="14.25">
      <c r="A96"/>
      <c r="B96"/>
      <c r="C96"/>
      <c r="D96"/>
      <c r="E96" s="250"/>
    </row>
    <row r="97" spans="1:5" ht="14.25">
      <c r="A97"/>
      <c r="B97"/>
      <c r="C97"/>
      <c r="D97"/>
      <c r="E97" s="250"/>
    </row>
    <row r="98" spans="1:5" ht="14.25">
      <c r="A98"/>
      <c r="B98"/>
      <c r="C98"/>
      <c r="D98"/>
      <c r="E98" s="250"/>
    </row>
    <row r="99" spans="1:5" ht="14.25">
      <c r="A99"/>
      <c r="B99"/>
      <c r="C99"/>
      <c r="D99"/>
      <c r="E99" s="250"/>
    </row>
    <row r="100" spans="1:5" ht="14.25">
      <c r="A100"/>
      <c r="B100"/>
      <c r="C100"/>
      <c r="D100"/>
      <c r="E100" s="250"/>
    </row>
    <row r="101" spans="1:5" ht="14.25">
      <c r="A101"/>
      <c r="B101"/>
      <c r="C101"/>
      <c r="D101"/>
      <c r="E101" s="250"/>
    </row>
    <row r="102" spans="1:5" ht="14.25">
      <c r="A102"/>
      <c r="B102"/>
      <c r="C102"/>
      <c r="D102"/>
      <c r="E102" s="250"/>
    </row>
    <row r="103" spans="1:5" ht="14.25">
      <c r="A103"/>
      <c r="B103"/>
      <c r="C103"/>
      <c r="D103"/>
      <c r="E103" s="250"/>
    </row>
    <row r="104" spans="1:5" ht="14.25">
      <c r="A104"/>
      <c r="B104"/>
      <c r="C104"/>
      <c r="D104"/>
      <c r="E104" s="250"/>
    </row>
    <row r="105" spans="1:5" ht="14.25">
      <c r="A105"/>
      <c r="B105"/>
      <c r="C105"/>
      <c r="D105"/>
      <c r="E105" s="250"/>
    </row>
    <row r="106" spans="1:5" ht="14.25">
      <c r="A106"/>
      <c r="B106"/>
      <c r="C106"/>
      <c r="D106"/>
      <c r="E106" s="250"/>
    </row>
    <row r="107" spans="1:5" ht="14.25">
      <c r="A107"/>
      <c r="B107"/>
      <c r="C107"/>
      <c r="D107"/>
      <c r="E107" s="250"/>
    </row>
    <row r="108" spans="1:5" ht="14.25">
      <c r="A108"/>
      <c r="B108"/>
      <c r="C108"/>
      <c r="D108"/>
      <c r="E108" s="250"/>
    </row>
    <row r="109" spans="1:5" ht="14.25">
      <c r="A109"/>
      <c r="B109"/>
      <c r="C109"/>
      <c r="D109"/>
      <c r="E109" s="250"/>
    </row>
    <row r="110" spans="1:5" ht="14.25">
      <c r="A110"/>
      <c r="B110"/>
      <c r="C110"/>
      <c r="D110"/>
      <c r="E110" s="250"/>
    </row>
    <row r="111" spans="1:5" ht="14.25">
      <c r="A111"/>
      <c r="B111"/>
      <c r="C111"/>
      <c r="D111"/>
      <c r="E111" s="250"/>
    </row>
    <row r="112" spans="1:5" ht="14.25">
      <c r="A112"/>
      <c r="B112"/>
      <c r="C112"/>
      <c r="D112"/>
      <c r="E112" s="250"/>
    </row>
    <row r="113" spans="1:5" ht="14.25">
      <c r="A113"/>
      <c r="B113"/>
      <c r="C113"/>
      <c r="D113"/>
      <c r="E113" s="250"/>
    </row>
    <row r="114" spans="1:5" ht="14.25">
      <c r="A114"/>
      <c r="B114"/>
      <c r="C114"/>
      <c r="D114"/>
      <c r="E114" s="250"/>
    </row>
    <row r="115" spans="1:5" ht="14.25">
      <c r="A115"/>
      <c r="B115"/>
      <c r="C115"/>
      <c r="D115"/>
      <c r="E115" s="250"/>
    </row>
    <row r="116" spans="1:5" ht="14.25">
      <c r="A116"/>
      <c r="B116"/>
      <c r="C116"/>
      <c r="D116"/>
      <c r="E116" s="250"/>
    </row>
    <row r="117" spans="1:5" ht="14.25">
      <c r="A117"/>
      <c r="B117"/>
      <c r="C117"/>
      <c r="D117"/>
      <c r="E117" s="250"/>
    </row>
    <row r="118" spans="1:5" ht="14.25">
      <c r="A118"/>
      <c r="B118"/>
      <c r="C118"/>
      <c r="D118"/>
      <c r="E118" s="250"/>
    </row>
    <row r="119" spans="1:5" ht="14.25">
      <c r="A119"/>
      <c r="B119"/>
      <c r="C119"/>
      <c r="D119"/>
      <c r="E119" s="250"/>
    </row>
    <row r="120" spans="1:5" ht="14.25">
      <c r="A120"/>
      <c r="B120"/>
      <c r="C120"/>
      <c r="D120"/>
      <c r="E120" s="250"/>
    </row>
    <row r="121" spans="1:5" ht="14.25">
      <c r="A121"/>
      <c r="B121"/>
      <c r="C121"/>
      <c r="D121"/>
      <c r="E121" s="250"/>
    </row>
    <row r="122" spans="1:5" ht="14.25">
      <c r="A122"/>
      <c r="B122"/>
      <c r="C122"/>
      <c r="D122"/>
      <c r="E122" s="250"/>
    </row>
    <row r="123" spans="1:5" ht="14.25">
      <c r="A123"/>
      <c r="B123"/>
      <c r="C123"/>
      <c r="D123"/>
      <c r="E123" s="250"/>
    </row>
    <row r="124" spans="1:5" ht="14.25">
      <c r="A124"/>
      <c r="B124"/>
      <c r="C124"/>
      <c r="D124"/>
      <c r="E124" s="250"/>
    </row>
    <row r="125" spans="1:5" ht="14.25">
      <c r="A125"/>
      <c r="B125"/>
      <c r="C125"/>
      <c r="D125"/>
      <c r="E125" s="250"/>
    </row>
    <row r="126" spans="1:5" ht="14.25">
      <c r="A126"/>
      <c r="B126"/>
      <c r="C126"/>
      <c r="D126"/>
      <c r="E126" s="250"/>
    </row>
    <row r="127" spans="1:5" ht="14.25">
      <c r="A127"/>
      <c r="B127"/>
      <c r="C127"/>
      <c r="D127"/>
      <c r="E127" s="250"/>
    </row>
    <row r="128" spans="1:5" ht="14.25">
      <c r="A128"/>
      <c r="B128"/>
      <c r="C128"/>
      <c r="D128"/>
      <c r="E128" s="250"/>
    </row>
    <row r="129" spans="1:5" ht="14.25">
      <c r="A129"/>
      <c r="B129"/>
      <c r="C129"/>
      <c r="D129"/>
      <c r="E129" s="250"/>
    </row>
    <row r="130" spans="1:5" ht="14.25">
      <c r="A130"/>
      <c r="B130"/>
      <c r="C130"/>
      <c r="D130"/>
      <c r="E130" s="250"/>
    </row>
    <row r="131" spans="1:5" ht="14.25">
      <c r="A131"/>
      <c r="B131"/>
      <c r="C131"/>
      <c r="D131"/>
      <c r="E131" s="250"/>
    </row>
    <row r="132" spans="1:5" ht="14.25">
      <c r="A132"/>
      <c r="B132"/>
      <c r="C132"/>
      <c r="D132"/>
      <c r="E132" s="250"/>
    </row>
    <row r="133" spans="1:5" ht="14.25">
      <c r="A133"/>
      <c r="B133"/>
      <c r="C133"/>
      <c r="D133"/>
      <c r="E133" s="250"/>
    </row>
    <row r="134" spans="1:5" ht="14.25">
      <c r="A134"/>
      <c r="B134"/>
      <c r="C134"/>
      <c r="D134"/>
      <c r="E134" s="250"/>
    </row>
    <row r="135" spans="1:5" ht="14.25">
      <c r="A135"/>
      <c r="B135"/>
      <c r="C135"/>
      <c r="D135"/>
      <c r="E135" s="250"/>
    </row>
    <row r="136" spans="1:5" ht="14.25">
      <c r="A136"/>
      <c r="B136"/>
      <c r="C136"/>
      <c r="D136"/>
      <c r="E136" s="250"/>
    </row>
    <row r="137" spans="1:5" ht="14.25">
      <c r="A137"/>
      <c r="B137"/>
      <c r="C137"/>
      <c r="D137"/>
      <c r="E137" s="250"/>
    </row>
    <row r="138" spans="1:5" ht="14.25">
      <c r="A138"/>
      <c r="B138"/>
      <c r="C138"/>
      <c r="D138"/>
      <c r="E138" s="250"/>
    </row>
    <row r="139" spans="1:5" ht="14.25">
      <c r="A139"/>
      <c r="B139"/>
      <c r="C139"/>
      <c r="D139"/>
      <c r="E139" s="333"/>
    </row>
    <row r="140" spans="1:5" ht="14.25">
      <c r="A140"/>
      <c r="B140"/>
      <c r="C140"/>
      <c r="D140"/>
      <c r="E140" s="333"/>
    </row>
    <row r="141" spans="1:5" ht="14.25">
      <c r="A141"/>
      <c r="B141"/>
      <c r="C141"/>
      <c r="D141"/>
      <c r="E141" s="333"/>
    </row>
    <row r="142" spans="1:5" ht="14.25">
      <c r="A142"/>
      <c r="B142"/>
      <c r="C142"/>
      <c r="D142"/>
      <c r="E142" s="333"/>
    </row>
    <row r="143" spans="1:5" ht="14.25">
      <c r="A143"/>
      <c r="B143"/>
      <c r="C143"/>
      <c r="D143"/>
      <c r="E143" s="250"/>
    </row>
    <row r="144" spans="1:5" ht="14.25">
      <c r="A144"/>
      <c r="B144"/>
      <c r="C144"/>
      <c r="D144"/>
      <c r="E144" s="250"/>
    </row>
    <row r="145" spans="1:5" ht="14.25">
      <c r="A145"/>
      <c r="B145"/>
      <c r="C145"/>
      <c r="D145"/>
      <c r="E145" s="250"/>
    </row>
    <row r="146" spans="1:5" ht="14.25">
      <c r="A146"/>
      <c r="B146"/>
      <c r="C146"/>
      <c r="D146"/>
      <c r="E146" s="250"/>
    </row>
    <row r="147" spans="1:5" ht="14.25">
      <c r="A147"/>
      <c r="B147"/>
      <c r="C147"/>
      <c r="D147"/>
      <c r="E147" s="333"/>
    </row>
    <row r="148" spans="1:5" ht="14.25">
      <c r="A148"/>
      <c r="B148"/>
      <c r="C148"/>
      <c r="D148"/>
      <c r="E148" s="250"/>
    </row>
    <row r="149" spans="1:5" ht="14.25">
      <c r="A149"/>
      <c r="B149"/>
      <c r="C149"/>
      <c r="D149"/>
      <c r="E149" s="333"/>
    </row>
    <row r="150" spans="1:5" ht="14.25">
      <c r="A150"/>
      <c r="B150"/>
      <c r="C150"/>
      <c r="D150"/>
      <c r="E150" s="250"/>
    </row>
    <row r="151" spans="1:5" ht="14.25">
      <c r="A151"/>
      <c r="B151"/>
      <c r="C151"/>
      <c r="D151"/>
      <c r="E151" s="333"/>
    </row>
    <row r="152" spans="1:5" ht="14.25">
      <c r="A152"/>
      <c r="B152"/>
      <c r="C152"/>
      <c r="D152"/>
      <c r="E152" s="250"/>
    </row>
    <row r="153" spans="1:5" ht="14.25">
      <c r="A153"/>
      <c r="B153"/>
      <c r="C153"/>
      <c r="D153"/>
      <c r="E153" s="333"/>
    </row>
    <row r="154" spans="1:5" ht="14.25">
      <c r="A154"/>
      <c r="B154"/>
      <c r="C154"/>
      <c r="D154"/>
      <c r="E154" s="250"/>
    </row>
    <row r="155" spans="1:5" ht="14.25">
      <c r="A155"/>
      <c r="B155"/>
      <c r="C155"/>
      <c r="D155"/>
      <c r="E155" s="333"/>
    </row>
    <row r="156" spans="1:5" ht="14.25">
      <c r="A156"/>
      <c r="B156"/>
      <c r="C156"/>
      <c r="D156"/>
      <c r="E156" s="250"/>
    </row>
    <row r="157" spans="1:5" ht="14.25">
      <c r="A157"/>
      <c r="B157"/>
      <c r="C157"/>
      <c r="D157"/>
      <c r="E157" s="333"/>
    </row>
    <row r="158" spans="1:5" ht="14.25">
      <c r="A158"/>
      <c r="B158"/>
      <c r="C158"/>
      <c r="D158"/>
      <c r="E158" s="250"/>
    </row>
    <row r="159" spans="1:5" ht="14.25">
      <c r="A159"/>
      <c r="B159"/>
      <c r="C159"/>
      <c r="D159"/>
      <c r="E159" s="333"/>
    </row>
    <row r="160" spans="1:5" ht="14.25">
      <c r="A160"/>
      <c r="B160"/>
      <c r="C160"/>
      <c r="D160"/>
      <c r="E160" s="250"/>
    </row>
    <row r="161" spans="1:5" ht="14.25">
      <c r="A161"/>
      <c r="B161"/>
      <c r="C161"/>
      <c r="D161"/>
      <c r="E161" s="250"/>
    </row>
    <row r="162" spans="1:5" ht="14.25">
      <c r="A162"/>
      <c r="B162"/>
      <c r="C162"/>
      <c r="D162"/>
      <c r="E162" s="250"/>
    </row>
    <row r="163" spans="1:5" ht="14.25">
      <c r="A163"/>
      <c r="B163"/>
      <c r="C163"/>
      <c r="D163"/>
      <c r="E163" s="250"/>
    </row>
    <row r="164" spans="1:5" ht="14.25">
      <c r="A164"/>
      <c r="B164"/>
      <c r="C164"/>
      <c r="D164"/>
      <c r="E164" s="250"/>
    </row>
    <row r="165" spans="1:5" ht="14.25">
      <c r="A165"/>
      <c r="B165"/>
      <c r="C165"/>
      <c r="D165"/>
      <c r="E165" s="250"/>
    </row>
    <row r="166" spans="1:5" ht="14.25">
      <c r="A166"/>
      <c r="B166"/>
      <c r="C166"/>
      <c r="D166"/>
      <c r="E166" s="250"/>
    </row>
    <row r="167" spans="1:5" ht="14.25">
      <c r="A167"/>
      <c r="B167"/>
      <c r="C167"/>
      <c r="D167"/>
      <c r="E167" s="250"/>
    </row>
    <row r="168" spans="1:5" ht="14.25">
      <c r="A168"/>
      <c r="B168"/>
      <c r="C168"/>
      <c r="D168"/>
      <c r="E168" s="250"/>
    </row>
    <row r="169" spans="1:5" ht="14.25">
      <c r="A169"/>
      <c r="B169"/>
      <c r="C169"/>
      <c r="D169"/>
      <c r="E169" s="250"/>
    </row>
    <row r="170" spans="1:5" ht="14.25">
      <c r="A170"/>
      <c r="B170"/>
      <c r="C170"/>
      <c r="D170"/>
      <c r="E170" s="250"/>
    </row>
    <row r="171" spans="1:5" ht="14.25">
      <c r="A171"/>
      <c r="B171"/>
      <c r="C171"/>
      <c r="D171"/>
      <c r="E171" s="250"/>
    </row>
    <row r="172" spans="1:5" ht="14.25">
      <c r="A172"/>
      <c r="B172"/>
      <c r="C172"/>
      <c r="D172"/>
      <c r="E172" s="250"/>
    </row>
    <row r="173" spans="1:5" ht="14.25">
      <c r="A173"/>
      <c r="B173"/>
      <c r="C173"/>
      <c r="D173"/>
      <c r="E173" s="250"/>
    </row>
    <row r="174" spans="1:5" ht="14.25">
      <c r="A174"/>
      <c r="B174"/>
      <c r="C174"/>
      <c r="D174"/>
      <c r="E174" s="333"/>
    </row>
    <row r="175" spans="1:5" ht="14.25">
      <c r="A175"/>
      <c r="B175"/>
      <c r="C175"/>
      <c r="D175"/>
      <c r="E175" s="250"/>
    </row>
    <row r="176" spans="1:5" ht="14.25">
      <c r="A176"/>
      <c r="B176"/>
      <c r="C176"/>
      <c r="D176"/>
      <c r="E176" s="333"/>
    </row>
    <row r="177" spans="1:5" ht="14.25">
      <c r="A177"/>
      <c r="B177"/>
      <c r="C177"/>
      <c r="D177"/>
      <c r="E177" s="333"/>
    </row>
    <row r="178" spans="1:5" ht="14.25">
      <c r="A178"/>
      <c r="B178"/>
      <c r="C178"/>
      <c r="D178"/>
      <c r="E178" s="250"/>
    </row>
    <row r="179" spans="1:5" ht="14.25">
      <c r="A179"/>
      <c r="B179"/>
      <c r="C179"/>
      <c r="D179"/>
      <c r="E179" s="250"/>
    </row>
    <row r="180" spans="1:5" ht="14.25">
      <c r="A180"/>
      <c r="B180"/>
      <c r="C180"/>
      <c r="D180"/>
      <c r="E180" s="250"/>
    </row>
    <row r="181" spans="1:5" ht="14.25">
      <c r="A181"/>
      <c r="B181"/>
      <c r="C181"/>
      <c r="D181"/>
      <c r="E181" s="250"/>
    </row>
    <row r="182" spans="1:5" ht="14.25">
      <c r="A182"/>
      <c r="B182"/>
      <c r="C182"/>
      <c r="D182"/>
      <c r="E182" s="250"/>
    </row>
    <row r="183" spans="1:5" ht="14.25">
      <c r="A183"/>
      <c r="B183"/>
      <c r="C183"/>
      <c r="D183"/>
      <c r="E183" s="250"/>
    </row>
    <row r="184" spans="1:5" ht="14.25">
      <c r="A184"/>
      <c r="B184"/>
      <c r="C184"/>
      <c r="D184"/>
      <c r="E184" s="250"/>
    </row>
    <row r="185" spans="1:5" ht="14.25">
      <c r="A185"/>
      <c r="B185"/>
      <c r="C185"/>
      <c r="D185"/>
      <c r="E185" s="250"/>
    </row>
    <row r="186" spans="1:5" ht="14.25">
      <c r="A186"/>
      <c r="B186"/>
      <c r="C186"/>
      <c r="D186"/>
      <c r="E186" s="250"/>
    </row>
    <row r="187" spans="1:5" ht="14.25">
      <c r="A187"/>
      <c r="B187"/>
      <c r="C187"/>
      <c r="D187"/>
      <c r="E187" s="250"/>
    </row>
    <row r="188" spans="1:5" ht="14.25">
      <c r="A188"/>
      <c r="B188"/>
      <c r="C188"/>
      <c r="D188"/>
      <c r="E188" s="250"/>
    </row>
    <row r="189" spans="1:5" ht="14.25">
      <c r="A189"/>
      <c r="B189"/>
      <c r="C189"/>
      <c r="D189"/>
      <c r="E189" s="250"/>
    </row>
    <row r="190" spans="1:5" ht="14.25">
      <c r="A190"/>
      <c r="B190"/>
      <c r="C190"/>
      <c r="D190"/>
      <c r="E190" s="250"/>
    </row>
    <row r="191" spans="1:5" ht="14.25">
      <c r="A191"/>
      <c r="B191"/>
      <c r="C191"/>
      <c r="D191"/>
      <c r="E191" s="250"/>
    </row>
    <row r="192" spans="1:5" ht="14.25">
      <c r="A192"/>
      <c r="B192"/>
      <c r="C192"/>
      <c r="D192"/>
      <c r="E192" s="250"/>
    </row>
    <row r="193" spans="1:5" ht="14.25">
      <c r="A193"/>
      <c r="B193"/>
      <c r="C193"/>
      <c r="D193"/>
      <c r="E193" s="250"/>
    </row>
    <row r="194" spans="1:5" ht="14.25">
      <c r="A194"/>
      <c r="B194"/>
      <c r="C194"/>
      <c r="D194"/>
      <c r="E194" s="250"/>
    </row>
    <row r="195" spans="1:5" ht="14.25">
      <c r="A195"/>
      <c r="B195"/>
      <c r="C195"/>
      <c r="D195"/>
      <c r="E195" s="250"/>
    </row>
    <row r="196" spans="1:5" ht="14.25">
      <c r="A196"/>
      <c r="B196"/>
      <c r="C196"/>
      <c r="D196"/>
      <c r="E196" s="250"/>
    </row>
    <row r="197" spans="1:5" ht="14.25">
      <c r="A197"/>
      <c r="B197"/>
      <c r="C197"/>
      <c r="D197"/>
      <c r="E197" s="250"/>
    </row>
    <row r="198" spans="1:5" ht="14.25">
      <c r="A198"/>
      <c r="B198"/>
      <c r="C198"/>
      <c r="D198"/>
      <c r="E198" s="250"/>
    </row>
    <row r="199" spans="1:5" ht="14.25">
      <c r="A199"/>
      <c r="B199"/>
      <c r="C199"/>
      <c r="D199"/>
      <c r="E199" s="250"/>
    </row>
    <row r="200" spans="1:5" ht="14.25">
      <c r="A200"/>
      <c r="B200"/>
      <c r="C200"/>
      <c r="D200"/>
      <c r="E200" s="250"/>
    </row>
    <row r="201" spans="1:5" ht="14.25">
      <c r="A201"/>
      <c r="B201"/>
      <c r="C201"/>
      <c r="D201"/>
      <c r="E201" s="250"/>
    </row>
    <row r="202" spans="1:5" ht="14.25">
      <c r="A202"/>
      <c r="B202"/>
      <c r="C202"/>
      <c r="D202"/>
      <c r="E202" s="250"/>
    </row>
    <row r="203" spans="1:5" ht="14.25">
      <c r="A203"/>
      <c r="B203"/>
      <c r="C203"/>
      <c r="D203"/>
      <c r="E203" s="250"/>
    </row>
    <row r="204" spans="1:5" ht="14.25">
      <c r="A204"/>
      <c r="B204"/>
      <c r="C204"/>
      <c r="D204"/>
      <c r="E204" s="250"/>
    </row>
    <row r="205" spans="1:5" ht="14.25">
      <c r="A205"/>
      <c r="B205"/>
      <c r="C205"/>
      <c r="D205"/>
      <c r="E205" s="250"/>
    </row>
    <row r="206" spans="1:5" ht="14.25">
      <c r="A206"/>
      <c r="B206"/>
      <c r="C206"/>
      <c r="D206"/>
      <c r="E206" s="333"/>
    </row>
    <row r="207" spans="1:5" ht="14.25">
      <c r="A207"/>
      <c r="B207"/>
      <c r="C207"/>
      <c r="D207"/>
      <c r="E207" s="250"/>
    </row>
    <row r="208" spans="1:5" ht="14.25">
      <c r="A208"/>
      <c r="B208"/>
      <c r="C208"/>
      <c r="D208"/>
      <c r="E208" s="250"/>
    </row>
    <row r="209" spans="1:5" ht="14.25">
      <c r="A209"/>
      <c r="B209"/>
      <c r="C209"/>
      <c r="D209"/>
      <c r="E209" s="250"/>
    </row>
    <row r="210" spans="1:5" ht="14.25">
      <c r="A210"/>
      <c r="B210"/>
      <c r="C210"/>
      <c r="D210"/>
      <c r="E210" s="250"/>
    </row>
    <row r="211" spans="1:5" ht="14.25">
      <c r="A211"/>
      <c r="B211"/>
      <c r="C211"/>
      <c r="D211"/>
      <c r="E211" s="250"/>
    </row>
    <row r="212" spans="1:5" ht="14.25">
      <c r="A212"/>
      <c r="B212"/>
      <c r="C212"/>
      <c r="D212"/>
      <c r="E212" s="250"/>
    </row>
    <row r="213" spans="1:5" ht="14.25">
      <c r="A213"/>
      <c r="B213"/>
      <c r="C213"/>
      <c r="D213"/>
      <c r="E213" s="250"/>
    </row>
    <row r="214" spans="1:5" ht="14.25">
      <c r="A214"/>
      <c r="B214"/>
      <c r="C214"/>
      <c r="D214"/>
      <c r="E214" s="250"/>
    </row>
    <row r="215" spans="1:5" ht="14.25">
      <c r="A215"/>
      <c r="B215"/>
      <c r="C215"/>
      <c r="D215"/>
      <c r="E215" s="250"/>
    </row>
    <row r="216" spans="1:5" ht="14.25">
      <c r="A216"/>
      <c r="B216"/>
      <c r="C216"/>
      <c r="D216"/>
      <c r="E216" s="250"/>
    </row>
    <row r="217" spans="1:5" ht="14.25">
      <c r="A217"/>
      <c r="B217"/>
      <c r="C217"/>
      <c r="D217"/>
      <c r="E217" s="250"/>
    </row>
    <row r="218" spans="1:5" ht="14.25">
      <c r="A218"/>
      <c r="B218"/>
      <c r="C218"/>
      <c r="D218"/>
      <c r="E218" s="250"/>
    </row>
    <row r="219" spans="1:5" ht="14.25">
      <c r="A219"/>
      <c r="B219"/>
      <c r="C219"/>
      <c r="D219"/>
      <c r="E219" s="250"/>
    </row>
    <row r="220" spans="1:5" ht="14.25">
      <c r="A220"/>
      <c r="B220"/>
      <c r="C220"/>
      <c r="D220"/>
      <c r="E220" s="250"/>
    </row>
    <row r="221" spans="1:5" ht="14.25">
      <c r="A221"/>
      <c r="B221"/>
      <c r="C221"/>
      <c r="D221"/>
      <c r="E221" s="250"/>
    </row>
    <row r="222" spans="1:5" ht="14.25">
      <c r="A222"/>
      <c r="B222"/>
      <c r="C222"/>
      <c r="D222"/>
      <c r="E222" s="250"/>
    </row>
    <row r="223" spans="1:5" ht="14.25">
      <c r="A223"/>
      <c r="B223"/>
      <c r="C223"/>
      <c r="D223"/>
      <c r="E223" s="333"/>
    </row>
    <row r="224" spans="1:5" ht="14.25">
      <c r="A224"/>
      <c r="B224"/>
      <c r="C224"/>
      <c r="D224"/>
      <c r="E224" s="250"/>
    </row>
    <row r="225" spans="1:5" ht="14.25">
      <c r="A225"/>
      <c r="B225"/>
      <c r="C225"/>
      <c r="D225"/>
      <c r="E225" s="250"/>
    </row>
    <row r="226" spans="1:5" ht="14.25">
      <c r="A226"/>
      <c r="B226"/>
      <c r="C226"/>
      <c r="D226"/>
      <c r="E226" s="333"/>
    </row>
    <row r="227" spans="1:5" ht="14.25">
      <c r="A227"/>
      <c r="B227"/>
      <c r="C227"/>
      <c r="D227"/>
      <c r="E227" s="250"/>
    </row>
    <row r="228" spans="1:5" ht="14.25">
      <c r="A228"/>
      <c r="B228"/>
      <c r="C228"/>
      <c r="D228"/>
      <c r="E228" s="250"/>
    </row>
    <row r="229" spans="1:5" ht="14.25">
      <c r="A229"/>
      <c r="B229"/>
      <c r="C229"/>
      <c r="D229"/>
      <c r="E229" s="250"/>
    </row>
    <row r="230" spans="1:5" ht="14.25">
      <c r="A230"/>
      <c r="B230"/>
      <c r="C230"/>
      <c r="D230"/>
      <c r="E230" s="250"/>
    </row>
    <row r="231" spans="1:5" ht="14.25">
      <c r="A231"/>
      <c r="B231"/>
      <c r="C231"/>
      <c r="D231"/>
      <c r="E231" s="250"/>
    </row>
    <row r="232" spans="1:5" ht="14.25">
      <c r="A232"/>
      <c r="B232"/>
      <c r="C232"/>
      <c r="D232"/>
      <c r="E232" s="250"/>
    </row>
    <row r="233" spans="1:5" ht="14.25">
      <c r="A233"/>
      <c r="B233"/>
      <c r="C233"/>
      <c r="D233"/>
      <c r="E233" s="250"/>
    </row>
    <row r="234" spans="1:5" ht="14.25">
      <c r="A234"/>
      <c r="B234"/>
      <c r="C234"/>
      <c r="D234"/>
      <c r="E234" s="250"/>
    </row>
    <row r="235" spans="1:5" ht="14.25">
      <c r="A235"/>
      <c r="B235"/>
      <c r="C235"/>
      <c r="D235"/>
      <c r="E235" s="250"/>
    </row>
    <row r="236" spans="1:5" ht="14.25">
      <c r="A236"/>
      <c r="B236"/>
      <c r="C236"/>
      <c r="D236"/>
      <c r="E236" s="250"/>
    </row>
    <row r="237" spans="1:5" ht="14.25">
      <c r="A237"/>
      <c r="B237"/>
      <c r="C237"/>
      <c r="D237"/>
      <c r="E237" s="250"/>
    </row>
    <row r="238" spans="1:5" ht="14.25">
      <c r="A238"/>
      <c r="B238"/>
      <c r="C238"/>
      <c r="D238"/>
      <c r="E238" s="250"/>
    </row>
    <row r="239" spans="1:5" ht="14.25">
      <c r="A239"/>
      <c r="B239"/>
      <c r="C239"/>
      <c r="D239"/>
      <c r="E239" s="250"/>
    </row>
    <row r="240" spans="1:5" ht="14.25">
      <c r="A240"/>
      <c r="B240"/>
      <c r="C240"/>
      <c r="D240"/>
      <c r="E240" s="250"/>
    </row>
    <row r="241" spans="1:5" ht="14.25">
      <c r="A241"/>
      <c r="B241"/>
      <c r="C241"/>
      <c r="D241"/>
      <c r="E241" s="250"/>
    </row>
    <row r="242" spans="1:5" ht="14.25">
      <c r="A242"/>
      <c r="B242"/>
      <c r="C242"/>
      <c r="D242"/>
      <c r="E242" s="333"/>
    </row>
    <row r="243" spans="1:5" ht="14.25">
      <c r="A243"/>
      <c r="B243"/>
      <c r="C243"/>
      <c r="D243"/>
      <c r="E243" s="250"/>
    </row>
    <row r="244" spans="1:5" ht="14.25">
      <c r="A244"/>
      <c r="B244"/>
      <c r="C244"/>
      <c r="D244"/>
      <c r="E244" s="333"/>
    </row>
    <row r="245" spans="1:5" ht="14.25">
      <c r="A245"/>
      <c r="B245"/>
      <c r="C245"/>
      <c r="D245"/>
      <c r="E245" s="250"/>
    </row>
    <row r="246" spans="1:5" ht="14.25">
      <c r="A246"/>
      <c r="B246"/>
      <c r="C246"/>
      <c r="D246"/>
      <c r="E246" s="333"/>
    </row>
    <row r="247" spans="1:5" ht="14.25">
      <c r="A247"/>
      <c r="B247"/>
      <c r="C247"/>
      <c r="D247"/>
      <c r="E247" s="333"/>
    </row>
    <row r="248" spans="1:5" ht="14.25">
      <c r="A248"/>
      <c r="B248"/>
      <c r="C248"/>
      <c r="D248"/>
      <c r="E248" s="333"/>
    </row>
    <row r="249" spans="1:5" ht="14.25">
      <c r="A249"/>
      <c r="B249"/>
      <c r="C249"/>
      <c r="D249"/>
      <c r="E249" s="333"/>
    </row>
    <row r="250" spans="1:5" ht="14.25">
      <c r="A250"/>
      <c r="B250"/>
      <c r="C250"/>
      <c r="D250"/>
      <c r="E250" s="333"/>
    </row>
    <row r="251" spans="1:5" ht="14.25">
      <c r="A251"/>
      <c r="B251"/>
      <c r="C251"/>
      <c r="D251"/>
      <c r="E251" s="333"/>
    </row>
    <row r="252" spans="1:5" ht="14.25">
      <c r="A252"/>
      <c r="B252"/>
      <c r="C252"/>
      <c r="D252"/>
      <c r="E252" s="333"/>
    </row>
    <row r="253" spans="1:5" ht="14.25">
      <c r="A253"/>
      <c r="B253"/>
      <c r="C253"/>
      <c r="D253"/>
      <c r="E253" s="333"/>
    </row>
    <row r="254" spans="1:5" ht="14.25">
      <c r="A254"/>
      <c r="B254"/>
      <c r="C254"/>
      <c r="D254"/>
      <c r="E254" s="333"/>
    </row>
    <row r="255" spans="1:5" ht="14.25">
      <c r="A255"/>
      <c r="B255"/>
      <c r="C255"/>
      <c r="D255"/>
      <c r="E255" s="333"/>
    </row>
    <row r="256" spans="1:5" ht="14.25">
      <c r="A256"/>
      <c r="B256"/>
      <c r="C256"/>
      <c r="D256"/>
      <c r="E256" s="333"/>
    </row>
    <row r="257" spans="1:5" ht="14.25">
      <c r="A257"/>
      <c r="B257"/>
      <c r="C257"/>
      <c r="D257"/>
      <c r="E257" s="333"/>
    </row>
    <row r="258" spans="1:5" ht="14.25">
      <c r="A258"/>
      <c r="B258"/>
      <c r="C258"/>
      <c r="D258"/>
      <c r="E258" s="333"/>
    </row>
    <row r="259" spans="1:5" ht="14.25">
      <c r="A259"/>
      <c r="B259"/>
      <c r="C259"/>
      <c r="D259"/>
      <c r="E259" s="333"/>
    </row>
    <row r="260" spans="1:5" ht="14.25">
      <c r="A260"/>
      <c r="B260"/>
      <c r="C260"/>
      <c r="D260"/>
      <c r="E260" s="333"/>
    </row>
    <row r="261" spans="1:5" ht="14.25">
      <c r="A261"/>
      <c r="B261"/>
      <c r="C261"/>
      <c r="D261"/>
      <c r="E261" s="333"/>
    </row>
    <row r="262" spans="1:5" ht="14.25">
      <c r="A262"/>
      <c r="B262"/>
      <c r="C262"/>
      <c r="D262"/>
      <c r="E262" s="333"/>
    </row>
    <row r="263" spans="1:5" ht="14.25">
      <c r="A263"/>
      <c r="B263"/>
      <c r="C263"/>
      <c r="D263"/>
      <c r="E263" s="333"/>
    </row>
    <row r="264" spans="1:5" ht="14.25">
      <c r="A264"/>
      <c r="B264"/>
      <c r="C264"/>
      <c r="D264"/>
      <c r="E264" s="333"/>
    </row>
    <row r="265" spans="1:5" ht="14.25">
      <c r="A265"/>
      <c r="B265"/>
      <c r="C265"/>
      <c r="D265"/>
      <c r="E265" s="333"/>
    </row>
    <row r="266" spans="1:5" ht="14.25">
      <c r="A266"/>
      <c r="B266"/>
      <c r="C266"/>
      <c r="D266"/>
      <c r="E266" s="333"/>
    </row>
    <row r="267" spans="1:5" ht="14.25">
      <c r="A267"/>
      <c r="B267"/>
      <c r="C267"/>
      <c r="D267"/>
      <c r="E267" s="333"/>
    </row>
    <row r="268" spans="1:5" ht="14.25">
      <c r="A268"/>
      <c r="B268"/>
      <c r="C268"/>
      <c r="D268"/>
      <c r="E268" s="333"/>
    </row>
    <row r="269" spans="1:5" ht="14.25">
      <c r="A269"/>
      <c r="B269"/>
      <c r="C269"/>
      <c r="D269"/>
      <c r="E269" s="333"/>
    </row>
    <row r="270" spans="1:5" ht="14.25">
      <c r="A270"/>
      <c r="B270"/>
      <c r="C270"/>
      <c r="D270"/>
      <c r="E270" s="333"/>
    </row>
    <row r="271" spans="1:5" ht="14.25">
      <c r="A271"/>
      <c r="B271"/>
      <c r="C271"/>
      <c r="D271"/>
      <c r="E271" s="333"/>
    </row>
    <row r="272" spans="1:5" ht="14.25">
      <c r="A272"/>
      <c r="B272"/>
      <c r="C272"/>
      <c r="D272"/>
      <c r="E272" s="333"/>
    </row>
    <row r="273" spans="1:5" ht="14.25">
      <c r="A273"/>
      <c r="B273"/>
      <c r="C273"/>
      <c r="D273"/>
      <c r="E273" s="333"/>
    </row>
    <row r="274" spans="1:5" ht="14.25">
      <c r="A274"/>
      <c r="B274"/>
      <c r="C274"/>
      <c r="D274"/>
      <c r="E274" s="333"/>
    </row>
    <row r="275" spans="1:5" ht="14.25">
      <c r="A275"/>
      <c r="B275"/>
      <c r="C275"/>
      <c r="D275"/>
      <c r="E275" s="333"/>
    </row>
    <row r="276" spans="1:5" ht="14.25">
      <c r="A276"/>
      <c r="B276"/>
      <c r="C276"/>
      <c r="D276"/>
      <c r="E276" s="333"/>
    </row>
    <row r="277" spans="1:5" ht="14.25">
      <c r="A277"/>
      <c r="B277"/>
      <c r="C277"/>
      <c r="D277"/>
      <c r="E277" s="333"/>
    </row>
    <row r="278" spans="1:5" ht="14.25">
      <c r="A278"/>
      <c r="B278"/>
      <c r="C278"/>
      <c r="D278"/>
      <c r="E278" s="333"/>
    </row>
    <row r="279" spans="1:5" ht="14.25">
      <c r="A279"/>
      <c r="B279"/>
      <c r="C279"/>
      <c r="D279"/>
      <c r="E279" s="333"/>
    </row>
    <row r="280" spans="1:5" ht="14.25">
      <c r="A280"/>
      <c r="B280"/>
      <c r="C280"/>
      <c r="D280"/>
      <c r="E280" s="333"/>
    </row>
    <row r="281" spans="1:5" ht="14.25">
      <c r="A281"/>
      <c r="B281"/>
      <c r="C281"/>
      <c r="D281"/>
      <c r="E281" s="333"/>
    </row>
    <row r="282" spans="1:5" ht="14.25">
      <c r="A282"/>
      <c r="B282"/>
      <c r="C282"/>
      <c r="D282"/>
      <c r="E282" s="333"/>
    </row>
    <row r="283" spans="1:5" ht="14.25">
      <c r="A283"/>
      <c r="B283"/>
      <c r="C283"/>
      <c r="D283"/>
      <c r="E283" s="333"/>
    </row>
    <row r="284" spans="1:5" ht="14.25">
      <c r="A284"/>
      <c r="B284"/>
      <c r="C284"/>
      <c r="D284"/>
      <c r="E284" s="333"/>
    </row>
    <row r="285" spans="1:5" ht="14.25">
      <c r="A285"/>
      <c r="B285"/>
      <c r="C285"/>
      <c r="D285"/>
      <c r="E285" s="333"/>
    </row>
    <row r="286" spans="1:5" ht="14.25">
      <c r="A286"/>
      <c r="B286"/>
      <c r="C286"/>
      <c r="D286"/>
      <c r="E286" s="333"/>
    </row>
    <row r="287" spans="1:5" ht="14.25">
      <c r="A287"/>
      <c r="B287"/>
      <c r="C287"/>
      <c r="D287"/>
      <c r="E287" s="333"/>
    </row>
    <row r="288" spans="1:5" ht="14.25">
      <c r="A288"/>
      <c r="B288"/>
      <c r="C288"/>
      <c r="D288"/>
      <c r="E288" s="333"/>
    </row>
    <row r="289" spans="1:5" ht="14.25">
      <c r="A289"/>
      <c r="B289"/>
      <c r="C289"/>
      <c r="D289"/>
      <c r="E289" s="333"/>
    </row>
    <row r="290" spans="1:5" ht="14.25">
      <c r="A290"/>
      <c r="B290"/>
      <c r="C290"/>
      <c r="D290"/>
      <c r="E290" s="333"/>
    </row>
    <row r="291" spans="1:5" ht="14.25">
      <c r="A291"/>
      <c r="B291"/>
      <c r="C291"/>
      <c r="D291"/>
      <c r="E291" s="333"/>
    </row>
    <row r="292" spans="1:5" ht="14.25">
      <c r="A292"/>
      <c r="B292"/>
      <c r="C292"/>
      <c r="D292"/>
      <c r="E292" s="333"/>
    </row>
    <row r="293" spans="1:5" ht="14.25">
      <c r="A293"/>
      <c r="B293"/>
      <c r="C293"/>
      <c r="D293"/>
      <c r="E293" s="333"/>
    </row>
    <row r="294" spans="1:5" ht="14.25">
      <c r="A294"/>
      <c r="B294"/>
      <c r="C294"/>
      <c r="D294"/>
      <c r="E294" s="333"/>
    </row>
    <row r="295" spans="1:5" ht="14.25">
      <c r="A295"/>
      <c r="B295"/>
      <c r="C295"/>
      <c r="D295"/>
      <c r="E295" s="333"/>
    </row>
    <row r="296" spans="1:5" ht="14.25">
      <c r="A296"/>
      <c r="B296"/>
      <c r="C296"/>
      <c r="D296"/>
      <c r="E296" s="333"/>
    </row>
    <row r="297" spans="1:5" ht="14.25">
      <c r="A297"/>
      <c r="B297"/>
      <c r="C297"/>
      <c r="D297"/>
      <c r="E297" s="250"/>
    </row>
    <row r="298" spans="1:5" ht="14.25">
      <c r="A298"/>
      <c r="B298"/>
      <c r="C298"/>
      <c r="D298"/>
      <c r="E298" s="250"/>
    </row>
    <row r="299" spans="1:5" ht="14.25">
      <c r="A299"/>
      <c r="B299"/>
      <c r="C299"/>
      <c r="D299"/>
      <c r="E299" s="250"/>
    </row>
    <row r="300" spans="1:5" ht="14.25">
      <c r="A300"/>
      <c r="B300"/>
      <c r="C300"/>
      <c r="D300"/>
      <c r="E300" s="250"/>
    </row>
    <row r="301" spans="1:5" ht="14.25">
      <c r="A301"/>
      <c r="B301"/>
      <c r="C301"/>
      <c r="D301"/>
      <c r="E301" s="250"/>
    </row>
    <row r="302" spans="1:5" ht="14.25">
      <c r="A302"/>
      <c r="B302"/>
      <c r="C302"/>
      <c r="D302"/>
      <c r="E302" s="250"/>
    </row>
    <row r="303" spans="1:5" ht="14.25">
      <c r="A303"/>
      <c r="B303"/>
      <c r="C303"/>
      <c r="D303"/>
      <c r="E303" s="250"/>
    </row>
    <row r="304" spans="1:5" ht="14.25">
      <c r="A304"/>
      <c r="B304"/>
      <c r="C304"/>
      <c r="D304"/>
      <c r="E304" s="250"/>
    </row>
    <row r="305" spans="1:5" ht="14.25">
      <c r="A305"/>
      <c r="B305"/>
      <c r="C305"/>
      <c r="D305"/>
      <c r="E305" s="250"/>
    </row>
    <row r="306" spans="1:5" ht="14.25">
      <c r="A306"/>
      <c r="B306"/>
      <c r="C306"/>
      <c r="D306"/>
      <c r="E306" s="250"/>
    </row>
    <row r="307" spans="1:5" ht="14.25">
      <c r="A307"/>
      <c r="B307"/>
      <c r="C307"/>
      <c r="D307"/>
      <c r="E307" s="250"/>
    </row>
    <row r="308" spans="1:5" ht="14.25">
      <c r="A308"/>
      <c r="B308"/>
      <c r="C308"/>
      <c r="D308"/>
      <c r="E308" s="250"/>
    </row>
    <row r="309" spans="1:5" ht="14.25">
      <c r="A309"/>
      <c r="B309"/>
      <c r="C309"/>
      <c r="D309"/>
      <c r="E309" s="250"/>
    </row>
    <row r="310" spans="1:5" ht="14.25">
      <c r="A310"/>
      <c r="B310"/>
      <c r="C310"/>
      <c r="D310"/>
      <c r="E310" s="250"/>
    </row>
    <row r="311" spans="1:5" ht="14.25">
      <c r="A311"/>
      <c r="B311"/>
      <c r="C311"/>
      <c r="D311"/>
      <c r="E311" s="250"/>
    </row>
    <row r="312" spans="1:5" ht="14.25">
      <c r="A312"/>
      <c r="B312"/>
      <c r="C312"/>
      <c r="D312"/>
      <c r="E312" s="250"/>
    </row>
    <row r="313" spans="1:5" ht="14.25">
      <c r="A313"/>
      <c r="B313"/>
      <c r="C313"/>
      <c r="D313"/>
      <c r="E313" s="250"/>
    </row>
    <row r="314" spans="1:5" ht="14.25">
      <c r="A314"/>
      <c r="B314"/>
      <c r="C314"/>
      <c r="D314"/>
      <c r="E314" s="250"/>
    </row>
    <row r="315" spans="1:5" ht="14.25">
      <c r="A315"/>
      <c r="B315"/>
      <c r="C315"/>
      <c r="D315"/>
      <c r="E315" s="250"/>
    </row>
    <row r="316" spans="1:5" ht="14.25">
      <c r="A316"/>
      <c r="B316"/>
      <c r="C316"/>
      <c r="D316"/>
      <c r="E316" s="250"/>
    </row>
    <row r="317" spans="1:5" ht="14.25">
      <c r="A317"/>
      <c r="B317"/>
      <c r="C317"/>
      <c r="D317"/>
      <c r="E317" s="250"/>
    </row>
    <row r="318" spans="1:5" ht="14.25">
      <c r="A318"/>
      <c r="B318"/>
      <c r="C318"/>
      <c r="D318"/>
      <c r="E318" s="250"/>
    </row>
    <row r="319" spans="1:5" ht="14.25">
      <c r="A319"/>
      <c r="B319"/>
      <c r="C319"/>
      <c r="D319"/>
      <c r="E319" s="250"/>
    </row>
    <row r="320" spans="1:5" ht="14.25">
      <c r="A320"/>
      <c r="B320"/>
      <c r="C320"/>
      <c r="D320"/>
      <c r="E320" s="250"/>
    </row>
    <row r="321" spans="1:5" ht="14.25">
      <c r="A321"/>
      <c r="B321"/>
      <c r="C321"/>
      <c r="D321"/>
      <c r="E321" s="250"/>
    </row>
    <row r="322" spans="1:5" ht="14.25">
      <c r="A322"/>
      <c r="B322"/>
      <c r="C322"/>
      <c r="D322"/>
      <c r="E322" s="250"/>
    </row>
    <row r="323" spans="1:5" ht="14.25">
      <c r="A323"/>
      <c r="B323"/>
      <c r="C323"/>
      <c r="D323"/>
      <c r="E323" s="250"/>
    </row>
    <row r="324" spans="1:5" ht="14.25">
      <c r="A324"/>
      <c r="B324"/>
      <c r="C324"/>
      <c r="D324"/>
      <c r="E324" s="250"/>
    </row>
    <row r="325" spans="1:5" ht="14.25">
      <c r="A325"/>
      <c r="B325"/>
      <c r="C325"/>
      <c r="D325"/>
      <c r="E325" s="250"/>
    </row>
    <row r="326" spans="1:5" ht="14.25">
      <c r="A326"/>
      <c r="B326"/>
      <c r="C326"/>
      <c r="D326"/>
      <c r="E326" s="250"/>
    </row>
    <row r="327" spans="1:5" ht="14.25">
      <c r="A327"/>
      <c r="B327"/>
      <c r="C327"/>
      <c r="D327"/>
      <c r="E327" s="250"/>
    </row>
    <row r="328" spans="1:5" ht="14.25">
      <c r="A328"/>
      <c r="B328"/>
      <c r="C328"/>
      <c r="D328"/>
      <c r="E328" s="250"/>
    </row>
    <row r="329" spans="1:5" ht="14.25">
      <c r="A329"/>
      <c r="B329"/>
      <c r="C329"/>
      <c r="D329"/>
      <c r="E329" s="250"/>
    </row>
    <row r="330" spans="1:5" ht="14.25">
      <c r="A330"/>
      <c r="B330"/>
      <c r="C330"/>
      <c r="D330"/>
      <c r="E330" s="250"/>
    </row>
    <row r="331" spans="1:5" ht="14.25">
      <c r="A331"/>
      <c r="B331"/>
      <c r="C331"/>
      <c r="D331"/>
      <c r="E331" s="250"/>
    </row>
    <row r="332" spans="1:5" ht="14.25">
      <c r="A332"/>
      <c r="B332"/>
      <c r="C332"/>
      <c r="D332"/>
      <c r="E332" s="250"/>
    </row>
    <row r="333" spans="1:5" ht="14.25">
      <c r="A333"/>
      <c r="B333"/>
      <c r="C333"/>
      <c r="D333"/>
      <c r="E333" s="250"/>
    </row>
    <row r="334" spans="1:5" ht="14.25">
      <c r="A334"/>
      <c r="B334"/>
      <c r="C334"/>
      <c r="D334"/>
      <c r="E334" s="250"/>
    </row>
    <row r="335" spans="1:5" ht="14.25">
      <c r="A335"/>
      <c r="B335"/>
      <c r="C335"/>
      <c r="D335"/>
      <c r="E335" s="250"/>
    </row>
    <row r="336" spans="1:5" ht="14.25">
      <c r="A336"/>
      <c r="B336"/>
      <c r="C336"/>
      <c r="D336"/>
      <c r="E336" s="250"/>
    </row>
    <row r="337" spans="1:5" ht="14.25">
      <c r="A337"/>
      <c r="B337"/>
      <c r="C337"/>
      <c r="D337"/>
      <c r="E337" s="250"/>
    </row>
    <row r="338" spans="1:5" ht="14.25">
      <c r="A338"/>
      <c r="B338"/>
      <c r="C338"/>
      <c r="D338"/>
      <c r="E338" s="333"/>
    </row>
    <row r="339" spans="1:5" ht="14.25">
      <c r="A339"/>
      <c r="B339"/>
      <c r="C339"/>
      <c r="D339"/>
      <c r="E339" s="250"/>
    </row>
    <row r="340" spans="1:5" ht="14.25">
      <c r="A340"/>
      <c r="B340"/>
      <c r="C340"/>
      <c r="D340"/>
      <c r="E340" s="333"/>
    </row>
    <row r="341" spans="1:5" ht="14.25">
      <c r="A341"/>
      <c r="B341"/>
      <c r="C341"/>
      <c r="D341"/>
      <c r="E341" s="250"/>
    </row>
    <row r="342" spans="1:5" ht="14.25">
      <c r="A342"/>
      <c r="B342"/>
      <c r="C342"/>
      <c r="D342"/>
      <c r="E342" s="333"/>
    </row>
    <row r="343" spans="1:5" ht="14.25">
      <c r="A343"/>
      <c r="B343"/>
      <c r="C343"/>
      <c r="D343"/>
      <c r="E343" s="250"/>
    </row>
    <row r="344" spans="1:5" ht="14.25">
      <c r="A344"/>
      <c r="B344"/>
      <c r="C344"/>
      <c r="D344"/>
      <c r="E344" s="333"/>
    </row>
    <row r="345" spans="1:5" ht="14.25">
      <c r="A345"/>
      <c r="B345"/>
      <c r="C345"/>
      <c r="D345"/>
      <c r="E345" s="250"/>
    </row>
    <row r="346" spans="1:5" ht="14.25">
      <c r="A346"/>
      <c r="B346"/>
      <c r="C346"/>
      <c r="D346"/>
      <c r="E346" s="250"/>
    </row>
    <row r="347" spans="1:5" ht="14.25">
      <c r="A347"/>
      <c r="B347"/>
      <c r="C347"/>
      <c r="D347"/>
      <c r="E347" s="250"/>
    </row>
    <row r="348" spans="1:5" ht="14.25">
      <c r="A348"/>
      <c r="B348"/>
      <c r="C348"/>
      <c r="D348"/>
      <c r="E348" s="250"/>
    </row>
    <row r="349" spans="1:5" ht="14.25">
      <c r="A349"/>
      <c r="B349"/>
      <c r="C349"/>
      <c r="D349"/>
      <c r="E349" s="250"/>
    </row>
    <row r="350" spans="1:5" ht="14.25">
      <c r="A350"/>
      <c r="B350"/>
      <c r="C350"/>
      <c r="D350"/>
      <c r="E350" s="250"/>
    </row>
    <row r="351" spans="1:5" ht="14.25">
      <c r="A351"/>
      <c r="B351"/>
      <c r="C351"/>
      <c r="D351"/>
      <c r="E351" s="250"/>
    </row>
    <row r="352" spans="1:5" ht="14.25">
      <c r="A352"/>
      <c r="B352"/>
      <c r="C352"/>
      <c r="D352"/>
      <c r="E352" s="250"/>
    </row>
    <row r="353" spans="1:5" ht="14.25">
      <c r="A353"/>
      <c r="B353"/>
      <c r="C353"/>
      <c r="D353"/>
      <c r="E353" s="250"/>
    </row>
    <row r="354" spans="1:5" ht="14.25">
      <c r="A354"/>
      <c r="B354"/>
      <c r="C354"/>
      <c r="D354"/>
      <c r="E354" s="250"/>
    </row>
    <row r="355" spans="1:5" ht="14.25">
      <c r="A355"/>
      <c r="B355"/>
      <c r="C355"/>
      <c r="D355"/>
      <c r="E355" s="250"/>
    </row>
    <row r="356" spans="1:5" ht="14.25">
      <c r="A356"/>
      <c r="B356"/>
      <c r="C356"/>
      <c r="D356"/>
      <c r="E356" s="250"/>
    </row>
    <row r="357" spans="1:5" ht="14.25">
      <c r="A357"/>
      <c r="B357"/>
      <c r="C357"/>
      <c r="D357"/>
      <c r="E357" s="250"/>
    </row>
    <row r="358" spans="1:5" ht="14.25">
      <c r="A358"/>
      <c r="B358"/>
      <c r="C358"/>
      <c r="D358"/>
      <c r="E358" s="250"/>
    </row>
    <row r="359" spans="1:5" ht="14.25">
      <c r="A359"/>
      <c r="B359"/>
      <c r="C359"/>
      <c r="D359"/>
      <c r="E359" s="250"/>
    </row>
    <row r="360" spans="1:5" ht="14.25">
      <c r="A360"/>
      <c r="B360"/>
      <c r="C360"/>
      <c r="D360"/>
      <c r="E360" s="250"/>
    </row>
    <row r="361" spans="1:5" ht="14.25">
      <c r="A361"/>
      <c r="B361"/>
      <c r="C361"/>
      <c r="D361"/>
      <c r="E361" s="250"/>
    </row>
    <row r="362" spans="1:5" ht="14.25">
      <c r="A362"/>
      <c r="B362"/>
      <c r="C362"/>
      <c r="D362"/>
      <c r="E362" s="333"/>
    </row>
    <row r="363" spans="1:5" ht="14.25">
      <c r="A363"/>
      <c r="B363"/>
      <c r="C363"/>
      <c r="D363"/>
      <c r="E363" s="250"/>
    </row>
    <row r="364" spans="1:5" ht="14.25">
      <c r="A364"/>
      <c r="B364"/>
      <c r="C364"/>
      <c r="D364"/>
      <c r="E364" s="250"/>
    </row>
    <row r="365" spans="1:5" ht="14.25">
      <c r="A365"/>
      <c r="B365"/>
      <c r="C365"/>
      <c r="D365"/>
      <c r="E365" s="250"/>
    </row>
    <row r="366" spans="1:5" ht="14.25">
      <c r="A366"/>
      <c r="B366"/>
      <c r="C366"/>
      <c r="D366"/>
      <c r="E366" s="250"/>
    </row>
    <row r="367" spans="1:5" ht="14.25">
      <c r="A367"/>
      <c r="B367"/>
      <c r="C367"/>
      <c r="D367"/>
      <c r="E367" s="333"/>
    </row>
    <row r="368" spans="1:5" ht="14.25">
      <c r="A368"/>
      <c r="B368"/>
      <c r="C368"/>
      <c r="D368"/>
      <c r="E368" s="250"/>
    </row>
    <row r="369" spans="1:5" ht="14.25">
      <c r="A369"/>
      <c r="B369"/>
      <c r="C369"/>
      <c r="D369"/>
      <c r="E369" s="333"/>
    </row>
    <row r="370" spans="1:5" ht="14.25">
      <c r="A370"/>
      <c r="B370"/>
      <c r="C370"/>
      <c r="D370"/>
      <c r="E370" s="250"/>
    </row>
    <row r="371" spans="1:5" ht="14.25">
      <c r="A371"/>
      <c r="B371"/>
      <c r="C371"/>
      <c r="D371"/>
      <c r="E371" s="333"/>
    </row>
    <row r="372" spans="1:5" ht="14.25">
      <c r="A372"/>
      <c r="B372"/>
      <c r="C372"/>
      <c r="D372"/>
      <c r="E372" s="250"/>
    </row>
    <row r="373" spans="1:5" ht="14.25">
      <c r="A373"/>
      <c r="B373"/>
      <c r="C373"/>
      <c r="D373"/>
      <c r="E373" s="333"/>
    </row>
    <row r="374" spans="1:5" ht="14.25">
      <c r="A374"/>
      <c r="B374"/>
      <c r="C374"/>
      <c r="D374"/>
      <c r="E374" s="250"/>
    </row>
    <row r="375" spans="1:5" ht="14.25">
      <c r="A375"/>
      <c r="B375"/>
      <c r="C375"/>
      <c r="D375"/>
      <c r="E375" s="333"/>
    </row>
    <row r="376" spans="1:5" ht="14.25">
      <c r="A376"/>
      <c r="B376"/>
      <c r="C376"/>
      <c r="D376"/>
      <c r="E376" s="250"/>
    </row>
    <row r="377" spans="1:5" ht="14.25">
      <c r="A377"/>
      <c r="B377"/>
      <c r="C377"/>
      <c r="D377"/>
      <c r="E377" s="333"/>
    </row>
    <row r="378" spans="1:5" ht="14.25">
      <c r="A378"/>
      <c r="B378"/>
      <c r="C378"/>
      <c r="D378"/>
      <c r="E378" s="250"/>
    </row>
    <row r="379" spans="1:5" ht="14.25">
      <c r="A379"/>
      <c r="B379"/>
      <c r="C379"/>
      <c r="D379"/>
      <c r="E379" s="333"/>
    </row>
    <row r="380" spans="1:5" ht="14.25">
      <c r="A380"/>
      <c r="B380"/>
      <c r="C380"/>
      <c r="D380"/>
      <c r="E380" s="250"/>
    </row>
    <row r="381" spans="1:5" ht="14.25">
      <c r="A381"/>
      <c r="B381"/>
      <c r="C381"/>
      <c r="D381"/>
      <c r="E381" s="333"/>
    </row>
    <row r="382" spans="1:5" ht="14.25">
      <c r="A382"/>
      <c r="B382"/>
      <c r="C382"/>
      <c r="D382"/>
      <c r="E382" s="250"/>
    </row>
    <row r="383" spans="1:5" ht="14.25">
      <c r="A383"/>
      <c r="B383"/>
      <c r="C383"/>
      <c r="D383"/>
      <c r="E383" s="333"/>
    </row>
    <row r="384" spans="1:5" ht="14.25">
      <c r="A384"/>
      <c r="B384"/>
      <c r="C384"/>
      <c r="D384"/>
      <c r="E384" s="250"/>
    </row>
    <row r="385" spans="1:5" ht="14.25">
      <c r="A385"/>
      <c r="B385"/>
      <c r="C385"/>
      <c r="D385"/>
      <c r="E385" s="250"/>
    </row>
    <row r="386" spans="1:5" ht="14.25">
      <c r="A386"/>
      <c r="B386"/>
      <c r="C386"/>
      <c r="D386"/>
      <c r="E386" s="333"/>
    </row>
    <row r="387" spans="1:5" ht="14.25">
      <c r="A387"/>
      <c r="B387"/>
      <c r="C387"/>
      <c r="D387"/>
      <c r="E387" s="250"/>
    </row>
    <row r="388" spans="1:5" ht="14.25">
      <c r="A388"/>
      <c r="B388"/>
      <c r="C388"/>
      <c r="D388"/>
      <c r="E388" s="250"/>
    </row>
    <row r="389" spans="1:5" ht="14.25">
      <c r="A389"/>
      <c r="B389"/>
      <c r="C389"/>
      <c r="D389"/>
      <c r="E389" s="250"/>
    </row>
    <row r="390" spans="1:5" ht="14.25">
      <c r="A390"/>
      <c r="B390"/>
      <c r="C390"/>
      <c r="D390"/>
      <c r="E390" s="250"/>
    </row>
    <row r="391" spans="1:5" ht="14.25">
      <c r="A391"/>
      <c r="B391"/>
      <c r="C391"/>
      <c r="D391"/>
      <c r="E391" s="250"/>
    </row>
    <row r="392" spans="1:5" ht="14.25">
      <c r="A392"/>
      <c r="B392"/>
      <c r="C392"/>
      <c r="D392"/>
      <c r="E392" s="250"/>
    </row>
    <row r="393" spans="1:5" ht="14.25">
      <c r="A393"/>
      <c r="B393"/>
      <c r="C393"/>
      <c r="D393"/>
      <c r="E393" s="250"/>
    </row>
    <row r="394" spans="1:5" ht="14.25">
      <c r="A394"/>
      <c r="B394"/>
      <c r="C394"/>
      <c r="D394"/>
      <c r="E394" s="250"/>
    </row>
    <row r="395" spans="1:5" ht="14.25">
      <c r="A395"/>
      <c r="B395"/>
      <c r="C395"/>
      <c r="D395"/>
      <c r="E395" s="250"/>
    </row>
    <row r="396" spans="1:5" ht="14.25">
      <c r="A396"/>
      <c r="B396"/>
      <c r="C396"/>
      <c r="D396"/>
      <c r="E396" s="250"/>
    </row>
    <row r="397" spans="1:5" ht="14.25">
      <c r="A397"/>
      <c r="B397"/>
      <c r="C397"/>
      <c r="D397"/>
      <c r="E397" s="250"/>
    </row>
    <row r="398" spans="1:5" ht="14.25">
      <c r="A398"/>
      <c r="B398"/>
      <c r="C398"/>
      <c r="D398"/>
      <c r="E398" s="250"/>
    </row>
    <row r="399" spans="1:5" ht="14.25">
      <c r="A399"/>
      <c r="B399"/>
      <c r="C399"/>
      <c r="D399"/>
      <c r="E399" s="250"/>
    </row>
    <row r="400" spans="1:5" ht="14.25">
      <c r="A400"/>
      <c r="B400"/>
      <c r="C400"/>
      <c r="D400"/>
      <c r="E400" s="250"/>
    </row>
    <row r="401" spans="1:5" ht="14.25">
      <c r="A401"/>
      <c r="B401"/>
      <c r="C401"/>
      <c r="D401"/>
      <c r="E401" s="250"/>
    </row>
    <row r="402" spans="1:5" ht="14.25">
      <c r="A402"/>
      <c r="B402"/>
      <c r="C402"/>
      <c r="D402"/>
      <c r="E402" s="250"/>
    </row>
    <row r="403" spans="1:5" ht="14.25">
      <c r="A403"/>
      <c r="B403"/>
      <c r="C403"/>
      <c r="D403"/>
      <c r="E403" s="250"/>
    </row>
    <row r="404" spans="1:5" ht="14.25">
      <c r="A404"/>
      <c r="B404"/>
      <c r="C404"/>
      <c r="D404"/>
      <c r="E404" s="250"/>
    </row>
    <row r="405" spans="1:5" ht="14.25">
      <c r="A405"/>
      <c r="B405"/>
      <c r="C405"/>
      <c r="D405"/>
      <c r="E405" s="250"/>
    </row>
    <row r="406" spans="1:5" ht="14.25">
      <c r="A406"/>
      <c r="B406"/>
      <c r="C406"/>
      <c r="D406"/>
      <c r="E406" s="333"/>
    </row>
    <row r="407" spans="1:5" ht="14.25">
      <c r="A407"/>
      <c r="B407"/>
      <c r="C407"/>
      <c r="D407"/>
      <c r="E407" s="333"/>
    </row>
    <row r="408" spans="1:5" ht="14.25">
      <c r="A408"/>
      <c r="B408"/>
      <c r="C408"/>
      <c r="D408"/>
      <c r="E408" s="250"/>
    </row>
    <row r="409" spans="1:5" ht="14.25">
      <c r="A409"/>
      <c r="B409"/>
      <c r="C409"/>
      <c r="D409"/>
      <c r="E409" s="250"/>
    </row>
    <row r="410" spans="1:5" ht="14.25">
      <c r="A410"/>
      <c r="B410"/>
      <c r="C410"/>
      <c r="D410"/>
      <c r="E410" s="333"/>
    </row>
    <row r="411" spans="1:5" ht="14.25">
      <c r="A411"/>
      <c r="B411"/>
      <c r="C411"/>
      <c r="D411"/>
      <c r="E411" s="250"/>
    </row>
    <row r="412" spans="1:5" ht="14.25">
      <c r="A412"/>
      <c r="B412"/>
      <c r="C412"/>
      <c r="D412"/>
      <c r="E412" s="333"/>
    </row>
    <row r="413" spans="1:5" ht="14.25">
      <c r="A413"/>
      <c r="B413"/>
      <c r="C413"/>
      <c r="D413"/>
      <c r="E413" s="333"/>
    </row>
    <row r="414" spans="1:5" ht="14.25">
      <c r="A414"/>
      <c r="B414"/>
      <c r="C414"/>
      <c r="D414"/>
      <c r="E414" s="250"/>
    </row>
    <row r="415" spans="1:5" ht="14.25">
      <c r="A415"/>
      <c r="B415"/>
      <c r="C415"/>
      <c r="D415"/>
      <c r="E415" s="250"/>
    </row>
    <row r="416" spans="1:5" ht="14.25">
      <c r="A416"/>
      <c r="B416"/>
      <c r="C416"/>
      <c r="D416"/>
      <c r="E416" s="250"/>
    </row>
    <row r="417" spans="1:5" ht="14.25">
      <c r="A417"/>
      <c r="B417"/>
      <c r="C417"/>
      <c r="D417"/>
      <c r="E417" s="250"/>
    </row>
    <row r="418" spans="1:5" ht="14.25">
      <c r="A418"/>
      <c r="B418"/>
      <c r="C418"/>
      <c r="D418"/>
      <c r="E418" s="250"/>
    </row>
    <row r="419" spans="1:5" ht="14.25">
      <c r="A419"/>
      <c r="B419"/>
      <c r="C419"/>
      <c r="D419"/>
      <c r="E419" s="250"/>
    </row>
    <row r="420" spans="1:5" ht="14.25">
      <c r="A420"/>
      <c r="B420"/>
      <c r="C420"/>
      <c r="D420"/>
      <c r="E420" s="250"/>
    </row>
    <row r="421" spans="1:5" ht="14.25">
      <c r="A421"/>
      <c r="B421"/>
      <c r="C421"/>
      <c r="D421"/>
      <c r="E421" s="250"/>
    </row>
    <row r="422" spans="1:5" ht="14.25">
      <c r="A422"/>
      <c r="B422"/>
      <c r="C422"/>
      <c r="D422"/>
      <c r="E422" s="250"/>
    </row>
    <row r="423" spans="1:5" ht="14.25">
      <c r="A423"/>
      <c r="B423"/>
      <c r="C423"/>
      <c r="D423"/>
      <c r="E423" s="250"/>
    </row>
    <row r="424" spans="1:5" ht="14.25">
      <c r="A424"/>
      <c r="B424"/>
      <c r="C424"/>
      <c r="D424"/>
      <c r="E424" s="250"/>
    </row>
    <row r="425" spans="1:5" ht="14.25">
      <c r="A425"/>
      <c r="B425"/>
      <c r="C425"/>
      <c r="D425"/>
      <c r="E425" s="250"/>
    </row>
    <row r="426" spans="1:5" ht="14.25">
      <c r="A426"/>
      <c r="B426"/>
      <c r="C426"/>
      <c r="D426"/>
      <c r="E426" s="250"/>
    </row>
    <row r="427" spans="1:5" ht="14.25">
      <c r="A427"/>
      <c r="B427"/>
      <c r="C427"/>
      <c r="D427"/>
      <c r="E427" s="250"/>
    </row>
    <row r="428" spans="1:5" ht="14.25">
      <c r="A428"/>
      <c r="B428"/>
      <c r="C428"/>
      <c r="D428"/>
      <c r="E428" s="250"/>
    </row>
    <row r="429" spans="1:5" ht="14.25">
      <c r="A429"/>
      <c r="B429"/>
      <c r="C429"/>
      <c r="D429"/>
      <c r="E429" s="250"/>
    </row>
    <row r="430" spans="1:5" ht="14.25">
      <c r="A430"/>
      <c r="B430"/>
      <c r="C430"/>
      <c r="D430"/>
      <c r="E430" s="250"/>
    </row>
    <row r="431" spans="1:5" ht="14.25">
      <c r="A431"/>
      <c r="B431"/>
      <c r="C431"/>
      <c r="D431"/>
      <c r="E431" s="250"/>
    </row>
    <row r="432" spans="1:5" ht="14.25">
      <c r="A432"/>
      <c r="B432"/>
      <c r="C432"/>
      <c r="D432"/>
      <c r="E432" s="250"/>
    </row>
    <row r="433" spans="1:5" ht="14.25">
      <c r="A433"/>
      <c r="B433"/>
      <c r="C433"/>
      <c r="D433"/>
      <c r="E433" s="250"/>
    </row>
    <row r="434" spans="1:5" ht="14.25">
      <c r="A434"/>
      <c r="B434"/>
      <c r="C434"/>
      <c r="D434"/>
      <c r="E434" s="250"/>
    </row>
    <row r="435" spans="1:5" ht="14.25">
      <c r="A435"/>
      <c r="B435"/>
      <c r="C435"/>
      <c r="D435"/>
      <c r="E435" s="250"/>
    </row>
    <row r="436" spans="1:5" ht="14.25">
      <c r="A436"/>
      <c r="B436"/>
      <c r="C436"/>
      <c r="D436"/>
      <c r="E436" s="250"/>
    </row>
    <row r="437" spans="1:5" ht="14.25">
      <c r="A437"/>
      <c r="B437"/>
      <c r="C437"/>
      <c r="D437"/>
      <c r="E437" s="250"/>
    </row>
    <row r="438" spans="1:5" ht="14.25">
      <c r="A438"/>
      <c r="B438"/>
      <c r="C438"/>
      <c r="D438"/>
      <c r="E438" s="250"/>
    </row>
    <row r="439" spans="1:5" ht="14.25">
      <c r="A439"/>
      <c r="B439"/>
      <c r="C439"/>
      <c r="D439"/>
      <c r="E439" s="250"/>
    </row>
    <row r="440" spans="1:5" ht="14.25">
      <c r="A440"/>
      <c r="B440"/>
      <c r="C440"/>
      <c r="D440"/>
      <c r="E440" s="250"/>
    </row>
    <row r="441" spans="1:5" ht="14.25">
      <c r="A441"/>
      <c r="B441"/>
      <c r="C441"/>
      <c r="D441"/>
      <c r="E441" s="250"/>
    </row>
    <row r="442" spans="1:5" ht="14.25">
      <c r="A442"/>
      <c r="B442"/>
      <c r="C442"/>
      <c r="D442"/>
      <c r="E442" s="250"/>
    </row>
    <row r="443" spans="1:5" ht="14.25">
      <c r="A443"/>
      <c r="B443"/>
      <c r="C443"/>
      <c r="D443"/>
      <c r="E443" s="250"/>
    </row>
    <row r="444" spans="1:5" ht="14.25">
      <c r="A444"/>
      <c r="B444"/>
      <c r="C444"/>
      <c r="D444"/>
      <c r="E444" s="250"/>
    </row>
    <row r="445" spans="1:5" ht="14.25">
      <c r="A445"/>
      <c r="B445"/>
      <c r="C445"/>
      <c r="D445"/>
      <c r="E445" s="333"/>
    </row>
    <row r="446" spans="1:5" ht="14.25">
      <c r="A446"/>
      <c r="B446"/>
      <c r="C446"/>
      <c r="D446"/>
      <c r="E446" s="250"/>
    </row>
    <row r="447" spans="1:5" ht="14.25">
      <c r="A447"/>
      <c r="B447"/>
      <c r="C447"/>
      <c r="D447"/>
      <c r="E447" s="250"/>
    </row>
    <row r="448" spans="1:5" ht="14.25">
      <c r="A448"/>
      <c r="B448"/>
      <c r="C448"/>
      <c r="D448"/>
      <c r="E448" s="250"/>
    </row>
    <row r="449" spans="1:5" ht="14.25">
      <c r="A449"/>
      <c r="B449"/>
      <c r="C449"/>
      <c r="D449"/>
      <c r="E449" s="250"/>
    </row>
    <row r="450" spans="1:5" ht="14.25">
      <c r="A450"/>
      <c r="B450"/>
      <c r="C450"/>
      <c r="D450"/>
      <c r="E450" s="250"/>
    </row>
    <row r="451" spans="1:5" ht="14.25">
      <c r="A451"/>
      <c r="B451"/>
      <c r="C451"/>
      <c r="D451"/>
      <c r="E451" s="250"/>
    </row>
    <row r="452" spans="1:5" ht="14.25">
      <c r="A452"/>
      <c r="B452"/>
      <c r="C452"/>
      <c r="D452"/>
      <c r="E452" s="333"/>
    </row>
    <row r="453" spans="1:5" ht="14.25">
      <c r="A453"/>
      <c r="B453"/>
      <c r="C453"/>
      <c r="D453"/>
      <c r="E453" s="333"/>
    </row>
    <row r="454" spans="1:5" ht="14.25">
      <c r="A454"/>
      <c r="B454"/>
      <c r="C454"/>
      <c r="D454"/>
      <c r="E454" s="333"/>
    </row>
    <row r="455" spans="1:5" ht="14.25">
      <c r="A455"/>
      <c r="B455"/>
      <c r="C455"/>
      <c r="D455"/>
      <c r="E455" s="333"/>
    </row>
    <row r="456" spans="1:5" ht="14.25">
      <c r="A456"/>
      <c r="B456"/>
      <c r="C456"/>
      <c r="D456"/>
      <c r="E456" s="333"/>
    </row>
    <row r="457" spans="1:5" ht="14.25">
      <c r="A457"/>
      <c r="B457"/>
      <c r="C457"/>
      <c r="D457"/>
      <c r="E457" s="333"/>
    </row>
    <row r="458" spans="1:5" ht="14.25">
      <c r="A458"/>
      <c r="B458"/>
      <c r="C458"/>
      <c r="D458"/>
      <c r="E458" s="333"/>
    </row>
    <row r="459" spans="1:5" ht="14.25">
      <c r="A459"/>
      <c r="B459"/>
      <c r="C459"/>
      <c r="D459"/>
      <c r="E459" s="250"/>
    </row>
    <row r="460" spans="1:5" ht="14.25">
      <c r="A460"/>
      <c r="B460"/>
      <c r="C460"/>
      <c r="D460"/>
      <c r="E460" s="333"/>
    </row>
    <row r="461" spans="1:5" ht="14.25">
      <c r="A461"/>
      <c r="B461"/>
      <c r="C461"/>
      <c r="D461"/>
      <c r="E461" s="250"/>
    </row>
    <row r="462" spans="1:5" ht="14.25">
      <c r="A462"/>
      <c r="B462"/>
      <c r="C462"/>
      <c r="D462"/>
      <c r="E462" s="250"/>
    </row>
    <row r="463" spans="1:5" ht="14.25">
      <c r="A463"/>
      <c r="B463"/>
      <c r="C463"/>
      <c r="D463"/>
      <c r="E463" s="250"/>
    </row>
    <row r="464" spans="1:5" ht="14.25">
      <c r="A464"/>
      <c r="B464"/>
      <c r="C464"/>
      <c r="D464"/>
      <c r="E464" s="250"/>
    </row>
    <row r="465" spans="1:5" ht="14.25">
      <c r="A465"/>
      <c r="B465"/>
      <c r="C465"/>
      <c r="D465"/>
      <c r="E465" s="250"/>
    </row>
    <row r="466" spans="1:5" ht="14.25">
      <c r="A466"/>
      <c r="B466"/>
      <c r="C466"/>
      <c r="D466"/>
      <c r="E466" s="250"/>
    </row>
    <row r="467" spans="1:5" ht="14.25">
      <c r="A467"/>
      <c r="B467"/>
      <c r="C467"/>
      <c r="D467"/>
      <c r="E467" s="250"/>
    </row>
    <row r="468" spans="1:5" ht="14.25">
      <c r="A468"/>
      <c r="B468"/>
      <c r="C468"/>
      <c r="D468"/>
      <c r="E468" s="250"/>
    </row>
    <row r="469" spans="1:5" ht="14.25">
      <c r="A469"/>
      <c r="B469"/>
      <c r="C469"/>
      <c r="D469"/>
      <c r="E469" s="250"/>
    </row>
    <row r="470" spans="1:5" ht="14.25">
      <c r="A470"/>
      <c r="B470"/>
      <c r="C470"/>
      <c r="D470"/>
      <c r="E470" s="250"/>
    </row>
    <row r="471" spans="1:5" ht="14.25">
      <c r="A471"/>
      <c r="B471"/>
      <c r="C471"/>
      <c r="D471"/>
      <c r="E471" s="250"/>
    </row>
    <row r="472" spans="1:5" ht="14.25">
      <c r="A472"/>
      <c r="B472"/>
      <c r="C472"/>
      <c r="D472"/>
      <c r="E472" s="250"/>
    </row>
    <row r="473" spans="1:5" ht="14.25">
      <c r="A473"/>
      <c r="B473"/>
      <c r="C473"/>
      <c r="D473"/>
      <c r="E473" s="250"/>
    </row>
    <row r="474" spans="1:5" ht="14.25">
      <c r="A474"/>
      <c r="B474"/>
      <c r="C474"/>
      <c r="D474"/>
      <c r="E474" s="250"/>
    </row>
    <row r="475" spans="1:5" ht="14.25">
      <c r="A475"/>
      <c r="B475"/>
      <c r="C475"/>
      <c r="D475"/>
      <c r="E475" s="250"/>
    </row>
    <row r="476" spans="1:5" ht="14.25">
      <c r="A476"/>
      <c r="B476"/>
      <c r="C476"/>
      <c r="D476"/>
      <c r="E476" s="250"/>
    </row>
    <row r="477" spans="1:5" ht="14.25">
      <c r="A477"/>
      <c r="B477"/>
      <c r="C477"/>
      <c r="D477"/>
      <c r="E477" s="250"/>
    </row>
    <row r="478" spans="1:5" ht="14.25">
      <c r="A478"/>
      <c r="B478"/>
      <c r="C478"/>
      <c r="D478"/>
      <c r="E478" s="250"/>
    </row>
    <row r="479" spans="1:5" ht="14.25">
      <c r="A479"/>
      <c r="B479"/>
      <c r="C479"/>
      <c r="D479"/>
      <c r="E479" s="250"/>
    </row>
    <row r="480" spans="1:5" ht="14.25">
      <c r="A480"/>
      <c r="B480"/>
      <c r="C480"/>
      <c r="D480"/>
      <c r="E480" s="250"/>
    </row>
    <row r="481" spans="1:5" ht="14.25">
      <c r="A481"/>
      <c r="B481"/>
      <c r="C481"/>
      <c r="D481"/>
      <c r="E481" s="250"/>
    </row>
    <row r="482" spans="1:5" ht="14.25">
      <c r="A482"/>
      <c r="B482"/>
      <c r="C482"/>
      <c r="D482"/>
      <c r="E482" s="250"/>
    </row>
    <row r="483" spans="1:5" ht="14.25">
      <c r="A483"/>
      <c r="B483"/>
      <c r="C483"/>
      <c r="D483"/>
      <c r="E483" s="250"/>
    </row>
    <row r="484" spans="1:5" ht="14.25">
      <c r="A484"/>
      <c r="B484"/>
      <c r="C484"/>
      <c r="D484"/>
      <c r="E484" s="250"/>
    </row>
    <row r="485" spans="1:5" ht="14.25">
      <c r="A485"/>
      <c r="B485"/>
      <c r="C485"/>
      <c r="D485"/>
      <c r="E485" s="250"/>
    </row>
    <row r="486" spans="1:5" ht="14.25">
      <c r="A486"/>
      <c r="B486"/>
      <c r="C486"/>
      <c r="D486"/>
      <c r="E486" s="250"/>
    </row>
    <row r="487" spans="1:5" ht="14.25">
      <c r="A487"/>
      <c r="B487"/>
      <c r="C487"/>
      <c r="D487"/>
      <c r="E487" s="250"/>
    </row>
    <row r="488" spans="1:5" ht="14.25">
      <c r="A488"/>
      <c r="B488"/>
      <c r="C488"/>
      <c r="D488"/>
      <c r="E488" s="250"/>
    </row>
    <row r="489" spans="1:5" ht="14.25">
      <c r="A489"/>
      <c r="B489"/>
      <c r="C489"/>
      <c r="D489"/>
      <c r="E489" s="250"/>
    </row>
    <row r="490" spans="1:5" ht="14.25">
      <c r="A490"/>
      <c r="B490"/>
      <c r="C490"/>
      <c r="D490"/>
      <c r="E490" s="250"/>
    </row>
    <row r="491" spans="1:5" ht="14.25">
      <c r="A491"/>
      <c r="B491"/>
      <c r="C491"/>
      <c r="D491"/>
      <c r="E491" s="250"/>
    </row>
    <row r="492" spans="1:5" ht="14.25">
      <c r="A492"/>
      <c r="B492"/>
      <c r="C492"/>
      <c r="D492"/>
      <c r="E492" s="250"/>
    </row>
    <row r="493" spans="1:5" ht="14.25">
      <c r="A493"/>
      <c r="B493"/>
      <c r="C493"/>
      <c r="D493"/>
      <c r="E493" s="250"/>
    </row>
    <row r="494" spans="1:5" ht="14.25">
      <c r="A494"/>
      <c r="B494"/>
      <c r="C494"/>
      <c r="D494"/>
      <c r="E494" s="250"/>
    </row>
    <row r="495" spans="1:5" ht="14.25">
      <c r="A495"/>
      <c r="B495"/>
      <c r="C495"/>
      <c r="D495"/>
      <c r="E495" s="250"/>
    </row>
    <row r="496" spans="1:5" ht="14.25">
      <c r="A496"/>
      <c r="B496"/>
      <c r="C496"/>
      <c r="D496"/>
      <c r="E496" s="250"/>
    </row>
    <row r="497" spans="1:5" ht="14.25">
      <c r="A497"/>
      <c r="B497"/>
      <c r="C497"/>
      <c r="D497"/>
      <c r="E497" s="250"/>
    </row>
    <row r="498" spans="1:5" ht="14.25">
      <c r="A498"/>
      <c r="B498"/>
      <c r="C498"/>
      <c r="D498"/>
      <c r="E498" s="250"/>
    </row>
    <row r="499" spans="1:5" ht="14.25">
      <c r="A499"/>
      <c r="B499"/>
      <c r="C499"/>
      <c r="D499"/>
      <c r="E499" s="250"/>
    </row>
    <row r="500" spans="1:5" ht="14.25">
      <c r="A500"/>
      <c r="B500"/>
      <c r="C500"/>
      <c r="D500"/>
      <c r="E500" s="250"/>
    </row>
    <row r="501" spans="1:5" ht="14.25">
      <c r="A501"/>
      <c r="B501"/>
      <c r="C501"/>
      <c r="D501"/>
      <c r="E501" s="250"/>
    </row>
    <row r="502" spans="1:5" ht="14.25">
      <c r="A502"/>
      <c r="B502"/>
      <c r="C502"/>
      <c r="D502"/>
      <c r="E502" s="250"/>
    </row>
    <row r="503" spans="1:5" ht="14.25">
      <c r="A503"/>
      <c r="B503"/>
      <c r="C503"/>
      <c r="D503"/>
      <c r="E503" s="250"/>
    </row>
    <row r="504" spans="1:5" ht="14.25">
      <c r="A504"/>
      <c r="B504"/>
      <c r="C504"/>
      <c r="D504"/>
      <c r="E504" s="250"/>
    </row>
    <row r="505" spans="1:5" ht="14.25">
      <c r="A505"/>
      <c r="B505"/>
      <c r="C505"/>
      <c r="D505"/>
      <c r="E505" s="250"/>
    </row>
    <row r="506" spans="1:5" ht="14.25">
      <c r="A506"/>
      <c r="B506"/>
      <c r="C506"/>
      <c r="D506"/>
      <c r="E506" s="250"/>
    </row>
    <row r="507" spans="1:5" ht="14.25">
      <c r="A507"/>
      <c r="B507"/>
      <c r="C507"/>
      <c r="D507"/>
      <c r="E507" s="250"/>
    </row>
    <row r="508" spans="1:5" ht="14.25">
      <c r="A508"/>
      <c r="B508"/>
      <c r="C508"/>
      <c r="D508"/>
      <c r="E508" s="250"/>
    </row>
    <row r="509" spans="1:5" ht="14.25">
      <c r="A509"/>
      <c r="B509"/>
      <c r="C509"/>
      <c r="D509"/>
      <c r="E509" s="250"/>
    </row>
    <row r="510" spans="1:5" ht="14.25">
      <c r="A510"/>
      <c r="B510"/>
      <c r="C510"/>
      <c r="D510"/>
      <c r="E510" s="250"/>
    </row>
    <row r="511" spans="1:5" ht="14.25">
      <c r="A511"/>
      <c r="B511"/>
      <c r="C511"/>
      <c r="D511"/>
      <c r="E511" s="250"/>
    </row>
    <row r="512" spans="1:5" ht="14.25">
      <c r="A512"/>
      <c r="B512"/>
      <c r="C512"/>
      <c r="D512"/>
      <c r="E512" s="250"/>
    </row>
    <row r="513" spans="1:5" ht="14.25">
      <c r="A513"/>
      <c r="B513"/>
      <c r="C513"/>
      <c r="D513"/>
      <c r="E513" s="250"/>
    </row>
    <row r="514" spans="1:5" ht="14.25">
      <c r="A514"/>
      <c r="B514"/>
      <c r="C514"/>
      <c r="D514"/>
      <c r="E514" s="250"/>
    </row>
    <row r="515" spans="1:5" ht="14.25">
      <c r="A515"/>
      <c r="B515"/>
      <c r="C515"/>
      <c r="D515"/>
      <c r="E515" s="250"/>
    </row>
    <row r="516" spans="1:5" ht="14.25">
      <c r="A516"/>
      <c r="B516"/>
      <c r="C516"/>
      <c r="D516"/>
      <c r="E516" s="250"/>
    </row>
    <row r="517" spans="1:5" ht="14.25">
      <c r="A517"/>
      <c r="B517"/>
      <c r="C517"/>
      <c r="D517"/>
      <c r="E517" s="250"/>
    </row>
    <row r="518" spans="1:5" ht="14.25">
      <c r="A518"/>
      <c r="B518"/>
      <c r="C518"/>
      <c r="D518"/>
      <c r="E518" s="250"/>
    </row>
    <row r="519" spans="1:5" ht="14.25">
      <c r="A519"/>
      <c r="B519"/>
      <c r="C519"/>
      <c r="D519"/>
      <c r="E519" s="250"/>
    </row>
    <row r="520" spans="1:5" ht="14.25">
      <c r="A520"/>
      <c r="B520"/>
      <c r="C520"/>
      <c r="D520"/>
      <c r="E520" s="250"/>
    </row>
    <row r="521" spans="1:5" ht="14.25">
      <c r="A521"/>
      <c r="B521"/>
      <c r="C521"/>
      <c r="D521"/>
      <c r="E521" s="250"/>
    </row>
    <row r="522" spans="1:5" ht="14.25">
      <c r="A522"/>
      <c r="B522"/>
      <c r="C522"/>
      <c r="D522"/>
      <c r="E522" s="250"/>
    </row>
    <row r="523" spans="1:5" ht="14.25">
      <c r="A523"/>
      <c r="B523"/>
      <c r="C523"/>
      <c r="D523"/>
      <c r="E523" s="250"/>
    </row>
    <row r="524" spans="1:5" ht="14.25">
      <c r="A524"/>
      <c r="B524"/>
      <c r="C524"/>
      <c r="D524"/>
      <c r="E524" s="250"/>
    </row>
    <row r="525" spans="1:5" ht="14.25">
      <c r="A525"/>
      <c r="B525"/>
      <c r="C525"/>
      <c r="D525"/>
      <c r="E525" s="250"/>
    </row>
    <row r="526" spans="1:5" ht="14.25">
      <c r="A526"/>
      <c r="B526"/>
      <c r="C526"/>
      <c r="D526"/>
      <c r="E526" s="250"/>
    </row>
    <row r="527" spans="1:5" ht="14.25">
      <c r="A527"/>
      <c r="B527"/>
      <c r="C527"/>
      <c r="D527"/>
      <c r="E527" s="250"/>
    </row>
    <row r="528" spans="1:5" ht="14.25">
      <c r="A528"/>
      <c r="B528"/>
      <c r="C528"/>
      <c r="D528"/>
      <c r="E528" s="250"/>
    </row>
    <row r="529" spans="1:5" ht="14.25">
      <c r="A529"/>
      <c r="B529"/>
      <c r="C529"/>
      <c r="D529"/>
      <c r="E529" s="250"/>
    </row>
    <row r="530" spans="1:5" ht="14.25">
      <c r="A530"/>
      <c r="B530"/>
      <c r="C530"/>
      <c r="D530"/>
      <c r="E530" s="250"/>
    </row>
    <row r="531" spans="1:5" ht="14.25">
      <c r="A531"/>
      <c r="B531"/>
      <c r="C531"/>
      <c r="D531"/>
      <c r="E531" s="250"/>
    </row>
    <row r="532" spans="1:5" ht="14.25">
      <c r="A532"/>
      <c r="B532"/>
      <c r="C532"/>
      <c r="D532"/>
      <c r="E532" s="250"/>
    </row>
    <row r="533" spans="1:5" ht="14.25">
      <c r="A533"/>
      <c r="B533"/>
      <c r="C533"/>
      <c r="D533"/>
      <c r="E533" s="333"/>
    </row>
    <row r="534" spans="1:5" ht="14.25">
      <c r="A534"/>
      <c r="B534"/>
      <c r="C534"/>
      <c r="D534"/>
      <c r="E534" s="250"/>
    </row>
    <row r="535" spans="1:5" ht="14.25">
      <c r="A535"/>
      <c r="B535"/>
      <c r="C535"/>
      <c r="D535"/>
      <c r="E535" s="333"/>
    </row>
    <row r="536" spans="1:5" ht="14.25">
      <c r="A536"/>
      <c r="B536"/>
      <c r="C536"/>
      <c r="D536"/>
      <c r="E536" s="333"/>
    </row>
    <row r="537" spans="1:5" ht="14.25">
      <c r="A537"/>
      <c r="B537"/>
      <c r="C537"/>
      <c r="D537"/>
      <c r="E537" s="333"/>
    </row>
    <row r="538" spans="1:5" ht="14.25">
      <c r="A538"/>
      <c r="B538"/>
      <c r="C538"/>
      <c r="D538"/>
      <c r="E538" s="333"/>
    </row>
    <row r="539" spans="1:5" ht="14.25">
      <c r="A539"/>
      <c r="B539"/>
      <c r="C539"/>
      <c r="D539"/>
      <c r="E539" s="333"/>
    </row>
    <row r="540" spans="1:5" ht="14.25">
      <c r="A540"/>
      <c r="B540"/>
      <c r="C540"/>
      <c r="D540"/>
      <c r="E540" s="333"/>
    </row>
    <row r="541" spans="1:5" ht="14.25">
      <c r="A541"/>
      <c r="B541"/>
      <c r="C541"/>
      <c r="D541"/>
      <c r="E541" s="333"/>
    </row>
    <row r="542" spans="1:5" ht="14.25">
      <c r="A542"/>
      <c r="B542"/>
      <c r="C542"/>
      <c r="D542"/>
      <c r="E542" s="333"/>
    </row>
    <row r="543" spans="1:5" ht="14.25">
      <c r="A543"/>
      <c r="B543"/>
      <c r="C543"/>
      <c r="D543"/>
      <c r="E543" s="333"/>
    </row>
    <row r="544" spans="1:5" ht="14.25">
      <c r="A544"/>
      <c r="B544"/>
      <c r="C544"/>
      <c r="D544"/>
      <c r="E544" s="333"/>
    </row>
    <row r="545" spans="1:5" ht="14.25">
      <c r="A545"/>
      <c r="B545"/>
      <c r="C545"/>
      <c r="D545"/>
      <c r="E545" s="333"/>
    </row>
    <row r="546" spans="1:5" ht="14.25">
      <c r="A546"/>
      <c r="B546"/>
      <c r="C546"/>
      <c r="D546"/>
      <c r="E546" s="333"/>
    </row>
    <row r="547" spans="1:5" ht="14.25">
      <c r="A547"/>
      <c r="B547"/>
      <c r="C547"/>
      <c r="D547"/>
      <c r="E547" s="333"/>
    </row>
    <row r="548" spans="1:5" ht="14.25">
      <c r="A548"/>
      <c r="B548"/>
      <c r="C548"/>
      <c r="D548"/>
      <c r="E548" s="333"/>
    </row>
    <row r="549" spans="1:5" ht="14.25">
      <c r="A549"/>
      <c r="B549"/>
      <c r="C549"/>
      <c r="D549"/>
      <c r="E549" s="333"/>
    </row>
    <row r="550" spans="1:5" ht="14.25">
      <c r="A550"/>
      <c r="B550"/>
      <c r="C550"/>
      <c r="D550"/>
      <c r="E550" s="333"/>
    </row>
    <row r="551" spans="1:5" ht="14.25">
      <c r="A551"/>
      <c r="B551"/>
      <c r="C551"/>
      <c r="D551"/>
      <c r="E551" s="333"/>
    </row>
    <row r="552" spans="1:5" ht="14.25">
      <c r="A552"/>
      <c r="B552"/>
      <c r="C552"/>
      <c r="D552"/>
      <c r="E552" s="333"/>
    </row>
    <row r="553" spans="1:5" ht="14.25">
      <c r="A553"/>
      <c r="B553"/>
      <c r="C553"/>
      <c r="D553"/>
      <c r="E553" s="333"/>
    </row>
    <row r="554" spans="1:5" ht="14.25">
      <c r="A554"/>
      <c r="B554"/>
      <c r="C554"/>
      <c r="D554"/>
      <c r="E554" s="333"/>
    </row>
    <row r="555" spans="1:5" ht="14.25">
      <c r="A555"/>
      <c r="B555"/>
      <c r="C555"/>
      <c r="D555"/>
      <c r="E555" s="333"/>
    </row>
    <row r="556" spans="1:5" ht="14.25">
      <c r="A556"/>
      <c r="B556"/>
      <c r="C556"/>
      <c r="D556"/>
      <c r="E556" s="333"/>
    </row>
    <row r="557" spans="1:5" ht="14.25">
      <c r="A557"/>
      <c r="B557"/>
      <c r="C557"/>
      <c r="D557"/>
      <c r="E557" s="333"/>
    </row>
    <row r="558" spans="1:5" ht="14.25">
      <c r="A558"/>
      <c r="B558"/>
      <c r="C558"/>
      <c r="D558"/>
      <c r="E558" s="333"/>
    </row>
    <row r="559" spans="1:5" ht="14.25">
      <c r="A559"/>
      <c r="B559"/>
      <c r="C559"/>
      <c r="D559"/>
      <c r="E559" s="333"/>
    </row>
    <row r="560" spans="1:5" ht="14.25">
      <c r="A560"/>
      <c r="B560"/>
      <c r="C560"/>
      <c r="D560"/>
      <c r="E560" s="333"/>
    </row>
    <row r="561" spans="1:5" ht="14.25">
      <c r="A561"/>
      <c r="B561"/>
      <c r="C561"/>
      <c r="D561"/>
      <c r="E561" s="333"/>
    </row>
    <row r="562" spans="1:5" ht="14.25">
      <c r="A562"/>
      <c r="B562"/>
      <c r="C562"/>
      <c r="D562"/>
      <c r="E562" s="250"/>
    </row>
    <row r="563" spans="1:5" ht="14.25">
      <c r="A563"/>
      <c r="B563"/>
      <c r="C563"/>
      <c r="D563"/>
      <c r="E563" s="250"/>
    </row>
    <row r="564" spans="1:5" ht="14.25">
      <c r="A564"/>
      <c r="B564"/>
      <c r="C564"/>
      <c r="D564"/>
      <c r="E564" s="250"/>
    </row>
    <row r="565" spans="1:5" ht="14.25">
      <c r="A565"/>
      <c r="B565"/>
      <c r="C565"/>
      <c r="D565"/>
      <c r="E565" s="250"/>
    </row>
    <row r="566" spans="1:5" ht="14.25">
      <c r="A566"/>
      <c r="B566"/>
      <c r="C566"/>
      <c r="D566"/>
      <c r="E566" s="250"/>
    </row>
    <row r="567" spans="1:5" ht="14.25">
      <c r="A567"/>
      <c r="B567"/>
      <c r="C567"/>
      <c r="D567"/>
      <c r="E567" s="250"/>
    </row>
    <row r="568" spans="1:5" ht="14.25">
      <c r="A568"/>
      <c r="B568"/>
      <c r="C568"/>
      <c r="D568"/>
      <c r="E568" s="250"/>
    </row>
    <row r="569" spans="1:5" ht="14.25">
      <c r="A569"/>
      <c r="B569"/>
      <c r="C569"/>
      <c r="D569"/>
      <c r="E569" s="250"/>
    </row>
    <row r="570" spans="1:5" ht="14.25">
      <c r="A570"/>
      <c r="B570"/>
      <c r="C570"/>
      <c r="D570"/>
      <c r="E570" s="250"/>
    </row>
    <row r="571" spans="1:5" ht="14.25">
      <c r="A571"/>
      <c r="B571"/>
      <c r="C571"/>
      <c r="D571"/>
      <c r="E571" s="250"/>
    </row>
    <row r="572" spans="1:5" ht="14.25">
      <c r="A572"/>
      <c r="B572"/>
      <c r="C572"/>
      <c r="D572"/>
      <c r="E572" s="250"/>
    </row>
    <row r="573" spans="1:5" ht="14.25">
      <c r="A573"/>
      <c r="B573"/>
      <c r="C573"/>
      <c r="D573"/>
      <c r="E573" s="250"/>
    </row>
    <row r="574" spans="1:5" ht="14.25">
      <c r="A574"/>
      <c r="B574"/>
      <c r="C574"/>
      <c r="D574"/>
      <c r="E574" s="250"/>
    </row>
    <row r="575" spans="1:5" ht="14.25">
      <c r="A575"/>
      <c r="B575"/>
      <c r="C575"/>
      <c r="D575"/>
      <c r="E575" s="250"/>
    </row>
    <row r="576" spans="1:5" ht="14.25">
      <c r="A576"/>
      <c r="B576"/>
      <c r="C576"/>
      <c r="D576"/>
      <c r="E576" s="250"/>
    </row>
    <row r="577" spans="1:5" ht="14.25">
      <c r="A577"/>
      <c r="B577"/>
      <c r="C577"/>
      <c r="D577"/>
      <c r="E577" s="250"/>
    </row>
    <row r="578" spans="1:5" ht="14.25">
      <c r="A578"/>
      <c r="B578"/>
      <c r="C578"/>
      <c r="D578"/>
      <c r="E578" s="250"/>
    </row>
    <row r="579" spans="1:5" ht="14.25">
      <c r="A579"/>
      <c r="B579"/>
      <c r="C579"/>
      <c r="D579"/>
      <c r="E579" s="250"/>
    </row>
    <row r="580" spans="1:5" ht="14.25">
      <c r="A580"/>
      <c r="B580"/>
      <c r="C580"/>
      <c r="D580"/>
      <c r="E580" s="250"/>
    </row>
    <row r="581" spans="1:5" ht="14.25">
      <c r="A581"/>
      <c r="B581"/>
      <c r="C581"/>
      <c r="D581"/>
      <c r="E581" s="250"/>
    </row>
    <row r="582" spans="1:5" ht="14.25">
      <c r="A582"/>
      <c r="B582"/>
      <c r="C582"/>
      <c r="D582"/>
      <c r="E582" s="250"/>
    </row>
    <row r="583" spans="1:5" ht="14.25">
      <c r="A583"/>
      <c r="B583"/>
      <c r="C583"/>
      <c r="D583"/>
      <c r="E583" s="250"/>
    </row>
    <row r="584" spans="1:5" ht="14.25">
      <c r="A584"/>
      <c r="B584"/>
      <c r="C584"/>
      <c r="D584"/>
      <c r="E584" s="250"/>
    </row>
    <row r="585" spans="1:5" ht="14.25">
      <c r="A585"/>
      <c r="B585"/>
      <c r="C585"/>
      <c r="D585"/>
      <c r="E585" s="250"/>
    </row>
    <row r="586" spans="1:5" ht="14.25">
      <c r="A586"/>
      <c r="B586"/>
      <c r="C586"/>
      <c r="D586"/>
      <c r="E586" s="250"/>
    </row>
    <row r="587" spans="1:5" ht="14.25">
      <c r="A587"/>
      <c r="B587"/>
      <c r="C587"/>
      <c r="D587"/>
      <c r="E587" s="250"/>
    </row>
    <row r="588" spans="1:5" ht="14.25">
      <c r="A588"/>
      <c r="B588"/>
      <c r="C588"/>
      <c r="D588"/>
      <c r="E588" s="250"/>
    </row>
    <row r="589" spans="1:5" ht="14.25">
      <c r="A589"/>
      <c r="B589"/>
      <c r="C589"/>
      <c r="D589"/>
      <c r="E589" s="250"/>
    </row>
    <row r="590" spans="1:5" ht="14.25">
      <c r="A590"/>
      <c r="B590"/>
      <c r="C590"/>
      <c r="D590"/>
      <c r="E590" s="250"/>
    </row>
    <row r="591" spans="1:5" ht="14.25">
      <c r="A591"/>
      <c r="B591"/>
      <c r="C591"/>
      <c r="D591"/>
      <c r="E591" s="250"/>
    </row>
    <row r="592" spans="1:5" ht="14.25">
      <c r="A592"/>
      <c r="B592"/>
      <c r="C592"/>
      <c r="D592"/>
      <c r="E592" s="250"/>
    </row>
    <row r="593" spans="1:5" ht="14.25">
      <c r="A593"/>
      <c r="B593"/>
      <c r="C593"/>
      <c r="D593"/>
      <c r="E593" s="250"/>
    </row>
    <row r="594" spans="1:5" ht="14.25">
      <c r="A594"/>
      <c r="B594"/>
      <c r="C594"/>
      <c r="D594"/>
      <c r="E594" s="250"/>
    </row>
    <row r="595" spans="1:5" ht="14.25">
      <c r="A595"/>
      <c r="B595"/>
      <c r="C595"/>
      <c r="D595"/>
      <c r="E595" s="250"/>
    </row>
    <row r="596" spans="1:5" ht="14.25">
      <c r="A596"/>
      <c r="B596"/>
      <c r="C596"/>
      <c r="D596"/>
      <c r="E596" s="250"/>
    </row>
    <row r="597" spans="1:5" ht="14.25">
      <c r="A597"/>
      <c r="B597"/>
      <c r="C597"/>
      <c r="D597"/>
      <c r="E597" s="250"/>
    </row>
    <row r="598" spans="1:5" ht="14.25">
      <c r="A598"/>
      <c r="B598"/>
      <c r="C598"/>
      <c r="D598"/>
      <c r="E598" s="250"/>
    </row>
    <row r="599" spans="1:5" ht="14.25">
      <c r="A599"/>
      <c r="B599"/>
      <c r="C599"/>
      <c r="D599"/>
      <c r="E599" s="250"/>
    </row>
    <row r="600" spans="1:5" ht="14.25">
      <c r="A600"/>
      <c r="B600"/>
      <c r="C600"/>
      <c r="D600"/>
      <c r="E600" s="250"/>
    </row>
    <row r="601" spans="1:5" ht="14.25">
      <c r="A601"/>
      <c r="B601"/>
      <c r="C601"/>
      <c r="D601"/>
      <c r="E601" s="250"/>
    </row>
    <row r="602" spans="1:5" ht="14.25">
      <c r="A602"/>
      <c r="B602"/>
      <c r="C602"/>
      <c r="D602"/>
      <c r="E602" s="250"/>
    </row>
    <row r="603" spans="1:5" ht="14.25">
      <c r="A603"/>
      <c r="B603"/>
      <c r="C603"/>
      <c r="D603"/>
      <c r="E603" s="250"/>
    </row>
    <row r="604" spans="1:5" ht="14.25">
      <c r="A604"/>
      <c r="B604"/>
      <c r="C604"/>
      <c r="D604"/>
      <c r="E604" s="250"/>
    </row>
    <row r="605" spans="1:5" ht="14.25">
      <c r="A605"/>
      <c r="B605"/>
      <c r="C605"/>
      <c r="D605"/>
      <c r="E605" s="250"/>
    </row>
    <row r="606" spans="1:5" ht="14.25">
      <c r="A606"/>
      <c r="B606"/>
      <c r="C606"/>
      <c r="D606"/>
      <c r="E606" s="250"/>
    </row>
    <row r="607" spans="1:5" ht="14.25">
      <c r="A607"/>
      <c r="B607"/>
      <c r="C607"/>
      <c r="D607"/>
      <c r="E607" s="250"/>
    </row>
    <row r="608" spans="1:5" ht="14.25">
      <c r="A608"/>
      <c r="B608"/>
      <c r="C608"/>
      <c r="D608"/>
      <c r="E608" s="250"/>
    </row>
    <row r="609" spans="1:5" ht="14.25">
      <c r="A609"/>
      <c r="B609"/>
      <c r="C609"/>
      <c r="D609"/>
      <c r="E609" s="250"/>
    </row>
    <row r="610" spans="1:5" ht="14.25">
      <c r="A610"/>
      <c r="B610"/>
      <c r="C610"/>
      <c r="D610"/>
      <c r="E610" s="250"/>
    </row>
    <row r="611" spans="1:5" ht="14.25">
      <c r="A611"/>
      <c r="B611"/>
      <c r="C611"/>
      <c r="D611"/>
      <c r="E611" s="250"/>
    </row>
    <row r="612" spans="1:5" ht="14.25">
      <c r="A612"/>
      <c r="B612"/>
      <c r="C612"/>
      <c r="D612"/>
      <c r="E612" s="250"/>
    </row>
    <row r="613" spans="1:5" ht="14.25">
      <c r="A613"/>
      <c r="B613"/>
      <c r="C613"/>
      <c r="D613"/>
      <c r="E613" s="250"/>
    </row>
    <row r="614" spans="1:5" ht="14.25">
      <c r="A614"/>
      <c r="B614"/>
      <c r="C614"/>
      <c r="D614"/>
      <c r="E614" s="250"/>
    </row>
    <row r="615" spans="1:5" ht="14.25">
      <c r="A615"/>
      <c r="B615"/>
      <c r="C615"/>
      <c r="D615"/>
      <c r="E615" s="250"/>
    </row>
    <row r="616" spans="1:5" ht="14.25">
      <c r="A616"/>
      <c r="B616"/>
      <c r="C616"/>
      <c r="D616"/>
      <c r="E616" s="250"/>
    </row>
    <row r="617" spans="1:5" ht="14.25">
      <c r="A617"/>
      <c r="B617"/>
      <c r="C617"/>
      <c r="D617"/>
      <c r="E617" s="250"/>
    </row>
    <row r="618" spans="1:5" ht="14.25">
      <c r="A618"/>
      <c r="B618"/>
      <c r="C618"/>
      <c r="D618"/>
      <c r="E618" s="250"/>
    </row>
    <row r="619" spans="1:5" ht="14.25">
      <c r="A619"/>
      <c r="B619"/>
      <c r="C619"/>
      <c r="D619"/>
      <c r="E619" s="250"/>
    </row>
    <row r="620" spans="1:5" ht="14.25">
      <c r="A620"/>
      <c r="B620"/>
      <c r="C620"/>
      <c r="D620"/>
      <c r="E620" s="250"/>
    </row>
    <row r="621" spans="1:5" ht="14.25">
      <c r="A621"/>
      <c r="B621"/>
      <c r="C621"/>
      <c r="D621"/>
      <c r="E621" s="250"/>
    </row>
    <row r="622" spans="1:5" ht="14.25">
      <c r="A622"/>
      <c r="B622"/>
      <c r="C622"/>
      <c r="D622"/>
      <c r="E622" s="250"/>
    </row>
    <row r="623" spans="1:5" ht="14.25">
      <c r="A623"/>
      <c r="B623"/>
      <c r="C623"/>
      <c r="D623"/>
      <c r="E623" s="250"/>
    </row>
    <row r="624" spans="1:5" ht="14.25">
      <c r="A624"/>
      <c r="B624"/>
      <c r="C624"/>
      <c r="D624"/>
      <c r="E624" s="250"/>
    </row>
    <row r="625" spans="1:5" ht="14.25">
      <c r="A625"/>
      <c r="B625"/>
      <c r="C625"/>
      <c r="D625"/>
      <c r="E625" s="250"/>
    </row>
    <row r="626" spans="1:5" ht="14.25">
      <c r="A626"/>
      <c r="B626"/>
      <c r="C626"/>
      <c r="D626"/>
      <c r="E626" s="250"/>
    </row>
    <row r="627" spans="1:5" ht="14.25">
      <c r="A627"/>
      <c r="B627"/>
      <c r="C627"/>
      <c r="D627"/>
      <c r="E627" s="250"/>
    </row>
    <row r="628" spans="1:5" ht="14.25">
      <c r="A628"/>
      <c r="B628"/>
      <c r="C628"/>
      <c r="D628"/>
      <c r="E628" s="250"/>
    </row>
    <row r="629" spans="1:5" ht="14.25">
      <c r="A629"/>
      <c r="B629"/>
      <c r="C629"/>
      <c r="D629"/>
      <c r="E629" s="250"/>
    </row>
    <row r="630" spans="1:5" ht="14.25">
      <c r="A630"/>
      <c r="B630"/>
      <c r="C630"/>
      <c r="D630"/>
      <c r="E630" s="250"/>
    </row>
    <row r="631" spans="1:5" ht="14.25">
      <c r="A631"/>
      <c r="B631"/>
      <c r="C631"/>
      <c r="D631"/>
      <c r="E631" s="250"/>
    </row>
    <row r="632" spans="1:5" ht="14.25">
      <c r="A632"/>
      <c r="B632"/>
      <c r="C632"/>
      <c r="D632"/>
      <c r="E632" s="250"/>
    </row>
    <row r="633" spans="1:5" ht="14.25">
      <c r="A633"/>
      <c r="B633"/>
      <c r="C633"/>
      <c r="D633"/>
      <c r="E633" s="250"/>
    </row>
    <row r="634" spans="1:5" ht="14.25">
      <c r="A634"/>
      <c r="B634"/>
      <c r="C634"/>
      <c r="D634"/>
      <c r="E634" s="250"/>
    </row>
    <row r="635" spans="1:5" ht="14.25">
      <c r="A635"/>
      <c r="B635"/>
      <c r="C635"/>
      <c r="D635"/>
      <c r="E635" s="250"/>
    </row>
    <row r="636" spans="1:5" ht="14.25">
      <c r="A636"/>
      <c r="B636"/>
      <c r="C636"/>
      <c r="D636"/>
      <c r="E636" s="250"/>
    </row>
    <row r="637" spans="1:5" ht="14.25">
      <c r="A637"/>
      <c r="B637"/>
      <c r="C637"/>
      <c r="D637"/>
      <c r="E637" s="250"/>
    </row>
    <row r="638" spans="1:5" ht="14.25">
      <c r="A638"/>
      <c r="B638"/>
      <c r="C638"/>
      <c r="D638"/>
      <c r="E638" s="250"/>
    </row>
    <row r="639" spans="1:5" ht="14.25">
      <c r="A639"/>
      <c r="B639"/>
      <c r="C639"/>
      <c r="D639"/>
      <c r="E639" s="250"/>
    </row>
    <row r="640" spans="1:5" ht="14.25">
      <c r="A640"/>
      <c r="B640"/>
      <c r="C640"/>
      <c r="D640"/>
      <c r="E640" s="250"/>
    </row>
    <row r="641" spans="1:5" ht="14.25">
      <c r="A641"/>
      <c r="B641"/>
      <c r="C641"/>
      <c r="D641"/>
      <c r="E641" s="250"/>
    </row>
    <row r="642" spans="1:5" ht="14.25">
      <c r="A642"/>
      <c r="B642"/>
      <c r="C642"/>
      <c r="D642"/>
      <c r="E642" s="250"/>
    </row>
    <row r="643" spans="1:5" ht="14.25">
      <c r="A643"/>
      <c r="B643"/>
      <c r="C643"/>
      <c r="D643"/>
      <c r="E643" s="250"/>
    </row>
    <row r="644" spans="1:5" ht="14.25">
      <c r="A644"/>
      <c r="B644"/>
      <c r="C644"/>
      <c r="D644"/>
      <c r="E644" s="250"/>
    </row>
    <row r="645" spans="1:5" ht="14.25">
      <c r="A645"/>
      <c r="B645"/>
      <c r="C645"/>
      <c r="D645"/>
      <c r="E645" s="250"/>
    </row>
    <row r="646" spans="1:5" ht="14.25">
      <c r="A646"/>
      <c r="B646"/>
      <c r="C646"/>
      <c r="D646"/>
      <c r="E646" s="250"/>
    </row>
    <row r="647" spans="1:5" ht="14.25">
      <c r="A647"/>
      <c r="B647"/>
      <c r="C647"/>
      <c r="D647"/>
      <c r="E647" s="250"/>
    </row>
    <row r="648" spans="1:5" ht="14.25">
      <c r="A648"/>
      <c r="B648"/>
      <c r="C648"/>
      <c r="D648"/>
      <c r="E648" s="250"/>
    </row>
    <row r="649" spans="1:5" ht="14.25">
      <c r="A649"/>
      <c r="B649"/>
      <c r="C649"/>
      <c r="D649"/>
      <c r="E649" s="250"/>
    </row>
    <row r="650" spans="1:5" ht="14.25">
      <c r="A650"/>
      <c r="B650"/>
      <c r="C650"/>
      <c r="D650"/>
      <c r="E650" s="250"/>
    </row>
    <row r="651" spans="1:5" ht="14.25">
      <c r="A651"/>
      <c r="B651"/>
      <c r="C651"/>
      <c r="D651"/>
      <c r="E651" s="250"/>
    </row>
    <row r="652" spans="1:5" ht="14.25">
      <c r="A652"/>
      <c r="B652"/>
      <c r="C652"/>
      <c r="D652"/>
      <c r="E652" s="250"/>
    </row>
    <row r="653" spans="1:5" ht="14.25">
      <c r="A653"/>
      <c r="B653"/>
      <c r="C653"/>
      <c r="D653"/>
      <c r="E653" s="250"/>
    </row>
    <row r="654" spans="1:5" ht="14.25">
      <c r="A654"/>
      <c r="B654"/>
      <c r="C654"/>
      <c r="D654"/>
      <c r="E654" s="250"/>
    </row>
    <row r="655" spans="1:5" ht="14.25">
      <c r="A655"/>
      <c r="B655"/>
      <c r="C655"/>
      <c r="D655"/>
      <c r="E655" s="250"/>
    </row>
    <row r="656" spans="1:5" ht="14.25">
      <c r="A656"/>
      <c r="B656"/>
      <c r="C656"/>
      <c r="D656"/>
      <c r="E656" s="250"/>
    </row>
    <row r="657" spans="1:5" ht="14.25">
      <c r="A657"/>
      <c r="B657"/>
      <c r="C657"/>
      <c r="D657"/>
      <c r="E657" s="250"/>
    </row>
    <row r="658" spans="1:5" ht="14.25">
      <c r="A658"/>
      <c r="B658"/>
      <c r="C658"/>
      <c r="D658"/>
      <c r="E658" s="250"/>
    </row>
    <row r="659" spans="1:5" ht="14.25">
      <c r="A659"/>
      <c r="B659"/>
      <c r="C659"/>
      <c r="D659"/>
      <c r="E659" s="250"/>
    </row>
    <row r="660" spans="1:5" ht="14.25">
      <c r="A660"/>
      <c r="B660"/>
      <c r="C660"/>
      <c r="D660"/>
      <c r="E660" s="250"/>
    </row>
    <row r="661" spans="1:5" ht="14.25">
      <c r="A661"/>
      <c r="B661"/>
      <c r="C661"/>
      <c r="D661"/>
      <c r="E661" s="250"/>
    </row>
    <row r="662" spans="1:5" ht="14.25">
      <c r="A662"/>
      <c r="B662"/>
      <c r="C662"/>
      <c r="D662"/>
      <c r="E662" s="250"/>
    </row>
    <row r="663" spans="1:5" ht="14.25">
      <c r="A663"/>
      <c r="B663"/>
      <c r="C663"/>
      <c r="D663"/>
      <c r="E663" s="250"/>
    </row>
    <row r="664" spans="1:5" ht="14.25">
      <c r="A664"/>
      <c r="B664"/>
      <c r="C664"/>
      <c r="D664"/>
      <c r="E664" s="250"/>
    </row>
    <row r="665" spans="1:5" ht="14.25">
      <c r="A665"/>
      <c r="B665"/>
      <c r="C665"/>
      <c r="D665"/>
      <c r="E665" s="250"/>
    </row>
    <row r="666" spans="1:5" ht="14.25">
      <c r="A666"/>
      <c r="B666"/>
      <c r="C666"/>
      <c r="D666"/>
      <c r="E666" s="250"/>
    </row>
    <row r="667" spans="1:5" ht="14.25">
      <c r="A667"/>
      <c r="B667"/>
      <c r="C667"/>
      <c r="D667"/>
      <c r="E667" s="250"/>
    </row>
    <row r="668" spans="1:5" ht="14.25">
      <c r="A668"/>
      <c r="B668"/>
      <c r="C668"/>
      <c r="D668"/>
      <c r="E668" s="250"/>
    </row>
    <row r="669" spans="1:5" ht="14.25">
      <c r="A669"/>
      <c r="B669"/>
      <c r="C669"/>
      <c r="D669"/>
      <c r="E669" s="250"/>
    </row>
    <row r="670" spans="1:5" ht="14.25">
      <c r="A670"/>
      <c r="B670"/>
      <c r="C670"/>
      <c r="D670"/>
      <c r="E670" s="250"/>
    </row>
    <row r="671" spans="1:5" ht="14.25">
      <c r="A671"/>
      <c r="B671"/>
      <c r="C671"/>
      <c r="D671"/>
      <c r="E671" s="250"/>
    </row>
    <row r="672" spans="1:5" ht="14.25">
      <c r="A672"/>
      <c r="B672"/>
      <c r="C672"/>
      <c r="D672"/>
      <c r="E672" s="250"/>
    </row>
    <row r="673" spans="1:5" ht="14.25">
      <c r="A673"/>
      <c r="B673"/>
      <c r="C673"/>
      <c r="D673"/>
      <c r="E673" s="250"/>
    </row>
    <row r="674" spans="1:5" ht="14.25">
      <c r="A674"/>
      <c r="B674"/>
      <c r="C674"/>
      <c r="D674"/>
      <c r="E674" s="250"/>
    </row>
    <row r="675" spans="1:5" ht="14.25">
      <c r="A675"/>
      <c r="B675"/>
      <c r="C675"/>
      <c r="D675"/>
      <c r="E675" s="250"/>
    </row>
    <row r="676" spans="1:5" ht="14.25">
      <c r="A676"/>
      <c r="B676"/>
      <c r="C676"/>
      <c r="D676"/>
      <c r="E676" s="250"/>
    </row>
    <row r="677" spans="1:5" ht="14.25">
      <c r="A677"/>
      <c r="B677"/>
      <c r="C677"/>
      <c r="D677"/>
      <c r="E677" s="250"/>
    </row>
    <row r="678" spans="1:5" ht="14.25">
      <c r="A678"/>
      <c r="B678"/>
      <c r="C678"/>
      <c r="D678"/>
      <c r="E678" s="250"/>
    </row>
    <row r="679" spans="1:5" ht="14.25">
      <c r="A679"/>
      <c r="B679"/>
      <c r="C679"/>
      <c r="D679"/>
      <c r="E679" s="250"/>
    </row>
    <row r="680" spans="1:5" ht="14.25">
      <c r="A680"/>
      <c r="B680"/>
      <c r="C680"/>
      <c r="D680"/>
      <c r="E680" s="250"/>
    </row>
    <row r="681" spans="1:5" ht="14.25">
      <c r="A681"/>
      <c r="B681"/>
      <c r="C681"/>
      <c r="D681"/>
      <c r="E681" s="250"/>
    </row>
    <row r="682" spans="1:5" ht="14.25">
      <c r="A682"/>
      <c r="B682"/>
      <c r="C682"/>
      <c r="D682"/>
      <c r="E682" s="250"/>
    </row>
    <row r="683" spans="1:5" ht="14.25">
      <c r="A683"/>
      <c r="B683"/>
      <c r="C683"/>
      <c r="D683"/>
      <c r="E683" s="250"/>
    </row>
    <row r="684" spans="1:5" ht="14.25">
      <c r="A684"/>
      <c r="B684"/>
      <c r="C684"/>
      <c r="D684"/>
      <c r="E684" s="250"/>
    </row>
    <row r="685" spans="1:5" ht="14.25">
      <c r="A685"/>
      <c r="B685"/>
      <c r="C685"/>
      <c r="D685"/>
      <c r="E685" s="250"/>
    </row>
    <row r="686" spans="1:5" ht="14.25">
      <c r="A686"/>
      <c r="B686"/>
      <c r="C686"/>
      <c r="D686"/>
      <c r="E686" s="250"/>
    </row>
    <row r="687" spans="1:5" ht="14.25">
      <c r="A687"/>
      <c r="B687"/>
      <c r="C687"/>
      <c r="D687"/>
      <c r="E687" s="250"/>
    </row>
    <row r="688" spans="1:5" ht="14.25">
      <c r="A688"/>
      <c r="B688"/>
      <c r="C688"/>
      <c r="D688"/>
      <c r="E688" s="250"/>
    </row>
    <row r="689" spans="1:5" ht="14.25">
      <c r="A689"/>
      <c r="B689"/>
      <c r="C689"/>
      <c r="D689"/>
      <c r="E689" s="250"/>
    </row>
    <row r="690" spans="1:5" ht="14.25">
      <c r="A690"/>
      <c r="B690"/>
      <c r="C690"/>
      <c r="D690"/>
      <c r="E690" s="250"/>
    </row>
    <row r="691" spans="1:5" ht="14.25">
      <c r="A691"/>
      <c r="B691"/>
      <c r="C691"/>
      <c r="D691"/>
      <c r="E691" s="250"/>
    </row>
    <row r="692" spans="1:5" ht="14.25">
      <c r="A692"/>
      <c r="B692"/>
      <c r="C692"/>
      <c r="D692"/>
      <c r="E692" s="250"/>
    </row>
    <row r="693" spans="1:5" ht="14.25">
      <c r="A693"/>
      <c r="B693"/>
      <c r="C693"/>
      <c r="D693"/>
      <c r="E693" s="250"/>
    </row>
    <row r="694" spans="1:5" ht="14.25">
      <c r="A694"/>
      <c r="B694"/>
      <c r="C694"/>
      <c r="D694"/>
      <c r="E694" s="250"/>
    </row>
    <row r="695" spans="1:5" ht="14.25">
      <c r="A695"/>
      <c r="B695"/>
      <c r="C695"/>
      <c r="D695"/>
      <c r="E695" s="250"/>
    </row>
    <row r="696" spans="1:5" ht="14.25">
      <c r="A696"/>
      <c r="B696"/>
      <c r="C696"/>
      <c r="D696"/>
      <c r="E696" s="250"/>
    </row>
    <row r="697" spans="1:5" ht="14.25">
      <c r="A697"/>
      <c r="B697"/>
      <c r="C697"/>
      <c r="D697"/>
      <c r="E697" s="250"/>
    </row>
    <row r="698" spans="1:5" ht="14.25">
      <c r="A698"/>
      <c r="B698"/>
      <c r="C698"/>
      <c r="D698"/>
      <c r="E698" s="250"/>
    </row>
    <row r="699" spans="1:5" ht="14.25">
      <c r="A699"/>
      <c r="B699"/>
      <c r="C699"/>
      <c r="D699"/>
      <c r="E699" s="250"/>
    </row>
    <row r="700" spans="1:5" ht="14.25">
      <c r="A700"/>
      <c r="B700"/>
      <c r="C700"/>
      <c r="D700"/>
      <c r="E700" s="250"/>
    </row>
    <row r="701" spans="1:5" ht="14.25">
      <c r="A701"/>
      <c r="B701"/>
      <c r="C701"/>
      <c r="D701"/>
      <c r="E701" s="250"/>
    </row>
    <row r="702" spans="1:5" ht="14.25">
      <c r="A702"/>
      <c r="B702"/>
      <c r="C702"/>
      <c r="D702"/>
      <c r="E702" s="250"/>
    </row>
    <row r="703" spans="1:5" ht="14.25">
      <c r="A703"/>
      <c r="B703"/>
      <c r="C703"/>
      <c r="D703"/>
      <c r="E703" s="250"/>
    </row>
    <row r="704" spans="1:5" ht="14.25">
      <c r="A704"/>
      <c r="B704"/>
      <c r="C704"/>
      <c r="D704"/>
      <c r="E704" s="250"/>
    </row>
    <row r="705" spans="1:5" ht="14.25">
      <c r="A705"/>
      <c r="B705"/>
      <c r="C705"/>
      <c r="D705"/>
      <c r="E705" s="250"/>
    </row>
    <row r="706" spans="1:5" ht="14.25">
      <c r="A706"/>
      <c r="B706"/>
      <c r="C706"/>
      <c r="D706"/>
      <c r="E706" s="250"/>
    </row>
    <row r="707" spans="1:5" ht="14.25">
      <c r="A707"/>
      <c r="B707"/>
      <c r="C707"/>
      <c r="D707"/>
      <c r="E707" s="250"/>
    </row>
    <row r="708" spans="1:5" ht="14.25">
      <c r="A708"/>
      <c r="B708"/>
      <c r="C708"/>
      <c r="D708"/>
      <c r="E708" s="250"/>
    </row>
    <row r="709" spans="1:5" ht="14.25">
      <c r="A709"/>
      <c r="B709"/>
      <c r="C709"/>
      <c r="D709"/>
      <c r="E709" s="250"/>
    </row>
    <row r="710" spans="1:5" ht="14.25">
      <c r="A710"/>
      <c r="B710"/>
      <c r="C710"/>
      <c r="D710"/>
      <c r="E710" s="250"/>
    </row>
    <row r="711" spans="1:5" ht="14.25">
      <c r="A711"/>
      <c r="B711"/>
      <c r="C711"/>
      <c r="D711"/>
      <c r="E711" s="250"/>
    </row>
    <row r="712" spans="1:5" ht="14.25">
      <c r="A712"/>
      <c r="B712"/>
      <c r="C712"/>
      <c r="D712"/>
      <c r="E712" s="250"/>
    </row>
    <row r="713" spans="1:5" ht="14.25">
      <c r="A713"/>
      <c r="B713"/>
      <c r="C713"/>
      <c r="D713"/>
      <c r="E713" s="250"/>
    </row>
    <row r="714" spans="1:5" ht="14.25">
      <c r="A714"/>
      <c r="B714"/>
      <c r="C714"/>
      <c r="D714"/>
      <c r="E714" s="250"/>
    </row>
    <row r="715" spans="1:5" ht="14.25">
      <c r="A715"/>
      <c r="B715"/>
      <c r="C715"/>
      <c r="D715"/>
      <c r="E715" s="250"/>
    </row>
    <row r="716" spans="1:5" ht="14.25">
      <c r="A716"/>
      <c r="B716"/>
      <c r="C716"/>
      <c r="D716"/>
      <c r="E716" s="250"/>
    </row>
    <row r="717" spans="1:5" ht="14.25">
      <c r="A717"/>
      <c r="B717"/>
      <c r="C717"/>
      <c r="D717"/>
      <c r="E717" s="250"/>
    </row>
    <row r="718" spans="1:5" ht="14.25">
      <c r="A718"/>
      <c r="B718"/>
      <c r="C718"/>
      <c r="D718"/>
      <c r="E718" s="250"/>
    </row>
    <row r="719" spans="1:5" ht="14.25">
      <c r="A719"/>
      <c r="B719"/>
      <c r="C719"/>
      <c r="D719"/>
      <c r="E719" s="250"/>
    </row>
    <row r="720" spans="1:5" ht="14.25">
      <c r="A720"/>
      <c r="B720"/>
      <c r="C720"/>
      <c r="D720"/>
      <c r="E720" s="250"/>
    </row>
    <row r="721" spans="1:5" ht="14.25">
      <c r="A721"/>
      <c r="B721"/>
      <c r="C721"/>
      <c r="D721"/>
      <c r="E721" s="250"/>
    </row>
    <row r="722" spans="1:5" ht="14.25">
      <c r="A722"/>
      <c r="B722"/>
      <c r="C722"/>
      <c r="D722"/>
      <c r="E722" s="250"/>
    </row>
    <row r="723" spans="1:5" ht="14.25">
      <c r="A723"/>
      <c r="B723"/>
      <c r="C723"/>
      <c r="D723"/>
      <c r="E723" s="250"/>
    </row>
    <row r="724" spans="1:5" ht="14.25">
      <c r="A724"/>
      <c r="B724"/>
      <c r="C724"/>
      <c r="D724"/>
      <c r="E724" s="250"/>
    </row>
    <row r="725" spans="1:5" ht="14.25">
      <c r="A725"/>
      <c r="B725"/>
      <c r="C725"/>
      <c r="D725"/>
      <c r="E725" s="250"/>
    </row>
    <row r="726" spans="1:5" ht="14.25">
      <c r="A726"/>
      <c r="B726"/>
      <c r="C726"/>
      <c r="D726"/>
      <c r="E726" s="250"/>
    </row>
    <row r="727" spans="1:5" ht="14.25">
      <c r="A727"/>
      <c r="B727"/>
      <c r="C727"/>
      <c r="D727"/>
      <c r="E727" s="250"/>
    </row>
    <row r="728" spans="1:5" ht="14.25">
      <c r="A728"/>
      <c r="B728"/>
      <c r="C728"/>
      <c r="D728"/>
      <c r="E728" s="250"/>
    </row>
    <row r="729" spans="1:5" ht="14.25">
      <c r="A729"/>
      <c r="B729"/>
      <c r="C729"/>
      <c r="D729"/>
      <c r="E729" s="250"/>
    </row>
    <row r="730" spans="1:5" ht="14.25">
      <c r="A730"/>
      <c r="B730"/>
      <c r="C730"/>
      <c r="D730"/>
      <c r="E730" s="250"/>
    </row>
    <row r="731" spans="1:5" ht="14.25">
      <c r="A731"/>
      <c r="B731"/>
      <c r="C731"/>
      <c r="D731"/>
      <c r="E731" s="250"/>
    </row>
    <row r="732" spans="1:5" ht="14.25">
      <c r="A732"/>
      <c r="B732"/>
      <c r="C732"/>
      <c r="D732"/>
      <c r="E732" s="250"/>
    </row>
    <row r="733" spans="1:5" ht="14.25">
      <c r="A733"/>
      <c r="B733"/>
      <c r="C733"/>
      <c r="D733"/>
      <c r="E733" s="250"/>
    </row>
    <row r="734" spans="1:5" ht="14.25">
      <c r="A734"/>
      <c r="B734"/>
      <c r="C734"/>
      <c r="D734"/>
      <c r="E734" s="250"/>
    </row>
    <row r="735" spans="1:5" ht="14.25">
      <c r="A735"/>
      <c r="B735"/>
      <c r="C735"/>
      <c r="D735"/>
      <c r="E735" s="250"/>
    </row>
    <row r="736" spans="1:5" ht="14.25">
      <c r="A736"/>
      <c r="B736"/>
      <c r="C736"/>
      <c r="D736"/>
      <c r="E736" s="250"/>
    </row>
    <row r="737" spans="1:5" ht="14.25">
      <c r="A737"/>
      <c r="B737"/>
      <c r="C737"/>
      <c r="D737"/>
      <c r="E737" s="250"/>
    </row>
    <row r="738" spans="1:5" ht="14.25">
      <c r="A738"/>
      <c r="B738"/>
      <c r="C738"/>
      <c r="D738"/>
      <c r="E738" s="250"/>
    </row>
    <row r="739" spans="1:5" ht="14.25">
      <c r="A739"/>
      <c r="B739"/>
      <c r="C739"/>
      <c r="D739"/>
      <c r="E739" s="250"/>
    </row>
    <row r="740" spans="1:5" ht="14.25">
      <c r="A740"/>
      <c r="B740"/>
      <c r="C740"/>
      <c r="D740"/>
      <c r="E740" s="250"/>
    </row>
    <row r="741" spans="1:5" ht="14.25">
      <c r="A741"/>
      <c r="B741"/>
      <c r="C741"/>
      <c r="D741"/>
      <c r="E741" s="250"/>
    </row>
    <row r="742" spans="1:5" ht="14.25">
      <c r="A742"/>
      <c r="B742"/>
      <c r="C742"/>
      <c r="D742"/>
      <c r="E742" s="250"/>
    </row>
    <row r="743" spans="1:5" ht="14.25">
      <c r="A743"/>
      <c r="B743"/>
      <c r="C743"/>
      <c r="D743"/>
      <c r="E743" s="250"/>
    </row>
    <row r="744" spans="1:5" ht="14.25">
      <c r="A744"/>
      <c r="B744"/>
      <c r="C744"/>
      <c r="D744"/>
      <c r="E744" s="250"/>
    </row>
    <row r="745" spans="1:5" ht="14.25">
      <c r="A745"/>
      <c r="B745"/>
      <c r="C745"/>
      <c r="D745"/>
      <c r="E745" s="250"/>
    </row>
    <row r="746" spans="1:5" ht="14.25">
      <c r="A746"/>
      <c r="B746"/>
      <c r="C746"/>
      <c r="D746"/>
      <c r="E746" s="250"/>
    </row>
    <row r="747" spans="1:5" ht="14.25">
      <c r="A747"/>
      <c r="B747"/>
      <c r="C747"/>
      <c r="D747"/>
      <c r="E747" s="250"/>
    </row>
    <row r="748" spans="1:5" ht="14.25">
      <c r="A748"/>
      <c r="B748"/>
      <c r="C748"/>
      <c r="D748"/>
      <c r="E748" s="250"/>
    </row>
    <row r="749" spans="1:5" ht="14.25">
      <c r="A749"/>
      <c r="B749"/>
      <c r="C749"/>
      <c r="D749"/>
      <c r="E749" s="250"/>
    </row>
    <row r="750" spans="1:5" ht="14.25">
      <c r="A750"/>
      <c r="B750"/>
      <c r="C750"/>
      <c r="D750"/>
      <c r="E750" s="250"/>
    </row>
    <row r="751" spans="1:5" ht="14.25">
      <c r="A751"/>
      <c r="B751"/>
      <c r="C751"/>
      <c r="D751"/>
      <c r="E751" s="250"/>
    </row>
    <row r="752" spans="1:5" ht="14.25">
      <c r="A752"/>
      <c r="B752"/>
      <c r="C752"/>
      <c r="D752"/>
      <c r="E752" s="250"/>
    </row>
    <row r="753" spans="1:5" ht="14.25">
      <c r="A753"/>
      <c r="B753"/>
      <c r="C753"/>
      <c r="D753"/>
      <c r="E753" s="250"/>
    </row>
    <row r="754" spans="1:5" ht="14.25">
      <c r="A754"/>
      <c r="B754"/>
      <c r="C754"/>
      <c r="D754"/>
      <c r="E754" s="250"/>
    </row>
    <row r="755" spans="1:5" ht="14.25">
      <c r="A755"/>
      <c r="B755"/>
      <c r="C755"/>
      <c r="D755"/>
      <c r="E755" s="250"/>
    </row>
    <row r="756" spans="1:5" ht="14.25">
      <c r="A756"/>
      <c r="B756"/>
      <c r="C756"/>
      <c r="D756"/>
      <c r="E756" s="250"/>
    </row>
    <row r="757" spans="1:5" ht="14.25">
      <c r="A757"/>
      <c r="B757"/>
      <c r="C757"/>
      <c r="D757"/>
      <c r="E757" s="250"/>
    </row>
    <row r="758" spans="1:5" ht="14.25">
      <c r="A758"/>
      <c r="B758"/>
      <c r="C758"/>
      <c r="D758"/>
      <c r="E758" s="250"/>
    </row>
    <row r="759" spans="1:5" ht="14.25">
      <c r="A759"/>
      <c r="B759"/>
      <c r="C759"/>
      <c r="D759"/>
      <c r="E759" s="250"/>
    </row>
    <row r="760" spans="1:5" ht="14.25">
      <c r="A760"/>
      <c r="B760"/>
      <c r="C760"/>
      <c r="D760"/>
      <c r="E760" s="250"/>
    </row>
    <row r="761" spans="1:5" ht="14.25">
      <c r="A761"/>
      <c r="B761"/>
      <c r="C761"/>
      <c r="D761"/>
      <c r="E761" s="250"/>
    </row>
    <row r="762" spans="1:5" ht="14.25">
      <c r="A762"/>
      <c r="B762"/>
      <c r="C762"/>
      <c r="D762"/>
      <c r="E762" s="250"/>
    </row>
    <row r="763" spans="1:5" ht="14.25">
      <c r="A763"/>
      <c r="B763"/>
      <c r="C763"/>
      <c r="D763"/>
      <c r="E763" s="250"/>
    </row>
    <row r="764" spans="1:5" ht="14.25">
      <c r="A764"/>
      <c r="B764"/>
      <c r="C764"/>
      <c r="D764"/>
      <c r="E764" s="250"/>
    </row>
    <row r="765" spans="1:5" ht="14.25">
      <c r="A765"/>
      <c r="B765"/>
      <c r="C765"/>
      <c r="D765"/>
      <c r="E765" s="250"/>
    </row>
    <row r="766" spans="1:5" ht="14.25">
      <c r="A766"/>
      <c r="B766"/>
      <c r="C766"/>
      <c r="D766"/>
      <c r="E766" s="250"/>
    </row>
    <row r="767" spans="1:5" ht="14.25">
      <c r="A767"/>
      <c r="B767"/>
      <c r="C767"/>
      <c r="D767"/>
      <c r="E767" s="250"/>
    </row>
    <row r="768" spans="1:5" ht="14.25">
      <c r="A768"/>
      <c r="B768"/>
      <c r="C768"/>
      <c r="D768"/>
      <c r="E768" s="250"/>
    </row>
    <row r="769" spans="1:5" ht="14.25">
      <c r="A769"/>
      <c r="B769"/>
      <c r="C769"/>
      <c r="D769"/>
      <c r="E769" s="250"/>
    </row>
    <row r="770" spans="1:5" ht="14.25">
      <c r="A770"/>
      <c r="B770"/>
      <c r="C770"/>
      <c r="D770"/>
      <c r="E770" s="250"/>
    </row>
    <row r="771" spans="1:5" ht="14.25">
      <c r="A771"/>
      <c r="B771"/>
      <c r="C771"/>
      <c r="D771"/>
      <c r="E771" s="250"/>
    </row>
    <row r="772" spans="1:5" ht="14.25">
      <c r="A772"/>
      <c r="B772"/>
      <c r="C772"/>
      <c r="D772"/>
      <c r="E772" s="250"/>
    </row>
    <row r="773" spans="1:5" ht="14.25">
      <c r="A773"/>
      <c r="B773"/>
      <c r="C773"/>
      <c r="D773"/>
      <c r="E773" s="250"/>
    </row>
    <row r="774" spans="1:5" ht="14.25">
      <c r="A774"/>
      <c r="B774"/>
      <c r="C774"/>
      <c r="D774"/>
      <c r="E774" s="250"/>
    </row>
    <row r="775" spans="1:5" ht="14.25">
      <c r="A775"/>
      <c r="B775"/>
      <c r="C775"/>
      <c r="D775"/>
      <c r="E775" s="250"/>
    </row>
    <row r="776" spans="1:5" ht="14.25">
      <c r="A776"/>
      <c r="B776"/>
      <c r="C776"/>
      <c r="D776"/>
      <c r="E776" s="250"/>
    </row>
    <row r="777" spans="1:5" ht="14.25">
      <c r="A777"/>
      <c r="B777"/>
      <c r="C777"/>
      <c r="D777"/>
      <c r="E777" s="250"/>
    </row>
    <row r="778" spans="1:5" ht="14.25">
      <c r="A778"/>
      <c r="B778"/>
      <c r="C778"/>
      <c r="D778"/>
      <c r="E778" s="250"/>
    </row>
    <row r="779" spans="1:5" ht="14.25">
      <c r="A779"/>
      <c r="B779"/>
      <c r="C779"/>
      <c r="D779"/>
      <c r="E779" s="250"/>
    </row>
    <row r="780" spans="1:5" ht="14.25">
      <c r="A780"/>
      <c r="B780"/>
      <c r="C780"/>
      <c r="D780"/>
      <c r="E780" s="250"/>
    </row>
    <row r="781" spans="1:5" ht="14.25">
      <c r="A781"/>
      <c r="B781"/>
      <c r="C781"/>
      <c r="D781"/>
      <c r="E781" s="250"/>
    </row>
    <row r="782" spans="1:5" ht="14.25">
      <c r="A782"/>
      <c r="B782"/>
      <c r="C782"/>
      <c r="D782"/>
      <c r="E782" s="250"/>
    </row>
    <row r="783" spans="1:5" ht="14.25">
      <c r="A783"/>
      <c r="B783"/>
      <c r="C783"/>
      <c r="D783"/>
      <c r="E783" s="250"/>
    </row>
    <row r="784" spans="1:5" ht="14.25">
      <c r="A784"/>
      <c r="B784"/>
      <c r="C784"/>
      <c r="D784"/>
      <c r="E784" s="250"/>
    </row>
    <row r="785" spans="1:5" ht="14.25">
      <c r="A785"/>
      <c r="B785"/>
      <c r="C785"/>
      <c r="D785"/>
      <c r="E785" s="250"/>
    </row>
    <row r="786" spans="1:5" ht="14.25">
      <c r="A786"/>
      <c r="B786"/>
      <c r="C786"/>
      <c r="D786"/>
      <c r="E786" s="250"/>
    </row>
    <row r="787" spans="1:5" ht="14.25">
      <c r="A787"/>
      <c r="B787"/>
      <c r="C787"/>
      <c r="D787"/>
      <c r="E787" s="250"/>
    </row>
    <row r="788" spans="1:5" ht="14.25">
      <c r="A788"/>
      <c r="B788"/>
      <c r="C788"/>
      <c r="D788"/>
      <c r="E788" s="250"/>
    </row>
    <row r="789" spans="1:5" ht="14.25">
      <c r="A789"/>
      <c r="B789"/>
      <c r="C789"/>
      <c r="D789"/>
      <c r="E789" s="250"/>
    </row>
    <row r="790" spans="1:5" ht="14.25">
      <c r="A790"/>
      <c r="B790"/>
      <c r="C790"/>
      <c r="D790"/>
      <c r="E790" s="250"/>
    </row>
    <row r="791" spans="1:5" ht="14.25">
      <c r="A791"/>
      <c r="B791"/>
      <c r="C791"/>
      <c r="D791"/>
      <c r="E791" s="250"/>
    </row>
    <row r="792" spans="1:5" ht="14.25">
      <c r="A792"/>
      <c r="B792"/>
      <c r="C792"/>
      <c r="D792"/>
      <c r="E792" s="250"/>
    </row>
    <row r="793" spans="1:5" ht="14.25">
      <c r="A793"/>
      <c r="B793"/>
      <c r="C793"/>
      <c r="D793"/>
      <c r="E793" s="250"/>
    </row>
    <row r="794" spans="1:5" ht="14.25">
      <c r="A794"/>
      <c r="B794"/>
      <c r="C794"/>
      <c r="D794"/>
      <c r="E794" s="250"/>
    </row>
    <row r="795" spans="1:5" ht="14.25">
      <c r="A795"/>
      <c r="B795"/>
      <c r="C795"/>
      <c r="D795"/>
      <c r="E795" s="250"/>
    </row>
    <row r="796" spans="1:5" ht="14.25">
      <c r="A796"/>
      <c r="B796"/>
      <c r="C796"/>
      <c r="D796"/>
      <c r="E796" s="250"/>
    </row>
    <row r="797" spans="1:5" ht="14.25">
      <c r="A797"/>
      <c r="B797"/>
      <c r="C797"/>
      <c r="D797"/>
      <c r="E797" s="250"/>
    </row>
    <row r="798" spans="1:5" ht="14.25">
      <c r="A798"/>
      <c r="B798"/>
      <c r="C798"/>
      <c r="D798"/>
      <c r="E798" s="250"/>
    </row>
    <row r="799" spans="1:5" ht="14.25">
      <c r="A799"/>
      <c r="B799"/>
      <c r="C799"/>
      <c r="D799"/>
      <c r="E799" s="250"/>
    </row>
    <row r="800" spans="1:5" ht="14.25">
      <c r="A800"/>
      <c r="B800"/>
      <c r="C800"/>
      <c r="D800"/>
      <c r="E800" s="250"/>
    </row>
    <row r="801" spans="1:5" ht="14.25">
      <c r="A801"/>
      <c r="B801"/>
      <c r="C801"/>
      <c r="D801"/>
      <c r="E801" s="250"/>
    </row>
    <row r="802" spans="1:5" ht="14.25">
      <c r="A802"/>
      <c r="B802"/>
      <c r="C802"/>
      <c r="D802"/>
      <c r="E802" s="250"/>
    </row>
    <row r="803" spans="1:5" ht="14.25">
      <c r="A803"/>
      <c r="B803"/>
      <c r="C803"/>
      <c r="D803"/>
      <c r="E803" s="250"/>
    </row>
    <row r="804" spans="1:5" ht="14.25">
      <c r="A804"/>
      <c r="B804"/>
      <c r="C804"/>
      <c r="D804"/>
      <c r="E804" s="250"/>
    </row>
    <row r="805" spans="1:5" ht="14.25">
      <c r="A805"/>
      <c r="B805"/>
      <c r="C805"/>
      <c r="D805"/>
      <c r="E805" s="250"/>
    </row>
    <row r="806" spans="1:5" ht="14.25">
      <c r="A806"/>
      <c r="B806"/>
      <c r="C806"/>
      <c r="D806"/>
      <c r="E806" s="250"/>
    </row>
    <row r="807" spans="1:5" ht="14.25">
      <c r="A807"/>
      <c r="B807"/>
      <c r="C807"/>
      <c r="D807"/>
      <c r="E807" s="250"/>
    </row>
    <row r="808" spans="1:5" ht="14.25">
      <c r="A808"/>
      <c r="B808"/>
      <c r="C808"/>
      <c r="D808"/>
      <c r="E808" s="250"/>
    </row>
    <row r="809" spans="1:5" ht="14.25">
      <c r="A809"/>
      <c r="B809"/>
      <c r="C809"/>
      <c r="D809"/>
      <c r="E809" s="250"/>
    </row>
    <row r="810" spans="1:5" ht="14.25">
      <c r="A810"/>
      <c r="B810"/>
      <c r="C810"/>
      <c r="D810"/>
      <c r="E810" s="333"/>
    </row>
    <row r="811" spans="1:5" ht="14.25">
      <c r="A811"/>
      <c r="B811"/>
      <c r="C811"/>
      <c r="D811"/>
      <c r="E811" s="333"/>
    </row>
    <row r="812" spans="1:5" ht="14.25">
      <c r="A812"/>
      <c r="B812"/>
      <c r="C812"/>
      <c r="D812"/>
      <c r="E812" s="333"/>
    </row>
    <row r="813" spans="1:5" ht="14.25">
      <c r="A813"/>
      <c r="B813"/>
      <c r="C813"/>
      <c r="D813"/>
      <c r="E813" s="333"/>
    </row>
    <row r="814" spans="1:5" ht="14.25">
      <c r="A814"/>
      <c r="B814"/>
      <c r="C814"/>
      <c r="D814"/>
      <c r="E814" s="250"/>
    </row>
    <row r="815" spans="1:5" ht="14.25">
      <c r="A815"/>
      <c r="B815"/>
      <c r="C815"/>
      <c r="D815"/>
      <c r="E815" s="250"/>
    </row>
    <row r="816" spans="1:5" ht="14.25">
      <c r="A816"/>
      <c r="B816"/>
      <c r="C816"/>
      <c r="D816"/>
      <c r="E816" s="250"/>
    </row>
    <row r="817" spans="1:5" ht="14.25">
      <c r="A817"/>
      <c r="B817"/>
      <c r="C817"/>
      <c r="D817"/>
      <c r="E817" s="333"/>
    </row>
    <row r="818" spans="1:5" ht="14.25">
      <c r="A818"/>
      <c r="B818"/>
      <c r="C818"/>
      <c r="D818"/>
      <c r="E818" s="250"/>
    </row>
    <row r="819" spans="1:5" ht="14.25">
      <c r="A819"/>
      <c r="B819"/>
      <c r="C819"/>
      <c r="D819"/>
      <c r="E819" s="250"/>
    </row>
    <row r="820" spans="1:5" ht="14.25">
      <c r="A820"/>
      <c r="B820"/>
      <c r="C820"/>
      <c r="D820"/>
      <c r="E820" s="250"/>
    </row>
    <row r="821" spans="1:5" ht="14.25">
      <c r="A821"/>
      <c r="B821"/>
      <c r="C821"/>
      <c r="D821"/>
      <c r="E821" s="250"/>
    </row>
    <row r="822" spans="1:5" ht="14.25">
      <c r="A822"/>
      <c r="B822"/>
      <c r="C822"/>
      <c r="D822"/>
      <c r="E822" s="250"/>
    </row>
    <row r="823" spans="1:5" ht="14.25">
      <c r="A823"/>
      <c r="B823"/>
      <c r="C823"/>
      <c r="D823"/>
      <c r="E823" s="250"/>
    </row>
    <row r="824" spans="1:5" ht="14.25">
      <c r="A824"/>
      <c r="B824"/>
      <c r="C824"/>
      <c r="D824"/>
      <c r="E824" s="250"/>
    </row>
    <row r="825" spans="1:5" ht="14.25">
      <c r="A825"/>
      <c r="B825"/>
      <c r="C825"/>
      <c r="D825"/>
      <c r="E825" s="333"/>
    </row>
    <row r="826" spans="1:5" ht="14.25">
      <c r="A826"/>
      <c r="B826"/>
      <c r="C826"/>
      <c r="D826"/>
      <c r="E826" s="333"/>
    </row>
    <row r="827" spans="1:5" ht="14.25">
      <c r="A827"/>
      <c r="B827"/>
      <c r="C827"/>
      <c r="D827"/>
      <c r="E827" s="333"/>
    </row>
    <row r="828" spans="1:5" ht="14.25">
      <c r="A828"/>
      <c r="B828"/>
      <c r="C828"/>
      <c r="D828"/>
      <c r="E828" s="333"/>
    </row>
    <row r="829" spans="1:5" ht="14.25">
      <c r="A829"/>
      <c r="B829"/>
      <c r="C829"/>
      <c r="D829"/>
      <c r="E829" s="333"/>
    </row>
    <row r="830" spans="1:5" ht="14.25">
      <c r="A830"/>
      <c r="B830"/>
      <c r="C830"/>
      <c r="D830"/>
      <c r="E830" s="333"/>
    </row>
    <row r="831" spans="1:5" ht="14.25">
      <c r="A831"/>
      <c r="B831"/>
      <c r="C831"/>
      <c r="D831"/>
      <c r="E831" s="250"/>
    </row>
    <row r="832" spans="1:5" ht="14.25">
      <c r="A832"/>
      <c r="B832"/>
      <c r="C832"/>
      <c r="D832"/>
      <c r="E832" s="333"/>
    </row>
    <row r="833" spans="1:5" ht="14.25">
      <c r="A833"/>
      <c r="B833"/>
      <c r="C833"/>
      <c r="D833"/>
      <c r="E833" s="333"/>
    </row>
    <row r="834" spans="1:5" ht="14.25">
      <c r="A834"/>
      <c r="B834"/>
      <c r="C834"/>
      <c r="D834"/>
      <c r="E834" s="250"/>
    </row>
    <row r="835" spans="1:5" ht="14.25">
      <c r="A835"/>
      <c r="B835"/>
      <c r="C835"/>
      <c r="D835"/>
      <c r="E835" s="250"/>
    </row>
    <row r="836" spans="1:5" ht="14.25">
      <c r="A836"/>
      <c r="B836"/>
      <c r="C836"/>
      <c r="D836"/>
      <c r="E836" s="250"/>
    </row>
    <row r="837" spans="1:5" ht="14.25">
      <c r="A837"/>
      <c r="B837"/>
      <c r="C837"/>
      <c r="D837"/>
      <c r="E837" s="333"/>
    </row>
    <row r="838" spans="1:5" ht="14.25">
      <c r="A838"/>
      <c r="B838"/>
      <c r="C838"/>
      <c r="D838"/>
      <c r="E838" s="333"/>
    </row>
    <row r="839" spans="1:5" ht="14.25">
      <c r="A839"/>
      <c r="B839"/>
      <c r="C839"/>
      <c r="D839"/>
      <c r="E839" s="333"/>
    </row>
    <row r="840" spans="1:5" ht="14.25">
      <c r="A840"/>
      <c r="B840"/>
      <c r="C840"/>
      <c r="D840"/>
      <c r="E840" s="250"/>
    </row>
    <row r="841" spans="1:5" ht="14.25">
      <c r="A841"/>
      <c r="B841"/>
      <c r="C841"/>
      <c r="D841"/>
      <c r="E841" s="250"/>
    </row>
    <row r="842" spans="1:5" ht="14.25">
      <c r="A842"/>
      <c r="B842"/>
      <c r="C842"/>
      <c r="D842"/>
      <c r="E842" s="250"/>
    </row>
    <row r="843" spans="1:5" ht="14.25">
      <c r="A843"/>
      <c r="B843"/>
      <c r="C843"/>
      <c r="D843"/>
      <c r="E843" s="250"/>
    </row>
    <row r="844" spans="1:5" ht="14.25">
      <c r="A844"/>
      <c r="B844"/>
      <c r="C844"/>
      <c r="D844"/>
      <c r="E844" s="250"/>
    </row>
    <row r="845" spans="1:5" ht="14.25">
      <c r="A845"/>
      <c r="B845"/>
      <c r="C845"/>
      <c r="D845"/>
      <c r="E845" s="250"/>
    </row>
    <row r="846" spans="1:5" ht="14.25">
      <c r="A846"/>
      <c r="B846"/>
      <c r="C846"/>
      <c r="D846"/>
      <c r="E846" s="250"/>
    </row>
    <row r="847" spans="1:5" ht="14.25">
      <c r="A847"/>
      <c r="B847"/>
      <c r="C847"/>
      <c r="D847"/>
      <c r="E847" s="333"/>
    </row>
    <row r="848" spans="1:5" ht="14.25">
      <c r="A848"/>
      <c r="B848"/>
      <c r="C848"/>
      <c r="D848"/>
      <c r="E848" s="250"/>
    </row>
    <row r="849" spans="1:5" ht="14.25">
      <c r="A849"/>
      <c r="B849"/>
      <c r="C849"/>
      <c r="D849"/>
      <c r="E849" s="250"/>
    </row>
    <row r="850" spans="1:5" ht="14.25">
      <c r="A850"/>
      <c r="B850"/>
      <c r="C850"/>
      <c r="D850"/>
      <c r="E850" s="250"/>
    </row>
    <row r="851" spans="1:5" ht="14.25">
      <c r="A851"/>
      <c r="B851"/>
      <c r="C851"/>
      <c r="D851"/>
      <c r="E851" s="250"/>
    </row>
    <row r="852" spans="1:5" ht="14.25">
      <c r="A852"/>
      <c r="B852"/>
      <c r="C852"/>
      <c r="D852"/>
      <c r="E852" s="250"/>
    </row>
    <row r="853" spans="1:5" ht="14.25">
      <c r="A853"/>
      <c r="B853"/>
      <c r="C853"/>
      <c r="D853"/>
      <c r="E853" s="250"/>
    </row>
    <row r="854" spans="1:5" ht="14.25">
      <c r="A854"/>
      <c r="B854"/>
      <c r="C854"/>
      <c r="D854"/>
      <c r="E854" s="250"/>
    </row>
    <row r="855" spans="1:5" ht="14.25">
      <c r="A855"/>
      <c r="B855"/>
      <c r="C855"/>
      <c r="D855"/>
      <c r="E855" s="250"/>
    </row>
    <row r="856" spans="1:5" ht="14.25">
      <c r="A856"/>
      <c r="B856"/>
      <c r="C856"/>
      <c r="D856"/>
      <c r="E856" s="250"/>
    </row>
    <row r="857" spans="1:5" ht="14.25">
      <c r="A857"/>
      <c r="B857"/>
      <c r="C857"/>
      <c r="D857"/>
      <c r="E857" s="250"/>
    </row>
    <row r="858" spans="1:5" ht="14.25">
      <c r="A858"/>
      <c r="B858"/>
      <c r="C858"/>
      <c r="D858"/>
      <c r="E858" s="250"/>
    </row>
    <row r="859" spans="1:5" ht="14.25">
      <c r="A859"/>
      <c r="B859"/>
      <c r="C859"/>
      <c r="D859"/>
      <c r="E859" s="250"/>
    </row>
    <row r="860" spans="1:5" ht="14.25">
      <c r="A860"/>
      <c r="B860"/>
      <c r="C860"/>
      <c r="D860"/>
      <c r="E860" s="250"/>
    </row>
    <row r="861" spans="1:5" ht="14.25">
      <c r="A861"/>
      <c r="B861"/>
      <c r="C861"/>
      <c r="D861"/>
      <c r="E861" s="250"/>
    </row>
    <row r="862" spans="1:5" ht="14.25">
      <c r="A862"/>
      <c r="B862"/>
      <c r="C862"/>
      <c r="D862"/>
      <c r="E862" s="250"/>
    </row>
    <row r="863" spans="1:5" ht="14.25">
      <c r="A863"/>
      <c r="B863"/>
      <c r="C863"/>
      <c r="D863"/>
      <c r="E863" s="250"/>
    </row>
    <row r="864" spans="1:5" ht="14.25">
      <c r="A864"/>
      <c r="B864"/>
      <c r="C864"/>
      <c r="D864"/>
      <c r="E864" s="250"/>
    </row>
    <row r="865" spans="1:5" ht="14.25">
      <c r="A865"/>
      <c r="B865"/>
      <c r="C865"/>
      <c r="D865"/>
      <c r="E865" s="250"/>
    </row>
    <row r="866" spans="1:5" ht="14.25">
      <c r="A866"/>
      <c r="B866"/>
      <c r="C866"/>
      <c r="D866"/>
      <c r="E866" s="250"/>
    </row>
    <row r="867" spans="1:5" ht="14.25">
      <c r="A867"/>
      <c r="B867"/>
      <c r="C867"/>
      <c r="D867"/>
      <c r="E867" s="250"/>
    </row>
    <row r="868" spans="1:5" ht="14.25">
      <c r="A868"/>
      <c r="B868"/>
      <c r="C868"/>
      <c r="D868"/>
      <c r="E868" s="250"/>
    </row>
    <row r="869" spans="1:5" ht="14.25">
      <c r="A869"/>
      <c r="B869"/>
      <c r="C869"/>
      <c r="D869"/>
      <c r="E869" s="250"/>
    </row>
    <row r="870" spans="1:5" ht="14.25">
      <c r="A870"/>
      <c r="B870"/>
      <c r="C870"/>
      <c r="D870"/>
      <c r="E870" s="250"/>
    </row>
    <row r="871" spans="1:5" ht="14.25">
      <c r="A871"/>
      <c r="B871"/>
      <c r="C871"/>
      <c r="D871"/>
      <c r="E871" s="250"/>
    </row>
    <row r="872" spans="1:5" ht="14.25">
      <c r="A872"/>
      <c r="B872"/>
      <c r="C872"/>
      <c r="D872"/>
      <c r="E872" s="250"/>
    </row>
    <row r="873" spans="1:5" ht="14.25">
      <c r="A873"/>
      <c r="B873"/>
      <c r="C873"/>
      <c r="D873"/>
      <c r="E873" s="250"/>
    </row>
    <row r="874" spans="1:5" ht="14.25">
      <c r="A874"/>
      <c r="B874"/>
      <c r="C874"/>
      <c r="D874"/>
      <c r="E874" s="250"/>
    </row>
    <row r="875" spans="1:5" ht="14.25">
      <c r="A875"/>
      <c r="B875"/>
      <c r="C875"/>
      <c r="D875"/>
      <c r="E875" s="250"/>
    </row>
    <row r="876" spans="1:5" ht="14.25">
      <c r="A876"/>
      <c r="B876"/>
      <c r="C876"/>
      <c r="D876"/>
      <c r="E876" s="250"/>
    </row>
    <row r="877" spans="1:5" ht="14.25">
      <c r="A877"/>
      <c r="B877"/>
      <c r="C877"/>
      <c r="D877"/>
      <c r="E877" s="250"/>
    </row>
    <row r="878" spans="1:5" ht="14.25">
      <c r="A878"/>
      <c r="B878"/>
      <c r="C878"/>
      <c r="D878"/>
      <c r="E878" s="250"/>
    </row>
    <row r="879" spans="1:5" ht="14.25">
      <c r="A879"/>
      <c r="B879"/>
      <c r="C879"/>
      <c r="D879"/>
      <c r="E879" s="250"/>
    </row>
    <row r="880" spans="1:5" ht="14.25">
      <c r="A880"/>
      <c r="B880"/>
      <c r="C880"/>
      <c r="D880"/>
      <c r="E880" s="250"/>
    </row>
    <row r="881" spans="1:5" ht="14.25">
      <c r="A881"/>
      <c r="B881"/>
      <c r="C881"/>
      <c r="D881"/>
      <c r="E881" s="250"/>
    </row>
    <row r="882" spans="1:5" ht="14.25">
      <c r="A882"/>
      <c r="B882"/>
      <c r="C882"/>
      <c r="D882"/>
      <c r="E882" s="250"/>
    </row>
    <row r="883" spans="1:5" ht="14.25">
      <c r="A883"/>
      <c r="B883"/>
      <c r="C883"/>
      <c r="D883"/>
      <c r="E883" s="250"/>
    </row>
    <row r="884" spans="1:5" ht="14.25">
      <c r="A884"/>
      <c r="B884"/>
      <c r="C884"/>
      <c r="D884"/>
      <c r="E884" s="250"/>
    </row>
    <row r="885" spans="1:5" ht="14.25">
      <c r="A885"/>
      <c r="B885"/>
      <c r="C885"/>
      <c r="D885"/>
      <c r="E885" s="250"/>
    </row>
    <row r="886" spans="1:5" ht="14.25">
      <c r="A886"/>
      <c r="B886"/>
      <c r="C886"/>
      <c r="D886"/>
      <c r="E886" s="250"/>
    </row>
    <row r="887" spans="1:5" ht="14.25">
      <c r="A887"/>
      <c r="B887"/>
      <c r="C887"/>
      <c r="D887"/>
      <c r="E887" s="250"/>
    </row>
    <row r="888" spans="1:5" ht="14.25">
      <c r="A888"/>
      <c r="B888"/>
      <c r="C888"/>
      <c r="D888"/>
      <c r="E888" s="250"/>
    </row>
    <row r="889" spans="1:5" ht="14.25">
      <c r="A889"/>
      <c r="B889"/>
      <c r="C889"/>
      <c r="D889"/>
      <c r="E889" s="250"/>
    </row>
    <row r="890" spans="1:5" ht="14.25">
      <c r="A890"/>
      <c r="B890"/>
      <c r="C890"/>
      <c r="D890"/>
      <c r="E890" s="250"/>
    </row>
    <row r="891" spans="1:5" ht="14.25">
      <c r="A891"/>
      <c r="B891"/>
      <c r="C891"/>
      <c r="D891"/>
      <c r="E891" s="250"/>
    </row>
    <row r="892" spans="1:5" ht="14.25">
      <c r="A892"/>
      <c r="B892"/>
      <c r="C892"/>
      <c r="D892"/>
      <c r="E892" s="250"/>
    </row>
    <row r="893" spans="1:5" ht="14.25">
      <c r="A893"/>
      <c r="B893"/>
      <c r="C893"/>
      <c r="D893"/>
      <c r="E893" s="250"/>
    </row>
    <row r="894" spans="1:5" ht="14.25">
      <c r="A894"/>
      <c r="B894"/>
      <c r="C894"/>
      <c r="D894"/>
      <c r="E894" s="333"/>
    </row>
    <row r="895" spans="1:5" ht="14.25">
      <c r="A895"/>
      <c r="B895"/>
      <c r="C895"/>
      <c r="D895"/>
      <c r="E895" s="250"/>
    </row>
    <row r="896" spans="1:5" ht="14.25">
      <c r="A896"/>
      <c r="B896"/>
      <c r="C896"/>
      <c r="D896"/>
      <c r="E896" s="333"/>
    </row>
    <row r="897" spans="1:5" ht="14.25">
      <c r="A897"/>
      <c r="B897"/>
      <c r="C897"/>
      <c r="D897"/>
      <c r="E897" s="250"/>
    </row>
    <row r="898" spans="1:5" ht="14.25">
      <c r="A898"/>
      <c r="B898"/>
      <c r="C898"/>
      <c r="D898"/>
      <c r="E898" s="250"/>
    </row>
    <row r="899" spans="1:5" ht="14.25">
      <c r="A899"/>
      <c r="B899"/>
      <c r="C899"/>
      <c r="D899"/>
      <c r="E899" s="250"/>
    </row>
    <row r="900" spans="1:5" ht="14.25">
      <c r="A900"/>
      <c r="B900"/>
      <c r="C900"/>
      <c r="D900"/>
      <c r="E900" s="250"/>
    </row>
    <row r="901" spans="1:5" ht="14.25">
      <c r="A901"/>
      <c r="B901"/>
      <c r="C901"/>
      <c r="D901"/>
      <c r="E901" s="250"/>
    </row>
    <row r="902" spans="1:5" ht="14.25">
      <c r="A902"/>
      <c r="B902"/>
      <c r="C902"/>
      <c r="D902"/>
      <c r="E902" s="250"/>
    </row>
    <row r="903" spans="1:5" ht="14.25">
      <c r="A903"/>
      <c r="B903"/>
      <c r="C903"/>
      <c r="D903"/>
      <c r="E903" s="333"/>
    </row>
    <row r="904" spans="1:5" ht="14.25">
      <c r="A904"/>
      <c r="B904"/>
      <c r="C904"/>
      <c r="D904"/>
      <c r="E904" s="250"/>
    </row>
    <row r="905" spans="1:5" ht="14.25">
      <c r="A905"/>
      <c r="B905"/>
      <c r="C905"/>
      <c r="D905"/>
      <c r="E905" s="250"/>
    </row>
    <row r="906" spans="1:5" ht="14.25">
      <c r="A906"/>
      <c r="B906"/>
      <c r="C906"/>
      <c r="D906"/>
      <c r="E906" s="250"/>
    </row>
    <row r="907" spans="1:5" ht="14.25">
      <c r="A907"/>
      <c r="B907"/>
      <c r="C907"/>
      <c r="D907"/>
      <c r="E907" s="250"/>
    </row>
    <row r="908" spans="1:5" ht="14.25">
      <c r="A908"/>
      <c r="B908"/>
      <c r="C908"/>
      <c r="D908"/>
      <c r="E908" s="250"/>
    </row>
    <row r="909" spans="1:5" ht="14.25">
      <c r="A909"/>
      <c r="B909"/>
      <c r="C909"/>
      <c r="D909"/>
      <c r="E909" s="250"/>
    </row>
    <row r="910" spans="1:5" ht="14.25">
      <c r="A910"/>
      <c r="B910"/>
      <c r="C910"/>
      <c r="D910"/>
      <c r="E910" s="250"/>
    </row>
    <row r="911" spans="1:5" ht="14.25">
      <c r="A911"/>
      <c r="B911"/>
      <c r="C911"/>
      <c r="D911"/>
      <c r="E911" s="333"/>
    </row>
    <row r="912" spans="1:5" ht="14.25">
      <c r="A912"/>
      <c r="B912"/>
      <c r="C912"/>
      <c r="D912"/>
      <c r="E912" s="333"/>
    </row>
    <row r="913" spans="1:5" ht="14.25">
      <c r="A913"/>
      <c r="B913"/>
      <c r="C913"/>
      <c r="D913"/>
      <c r="E913" s="333"/>
    </row>
    <row r="914" spans="1:5" ht="14.25">
      <c r="A914"/>
      <c r="B914"/>
      <c r="C914"/>
      <c r="D914"/>
      <c r="E914" s="250"/>
    </row>
    <row r="915" spans="1:5" ht="14.25">
      <c r="A915"/>
      <c r="B915"/>
      <c r="C915"/>
      <c r="D915"/>
      <c r="E915" s="250"/>
    </row>
    <row r="916" spans="1:5" ht="14.25">
      <c r="A916"/>
      <c r="B916"/>
      <c r="C916"/>
      <c r="D916"/>
      <c r="E916" s="250"/>
    </row>
    <row r="917" spans="1:5" ht="14.25">
      <c r="A917"/>
      <c r="B917"/>
      <c r="C917"/>
      <c r="D917"/>
      <c r="E917" s="250"/>
    </row>
    <row r="918" spans="1:5" ht="14.25">
      <c r="A918"/>
      <c r="B918"/>
      <c r="C918"/>
      <c r="D918"/>
      <c r="E918" s="250"/>
    </row>
    <row r="919" spans="1:5" ht="14.25">
      <c r="A919"/>
      <c r="B919"/>
      <c r="C919"/>
      <c r="D919"/>
      <c r="E919" s="250"/>
    </row>
    <row r="920" spans="1:5" ht="14.25">
      <c r="A920"/>
      <c r="B920"/>
      <c r="C920"/>
      <c r="D920"/>
      <c r="E920" s="250"/>
    </row>
    <row r="921" spans="1:5" ht="14.25">
      <c r="A921"/>
      <c r="B921"/>
      <c r="C921"/>
      <c r="D921"/>
      <c r="E921" s="250"/>
    </row>
    <row r="922" spans="1:5" ht="14.25">
      <c r="A922"/>
      <c r="B922"/>
      <c r="C922"/>
      <c r="D922"/>
      <c r="E922" s="250"/>
    </row>
    <row r="923" spans="1:5" ht="14.25">
      <c r="A923"/>
      <c r="B923"/>
      <c r="C923"/>
      <c r="D923"/>
      <c r="E923" s="250"/>
    </row>
    <row r="924" spans="1:5" ht="14.25">
      <c r="A924"/>
      <c r="B924"/>
      <c r="C924"/>
      <c r="D924"/>
      <c r="E924" s="250"/>
    </row>
    <row r="925" spans="1:5" ht="14.25">
      <c r="A925"/>
      <c r="B925"/>
      <c r="C925"/>
      <c r="D925"/>
      <c r="E925" s="250"/>
    </row>
    <row r="926" spans="1:5" ht="14.25">
      <c r="A926"/>
      <c r="B926"/>
      <c r="C926"/>
      <c r="D926"/>
      <c r="E926" s="250"/>
    </row>
    <row r="927" spans="1:5" ht="14.25">
      <c r="A927"/>
      <c r="B927"/>
      <c r="C927"/>
      <c r="D927"/>
      <c r="E927" s="333"/>
    </row>
    <row r="928" spans="1:5" ht="14.25">
      <c r="A928"/>
      <c r="B928"/>
      <c r="C928"/>
      <c r="D928"/>
      <c r="E928" s="250"/>
    </row>
    <row r="929" spans="1:5" ht="14.25">
      <c r="A929"/>
      <c r="B929"/>
      <c r="C929"/>
      <c r="D929"/>
      <c r="E929" s="250"/>
    </row>
    <row r="930" spans="1:5" ht="14.25">
      <c r="A930"/>
      <c r="B930"/>
      <c r="C930"/>
      <c r="D930"/>
      <c r="E930" s="250"/>
    </row>
    <row r="931" spans="1:5" ht="14.25">
      <c r="A931"/>
      <c r="B931"/>
      <c r="C931"/>
      <c r="D931"/>
      <c r="E931" s="250"/>
    </row>
    <row r="932" spans="1:5" ht="14.25">
      <c r="A932"/>
      <c r="B932"/>
      <c r="C932"/>
      <c r="D932"/>
      <c r="E932" s="250"/>
    </row>
    <row r="933" spans="1:5" ht="14.25">
      <c r="A933"/>
      <c r="B933"/>
      <c r="C933"/>
      <c r="D933"/>
      <c r="E933" s="250"/>
    </row>
    <row r="934" spans="1:5" ht="14.25">
      <c r="A934"/>
      <c r="B934"/>
      <c r="C934"/>
      <c r="D934"/>
      <c r="E934" s="250"/>
    </row>
    <row r="935" spans="1:5" ht="14.25">
      <c r="A935"/>
      <c r="B935"/>
      <c r="C935"/>
      <c r="D935"/>
      <c r="E935" s="250"/>
    </row>
    <row r="936" spans="1:5" ht="14.25">
      <c r="A936"/>
      <c r="B936"/>
      <c r="C936"/>
      <c r="D936"/>
      <c r="E936" s="250"/>
    </row>
    <row r="937" spans="1:5" ht="14.25">
      <c r="A937"/>
      <c r="B937"/>
      <c r="C937"/>
      <c r="D937"/>
      <c r="E937" s="250"/>
    </row>
    <row r="938" spans="1:5" ht="14.25">
      <c r="A938"/>
      <c r="B938"/>
      <c r="C938"/>
      <c r="D938"/>
      <c r="E938" s="250"/>
    </row>
    <row r="939" spans="1:5" ht="14.25">
      <c r="A939"/>
      <c r="B939"/>
      <c r="C939"/>
      <c r="D939"/>
      <c r="E939" s="250"/>
    </row>
    <row r="940" spans="1:5" ht="14.25">
      <c r="A940"/>
      <c r="B940"/>
      <c r="C940"/>
      <c r="D940"/>
      <c r="E940" s="250"/>
    </row>
    <row r="941" spans="1:5" ht="14.25">
      <c r="A941"/>
      <c r="B941"/>
      <c r="C941"/>
      <c r="D941"/>
      <c r="E941" s="250"/>
    </row>
    <row r="942" spans="1:5" ht="14.25">
      <c r="A942"/>
      <c r="B942"/>
      <c r="C942"/>
      <c r="D942"/>
      <c r="E942" s="250"/>
    </row>
    <row r="943" spans="1:5" ht="14.25">
      <c r="A943"/>
      <c r="B943"/>
      <c r="C943"/>
      <c r="D943"/>
      <c r="E943" s="250"/>
    </row>
    <row r="944" spans="1:5" ht="14.25">
      <c r="A944"/>
      <c r="B944"/>
      <c r="C944"/>
      <c r="D944"/>
      <c r="E944" s="250"/>
    </row>
    <row r="945" spans="1:5" ht="14.25">
      <c r="A945"/>
      <c r="B945"/>
      <c r="C945"/>
      <c r="D945"/>
      <c r="E945" s="333"/>
    </row>
    <row r="946" spans="1:5" ht="14.25">
      <c r="A946"/>
      <c r="B946"/>
      <c r="C946"/>
      <c r="D946"/>
      <c r="E946" s="333"/>
    </row>
    <row r="947" spans="1:5" ht="14.25">
      <c r="A947"/>
      <c r="B947"/>
      <c r="C947"/>
      <c r="D947"/>
      <c r="E947" s="333"/>
    </row>
    <row r="948" spans="1:5" ht="14.25">
      <c r="A948"/>
      <c r="B948"/>
      <c r="C948"/>
      <c r="D948"/>
      <c r="E948" s="333"/>
    </row>
    <row r="949" spans="1:5" ht="14.25">
      <c r="A949"/>
      <c r="B949"/>
      <c r="C949"/>
      <c r="D949"/>
      <c r="E949" s="333"/>
    </row>
    <row r="950" spans="1:5" ht="14.25">
      <c r="A950"/>
      <c r="B950"/>
      <c r="C950"/>
      <c r="D950"/>
      <c r="E950" s="333"/>
    </row>
    <row r="951" spans="1:5" ht="14.25">
      <c r="A951"/>
      <c r="B951"/>
      <c r="C951"/>
      <c r="D951"/>
      <c r="E951" s="333"/>
    </row>
    <row r="952" spans="1:5" ht="14.25">
      <c r="A952"/>
      <c r="B952"/>
      <c r="C952"/>
      <c r="D952"/>
      <c r="E952" s="333"/>
    </row>
    <row r="953" spans="1:5" ht="14.25">
      <c r="A953"/>
      <c r="B953"/>
      <c r="C953"/>
      <c r="D953"/>
      <c r="E953" s="333"/>
    </row>
    <row r="954" spans="1:5" ht="14.25">
      <c r="A954"/>
      <c r="B954"/>
      <c r="C954"/>
      <c r="D954"/>
      <c r="E954" s="333"/>
    </row>
    <row r="955" spans="1:5" ht="14.25">
      <c r="A955"/>
      <c r="B955"/>
      <c r="C955"/>
      <c r="D955"/>
      <c r="E955" s="333"/>
    </row>
    <row r="956" spans="1:5" ht="14.25">
      <c r="A956"/>
      <c r="B956"/>
      <c r="C956"/>
      <c r="D956"/>
      <c r="E956" s="333"/>
    </row>
    <row r="957" spans="1:5" ht="14.25">
      <c r="A957"/>
      <c r="B957"/>
      <c r="C957"/>
      <c r="D957"/>
      <c r="E957" s="333"/>
    </row>
    <row r="958" spans="1:5" ht="14.25">
      <c r="A958"/>
      <c r="B958"/>
      <c r="C958"/>
      <c r="D958"/>
      <c r="E958" s="250"/>
    </row>
    <row r="959" spans="1:5" ht="14.25">
      <c r="A959"/>
      <c r="B959"/>
      <c r="C959"/>
      <c r="D959"/>
      <c r="E959" s="250"/>
    </row>
    <row r="960" spans="1:5" ht="14.25">
      <c r="A960"/>
      <c r="B960"/>
      <c r="C960"/>
      <c r="D960"/>
      <c r="E960" s="250"/>
    </row>
    <row r="961" spans="1:5" ht="14.25">
      <c r="A961"/>
      <c r="B961"/>
      <c r="C961"/>
      <c r="D961"/>
      <c r="E961" s="250"/>
    </row>
    <row r="962" spans="1:5" ht="14.25">
      <c r="A962"/>
      <c r="B962"/>
      <c r="C962"/>
      <c r="D962"/>
      <c r="E962" s="250"/>
    </row>
    <row r="963" spans="1:5" ht="14.25">
      <c r="A963"/>
      <c r="B963"/>
      <c r="C963"/>
      <c r="D963"/>
      <c r="E963" s="250"/>
    </row>
    <row r="964" spans="1:5" ht="14.25">
      <c r="A964"/>
      <c r="B964"/>
      <c r="C964"/>
      <c r="D964"/>
      <c r="E964" s="250"/>
    </row>
    <row r="965" spans="1:5" ht="14.25">
      <c r="A965"/>
      <c r="B965"/>
      <c r="C965"/>
      <c r="D965"/>
      <c r="E965" s="250"/>
    </row>
    <row r="966" spans="1:5" ht="14.25">
      <c r="A966"/>
      <c r="B966"/>
      <c r="C966"/>
      <c r="D966"/>
      <c r="E966" s="250"/>
    </row>
    <row r="967" spans="1:5" ht="14.25">
      <c r="A967"/>
      <c r="B967"/>
      <c r="C967"/>
      <c r="D967"/>
      <c r="E967" s="250"/>
    </row>
    <row r="968" spans="1:5" ht="14.25">
      <c r="A968"/>
      <c r="B968"/>
      <c r="C968"/>
      <c r="D968"/>
      <c r="E968" s="250"/>
    </row>
    <row r="969" spans="1:5" ht="14.25">
      <c r="A969"/>
      <c r="B969"/>
      <c r="C969"/>
      <c r="D969"/>
      <c r="E969" s="250"/>
    </row>
    <row r="970" spans="1:5" ht="14.25">
      <c r="A970"/>
      <c r="B970"/>
      <c r="C970"/>
      <c r="D970"/>
      <c r="E970" s="250"/>
    </row>
    <row r="971" spans="1:5" ht="14.25">
      <c r="A971"/>
      <c r="B971"/>
      <c r="C971"/>
      <c r="D971"/>
      <c r="E971" s="250"/>
    </row>
    <row r="972" spans="1:5" ht="14.25">
      <c r="A972"/>
      <c r="B972"/>
      <c r="C972"/>
      <c r="D972"/>
      <c r="E972" s="250"/>
    </row>
    <row r="973" spans="1:5" ht="14.25">
      <c r="A973"/>
      <c r="B973"/>
      <c r="C973"/>
      <c r="D973"/>
      <c r="E973" s="250"/>
    </row>
    <row r="974" spans="1:5" ht="14.25">
      <c r="A974"/>
      <c r="B974"/>
      <c r="C974"/>
      <c r="D974"/>
      <c r="E974" s="250"/>
    </row>
    <row r="975" spans="1:5" ht="14.25">
      <c r="A975"/>
      <c r="B975"/>
      <c r="C975"/>
      <c r="D975"/>
      <c r="E975" s="250"/>
    </row>
    <row r="976" spans="1:5" ht="14.25">
      <c r="A976"/>
      <c r="B976"/>
      <c r="C976"/>
      <c r="D976"/>
      <c r="E976" s="250"/>
    </row>
    <row r="977" spans="1:5" ht="14.25">
      <c r="A977"/>
      <c r="B977"/>
      <c r="C977"/>
      <c r="D977"/>
      <c r="E977" s="250"/>
    </row>
    <row r="978" spans="1:5" ht="14.25">
      <c r="A978"/>
      <c r="B978"/>
      <c r="C978"/>
      <c r="D978"/>
      <c r="E978" s="250"/>
    </row>
    <row r="979" spans="1:5" ht="14.25">
      <c r="A979"/>
      <c r="B979"/>
      <c r="C979"/>
      <c r="D979"/>
      <c r="E979" s="250"/>
    </row>
    <row r="980" spans="1:5" ht="14.25">
      <c r="A980"/>
      <c r="B980"/>
      <c r="C980"/>
      <c r="D980"/>
      <c r="E980" s="250"/>
    </row>
    <row r="981" spans="1:5" ht="14.25">
      <c r="A981"/>
      <c r="B981"/>
      <c r="C981"/>
      <c r="D981"/>
      <c r="E981" s="250"/>
    </row>
    <row r="982" spans="1:5" ht="14.25">
      <c r="A982"/>
      <c r="B982"/>
      <c r="C982"/>
      <c r="D982"/>
      <c r="E982" s="250"/>
    </row>
    <row r="983" spans="1:5" ht="14.25">
      <c r="A983"/>
      <c r="B983"/>
      <c r="C983"/>
      <c r="D983"/>
      <c r="E983" s="250"/>
    </row>
    <row r="984" spans="1:5" ht="14.25">
      <c r="A984"/>
      <c r="B984"/>
      <c r="C984"/>
      <c r="D984"/>
      <c r="E984" s="250"/>
    </row>
    <row r="985" spans="1:5" ht="14.25">
      <c r="A985"/>
      <c r="B985"/>
      <c r="C985"/>
      <c r="D985"/>
      <c r="E985" s="250"/>
    </row>
    <row r="986" spans="1:5" ht="14.25">
      <c r="A986"/>
      <c r="B986"/>
      <c r="C986"/>
      <c r="D986"/>
      <c r="E986" s="250"/>
    </row>
    <row r="987" spans="1:5" ht="14.25">
      <c r="A987"/>
      <c r="B987"/>
      <c r="C987"/>
      <c r="D987"/>
      <c r="E987" s="250"/>
    </row>
    <row r="988" spans="1:5" ht="14.25">
      <c r="A988"/>
      <c r="B988"/>
      <c r="C988"/>
      <c r="D988"/>
      <c r="E988" s="250"/>
    </row>
    <row r="989" spans="1:5" ht="14.25">
      <c r="A989"/>
      <c r="B989"/>
      <c r="C989"/>
      <c r="D989"/>
      <c r="E989" s="250"/>
    </row>
    <row r="990" spans="1:5" ht="14.25">
      <c r="A990"/>
      <c r="B990"/>
      <c r="C990"/>
      <c r="D990"/>
      <c r="E990" s="250"/>
    </row>
    <row r="991" spans="1:5" ht="14.25">
      <c r="A991"/>
      <c r="B991"/>
      <c r="C991"/>
      <c r="D991"/>
      <c r="E991" s="250"/>
    </row>
    <row r="992" spans="1:5" ht="14.25">
      <c r="A992"/>
      <c r="B992"/>
      <c r="C992"/>
      <c r="D992"/>
      <c r="E992" s="250"/>
    </row>
    <row r="993" spans="1:5" ht="14.25">
      <c r="A993"/>
      <c r="B993"/>
      <c r="C993"/>
      <c r="D993"/>
      <c r="E993" s="250"/>
    </row>
    <row r="994" spans="1:5" ht="14.25">
      <c r="A994"/>
      <c r="B994"/>
      <c r="C994"/>
      <c r="D994"/>
      <c r="E994" s="250"/>
    </row>
    <row r="995" spans="1:5" ht="14.25">
      <c r="A995"/>
      <c r="B995"/>
      <c r="C995"/>
      <c r="D995"/>
      <c r="E995" s="250"/>
    </row>
    <row r="996" spans="1:5" ht="14.25">
      <c r="A996"/>
      <c r="B996"/>
      <c r="C996"/>
      <c r="D996"/>
      <c r="E996" s="250"/>
    </row>
    <row r="997" spans="1:5" ht="14.25">
      <c r="A997"/>
      <c r="B997"/>
      <c r="C997"/>
      <c r="D997"/>
      <c r="E997" s="250"/>
    </row>
    <row r="998" spans="1:5" ht="14.25">
      <c r="A998"/>
      <c r="B998"/>
      <c r="C998"/>
      <c r="D998"/>
      <c r="E998" s="250"/>
    </row>
    <row r="999" spans="1:5" ht="14.25">
      <c r="A999"/>
      <c r="B999"/>
      <c r="C999"/>
      <c r="D999"/>
      <c r="E999" s="250"/>
    </row>
    <row r="1000" spans="1:5" ht="14.25">
      <c r="A1000"/>
      <c r="B1000"/>
      <c r="C1000"/>
      <c r="D1000"/>
      <c r="E1000" s="250"/>
    </row>
    <row r="1001" spans="1:5" ht="14.25">
      <c r="A1001"/>
      <c r="B1001"/>
      <c r="C1001"/>
      <c r="D1001"/>
      <c r="E1001" s="250"/>
    </row>
    <row r="1002" spans="1:5" ht="14.25">
      <c r="A1002"/>
      <c r="B1002"/>
      <c r="C1002"/>
      <c r="D1002"/>
      <c r="E1002" s="250"/>
    </row>
    <row r="1003" spans="1:5" ht="14.25">
      <c r="A1003"/>
      <c r="B1003"/>
      <c r="C1003"/>
      <c r="D1003"/>
      <c r="E1003" s="250"/>
    </row>
    <row r="1004" spans="1:5" ht="14.25">
      <c r="A1004"/>
      <c r="B1004"/>
      <c r="C1004"/>
      <c r="D1004"/>
      <c r="E1004" s="250"/>
    </row>
    <row r="1005" spans="1:5" ht="14.25">
      <c r="A1005"/>
      <c r="B1005"/>
      <c r="C1005"/>
      <c r="D1005"/>
      <c r="E1005" s="250"/>
    </row>
    <row r="1006" spans="1:5" ht="14.25">
      <c r="A1006"/>
      <c r="B1006"/>
      <c r="C1006"/>
      <c r="D1006"/>
      <c r="E1006" s="250"/>
    </row>
    <row r="1007" spans="1:5" ht="14.25">
      <c r="A1007"/>
      <c r="B1007"/>
      <c r="C1007"/>
      <c r="D1007"/>
      <c r="E1007" s="250"/>
    </row>
    <row r="1008" spans="1:5" ht="14.25">
      <c r="A1008"/>
      <c r="B1008"/>
      <c r="C1008"/>
      <c r="D1008"/>
      <c r="E1008" s="250"/>
    </row>
    <row r="1009" spans="1:5" ht="14.25">
      <c r="A1009"/>
      <c r="B1009"/>
      <c r="C1009"/>
      <c r="D1009"/>
      <c r="E1009" s="250"/>
    </row>
    <row r="1010" spans="1:5" ht="14.25">
      <c r="A1010"/>
      <c r="B1010"/>
      <c r="C1010"/>
      <c r="D1010"/>
      <c r="E1010" s="250"/>
    </row>
    <row r="1011" spans="1:5" ht="14.25">
      <c r="A1011"/>
      <c r="B1011"/>
      <c r="C1011"/>
      <c r="D1011"/>
      <c r="E1011" s="250"/>
    </row>
    <row r="1012" spans="1:5" ht="14.25">
      <c r="A1012"/>
      <c r="B1012"/>
      <c r="C1012"/>
      <c r="D1012"/>
      <c r="E1012" s="250"/>
    </row>
    <row r="1013" spans="1:5" ht="14.25">
      <c r="A1013"/>
      <c r="B1013"/>
      <c r="C1013"/>
      <c r="D1013"/>
      <c r="E1013" s="250"/>
    </row>
    <row r="1014" spans="1:5" ht="14.25">
      <c r="A1014"/>
      <c r="B1014"/>
      <c r="C1014"/>
      <c r="D1014"/>
      <c r="E1014" s="250"/>
    </row>
    <row r="1015" spans="1:5" ht="14.25">
      <c r="A1015"/>
      <c r="B1015"/>
      <c r="C1015"/>
      <c r="D1015"/>
      <c r="E1015" s="250"/>
    </row>
    <row r="1016" spans="1:5" ht="14.25">
      <c r="A1016"/>
      <c r="B1016"/>
      <c r="C1016"/>
      <c r="D1016"/>
      <c r="E1016" s="250"/>
    </row>
    <row r="1017" spans="1:5" ht="14.25">
      <c r="A1017"/>
      <c r="B1017"/>
      <c r="C1017"/>
      <c r="D1017"/>
      <c r="E1017" s="250"/>
    </row>
    <row r="1018" spans="1:5" ht="14.25">
      <c r="A1018"/>
      <c r="B1018"/>
      <c r="C1018"/>
      <c r="D1018"/>
      <c r="E1018" s="250"/>
    </row>
    <row r="1019" spans="1:5" ht="14.25">
      <c r="A1019"/>
      <c r="B1019"/>
      <c r="C1019"/>
      <c r="D1019"/>
      <c r="E1019" s="250"/>
    </row>
    <row r="1020" spans="1:5" ht="14.25">
      <c r="A1020"/>
      <c r="B1020"/>
      <c r="C1020"/>
      <c r="D1020"/>
      <c r="E1020" s="250"/>
    </row>
    <row r="1021" spans="1:5" ht="14.25">
      <c r="A1021"/>
      <c r="B1021"/>
      <c r="C1021"/>
      <c r="D1021"/>
      <c r="E1021" s="250"/>
    </row>
    <row r="1022" spans="1:5" ht="14.25">
      <c r="A1022"/>
      <c r="B1022"/>
      <c r="C1022"/>
      <c r="D1022"/>
      <c r="E1022" s="250"/>
    </row>
    <row r="1023" spans="1:5" ht="14.25">
      <c r="A1023"/>
      <c r="B1023"/>
      <c r="C1023"/>
      <c r="D1023"/>
      <c r="E1023" s="250"/>
    </row>
    <row r="1024" spans="1:5" ht="14.25">
      <c r="A1024"/>
      <c r="B1024"/>
      <c r="C1024"/>
      <c r="D1024"/>
      <c r="E1024" s="250"/>
    </row>
    <row r="1025" spans="1:5" ht="14.25">
      <c r="A1025"/>
      <c r="B1025"/>
      <c r="C1025"/>
      <c r="D1025"/>
      <c r="E1025" s="250"/>
    </row>
    <row r="1026" spans="1:5" ht="14.25">
      <c r="A1026"/>
      <c r="B1026"/>
      <c r="C1026"/>
      <c r="D1026"/>
      <c r="E1026" s="250"/>
    </row>
    <row r="1027" spans="1:5" ht="14.25">
      <c r="A1027"/>
      <c r="B1027"/>
      <c r="C1027"/>
      <c r="D1027"/>
      <c r="E1027" s="250"/>
    </row>
    <row r="1028" spans="1:5" ht="14.25">
      <c r="A1028"/>
      <c r="B1028"/>
      <c r="C1028"/>
      <c r="D1028"/>
      <c r="E1028" s="250"/>
    </row>
    <row r="1029" spans="1:5" ht="14.25">
      <c r="A1029"/>
      <c r="B1029"/>
      <c r="C1029"/>
      <c r="D1029"/>
      <c r="E1029" s="250"/>
    </row>
    <row r="1030" spans="1:5" ht="14.25">
      <c r="A1030"/>
      <c r="B1030"/>
      <c r="C1030"/>
      <c r="D1030"/>
      <c r="E1030" s="250"/>
    </row>
    <row r="1031" spans="1:5" ht="14.25">
      <c r="A1031"/>
      <c r="B1031"/>
      <c r="C1031"/>
      <c r="D1031"/>
      <c r="E1031" s="250"/>
    </row>
    <row r="1032" spans="1:5" ht="14.25">
      <c r="A1032"/>
      <c r="B1032"/>
      <c r="C1032"/>
      <c r="D1032"/>
      <c r="E1032" s="250"/>
    </row>
    <row r="1033" spans="1:5" ht="14.25">
      <c r="A1033"/>
      <c r="B1033"/>
      <c r="C1033"/>
      <c r="D1033"/>
      <c r="E1033" s="333"/>
    </row>
    <row r="1034" spans="1:5" ht="14.25">
      <c r="A1034"/>
      <c r="B1034"/>
      <c r="C1034"/>
      <c r="D1034"/>
      <c r="E1034" s="250"/>
    </row>
    <row r="1035" spans="1:5" ht="14.25">
      <c r="A1035"/>
      <c r="B1035"/>
      <c r="C1035"/>
      <c r="D1035"/>
      <c r="E1035" s="333"/>
    </row>
    <row r="1036" spans="1:5" ht="14.25">
      <c r="A1036"/>
      <c r="B1036"/>
      <c r="C1036"/>
      <c r="D1036"/>
      <c r="E1036" s="250"/>
    </row>
    <row r="1037" spans="1:5" ht="14.25">
      <c r="A1037"/>
      <c r="B1037"/>
      <c r="C1037"/>
      <c r="D1037"/>
      <c r="E1037" s="333"/>
    </row>
    <row r="1038" spans="1:5" ht="14.25">
      <c r="A1038"/>
      <c r="B1038"/>
      <c r="C1038"/>
      <c r="D1038"/>
      <c r="E1038" s="250"/>
    </row>
    <row r="1039" spans="1:5" ht="14.25">
      <c r="A1039"/>
      <c r="B1039"/>
      <c r="C1039"/>
      <c r="D1039"/>
      <c r="E1039" s="333"/>
    </row>
    <row r="1040" spans="1:5" ht="14.25">
      <c r="A1040"/>
      <c r="B1040"/>
      <c r="C1040"/>
      <c r="D1040"/>
      <c r="E1040" s="250"/>
    </row>
    <row r="1041" spans="1:5" ht="14.25">
      <c r="A1041"/>
      <c r="B1041"/>
      <c r="C1041"/>
      <c r="D1041"/>
      <c r="E1041" s="333"/>
    </row>
    <row r="1042" spans="1:5" ht="14.25">
      <c r="A1042"/>
      <c r="B1042"/>
      <c r="C1042"/>
      <c r="D1042"/>
      <c r="E1042" s="333"/>
    </row>
    <row r="1043" spans="1:5" ht="14.25">
      <c r="A1043"/>
      <c r="B1043"/>
      <c r="C1043"/>
      <c r="D1043"/>
      <c r="E1043" s="333"/>
    </row>
    <row r="1044" spans="1:5" ht="14.25">
      <c r="A1044"/>
      <c r="B1044"/>
      <c r="C1044"/>
      <c r="D1044"/>
      <c r="E1044" s="333"/>
    </row>
    <row r="1045" spans="1:5" ht="14.25">
      <c r="A1045"/>
      <c r="B1045"/>
      <c r="C1045"/>
      <c r="D1045"/>
      <c r="E1045" s="333"/>
    </row>
    <row r="1046" spans="1:5" ht="14.25">
      <c r="A1046"/>
      <c r="B1046"/>
      <c r="C1046"/>
      <c r="D1046"/>
      <c r="E1046" s="333"/>
    </row>
    <row r="1047" spans="1:5" ht="14.25">
      <c r="A1047"/>
      <c r="B1047"/>
      <c r="C1047"/>
      <c r="D1047"/>
      <c r="E1047" s="333"/>
    </row>
    <row r="1048" spans="1:5" ht="14.25">
      <c r="A1048"/>
      <c r="B1048"/>
      <c r="C1048"/>
      <c r="D1048"/>
      <c r="E1048" s="333"/>
    </row>
    <row r="1049" spans="1:5" ht="14.25">
      <c r="A1049"/>
      <c r="B1049"/>
      <c r="C1049"/>
      <c r="D1049"/>
      <c r="E1049" s="333"/>
    </row>
    <row r="1050" spans="1:5" ht="14.25">
      <c r="A1050"/>
      <c r="B1050"/>
      <c r="C1050"/>
      <c r="D1050"/>
      <c r="E1050" s="333"/>
    </row>
    <row r="1051" spans="1:5" ht="14.25">
      <c r="A1051"/>
      <c r="B1051"/>
      <c r="C1051"/>
      <c r="D1051"/>
      <c r="E1051" s="333"/>
    </row>
    <row r="1052" spans="1:5" ht="14.25">
      <c r="A1052"/>
      <c r="B1052"/>
      <c r="C1052"/>
      <c r="D1052"/>
      <c r="E1052" s="333"/>
    </row>
    <row r="1053" spans="1:5" ht="14.25">
      <c r="A1053"/>
      <c r="B1053"/>
      <c r="C1053"/>
      <c r="D1053"/>
      <c r="E1053" s="250"/>
    </row>
    <row r="1054" spans="1:5" ht="14.25">
      <c r="A1054"/>
      <c r="B1054"/>
      <c r="C1054"/>
      <c r="D1054"/>
      <c r="E1054" s="333"/>
    </row>
    <row r="1055" spans="1:5" ht="14.25">
      <c r="A1055"/>
      <c r="B1055"/>
      <c r="C1055"/>
      <c r="D1055"/>
      <c r="E1055" s="333"/>
    </row>
    <row r="1056" spans="1:5" ht="14.25">
      <c r="A1056"/>
      <c r="B1056"/>
      <c r="C1056"/>
      <c r="D1056"/>
      <c r="E1056" s="333"/>
    </row>
    <row r="1057" spans="1:5" ht="14.25">
      <c r="A1057"/>
      <c r="B1057"/>
      <c r="C1057"/>
      <c r="D1057"/>
      <c r="E1057" s="333"/>
    </row>
    <row r="1058" spans="1:5" ht="14.25">
      <c r="A1058"/>
      <c r="B1058"/>
      <c r="C1058"/>
      <c r="D1058"/>
      <c r="E1058" s="333"/>
    </row>
    <row r="1059" spans="1:5" ht="14.25">
      <c r="A1059"/>
      <c r="B1059"/>
      <c r="C1059"/>
      <c r="D1059"/>
      <c r="E1059" s="250"/>
    </row>
    <row r="1060" spans="1:5" ht="14.25">
      <c r="A1060"/>
      <c r="B1060"/>
      <c r="C1060"/>
      <c r="D1060"/>
      <c r="E1060" s="333"/>
    </row>
    <row r="1061" spans="1:5" ht="14.25">
      <c r="A1061"/>
      <c r="B1061"/>
      <c r="C1061"/>
      <c r="D1061"/>
      <c r="E1061" s="333"/>
    </row>
    <row r="1062" spans="1:5" ht="14.25">
      <c r="A1062"/>
      <c r="B1062"/>
      <c r="C1062"/>
      <c r="D1062"/>
      <c r="E1062" s="250"/>
    </row>
    <row r="1063" spans="1:5" ht="14.25">
      <c r="A1063"/>
      <c r="B1063"/>
      <c r="C1063"/>
      <c r="D1063"/>
      <c r="E1063" s="250"/>
    </row>
    <row r="1064" spans="1:5" ht="14.25">
      <c r="A1064"/>
      <c r="B1064"/>
      <c r="C1064"/>
      <c r="D1064"/>
      <c r="E1064" s="250"/>
    </row>
    <row r="1065" spans="1:5" ht="14.25">
      <c r="A1065"/>
      <c r="B1065"/>
      <c r="C1065"/>
      <c r="D1065"/>
      <c r="E1065" s="250"/>
    </row>
    <row r="1066" spans="1:5" ht="14.25">
      <c r="A1066"/>
      <c r="B1066"/>
      <c r="C1066"/>
      <c r="D1066"/>
      <c r="E1066" s="250"/>
    </row>
    <row r="1067" spans="1:5" ht="14.25">
      <c r="A1067"/>
      <c r="B1067"/>
      <c r="C1067"/>
      <c r="D1067"/>
      <c r="E1067" s="250"/>
    </row>
    <row r="1068" spans="1:5" ht="14.25">
      <c r="A1068"/>
      <c r="B1068"/>
      <c r="C1068"/>
      <c r="D1068"/>
      <c r="E1068" s="250"/>
    </row>
    <row r="1069" spans="1:5" ht="14.25">
      <c r="A1069"/>
      <c r="B1069"/>
      <c r="C1069"/>
      <c r="D1069"/>
      <c r="E1069" s="250"/>
    </row>
    <row r="1070" spans="1:5" ht="14.25">
      <c r="A1070"/>
      <c r="B1070"/>
      <c r="C1070"/>
      <c r="D1070"/>
      <c r="E1070" s="250"/>
    </row>
    <row r="1071" spans="1:5" ht="14.25">
      <c r="A1071"/>
      <c r="B1071"/>
      <c r="C1071"/>
      <c r="D1071"/>
      <c r="E1071" s="250"/>
    </row>
    <row r="1072" spans="1:5" ht="14.25">
      <c r="A1072"/>
      <c r="B1072"/>
      <c r="C1072"/>
      <c r="D1072"/>
      <c r="E1072" s="250"/>
    </row>
    <row r="1073" spans="1:5" ht="14.25">
      <c r="A1073"/>
      <c r="B1073"/>
      <c r="C1073"/>
      <c r="D1073"/>
      <c r="E1073" s="250"/>
    </row>
    <row r="1074" spans="1:5" ht="14.25">
      <c r="A1074"/>
      <c r="B1074"/>
      <c r="C1074"/>
      <c r="D1074"/>
      <c r="E1074" s="250"/>
    </row>
    <row r="1075" spans="1:5" ht="14.25">
      <c r="A1075"/>
      <c r="B1075"/>
      <c r="C1075"/>
      <c r="D1075"/>
      <c r="E1075" s="250"/>
    </row>
    <row r="1076" spans="1:5" ht="14.25">
      <c r="A1076"/>
      <c r="B1076"/>
      <c r="C1076"/>
      <c r="D1076"/>
      <c r="E1076" s="250"/>
    </row>
    <row r="1077" spans="1:5" ht="14.25">
      <c r="A1077"/>
      <c r="B1077"/>
      <c r="C1077"/>
      <c r="D1077"/>
      <c r="E1077" s="250"/>
    </row>
    <row r="1078" spans="1:5" ht="14.25">
      <c r="A1078"/>
      <c r="B1078"/>
      <c r="C1078"/>
      <c r="D1078"/>
      <c r="E1078" s="250"/>
    </row>
    <row r="1079" spans="1:5" ht="14.25">
      <c r="A1079"/>
      <c r="B1079"/>
      <c r="C1079"/>
      <c r="D1079"/>
      <c r="E1079" s="250"/>
    </row>
    <row r="1080" spans="1:5" ht="14.25">
      <c r="A1080"/>
      <c r="B1080"/>
      <c r="C1080"/>
      <c r="D1080"/>
      <c r="E1080" s="250"/>
    </row>
    <row r="1081" spans="1:5" ht="14.25">
      <c r="A1081"/>
      <c r="B1081"/>
      <c r="C1081"/>
      <c r="D1081"/>
      <c r="E1081" s="250"/>
    </row>
    <row r="1082" spans="1:5" ht="14.25">
      <c r="A1082"/>
      <c r="B1082"/>
      <c r="C1082"/>
      <c r="D1082"/>
      <c r="E1082" s="250"/>
    </row>
    <row r="1083" spans="1:5" ht="14.25">
      <c r="A1083"/>
      <c r="B1083"/>
      <c r="C1083"/>
      <c r="D1083"/>
      <c r="E1083" s="250"/>
    </row>
    <row r="1084" spans="1:5" ht="14.25">
      <c r="A1084"/>
      <c r="B1084"/>
      <c r="C1084"/>
      <c r="D1084"/>
      <c r="E1084" s="250"/>
    </row>
    <row r="1085" spans="1:5" ht="14.25">
      <c r="A1085"/>
      <c r="B1085"/>
      <c r="C1085"/>
      <c r="D1085"/>
      <c r="E1085" s="250"/>
    </row>
    <row r="1086" spans="1:5" ht="14.25">
      <c r="A1086"/>
      <c r="B1086"/>
      <c r="C1086"/>
      <c r="D1086"/>
      <c r="E1086" s="250"/>
    </row>
    <row r="1087" spans="1:5" ht="14.25">
      <c r="A1087"/>
      <c r="B1087"/>
      <c r="C1087"/>
      <c r="D1087"/>
      <c r="E1087" s="250"/>
    </row>
    <row r="1088" spans="1:5" ht="14.25">
      <c r="A1088"/>
      <c r="B1088"/>
      <c r="C1088"/>
      <c r="D1088"/>
      <c r="E1088" s="250"/>
    </row>
    <row r="1089" spans="1:5" ht="14.25">
      <c r="A1089"/>
      <c r="B1089"/>
      <c r="C1089"/>
      <c r="D1089"/>
      <c r="E1089" s="250"/>
    </row>
    <row r="1090" spans="1:5" ht="14.25">
      <c r="A1090"/>
      <c r="B1090"/>
      <c r="C1090"/>
      <c r="D1090"/>
      <c r="E1090" s="250"/>
    </row>
    <row r="1091" spans="1:5" ht="14.25">
      <c r="A1091"/>
      <c r="B1091"/>
      <c r="C1091"/>
      <c r="D1091"/>
      <c r="E1091" s="250"/>
    </row>
    <row r="1092" spans="1:5" ht="14.25">
      <c r="A1092"/>
      <c r="B1092"/>
      <c r="C1092"/>
      <c r="D1092"/>
      <c r="E1092" s="250"/>
    </row>
    <row r="1093" spans="1:5" ht="14.25">
      <c r="A1093"/>
      <c r="B1093"/>
      <c r="C1093"/>
      <c r="D1093"/>
      <c r="E1093" s="250"/>
    </row>
    <row r="1094" spans="1:5" ht="14.25">
      <c r="A1094"/>
      <c r="B1094"/>
      <c r="C1094"/>
      <c r="D1094"/>
      <c r="E1094" s="250"/>
    </row>
    <row r="1095" spans="1:5" ht="14.25">
      <c r="A1095"/>
      <c r="B1095"/>
      <c r="C1095"/>
      <c r="D1095"/>
      <c r="E1095" s="250"/>
    </row>
    <row r="1096" spans="1:5" ht="14.25">
      <c r="A1096"/>
      <c r="B1096"/>
      <c r="C1096"/>
      <c r="D1096"/>
      <c r="E1096" s="250"/>
    </row>
    <row r="1097" spans="1:5" ht="14.25">
      <c r="A1097"/>
      <c r="B1097"/>
      <c r="C1097"/>
      <c r="D1097"/>
      <c r="E1097" s="250"/>
    </row>
    <row r="1098" spans="1:5" ht="14.25">
      <c r="A1098"/>
      <c r="B1098"/>
      <c r="C1098"/>
      <c r="D1098"/>
      <c r="E1098" s="250"/>
    </row>
    <row r="1099" spans="1:5" ht="14.25">
      <c r="A1099"/>
      <c r="B1099"/>
      <c r="C1099"/>
      <c r="D1099"/>
      <c r="E1099" s="250"/>
    </row>
    <row r="1100" spans="1:5" ht="14.25">
      <c r="A1100"/>
      <c r="B1100"/>
      <c r="C1100"/>
      <c r="D1100"/>
      <c r="E1100" s="250"/>
    </row>
    <row r="1101" spans="1:5" ht="14.25">
      <c r="A1101"/>
      <c r="B1101"/>
      <c r="C1101"/>
      <c r="D1101"/>
      <c r="E1101" s="250"/>
    </row>
    <row r="1102" spans="1:5" ht="14.25">
      <c r="A1102"/>
      <c r="B1102"/>
      <c r="C1102"/>
      <c r="D1102"/>
      <c r="E1102" s="250"/>
    </row>
    <row r="1103" spans="1:5" ht="14.25">
      <c r="A1103"/>
      <c r="B1103"/>
      <c r="C1103"/>
      <c r="D1103"/>
      <c r="E1103" s="250"/>
    </row>
    <row r="1104" spans="1:5" ht="14.25">
      <c r="A1104"/>
      <c r="B1104"/>
      <c r="C1104"/>
      <c r="D1104"/>
      <c r="E1104" s="250"/>
    </row>
    <row r="1105" spans="1:5" ht="14.25">
      <c r="A1105"/>
      <c r="B1105"/>
      <c r="C1105"/>
      <c r="D1105"/>
      <c r="E1105" s="250"/>
    </row>
    <row r="1106" spans="1:5" ht="14.25">
      <c r="A1106"/>
      <c r="B1106"/>
      <c r="C1106"/>
      <c r="D1106"/>
      <c r="E1106" s="250"/>
    </row>
    <row r="1107" spans="1:5" ht="14.25">
      <c r="A1107"/>
      <c r="B1107"/>
      <c r="C1107"/>
      <c r="D1107"/>
      <c r="E1107" s="250"/>
    </row>
    <row r="1108" spans="1:5" ht="14.25">
      <c r="A1108"/>
      <c r="B1108"/>
      <c r="C1108"/>
      <c r="D1108"/>
      <c r="E1108" s="250"/>
    </row>
    <row r="1109" spans="1:5" ht="14.25">
      <c r="A1109"/>
      <c r="B1109"/>
      <c r="C1109"/>
      <c r="D1109"/>
      <c r="E1109" s="250"/>
    </row>
    <row r="1110" spans="1:5" ht="14.25">
      <c r="A1110"/>
      <c r="B1110"/>
      <c r="C1110"/>
      <c r="D1110"/>
      <c r="E1110" s="250"/>
    </row>
    <row r="1111" spans="1:5" ht="14.25">
      <c r="A1111"/>
      <c r="B1111"/>
      <c r="C1111"/>
      <c r="D1111"/>
      <c r="E1111" s="250"/>
    </row>
    <row r="1112" spans="1:5" ht="14.25">
      <c r="A1112"/>
      <c r="B1112"/>
      <c r="C1112"/>
      <c r="D1112"/>
      <c r="E1112" s="250"/>
    </row>
    <row r="1113" spans="1:5" ht="14.25">
      <c r="A1113"/>
      <c r="B1113"/>
      <c r="C1113"/>
      <c r="D1113"/>
      <c r="E1113" s="250"/>
    </row>
    <row r="1114" spans="1:5" ht="14.25">
      <c r="A1114"/>
      <c r="B1114"/>
      <c r="C1114"/>
      <c r="D1114"/>
      <c r="E1114" s="250"/>
    </row>
    <row r="1115" spans="1:5" ht="14.25">
      <c r="A1115"/>
      <c r="B1115"/>
      <c r="C1115"/>
      <c r="D1115"/>
      <c r="E1115" s="250"/>
    </row>
    <row r="1116" spans="1:5" ht="14.25">
      <c r="A1116"/>
      <c r="B1116"/>
      <c r="C1116"/>
      <c r="D1116"/>
      <c r="E1116" s="250"/>
    </row>
    <row r="1117" spans="1:5" ht="14.25">
      <c r="A1117"/>
      <c r="B1117"/>
      <c r="C1117"/>
      <c r="D1117"/>
      <c r="E1117" s="250"/>
    </row>
    <row r="1118" spans="1:5" ht="14.25">
      <c r="A1118"/>
      <c r="B1118"/>
      <c r="C1118"/>
      <c r="D1118"/>
      <c r="E1118" s="250"/>
    </row>
    <row r="1119" spans="1:5" ht="14.25">
      <c r="A1119"/>
      <c r="B1119"/>
      <c r="C1119"/>
      <c r="D1119"/>
      <c r="E1119" s="250"/>
    </row>
    <row r="1120" spans="1:5" ht="14.25">
      <c r="A1120"/>
      <c r="B1120"/>
      <c r="C1120"/>
      <c r="D1120"/>
      <c r="E1120" s="250"/>
    </row>
    <row r="1121" spans="1:5" ht="14.25">
      <c r="A1121"/>
      <c r="B1121"/>
      <c r="C1121"/>
      <c r="D1121"/>
      <c r="E1121" s="250"/>
    </row>
    <row r="1122" spans="1:5" ht="14.25">
      <c r="A1122"/>
      <c r="B1122"/>
      <c r="C1122"/>
      <c r="D1122"/>
      <c r="E1122" s="250"/>
    </row>
    <row r="1123" spans="1:5" ht="14.25">
      <c r="A1123"/>
      <c r="B1123"/>
      <c r="C1123"/>
      <c r="D1123"/>
      <c r="E1123" s="250"/>
    </row>
    <row r="1124" spans="1:5" ht="14.25">
      <c r="A1124"/>
      <c r="B1124"/>
      <c r="C1124"/>
      <c r="D1124"/>
      <c r="E1124" s="250"/>
    </row>
    <row r="1125" spans="1:5" ht="14.25">
      <c r="A1125"/>
      <c r="B1125"/>
      <c r="C1125"/>
      <c r="D1125"/>
      <c r="E1125" s="250"/>
    </row>
    <row r="1126" spans="1:5" ht="14.25">
      <c r="A1126"/>
      <c r="B1126"/>
      <c r="C1126"/>
      <c r="D1126"/>
      <c r="E1126" s="250"/>
    </row>
    <row r="1127" spans="1:5" ht="14.25">
      <c r="A1127"/>
      <c r="B1127"/>
      <c r="C1127"/>
      <c r="D1127"/>
      <c r="E1127" s="250"/>
    </row>
    <row r="1128" spans="1:5" ht="14.25">
      <c r="A1128"/>
      <c r="B1128"/>
      <c r="C1128"/>
      <c r="D1128"/>
      <c r="E1128" s="250"/>
    </row>
    <row r="1129" spans="1:5" ht="14.25">
      <c r="A1129"/>
      <c r="B1129"/>
      <c r="C1129"/>
      <c r="D1129"/>
      <c r="E1129" s="250"/>
    </row>
    <row r="1130" spans="1:5" ht="14.25">
      <c r="A1130"/>
      <c r="B1130"/>
      <c r="C1130"/>
      <c r="D1130"/>
      <c r="E1130" s="250"/>
    </row>
    <row r="1131" spans="1:5" ht="14.25">
      <c r="A1131"/>
      <c r="B1131"/>
      <c r="C1131"/>
      <c r="D1131"/>
      <c r="E1131" s="250"/>
    </row>
    <row r="1132" spans="1:5" ht="14.25">
      <c r="A1132"/>
      <c r="B1132"/>
      <c r="C1132"/>
      <c r="D1132"/>
      <c r="E1132" s="250"/>
    </row>
    <row r="1133" spans="1:5" ht="14.25">
      <c r="A1133"/>
      <c r="B1133"/>
      <c r="C1133"/>
      <c r="D1133"/>
      <c r="E1133" s="250"/>
    </row>
    <row r="1134" spans="1:5" ht="14.25">
      <c r="A1134"/>
      <c r="B1134"/>
      <c r="C1134"/>
      <c r="D1134"/>
      <c r="E1134" s="250"/>
    </row>
    <row r="1135" spans="1:5" ht="14.25">
      <c r="A1135"/>
      <c r="B1135"/>
      <c r="C1135"/>
      <c r="D1135"/>
      <c r="E1135" s="250"/>
    </row>
    <row r="1136" spans="1:5" ht="14.25">
      <c r="A1136"/>
      <c r="B1136"/>
      <c r="C1136"/>
      <c r="D1136"/>
      <c r="E1136" s="250"/>
    </row>
    <row r="1137" spans="1:5" ht="14.25">
      <c r="A1137"/>
      <c r="B1137"/>
      <c r="C1137"/>
      <c r="D1137"/>
      <c r="E1137" s="250"/>
    </row>
    <row r="1138" spans="1:5" ht="14.25">
      <c r="A1138"/>
      <c r="B1138"/>
      <c r="C1138"/>
      <c r="D1138"/>
      <c r="E1138" s="250"/>
    </row>
    <row r="1139" spans="1:5" ht="14.25">
      <c r="A1139"/>
      <c r="B1139"/>
      <c r="C1139"/>
      <c r="D1139"/>
      <c r="E1139" s="250"/>
    </row>
    <row r="1140" spans="1:5" ht="14.25">
      <c r="A1140"/>
      <c r="B1140"/>
      <c r="C1140"/>
      <c r="D1140"/>
      <c r="E1140" s="250"/>
    </row>
    <row r="1141" spans="1:5" ht="14.25">
      <c r="A1141"/>
      <c r="B1141"/>
      <c r="C1141"/>
      <c r="D1141"/>
      <c r="E1141" s="250"/>
    </row>
    <row r="1142" spans="1:5" ht="14.25">
      <c r="A1142"/>
      <c r="B1142"/>
      <c r="C1142"/>
      <c r="D1142"/>
      <c r="E1142" s="250"/>
    </row>
    <row r="1143" spans="1:5" ht="14.25">
      <c r="A1143"/>
      <c r="B1143"/>
      <c r="C1143"/>
      <c r="D1143"/>
      <c r="E1143" s="250"/>
    </row>
    <row r="1144" spans="1:5" ht="14.25">
      <c r="A1144"/>
      <c r="B1144"/>
      <c r="C1144"/>
      <c r="D1144"/>
      <c r="E1144" s="250"/>
    </row>
    <row r="1145" spans="1:5" ht="14.25">
      <c r="A1145"/>
      <c r="B1145"/>
      <c r="C1145"/>
      <c r="D1145"/>
      <c r="E1145" s="250"/>
    </row>
    <row r="1146" spans="1:5" ht="14.25">
      <c r="A1146"/>
      <c r="B1146"/>
      <c r="C1146"/>
      <c r="D1146"/>
      <c r="E1146" s="250"/>
    </row>
    <row r="1147" spans="1:5" ht="14.25">
      <c r="A1147"/>
      <c r="B1147"/>
      <c r="C1147"/>
      <c r="D1147"/>
      <c r="E1147" s="250"/>
    </row>
    <row r="1148" spans="1:5" ht="14.25">
      <c r="A1148"/>
      <c r="B1148"/>
      <c r="C1148"/>
      <c r="D1148"/>
      <c r="E1148" s="250"/>
    </row>
    <row r="1149" spans="1:5" ht="14.25">
      <c r="A1149"/>
      <c r="B1149"/>
      <c r="C1149"/>
      <c r="D1149"/>
      <c r="E1149" s="250"/>
    </row>
    <row r="1150" spans="1:5" ht="14.25">
      <c r="A1150"/>
      <c r="B1150"/>
      <c r="C1150"/>
      <c r="D1150"/>
      <c r="E1150" s="250"/>
    </row>
    <row r="1151" spans="1:5" ht="14.25">
      <c r="A1151"/>
      <c r="B1151"/>
      <c r="C1151"/>
      <c r="D1151"/>
      <c r="E1151" s="250"/>
    </row>
    <row r="1152" spans="1:5" ht="14.25">
      <c r="A1152"/>
      <c r="B1152"/>
      <c r="C1152"/>
      <c r="D1152"/>
      <c r="E1152" s="250"/>
    </row>
    <row r="1153" spans="1:5" ht="14.25">
      <c r="A1153"/>
      <c r="B1153"/>
      <c r="C1153"/>
      <c r="D1153"/>
      <c r="E1153" s="250"/>
    </row>
    <row r="1154" spans="1:5" ht="14.25">
      <c r="A1154"/>
      <c r="B1154"/>
      <c r="C1154"/>
      <c r="D1154"/>
      <c r="E1154" s="250"/>
    </row>
    <row r="1155" spans="1:5" ht="14.25">
      <c r="A1155"/>
      <c r="B1155"/>
      <c r="C1155"/>
      <c r="D1155"/>
      <c r="E1155" s="250"/>
    </row>
    <row r="1156" spans="1:5" ht="14.25">
      <c r="A1156"/>
      <c r="B1156"/>
      <c r="C1156"/>
      <c r="D1156"/>
      <c r="E1156" s="250"/>
    </row>
    <row r="1157" spans="1:5" ht="14.25">
      <c r="A1157"/>
      <c r="B1157"/>
      <c r="C1157"/>
      <c r="D1157"/>
      <c r="E1157" s="250"/>
    </row>
    <row r="1158" spans="1:5" ht="14.25">
      <c r="A1158"/>
      <c r="B1158"/>
      <c r="C1158"/>
      <c r="D1158"/>
      <c r="E1158" s="250"/>
    </row>
    <row r="1159" spans="1:5" ht="14.25">
      <c r="A1159"/>
      <c r="B1159"/>
      <c r="C1159"/>
      <c r="D1159"/>
      <c r="E1159" s="333"/>
    </row>
    <row r="1160" spans="1:5" ht="14.25">
      <c r="A1160"/>
      <c r="B1160"/>
      <c r="C1160"/>
      <c r="D1160"/>
      <c r="E1160" s="333"/>
    </row>
    <row r="1161" spans="1:5" ht="14.25">
      <c r="A1161"/>
      <c r="B1161"/>
      <c r="C1161"/>
      <c r="D1161"/>
      <c r="E1161" s="333"/>
    </row>
    <row r="1162" spans="1:5" ht="14.25">
      <c r="A1162"/>
      <c r="B1162"/>
      <c r="C1162"/>
      <c r="D1162"/>
      <c r="E1162" s="333"/>
    </row>
    <row r="1163" spans="1:5" ht="14.25">
      <c r="A1163"/>
      <c r="B1163"/>
      <c r="C1163"/>
      <c r="D1163"/>
      <c r="E1163" s="333"/>
    </row>
    <row r="1164" spans="1:5" ht="14.25">
      <c r="A1164"/>
      <c r="B1164"/>
      <c r="C1164"/>
      <c r="D1164"/>
      <c r="E1164" s="333"/>
    </row>
    <row r="1165" spans="1:5" ht="14.25">
      <c r="A1165"/>
      <c r="B1165"/>
      <c r="C1165"/>
      <c r="D1165"/>
      <c r="E1165" s="333"/>
    </row>
    <row r="1166" spans="1:5" ht="14.25">
      <c r="A1166"/>
      <c r="B1166"/>
      <c r="C1166"/>
      <c r="D1166"/>
      <c r="E1166" s="250"/>
    </row>
    <row r="1167" spans="1:5" ht="14.25">
      <c r="A1167"/>
      <c r="B1167"/>
      <c r="C1167"/>
      <c r="D1167"/>
      <c r="E1167" s="250"/>
    </row>
    <row r="1168" spans="1:5" ht="14.25">
      <c r="A1168"/>
      <c r="B1168"/>
      <c r="C1168"/>
      <c r="D1168"/>
      <c r="E1168" s="250"/>
    </row>
    <row r="1169" spans="1:5" ht="14.25">
      <c r="A1169"/>
      <c r="B1169"/>
      <c r="C1169"/>
      <c r="D1169"/>
      <c r="E1169" s="250"/>
    </row>
    <row r="1170" spans="1:5" ht="14.25">
      <c r="A1170"/>
      <c r="B1170"/>
      <c r="C1170"/>
      <c r="D1170"/>
      <c r="E1170" s="250"/>
    </row>
    <row r="1171" spans="1:5" ht="14.25">
      <c r="A1171"/>
      <c r="B1171"/>
      <c r="C1171"/>
      <c r="D1171"/>
      <c r="E1171" s="250"/>
    </row>
    <row r="1172" spans="1:5" ht="14.25">
      <c r="A1172"/>
      <c r="B1172"/>
      <c r="C1172"/>
      <c r="D1172"/>
      <c r="E1172" s="250"/>
    </row>
    <row r="1173" spans="1:5" ht="14.25">
      <c r="A1173"/>
      <c r="B1173"/>
      <c r="C1173"/>
      <c r="D1173"/>
      <c r="E1173" s="250"/>
    </row>
    <row r="1174" spans="1:5" ht="14.25">
      <c r="A1174"/>
      <c r="B1174"/>
      <c r="C1174"/>
      <c r="D1174"/>
      <c r="E1174" s="333"/>
    </row>
    <row r="1175" spans="1:5" ht="14.25">
      <c r="A1175"/>
      <c r="B1175"/>
      <c r="C1175"/>
      <c r="D1175"/>
      <c r="E1175" s="333"/>
    </row>
    <row r="1176" spans="1:5" ht="14.25">
      <c r="A1176"/>
      <c r="B1176"/>
      <c r="C1176"/>
      <c r="D1176"/>
      <c r="E1176" s="333"/>
    </row>
    <row r="1177" spans="1:5" ht="14.25">
      <c r="A1177"/>
      <c r="B1177"/>
      <c r="C1177"/>
      <c r="D1177"/>
      <c r="E1177" s="333"/>
    </row>
    <row r="1178" spans="1:5" ht="14.25">
      <c r="A1178"/>
      <c r="B1178"/>
      <c r="C1178"/>
      <c r="D1178"/>
      <c r="E1178" s="333"/>
    </row>
    <row r="1179" spans="1:5" ht="14.25">
      <c r="A1179"/>
      <c r="B1179"/>
      <c r="C1179"/>
      <c r="D1179"/>
      <c r="E1179" s="333"/>
    </row>
    <row r="1180" spans="1:5" ht="14.25">
      <c r="A1180"/>
      <c r="B1180"/>
      <c r="C1180"/>
      <c r="D1180"/>
      <c r="E1180" s="333"/>
    </row>
    <row r="1181" spans="1:5" ht="14.25">
      <c r="A1181"/>
      <c r="B1181"/>
      <c r="C1181"/>
      <c r="D1181"/>
      <c r="E1181" s="333"/>
    </row>
    <row r="1182" spans="1:5" ht="14.25">
      <c r="A1182"/>
      <c r="B1182"/>
      <c r="C1182"/>
      <c r="D1182"/>
      <c r="E1182" s="250"/>
    </row>
    <row r="1183" spans="1:5" ht="14.25">
      <c r="A1183"/>
      <c r="B1183"/>
      <c r="C1183"/>
      <c r="D1183"/>
      <c r="E1183" s="250"/>
    </row>
    <row r="1184" spans="1:5" ht="14.25">
      <c r="A1184"/>
      <c r="B1184"/>
      <c r="C1184"/>
      <c r="D1184"/>
      <c r="E1184" s="250"/>
    </row>
    <row r="1185" spans="1:5" ht="14.25">
      <c r="A1185"/>
      <c r="B1185"/>
      <c r="C1185"/>
      <c r="D1185"/>
      <c r="E1185" s="250"/>
    </row>
    <row r="1186" spans="1:5" ht="14.25">
      <c r="A1186"/>
      <c r="B1186"/>
      <c r="C1186"/>
      <c r="D1186"/>
      <c r="E1186" s="250"/>
    </row>
    <row r="1187" spans="1:5" ht="14.25">
      <c r="A1187"/>
      <c r="B1187"/>
      <c r="C1187"/>
      <c r="D1187"/>
      <c r="E1187" s="250"/>
    </row>
    <row r="1188" spans="1:5" ht="14.25">
      <c r="A1188"/>
      <c r="B1188"/>
      <c r="C1188"/>
      <c r="D1188"/>
      <c r="E1188" s="250"/>
    </row>
    <row r="1189" spans="1:5" ht="14.25">
      <c r="A1189"/>
      <c r="B1189"/>
      <c r="C1189"/>
      <c r="D1189"/>
      <c r="E1189" s="250"/>
    </row>
    <row r="1190" spans="1:5" ht="14.25">
      <c r="A1190"/>
      <c r="B1190"/>
      <c r="C1190"/>
      <c r="D1190"/>
      <c r="E1190" s="250"/>
    </row>
    <row r="1191" spans="1:5" ht="14.25">
      <c r="A1191"/>
      <c r="B1191"/>
      <c r="C1191"/>
      <c r="D1191"/>
      <c r="E1191" s="250"/>
    </row>
    <row r="1192" spans="1:5" ht="14.25">
      <c r="A1192"/>
      <c r="B1192"/>
      <c r="C1192"/>
      <c r="D1192"/>
      <c r="E1192" s="250"/>
    </row>
    <row r="1193" spans="1:5" ht="14.25">
      <c r="A1193"/>
      <c r="B1193"/>
      <c r="C1193"/>
      <c r="D1193"/>
      <c r="E1193" s="250"/>
    </row>
    <row r="1194" spans="1:5" ht="14.25">
      <c r="A1194"/>
      <c r="B1194"/>
      <c r="C1194"/>
      <c r="D1194"/>
      <c r="E1194" s="250"/>
    </row>
    <row r="1195" spans="1:5" ht="14.25">
      <c r="A1195"/>
      <c r="B1195"/>
      <c r="C1195"/>
      <c r="D1195"/>
      <c r="E1195" s="250"/>
    </row>
    <row r="1196" spans="1:5" ht="14.25">
      <c r="A1196"/>
      <c r="B1196"/>
      <c r="C1196"/>
      <c r="D1196"/>
      <c r="E1196" s="250"/>
    </row>
    <row r="1197" spans="1:5" ht="14.25">
      <c r="A1197"/>
      <c r="B1197"/>
      <c r="C1197"/>
      <c r="D1197"/>
      <c r="E1197" s="250"/>
    </row>
    <row r="1198" spans="1:5" ht="14.25">
      <c r="A1198"/>
      <c r="B1198"/>
      <c r="C1198"/>
      <c r="D1198"/>
      <c r="E1198" s="250"/>
    </row>
    <row r="1199" spans="1:5" ht="14.25">
      <c r="A1199"/>
      <c r="B1199"/>
      <c r="C1199"/>
      <c r="D1199"/>
      <c r="E1199" s="250"/>
    </row>
    <row r="1200" spans="1:5" ht="14.25">
      <c r="A1200"/>
      <c r="B1200"/>
      <c r="C1200"/>
      <c r="D1200"/>
      <c r="E1200" s="250"/>
    </row>
    <row r="1201" spans="1:5" ht="14.25">
      <c r="A1201"/>
      <c r="B1201"/>
      <c r="C1201"/>
      <c r="D1201"/>
      <c r="E1201" s="250"/>
    </row>
    <row r="1202" spans="1:5" ht="14.25">
      <c r="A1202"/>
      <c r="B1202"/>
      <c r="C1202"/>
      <c r="D1202"/>
      <c r="E1202" s="250"/>
    </row>
    <row r="1203" spans="1:5" ht="14.25">
      <c r="A1203"/>
      <c r="B1203"/>
      <c r="C1203"/>
      <c r="D1203"/>
      <c r="E1203" s="250"/>
    </row>
    <row r="1204" spans="1:5" ht="14.25">
      <c r="A1204"/>
      <c r="B1204"/>
      <c r="C1204"/>
      <c r="D1204"/>
      <c r="E1204" s="250"/>
    </row>
    <row r="1205" spans="1:5" ht="14.25">
      <c r="A1205"/>
      <c r="B1205"/>
      <c r="C1205"/>
      <c r="D1205"/>
      <c r="E1205" s="250"/>
    </row>
    <row r="1206" spans="1:5" ht="14.25">
      <c r="A1206"/>
      <c r="B1206"/>
      <c r="C1206"/>
      <c r="D1206"/>
      <c r="E1206" s="250"/>
    </row>
    <row r="1207" spans="1:5" ht="14.25">
      <c r="A1207"/>
      <c r="B1207"/>
      <c r="C1207"/>
      <c r="D1207"/>
      <c r="E1207" s="250"/>
    </row>
    <row r="1208" spans="1:5" ht="14.25">
      <c r="A1208"/>
      <c r="B1208"/>
      <c r="C1208"/>
      <c r="D1208"/>
      <c r="E1208" s="250"/>
    </row>
    <row r="1209" spans="1:5" ht="14.25">
      <c r="A1209"/>
      <c r="B1209"/>
      <c r="C1209"/>
      <c r="D1209"/>
      <c r="E1209" s="250"/>
    </row>
    <row r="1210" spans="1:5" ht="14.25">
      <c r="A1210"/>
      <c r="B1210"/>
      <c r="C1210"/>
      <c r="D1210"/>
      <c r="E1210" s="250"/>
    </row>
    <row r="1211" spans="1:5" ht="14.25">
      <c r="A1211"/>
      <c r="B1211"/>
      <c r="C1211"/>
      <c r="D1211"/>
      <c r="E1211" s="250"/>
    </row>
    <row r="1212" spans="1:5" ht="14.25">
      <c r="A1212"/>
      <c r="B1212"/>
      <c r="C1212"/>
      <c r="D1212"/>
      <c r="E1212" s="250"/>
    </row>
    <row r="1213" spans="1:5" ht="14.25">
      <c r="A1213"/>
      <c r="B1213"/>
      <c r="C1213"/>
      <c r="D1213"/>
      <c r="E1213" s="250"/>
    </row>
    <row r="1214" spans="1:5" ht="14.25">
      <c r="A1214"/>
      <c r="B1214"/>
      <c r="C1214"/>
      <c r="D1214"/>
      <c r="E1214" s="250"/>
    </row>
    <row r="1215" spans="1:5" ht="14.25">
      <c r="A1215"/>
      <c r="B1215"/>
      <c r="C1215"/>
      <c r="D1215"/>
      <c r="E1215" s="250"/>
    </row>
    <row r="1216" spans="1:5" ht="14.25">
      <c r="A1216"/>
      <c r="B1216"/>
      <c r="C1216"/>
      <c r="D1216"/>
      <c r="E1216" s="250"/>
    </row>
    <row r="1217" spans="1:5" ht="14.25">
      <c r="A1217"/>
      <c r="B1217"/>
      <c r="C1217"/>
      <c r="D1217"/>
      <c r="E1217" s="250"/>
    </row>
    <row r="1218" spans="1:5" ht="14.25">
      <c r="A1218"/>
      <c r="B1218"/>
      <c r="C1218"/>
      <c r="D1218"/>
      <c r="E1218" s="250"/>
    </row>
    <row r="1219" spans="1:5" ht="14.25">
      <c r="A1219"/>
      <c r="B1219"/>
      <c r="C1219"/>
      <c r="D1219"/>
      <c r="E1219" s="250"/>
    </row>
    <row r="1220" spans="1:5" ht="14.25">
      <c r="A1220"/>
      <c r="B1220"/>
      <c r="C1220"/>
      <c r="D1220"/>
      <c r="E1220" s="250"/>
    </row>
    <row r="1221" spans="1:5" ht="14.25">
      <c r="A1221"/>
      <c r="B1221"/>
      <c r="C1221"/>
      <c r="D1221"/>
      <c r="E1221" s="250"/>
    </row>
    <row r="1222" spans="1:5" ht="14.25">
      <c r="A1222"/>
      <c r="B1222"/>
      <c r="C1222"/>
      <c r="D1222"/>
      <c r="E1222" s="250"/>
    </row>
    <row r="1223" spans="1:5" ht="14.25">
      <c r="A1223"/>
      <c r="B1223"/>
      <c r="C1223"/>
      <c r="D1223"/>
      <c r="E1223" s="250"/>
    </row>
    <row r="1224" spans="1:5" ht="14.25">
      <c r="A1224"/>
      <c r="B1224"/>
      <c r="C1224"/>
      <c r="D1224"/>
      <c r="E1224" s="250"/>
    </row>
    <row r="1225" spans="1:5" ht="14.25">
      <c r="A1225"/>
      <c r="B1225"/>
      <c r="C1225"/>
      <c r="D1225"/>
      <c r="E1225" s="250"/>
    </row>
    <row r="1226" spans="1:5" ht="14.25">
      <c r="A1226"/>
      <c r="B1226"/>
      <c r="C1226"/>
      <c r="D1226"/>
      <c r="E1226" s="250"/>
    </row>
    <row r="1227" spans="1:5" ht="14.25">
      <c r="A1227"/>
      <c r="B1227"/>
      <c r="C1227"/>
      <c r="D1227"/>
      <c r="E1227" s="250"/>
    </row>
    <row r="1228" spans="1:5" ht="14.25">
      <c r="A1228"/>
      <c r="B1228"/>
      <c r="C1228"/>
      <c r="D1228"/>
      <c r="E1228" s="250"/>
    </row>
    <row r="1229" spans="1:5" ht="14.25">
      <c r="A1229"/>
      <c r="B1229"/>
      <c r="C1229"/>
      <c r="D1229"/>
      <c r="E1229" s="250"/>
    </row>
    <row r="1230" spans="1:5" ht="14.25">
      <c r="A1230"/>
      <c r="B1230"/>
      <c r="C1230"/>
      <c r="D1230"/>
      <c r="E1230" s="250"/>
    </row>
    <row r="1231" spans="1:5" ht="14.25">
      <c r="A1231"/>
      <c r="B1231"/>
      <c r="C1231"/>
      <c r="D1231"/>
      <c r="E1231" s="250"/>
    </row>
    <row r="1232" spans="1:5" ht="14.25">
      <c r="A1232"/>
      <c r="B1232"/>
      <c r="C1232"/>
      <c r="D1232"/>
      <c r="E1232" s="250"/>
    </row>
    <row r="1233" spans="1:5" ht="14.25">
      <c r="A1233"/>
      <c r="B1233"/>
      <c r="C1233"/>
      <c r="D1233"/>
      <c r="E1233" s="250"/>
    </row>
    <row r="1234" spans="1:5" ht="14.25">
      <c r="A1234"/>
      <c r="B1234"/>
      <c r="C1234"/>
      <c r="D1234"/>
      <c r="E1234" s="250"/>
    </row>
    <row r="1235" spans="1:5" ht="14.25">
      <c r="A1235"/>
      <c r="B1235"/>
      <c r="C1235"/>
      <c r="D1235"/>
      <c r="E1235" s="250"/>
    </row>
    <row r="1236" spans="1:5" ht="14.25">
      <c r="A1236"/>
      <c r="B1236"/>
      <c r="C1236"/>
      <c r="D1236"/>
      <c r="E1236" s="250"/>
    </row>
    <row r="1237" spans="1:5" ht="14.25">
      <c r="A1237"/>
      <c r="B1237"/>
      <c r="C1237"/>
      <c r="D1237"/>
      <c r="E1237" s="250"/>
    </row>
    <row r="1238" spans="1:5" ht="14.25">
      <c r="A1238"/>
      <c r="B1238"/>
      <c r="C1238"/>
      <c r="D1238"/>
      <c r="E1238" s="250"/>
    </row>
    <row r="1239" spans="1:5" ht="14.25">
      <c r="A1239"/>
      <c r="B1239"/>
      <c r="C1239"/>
      <c r="D1239"/>
      <c r="E1239" s="250"/>
    </row>
    <row r="1240" spans="1:5" ht="14.25">
      <c r="A1240"/>
      <c r="B1240"/>
      <c r="C1240"/>
      <c r="D1240"/>
      <c r="E1240" s="250"/>
    </row>
    <row r="1241" spans="1:5" ht="14.25">
      <c r="A1241"/>
      <c r="B1241"/>
      <c r="C1241"/>
      <c r="D1241"/>
      <c r="E1241" s="250"/>
    </row>
    <row r="1242" spans="1:5" ht="14.25">
      <c r="A1242"/>
      <c r="B1242"/>
      <c r="C1242"/>
      <c r="D1242"/>
      <c r="E1242" s="250"/>
    </row>
    <row r="1243" spans="1:5" ht="14.25">
      <c r="A1243"/>
      <c r="B1243"/>
      <c r="C1243"/>
      <c r="D1243"/>
      <c r="E1243" s="250"/>
    </row>
    <row r="1244" spans="1:5" ht="14.25">
      <c r="A1244"/>
      <c r="B1244"/>
      <c r="C1244"/>
      <c r="D1244"/>
      <c r="E1244" s="250"/>
    </row>
    <row r="1245" spans="1:5" ht="14.25">
      <c r="A1245"/>
      <c r="B1245"/>
      <c r="C1245"/>
      <c r="D1245"/>
      <c r="E1245" s="250"/>
    </row>
    <row r="1246" spans="1:5" ht="14.25">
      <c r="A1246"/>
      <c r="B1246"/>
      <c r="C1246"/>
      <c r="D1246"/>
      <c r="E1246" s="250"/>
    </row>
    <row r="1247" spans="1:5" ht="14.25">
      <c r="A1247"/>
      <c r="B1247"/>
      <c r="C1247"/>
      <c r="D1247"/>
      <c r="E1247" s="250"/>
    </row>
    <row r="1248" spans="1:5" ht="14.25">
      <c r="A1248"/>
      <c r="B1248"/>
      <c r="C1248"/>
      <c r="D1248"/>
      <c r="E1248" s="250"/>
    </row>
    <row r="1249" spans="1:5" ht="14.25">
      <c r="A1249"/>
      <c r="B1249"/>
      <c r="C1249"/>
      <c r="D1249"/>
      <c r="E1249" s="250"/>
    </row>
    <row r="1250" spans="1:5" ht="14.25">
      <c r="A1250"/>
      <c r="B1250"/>
      <c r="C1250"/>
      <c r="D1250"/>
      <c r="E1250" s="250"/>
    </row>
    <row r="1251" spans="1:5" ht="14.25">
      <c r="A1251"/>
      <c r="B1251"/>
      <c r="C1251"/>
      <c r="D1251"/>
      <c r="E1251" s="250"/>
    </row>
    <row r="1252" spans="1:5" ht="14.25">
      <c r="A1252"/>
      <c r="B1252"/>
      <c r="C1252"/>
      <c r="D1252"/>
      <c r="E1252" s="250"/>
    </row>
    <row r="1253" spans="1:5" ht="14.25">
      <c r="A1253"/>
      <c r="B1253"/>
      <c r="C1253"/>
      <c r="D1253"/>
      <c r="E1253" s="250"/>
    </row>
    <row r="1254" spans="1:5" ht="14.25">
      <c r="A1254"/>
      <c r="B1254"/>
      <c r="C1254"/>
      <c r="D1254"/>
      <c r="E1254" s="250"/>
    </row>
    <row r="1255" spans="1:5" ht="14.25">
      <c r="A1255"/>
      <c r="B1255"/>
      <c r="C1255"/>
      <c r="D1255"/>
      <c r="E1255" s="250"/>
    </row>
    <row r="1256" spans="1:5" ht="14.25">
      <c r="A1256"/>
      <c r="B1256"/>
      <c r="C1256"/>
      <c r="D1256"/>
      <c r="E1256" s="250"/>
    </row>
    <row r="1257" spans="1:5" ht="14.25">
      <c r="A1257"/>
      <c r="B1257"/>
      <c r="C1257"/>
      <c r="D1257"/>
      <c r="E1257" s="250"/>
    </row>
    <row r="1258" spans="1:5" ht="14.25">
      <c r="A1258"/>
      <c r="B1258"/>
      <c r="C1258"/>
      <c r="D1258"/>
      <c r="E1258" s="250"/>
    </row>
    <row r="1259" spans="1:5" ht="14.25">
      <c r="A1259"/>
      <c r="B1259"/>
      <c r="C1259"/>
      <c r="D1259"/>
      <c r="E1259" s="250"/>
    </row>
    <row r="1260" spans="1:5" ht="14.25">
      <c r="A1260"/>
      <c r="B1260"/>
      <c r="C1260"/>
      <c r="D1260"/>
      <c r="E1260" s="250"/>
    </row>
    <row r="1261" spans="1:5" ht="14.25">
      <c r="A1261"/>
      <c r="B1261"/>
      <c r="C1261"/>
      <c r="D1261"/>
      <c r="E1261" s="250"/>
    </row>
    <row r="1262" spans="1:5" ht="14.25">
      <c r="A1262"/>
      <c r="B1262"/>
      <c r="C1262"/>
      <c r="D1262"/>
      <c r="E1262" s="250"/>
    </row>
    <row r="1263" spans="1:5" ht="14.25">
      <c r="A1263"/>
      <c r="B1263"/>
      <c r="C1263"/>
      <c r="D1263"/>
      <c r="E1263" s="250"/>
    </row>
    <row r="1264" spans="1:5" ht="14.25">
      <c r="A1264"/>
      <c r="B1264"/>
      <c r="C1264"/>
      <c r="D1264"/>
      <c r="E1264" s="250"/>
    </row>
    <row r="1265" spans="1:5" ht="14.25">
      <c r="A1265"/>
      <c r="B1265"/>
      <c r="C1265"/>
      <c r="D1265"/>
      <c r="E1265" s="250"/>
    </row>
    <row r="1266" spans="1:5" ht="14.25">
      <c r="A1266"/>
      <c r="B1266"/>
      <c r="C1266"/>
      <c r="D1266"/>
      <c r="E1266" s="250"/>
    </row>
    <row r="1267" spans="1:5" ht="14.25">
      <c r="A1267"/>
      <c r="B1267"/>
      <c r="C1267"/>
      <c r="D1267"/>
      <c r="E1267" s="250"/>
    </row>
    <row r="1268" spans="1:5" ht="14.25">
      <c r="A1268"/>
      <c r="B1268"/>
      <c r="C1268"/>
      <c r="D1268"/>
      <c r="E1268" s="250"/>
    </row>
    <row r="1269" spans="1:5" ht="14.25">
      <c r="A1269"/>
      <c r="B1269"/>
      <c r="C1269"/>
      <c r="D1269"/>
      <c r="E1269" s="250"/>
    </row>
    <row r="1270" spans="1:5" ht="14.25">
      <c r="A1270"/>
      <c r="B1270"/>
      <c r="C1270"/>
      <c r="D1270"/>
      <c r="E1270" s="250"/>
    </row>
    <row r="1271" spans="1:5" ht="14.25">
      <c r="A1271"/>
      <c r="B1271"/>
      <c r="C1271"/>
      <c r="D1271"/>
      <c r="E1271" s="250"/>
    </row>
    <row r="1272" spans="1:5" ht="14.25">
      <c r="A1272"/>
      <c r="B1272"/>
      <c r="C1272"/>
      <c r="D1272"/>
      <c r="E1272" s="250"/>
    </row>
    <row r="1273" spans="1:5" ht="14.25">
      <c r="A1273"/>
      <c r="B1273"/>
      <c r="C1273"/>
      <c r="D1273"/>
      <c r="E1273" s="250"/>
    </row>
    <row r="1274" spans="1:5" ht="14.25">
      <c r="A1274"/>
      <c r="B1274"/>
      <c r="C1274"/>
      <c r="D1274"/>
      <c r="E1274" s="250"/>
    </row>
    <row r="1275" spans="1:5" ht="14.25">
      <c r="A1275"/>
      <c r="B1275"/>
      <c r="C1275"/>
      <c r="D1275"/>
      <c r="E1275" s="250"/>
    </row>
    <row r="1276" spans="1:5" ht="14.25">
      <c r="A1276"/>
      <c r="B1276"/>
      <c r="C1276"/>
      <c r="D1276"/>
      <c r="E1276" s="250"/>
    </row>
    <row r="1277" spans="1:5" ht="14.25">
      <c r="A1277"/>
      <c r="B1277"/>
      <c r="C1277"/>
      <c r="D1277"/>
      <c r="E1277" s="250"/>
    </row>
    <row r="1278" spans="1:5" ht="14.25">
      <c r="A1278"/>
      <c r="B1278"/>
      <c r="C1278"/>
      <c r="D1278"/>
      <c r="E1278" s="250"/>
    </row>
    <row r="1279" spans="1:5" ht="14.25">
      <c r="A1279"/>
      <c r="B1279"/>
      <c r="C1279"/>
      <c r="D1279"/>
      <c r="E1279" s="250"/>
    </row>
    <row r="1280" spans="1:5" ht="14.25">
      <c r="A1280"/>
      <c r="B1280"/>
      <c r="C1280"/>
      <c r="D1280"/>
      <c r="E1280" s="250"/>
    </row>
    <row r="1281" spans="1:5" ht="14.25">
      <c r="A1281"/>
      <c r="B1281"/>
      <c r="C1281"/>
      <c r="D1281"/>
      <c r="E1281" s="250"/>
    </row>
    <row r="1282" spans="1:5" ht="14.25">
      <c r="A1282"/>
      <c r="B1282"/>
      <c r="C1282"/>
      <c r="D1282"/>
      <c r="E1282" s="250"/>
    </row>
    <row r="1283" spans="1:5" ht="14.25">
      <c r="A1283"/>
      <c r="B1283"/>
      <c r="C1283"/>
      <c r="D1283"/>
      <c r="E1283" s="250"/>
    </row>
    <row r="1284" spans="1:5" ht="14.25">
      <c r="A1284"/>
      <c r="B1284"/>
      <c r="C1284"/>
      <c r="D1284"/>
      <c r="E1284" s="250"/>
    </row>
    <row r="1285" spans="1:5" ht="14.25">
      <c r="A1285"/>
      <c r="B1285"/>
      <c r="C1285"/>
      <c r="D1285"/>
      <c r="E1285" s="250"/>
    </row>
    <row r="1286" spans="1:5" ht="14.25">
      <c r="A1286"/>
      <c r="B1286"/>
      <c r="C1286"/>
      <c r="D1286"/>
      <c r="E1286" s="250"/>
    </row>
    <row r="1287" spans="1:5" ht="14.25">
      <c r="A1287"/>
      <c r="B1287"/>
      <c r="C1287"/>
      <c r="D1287"/>
      <c r="E1287" s="250"/>
    </row>
    <row r="1288" spans="1:5" ht="14.25">
      <c r="A1288"/>
      <c r="B1288"/>
      <c r="C1288"/>
      <c r="D1288"/>
      <c r="E1288" s="250"/>
    </row>
    <row r="1289" spans="1:5" ht="14.25">
      <c r="A1289"/>
      <c r="B1289"/>
      <c r="C1289"/>
      <c r="D1289"/>
      <c r="E1289" s="250"/>
    </row>
    <row r="1290" spans="1:5" ht="14.25">
      <c r="A1290"/>
      <c r="B1290"/>
      <c r="C1290"/>
      <c r="D1290"/>
      <c r="E1290" s="250"/>
    </row>
    <row r="1291" spans="1:5" ht="14.25">
      <c r="A1291"/>
      <c r="B1291"/>
      <c r="C1291"/>
      <c r="D1291"/>
      <c r="E1291" s="250"/>
    </row>
    <row r="1292" spans="1:5" ht="14.25">
      <c r="A1292"/>
      <c r="B1292"/>
      <c r="C1292"/>
      <c r="D1292"/>
      <c r="E1292" s="250"/>
    </row>
    <row r="1293" spans="1:5" ht="14.25">
      <c r="A1293"/>
      <c r="B1293"/>
      <c r="C1293"/>
      <c r="D1293"/>
      <c r="E1293" s="250"/>
    </row>
    <row r="1294" spans="1:5" ht="14.25">
      <c r="A1294"/>
      <c r="B1294"/>
      <c r="C1294"/>
      <c r="D1294"/>
      <c r="E1294" s="250"/>
    </row>
    <row r="1295" spans="1:5" ht="14.25">
      <c r="A1295"/>
      <c r="B1295"/>
      <c r="C1295"/>
      <c r="D1295"/>
      <c r="E1295" s="250"/>
    </row>
    <row r="1296" spans="1:5" ht="14.25">
      <c r="A1296"/>
      <c r="B1296"/>
      <c r="C1296"/>
      <c r="D1296"/>
      <c r="E1296" s="250"/>
    </row>
    <row r="1297" spans="1:5" ht="14.25">
      <c r="A1297"/>
      <c r="B1297"/>
      <c r="C1297"/>
      <c r="D1297"/>
      <c r="E1297" s="250"/>
    </row>
    <row r="1298" spans="1:5" ht="14.25">
      <c r="A1298"/>
      <c r="B1298"/>
      <c r="C1298"/>
      <c r="D1298"/>
      <c r="E1298" s="250"/>
    </row>
    <row r="1299" spans="1:5" ht="14.25">
      <c r="A1299"/>
      <c r="B1299"/>
      <c r="C1299"/>
      <c r="D1299"/>
      <c r="E1299" s="250"/>
    </row>
    <row r="1300" spans="1:5" ht="14.25">
      <c r="A1300"/>
      <c r="B1300"/>
      <c r="C1300"/>
      <c r="D1300"/>
      <c r="E1300" s="250"/>
    </row>
    <row r="1301" spans="1:5" ht="14.25">
      <c r="A1301"/>
      <c r="B1301"/>
      <c r="C1301"/>
      <c r="D1301"/>
      <c r="E1301" s="250"/>
    </row>
    <row r="1302" spans="1:5" ht="14.25">
      <c r="A1302"/>
      <c r="B1302"/>
      <c r="C1302"/>
      <c r="D1302"/>
      <c r="E1302" s="250"/>
    </row>
    <row r="1303" spans="1:5" ht="14.25">
      <c r="A1303"/>
      <c r="B1303"/>
      <c r="C1303"/>
      <c r="D1303"/>
      <c r="E1303" s="250"/>
    </row>
    <row r="1304" spans="1:5" ht="14.25">
      <c r="A1304"/>
      <c r="B1304"/>
      <c r="C1304"/>
      <c r="D1304"/>
      <c r="E1304" s="250"/>
    </row>
    <row r="1305" spans="1:5" ht="14.25">
      <c r="A1305"/>
      <c r="B1305"/>
      <c r="C1305"/>
      <c r="D1305"/>
      <c r="E1305" s="250"/>
    </row>
    <row r="1306" spans="1:5" ht="14.25">
      <c r="A1306"/>
      <c r="B1306"/>
      <c r="C1306"/>
      <c r="D1306"/>
      <c r="E1306" s="250"/>
    </row>
    <row r="1307" spans="1:5" ht="14.25">
      <c r="A1307"/>
      <c r="B1307"/>
      <c r="C1307"/>
      <c r="D1307"/>
      <c r="E1307" s="250"/>
    </row>
    <row r="1308" spans="1:5" ht="14.25">
      <c r="A1308"/>
      <c r="B1308"/>
      <c r="C1308"/>
      <c r="D1308"/>
      <c r="E1308" s="250"/>
    </row>
    <row r="1309" spans="1:5" ht="14.25">
      <c r="A1309"/>
      <c r="B1309"/>
      <c r="C1309"/>
      <c r="D1309"/>
      <c r="E1309" s="250"/>
    </row>
    <row r="1310" spans="1:5" ht="14.25">
      <c r="A1310"/>
      <c r="B1310"/>
      <c r="C1310"/>
      <c r="D1310"/>
      <c r="E1310" s="250"/>
    </row>
    <row r="1311" spans="1:5" ht="14.25">
      <c r="A1311"/>
      <c r="B1311"/>
      <c r="C1311"/>
      <c r="D1311"/>
      <c r="E1311" s="250"/>
    </row>
    <row r="1312" spans="1:5" ht="14.25">
      <c r="A1312"/>
      <c r="B1312"/>
      <c r="C1312"/>
      <c r="D1312"/>
      <c r="E1312" s="250"/>
    </row>
    <row r="1313" spans="1:5" ht="14.25">
      <c r="A1313"/>
      <c r="B1313"/>
      <c r="C1313"/>
      <c r="D1313"/>
      <c r="E1313" s="250"/>
    </row>
    <row r="1314" spans="1:5" ht="14.25">
      <c r="A1314"/>
      <c r="B1314"/>
      <c r="C1314"/>
      <c r="D1314"/>
      <c r="E1314" s="250"/>
    </row>
    <row r="1315" spans="1:5" ht="14.25">
      <c r="A1315"/>
      <c r="B1315"/>
      <c r="C1315"/>
      <c r="D1315"/>
      <c r="E1315" s="250"/>
    </row>
    <row r="1316" spans="1:5" ht="14.25">
      <c r="A1316"/>
      <c r="B1316"/>
      <c r="C1316"/>
      <c r="D1316"/>
      <c r="E1316" s="250"/>
    </row>
    <row r="1317" spans="1:5" ht="14.25">
      <c r="A1317"/>
      <c r="B1317"/>
      <c r="C1317"/>
      <c r="D1317"/>
      <c r="E1317" s="250"/>
    </row>
    <row r="1318" spans="1:5" ht="14.25">
      <c r="A1318"/>
      <c r="B1318"/>
      <c r="C1318"/>
      <c r="D1318"/>
      <c r="E1318" s="250"/>
    </row>
    <row r="1319" spans="1:5" ht="14.25">
      <c r="A1319"/>
      <c r="B1319"/>
      <c r="C1319"/>
      <c r="D1319"/>
      <c r="E1319" s="250"/>
    </row>
    <row r="1320" spans="1:5" ht="14.25">
      <c r="A1320"/>
      <c r="B1320"/>
      <c r="C1320"/>
      <c r="D1320"/>
      <c r="E1320" s="250"/>
    </row>
    <row r="1321" spans="1:5" ht="14.25">
      <c r="A1321"/>
      <c r="B1321"/>
      <c r="C1321"/>
      <c r="D1321"/>
      <c r="E1321" s="250"/>
    </row>
    <row r="1322" spans="1:5" ht="14.25">
      <c r="A1322"/>
      <c r="B1322"/>
      <c r="C1322"/>
      <c r="D1322"/>
      <c r="E1322" s="250"/>
    </row>
    <row r="1323" spans="1:5" ht="14.25">
      <c r="A1323"/>
      <c r="B1323"/>
      <c r="C1323"/>
      <c r="D1323"/>
      <c r="E1323" s="250"/>
    </row>
    <row r="1324" spans="1:5" ht="14.25">
      <c r="A1324"/>
      <c r="B1324"/>
      <c r="C1324"/>
      <c r="D1324"/>
      <c r="E1324" s="250"/>
    </row>
    <row r="1325" spans="1:5" ht="14.25">
      <c r="A1325"/>
      <c r="B1325"/>
      <c r="C1325"/>
      <c r="D1325"/>
      <c r="E1325" s="250"/>
    </row>
    <row r="1326" spans="1:5" ht="14.25">
      <c r="A1326"/>
      <c r="B1326"/>
      <c r="C1326"/>
      <c r="D1326"/>
      <c r="E1326" s="250"/>
    </row>
    <row r="1327" spans="1:5" ht="14.25">
      <c r="A1327"/>
      <c r="B1327"/>
      <c r="C1327"/>
      <c r="D1327"/>
      <c r="E1327" s="250"/>
    </row>
    <row r="1328" spans="1:5" ht="14.25">
      <c r="A1328"/>
      <c r="B1328"/>
      <c r="C1328"/>
      <c r="D1328"/>
      <c r="E1328" s="250"/>
    </row>
    <row r="1329" spans="1:5" ht="14.25">
      <c r="A1329"/>
      <c r="B1329"/>
      <c r="C1329"/>
      <c r="D1329"/>
      <c r="E1329" s="250"/>
    </row>
    <row r="1330" spans="1:5" ht="14.25">
      <c r="A1330"/>
      <c r="B1330"/>
      <c r="C1330"/>
      <c r="D1330"/>
      <c r="E1330" s="250"/>
    </row>
    <row r="1331" spans="1:5" ht="14.25">
      <c r="A1331"/>
      <c r="B1331"/>
      <c r="C1331"/>
      <c r="D1331"/>
      <c r="E1331" s="250"/>
    </row>
    <row r="1332" spans="1:5" ht="14.25">
      <c r="A1332"/>
      <c r="B1332"/>
      <c r="C1332"/>
      <c r="D1332"/>
      <c r="E1332" s="250"/>
    </row>
    <row r="1333" spans="1:5" ht="14.25">
      <c r="A1333"/>
      <c r="B1333"/>
      <c r="C1333"/>
      <c r="D1333"/>
      <c r="E1333" s="250"/>
    </row>
    <row r="1334" spans="1:5" ht="14.25">
      <c r="A1334"/>
      <c r="B1334"/>
      <c r="C1334"/>
      <c r="D1334"/>
      <c r="E1334" s="250"/>
    </row>
    <row r="1335" spans="1:5" ht="14.25">
      <c r="A1335"/>
      <c r="B1335"/>
      <c r="C1335"/>
      <c r="D1335"/>
      <c r="E1335" s="250"/>
    </row>
    <row r="1336" spans="1:5" ht="14.25">
      <c r="A1336"/>
      <c r="B1336"/>
      <c r="C1336"/>
      <c r="D1336"/>
      <c r="E1336" s="250"/>
    </row>
    <row r="1337" spans="1:5" ht="14.25">
      <c r="A1337"/>
      <c r="B1337"/>
      <c r="C1337"/>
      <c r="D1337"/>
      <c r="E1337" s="250"/>
    </row>
    <row r="1338" spans="1:5" ht="14.25">
      <c r="A1338"/>
      <c r="B1338"/>
      <c r="C1338"/>
      <c r="D1338"/>
      <c r="E1338" s="250"/>
    </row>
    <row r="1339" spans="1:5" ht="14.25">
      <c r="A1339"/>
      <c r="B1339"/>
      <c r="C1339"/>
      <c r="D1339"/>
      <c r="E1339" s="250"/>
    </row>
    <row r="1340" spans="1:5" ht="14.25">
      <c r="A1340"/>
      <c r="B1340"/>
      <c r="C1340"/>
      <c r="D1340"/>
      <c r="E1340" s="250"/>
    </row>
    <row r="1341" spans="1:5" ht="14.25">
      <c r="A1341"/>
      <c r="B1341"/>
      <c r="C1341"/>
      <c r="D1341"/>
      <c r="E1341" s="250"/>
    </row>
    <row r="1342" spans="1:5" ht="14.25">
      <c r="A1342"/>
      <c r="B1342"/>
      <c r="C1342"/>
      <c r="D1342"/>
      <c r="E1342" s="250"/>
    </row>
    <row r="1343" spans="1:5" ht="14.25">
      <c r="A1343"/>
      <c r="B1343"/>
      <c r="C1343"/>
      <c r="D1343"/>
      <c r="E1343" s="333"/>
    </row>
    <row r="1344" spans="1:5" ht="14.25">
      <c r="A1344"/>
      <c r="B1344"/>
      <c r="C1344"/>
      <c r="D1344"/>
      <c r="E1344" s="250"/>
    </row>
    <row r="1345" spans="1:5" ht="14.25">
      <c r="A1345"/>
      <c r="B1345"/>
      <c r="C1345"/>
      <c r="D1345"/>
      <c r="E1345" s="250"/>
    </row>
    <row r="1346" spans="1:5" ht="14.25">
      <c r="A1346"/>
      <c r="B1346"/>
      <c r="C1346"/>
      <c r="D1346"/>
      <c r="E1346" s="250"/>
    </row>
    <row r="1347" spans="1:5" ht="14.25">
      <c r="A1347"/>
      <c r="B1347"/>
      <c r="C1347"/>
      <c r="D1347"/>
      <c r="E1347" s="250"/>
    </row>
    <row r="1348" spans="1:5" ht="14.25">
      <c r="A1348"/>
      <c r="B1348"/>
      <c r="C1348"/>
      <c r="D1348"/>
      <c r="E1348" s="250"/>
    </row>
    <row r="1349" spans="1:5" ht="14.25">
      <c r="A1349"/>
      <c r="B1349"/>
      <c r="C1349"/>
      <c r="D1349"/>
      <c r="E1349" s="250"/>
    </row>
    <row r="1350" spans="1:5" ht="14.25">
      <c r="A1350"/>
      <c r="B1350"/>
      <c r="C1350"/>
      <c r="D1350"/>
      <c r="E1350" s="250"/>
    </row>
    <row r="1351" spans="1:5" ht="14.25">
      <c r="A1351"/>
      <c r="B1351"/>
      <c r="C1351"/>
      <c r="D1351"/>
      <c r="E1351" s="250"/>
    </row>
    <row r="1352" spans="1:5" ht="14.25">
      <c r="A1352"/>
      <c r="B1352"/>
      <c r="C1352"/>
      <c r="D1352"/>
      <c r="E1352" s="250"/>
    </row>
    <row r="1353" spans="1:5" ht="14.25">
      <c r="A1353"/>
      <c r="B1353"/>
      <c r="C1353"/>
      <c r="D1353"/>
      <c r="E1353" s="250"/>
    </row>
    <row r="1354" spans="1:5" ht="14.25">
      <c r="A1354"/>
      <c r="B1354"/>
      <c r="C1354"/>
      <c r="D1354"/>
      <c r="E1354" s="250"/>
    </row>
    <row r="1355" spans="1:5" ht="14.25">
      <c r="A1355"/>
      <c r="B1355"/>
      <c r="C1355"/>
      <c r="D1355"/>
      <c r="E1355" s="250"/>
    </row>
    <row r="1356" spans="1:5" ht="14.25">
      <c r="A1356"/>
      <c r="B1356"/>
      <c r="C1356"/>
      <c r="D1356"/>
      <c r="E1356" s="250"/>
    </row>
    <row r="1357" spans="1:5" ht="14.25">
      <c r="A1357"/>
      <c r="B1357"/>
      <c r="C1357"/>
      <c r="D1357"/>
      <c r="E1357" s="250"/>
    </row>
    <row r="1358" spans="1:5" ht="14.25">
      <c r="A1358"/>
      <c r="B1358"/>
      <c r="C1358"/>
      <c r="D1358"/>
      <c r="E1358" s="250"/>
    </row>
    <row r="1359" spans="1:5" ht="14.25">
      <c r="A1359"/>
      <c r="B1359"/>
      <c r="C1359"/>
      <c r="D1359"/>
      <c r="E1359" s="333"/>
    </row>
    <row r="1360" spans="1:5" ht="14.25">
      <c r="A1360"/>
      <c r="B1360"/>
      <c r="C1360"/>
      <c r="D1360"/>
      <c r="E1360" s="333"/>
    </row>
    <row r="1361" spans="1:5" ht="14.25">
      <c r="A1361"/>
      <c r="B1361"/>
      <c r="C1361"/>
      <c r="D1361"/>
      <c r="E1361" s="250"/>
    </row>
    <row r="1362" spans="1:5" ht="14.25">
      <c r="A1362"/>
      <c r="B1362"/>
      <c r="C1362"/>
      <c r="D1362"/>
      <c r="E1362" s="333"/>
    </row>
    <row r="1363" spans="1:5" ht="14.25">
      <c r="A1363"/>
      <c r="B1363"/>
      <c r="C1363"/>
      <c r="D1363"/>
      <c r="E1363" s="333"/>
    </row>
    <row r="1364" spans="1:5" ht="14.25">
      <c r="A1364"/>
      <c r="B1364"/>
      <c r="C1364"/>
      <c r="D1364"/>
      <c r="E1364" s="333"/>
    </row>
    <row r="1365" spans="1:5" ht="14.25">
      <c r="A1365"/>
      <c r="B1365"/>
      <c r="C1365"/>
      <c r="D1365"/>
      <c r="E1365" s="250"/>
    </row>
    <row r="1366" spans="1:5" ht="14.25">
      <c r="A1366"/>
      <c r="B1366"/>
      <c r="C1366"/>
      <c r="D1366"/>
      <c r="E1366" s="333"/>
    </row>
    <row r="1367" spans="1:5" ht="14.25">
      <c r="A1367"/>
      <c r="B1367"/>
      <c r="C1367"/>
      <c r="D1367"/>
      <c r="E1367" s="250"/>
    </row>
    <row r="1368" spans="1:5" ht="14.25">
      <c r="A1368"/>
      <c r="B1368"/>
      <c r="C1368"/>
      <c r="D1368"/>
      <c r="E1368" s="333"/>
    </row>
    <row r="1369" spans="1:5" ht="14.25">
      <c r="A1369"/>
      <c r="B1369"/>
      <c r="C1369"/>
      <c r="D1369"/>
      <c r="E1369" s="250"/>
    </row>
    <row r="1370" spans="1:5" ht="14.25">
      <c r="A1370"/>
      <c r="B1370"/>
      <c r="C1370"/>
      <c r="D1370"/>
      <c r="E1370" s="250"/>
    </row>
    <row r="1371" spans="1:5" ht="14.25">
      <c r="A1371"/>
      <c r="B1371"/>
      <c r="C1371"/>
      <c r="D1371"/>
      <c r="E1371" s="250"/>
    </row>
    <row r="1372" spans="1:5" ht="14.25">
      <c r="A1372"/>
      <c r="B1372"/>
      <c r="C1372"/>
      <c r="D1372"/>
      <c r="E1372" s="333"/>
    </row>
    <row r="1373" spans="1:5" ht="14.25">
      <c r="A1373"/>
      <c r="B1373"/>
      <c r="C1373"/>
      <c r="D1373"/>
      <c r="E1373" s="333"/>
    </row>
    <row r="1374" spans="1:5" ht="14.25">
      <c r="A1374"/>
      <c r="B1374"/>
      <c r="C1374"/>
      <c r="D1374"/>
      <c r="E1374" s="250"/>
    </row>
    <row r="1375" spans="1:5" ht="14.25">
      <c r="A1375"/>
      <c r="B1375"/>
      <c r="C1375"/>
      <c r="D1375"/>
      <c r="E1375" s="333"/>
    </row>
    <row r="1376" spans="1:5" ht="14.25">
      <c r="A1376"/>
      <c r="B1376"/>
      <c r="C1376"/>
      <c r="D1376"/>
      <c r="E1376" s="250"/>
    </row>
    <row r="1377" spans="1:5" ht="14.25">
      <c r="A1377"/>
      <c r="B1377"/>
      <c r="C1377"/>
      <c r="D1377"/>
      <c r="E1377" s="333"/>
    </row>
    <row r="1378" spans="1:5" ht="14.25">
      <c r="A1378"/>
      <c r="B1378"/>
      <c r="C1378"/>
      <c r="D1378"/>
      <c r="E1378" s="250"/>
    </row>
    <row r="1379" spans="1:5" ht="14.25">
      <c r="A1379"/>
      <c r="B1379"/>
      <c r="C1379"/>
      <c r="D1379"/>
      <c r="E1379" s="250"/>
    </row>
    <row r="1380" spans="1:5" ht="14.25">
      <c r="A1380"/>
      <c r="B1380"/>
      <c r="C1380"/>
      <c r="D1380"/>
      <c r="E1380" s="333"/>
    </row>
    <row r="1381" spans="1:5" ht="14.25">
      <c r="A1381"/>
      <c r="B1381"/>
      <c r="C1381"/>
      <c r="D1381"/>
      <c r="E1381" s="250"/>
    </row>
    <row r="1382" spans="1:5" ht="14.25">
      <c r="A1382"/>
      <c r="B1382"/>
      <c r="C1382"/>
      <c r="D1382"/>
      <c r="E1382" s="250"/>
    </row>
    <row r="1383" spans="1:5" ht="14.25">
      <c r="A1383"/>
      <c r="B1383"/>
      <c r="C1383"/>
      <c r="D1383"/>
      <c r="E1383" s="250"/>
    </row>
    <row r="1384" spans="1:5" ht="14.25">
      <c r="A1384"/>
      <c r="B1384"/>
      <c r="C1384"/>
      <c r="D1384"/>
      <c r="E1384" s="250"/>
    </row>
    <row r="1385" spans="1:5" ht="14.25">
      <c r="A1385"/>
      <c r="B1385"/>
      <c r="C1385"/>
      <c r="D1385"/>
      <c r="E1385" s="250"/>
    </row>
    <row r="1386" spans="1:5" ht="14.25">
      <c r="A1386"/>
      <c r="B1386"/>
      <c r="C1386"/>
      <c r="D1386"/>
      <c r="E1386" s="250"/>
    </row>
    <row r="1387" spans="1:5" ht="14.25">
      <c r="A1387"/>
      <c r="B1387"/>
      <c r="C1387"/>
      <c r="D1387"/>
      <c r="E1387" s="250"/>
    </row>
    <row r="1388" spans="1:5" ht="14.25">
      <c r="A1388"/>
      <c r="B1388"/>
      <c r="C1388"/>
      <c r="D1388"/>
      <c r="E1388" s="250"/>
    </row>
    <row r="1389" spans="1:5" ht="14.25">
      <c r="A1389"/>
      <c r="B1389"/>
      <c r="C1389"/>
      <c r="D1389"/>
      <c r="E1389" s="250"/>
    </row>
    <row r="1390" spans="1:5" ht="14.25">
      <c r="A1390"/>
      <c r="B1390"/>
      <c r="C1390"/>
      <c r="D1390"/>
      <c r="E1390" s="250"/>
    </row>
    <row r="1391" spans="1:5" ht="14.25">
      <c r="A1391"/>
      <c r="B1391"/>
      <c r="C1391"/>
      <c r="D1391"/>
      <c r="E1391" s="250"/>
    </row>
    <row r="1392" spans="1:5" ht="14.25">
      <c r="A1392"/>
      <c r="B1392"/>
      <c r="C1392"/>
      <c r="D1392"/>
      <c r="E1392" s="250"/>
    </row>
    <row r="1393" spans="1:5" ht="14.25">
      <c r="A1393"/>
      <c r="B1393"/>
      <c r="C1393"/>
      <c r="D1393"/>
      <c r="E1393" s="333"/>
    </row>
    <row r="1394" spans="1:5" ht="14.25">
      <c r="A1394"/>
      <c r="B1394"/>
      <c r="C1394"/>
      <c r="D1394"/>
      <c r="E1394" s="333"/>
    </row>
    <row r="1395" spans="1:5" ht="14.25">
      <c r="A1395"/>
      <c r="B1395"/>
      <c r="C1395"/>
      <c r="D1395"/>
      <c r="E1395" s="250"/>
    </row>
    <row r="1396" spans="1:5" ht="14.25">
      <c r="A1396"/>
      <c r="B1396"/>
      <c r="C1396"/>
      <c r="D1396"/>
      <c r="E1396" s="250"/>
    </row>
    <row r="1397" spans="1:5" ht="14.25">
      <c r="A1397"/>
      <c r="B1397"/>
      <c r="C1397"/>
      <c r="D1397"/>
      <c r="E1397" s="250"/>
    </row>
    <row r="1398" spans="1:5" ht="14.25">
      <c r="A1398"/>
      <c r="B1398"/>
      <c r="C1398"/>
      <c r="D1398"/>
      <c r="E1398" s="250"/>
    </row>
    <row r="1399" spans="1:5" ht="14.25">
      <c r="A1399"/>
      <c r="B1399"/>
      <c r="C1399"/>
      <c r="D1399"/>
      <c r="E1399" s="250"/>
    </row>
    <row r="1400" spans="1:5" ht="14.25">
      <c r="A1400"/>
      <c r="B1400"/>
      <c r="C1400"/>
      <c r="D1400"/>
      <c r="E1400" s="250"/>
    </row>
    <row r="1401" spans="1:5" ht="14.25">
      <c r="A1401"/>
      <c r="B1401"/>
      <c r="C1401"/>
      <c r="D1401"/>
      <c r="E1401" s="250"/>
    </row>
    <row r="1402" spans="1:5" ht="14.25">
      <c r="A1402"/>
      <c r="B1402"/>
      <c r="C1402"/>
      <c r="D1402"/>
      <c r="E1402" s="250"/>
    </row>
    <row r="1403" spans="1:5" ht="14.25">
      <c r="A1403"/>
      <c r="B1403"/>
      <c r="C1403"/>
      <c r="D1403"/>
      <c r="E1403" s="250"/>
    </row>
    <row r="1404" spans="1:5" ht="14.25">
      <c r="A1404"/>
      <c r="B1404"/>
      <c r="C1404"/>
      <c r="D1404"/>
      <c r="E1404" s="250"/>
    </row>
    <row r="1405" spans="1:5" ht="14.25">
      <c r="A1405"/>
      <c r="B1405"/>
      <c r="C1405"/>
      <c r="D1405"/>
      <c r="E1405" s="250"/>
    </row>
    <row r="1406" spans="1:5" ht="14.25">
      <c r="A1406"/>
      <c r="B1406"/>
      <c r="C1406"/>
      <c r="D1406"/>
      <c r="E1406" s="250"/>
    </row>
    <row r="1407" spans="1:5" ht="14.25">
      <c r="A1407"/>
      <c r="B1407"/>
      <c r="C1407"/>
      <c r="D1407"/>
      <c r="E1407" s="250"/>
    </row>
    <row r="1408" spans="1:5" ht="14.25">
      <c r="A1408"/>
      <c r="B1408"/>
      <c r="C1408"/>
      <c r="D1408"/>
      <c r="E1408" s="250"/>
    </row>
    <row r="1409" spans="1:5" ht="14.25">
      <c r="A1409"/>
      <c r="B1409"/>
      <c r="C1409"/>
      <c r="D1409"/>
      <c r="E1409" s="250"/>
    </row>
    <row r="1410" spans="1:5" ht="14.25">
      <c r="A1410"/>
      <c r="B1410"/>
      <c r="C1410"/>
      <c r="D1410"/>
      <c r="E1410" s="250"/>
    </row>
    <row r="1411" spans="1:5" ht="14.25">
      <c r="A1411"/>
      <c r="B1411"/>
      <c r="C1411"/>
      <c r="D1411"/>
      <c r="E1411" s="250"/>
    </row>
    <row r="1412" spans="1:5" ht="14.25">
      <c r="A1412"/>
      <c r="B1412"/>
      <c r="C1412"/>
      <c r="D1412"/>
      <c r="E1412" s="250"/>
    </row>
    <row r="1413" spans="1:5" ht="14.25">
      <c r="A1413"/>
      <c r="B1413"/>
      <c r="C1413"/>
      <c r="D1413"/>
      <c r="E1413" s="250"/>
    </row>
    <row r="1414" spans="1:5" ht="14.25">
      <c r="A1414"/>
      <c r="B1414"/>
      <c r="C1414"/>
      <c r="D1414"/>
      <c r="E1414" s="250"/>
    </row>
    <row r="1415" spans="1:5" ht="14.25">
      <c r="A1415"/>
      <c r="B1415"/>
      <c r="C1415"/>
      <c r="D1415"/>
      <c r="E1415" s="250"/>
    </row>
    <row r="1416" spans="1:5" ht="14.25">
      <c r="A1416"/>
      <c r="B1416"/>
      <c r="C1416"/>
      <c r="D1416"/>
      <c r="E1416" s="250"/>
    </row>
    <row r="1417" spans="1:5" ht="14.25">
      <c r="A1417"/>
      <c r="B1417"/>
      <c r="C1417"/>
      <c r="D1417"/>
      <c r="E1417" s="250"/>
    </row>
    <row r="1418" spans="1:5" ht="14.25">
      <c r="A1418"/>
      <c r="B1418"/>
      <c r="C1418"/>
      <c r="D1418"/>
      <c r="E1418" s="250"/>
    </row>
    <row r="1419" spans="1:5" ht="14.25">
      <c r="A1419"/>
      <c r="B1419"/>
      <c r="C1419"/>
      <c r="D1419"/>
      <c r="E1419" s="250"/>
    </row>
    <row r="1420" spans="1:5" ht="14.25">
      <c r="A1420"/>
      <c r="B1420"/>
      <c r="C1420"/>
      <c r="D1420"/>
      <c r="E1420" s="250"/>
    </row>
    <row r="1421" spans="1:5" ht="14.25">
      <c r="A1421"/>
      <c r="B1421"/>
      <c r="C1421"/>
      <c r="D1421"/>
      <c r="E1421" s="250"/>
    </row>
    <row r="1422" spans="1:5" ht="14.25">
      <c r="A1422"/>
      <c r="B1422"/>
      <c r="C1422"/>
      <c r="D1422"/>
      <c r="E1422" s="250"/>
    </row>
    <row r="1423" spans="1:5" ht="14.25">
      <c r="A1423"/>
      <c r="B1423"/>
      <c r="C1423"/>
      <c r="D1423"/>
      <c r="E1423" s="250"/>
    </row>
    <row r="1424" spans="1:5" ht="14.25">
      <c r="A1424"/>
      <c r="B1424"/>
      <c r="C1424"/>
      <c r="D1424"/>
      <c r="E1424" s="250"/>
    </row>
    <row r="1425" spans="1:5" ht="14.25">
      <c r="A1425"/>
      <c r="B1425"/>
      <c r="C1425"/>
      <c r="D1425"/>
      <c r="E1425" s="333"/>
    </row>
    <row r="1426" spans="1:5" ht="14.25">
      <c r="A1426"/>
      <c r="B1426"/>
      <c r="C1426"/>
      <c r="D1426"/>
      <c r="E1426" s="250"/>
    </row>
    <row r="1427" spans="1:5" ht="14.25">
      <c r="A1427"/>
      <c r="B1427"/>
      <c r="C1427"/>
      <c r="D1427"/>
      <c r="E1427" s="250"/>
    </row>
    <row r="1428" spans="1:5" ht="14.25">
      <c r="A1428"/>
      <c r="B1428"/>
      <c r="C1428"/>
      <c r="D1428"/>
      <c r="E1428" s="250"/>
    </row>
    <row r="1429" spans="1:5" ht="14.25">
      <c r="A1429"/>
      <c r="B1429"/>
      <c r="C1429"/>
      <c r="D1429"/>
      <c r="E1429" s="250"/>
    </row>
    <row r="1430" spans="1:5" ht="14.25">
      <c r="A1430"/>
      <c r="B1430"/>
      <c r="C1430"/>
      <c r="D1430"/>
      <c r="E1430" s="250"/>
    </row>
    <row r="1431" spans="1:5" ht="14.25">
      <c r="A1431"/>
      <c r="B1431"/>
      <c r="C1431"/>
      <c r="D1431"/>
      <c r="E1431" s="250"/>
    </row>
    <row r="1432" spans="1:5" ht="14.25">
      <c r="A1432"/>
      <c r="B1432"/>
      <c r="C1432"/>
      <c r="D1432"/>
      <c r="E1432" s="250"/>
    </row>
    <row r="1433" spans="1:5" ht="14.25">
      <c r="A1433"/>
      <c r="B1433"/>
      <c r="C1433"/>
      <c r="D1433"/>
      <c r="E1433" s="250"/>
    </row>
    <row r="1434" spans="1:5" ht="14.25">
      <c r="A1434"/>
      <c r="B1434"/>
      <c r="C1434"/>
      <c r="D1434"/>
      <c r="E1434" s="250"/>
    </row>
    <row r="1435" spans="1:5" ht="14.25">
      <c r="A1435"/>
      <c r="B1435"/>
      <c r="C1435"/>
      <c r="D1435"/>
      <c r="E1435" s="250"/>
    </row>
    <row r="1436" spans="1:5" ht="14.25">
      <c r="A1436"/>
      <c r="B1436"/>
      <c r="C1436"/>
      <c r="D1436"/>
      <c r="E1436" s="250"/>
    </row>
    <row r="1437" spans="1:5" ht="14.25">
      <c r="A1437"/>
      <c r="B1437"/>
      <c r="C1437"/>
      <c r="D1437"/>
      <c r="E1437" s="250"/>
    </row>
    <row r="1438" spans="1:5" ht="14.25">
      <c r="A1438"/>
      <c r="B1438"/>
      <c r="C1438"/>
      <c r="D1438"/>
      <c r="E1438" s="250"/>
    </row>
    <row r="1439" spans="1:5" ht="14.25">
      <c r="A1439"/>
      <c r="B1439"/>
      <c r="C1439"/>
      <c r="D1439"/>
      <c r="E1439" s="250"/>
    </row>
    <row r="1440" spans="1:5" ht="14.25">
      <c r="A1440"/>
      <c r="B1440"/>
      <c r="C1440"/>
      <c r="D1440"/>
      <c r="E1440" s="250"/>
    </row>
    <row r="1441" spans="1:5" ht="14.25">
      <c r="A1441"/>
      <c r="B1441"/>
      <c r="C1441"/>
      <c r="D1441"/>
      <c r="E1441" s="250"/>
    </row>
    <row r="1442" spans="1:5" ht="14.25">
      <c r="A1442"/>
      <c r="B1442"/>
      <c r="C1442"/>
      <c r="D1442"/>
      <c r="E1442" s="250"/>
    </row>
    <row r="1443" spans="1:5" ht="14.25">
      <c r="A1443"/>
      <c r="B1443"/>
      <c r="C1443"/>
      <c r="D1443"/>
      <c r="E1443" s="250"/>
    </row>
    <row r="1444" spans="1:5" ht="14.25">
      <c r="A1444"/>
      <c r="B1444"/>
      <c r="C1444"/>
      <c r="D1444"/>
      <c r="E1444" s="250"/>
    </row>
    <row r="1445" spans="1:5" ht="14.25">
      <c r="A1445"/>
      <c r="B1445"/>
      <c r="C1445"/>
      <c r="D1445"/>
      <c r="E1445" s="250"/>
    </row>
    <row r="1446" spans="1:5" ht="14.25">
      <c r="A1446"/>
      <c r="B1446"/>
      <c r="C1446"/>
      <c r="D1446"/>
      <c r="E1446" s="250"/>
    </row>
    <row r="1447" spans="1:5" ht="14.25">
      <c r="A1447"/>
      <c r="B1447"/>
      <c r="C1447"/>
      <c r="D1447"/>
      <c r="E1447" s="333"/>
    </row>
    <row r="1448" spans="1:5" ht="14.25">
      <c r="A1448"/>
      <c r="B1448"/>
      <c r="C1448"/>
      <c r="D1448"/>
      <c r="E1448" s="250"/>
    </row>
    <row r="1449" spans="1:5" ht="14.25">
      <c r="A1449"/>
      <c r="B1449"/>
      <c r="C1449"/>
      <c r="D1449"/>
      <c r="E1449" s="250"/>
    </row>
    <row r="1450" spans="1:5" ht="14.25">
      <c r="A1450"/>
      <c r="B1450"/>
      <c r="C1450"/>
      <c r="D1450"/>
      <c r="E1450" s="333"/>
    </row>
    <row r="1451" spans="1:5" ht="14.25">
      <c r="A1451"/>
      <c r="B1451"/>
      <c r="C1451"/>
      <c r="D1451"/>
      <c r="E1451" s="250"/>
    </row>
    <row r="1452" spans="1:5" ht="14.25">
      <c r="A1452"/>
      <c r="B1452"/>
      <c r="C1452"/>
      <c r="D1452"/>
      <c r="E1452" s="250"/>
    </row>
    <row r="1453" spans="1:5" ht="14.25">
      <c r="A1453"/>
      <c r="B1453"/>
      <c r="C1453"/>
      <c r="D1453"/>
      <c r="E1453" s="250"/>
    </row>
    <row r="1454" spans="1:5" ht="14.25">
      <c r="A1454"/>
      <c r="B1454"/>
      <c r="C1454"/>
      <c r="D1454"/>
      <c r="E1454" s="250"/>
    </row>
    <row r="1455" spans="1:5" ht="14.25">
      <c r="A1455"/>
      <c r="B1455"/>
      <c r="C1455"/>
      <c r="D1455"/>
      <c r="E1455" s="250"/>
    </row>
    <row r="1456" spans="1:5" ht="14.25">
      <c r="A1456"/>
      <c r="B1456"/>
      <c r="C1456"/>
      <c r="D1456"/>
      <c r="E1456" s="250"/>
    </row>
    <row r="1457" spans="1:5" ht="14.25">
      <c r="A1457"/>
      <c r="B1457"/>
      <c r="C1457"/>
      <c r="D1457"/>
      <c r="E1457" s="250"/>
    </row>
    <row r="1458" spans="1:5" ht="14.25">
      <c r="A1458"/>
      <c r="B1458"/>
      <c r="C1458"/>
      <c r="D1458"/>
      <c r="E1458" s="250"/>
    </row>
    <row r="1459" spans="1:5" ht="14.25">
      <c r="A1459"/>
      <c r="B1459"/>
      <c r="C1459"/>
      <c r="D1459"/>
      <c r="E1459" s="250"/>
    </row>
    <row r="1460" spans="1:5" ht="14.25">
      <c r="A1460"/>
      <c r="B1460"/>
      <c r="C1460"/>
      <c r="D1460"/>
      <c r="E1460" s="250"/>
    </row>
    <row r="1461" spans="1:5" ht="14.25">
      <c r="A1461"/>
      <c r="B1461"/>
      <c r="C1461"/>
      <c r="D1461"/>
      <c r="E1461" s="250"/>
    </row>
    <row r="1462" spans="1:5" ht="14.25">
      <c r="A1462"/>
      <c r="B1462"/>
      <c r="C1462"/>
      <c r="D1462"/>
      <c r="E1462" s="250"/>
    </row>
    <row r="1463" spans="1:5" ht="14.25">
      <c r="A1463"/>
      <c r="B1463"/>
      <c r="C1463"/>
      <c r="D1463"/>
      <c r="E1463" s="250"/>
    </row>
    <row r="1464" spans="1:5" ht="14.25">
      <c r="A1464"/>
      <c r="B1464"/>
      <c r="C1464"/>
      <c r="D1464"/>
      <c r="E1464" s="250"/>
    </row>
    <row r="1465" spans="1:5" ht="14.25">
      <c r="A1465"/>
      <c r="B1465"/>
      <c r="C1465"/>
      <c r="D1465"/>
      <c r="E1465" s="250"/>
    </row>
    <row r="1466" spans="1:5" ht="14.25">
      <c r="A1466"/>
      <c r="B1466"/>
      <c r="C1466"/>
      <c r="D1466"/>
      <c r="E1466" s="250"/>
    </row>
    <row r="1467" spans="1:5" ht="14.25">
      <c r="A1467"/>
      <c r="B1467"/>
      <c r="C1467"/>
      <c r="D1467"/>
      <c r="E1467" s="250"/>
    </row>
    <row r="1468" spans="1:5" ht="14.25">
      <c r="A1468"/>
      <c r="B1468"/>
      <c r="C1468"/>
      <c r="D1468"/>
      <c r="E1468" s="250"/>
    </row>
    <row r="1469" spans="1:5" ht="14.25">
      <c r="A1469"/>
      <c r="B1469"/>
      <c r="C1469"/>
      <c r="D1469"/>
      <c r="E1469" s="250"/>
    </row>
    <row r="1470" spans="1:5" ht="14.25">
      <c r="A1470"/>
      <c r="B1470"/>
      <c r="C1470"/>
      <c r="D1470"/>
      <c r="E1470" s="250"/>
    </row>
    <row r="1471" spans="1:5" ht="14.25">
      <c r="A1471"/>
      <c r="B1471"/>
      <c r="C1471"/>
      <c r="D1471"/>
      <c r="E1471" s="250"/>
    </row>
    <row r="1472" spans="1:5" ht="14.25">
      <c r="A1472"/>
      <c r="B1472"/>
      <c r="C1472"/>
      <c r="D1472"/>
      <c r="E1472" s="250"/>
    </row>
    <row r="1473" spans="1:5" ht="14.25">
      <c r="A1473"/>
      <c r="B1473"/>
      <c r="C1473"/>
      <c r="D1473"/>
      <c r="E1473" s="250"/>
    </row>
    <row r="1474" spans="1:5" ht="14.25">
      <c r="A1474"/>
      <c r="B1474"/>
      <c r="C1474"/>
      <c r="D1474"/>
      <c r="E1474" s="250"/>
    </row>
    <row r="1475" spans="1:5" ht="14.25">
      <c r="A1475"/>
      <c r="B1475"/>
      <c r="C1475"/>
      <c r="D1475"/>
      <c r="E1475" s="250"/>
    </row>
    <row r="1476" spans="1:5" ht="14.25">
      <c r="A1476"/>
      <c r="B1476"/>
      <c r="C1476"/>
      <c r="D1476"/>
      <c r="E1476" s="250"/>
    </row>
    <row r="1477" spans="1:5" ht="14.25">
      <c r="A1477"/>
      <c r="B1477"/>
      <c r="C1477"/>
      <c r="D1477"/>
      <c r="E1477" s="250"/>
    </row>
    <row r="1478" spans="1:5" ht="14.25">
      <c r="A1478"/>
      <c r="B1478"/>
      <c r="C1478"/>
      <c r="D1478"/>
      <c r="E1478" s="250"/>
    </row>
    <row r="1479" spans="1:5" ht="14.25">
      <c r="A1479"/>
      <c r="B1479"/>
      <c r="C1479"/>
      <c r="D1479"/>
      <c r="E1479" s="250"/>
    </row>
    <row r="1480" spans="1:5" ht="14.25">
      <c r="A1480"/>
      <c r="B1480"/>
      <c r="C1480"/>
      <c r="D1480"/>
      <c r="E1480" s="250"/>
    </row>
    <row r="1481" spans="1:5" ht="14.25">
      <c r="A1481"/>
      <c r="B1481"/>
      <c r="C1481"/>
      <c r="D1481"/>
      <c r="E1481" s="250"/>
    </row>
    <row r="1482" spans="1:5" ht="14.25">
      <c r="A1482"/>
      <c r="B1482"/>
      <c r="C1482"/>
      <c r="D1482"/>
      <c r="E1482" s="250"/>
    </row>
    <row r="1483" spans="1:5" ht="14.25">
      <c r="A1483"/>
      <c r="B1483"/>
      <c r="C1483"/>
      <c r="D1483"/>
      <c r="E1483" s="250"/>
    </row>
    <row r="1484" spans="1:5" ht="14.25">
      <c r="A1484"/>
      <c r="B1484"/>
      <c r="C1484"/>
      <c r="D1484"/>
      <c r="E1484" s="250"/>
    </row>
    <row r="1485" spans="1:5" ht="14.25">
      <c r="A1485"/>
      <c r="B1485"/>
      <c r="C1485"/>
      <c r="D1485"/>
      <c r="E1485" s="250"/>
    </row>
    <row r="1486" spans="1:5" ht="14.25">
      <c r="A1486"/>
      <c r="B1486"/>
      <c r="C1486"/>
      <c r="D1486"/>
      <c r="E1486" s="250"/>
    </row>
    <row r="1487" spans="1:5" ht="14.25">
      <c r="A1487"/>
      <c r="B1487"/>
      <c r="C1487"/>
      <c r="D1487"/>
      <c r="E1487" s="250"/>
    </row>
    <row r="1488" spans="1:5" ht="14.25">
      <c r="A1488"/>
      <c r="B1488"/>
      <c r="C1488"/>
      <c r="D1488"/>
      <c r="E1488" s="250"/>
    </row>
    <row r="1489" spans="1:5" ht="14.25">
      <c r="A1489"/>
      <c r="B1489"/>
      <c r="C1489"/>
      <c r="D1489"/>
      <c r="E1489" s="250"/>
    </row>
    <row r="1490" spans="1:5" ht="14.25">
      <c r="A1490"/>
      <c r="B1490"/>
      <c r="C1490"/>
      <c r="D1490"/>
      <c r="E1490" s="250"/>
    </row>
    <row r="1491" spans="1:5" ht="14.25">
      <c r="A1491"/>
      <c r="B1491"/>
      <c r="C1491"/>
      <c r="D1491"/>
      <c r="E1491" s="250"/>
    </row>
    <row r="1492" spans="1:5" ht="14.25">
      <c r="A1492"/>
      <c r="B1492"/>
      <c r="C1492"/>
      <c r="D1492"/>
      <c r="E1492" s="250"/>
    </row>
    <row r="1493" spans="1:5" ht="14.25">
      <c r="A1493"/>
      <c r="B1493"/>
      <c r="C1493"/>
      <c r="D1493"/>
      <c r="E1493" s="250"/>
    </row>
    <row r="1494" spans="1:5" ht="14.25">
      <c r="A1494"/>
      <c r="B1494"/>
      <c r="C1494"/>
      <c r="D1494"/>
      <c r="E1494" s="250"/>
    </row>
    <row r="1495" spans="1:5" ht="14.25">
      <c r="A1495"/>
      <c r="B1495"/>
      <c r="C1495"/>
      <c r="D1495"/>
      <c r="E1495" s="250"/>
    </row>
    <row r="1496" spans="1:5" ht="14.25">
      <c r="A1496"/>
      <c r="B1496"/>
      <c r="C1496"/>
      <c r="D1496"/>
      <c r="E1496" s="250"/>
    </row>
    <row r="1497" spans="1:5" ht="14.25">
      <c r="A1497"/>
      <c r="B1497"/>
      <c r="C1497"/>
      <c r="D1497"/>
      <c r="E1497" s="250"/>
    </row>
    <row r="1498" spans="1:5" ht="14.25">
      <c r="A1498"/>
      <c r="B1498"/>
      <c r="C1498"/>
      <c r="D1498"/>
      <c r="E1498" s="250"/>
    </row>
    <row r="1499" spans="1:5" ht="14.25">
      <c r="A1499"/>
      <c r="B1499"/>
      <c r="C1499"/>
      <c r="D1499"/>
      <c r="E1499" s="250"/>
    </row>
    <row r="1500" spans="1:5" ht="14.25">
      <c r="A1500"/>
      <c r="B1500"/>
      <c r="C1500"/>
      <c r="D1500"/>
      <c r="E1500" s="250"/>
    </row>
    <row r="1501" spans="1:5" ht="14.25">
      <c r="A1501"/>
      <c r="B1501"/>
      <c r="C1501"/>
      <c r="D1501"/>
      <c r="E1501" s="250"/>
    </row>
    <row r="1502" spans="1:5" ht="14.25">
      <c r="A1502"/>
      <c r="B1502"/>
      <c r="C1502"/>
      <c r="D1502"/>
      <c r="E1502" s="250"/>
    </row>
    <row r="1503" spans="1:5" ht="14.25">
      <c r="A1503"/>
      <c r="B1503"/>
      <c r="C1503"/>
      <c r="D1503"/>
      <c r="E1503" s="250"/>
    </row>
    <row r="1504" spans="1:5" ht="14.25">
      <c r="A1504"/>
      <c r="B1504"/>
      <c r="C1504"/>
      <c r="D1504"/>
      <c r="E1504" s="250"/>
    </row>
    <row r="1505" spans="1:5" ht="14.25">
      <c r="A1505"/>
      <c r="B1505"/>
      <c r="C1505"/>
      <c r="D1505"/>
      <c r="E1505" s="250"/>
    </row>
    <row r="1506" spans="1:5" ht="14.25">
      <c r="A1506"/>
      <c r="B1506"/>
      <c r="C1506"/>
      <c r="D1506"/>
      <c r="E1506" s="250"/>
    </row>
    <row r="1507" spans="1:5" ht="14.25">
      <c r="A1507"/>
      <c r="B1507"/>
      <c r="C1507"/>
      <c r="D1507"/>
      <c r="E1507" s="250"/>
    </row>
    <row r="1508" spans="1:5" ht="14.25">
      <c r="A1508"/>
      <c r="B1508"/>
      <c r="C1508"/>
      <c r="D1508"/>
      <c r="E1508" s="250"/>
    </row>
    <row r="1509" spans="1:5" ht="14.25">
      <c r="A1509"/>
      <c r="B1509"/>
      <c r="C1509"/>
      <c r="D1509"/>
      <c r="E1509" s="250"/>
    </row>
    <row r="1510" spans="1:5" ht="14.25">
      <c r="A1510"/>
      <c r="B1510"/>
      <c r="C1510"/>
      <c r="D1510"/>
      <c r="E1510" s="250"/>
    </row>
    <row r="1511" spans="1:5" ht="14.25">
      <c r="A1511"/>
      <c r="B1511"/>
      <c r="C1511"/>
      <c r="D1511"/>
      <c r="E1511" s="250"/>
    </row>
    <row r="1512" spans="1:5" ht="14.25">
      <c r="A1512"/>
      <c r="B1512"/>
      <c r="C1512"/>
      <c r="D1512"/>
      <c r="E1512" s="250"/>
    </row>
    <row r="1513" spans="1:5" ht="14.25">
      <c r="A1513"/>
      <c r="B1513"/>
      <c r="C1513"/>
      <c r="D1513"/>
      <c r="E1513" s="250"/>
    </row>
    <row r="1514" spans="1:5" ht="14.25">
      <c r="A1514"/>
      <c r="B1514"/>
      <c r="C1514"/>
      <c r="D1514"/>
      <c r="E1514" s="250"/>
    </row>
    <row r="1515" spans="1:5" ht="14.25">
      <c r="A1515"/>
      <c r="B1515"/>
      <c r="C1515"/>
      <c r="D1515"/>
      <c r="E1515" s="250"/>
    </row>
    <row r="1516" spans="1:5" ht="14.25">
      <c r="A1516"/>
      <c r="B1516"/>
      <c r="C1516"/>
      <c r="D1516"/>
      <c r="E1516" s="250"/>
    </row>
    <row r="1517" spans="1:5" ht="14.25">
      <c r="A1517"/>
      <c r="B1517"/>
      <c r="C1517"/>
      <c r="D1517"/>
      <c r="E1517" s="250"/>
    </row>
    <row r="1518" spans="1:5" ht="14.25">
      <c r="A1518"/>
      <c r="B1518"/>
      <c r="C1518"/>
      <c r="D1518"/>
      <c r="E1518" s="250"/>
    </row>
    <row r="1519" spans="1:5" ht="14.25">
      <c r="A1519"/>
      <c r="B1519"/>
      <c r="C1519"/>
      <c r="D1519"/>
      <c r="E1519" s="250"/>
    </row>
    <row r="1520" spans="1:5" ht="14.25">
      <c r="A1520"/>
      <c r="B1520"/>
      <c r="C1520"/>
      <c r="D1520"/>
      <c r="E1520" s="250"/>
    </row>
    <row r="1521" spans="1:5" ht="14.25">
      <c r="A1521"/>
      <c r="B1521"/>
      <c r="C1521"/>
      <c r="D1521"/>
      <c r="E1521" s="250"/>
    </row>
    <row r="1522" spans="1:5" ht="14.25">
      <c r="A1522"/>
      <c r="B1522"/>
      <c r="C1522"/>
      <c r="D1522"/>
      <c r="E1522" s="250"/>
    </row>
    <row r="1523" spans="1:5" ht="14.25">
      <c r="A1523"/>
      <c r="B1523"/>
      <c r="C1523"/>
      <c r="D1523"/>
      <c r="E1523" s="250"/>
    </row>
    <row r="1524" spans="1:5" ht="14.25">
      <c r="A1524"/>
      <c r="B1524"/>
      <c r="C1524"/>
      <c r="D1524"/>
      <c r="E1524" s="250"/>
    </row>
    <row r="1525" spans="1:5" ht="14.25">
      <c r="A1525"/>
      <c r="B1525"/>
      <c r="C1525"/>
      <c r="D1525"/>
      <c r="E1525" s="250"/>
    </row>
    <row r="1526" spans="1:5" ht="14.25">
      <c r="A1526"/>
      <c r="B1526"/>
      <c r="C1526"/>
      <c r="D1526"/>
      <c r="E1526" s="250"/>
    </row>
    <row r="1527" spans="1:5" ht="14.25">
      <c r="A1527"/>
      <c r="B1527"/>
      <c r="C1527"/>
      <c r="D1527"/>
      <c r="E1527" s="250"/>
    </row>
    <row r="1528" spans="1:5" ht="14.25">
      <c r="A1528"/>
      <c r="B1528"/>
      <c r="C1528"/>
      <c r="D1528"/>
      <c r="E1528" s="250"/>
    </row>
    <row r="1529" spans="1:5" ht="14.25">
      <c r="A1529"/>
      <c r="B1529"/>
      <c r="C1529"/>
      <c r="D1529"/>
      <c r="E1529" s="250"/>
    </row>
    <row r="1530" spans="1:5" ht="14.25">
      <c r="A1530"/>
      <c r="B1530"/>
      <c r="C1530"/>
      <c r="D1530"/>
      <c r="E1530" s="250"/>
    </row>
    <row r="1531" spans="1:5" ht="14.25">
      <c r="A1531"/>
      <c r="B1531"/>
      <c r="C1531"/>
      <c r="D1531"/>
      <c r="E1531" s="250"/>
    </row>
    <row r="1532" spans="1:5" ht="14.25">
      <c r="A1532"/>
      <c r="B1532"/>
      <c r="C1532"/>
      <c r="D1532"/>
      <c r="E1532" s="250"/>
    </row>
    <row r="1533" spans="1:5" ht="14.25">
      <c r="A1533"/>
      <c r="B1533"/>
      <c r="C1533"/>
      <c r="D1533"/>
      <c r="E1533" s="250"/>
    </row>
    <row r="1534" spans="1:5" ht="14.25">
      <c r="A1534"/>
      <c r="B1534"/>
      <c r="C1534"/>
      <c r="D1534"/>
      <c r="E1534" s="250"/>
    </row>
    <row r="1535" spans="1:5" ht="14.25">
      <c r="A1535"/>
      <c r="B1535"/>
      <c r="C1535"/>
      <c r="D1535"/>
      <c r="E1535" s="250"/>
    </row>
    <row r="1536" spans="1:5" ht="14.25">
      <c r="A1536"/>
      <c r="B1536"/>
      <c r="C1536"/>
      <c r="D1536"/>
      <c r="E1536" s="250"/>
    </row>
    <row r="1537" spans="1:5" ht="14.25">
      <c r="A1537"/>
      <c r="B1537"/>
      <c r="C1537"/>
      <c r="D1537"/>
      <c r="E1537" s="250"/>
    </row>
    <row r="1538" spans="1:5" ht="14.25">
      <c r="A1538"/>
      <c r="B1538"/>
      <c r="C1538"/>
      <c r="D1538"/>
      <c r="E1538" s="250"/>
    </row>
    <row r="1539" spans="1:5" ht="14.25">
      <c r="A1539"/>
      <c r="B1539"/>
      <c r="C1539"/>
      <c r="D1539"/>
      <c r="E1539" s="250"/>
    </row>
    <row r="1540" spans="1:5" ht="14.25">
      <c r="A1540"/>
      <c r="B1540"/>
      <c r="C1540"/>
      <c r="D1540"/>
      <c r="E1540" s="250"/>
    </row>
    <row r="1541" spans="1:5" ht="14.25">
      <c r="A1541"/>
      <c r="B1541"/>
      <c r="C1541"/>
      <c r="D1541"/>
      <c r="E1541" s="250"/>
    </row>
    <row r="1542" spans="1:5" ht="14.25">
      <c r="A1542"/>
      <c r="B1542"/>
      <c r="C1542"/>
      <c r="D1542"/>
      <c r="E1542" s="250"/>
    </row>
    <row r="1543" spans="1:5" ht="14.25">
      <c r="A1543"/>
      <c r="B1543"/>
      <c r="C1543"/>
      <c r="D1543"/>
      <c r="E1543" s="250"/>
    </row>
    <row r="1544" spans="1:5" ht="14.25">
      <c r="A1544"/>
      <c r="B1544"/>
      <c r="C1544"/>
      <c r="D1544"/>
      <c r="E1544" s="250"/>
    </row>
    <row r="1545" spans="1:5" ht="14.25">
      <c r="A1545"/>
      <c r="B1545"/>
      <c r="C1545"/>
      <c r="D1545"/>
      <c r="E1545" s="250"/>
    </row>
    <row r="1546" spans="1:5" ht="14.25">
      <c r="A1546"/>
      <c r="B1546"/>
      <c r="C1546"/>
      <c r="D1546"/>
      <c r="E1546" s="250"/>
    </row>
    <row r="1547" spans="1:5" ht="14.25">
      <c r="A1547"/>
      <c r="B1547"/>
      <c r="C1547"/>
      <c r="D1547"/>
      <c r="E1547" s="250"/>
    </row>
    <row r="1548" spans="1:5" ht="14.25">
      <c r="A1548"/>
      <c r="B1548"/>
      <c r="C1548"/>
      <c r="D1548"/>
      <c r="E1548" s="250"/>
    </row>
    <row r="1549" spans="1:5" ht="14.25">
      <c r="A1549"/>
      <c r="B1549"/>
      <c r="C1549"/>
      <c r="D1549"/>
      <c r="E1549" s="250"/>
    </row>
    <row r="1550" spans="1:5" ht="14.25">
      <c r="A1550"/>
      <c r="B1550"/>
      <c r="C1550"/>
      <c r="D1550"/>
      <c r="E1550" s="250"/>
    </row>
    <row r="1551" spans="1:5" ht="14.25">
      <c r="A1551"/>
      <c r="B1551"/>
      <c r="C1551"/>
      <c r="D1551"/>
      <c r="E1551" s="250"/>
    </row>
    <row r="1552" spans="1:5" ht="14.25">
      <c r="A1552"/>
      <c r="B1552"/>
      <c r="C1552"/>
      <c r="D1552"/>
      <c r="E1552" s="250"/>
    </row>
    <row r="1553" spans="1:5" ht="14.25">
      <c r="A1553"/>
      <c r="B1553"/>
      <c r="C1553"/>
      <c r="D1553"/>
      <c r="E1553" s="250"/>
    </row>
    <row r="1554" spans="1:5" ht="14.25">
      <c r="A1554"/>
      <c r="B1554"/>
      <c r="C1554"/>
      <c r="D1554"/>
      <c r="E1554" s="250"/>
    </row>
    <row r="1555" spans="1:5" ht="14.25">
      <c r="A1555"/>
      <c r="B1555"/>
      <c r="C1555"/>
      <c r="D1555"/>
      <c r="E1555" s="250"/>
    </row>
    <row r="1556" spans="1:5" ht="14.25">
      <c r="A1556"/>
      <c r="B1556"/>
      <c r="C1556"/>
      <c r="D1556"/>
      <c r="E1556" s="250"/>
    </row>
    <row r="1557" spans="1:5" ht="14.25">
      <c r="A1557"/>
      <c r="B1557"/>
      <c r="C1557"/>
      <c r="D1557"/>
      <c r="E1557" s="250"/>
    </row>
    <row r="1558" spans="1:5" ht="14.25">
      <c r="A1558"/>
      <c r="B1558"/>
      <c r="C1558"/>
      <c r="D1558"/>
      <c r="E1558" s="250"/>
    </row>
    <row r="1559" spans="1:5" ht="14.25">
      <c r="A1559"/>
      <c r="B1559"/>
      <c r="C1559"/>
      <c r="D1559"/>
      <c r="E1559" s="250"/>
    </row>
    <row r="1560" spans="1:5" ht="14.25">
      <c r="A1560"/>
      <c r="B1560"/>
      <c r="C1560"/>
      <c r="D1560"/>
      <c r="E1560" s="250"/>
    </row>
    <row r="1561" spans="1:5" ht="14.25">
      <c r="A1561"/>
      <c r="B1561"/>
      <c r="C1561"/>
      <c r="D1561"/>
      <c r="E1561" s="250"/>
    </row>
    <row r="1562" spans="1:5" ht="14.25">
      <c r="A1562"/>
      <c r="B1562"/>
      <c r="C1562"/>
      <c r="D1562"/>
      <c r="E1562" s="250"/>
    </row>
    <row r="1563" spans="1:5" ht="14.25">
      <c r="A1563"/>
      <c r="B1563"/>
      <c r="C1563"/>
      <c r="D1563"/>
      <c r="E1563" s="250"/>
    </row>
    <row r="1564" spans="1:5" ht="14.25">
      <c r="A1564"/>
      <c r="B1564"/>
      <c r="C1564"/>
      <c r="D1564"/>
      <c r="E1564" s="250"/>
    </row>
    <row r="1565" spans="1:5" ht="14.25">
      <c r="A1565"/>
      <c r="B1565"/>
      <c r="C1565"/>
      <c r="D1565"/>
      <c r="E1565" s="250"/>
    </row>
    <row r="1566" spans="1:5" ht="14.25">
      <c r="A1566"/>
      <c r="B1566"/>
      <c r="C1566"/>
      <c r="D1566"/>
      <c r="E1566" s="250"/>
    </row>
    <row r="1567" spans="1:5" ht="14.25">
      <c r="A1567"/>
      <c r="B1567"/>
      <c r="C1567"/>
      <c r="D1567"/>
      <c r="E1567" s="250"/>
    </row>
    <row r="1568" spans="1:5" ht="14.25">
      <c r="A1568"/>
      <c r="B1568"/>
      <c r="C1568"/>
      <c r="D1568"/>
      <c r="E1568" s="250"/>
    </row>
    <row r="1569" spans="1:5" ht="14.25">
      <c r="A1569"/>
      <c r="B1569"/>
      <c r="C1569"/>
      <c r="D1569"/>
      <c r="E1569" s="250"/>
    </row>
    <row r="1570" spans="1:5" ht="14.25">
      <c r="A1570"/>
      <c r="B1570"/>
      <c r="C1570"/>
      <c r="D1570"/>
      <c r="E1570" s="250"/>
    </row>
    <row r="1571" spans="1:5" ht="14.25">
      <c r="A1571"/>
      <c r="B1571"/>
      <c r="C1571"/>
      <c r="D1571"/>
      <c r="E1571" s="250"/>
    </row>
    <row r="1572" spans="1:5" ht="14.25">
      <c r="A1572"/>
      <c r="B1572"/>
      <c r="C1572"/>
      <c r="D1572"/>
      <c r="E1572" s="250"/>
    </row>
    <row r="1573" spans="1:5" ht="14.25">
      <c r="A1573"/>
      <c r="B1573"/>
      <c r="C1573"/>
      <c r="D1573"/>
      <c r="E1573" s="250"/>
    </row>
    <row r="1574" spans="1:5" ht="14.25">
      <c r="A1574"/>
      <c r="B1574"/>
      <c r="C1574"/>
      <c r="D1574"/>
      <c r="E1574" s="250"/>
    </row>
    <row r="1575" spans="1:5" ht="14.25">
      <c r="A1575"/>
      <c r="B1575"/>
      <c r="C1575"/>
      <c r="D1575"/>
      <c r="E1575" s="250"/>
    </row>
    <row r="1576" spans="1:5" ht="14.25">
      <c r="A1576"/>
      <c r="B1576"/>
      <c r="C1576"/>
      <c r="D1576"/>
      <c r="E1576" s="250"/>
    </row>
    <row r="1577" spans="1:5" ht="14.25">
      <c r="A1577"/>
      <c r="B1577"/>
      <c r="C1577"/>
      <c r="D1577"/>
      <c r="E1577" s="250"/>
    </row>
    <row r="1578" spans="1:5" ht="14.25">
      <c r="A1578"/>
      <c r="B1578"/>
      <c r="C1578"/>
      <c r="D1578"/>
      <c r="E1578" s="250"/>
    </row>
    <row r="1579" spans="1:5" ht="14.25">
      <c r="A1579"/>
      <c r="B1579"/>
      <c r="C1579"/>
      <c r="D1579"/>
      <c r="E1579" s="250"/>
    </row>
    <row r="1580" spans="1:5" ht="14.25">
      <c r="A1580"/>
      <c r="B1580"/>
      <c r="C1580"/>
      <c r="D1580"/>
      <c r="E1580" s="250"/>
    </row>
    <row r="1581" spans="1:5" ht="14.25">
      <c r="A1581"/>
      <c r="B1581"/>
      <c r="C1581"/>
      <c r="D1581"/>
      <c r="E1581" s="250"/>
    </row>
    <row r="1582" spans="1:5" ht="14.25">
      <c r="A1582"/>
      <c r="B1582"/>
      <c r="C1582"/>
      <c r="D1582"/>
      <c r="E1582" s="250"/>
    </row>
    <row r="1583" spans="1:5" ht="14.25">
      <c r="A1583"/>
      <c r="B1583"/>
      <c r="C1583"/>
      <c r="D1583"/>
      <c r="E1583" s="250"/>
    </row>
    <row r="1584" spans="1:5" ht="14.25">
      <c r="A1584"/>
      <c r="B1584"/>
      <c r="C1584"/>
      <c r="D1584"/>
      <c r="E1584" s="250"/>
    </row>
    <row r="1585" spans="1:5" ht="14.25">
      <c r="A1585"/>
      <c r="B1585"/>
      <c r="C1585"/>
      <c r="D1585"/>
      <c r="E1585" s="250"/>
    </row>
    <row r="1586" spans="1:5" ht="14.25">
      <c r="A1586"/>
      <c r="B1586"/>
      <c r="C1586"/>
      <c r="D1586"/>
      <c r="E1586" s="250"/>
    </row>
    <row r="1587" spans="1:5" ht="14.25">
      <c r="A1587"/>
      <c r="B1587"/>
      <c r="C1587"/>
      <c r="D1587"/>
      <c r="E1587" s="333"/>
    </row>
    <row r="1588" spans="1:5" ht="14.25">
      <c r="A1588"/>
      <c r="B1588"/>
      <c r="C1588"/>
      <c r="D1588"/>
      <c r="E1588" s="250"/>
    </row>
    <row r="1589" spans="1:5" ht="14.25">
      <c r="A1589"/>
      <c r="B1589"/>
      <c r="C1589"/>
      <c r="D1589"/>
      <c r="E1589" s="250"/>
    </row>
    <row r="1590" spans="1:5" ht="14.25">
      <c r="A1590"/>
      <c r="B1590"/>
      <c r="C1590"/>
      <c r="D1590"/>
      <c r="E1590" s="250"/>
    </row>
    <row r="1591" spans="1:5" ht="14.25">
      <c r="A1591"/>
      <c r="B1591"/>
      <c r="C1591"/>
      <c r="D1591"/>
      <c r="E1591" s="250"/>
    </row>
    <row r="1592" spans="1:5" ht="14.25">
      <c r="A1592"/>
      <c r="B1592"/>
      <c r="C1592"/>
      <c r="D1592"/>
      <c r="E1592" s="250"/>
    </row>
    <row r="1593" spans="1:5" ht="14.25">
      <c r="A1593"/>
      <c r="B1593"/>
      <c r="C1593"/>
      <c r="D1593"/>
      <c r="E1593" s="250"/>
    </row>
    <row r="1594" spans="1:5" ht="14.25">
      <c r="A1594"/>
      <c r="B1594"/>
      <c r="C1594"/>
      <c r="D1594"/>
      <c r="E1594" s="250"/>
    </row>
    <row r="1595" spans="1:5" ht="14.25">
      <c r="A1595"/>
      <c r="B1595"/>
      <c r="C1595"/>
      <c r="D1595"/>
      <c r="E1595" s="250"/>
    </row>
    <row r="1596" spans="1:5" ht="14.25">
      <c r="A1596"/>
      <c r="B1596"/>
      <c r="C1596"/>
      <c r="D1596"/>
      <c r="E1596" s="250"/>
    </row>
    <row r="1597" spans="1:5" ht="14.25">
      <c r="A1597"/>
      <c r="B1597"/>
      <c r="C1597"/>
      <c r="D1597"/>
      <c r="E1597" s="250"/>
    </row>
    <row r="1598" spans="1:5" ht="14.25">
      <c r="A1598"/>
      <c r="B1598"/>
      <c r="C1598"/>
      <c r="D1598"/>
      <c r="E1598" s="250"/>
    </row>
    <row r="1599" spans="1:5" ht="14.25">
      <c r="A1599"/>
      <c r="B1599"/>
      <c r="C1599"/>
      <c r="D1599"/>
      <c r="E1599" s="250"/>
    </row>
    <row r="1600" spans="1:5" ht="14.25">
      <c r="A1600"/>
      <c r="B1600"/>
      <c r="C1600"/>
      <c r="D1600"/>
      <c r="E1600" s="250"/>
    </row>
    <row r="1601" spans="1:5" ht="14.25">
      <c r="A1601"/>
      <c r="B1601"/>
      <c r="C1601"/>
      <c r="D1601"/>
      <c r="E1601" s="250"/>
    </row>
    <row r="1602" spans="1:5" ht="14.25">
      <c r="A1602"/>
      <c r="B1602"/>
      <c r="C1602"/>
      <c r="D1602"/>
      <c r="E1602" s="250"/>
    </row>
    <row r="1603" spans="1:5" ht="14.25">
      <c r="A1603"/>
      <c r="B1603"/>
      <c r="C1603"/>
      <c r="D1603"/>
      <c r="E1603" s="250"/>
    </row>
    <row r="1604" spans="1:5" ht="14.25">
      <c r="A1604"/>
      <c r="B1604"/>
      <c r="C1604"/>
      <c r="D1604"/>
      <c r="E1604" s="250"/>
    </row>
    <row r="1605" spans="1:5" ht="14.25">
      <c r="A1605"/>
      <c r="B1605"/>
      <c r="C1605"/>
      <c r="D1605"/>
      <c r="E1605" s="250"/>
    </row>
    <row r="1606" spans="1:5" ht="14.25">
      <c r="A1606"/>
      <c r="B1606"/>
      <c r="C1606"/>
      <c r="D1606"/>
      <c r="E1606" s="250"/>
    </row>
    <row r="1607" spans="1:5" ht="14.25">
      <c r="A1607"/>
      <c r="B1607"/>
      <c r="C1607"/>
      <c r="D1607"/>
      <c r="E1607" s="250"/>
    </row>
    <row r="1608" spans="1:5" ht="14.25">
      <c r="A1608"/>
      <c r="B1608"/>
      <c r="C1608"/>
      <c r="D1608"/>
      <c r="E1608" s="250"/>
    </row>
    <row r="1609" spans="1:5" ht="14.25">
      <c r="A1609"/>
      <c r="B1609"/>
      <c r="C1609"/>
      <c r="D1609"/>
      <c r="E1609" s="250"/>
    </row>
    <row r="1610" spans="1:5" ht="14.25">
      <c r="A1610"/>
      <c r="B1610"/>
      <c r="C1610"/>
      <c r="D1610"/>
      <c r="E1610" s="250"/>
    </row>
    <row r="1611" spans="1:5" ht="14.25">
      <c r="A1611"/>
      <c r="B1611"/>
      <c r="C1611"/>
      <c r="D1611"/>
      <c r="E1611" s="250"/>
    </row>
    <row r="1612" spans="1:5" ht="14.25">
      <c r="A1612"/>
      <c r="B1612"/>
      <c r="C1612"/>
      <c r="D1612"/>
      <c r="E1612" s="250"/>
    </row>
    <row r="1613" spans="1:5" ht="14.25">
      <c r="A1613"/>
      <c r="B1613"/>
      <c r="C1613"/>
      <c r="D1613"/>
      <c r="E1613" s="250"/>
    </row>
    <row r="1614" spans="1:5" ht="14.25">
      <c r="A1614"/>
      <c r="B1614"/>
      <c r="C1614"/>
      <c r="D1614"/>
      <c r="E1614" s="250"/>
    </row>
    <row r="1615" spans="1:5" ht="14.25">
      <c r="A1615"/>
      <c r="B1615"/>
      <c r="C1615"/>
      <c r="D1615"/>
      <c r="E1615" s="250"/>
    </row>
    <row r="1616" spans="1:5" ht="14.25">
      <c r="A1616"/>
      <c r="B1616"/>
      <c r="C1616"/>
      <c r="D1616"/>
      <c r="E1616" s="250"/>
    </row>
    <row r="1617" spans="1:5" ht="14.25">
      <c r="A1617"/>
      <c r="B1617"/>
      <c r="C1617"/>
      <c r="D1617"/>
      <c r="E1617" s="250"/>
    </row>
    <row r="1618" spans="1:5" ht="14.25">
      <c r="A1618"/>
      <c r="B1618"/>
      <c r="C1618"/>
      <c r="D1618"/>
      <c r="E1618" s="250"/>
    </row>
    <row r="1619" spans="1:5" ht="14.25">
      <c r="A1619"/>
      <c r="B1619"/>
      <c r="C1619"/>
      <c r="D1619"/>
      <c r="E1619" s="250"/>
    </row>
    <row r="1620" spans="1:5" ht="14.25">
      <c r="A1620"/>
      <c r="B1620"/>
      <c r="C1620"/>
      <c r="D1620"/>
      <c r="E1620" s="250"/>
    </row>
    <row r="1621" spans="1:5" ht="14.25">
      <c r="A1621"/>
      <c r="B1621"/>
      <c r="C1621"/>
      <c r="D1621"/>
      <c r="E1621" s="250"/>
    </row>
    <row r="1622" spans="1:5" ht="14.25">
      <c r="A1622"/>
      <c r="B1622"/>
      <c r="C1622"/>
      <c r="D1622"/>
      <c r="E1622" s="333"/>
    </row>
    <row r="1623" spans="1:5" ht="14.25">
      <c r="A1623"/>
      <c r="B1623"/>
      <c r="C1623"/>
      <c r="D1623"/>
      <c r="E1623" s="250"/>
    </row>
    <row r="1624" spans="1:5" ht="14.25">
      <c r="A1624"/>
      <c r="B1624"/>
      <c r="C1624"/>
      <c r="D1624"/>
      <c r="E1624" s="250"/>
    </row>
    <row r="1625" spans="1:5" ht="14.25">
      <c r="A1625"/>
      <c r="B1625"/>
      <c r="C1625"/>
      <c r="D1625"/>
      <c r="E1625" s="250"/>
    </row>
    <row r="1626" spans="1:5" ht="14.25">
      <c r="A1626"/>
      <c r="B1626"/>
      <c r="C1626"/>
      <c r="D1626"/>
      <c r="E1626" s="250"/>
    </row>
    <row r="1627" spans="1:5" ht="14.25">
      <c r="A1627"/>
      <c r="B1627"/>
      <c r="C1627"/>
      <c r="D1627"/>
      <c r="E1627" s="250"/>
    </row>
    <row r="1628" spans="1:5" ht="14.25">
      <c r="A1628"/>
      <c r="B1628"/>
      <c r="C1628"/>
      <c r="D1628"/>
      <c r="E1628" s="250"/>
    </row>
    <row r="1629" spans="1:5" ht="14.25">
      <c r="A1629"/>
      <c r="B1629"/>
      <c r="C1629"/>
      <c r="D1629"/>
      <c r="E1629" s="250"/>
    </row>
    <row r="1630" spans="1:5" ht="14.25">
      <c r="A1630"/>
      <c r="B1630"/>
      <c r="C1630"/>
      <c r="D1630"/>
      <c r="E1630" s="333"/>
    </row>
    <row r="1631" spans="1:5" ht="14.25">
      <c r="A1631"/>
      <c r="B1631"/>
      <c r="C1631"/>
      <c r="D1631"/>
      <c r="E1631" s="250"/>
    </row>
    <row r="1632" spans="1:5" ht="14.25">
      <c r="A1632"/>
      <c r="B1632"/>
      <c r="C1632"/>
      <c r="D1632"/>
      <c r="E1632" s="250"/>
    </row>
    <row r="1633" spans="1:5" ht="14.25">
      <c r="A1633"/>
      <c r="B1633"/>
      <c r="C1633"/>
      <c r="D1633"/>
      <c r="E1633" s="250"/>
    </row>
    <row r="1634" spans="1:5" ht="14.25">
      <c r="A1634"/>
      <c r="B1634"/>
      <c r="C1634"/>
      <c r="D1634"/>
      <c r="E1634" s="250"/>
    </row>
    <row r="1635" spans="1:5" ht="14.25">
      <c r="A1635"/>
      <c r="B1635"/>
      <c r="C1635"/>
      <c r="D1635"/>
      <c r="E1635" s="250"/>
    </row>
    <row r="1636" spans="1:5" ht="14.25">
      <c r="A1636"/>
      <c r="B1636"/>
      <c r="C1636"/>
      <c r="D1636"/>
      <c r="E1636" s="250"/>
    </row>
    <row r="1637" spans="1:5" ht="14.25">
      <c r="A1637"/>
      <c r="B1637"/>
      <c r="C1637"/>
      <c r="D1637"/>
      <c r="E1637" s="250"/>
    </row>
    <row r="1638" spans="1:5" ht="14.25">
      <c r="A1638"/>
      <c r="B1638"/>
      <c r="C1638"/>
      <c r="D1638"/>
      <c r="E1638" s="250"/>
    </row>
    <row r="1639" spans="1:5" ht="14.25">
      <c r="A1639"/>
      <c r="B1639"/>
      <c r="C1639"/>
      <c r="D1639"/>
      <c r="E1639" s="250"/>
    </row>
    <row r="1640" spans="1:5" ht="14.25">
      <c r="A1640"/>
      <c r="B1640"/>
      <c r="C1640"/>
      <c r="D1640"/>
      <c r="E1640" s="250"/>
    </row>
    <row r="1641" spans="1:5" ht="14.25">
      <c r="A1641"/>
      <c r="B1641"/>
      <c r="C1641"/>
      <c r="D1641"/>
      <c r="E1641" s="250"/>
    </row>
    <row r="1642" spans="1:5" ht="14.25">
      <c r="A1642"/>
      <c r="B1642"/>
      <c r="C1642"/>
      <c r="D1642"/>
      <c r="E1642" s="250"/>
    </row>
    <row r="1643" spans="1:5" ht="14.25">
      <c r="A1643"/>
      <c r="B1643"/>
      <c r="C1643"/>
      <c r="D1643"/>
      <c r="E1643" s="250"/>
    </row>
    <row r="1644" spans="1:5" ht="14.25">
      <c r="A1644"/>
      <c r="B1644"/>
      <c r="C1644"/>
      <c r="D1644"/>
      <c r="E1644" s="250"/>
    </row>
    <row r="1645" spans="1:5" ht="14.25">
      <c r="A1645"/>
      <c r="B1645"/>
      <c r="C1645"/>
      <c r="D1645"/>
      <c r="E1645" s="250"/>
    </row>
    <row r="1646" spans="1:5" ht="14.25">
      <c r="A1646"/>
      <c r="B1646"/>
      <c r="C1646"/>
      <c r="D1646"/>
      <c r="E1646" s="250"/>
    </row>
    <row r="1647" spans="1:5" ht="14.25">
      <c r="A1647"/>
      <c r="B1647"/>
      <c r="C1647"/>
      <c r="D1647"/>
      <c r="E1647" s="250"/>
    </row>
    <row r="1648" spans="1:5" ht="14.25">
      <c r="A1648"/>
      <c r="B1648"/>
      <c r="C1648"/>
      <c r="D1648"/>
      <c r="E1648" s="250"/>
    </row>
    <row r="1649" spans="1:5" ht="14.25">
      <c r="A1649"/>
      <c r="B1649"/>
      <c r="C1649"/>
      <c r="D1649"/>
      <c r="E1649" s="250"/>
    </row>
    <row r="1650" spans="1:5" ht="14.25">
      <c r="A1650"/>
      <c r="B1650"/>
      <c r="C1650"/>
      <c r="D1650"/>
      <c r="E1650" s="250"/>
    </row>
    <row r="1651" spans="1:5" ht="14.25">
      <c r="A1651"/>
      <c r="B1651"/>
      <c r="C1651"/>
      <c r="D1651"/>
      <c r="E1651" s="250"/>
    </row>
    <row r="1652" spans="1:5" ht="14.25">
      <c r="A1652"/>
      <c r="B1652"/>
      <c r="C1652"/>
      <c r="D1652"/>
      <c r="E1652" s="250"/>
    </row>
    <row r="1653" spans="1:5" ht="14.25">
      <c r="A1653"/>
      <c r="B1653"/>
      <c r="C1653"/>
      <c r="D1653"/>
      <c r="E1653" s="250"/>
    </row>
    <row r="1654" spans="1:5" ht="14.25">
      <c r="A1654"/>
      <c r="B1654"/>
      <c r="C1654"/>
      <c r="D1654"/>
      <c r="E1654" s="250"/>
    </row>
    <row r="1655" spans="1:5" ht="14.25">
      <c r="A1655"/>
      <c r="B1655"/>
      <c r="C1655"/>
      <c r="D1655"/>
      <c r="E1655" s="250"/>
    </row>
    <row r="1656" spans="1:5" ht="14.25">
      <c r="A1656"/>
      <c r="B1656"/>
      <c r="C1656"/>
      <c r="D1656"/>
      <c r="E1656" s="250"/>
    </row>
    <row r="1657" spans="1:5" ht="14.25">
      <c r="A1657"/>
      <c r="B1657"/>
      <c r="C1657"/>
      <c r="D1657"/>
      <c r="E1657" s="250"/>
    </row>
    <row r="1658" spans="1:5" ht="14.25">
      <c r="A1658"/>
      <c r="B1658"/>
      <c r="C1658"/>
      <c r="D1658"/>
      <c r="E1658" s="250"/>
    </row>
    <row r="1659" spans="1:5" ht="14.25">
      <c r="A1659"/>
      <c r="B1659"/>
      <c r="C1659"/>
      <c r="D1659"/>
      <c r="E1659" s="250"/>
    </row>
    <row r="1660" spans="1:5" ht="14.25">
      <c r="A1660"/>
      <c r="B1660"/>
      <c r="C1660"/>
      <c r="D1660"/>
      <c r="E1660" s="333"/>
    </row>
    <row r="1661" spans="1:5" ht="14.25">
      <c r="A1661"/>
      <c r="B1661"/>
      <c r="C1661"/>
      <c r="D1661"/>
      <c r="E1661" s="250"/>
    </row>
    <row r="1662" spans="1:5" ht="14.25">
      <c r="A1662"/>
      <c r="B1662"/>
      <c r="C1662"/>
      <c r="D1662"/>
      <c r="E1662" s="250"/>
    </row>
    <row r="1663" spans="1:5" ht="14.25">
      <c r="A1663"/>
      <c r="B1663"/>
      <c r="C1663"/>
      <c r="D1663"/>
      <c r="E1663" s="250"/>
    </row>
    <row r="1664" spans="1:5" ht="14.25">
      <c r="A1664"/>
      <c r="B1664"/>
      <c r="C1664"/>
      <c r="D1664"/>
      <c r="E1664" s="250"/>
    </row>
    <row r="1665" spans="1:5" ht="14.25">
      <c r="A1665"/>
      <c r="B1665"/>
      <c r="C1665"/>
      <c r="D1665"/>
      <c r="E1665" s="250"/>
    </row>
    <row r="1666" spans="1:5" ht="14.25">
      <c r="A1666"/>
      <c r="B1666"/>
      <c r="C1666"/>
      <c r="D1666"/>
      <c r="E1666" s="250"/>
    </row>
    <row r="1667" spans="1:5" ht="14.25">
      <c r="A1667"/>
      <c r="B1667"/>
      <c r="C1667"/>
      <c r="D1667"/>
      <c r="E1667" s="250"/>
    </row>
    <row r="1668" spans="1:5" ht="14.25">
      <c r="A1668"/>
      <c r="B1668"/>
      <c r="C1668"/>
      <c r="D1668"/>
      <c r="E1668" s="250"/>
    </row>
    <row r="1669" spans="1:5" ht="14.25">
      <c r="A1669"/>
      <c r="B1669"/>
      <c r="C1669"/>
      <c r="D1669"/>
      <c r="E1669" s="250"/>
    </row>
    <row r="1670" spans="1:5" ht="14.25">
      <c r="A1670"/>
      <c r="B1670"/>
      <c r="C1670"/>
      <c r="D1670"/>
      <c r="E1670" s="250"/>
    </row>
    <row r="1671" spans="1:5" ht="14.25">
      <c r="A1671"/>
      <c r="B1671"/>
      <c r="C1671"/>
      <c r="D1671"/>
      <c r="E1671" s="250"/>
    </row>
    <row r="1672" spans="1:5" ht="14.25">
      <c r="A1672"/>
      <c r="B1672"/>
      <c r="C1672"/>
      <c r="D1672"/>
      <c r="E1672" s="250"/>
    </row>
    <row r="1673" spans="1:5" ht="14.25">
      <c r="A1673"/>
      <c r="B1673"/>
      <c r="C1673"/>
      <c r="D1673"/>
      <c r="E1673" s="250"/>
    </row>
    <row r="1674" spans="1:5" ht="14.25">
      <c r="A1674"/>
      <c r="B1674"/>
      <c r="C1674"/>
      <c r="D1674"/>
      <c r="E1674" s="250"/>
    </row>
    <row r="1675" spans="1:5" ht="14.25">
      <c r="A1675"/>
      <c r="B1675"/>
      <c r="C1675"/>
      <c r="D1675"/>
      <c r="E1675" s="333"/>
    </row>
    <row r="1676" spans="1:5" ht="14.25">
      <c r="A1676"/>
      <c r="B1676"/>
      <c r="C1676"/>
      <c r="D1676"/>
      <c r="E1676" s="333"/>
    </row>
    <row r="1677" spans="1:5" ht="14.25">
      <c r="A1677"/>
      <c r="B1677"/>
      <c r="C1677"/>
      <c r="D1677"/>
      <c r="E1677" s="333"/>
    </row>
    <row r="1678" spans="1:5" ht="14.25">
      <c r="A1678"/>
      <c r="B1678"/>
      <c r="C1678"/>
      <c r="D1678"/>
      <c r="E1678" s="250"/>
    </row>
    <row r="1679" spans="1:5" ht="14.25">
      <c r="A1679"/>
      <c r="B1679"/>
      <c r="C1679"/>
      <c r="D1679"/>
      <c r="E1679" s="250"/>
    </row>
    <row r="1680" spans="1:5" ht="14.25">
      <c r="A1680"/>
      <c r="B1680"/>
      <c r="C1680"/>
      <c r="D1680"/>
      <c r="E1680" s="250"/>
    </row>
    <row r="1681" spans="1:5" ht="14.25">
      <c r="A1681"/>
      <c r="B1681"/>
      <c r="C1681"/>
      <c r="D1681"/>
      <c r="E1681" s="250"/>
    </row>
    <row r="1682" spans="1:5" ht="14.25">
      <c r="A1682"/>
      <c r="B1682"/>
      <c r="C1682"/>
      <c r="D1682"/>
      <c r="E1682" s="250"/>
    </row>
    <row r="1683" spans="1:5" ht="14.25">
      <c r="A1683"/>
      <c r="B1683"/>
      <c r="C1683"/>
      <c r="D1683"/>
      <c r="E1683" s="250"/>
    </row>
    <row r="1684" spans="1:5" ht="14.25">
      <c r="A1684"/>
      <c r="B1684"/>
      <c r="C1684"/>
      <c r="D1684"/>
      <c r="E1684" s="250"/>
    </row>
    <row r="1685" spans="1:5" ht="14.25">
      <c r="A1685"/>
      <c r="B1685"/>
      <c r="C1685"/>
      <c r="D1685"/>
      <c r="E1685" s="250"/>
    </row>
    <row r="1686" spans="1:5" ht="14.25">
      <c r="A1686"/>
      <c r="B1686"/>
      <c r="C1686"/>
      <c r="D1686"/>
      <c r="E1686" s="250"/>
    </row>
    <row r="1687" spans="1:5" ht="14.25">
      <c r="A1687"/>
      <c r="B1687"/>
      <c r="C1687"/>
      <c r="D1687"/>
      <c r="E1687" s="250"/>
    </row>
    <row r="1688" spans="1:5" ht="14.25">
      <c r="A1688"/>
      <c r="B1688"/>
      <c r="C1688"/>
      <c r="D1688"/>
      <c r="E1688" s="250"/>
    </row>
    <row r="1689" spans="1:5" ht="14.25">
      <c r="A1689"/>
      <c r="B1689"/>
      <c r="C1689"/>
      <c r="D1689"/>
      <c r="E1689" s="250"/>
    </row>
    <row r="1690" spans="1:5" ht="14.25">
      <c r="A1690"/>
      <c r="B1690"/>
      <c r="C1690"/>
      <c r="D1690"/>
      <c r="E1690" s="250"/>
    </row>
    <row r="1691" spans="1:5" ht="14.25">
      <c r="A1691"/>
      <c r="B1691"/>
      <c r="C1691"/>
      <c r="D1691"/>
      <c r="E1691" s="333"/>
    </row>
    <row r="1692" spans="1:5" ht="14.25">
      <c r="A1692"/>
      <c r="B1692"/>
      <c r="C1692"/>
      <c r="D1692"/>
      <c r="E1692" s="333"/>
    </row>
    <row r="1693" spans="1:5" ht="14.25">
      <c r="A1693"/>
      <c r="B1693"/>
      <c r="C1693"/>
      <c r="D1693"/>
      <c r="E1693" s="333"/>
    </row>
    <row r="1694" spans="1:5" ht="14.25">
      <c r="A1694"/>
      <c r="B1694"/>
      <c r="C1694"/>
      <c r="D1694"/>
      <c r="E1694" s="333"/>
    </row>
    <row r="1695" spans="1:5" ht="14.25">
      <c r="A1695"/>
      <c r="B1695"/>
      <c r="C1695"/>
      <c r="D1695"/>
      <c r="E1695" s="333"/>
    </row>
    <row r="1696" spans="1:5" ht="14.25">
      <c r="A1696"/>
      <c r="B1696"/>
      <c r="C1696"/>
      <c r="D1696"/>
      <c r="E1696" s="333"/>
    </row>
    <row r="1697" spans="1:5" ht="14.25">
      <c r="A1697"/>
      <c r="B1697"/>
      <c r="C1697"/>
      <c r="D1697"/>
      <c r="E1697" s="250"/>
    </row>
    <row r="1698" spans="1:5" ht="14.25">
      <c r="A1698"/>
      <c r="B1698"/>
      <c r="C1698"/>
      <c r="D1698"/>
      <c r="E1698" s="250"/>
    </row>
    <row r="1699" spans="1:5" ht="14.25">
      <c r="A1699"/>
      <c r="B1699"/>
      <c r="C1699"/>
      <c r="D1699"/>
      <c r="E1699" s="250"/>
    </row>
    <row r="1700" spans="1:5" ht="14.25">
      <c r="A1700"/>
      <c r="B1700"/>
      <c r="C1700"/>
      <c r="D1700"/>
      <c r="E1700" s="250"/>
    </row>
    <row r="1701" spans="1:5" ht="14.25">
      <c r="A1701"/>
      <c r="B1701"/>
      <c r="C1701"/>
      <c r="D1701"/>
      <c r="E1701" s="250"/>
    </row>
    <row r="1702" spans="1:5" ht="14.25">
      <c r="A1702"/>
      <c r="B1702"/>
      <c r="C1702"/>
      <c r="D1702"/>
      <c r="E1702" s="250"/>
    </row>
    <row r="1703" spans="1:5" ht="14.25">
      <c r="A1703"/>
      <c r="B1703"/>
      <c r="C1703"/>
      <c r="D1703"/>
      <c r="E1703" s="250"/>
    </row>
    <row r="1704" spans="1:5" ht="14.25">
      <c r="A1704"/>
      <c r="B1704"/>
      <c r="C1704"/>
      <c r="D1704"/>
      <c r="E1704" s="250"/>
    </row>
    <row r="1705" spans="1:5" ht="14.25">
      <c r="A1705"/>
      <c r="B1705"/>
      <c r="C1705"/>
      <c r="D1705"/>
      <c r="E1705" s="250"/>
    </row>
    <row r="1706" spans="1:5" ht="14.25">
      <c r="A1706"/>
      <c r="B1706"/>
      <c r="C1706"/>
      <c r="D1706"/>
      <c r="E1706" s="250"/>
    </row>
    <row r="1707" spans="1:5" ht="14.25">
      <c r="A1707"/>
      <c r="B1707"/>
      <c r="C1707"/>
      <c r="D1707"/>
      <c r="E1707" s="250"/>
    </row>
    <row r="1708" spans="1:5" ht="14.25">
      <c r="A1708"/>
      <c r="B1708"/>
      <c r="C1708"/>
      <c r="D1708"/>
      <c r="E1708" s="250"/>
    </row>
    <row r="1709" spans="1:5" ht="14.25">
      <c r="A1709"/>
      <c r="B1709"/>
      <c r="C1709"/>
      <c r="D1709"/>
      <c r="E1709" s="250"/>
    </row>
    <row r="1710" spans="1:5" ht="14.25">
      <c r="A1710"/>
      <c r="B1710"/>
      <c r="C1710"/>
      <c r="D1710"/>
      <c r="E1710" s="250"/>
    </row>
    <row r="1711" spans="1:5" ht="14.25">
      <c r="A1711"/>
      <c r="B1711"/>
      <c r="C1711"/>
      <c r="D1711"/>
      <c r="E1711" s="250"/>
    </row>
    <row r="1712" spans="1:5" ht="14.25">
      <c r="A1712"/>
      <c r="B1712"/>
      <c r="C1712"/>
      <c r="D1712"/>
      <c r="E1712" s="250"/>
    </row>
    <row r="1713" spans="1:5" ht="14.25">
      <c r="A1713"/>
      <c r="B1713"/>
      <c r="C1713"/>
      <c r="D1713"/>
      <c r="E1713" s="250"/>
    </row>
    <row r="1714" spans="1:5" ht="14.25">
      <c r="A1714"/>
      <c r="B1714"/>
      <c r="C1714"/>
      <c r="D1714"/>
      <c r="E1714" s="250"/>
    </row>
    <row r="1715" spans="1:5" ht="14.25">
      <c r="A1715"/>
      <c r="B1715"/>
      <c r="C1715"/>
      <c r="D1715"/>
      <c r="E1715" s="250"/>
    </row>
    <row r="1716" spans="1:5" ht="14.25">
      <c r="A1716"/>
      <c r="B1716"/>
      <c r="C1716"/>
      <c r="D1716"/>
      <c r="E1716" s="250"/>
    </row>
    <row r="1717" spans="1:5" ht="14.25">
      <c r="A1717"/>
      <c r="B1717"/>
      <c r="C1717"/>
      <c r="D1717"/>
      <c r="E1717" s="250"/>
    </row>
    <row r="1718" spans="1:5" ht="14.25">
      <c r="A1718"/>
      <c r="B1718"/>
      <c r="C1718"/>
      <c r="D1718"/>
      <c r="E1718" s="250"/>
    </row>
    <row r="1719" spans="1:5" ht="14.25">
      <c r="A1719"/>
      <c r="B1719"/>
      <c r="C1719"/>
      <c r="D1719"/>
      <c r="E1719" s="250"/>
    </row>
    <row r="1720" spans="1:5" ht="14.25">
      <c r="A1720"/>
      <c r="B1720"/>
      <c r="C1720"/>
      <c r="D1720"/>
      <c r="E1720" s="250"/>
    </row>
    <row r="1721" spans="1:5" ht="14.25">
      <c r="A1721"/>
      <c r="B1721"/>
      <c r="C1721"/>
      <c r="D1721"/>
      <c r="E1721" s="250"/>
    </row>
    <row r="1722" spans="1:5" ht="14.25">
      <c r="A1722"/>
      <c r="B1722"/>
      <c r="C1722"/>
      <c r="D1722"/>
      <c r="E1722" s="250"/>
    </row>
    <row r="1723" spans="1:5" ht="14.25">
      <c r="A1723"/>
      <c r="B1723"/>
      <c r="C1723"/>
      <c r="D1723"/>
      <c r="E1723" s="250"/>
    </row>
    <row r="1724" spans="1:5" ht="14.25">
      <c r="A1724"/>
      <c r="B1724"/>
      <c r="C1724"/>
      <c r="D1724"/>
      <c r="E1724" s="250"/>
    </row>
    <row r="1725" spans="1:5" ht="14.25">
      <c r="A1725"/>
      <c r="B1725"/>
      <c r="C1725"/>
      <c r="D1725"/>
      <c r="E1725" s="250"/>
    </row>
    <row r="1726" spans="1:5" ht="14.25">
      <c r="A1726"/>
      <c r="B1726"/>
      <c r="C1726"/>
      <c r="D1726"/>
      <c r="E1726" s="250"/>
    </row>
    <row r="1727" spans="1:5" ht="14.25">
      <c r="A1727"/>
      <c r="B1727"/>
      <c r="C1727"/>
      <c r="D1727"/>
      <c r="E1727" s="250"/>
    </row>
    <row r="1728" spans="1:5" ht="14.25">
      <c r="A1728"/>
      <c r="B1728"/>
      <c r="C1728"/>
      <c r="D1728"/>
      <c r="E1728" s="250"/>
    </row>
    <row r="1729" spans="1:5" ht="14.25">
      <c r="A1729"/>
      <c r="B1729"/>
      <c r="C1729"/>
      <c r="D1729"/>
      <c r="E1729" s="250"/>
    </row>
    <row r="1730" spans="1:5" ht="14.25">
      <c r="A1730"/>
      <c r="B1730"/>
      <c r="C1730"/>
      <c r="D1730"/>
      <c r="E1730" s="250"/>
    </row>
    <row r="1731" spans="1:5" ht="14.25">
      <c r="A1731"/>
      <c r="B1731"/>
      <c r="C1731"/>
      <c r="D1731"/>
      <c r="E1731" s="250"/>
    </row>
    <row r="1732" spans="1:5" ht="14.25">
      <c r="A1732"/>
      <c r="B1732"/>
      <c r="C1732"/>
      <c r="D1732"/>
      <c r="E1732" s="250"/>
    </row>
    <row r="1733" spans="1:5" ht="14.25">
      <c r="A1733"/>
      <c r="B1733"/>
      <c r="C1733"/>
      <c r="D1733"/>
      <c r="E1733" s="250"/>
    </row>
    <row r="1734" spans="1:5" ht="14.25">
      <c r="A1734"/>
      <c r="B1734"/>
      <c r="C1734"/>
      <c r="D1734"/>
      <c r="E1734" s="250"/>
    </row>
    <row r="1735" spans="1:5" ht="14.25">
      <c r="A1735"/>
      <c r="B1735"/>
      <c r="C1735"/>
      <c r="D1735"/>
      <c r="E1735" s="250"/>
    </row>
    <row r="1736" spans="1:5" ht="14.25">
      <c r="A1736"/>
      <c r="B1736"/>
      <c r="C1736"/>
      <c r="D1736"/>
      <c r="E1736" s="250"/>
    </row>
    <row r="1737" spans="1:5" ht="14.25">
      <c r="A1737"/>
      <c r="B1737"/>
      <c r="C1737"/>
      <c r="D1737"/>
      <c r="E1737" s="250"/>
    </row>
    <row r="1738" spans="1:5" ht="14.25">
      <c r="A1738"/>
      <c r="B1738"/>
      <c r="C1738"/>
      <c r="D1738"/>
      <c r="E1738" s="250"/>
    </row>
    <row r="1739" spans="1:5" ht="14.25">
      <c r="A1739"/>
      <c r="B1739"/>
      <c r="C1739"/>
      <c r="D1739"/>
      <c r="E1739" s="333"/>
    </row>
    <row r="1740" spans="1:5" ht="14.25">
      <c r="A1740"/>
      <c r="B1740"/>
      <c r="C1740"/>
      <c r="D1740"/>
      <c r="E1740" s="333"/>
    </row>
    <row r="1741" spans="1:5" ht="14.25">
      <c r="A1741"/>
      <c r="B1741"/>
      <c r="C1741"/>
      <c r="D1741"/>
      <c r="E1741" s="250"/>
    </row>
    <row r="1742" spans="1:5" ht="14.25">
      <c r="A1742"/>
      <c r="B1742"/>
      <c r="C1742"/>
      <c r="D1742"/>
      <c r="E1742" s="250"/>
    </row>
    <row r="1743" spans="1:5" ht="14.25">
      <c r="A1743"/>
      <c r="B1743"/>
      <c r="C1743"/>
      <c r="D1743"/>
      <c r="E1743" s="250"/>
    </row>
    <row r="1744" spans="1:5" ht="14.25">
      <c r="A1744"/>
      <c r="B1744"/>
      <c r="C1744"/>
      <c r="D1744"/>
      <c r="E1744" s="250"/>
    </row>
    <row r="1745" spans="1:5" ht="14.25">
      <c r="A1745"/>
      <c r="B1745"/>
      <c r="C1745"/>
      <c r="D1745"/>
      <c r="E1745" s="250"/>
    </row>
    <row r="1746" spans="1:5" ht="14.25">
      <c r="A1746"/>
      <c r="B1746"/>
      <c r="C1746"/>
      <c r="D1746"/>
      <c r="E1746" s="250"/>
    </row>
    <row r="1747" spans="1:5" ht="14.25">
      <c r="A1747"/>
      <c r="B1747"/>
      <c r="C1747"/>
      <c r="D1747"/>
      <c r="E1747" s="250"/>
    </row>
    <row r="1748" spans="1:5" ht="14.25">
      <c r="A1748"/>
      <c r="B1748"/>
      <c r="C1748"/>
      <c r="D1748"/>
      <c r="E1748" s="250"/>
    </row>
    <row r="1749" spans="1:5" ht="14.25">
      <c r="A1749"/>
      <c r="B1749"/>
      <c r="C1749"/>
      <c r="D1749"/>
      <c r="E1749" s="250"/>
    </row>
    <row r="1750" spans="1:5" ht="14.25">
      <c r="A1750"/>
      <c r="B1750"/>
      <c r="C1750"/>
      <c r="D1750"/>
      <c r="E1750" s="250"/>
    </row>
    <row r="1751" spans="1:5" ht="14.25">
      <c r="A1751"/>
      <c r="B1751"/>
      <c r="C1751"/>
      <c r="D1751"/>
      <c r="E1751" s="250"/>
    </row>
    <row r="1752" spans="1:5" ht="14.25">
      <c r="A1752"/>
      <c r="B1752"/>
      <c r="C1752"/>
      <c r="D1752"/>
      <c r="E1752" s="333"/>
    </row>
    <row r="1753" spans="1:5" ht="14.25">
      <c r="A1753"/>
      <c r="B1753"/>
      <c r="C1753"/>
      <c r="D1753"/>
      <c r="E1753" s="250"/>
    </row>
    <row r="1754" spans="1:5" ht="14.25">
      <c r="A1754"/>
      <c r="B1754"/>
      <c r="C1754"/>
      <c r="D1754"/>
      <c r="E1754" s="250"/>
    </row>
    <row r="1755" spans="1:5" ht="14.25">
      <c r="A1755"/>
      <c r="B1755"/>
      <c r="C1755"/>
      <c r="D1755"/>
      <c r="E1755" s="250"/>
    </row>
    <row r="1756" spans="1:5" ht="14.25">
      <c r="A1756"/>
      <c r="B1756"/>
      <c r="C1756"/>
      <c r="D1756"/>
      <c r="E1756" s="250"/>
    </row>
    <row r="1757" spans="1:5" ht="14.25">
      <c r="A1757"/>
      <c r="B1757"/>
      <c r="C1757"/>
      <c r="D1757"/>
      <c r="E1757" s="250"/>
    </row>
    <row r="1758" spans="1:5" ht="14.25">
      <c r="A1758"/>
      <c r="B1758"/>
      <c r="C1758"/>
      <c r="D1758"/>
      <c r="E1758" s="250"/>
    </row>
    <row r="1759" spans="1:5" ht="14.25">
      <c r="A1759"/>
      <c r="B1759"/>
      <c r="C1759"/>
      <c r="D1759"/>
      <c r="E1759" s="250"/>
    </row>
    <row r="1760" spans="1:5" ht="14.25">
      <c r="A1760"/>
      <c r="B1760"/>
      <c r="C1760"/>
      <c r="D1760"/>
      <c r="E1760" s="333"/>
    </row>
    <row r="1761" spans="1:5" ht="14.25">
      <c r="A1761"/>
      <c r="B1761"/>
      <c r="C1761"/>
      <c r="D1761"/>
      <c r="E1761" s="250"/>
    </row>
    <row r="1762" spans="1:5" ht="14.25">
      <c r="A1762"/>
      <c r="B1762"/>
      <c r="C1762"/>
      <c r="D1762"/>
      <c r="E1762" s="250"/>
    </row>
    <row r="1763" spans="1:5" ht="14.25">
      <c r="A1763"/>
      <c r="B1763"/>
      <c r="C1763"/>
      <c r="D1763"/>
      <c r="E1763" s="250"/>
    </row>
    <row r="1764" spans="1:5" ht="14.25">
      <c r="A1764"/>
      <c r="B1764"/>
      <c r="C1764"/>
      <c r="D1764"/>
      <c r="E1764" s="250"/>
    </row>
    <row r="1765" spans="1:5" ht="14.25">
      <c r="A1765"/>
      <c r="B1765"/>
      <c r="C1765"/>
      <c r="D1765"/>
      <c r="E1765" s="333"/>
    </row>
    <row r="1766" spans="1:5" ht="14.25">
      <c r="A1766"/>
      <c r="B1766"/>
      <c r="C1766"/>
      <c r="D1766"/>
      <c r="E1766" s="250"/>
    </row>
    <row r="1767" spans="1:5" ht="14.25">
      <c r="A1767"/>
      <c r="B1767"/>
      <c r="C1767"/>
      <c r="D1767"/>
      <c r="E1767" s="250"/>
    </row>
    <row r="1768" spans="1:5" ht="14.25">
      <c r="A1768"/>
      <c r="B1768"/>
      <c r="C1768"/>
      <c r="D1768"/>
      <c r="E1768" s="250"/>
    </row>
    <row r="1769" spans="1:5" ht="14.25">
      <c r="A1769"/>
      <c r="B1769"/>
      <c r="C1769"/>
      <c r="D1769"/>
      <c r="E1769" s="250"/>
    </row>
    <row r="1770" spans="1:5" ht="14.25">
      <c r="A1770"/>
      <c r="B1770"/>
      <c r="C1770"/>
      <c r="D1770"/>
      <c r="E1770" s="250"/>
    </row>
    <row r="1771" spans="1:5" ht="14.25">
      <c r="A1771"/>
      <c r="B1771"/>
      <c r="C1771"/>
      <c r="D1771"/>
      <c r="E1771" s="250"/>
    </row>
    <row r="1772" spans="1:5" ht="14.25">
      <c r="A1772"/>
      <c r="B1772"/>
      <c r="C1772"/>
      <c r="D1772"/>
      <c r="E1772" s="250"/>
    </row>
    <row r="1773" spans="1:5" ht="14.25">
      <c r="A1773"/>
      <c r="B1773"/>
      <c r="C1773"/>
      <c r="D1773"/>
      <c r="E1773" s="250"/>
    </row>
    <row r="1774" spans="1:5" ht="14.25">
      <c r="A1774"/>
      <c r="B1774"/>
      <c r="C1774"/>
      <c r="D1774"/>
      <c r="E1774" s="250"/>
    </row>
    <row r="1775" spans="1:5" ht="14.25">
      <c r="A1775"/>
      <c r="B1775"/>
      <c r="C1775"/>
      <c r="D1775"/>
      <c r="E1775" s="250"/>
    </row>
    <row r="1776" spans="1:5" ht="14.25">
      <c r="A1776"/>
      <c r="B1776"/>
      <c r="C1776"/>
      <c r="D1776"/>
      <c r="E1776" s="250"/>
    </row>
    <row r="1777" spans="1:5" ht="14.25">
      <c r="A1777"/>
      <c r="B1777"/>
      <c r="C1777"/>
      <c r="D1777"/>
      <c r="E1777" s="250"/>
    </row>
    <row r="1778" spans="1:5" ht="14.25">
      <c r="A1778"/>
      <c r="B1778"/>
      <c r="C1778"/>
      <c r="D1778"/>
      <c r="E1778" s="250"/>
    </row>
    <row r="1779" spans="1:5" ht="14.25">
      <c r="A1779"/>
      <c r="B1779"/>
      <c r="C1779"/>
      <c r="D1779"/>
      <c r="E1779" s="250"/>
    </row>
    <row r="1780" spans="1:5" ht="14.25">
      <c r="A1780"/>
      <c r="B1780"/>
      <c r="C1780"/>
      <c r="D1780"/>
      <c r="E1780" s="333"/>
    </row>
    <row r="1781" spans="1:5" ht="14.25">
      <c r="A1781"/>
      <c r="B1781"/>
      <c r="C1781"/>
      <c r="D1781"/>
      <c r="E1781" s="250"/>
    </row>
    <row r="1782" spans="1:5" ht="14.25">
      <c r="A1782"/>
      <c r="B1782"/>
      <c r="C1782"/>
      <c r="D1782"/>
      <c r="E1782" s="250"/>
    </row>
    <row r="1783" spans="1:5" ht="14.25">
      <c r="A1783"/>
      <c r="B1783"/>
      <c r="C1783"/>
      <c r="D1783"/>
      <c r="E1783" s="250"/>
    </row>
    <row r="1784" spans="1:5" ht="14.25">
      <c r="A1784"/>
      <c r="B1784"/>
      <c r="C1784"/>
      <c r="D1784"/>
      <c r="E1784" s="250"/>
    </row>
    <row r="1785" spans="1:5" ht="14.25">
      <c r="A1785"/>
      <c r="B1785"/>
      <c r="C1785"/>
      <c r="D1785"/>
      <c r="E1785" s="250"/>
    </row>
    <row r="1786" spans="1:5" ht="14.25">
      <c r="A1786"/>
      <c r="B1786"/>
      <c r="C1786"/>
      <c r="D1786"/>
      <c r="E1786" s="250"/>
    </row>
    <row r="1787" spans="1:5" ht="14.25">
      <c r="A1787"/>
      <c r="B1787"/>
      <c r="C1787"/>
      <c r="D1787"/>
      <c r="E1787" s="250"/>
    </row>
    <row r="1788" spans="1:5" ht="14.25">
      <c r="A1788"/>
      <c r="B1788"/>
      <c r="C1788"/>
      <c r="D1788"/>
      <c r="E1788" s="250"/>
    </row>
    <row r="1789" spans="1:5" ht="14.25">
      <c r="A1789"/>
      <c r="B1789"/>
      <c r="C1789"/>
      <c r="D1789"/>
      <c r="E1789" s="250"/>
    </row>
    <row r="1790" spans="1:5" ht="14.25">
      <c r="A1790"/>
      <c r="B1790"/>
      <c r="C1790"/>
      <c r="D1790"/>
      <c r="E1790" s="250"/>
    </row>
    <row r="1791" spans="1:5" ht="14.25">
      <c r="A1791"/>
      <c r="B1791"/>
      <c r="C1791"/>
      <c r="D1791"/>
      <c r="E1791" s="250"/>
    </row>
    <row r="1792" spans="1:5" ht="14.25">
      <c r="A1792"/>
      <c r="B1792"/>
      <c r="C1792"/>
      <c r="D1792"/>
      <c r="E1792" s="250"/>
    </row>
    <row r="1793" spans="1:5" ht="14.25">
      <c r="A1793"/>
      <c r="B1793"/>
      <c r="C1793"/>
      <c r="D1793"/>
      <c r="E1793" s="250"/>
    </row>
    <row r="1794" spans="1:5" ht="14.25">
      <c r="A1794"/>
      <c r="B1794"/>
      <c r="C1794"/>
      <c r="D1794"/>
      <c r="E1794" s="250"/>
    </row>
    <row r="1795" spans="1:5" ht="14.25">
      <c r="A1795"/>
      <c r="B1795"/>
      <c r="C1795"/>
      <c r="D1795"/>
      <c r="E1795" s="250"/>
    </row>
    <row r="1796" spans="1:5" ht="14.25">
      <c r="A1796"/>
      <c r="B1796"/>
      <c r="C1796"/>
      <c r="D1796"/>
      <c r="E1796" s="250"/>
    </row>
    <row r="1797" spans="1:5" ht="14.25">
      <c r="A1797"/>
      <c r="B1797"/>
      <c r="C1797"/>
      <c r="D1797"/>
      <c r="E1797" s="250"/>
    </row>
    <row r="1798" spans="1:5" ht="14.25">
      <c r="A1798"/>
      <c r="B1798"/>
      <c r="C1798"/>
      <c r="D1798"/>
      <c r="E1798" s="250"/>
    </row>
    <row r="1799" spans="1:5" ht="14.25">
      <c r="A1799"/>
      <c r="B1799"/>
      <c r="C1799"/>
      <c r="D1799"/>
      <c r="E1799" s="250"/>
    </row>
    <row r="1800" spans="1:5" ht="14.25">
      <c r="A1800"/>
      <c r="B1800"/>
      <c r="C1800"/>
      <c r="D1800"/>
      <c r="E1800" s="250"/>
    </row>
    <row r="1801" spans="1:5" ht="14.25">
      <c r="A1801"/>
      <c r="B1801"/>
      <c r="C1801"/>
      <c r="D1801"/>
      <c r="E1801" s="250"/>
    </row>
    <row r="1802" spans="1:5" ht="14.25">
      <c r="A1802"/>
      <c r="B1802"/>
      <c r="C1802"/>
      <c r="D1802"/>
      <c r="E1802" s="250"/>
    </row>
    <row r="1803" spans="1:5" ht="14.25">
      <c r="A1803"/>
      <c r="B1803"/>
      <c r="C1803"/>
      <c r="D1803"/>
      <c r="E1803" s="250"/>
    </row>
    <row r="1804" spans="1:5" ht="14.25">
      <c r="A1804"/>
      <c r="B1804"/>
      <c r="C1804"/>
      <c r="D1804"/>
      <c r="E1804" s="250"/>
    </row>
    <row r="1805" spans="1:5" ht="14.25">
      <c r="A1805"/>
      <c r="B1805"/>
      <c r="C1805"/>
      <c r="D1805"/>
      <c r="E1805" s="250"/>
    </row>
    <row r="1806" spans="1:5" ht="14.25">
      <c r="A1806"/>
      <c r="B1806"/>
      <c r="C1806"/>
      <c r="D1806"/>
      <c r="E1806" s="250"/>
    </row>
    <row r="1807" spans="1:5" ht="14.25">
      <c r="A1807"/>
      <c r="B1807"/>
      <c r="C1807"/>
      <c r="D1807"/>
      <c r="E1807" s="250"/>
    </row>
    <row r="1808" spans="1:5" ht="14.25">
      <c r="A1808"/>
      <c r="B1808"/>
      <c r="C1808"/>
      <c r="D1808"/>
      <c r="E1808" s="250"/>
    </row>
    <row r="1809" spans="1:5" ht="14.25">
      <c r="A1809"/>
      <c r="B1809"/>
      <c r="C1809"/>
      <c r="D1809"/>
      <c r="E1809" s="250"/>
    </row>
    <row r="1810" spans="1:5" ht="14.25">
      <c r="A1810"/>
      <c r="B1810"/>
      <c r="C1810"/>
      <c r="D1810"/>
      <c r="E1810" s="250"/>
    </row>
    <row r="1811" spans="1:5" ht="14.25">
      <c r="A1811"/>
      <c r="B1811"/>
      <c r="C1811"/>
      <c r="D1811"/>
      <c r="E1811" s="250"/>
    </row>
    <row r="1812" spans="1:5" ht="14.25">
      <c r="A1812"/>
      <c r="B1812"/>
      <c r="C1812"/>
      <c r="D1812"/>
      <c r="E1812" s="250"/>
    </row>
    <row r="1813" spans="1:5" ht="14.25">
      <c r="A1813"/>
      <c r="B1813"/>
      <c r="C1813"/>
      <c r="D1813"/>
      <c r="E1813" s="250"/>
    </row>
    <row r="1814" spans="1:5" ht="14.25">
      <c r="A1814"/>
      <c r="B1814"/>
      <c r="C1814"/>
      <c r="D1814"/>
      <c r="E1814" s="250"/>
    </row>
    <row r="1815" spans="1:5" ht="14.25">
      <c r="A1815"/>
      <c r="B1815"/>
      <c r="C1815"/>
      <c r="D1815"/>
      <c r="E1815" s="250"/>
    </row>
    <row r="1816" spans="1:5" ht="14.25">
      <c r="A1816"/>
      <c r="B1816"/>
      <c r="C1816"/>
      <c r="D1816"/>
      <c r="E1816" s="250"/>
    </row>
    <row r="1817" spans="1:5" ht="14.25">
      <c r="A1817"/>
      <c r="B1817"/>
      <c r="C1817"/>
      <c r="D1817"/>
      <c r="E1817" s="250"/>
    </row>
    <row r="1818" spans="1:5" ht="14.25">
      <c r="A1818"/>
      <c r="B1818"/>
      <c r="C1818"/>
      <c r="D1818"/>
      <c r="E1818" s="250"/>
    </row>
    <row r="1819" spans="1:5" ht="14.25">
      <c r="A1819"/>
      <c r="B1819"/>
      <c r="C1819"/>
      <c r="D1819"/>
      <c r="E1819" s="250"/>
    </row>
    <row r="1820" spans="1:5" ht="14.25">
      <c r="A1820"/>
      <c r="B1820"/>
      <c r="C1820"/>
      <c r="D1820"/>
      <c r="E1820" s="250"/>
    </row>
    <row r="1821" spans="1:5" ht="14.25">
      <c r="A1821"/>
      <c r="B1821"/>
      <c r="C1821"/>
      <c r="D1821"/>
      <c r="E1821" s="250"/>
    </row>
    <row r="1822" spans="1:5" ht="14.25">
      <c r="A1822"/>
      <c r="B1822"/>
      <c r="C1822"/>
      <c r="D1822"/>
      <c r="E1822" s="250"/>
    </row>
    <row r="1823" spans="1:5" ht="14.25">
      <c r="A1823"/>
      <c r="B1823"/>
      <c r="C1823"/>
      <c r="D1823"/>
      <c r="E1823" s="250"/>
    </row>
    <row r="1824" spans="1:5" ht="14.25">
      <c r="A1824"/>
      <c r="B1824"/>
      <c r="C1824"/>
      <c r="D1824"/>
      <c r="E1824" s="250"/>
    </row>
    <row r="1825" spans="1:5" ht="14.25">
      <c r="A1825"/>
      <c r="B1825"/>
      <c r="C1825"/>
      <c r="D1825"/>
      <c r="E1825" s="250"/>
    </row>
    <row r="1826" spans="1:5" ht="14.25">
      <c r="A1826"/>
      <c r="B1826"/>
      <c r="C1826"/>
      <c r="D1826"/>
      <c r="E1826" s="250"/>
    </row>
    <row r="1827" spans="1:5" ht="14.25">
      <c r="A1827"/>
      <c r="B1827"/>
      <c r="C1827"/>
      <c r="D1827"/>
      <c r="E1827" s="250"/>
    </row>
    <row r="1828" spans="1:5" ht="14.25">
      <c r="A1828"/>
      <c r="B1828"/>
      <c r="C1828"/>
      <c r="D1828"/>
      <c r="E1828" s="250"/>
    </row>
    <row r="1829" spans="1:5" ht="14.25">
      <c r="A1829"/>
      <c r="B1829"/>
      <c r="C1829"/>
      <c r="D1829"/>
      <c r="E1829" s="250"/>
    </row>
    <row r="1830" spans="1:5" ht="14.25">
      <c r="A1830"/>
      <c r="B1830"/>
      <c r="C1830"/>
      <c r="D1830"/>
      <c r="E1830" s="250"/>
    </row>
    <row r="1831" spans="1:5" ht="14.25">
      <c r="A1831"/>
      <c r="B1831"/>
      <c r="C1831"/>
      <c r="D1831"/>
      <c r="E1831" s="250"/>
    </row>
    <row r="1832" spans="1:5" ht="14.25">
      <c r="A1832"/>
      <c r="B1832"/>
      <c r="C1832"/>
      <c r="D1832"/>
      <c r="E1832" s="250"/>
    </row>
    <row r="1833" spans="1:5" ht="14.25">
      <c r="A1833"/>
      <c r="B1833"/>
      <c r="C1833"/>
      <c r="D1833"/>
      <c r="E1833" s="250"/>
    </row>
    <row r="1834" spans="1:5" ht="14.25">
      <c r="A1834"/>
      <c r="B1834"/>
      <c r="C1834"/>
      <c r="D1834"/>
      <c r="E1834" s="333"/>
    </row>
    <row r="1835" spans="1:5" ht="14.25">
      <c r="A1835"/>
      <c r="B1835"/>
      <c r="C1835"/>
      <c r="D1835"/>
      <c r="E1835" s="333"/>
    </row>
    <row r="1836" spans="1:5" ht="14.25">
      <c r="A1836"/>
      <c r="B1836"/>
      <c r="C1836"/>
      <c r="D1836"/>
      <c r="E1836" s="333"/>
    </row>
    <row r="1837" spans="1:5" ht="14.25">
      <c r="A1837"/>
      <c r="B1837"/>
      <c r="C1837"/>
      <c r="D1837"/>
      <c r="E1837" s="250"/>
    </row>
    <row r="1838" spans="1:5" ht="14.25">
      <c r="A1838"/>
      <c r="B1838"/>
      <c r="C1838"/>
      <c r="D1838"/>
      <c r="E1838" s="250"/>
    </row>
    <row r="1839" spans="1:5" ht="14.25">
      <c r="A1839"/>
      <c r="B1839"/>
      <c r="C1839"/>
      <c r="D1839"/>
      <c r="E1839" s="250"/>
    </row>
    <row r="1840" spans="1:5" ht="14.25">
      <c r="A1840"/>
      <c r="B1840"/>
      <c r="C1840"/>
      <c r="D1840"/>
      <c r="E1840" s="250"/>
    </row>
    <row r="1841" spans="1:5" ht="14.25">
      <c r="A1841"/>
      <c r="B1841"/>
      <c r="C1841"/>
      <c r="D1841"/>
      <c r="E1841" s="250"/>
    </row>
    <row r="1842" spans="1:5" ht="14.25">
      <c r="A1842"/>
      <c r="B1842"/>
      <c r="C1842"/>
      <c r="D1842"/>
      <c r="E1842" s="250"/>
    </row>
    <row r="1843" spans="1:5" ht="14.25">
      <c r="A1843"/>
      <c r="B1843"/>
      <c r="C1843"/>
      <c r="D1843"/>
      <c r="E1843" s="250"/>
    </row>
    <row r="1844" spans="1:5" ht="14.25">
      <c r="A1844"/>
      <c r="B1844"/>
      <c r="C1844"/>
      <c r="D1844"/>
      <c r="E1844" s="250"/>
    </row>
    <row r="1845" spans="1:5" ht="14.25">
      <c r="A1845"/>
      <c r="B1845"/>
      <c r="C1845"/>
      <c r="D1845"/>
      <c r="E1845" s="250"/>
    </row>
    <row r="1846" spans="1:5" ht="14.25">
      <c r="A1846"/>
      <c r="B1846"/>
      <c r="C1846"/>
      <c r="D1846"/>
      <c r="E1846" s="333"/>
    </row>
    <row r="1847" spans="1:5" ht="14.25">
      <c r="A1847"/>
      <c r="B1847"/>
      <c r="C1847"/>
      <c r="D1847"/>
      <c r="E1847" s="250"/>
    </row>
    <row r="1848" spans="1:5" ht="14.25">
      <c r="A1848"/>
      <c r="B1848"/>
      <c r="C1848"/>
      <c r="D1848"/>
      <c r="E1848" s="333"/>
    </row>
    <row r="1849" spans="1:5" ht="14.25">
      <c r="A1849"/>
      <c r="B1849"/>
      <c r="C1849"/>
      <c r="D1849"/>
      <c r="E1849" s="250"/>
    </row>
    <row r="1850" spans="1:5" ht="14.25">
      <c r="A1850"/>
      <c r="B1850"/>
      <c r="C1850"/>
      <c r="D1850"/>
      <c r="E1850" s="250"/>
    </row>
    <row r="1851" spans="1:5" ht="14.25">
      <c r="A1851"/>
      <c r="B1851"/>
      <c r="C1851"/>
      <c r="D1851"/>
      <c r="E1851" s="250"/>
    </row>
    <row r="1852" spans="1:5" ht="14.25">
      <c r="A1852"/>
      <c r="B1852"/>
      <c r="C1852"/>
      <c r="D1852"/>
      <c r="E1852" s="250"/>
    </row>
    <row r="1853" spans="1:5" ht="14.25">
      <c r="A1853"/>
      <c r="B1853"/>
      <c r="C1853"/>
      <c r="D1853"/>
      <c r="E1853" s="250"/>
    </row>
    <row r="1854" spans="1:5" ht="14.25">
      <c r="A1854"/>
      <c r="B1854"/>
      <c r="C1854"/>
      <c r="D1854"/>
      <c r="E1854" s="250"/>
    </row>
    <row r="1855" spans="1:5" ht="14.25">
      <c r="A1855"/>
      <c r="B1855"/>
      <c r="C1855"/>
      <c r="D1855"/>
      <c r="E1855" s="250"/>
    </row>
    <row r="1856" spans="1:5" ht="14.25">
      <c r="A1856"/>
      <c r="B1856"/>
      <c r="C1856"/>
      <c r="D1856"/>
      <c r="E1856" s="250"/>
    </row>
    <row r="1857" spans="1:5" ht="14.25">
      <c r="A1857"/>
      <c r="B1857"/>
      <c r="C1857"/>
      <c r="D1857"/>
      <c r="E1857" s="333"/>
    </row>
    <row r="1858" spans="1:5" ht="14.25">
      <c r="A1858"/>
      <c r="B1858"/>
      <c r="C1858"/>
      <c r="D1858"/>
      <c r="E1858" s="250"/>
    </row>
    <row r="1859" spans="1:5" ht="14.25">
      <c r="A1859"/>
      <c r="B1859"/>
      <c r="C1859"/>
      <c r="D1859"/>
      <c r="E1859" s="333"/>
    </row>
    <row r="1860" spans="1:5" ht="14.25">
      <c r="A1860"/>
      <c r="B1860"/>
      <c r="C1860"/>
      <c r="D1860"/>
      <c r="E1860" s="250"/>
    </row>
    <row r="1861" spans="1:5" ht="14.25">
      <c r="A1861"/>
      <c r="B1861"/>
      <c r="C1861"/>
      <c r="D1861"/>
      <c r="E1861" s="333"/>
    </row>
    <row r="1862" spans="1:5" ht="14.25">
      <c r="A1862"/>
      <c r="B1862"/>
      <c r="C1862"/>
      <c r="D1862"/>
      <c r="E1862" s="250"/>
    </row>
    <row r="1863" spans="1:5" ht="14.25">
      <c r="A1863"/>
      <c r="B1863"/>
      <c r="C1863"/>
      <c r="D1863"/>
      <c r="E1863" s="250"/>
    </row>
    <row r="1864" spans="1:5" ht="14.25">
      <c r="A1864"/>
      <c r="B1864"/>
      <c r="C1864"/>
      <c r="D1864"/>
      <c r="E1864" s="250"/>
    </row>
    <row r="1865" spans="1:5" ht="14.25">
      <c r="A1865"/>
      <c r="B1865"/>
      <c r="C1865"/>
      <c r="D1865"/>
      <c r="E1865" s="250"/>
    </row>
    <row r="1866" spans="1:5" ht="14.25">
      <c r="A1866"/>
      <c r="B1866"/>
      <c r="C1866"/>
      <c r="D1866"/>
      <c r="E1866" s="250"/>
    </row>
    <row r="1867" spans="1:5" ht="14.25">
      <c r="A1867"/>
      <c r="B1867"/>
      <c r="C1867"/>
      <c r="D1867"/>
      <c r="E1867" s="250"/>
    </row>
    <row r="1868" spans="1:5" ht="14.25">
      <c r="A1868"/>
      <c r="B1868"/>
      <c r="C1868"/>
      <c r="D1868"/>
      <c r="E1868" s="250"/>
    </row>
    <row r="1869" spans="1:5" ht="14.25">
      <c r="A1869"/>
      <c r="B1869"/>
      <c r="C1869"/>
      <c r="D1869"/>
      <c r="E1869" s="250"/>
    </row>
    <row r="1870" spans="1:5" ht="14.25">
      <c r="A1870"/>
      <c r="B1870"/>
      <c r="C1870"/>
      <c r="D1870"/>
      <c r="E1870" s="250"/>
    </row>
    <row r="1871" spans="1:5" ht="14.25">
      <c r="A1871"/>
      <c r="B1871"/>
      <c r="C1871"/>
      <c r="D1871"/>
      <c r="E1871" s="250"/>
    </row>
    <row r="1872" spans="1:5" ht="14.25">
      <c r="A1872"/>
      <c r="B1872"/>
      <c r="C1872"/>
      <c r="D1872"/>
      <c r="E1872" s="250"/>
    </row>
    <row r="1873" spans="1:5" ht="14.25">
      <c r="A1873"/>
      <c r="B1873"/>
      <c r="C1873"/>
      <c r="D1873"/>
      <c r="E1873" s="250"/>
    </row>
    <row r="1874" spans="1:5" ht="14.25">
      <c r="A1874"/>
      <c r="B1874"/>
      <c r="C1874"/>
      <c r="D1874"/>
      <c r="E1874" s="250"/>
    </row>
    <row r="1875" spans="1:5" ht="14.25">
      <c r="A1875"/>
      <c r="B1875"/>
      <c r="C1875"/>
      <c r="D1875"/>
      <c r="E1875" s="250"/>
    </row>
    <row r="1876" spans="1:5" ht="14.25">
      <c r="A1876"/>
      <c r="B1876"/>
      <c r="C1876"/>
      <c r="D1876"/>
      <c r="E1876" s="250"/>
    </row>
    <row r="1877" spans="1:5" ht="14.25">
      <c r="A1877"/>
      <c r="B1877"/>
      <c r="C1877"/>
      <c r="D1877"/>
      <c r="E1877" s="250"/>
    </row>
    <row r="1878" spans="1:5" ht="14.25">
      <c r="A1878"/>
      <c r="B1878"/>
      <c r="C1878"/>
      <c r="D1878"/>
      <c r="E1878" s="250"/>
    </row>
    <row r="1879" spans="1:5" ht="14.25">
      <c r="A1879"/>
      <c r="B1879"/>
      <c r="C1879"/>
      <c r="D1879"/>
      <c r="E1879" s="250"/>
    </row>
    <row r="1880" spans="1:5" ht="14.25">
      <c r="A1880"/>
      <c r="B1880"/>
      <c r="C1880"/>
      <c r="D1880"/>
      <c r="E1880" s="250"/>
    </row>
    <row r="1881" spans="1:5" ht="14.25">
      <c r="A1881"/>
      <c r="B1881"/>
      <c r="C1881"/>
      <c r="D1881"/>
      <c r="E1881" s="250"/>
    </row>
    <row r="1882" spans="1:5" ht="14.25">
      <c r="A1882"/>
      <c r="B1882"/>
      <c r="C1882"/>
      <c r="D1882"/>
      <c r="E1882" s="250"/>
    </row>
    <row r="1883" spans="1:5" ht="14.25">
      <c r="A1883"/>
      <c r="B1883"/>
      <c r="C1883"/>
      <c r="D1883"/>
      <c r="E1883" s="250"/>
    </row>
    <row r="1884" spans="1:5" ht="14.25">
      <c r="A1884"/>
      <c r="B1884"/>
      <c r="C1884"/>
      <c r="D1884"/>
      <c r="E1884" s="250"/>
    </row>
    <row r="1885" spans="1:5" ht="14.25">
      <c r="A1885"/>
      <c r="B1885"/>
      <c r="C1885"/>
      <c r="D1885"/>
      <c r="E1885" s="250"/>
    </row>
    <row r="1886" spans="1:5" ht="14.25">
      <c r="A1886"/>
      <c r="B1886"/>
      <c r="C1886"/>
      <c r="D1886"/>
      <c r="E1886" s="250"/>
    </row>
    <row r="1887" spans="1:5" ht="14.25">
      <c r="A1887"/>
      <c r="B1887"/>
      <c r="C1887"/>
      <c r="D1887"/>
      <c r="E1887" s="333"/>
    </row>
    <row r="1888" spans="1:5" ht="14.25">
      <c r="A1888"/>
      <c r="B1888"/>
      <c r="C1888"/>
      <c r="D1888"/>
      <c r="E1888" s="333"/>
    </row>
    <row r="1889" spans="1:5" ht="14.25">
      <c r="A1889"/>
      <c r="B1889"/>
      <c r="C1889"/>
      <c r="D1889"/>
      <c r="E1889" s="333"/>
    </row>
    <row r="1890" spans="1:5" ht="14.25">
      <c r="A1890"/>
      <c r="B1890"/>
      <c r="C1890"/>
      <c r="D1890"/>
      <c r="E1890" s="250"/>
    </row>
    <row r="1891" spans="1:5" ht="14.25">
      <c r="A1891"/>
      <c r="B1891"/>
      <c r="C1891"/>
      <c r="D1891"/>
      <c r="E1891" s="333"/>
    </row>
    <row r="1892" spans="1:5" ht="14.25">
      <c r="A1892"/>
      <c r="B1892"/>
      <c r="C1892"/>
      <c r="D1892"/>
      <c r="E1892" s="333"/>
    </row>
    <row r="1893" spans="1:5" ht="14.25">
      <c r="A1893"/>
      <c r="B1893"/>
      <c r="C1893"/>
      <c r="D1893"/>
      <c r="E1893" s="333"/>
    </row>
    <row r="1894" spans="1:5" ht="14.25">
      <c r="A1894"/>
      <c r="B1894"/>
      <c r="C1894"/>
      <c r="D1894"/>
      <c r="E1894" s="333"/>
    </row>
    <row r="1895" spans="1:5" ht="14.25">
      <c r="A1895"/>
      <c r="B1895"/>
      <c r="C1895"/>
      <c r="D1895"/>
      <c r="E1895" s="333"/>
    </row>
    <row r="1896" spans="1:5" ht="14.25">
      <c r="A1896"/>
      <c r="B1896"/>
      <c r="C1896"/>
      <c r="D1896"/>
      <c r="E1896" s="333"/>
    </row>
    <row r="1897" spans="1:5" ht="14.25">
      <c r="A1897"/>
      <c r="B1897"/>
      <c r="C1897"/>
      <c r="D1897"/>
      <c r="E1897" s="333"/>
    </row>
    <row r="1898" spans="1:5" ht="14.25">
      <c r="A1898"/>
      <c r="B1898"/>
      <c r="C1898"/>
      <c r="D1898"/>
      <c r="E1898" s="333"/>
    </row>
    <row r="1899" spans="1:5" ht="14.25">
      <c r="A1899"/>
      <c r="B1899"/>
      <c r="C1899"/>
      <c r="D1899"/>
      <c r="E1899" s="333"/>
    </row>
    <row r="1900" spans="1:5" ht="14.25">
      <c r="A1900"/>
      <c r="B1900"/>
      <c r="C1900"/>
      <c r="D1900"/>
      <c r="E1900" s="333"/>
    </row>
    <row r="1901" spans="1:5" ht="14.25">
      <c r="A1901"/>
      <c r="B1901"/>
      <c r="C1901"/>
      <c r="D1901"/>
      <c r="E1901" s="250"/>
    </row>
    <row r="1902" spans="1:5" ht="14.25">
      <c r="A1902"/>
      <c r="B1902"/>
      <c r="C1902"/>
      <c r="D1902"/>
      <c r="E1902" s="250"/>
    </row>
    <row r="1903" spans="1:5" ht="14.25">
      <c r="A1903"/>
      <c r="B1903"/>
      <c r="C1903"/>
      <c r="D1903"/>
      <c r="E1903" s="250"/>
    </row>
    <row r="1904" spans="1:5" ht="14.25">
      <c r="A1904"/>
      <c r="B1904"/>
      <c r="C1904"/>
      <c r="D1904"/>
      <c r="E1904" s="250"/>
    </row>
    <row r="1905" spans="1:5" ht="14.25">
      <c r="A1905"/>
      <c r="B1905"/>
      <c r="C1905"/>
      <c r="D1905"/>
      <c r="E1905" s="250"/>
    </row>
    <row r="1906" spans="1:5" ht="14.25">
      <c r="A1906"/>
      <c r="B1906"/>
      <c r="C1906"/>
      <c r="D1906"/>
      <c r="E1906" s="250"/>
    </row>
    <row r="1907" spans="1:5" ht="14.25">
      <c r="A1907"/>
      <c r="B1907"/>
      <c r="C1907"/>
      <c r="D1907"/>
      <c r="E1907" s="250"/>
    </row>
    <row r="1908" spans="1:5" ht="14.25">
      <c r="A1908"/>
      <c r="B1908"/>
      <c r="C1908"/>
      <c r="D1908"/>
      <c r="E1908" s="250"/>
    </row>
    <row r="1909" spans="1:5" ht="14.25">
      <c r="A1909"/>
      <c r="B1909"/>
      <c r="C1909"/>
      <c r="D1909"/>
      <c r="E1909" s="250"/>
    </row>
    <row r="1910" spans="1:5" ht="14.25">
      <c r="A1910"/>
      <c r="B1910"/>
      <c r="C1910"/>
      <c r="D1910"/>
      <c r="E1910" s="250"/>
    </row>
    <row r="1911" spans="1:5" ht="14.25">
      <c r="A1911"/>
      <c r="B1911"/>
      <c r="C1911"/>
      <c r="D1911"/>
      <c r="E1911" s="250"/>
    </row>
    <row r="1912" spans="1:5" ht="14.25">
      <c r="A1912"/>
      <c r="B1912"/>
      <c r="C1912"/>
      <c r="D1912"/>
      <c r="E1912" s="250"/>
    </row>
    <row r="1913" spans="1:5" ht="14.25">
      <c r="A1913"/>
      <c r="B1913"/>
      <c r="C1913"/>
      <c r="D1913"/>
      <c r="E1913" s="250"/>
    </row>
    <row r="1914" spans="1:5" ht="14.25">
      <c r="A1914"/>
      <c r="B1914"/>
      <c r="C1914"/>
      <c r="D1914"/>
      <c r="E1914" s="250"/>
    </row>
    <row r="1915" spans="1:5" ht="14.25">
      <c r="A1915"/>
      <c r="B1915"/>
      <c r="C1915"/>
      <c r="D1915"/>
      <c r="E1915" s="250"/>
    </row>
    <row r="1916" spans="1:5" ht="14.25">
      <c r="A1916"/>
      <c r="B1916"/>
      <c r="C1916"/>
      <c r="D1916"/>
      <c r="E1916" s="250"/>
    </row>
    <row r="1917" spans="1:5" ht="14.25">
      <c r="A1917"/>
      <c r="B1917"/>
      <c r="C1917"/>
      <c r="D1917"/>
      <c r="E1917" s="250"/>
    </row>
    <row r="1918" spans="1:5" ht="14.25">
      <c r="A1918"/>
      <c r="B1918"/>
      <c r="C1918"/>
      <c r="D1918"/>
      <c r="E1918" s="250"/>
    </row>
    <row r="1919" spans="1:5" ht="14.25">
      <c r="A1919"/>
      <c r="B1919"/>
      <c r="C1919"/>
      <c r="D1919"/>
      <c r="E1919" s="250"/>
    </row>
    <row r="1920" spans="1:5" ht="14.25">
      <c r="A1920"/>
      <c r="B1920"/>
      <c r="C1920"/>
      <c r="D1920"/>
      <c r="E1920" s="333"/>
    </row>
    <row r="1921" spans="1:5" ht="14.25">
      <c r="A1921"/>
      <c r="B1921"/>
      <c r="C1921"/>
      <c r="D1921"/>
      <c r="E1921" s="333"/>
    </row>
    <row r="1922" spans="1:5" ht="14.25">
      <c r="A1922"/>
      <c r="B1922"/>
      <c r="C1922"/>
      <c r="D1922"/>
      <c r="E1922" s="250"/>
    </row>
    <row r="1923" spans="1:5" ht="14.25">
      <c r="A1923"/>
      <c r="B1923"/>
      <c r="C1923"/>
      <c r="D1923"/>
      <c r="E1923" s="250"/>
    </row>
    <row r="1924" spans="1:5" ht="14.25">
      <c r="A1924"/>
      <c r="B1924"/>
      <c r="C1924"/>
      <c r="D1924"/>
      <c r="E1924" s="250"/>
    </row>
    <row r="1925" spans="1:5" ht="14.25">
      <c r="A1925"/>
      <c r="B1925"/>
      <c r="C1925"/>
      <c r="D1925"/>
      <c r="E1925" s="250"/>
    </row>
    <row r="1926" spans="1:5" ht="14.25">
      <c r="A1926"/>
      <c r="B1926"/>
      <c r="C1926"/>
      <c r="D1926"/>
      <c r="E1926" s="250"/>
    </row>
    <row r="1927" spans="1:5" ht="14.25">
      <c r="A1927"/>
      <c r="B1927"/>
      <c r="C1927"/>
      <c r="D1927"/>
      <c r="E1927" s="250"/>
    </row>
    <row r="1928" spans="1:5" ht="14.25">
      <c r="A1928"/>
      <c r="B1928"/>
      <c r="C1928"/>
      <c r="D1928"/>
      <c r="E1928" s="250"/>
    </row>
    <row r="1929" spans="1:5" ht="14.25">
      <c r="A1929"/>
      <c r="B1929"/>
      <c r="C1929"/>
      <c r="D1929"/>
      <c r="E1929" s="250"/>
    </row>
    <row r="1930" spans="1:5" ht="14.25">
      <c r="A1930"/>
      <c r="B1930"/>
      <c r="C1930"/>
      <c r="D1930"/>
      <c r="E1930" s="250"/>
    </row>
    <row r="1931" spans="1:5" ht="14.25">
      <c r="A1931"/>
      <c r="B1931"/>
      <c r="C1931"/>
      <c r="D1931"/>
      <c r="E1931" s="250"/>
    </row>
    <row r="1932" spans="1:5" ht="14.25">
      <c r="A1932"/>
      <c r="B1932"/>
      <c r="C1932"/>
      <c r="D1932"/>
      <c r="E1932" s="250"/>
    </row>
    <row r="1933" spans="1:5" ht="14.25">
      <c r="A1933"/>
      <c r="B1933"/>
      <c r="C1933"/>
      <c r="D1933"/>
      <c r="E1933" s="250"/>
    </row>
    <row r="1934" spans="1:5" ht="14.25">
      <c r="A1934"/>
      <c r="B1934"/>
      <c r="C1934"/>
      <c r="D1934"/>
      <c r="E1934" s="250"/>
    </row>
    <row r="1935" spans="1:5" ht="14.25">
      <c r="A1935"/>
      <c r="B1935"/>
      <c r="C1935"/>
      <c r="D1935"/>
      <c r="E1935" s="250"/>
    </row>
    <row r="1936" spans="1:5" ht="14.25">
      <c r="A1936"/>
      <c r="B1936"/>
      <c r="C1936"/>
      <c r="D1936"/>
      <c r="E1936" s="250"/>
    </row>
    <row r="1937" spans="1:5" ht="14.25">
      <c r="A1937"/>
      <c r="B1937"/>
      <c r="C1937"/>
      <c r="D1937"/>
      <c r="E1937" s="250"/>
    </row>
    <row r="1938" spans="1:5" ht="14.25">
      <c r="A1938"/>
      <c r="B1938"/>
      <c r="C1938"/>
      <c r="D1938"/>
      <c r="E1938" s="333"/>
    </row>
    <row r="1939" spans="1:5" ht="14.25">
      <c r="A1939"/>
      <c r="B1939"/>
      <c r="C1939"/>
      <c r="D1939"/>
      <c r="E1939" s="250"/>
    </row>
    <row r="1940" spans="1:5" ht="14.25">
      <c r="A1940"/>
      <c r="B1940"/>
      <c r="C1940"/>
      <c r="D1940"/>
      <c r="E1940" s="250"/>
    </row>
    <row r="1941" spans="1:5" ht="14.25">
      <c r="A1941"/>
      <c r="B1941"/>
      <c r="C1941"/>
      <c r="D1941"/>
      <c r="E1941" s="250"/>
    </row>
    <row r="1942" spans="1:5" ht="14.25">
      <c r="A1942"/>
      <c r="B1942"/>
      <c r="C1942"/>
      <c r="D1942"/>
      <c r="E1942" s="250"/>
    </row>
    <row r="1943" spans="1:5" ht="14.25">
      <c r="A1943"/>
      <c r="B1943"/>
      <c r="C1943"/>
      <c r="D1943"/>
      <c r="E1943" s="250"/>
    </row>
    <row r="1944" spans="1:5" ht="14.25">
      <c r="A1944"/>
      <c r="B1944"/>
      <c r="C1944"/>
      <c r="D1944"/>
      <c r="E1944" s="250"/>
    </row>
    <row r="1945" spans="1:5" ht="14.25">
      <c r="A1945"/>
      <c r="B1945"/>
      <c r="C1945"/>
      <c r="D1945"/>
      <c r="E1945" s="250"/>
    </row>
    <row r="1946" spans="1:5" ht="14.25">
      <c r="A1946"/>
      <c r="B1946"/>
      <c r="C1946"/>
      <c r="D1946"/>
      <c r="E1946" s="250"/>
    </row>
    <row r="1947" spans="1:5" ht="14.25">
      <c r="A1947"/>
      <c r="B1947"/>
      <c r="C1947"/>
      <c r="D1947"/>
      <c r="E1947" s="250"/>
    </row>
    <row r="1948" spans="1:5" ht="14.25">
      <c r="A1948"/>
      <c r="B1948"/>
      <c r="C1948"/>
      <c r="D1948"/>
      <c r="E1948" s="250"/>
    </row>
    <row r="1949" spans="1:5" ht="14.25">
      <c r="A1949"/>
      <c r="B1949"/>
      <c r="C1949"/>
      <c r="D1949"/>
      <c r="E1949" s="250"/>
    </row>
    <row r="1950" spans="1:5" ht="14.25">
      <c r="A1950"/>
      <c r="B1950"/>
      <c r="C1950"/>
      <c r="D1950"/>
      <c r="E1950" s="250"/>
    </row>
    <row r="1951" spans="1:5" ht="14.25">
      <c r="A1951"/>
      <c r="B1951"/>
      <c r="C1951"/>
      <c r="D1951"/>
      <c r="E1951" s="250"/>
    </row>
    <row r="1952" spans="1:5" ht="14.25">
      <c r="A1952"/>
      <c r="B1952"/>
      <c r="C1952"/>
      <c r="D1952"/>
      <c r="E1952" s="250"/>
    </row>
    <row r="1953" spans="1:5" ht="14.25">
      <c r="A1953"/>
      <c r="B1953"/>
      <c r="C1953"/>
      <c r="D1953"/>
      <c r="E1953" s="250"/>
    </row>
    <row r="1954" spans="1:5" ht="14.25">
      <c r="A1954"/>
      <c r="B1954"/>
      <c r="C1954"/>
      <c r="D1954"/>
      <c r="E1954" s="250"/>
    </row>
    <row r="1955" spans="1:5" ht="14.25">
      <c r="A1955"/>
      <c r="B1955"/>
      <c r="C1955"/>
      <c r="D1955"/>
      <c r="E1955" s="250"/>
    </row>
    <row r="1956" spans="1:5" ht="14.25">
      <c r="A1956"/>
      <c r="B1956"/>
      <c r="C1956"/>
      <c r="D1956"/>
      <c r="E1956" s="250"/>
    </row>
    <row r="1957" spans="1:5" ht="14.25">
      <c r="A1957"/>
      <c r="B1957"/>
      <c r="C1957"/>
      <c r="D1957"/>
      <c r="E1957" s="250"/>
    </row>
    <row r="1958" spans="1:5" ht="14.25">
      <c r="A1958"/>
      <c r="B1958"/>
      <c r="C1958"/>
      <c r="D1958"/>
      <c r="E1958" s="250"/>
    </row>
    <row r="1959" spans="1:5" ht="14.25">
      <c r="A1959"/>
      <c r="B1959"/>
      <c r="C1959"/>
      <c r="D1959"/>
      <c r="E1959" s="250"/>
    </row>
    <row r="1960" spans="1:5" ht="14.25">
      <c r="A1960"/>
      <c r="B1960"/>
      <c r="C1960"/>
      <c r="D1960"/>
      <c r="E1960" s="250"/>
    </row>
    <row r="1961" spans="1:5" ht="14.25">
      <c r="A1961"/>
      <c r="B1961"/>
      <c r="C1961"/>
      <c r="D1961"/>
      <c r="E1961" s="250"/>
    </row>
    <row r="1962" spans="1:5" ht="14.25">
      <c r="A1962"/>
      <c r="B1962"/>
      <c r="C1962"/>
      <c r="D1962"/>
      <c r="E1962" s="250"/>
    </row>
    <row r="1963" spans="1:5" ht="14.25">
      <c r="A1963"/>
      <c r="B1963"/>
      <c r="C1963"/>
      <c r="D1963"/>
      <c r="E1963" s="250"/>
    </row>
    <row r="1964" spans="1:5" ht="14.25">
      <c r="A1964"/>
      <c r="B1964"/>
      <c r="C1964"/>
      <c r="D1964"/>
      <c r="E1964" s="250"/>
    </row>
    <row r="1965" spans="1:5" ht="14.25">
      <c r="A1965"/>
      <c r="B1965"/>
      <c r="C1965"/>
      <c r="D1965"/>
      <c r="E1965" s="250"/>
    </row>
    <row r="1966" spans="1:5" ht="14.25">
      <c r="A1966"/>
      <c r="B1966"/>
      <c r="C1966"/>
      <c r="D1966"/>
      <c r="E1966" s="250"/>
    </row>
    <row r="1967" spans="1:5" ht="14.25">
      <c r="A1967"/>
      <c r="B1967"/>
      <c r="C1967"/>
      <c r="D1967"/>
      <c r="E1967" s="250"/>
    </row>
    <row r="1968" spans="1:5" ht="14.25">
      <c r="A1968"/>
      <c r="B1968"/>
      <c r="C1968"/>
      <c r="D1968"/>
      <c r="E1968" s="250"/>
    </row>
    <row r="1969" spans="1:5" ht="14.25">
      <c r="A1969"/>
      <c r="B1969"/>
      <c r="C1969"/>
      <c r="D1969"/>
      <c r="E1969" s="250"/>
    </row>
    <row r="1970" spans="1:5" ht="14.25">
      <c r="A1970"/>
      <c r="B1970"/>
      <c r="C1970"/>
      <c r="D1970"/>
      <c r="E1970" s="250"/>
    </row>
    <row r="1971" spans="1:5" ht="14.25">
      <c r="A1971"/>
      <c r="B1971"/>
      <c r="C1971"/>
      <c r="D1971"/>
      <c r="E1971" s="250"/>
    </row>
    <row r="1972" spans="1:5" ht="14.25">
      <c r="A1972"/>
      <c r="B1972"/>
      <c r="C1972"/>
      <c r="D1972"/>
      <c r="E1972" s="250"/>
    </row>
    <row r="1973" spans="1:5" ht="14.25">
      <c r="A1973"/>
      <c r="B1973"/>
      <c r="C1973"/>
      <c r="D1973"/>
      <c r="E1973" s="250"/>
    </row>
    <row r="1974" spans="1:5" ht="14.25">
      <c r="A1974"/>
      <c r="B1974"/>
      <c r="C1974"/>
      <c r="D1974"/>
      <c r="E1974" s="250"/>
    </row>
    <row r="1975" spans="1:5" ht="14.25">
      <c r="A1975"/>
      <c r="B1975"/>
      <c r="C1975"/>
      <c r="D1975"/>
      <c r="E1975" s="250"/>
    </row>
    <row r="1976" spans="1:5" ht="14.25">
      <c r="A1976"/>
      <c r="B1976"/>
      <c r="C1976"/>
      <c r="D1976"/>
      <c r="E1976" s="250"/>
    </row>
    <row r="1977" spans="1:5" ht="14.25">
      <c r="A1977"/>
      <c r="B1977"/>
      <c r="C1977"/>
      <c r="D1977"/>
      <c r="E1977" s="250"/>
    </row>
    <row r="1978" spans="1:5" ht="14.25">
      <c r="A1978"/>
      <c r="B1978"/>
      <c r="C1978"/>
      <c r="D1978"/>
      <c r="E1978" s="250"/>
    </row>
    <row r="1979" spans="1:5" ht="14.25">
      <c r="A1979"/>
      <c r="B1979"/>
      <c r="C1979"/>
      <c r="D1979"/>
      <c r="E1979" s="250"/>
    </row>
    <row r="1980" spans="1:5" ht="14.25">
      <c r="A1980"/>
      <c r="B1980"/>
      <c r="C1980"/>
      <c r="D1980"/>
      <c r="E1980" s="250"/>
    </row>
    <row r="1981" spans="1:5" ht="14.25">
      <c r="A1981"/>
      <c r="B1981"/>
      <c r="C1981"/>
      <c r="D1981"/>
      <c r="E1981" s="250"/>
    </row>
    <row r="1982" spans="1:5" ht="14.25">
      <c r="A1982"/>
      <c r="B1982"/>
      <c r="C1982"/>
      <c r="D1982"/>
      <c r="E1982" s="250"/>
    </row>
    <row r="1983" spans="1:5" ht="14.25">
      <c r="A1983"/>
      <c r="B1983"/>
      <c r="C1983"/>
      <c r="D1983"/>
      <c r="E1983" s="250"/>
    </row>
    <row r="1984" spans="1:5" ht="14.25">
      <c r="A1984"/>
      <c r="B1984"/>
      <c r="C1984"/>
      <c r="D1984"/>
      <c r="E1984" s="250"/>
    </row>
    <row r="1985" spans="1:5" ht="14.25">
      <c r="A1985"/>
      <c r="B1985"/>
      <c r="C1985"/>
      <c r="D1985"/>
      <c r="E1985" s="250"/>
    </row>
    <row r="1986" spans="1:5" ht="14.25">
      <c r="A1986"/>
      <c r="B1986"/>
      <c r="C1986"/>
      <c r="D1986"/>
      <c r="E1986" s="250"/>
    </row>
    <row r="1987" spans="1:5" ht="14.25">
      <c r="A1987"/>
      <c r="B1987"/>
      <c r="C1987"/>
      <c r="D1987"/>
      <c r="E1987" s="250"/>
    </row>
    <row r="1988" spans="1:5" ht="14.25">
      <c r="A1988"/>
      <c r="B1988"/>
      <c r="C1988"/>
      <c r="D1988"/>
      <c r="E1988" s="250"/>
    </row>
    <row r="1989" spans="1:5" ht="14.25">
      <c r="A1989"/>
      <c r="B1989"/>
      <c r="C1989"/>
      <c r="D1989"/>
      <c r="E1989" s="250"/>
    </row>
    <row r="1990" spans="1:5" ht="14.25">
      <c r="A1990"/>
      <c r="B1990"/>
      <c r="C1990"/>
      <c r="D1990"/>
      <c r="E1990" s="250"/>
    </row>
    <row r="1991" spans="1:5" ht="14.25">
      <c r="A1991"/>
      <c r="B1991"/>
      <c r="C1991"/>
      <c r="D1991"/>
      <c r="E1991" s="250"/>
    </row>
    <row r="1992" spans="1:5" ht="14.25">
      <c r="A1992"/>
      <c r="B1992"/>
      <c r="C1992"/>
      <c r="D1992"/>
      <c r="E1992" s="250"/>
    </row>
    <row r="1993" spans="1:5" ht="14.25">
      <c r="A1993"/>
      <c r="B1993"/>
      <c r="C1993"/>
      <c r="D1993"/>
      <c r="E1993" s="250"/>
    </row>
    <row r="1994" spans="1:5" ht="14.25">
      <c r="A1994"/>
      <c r="B1994"/>
      <c r="C1994"/>
      <c r="D1994"/>
      <c r="E1994" s="250"/>
    </row>
    <row r="1995" spans="1:5" ht="14.25">
      <c r="A1995"/>
      <c r="B1995"/>
      <c r="C1995"/>
      <c r="D1995"/>
      <c r="E1995" s="250"/>
    </row>
    <row r="1996" spans="1:5" ht="14.25">
      <c r="A1996"/>
      <c r="B1996"/>
      <c r="C1996"/>
      <c r="D1996"/>
      <c r="E1996" s="250"/>
    </row>
    <row r="1997" spans="1:5" ht="14.25">
      <c r="A1997"/>
      <c r="B1997"/>
      <c r="C1997"/>
      <c r="D1997"/>
      <c r="E1997" s="250"/>
    </row>
    <row r="1998" spans="1:5" ht="14.25">
      <c r="A1998"/>
      <c r="B1998"/>
      <c r="C1998"/>
      <c r="D1998"/>
      <c r="E1998" s="250"/>
    </row>
    <row r="1999" spans="1:5" ht="14.25">
      <c r="A1999"/>
      <c r="B1999"/>
      <c r="C1999"/>
      <c r="D1999"/>
      <c r="E1999" s="250"/>
    </row>
    <row r="2000" spans="1:5" ht="14.25">
      <c r="A2000"/>
      <c r="B2000"/>
      <c r="C2000"/>
      <c r="D2000"/>
      <c r="E2000" s="250"/>
    </row>
    <row r="2001" spans="1:5" ht="14.25">
      <c r="A2001"/>
      <c r="B2001"/>
      <c r="C2001"/>
      <c r="D2001"/>
      <c r="E2001" s="250"/>
    </row>
    <row r="2002" spans="1:5" ht="14.25">
      <c r="A2002"/>
      <c r="B2002"/>
      <c r="C2002"/>
      <c r="D2002"/>
      <c r="E2002" s="250"/>
    </row>
    <row r="2003" spans="1:5" ht="14.25">
      <c r="A2003"/>
      <c r="B2003"/>
      <c r="C2003"/>
      <c r="D2003"/>
      <c r="E2003" s="250"/>
    </row>
    <row r="2004" spans="1:5" ht="14.25">
      <c r="A2004"/>
      <c r="B2004"/>
      <c r="C2004"/>
      <c r="D2004"/>
      <c r="E2004" s="250"/>
    </row>
    <row r="2005" spans="1:5" ht="14.25">
      <c r="A2005"/>
      <c r="B2005"/>
      <c r="C2005"/>
      <c r="D2005"/>
      <c r="E2005" s="250"/>
    </row>
    <row r="2006" spans="1:5" ht="14.25">
      <c r="A2006"/>
      <c r="B2006"/>
      <c r="C2006"/>
      <c r="D2006"/>
      <c r="E2006" s="250"/>
    </row>
    <row r="2007" spans="1:5" ht="14.25">
      <c r="A2007"/>
      <c r="B2007"/>
      <c r="C2007"/>
      <c r="D2007"/>
      <c r="E2007" s="250"/>
    </row>
    <row r="2008" spans="1:5" ht="14.25">
      <c r="A2008"/>
      <c r="B2008"/>
      <c r="C2008"/>
      <c r="D2008"/>
      <c r="E2008" s="250"/>
    </row>
    <row r="2009" spans="1:5" ht="14.25">
      <c r="A2009"/>
      <c r="B2009"/>
      <c r="C2009"/>
      <c r="D2009"/>
      <c r="E2009" s="250"/>
    </row>
    <row r="2010" spans="1:5" ht="14.25">
      <c r="A2010"/>
      <c r="B2010"/>
      <c r="C2010"/>
      <c r="D2010"/>
      <c r="E2010" s="250"/>
    </row>
    <row r="2011" spans="1:5" ht="14.25">
      <c r="A2011"/>
      <c r="B2011"/>
      <c r="C2011"/>
      <c r="D2011"/>
      <c r="E2011" s="250"/>
    </row>
    <row r="2012" spans="1:5" ht="14.25">
      <c r="A2012"/>
      <c r="B2012"/>
      <c r="C2012"/>
      <c r="D2012"/>
      <c r="E2012" s="250"/>
    </row>
    <row r="2013" spans="1:5" ht="14.25">
      <c r="A2013"/>
      <c r="B2013"/>
      <c r="C2013"/>
      <c r="D2013"/>
      <c r="E2013" s="250"/>
    </row>
    <row r="2014" spans="1:5" ht="14.25">
      <c r="A2014"/>
      <c r="B2014"/>
      <c r="C2014"/>
      <c r="D2014"/>
      <c r="E2014" s="250"/>
    </row>
    <row r="2015" spans="1:5" ht="14.25">
      <c r="A2015"/>
      <c r="B2015"/>
      <c r="C2015"/>
      <c r="D2015"/>
      <c r="E2015" s="250"/>
    </row>
    <row r="2016" spans="1:5" ht="14.25">
      <c r="A2016"/>
      <c r="B2016"/>
      <c r="C2016"/>
      <c r="D2016"/>
      <c r="E2016" s="250"/>
    </row>
    <row r="2017" spans="1:5" ht="14.25">
      <c r="A2017"/>
      <c r="B2017"/>
      <c r="C2017"/>
      <c r="D2017"/>
      <c r="E2017" s="250"/>
    </row>
    <row r="2018" spans="1:5" ht="14.25">
      <c r="A2018"/>
      <c r="B2018"/>
      <c r="C2018"/>
      <c r="D2018"/>
      <c r="E2018" s="250"/>
    </row>
    <row r="2019" spans="1:5" ht="14.25">
      <c r="A2019"/>
      <c r="B2019"/>
      <c r="C2019"/>
      <c r="D2019"/>
      <c r="E2019" s="250"/>
    </row>
    <row r="2020" spans="1:5" ht="14.25">
      <c r="A2020"/>
      <c r="B2020"/>
      <c r="C2020"/>
      <c r="D2020"/>
      <c r="E2020" s="250"/>
    </row>
    <row r="2021" spans="1:5" ht="14.25">
      <c r="A2021"/>
      <c r="B2021"/>
      <c r="C2021"/>
      <c r="D2021"/>
      <c r="E2021" s="250"/>
    </row>
    <row r="2022" spans="1:5" ht="14.25">
      <c r="A2022"/>
      <c r="B2022"/>
      <c r="C2022"/>
      <c r="D2022"/>
      <c r="E2022" s="250"/>
    </row>
    <row r="2023" spans="1:5" ht="14.25">
      <c r="A2023"/>
      <c r="B2023"/>
      <c r="C2023"/>
      <c r="D2023"/>
      <c r="E2023" s="250"/>
    </row>
    <row r="2024" spans="1:5" ht="14.25">
      <c r="A2024"/>
      <c r="B2024"/>
      <c r="C2024"/>
      <c r="D2024"/>
      <c r="E2024" s="250"/>
    </row>
    <row r="2025" spans="1:5" ht="14.25">
      <c r="A2025"/>
      <c r="B2025"/>
      <c r="C2025"/>
      <c r="D2025"/>
      <c r="E2025" s="250"/>
    </row>
    <row r="2026" spans="1:5" ht="14.25">
      <c r="A2026"/>
      <c r="B2026"/>
      <c r="C2026"/>
      <c r="D2026"/>
      <c r="E2026" s="250"/>
    </row>
    <row r="2027" spans="1:5" ht="14.25">
      <c r="A2027"/>
      <c r="B2027"/>
      <c r="C2027"/>
      <c r="D2027"/>
      <c r="E2027" s="250"/>
    </row>
    <row r="2028" spans="1:5" ht="14.25">
      <c r="A2028"/>
      <c r="B2028"/>
      <c r="C2028"/>
      <c r="D2028"/>
      <c r="E2028" s="250"/>
    </row>
    <row r="2029" spans="1:5" ht="14.25">
      <c r="A2029"/>
      <c r="B2029"/>
      <c r="C2029"/>
      <c r="D2029"/>
      <c r="E2029" s="250"/>
    </row>
    <row r="2030" spans="1:5" ht="14.25">
      <c r="A2030"/>
      <c r="B2030"/>
      <c r="C2030"/>
      <c r="D2030"/>
      <c r="E2030" s="250"/>
    </row>
    <row r="2031" spans="1:5" ht="14.25">
      <c r="A2031"/>
      <c r="B2031"/>
      <c r="C2031"/>
      <c r="D2031"/>
      <c r="E2031" s="250"/>
    </row>
    <row r="2032" spans="1:5" ht="14.25">
      <c r="A2032"/>
      <c r="B2032"/>
      <c r="C2032"/>
      <c r="D2032"/>
      <c r="E2032" s="250"/>
    </row>
    <row r="2033" spans="1:5" ht="14.25">
      <c r="A2033"/>
      <c r="B2033"/>
      <c r="C2033"/>
      <c r="D2033"/>
      <c r="E2033" s="250"/>
    </row>
    <row r="2034" spans="1:5" ht="14.25">
      <c r="A2034"/>
      <c r="B2034"/>
      <c r="C2034"/>
      <c r="D2034"/>
      <c r="E2034" s="250"/>
    </row>
    <row r="2035" spans="1:5" ht="14.25">
      <c r="A2035"/>
      <c r="B2035"/>
      <c r="C2035"/>
      <c r="D2035"/>
      <c r="E2035" s="250"/>
    </row>
    <row r="2036" spans="1:5" ht="14.25">
      <c r="A2036"/>
      <c r="B2036"/>
      <c r="C2036"/>
      <c r="D2036"/>
      <c r="E2036" s="250"/>
    </row>
    <row r="2037" spans="1:5" ht="14.25">
      <c r="A2037"/>
      <c r="B2037"/>
      <c r="C2037"/>
      <c r="D2037"/>
      <c r="E2037" s="333"/>
    </row>
    <row r="2038" spans="1:5" ht="14.25">
      <c r="A2038"/>
      <c r="B2038"/>
      <c r="C2038"/>
      <c r="D2038"/>
      <c r="E2038" s="333"/>
    </row>
    <row r="2039" spans="1:5" ht="14.25">
      <c r="A2039"/>
      <c r="B2039"/>
      <c r="C2039"/>
      <c r="D2039"/>
      <c r="E2039" s="333"/>
    </row>
    <row r="2040" spans="1:5" ht="14.25">
      <c r="A2040"/>
      <c r="B2040"/>
      <c r="C2040"/>
      <c r="D2040"/>
      <c r="E2040" s="250"/>
    </row>
    <row r="2041" spans="1:5" ht="14.25">
      <c r="A2041"/>
      <c r="B2041"/>
      <c r="C2041"/>
      <c r="D2041"/>
      <c r="E2041" s="250"/>
    </row>
    <row r="2042" spans="1:5" ht="14.25">
      <c r="A2042"/>
      <c r="B2042"/>
      <c r="C2042"/>
      <c r="D2042"/>
      <c r="E2042" s="250"/>
    </row>
    <row r="2043" spans="1:5" ht="14.25">
      <c r="A2043"/>
      <c r="B2043"/>
      <c r="C2043"/>
      <c r="D2043"/>
      <c r="E2043" s="250"/>
    </row>
    <row r="2044" spans="1:5" ht="14.25">
      <c r="A2044"/>
      <c r="B2044"/>
      <c r="C2044"/>
      <c r="D2044"/>
      <c r="E2044" s="250"/>
    </row>
    <row r="2045" spans="1:5" ht="14.25">
      <c r="A2045"/>
      <c r="B2045"/>
      <c r="C2045"/>
      <c r="D2045"/>
      <c r="E2045" s="250"/>
    </row>
    <row r="2046" spans="1:5" ht="14.25">
      <c r="A2046"/>
      <c r="B2046"/>
      <c r="C2046"/>
      <c r="D2046"/>
      <c r="E2046" s="250"/>
    </row>
    <row r="2047" spans="1:5" ht="14.25">
      <c r="A2047"/>
      <c r="B2047"/>
      <c r="C2047"/>
      <c r="D2047"/>
      <c r="E2047" s="250"/>
    </row>
    <row r="2048" spans="1:5" ht="14.25">
      <c r="A2048"/>
      <c r="B2048"/>
      <c r="C2048"/>
      <c r="D2048"/>
      <c r="E2048" s="250"/>
    </row>
    <row r="2049" spans="1:5" ht="14.25">
      <c r="A2049"/>
      <c r="B2049"/>
      <c r="C2049"/>
      <c r="D2049"/>
      <c r="E2049" s="250"/>
    </row>
    <row r="2050" spans="1:5" ht="14.25">
      <c r="A2050"/>
      <c r="B2050"/>
      <c r="C2050"/>
      <c r="D2050"/>
      <c r="E2050" s="250"/>
    </row>
    <row r="2051" spans="1:5" ht="14.25">
      <c r="A2051"/>
      <c r="B2051"/>
      <c r="C2051"/>
      <c r="D2051"/>
      <c r="E2051" s="250"/>
    </row>
    <row r="2052" spans="1:5" ht="14.25">
      <c r="A2052"/>
      <c r="B2052"/>
      <c r="C2052"/>
      <c r="D2052"/>
      <c r="E2052" s="250"/>
    </row>
    <row r="2053" spans="1:5" ht="14.25">
      <c r="A2053"/>
      <c r="B2053"/>
      <c r="C2053"/>
      <c r="D2053"/>
      <c r="E2053" s="250"/>
    </row>
    <row r="2054" spans="1:5" ht="14.25">
      <c r="A2054"/>
      <c r="B2054"/>
      <c r="C2054"/>
      <c r="D2054"/>
      <c r="E2054" s="250"/>
    </row>
    <row r="2055" spans="1:5" ht="14.25">
      <c r="A2055"/>
      <c r="B2055"/>
      <c r="C2055"/>
      <c r="D2055"/>
      <c r="E2055" s="250"/>
    </row>
    <row r="2056" spans="1:5" ht="14.25">
      <c r="A2056"/>
      <c r="B2056"/>
      <c r="C2056"/>
      <c r="D2056"/>
      <c r="E2056" s="250"/>
    </row>
    <row r="2057" spans="1:5" ht="14.25">
      <c r="A2057"/>
      <c r="B2057"/>
      <c r="C2057"/>
      <c r="D2057"/>
      <c r="E2057" s="250"/>
    </row>
    <row r="2058" spans="1:5" ht="14.25">
      <c r="A2058"/>
      <c r="B2058"/>
      <c r="C2058"/>
      <c r="D2058"/>
      <c r="E2058" s="250"/>
    </row>
    <row r="2059" spans="1:5" ht="14.25">
      <c r="A2059"/>
      <c r="B2059"/>
      <c r="C2059"/>
      <c r="D2059"/>
      <c r="E2059" s="250"/>
    </row>
    <row r="2060" spans="1:5" ht="14.25">
      <c r="A2060"/>
      <c r="B2060"/>
      <c r="C2060"/>
      <c r="D2060"/>
      <c r="E2060" s="250"/>
    </row>
    <row r="2061" spans="1:5" ht="14.25">
      <c r="A2061"/>
      <c r="B2061"/>
      <c r="C2061"/>
      <c r="D2061"/>
      <c r="E2061" s="250"/>
    </row>
    <row r="2062" spans="1:5" ht="14.25">
      <c r="A2062"/>
      <c r="B2062"/>
      <c r="C2062"/>
      <c r="D2062"/>
      <c r="E2062" s="250"/>
    </row>
    <row r="2063" spans="1:5" ht="14.25">
      <c r="A2063"/>
      <c r="B2063"/>
      <c r="C2063"/>
      <c r="D2063"/>
      <c r="E2063" s="250"/>
    </row>
    <row r="2064" spans="1:5" ht="14.25">
      <c r="A2064"/>
      <c r="B2064"/>
      <c r="C2064"/>
      <c r="D2064"/>
      <c r="E2064" s="250"/>
    </row>
    <row r="2065" spans="1:5" ht="14.25">
      <c r="A2065"/>
      <c r="B2065"/>
      <c r="C2065"/>
      <c r="D2065"/>
      <c r="E2065" s="250"/>
    </row>
    <row r="2066" spans="1:5" ht="14.25">
      <c r="A2066"/>
      <c r="B2066"/>
      <c r="C2066"/>
      <c r="D2066"/>
      <c r="E2066" s="250"/>
    </row>
    <row r="2067" spans="1:5" ht="14.25">
      <c r="A2067"/>
      <c r="B2067"/>
      <c r="C2067"/>
      <c r="D2067"/>
      <c r="E2067" s="250"/>
    </row>
    <row r="2068" spans="1:5" ht="14.25">
      <c r="A2068"/>
      <c r="B2068"/>
      <c r="C2068"/>
      <c r="D2068"/>
      <c r="E2068" s="250"/>
    </row>
    <row r="2069" spans="1:5" ht="14.25">
      <c r="A2069"/>
      <c r="B2069"/>
      <c r="C2069"/>
      <c r="D2069"/>
      <c r="E2069" s="250"/>
    </row>
    <row r="2070" spans="1:5" ht="14.25">
      <c r="A2070"/>
      <c r="B2070"/>
      <c r="C2070"/>
      <c r="D2070"/>
      <c r="E2070" s="250"/>
    </row>
    <row r="2071" spans="1:5" ht="14.25">
      <c r="A2071"/>
      <c r="B2071"/>
      <c r="C2071"/>
      <c r="D2071"/>
      <c r="E2071" s="250"/>
    </row>
    <row r="2072" spans="1:5" ht="14.25">
      <c r="A2072"/>
      <c r="B2072"/>
      <c r="C2072"/>
      <c r="D2072"/>
      <c r="E2072" s="250"/>
    </row>
    <row r="2073" spans="1:5" ht="14.25">
      <c r="A2073"/>
      <c r="B2073"/>
      <c r="C2073"/>
      <c r="D2073"/>
      <c r="E2073" s="250"/>
    </row>
    <row r="2074" spans="1:5" ht="14.25">
      <c r="A2074"/>
      <c r="B2074"/>
      <c r="C2074"/>
      <c r="D2074"/>
      <c r="E2074" s="250"/>
    </row>
    <row r="2075" spans="1:5" ht="14.25">
      <c r="A2075"/>
      <c r="B2075"/>
      <c r="C2075"/>
      <c r="D2075"/>
      <c r="E2075" s="250"/>
    </row>
    <row r="2076" spans="1:5" ht="14.25">
      <c r="A2076"/>
      <c r="B2076"/>
      <c r="C2076"/>
      <c r="D2076"/>
      <c r="E2076" s="250"/>
    </row>
    <row r="2077" spans="1:5" ht="14.25">
      <c r="A2077"/>
      <c r="B2077"/>
      <c r="C2077"/>
      <c r="D2077"/>
      <c r="E2077" s="250"/>
    </row>
    <row r="2078" spans="1:5" ht="14.25">
      <c r="A2078"/>
      <c r="B2078"/>
      <c r="C2078"/>
      <c r="D2078"/>
      <c r="E2078" s="250"/>
    </row>
    <row r="2079" spans="1:5" ht="14.25">
      <c r="A2079"/>
      <c r="B2079"/>
      <c r="C2079"/>
      <c r="D2079"/>
      <c r="E2079" s="250"/>
    </row>
    <row r="2080" spans="1:5" ht="14.25">
      <c r="A2080"/>
      <c r="B2080"/>
      <c r="C2080"/>
      <c r="D2080"/>
      <c r="E2080" s="250"/>
    </row>
    <row r="2081" spans="1:5" ht="14.25">
      <c r="A2081"/>
      <c r="B2081"/>
      <c r="C2081"/>
      <c r="D2081"/>
      <c r="E2081" s="250"/>
    </row>
    <row r="2082" spans="1:5" ht="14.25">
      <c r="A2082"/>
      <c r="B2082"/>
      <c r="C2082"/>
      <c r="D2082"/>
      <c r="E2082" s="250"/>
    </row>
    <row r="2083" spans="1:5" ht="14.25">
      <c r="A2083"/>
      <c r="B2083"/>
      <c r="C2083"/>
      <c r="D2083"/>
      <c r="E2083" s="250"/>
    </row>
    <row r="2084" spans="1:5" ht="14.25">
      <c r="A2084"/>
      <c r="B2084"/>
      <c r="C2084"/>
      <c r="D2084"/>
      <c r="E2084" s="250"/>
    </row>
    <row r="2085" spans="1:5" ht="14.25">
      <c r="A2085"/>
      <c r="B2085"/>
      <c r="C2085"/>
      <c r="D2085"/>
      <c r="E2085" s="250"/>
    </row>
    <row r="2086" spans="1:5" ht="14.25">
      <c r="A2086"/>
      <c r="B2086"/>
      <c r="C2086"/>
      <c r="D2086"/>
      <c r="E2086" s="250"/>
    </row>
    <row r="2087" spans="1:5" ht="14.25">
      <c r="A2087"/>
      <c r="B2087"/>
      <c r="C2087"/>
      <c r="D2087"/>
      <c r="E2087" s="250"/>
    </row>
    <row r="2088" spans="1:5" ht="14.25">
      <c r="A2088"/>
      <c r="B2088"/>
      <c r="C2088"/>
      <c r="D2088"/>
      <c r="E2088" s="250"/>
    </row>
    <row r="2089" spans="1:5" ht="14.25">
      <c r="A2089"/>
      <c r="B2089"/>
      <c r="C2089"/>
      <c r="D2089"/>
      <c r="E2089" s="250"/>
    </row>
    <row r="2090" spans="1:5" ht="14.25">
      <c r="A2090"/>
      <c r="B2090"/>
      <c r="C2090"/>
      <c r="D2090"/>
      <c r="E2090" s="333"/>
    </row>
    <row r="2091" spans="1:5" ht="14.25">
      <c r="A2091"/>
      <c r="B2091"/>
      <c r="C2091"/>
      <c r="D2091"/>
      <c r="E2091" s="333"/>
    </row>
    <row r="2092" spans="1:5" ht="14.25">
      <c r="A2092"/>
      <c r="B2092"/>
      <c r="C2092"/>
      <c r="D2092"/>
      <c r="E2092" s="333"/>
    </row>
    <row r="2093" spans="1:5" ht="14.25">
      <c r="A2093"/>
      <c r="B2093"/>
      <c r="C2093"/>
      <c r="D2093"/>
      <c r="E2093" s="333"/>
    </row>
    <row r="2094" spans="1:5" ht="14.25">
      <c r="A2094"/>
      <c r="B2094"/>
      <c r="C2094"/>
      <c r="D2094"/>
      <c r="E2094" s="333"/>
    </row>
    <row r="2095" spans="1:5" ht="14.25">
      <c r="A2095"/>
      <c r="B2095"/>
      <c r="C2095"/>
      <c r="D2095"/>
      <c r="E2095" s="333"/>
    </row>
    <row r="2096" spans="1:5" ht="14.25">
      <c r="A2096"/>
      <c r="B2096"/>
      <c r="C2096"/>
      <c r="D2096"/>
      <c r="E2096" s="250"/>
    </row>
    <row r="2097" spans="1:5" ht="14.25">
      <c r="A2097"/>
      <c r="B2097"/>
      <c r="C2097"/>
      <c r="D2097"/>
      <c r="E2097" s="250"/>
    </row>
    <row r="2098" spans="1:5" ht="14.25">
      <c r="A2098"/>
      <c r="B2098"/>
      <c r="C2098"/>
      <c r="D2098"/>
      <c r="E2098" s="250"/>
    </row>
    <row r="2099" spans="1:5" ht="14.25">
      <c r="A2099"/>
      <c r="B2099"/>
      <c r="C2099"/>
      <c r="D2099"/>
      <c r="E2099" s="250"/>
    </row>
    <row r="2100" spans="1:5" ht="14.25">
      <c r="A2100"/>
      <c r="B2100"/>
      <c r="C2100"/>
      <c r="D2100"/>
      <c r="E2100" s="250"/>
    </row>
    <row r="2101" spans="1:5" ht="14.25">
      <c r="A2101"/>
      <c r="B2101"/>
      <c r="C2101"/>
      <c r="D2101"/>
      <c r="E2101" s="250"/>
    </row>
    <row r="2102" spans="1:5" ht="14.25">
      <c r="A2102"/>
      <c r="B2102"/>
      <c r="C2102"/>
      <c r="D2102"/>
      <c r="E2102" s="250"/>
    </row>
    <row r="2103" spans="1:5" ht="14.25">
      <c r="A2103"/>
      <c r="B2103"/>
      <c r="C2103"/>
      <c r="D2103"/>
      <c r="E2103" s="250"/>
    </row>
    <row r="2104" spans="1:5" ht="14.25">
      <c r="A2104"/>
      <c r="B2104"/>
      <c r="C2104"/>
      <c r="D2104"/>
      <c r="E2104" s="250"/>
    </row>
    <row r="2105" spans="1:5" ht="14.25">
      <c r="A2105"/>
      <c r="B2105"/>
      <c r="C2105"/>
      <c r="D2105"/>
      <c r="E2105" s="250"/>
    </row>
    <row r="2106" spans="1:5" ht="14.25">
      <c r="A2106"/>
      <c r="B2106"/>
      <c r="C2106"/>
      <c r="D2106"/>
      <c r="E2106" s="250"/>
    </row>
    <row r="2107" spans="1:5" ht="14.25">
      <c r="A2107"/>
      <c r="B2107"/>
      <c r="C2107"/>
      <c r="D2107"/>
      <c r="E2107" s="250"/>
    </row>
    <row r="2108" spans="1:5" ht="14.25">
      <c r="A2108"/>
      <c r="B2108"/>
      <c r="C2108"/>
      <c r="D2108"/>
      <c r="E2108" s="333"/>
    </row>
    <row r="2109" spans="1:5" ht="14.25">
      <c r="A2109"/>
      <c r="B2109"/>
      <c r="C2109"/>
      <c r="D2109"/>
      <c r="E2109" s="333"/>
    </row>
    <row r="2110" spans="1:5" ht="14.25">
      <c r="A2110"/>
      <c r="B2110"/>
      <c r="C2110"/>
      <c r="D2110"/>
      <c r="E2110" s="333"/>
    </row>
    <row r="2111" spans="1:5" ht="14.25">
      <c r="A2111"/>
      <c r="B2111"/>
      <c r="C2111"/>
      <c r="D2111"/>
      <c r="E2111" s="250"/>
    </row>
    <row r="2112" spans="1:5" ht="14.25">
      <c r="A2112"/>
      <c r="B2112"/>
      <c r="C2112"/>
      <c r="D2112"/>
      <c r="E2112" s="250"/>
    </row>
    <row r="2113" spans="1:5" ht="14.25">
      <c r="A2113"/>
      <c r="B2113"/>
      <c r="C2113"/>
      <c r="D2113"/>
      <c r="E2113" s="250"/>
    </row>
    <row r="2114" spans="1:5" ht="14.25">
      <c r="A2114"/>
      <c r="B2114"/>
      <c r="C2114"/>
      <c r="D2114"/>
      <c r="E2114" s="250"/>
    </row>
    <row r="2115" spans="1:5" ht="14.25">
      <c r="A2115"/>
      <c r="B2115"/>
      <c r="C2115"/>
      <c r="D2115"/>
      <c r="E2115" s="250"/>
    </row>
    <row r="2116" spans="1:5" ht="14.25">
      <c r="A2116"/>
      <c r="B2116"/>
      <c r="C2116"/>
      <c r="D2116"/>
      <c r="E2116" s="250"/>
    </row>
    <row r="2117" spans="1:5" ht="14.25">
      <c r="A2117"/>
      <c r="B2117"/>
      <c r="C2117"/>
      <c r="D2117"/>
      <c r="E2117" s="333"/>
    </row>
    <row r="2118" spans="1:5" ht="14.25">
      <c r="A2118"/>
      <c r="B2118"/>
      <c r="C2118"/>
      <c r="D2118"/>
      <c r="E2118" s="250"/>
    </row>
    <row r="2119" spans="1:5" ht="14.25">
      <c r="A2119"/>
      <c r="B2119"/>
      <c r="C2119"/>
      <c r="D2119"/>
      <c r="E2119" s="250"/>
    </row>
    <row r="2120" spans="1:5" ht="14.25">
      <c r="A2120"/>
      <c r="B2120"/>
      <c r="C2120"/>
      <c r="D2120"/>
      <c r="E2120" s="250"/>
    </row>
    <row r="2121" spans="1:5" ht="14.25">
      <c r="A2121"/>
      <c r="B2121"/>
      <c r="C2121"/>
      <c r="D2121"/>
      <c r="E2121" s="333"/>
    </row>
    <row r="2122" spans="1:5" ht="14.25">
      <c r="A2122"/>
      <c r="B2122"/>
      <c r="C2122"/>
      <c r="D2122"/>
      <c r="E2122" s="333"/>
    </row>
    <row r="2123" spans="1:5" ht="14.25">
      <c r="A2123"/>
      <c r="B2123"/>
      <c r="C2123"/>
      <c r="D2123"/>
      <c r="E2123" s="333"/>
    </row>
    <row r="2124" spans="1:5" ht="14.25">
      <c r="A2124"/>
      <c r="B2124"/>
      <c r="C2124"/>
      <c r="D2124"/>
      <c r="E2124" s="250"/>
    </row>
    <row r="2125" spans="1:5" ht="14.25">
      <c r="A2125"/>
      <c r="B2125"/>
      <c r="C2125"/>
      <c r="D2125"/>
      <c r="E2125" s="250"/>
    </row>
    <row r="2126" spans="1:5" ht="14.25">
      <c r="A2126"/>
      <c r="B2126"/>
      <c r="C2126"/>
      <c r="D2126"/>
      <c r="E2126" s="250"/>
    </row>
    <row r="2127" spans="1:5" ht="14.25">
      <c r="A2127"/>
      <c r="B2127"/>
      <c r="C2127"/>
      <c r="D2127"/>
      <c r="E2127" s="250"/>
    </row>
    <row r="2128" spans="1:5" ht="14.25">
      <c r="A2128"/>
      <c r="B2128"/>
      <c r="C2128"/>
      <c r="D2128"/>
      <c r="E2128" s="250"/>
    </row>
    <row r="2129" spans="1:5" ht="14.25">
      <c r="A2129"/>
      <c r="B2129"/>
      <c r="C2129"/>
      <c r="D2129"/>
      <c r="E2129" s="250"/>
    </row>
    <row r="2130" spans="1:5" ht="14.25">
      <c r="A2130"/>
      <c r="B2130"/>
      <c r="C2130"/>
      <c r="D2130"/>
      <c r="E2130" s="250"/>
    </row>
    <row r="2131" spans="1:5" ht="14.25">
      <c r="A2131"/>
      <c r="B2131"/>
      <c r="C2131"/>
      <c r="D2131"/>
      <c r="E2131" s="250"/>
    </row>
    <row r="2132" spans="1:5" ht="14.25">
      <c r="A2132"/>
      <c r="B2132"/>
      <c r="C2132"/>
      <c r="D2132"/>
      <c r="E2132" s="250"/>
    </row>
    <row r="2133" spans="1:5" ht="14.25">
      <c r="A2133"/>
      <c r="B2133"/>
      <c r="C2133"/>
      <c r="D2133"/>
      <c r="E2133" s="250"/>
    </row>
    <row r="2134" spans="1:5" ht="14.25">
      <c r="A2134"/>
      <c r="B2134"/>
      <c r="C2134"/>
      <c r="D2134"/>
      <c r="E2134" s="250"/>
    </row>
    <row r="2135" spans="1:5" ht="14.25">
      <c r="A2135"/>
      <c r="B2135"/>
      <c r="C2135"/>
      <c r="D2135"/>
      <c r="E2135" s="250"/>
    </row>
    <row r="2136" spans="1:5" ht="14.25">
      <c r="A2136"/>
      <c r="B2136"/>
      <c r="C2136"/>
      <c r="D2136"/>
      <c r="E2136" s="250"/>
    </row>
    <row r="2137" spans="1:5" ht="14.25">
      <c r="A2137"/>
      <c r="B2137"/>
      <c r="C2137"/>
      <c r="D2137"/>
      <c r="E2137" s="250"/>
    </row>
    <row r="2138" spans="1:5" ht="14.25">
      <c r="A2138"/>
      <c r="B2138"/>
      <c r="C2138"/>
      <c r="D2138"/>
      <c r="E2138" s="250"/>
    </row>
    <row r="2139" spans="1:5" ht="14.25">
      <c r="A2139"/>
      <c r="B2139"/>
      <c r="C2139"/>
      <c r="D2139"/>
      <c r="E2139" s="250"/>
    </row>
    <row r="2140" spans="1:5" ht="14.25">
      <c r="A2140"/>
      <c r="B2140"/>
      <c r="C2140"/>
      <c r="D2140"/>
      <c r="E2140" s="250"/>
    </row>
    <row r="2141" spans="1:5" ht="14.25">
      <c r="A2141"/>
      <c r="B2141"/>
      <c r="C2141"/>
      <c r="D2141"/>
      <c r="E2141" s="250"/>
    </row>
    <row r="2142" spans="1:5" ht="14.25">
      <c r="A2142"/>
      <c r="B2142"/>
      <c r="C2142"/>
      <c r="D2142"/>
      <c r="E2142" s="250"/>
    </row>
    <row r="2143" spans="1:5" ht="14.25">
      <c r="A2143"/>
      <c r="B2143"/>
      <c r="C2143"/>
      <c r="D2143"/>
      <c r="E2143" s="250"/>
    </row>
    <row r="2144" spans="1:5" ht="14.25">
      <c r="A2144"/>
      <c r="B2144"/>
      <c r="C2144"/>
      <c r="D2144"/>
      <c r="E2144" s="333"/>
    </row>
    <row r="2145" spans="1:5" ht="14.25">
      <c r="A2145"/>
      <c r="B2145"/>
      <c r="C2145"/>
      <c r="D2145"/>
      <c r="E2145" s="250"/>
    </row>
    <row r="2146" spans="1:5" ht="14.25">
      <c r="A2146"/>
      <c r="B2146"/>
      <c r="C2146"/>
      <c r="D2146"/>
      <c r="E2146" s="333"/>
    </row>
    <row r="2147" spans="1:5" ht="14.25">
      <c r="A2147"/>
      <c r="B2147"/>
      <c r="C2147"/>
      <c r="D2147"/>
      <c r="E2147" s="250"/>
    </row>
    <row r="2148" spans="1:5" ht="14.25">
      <c r="A2148"/>
      <c r="B2148"/>
      <c r="C2148"/>
      <c r="D2148"/>
      <c r="E2148" s="250"/>
    </row>
    <row r="2149" spans="1:5" ht="14.25">
      <c r="A2149"/>
      <c r="B2149"/>
      <c r="C2149"/>
      <c r="D2149"/>
      <c r="E2149" s="250"/>
    </row>
    <row r="2150" spans="1:5" ht="14.25">
      <c r="A2150"/>
      <c r="B2150"/>
      <c r="C2150"/>
      <c r="D2150"/>
      <c r="E2150" s="250"/>
    </row>
    <row r="2151" spans="1:5" ht="14.25">
      <c r="A2151"/>
      <c r="B2151"/>
      <c r="C2151"/>
      <c r="D2151"/>
      <c r="E2151" s="250"/>
    </row>
    <row r="2152" spans="1:5" ht="14.25">
      <c r="A2152"/>
      <c r="B2152"/>
      <c r="C2152"/>
      <c r="D2152"/>
      <c r="E2152" s="333"/>
    </row>
    <row r="2153" spans="1:5" ht="14.25">
      <c r="A2153"/>
      <c r="B2153"/>
      <c r="C2153"/>
      <c r="D2153"/>
      <c r="E2153" s="333"/>
    </row>
    <row r="2154" spans="1:5" ht="14.25">
      <c r="A2154"/>
      <c r="B2154"/>
      <c r="C2154"/>
      <c r="D2154"/>
      <c r="E2154" s="250"/>
    </row>
    <row r="2155" spans="1:5" ht="14.25">
      <c r="A2155"/>
      <c r="B2155"/>
      <c r="C2155"/>
      <c r="D2155"/>
      <c r="E2155" s="250"/>
    </row>
    <row r="2156" spans="1:5" ht="14.25">
      <c r="A2156"/>
      <c r="B2156"/>
      <c r="C2156"/>
      <c r="D2156"/>
      <c r="E2156" s="250"/>
    </row>
    <row r="2157" spans="1:5" ht="14.25">
      <c r="A2157"/>
      <c r="B2157"/>
      <c r="C2157"/>
      <c r="D2157"/>
      <c r="E2157" s="250"/>
    </row>
    <row r="2158" spans="1:5" ht="14.25">
      <c r="A2158"/>
      <c r="B2158"/>
      <c r="C2158"/>
      <c r="D2158"/>
      <c r="E2158" s="250"/>
    </row>
    <row r="2159" spans="1:5" ht="14.25">
      <c r="A2159"/>
      <c r="B2159"/>
      <c r="C2159"/>
      <c r="D2159"/>
      <c r="E2159" s="250"/>
    </row>
    <row r="2160" spans="1:5" ht="14.25">
      <c r="A2160"/>
      <c r="B2160"/>
      <c r="C2160"/>
      <c r="D2160"/>
      <c r="E2160" s="250"/>
    </row>
    <row r="2161" spans="1:5" ht="14.25">
      <c r="A2161"/>
      <c r="B2161"/>
      <c r="C2161"/>
      <c r="D2161"/>
      <c r="E2161" s="250"/>
    </row>
    <row r="2162" spans="1:5" ht="14.25">
      <c r="A2162"/>
      <c r="B2162"/>
      <c r="C2162"/>
      <c r="D2162"/>
      <c r="E2162" s="250"/>
    </row>
    <row r="2163" spans="1:5" ht="14.25">
      <c r="A2163"/>
      <c r="B2163"/>
      <c r="C2163"/>
      <c r="D2163"/>
      <c r="E2163" s="250"/>
    </row>
    <row r="2164" spans="1:5" ht="14.25">
      <c r="A2164"/>
      <c r="B2164"/>
      <c r="C2164"/>
      <c r="D2164"/>
      <c r="E2164" s="250"/>
    </row>
    <row r="2165" spans="1:5" ht="14.25">
      <c r="A2165"/>
      <c r="B2165"/>
      <c r="C2165"/>
      <c r="D2165"/>
      <c r="E2165" s="250"/>
    </row>
    <row r="2166" spans="1:5" ht="14.25">
      <c r="A2166"/>
      <c r="B2166"/>
      <c r="C2166"/>
      <c r="D2166"/>
      <c r="E2166" s="250"/>
    </row>
    <row r="2167" spans="1:5" ht="14.25">
      <c r="A2167"/>
      <c r="B2167"/>
      <c r="C2167"/>
      <c r="D2167"/>
      <c r="E2167" s="250"/>
    </row>
    <row r="2168" spans="1:5" ht="14.25">
      <c r="A2168"/>
      <c r="B2168"/>
      <c r="C2168"/>
      <c r="D2168"/>
      <c r="E2168" s="250"/>
    </row>
    <row r="2169" spans="1:5" ht="14.25">
      <c r="A2169"/>
      <c r="B2169"/>
      <c r="C2169"/>
      <c r="D2169"/>
      <c r="E2169" s="250"/>
    </row>
    <row r="2170" spans="1:5" ht="14.25">
      <c r="A2170"/>
      <c r="B2170"/>
      <c r="C2170"/>
      <c r="D2170"/>
      <c r="E2170" s="250"/>
    </row>
    <row r="2171" spans="1:5" ht="14.25">
      <c r="A2171"/>
      <c r="B2171"/>
      <c r="C2171"/>
      <c r="D2171"/>
      <c r="E2171" s="250"/>
    </row>
    <row r="2172" spans="1:5" ht="14.25">
      <c r="A2172"/>
      <c r="B2172"/>
      <c r="C2172"/>
      <c r="D2172"/>
      <c r="E2172" s="250"/>
    </row>
    <row r="2173" spans="1:5" ht="14.25">
      <c r="A2173"/>
      <c r="B2173"/>
      <c r="C2173"/>
      <c r="D2173"/>
      <c r="E2173" s="250"/>
    </row>
    <row r="2174" spans="1:5" ht="14.25">
      <c r="A2174"/>
      <c r="B2174"/>
      <c r="C2174"/>
      <c r="D2174"/>
      <c r="E2174" s="250"/>
    </row>
    <row r="2175" spans="1:5" ht="14.25">
      <c r="A2175"/>
      <c r="B2175"/>
      <c r="C2175"/>
      <c r="D2175"/>
      <c r="E2175" s="250"/>
    </row>
    <row r="2176" spans="1:5" ht="14.25">
      <c r="A2176"/>
      <c r="B2176"/>
      <c r="C2176"/>
      <c r="D2176"/>
      <c r="E2176" s="250"/>
    </row>
    <row r="2177" spans="1:5" ht="14.25">
      <c r="A2177"/>
      <c r="B2177"/>
      <c r="C2177"/>
      <c r="D2177"/>
      <c r="E2177" s="250"/>
    </row>
    <row r="2178" spans="1:5" ht="14.25">
      <c r="A2178"/>
      <c r="B2178"/>
      <c r="C2178"/>
      <c r="D2178"/>
      <c r="E2178" s="250"/>
    </row>
    <row r="2179" spans="1:5" ht="14.25">
      <c r="A2179"/>
      <c r="B2179"/>
      <c r="C2179"/>
      <c r="D2179"/>
      <c r="E2179" s="250"/>
    </row>
    <row r="2180" spans="1:5" ht="14.25">
      <c r="A2180"/>
      <c r="B2180"/>
      <c r="C2180"/>
      <c r="D2180"/>
      <c r="E2180" s="250"/>
    </row>
    <row r="2181" spans="1:5" ht="14.25">
      <c r="A2181"/>
      <c r="B2181"/>
      <c r="C2181"/>
      <c r="D2181"/>
      <c r="E2181" s="333"/>
    </row>
    <row r="2182" spans="1:5" ht="14.25">
      <c r="A2182"/>
      <c r="B2182"/>
      <c r="C2182"/>
      <c r="D2182"/>
      <c r="E2182" s="333"/>
    </row>
    <row r="2183" spans="1:5" ht="14.25">
      <c r="A2183"/>
      <c r="B2183"/>
      <c r="C2183"/>
      <c r="D2183"/>
      <c r="E2183" s="333"/>
    </row>
    <row r="2184" spans="1:5" ht="14.25">
      <c r="A2184"/>
      <c r="B2184"/>
      <c r="C2184"/>
      <c r="D2184"/>
      <c r="E2184" s="333"/>
    </row>
    <row r="2185" spans="1:5" ht="14.25">
      <c r="A2185"/>
      <c r="B2185"/>
      <c r="C2185"/>
      <c r="D2185"/>
      <c r="E2185" s="333"/>
    </row>
    <row r="2186" spans="1:5" ht="14.25">
      <c r="A2186"/>
      <c r="B2186"/>
      <c r="C2186"/>
      <c r="D2186"/>
      <c r="E2186" s="333"/>
    </row>
    <row r="2187" spans="1:5" ht="14.25">
      <c r="A2187"/>
      <c r="B2187"/>
      <c r="C2187"/>
      <c r="D2187"/>
      <c r="E2187" s="333"/>
    </row>
    <row r="2188" spans="1:5" ht="14.25">
      <c r="A2188"/>
      <c r="B2188"/>
      <c r="C2188"/>
      <c r="D2188"/>
      <c r="E2188" s="333"/>
    </row>
    <row r="2189" spans="1:5" ht="14.25">
      <c r="A2189"/>
      <c r="B2189"/>
      <c r="C2189"/>
      <c r="D2189"/>
      <c r="E2189" s="333"/>
    </row>
    <row r="2190" spans="1:5" ht="14.25">
      <c r="A2190"/>
      <c r="B2190"/>
      <c r="C2190"/>
      <c r="D2190"/>
      <c r="E2190" s="333"/>
    </row>
    <row r="2191" spans="1:5" ht="14.25">
      <c r="A2191"/>
      <c r="B2191"/>
      <c r="C2191"/>
      <c r="D2191"/>
      <c r="E2191" s="333"/>
    </row>
    <row r="2192" spans="1:5" ht="14.25">
      <c r="A2192"/>
      <c r="B2192"/>
      <c r="C2192"/>
      <c r="D2192"/>
      <c r="E2192" s="333"/>
    </row>
    <row r="2193" spans="1:5" ht="14.25">
      <c r="A2193"/>
      <c r="B2193"/>
      <c r="C2193"/>
      <c r="D2193"/>
      <c r="E2193" s="333"/>
    </row>
    <row r="2194" spans="1:5" ht="14.25">
      <c r="A2194"/>
      <c r="B2194"/>
      <c r="C2194"/>
      <c r="D2194"/>
      <c r="E2194" s="333"/>
    </row>
    <row r="2195" spans="1:5" ht="14.25">
      <c r="A2195"/>
      <c r="B2195"/>
      <c r="C2195"/>
      <c r="D2195"/>
      <c r="E2195" s="333"/>
    </row>
    <row r="2196" spans="1:5" ht="14.25">
      <c r="A2196"/>
      <c r="B2196"/>
      <c r="C2196"/>
      <c r="D2196"/>
      <c r="E2196" s="333"/>
    </row>
    <row r="2197" spans="1:5" ht="14.25">
      <c r="A2197"/>
      <c r="B2197"/>
      <c r="C2197"/>
      <c r="D2197"/>
      <c r="E2197" s="333"/>
    </row>
    <row r="2198" spans="1:5" ht="14.25">
      <c r="A2198"/>
      <c r="B2198"/>
      <c r="C2198"/>
      <c r="D2198"/>
      <c r="E2198" s="333"/>
    </row>
    <row r="2199" spans="1:5" ht="14.25">
      <c r="A2199"/>
      <c r="B2199"/>
      <c r="C2199"/>
      <c r="D2199"/>
      <c r="E2199" s="333"/>
    </row>
    <row r="2200" spans="1:5" ht="14.25">
      <c r="A2200"/>
      <c r="B2200"/>
      <c r="C2200"/>
      <c r="D2200"/>
      <c r="E2200" s="333"/>
    </row>
    <row r="2201" spans="1:5" ht="14.25">
      <c r="A2201"/>
      <c r="B2201"/>
      <c r="C2201"/>
      <c r="D2201"/>
      <c r="E2201" s="250"/>
    </row>
    <row r="2202" spans="1:5" ht="14.25">
      <c r="A2202"/>
      <c r="B2202"/>
      <c r="C2202"/>
      <c r="D2202"/>
      <c r="E2202" s="250"/>
    </row>
    <row r="2203" spans="1:5" ht="14.25">
      <c r="A2203"/>
      <c r="B2203"/>
      <c r="C2203"/>
      <c r="D2203"/>
      <c r="E2203" s="250"/>
    </row>
    <row r="2204" spans="1:5" ht="14.25">
      <c r="A2204"/>
      <c r="B2204"/>
      <c r="C2204"/>
      <c r="D2204"/>
      <c r="E2204" s="250"/>
    </row>
    <row r="2205" spans="1:5" ht="14.25">
      <c r="A2205"/>
      <c r="B2205"/>
      <c r="C2205"/>
      <c r="D2205"/>
      <c r="E2205" s="250"/>
    </row>
    <row r="2206" spans="1:5" ht="14.25">
      <c r="A2206"/>
      <c r="B2206"/>
      <c r="C2206"/>
      <c r="D2206"/>
      <c r="E2206" s="250"/>
    </row>
    <row r="2207" spans="1:5" ht="14.25">
      <c r="A2207"/>
      <c r="B2207"/>
      <c r="C2207"/>
      <c r="D2207"/>
      <c r="E2207" s="333"/>
    </row>
    <row r="2208" spans="1:5" ht="14.25">
      <c r="A2208"/>
      <c r="B2208"/>
      <c r="C2208"/>
      <c r="D2208"/>
      <c r="E2208" s="333"/>
    </row>
    <row r="2209" spans="1:5" ht="14.25">
      <c r="A2209"/>
      <c r="B2209"/>
      <c r="C2209"/>
      <c r="D2209"/>
      <c r="E2209" s="333"/>
    </row>
    <row r="2210" spans="1:5" ht="14.25">
      <c r="A2210"/>
      <c r="B2210"/>
      <c r="C2210"/>
      <c r="D2210"/>
      <c r="E2210" s="333"/>
    </row>
    <row r="2211" spans="1:5" ht="14.25">
      <c r="A2211"/>
      <c r="B2211"/>
      <c r="C2211"/>
      <c r="D2211"/>
      <c r="E2211" s="333"/>
    </row>
    <row r="2212" spans="1:5" ht="14.25">
      <c r="A2212"/>
      <c r="B2212"/>
      <c r="C2212"/>
      <c r="D2212"/>
      <c r="E2212" s="333"/>
    </row>
    <row r="2213" spans="1:5" ht="14.25">
      <c r="A2213"/>
      <c r="B2213"/>
      <c r="C2213"/>
      <c r="D2213"/>
      <c r="E2213" s="333"/>
    </row>
    <row r="2214" spans="1:5" ht="14.25">
      <c r="A2214"/>
      <c r="B2214"/>
      <c r="C2214"/>
      <c r="D2214"/>
      <c r="E2214" s="333"/>
    </row>
    <row r="2215" spans="1:5" ht="14.25">
      <c r="A2215"/>
      <c r="B2215"/>
      <c r="C2215"/>
      <c r="D2215"/>
      <c r="E2215" s="333"/>
    </row>
    <row r="2216" spans="1:5" ht="14.25">
      <c r="A2216"/>
      <c r="B2216"/>
      <c r="C2216"/>
      <c r="D2216"/>
      <c r="E2216" s="333"/>
    </row>
    <row r="2217" spans="1:5" ht="14.25">
      <c r="A2217"/>
      <c r="B2217"/>
      <c r="C2217"/>
      <c r="D2217"/>
      <c r="E2217" s="333"/>
    </row>
    <row r="2218" spans="1:5" ht="14.25">
      <c r="A2218"/>
      <c r="B2218"/>
      <c r="C2218"/>
      <c r="D2218"/>
      <c r="E2218" s="333"/>
    </row>
    <row r="2219" spans="1:5" ht="14.25">
      <c r="A2219"/>
      <c r="B2219"/>
      <c r="C2219"/>
      <c r="D2219"/>
      <c r="E2219" s="250"/>
    </row>
    <row r="2220" spans="1:5" ht="14.25">
      <c r="A2220"/>
      <c r="B2220"/>
      <c r="C2220"/>
      <c r="D2220"/>
      <c r="E2220" s="250"/>
    </row>
    <row r="2221" spans="1:5" ht="14.25">
      <c r="A2221"/>
      <c r="B2221"/>
      <c r="C2221"/>
      <c r="D2221"/>
      <c r="E2221" s="250"/>
    </row>
    <row r="2222" spans="1:5" ht="14.25">
      <c r="A2222"/>
      <c r="B2222"/>
      <c r="C2222"/>
      <c r="D2222"/>
      <c r="E2222" s="250"/>
    </row>
    <row r="2223" spans="1:5" ht="14.25">
      <c r="A2223"/>
      <c r="B2223"/>
      <c r="C2223"/>
      <c r="D2223"/>
      <c r="E2223" s="250"/>
    </row>
    <row r="2224" spans="1:5" ht="14.25">
      <c r="A2224"/>
      <c r="B2224"/>
      <c r="C2224"/>
      <c r="D2224"/>
      <c r="E2224" s="250"/>
    </row>
    <row r="2225" spans="1:5" ht="14.25">
      <c r="A2225"/>
      <c r="B2225"/>
      <c r="C2225"/>
      <c r="D2225"/>
      <c r="E2225" s="250"/>
    </row>
    <row r="2226" spans="1:5" ht="14.25">
      <c r="A2226"/>
      <c r="B2226"/>
      <c r="C2226"/>
      <c r="D2226"/>
      <c r="E2226" s="250"/>
    </row>
    <row r="2227" spans="1:5" ht="14.25">
      <c r="A2227"/>
      <c r="B2227"/>
      <c r="C2227"/>
      <c r="D2227"/>
      <c r="E2227" s="250"/>
    </row>
    <row r="2228" spans="1:5" ht="14.25">
      <c r="A2228"/>
      <c r="B2228"/>
      <c r="C2228"/>
      <c r="D2228"/>
      <c r="E2228" s="250"/>
    </row>
    <row r="2229" spans="1:5" ht="14.25">
      <c r="A2229"/>
      <c r="B2229"/>
      <c r="C2229"/>
      <c r="D2229"/>
      <c r="E2229" s="250"/>
    </row>
    <row r="2230" spans="1:5" ht="14.25">
      <c r="A2230"/>
      <c r="B2230"/>
      <c r="C2230"/>
      <c r="D2230"/>
      <c r="E2230" s="333"/>
    </row>
    <row r="2231" spans="1:5" ht="14.25">
      <c r="A2231"/>
      <c r="B2231"/>
      <c r="C2231"/>
      <c r="D2231"/>
      <c r="E2231" s="333"/>
    </row>
    <row r="2232" spans="1:5" ht="14.25">
      <c r="A2232"/>
      <c r="B2232"/>
      <c r="C2232"/>
      <c r="D2232"/>
      <c r="E2232" s="333"/>
    </row>
    <row r="2233" spans="1:5" ht="14.25">
      <c r="A2233"/>
      <c r="B2233"/>
      <c r="C2233"/>
      <c r="D2233"/>
      <c r="E2233" s="333"/>
    </row>
    <row r="2234" spans="1:5" ht="14.25">
      <c r="A2234"/>
      <c r="B2234"/>
      <c r="C2234"/>
      <c r="D2234"/>
      <c r="E2234" s="333"/>
    </row>
    <row r="2235" spans="1:5" ht="14.25">
      <c r="A2235"/>
      <c r="B2235"/>
      <c r="C2235"/>
      <c r="D2235"/>
      <c r="E2235" s="333"/>
    </row>
    <row r="2236" spans="1:5" ht="14.25">
      <c r="A2236"/>
      <c r="B2236"/>
      <c r="C2236"/>
      <c r="D2236"/>
      <c r="E2236" s="250"/>
    </row>
    <row r="2237" spans="1:5" ht="14.25">
      <c r="A2237"/>
      <c r="B2237"/>
      <c r="C2237"/>
      <c r="D2237"/>
      <c r="E2237" s="250"/>
    </row>
    <row r="2238" spans="1:5" ht="14.25">
      <c r="A2238"/>
      <c r="B2238"/>
      <c r="C2238"/>
      <c r="D2238"/>
      <c r="E2238" s="250"/>
    </row>
    <row r="2239" spans="1:5" ht="14.25">
      <c r="A2239"/>
      <c r="B2239"/>
      <c r="C2239"/>
      <c r="D2239"/>
      <c r="E2239" s="333"/>
    </row>
    <row r="2240" spans="1:5" ht="14.25">
      <c r="A2240"/>
      <c r="B2240"/>
      <c r="C2240"/>
      <c r="D2240"/>
      <c r="E2240" s="250"/>
    </row>
    <row r="2241" spans="1:5" ht="14.25">
      <c r="A2241"/>
      <c r="B2241"/>
      <c r="C2241"/>
      <c r="D2241"/>
      <c r="E2241" s="250"/>
    </row>
    <row r="2242" spans="1:5" ht="14.25">
      <c r="A2242"/>
      <c r="B2242"/>
      <c r="C2242"/>
      <c r="D2242"/>
      <c r="E2242" s="250"/>
    </row>
    <row r="2243" spans="1:5" ht="14.25">
      <c r="A2243"/>
      <c r="B2243"/>
      <c r="C2243"/>
      <c r="D2243"/>
      <c r="E2243" s="333"/>
    </row>
    <row r="2244" spans="1:5" ht="14.25">
      <c r="A2244"/>
      <c r="B2244"/>
      <c r="C2244"/>
      <c r="D2244"/>
      <c r="E2244" s="333"/>
    </row>
    <row r="2245" spans="1:5" ht="14.25">
      <c r="A2245"/>
      <c r="B2245"/>
      <c r="C2245"/>
      <c r="D2245"/>
      <c r="E2245" s="250"/>
    </row>
    <row r="2246" spans="1:5" ht="14.25">
      <c r="A2246"/>
      <c r="B2246"/>
      <c r="C2246"/>
      <c r="D2246"/>
      <c r="E2246" s="333"/>
    </row>
    <row r="2247" spans="1:5" ht="14.25">
      <c r="A2247"/>
      <c r="B2247"/>
      <c r="C2247"/>
      <c r="D2247"/>
      <c r="E2247" s="250"/>
    </row>
    <row r="2248" spans="1:5" ht="14.25">
      <c r="A2248"/>
      <c r="B2248"/>
      <c r="C2248"/>
      <c r="D2248"/>
      <c r="E2248" s="250"/>
    </row>
    <row r="2249" spans="1:5" ht="14.25">
      <c r="A2249"/>
      <c r="B2249"/>
      <c r="C2249"/>
      <c r="D2249"/>
      <c r="E2249" s="250"/>
    </row>
    <row r="2250" spans="1:5" ht="14.25">
      <c r="A2250"/>
      <c r="B2250"/>
      <c r="C2250"/>
      <c r="D2250"/>
      <c r="E2250" s="333"/>
    </row>
    <row r="2251" spans="1:5" ht="14.25">
      <c r="A2251"/>
      <c r="B2251"/>
      <c r="C2251"/>
      <c r="D2251"/>
      <c r="E2251" s="250"/>
    </row>
    <row r="2252" spans="1:5" ht="14.25">
      <c r="A2252"/>
      <c r="B2252"/>
      <c r="C2252"/>
      <c r="D2252"/>
      <c r="E2252" s="250"/>
    </row>
    <row r="2253" spans="1:5" ht="14.25">
      <c r="A2253"/>
      <c r="B2253"/>
      <c r="C2253"/>
      <c r="D2253"/>
      <c r="E2253" s="250"/>
    </row>
    <row r="2254" spans="1:5" ht="14.25">
      <c r="A2254"/>
      <c r="B2254"/>
      <c r="C2254"/>
      <c r="D2254"/>
      <c r="E2254" s="250"/>
    </row>
    <row r="2255" spans="1:5" ht="14.25">
      <c r="A2255"/>
      <c r="B2255"/>
      <c r="C2255"/>
      <c r="D2255"/>
      <c r="E2255" s="250"/>
    </row>
    <row r="2256" spans="1:5" ht="14.25">
      <c r="A2256"/>
      <c r="B2256"/>
      <c r="C2256"/>
      <c r="D2256"/>
      <c r="E2256" s="250"/>
    </row>
    <row r="2257" spans="1:5" ht="14.25">
      <c r="A2257"/>
      <c r="B2257"/>
      <c r="C2257"/>
      <c r="D2257"/>
      <c r="E2257" s="250"/>
    </row>
    <row r="2258" spans="1:5" ht="14.25">
      <c r="A2258"/>
      <c r="B2258"/>
      <c r="C2258"/>
      <c r="D2258"/>
      <c r="E2258" s="250"/>
    </row>
    <row r="2259" spans="1:5" ht="14.25">
      <c r="A2259"/>
      <c r="B2259"/>
      <c r="C2259"/>
      <c r="D2259"/>
      <c r="E2259" s="250"/>
    </row>
    <row r="2260" spans="1:5" ht="14.25">
      <c r="A2260"/>
      <c r="B2260"/>
      <c r="C2260"/>
      <c r="D2260"/>
      <c r="E2260" s="250"/>
    </row>
    <row r="2261" spans="1:5" ht="14.25">
      <c r="A2261"/>
      <c r="B2261"/>
      <c r="C2261"/>
      <c r="D2261"/>
      <c r="E2261" s="250"/>
    </row>
    <row r="2262" spans="1:5" ht="14.25">
      <c r="A2262"/>
      <c r="B2262"/>
      <c r="C2262"/>
      <c r="D2262"/>
      <c r="E2262" s="250"/>
    </row>
    <row r="2263" spans="1:5" ht="14.25">
      <c r="A2263"/>
      <c r="B2263"/>
      <c r="C2263"/>
      <c r="D2263"/>
      <c r="E2263" s="250"/>
    </row>
    <row r="2264" spans="1:5" ht="14.25">
      <c r="A2264"/>
      <c r="B2264"/>
      <c r="C2264"/>
      <c r="D2264"/>
      <c r="E2264" s="250"/>
    </row>
    <row r="2265" spans="1:5" ht="14.25">
      <c r="A2265"/>
      <c r="B2265"/>
      <c r="C2265"/>
      <c r="D2265"/>
      <c r="E2265" s="250"/>
    </row>
    <row r="2266" spans="1:5" ht="14.25">
      <c r="A2266"/>
      <c r="B2266"/>
      <c r="C2266"/>
      <c r="D2266"/>
      <c r="E2266" s="250"/>
    </row>
    <row r="2267" spans="1:5" ht="14.25">
      <c r="A2267"/>
      <c r="B2267"/>
      <c r="C2267"/>
      <c r="D2267"/>
      <c r="E2267" s="250"/>
    </row>
    <row r="2268" spans="1:5" ht="14.25">
      <c r="A2268"/>
      <c r="B2268"/>
      <c r="C2268"/>
      <c r="D2268"/>
      <c r="E2268" s="250"/>
    </row>
    <row r="2269" spans="1:5" ht="14.25">
      <c r="A2269"/>
      <c r="B2269"/>
      <c r="C2269"/>
      <c r="D2269"/>
      <c r="E2269" s="250"/>
    </row>
    <row r="2270" spans="1:5" ht="14.25">
      <c r="A2270"/>
      <c r="B2270"/>
      <c r="C2270"/>
      <c r="D2270"/>
      <c r="E2270" s="250"/>
    </row>
    <row r="2271" spans="1:5" ht="14.25">
      <c r="A2271"/>
      <c r="B2271"/>
      <c r="C2271"/>
      <c r="D2271"/>
      <c r="E2271" s="250"/>
    </row>
    <row r="2272" spans="1:5" ht="14.25">
      <c r="A2272"/>
      <c r="B2272"/>
      <c r="C2272"/>
      <c r="D2272"/>
      <c r="E2272" s="250"/>
    </row>
    <row r="2273" spans="1:5" ht="14.25">
      <c r="A2273"/>
      <c r="B2273"/>
      <c r="C2273"/>
      <c r="D2273"/>
      <c r="E2273" s="250"/>
    </row>
    <row r="2274" spans="1:5" ht="14.25">
      <c r="A2274"/>
      <c r="B2274"/>
      <c r="C2274"/>
      <c r="D2274"/>
      <c r="E2274" s="250"/>
    </row>
    <row r="2275" spans="1:5" ht="14.25">
      <c r="A2275"/>
      <c r="B2275"/>
      <c r="C2275"/>
      <c r="D2275"/>
      <c r="E2275" s="250"/>
    </row>
    <row r="2276" spans="1:5" ht="14.25">
      <c r="A2276"/>
      <c r="B2276"/>
      <c r="C2276"/>
      <c r="D2276"/>
      <c r="E2276" s="250"/>
    </row>
    <row r="2277" spans="1:5" ht="14.25">
      <c r="A2277"/>
      <c r="B2277"/>
      <c r="C2277"/>
      <c r="D2277"/>
      <c r="E2277" s="333"/>
    </row>
    <row r="2278" spans="1:5" ht="14.25">
      <c r="A2278"/>
      <c r="B2278"/>
      <c r="C2278"/>
      <c r="D2278"/>
      <c r="E2278" s="250"/>
    </row>
    <row r="2279" spans="1:5" ht="14.25">
      <c r="A2279"/>
      <c r="B2279"/>
      <c r="C2279"/>
      <c r="D2279"/>
      <c r="E2279" s="250"/>
    </row>
    <row r="2280" spans="1:5" ht="14.25">
      <c r="A2280"/>
      <c r="B2280"/>
      <c r="C2280"/>
      <c r="D2280"/>
      <c r="E2280" s="250"/>
    </row>
    <row r="2281" spans="1:5" ht="14.25">
      <c r="A2281"/>
      <c r="B2281"/>
      <c r="C2281"/>
      <c r="D2281"/>
      <c r="E2281" s="250"/>
    </row>
    <row r="2282" spans="1:5" ht="14.25">
      <c r="A2282"/>
      <c r="B2282"/>
      <c r="C2282"/>
      <c r="D2282"/>
      <c r="E2282" s="250"/>
    </row>
    <row r="2283" spans="1:5" ht="14.25">
      <c r="A2283"/>
      <c r="B2283"/>
      <c r="C2283"/>
      <c r="D2283"/>
      <c r="E2283" s="250"/>
    </row>
    <row r="2284" spans="1:5" ht="14.25">
      <c r="A2284"/>
      <c r="B2284"/>
      <c r="C2284"/>
      <c r="D2284"/>
      <c r="E2284" s="250"/>
    </row>
    <row r="2285" spans="1:5" ht="14.25">
      <c r="A2285"/>
      <c r="B2285"/>
      <c r="C2285"/>
      <c r="D2285"/>
      <c r="E2285" s="333"/>
    </row>
    <row r="2286" spans="1:5" ht="14.25">
      <c r="A2286"/>
      <c r="B2286"/>
      <c r="C2286"/>
      <c r="D2286"/>
      <c r="E2286" s="250"/>
    </row>
    <row r="2287" spans="1:5" ht="14.25">
      <c r="A2287"/>
      <c r="B2287"/>
      <c r="C2287"/>
      <c r="D2287"/>
      <c r="E2287" s="333"/>
    </row>
    <row r="2288" spans="1:5" ht="14.25">
      <c r="A2288"/>
      <c r="B2288"/>
      <c r="C2288"/>
      <c r="D2288"/>
      <c r="E2288" s="250"/>
    </row>
    <row r="2289" spans="1:5" ht="14.25">
      <c r="A2289"/>
      <c r="B2289"/>
      <c r="C2289"/>
      <c r="D2289"/>
      <c r="E2289" s="250"/>
    </row>
    <row r="2290" spans="1:5" ht="14.25">
      <c r="A2290"/>
      <c r="B2290"/>
      <c r="C2290"/>
      <c r="D2290"/>
      <c r="E2290" s="250"/>
    </row>
    <row r="2291" spans="1:5" ht="14.25">
      <c r="A2291"/>
      <c r="B2291"/>
      <c r="C2291"/>
      <c r="D2291"/>
      <c r="E2291" s="250"/>
    </row>
    <row r="2292" spans="1:5" ht="14.25">
      <c r="A2292"/>
      <c r="B2292"/>
      <c r="C2292"/>
      <c r="D2292"/>
      <c r="E2292" s="250"/>
    </row>
    <row r="2293" spans="1:5" ht="14.25">
      <c r="A2293"/>
      <c r="B2293"/>
      <c r="C2293"/>
      <c r="D2293"/>
      <c r="E2293" s="333"/>
    </row>
    <row r="2294" spans="1:5" ht="14.25">
      <c r="A2294"/>
      <c r="B2294"/>
      <c r="C2294"/>
      <c r="D2294"/>
      <c r="E2294" s="333"/>
    </row>
    <row r="2295" spans="1:5" ht="14.25">
      <c r="A2295"/>
      <c r="B2295"/>
      <c r="C2295"/>
      <c r="D2295"/>
      <c r="E2295" s="333"/>
    </row>
    <row r="2296" spans="1:5" ht="14.25">
      <c r="A2296"/>
      <c r="B2296"/>
      <c r="C2296"/>
      <c r="D2296"/>
      <c r="E2296" s="333"/>
    </row>
    <row r="2297" spans="1:5" ht="14.25">
      <c r="A2297"/>
      <c r="B2297"/>
      <c r="C2297"/>
      <c r="D2297"/>
      <c r="E2297" s="250"/>
    </row>
    <row r="2298" spans="1:5" ht="14.25">
      <c r="A2298"/>
      <c r="B2298"/>
      <c r="C2298"/>
      <c r="D2298"/>
      <c r="E2298" s="333"/>
    </row>
    <row r="2299" spans="1:5" ht="14.25">
      <c r="A2299"/>
      <c r="B2299"/>
      <c r="C2299"/>
      <c r="D2299"/>
      <c r="E2299" s="333"/>
    </row>
    <row r="2300" spans="1:5" ht="14.25">
      <c r="A2300"/>
      <c r="B2300"/>
      <c r="C2300"/>
      <c r="D2300"/>
      <c r="E2300" s="250"/>
    </row>
    <row r="2301" spans="1:5" ht="14.25">
      <c r="A2301"/>
      <c r="B2301"/>
      <c r="C2301"/>
      <c r="D2301"/>
      <c r="E2301" s="250"/>
    </row>
    <row r="2302" spans="1:5" ht="14.25">
      <c r="A2302"/>
      <c r="B2302"/>
      <c r="C2302"/>
      <c r="D2302"/>
      <c r="E2302" s="250"/>
    </row>
    <row r="2303" spans="1:5" ht="14.25">
      <c r="A2303"/>
      <c r="B2303"/>
      <c r="C2303"/>
      <c r="D2303"/>
      <c r="E2303" s="250"/>
    </row>
    <row r="2304" spans="1:5" ht="14.25">
      <c r="A2304"/>
      <c r="B2304"/>
      <c r="C2304"/>
      <c r="D2304"/>
      <c r="E2304" s="250"/>
    </row>
    <row r="2305" spans="1:5" ht="14.25">
      <c r="A2305"/>
      <c r="B2305"/>
      <c r="C2305"/>
      <c r="D2305"/>
      <c r="E2305" s="333"/>
    </row>
    <row r="2306" spans="1:5" ht="14.25">
      <c r="A2306"/>
      <c r="B2306"/>
      <c r="C2306"/>
      <c r="D2306"/>
      <c r="E2306" s="250"/>
    </row>
    <row r="2307" spans="1:5" ht="14.25">
      <c r="A2307"/>
      <c r="B2307"/>
      <c r="C2307"/>
      <c r="D2307"/>
      <c r="E2307" s="250"/>
    </row>
    <row r="2308" spans="1:5" ht="14.25">
      <c r="A2308"/>
      <c r="B2308"/>
      <c r="C2308"/>
      <c r="D2308"/>
      <c r="E2308" s="250"/>
    </row>
    <row r="2309" spans="1:5" ht="14.25">
      <c r="A2309"/>
      <c r="B2309"/>
      <c r="C2309"/>
      <c r="D2309"/>
      <c r="E2309" s="250"/>
    </row>
    <row r="2310" spans="1:5" ht="14.25">
      <c r="A2310"/>
      <c r="B2310"/>
      <c r="C2310"/>
      <c r="D2310"/>
      <c r="E2310" s="250"/>
    </row>
    <row r="2311" spans="1:5" ht="14.25">
      <c r="A2311"/>
      <c r="B2311"/>
      <c r="C2311"/>
      <c r="D2311"/>
      <c r="E2311" s="250"/>
    </row>
    <row r="2312" spans="1:5" ht="14.25">
      <c r="A2312"/>
      <c r="B2312"/>
      <c r="C2312"/>
      <c r="D2312"/>
      <c r="E2312" s="250"/>
    </row>
    <row r="2313" spans="1:5" ht="14.25">
      <c r="A2313"/>
      <c r="B2313"/>
      <c r="C2313"/>
      <c r="D2313"/>
      <c r="E2313" s="250"/>
    </row>
    <row r="2314" spans="1:5" ht="14.25">
      <c r="A2314"/>
      <c r="B2314"/>
      <c r="C2314"/>
      <c r="D2314"/>
      <c r="E2314" s="250"/>
    </row>
    <row r="2315" spans="1:5" ht="14.25">
      <c r="A2315"/>
      <c r="B2315"/>
      <c r="C2315"/>
      <c r="D2315"/>
      <c r="E2315" s="250"/>
    </row>
    <row r="2316" spans="1:5" ht="14.25">
      <c r="A2316"/>
      <c r="B2316"/>
      <c r="C2316"/>
      <c r="D2316"/>
      <c r="E2316" s="250"/>
    </row>
    <row r="2317" spans="1:5" ht="14.25">
      <c r="A2317"/>
      <c r="B2317"/>
      <c r="C2317"/>
      <c r="D2317"/>
      <c r="E2317" s="250"/>
    </row>
    <row r="2318" spans="1:5" ht="14.25">
      <c r="A2318"/>
      <c r="B2318"/>
      <c r="C2318"/>
      <c r="D2318"/>
      <c r="E2318" s="250"/>
    </row>
    <row r="2319" spans="1:5" ht="14.25">
      <c r="A2319"/>
      <c r="B2319"/>
      <c r="C2319"/>
      <c r="D2319"/>
      <c r="E2319" s="250"/>
    </row>
    <row r="2320" spans="1:5" ht="14.25">
      <c r="A2320"/>
      <c r="B2320"/>
      <c r="C2320"/>
      <c r="D2320"/>
      <c r="E2320" s="250"/>
    </row>
    <row r="2321" spans="1:5" ht="14.25">
      <c r="A2321"/>
      <c r="B2321"/>
      <c r="C2321"/>
      <c r="D2321"/>
      <c r="E2321" s="250"/>
    </row>
    <row r="2322" spans="1:5" ht="14.25">
      <c r="A2322"/>
      <c r="B2322"/>
      <c r="C2322"/>
      <c r="D2322"/>
      <c r="E2322" s="250"/>
    </row>
    <row r="2323" spans="1:5" ht="14.25">
      <c r="A2323"/>
      <c r="B2323"/>
      <c r="C2323"/>
      <c r="D2323"/>
      <c r="E2323" s="250"/>
    </row>
    <row r="2324" spans="1:5" ht="14.25">
      <c r="A2324"/>
      <c r="B2324"/>
      <c r="C2324"/>
      <c r="D2324"/>
      <c r="E2324" s="250"/>
    </row>
    <row r="2325" spans="1:5" ht="14.25">
      <c r="A2325"/>
      <c r="B2325"/>
      <c r="C2325"/>
      <c r="D2325"/>
      <c r="E2325" s="250"/>
    </row>
    <row r="2326" spans="1:5" ht="14.25">
      <c r="A2326"/>
      <c r="B2326"/>
      <c r="C2326"/>
      <c r="D2326"/>
      <c r="E2326" s="250"/>
    </row>
    <row r="2327" spans="1:5" ht="14.25">
      <c r="A2327"/>
      <c r="B2327"/>
      <c r="C2327"/>
      <c r="D2327"/>
      <c r="E2327" s="250"/>
    </row>
    <row r="2328" spans="1:5" ht="14.25">
      <c r="A2328"/>
      <c r="B2328"/>
      <c r="C2328"/>
      <c r="D2328"/>
      <c r="E2328" s="250"/>
    </row>
    <row r="2329" spans="1:5" ht="14.25">
      <c r="A2329"/>
      <c r="B2329"/>
      <c r="C2329"/>
      <c r="D2329"/>
      <c r="E2329" s="250"/>
    </row>
    <row r="2330" spans="1:5" ht="14.25">
      <c r="A2330"/>
      <c r="B2330"/>
      <c r="C2330"/>
      <c r="D2330"/>
      <c r="E2330" s="250"/>
    </row>
    <row r="2331" spans="1:5" ht="14.25">
      <c r="A2331"/>
      <c r="B2331"/>
      <c r="C2331"/>
      <c r="D2331"/>
      <c r="E2331" s="250"/>
    </row>
    <row r="2332" spans="1:5" ht="14.25">
      <c r="A2332"/>
      <c r="B2332"/>
      <c r="C2332"/>
      <c r="D2332"/>
      <c r="E2332" s="250"/>
    </row>
    <row r="2333" spans="1:5" ht="14.25">
      <c r="A2333"/>
      <c r="B2333"/>
      <c r="C2333"/>
      <c r="D2333"/>
      <c r="E2333" s="250"/>
    </row>
    <row r="2334" spans="1:5" ht="14.25">
      <c r="A2334"/>
      <c r="B2334"/>
      <c r="C2334"/>
      <c r="D2334"/>
      <c r="E2334" s="250"/>
    </row>
    <row r="2335" spans="1:5" ht="14.25">
      <c r="A2335"/>
      <c r="B2335"/>
      <c r="C2335"/>
      <c r="D2335"/>
      <c r="E2335" s="250"/>
    </row>
    <row r="2336" spans="1:5" ht="14.25">
      <c r="A2336"/>
      <c r="B2336"/>
      <c r="C2336"/>
      <c r="D2336"/>
      <c r="E2336" s="250"/>
    </row>
    <row r="2337" spans="1:5" ht="14.25">
      <c r="A2337"/>
      <c r="B2337"/>
      <c r="C2337"/>
      <c r="D2337"/>
      <c r="E2337" s="250"/>
    </row>
    <row r="2338" spans="1:5" ht="14.25">
      <c r="A2338"/>
      <c r="B2338"/>
      <c r="C2338"/>
      <c r="D2338"/>
      <c r="E2338" s="250"/>
    </row>
    <row r="2339" spans="1:5" ht="14.25">
      <c r="A2339"/>
      <c r="B2339"/>
      <c r="C2339"/>
      <c r="D2339"/>
      <c r="E2339" s="250"/>
    </row>
    <row r="2340" spans="1:5" ht="14.25">
      <c r="A2340"/>
      <c r="B2340"/>
      <c r="C2340"/>
      <c r="D2340"/>
      <c r="E2340" s="250"/>
    </row>
    <row r="2341" spans="1:5" ht="14.25">
      <c r="A2341"/>
      <c r="B2341"/>
      <c r="C2341"/>
      <c r="D2341"/>
      <c r="E2341" s="250"/>
    </row>
    <row r="2342" spans="1:5" ht="14.25">
      <c r="A2342"/>
      <c r="B2342"/>
      <c r="C2342"/>
      <c r="D2342"/>
      <c r="E2342" s="250"/>
    </row>
    <row r="2343" spans="1:5" ht="14.25">
      <c r="A2343"/>
      <c r="B2343"/>
      <c r="C2343"/>
      <c r="D2343"/>
      <c r="E2343" s="250"/>
    </row>
    <row r="2344" spans="1:5" ht="14.25">
      <c r="A2344"/>
      <c r="B2344"/>
      <c r="C2344"/>
      <c r="D2344"/>
      <c r="E2344" s="250"/>
    </row>
    <row r="2345" spans="1:5" ht="14.25">
      <c r="A2345"/>
      <c r="B2345"/>
      <c r="C2345"/>
      <c r="D2345"/>
      <c r="E2345" s="250"/>
    </row>
    <row r="2346" spans="1:5" ht="14.25">
      <c r="A2346"/>
      <c r="B2346"/>
      <c r="C2346"/>
      <c r="D2346"/>
      <c r="E2346" s="250"/>
    </row>
    <row r="2347" spans="1:5" ht="14.25">
      <c r="A2347"/>
      <c r="B2347"/>
      <c r="C2347"/>
      <c r="D2347"/>
      <c r="E2347" s="250"/>
    </row>
    <row r="2348" spans="1:5" ht="14.25">
      <c r="A2348"/>
      <c r="B2348"/>
      <c r="C2348"/>
      <c r="D2348"/>
      <c r="E2348" s="250"/>
    </row>
    <row r="2349" spans="1:5" ht="14.25">
      <c r="A2349"/>
      <c r="B2349"/>
      <c r="C2349"/>
      <c r="D2349"/>
      <c r="E2349" s="250"/>
    </row>
    <row r="2350" spans="1:5" ht="14.25">
      <c r="A2350"/>
      <c r="B2350"/>
      <c r="C2350"/>
      <c r="D2350"/>
      <c r="E2350" s="250"/>
    </row>
    <row r="2351" spans="1:5" ht="14.25">
      <c r="A2351"/>
      <c r="B2351"/>
      <c r="C2351"/>
      <c r="D2351"/>
      <c r="E2351" s="250"/>
    </row>
    <row r="2352" spans="1:5" ht="14.25">
      <c r="A2352"/>
      <c r="B2352"/>
      <c r="C2352"/>
      <c r="D2352"/>
      <c r="E2352" s="250"/>
    </row>
    <row r="2353" spans="1:5" ht="14.25">
      <c r="A2353"/>
      <c r="B2353"/>
      <c r="C2353"/>
      <c r="D2353"/>
      <c r="E2353" s="250"/>
    </row>
    <row r="2354" spans="1:5" ht="14.25">
      <c r="A2354"/>
      <c r="B2354"/>
      <c r="C2354"/>
      <c r="D2354"/>
      <c r="E2354" s="250"/>
    </row>
    <row r="2355" spans="1:5" ht="14.25">
      <c r="A2355"/>
      <c r="B2355"/>
      <c r="C2355"/>
      <c r="D2355"/>
      <c r="E2355" s="250"/>
    </row>
    <row r="2356" spans="1:5" ht="14.25">
      <c r="A2356"/>
      <c r="B2356"/>
      <c r="C2356"/>
      <c r="D2356"/>
      <c r="E2356" s="250"/>
    </row>
    <row r="2357" spans="1:5" ht="14.25">
      <c r="A2357"/>
      <c r="B2357"/>
      <c r="C2357"/>
      <c r="D2357"/>
      <c r="E2357" s="250"/>
    </row>
    <row r="2358" spans="1:5" ht="14.25">
      <c r="A2358"/>
      <c r="B2358"/>
      <c r="C2358"/>
      <c r="D2358"/>
      <c r="E2358" s="250"/>
    </row>
    <row r="2359" spans="1:5" ht="14.25">
      <c r="A2359"/>
      <c r="B2359"/>
      <c r="C2359"/>
      <c r="D2359"/>
      <c r="E2359" s="250"/>
    </row>
    <row r="2360" spans="1:5" ht="14.25">
      <c r="A2360"/>
      <c r="B2360"/>
      <c r="C2360"/>
      <c r="D2360"/>
      <c r="E2360" s="250"/>
    </row>
    <row r="2361" spans="1:5" ht="14.25">
      <c r="A2361"/>
      <c r="B2361"/>
      <c r="C2361"/>
      <c r="D2361"/>
      <c r="E2361" s="250"/>
    </row>
    <row r="2362" spans="1:5" ht="14.25">
      <c r="A2362"/>
      <c r="B2362"/>
      <c r="C2362"/>
      <c r="D2362"/>
      <c r="E2362" s="250"/>
    </row>
    <row r="2363" spans="1:5" ht="14.25">
      <c r="A2363"/>
      <c r="B2363"/>
      <c r="C2363"/>
      <c r="D2363"/>
      <c r="E2363" s="250"/>
    </row>
    <row r="2364" spans="1:5" ht="14.25">
      <c r="A2364"/>
      <c r="B2364"/>
      <c r="C2364"/>
      <c r="D2364"/>
      <c r="E2364" s="250"/>
    </row>
    <row r="2365" spans="1:5" ht="14.25">
      <c r="A2365"/>
      <c r="B2365"/>
      <c r="C2365"/>
      <c r="D2365"/>
      <c r="E2365" s="250"/>
    </row>
    <row r="2366" spans="1:5" ht="14.25">
      <c r="A2366"/>
      <c r="B2366"/>
      <c r="C2366"/>
      <c r="D2366"/>
      <c r="E2366" s="250"/>
    </row>
    <row r="2367" spans="1:5" ht="14.25">
      <c r="A2367"/>
      <c r="B2367"/>
      <c r="C2367"/>
      <c r="D2367"/>
      <c r="E2367" s="250"/>
    </row>
    <row r="2368" spans="1:5" ht="14.25">
      <c r="A2368"/>
      <c r="B2368"/>
      <c r="C2368"/>
      <c r="D2368"/>
      <c r="E2368" s="250"/>
    </row>
    <row r="2369" spans="1:5" ht="14.25">
      <c r="A2369"/>
      <c r="B2369"/>
      <c r="C2369"/>
      <c r="D2369"/>
      <c r="E2369" s="250"/>
    </row>
    <row r="2370" spans="1:5" ht="14.25">
      <c r="A2370"/>
      <c r="B2370"/>
      <c r="C2370"/>
      <c r="D2370"/>
      <c r="E2370" s="250"/>
    </row>
    <row r="2371" spans="1:5" ht="14.25">
      <c r="A2371"/>
      <c r="B2371"/>
      <c r="C2371"/>
      <c r="D2371"/>
      <c r="E2371" s="250"/>
    </row>
    <row r="2372" spans="1:5" ht="14.25">
      <c r="A2372"/>
      <c r="B2372"/>
      <c r="C2372"/>
      <c r="D2372"/>
      <c r="E2372" s="250"/>
    </row>
    <row r="2373" spans="1:5" ht="14.25">
      <c r="A2373"/>
      <c r="B2373"/>
      <c r="C2373"/>
      <c r="D2373"/>
      <c r="E2373" s="250"/>
    </row>
    <row r="2374" spans="1:5" ht="14.25">
      <c r="A2374"/>
      <c r="B2374"/>
      <c r="C2374"/>
      <c r="D2374"/>
      <c r="E2374" s="250"/>
    </row>
    <row r="2375" spans="1:5" ht="14.25">
      <c r="A2375"/>
      <c r="B2375"/>
      <c r="C2375"/>
      <c r="D2375"/>
      <c r="E2375" s="250"/>
    </row>
    <row r="2376" spans="1:5" ht="14.25">
      <c r="A2376"/>
      <c r="B2376"/>
      <c r="C2376"/>
      <c r="D2376"/>
      <c r="E2376" s="250"/>
    </row>
    <row r="2377" spans="1:5" ht="14.25">
      <c r="A2377"/>
      <c r="B2377"/>
      <c r="C2377"/>
      <c r="D2377"/>
      <c r="E2377" s="250"/>
    </row>
    <row r="2378" spans="1:5" ht="14.25">
      <c r="A2378"/>
      <c r="B2378"/>
      <c r="C2378"/>
      <c r="D2378"/>
      <c r="E2378" s="250"/>
    </row>
    <row r="2379" spans="1:5" ht="14.25">
      <c r="A2379"/>
      <c r="B2379"/>
      <c r="C2379"/>
      <c r="D2379"/>
      <c r="E2379" s="250"/>
    </row>
    <row r="2380" spans="1:5" ht="14.25">
      <c r="A2380"/>
      <c r="B2380"/>
      <c r="C2380"/>
      <c r="D2380"/>
      <c r="E2380" s="250"/>
    </row>
    <row r="2381" spans="1:5" ht="14.25">
      <c r="A2381"/>
      <c r="B2381"/>
      <c r="C2381"/>
      <c r="D2381"/>
      <c r="E2381" s="250"/>
    </row>
    <row r="2382" spans="1:5" ht="14.25">
      <c r="A2382"/>
      <c r="B2382"/>
      <c r="C2382"/>
      <c r="D2382"/>
      <c r="E2382" s="250"/>
    </row>
    <row r="2383" spans="1:5" ht="14.25">
      <c r="A2383"/>
      <c r="B2383"/>
      <c r="C2383"/>
      <c r="D2383"/>
      <c r="E2383" s="250"/>
    </row>
    <row r="2384" spans="1:5" ht="14.25">
      <c r="A2384"/>
      <c r="B2384"/>
      <c r="C2384"/>
      <c r="D2384"/>
      <c r="E2384" s="250"/>
    </row>
    <row r="2385" spans="1:5" ht="14.25">
      <c r="A2385"/>
      <c r="B2385"/>
      <c r="C2385"/>
      <c r="D2385"/>
      <c r="E2385" s="250"/>
    </row>
    <row r="2386" spans="1:5" ht="14.25">
      <c r="A2386"/>
      <c r="B2386"/>
      <c r="C2386"/>
      <c r="D2386"/>
      <c r="E2386" s="250"/>
    </row>
    <row r="2387" spans="1:5" ht="14.25">
      <c r="A2387"/>
      <c r="B2387"/>
      <c r="C2387"/>
      <c r="D2387"/>
      <c r="E2387" s="250"/>
    </row>
    <row r="2388" spans="1:5" ht="14.25">
      <c r="A2388"/>
      <c r="B2388"/>
      <c r="C2388"/>
      <c r="D2388"/>
      <c r="E2388" s="250"/>
    </row>
    <row r="2389" spans="1:5" ht="14.25">
      <c r="A2389"/>
      <c r="B2389"/>
      <c r="C2389"/>
      <c r="D2389"/>
      <c r="E2389" s="250"/>
    </row>
    <row r="2390" spans="1:5" ht="14.25">
      <c r="A2390"/>
      <c r="B2390"/>
      <c r="C2390"/>
      <c r="D2390"/>
      <c r="E2390" s="250"/>
    </row>
    <row r="2391" spans="1:5" ht="14.25">
      <c r="A2391"/>
      <c r="B2391"/>
      <c r="C2391"/>
      <c r="D2391"/>
      <c r="E2391" s="250"/>
    </row>
    <row r="2392" spans="1:5" ht="14.25">
      <c r="A2392"/>
      <c r="B2392"/>
      <c r="C2392"/>
      <c r="D2392"/>
      <c r="E2392" s="250"/>
    </row>
    <row r="2393" spans="1:5" ht="14.25">
      <c r="A2393"/>
      <c r="B2393"/>
      <c r="C2393"/>
      <c r="D2393"/>
      <c r="E2393" s="250"/>
    </row>
    <row r="2394" spans="1:5" ht="14.25">
      <c r="A2394"/>
      <c r="B2394"/>
      <c r="C2394"/>
      <c r="D2394"/>
      <c r="E2394" s="250"/>
    </row>
    <row r="2395" spans="1:5" ht="14.25">
      <c r="A2395"/>
      <c r="B2395"/>
      <c r="C2395"/>
      <c r="D2395"/>
      <c r="E2395" s="250"/>
    </row>
    <row r="2396" spans="1:5" ht="14.25">
      <c r="A2396"/>
      <c r="B2396"/>
      <c r="C2396"/>
      <c r="D2396"/>
      <c r="E2396" s="250"/>
    </row>
    <row r="2397" spans="1:5" ht="14.25">
      <c r="A2397"/>
      <c r="B2397"/>
      <c r="C2397"/>
      <c r="D2397"/>
      <c r="E2397" s="250"/>
    </row>
    <row r="2398" spans="1:5" ht="14.25">
      <c r="A2398"/>
      <c r="B2398"/>
      <c r="C2398"/>
      <c r="D2398"/>
      <c r="E2398" s="250"/>
    </row>
    <row r="2399" spans="1:5" ht="14.25">
      <c r="A2399"/>
      <c r="B2399"/>
      <c r="C2399"/>
      <c r="D2399"/>
      <c r="E2399" s="250"/>
    </row>
    <row r="2400" spans="1:5" ht="14.25">
      <c r="A2400"/>
      <c r="B2400"/>
      <c r="C2400"/>
      <c r="D2400"/>
      <c r="E2400" s="250"/>
    </row>
    <row r="2401" spans="1:5" ht="14.25">
      <c r="A2401"/>
      <c r="B2401"/>
      <c r="C2401"/>
      <c r="D2401"/>
      <c r="E2401" s="250"/>
    </row>
    <row r="2402" spans="1:5" ht="14.25">
      <c r="A2402"/>
      <c r="B2402"/>
      <c r="C2402"/>
      <c r="D2402"/>
      <c r="E2402" s="250"/>
    </row>
    <row r="2403" spans="1:5" ht="14.25">
      <c r="A2403"/>
      <c r="B2403"/>
      <c r="C2403"/>
      <c r="D2403"/>
      <c r="E2403" s="250"/>
    </row>
    <row r="2404" spans="1:5" ht="14.25">
      <c r="A2404"/>
      <c r="B2404"/>
      <c r="C2404"/>
      <c r="D2404"/>
      <c r="E2404" s="250"/>
    </row>
    <row r="2405" spans="1:5" ht="14.25">
      <c r="A2405"/>
      <c r="B2405"/>
      <c r="C2405"/>
      <c r="D2405"/>
      <c r="E2405" s="250"/>
    </row>
    <row r="2406" spans="1:5" ht="14.25">
      <c r="A2406"/>
      <c r="B2406"/>
      <c r="C2406"/>
      <c r="D2406"/>
      <c r="E2406" s="250"/>
    </row>
    <row r="2407" spans="1:5" ht="14.25">
      <c r="A2407"/>
      <c r="B2407"/>
      <c r="C2407"/>
      <c r="D2407"/>
      <c r="E2407" s="250"/>
    </row>
    <row r="2408" spans="1:5" ht="14.25">
      <c r="A2408"/>
      <c r="B2408"/>
      <c r="C2408"/>
      <c r="D2408"/>
      <c r="E2408" s="250"/>
    </row>
    <row r="2409" spans="1:5" ht="14.25">
      <c r="A2409"/>
      <c r="B2409"/>
      <c r="C2409"/>
      <c r="D2409"/>
      <c r="E2409" s="250"/>
    </row>
    <row r="2410" spans="1:5" ht="14.25">
      <c r="A2410"/>
      <c r="B2410"/>
      <c r="C2410"/>
      <c r="D2410"/>
      <c r="E2410" s="250"/>
    </row>
    <row r="2411" spans="1:5" ht="14.25">
      <c r="A2411"/>
      <c r="B2411"/>
      <c r="C2411"/>
      <c r="D2411"/>
      <c r="E2411" s="250"/>
    </row>
    <row r="2412" spans="1:5" ht="14.25">
      <c r="A2412"/>
      <c r="B2412"/>
      <c r="C2412"/>
      <c r="D2412"/>
      <c r="E2412" s="250"/>
    </row>
    <row r="2413" spans="1:5" ht="14.25">
      <c r="A2413"/>
      <c r="B2413"/>
      <c r="C2413"/>
      <c r="D2413"/>
      <c r="E2413" s="250"/>
    </row>
    <row r="2414" spans="1:5" ht="14.25">
      <c r="A2414"/>
      <c r="B2414"/>
      <c r="C2414"/>
      <c r="D2414"/>
      <c r="E2414" s="250"/>
    </row>
    <row r="2415" spans="1:5" ht="14.25">
      <c r="A2415"/>
      <c r="B2415"/>
      <c r="C2415"/>
      <c r="D2415"/>
      <c r="E2415" s="250"/>
    </row>
    <row r="2416" spans="1:5" ht="14.25">
      <c r="A2416"/>
      <c r="B2416"/>
      <c r="C2416"/>
      <c r="D2416"/>
      <c r="E2416" s="250"/>
    </row>
    <row r="2417" spans="1:5" ht="14.25">
      <c r="A2417"/>
      <c r="B2417"/>
      <c r="C2417"/>
      <c r="D2417"/>
      <c r="E2417" s="250"/>
    </row>
    <row r="2418" spans="1:5" ht="14.25">
      <c r="A2418"/>
      <c r="B2418"/>
      <c r="C2418"/>
      <c r="D2418"/>
      <c r="E2418" s="250"/>
    </row>
    <row r="2419" spans="1:5" ht="14.25">
      <c r="A2419"/>
      <c r="B2419"/>
      <c r="C2419"/>
      <c r="D2419"/>
      <c r="E2419" s="250"/>
    </row>
    <row r="2420" spans="1:5" ht="14.25">
      <c r="A2420"/>
      <c r="B2420"/>
      <c r="C2420"/>
      <c r="D2420"/>
      <c r="E2420" s="250"/>
    </row>
    <row r="2421" spans="1:5" ht="14.25">
      <c r="A2421"/>
      <c r="B2421"/>
      <c r="C2421"/>
      <c r="D2421"/>
      <c r="E2421" s="250"/>
    </row>
    <row r="2422" spans="1:5" ht="14.25">
      <c r="A2422"/>
      <c r="B2422"/>
      <c r="C2422"/>
      <c r="D2422"/>
      <c r="E2422" s="250"/>
    </row>
    <row r="2423" spans="1:5" ht="14.25">
      <c r="A2423"/>
      <c r="B2423"/>
      <c r="C2423"/>
      <c r="D2423"/>
      <c r="E2423" s="250"/>
    </row>
    <row r="2424" spans="1:5" ht="14.25">
      <c r="A2424"/>
      <c r="B2424"/>
      <c r="C2424"/>
      <c r="D2424"/>
      <c r="E2424" s="250"/>
    </row>
    <row r="2425" spans="1:5" ht="14.25">
      <c r="A2425"/>
      <c r="B2425"/>
      <c r="C2425"/>
      <c r="D2425"/>
      <c r="E2425" s="250"/>
    </row>
    <row r="2426" spans="1:5" ht="14.25">
      <c r="A2426"/>
      <c r="B2426"/>
      <c r="C2426"/>
      <c r="D2426"/>
      <c r="E2426" s="250"/>
    </row>
    <row r="2427" spans="1:5" ht="14.25">
      <c r="A2427"/>
      <c r="B2427"/>
      <c r="C2427"/>
      <c r="D2427"/>
      <c r="E2427" s="250"/>
    </row>
    <row r="2428" spans="1:5" ht="14.25">
      <c r="A2428"/>
      <c r="B2428"/>
      <c r="C2428"/>
      <c r="D2428"/>
      <c r="E2428" s="250"/>
    </row>
    <row r="2429" spans="1:5" ht="14.25">
      <c r="A2429"/>
      <c r="B2429"/>
      <c r="C2429"/>
      <c r="D2429"/>
      <c r="E2429" s="250"/>
    </row>
    <row r="2430" spans="1:5" ht="14.25">
      <c r="A2430"/>
      <c r="B2430"/>
      <c r="C2430"/>
      <c r="D2430"/>
      <c r="E2430" s="250"/>
    </row>
    <row r="2431" spans="1:5" ht="14.25">
      <c r="A2431"/>
      <c r="B2431"/>
      <c r="C2431"/>
      <c r="D2431"/>
      <c r="E2431" s="250"/>
    </row>
    <row r="2432" spans="1:5" ht="14.25">
      <c r="A2432"/>
      <c r="B2432"/>
      <c r="C2432"/>
      <c r="D2432"/>
      <c r="E2432" s="250"/>
    </row>
    <row r="2433" spans="1:5" ht="14.25">
      <c r="A2433"/>
      <c r="B2433"/>
      <c r="C2433"/>
      <c r="D2433"/>
      <c r="E2433" s="250"/>
    </row>
    <row r="2434" spans="1:5" ht="14.25">
      <c r="A2434"/>
      <c r="B2434"/>
      <c r="C2434"/>
      <c r="D2434"/>
      <c r="E2434" s="250"/>
    </row>
    <row r="2435" spans="1:5" ht="14.25">
      <c r="A2435"/>
      <c r="B2435"/>
      <c r="C2435"/>
      <c r="D2435"/>
      <c r="E2435" s="250"/>
    </row>
    <row r="2436" spans="1:5" ht="14.25">
      <c r="A2436"/>
      <c r="B2436"/>
      <c r="C2436"/>
      <c r="D2436"/>
      <c r="E2436" s="250"/>
    </row>
    <row r="2437" spans="1:5" ht="14.25">
      <c r="A2437"/>
      <c r="B2437"/>
      <c r="C2437"/>
      <c r="D2437"/>
      <c r="E2437" s="250"/>
    </row>
    <row r="2438" spans="1:5" ht="14.25">
      <c r="A2438"/>
      <c r="B2438"/>
      <c r="C2438"/>
      <c r="D2438"/>
      <c r="E2438" s="250"/>
    </row>
    <row r="2439" spans="1:5" ht="14.25">
      <c r="A2439"/>
      <c r="B2439"/>
      <c r="C2439"/>
      <c r="D2439"/>
      <c r="E2439" s="250"/>
    </row>
    <row r="2440" spans="1:5" ht="14.25">
      <c r="A2440"/>
      <c r="B2440"/>
      <c r="C2440"/>
      <c r="D2440"/>
      <c r="E2440" s="250"/>
    </row>
    <row r="2441" spans="1:5" ht="14.25">
      <c r="A2441"/>
      <c r="B2441"/>
      <c r="C2441"/>
      <c r="D2441"/>
      <c r="E2441" s="250"/>
    </row>
    <row r="2442" spans="1:5" ht="14.25">
      <c r="A2442"/>
      <c r="B2442"/>
      <c r="C2442"/>
      <c r="D2442"/>
      <c r="E2442" s="250"/>
    </row>
    <row r="2443" spans="1:5" ht="14.25">
      <c r="A2443"/>
      <c r="B2443"/>
      <c r="C2443"/>
      <c r="D2443"/>
      <c r="E2443" s="250"/>
    </row>
    <row r="2444" spans="1:5" ht="14.25">
      <c r="A2444"/>
      <c r="B2444"/>
      <c r="C2444"/>
      <c r="D2444"/>
      <c r="E2444" s="250"/>
    </row>
    <row r="2445" spans="1:5" ht="14.25">
      <c r="A2445"/>
      <c r="B2445"/>
      <c r="C2445"/>
      <c r="D2445"/>
      <c r="E2445" s="250"/>
    </row>
    <row r="2446" spans="1:5" ht="14.25">
      <c r="A2446"/>
      <c r="B2446"/>
      <c r="C2446"/>
      <c r="D2446"/>
      <c r="E2446" s="250"/>
    </row>
    <row r="2447" spans="1:5" ht="14.25">
      <c r="A2447"/>
      <c r="B2447"/>
      <c r="C2447"/>
      <c r="D2447"/>
      <c r="E2447" s="333"/>
    </row>
    <row r="2448" spans="1:5" ht="14.25">
      <c r="A2448"/>
      <c r="B2448"/>
      <c r="C2448"/>
      <c r="D2448"/>
      <c r="E2448" s="333"/>
    </row>
    <row r="2449" spans="1:5" ht="14.25">
      <c r="A2449"/>
      <c r="B2449"/>
      <c r="C2449"/>
      <c r="D2449"/>
      <c r="E2449" s="250"/>
    </row>
    <row r="2450" spans="1:5" ht="14.25">
      <c r="A2450"/>
      <c r="B2450"/>
      <c r="C2450"/>
      <c r="D2450"/>
      <c r="E2450" s="250"/>
    </row>
    <row r="2451" spans="1:5" ht="14.25">
      <c r="A2451"/>
      <c r="B2451"/>
      <c r="C2451"/>
      <c r="D2451"/>
      <c r="E2451" s="250"/>
    </row>
    <row r="2452" spans="1:5" ht="14.25">
      <c r="A2452"/>
      <c r="B2452"/>
      <c r="C2452"/>
      <c r="D2452"/>
      <c r="E2452" s="250"/>
    </row>
    <row r="2453" spans="1:5" ht="14.25">
      <c r="A2453"/>
      <c r="B2453"/>
      <c r="C2453"/>
      <c r="D2453"/>
      <c r="E2453" s="250"/>
    </row>
    <row r="2454" spans="1:5" ht="14.25">
      <c r="A2454"/>
      <c r="B2454"/>
      <c r="C2454"/>
      <c r="D2454"/>
      <c r="E2454" s="250"/>
    </row>
    <row r="2455" spans="1:5" ht="14.25">
      <c r="A2455"/>
      <c r="B2455"/>
      <c r="C2455"/>
      <c r="D2455"/>
      <c r="E2455" s="250"/>
    </row>
    <row r="2456" spans="1:5" ht="14.25">
      <c r="A2456"/>
      <c r="B2456"/>
      <c r="C2456"/>
      <c r="D2456"/>
      <c r="E2456" s="250"/>
    </row>
    <row r="2457" spans="1:5" ht="14.25">
      <c r="A2457"/>
      <c r="B2457"/>
      <c r="C2457"/>
      <c r="D2457"/>
      <c r="E2457" s="250"/>
    </row>
    <row r="2458" spans="1:5" ht="14.25">
      <c r="A2458"/>
      <c r="B2458"/>
      <c r="C2458"/>
      <c r="D2458"/>
      <c r="E2458" s="250"/>
    </row>
    <row r="2459" spans="1:5" ht="14.25">
      <c r="A2459"/>
      <c r="B2459"/>
      <c r="C2459"/>
      <c r="D2459"/>
      <c r="E2459" s="250"/>
    </row>
    <row r="2460" spans="1:5" ht="14.25">
      <c r="A2460"/>
      <c r="B2460"/>
      <c r="C2460"/>
      <c r="D2460"/>
      <c r="E2460" s="250"/>
    </row>
    <row r="2461" spans="1:5" ht="14.25">
      <c r="A2461"/>
      <c r="B2461"/>
      <c r="C2461"/>
      <c r="D2461"/>
      <c r="E2461" s="250"/>
    </row>
    <row r="2462" spans="1:5" ht="14.25">
      <c r="A2462"/>
      <c r="B2462"/>
      <c r="C2462"/>
      <c r="D2462"/>
      <c r="E2462" s="250"/>
    </row>
    <row r="2463" spans="1:5" ht="14.25">
      <c r="A2463"/>
      <c r="B2463"/>
      <c r="C2463"/>
      <c r="D2463"/>
      <c r="E2463" s="250"/>
    </row>
    <row r="2464" spans="1:5" ht="14.25">
      <c r="A2464"/>
      <c r="B2464"/>
      <c r="C2464"/>
      <c r="D2464"/>
      <c r="E2464" s="250"/>
    </row>
    <row r="2465" spans="1:5" ht="14.25">
      <c r="A2465"/>
      <c r="B2465"/>
      <c r="C2465"/>
      <c r="D2465"/>
      <c r="E2465" s="250"/>
    </row>
    <row r="2466" spans="1:5" ht="14.25">
      <c r="A2466"/>
      <c r="B2466"/>
      <c r="C2466"/>
      <c r="D2466"/>
      <c r="E2466" s="250"/>
    </row>
    <row r="2467" spans="1:5" ht="14.25">
      <c r="A2467"/>
      <c r="B2467"/>
      <c r="C2467"/>
      <c r="D2467"/>
      <c r="E2467" s="250"/>
    </row>
    <row r="2468" spans="1:5" ht="14.25">
      <c r="A2468"/>
      <c r="B2468"/>
      <c r="C2468"/>
      <c r="D2468"/>
      <c r="E2468" s="250"/>
    </row>
    <row r="2469" spans="1:5" ht="14.25">
      <c r="A2469"/>
      <c r="B2469"/>
      <c r="C2469"/>
      <c r="D2469"/>
      <c r="E2469" s="250"/>
    </row>
    <row r="2470" spans="1:5" ht="14.25">
      <c r="A2470"/>
      <c r="B2470"/>
      <c r="C2470"/>
      <c r="D2470"/>
      <c r="E2470" s="250"/>
    </row>
    <row r="2471" spans="1:5" ht="14.25">
      <c r="A2471"/>
      <c r="B2471"/>
      <c r="C2471"/>
      <c r="D2471"/>
      <c r="E2471" s="250"/>
    </row>
    <row r="2472" spans="1:5" ht="14.25">
      <c r="A2472"/>
      <c r="B2472"/>
      <c r="C2472"/>
      <c r="D2472"/>
      <c r="E2472" s="250"/>
    </row>
    <row r="2473" spans="1:5" ht="14.25">
      <c r="A2473"/>
      <c r="B2473"/>
      <c r="C2473"/>
      <c r="D2473"/>
      <c r="E2473" s="250"/>
    </row>
    <row r="2474" spans="1:5" ht="14.25">
      <c r="A2474"/>
      <c r="B2474"/>
      <c r="C2474"/>
      <c r="D2474"/>
      <c r="E2474" s="250"/>
    </row>
    <row r="2475" spans="1:5" ht="14.25">
      <c r="A2475"/>
      <c r="B2475"/>
      <c r="C2475"/>
      <c r="D2475"/>
      <c r="E2475" s="250"/>
    </row>
    <row r="2476" spans="1:5" ht="14.25">
      <c r="A2476"/>
      <c r="B2476"/>
      <c r="C2476"/>
      <c r="D2476"/>
      <c r="E2476" s="250"/>
    </row>
    <row r="2477" spans="1:5" ht="14.25">
      <c r="A2477"/>
      <c r="B2477"/>
      <c r="C2477"/>
      <c r="D2477"/>
      <c r="E2477" s="250"/>
    </row>
    <row r="2478" spans="1:5" ht="14.25">
      <c r="A2478"/>
      <c r="B2478"/>
      <c r="C2478"/>
      <c r="D2478"/>
      <c r="E2478" s="250"/>
    </row>
    <row r="2479" spans="1:5" ht="14.25">
      <c r="A2479"/>
      <c r="B2479"/>
      <c r="C2479"/>
      <c r="D2479"/>
      <c r="E2479" s="250"/>
    </row>
    <row r="2480" spans="1:5" ht="14.25">
      <c r="A2480"/>
      <c r="B2480"/>
      <c r="C2480"/>
      <c r="D2480"/>
      <c r="E2480" s="250"/>
    </row>
    <row r="2481" spans="1:5" ht="14.25">
      <c r="A2481"/>
      <c r="B2481"/>
      <c r="C2481"/>
      <c r="D2481"/>
      <c r="E2481" s="250"/>
    </row>
    <row r="2482" spans="1:5" ht="14.25">
      <c r="A2482"/>
      <c r="B2482"/>
      <c r="C2482"/>
      <c r="D2482"/>
      <c r="E2482" s="250"/>
    </row>
    <row r="2483" spans="1:5" ht="14.25">
      <c r="A2483"/>
      <c r="B2483"/>
      <c r="C2483"/>
      <c r="D2483"/>
      <c r="E2483" s="250"/>
    </row>
    <row r="2484" spans="1:5" ht="14.25">
      <c r="A2484"/>
      <c r="B2484"/>
      <c r="C2484"/>
      <c r="D2484"/>
      <c r="E2484" s="250"/>
    </row>
    <row r="2485" spans="1:5" ht="14.25">
      <c r="A2485"/>
      <c r="B2485"/>
      <c r="C2485"/>
      <c r="D2485"/>
      <c r="E2485" s="333"/>
    </row>
    <row r="2486" spans="1:5" ht="14.25">
      <c r="A2486"/>
      <c r="B2486"/>
      <c r="C2486"/>
      <c r="D2486"/>
      <c r="E2486" s="250"/>
    </row>
    <row r="2487" spans="1:5" ht="14.25">
      <c r="A2487"/>
      <c r="B2487"/>
      <c r="C2487"/>
      <c r="D2487"/>
      <c r="E2487" s="250"/>
    </row>
    <row r="2488" spans="1:5" ht="14.25">
      <c r="A2488"/>
      <c r="B2488"/>
      <c r="C2488"/>
      <c r="D2488"/>
      <c r="E2488" s="333"/>
    </row>
    <row r="2489" spans="1:5" ht="14.25">
      <c r="A2489"/>
      <c r="B2489"/>
      <c r="C2489"/>
      <c r="D2489"/>
      <c r="E2489" s="250"/>
    </row>
    <row r="2490" spans="1:5" ht="14.25">
      <c r="A2490"/>
      <c r="B2490"/>
      <c r="C2490"/>
      <c r="D2490"/>
      <c r="E2490" s="250"/>
    </row>
    <row r="2491" spans="1:5" ht="14.25">
      <c r="A2491"/>
      <c r="B2491"/>
      <c r="C2491"/>
      <c r="D2491"/>
      <c r="E2491" s="250"/>
    </row>
    <row r="2492" spans="1:5" ht="14.25">
      <c r="A2492"/>
      <c r="B2492"/>
      <c r="C2492"/>
      <c r="D2492"/>
      <c r="E2492" s="250"/>
    </row>
    <row r="2493" spans="1:5" ht="14.25">
      <c r="A2493"/>
      <c r="B2493"/>
      <c r="C2493"/>
      <c r="D2493"/>
      <c r="E2493" s="250"/>
    </row>
    <row r="2494" spans="1:5" ht="14.25">
      <c r="A2494"/>
      <c r="B2494"/>
      <c r="C2494"/>
      <c r="D2494"/>
      <c r="E2494" s="250"/>
    </row>
    <row r="2495" spans="1:5" ht="14.25">
      <c r="A2495"/>
      <c r="B2495"/>
      <c r="C2495"/>
      <c r="D2495"/>
      <c r="E2495" s="250"/>
    </row>
    <row r="2496" spans="1:5" ht="14.25">
      <c r="A2496"/>
      <c r="B2496"/>
      <c r="C2496"/>
      <c r="D2496"/>
      <c r="E2496" s="250"/>
    </row>
    <row r="2497" spans="1:5" ht="14.25">
      <c r="A2497"/>
      <c r="B2497"/>
      <c r="C2497"/>
      <c r="D2497"/>
      <c r="E2497" s="250"/>
    </row>
    <row r="2498" spans="1:5" ht="14.25">
      <c r="A2498"/>
      <c r="B2498"/>
      <c r="C2498"/>
      <c r="D2498"/>
      <c r="E2498" s="250"/>
    </row>
    <row r="2499" spans="1:5" ht="14.25">
      <c r="A2499"/>
      <c r="B2499"/>
      <c r="C2499"/>
      <c r="D2499"/>
      <c r="E2499" s="250"/>
    </row>
    <row r="2500" spans="1:5" ht="14.25">
      <c r="A2500"/>
      <c r="B2500"/>
      <c r="C2500"/>
      <c r="D2500"/>
      <c r="E2500" s="250"/>
    </row>
    <row r="2501" spans="1:5" ht="14.25">
      <c r="A2501"/>
      <c r="B2501"/>
      <c r="C2501"/>
      <c r="D2501"/>
      <c r="E2501" s="250"/>
    </row>
    <row r="2502" spans="1:5" ht="14.25">
      <c r="A2502"/>
      <c r="B2502"/>
      <c r="C2502"/>
      <c r="D2502"/>
      <c r="E2502" s="250"/>
    </row>
    <row r="2503" spans="1:5" ht="14.25">
      <c r="A2503"/>
      <c r="B2503"/>
      <c r="C2503"/>
      <c r="D2503"/>
      <c r="E2503" s="250"/>
    </row>
    <row r="2504" spans="1:5" ht="14.25">
      <c r="A2504"/>
      <c r="B2504"/>
      <c r="C2504"/>
      <c r="D2504"/>
      <c r="E2504" s="250"/>
    </row>
    <row r="2505" spans="1:5" ht="14.25">
      <c r="A2505"/>
      <c r="B2505"/>
      <c r="C2505"/>
      <c r="D2505"/>
      <c r="E2505" s="250"/>
    </row>
    <row r="2506" spans="1:5" ht="14.25">
      <c r="A2506"/>
      <c r="B2506"/>
      <c r="C2506"/>
      <c r="D2506"/>
      <c r="E2506" s="250"/>
    </row>
    <row r="2507" spans="1:5" ht="14.25">
      <c r="A2507"/>
      <c r="B2507"/>
      <c r="C2507"/>
      <c r="D2507"/>
      <c r="E2507" s="250"/>
    </row>
    <row r="2508" spans="1:5" ht="14.25">
      <c r="A2508"/>
      <c r="B2508"/>
      <c r="C2508"/>
      <c r="D2508"/>
      <c r="E2508" s="250"/>
    </row>
    <row r="2509" spans="1:5" ht="14.25">
      <c r="A2509"/>
      <c r="B2509"/>
      <c r="C2509"/>
      <c r="D2509"/>
      <c r="E2509" s="250"/>
    </row>
    <row r="2510" spans="1:5" ht="14.25">
      <c r="A2510"/>
      <c r="B2510"/>
      <c r="C2510"/>
      <c r="D2510"/>
      <c r="E2510" s="250"/>
    </row>
    <row r="2511" spans="1:5" ht="14.25">
      <c r="A2511"/>
      <c r="B2511"/>
      <c r="C2511"/>
      <c r="D2511"/>
      <c r="E2511" s="250"/>
    </row>
    <row r="2512" spans="1:5" ht="14.25">
      <c r="A2512"/>
      <c r="B2512"/>
      <c r="C2512"/>
      <c r="D2512"/>
      <c r="E2512" s="333"/>
    </row>
    <row r="2513" spans="1:5" ht="14.25">
      <c r="A2513"/>
      <c r="B2513"/>
      <c r="C2513"/>
      <c r="D2513"/>
      <c r="E2513" s="250"/>
    </row>
    <row r="2514" spans="1:5" ht="14.25">
      <c r="A2514"/>
      <c r="B2514"/>
      <c r="C2514"/>
      <c r="D2514"/>
      <c r="E2514" s="250"/>
    </row>
    <row r="2515" spans="1:5" ht="14.25">
      <c r="A2515"/>
      <c r="B2515"/>
      <c r="C2515"/>
      <c r="D2515"/>
      <c r="E2515" s="250"/>
    </row>
    <row r="2516" spans="1:5" ht="14.25">
      <c r="A2516"/>
      <c r="B2516"/>
      <c r="C2516"/>
      <c r="D2516"/>
      <c r="E2516" s="250"/>
    </row>
    <row r="2517" spans="1:5" ht="14.25">
      <c r="A2517"/>
      <c r="B2517"/>
      <c r="C2517"/>
      <c r="D2517"/>
      <c r="E2517" s="250"/>
    </row>
    <row r="2518" spans="1:5" ht="14.25">
      <c r="A2518"/>
      <c r="B2518"/>
      <c r="C2518"/>
      <c r="D2518"/>
      <c r="E2518" s="250"/>
    </row>
    <row r="2519" spans="1:5" ht="14.25">
      <c r="A2519"/>
      <c r="B2519"/>
      <c r="C2519"/>
      <c r="D2519"/>
      <c r="E2519" s="250"/>
    </row>
    <row r="2520" spans="1:5" ht="14.25">
      <c r="A2520"/>
      <c r="B2520"/>
      <c r="C2520"/>
      <c r="D2520"/>
      <c r="E2520" s="250"/>
    </row>
    <row r="2521" spans="1:5" ht="14.25">
      <c r="A2521"/>
      <c r="B2521"/>
      <c r="C2521"/>
      <c r="D2521"/>
      <c r="E2521" s="250"/>
    </row>
    <row r="2522" spans="1:5" ht="14.25">
      <c r="A2522"/>
      <c r="B2522"/>
      <c r="C2522"/>
      <c r="D2522"/>
      <c r="E2522" s="250"/>
    </row>
    <row r="2523" spans="1:5" ht="14.25">
      <c r="A2523"/>
      <c r="B2523"/>
      <c r="C2523"/>
      <c r="D2523"/>
      <c r="E2523" s="250"/>
    </row>
    <row r="2524" spans="1:5" ht="14.25">
      <c r="A2524"/>
      <c r="B2524"/>
      <c r="C2524"/>
      <c r="D2524"/>
      <c r="E2524" s="250"/>
    </row>
    <row r="2525" spans="1:5" ht="14.25">
      <c r="A2525"/>
      <c r="B2525"/>
      <c r="C2525"/>
      <c r="D2525"/>
      <c r="E2525" s="250"/>
    </row>
    <row r="2526" spans="1:5" ht="14.25">
      <c r="A2526"/>
      <c r="B2526"/>
      <c r="C2526"/>
      <c r="D2526"/>
      <c r="E2526" s="250"/>
    </row>
    <row r="2527" spans="1:5" ht="14.25">
      <c r="A2527"/>
      <c r="B2527"/>
      <c r="C2527"/>
      <c r="D2527"/>
      <c r="E2527" s="333"/>
    </row>
    <row r="2528" spans="1:5" ht="14.25">
      <c r="A2528"/>
      <c r="B2528"/>
      <c r="C2528"/>
      <c r="D2528"/>
      <c r="E2528" s="333"/>
    </row>
    <row r="2529" spans="1:5" ht="14.25">
      <c r="A2529"/>
      <c r="B2529"/>
      <c r="C2529"/>
      <c r="D2529"/>
      <c r="E2529" s="333"/>
    </row>
    <row r="2530" spans="1:5" ht="14.25">
      <c r="A2530"/>
      <c r="B2530"/>
      <c r="C2530"/>
      <c r="D2530"/>
      <c r="E2530" s="333"/>
    </row>
    <row r="2531" spans="1:5" ht="14.25">
      <c r="A2531"/>
      <c r="B2531"/>
      <c r="C2531"/>
      <c r="D2531"/>
      <c r="E2531" s="250"/>
    </row>
    <row r="2532" spans="1:5" ht="14.25">
      <c r="A2532"/>
      <c r="B2532"/>
      <c r="C2532"/>
      <c r="D2532"/>
      <c r="E2532" s="250"/>
    </row>
    <row r="2533" spans="1:5" ht="14.25">
      <c r="A2533"/>
      <c r="B2533"/>
      <c r="C2533"/>
      <c r="D2533"/>
      <c r="E2533" s="250"/>
    </row>
    <row r="2534" spans="1:5" ht="14.25">
      <c r="A2534"/>
      <c r="B2534"/>
      <c r="C2534"/>
      <c r="D2534"/>
      <c r="E2534" s="250"/>
    </row>
    <row r="2535" spans="1:5" ht="14.25">
      <c r="A2535"/>
      <c r="B2535"/>
      <c r="C2535"/>
      <c r="D2535"/>
      <c r="E2535" s="333"/>
    </row>
    <row r="2536" spans="1:5" ht="14.25">
      <c r="A2536"/>
      <c r="B2536"/>
      <c r="C2536"/>
      <c r="D2536"/>
      <c r="E2536" s="333"/>
    </row>
    <row r="2537" spans="1:5" ht="14.25">
      <c r="A2537"/>
      <c r="B2537"/>
      <c r="C2537"/>
      <c r="D2537"/>
      <c r="E2537" s="333"/>
    </row>
    <row r="2538" spans="1:5" ht="14.25">
      <c r="A2538"/>
      <c r="B2538"/>
      <c r="C2538"/>
      <c r="D2538"/>
      <c r="E2538" s="250"/>
    </row>
    <row r="2539" spans="1:5" ht="14.25">
      <c r="A2539"/>
      <c r="B2539"/>
      <c r="C2539"/>
      <c r="D2539"/>
      <c r="E2539" s="250"/>
    </row>
    <row r="2540" spans="1:5" ht="14.25">
      <c r="A2540"/>
      <c r="B2540"/>
      <c r="C2540"/>
      <c r="D2540"/>
      <c r="E2540" s="250"/>
    </row>
    <row r="2541" spans="1:5" ht="14.25">
      <c r="A2541"/>
      <c r="B2541"/>
      <c r="C2541"/>
      <c r="D2541"/>
      <c r="E2541" s="250"/>
    </row>
    <row r="2542" spans="1:5" ht="14.25">
      <c r="A2542"/>
      <c r="B2542"/>
      <c r="C2542"/>
      <c r="D2542"/>
      <c r="E2542" s="250"/>
    </row>
    <row r="2543" spans="1:5" ht="14.25">
      <c r="A2543"/>
      <c r="B2543"/>
      <c r="C2543"/>
      <c r="D2543"/>
      <c r="E2543" s="250"/>
    </row>
    <row r="2544" spans="1:5" ht="14.25">
      <c r="A2544"/>
      <c r="B2544"/>
      <c r="C2544"/>
      <c r="D2544"/>
      <c r="E2544" s="250"/>
    </row>
    <row r="2545" spans="1:5" ht="14.25">
      <c r="A2545"/>
      <c r="B2545"/>
      <c r="C2545"/>
      <c r="D2545"/>
      <c r="E2545" s="250"/>
    </row>
    <row r="2546" spans="1:5" ht="14.25">
      <c r="A2546"/>
      <c r="B2546"/>
      <c r="C2546"/>
      <c r="D2546"/>
      <c r="E2546" s="250"/>
    </row>
    <row r="2547" spans="1:5" ht="14.25">
      <c r="A2547"/>
      <c r="B2547"/>
      <c r="C2547"/>
      <c r="D2547"/>
      <c r="E2547" s="250"/>
    </row>
    <row r="2548" spans="1:5" ht="14.25">
      <c r="A2548"/>
      <c r="B2548"/>
      <c r="C2548"/>
      <c r="D2548"/>
      <c r="E2548" s="333"/>
    </row>
    <row r="2549" spans="1:5" ht="14.25">
      <c r="A2549"/>
      <c r="B2549"/>
      <c r="C2549"/>
      <c r="D2549"/>
      <c r="E2549" s="333"/>
    </row>
    <row r="2550" spans="1:5" ht="14.25">
      <c r="A2550"/>
      <c r="B2550"/>
      <c r="C2550"/>
      <c r="D2550"/>
      <c r="E2550" s="333"/>
    </row>
    <row r="2551" spans="1:5" ht="14.25">
      <c r="A2551"/>
      <c r="B2551"/>
      <c r="C2551"/>
      <c r="D2551"/>
      <c r="E2551" s="250"/>
    </row>
    <row r="2552" spans="1:5" ht="14.25">
      <c r="A2552"/>
      <c r="B2552"/>
      <c r="C2552"/>
      <c r="D2552"/>
      <c r="E2552" s="333"/>
    </row>
    <row r="2553" spans="1:5" ht="14.25">
      <c r="A2553"/>
      <c r="B2553"/>
      <c r="C2553"/>
      <c r="D2553"/>
      <c r="E2553" s="250"/>
    </row>
    <row r="2554" spans="1:5" ht="14.25">
      <c r="A2554"/>
      <c r="B2554"/>
      <c r="C2554"/>
      <c r="D2554"/>
      <c r="E2554" s="250"/>
    </row>
    <row r="2555" spans="1:5" ht="14.25">
      <c r="A2555"/>
      <c r="B2555"/>
      <c r="C2555"/>
      <c r="D2555"/>
      <c r="E2555" s="250"/>
    </row>
    <row r="2556" spans="1:5" ht="14.25">
      <c r="A2556"/>
      <c r="B2556"/>
      <c r="C2556"/>
      <c r="D2556"/>
      <c r="E2556" s="250"/>
    </row>
    <row r="2557" spans="1:5" ht="14.25">
      <c r="A2557"/>
      <c r="B2557"/>
      <c r="C2557"/>
      <c r="D2557"/>
      <c r="E2557" s="250"/>
    </row>
    <row r="2558" spans="1:5" ht="14.25">
      <c r="A2558"/>
      <c r="B2558"/>
      <c r="C2558"/>
      <c r="D2558"/>
      <c r="E2558" s="250"/>
    </row>
    <row r="2559" spans="1:5" ht="14.25">
      <c r="A2559"/>
      <c r="B2559"/>
      <c r="C2559"/>
      <c r="D2559"/>
      <c r="E2559" s="250"/>
    </row>
    <row r="2560" spans="1:5" ht="14.25">
      <c r="A2560"/>
      <c r="B2560"/>
      <c r="C2560"/>
      <c r="D2560"/>
      <c r="E2560" s="250"/>
    </row>
    <row r="2561" spans="1:5" ht="14.25">
      <c r="A2561"/>
      <c r="B2561"/>
      <c r="C2561"/>
      <c r="D2561"/>
      <c r="E2561" s="250"/>
    </row>
    <row r="2562" spans="1:5" ht="14.25">
      <c r="A2562"/>
      <c r="B2562"/>
      <c r="C2562"/>
      <c r="D2562"/>
      <c r="E2562" s="250"/>
    </row>
    <row r="2563" spans="1:5" ht="14.25">
      <c r="A2563"/>
      <c r="B2563"/>
      <c r="C2563"/>
      <c r="D2563"/>
      <c r="E2563" s="250"/>
    </row>
    <row r="2564" spans="1:5" ht="14.25">
      <c r="A2564"/>
      <c r="B2564"/>
      <c r="C2564"/>
      <c r="D2564"/>
      <c r="E2564" s="250"/>
    </row>
    <row r="2565" spans="1:5" ht="14.25">
      <c r="A2565"/>
      <c r="B2565"/>
      <c r="C2565"/>
      <c r="D2565"/>
      <c r="E2565" s="250"/>
    </row>
    <row r="2566" spans="1:5" ht="14.25">
      <c r="A2566"/>
      <c r="B2566"/>
      <c r="C2566"/>
      <c r="D2566"/>
      <c r="E2566" s="250"/>
    </row>
    <row r="2567" spans="1:5" ht="14.25">
      <c r="A2567"/>
      <c r="B2567"/>
      <c r="C2567"/>
      <c r="D2567"/>
      <c r="E2567" s="250"/>
    </row>
    <row r="2568" spans="1:5" ht="14.25">
      <c r="A2568"/>
      <c r="B2568"/>
      <c r="C2568"/>
      <c r="D2568"/>
      <c r="E2568" s="250"/>
    </row>
    <row r="2569" spans="1:5" ht="14.25">
      <c r="A2569"/>
      <c r="B2569"/>
      <c r="C2569"/>
      <c r="D2569"/>
      <c r="E2569" s="250"/>
    </row>
    <row r="2570" spans="1:5" ht="14.25">
      <c r="A2570"/>
      <c r="B2570"/>
      <c r="C2570"/>
      <c r="D2570"/>
      <c r="E2570" s="250"/>
    </row>
    <row r="2571" spans="1:5" ht="14.25">
      <c r="A2571"/>
      <c r="B2571"/>
      <c r="C2571"/>
      <c r="D2571"/>
      <c r="E2571" s="250"/>
    </row>
    <row r="2572" spans="1:5" ht="14.25">
      <c r="A2572"/>
      <c r="B2572"/>
      <c r="C2572"/>
      <c r="D2572"/>
      <c r="E2572" s="250"/>
    </row>
    <row r="2573" spans="1:5" ht="14.25">
      <c r="A2573"/>
      <c r="B2573"/>
      <c r="C2573"/>
      <c r="D2573"/>
      <c r="E2573" s="250"/>
    </row>
    <row r="2574" spans="1:5" ht="14.25">
      <c r="A2574"/>
      <c r="B2574"/>
      <c r="C2574"/>
      <c r="D2574"/>
      <c r="E2574" s="250"/>
    </row>
    <row r="2575" spans="1:5" ht="14.25">
      <c r="A2575"/>
      <c r="B2575"/>
      <c r="C2575"/>
      <c r="D2575"/>
      <c r="E2575" s="250"/>
    </row>
    <row r="2576" spans="1:5" ht="14.25">
      <c r="A2576"/>
      <c r="B2576"/>
      <c r="C2576"/>
      <c r="D2576"/>
      <c r="E2576" s="250"/>
    </row>
    <row r="2577" spans="1:5" ht="14.25">
      <c r="A2577"/>
      <c r="B2577"/>
      <c r="C2577"/>
      <c r="D2577"/>
      <c r="E2577" s="250"/>
    </row>
    <row r="2578" spans="1:5" ht="14.25">
      <c r="A2578"/>
      <c r="B2578"/>
      <c r="C2578"/>
      <c r="D2578"/>
      <c r="E2578" s="250"/>
    </row>
    <row r="2579" spans="1:5" ht="14.25">
      <c r="A2579"/>
      <c r="B2579"/>
      <c r="C2579"/>
      <c r="D2579"/>
      <c r="E2579" s="250"/>
    </row>
    <row r="2580" spans="1:5" ht="14.25">
      <c r="A2580"/>
      <c r="B2580"/>
      <c r="C2580"/>
      <c r="D2580"/>
      <c r="E2580" s="250"/>
    </row>
    <row r="2581" spans="1:5" ht="14.25">
      <c r="A2581"/>
      <c r="B2581"/>
      <c r="C2581"/>
      <c r="D2581"/>
      <c r="E2581" s="250"/>
    </row>
    <row r="2582" spans="1:5" ht="14.25">
      <c r="A2582"/>
      <c r="B2582"/>
      <c r="C2582"/>
      <c r="D2582"/>
      <c r="E2582" s="250"/>
    </row>
    <row r="2583" spans="1:5" ht="14.25">
      <c r="A2583"/>
      <c r="B2583"/>
      <c r="C2583"/>
      <c r="D2583"/>
      <c r="E2583" s="250"/>
    </row>
    <row r="2584" spans="1:5" ht="14.25">
      <c r="A2584"/>
      <c r="B2584"/>
      <c r="C2584"/>
      <c r="D2584"/>
      <c r="E2584" s="250"/>
    </row>
    <row r="2585" spans="1:5" ht="14.25">
      <c r="A2585"/>
      <c r="B2585"/>
      <c r="C2585"/>
      <c r="D2585"/>
      <c r="E2585" s="250"/>
    </row>
    <row r="2586" spans="1:5" ht="14.25">
      <c r="A2586"/>
      <c r="B2586"/>
      <c r="C2586"/>
      <c r="D2586"/>
      <c r="E2586" s="250"/>
    </row>
    <row r="2587" spans="1:5" ht="14.25">
      <c r="A2587"/>
      <c r="B2587"/>
      <c r="C2587"/>
      <c r="D2587"/>
      <c r="E2587" s="250"/>
    </row>
    <row r="2588" spans="1:5" ht="14.25">
      <c r="A2588"/>
      <c r="B2588"/>
      <c r="C2588"/>
      <c r="D2588"/>
      <c r="E2588" s="250"/>
    </row>
    <row r="2589" spans="1:5" ht="14.25">
      <c r="A2589"/>
      <c r="B2589"/>
      <c r="C2589"/>
      <c r="D2589"/>
      <c r="E2589" s="250"/>
    </row>
    <row r="2590" spans="1:5" ht="14.25">
      <c r="A2590"/>
      <c r="B2590"/>
      <c r="C2590"/>
      <c r="D2590"/>
      <c r="E2590" s="250"/>
    </row>
    <row r="2591" spans="1:5" ht="14.25">
      <c r="A2591"/>
      <c r="B2591"/>
      <c r="C2591"/>
      <c r="D2591"/>
      <c r="E2591" s="250"/>
    </row>
    <row r="2592" spans="1:5" ht="14.25">
      <c r="A2592"/>
      <c r="B2592"/>
      <c r="C2592"/>
      <c r="D2592"/>
      <c r="E2592" s="250"/>
    </row>
    <row r="2593" spans="1:5" ht="14.25">
      <c r="A2593"/>
      <c r="B2593"/>
      <c r="C2593"/>
      <c r="D2593"/>
      <c r="E2593" s="250"/>
    </row>
    <row r="2594" spans="1:5" ht="14.25">
      <c r="A2594"/>
      <c r="B2594"/>
      <c r="C2594"/>
      <c r="D2594"/>
      <c r="E2594" s="250"/>
    </row>
    <row r="2595" spans="1:5" ht="14.25">
      <c r="A2595"/>
      <c r="B2595"/>
      <c r="C2595"/>
      <c r="D2595"/>
      <c r="E2595" s="250"/>
    </row>
    <row r="2596" spans="1:5" ht="14.25">
      <c r="A2596"/>
      <c r="B2596"/>
      <c r="C2596"/>
      <c r="D2596"/>
      <c r="E2596" s="250"/>
    </row>
    <row r="2597" spans="1:5" ht="14.25">
      <c r="A2597"/>
      <c r="B2597"/>
      <c r="C2597"/>
      <c r="D2597"/>
      <c r="E2597" s="250"/>
    </row>
    <row r="2598" spans="1:5" ht="14.25">
      <c r="A2598"/>
      <c r="B2598"/>
      <c r="C2598"/>
      <c r="D2598"/>
      <c r="E2598" s="250"/>
    </row>
    <row r="2599" spans="1:5" ht="14.25">
      <c r="A2599"/>
      <c r="B2599"/>
      <c r="C2599"/>
      <c r="D2599"/>
      <c r="E2599" s="250"/>
    </row>
    <row r="2600" spans="1:5" ht="14.25">
      <c r="A2600"/>
      <c r="B2600"/>
      <c r="C2600"/>
      <c r="D2600"/>
      <c r="E2600" s="250"/>
    </row>
    <row r="2601" spans="1:5" ht="14.25">
      <c r="A2601"/>
      <c r="B2601"/>
      <c r="C2601"/>
      <c r="D2601"/>
      <c r="E2601" s="250"/>
    </row>
    <row r="2602" spans="1:5" ht="14.25">
      <c r="A2602"/>
      <c r="B2602"/>
      <c r="C2602"/>
      <c r="D2602"/>
      <c r="E2602" s="250"/>
    </row>
    <row r="2603" spans="1:5" ht="14.25">
      <c r="A2603"/>
      <c r="B2603"/>
      <c r="C2603"/>
      <c r="D2603"/>
      <c r="E2603" s="250"/>
    </row>
    <row r="2604" spans="1:5" ht="14.25">
      <c r="A2604"/>
      <c r="B2604"/>
      <c r="C2604"/>
      <c r="D2604"/>
      <c r="E2604" s="250"/>
    </row>
    <row r="2605" spans="1:5" ht="14.25">
      <c r="A2605"/>
      <c r="B2605"/>
      <c r="C2605"/>
      <c r="D2605"/>
      <c r="E2605" s="250"/>
    </row>
    <row r="2606" spans="1:5" ht="14.25">
      <c r="A2606"/>
      <c r="B2606"/>
      <c r="C2606"/>
      <c r="D2606"/>
      <c r="E2606" s="250"/>
    </row>
    <row r="2607" spans="1:5" ht="14.25">
      <c r="A2607"/>
      <c r="B2607"/>
      <c r="C2607"/>
      <c r="D2607"/>
      <c r="E2607" s="250"/>
    </row>
    <row r="2608" spans="1:5" ht="14.25">
      <c r="A2608"/>
      <c r="B2608"/>
      <c r="C2608"/>
      <c r="D2608"/>
      <c r="E2608" s="250"/>
    </row>
    <row r="2609" spans="1:5" ht="14.25">
      <c r="A2609"/>
      <c r="B2609"/>
      <c r="C2609"/>
      <c r="D2609"/>
      <c r="E2609" s="250"/>
    </row>
    <row r="2610" spans="1:5" ht="14.25">
      <c r="A2610"/>
      <c r="B2610"/>
      <c r="C2610"/>
      <c r="D2610"/>
      <c r="E2610" s="250"/>
    </row>
    <row r="2611" spans="1:5" ht="14.25">
      <c r="A2611"/>
      <c r="B2611"/>
      <c r="C2611"/>
      <c r="D2611"/>
      <c r="E2611" s="250"/>
    </row>
    <row r="2612" spans="1:5" ht="14.25">
      <c r="A2612"/>
      <c r="B2612"/>
      <c r="C2612"/>
      <c r="D2612"/>
      <c r="E2612" s="250"/>
    </row>
    <row r="2613" spans="1:5" ht="14.25">
      <c r="A2613"/>
      <c r="B2613"/>
      <c r="C2613"/>
      <c r="D2613"/>
      <c r="E2613" s="250"/>
    </row>
    <row r="2614" spans="1:5" ht="14.25">
      <c r="A2614"/>
      <c r="B2614"/>
      <c r="C2614"/>
      <c r="D2614"/>
      <c r="E2614" s="250"/>
    </row>
    <row r="2615" spans="1:5" ht="14.25">
      <c r="A2615"/>
      <c r="B2615"/>
      <c r="C2615"/>
      <c r="D2615"/>
      <c r="E2615" s="250"/>
    </row>
    <row r="2616" spans="1:5" ht="14.25">
      <c r="A2616"/>
      <c r="B2616"/>
      <c r="C2616"/>
      <c r="D2616"/>
      <c r="E2616" s="250"/>
    </row>
    <row r="2617" spans="1:5" ht="14.25">
      <c r="A2617"/>
      <c r="B2617"/>
      <c r="C2617"/>
      <c r="D2617"/>
      <c r="E2617" s="250"/>
    </row>
    <row r="2618" spans="1:5" ht="14.25">
      <c r="A2618"/>
      <c r="B2618"/>
      <c r="C2618"/>
      <c r="D2618"/>
      <c r="E2618" s="250"/>
    </row>
    <row r="2619" spans="1:5" ht="14.25">
      <c r="A2619"/>
      <c r="B2619"/>
      <c r="C2619"/>
      <c r="D2619"/>
      <c r="E2619" s="250"/>
    </row>
    <row r="2620" spans="1:5" ht="14.25">
      <c r="A2620"/>
      <c r="B2620"/>
      <c r="C2620"/>
      <c r="D2620"/>
      <c r="E2620" s="250"/>
    </row>
    <row r="2621" spans="1:5" ht="14.25">
      <c r="A2621"/>
      <c r="B2621"/>
      <c r="C2621"/>
      <c r="D2621"/>
      <c r="E2621" s="250"/>
    </row>
    <row r="2622" spans="1:5" ht="14.25">
      <c r="A2622"/>
      <c r="B2622"/>
      <c r="C2622"/>
      <c r="D2622"/>
      <c r="E2622" s="250"/>
    </row>
    <row r="2623" spans="1:5" ht="14.25">
      <c r="A2623"/>
      <c r="B2623"/>
      <c r="C2623"/>
      <c r="D2623"/>
      <c r="E2623" s="250"/>
    </row>
    <row r="2624" spans="1:5" ht="14.25">
      <c r="A2624"/>
      <c r="B2624"/>
      <c r="C2624"/>
      <c r="D2624"/>
      <c r="E2624" s="250"/>
    </row>
    <row r="2625" spans="1:5" ht="14.25">
      <c r="A2625"/>
      <c r="B2625"/>
      <c r="C2625"/>
      <c r="D2625"/>
      <c r="E2625" s="250"/>
    </row>
    <row r="2626" spans="1:5" ht="14.25">
      <c r="A2626"/>
      <c r="B2626"/>
      <c r="C2626"/>
      <c r="D2626"/>
      <c r="E2626" s="250"/>
    </row>
    <row r="2627" spans="1:5" ht="14.25">
      <c r="A2627"/>
      <c r="B2627"/>
      <c r="C2627"/>
      <c r="D2627"/>
      <c r="E2627" s="250"/>
    </row>
    <row r="2628" spans="1:5" ht="14.25">
      <c r="A2628"/>
      <c r="B2628"/>
      <c r="C2628"/>
      <c r="D2628"/>
      <c r="E2628" s="250"/>
    </row>
    <row r="2629" spans="1:5" ht="14.25">
      <c r="A2629"/>
      <c r="B2629"/>
      <c r="C2629"/>
      <c r="D2629"/>
      <c r="E2629" s="250"/>
    </row>
    <row r="2630" spans="1:5" ht="14.25">
      <c r="A2630"/>
      <c r="B2630"/>
      <c r="C2630"/>
      <c r="D2630"/>
      <c r="E2630" s="250"/>
    </row>
    <row r="2631" spans="1:5" ht="14.25">
      <c r="A2631"/>
      <c r="B2631"/>
      <c r="C2631"/>
      <c r="D2631"/>
      <c r="E2631" s="250"/>
    </row>
    <row r="2632" spans="1:5" ht="14.25">
      <c r="A2632"/>
      <c r="B2632"/>
      <c r="C2632"/>
      <c r="D2632"/>
      <c r="E2632" s="250"/>
    </row>
    <row r="2633" spans="1:5" ht="14.25">
      <c r="A2633"/>
      <c r="B2633"/>
      <c r="C2633"/>
      <c r="D2633"/>
      <c r="E2633" s="250"/>
    </row>
    <row r="2634" spans="1:5" ht="14.25">
      <c r="A2634"/>
      <c r="B2634"/>
      <c r="C2634"/>
      <c r="D2634"/>
      <c r="E2634" s="250"/>
    </row>
    <row r="2635" spans="1:5" ht="14.25">
      <c r="A2635"/>
      <c r="B2635"/>
      <c r="C2635"/>
      <c r="D2635"/>
      <c r="E2635" s="250"/>
    </row>
    <row r="2636" spans="1:5" ht="14.25">
      <c r="A2636"/>
      <c r="B2636"/>
      <c r="C2636"/>
      <c r="D2636"/>
      <c r="E2636" s="250"/>
    </row>
    <row r="2637" spans="1:5" ht="14.25">
      <c r="A2637"/>
      <c r="B2637"/>
      <c r="C2637"/>
      <c r="D2637"/>
      <c r="E2637" s="250"/>
    </row>
    <row r="2638" spans="1:5" ht="14.25">
      <c r="A2638"/>
      <c r="B2638"/>
      <c r="C2638"/>
      <c r="D2638"/>
      <c r="E2638" s="250"/>
    </row>
    <row r="2639" spans="1:5" ht="14.25">
      <c r="A2639"/>
      <c r="B2639"/>
      <c r="C2639"/>
      <c r="D2639"/>
      <c r="E2639" s="250"/>
    </row>
    <row r="2640" spans="1:5" ht="14.25">
      <c r="A2640"/>
      <c r="B2640"/>
      <c r="C2640"/>
      <c r="D2640"/>
      <c r="E2640" s="250"/>
    </row>
    <row r="2641" spans="1:5" ht="14.25">
      <c r="A2641"/>
      <c r="B2641"/>
      <c r="C2641"/>
      <c r="D2641"/>
      <c r="E2641" s="250"/>
    </row>
    <row r="2642" spans="1:5" ht="14.25">
      <c r="A2642"/>
      <c r="B2642"/>
      <c r="C2642"/>
      <c r="D2642"/>
      <c r="E2642" s="250"/>
    </row>
    <row r="2643" spans="1:5" ht="14.25">
      <c r="A2643"/>
      <c r="B2643"/>
      <c r="C2643"/>
      <c r="D2643"/>
      <c r="E2643" s="250"/>
    </row>
    <row r="2644" spans="1:5" ht="14.25">
      <c r="A2644"/>
      <c r="B2644"/>
      <c r="C2644"/>
      <c r="D2644"/>
      <c r="E2644" s="250"/>
    </row>
    <row r="2645" spans="1:5" ht="14.25">
      <c r="A2645"/>
      <c r="B2645"/>
      <c r="C2645"/>
      <c r="D2645"/>
      <c r="E2645" s="250"/>
    </row>
    <row r="2646" spans="1:5" ht="14.25">
      <c r="A2646"/>
      <c r="B2646"/>
      <c r="C2646"/>
      <c r="D2646"/>
      <c r="E2646" s="250"/>
    </row>
    <row r="2647" spans="1:5" ht="14.25">
      <c r="A2647"/>
      <c r="B2647"/>
      <c r="C2647"/>
      <c r="D2647"/>
      <c r="E2647" s="250"/>
    </row>
    <row r="2648" spans="1:5" ht="14.25">
      <c r="A2648"/>
      <c r="B2648"/>
      <c r="C2648"/>
      <c r="D2648"/>
      <c r="E2648" s="250"/>
    </row>
    <row r="2649" spans="1:5" ht="14.25">
      <c r="A2649"/>
      <c r="B2649"/>
      <c r="C2649"/>
      <c r="D2649"/>
      <c r="E2649" s="250"/>
    </row>
    <row r="2650" spans="1:5" ht="14.25">
      <c r="A2650"/>
      <c r="B2650"/>
      <c r="C2650"/>
      <c r="D2650"/>
      <c r="E2650" s="250"/>
    </row>
    <row r="2651" spans="1:5" ht="14.25">
      <c r="A2651"/>
      <c r="B2651"/>
      <c r="C2651"/>
      <c r="D2651"/>
      <c r="E2651" s="250"/>
    </row>
    <row r="2652" spans="1:5" ht="14.25">
      <c r="A2652"/>
      <c r="B2652"/>
      <c r="C2652"/>
      <c r="D2652"/>
      <c r="E2652" s="250"/>
    </row>
    <row r="2653" spans="1:5" ht="14.25">
      <c r="A2653"/>
      <c r="B2653"/>
      <c r="C2653"/>
      <c r="D2653"/>
      <c r="E2653" s="250"/>
    </row>
    <row r="2654" spans="1:5" ht="14.25">
      <c r="A2654"/>
      <c r="B2654"/>
      <c r="C2654"/>
      <c r="D2654"/>
      <c r="E2654" s="250"/>
    </row>
    <row r="2655" spans="1:5" ht="14.25">
      <c r="A2655"/>
      <c r="B2655"/>
      <c r="C2655"/>
      <c r="D2655"/>
      <c r="E2655" s="250"/>
    </row>
    <row r="2656" spans="1:5" ht="14.25">
      <c r="A2656"/>
      <c r="B2656"/>
      <c r="C2656"/>
      <c r="D2656"/>
      <c r="E2656" s="250"/>
    </row>
    <row r="2657" spans="1:5" ht="14.25">
      <c r="A2657"/>
      <c r="B2657"/>
      <c r="C2657"/>
      <c r="D2657"/>
      <c r="E2657" s="250"/>
    </row>
    <row r="2658" spans="1:5" ht="14.25">
      <c r="A2658"/>
      <c r="B2658"/>
      <c r="C2658"/>
      <c r="D2658"/>
      <c r="E2658" s="250"/>
    </row>
    <row r="2659" spans="1:5" ht="14.25">
      <c r="A2659"/>
      <c r="B2659"/>
      <c r="C2659"/>
      <c r="D2659"/>
      <c r="E2659" s="250"/>
    </row>
    <row r="2660" spans="1:5" ht="14.25">
      <c r="A2660"/>
      <c r="B2660"/>
      <c r="C2660"/>
      <c r="D2660"/>
      <c r="E2660" s="250"/>
    </row>
    <row r="2661" spans="1:5" ht="14.25">
      <c r="A2661"/>
      <c r="B2661"/>
      <c r="C2661"/>
      <c r="D2661"/>
      <c r="E2661" s="250"/>
    </row>
    <row r="2662" spans="1:5" ht="14.25">
      <c r="A2662"/>
      <c r="B2662"/>
      <c r="C2662"/>
      <c r="D2662"/>
      <c r="E2662" s="250"/>
    </row>
    <row r="2663" spans="1:5" ht="14.25">
      <c r="A2663"/>
      <c r="B2663"/>
      <c r="C2663"/>
      <c r="D2663"/>
      <c r="E2663" s="250"/>
    </row>
    <row r="2664" spans="1:5" ht="14.25">
      <c r="A2664"/>
      <c r="B2664"/>
      <c r="C2664"/>
      <c r="D2664"/>
      <c r="E2664" s="250"/>
    </row>
    <row r="2665" spans="1:5" ht="14.25">
      <c r="A2665"/>
      <c r="B2665"/>
      <c r="C2665"/>
      <c r="D2665"/>
      <c r="E2665" s="250"/>
    </row>
    <row r="2666" spans="1:5" ht="14.25">
      <c r="A2666"/>
      <c r="B2666"/>
      <c r="C2666"/>
      <c r="D2666"/>
      <c r="E2666" s="250"/>
    </row>
    <row r="2667" spans="1:5" ht="14.25">
      <c r="A2667"/>
      <c r="B2667"/>
      <c r="C2667"/>
      <c r="D2667"/>
      <c r="E2667" s="250"/>
    </row>
    <row r="2668" spans="1:5" ht="14.25">
      <c r="A2668"/>
      <c r="B2668"/>
      <c r="C2668"/>
      <c r="D2668"/>
      <c r="E2668" s="250"/>
    </row>
    <row r="2669" spans="1:5" ht="14.25">
      <c r="A2669"/>
      <c r="B2669"/>
      <c r="C2669"/>
      <c r="D2669"/>
      <c r="E2669" s="250"/>
    </row>
    <row r="2670" spans="1:5" ht="14.25">
      <c r="A2670"/>
      <c r="B2670"/>
      <c r="C2670"/>
      <c r="D2670"/>
      <c r="E2670" s="250"/>
    </row>
    <row r="2671" spans="1:5" ht="14.25">
      <c r="A2671"/>
      <c r="B2671"/>
      <c r="C2671"/>
      <c r="D2671"/>
      <c r="E2671" s="250"/>
    </row>
    <row r="2672" spans="1:5" ht="14.25">
      <c r="A2672"/>
      <c r="B2672"/>
      <c r="C2672"/>
      <c r="D2672"/>
      <c r="E2672" s="250"/>
    </row>
    <row r="2673" spans="1:5" ht="14.25">
      <c r="A2673"/>
      <c r="B2673"/>
      <c r="C2673"/>
      <c r="D2673"/>
      <c r="E2673" s="250"/>
    </row>
    <row r="2674" spans="1:5" ht="14.25">
      <c r="A2674"/>
      <c r="B2674"/>
      <c r="C2674"/>
      <c r="D2674"/>
      <c r="E2674" s="250"/>
    </row>
    <row r="2675" spans="1:5" ht="14.25">
      <c r="A2675"/>
      <c r="B2675"/>
      <c r="C2675"/>
      <c r="D2675"/>
      <c r="E2675" s="250"/>
    </row>
    <row r="2676" spans="1:5" ht="14.25">
      <c r="A2676"/>
      <c r="B2676"/>
      <c r="C2676"/>
      <c r="D2676"/>
      <c r="E2676" s="250"/>
    </row>
    <row r="2677" spans="1:5" ht="14.25">
      <c r="A2677"/>
      <c r="B2677"/>
      <c r="C2677"/>
      <c r="D2677"/>
      <c r="E2677" s="250"/>
    </row>
    <row r="2678" spans="1:5" ht="14.25">
      <c r="A2678"/>
      <c r="B2678"/>
      <c r="C2678"/>
      <c r="D2678"/>
      <c r="E2678" s="250"/>
    </row>
    <row r="2679" spans="1:5" ht="14.25">
      <c r="A2679"/>
      <c r="B2679"/>
      <c r="C2679"/>
      <c r="D2679"/>
      <c r="E2679" s="250"/>
    </row>
    <row r="2680" spans="1:5" ht="14.25">
      <c r="A2680"/>
      <c r="B2680"/>
      <c r="C2680"/>
      <c r="D2680"/>
      <c r="E2680" s="250"/>
    </row>
    <row r="2681" spans="1:5" ht="14.25">
      <c r="A2681"/>
      <c r="B2681"/>
      <c r="C2681"/>
      <c r="D2681"/>
      <c r="E2681" s="250"/>
    </row>
    <row r="2682" spans="1:5" ht="14.25">
      <c r="A2682"/>
      <c r="B2682"/>
      <c r="C2682"/>
      <c r="D2682"/>
      <c r="E2682" s="250"/>
    </row>
    <row r="2683" spans="1:5" ht="14.25">
      <c r="A2683"/>
      <c r="B2683"/>
      <c r="C2683"/>
      <c r="D2683"/>
      <c r="E2683" s="250"/>
    </row>
    <row r="2684" spans="1:5" ht="14.25">
      <c r="A2684"/>
      <c r="B2684"/>
      <c r="C2684"/>
      <c r="D2684"/>
      <c r="E2684" s="250"/>
    </row>
    <row r="2685" spans="1:5" ht="14.25">
      <c r="A2685"/>
      <c r="B2685"/>
      <c r="C2685"/>
      <c r="D2685"/>
      <c r="E2685" s="250"/>
    </row>
    <row r="2686" spans="1:5" ht="14.25">
      <c r="A2686"/>
      <c r="B2686"/>
      <c r="C2686"/>
      <c r="D2686"/>
      <c r="E2686" s="250"/>
    </row>
    <row r="2687" spans="1:5" ht="14.25">
      <c r="A2687"/>
      <c r="B2687"/>
      <c r="C2687"/>
      <c r="D2687"/>
      <c r="E2687" s="250"/>
    </row>
    <row r="2688" spans="1:5" ht="14.25">
      <c r="A2688"/>
      <c r="B2688"/>
      <c r="C2688"/>
      <c r="D2688"/>
      <c r="E2688" s="250"/>
    </row>
    <row r="2689" spans="1:5" ht="14.25">
      <c r="A2689"/>
      <c r="B2689"/>
      <c r="C2689"/>
      <c r="D2689"/>
      <c r="E2689" s="250"/>
    </row>
    <row r="2690" spans="1:5" ht="14.25">
      <c r="A2690"/>
      <c r="B2690"/>
      <c r="C2690"/>
      <c r="D2690"/>
      <c r="E2690" s="250"/>
    </row>
    <row r="2691" spans="1:5" ht="14.25">
      <c r="A2691"/>
      <c r="B2691"/>
      <c r="C2691"/>
      <c r="D2691"/>
      <c r="E2691" s="250"/>
    </row>
    <row r="2692" spans="1:5" ht="14.25">
      <c r="A2692"/>
      <c r="B2692"/>
      <c r="C2692"/>
      <c r="D2692"/>
      <c r="E2692" s="250"/>
    </row>
    <row r="2693" spans="1:5" ht="14.25">
      <c r="A2693"/>
      <c r="B2693"/>
      <c r="C2693"/>
      <c r="D2693"/>
      <c r="E2693" s="250"/>
    </row>
    <row r="2694" spans="1:5" ht="14.25">
      <c r="A2694"/>
      <c r="B2694"/>
      <c r="C2694"/>
      <c r="D2694"/>
      <c r="E2694" s="250"/>
    </row>
    <row r="2695" spans="1:5" ht="14.25">
      <c r="A2695"/>
      <c r="B2695"/>
      <c r="C2695"/>
      <c r="D2695"/>
      <c r="E2695" s="250"/>
    </row>
    <row r="2696" spans="1:5" ht="14.25">
      <c r="A2696"/>
      <c r="B2696"/>
      <c r="C2696"/>
      <c r="D2696"/>
      <c r="E2696" s="250"/>
    </row>
    <row r="2697" spans="1:5" ht="14.25">
      <c r="A2697"/>
      <c r="B2697"/>
      <c r="C2697"/>
      <c r="D2697"/>
      <c r="E2697" s="250"/>
    </row>
    <row r="2698" spans="1:5" ht="14.25">
      <c r="A2698"/>
      <c r="B2698"/>
      <c r="C2698"/>
      <c r="D2698"/>
      <c r="E2698" s="250"/>
    </row>
    <row r="2699" spans="1:5" ht="14.25">
      <c r="A2699"/>
      <c r="B2699"/>
      <c r="C2699"/>
      <c r="D2699"/>
      <c r="E2699" s="250"/>
    </row>
    <row r="2700" spans="1:5" ht="14.25">
      <c r="A2700"/>
      <c r="B2700"/>
      <c r="C2700"/>
      <c r="D2700"/>
      <c r="E2700" s="250"/>
    </row>
    <row r="2701" spans="1:5" ht="14.25">
      <c r="A2701"/>
      <c r="B2701"/>
      <c r="C2701"/>
      <c r="D2701"/>
      <c r="E2701" s="250"/>
    </row>
    <row r="2702" spans="1:5" ht="14.25">
      <c r="A2702"/>
      <c r="B2702"/>
      <c r="C2702"/>
      <c r="D2702"/>
      <c r="E2702" s="250"/>
    </row>
    <row r="2703" spans="1:5" ht="14.25">
      <c r="A2703"/>
      <c r="B2703"/>
      <c r="C2703"/>
      <c r="D2703"/>
      <c r="E2703" s="250"/>
    </row>
    <row r="2704" spans="1:5" ht="14.25">
      <c r="A2704"/>
      <c r="B2704"/>
      <c r="C2704"/>
      <c r="D2704"/>
      <c r="E2704" s="250"/>
    </row>
    <row r="2705" spans="1:5" ht="14.25">
      <c r="A2705"/>
      <c r="B2705"/>
      <c r="C2705"/>
      <c r="D2705"/>
      <c r="E2705" s="250"/>
    </row>
    <row r="2706" spans="1:5" ht="14.25">
      <c r="A2706"/>
      <c r="B2706"/>
      <c r="C2706"/>
      <c r="D2706"/>
      <c r="E2706" s="250"/>
    </row>
    <row r="2707" spans="1:5" ht="14.25">
      <c r="A2707"/>
      <c r="B2707"/>
      <c r="C2707"/>
      <c r="D2707"/>
      <c r="E2707" s="250"/>
    </row>
    <row r="2708" spans="1:5" ht="14.25">
      <c r="A2708"/>
      <c r="B2708"/>
      <c r="C2708"/>
      <c r="D2708"/>
      <c r="E2708" s="250"/>
    </row>
    <row r="2709" spans="1:5" ht="14.25">
      <c r="A2709"/>
      <c r="B2709"/>
      <c r="C2709"/>
      <c r="D2709"/>
      <c r="E2709" s="250"/>
    </row>
    <row r="2710" spans="1:5" ht="14.25">
      <c r="A2710"/>
      <c r="B2710"/>
      <c r="C2710"/>
      <c r="D2710"/>
      <c r="E2710" s="250"/>
    </row>
    <row r="2711" spans="1:5" ht="14.25">
      <c r="A2711"/>
      <c r="B2711"/>
      <c r="C2711"/>
      <c r="D2711"/>
      <c r="E2711" s="250"/>
    </row>
    <row r="2712" spans="1:5" ht="14.25">
      <c r="A2712"/>
      <c r="B2712"/>
      <c r="C2712"/>
      <c r="D2712"/>
      <c r="E2712" s="250"/>
    </row>
    <row r="2713" spans="1:5" ht="14.25">
      <c r="A2713"/>
      <c r="B2713"/>
      <c r="C2713"/>
      <c r="D2713"/>
      <c r="E2713" s="250"/>
    </row>
    <row r="2714" spans="1:5" ht="14.25">
      <c r="A2714"/>
      <c r="B2714"/>
      <c r="C2714"/>
      <c r="D2714"/>
      <c r="E2714" s="250"/>
    </row>
    <row r="2715" spans="1:5" ht="14.25">
      <c r="A2715"/>
      <c r="B2715"/>
      <c r="C2715"/>
      <c r="D2715"/>
      <c r="E2715" s="250"/>
    </row>
    <row r="2716" spans="1:5" ht="14.25">
      <c r="A2716"/>
      <c r="B2716"/>
      <c r="C2716"/>
      <c r="D2716"/>
      <c r="E2716" s="250"/>
    </row>
    <row r="2717" spans="1:5" ht="14.25">
      <c r="A2717"/>
      <c r="B2717"/>
      <c r="C2717"/>
      <c r="D2717"/>
      <c r="E2717" s="250"/>
    </row>
    <row r="2718" spans="1:5" ht="14.25">
      <c r="A2718"/>
      <c r="B2718"/>
      <c r="C2718"/>
      <c r="D2718"/>
      <c r="E2718" s="250"/>
    </row>
    <row r="2719" spans="1:5" ht="14.25">
      <c r="A2719"/>
      <c r="B2719"/>
      <c r="C2719"/>
      <c r="D2719"/>
      <c r="E2719" s="250"/>
    </row>
    <row r="2720" spans="1:5" ht="14.25">
      <c r="A2720"/>
      <c r="B2720"/>
      <c r="C2720"/>
      <c r="D2720"/>
      <c r="E2720" s="250"/>
    </row>
    <row r="2721" spans="1:5" ht="14.25">
      <c r="A2721"/>
      <c r="B2721"/>
      <c r="C2721"/>
      <c r="D2721"/>
      <c r="E2721" s="250"/>
    </row>
    <row r="2722" spans="1:5" ht="14.25">
      <c r="A2722"/>
      <c r="B2722"/>
      <c r="C2722"/>
      <c r="D2722"/>
      <c r="E2722" s="250"/>
    </row>
    <row r="2723" spans="1:5" ht="14.25">
      <c r="A2723"/>
      <c r="B2723"/>
      <c r="C2723"/>
      <c r="D2723"/>
      <c r="E2723" s="250"/>
    </row>
    <row r="2724" spans="1:5" ht="14.25">
      <c r="A2724"/>
      <c r="B2724"/>
      <c r="C2724"/>
      <c r="D2724"/>
      <c r="E2724" s="250"/>
    </row>
    <row r="2725" spans="1:5" ht="14.25">
      <c r="A2725"/>
      <c r="B2725"/>
      <c r="C2725"/>
      <c r="D2725"/>
      <c r="E2725" s="250"/>
    </row>
    <row r="2726" spans="1:5" ht="14.25">
      <c r="A2726"/>
      <c r="B2726"/>
      <c r="C2726"/>
      <c r="D2726"/>
      <c r="E2726" s="250"/>
    </row>
    <row r="2727" spans="1:5" ht="14.25">
      <c r="A2727"/>
      <c r="B2727"/>
      <c r="C2727"/>
      <c r="D2727"/>
      <c r="E2727" s="250"/>
    </row>
    <row r="2728" spans="1:5" ht="14.25">
      <c r="A2728"/>
      <c r="B2728"/>
      <c r="C2728"/>
      <c r="D2728"/>
      <c r="E2728" s="250"/>
    </row>
    <row r="2729" spans="1:5" ht="14.25">
      <c r="A2729"/>
      <c r="B2729"/>
      <c r="C2729"/>
      <c r="D2729"/>
      <c r="E2729" s="250"/>
    </row>
    <row r="2730" spans="1:5" ht="14.25">
      <c r="A2730"/>
      <c r="B2730"/>
      <c r="C2730"/>
      <c r="D2730"/>
      <c r="E2730" s="250"/>
    </row>
    <row r="2731" spans="1:5" ht="14.25">
      <c r="A2731"/>
      <c r="B2731"/>
      <c r="C2731"/>
      <c r="D2731"/>
      <c r="E2731" s="250"/>
    </row>
    <row r="2732" spans="1:5" ht="14.25">
      <c r="A2732"/>
      <c r="B2732"/>
      <c r="C2732"/>
      <c r="D2732"/>
      <c r="E2732" s="250"/>
    </row>
    <row r="2733" spans="1:5" ht="14.25">
      <c r="A2733"/>
      <c r="B2733"/>
      <c r="C2733"/>
      <c r="D2733"/>
      <c r="E2733" s="250"/>
    </row>
    <row r="2734" spans="1:5" ht="14.25">
      <c r="A2734"/>
      <c r="B2734"/>
      <c r="C2734"/>
      <c r="D2734"/>
      <c r="E2734" s="250"/>
    </row>
    <row r="2735" spans="1:5" ht="14.25">
      <c r="A2735"/>
      <c r="B2735"/>
      <c r="C2735"/>
      <c r="D2735"/>
      <c r="E2735" s="250"/>
    </row>
    <row r="2736" spans="1:5" ht="14.25">
      <c r="A2736"/>
      <c r="B2736"/>
      <c r="C2736"/>
      <c r="D2736"/>
      <c r="E2736" s="250"/>
    </row>
    <row r="2737" spans="1:5" ht="14.25">
      <c r="A2737"/>
      <c r="B2737"/>
      <c r="C2737"/>
      <c r="D2737"/>
      <c r="E2737" s="250"/>
    </row>
    <row r="2738" spans="1:5" ht="14.25">
      <c r="A2738"/>
      <c r="B2738"/>
      <c r="C2738"/>
      <c r="D2738"/>
      <c r="E2738" s="250"/>
    </row>
    <row r="2739" spans="1:5" ht="14.25">
      <c r="A2739"/>
      <c r="B2739"/>
      <c r="C2739"/>
      <c r="D2739"/>
      <c r="E2739" s="250"/>
    </row>
    <row r="2740" spans="1:5" ht="14.25">
      <c r="A2740"/>
      <c r="B2740"/>
      <c r="C2740"/>
      <c r="D2740"/>
      <c r="E2740" s="250"/>
    </row>
    <row r="2741" spans="1:5" ht="14.25">
      <c r="A2741"/>
      <c r="B2741"/>
      <c r="C2741"/>
      <c r="D2741"/>
      <c r="E2741" s="250"/>
    </row>
    <row r="2742" spans="1:5" ht="14.25">
      <c r="A2742"/>
      <c r="B2742"/>
      <c r="C2742"/>
      <c r="D2742"/>
      <c r="E2742" s="250"/>
    </row>
    <row r="2743" spans="1:5" ht="14.25">
      <c r="A2743"/>
      <c r="B2743"/>
      <c r="C2743"/>
      <c r="D2743"/>
      <c r="E2743" s="250"/>
    </row>
    <row r="2744" spans="1:5" ht="14.25">
      <c r="A2744"/>
      <c r="B2744"/>
      <c r="C2744"/>
      <c r="D2744"/>
      <c r="E2744" s="250"/>
    </row>
    <row r="2745" spans="1:5" ht="14.25">
      <c r="A2745"/>
      <c r="B2745"/>
      <c r="C2745"/>
      <c r="D2745"/>
      <c r="E2745" s="250"/>
    </row>
    <row r="2746" spans="1:5" ht="14.25">
      <c r="A2746"/>
      <c r="B2746"/>
      <c r="C2746"/>
      <c r="D2746"/>
      <c r="E2746" s="250"/>
    </row>
    <row r="2747" spans="1:5" ht="14.25">
      <c r="A2747"/>
      <c r="B2747"/>
      <c r="C2747"/>
      <c r="D2747"/>
      <c r="E2747" s="250"/>
    </row>
    <row r="2748" spans="1:5" ht="14.25">
      <c r="A2748"/>
      <c r="B2748"/>
      <c r="C2748"/>
      <c r="D2748"/>
      <c r="E2748" s="250"/>
    </row>
    <row r="2749" spans="1:5" ht="14.25">
      <c r="A2749"/>
      <c r="B2749"/>
      <c r="C2749"/>
      <c r="D2749"/>
      <c r="E2749" s="250"/>
    </row>
    <row r="2750" spans="1:5" ht="14.25">
      <c r="A2750"/>
      <c r="B2750"/>
      <c r="C2750"/>
      <c r="D2750"/>
      <c r="E2750" s="250"/>
    </row>
    <row r="2751" spans="1:5" ht="14.25">
      <c r="A2751"/>
      <c r="B2751"/>
      <c r="C2751"/>
      <c r="D2751"/>
      <c r="E2751" s="250"/>
    </row>
    <row r="2752" spans="1:5" ht="14.25">
      <c r="A2752"/>
      <c r="B2752"/>
      <c r="C2752"/>
      <c r="D2752"/>
      <c r="E2752" s="250"/>
    </row>
    <row r="2753" spans="1:5" ht="14.25">
      <c r="A2753"/>
      <c r="B2753"/>
      <c r="C2753"/>
      <c r="D2753"/>
      <c r="E2753" s="250"/>
    </row>
    <row r="2754" spans="1:5" ht="14.25">
      <c r="A2754"/>
      <c r="B2754"/>
      <c r="C2754"/>
      <c r="D2754"/>
      <c r="E2754" s="250"/>
    </row>
    <row r="2755" spans="1:5" ht="14.25">
      <c r="A2755"/>
      <c r="B2755"/>
      <c r="C2755"/>
      <c r="D2755"/>
      <c r="E2755" s="250"/>
    </row>
    <row r="2756" spans="1:5" ht="14.25">
      <c r="A2756"/>
      <c r="B2756"/>
      <c r="C2756"/>
      <c r="D2756"/>
      <c r="E2756" s="250"/>
    </row>
    <row r="2757" spans="1:5" ht="14.25">
      <c r="A2757"/>
      <c r="B2757"/>
      <c r="C2757"/>
      <c r="D2757"/>
      <c r="E2757" s="250"/>
    </row>
    <row r="2758" spans="1:5" ht="14.25">
      <c r="A2758"/>
      <c r="B2758"/>
      <c r="C2758"/>
      <c r="D2758"/>
      <c r="E2758" s="250"/>
    </row>
    <row r="2759" spans="1:5" ht="14.25">
      <c r="A2759"/>
      <c r="B2759"/>
      <c r="C2759"/>
      <c r="D2759"/>
      <c r="E2759" s="250"/>
    </row>
    <row r="2760" spans="1:5" ht="14.25">
      <c r="A2760"/>
      <c r="B2760"/>
      <c r="C2760"/>
      <c r="D2760"/>
      <c r="E2760" s="250"/>
    </row>
    <row r="2761" spans="1:5" ht="14.25">
      <c r="A2761"/>
      <c r="B2761"/>
      <c r="C2761"/>
      <c r="D2761"/>
      <c r="E2761" s="250"/>
    </row>
    <row r="2762" spans="1:5" ht="14.25">
      <c r="A2762"/>
      <c r="B2762"/>
      <c r="C2762"/>
      <c r="D2762"/>
      <c r="E2762" s="250"/>
    </row>
    <row r="2763" spans="1:5" ht="14.25">
      <c r="A2763"/>
      <c r="B2763"/>
      <c r="C2763"/>
      <c r="D2763"/>
      <c r="E2763" s="250"/>
    </row>
    <row r="2764" spans="1:5" ht="14.25">
      <c r="A2764"/>
      <c r="B2764"/>
      <c r="C2764"/>
      <c r="D2764"/>
      <c r="E2764" s="250"/>
    </row>
    <row r="2765" spans="1:5" ht="14.25">
      <c r="A2765"/>
      <c r="B2765"/>
      <c r="C2765"/>
      <c r="D2765"/>
      <c r="E2765" s="250"/>
    </row>
    <row r="2766" spans="1:5" ht="14.25">
      <c r="A2766"/>
      <c r="B2766"/>
      <c r="C2766"/>
      <c r="D2766"/>
      <c r="E2766" s="250"/>
    </row>
    <row r="2767" spans="1:5" ht="14.25">
      <c r="A2767"/>
      <c r="B2767"/>
      <c r="C2767"/>
      <c r="D2767"/>
      <c r="E2767" s="250"/>
    </row>
    <row r="2768" spans="1:5" ht="14.25">
      <c r="A2768"/>
      <c r="B2768"/>
      <c r="C2768"/>
      <c r="D2768"/>
      <c r="E2768" s="250"/>
    </row>
    <row r="2769" spans="1:5" ht="14.25">
      <c r="A2769"/>
      <c r="B2769"/>
      <c r="C2769"/>
      <c r="D2769"/>
      <c r="E2769" s="250"/>
    </row>
    <row r="2770" spans="1:5" ht="14.25">
      <c r="A2770"/>
      <c r="B2770"/>
      <c r="C2770"/>
      <c r="D2770"/>
      <c r="E2770" s="250"/>
    </row>
    <row r="2771" spans="1:5" ht="14.25">
      <c r="A2771"/>
      <c r="B2771"/>
      <c r="C2771"/>
      <c r="D2771"/>
      <c r="E2771" s="250"/>
    </row>
    <row r="2772" spans="1:5" ht="14.25">
      <c r="A2772"/>
      <c r="B2772"/>
      <c r="C2772"/>
      <c r="D2772"/>
      <c r="E2772" s="250"/>
    </row>
    <row r="2773" spans="1:5" ht="14.25">
      <c r="A2773"/>
      <c r="B2773"/>
      <c r="C2773"/>
      <c r="D2773"/>
      <c r="E2773" s="250"/>
    </row>
    <row r="2774" spans="1:5" ht="14.25">
      <c r="A2774"/>
      <c r="B2774"/>
      <c r="C2774"/>
      <c r="D2774"/>
      <c r="E2774" s="250"/>
    </row>
    <row r="2775" spans="1:5" ht="14.25">
      <c r="A2775"/>
      <c r="B2775"/>
      <c r="C2775"/>
      <c r="D2775"/>
      <c r="E2775" s="250"/>
    </row>
    <row r="2776" spans="1:5" ht="14.25">
      <c r="A2776"/>
      <c r="B2776"/>
      <c r="C2776"/>
      <c r="D2776"/>
      <c r="E2776" s="250"/>
    </row>
    <row r="2777" spans="1:5" ht="14.25">
      <c r="A2777"/>
      <c r="B2777"/>
      <c r="C2777"/>
      <c r="D2777"/>
      <c r="E2777" s="250"/>
    </row>
    <row r="2778" spans="1:5" ht="14.25">
      <c r="A2778"/>
      <c r="B2778"/>
      <c r="C2778"/>
      <c r="D2778"/>
      <c r="E2778" s="250"/>
    </row>
    <row r="2779" spans="1:5" ht="14.25">
      <c r="A2779"/>
      <c r="B2779"/>
      <c r="C2779"/>
      <c r="D2779"/>
      <c r="E2779" s="250"/>
    </row>
    <row r="2780" spans="1:5" ht="14.25">
      <c r="A2780"/>
      <c r="B2780"/>
      <c r="C2780"/>
      <c r="D2780"/>
      <c r="E2780" s="250"/>
    </row>
    <row r="2781" spans="1:5" ht="14.25">
      <c r="A2781"/>
      <c r="B2781"/>
      <c r="C2781"/>
      <c r="D2781"/>
      <c r="E2781" s="250"/>
    </row>
    <row r="2782" spans="1:5" ht="14.25">
      <c r="A2782"/>
      <c r="B2782"/>
      <c r="C2782"/>
      <c r="D2782"/>
      <c r="E2782" s="250"/>
    </row>
    <row r="2783" spans="1:5" ht="14.25">
      <c r="A2783"/>
      <c r="B2783"/>
      <c r="C2783"/>
      <c r="D2783"/>
      <c r="E2783" s="250"/>
    </row>
    <row r="2784" spans="1:5" ht="14.25">
      <c r="A2784"/>
      <c r="B2784"/>
      <c r="C2784"/>
      <c r="D2784"/>
      <c r="E2784" s="250"/>
    </row>
    <row r="2785" spans="1:5" ht="14.25">
      <c r="A2785"/>
      <c r="B2785"/>
      <c r="C2785"/>
      <c r="D2785"/>
      <c r="E2785" s="250"/>
    </row>
    <row r="2786" spans="1:5" ht="14.25">
      <c r="A2786"/>
      <c r="B2786"/>
      <c r="C2786"/>
      <c r="D2786"/>
      <c r="E2786" s="250"/>
    </row>
    <row r="2787" spans="1:5" ht="14.25">
      <c r="A2787"/>
      <c r="B2787"/>
      <c r="C2787"/>
      <c r="D2787"/>
      <c r="E2787" s="250"/>
    </row>
    <row r="2788" spans="1:5" ht="14.25">
      <c r="A2788"/>
      <c r="B2788"/>
      <c r="C2788"/>
      <c r="D2788"/>
      <c r="E2788" s="250"/>
    </row>
    <row r="2789" spans="1:5" ht="14.25">
      <c r="A2789"/>
      <c r="B2789"/>
      <c r="C2789"/>
      <c r="D2789"/>
      <c r="E2789" s="250"/>
    </row>
    <row r="2790" spans="1:5" ht="14.25">
      <c r="A2790"/>
      <c r="B2790"/>
      <c r="C2790"/>
      <c r="D2790"/>
      <c r="E2790" s="250"/>
    </row>
    <row r="2791" spans="1:5" ht="14.25">
      <c r="A2791"/>
      <c r="B2791"/>
      <c r="C2791"/>
      <c r="D2791"/>
      <c r="E2791" s="250"/>
    </row>
    <row r="2792" spans="1:5" ht="14.25">
      <c r="A2792"/>
      <c r="B2792"/>
      <c r="C2792"/>
      <c r="D2792"/>
      <c r="E2792" s="250"/>
    </row>
    <row r="2793" spans="1:5" ht="14.25">
      <c r="A2793"/>
      <c r="B2793"/>
      <c r="C2793"/>
      <c r="D2793"/>
      <c r="E2793" s="250"/>
    </row>
    <row r="2794" spans="1:5" ht="14.25">
      <c r="A2794"/>
      <c r="B2794"/>
      <c r="C2794"/>
      <c r="D2794"/>
      <c r="E2794" s="250"/>
    </row>
    <row r="2795" spans="1:5" ht="14.25">
      <c r="A2795"/>
      <c r="B2795"/>
      <c r="C2795"/>
      <c r="D2795"/>
      <c r="E2795" s="250"/>
    </row>
    <row r="2796" spans="1:5" ht="14.25">
      <c r="A2796"/>
      <c r="B2796"/>
      <c r="C2796"/>
      <c r="D2796"/>
      <c r="E2796" s="250"/>
    </row>
    <row r="2797" spans="1:5" ht="14.25">
      <c r="A2797"/>
      <c r="B2797"/>
      <c r="C2797"/>
      <c r="D2797"/>
      <c r="E2797" s="250"/>
    </row>
    <row r="2798" spans="1:5" ht="14.25">
      <c r="A2798"/>
      <c r="B2798"/>
      <c r="C2798"/>
      <c r="D2798"/>
      <c r="E2798" s="333"/>
    </row>
    <row r="2799" spans="1:5" ht="14.25">
      <c r="A2799"/>
      <c r="B2799"/>
      <c r="C2799"/>
      <c r="D2799"/>
      <c r="E2799" s="250"/>
    </row>
    <row r="2800" spans="1:5" ht="14.25">
      <c r="A2800"/>
      <c r="B2800"/>
      <c r="C2800"/>
      <c r="D2800"/>
      <c r="E2800" s="250"/>
    </row>
    <row r="2801" spans="1:5" ht="14.25">
      <c r="A2801"/>
      <c r="B2801"/>
      <c r="C2801"/>
      <c r="D2801"/>
      <c r="E2801" s="250"/>
    </row>
    <row r="2802" spans="1:5" ht="14.25">
      <c r="A2802"/>
      <c r="B2802"/>
      <c r="C2802"/>
      <c r="D2802"/>
      <c r="E2802" s="250"/>
    </row>
    <row r="2803" spans="1:5" ht="14.25">
      <c r="A2803"/>
      <c r="B2803"/>
      <c r="C2803"/>
      <c r="D2803"/>
      <c r="E2803" s="250"/>
    </row>
    <row r="2804" spans="1:5" ht="14.25">
      <c r="A2804"/>
      <c r="B2804"/>
      <c r="C2804"/>
      <c r="D2804"/>
      <c r="E2804" s="250"/>
    </row>
    <row r="2805" spans="1:5" ht="14.25">
      <c r="A2805"/>
      <c r="B2805"/>
      <c r="C2805"/>
      <c r="D2805"/>
      <c r="E2805" s="333"/>
    </row>
    <row r="2806" spans="1:5" ht="14.25">
      <c r="A2806"/>
      <c r="B2806"/>
      <c r="C2806"/>
      <c r="D2806"/>
      <c r="E2806" s="250"/>
    </row>
    <row r="2807" spans="1:5" ht="14.25">
      <c r="A2807"/>
      <c r="B2807"/>
      <c r="C2807"/>
      <c r="D2807"/>
      <c r="E2807" s="250"/>
    </row>
    <row r="2808" spans="1:5" ht="14.25">
      <c r="A2808"/>
      <c r="B2808"/>
      <c r="C2808"/>
      <c r="D2808"/>
      <c r="E2808" s="250"/>
    </row>
    <row r="2809" spans="1:5" ht="14.25">
      <c r="A2809"/>
      <c r="B2809"/>
      <c r="C2809"/>
      <c r="D2809"/>
      <c r="E2809" s="250"/>
    </row>
    <row r="2810" spans="1:5" ht="14.25">
      <c r="A2810"/>
      <c r="B2810"/>
      <c r="C2810"/>
      <c r="D2810"/>
      <c r="E2810" s="333"/>
    </row>
    <row r="2811" spans="1:5" ht="14.25">
      <c r="A2811"/>
      <c r="B2811"/>
      <c r="C2811"/>
      <c r="D2811"/>
      <c r="E2811" s="250"/>
    </row>
    <row r="2812" spans="1:5" ht="14.25">
      <c r="A2812"/>
      <c r="B2812"/>
      <c r="C2812"/>
      <c r="D2812"/>
      <c r="E2812" s="250"/>
    </row>
    <row r="2813" spans="1:5" ht="14.25">
      <c r="A2813"/>
      <c r="B2813"/>
      <c r="C2813"/>
      <c r="D2813"/>
      <c r="E2813" s="250"/>
    </row>
    <row r="2814" spans="1:5" ht="14.25">
      <c r="A2814"/>
      <c r="B2814"/>
      <c r="C2814"/>
      <c r="D2814"/>
      <c r="E2814" s="250"/>
    </row>
    <row r="2815" spans="1:5" ht="14.25">
      <c r="A2815"/>
      <c r="B2815"/>
      <c r="C2815"/>
      <c r="D2815"/>
      <c r="E2815" s="250"/>
    </row>
    <row r="2816" spans="1:5" ht="14.25">
      <c r="A2816"/>
      <c r="B2816"/>
      <c r="C2816"/>
      <c r="D2816"/>
      <c r="E2816" s="250"/>
    </row>
    <row r="2817" spans="1:5" ht="14.25">
      <c r="A2817"/>
      <c r="B2817"/>
      <c r="C2817"/>
      <c r="D2817"/>
      <c r="E2817" s="250"/>
    </row>
    <row r="2818" spans="1:5" ht="14.25">
      <c r="A2818"/>
      <c r="B2818"/>
      <c r="C2818"/>
      <c r="D2818"/>
      <c r="E2818" s="250"/>
    </row>
    <row r="2819" spans="1:5" ht="14.25">
      <c r="A2819"/>
      <c r="B2819"/>
      <c r="C2819"/>
      <c r="D2819"/>
      <c r="E2819" s="250"/>
    </row>
    <row r="2820" spans="1:5" ht="14.25">
      <c r="A2820"/>
      <c r="B2820"/>
      <c r="C2820"/>
      <c r="D2820"/>
      <c r="E2820" s="250"/>
    </row>
    <row r="2821" spans="1:5" ht="14.25">
      <c r="A2821"/>
      <c r="B2821"/>
      <c r="C2821"/>
      <c r="D2821"/>
      <c r="E2821" s="250"/>
    </row>
    <row r="2822" spans="1:5" ht="14.25">
      <c r="A2822"/>
      <c r="B2822"/>
      <c r="C2822"/>
      <c r="D2822"/>
      <c r="E2822" s="250"/>
    </row>
    <row r="2823" spans="1:5" ht="14.25">
      <c r="A2823"/>
      <c r="B2823"/>
      <c r="C2823"/>
      <c r="D2823"/>
      <c r="E2823" s="250"/>
    </row>
    <row r="2824" spans="1:5" ht="14.25">
      <c r="A2824"/>
      <c r="B2824"/>
      <c r="C2824"/>
      <c r="D2824"/>
      <c r="E2824" s="250"/>
    </row>
    <row r="2825" spans="1:5" ht="14.25">
      <c r="A2825"/>
      <c r="B2825"/>
      <c r="C2825"/>
      <c r="D2825"/>
      <c r="E2825" s="250"/>
    </row>
    <row r="2826" spans="1:5" ht="14.25">
      <c r="A2826"/>
      <c r="B2826"/>
      <c r="C2826"/>
      <c r="D2826"/>
      <c r="E2826" s="250"/>
    </row>
    <row r="2827" spans="1:5" ht="14.25">
      <c r="A2827"/>
      <c r="B2827"/>
      <c r="C2827"/>
      <c r="D2827"/>
      <c r="E2827" s="250"/>
    </row>
    <row r="2828" spans="1:5" ht="14.25">
      <c r="A2828"/>
      <c r="B2828"/>
      <c r="C2828"/>
      <c r="D2828"/>
      <c r="E2828" s="250"/>
    </row>
    <row r="2829" spans="1:5" ht="14.25">
      <c r="A2829"/>
      <c r="B2829"/>
      <c r="C2829"/>
      <c r="D2829"/>
      <c r="E2829" s="250"/>
    </row>
    <row r="2830" spans="1:5" ht="14.25">
      <c r="A2830"/>
      <c r="B2830"/>
      <c r="C2830"/>
      <c r="D2830"/>
      <c r="E2830" s="333"/>
    </row>
    <row r="2831" spans="1:5" ht="14.25">
      <c r="A2831"/>
      <c r="B2831"/>
      <c r="C2831"/>
      <c r="D2831"/>
      <c r="E2831" s="333"/>
    </row>
    <row r="2832" spans="1:5" ht="14.25">
      <c r="A2832"/>
      <c r="B2832"/>
      <c r="C2832"/>
      <c r="D2832"/>
      <c r="E2832" s="250"/>
    </row>
    <row r="2833" spans="1:5" ht="14.25">
      <c r="A2833"/>
      <c r="B2833"/>
      <c r="C2833"/>
      <c r="D2833"/>
      <c r="E2833" s="250"/>
    </row>
    <row r="2834" spans="1:5" ht="14.25">
      <c r="A2834"/>
      <c r="B2834"/>
      <c r="C2834"/>
      <c r="D2834"/>
      <c r="E2834" s="333"/>
    </row>
    <row r="2835" spans="1:5" ht="14.25">
      <c r="A2835"/>
      <c r="B2835"/>
      <c r="C2835"/>
      <c r="D2835"/>
      <c r="E2835" s="333"/>
    </row>
    <row r="2836" spans="1:5" ht="14.25">
      <c r="A2836"/>
      <c r="B2836"/>
      <c r="C2836"/>
      <c r="D2836"/>
      <c r="E2836" s="250"/>
    </row>
    <row r="2837" spans="1:5" ht="14.25">
      <c r="A2837"/>
      <c r="B2837"/>
      <c r="C2837"/>
      <c r="D2837"/>
      <c r="E2837" s="250"/>
    </row>
    <row r="2838" spans="1:5" ht="14.25">
      <c r="A2838"/>
      <c r="B2838"/>
      <c r="C2838"/>
      <c r="D2838"/>
      <c r="E2838" s="250"/>
    </row>
    <row r="2839" spans="1:5" ht="14.25">
      <c r="A2839"/>
      <c r="B2839"/>
      <c r="C2839"/>
      <c r="D2839"/>
      <c r="E2839" s="250"/>
    </row>
    <row r="2840" spans="1:5" ht="14.25">
      <c r="A2840"/>
      <c r="B2840"/>
      <c r="C2840"/>
      <c r="D2840"/>
      <c r="E2840" s="250"/>
    </row>
    <row r="2841" spans="1:5" ht="14.25">
      <c r="A2841"/>
      <c r="B2841"/>
      <c r="C2841"/>
      <c r="D2841"/>
      <c r="E2841" s="250"/>
    </row>
    <row r="2842" spans="1:5" ht="14.25">
      <c r="A2842"/>
      <c r="B2842"/>
      <c r="C2842"/>
      <c r="D2842"/>
      <c r="E2842" s="250"/>
    </row>
    <row r="2843" spans="1:5" ht="14.25">
      <c r="A2843"/>
      <c r="B2843"/>
      <c r="C2843"/>
      <c r="D2843"/>
      <c r="E2843" s="250"/>
    </row>
    <row r="2844" spans="1:5" ht="14.25">
      <c r="A2844"/>
      <c r="B2844"/>
      <c r="C2844"/>
      <c r="D2844"/>
      <c r="E2844" s="250"/>
    </row>
    <row r="2845" spans="1:5" ht="14.25">
      <c r="A2845"/>
      <c r="B2845"/>
      <c r="C2845"/>
      <c r="D2845"/>
      <c r="E2845" s="250"/>
    </row>
    <row r="2846" spans="1:5" ht="14.25">
      <c r="A2846"/>
      <c r="B2846"/>
      <c r="C2846"/>
      <c r="D2846"/>
      <c r="E2846" s="250"/>
    </row>
    <row r="2847" spans="1:5" ht="14.25">
      <c r="A2847"/>
      <c r="B2847"/>
      <c r="C2847"/>
      <c r="D2847"/>
      <c r="E2847" s="250"/>
    </row>
    <row r="2848" spans="1:5" ht="14.25">
      <c r="A2848"/>
      <c r="B2848"/>
      <c r="C2848"/>
      <c r="D2848"/>
      <c r="E2848" s="250"/>
    </row>
    <row r="2849" spans="1:5" ht="14.25">
      <c r="A2849"/>
      <c r="B2849"/>
      <c r="C2849"/>
      <c r="D2849"/>
      <c r="E2849" s="250"/>
    </row>
    <row r="2850" spans="1:5" ht="14.25">
      <c r="A2850"/>
      <c r="B2850"/>
      <c r="C2850"/>
      <c r="D2850"/>
      <c r="E2850" s="250"/>
    </row>
    <row r="2851" spans="1:5" ht="14.25">
      <c r="A2851"/>
      <c r="B2851"/>
      <c r="C2851"/>
      <c r="D2851"/>
      <c r="E2851" s="250"/>
    </row>
    <row r="2852" spans="1:5" ht="14.25">
      <c r="A2852"/>
      <c r="B2852"/>
      <c r="C2852"/>
      <c r="D2852"/>
      <c r="E2852" s="250"/>
    </row>
    <row r="2853" spans="1:5" ht="14.25">
      <c r="A2853"/>
      <c r="B2853"/>
      <c r="C2853"/>
      <c r="D2853"/>
      <c r="E2853" s="250"/>
    </row>
    <row r="2854" spans="1:5" ht="14.25">
      <c r="A2854"/>
      <c r="B2854"/>
      <c r="C2854"/>
      <c r="D2854"/>
      <c r="E2854" s="250"/>
    </row>
    <row r="2855" spans="1:5" ht="14.25">
      <c r="A2855"/>
      <c r="B2855"/>
      <c r="C2855"/>
      <c r="D2855"/>
      <c r="E2855" s="250"/>
    </row>
    <row r="2856" spans="1:5" ht="14.25">
      <c r="A2856"/>
      <c r="B2856"/>
      <c r="C2856"/>
      <c r="D2856"/>
      <c r="E2856" s="250"/>
    </row>
    <row r="2857" spans="1:5" ht="14.25">
      <c r="A2857"/>
      <c r="B2857"/>
      <c r="C2857"/>
      <c r="D2857"/>
      <c r="E2857" s="250"/>
    </row>
    <row r="2858" spans="1:5" ht="14.25">
      <c r="A2858"/>
      <c r="B2858"/>
      <c r="C2858"/>
      <c r="D2858"/>
      <c r="E2858" s="250"/>
    </row>
    <row r="2859" spans="1:5" ht="14.25">
      <c r="A2859"/>
      <c r="B2859"/>
      <c r="C2859"/>
      <c r="D2859"/>
      <c r="E2859" s="250"/>
    </row>
    <row r="2860" spans="1:5" ht="14.25">
      <c r="A2860"/>
      <c r="B2860"/>
      <c r="C2860"/>
      <c r="D2860"/>
      <c r="E2860" s="250"/>
    </row>
    <row r="2861" spans="1:5" ht="14.25">
      <c r="A2861"/>
      <c r="B2861"/>
      <c r="C2861"/>
      <c r="D2861"/>
      <c r="E2861" s="250"/>
    </row>
    <row r="2862" spans="1:5" ht="14.25">
      <c r="A2862"/>
      <c r="B2862"/>
      <c r="C2862"/>
      <c r="D2862"/>
      <c r="E2862" s="250"/>
    </row>
    <row r="2863" spans="1:5" ht="14.25">
      <c r="A2863"/>
      <c r="B2863"/>
      <c r="C2863"/>
      <c r="D2863"/>
      <c r="E2863" s="250"/>
    </row>
    <row r="2864" spans="1:5" ht="14.25">
      <c r="A2864"/>
      <c r="B2864"/>
      <c r="C2864"/>
      <c r="D2864"/>
      <c r="E2864" s="250"/>
    </row>
    <row r="2865" spans="1:5" ht="14.25">
      <c r="A2865"/>
      <c r="B2865"/>
      <c r="C2865"/>
      <c r="D2865"/>
      <c r="E2865" s="250"/>
    </row>
    <row r="2866" spans="1:5" ht="14.25">
      <c r="A2866"/>
      <c r="B2866"/>
      <c r="C2866"/>
      <c r="D2866"/>
      <c r="E2866" s="250"/>
    </row>
    <row r="2867" spans="1:5" ht="14.25">
      <c r="A2867"/>
      <c r="B2867"/>
      <c r="C2867"/>
      <c r="D2867"/>
      <c r="E2867" s="250"/>
    </row>
    <row r="2868" spans="1:5" ht="14.25">
      <c r="A2868"/>
      <c r="B2868"/>
      <c r="C2868"/>
      <c r="D2868"/>
      <c r="E2868" s="250"/>
    </row>
    <row r="2869" spans="1:5" ht="14.25">
      <c r="A2869"/>
      <c r="B2869"/>
      <c r="C2869"/>
      <c r="D2869"/>
      <c r="E2869" s="250"/>
    </row>
    <row r="2870" spans="1:5" ht="14.25">
      <c r="A2870"/>
      <c r="B2870"/>
      <c r="C2870"/>
      <c r="D2870"/>
      <c r="E2870" s="250"/>
    </row>
    <row r="2871" spans="1:5" ht="14.25">
      <c r="A2871"/>
      <c r="B2871"/>
      <c r="C2871"/>
      <c r="D2871"/>
      <c r="E2871" s="250"/>
    </row>
    <row r="2872" spans="1:5" ht="14.25">
      <c r="A2872"/>
      <c r="B2872"/>
      <c r="C2872"/>
      <c r="D2872"/>
      <c r="E2872" s="333"/>
    </row>
    <row r="2873" spans="1:5" ht="14.25">
      <c r="A2873"/>
      <c r="B2873"/>
      <c r="C2873"/>
      <c r="D2873"/>
      <c r="E2873" s="333"/>
    </row>
    <row r="2874" spans="1:5" ht="14.25">
      <c r="A2874"/>
      <c r="B2874"/>
      <c r="C2874"/>
      <c r="D2874"/>
      <c r="E2874" s="333"/>
    </row>
    <row r="2875" spans="1:5" ht="14.25">
      <c r="A2875"/>
      <c r="B2875"/>
      <c r="C2875"/>
      <c r="D2875"/>
      <c r="E2875" s="333"/>
    </row>
    <row r="2876" spans="1:5" ht="14.25">
      <c r="A2876"/>
      <c r="B2876"/>
      <c r="C2876"/>
      <c r="D2876"/>
      <c r="E2876" s="333"/>
    </row>
    <row r="2877" spans="1:5" ht="14.25">
      <c r="A2877"/>
      <c r="B2877"/>
      <c r="C2877"/>
      <c r="D2877"/>
      <c r="E2877" s="333"/>
    </row>
    <row r="2878" spans="1:5" ht="14.25">
      <c r="A2878"/>
      <c r="B2878"/>
      <c r="C2878"/>
      <c r="D2878"/>
      <c r="E2878" s="250"/>
    </row>
    <row r="2879" spans="1:5" ht="14.25">
      <c r="A2879"/>
      <c r="B2879"/>
      <c r="C2879"/>
      <c r="D2879"/>
      <c r="E2879" s="250"/>
    </row>
    <row r="2880" spans="1:5" ht="14.25">
      <c r="A2880"/>
      <c r="B2880"/>
      <c r="C2880"/>
      <c r="D2880"/>
      <c r="E2880" s="333"/>
    </row>
    <row r="2881" spans="1:5" ht="14.25">
      <c r="A2881"/>
      <c r="B2881"/>
      <c r="C2881"/>
      <c r="D2881"/>
      <c r="E2881" s="250"/>
    </row>
    <row r="2882" spans="1:5" ht="14.25">
      <c r="A2882"/>
      <c r="B2882"/>
      <c r="C2882"/>
      <c r="D2882"/>
      <c r="E2882" s="333"/>
    </row>
    <row r="2883" spans="1:5" ht="14.25">
      <c r="A2883"/>
      <c r="B2883"/>
      <c r="C2883"/>
      <c r="D2883"/>
      <c r="E2883" s="250"/>
    </row>
    <row r="2884" spans="1:5" ht="14.25">
      <c r="A2884"/>
      <c r="B2884"/>
      <c r="C2884"/>
      <c r="D2884"/>
      <c r="E2884" s="333"/>
    </row>
    <row r="2885" spans="1:5" ht="14.25">
      <c r="A2885"/>
      <c r="B2885"/>
      <c r="C2885"/>
      <c r="D2885"/>
      <c r="E2885" s="333"/>
    </row>
    <row r="2886" spans="1:5" ht="14.25">
      <c r="A2886"/>
      <c r="B2886"/>
      <c r="C2886"/>
      <c r="D2886"/>
      <c r="E2886" s="333"/>
    </row>
    <row r="2887" spans="1:5" ht="14.25">
      <c r="A2887"/>
      <c r="B2887"/>
      <c r="C2887"/>
      <c r="D2887"/>
      <c r="E2887" s="333"/>
    </row>
    <row r="2888" spans="1:5" ht="14.25">
      <c r="A2888"/>
      <c r="B2888"/>
      <c r="C2888"/>
      <c r="D2888"/>
      <c r="E2888" s="333"/>
    </row>
    <row r="2889" spans="1:5" ht="14.25">
      <c r="A2889"/>
      <c r="B2889"/>
      <c r="C2889"/>
      <c r="D2889"/>
      <c r="E2889" s="333"/>
    </row>
    <row r="2890" spans="1:5" ht="14.25">
      <c r="A2890"/>
      <c r="B2890"/>
      <c r="C2890"/>
      <c r="D2890"/>
      <c r="E2890" s="333"/>
    </row>
    <row r="2891" spans="1:5" ht="14.25">
      <c r="A2891"/>
      <c r="B2891"/>
      <c r="C2891"/>
      <c r="D2891"/>
      <c r="E2891" s="333"/>
    </row>
    <row r="2892" spans="1:5" ht="14.25">
      <c r="A2892"/>
      <c r="B2892"/>
      <c r="C2892"/>
      <c r="D2892"/>
      <c r="E2892" s="250"/>
    </row>
    <row r="2893" spans="1:5" ht="14.25">
      <c r="A2893"/>
      <c r="B2893"/>
      <c r="C2893"/>
      <c r="D2893"/>
      <c r="E2893" s="250"/>
    </row>
    <row r="2894" spans="1:5" ht="14.25">
      <c r="A2894"/>
      <c r="B2894"/>
      <c r="C2894"/>
      <c r="D2894"/>
      <c r="E2894" s="250"/>
    </row>
    <row r="2895" spans="1:5" ht="14.25">
      <c r="A2895"/>
      <c r="B2895"/>
      <c r="C2895"/>
      <c r="D2895"/>
      <c r="E2895" s="250"/>
    </row>
    <row r="2896" spans="1:5" ht="14.25">
      <c r="A2896"/>
      <c r="B2896"/>
      <c r="C2896"/>
      <c r="D2896"/>
      <c r="E2896" s="250"/>
    </row>
    <row r="2897" spans="1:5" ht="14.25">
      <c r="A2897"/>
      <c r="B2897"/>
      <c r="C2897"/>
      <c r="D2897"/>
      <c r="E2897" s="250"/>
    </row>
    <row r="2898" spans="1:5" ht="14.25">
      <c r="A2898"/>
      <c r="B2898"/>
      <c r="C2898"/>
      <c r="D2898"/>
      <c r="E2898" s="250"/>
    </row>
    <row r="2899" spans="1:5" ht="14.25">
      <c r="A2899"/>
      <c r="B2899"/>
      <c r="C2899"/>
      <c r="D2899"/>
      <c r="E2899" s="250"/>
    </row>
    <row r="2900" spans="1:5" ht="14.25">
      <c r="A2900"/>
      <c r="B2900"/>
      <c r="C2900"/>
      <c r="D2900"/>
      <c r="E2900" s="250"/>
    </row>
    <row r="2901" spans="1:5" ht="14.25">
      <c r="A2901"/>
      <c r="B2901"/>
      <c r="C2901"/>
      <c r="D2901"/>
      <c r="E2901" s="250"/>
    </row>
    <row r="2902" spans="1:5" ht="14.25">
      <c r="A2902"/>
      <c r="B2902"/>
      <c r="C2902"/>
      <c r="D2902"/>
      <c r="E2902" s="250"/>
    </row>
    <row r="2903" spans="1:5" ht="14.25">
      <c r="A2903"/>
      <c r="B2903"/>
      <c r="C2903"/>
      <c r="D2903"/>
      <c r="E2903" s="250"/>
    </row>
    <row r="2904" spans="1:5" ht="14.25">
      <c r="A2904"/>
      <c r="B2904"/>
      <c r="C2904"/>
      <c r="D2904"/>
      <c r="E2904" s="250"/>
    </row>
    <row r="2905" spans="1:5" ht="14.25">
      <c r="A2905"/>
      <c r="B2905"/>
      <c r="C2905"/>
      <c r="D2905"/>
      <c r="E2905" s="250"/>
    </row>
    <row r="2906" spans="1:5" ht="14.25">
      <c r="A2906"/>
      <c r="B2906"/>
      <c r="C2906"/>
      <c r="D2906"/>
      <c r="E2906" s="250"/>
    </row>
    <row r="2907" spans="1:5" ht="14.25">
      <c r="A2907"/>
      <c r="B2907"/>
      <c r="C2907"/>
      <c r="D2907"/>
      <c r="E2907" s="250"/>
    </row>
    <row r="2908" spans="1:5" ht="14.25">
      <c r="A2908"/>
      <c r="B2908"/>
      <c r="C2908"/>
      <c r="D2908"/>
      <c r="E2908" s="250"/>
    </row>
    <row r="2909" spans="1:5" ht="14.25">
      <c r="A2909"/>
      <c r="B2909"/>
      <c r="C2909"/>
      <c r="D2909"/>
      <c r="E2909" s="250"/>
    </row>
    <row r="2910" spans="1:5" ht="14.25">
      <c r="A2910"/>
      <c r="B2910"/>
      <c r="C2910"/>
      <c r="D2910"/>
      <c r="E2910" s="250"/>
    </row>
    <row r="2911" spans="1:5" ht="14.25">
      <c r="A2911"/>
      <c r="B2911"/>
      <c r="C2911"/>
      <c r="D2911"/>
      <c r="E2911" s="250"/>
    </row>
    <row r="2912" spans="1:5" ht="14.25">
      <c r="A2912"/>
      <c r="B2912"/>
      <c r="C2912"/>
      <c r="D2912"/>
      <c r="E2912" s="333"/>
    </row>
    <row r="2913" spans="1:5" ht="14.25">
      <c r="A2913"/>
      <c r="B2913"/>
      <c r="C2913"/>
      <c r="D2913"/>
      <c r="E2913" s="250"/>
    </row>
    <row r="2914" spans="1:5" ht="14.25">
      <c r="A2914"/>
      <c r="B2914"/>
      <c r="C2914"/>
      <c r="D2914"/>
      <c r="E2914" s="333"/>
    </row>
    <row r="2915" spans="1:5" ht="14.25">
      <c r="A2915"/>
      <c r="B2915"/>
      <c r="C2915"/>
      <c r="D2915"/>
      <c r="E2915" s="333"/>
    </row>
    <row r="2916" spans="1:5" ht="14.25">
      <c r="A2916"/>
      <c r="B2916"/>
      <c r="C2916"/>
      <c r="D2916"/>
      <c r="E2916" s="250"/>
    </row>
    <row r="2917" spans="1:5" ht="14.25">
      <c r="A2917"/>
      <c r="B2917"/>
      <c r="C2917"/>
      <c r="D2917"/>
      <c r="E2917" s="250"/>
    </row>
    <row r="2918" spans="1:5" ht="14.25">
      <c r="A2918"/>
      <c r="B2918"/>
      <c r="C2918"/>
      <c r="D2918"/>
      <c r="E2918" s="250"/>
    </row>
    <row r="2919" spans="1:5" ht="14.25">
      <c r="A2919"/>
      <c r="B2919"/>
      <c r="C2919"/>
      <c r="D2919"/>
      <c r="E2919" s="250"/>
    </row>
    <row r="2920" spans="1:5" ht="14.25">
      <c r="A2920"/>
      <c r="B2920"/>
      <c r="C2920"/>
      <c r="D2920"/>
      <c r="E2920" s="250"/>
    </row>
    <row r="2921" spans="1:5" ht="14.25">
      <c r="A2921"/>
      <c r="B2921"/>
      <c r="C2921"/>
      <c r="D2921"/>
      <c r="E2921" s="250"/>
    </row>
    <row r="2922" spans="1:5" ht="14.25">
      <c r="A2922"/>
      <c r="B2922"/>
      <c r="C2922"/>
      <c r="D2922"/>
      <c r="E2922" s="250"/>
    </row>
    <row r="2923" spans="1:5" ht="14.25">
      <c r="A2923"/>
      <c r="B2923"/>
      <c r="C2923"/>
      <c r="D2923"/>
      <c r="E2923" s="250"/>
    </row>
    <row r="2924" spans="1:5" ht="14.25">
      <c r="A2924"/>
      <c r="B2924"/>
      <c r="C2924"/>
      <c r="D2924"/>
      <c r="E2924" s="250"/>
    </row>
    <row r="2925" spans="1:5" ht="14.25">
      <c r="A2925"/>
      <c r="B2925"/>
      <c r="C2925"/>
      <c r="D2925"/>
      <c r="E2925" s="250"/>
    </row>
    <row r="2926" spans="1:5" ht="14.25">
      <c r="A2926"/>
      <c r="B2926"/>
      <c r="C2926"/>
      <c r="D2926"/>
      <c r="E2926" s="250"/>
    </row>
    <row r="2927" spans="1:5" ht="14.25">
      <c r="A2927"/>
      <c r="B2927"/>
      <c r="C2927"/>
      <c r="D2927"/>
      <c r="E2927" s="250"/>
    </row>
    <row r="2928" spans="1:5" ht="14.25">
      <c r="A2928"/>
      <c r="B2928"/>
      <c r="C2928"/>
      <c r="D2928"/>
      <c r="E2928" s="250"/>
    </row>
    <row r="2929" spans="1:5" ht="14.25">
      <c r="A2929"/>
      <c r="B2929"/>
      <c r="C2929"/>
      <c r="D2929"/>
      <c r="E2929" s="250"/>
    </row>
    <row r="2930" spans="1:5" ht="14.25">
      <c r="A2930"/>
      <c r="B2930"/>
      <c r="C2930"/>
      <c r="D2930"/>
      <c r="E2930" s="250"/>
    </row>
    <row r="2931" spans="1:5" ht="14.25">
      <c r="A2931"/>
      <c r="B2931"/>
      <c r="C2931"/>
      <c r="D2931"/>
      <c r="E2931" s="250"/>
    </row>
    <row r="2932" spans="1:5" ht="14.25">
      <c r="A2932"/>
      <c r="B2932"/>
      <c r="C2932"/>
      <c r="D2932"/>
      <c r="E2932" s="250"/>
    </row>
    <row r="2933" spans="1:5" ht="14.25">
      <c r="A2933"/>
      <c r="B2933"/>
      <c r="C2933"/>
      <c r="D2933"/>
      <c r="E2933" s="250"/>
    </row>
    <row r="2934" spans="1:5" ht="14.25">
      <c r="A2934"/>
      <c r="B2934"/>
      <c r="C2934"/>
      <c r="D2934"/>
      <c r="E2934" s="250"/>
    </row>
    <row r="2935" spans="1:5" ht="14.25">
      <c r="A2935"/>
      <c r="B2935"/>
      <c r="C2935"/>
      <c r="D2935"/>
      <c r="E2935" s="250"/>
    </row>
    <row r="2936" spans="1:5" ht="14.25">
      <c r="A2936"/>
      <c r="B2936"/>
      <c r="C2936"/>
      <c r="D2936"/>
      <c r="E2936" s="250"/>
    </row>
    <row r="2937" spans="1:5" ht="14.25">
      <c r="A2937"/>
      <c r="B2937"/>
      <c r="C2937"/>
      <c r="D2937"/>
      <c r="E2937" s="250"/>
    </row>
    <row r="2938" spans="1:5" ht="14.25">
      <c r="A2938"/>
      <c r="B2938"/>
      <c r="C2938"/>
      <c r="D2938"/>
      <c r="E2938" s="250"/>
    </row>
    <row r="2939" spans="1:5" ht="14.25">
      <c r="A2939"/>
      <c r="B2939"/>
      <c r="C2939"/>
      <c r="D2939"/>
      <c r="E2939" s="250"/>
    </row>
    <row r="2940" spans="1:5" ht="14.25">
      <c r="A2940"/>
      <c r="B2940"/>
      <c r="C2940"/>
      <c r="D2940"/>
      <c r="E2940" s="250"/>
    </row>
    <row r="2941" spans="1:5" ht="14.25">
      <c r="A2941"/>
      <c r="B2941"/>
      <c r="C2941"/>
      <c r="D2941"/>
      <c r="E2941" s="250"/>
    </row>
    <row r="2942" spans="1:5" ht="14.25">
      <c r="A2942"/>
      <c r="B2942"/>
      <c r="C2942"/>
      <c r="D2942"/>
      <c r="E2942" s="250"/>
    </row>
    <row r="2943" spans="1:5" ht="14.25">
      <c r="A2943"/>
      <c r="B2943"/>
      <c r="C2943"/>
      <c r="D2943"/>
      <c r="E2943" s="250"/>
    </row>
    <row r="2944" spans="1:5" ht="14.25">
      <c r="A2944"/>
      <c r="B2944"/>
      <c r="C2944"/>
      <c r="D2944"/>
      <c r="E2944" s="250"/>
    </row>
    <row r="2945" spans="1:5" ht="14.25">
      <c r="A2945"/>
      <c r="B2945"/>
      <c r="C2945"/>
      <c r="D2945"/>
      <c r="E2945" s="333"/>
    </row>
    <row r="2946" spans="1:5" ht="14.25">
      <c r="A2946"/>
      <c r="B2946"/>
      <c r="C2946"/>
      <c r="D2946"/>
      <c r="E2946" s="250"/>
    </row>
    <row r="2947" spans="1:5" ht="14.25">
      <c r="A2947"/>
      <c r="B2947"/>
      <c r="C2947"/>
      <c r="D2947"/>
      <c r="E2947" s="333"/>
    </row>
    <row r="2948" spans="1:5" ht="14.25">
      <c r="A2948"/>
      <c r="B2948"/>
      <c r="C2948"/>
      <c r="D2948"/>
      <c r="E2948" s="250"/>
    </row>
    <row r="2949" spans="1:5" ht="14.25">
      <c r="A2949"/>
      <c r="B2949"/>
      <c r="C2949"/>
      <c r="D2949"/>
      <c r="E2949" s="333"/>
    </row>
    <row r="2950" spans="1:5" ht="14.25">
      <c r="A2950"/>
      <c r="B2950"/>
      <c r="C2950"/>
      <c r="D2950"/>
      <c r="E2950" s="250"/>
    </row>
    <row r="2951" spans="1:5" ht="14.25">
      <c r="A2951"/>
      <c r="B2951"/>
      <c r="C2951"/>
      <c r="D2951"/>
      <c r="E2951" s="250"/>
    </row>
    <row r="2952" spans="1:5" ht="14.25">
      <c r="A2952"/>
      <c r="B2952"/>
      <c r="C2952"/>
      <c r="D2952"/>
      <c r="E2952" s="250"/>
    </row>
    <row r="2953" spans="1:5" ht="14.25">
      <c r="A2953"/>
      <c r="B2953"/>
      <c r="C2953"/>
      <c r="D2953"/>
      <c r="E2953" s="250"/>
    </row>
    <row r="2954" spans="1:5" ht="14.25">
      <c r="A2954"/>
      <c r="B2954"/>
      <c r="C2954"/>
      <c r="D2954"/>
      <c r="E2954" s="333"/>
    </row>
    <row r="2955" spans="1:5" ht="14.25">
      <c r="A2955"/>
      <c r="B2955"/>
      <c r="C2955"/>
      <c r="D2955"/>
      <c r="E2955" s="250"/>
    </row>
    <row r="2956" spans="1:5" ht="14.25">
      <c r="A2956"/>
      <c r="B2956"/>
      <c r="C2956"/>
      <c r="D2956"/>
      <c r="E2956" s="250"/>
    </row>
    <row r="2957" spans="1:5" ht="14.25">
      <c r="A2957"/>
      <c r="B2957"/>
      <c r="C2957"/>
      <c r="D2957"/>
      <c r="E2957" s="250"/>
    </row>
    <row r="2958" spans="1:5" ht="14.25">
      <c r="A2958"/>
      <c r="B2958"/>
      <c r="C2958"/>
      <c r="D2958"/>
      <c r="E2958" s="250"/>
    </row>
    <row r="2959" spans="1:5" ht="14.25">
      <c r="A2959"/>
      <c r="B2959"/>
      <c r="C2959"/>
      <c r="D2959"/>
      <c r="E2959" s="250"/>
    </row>
    <row r="2960" spans="1:5" ht="14.25">
      <c r="A2960"/>
      <c r="B2960"/>
      <c r="C2960"/>
      <c r="D2960"/>
      <c r="E2960" s="250"/>
    </row>
    <row r="2961" spans="1:5" ht="14.25">
      <c r="A2961"/>
      <c r="B2961"/>
      <c r="C2961"/>
      <c r="D2961"/>
      <c r="E2961" s="250"/>
    </row>
    <row r="2962" spans="1:5" ht="14.25">
      <c r="A2962"/>
      <c r="B2962"/>
      <c r="C2962"/>
      <c r="D2962"/>
      <c r="E2962" s="250"/>
    </row>
    <row r="2963" spans="1:5" ht="14.25">
      <c r="A2963"/>
      <c r="B2963"/>
      <c r="C2963"/>
      <c r="D2963"/>
      <c r="E2963" s="250"/>
    </row>
    <row r="2964" spans="1:5" ht="14.25">
      <c r="A2964"/>
      <c r="B2964"/>
      <c r="C2964"/>
      <c r="D2964"/>
      <c r="E2964" s="250"/>
    </row>
    <row r="2965" spans="1:5" ht="14.25">
      <c r="A2965"/>
      <c r="B2965"/>
      <c r="C2965"/>
      <c r="D2965"/>
      <c r="E2965" s="333"/>
    </row>
    <row r="2966" spans="1:5" ht="14.25">
      <c r="A2966"/>
      <c r="B2966"/>
      <c r="C2966"/>
      <c r="D2966"/>
      <c r="E2966" s="333"/>
    </row>
    <row r="2967" spans="1:5" ht="14.25">
      <c r="A2967"/>
      <c r="B2967"/>
      <c r="C2967"/>
      <c r="D2967"/>
      <c r="E2967" s="333"/>
    </row>
    <row r="2968" spans="1:5" ht="14.25">
      <c r="A2968"/>
      <c r="B2968"/>
      <c r="C2968"/>
      <c r="D2968"/>
      <c r="E2968" s="333"/>
    </row>
    <row r="2969" spans="1:5" ht="14.25">
      <c r="A2969"/>
      <c r="B2969"/>
      <c r="C2969"/>
      <c r="D2969"/>
      <c r="E2969" s="333"/>
    </row>
    <row r="2970" spans="1:5" ht="14.25">
      <c r="A2970"/>
      <c r="B2970"/>
      <c r="C2970"/>
      <c r="D2970"/>
      <c r="E2970" s="333"/>
    </row>
    <row r="2971" spans="1:5" ht="14.25">
      <c r="A2971"/>
      <c r="B2971"/>
      <c r="C2971"/>
      <c r="D2971"/>
      <c r="E2971" s="333"/>
    </row>
    <row r="2972" spans="1:5" ht="14.25">
      <c r="A2972"/>
      <c r="B2972"/>
      <c r="C2972"/>
      <c r="D2972"/>
      <c r="E2972" s="333"/>
    </row>
    <row r="2973" spans="1:5" ht="14.25">
      <c r="A2973"/>
      <c r="B2973"/>
      <c r="C2973"/>
      <c r="D2973"/>
      <c r="E2973" s="250"/>
    </row>
    <row r="2974" spans="1:5" ht="14.25">
      <c r="A2974"/>
      <c r="B2974"/>
      <c r="C2974"/>
      <c r="D2974"/>
      <c r="E2974" s="250"/>
    </row>
    <row r="2975" spans="1:5" ht="14.25">
      <c r="A2975"/>
      <c r="B2975"/>
      <c r="C2975"/>
      <c r="D2975"/>
      <c r="E2975" s="250"/>
    </row>
    <row r="2976" spans="1:5" ht="14.25">
      <c r="A2976"/>
      <c r="B2976"/>
      <c r="C2976"/>
      <c r="D2976"/>
      <c r="E2976" s="333"/>
    </row>
    <row r="2977" spans="1:5" ht="14.25">
      <c r="A2977"/>
      <c r="B2977"/>
      <c r="C2977"/>
      <c r="D2977"/>
      <c r="E2977" s="250"/>
    </row>
    <row r="2978" spans="1:5" ht="14.25">
      <c r="A2978"/>
      <c r="B2978"/>
      <c r="C2978"/>
      <c r="D2978"/>
      <c r="E2978" s="250"/>
    </row>
    <row r="2979" spans="1:5" ht="14.25">
      <c r="A2979"/>
      <c r="B2979"/>
      <c r="C2979"/>
      <c r="D2979"/>
      <c r="E2979" s="250"/>
    </row>
    <row r="2980" spans="1:5" ht="14.25">
      <c r="A2980"/>
      <c r="B2980"/>
      <c r="C2980"/>
      <c r="D2980"/>
      <c r="E2980" s="250"/>
    </row>
    <row r="2981" spans="1:5" ht="14.25">
      <c r="A2981"/>
      <c r="B2981"/>
      <c r="C2981"/>
      <c r="D2981"/>
      <c r="E2981" s="250"/>
    </row>
    <row r="2982" spans="1:5" ht="14.25">
      <c r="A2982"/>
      <c r="B2982"/>
      <c r="C2982"/>
      <c r="D2982"/>
      <c r="E2982" s="250"/>
    </row>
    <row r="2983" spans="1:5" ht="14.25">
      <c r="A2983"/>
      <c r="B2983"/>
      <c r="C2983"/>
      <c r="D2983"/>
      <c r="E2983" s="250"/>
    </row>
    <row r="2984" spans="1:5" ht="14.25">
      <c r="A2984"/>
      <c r="B2984"/>
      <c r="C2984"/>
      <c r="D2984"/>
      <c r="E2984" s="250"/>
    </row>
    <row r="2985" spans="1:5" ht="14.25">
      <c r="A2985"/>
      <c r="B2985"/>
      <c r="C2985"/>
      <c r="D2985"/>
      <c r="E2985" s="333"/>
    </row>
    <row r="2986" spans="1:5" ht="14.25">
      <c r="A2986"/>
      <c r="B2986"/>
      <c r="C2986"/>
      <c r="D2986"/>
      <c r="E2986" s="333"/>
    </row>
    <row r="2987" spans="1:5" ht="14.25">
      <c r="A2987"/>
      <c r="B2987"/>
      <c r="C2987"/>
      <c r="D2987"/>
      <c r="E2987" s="250"/>
    </row>
    <row r="2988" spans="1:5" ht="14.25">
      <c r="A2988"/>
      <c r="B2988"/>
      <c r="C2988"/>
      <c r="D2988"/>
      <c r="E2988" s="250"/>
    </row>
    <row r="2989" spans="1:5" ht="14.25">
      <c r="A2989"/>
      <c r="B2989"/>
      <c r="C2989"/>
      <c r="D2989"/>
      <c r="E2989" s="333"/>
    </row>
    <row r="2990" spans="1:5" ht="14.25">
      <c r="A2990"/>
      <c r="B2990"/>
      <c r="C2990"/>
      <c r="D2990"/>
      <c r="E2990" s="333"/>
    </row>
    <row r="2991" spans="1:5" ht="14.25">
      <c r="A2991"/>
      <c r="B2991"/>
      <c r="C2991"/>
      <c r="D2991"/>
      <c r="E2991" s="333"/>
    </row>
    <row r="2992" spans="1:5" ht="14.25">
      <c r="A2992"/>
      <c r="B2992"/>
      <c r="C2992"/>
      <c r="D2992"/>
      <c r="E2992" s="333"/>
    </row>
    <row r="2993" spans="1:5" ht="14.25">
      <c r="A2993"/>
      <c r="B2993"/>
      <c r="C2993"/>
      <c r="D2993"/>
      <c r="E2993" s="333"/>
    </row>
    <row r="2994" spans="1:5" ht="14.25">
      <c r="A2994"/>
      <c r="B2994"/>
      <c r="C2994"/>
      <c r="D2994"/>
      <c r="E2994" s="333"/>
    </row>
    <row r="2995" spans="1:5" ht="14.25">
      <c r="A2995"/>
      <c r="B2995"/>
      <c r="C2995"/>
      <c r="D2995"/>
      <c r="E2995" s="333"/>
    </row>
    <row r="2996" spans="1:5" ht="14.25">
      <c r="A2996"/>
      <c r="B2996"/>
      <c r="C2996"/>
      <c r="D2996"/>
      <c r="E2996" s="333"/>
    </row>
    <row r="2997" spans="1:5" ht="14.25">
      <c r="A2997"/>
      <c r="B2997"/>
      <c r="C2997"/>
      <c r="D2997"/>
      <c r="E2997" s="333"/>
    </row>
    <row r="2998" spans="1:5" ht="14.25">
      <c r="A2998"/>
      <c r="B2998"/>
      <c r="C2998"/>
      <c r="D2998"/>
      <c r="E2998" s="333"/>
    </row>
    <row r="2999" spans="1:5" ht="14.25">
      <c r="A2999"/>
      <c r="B2999"/>
      <c r="C2999"/>
      <c r="D2999"/>
      <c r="E2999" s="333"/>
    </row>
    <row r="3000" spans="1:5" ht="14.25">
      <c r="A3000"/>
      <c r="B3000"/>
      <c r="C3000"/>
      <c r="D3000"/>
      <c r="E3000" s="333"/>
    </row>
    <row r="3001" spans="1:5" ht="14.25">
      <c r="A3001"/>
      <c r="B3001"/>
      <c r="C3001"/>
      <c r="D3001"/>
      <c r="E3001" s="333"/>
    </row>
    <row r="3002" spans="1:5" ht="14.25">
      <c r="A3002"/>
      <c r="B3002"/>
      <c r="C3002"/>
      <c r="D3002"/>
      <c r="E3002" s="250"/>
    </row>
    <row r="3003" spans="1:5" ht="14.25">
      <c r="A3003"/>
      <c r="B3003"/>
      <c r="C3003"/>
      <c r="D3003"/>
      <c r="E3003" s="333"/>
    </row>
    <row r="3004" spans="1:5" ht="14.25">
      <c r="A3004"/>
      <c r="B3004"/>
      <c r="C3004"/>
      <c r="D3004"/>
      <c r="E3004" s="250"/>
    </row>
    <row r="3005" spans="1:5" ht="14.25">
      <c r="A3005"/>
      <c r="B3005"/>
      <c r="C3005"/>
      <c r="D3005"/>
      <c r="E3005" s="250"/>
    </row>
    <row r="3006" spans="1:5" ht="14.25">
      <c r="A3006"/>
      <c r="B3006"/>
      <c r="C3006"/>
      <c r="D3006"/>
      <c r="E3006" s="333"/>
    </row>
    <row r="3007" spans="1:5" ht="14.25">
      <c r="A3007"/>
      <c r="B3007"/>
      <c r="C3007"/>
      <c r="D3007"/>
      <c r="E3007" s="250"/>
    </row>
    <row r="3008" spans="1:5" ht="14.25">
      <c r="A3008"/>
      <c r="B3008"/>
      <c r="C3008"/>
      <c r="D3008"/>
      <c r="E3008" s="333"/>
    </row>
    <row r="3009" spans="1:5" ht="14.25">
      <c r="A3009"/>
      <c r="B3009"/>
      <c r="C3009"/>
      <c r="D3009"/>
      <c r="E3009" s="250"/>
    </row>
    <row r="3010" spans="1:5" ht="14.25">
      <c r="A3010"/>
      <c r="B3010"/>
      <c r="C3010"/>
      <c r="D3010"/>
      <c r="E3010" s="333"/>
    </row>
    <row r="3011" spans="1:5" ht="14.25">
      <c r="A3011"/>
      <c r="B3011"/>
      <c r="C3011"/>
      <c r="D3011"/>
      <c r="E3011" s="250"/>
    </row>
    <row r="3012" spans="1:5" ht="14.25">
      <c r="A3012"/>
      <c r="B3012"/>
      <c r="C3012"/>
      <c r="D3012"/>
      <c r="E3012" s="333"/>
    </row>
    <row r="3013" spans="1:5" ht="14.25">
      <c r="A3013"/>
      <c r="B3013"/>
      <c r="C3013"/>
      <c r="D3013"/>
      <c r="E3013" s="250"/>
    </row>
    <row r="3014" spans="1:5" ht="14.25">
      <c r="A3014"/>
      <c r="B3014"/>
      <c r="C3014"/>
      <c r="D3014"/>
      <c r="E3014" s="250"/>
    </row>
    <row r="3015" spans="1:5" ht="14.25">
      <c r="A3015"/>
      <c r="B3015"/>
      <c r="C3015"/>
      <c r="D3015"/>
      <c r="E3015" s="250"/>
    </row>
    <row r="3016" spans="1:5" ht="14.25">
      <c r="A3016"/>
      <c r="B3016"/>
      <c r="C3016"/>
      <c r="D3016"/>
      <c r="E3016" s="250"/>
    </row>
    <row r="3017" spans="1:5" ht="14.25">
      <c r="A3017"/>
      <c r="B3017"/>
      <c r="C3017"/>
      <c r="D3017"/>
      <c r="E3017" s="250"/>
    </row>
    <row r="3018" spans="1:5" ht="14.25">
      <c r="A3018"/>
      <c r="B3018"/>
      <c r="C3018"/>
      <c r="D3018"/>
      <c r="E3018" s="250"/>
    </row>
    <row r="3019" spans="1:5" ht="14.25">
      <c r="A3019"/>
      <c r="B3019"/>
      <c r="C3019"/>
      <c r="D3019"/>
      <c r="E3019" s="250"/>
    </row>
    <row r="3020" spans="1:5" ht="14.25">
      <c r="A3020"/>
      <c r="B3020"/>
      <c r="C3020"/>
      <c r="D3020"/>
      <c r="E3020" s="250"/>
    </row>
    <row r="3021" spans="1:5" ht="14.25">
      <c r="A3021"/>
      <c r="B3021"/>
      <c r="C3021"/>
      <c r="D3021"/>
      <c r="E3021" s="250"/>
    </row>
    <row r="3022" spans="1:5" ht="14.25">
      <c r="A3022"/>
      <c r="B3022"/>
      <c r="C3022"/>
      <c r="D3022"/>
      <c r="E3022" s="250"/>
    </row>
    <row r="3023" spans="1:5" ht="14.25">
      <c r="A3023"/>
      <c r="B3023"/>
      <c r="C3023"/>
      <c r="D3023"/>
      <c r="E3023" s="250"/>
    </row>
    <row r="3024" spans="1:5" ht="14.25">
      <c r="A3024"/>
      <c r="B3024"/>
      <c r="C3024"/>
      <c r="D3024"/>
      <c r="E3024" s="250"/>
    </row>
    <row r="3025" spans="1:5" ht="14.25">
      <c r="A3025"/>
      <c r="B3025"/>
      <c r="C3025"/>
      <c r="D3025"/>
      <c r="E3025" s="250"/>
    </row>
    <row r="3026" spans="1:5" ht="14.25">
      <c r="A3026"/>
      <c r="B3026"/>
      <c r="C3026"/>
      <c r="D3026"/>
      <c r="E3026" s="250"/>
    </row>
    <row r="3027" spans="1:5" ht="14.25">
      <c r="A3027"/>
      <c r="B3027"/>
      <c r="C3027"/>
      <c r="D3027"/>
      <c r="E3027" s="250"/>
    </row>
    <row r="3028" spans="1:5" ht="14.25">
      <c r="A3028"/>
      <c r="B3028"/>
      <c r="C3028"/>
      <c r="D3028"/>
      <c r="E3028" s="333"/>
    </row>
    <row r="3029" spans="1:5" ht="14.25">
      <c r="A3029"/>
      <c r="B3029"/>
      <c r="C3029"/>
      <c r="D3029"/>
      <c r="E3029" s="250"/>
    </row>
    <row r="3030" spans="1:5" ht="14.25">
      <c r="A3030"/>
      <c r="B3030"/>
      <c r="C3030"/>
      <c r="D3030"/>
      <c r="E3030" s="250"/>
    </row>
    <row r="3031" spans="1:5" ht="14.25">
      <c r="A3031"/>
      <c r="B3031"/>
      <c r="C3031"/>
      <c r="D3031"/>
      <c r="E3031" s="250"/>
    </row>
    <row r="3032" spans="1:5" ht="14.25">
      <c r="A3032"/>
      <c r="B3032"/>
      <c r="C3032"/>
      <c r="D3032"/>
      <c r="E3032" s="250"/>
    </row>
    <row r="3033" spans="1:5" ht="14.25">
      <c r="A3033"/>
      <c r="B3033"/>
      <c r="C3033"/>
      <c r="D3033"/>
      <c r="E3033" s="250"/>
    </row>
    <row r="3034" spans="1:5" ht="14.25">
      <c r="A3034"/>
      <c r="B3034"/>
      <c r="C3034"/>
      <c r="D3034"/>
      <c r="E3034" s="250"/>
    </row>
    <row r="3035" spans="1:5" ht="14.25">
      <c r="A3035"/>
      <c r="B3035"/>
      <c r="C3035"/>
      <c r="D3035"/>
      <c r="E3035" s="250"/>
    </row>
    <row r="3036" spans="1:5" ht="14.25">
      <c r="A3036"/>
      <c r="B3036"/>
      <c r="C3036"/>
      <c r="D3036"/>
      <c r="E3036" s="250"/>
    </row>
    <row r="3037" spans="1:5" ht="14.25">
      <c r="A3037"/>
      <c r="B3037"/>
      <c r="C3037"/>
      <c r="D3037"/>
      <c r="E3037" s="250"/>
    </row>
    <row r="3038" spans="1:5" ht="14.25">
      <c r="A3038"/>
      <c r="B3038"/>
      <c r="C3038"/>
      <c r="D3038"/>
      <c r="E3038" s="250"/>
    </row>
    <row r="3039" spans="1:5" ht="14.25">
      <c r="A3039"/>
      <c r="B3039"/>
      <c r="C3039"/>
      <c r="D3039"/>
      <c r="E3039" s="250"/>
    </row>
    <row r="3040" spans="1:5" ht="14.25">
      <c r="A3040"/>
      <c r="B3040"/>
      <c r="C3040"/>
      <c r="D3040"/>
      <c r="E3040" s="250"/>
    </row>
    <row r="3041" spans="1:5" ht="14.25">
      <c r="A3041"/>
      <c r="B3041"/>
      <c r="C3041"/>
      <c r="D3041"/>
      <c r="E3041" s="250"/>
    </row>
    <row r="3042" spans="1:5" ht="14.25">
      <c r="A3042"/>
      <c r="B3042"/>
      <c r="C3042"/>
      <c r="D3042"/>
      <c r="E3042" s="250"/>
    </row>
    <row r="3043" spans="1:5" ht="14.25">
      <c r="A3043"/>
      <c r="B3043"/>
      <c r="C3043"/>
      <c r="D3043"/>
      <c r="E3043" s="250"/>
    </row>
    <row r="3044" spans="1:5" ht="14.25">
      <c r="A3044"/>
      <c r="B3044"/>
      <c r="C3044"/>
      <c r="D3044"/>
      <c r="E3044" s="250"/>
    </row>
    <row r="3045" spans="1:5" ht="14.25">
      <c r="A3045"/>
      <c r="B3045"/>
      <c r="C3045"/>
      <c r="D3045"/>
      <c r="E3045" s="250"/>
    </row>
    <row r="3046" spans="1:5" ht="14.25">
      <c r="A3046"/>
      <c r="B3046"/>
      <c r="C3046"/>
      <c r="D3046"/>
      <c r="E3046" s="250"/>
    </row>
    <row r="3047" spans="1:5" ht="14.25">
      <c r="A3047"/>
      <c r="B3047"/>
      <c r="C3047"/>
      <c r="D3047"/>
      <c r="E3047" s="250"/>
    </row>
    <row r="3048" spans="1:5" ht="14.25">
      <c r="A3048"/>
      <c r="B3048"/>
      <c r="C3048"/>
      <c r="D3048"/>
      <c r="E3048" s="250"/>
    </row>
    <row r="3049" spans="1:5" ht="14.25">
      <c r="A3049"/>
      <c r="B3049"/>
      <c r="C3049"/>
      <c r="D3049"/>
      <c r="E3049" s="250"/>
    </row>
    <row r="3050" spans="1:5" ht="14.25">
      <c r="A3050"/>
      <c r="B3050"/>
      <c r="C3050"/>
      <c r="D3050"/>
      <c r="E3050" s="250"/>
    </row>
    <row r="3051" spans="1:5" ht="14.25">
      <c r="A3051"/>
      <c r="B3051"/>
      <c r="C3051"/>
      <c r="D3051"/>
      <c r="E3051" s="250"/>
    </row>
    <row r="3052" spans="1:5" ht="14.25">
      <c r="A3052"/>
      <c r="B3052"/>
      <c r="C3052"/>
      <c r="D3052"/>
      <c r="E3052" s="250"/>
    </row>
    <row r="3053" spans="1:5" ht="14.25">
      <c r="A3053"/>
      <c r="B3053"/>
      <c r="C3053"/>
      <c r="D3053"/>
      <c r="E3053" s="250"/>
    </row>
    <row r="3054" spans="1:5" ht="14.25">
      <c r="A3054"/>
      <c r="B3054"/>
      <c r="C3054"/>
      <c r="D3054"/>
      <c r="E3054" s="250"/>
    </row>
    <row r="3055" spans="1:5" ht="14.25">
      <c r="A3055"/>
      <c r="B3055"/>
      <c r="C3055"/>
      <c r="D3055"/>
      <c r="E3055" s="250"/>
    </row>
    <row r="3056" spans="1:5" ht="14.25">
      <c r="A3056"/>
      <c r="B3056"/>
      <c r="C3056"/>
      <c r="D3056"/>
      <c r="E3056" s="250"/>
    </row>
    <row r="3057" spans="1:5" ht="14.25">
      <c r="A3057"/>
      <c r="B3057"/>
      <c r="C3057"/>
      <c r="D3057"/>
      <c r="E3057" s="250"/>
    </row>
    <row r="3058" spans="1:5" ht="14.25">
      <c r="A3058"/>
      <c r="B3058"/>
      <c r="C3058"/>
      <c r="D3058"/>
      <c r="E3058" s="250"/>
    </row>
    <row r="3059" spans="1:5" ht="14.25">
      <c r="A3059"/>
      <c r="B3059"/>
      <c r="C3059"/>
      <c r="D3059"/>
      <c r="E3059" s="250"/>
    </row>
    <row r="3060" spans="1:5" ht="14.25">
      <c r="A3060"/>
      <c r="B3060"/>
      <c r="C3060"/>
      <c r="D3060"/>
      <c r="E3060" s="250"/>
    </row>
    <row r="3061" spans="1:5" ht="14.25">
      <c r="A3061"/>
      <c r="B3061"/>
      <c r="C3061"/>
      <c r="D3061"/>
      <c r="E3061" s="250"/>
    </row>
    <row r="3062" spans="1:5" ht="14.25">
      <c r="A3062"/>
      <c r="B3062"/>
      <c r="C3062"/>
      <c r="D3062"/>
      <c r="E3062" s="250"/>
    </row>
    <row r="3063" spans="1:5" ht="14.25">
      <c r="A3063"/>
      <c r="B3063"/>
      <c r="C3063"/>
      <c r="D3063"/>
      <c r="E3063" s="250"/>
    </row>
    <row r="3064" spans="1:5" ht="14.25">
      <c r="A3064"/>
      <c r="B3064"/>
      <c r="C3064"/>
      <c r="D3064"/>
      <c r="E3064" s="333"/>
    </row>
    <row r="3065" spans="1:5" ht="14.25">
      <c r="A3065"/>
      <c r="B3065"/>
      <c r="C3065"/>
      <c r="D3065"/>
      <c r="E3065" s="333"/>
    </row>
    <row r="3066" spans="1:5" ht="14.25">
      <c r="A3066"/>
      <c r="B3066"/>
      <c r="C3066"/>
      <c r="D3066"/>
      <c r="E3066" s="333"/>
    </row>
    <row r="3067" spans="1:5" ht="14.25">
      <c r="A3067"/>
      <c r="B3067"/>
      <c r="C3067"/>
      <c r="D3067"/>
      <c r="E3067" s="333"/>
    </row>
    <row r="3068" spans="1:5" ht="14.25">
      <c r="A3068"/>
      <c r="B3068"/>
      <c r="C3068"/>
      <c r="D3068"/>
      <c r="E3068" s="333"/>
    </row>
    <row r="3069" spans="1:5" ht="14.25">
      <c r="A3069"/>
      <c r="B3069"/>
      <c r="C3069"/>
      <c r="D3069"/>
      <c r="E3069" s="333"/>
    </row>
    <row r="3070" spans="1:5" ht="14.25">
      <c r="A3070"/>
      <c r="B3070"/>
      <c r="C3070"/>
      <c r="D3070"/>
      <c r="E3070" s="250"/>
    </row>
    <row r="3071" spans="1:5" ht="14.25">
      <c r="A3071"/>
      <c r="B3071"/>
      <c r="C3071"/>
      <c r="D3071"/>
      <c r="E3071" s="250"/>
    </row>
    <row r="3072" spans="1:5" ht="14.25">
      <c r="A3072"/>
      <c r="B3072"/>
      <c r="C3072"/>
      <c r="D3072"/>
      <c r="E3072" s="250"/>
    </row>
    <row r="3073" spans="1:5" ht="14.25">
      <c r="A3073"/>
      <c r="B3073"/>
      <c r="C3073"/>
      <c r="D3073"/>
      <c r="E3073" s="250"/>
    </row>
    <row r="3074" spans="1:5" ht="14.25">
      <c r="A3074"/>
      <c r="B3074"/>
      <c r="C3074"/>
      <c r="D3074"/>
      <c r="E3074" s="250"/>
    </row>
    <row r="3075" spans="1:5" ht="14.25">
      <c r="A3075"/>
      <c r="B3075"/>
      <c r="C3075"/>
      <c r="D3075"/>
      <c r="E3075" s="250"/>
    </row>
    <row r="3076" spans="1:5" ht="14.25">
      <c r="A3076"/>
      <c r="B3076"/>
      <c r="C3076"/>
      <c r="D3076"/>
      <c r="E3076" s="250"/>
    </row>
    <row r="3077" spans="1:5" ht="14.25">
      <c r="A3077"/>
      <c r="B3077"/>
      <c r="C3077"/>
      <c r="D3077"/>
      <c r="E3077" s="333"/>
    </row>
    <row r="3078" spans="1:5" ht="14.25">
      <c r="A3078"/>
      <c r="B3078"/>
      <c r="C3078"/>
      <c r="D3078"/>
      <c r="E3078" s="333"/>
    </row>
    <row r="3079" spans="1:5" ht="14.25">
      <c r="A3079"/>
      <c r="B3079"/>
      <c r="C3079"/>
      <c r="D3079"/>
      <c r="E3079" s="250"/>
    </row>
    <row r="3080" spans="1:5" ht="14.25">
      <c r="A3080"/>
      <c r="B3080"/>
      <c r="C3080"/>
      <c r="D3080"/>
      <c r="E3080" s="333"/>
    </row>
    <row r="3081" spans="1:5" ht="14.25">
      <c r="A3081"/>
      <c r="B3081"/>
      <c r="C3081"/>
      <c r="D3081"/>
      <c r="E3081" s="250"/>
    </row>
    <row r="3082" spans="1:5" ht="14.25">
      <c r="A3082"/>
      <c r="B3082"/>
      <c r="C3082"/>
      <c r="D3082"/>
      <c r="E3082" s="333"/>
    </row>
    <row r="3083" spans="1:5" ht="14.25">
      <c r="A3083"/>
      <c r="B3083"/>
      <c r="C3083"/>
      <c r="D3083"/>
      <c r="E3083" s="250"/>
    </row>
    <row r="3084" spans="1:5" ht="14.25">
      <c r="A3084"/>
      <c r="B3084"/>
      <c r="C3084"/>
      <c r="D3084"/>
      <c r="E3084" s="333"/>
    </row>
    <row r="3085" spans="1:5" ht="14.25">
      <c r="A3085"/>
      <c r="B3085"/>
      <c r="C3085"/>
      <c r="D3085"/>
      <c r="E3085" s="250"/>
    </row>
    <row r="3086" spans="1:5" ht="14.25">
      <c r="A3086"/>
      <c r="B3086"/>
      <c r="C3086"/>
      <c r="D3086"/>
      <c r="E3086" s="333"/>
    </row>
    <row r="3087" spans="1:5" ht="14.25">
      <c r="A3087"/>
      <c r="B3087"/>
      <c r="C3087"/>
      <c r="D3087"/>
      <c r="E3087" s="250"/>
    </row>
    <row r="3088" spans="1:5" ht="14.25">
      <c r="A3088"/>
      <c r="B3088"/>
      <c r="C3088"/>
      <c r="D3088"/>
      <c r="E3088" s="333"/>
    </row>
    <row r="3089" spans="1:5" ht="14.25">
      <c r="A3089"/>
      <c r="B3089"/>
      <c r="C3089"/>
      <c r="D3089"/>
      <c r="E3089" s="250"/>
    </row>
    <row r="3090" spans="1:5" ht="14.25">
      <c r="A3090"/>
      <c r="B3090"/>
      <c r="C3090"/>
      <c r="D3090"/>
      <c r="E3090" s="333"/>
    </row>
    <row r="3091" spans="1:5" ht="14.25">
      <c r="A3091"/>
      <c r="B3091"/>
      <c r="C3091"/>
      <c r="D3091"/>
      <c r="E3091" s="250"/>
    </row>
    <row r="3092" spans="1:5" ht="14.25">
      <c r="A3092"/>
      <c r="B3092"/>
      <c r="C3092"/>
      <c r="D3092"/>
      <c r="E3092" s="333"/>
    </row>
    <row r="3093" spans="1:5" ht="14.25">
      <c r="A3093"/>
      <c r="B3093"/>
      <c r="C3093"/>
      <c r="D3093"/>
      <c r="E3093" s="250"/>
    </row>
    <row r="3094" spans="1:5" ht="14.25">
      <c r="A3094"/>
      <c r="B3094"/>
      <c r="C3094"/>
      <c r="D3094"/>
      <c r="E3094" s="333"/>
    </row>
    <row r="3095" spans="1:5" ht="14.25">
      <c r="A3095"/>
      <c r="B3095"/>
      <c r="C3095"/>
      <c r="D3095"/>
      <c r="E3095" s="250"/>
    </row>
    <row r="3096" spans="1:5" ht="14.25">
      <c r="A3096"/>
      <c r="B3096"/>
      <c r="C3096"/>
      <c r="D3096"/>
      <c r="E3096" s="333"/>
    </row>
    <row r="3097" spans="1:5" ht="14.25">
      <c r="A3097"/>
      <c r="B3097"/>
      <c r="C3097"/>
      <c r="D3097"/>
      <c r="E3097" s="250"/>
    </row>
    <row r="3098" spans="1:5" ht="14.25">
      <c r="A3098"/>
      <c r="B3098"/>
      <c r="C3098"/>
      <c r="D3098"/>
      <c r="E3098" s="333"/>
    </row>
    <row r="3099" spans="1:5" ht="14.25">
      <c r="A3099"/>
      <c r="B3099"/>
      <c r="C3099"/>
      <c r="D3099"/>
      <c r="E3099" s="250"/>
    </row>
    <row r="3100" spans="1:5" ht="14.25">
      <c r="A3100"/>
      <c r="B3100"/>
      <c r="C3100"/>
      <c r="D3100"/>
      <c r="E3100" s="333"/>
    </row>
    <row r="3101" spans="1:5" ht="14.25">
      <c r="A3101"/>
      <c r="B3101"/>
      <c r="C3101"/>
      <c r="D3101"/>
      <c r="E3101" s="250"/>
    </row>
    <row r="3102" spans="1:5" ht="14.25">
      <c r="A3102"/>
      <c r="B3102"/>
      <c r="C3102"/>
      <c r="D3102"/>
      <c r="E3102" s="333"/>
    </row>
    <row r="3103" spans="1:5" ht="14.25">
      <c r="A3103"/>
      <c r="B3103"/>
      <c r="C3103"/>
      <c r="D3103"/>
      <c r="E3103" s="250"/>
    </row>
    <row r="3104" spans="1:5" ht="14.25">
      <c r="A3104"/>
      <c r="B3104"/>
      <c r="C3104"/>
      <c r="D3104"/>
      <c r="E3104" s="333"/>
    </row>
    <row r="3105" spans="1:5" ht="14.25">
      <c r="A3105"/>
      <c r="B3105"/>
      <c r="C3105"/>
      <c r="D3105"/>
      <c r="E3105" s="250"/>
    </row>
    <row r="3106" spans="1:5" ht="14.25">
      <c r="A3106"/>
      <c r="B3106"/>
      <c r="C3106"/>
      <c r="D3106"/>
      <c r="E3106" s="333"/>
    </row>
    <row r="3107" spans="1:5" ht="14.25">
      <c r="A3107"/>
      <c r="B3107"/>
      <c r="C3107"/>
      <c r="D3107"/>
      <c r="E3107" s="250"/>
    </row>
    <row r="3108" spans="1:5" ht="14.25">
      <c r="A3108"/>
      <c r="B3108"/>
      <c r="C3108"/>
      <c r="D3108"/>
      <c r="E3108" s="333"/>
    </row>
    <row r="3109" spans="1:5" ht="14.25">
      <c r="A3109"/>
      <c r="B3109"/>
      <c r="C3109"/>
      <c r="D3109"/>
      <c r="E3109" s="250"/>
    </row>
    <row r="3110" spans="1:5" ht="14.25">
      <c r="A3110"/>
      <c r="B3110"/>
      <c r="C3110"/>
      <c r="D3110"/>
      <c r="E3110" s="333"/>
    </row>
    <row r="3111" spans="1:5" ht="14.25">
      <c r="A3111"/>
      <c r="B3111"/>
      <c r="C3111"/>
      <c r="D3111"/>
      <c r="E3111" s="333"/>
    </row>
    <row r="3112" spans="1:5" ht="14.25">
      <c r="A3112"/>
      <c r="B3112"/>
      <c r="C3112"/>
      <c r="D3112"/>
      <c r="E3112" s="333"/>
    </row>
    <row r="3113" spans="1:5" ht="14.25">
      <c r="A3113"/>
      <c r="B3113"/>
      <c r="C3113"/>
      <c r="D3113"/>
      <c r="E3113" s="333"/>
    </row>
    <row r="3114" spans="1:5" ht="14.25">
      <c r="A3114"/>
      <c r="B3114"/>
      <c r="C3114"/>
      <c r="D3114"/>
      <c r="E3114" s="333"/>
    </row>
    <row r="3115" spans="1:5" ht="14.25">
      <c r="A3115"/>
      <c r="B3115"/>
      <c r="C3115"/>
      <c r="D3115"/>
      <c r="E3115" s="250"/>
    </row>
    <row r="3116" spans="1:5" ht="14.25">
      <c r="A3116"/>
      <c r="B3116"/>
      <c r="C3116"/>
      <c r="D3116"/>
      <c r="E3116" s="250"/>
    </row>
    <row r="3117" spans="1:5" ht="14.25">
      <c r="A3117"/>
      <c r="B3117"/>
      <c r="C3117"/>
      <c r="D3117"/>
      <c r="E3117" s="250"/>
    </row>
    <row r="3118" spans="1:5" ht="14.25">
      <c r="A3118"/>
      <c r="B3118"/>
      <c r="C3118"/>
      <c r="D3118"/>
      <c r="E3118" s="250"/>
    </row>
    <row r="3119" spans="1:5" ht="14.25">
      <c r="A3119"/>
      <c r="B3119"/>
      <c r="C3119"/>
      <c r="D3119"/>
      <c r="E3119" s="250"/>
    </row>
    <row r="3120" spans="1:5" ht="14.25">
      <c r="A3120"/>
      <c r="B3120"/>
      <c r="C3120"/>
      <c r="D3120"/>
      <c r="E3120" s="250"/>
    </row>
    <row r="3121" spans="1:5" ht="14.25">
      <c r="A3121"/>
      <c r="B3121"/>
      <c r="C3121"/>
      <c r="D3121"/>
      <c r="E3121" s="250"/>
    </row>
    <row r="3122" spans="1:5" ht="14.25">
      <c r="A3122"/>
      <c r="B3122"/>
      <c r="C3122"/>
      <c r="D3122"/>
      <c r="E3122" s="250"/>
    </row>
    <row r="3123" spans="1:5" ht="14.25">
      <c r="A3123"/>
      <c r="B3123"/>
      <c r="C3123"/>
      <c r="D3123"/>
      <c r="E3123" s="250"/>
    </row>
    <row r="3124" spans="1:5" ht="14.25">
      <c r="A3124"/>
      <c r="B3124"/>
      <c r="C3124"/>
      <c r="D3124"/>
      <c r="E3124" s="250"/>
    </row>
    <row r="3125" spans="1:5" ht="14.25">
      <c r="A3125"/>
      <c r="B3125"/>
      <c r="C3125"/>
      <c r="D3125"/>
      <c r="E3125" s="250"/>
    </row>
    <row r="3126" spans="1:5" ht="14.25">
      <c r="A3126"/>
      <c r="B3126"/>
      <c r="C3126"/>
      <c r="D3126"/>
      <c r="E3126" s="250"/>
    </row>
    <row r="3127" spans="1:5" ht="14.25">
      <c r="A3127"/>
      <c r="B3127"/>
      <c r="C3127"/>
      <c r="D3127"/>
      <c r="E3127" s="250"/>
    </row>
    <row r="3128" spans="1:5" ht="14.25">
      <c r="A3128"/>
      <c r="B3128"/>
      <c r="C3128"/>
      <c r="D3128"/>
      <c r="E3128" s="333"/>
    </row>
    <row r="3129" spans="1:5" ht="14.25">
      <c r="A3129"/>
      <c r="B3129"/>
      <c r="C3129"/>
      <c r="D3129"/>
      <c r="E3129" s="250"/>
    </row>
    <row r="3130" spans="1:5" ht="14.25">
      <c r="A3130"/>
      <c r="B3130"/>
      <c r="C3130"/>
      <c r="D3130"/>
      <c r="E3130" s="250"/>
    </row>
    <row r="3131" spans="1:5" ht="14.25">
      <c r="A3131"/>
      <c r="B3131"/>
      <c r="C3131"/>
      <c r="D3131"/>
      <c r="E3131" s="250"/>
    </row>
    <row r="3132" spans="1:5" ht="14.25">
      <c r="A3132"/>
      <c r="B3132"/>
      <c r="C3132"/>
      <c r="D3132"/>
      <c r="E3132" s="250"/>
    </row>
    <row r="3133" spans="1:5" ht="14.25">
      <c r="A3133"/>
      <c r="B3133"/>
      <c r="C3133"/>
      <c r="D3133"/>
      <c r="E3133" s="250"/>
    </row>
    <row r="3134" spans="1:5" ht="14.25">
      <c r="A3134"/>
      <c r="B3134"/>
      <c r="C3134"/>
      <c r="D3134"/>
      <c r="E3134" s="250"/>
    </row>
    <row r="3135" spans="1:5" ht="14.25">
      <c r="A3135"/>
      <c r="B3135"/>
      <c r="C3135"/>
      <c r="D3135"/>
      <c r="E3135" s="250"/>
    </row>
    <row r="3136" spans="1:5" ht="14.25">
      <c r="A3136"/>
      <c r="B3136"/>
      <c r="C3136"/>
      <c r="D3136"/>
      <c r="E3136" s="250"/>
    </row>
    <row r="3137" spans="1:5" ht="14.25">
      <c r="A3137"/>
      <c r="B3137"/>
      <c r="C3137"/>
      <c r="D3137"/>
      <c r="E3137" s="250"/>
    </row>
    <row r="3138" spans="1:5" ht="14.25">
      <c r="A3138"/>
      <c r="B3138"/>
      <c r="C3138"/>
      <c r="D3138"/>
      <c r="E3138" s="250"/>
    </row>
    <row r="3139" spans="1:5" ht="14.25">
      <c r="A3139"/>
      <c r="B3139"/>
      <c r="C3139"/>
      <c r="D3139"/>
      <c r="E3139" s="250"/>
    </row>
    <row r="3140" spans="1:5" ht="14.25">
      <c r="A3140"/>
      <c r="B3140"/>
      <c r="C3140"/>
      <c r="D3140"/>
      <c r="E3140" s="250"/>
    </row>
    <row r="3141" spans="1:5" ht="14.25">
      <c r="A3141"/>
      <c r="B3141"/>
      <c r="C3141"/>
      <c r="D3141"/>
      <c r="E3141" s="250"/>
    </row>
    <row r="3142" spans="1:5" ht="14.25">
      <c r="A3142"/>
      <c r="B3142"/>
      <c r="C3142"/>
      <c r="D3142"/>
      <c r="E3142" s="250"/>
    </row>
    <row r="3143" spans="1:5" ht="14.25">
      <c r="A3143"/>
      <c r="B3143"/>
      <c r="C3143"/>
      <c r="D3143"/>
      <c r="E3143" s="250"/>
    </row>
    <row r="3144" spans="1:5" ht="14.25">
      <c r="A3144"/>
      <c r="B3144"/>
      <c r="C3144"/>
      <c r="D3144"/>
      <c r="E3144" s="250"/>
    </row>
    <row r="3145" spans="1:5" ht="14.25">
      <c r="A3145"/>
      <c r="B3145"/>
      <c r="C3145"/>
      <c r="D3145"/>
      <c r="E3145" s="250"/>
    </row>
    <row r="3146" spans="1:5" ht="14.25">
      <c r="A3146"/>
      <c r="B3146"/>
      <c r="C3146"/>
      <c r="D3146"/>
      <c r="E3146" s="250"/>
    </row>
    <row r="3147" spans="1:5" ht="14.25">
      <c r="A3147"/>
      <c r="B3147"/>
      <c r="C3147"/>
      <c r="D3147"/>
      <c r="E3147" s="250"/>
    </row>
    <row r="3148" spans="1:5" ht="14.25">
      <c r="A3148"/>
      <c r="B3148"/>
      <c r="C3148"/>
      <c r="D3148"/>
      <c r="E3148" s="250"/>
    </row>
    <row r="3149" spans="1:5" ht="14.25">
      <c r="A3149"/>
      <c r="B3149"/>
      <c r="C3149"/>
      <c r="D3149"/>
      <c r="E3149" s="250"/>
    </row>
    <row r="3150" spans="1:5" ht="14.25">
      <c r="A3150"/>
      <c r="B3150"/>
      <c r="C3150"/>
      <c r="D3150"/>
      <c r="E3150" s="250"/>
    </row>
    <row r="3151" spans="1:5" ht="14.25">
      <c r="A3151"/>
      <c r="B3151"/>
      <c r="C3151"/>
      <c r="D3151"/>
      <c r="E3151" s="250"/>
    </row>
    <row r="3152" spans="1:5" ht="14.25">
      <c r="A3152"/>
      <c r="B3152"/>
      <c r="C3152"/>
      <c r="D3152"/>
      <c r="E3152" s="250"/>
    </row>
    <row r="3153" spans="1:5" ht="14.25">
      <c r="A3153"/>
      <c r="B3153"/>
      <c r="C3153"/>
      <c r="D3153"/>
      <c r="E3153" s="250"/>
    </row>
    <row r="3154" spans="1:5" ht="14.25">
      <c r="A3154"/>
      <c r="B3154"/>
      <c r="C3154"/>
      <c r="D3154"/>
      <c r="E3154" s="250"/>
    </row>
    <row r="3155" spans="1:5" ht="14.25">
      <c r="A3155"/>
      <c r="B3155"/>
      <c r="C3155"/>
      <c r="D3155"/>
      <c r="E3155" s="250"/>
    </row>
    <row r="3156" spans="1:5" ht="14.25">
      <c r="A3156"/>
      <c r="B3156"/>
      <c r="C3156"/>
      <c r="D3156"/>
      <c r="E3156" s="250"/>
    </row>
    <row r="3157" spans="1:5" ht="14.25">
      <c r="A3157"/>
      <c r="B3157"/>
      <c r="C3157"/>
      <c r="D3157"/>
      <c r="E3157" s="250"/>
    </row>
    <row r="3158" spans="1:5" ht="14.25">
      <c r="A3158"/>
      <c r="B3158"/>
      <c r="C3158"/>
      <c r="D3158"/>
      <c r="E3158" s="250"/>
    </row>
    <row r="3159" spans="1:5" ht="14.25">
      <c r="A3159"/>
      <c r="B3159"/>
      <c r="C3159"/>
      <c r="D3159"/>
      <c r="E3159" s="250"/>
    </row>
    <row r="3160" spans="1:5" ht="14.25">
      <c r="A3160"/>
      <c r="B3160"/>
      <c r="C3160"/>
      <c r="D3160"/>
      <c r="E3160" s="250"/>
    </row>
    <row r="3161" spans="1:5" ht="14.25">
      <c r="A3161"/>
      <c r="B3161"/>
      <c r="C3161"/>
      <c r="D3161"/>
      <c r="E3161" s="250"/>
    </row>
    <row r="3162" spans="1:5" ht="14.25">
      <c r="A3162"/>
      <c r="B3162"/>
      <c r="C3162"/>
      <c r="D3162"/>
      <c r="E3162" s="250"/>
    </row>
    <row r="3163" spans="1:5" ht="14.25">
      <c r="A3163"/>
      <c r="B3163"/>
      <c r="C3163"/>
      <c r="D3163"/>
      <c r="E3163" s="250"/>
    </row>
    <row r="3164" spans="1:5" ht="14.25">
      <c r="A3164"/>
      <c r="B3164"/>
      <c r="C3164"/>
      <c r="D3164"/>
      <c r="E3164" s="250"/>
    </row>
    <row r="3165" spans="1:5" ht="14.25">
      <c r="A3165"/>
      <c r="B3165"/>
      <c r="C3165"/>
      <c r="D3165"/>
      <c r="E3165" s="250"/>
    </row>
    <row r="3166" spans="1:5" ht="14.25">
      <c r="A3166"/>
      <c r="B3166"/>
      <c r="C3166"/>
      <c r="D3166"/>
      <c r="E3166" s="250"/>
    </row>
    <row r="3167" spans="1:5" ht="14.25">
      <c r="A3167"/>
      <c r="B3167"/>
      <c r="C3167"/>
      <c r="D3167"/>
      <c r="E3167" s="250"/>
    </row>
    <row r="3168" spans="1:5" ht="14.25">
      <c r="A3168"/>
      <c r="B3168"/>
      <c r="C3168"/>
      <c r="D3168"/>
      <c r="E3168" s="250"/>
    </row>
    <row r="3169" spans="1:5" ht="14.25">
      <c r="A3169"/>
      <c r="B3169"/>
      <c r="C3169"/>
      <c r="D3169"/>
      <c r="E3169" s="250"/>
    </row>
    <row r="3170" spans="1:5" ht="14.25">
      <c r="A3170"/>
      <c r="B3170"/>
      <c r="C3170"/>
      <c r="D3170"/>
      <c r="E3170" s="250"/>
    </row>
    <row r="3171" spans="1:5" ht="14.25">
      <c r="A3171"/>
      <c r="B3171"/>
      <c r="C3171"/>
      <c r="D3171"/>
      <c r="E3171" s="250"/>
    </row>
    <row r="3172" spans="1:5" ht="14.25">
      <c r="A3172"/>
      <c r="B3172"/>
      <c r="C3172"/>
      <c r="D3172"/>
      <c r="E3172" s="250"/>
    </row>
    <row r="3173" spans="1:5" ht="14.25">
      <c r="A3173"/>
      <c r="B3173"/>
      <c r="C3173"/>
      <c r="D3173"/>
      <c r="E3173" s="250"/>
    </row>
    <row r="3174" spans="1:5" ht="14.25">
      <c r="A3174"/>
      <c r="B3174"/>
      <c r="C3174"/>
      <c r="D3174"/>
      <c r="E3174" s="250"/>
    </row>
    <row r="3175" spans="1:5" ht="14.25">
      <c r="A3175"/>
      <c r="B3175"/>
      <c r="C3175"/>
      <c r="D3175"/>
      <c r="E3175" s="250"/>
    </row>
    <row r="3176" spans="1:5" ht="14.25">
      <c r="A3176"/>
      <c r="B3176"/>
      <c r="C3176"/>
      <c r="D3176"/>
      <c r="E3176" s="250"/>
    </row>
    <row r="3177" spans="1:5" ht="14.25">
      <c r="A3177"/>
      <c r="B3177"/>
      <c r="C3177"/>
      <c r="D3177"/>
      <c r="E3177" s="250"/>
    </row>
    <row r="3178" spans="1:5" ht="14.25">
      <c r="A3178"/>
      <c r="B3178"/>
      <c r="C3178"/>
      <c r="D3178"/>
      <c r="E3178" s="250"/>
    </row>
    <row r="3179" spans="1:5" ht="14.25">
      <c r="A3179"/>
      <c r="B3179"/>
      <c r="C3179"/>
      <c r="D3179"/>
      <c r="E3179" s="250"/>
    </row>
    <row r="3180" spans="1:5" ht="14.25">
      <c r="A3180"/>
      <c r="B3180"/>
      <c r="C3180"/>
      <c r="D3180"/>
      <c r="E3180" s="250"/>
    </row>
    <row r="3181" spans="1:5" ht="14.25">
      <c r="A3181"/>
      <c r="B3181"/>
      <c r="C3181"/>
      <c r="D3181"/>
      <c r="E3181" s="250"/>
    </row>
    <row r="3182" spans="1:5" ht="14.25">
      <c r="A3182"/>
      <c r="B3182"/>
      <c r="C3182"/>
      <c r="D3182"/>
      <c r="E3182" s="250"/>
    </row>
    <row r="3183" spans="1:5" ht="14.25">
      <c r="A3183"/>
      <c r="B3183"/>
      <c r="C3183"/>
      <c r="D3183"/>
      <c r="E3183" s="250"/>
    </row>
    <row r="3184" spans="1:5" ht="14.25">
      <c r="A3184"/>
      <c r="B3184"/>
      <c r="C3184"/>
      <c r="D3184"/>
      <c r="E3184" s="250"/>
    </row>
    <row r="3185" spans="1:5" ht="14.25">
      <c r="A3185"/>
      <c r="B3185"/>
      <c r="C3185"/>
      <c r="D3185"/>
      <c r="E3185" s="250"/>
    </row>
    <row r="3186" spans="1:5" ht="14.25">
      <c r="A3186"/>
      <c r="B3186"/>
      <c r="C3186"/>
      <c r="D3186"/>
      <c r="E3186" s="250"/>
    </row>
    <row r="3187" spans="1:5" ht="14.25">
      <c r="A3187"/>
      <c r="B3187"/>
      <c r="C3187"/>
      <c r="D3187"/>
      <c r="E3187" s="250"/>
    </row>
    <row r="3188" spans="1:5" ht="14.25">
      <c r="A3188"/>
      <c r="B3188"/>
      <c r="C3188"/>
      <c r="D3188"/>
      <c r="E3188" s="250"/>
    </row>
    <row r="3189" spans="1:5" ht="14.25">
      <c r="A3189"/>
      <c r="B3189"/>
      <c r="C3189"/>
      <c r="D3189"/>
      <c r="E3189" s="250"/>
    </row>
    <row r="3190" spans="1:5" ht="14.25">
      <c r="A3190"/>
      <c r="B3190"/>
      <c r="C3190"/>
      <c r="D3190"/>
      <c r="E3190" s="250"/>
    </row>
    <row r="3191" spans="1:5" ht="14.25">
      <c r="A3191"/>
      <c r="B3191"/>
      <c r="C3191"/>
      <c r="D3191"/>
      <c r="E3191" s="250"/>
    </row>
    <row r="3192" spans="1:5" ht="14.25">
      <c r="A3192"/>
      <c r="B3192"/>
      <c r="C3192"/>
      <c r="D3192"/>
      <c r="E3192" s="250"/>
    </row>
    <row r="3193" spans="1:5" ht="14.25">
      <c r="A3193"/>
      <c r="B3193"/>
      <c r="C3193"/>
      <c r="D3193"/>
      <c r="E3193" s="250"/>
    </row>
    <row r="3194" spans="1:5" ht="14.25">
      <c r="A3194"/>
      <c r="B3194"/>
      <c r="C3194"/>
      <c r="D3194"/>
      <c r="E3194" s="250"/>
    </row>
    <row r="3195" spans="1:5" ht="14.25">
      <c r="A3195"/>
      <c r="B3195"/>
      <c r="C3195"/>
      <c r="D3195"/>
      <c r="E3195" s="250"/>
    </row>
    <row r="3196" spans="1:5" ht="14.25">
      <c r="A3196"/>
      <c r="B3196"/>
      <c r="C3196"/>
      <c r="D3196"/>
      <c r="E3196" s="250"/>
    </row>
    <row r="3197" spans="1:5" ht="14.25">
      <c r="A3197"/>
      <c r="B3197"/>
      <c r="C3197"/>
      <c r="D3197"/>
      <c r="E3197" s="250"/>
    </row>
    <row r="3198" spans="1:5" ht="14.25">
      <c r="A3198"/>
      <c r="B3198"/>
      <c r="C3198"/>
      <c r="D3198"/>
      <c r="E3198" s="250"/>
    </row>
    <row r="3199" spans="1:5" ht="14.25">
      <c r="A3199"/>
      <c r="B3199"/>
      <c r="C3199"/>
      <c r="D3199"/>
      <c r="E3199" s="250"/>
    </row>
    <row r="3200" spans="1:5" ht="14.25">
      <c r="A3200"/>
      <c r="B3200"/>
      <c r="C3200"/>
      <c r="D3200"/>
      <c r="E3200" s="250"/>
    </row>
    <row r="3201" spans="1:5" ht="14.25">
      <c r="A3201"/>
      <c r="B3201"/>
      <c r="C3201"/>
      <c r="D3201"/>
      <c r="E3201" s="250"/>
    </row>
    <row r="3202" spans="1:5" ht="14.25">
      <c r="A3202"/>
      <c r="B3202"/>
      <c r="C3202"/>
      <c r="D3202"/>
      <c r="E3202" s="333"/>
    </row>
    <row r="3203" spans="1:5" ht="14.25">
      <c r="A3203"/>
      <c r="B3203"/>
      <c r="C3203"/>
      <c r="D3203"/>
      <c r="E3203" s="250"/>
    </row>
    <row r="3204" spans="1:5" ht="14.25">
      <c r="A3204"/>
      <c r="B3204"/>
      <c r="C3204"/>
      <c r="D3204"/>
      <c r="E3204" s="250"/>
    </row>
    <row r="3205" spans="1:5" ht="14.25">
      <c r="A3205"/>
      <c r="B3205"/>
      <c r="C3205"/>
      <c r="D3205"/>
      <c r="E3205" s="250"/>
    </row>
    <row r="3206" spans="1:5" ht="14.25">
      <c r="A3206"/>
      <c r="B3206"/>
      <c r="C3206"/>
      <c r="D3206"/>
      <c r="E3206" s="250"/>
    </row>
    <row r="3207" spans="1:5" ht="14.25">
      <c r="A3207"/>
      <c r="B3207"/>
      <c r="C3207"/>
      <c r="D3207"/>
      <c r="E3207" s="250"/>
    </row>
    <row r="3208" spans="1:5" ht="14.25">
      <c r="A3208"/>
      <c r="B3208"/>
      <c r="C3208"/>
      <c r="D3208"/>
      <c r="E3208" s="250"/>
    </row>
    <row r="3209" spans="1:5" ht="14.25">
      <c r="A3209"/>
      <c r="B3209"/>
      <c r="C3209"/>
      <c r="D3209"/>
      <c r="E3209" s="250"/>
    </row>
    <row r="3210" spans="1:5" ht="14.25">
      <c r="A3210"/>
      <c r="B3210"/>
      <c r="C3210"/>
      <c r="D3210"/>
      <c r="E3210" s="250"/>
    </row>
    <row r="3211" spans="1:5" ht="14.25">
      <c r="A3211"/>
      <c r="B3211"/>
      <c r="C3211"/>
      <c r="D3211"/>
      <c r="E3211" s="333"/>
    </row>
    <row r="3212" spans="1:5" ht="14.25">
      <c r="A3212"/>
      <c r="B3212"/>
      <c r="C3212"/>
      <c r="D3212"/>
      <c r="E3212" s="250"/>
    </row>
    <row r="3213" spans="1:5" ht="14.25">
      <c r="A3213"/>
      <c r="B3213"/>
      <c r="C3213"/>
      <c r="D3213"/>
      <c r="E3213" s="250"/>
    </row>
    <row r="3214" spans="1:5" ht="14.25">
      <c r="A3214"/>
      <c r="B3214"/>
      <c r="C3214"/>
      <c r="D3214"/>
      <c r="E3214" s="250"/>
    </row>
    <row r="3215" spans="1:5" ht="14.25">
      <c r="A3215"/>
      <c r="B3215"/>
      <c r="C3215"/>
      <c r="D3215"/>
      <c r="E3215" s="250"/>
    </row>
    <row r="3216" spans="1:5" ht="14.25">
      <c r="A3216"/>
      <c r="B3216"/>
      <c r="C3216"/>
      <c r="D3216"/>
      <c r="E3216" s="250"/>
    </row>
    <row r="3217" spans="1:5" ht="14.25">
      <c r="A3217"/>
      <c r="B3217"/>
      <c r="C3217"/>
      <c r="D3217"/>
      <c r="E3217" s="333"/>
    </row>
    <row r="3218" spans="1:5" ht="14.25">
      <c r="A3218"/>
      <c r="B3218"/>
      <c r="C3218"/>
      <c r="D3218"/>
      <c r="E3218" s="333"/>
    </row>
    <row r="3219" spans="1:5" ht="14.25">
      <c r="A3219"/>
      <c r="B3219"/>
      <c r="C3219"/>
      <c r="D3219"/>
      <c r="E3219" s="333"/>
    </row>
    <row r="3220" spans="1:5" ht="14.25">
      <c r="A3220"/>
      <c r="B3220"/>
      <c r="C3220"/>
      <c r="D3220"/>
      <c r="E3220" s="250"/>
    </row>
    <row r="3221" spans="1:5" ht="14.25">
      <c r="A3221"/>
      <c r="B3221"/>
      <c r="C3221"/>
      <c r="D3221"/>
      <c r="E3221" s="250"/>
    </row>
    <row r="3222" spans="1:5" ht="14.25">
      <c r="A3222"/>
      <c r="B3222"/>
      <c r="C3222"/>
      <c r="D3222"/>
      <c r="E3222" s="250"/>
    </row>
    <row r="3223" spans="1:5" ht="14.25">
      <c r="A3223"/>
      <c r="B3223"/>
      <c r="C3223"/>
      <c r="D3223"/>
      <c r="E3223" s="250"/>
    </row>
    <row r="3224" spans="1:5" ht="14.25">
      <c r="A3224"/>
      <c r="B3224"/>
      <c r="C3224"/>
      <c r="D3224"/>
      <c r="E3224" s="250"/>
    </row>
    <row r="3225" spans="1:5" ht="14.25">
      <c r="A3225"/>
      <c r="B3225"/>
      <c r="C3225"/>
      <c r="D3225"/>
      <c r="E3225" s="250"/>
    </row>
    <row r="3226" spans="1:5" ht="14.25">
      <c r="A3226"/>
      <c r="B3226"/>
      <c r="C3226"/>
      <c r="D3226"/>
      <c r="E3226" s="250"/>
    </row>
    <row r="3227" spans="1:5" ht="14.25">
      <c r="A3227"/>
      <c r="B3227"/>
      <c r="C3227"/>
      <c r="D3227"/>
      <c r="E3227" s="250"/>
    </row>
    <row r="3228" spans="1:5" ht="14.25">
      <c r="A3228"/>
      <c r="B3228"/>
      <c r="C3228"/>
      <c r="D3228"/>
      <c r="E3228" s="250"/>
    </row>
    <row r="3229" spans="1:5" ht="14.25">
      <c r="A3229"/>
      <c r="B3229"/>
      <c r="C3229"/>
      <c r="D3229"/>
      <c r="E3229" s="250"/>
    </row>
    <row r="3230" spans="1:5" ht="14.25">
      <c r="A3230"/>
      <c r="B3230"/>
      <c r="C3230"/>
      <c r="D3230"/>
      <c r="E3230" s="250"/>
    </row>
    <row r="3231" spans="1:5" ht="14.25">
      <c r="A3231"/>
      <c r="B3231"/>
      <c r="C3231"/>
      <c r="D3231"/>
      <c r="E3231" s="250"/>
    </row>
    <row r="3232" spans="1:5" ht="14.25">
      <c r="A3232"/>
      <c r="B3232"/>
      <c r="C3232"/>
      <c r="D3232"/>
      <c r="E3232" s="250"/>
    </row>
    <row r="3233" spans="1:5" ht="14.25">
      <c r="A3233"/>
      <c r="B3233"/>
      <c r="C3233"/>
      <c r="D3233"/>
      <c r="E3233" s="250"/>
    </row>
    <row r="3234" spans="1:5" ht="14.25">
      <c r="A3234"/>
      <c r="B3234"/>
      <c r="C3234"/>
      <c r="D3234"/>
      <c r="E3234" s="250"/>
    </row>
    <row r="3235" spans="1:5" ht="14.25">
      <c r="A3235"/>
      <c r="B3235"/>
      <c r="C3235"/>
      <c r="D3235"/>
      <c r="E3235" s="333"/>
    </row>
    <row r="3236" spans="1:5" ht="14.25">
      <c r="A3236"/>
      <c r="B3236"/>
      <c r="C3236"/>
      <c r="D3236"/>
      <c r="E3236" s="250"/>
    </row>
    <row r="3237" spans="1:5" ht="14.25">
      <c r="A3237"/>
      <c r="B3237"/>
      <c r="C3237"/>
      <c r="D3237"/>
      <c r="E3237" s="250"/>
    </row>
    <row r="3238" spans="1:5" ht="14.25">
      <c r="A3238"/>
      <c r="B3238"/>
      <c r="C3238"/>
      <c r="D3238"/>
      <c r="E3238" s="250"/>
    </row>
    <row r="3239" spans="1:5" ht="14.25">
      <c r="A3239"/>
      <c r="B3239"/>
      <c r="C3239"/>
      <c r="D3239"/>
      <c r="E3239" s="250"/>
    </row>
    <row r="3240" spans="1:5" ht="14.25">
      <c r="A3240"/>
      <c r="B3240"/>
      <c r="C3240"/>
      <c r="D3240"/>
      <c r="E3240" s="250"/>
    </row>
    <row r="3241" spans="1:5" ht="14.25">
      <c r="A3241"/>
      <c r="B3241"/>
      <c r="C3241"/>
      <c r="D3241"/>
      <c r="E3241" s="250"/>
    </row>
    <row r="3242" spans="1:5" ht="14.25">
      <c r="A3242"/>
      <c r="B3242"/>
      <c r="C3242"/>
      <c r="D3242"/>
      <c r="E3242" s="250"/>
    </row>
    <row r="3243" spans="1:5" ht="14.25">
      <c r="A3243"/>
      <c r="B3243"/>
      <c r="C3243"/>
      <c r="D3243"/>
      <c r="E3243" s="333"/>
    </row>
    <row r="3244" spans="1:5" ht="14.25">
      <c r="A3244"/>
      <c r="B3244"/>
      <c r="C3244"/>
      <c r="D3244"/>
      <c r="E3244" s="250"/>
    </row>
    <row r="3245" spans="1:5" ht="14.25">
      <c r="A3245"/>
      <c r="B3245"/>
      <c r="C3245"/>
      <c r="D3245"/>
      <c r="E3245" s="250"/>
    </row>
    <row r="3246" spans="1:5" ht="14.25">
      <c r="A3246"/>
      <c r="B3246"/>
      <c r="C3246"/>
      <c r="D3246"/>
      <c r="E3246" s="250"/>
    </row>
    <row r="3247" spans="1:5" ht="14.25">
      <c r="A3247"/>
      <c r="B3247"/>
      <c r="C3247"/>
      <c r="D3247"/>
      <c r="E3247" s="250"/>
    </row>
    <row r="3248" spans="1:5" ht="14.25">
      <c r="A3248"/>
      <c r="B3248"/>
      <c r="C3248"/>
      <c r="D3248"/>
      <c r="E3248" s="250"/>
    </row>
    <row r="3249" spans="1:5" ht="14.25">
      <c r="A3249"/>
      <c r="B3249"/>
      <c r="C3249"/>
      <c r="D3249"/>
      <c r="E3249" s="250"/>
    </row>
    <row r="3250" spans="1:5" ht="14.25">
      <c r="A3250"/>
      <c r="B3250"/>
      <c r="C3250"/>
      <c r="D3250"/>
      <c r="E3250" s="250"/>
    </row>
    <row r="3251" spans="1:5" ht="14.25">
      <c r="A3251"/>
      <c r="B3251"/>
      <c r="C3251"/>
      <c r="D3251"/>
      <c r="E3251" s="250"/>
    </row>
    <row r="3252" spans="1:5" ht="14.25">
      <c r="A3252"/>
      <c r="B3252"/>
      <c r="C3252"/>
      <c r="D3252"/>
      <c r="E3252" s="250"/>
    </row>
    <row r="3253" spans="1:5" ht="14.25">
      <c r="A3253"/>
      <c r="B3253"/>
      <c r="C3253"/>
      <c r="D3253"/>
      <c r="E3253" s="250"/>
    </row>
    <row r="3254" spans="1:5" ht="14.25">
      <c r="A3254"/>
      <c r="B3254"/>
      <c r="C3254"/>
      <c r="D3254"/>
      <c r="E3254" s="250"/>
    </row>
    <row r="3255" spans="1:5" ht="14.25">
      <c r="A3255"/>
      <c r="B3255"/>
      <c r="C3255"/>
      <c r="D3255"/>
      <c r="E3255" s="250"/>
    </row>
    <row r="3256" spans="1:5" ht="14.25">
      <c r="A3256"/>
      <c r="B3256"/>
      <c r="C3256"/>
      <c r="D3256"/>
      <c r="E3256" s="250"/>
    </row>
    <row r="3257" spans="1:5" ht="14.25">
      <c r="A3257"/>
      <c r="B3257"/>
      <c r="C3257"/>
      <c r="D3257"/>
      <c r="E3257" s="250"/>
    </row>
    <row r="3258" spans="1:5" ht="14.25">
      <c r="A3258"/>
      <c r="B3258"/>
      <c r="C3258"/>
      <c r="D3258"/>
      <c r="E3258" s="250"/>
    </row>
    <row r="3259" spans="1:5" ht="14.25">
      <c r="A3259"/>
      <c r="B3259"/>
      <c r="C3259"/>
      <c r="D3259"/>
      <c r="E3259" s="250"/>
    </row>
    <row r="3260" spans="1:5" ht="14.25">
      <c r="A3260"/>
      <c r="B3260"/>
      <c r="C3260"/>
      <c r="D3260"/>
      <c r="E3260" s="250"/>
    </row>
    <row r="3261" spans="1:5" ht="14.25">
      <c r="A3261"/>
      <c r="B3261"/>
      <c r="C3261"/>
      <c r="D3261"/>
      <c r="E3261" s="250"/>
    </row>
    <row r="3262" spans="1:5" ht="14.25">
      <c r="A3262"/>
      <c r="B3262"/>
      <c r="C3262"/>
      <c r="D3262"/>
      <c r="E3262" s="250"/>
    </row>
    <row r="3263" spans="1:5" ht="14.25">
      <c r="A3263"/>
      <c r="B3263"/>
      <c r="C3263"/>
      <c r="D3263"/>
      <c r="E3263" s="250"/>
    </row>
    <row r="3264" spans="1:5" ht="14.25">
      <c r="A3264"/>
      <c r="B3264"/>
      <c r="C3264"/>
      <c r="D3264"/>
      <c r="E3264" s="250"/>
    </row>
    <row r="3265" spans="1:5" ht="14.25">
      <c r="A3265"/>
      <c r="B3265"/>
      <c r="C3265"/>
      <c r="D3265"/>
      <c r="E3265" s="250"/>
    </row>
    <row r="3266" spans="1:5" ht="14.25">
      <c r="A3266"/>
      <c r="B3266"/>
      <c r="C3266"/>
      <c r="D3266"/>
      <c r="E3266" s="250"/>
    </row>
    <row r="3267" spans="1:5" ht="14.25">
      <c r="A3267"/>
      <c r="B3267"/>
      <c r="C3267"/>
      <c r="D3267"/>
      <c r="E3267" s="250"/>
    </row>
    <row r="3268" spans="1:5" ht="14.25">
      <c r="A3268"/>
      <c r="B3268"/>
      <c r="C3268"/>
      <c r="D3268"/>
      <c r="E3268" s="250"/>
    </row>
    <row r="3269" spans="1:5" ht="14.25">
      <c r="A3269"/>
      <c r="B3269"/>
      <c r="C3269"/>
      <c r="D3269"/>
      <c r="E3269" s="250"/>
    </row>
    <row r="3270" spans="1:5" ht="14.25">
      <c r="A3270"/>
      <c r="B3270"/>
      <c r="C3270"/>
      <c r="D3270"/>
      <c r="E3270" s="250"/>
    </row>
    <row r="3271" spans="1:5" ht="14.25">
      <c r="A3271"/>
      <c r="B3271"/>
      <c r="C3271"/>
      <c r="D3271"/>
      <c r="E3271" s="250"/>
    </row>
    <row r="3272" spans="1:5" ht="14.25">
      <c r="A3272"/>
      <c r="B3272"/>
      <c r="C3272"/>
      <c r="D3272"/>
      <c r="E3272" s="250"/>
    </row>
    <row r="3273" spans="1:5" ht="14.25">
      <c r="A3273"/>
      <c r="B3273"/>
      <c r="C3273"/>
      <c r="D3273"/>
      <c r="E3273" s="250"/>
    </row>
    <row r="3274" spans="1:5" ht="14.25">
      <c r="A3274"/>
      <c r="B3274"/>
      <c r="C3274"/>
      <c r="D3274"/>
      <c r="E3274" s="250"/>
    </row>
    <row r="3275" spans="1:5" ht="14.25">
      <c r="A3275"/>
      <c r="B3275"/>
      <c r="C3275"/>
      <c r="D3275"/>
      <c r="E3275" s="250"/>
    </row>
    <row r="3276" spans="1:5" ht="14.25">
      <c r="A3276"/>
      <c r="B3276"/>
      <c r="C3276"/>
      <c r="D3276"/>
      <c r="E3276" s="250"/>
    </row>
    <row r="3277" spans="1:5" ht="14.25">
      <c r="A3277"/>
      <c r="B3277"/>
      <c r="C3277"/>
      <c r="D3277"/>
      <c r="E3277" s="333"/>
    </row>
    <row r="3278" spans="1:5" ht="14.25">
      <c r="A3278"/>
      <c r="B3278"/>
      <c r="C3278"/>
      <c r="D3278"/>
      <c r="E3278" s="333"/>
    </row>
    <row r="3279" spans="1:5" ht="14.25">
      <c r="A3279"/>
      <c r="B3279"/>
      <c r="C3279"/>
      <c r="D3279"/>
      <c r="E3279" s="333"/>
    </row>
    <row r="3280" spans="1:5" ht="14.25">
      <c r="A3280"/>
      <c r="B3280"/>
      <c r="C3280"/>
      <c r="D3280"/>
      <c r="E3280" s="333"/>
    </row>
    <row r="3281" spans="1:5" ht="14.25">
      <c r="A3281"/>
      <c r="B3281"/>
      <c r="C3281"/>
      <c r="D3281"/>
      <c r="E3281" s="333"/>
    </row>
    <row r="3282" spans="1:5" ht="14.25">
      <c r="A3282"/>
      <c r="B3282"/>
      <c r="C3282"/>
      <c r="D3282"/>
      <c r="E3282" s="333"/>
    </row>
    <row r="3283" spans="1:5" ht="14.25">
      <c r="A3283"/>
      <c r="B3283"/>
      <c r="C3283"/>
      <c r="D3283"/>
      <c r="E3283" s="333"/>
    </row>
    <row r="3284" spans="1:5" ht="14.25">
      <c r="A3284"/>
      <c r="B3284"/>
      <c r="C3284"/>
      <c r="D3284"/>
      <c r="E3284" s="333"/>
    </row>
    <row r="3285" spans="1:5" ht="14.25">
      <c r="A3285"/>
      <c r="B3285"/>
      <c r="C3285"/>
      <c r="D3285"/>
      <c r="E3285" s="333"/>
    </row>
    <row r="3286" spans="1:5" ht="14.25">
      <c r="A3286"/>
      <c r="B3286"/>
      <c r="C3286"/>
      <c r="D3286"/>
      <c r="E3286" s="333"/>
    </row>
    <row r="3287" spans="1:5" ht="14.25">
      <c r="A3287"/>
      <c r="B3287"/>
      <c r="C3287"/>
      <c r="D3287"/>
      <c r="E3287" s="250"/>
    </row>
    <row r="3288" spans="1:5" ht="14.25">
      <c r="A3288"/>
      <c r="B3288"/>
      <c r="C3288"/>
      <c r="D3288"/>
      <c r="E3288" s="250"/>
    </row>
    <row r="3289" spans="1:5" ht="14.25">
      <c r="A3289"/>
      <c r="B3289"/>
      <c r="C3289"/>
      <c r="D3289"/>
      <c r="E3289" s="250"/>
    </row>
    <row r="3290" spans="1:5" ht="14.25">
      <c r="A3290"/>
      <c r="B3290"/>
      <c r="C3290"/>
      <c r="D3290"/>
      <c r="E3290" s="250"/>
    </row>
    <row r="3291" spans="1:5" ht="14.25">
      <c r="A3291"/>
      <c r="B3291"/>
      <c r="C3291"/>
      <c r="D3291"/>
      <c r="E3291" s="250"/>
    </row>
    <row r="3292" spans="1:5" ht="14.25">
      <c r="A3292"/>
      <c r="B3292"/>
      <c r="C3292"/>
      <c r="D3292"/>
      <c r="E3292" s="250"/>
    </row>
    <row r="3293" spans="1:5" ht="14.25">
      <c r="A3293"/>
      <c r="B3293"/>
      <c r="C3293"/>
      <c r="D3293"/>
      <c r="E3293" s="250"/>
    </row>
    <row r="3294" spans="1:5" ht="14.25">
      <c r="A3294"/>
      <c r="B3294"/>
      <c r="C3294"/>
      <c r="D3294"/>
      <c r="E3294" s="250"/>
    </row>
    <row r="3295" spans="1:5" ht="14.25">
      <c r="A3295"/>
      <c r="B3295"/>
      <c r="C3295"/>
      <c r="D3295"/>
      <c r="E3295" s="250"/>
    </row>
    <row r="3296" spans="1:5" ht="14.25">
      <c r="A3296"/>
      <c r="B3296"/>
      <c r="C3296"/>
      <c r="D3296"/>
      <c r="E3296" s="250"/>
    </row>
    <row r="3297" spans="1:5" ht="14.25">
      <c r="A3297"/>
      <c r="B3297"/>
      <c r="C3297"/>
      <c r="D3297"/>
      <c r="E3297" s="250"/>
    </row>
    <row r="3298" spans="1:5" ht="14.25">
      <c r="A3298"/>
      <c r="B3298"/>
      <c r="C3298"/>
      <c r="D3298"/>
      <c r="E3298" s="250"/>
    </row>
    <row r="3299" spans="1:5" ht="14.25">
      <c r="A3299"/>
      <c r="B3299"/>
      <c r="C3299"/>
      <c r="D3299"/>
      <c r="E3299" s="250"/>
    </row>
    <row r="3300" spans="1:5" ht="14.25">
      <c r="A3300"/>
      <c r="B3300"/>
      <c r="C3300"/>
      <c r="D3300"/>
      <c r="E3300" s="250"/>
    </row>
    <row r="3301" spans="1:5" ht="14.25">
      <c r="A3301"/>
      <c r="B3301"/>
      <c r="C3301"/>
      <c r="D3301"/>
      <c r="E3301" s="333"/>
    </row>
    <row r="3302" spans="1:5" ht="14.25">
      <c r="A3302"/>
      <c r="B3302"/>
      <c r="C3302"/>
      <c r="D3302"/>
      <c r="E3302" s="250"/>
    </row>
    <row r="3303" spans="1:5" ht="14.25">
      <c r="A3303"/>
      <c r="B3303"/>
      <c r="C3303"/>
      <c r="D3303"/>
      <c r="E3303" s="333"/>
    </row>
    <row r="3304" spans="1:5" ht="14.25">
      <c r="A3304"/>
      <c r="B3304"/>
      <c r="C3304"/>
      <c r="D3304"/>
      <c r="E3304" s="250"/>
    </row>
    <row r="3305" spans="1:5" ht="14.25">
      <c r="A3305"/>
      <c r="B3305"/>
      <c r="C3305"/>
      <c r="D3305"/>
      <c r="E3305" s="333"/>
    </row>
    <row r="3306" spans="1:5" ht="14.25">
      <c r="A3306"/>
      <c r="B3306"/>
      <c r="C3306"/>
      <c r="D3306"/>
      <c r="E3306" s="250"/>
    </row>
    <row r="3307" spans="1:5" ht="14.25">
      <c r="A3307"/>
      <c r="B3307"/>
      <c r="C3307"/>
      <c r="D3307"/>
      <c r="E3307" s="250"/>
    </row>
    <row r="3308" spans="1:5" ht="14.25">
      <c r="A3308"/>
      <c r="B3308"/>
      <c r="C3308"/>
      <c r="D3308"/>
      <c r="E3308" s="250"/>
    </row>
    <row r="3309" spans="1:5" ht="14.25">
      <c r="A3309"/>
      <c r="B3309"/>
      <c r="C3309"/>
      <c r="D3309"/>
      <c r="E3309" s="250"/>
    </row>
    <row r="3310" spans="1:5" ht="14.25">
      <c r="A3310"/>
      <c r="B3310"/>
      <c r="C3310"/>
      <c r="D3310"/>
      <c r="E3310" s="250"/>
    </row>
    <row r="3311" spans="1:5" ht="14.25">
      <c r="A3311"/>
      <c r="B3311"/>
      <c r="C3311"/>
      <c r="D3311"/>
      <c r="E3311" s="250"/>
    </row>
    <row r="3312" spans="1:5" ht="14.25">
      <c r="A3312"/>
      <c r="B3312"/>
      <c r="C3312"/>
      <c r="D3312"/>
      <c r="E3312" s="250"/>
    </row>
    <row r="3313" spans="1:5" ht="14.25">
      <c r="A3313"/>
      <c r="B3313"/>
      <c r="C3313"/>
      <c r="D3313"/>
      <c r="E3313" s="250"/>
    </row>
    <row r="3314" spans="1:5" ht="14.25">
      <c r="A3314"/>
      <c r="B3314"/>
      <c r="C3314"/>
      <c r="D3314"/>
      <c r="E3314" s="250"/>
    </row>
    <row r="3315" spans="1:5" ht="14.25">
      <c r="A3315"/>
      <c r="B3315"/>
      <c r="C3315"/>
      <c r="D3315"/>
      <c r="E3315" s="250"/>
    </row>
    <row r="3316" spans="1:5" ht="14.25">
      <c r="A3316"/>
      <c r="B3316"/>
      <c r="C3316"/>
      <c r="D3316"/>
      <c r="E3316" s="250"/>
    </row>
    <row r="3317" spans="1:5" ht="14.25">
      <c r="A3317"/>
      <c r="B3317"/>
      <c r="C3317"/>
      <c r="D3317"/>
      <c r="E3317" s="250"/>
    </row>
    <row r="3318" spans="1:5" ht="14.25">
      <c r="A3318"/>
      <c r="B3318"/>
      <c r="C3318"/>
      <c r="D3318"/>
      <c r="E3318" s="250"/>
    </row>
    <row r="3319" spans="1:5" ht="14.25">
      <c r="A3319"/>
      <c r="B3319"/>
      <c r="C3319"/>
      <c r="D3319"/>
      <c r="E3319" s="250"/>
    </row>
    <row r="3320" spans="1:5" ht="14.25">
      <c r="A3320"/>
      <c r="B3320"/>
      <c r="C3320"/>
      <c r="D3320"/>
      <c r="E3320" s="250"/>
    </row>
    <row r="3321" spans="1:5" ht="14.25">
      <c r="A3321"/>
      <c r="B3321"/>
      <c r="C3321"/>
      <c r="D3321"/>
      <c r="E3321" s="250"/>
    </row>
    <row r="3322" spans="1:5" ht="14.25">
      <c r="A3322"/>
      <c r="B3322"/>
      <c r="C3322"/>
      <c r="D3322"/>
      <c r="E3322" s="250"/>
    </row>
    <row r="3323" spans="1:5" ht="14.25">
      <c r="A3323"/>
      <c r="B3323"/>
      <c r="C3323"/>
      <c r="D3323"/>
      <c r="E3323" s="250"/>
    </row>
    <row r="3324" spans="1:5" ht="14.25">
      <c r="A3324"/>
      <c r="B3324"/>
      <c r="C3324"/>
      <c r="D3324"/>
      <c r="E3324" s="250"/>
    </row>
    <row r="3325" spans="1:5" ht="14.25">
      <c r="A3325"/>
      <c r="B3325"/>
      <c r="C3325"/>
      <c r="D3325"/>
      <c r="E3325" s="250"/>
    </row>
    <row r="3326" spans="1:5" ht="14.25">
      <c r="A3326"/>
      <c r="B3326"/>
      <c r="C3326"/>
      <c r="D3326"/>
      <c r="E3326" s="250"/>
    </row>
    <row r="3327" spans="1:5" ht="14.25">
      <c r="A3327"/>
      <c r="B3327"/>
      <c r="C3327"/>
      <c r="D3327"/>
      <c r="E3327" s="250"/>
    </row>
    <row r="3328" spans="1:5" ht="14.25">
      <c r="A3328"/>
      <c r="B3328"/>
      <c r="C3328"/>
      <c r="D3328"/>
      <c r="E3328" s="250"/>
    </row>
    <row r="3329" spans="1:5" ht="14.25">
      <c r="A3329"/>
      <c r="B3329"/>
      <c r="C3329"/>
      <c r="D3329"/>
      <c r="E3329" s="250"/>
    </row>
    <row r="3330" spans="1:5" ht="14.25">
      <c r="A3330"/>
      <c r="B3330"/>
      <c r="C3330"/>
      <c r="D3330"/>
      <c r="E3330" s="250"/>
    </row>
    <row r="3331" spans="1:5" ht="14.25">
      <c r="A3331"/>
      <c r="B3331"/>
      <c r="C3331"/>
      <c r="D3331"/>
      <c r="E3331" s="250"/>
    </row>
    <row r="3332" spans="1:5" ht="14.25">
      <c r="A3332"/>
      <c r="B3332"/>
      <c r="C3332"/>
      <c r="D3332"/>
      <c r="E3332" s="250"/>
    </row>
    <row r="3333" spans="1:5" ht="14.25">
      <c r="A3333"/>
      <c r="B3333"/>
      <c r="C3333"/>
      <c r="D3333"/>
      <c r="E3333" s="250"/>
    </row>
    <row r="3334" spans="1:5" ht="14.25">
      <c r="A3334"/>
      <c r="B3334"/>
      <c r="C3334"/>
      <c r="D3334"/>
      <c r="E3334" s="250"/>
    </row>
    <row r="3335" spans="1:5" ht="14.25">
      <c r="A3335"/>
      <c r="B3335"/>
      <c r="C3335"/>
      <c r="D3335"/>
      <c r="E3335" s="250"/>
    </row>
    <row r="3336" spans="1:5" ht="14.25">
      <c r="A3336"/>
      <c r="B3336"/>
      <c r="C3336"/>
      <c r="D3336"/>
      <c r="E3336" s="250"/>
    </row>
    <row r="3337" spans="1:5" ht="14.25">
      <c r="A3337"/>
      <c r="B3337"/>
      <c r="C3337"/>
      <c r="D3337"/>
      <c r="E3337" s="250"/>
    </row>
    <row r="3338" spans="1:5" ht="14.25">
      <c r="A3338"/>
      <c r="B3338"/>
      <c r="C3338"/>
      <c r="D3338"/>
      <c r="E3338" s="250"/>
    </row>
    <row r="3339" spans="1:5" ht="14.25">
      <c r="A3339"/>
      <c r="B3339"/>
      <c r="C3339"/>
      <c r="D3339"/>
      <c r="E3339" s="250"/>
    </row>
    <row r="3340" spans="1:5" ht="14.25">
      <c r="A3340"/>
      <c r="B3340"/>
      <c r="C3340"/>
      <c r="D3340"/>
      <c r="E3340" s="250"/>
    </row>
    <row r="3341" spans="1:5" ht="14.25">
      <c r="A3341"/>
      <c r="B3341"/>
      <c r="C3341"/>
      <c r="D3341"/>
      <c r="E3341" s="250"/>
    </row>
    <row r="3342" spans="1:5" ht="14.25">
      <c r="A3342"/>
      <c r="B3342"/>
      <c r="C3342"/>
      <c r="D3342"/>
      <c r="E3342" s="250"/>
    </row>
    <row r="3343" spans="1:5" ht="14.25">
      <c r="A3343"/>
      <c r="B3343"/>
      <c r="C3343"/>
      <c r="D3343"/>
      <c r="E3343" s="250"/>
    </row>
    <row r="3344" spans="1:5" ht="14.25">
      <c r="A3344"/>
      <c r="B3344"/>
      <c r="C3344"/>
      <c r="D3344"/>
      <c r="E3344" s="250"/>
    </row>
    <row r="3345" spans="1:5" ht="14.25">
      <c r="A3345"/>
      <c r="B3345"/>
      <c r="C3345"/>
      <c r="D3345"/>
      <c r="E3345" s="250"/>
    </row>
    <row r="3346" spans="1:5" ht="14.25">
      <c r="A3346"/>
      <c r="B3346"/>
      <c r="C3346"/>
      <c r="D3346"/>
      <c r="E3346" s="250"/>
    </row>
    <row r="3347" spans="1:5" ht="14.25">
      <c r="A3347"/>
      <c r="B3347"/>
      <c r="C3347"/>
      <c r="D3347"/>
      <c r="E3347" s="250"/>
    </row>
    <row r="3348" spans="1:5" ht="14.25">
      <c r="A3348"/>
      <c r="B3348"/>
      <c r="C3348"/>
      <c r="D3348"/>
      <c r="E3348" s="250"/>
    </row>
    <row r="3349" spans="1:5" ht="14.25">
      <c r="A3349"/>
      <c r="B3349"/>
      <c r="C3349"/>
      <c r="D3349"/>
      <c r="E3349" s="250"/>
    </row>
    <row r="3350" spans="1:5" ht="14.25">
      <c r="A3350"/>
      <c r="B3350"/>
      <c r="C3350"/>
      <c r="D3350"/>
      <c r="E3350" s="250"/>
    </row>
    <row r="3351" spans="1:5" ht="14.25">
      <c r="A3351"/>
      <c r="B3351"/>
      <c r="C3351"/>
      <c r="D3351"/>
      <c r="E3351" s="250"/>
    </row>
    <row r="3352" spans="1:5" ht="14.25">
      <c r="A3352"/>
      <c r="B3352"/>
      <c r="C3352"/>
      <c r="D3352"/>
      <c r="E3352" s="250"/>
    </row>
    <row r="3353" spans="1:5" ht="14.25">
      <c r="A3353"/>
      <c r="B3353"/>
      <c r="C3353"/>
      <c r="D3353"/>
      <c r="E3353" s="250"/>
    </row>
    <row r="3354" spans="1:5" ht="14.25">
      <c r="A3354"/>
      <c r="B3354"/>
      <c r="C3354"/>
      <c r="D3354"/>
      <c r="E3354" s="250"/>
    </row>
    <row r="3355" spans="1:5" ht="14.25">
      <c r="A3355"/>
      <c r="B3355"/>
      <c r="C3355"/>
      <c r="D3355"/>
      <c r="E3355" s="250"/>
    </row>
    <row r="3356" spans="1:5" ht="14.25">
      <c r="A3356"/>
      <c r="B3356"/>
      <c r="C3356"/>
      <c r="D3356"/>
      <c r="E3356" s="250"/>
    </row>
    <row r="3357" spans="1:5" ht="14.25">
      <c r="A3357"/>
      <c r="B3357"/>
      <c r="C3357"/>
      <c r="D3357"/>
      <c r="E3357" s="250"/>
    </row>
    <row r="3358" spans="1:5" ht="14.25">
      <c r="A3358"/>
      <c r="B3358"/>
      <c r="C3358"/>
      <c r="D3358"/>
      <c r="E3358" s="250"/>
    </row>
    <row r="3359" spans="1:5" ht="14.25">
      <c r="A3359"/>
      <c r="B3359"/>
      <c r="C3359"/>
      <c r="D3359"/>
      <c r="E3359" s="333"/>
    </row>
    <row r="3360" spans="1:5" ht="14.25">
      <c r="A3360"/>
      <c r="B3360"/>
      <c r="C3360"/>
      <c r="D3360"/>
      <c r="E3360" s="250"/>
    </row>
    <row r="3361" spans="1:5" ht="14.25">
      <c r="A3361"/>
      <c r="B3361"/>
      <c r="C3361"/>
      <c r="D3361"/>
      <c r="E3361" s="250"/>
    </row>
    <row r="3362" spans="1:5" ht="14.25">
      <c r="A3362"/>
      <c r="B3362"/>
      <c r="C3362"/>
      <c r="D3362"/>
      <c r="E3362" s="250"/>
    </row>
    <row r="3363" spans="1:5" ht="14.25">
      <c r="A3363"/>
      <c r="B3363"/>
      <c r="C3363"/>
      <c r="D3363"/>
      <c r="E3363" s="250"/>
    </row>
    <row r="3364" spans="1:5" ht="14.25">
      <c r="A3364"/>
      <c r="B3364"/>
      <c r="C3364"/>
      <c r="D3364"/>
      <c r="E3364" s="250"/>
    </row>
    <row r="3365" spans="1:5" ht="14.25">
      <c r="A3365"/>
      <c r="B3365"/>
      <c r="C3365"/>
      <c r="D3365"/>
      <c r="E3365" s="250"/>
    </row>
    <row r="3366" spans="1:5" ht="14.25">
      <c r="A3366"/>
      <c r="B3366"/>
      <c r="C3366"/>
      <c r="D3366"/>
      <c r="E3366" s="250"/>
    </row>
    <row r="3367" spans="1:5" ht="14.25">
      <c r="A3367"/>
      <c r="B3367"/>
      <c r="C3367"/>
      <c r="D3367"/>
      <c r="E3367" s="250"/>
    </row>
    <row r="3368" spans="1:5" ht="14.25">
      <c r="A3368"/>
      <c r="B3368"/>
      <c r="C3368"/>
      <c r="D3368"/>
      <c r="E3368" s="250"/>
    </row>
    <row r="3369" spans="1:5" ht="14.25">
      <c r="A3369"/>
      <c r="B3369"/>
      <c r="C3369"/>
      <c r="D3369"/>
      <c r="E3369" s="250"/>
    </row>
    <row r="3370" spans="1:5" ht="14.25">
      <c r="A3370"/>
      <c r="B3370"/>
      <c r="C3370"/>
      <c r="D3370"/>
      <c r="E3370" s="250"/>
    </row>
    <row r="3371" spans="1:5" ht="14.25">
      <c r="A3371"/>
      <c r="B3371"/>
      <c r="C3371"/>
      <c r="D3371"/>
      <c r="E3371" s="250"/>
    </row>
    <row r="3372" spans="1:5" ht="14.25">
      <c r="A3372"/>
      <c r="B3372"/>
      <c r="C3372"/>
      <c r="D3372"/>
      <c r="E3372" s="250"/>
    </row>
    <row r="3373" spans="1:5" ht="14.25">
      <c r="A3373"/>
      <c r="B3373"/>
      <c r="C3373"/>
      <c r="D3373"/>
      <c r="E3373" s="333"/>
    </row>
    <row r="3374" spans="1:5" ht="14.25">
      <c r="A3374"/>
      <c r="B3374"/>
      <c r="C3374"/>
      <c r="D3374"/>
      <c r="E3374" s="250"/>
    </row>
    <row r="3375" spans="1:5" ht="14.25">
      <c r="A3375"/>
      <c r="B3375"/>
      <c r="C3375"/>
      <c r="D3375"/>
      <c r="E3375" s="250"/>
    </row>
    <row r="3376" spans="1:5" ht="14.25">
      <c r="A3376"/>
      <c r="B3376"/>
      <c r="C3376"/>
      <c r="D3376"/>
      <c r="E3376" s="250"/>
    </row>
    <row r="3377" spans="1:5" ht="14.25">
      <c r="A3377"/>
      <c r="B3377"/>
      <c r="C3377"/>
      <c r="D3377"/>
      <c r="E3377" s="250"/>
    </row>
    <row r="3378" spans="1:5" ht="14.25">
      <c r="A3378"/>
      <c r="B3378"/>
      <c r="C3378"/>
      <c r="D3378"/>
      <c r="E3378" s="250"/>
    </row>
    <row r="3379" spans="1:5" ht="14.25">
      <c r="A3379"/>
      <c r="B3379"/>
      <c r="C3379"/>
      <c r="D3379"/>
      <c r="E3379" s="250"/>
    </row>
    <row r="3380" spans="1:5" ht="14.25">
      <c r="A3380"/>
      <c r="B3380"/>
      <c r="C3380"/>
      <c r="D3380"/>
      <c r="E3380" s="250"/>
    </row>
    <row r="3381" spans="1:5" ht="14.25">
      <c r="A3381"/>
      <c r="B3381"/>
      <c r="C3381"/>
      <c r="D3381"/>
      <c r="E3381" s="250"/>
    </row>
    <row r="3382" spans="1:5" ht="14.25">
      <c r="A3382"/>
      <c r="B3382"/>
      <c r="C3382"/>
      <c r="D3382"/>
      <c r="E3382" s="250"/>
    </row>
    <row r="3383" spans="1:5" ht="14.25">
      <c r="A3383"/>
      <c r="B3383"/>
      <c r="C3383"/>
      <c r="D3383"/>
      <c r="E3383" s="250"/>
    </row>
    <row r="3384" spans="1:5" ht="14.25">
      <c r="A3384"/>
      <c r="B3384"/>
      <c r="C3384"/>
      <c r="D3384"/>
      <c r="E3384" s="250"/>
    </row>
    <row r="3385" spans="1:5" ht="14.25">
      <c r="A3385"/>
      <c r="B3385"/>
      <c r="C3385"/>
      <c r="D3385"/>
      <c r="E3385" s="250"/>
    </row>
    <row r="3386" spans="1:5" ht="14.25">
      <c r="A3386"/>
      <c r="B3386"/>
      <c r="C3386"/>
      <c r="D3386"/>
      <c r="E3386" s="250"/>
    </row>
    <row r="3387" spans="1:5" ht="14.25">
      <c r="A3387"/>
      <c r="B3387"/>
      <c r="C3387"/>
      <c r="D3387"/>
      <c r="E3387" s="250"/>
    </row>
    <row r="3388" spans="1:5" ht="14.25">
      <c r="A3388"/>
      <c r="B3388"/>
      <c r="C3388"/>
      <c r="D3388"/>
      <c r="E3388" s="250"/>
    </row>
    <row r="3389" spans="1:5" ht="14.25">
      <c r="A3389"/>
      <c r="B3389"/>
      <c r="C3389"/>
      <c r="D3389"/>
      <c r="E3389" s="250"/>
    </row>
    <row r="3390" spans="1:5" ht="14.25">
      <c r="A3390"/>
      <c r="B3390"/>
      <c r="C3390"/>
      <c r="D3390"/>
      <c r="E3390" s="250"/>
    </row>
    <row r="3391" spans="1:5" ht="14.25">
      <c r="A3391"/>
      <c r="B3391"/>
      <c r="C3391"/>
      <c r="D3391"/>
      <c r="E3391" s="333"/>
    </row>
    <row r="3392" spans="1:5" ht="14.25">
      <c r="A3392"/>
      <c r="B3392"/>
      <c r="C3392"/>
      <c r="D3392"/>
      <c r="E3392" s="333"/>
    </row>
    <row r="3393" spans="1:5" ht="14.25">
      <c r="A3393"/>
      <c r="B3393"/>
      <c r="C3393"/>
      <c r="D3393"/>
      <c r="E3393" s="250"/>
    </row>
    <row r="3394" spans="1:5" ht="14.25">
      <c r="A3394"/>
      <c r="B3394"/>
      <c r="C3394"/>
      <c r="D3394"/>
      <c r="E3394" s="250"/>
    </row>
    <row r="3395" spans="1:5" ht="14.25">
      <c r="A3395"/>
      <c r="B3395"/>
      <c r="C3395"/>
      <c r="D3395"/>
      <c r="E3395" s="250"/>
    </row>
    <row r="3396" spans="1:5" ht="14.25">
      <c r="A3396"/>
      <c r="B3396"/>
      <c r="C3396"/>
      <c r="D3396"/>
      <c r="E3396" s="250"/>
    </row>
    <row r="3397" spans="1:5" ht="14.25">
      <c r="A3397"/>
      <c r="B3397"/>
      <c r="C3397"/>
      <c r="D3397"/>
      <c r="E3397" s="250"/>
    </row>
    <row r="3398" spans="1:5" ht="14.25">
      <c r="A3398"/>
      <c r="B3398"/>
      <c r="C3398"/>
      <c r="D3398"/>
      <c r="E3398" s="250"/>
    </row>
    <row r="3399" spans="1:5" ht="14.25">
      <c r="A3399"/>
      <c r="B3399"/>
      <c r="C3399"/>
      <c r="D3399"/>
      <c r="E3399" s="250"/>
    </row>
    <row r="3400" spans="1:5" ht="14.25">
      <c r="A3400"/>
      <c r="B3400"/>
      <c r="C3400"/>
      <c r="D3400"/>
      <c r="E3400" s="250"/>
    </row>
    <row r="3401" spans="1:5" ht="14.25">
      <c r="A3401"/>
      <c r="B3401"/>
      <c r="C3401"/>
      <c r="D3401"/>
      <c r="E3401" s="250"/>
    </row>
    <row r="3402" spans="1:5" ht="14.25">
      <c r="A3402"/>
      <c r="B3402"/>
      <c r="C3402"/>
      <c r="D3402"/>
      <c r="E3402" s="250"/>
    </row>
    <row r="3403" spans="1:5" ht="14.25">
      <c r="A3403"/>
      <c r="B3403"/>
      <c r="C3403"/>
      <c r="D3403"/>
      <c r="E3403" s="250"/>
    </row>
    <row r="3404" spans="1:5" ht="14.25">
      <c r="A3404"/>
      <c r="B3404"/>
      <c r="C3404"/>
      <c r="D3404"/>
      <c r="E3404" s="250"/>
    </row>
    <row r="3405" spans="1:5" ht="14.25">
      <c r="A3405"/>
      <c r="B3405"/>
      <c r="C3405"/>
      <c r="D3405"/>
      <c r="E3405" s="250"/>
    </row>
    <row r="3406" spans="1:5" ht="14.25">
      <c r="A3406"/>
      <c r="B3406"/>
      <c r="C3406"/>
      <c r="D3406"/>
      <c r="E3406" s="250"/>
    </row>
    <row r="3407" spans="1:5" ht="14.25">
      <c r="A3407"/>
      <c r="B3407"/>
      <c r="C3407"/>
      <c r="D3407"/>
      <c r="E3407" s="250"/>
    </row>
    <row r="3408" spans="1:5" ht="14.25">
      <c r="A3408"/>
      <c r="B3408"/>
      <c r="C3408"/>
      <c r="D3408"/>
      <c r="E3408" s="250"/>
    </row>
    <row r="3409" spans="1:5" ht="14.25">
      <c r="A3409"/>
      <c r="B3409"/>
      <c r="C3409"/>
      <c r="D3409"/>
      <c r="E3409" s="250"/>
    </row>
    <row r="3410" spans="1:5" ht="14.25">
      <c r="A3410"/>
      <c r="B3410"/>
      <c r="C3410"/>
      <c r="D3410"/>
      <c r="E3410" s="250"/>
    </row>
    <row r="3411" spans="1:5" ht="14.25">
      <c r="A3411"/>
      <c r="B3411"/>
      <c r="C3411"/>
      <c r="D3411"/>
      <c r="E3411" s="250"/>
    </row>
    <row r="3412" spans="1:5" ht="14.25">
      <c r="A3412"/>
      <c r="B3412"/>
      <c r="C3412"/>
      <c r="D3412"/>
      <c r="E3412" s="250"/>
    </row>
    <row r="3413" spans="1:5" ht="14.25">
      <c r="A3413"/>
      <c r="B3413"/>
      <c r="C3413"/>
      <c r="D3413"/>
      <c r="E3413" s="250"/>
    </row>
    <row r="3414" spans="1:5" ht="14.25">
      <c r="A3414"/>
      <c r="B3414"/>
      <c r="C3414"/>
      <c r="D3414"/>
      <c r="E3414" s="250"/>
    </row>
    <row r="3415" spans="1:5" ht="14.25">
      <c r="A3415"/>
      <c r="B3415"/>
      <c r="C3415"/>
      <c r="D3415"/>
      <c r="E3415" s="333"/>
    </row>
    <row r="3416" spans="1:5" ht="14.25">
      <c r="A3416"/>
      <c r="B3416"/>
      <c r="C3416"/>
      <c r="D3416"/>
      <c r="E3416" s="250"/>
    </row>
    <row r="3417" spans="1:5" ht="14.25">
      <c r="A3417"/>
      <c r="B3417"/>
      <c r="C3417"/>
      <c r="D3417"/>
      <c r="E3417" s="250"/>
    </row>
    <row r="3418" spans="1:5" ht="14.25">
      <c r="A3418"/>
      <c r="B3418"/>
      <c r="C3418"/>
      <c r="D3418"/>
      <c r="E3418" s="250"/>
    </row>
    <row r="3419" spans="1:5" ht="14.25">
      <c r="A3419"/>
      <c r="B3419"/>
      <c r="C3419"/>
      <c r="D3419"/>
      <c r="E3419" s="250"/>
    </row>
    <row r="3420" spans="1:5" ht="14.25">
      <c r="A3420"/>
      <c r="B3420"/>
      <c r="C3420"/>
      <c r="D3420"/>
      <c r="E3420" s="250"/>
    </row>
    <row r="3421" spans="1:5" ht="14.25">
      <c r="A3421"/>
      <c r="B3421"/>
      <c r="C3421"/>
      <c r="D3421"/>
      <c r="E3421" s="250"/>
    </row>
    <row r="3422" spans="1:5" ht="14.25">
      <c r="A3422"/>
      <c r="B3422"/>
      <c r="C3422"/>
      <c r="D3422"/>
      <c r="E3422" s="250"/>
    </row>
    <row r="3423" spans="1:5" ht="14.25">
      <c r="A3423"/>
      <c r="B3423"/>
      <c r="C3423"/>
      <c r="D3423"/>
      <c r="E3423" s="250"/>
    </row>
    <row r="3424" spans="1:5" ht="14.25">
      <c r="A3424"/>
      <c r="B3424"/>
      <c r="C3424"/>
      <c r="D3424"/>
      <c r="E3424" s="250"/>
    </row>
    <row r="3425" spans="1:5" ht="14.25">
      <c r="A3425"/>
      <c r="B3425"/>
      <c r="C3425"/>
      <c r="D3425"/>
      <c r="E3425" s="250"/>
    </row>
    <row r="3426" spans="1:5" ht="14.25">
      <c r="A3426"/>
      <c r="B3426"/>
      <c r="C3426"/>
      <c r="D3426"/>
      <c r="E3426" s="250"/>
    </row>
    <row r="3427" spans="1:5" ht="14.25">
      <c r="A3427"/>
      <c r="B3427"/>
      <c r="C3427"/>
      <c r="D3427"/>
      <c r="E3427" s="250"/>
    </row>
    <row r="3428" spans="1:5" ht="14.25">
      <c r="A3428"/>
      <c r="B3428"/>
      <c r="C3428"/>
      <c r="D3428"/>
      <c r="E3428" s="250"/>
    </row>
    <row r="3429" spans="1:5" ht="14.25">
      <c r="A3429"/>
      <c r="B3429"/>
      <c r="C3429"/>
      <c r="D3429"/>
      <c r="E3429" s="250"/>
    </row>
    <row r="3430" spans="1:5" ht="14.25">
      <c r="A3430"/>
      <c r="B3430"/>
      <c r="C3430"/>
      <c r="D3430"/>
      <c r="E3430" s="250"/>
    </row>
    <row r="3431" spans="1:5" ht="14.25">
      <c r="A3431"/>
      <c r="B3431"/>
      <c r="C3431"/>
      <c r="D3431"/>
      <c r="E3431" s="250"/>
    </row>
    <row r="3432" spans="1:5" ht="14.25">
      <c r="A3432"/>
      <c r="B3432"/>
      <c r="C3432"/>
      <c r="D3432"/>
      <c r="E3432" s="250"/>
    </row>
    <row r="3433" spans="1:5" ht="14.25">
      <c r="A3433"/>
      <c r="B3433"/>
      <c r="C3433"/>
      <c r="D3433"/>
      <c r="E3433" s="250"/>
    </row>
    <row r="3434" spans="1:5" ht="14.25">
      <c r="A3434"/>
      <c r="B3434"/>
      <c r="C3434"/>
      <c r="D3434"/>
      <c r="E3434" s="250"/>
    </row>
    <row r="3435" spans="1:5" ht="14.25">
      <c r="A3435"/>
      <c r="B3435"/>
      <c r="C3435"/>
      <c r="D3435"/>
      <c r="E3435" s="250"/>
    </row>
    <row r="3436" spans="1:5" ht="14.25">
      <c r="A3436"/>
      <c r="B3436"/>
      <c r="C3436"/>
      <c r="D3436"/>
      <c r="E3436" s="250"/>
    </row>
    <row r="3437" spans="1:5" ht="14.25">
      <c r="A3437"/>
      <c r="B3437"/>
      <c r="C3437"/>
      <c r="D3437"/>
      <c r="E3437" s="250"/>
    </row>
    <row r="3438" spans="1:5" ht="14.25">
      <c r="A3438"/>
      <c r="B3438"/>
      <c r="C3438"/>
      <c r="D3438"/>
      <c r="E3438" s="250"/>
    </row>
    <row r="3439" spans="1:5" ht="14.25">
      <c r="A3439"/>
      <c r="B3439"/>
      <c r="C3439"/>
      <c r="D3439"/>
      <c r="E3439" s="250"/>
    </row>
    <row r="3440" spans="1:5" ht="14.25">
      <c r="A3440"/>
      <c r="B3440"/>
      <c r="C3440"/>
      <c r="D3440"/>
      <c r="E3440" s="250"/>
    </row>
    <row r="3441" spans="1:5" ht="14.25">
      <c r="A3441"/>
      <c r="B3441"/>
      <c r="C3441"/>
      <c r="D3441"/>
      <c r="E3441" s="250"/>
    </row>
    <row r="3442" spans="1:5" ht="14.25">
      <c r="A3442"/>
      <c r="B3442"/>
      <c r="C3442"/>
      <c r="D3442"/>
      <c r="E3442" s="250"/>
    </row>
    <row r="3443" spans="1:5" ht="14.25">
      <c r="A3443"/>
      <c r="B3443"/>
      <c r="C3443"/>
      <c r="D3443"/>
      <c r="E3443" s="250"/>
    </row>
    <row r="3444" spans="1:5" ht="14.25">
      <c r="A3444"/>
      <c r="B3444"/>
      <c r="C3444"/>
      <c r="D3444"/>
      <c r="E3444" s="250"/>
    </row>
    <row r="3445" spans="1:5" ht="14.25">
      <c r="A3445"/>
      <c r="B3445"/>
      <c r="C3445"/>
      <c r="D3445"/>
      <c r="E3445" s="250"/>
    </row>
    <row r="3446" spans="1:5" ht="14.25">
      <c r="A3446"/>
      <c r="B3446"/>
      <c r="C3446"/>
      <c r="D3446"/>
      <c r="E3446" s="250"/>
    </row>
    <row r="3447" spans="1:5" ht="14.25">
      <c r="A3447"/>
      <c r="B3447"/>
      <c r="C3447"/>
      <c r="D3447"/>
      <c r="E3447" s="250"/>
    </row>
    <row r="3448" spans="1:5" ht="14.25">
      <c r="A3448"/>
      <c r="B3448"/>
      <c r="C3448"/>
      <c r="D3448"/>
      <c r="E3448" s="250"/>
    </row>
    <row r="3449" spans="1:5" ht="14.25">
      <c r="A3449"/>
      <c r="B3449"/>
      <c r="C3449"/>
      <c r="D3449"/>
      <c r="E3449" s="250"/>
    </row>
    <row r="3450" spans="1:5" ht="14.25">
      <c r="A3450"/>
      <c r="B3450"/>
      <c r="C3450"/>
      <c r="D3450"/>
      <c r="E3450" s="250"/>
    </row>
    <row r="3451" spans="1:5" ht="14.25">
      <c r="A3451"/>
      <c r="B3451"/>
      <c r="C3451"/>
      <c r="D3451"/>
      <c r="E3451" s="250"/>
    </row>
    <row r="3452" spans="1:5" ht="14.25">
      <c r="A3452"/>
      <c r="B3452"/>
      <c r="C3452"/>
      <c r="D3452"/>
      <c r="E3452" s="250"/>
    </row>
    <row r="3453" spans="1:5" ht="14.25">
      <c r="A3453"/>
      <c r="B3453"/>
      <c r="C3453"/>
      <c r="D3453"/>
      <c r="E3453" s="250"/>
    </row>
    <row r="3454" spans="1:5" ht="14.25">
      <c r="A3454"/>
      <c r="B3454"/>
      <c r="C3454"/>
      <c r="D3454"/>
      <c r="E3454" s="250"/>
    </row>
    <row r="3455" spans="1:5" ht="14.25">
      <c r="A3455"/>
      <c r="B3455"/>
      <c r="C3455"/>
      <c r="D3455"/>
      <c r="E3455" s="250"/>
    </row>
    <row r="3456" spans="1:5" ht="14.25">
      <c r="A3456"/>
      <c r="B3456"/>
      <c r="C3456"/>
      <c r="D3456"/>
      <c r="E3456" s="250"/>
    </row>
    <row r="3457" spans="1:5" ht="14.25">
      <c r="A3457"/>
      <c r="B3457"/>
      <c r="C3457"/>
      <c r="D3457"/>
      <c r="E3457" s="250"/>
    </row>
    <row r="3458" spans="1:5" ht="14.25">
      <c r="A3458"/>
      <c r="B3458"/>
      <c r="C3458"/>
      <c r="D3458"/>
      <c r="E3458" s="250"/>
    </row>
    <row r="3459" spans="1:5" ht="14.25">
      <c r="A3459"/>
      <c r="B3459"/>
      <c r="C3459"/>
      <c r="D3459"/>
      <c r="E3459" s="250"/>
    </row>
    <row r="3460" spans="1:5" ht="14.25">
      <c r="A3460"/>
      <c r="B3460"/>
      <c r="C3460"/>
      <c r="D3460"/>
      <c r="E3460" s="250"/>
    </row>
    <row r="3461" spans="1:5" ht="14.25">
      <c r="A3461"/>
      <c r="B3461"/>
      <c r="C3461"/>
      <c r="D3461"/>
      <c r="E3461" s="250"/>
    </row>
    <row r="3462" spans="1:5" ht="14.25">
      <c r="A3462"/>
      <c r="B3462"/>
      <c r="C3462"/>
      <c r="D3462"/>
      <c r="E3462" s="250"/>
    </row>
    <row r="3463" spans="1:5" ht="14.25">
      <c r="A3463"/>
      <c r="B3463"/>
      <c r="C3463"/>
      <c r="D3463"/>
      <c r="E3463" s="333"/>
    </row>
    <row r="3464" spans="1:5" ht="14.25">
      <c r="A3464"/>
      <c r="B3464"/>
      <c r="C3464"/>
      <c r="D3464"/>
      <c r="E3464" s="333"/>
    </row>
    <row r="3465" spans="1:5" ht="14.25">
      <c r="A3465"/>
      <c r="B3465"/>
      <c r="C3465"/>
      <c r="D3465"/>
      <c r="E3465" s="333"/>
    </row>
    <row r="3466" spans="1:5" ht="14.25">
      <c r="A3466"/>
      <c r="B3466"/>
      <c r="C3466"/>
      <c r="D3466"/>
      <c r="E3466" s="333"/>
    </row>
    <row r="3467" spans="1:5" ht="14.25">
      <c r="A3467"/>
      <c r="B3467"/>
      <c r="C3467"/>
      <c r="D3467"/>
      <c r="E3467" s="333"/>
    </row>
    <row r="3468" spans="1:5" ht="14.25">
      <c r="A3468"/>
      <c r="B3468"/>
      <c r="C3468"/>
      <c r="D3468"/>
      <c r="E3468" s="333"/>
    </row>
    <row r="3469" spans="1:5" ht="14.25">
      <c r="A3469"/>
      <c r="B3469"/>
      <c r="C3469"/>
      <c r="D3469"/>
      <c r="E3469" s="333"/>
    </row>
    <row r="3470" spans="1:5" ht="14.25">
      <c r="A3470"/>
      <c r="B3470"/>
      <c r="C3470"/>
      <c r="D3470"/>
      <c r="E3470" s="250"/>
    </row>
    <row r="3471" spans="1:5" ht="14.25">
      <c r="A3471"/>
      <c r="B3471"/>
      <c r="C3471"/>
      <c r="D3471"/>
      <c r="E3471" s="333"/>
    </row>
    <row r="3472" spans="1:5" ht="14.25">
      <c r="A3472"/>
      <c r="B3472"/>
      <c r="C3472"/>
      <c r="D3472"/>
      <c r="E3472" s="333"/>
    </row>
    <row r="3473" spans="1:5" ht="14.25">
      <c r="A3473"/>
      <c r="B3473"/>
      <c r="C3473"/>
      <c r="D3473"/>
      <c r="E3473" s="333"/>
    </row>
    <row r="3474" spans="1:5" ht="14.25">
      <c r="A3474"/>
      <c r="B3474"/>
      <c r="C3474"/>
      <c r="D3474"/>
      <c r="E3474" s="333"/>
    </row>
    <row r="3475" spans="1:5" ht="14.25">
      <c r="A3475"/>
      <c r="B3475"/>
      <c r="C3475"/>
      <c r="D3475"/>
      <c r="E3475" s="333"/>
    </row>
    <row r="3476" spans="1:5" ht="14.25">
      <c r="A3476"/>
      <c r="B3476"/>
      <c r="C3476"/>
      <c r="D3476"/>
      <c r="E3476" s="333"/>
    </row>
    <row r="3477" spans="1:5" ht="14.25">
      <c r="A3477"/>
      <c r="B3477"/>
      <c r="C3477"/>
      <c r="D3477"/>
      <c r="E3477" s="333"/>
    </row>
    <row r="3478" spans="1:5" ht="14.25">
      <c r="A3478"/>
      <c r="B3478"/>
      <c r="C3478"/>
      <c r="D3478"/>
      <c r="E3478" s="333"/>
    </row>
    <row r="3479" spans="1:5" ht="14.25">
      <c r="A3479"/>
      <c r="B3479"/>
      <c r="C3479"/>
      <c r="D3479"/>
      <c r="E3479" s="333"/>
    </row>
    <row r="3480" spans="1:5" ht="14.25">
      <c r="A3480"/>
      <c r="B3480"/>
      <c r="C3480"/>
      <c r="D3480"/>
      <c r="E3480" s="333"/>
    </row>
    <row r="3481" spans="1:5" ht="14.25">
      <c r="A3481"/>
      <c r="B3481"/>
      <c r="C3481"/>
      <c r="D3481"/>
      <c r="E3481" s="333"/>
    </row>
    <row r="3482" spans="1:5" ht="14.25">
      <c r="A3482"/>
      <c r="B3482"/>
      <c r="C3482"/>
      <c r="D3482"/>
      <c r="E3482" s="333"/>
    </row>
    <row r="3483" spans="1:5" ht="14.25">
      <c r="A3483"/>
      <c r="B3483"/>
      <c r="C3483"/>
      <c r="D3483"/>
      <c r="E3483" s="333"/>
    </row>
    <row r="3484" spans="1:5" ht="14.25">
      <c r="A3484"/>
      <c r="B3484"/>
      <c r="C3484"/>
      <c r="D3484"/>
      <c r="E3484" s="333"/>
    </row>
    <row r="3485" spans="1:5" ht="14.25">
      <c r="A3485"/>
      <c r="B3485"/>
      <c r="C3485"/>
      <c r="D3485"/>
      <c r="E3485" s="333"/>
    </row>
    <row r="3486" spans="1:5" ht="14.25">
      <c r="A3486"/>
      <c r="B3486"/>
      <c r="C3486"/>
      <c r="D3486"/>
      <c r="E3486" s="333"/>
    </row>
    <row r="3487" spans="1:5" ht="14.25">
      <c r="A3487"/>
      <c r="B3487"/>
      <c r="C3487"/>
      <c r="D3487"/>
      <c r="E3487" s="333"/>
    </row>
    <row r="3488" spans="1:5" ht="14.25">
      <c r="A3488"/>
      <c r="B3488"/>
      <c r="C3488"/>
      <c r="D3488"/>
      <c r="E3488" s="333"/>
    </row>
    <row r="3489" spans="1:5" ht="14.25">
      <c r="A3489"/>
      <c r="B3489"/>
      <c r="C3489"/>
      <c r="D3489"/>
      <c r="E3489" s="333"/>
    </row>
    <row r="3490" spans="1:5" ht="14.25">
      <c r="A3490"/>
      <c r="B3490"/>
      <c r="C3490"/>
      <c r="D3490"/>
      <c r="E3490" s="250"/>
    </row>
    <row r="3491" spans="1:5" ht="14.25">
      <c r="A3491"/>
      <c r="B3491"/>
      <c r="C3491"/>
      <c r="D3491"/>
      <c r="E3491" s="333"/>
    </row>
    <row r="3492" spans="1:5" ht="14.25">
      <c r="A3492"/>
      <c r="B3492"/>
      <c r="C3492"/>
      <c r="D3492"/>
      <c r="E3492" s="333"/>
    </row>
    <row r="3493" spans="1:5" ht="14.25">
      <c r="A3493"/>
      <c r="B3493"/>
      <c r="C3493"/>
      <c r="D3493"/>
      <c r="E3493" s="250"/>
    </row>
    <row r="3494" spans="1:5" ht="14.25">
      <c r="A3494"/>
      <c r="B3494"/>
      <c r="C3494"/>
      <c r="D3494"/>
      <c r="E3494" s="250"/>
    </row>
    <row r="3495" spans="1:5" ht="14.25">
      <c r="A3495"/>
      <c r="B3495"/>
      <c r="C3495"/>
      <c r="D3495"/>
      <c r="E3495" s="333"/>
    </row>
    <row r="3496" spans="1:5" ht="14.25">
      <c r="A3496"/>
      <c r="B3496"/>
      <c r="C3496"/>
      <c r="D3496"/>
      <c r="E3496" s="333"/>
    </row>
    <row r="3497" spans="1:5" ht="14.25">
      <c r="A3497"/>
      <c r="B3497"/>
      <c r="C3497"/>
      <c r="D3497"/>
      <c r="E3497" s="250"/>
    </row>
    <row r="3498" spans="1:5" ht="14.25">
      <c r="A3498"/>
      <c r="B3498"/>
      <c r="C3498"/>
      <c r="D3498"/>
      <c r="E3498" s="333"/>
    </row>
    <row r="3499" spans="1:5" ht="14.25">
      <c r="A3499"/>
      <c r="B3499"/>
      <c r="C3499"/>
      <c r="D3499"/>
      <c r="E3499" s="250"/>
    </row>
    <row r="3500" spans="1:5" ht="14.25">
      <c r="A3500"/>
      <c r="B3500"/>
      <c r="C3500"/>
      <c r="D3500"/>
      <c r="E3500" s="333"/>
    </row>
    <row r="3501" spans="1:5" ht="14.25">
      <c r="A3501"/>
      <c r="B3501"/>
      <c r="C3501"/>
      <c r="D3501"/>
      <c r="E3501" s="333"/>
    </row>
    <row r="3502" spans="1:5" ht="14.25">
      <c r="A3502"/>
      <c r="B3502"/>
      <c r="C3502"/>
      <c r="D3502"/>
      <c r="E3502" s="333"/>
    </row>
    <row r="3503" spans="1:5" ht="14.25">
      <c r="A3503"/>
      <c r="B3503"/>
      <c r="C3503"/>
      <c r="D3503"/>
      <c r="E3503" s="333"/>
    </row>
    <row r="3504" spans="1:5" ht="14.25">
      <c r="A3504"/>
      <c r="B3504"/>
      <c r="C3504"/>
      <c r="D3504"/>
      <c r="E3504" s="250"/>
    </row>
    <row r="3505" spans="1:5" ht="14.25">
      <c r="A3505"/>
      <c r="B3505"/>
      <c r="C3505"/>
      <c r="D3505"/>
      <c r="E3505" s="333"/>
    </row>
    <row r="3506" spans="1:5" ht="14.25">
      <c r="A3506"/>
      <c r="B3506"/>
      <c r="C3506"/>
      <c r="D3506"/>
      <c r="E3506" s="333"/>
    </row>
    <row r="3507" spans="1:5" ht="14.25">
      <c r="A3507"/>
      <c r="B3507"/>
      <c r="C3507"/>
      <c r="D3507"/>
      <c r="E3507" s="333"/>
    </row>
    <row r="3508" spans="1:5" ht="14.25">
      <c r="A3508"/>
      <c r="B3508"/>
      <c r="C3508"/>
      <c r="D3508"/>
      <c r="E3508" s="333"/>
    </row>
    <row r="3509" spans="1:5" ht="14.25">
      <c r="A3509"/>
      <c r="B3509"/>
      <c r="C3509"/>
      <c r="D3509"/>
      <c r="E3509" s="333"/>
    </row>
    <row r="3510" spans="1:5" ht="14.25">
      <c r="A3510"/>
      <c r="B3510"/>
      <c r="C3510"/>
      <c r="D3510"/>
      <c r="E3510" s="333"/>
    </row>
    <row r="3511" spans="1:5" ht="14.25">
      <c r="A3511"/>
      <c r="B3511"/>
      <c r="C3511"/>
      <c r="D3511"/>
      <c r="E3511" s="333"/>
    </row>
    <row r="3512" spans="1:5" ht="14.25">
      <c r="A3512"/>
      <c r="B3512"/>
      <c r="C3512"/>
      <c r="D3512"/>
      <c r="E3512" s="333"/>
    </row>
    <row r="3513" spans="1:5" ht="14.25">
      <c r="A3513"/>
      <c r="B3513"/>
      <c r="C3513"/>
      <c r="D3513"/>
      <c r="E3513" s="333"/>
    </row>
    <row r="3514" spans="1:5" ht="14.25">
      <c r="A3514"/>
      <c r="B3514"/>
      <c r="C3514"/>
      <c r="D3514"/>
      <c r="E3514" s="333"/>
    </row>
    <row r="3515" spans="1:5" ht="14.25">
      <c r="A3515"/>
      <c r="B3515"/>
      <c r="C3515"/>
      <c r="D3515"/>
      <c r="E3515" s="333"/>
    </row>
    <row r="3516" spans="1:5" ht="14.25">
      <c r="A3516"/>
      <c r="B3516"/>
      <c r="C3516"/>
      <c r="D3516"/>
      <c r="E3516" s="250"/>
    </row>
    <row r="3517" spans="1:5" ht="14.25">
      <c r="A3517"/>
      <c r="B3517"/>
      <c r="C3517"/>
      <c r="D3517"/>
      <c r="E3517" s="333"/>
    </row>
    <row r="3518" spans="1:5" ht="14.25">
      <c r="A3518"/>
      <c r="B3518"/>
      <c r="C3518"/>
      <c r="D3518"/>
      <c r="E3518" s="250"/>
    </row>
    <row r="3519" spans="1:5" ht="14.25">
      <c r="A3519"/>
      <c r="B3519"/>
      <c r="C3519"/>
      <c r="D3519"/>
      <c r="E3519" s="250"/>
    </row>
    <row r="3520" spans="1:5" ht="14.25">
      <c r="A3520"/>
      <c r="B3520"/>
      <c r="C3520"/>
      <c r="D3520"/>
      <c r="E3520" s="333"/>
    </row>
    <row r="3521" spans="1:5" ht="14.25">
      <c r="A3521"/>
      <c r="B3521"/>
      <c r="C3521"/>
      <c r="D3521"/>
      <c r="E3521" s="250"/>
    </row>
    <row r="3522" spans="1:5" ht="14.25">
      <c r="A3522"/>
      <c r="B3522"/>
      <c r="C3522"/>
      <c r="D3522"/>
      <c r="E3522" s="250"/>
    </row>
    <row r="3523" spans="1:5" ht="14.25">
      <c r="A3523"/>
      <c r="B3523"/>
      <c r="C3523"/>
      <c r="D3523"/>
      <c r="E3523" s="333"/>
    </row>
    <row r="3524" spans="1:5" ht="14.25">
      <c r="A3524"/>
      <c r="B3524"/>
      <c r="C3524"/>
      <c r="D3524"/>
      <c r="E3524" s="333"/>
    </row>
    <row r="3525" spans="1:5" ht="14.25">
      <c r="A3525"/>
      <c r="B3525"/>
      <c r="C3525"/>
      <c r="D3525"/>
      <c r="E3525" s="333"/>
    </row>
    <row r="3526" spans="1:5" ht="14.25">
      <c r="A3526"/>
      <c r="B3526"/>
      <c r="C3526"/>
      <c r="D3526"/>
      <c r="E3526" s="333"/>
    </row>
    <row r="3527" spans="1:5" ht="14.25">
      <c r="A3527"/>
      <c r="B3527"/>
      <c r="C3527"/>
      <c r="D3527"/>
      <c r="E3527" s="250"/>
    </row>
    <row r="3528" spans="1:5" ht="14.25">
      <c r="A3528"/>
      <c r="B3528"/>
      <c r="C3528"/>
      <c r="D3528"/>
      <c r="E3528" s="250"/>
    </row>
    <row r="3529" spans="1:5" ht="14.25">
      <c r="A3529"/>
      <c r="B3529"/>
      <c r="C3529"/>
      <c r="D3529"/>
      <c r="E3529" s="250"/>
    </row>
    <row r="3530" spans="1:5" ht="14.25">
      <c r="A3530"/>
      <c r="B3530"/>
      <c r="C3530"/>
      <c r="D3530"/>
      <c r="E3530" s="250"/>
    </row>
    <row r="3531" spans="1:5" ht="14.25">
      <c r="A3531"/>
      <c r="B3531"/>
      <c r="C3531"/>
      <c r="D3531"/>
      <c r="E3531" s="250"/>
    </row>
    <row r="3532" spans="1:5" ht="14.25">
      <c r="A3532"/>
      <c r="B3532"/>
      <c r="C3532"/>
      <c r="D3532"/>
      <c r="E3532" s="250"/>
    </row>
    <row r="3533" spans="1:5" ht="14.25">
      <c r="A3533"/>
      <c r="B3533"/>
      <c r="C3533"/>
      <c r="D3533"/>
      <c r="E3533" s="250"/>
    </row>
    <row r="3534" spans="1:5" ht="14.25">
      <c r="A3534"/>
      <c r="B3534"/>
      <c r="C3534"/>
      <c r="D3534"/>
      <c r="E3534" s="250"/>
    </row>
    <row r="3535" spans="1:5" ht="14.25">
      <c r="A3535"/>
      <c r="B3535"/>
      <c r="C3535"/>
      <c r="D3535"/>
      <c r="E3535" s="250"/>
    </row>
    <row r="3536" spans="1:5" ht="14.25">
      <c r="A3536"/>
      <c r="B3536"/>
      <c r="C3536"/>
      <c r="D3536"/>
      <c r="E3536" s="250"/>
    </row>
    <row r="3537" spans="1:5" ht="14.25">
      <c r="A3537"/>
      <c r="B3537"/>
      <c r="C3537"/>
      <c r="D3537"/>
      <c r="E3537" s="250"/>
    </row>
    <row r="3538" spans="1:5" ht="14.25">
      <c r="A3538"/>
      <c r="B3538"/>
      <c r="C3538"/>
      <c r="D3538"/>
      <c r="E3538" s="250"/>
    </row>
    <row r="3539" spans="1:5" ht="14.25">
      <c r="A3539"/>
      <c r="B3539"/>
      <c r="C3539"/>
      <c r="D3539"/>
      <c r="E3539" s="250"/>
    </row>
    <row r="3540" spans="1:5" ht="14.25">
      <c r="A3540"/>
      <c r="B3540"/>
      <c r="C3540"/>
      <c r="D3540"/>
      <c r="E3540" s="250"/>
    </row>
    <row r="3541" spans="1:5" ht="14.25">
      <c r="A3541"/>
      <c r="B3541"/>
      <c r="C3541"/>
      <c r="D3541"/>
      <c r="E3541" s="250"/>
    </row>
    <row r="3542" spans="1:5" ht="14.25">
      <c r="A3542"/>
      <c r="B3542"/>
      <c r="C3542"/>
      <c r="D3542"/>
      <c r="E3542" s="250"/>
    </row>
    <row r="3543" spans="1:5" ht="14.25">
      <c r="A3543"/>
      <c r="B3543"/>
      <c r="C3543"/>
      <c r="D3543"/>
      <c r="E3543" s="250"/>
    </row>
    <row r="3544" spans="1:5" ht="14.25">
      <c r="A3544"/>
      <c r="B3544"/>
      <c r="C3544"/>
      <c r="D3544"/>
      <c r="E3544" s="250"/>
    </row>
    <row r="3545" spans="1:5" ht="14.25">
      <c r="A3545"/>
      <c r="B3545"/>
      <c r="C3545"/>
      <c r="D3545"/>
      <c r="E3545" s="250"/>
    </row>
    <row r="3546" spans="1:5" ht="14.25">
      <c r="A3546"/>
      <c r="B3546"/>
      <c r="C3546"/>
      <c r="D3546"/>
      <c r="E3546" s="250"/>
    </row>
    <row r="3547" spans="1:5" ht="14.25">
      <c r="A3547"/>
      <c r="B3547"/>
      <c r="C3547"/>
      <c r="D3547"/>
      <c r="E3547" s="250"/>
    </row>
    <row r="3548" spans="1:5" ht="14.25">
      <c r="A3548"/>
      <c r="B3548"/>
      <c r="C3548"/>
      <c r="D3548"/>
      <c r="E3548" s="250"/>
    </row>
    <row r="3549" spans="1:5" ht="14.25">
      <c r="A3549"/>
      <c r="B3549"/>
      <c r="C3549"/>
      <c r="D3549"/>
      <c r="E3549" s="250"/>
    </row>
    <row r="3550" spans="1:5" ht="14.25">
      <c r="A3550"/>
      <c r="B3550"/>
      <c r="C3550"/>
      <c r="D3550"/>
      <c r="E3550" s="250"/>
    </row>
    <row r="3551" spans="1:5" ht="14.25">
      <c r="A3551"/>
      <c r="B3551"/>
      <c r="C3551"/>
      <c r="D3551"/>
      <c r="E3551" s="250"/>
    </row>
    <row r="3552" spans="1:5" ht="14.25">
      <c r="A3552"/>
      <c r="B3552"/>
      <c r="C3552"/>
      <c r="D3552"/>
      <c r="E3552" s="250"/>
    </row>
    <row r="3553" spans="1:5" ht="14.25">
      <c r="A3553"/>
      <c r="B3553"/>
      <c r="C3553"/>
      <c r="D3553"/>
      <c r="E3553" s="250"/>
    </row>
    <row r="3554" spans="1:5" ht="14.25">
      <c r="A3554"/>
      <c r="B3554"/>
      <c r="C3554"/>
      <c r="D3554"/>
      <c r="E3554" s="250"/>
    </row>
    <row r="3555" spans="1:5" ht="14.25">
      <c r="A3555"/>
      <c r="B3555"/>
      <c r="C3555"/>
      <c r="D3555"/>
      <c r="E3555" s="250"/>
    </row>
    <row r="3556" spans="1:5" ht="14.25">
      <c r="A3556"/>
      <c r="B3556"/>
      <c r="C3556"/>
      <c r="D3556"/>
      <c r="E3556" s="333"/>
    </row>
    <row r="3557" spans="1:5" ht="14.25">
      <c r="A3557"/>
      <c r="B3557"/>
      <c r="C3557"/>
      <c r="D3557"/>
      <c r="E3557" s="250"/>
    </row>
    <row r="3558" spans="1:5" ht="14.25">
      <c r="A3558"/>
      <c r="B3558"/>
      <c r="C3558"/>
      <c r="D3558"/>
      <c r="E3558" s="250"/>
    </row>
    <row r="3559" spans="1:5" ht="14.25">
      <c r="A3559"/>
      <c r="B3559"/>
      <c r="C3559"/>
      <c r="D3559"/>
      <c r="E3559" s="250"/>
    </row>
    <row r="3560" spans="1:5" ht="14.25">
      <c r="A3560"/>
      <c r="B3560"/>
      <c r="C3560"/>
      <c r="D3560"/>
      <c r="E3560" s="333"/>
    </row>
    <row r="3561" spans="1:5" ht="14.25">
      <c r="A3561"/>
      <c r="B3561"/>
      <c r="C3561"/>
      <c r="D3561"/>
      <c r="E3561" s="333"/>
    </row>
    <row r="3562" spans="1:5" ht="14.25">
      <c r="A3562"/>
      <c r="B3562"/>
      <c r="C3562"/>
      <c r="D3562"/>
      <c r="E3562" s="250"/>
    </row>
    <row r="3563" spans="1:5" ht="14.25">
      <c r="A3563"/>
      <c r="B3563"/>
      <c r="C3563"/>
      <c r="D3563"/>
      <c r="E3563" s="250"/>
    </row>
    <row r="3564" spans="1:5" ht="14.25">
      <c r="A3564"/>
      <c r="B3564"/>
      <c r="C3564"/>
      <c r="D3564"/>
      <c r="E3564" s="250"/>
    </row>
    <row r="3565" spans="1:5" ht="14.25">
      <c r="A3565"/>
      <c r="B3565"/>
      <c r="C3565"/>
      <c r="D3565"/>
      <c r="E3565" s="250"/>
    </row>
    <row r="3566" spans="1:5" ht="14.25">
      <c r="A3566"/>
      <c r="B3566"/>
      <c r="C3566"/>
      <c r="D3566"/>
      <c r="E3566" s="250"/>
    </row>
    <row r="3567" spans="1:5" ht="14.25">
      <c r="A3567"/>
      <c r="B3567"/>
      <c r="C3567"/>
      <c r="D3567"/>
      <c r="E3567" s="250"/>
    </row>
    <row r="3568" spans="1:5" ht="14.25">
      <c r="A3568"/>
      <c r="B3568"/>
      <c r="C3568"/>
      <c r="D3568"/>
      <c r="E3568" s="250"/>
    </row>
    <row r="3569" spans="1:5" ht="14.25">
      <c r="A3569"/>
      <c r="B3569"/>
      <c r="C3569"/>
      <c r="D3569"/>
      <c r="E3569" s="250"/>
    </row>
    <row r="3570" spans="1:5" ht="14.25">
      <c r="A3570"/>
      <c r="B3570"/>
      <c r="C3570"/>
      <c r="D3570"/>
      <c r="E3570" s="250"/>
    </row>
    <row r="3571" spans="1:5" ht="14.25">
      <c r="A3571"/>
      <c r="B3571"/>
      <c r="C3571"/>
      <c r="D3571"/>
      <c r="E3571" s="250"/>
    </row>
    <row r="3572" spans="1:5" ht="14.25">
      <c r="A3572"/>
      <c r="B3572"/>
      <c r="C3572"/>
      <c r="D3572"/>
      <c r="E3572" s="250"/>
    </row>
    <row r="3573" spans="1:5" ht="14.25">
      <c r="A3573"/>
      <c r="B3573"/>
      <c r="C3573"/>
      <c r="D3573"/>
      <c r="E3573" s="250"/>
    </row>
    <row r="3574" spans="1:5" ht="14.25">
      <c r="A3574"/>
      <c r="B3574"/>
      <c r="C3574"/>
      <c r="D3574"/>
      <c r="E3574" s="250"/>
    </row>
    <row r="3575" spans="1:5" ht="14.25">
      <c r="A3575"/>
      <c r="B3575"/>
      <c r="C3575"/>
      <c r="D3575"/>
      <c r="E3575" s="250"/>
    </row>
    <row r="3576" spans="1:5" ht="14.25">
      <c r="A3576"/>
      <c r="B3576"/>
      <c r="C3576"/>
      <c r="D3576"/>
      <c r="E3576" s="250"/>
    </row>
    <row r="3577" spans="1:5" ht="14.25">
      <c r="A3577"/>
      <c r="B3577"/>
      <c r="C3577"/>
      <c r="D3577"/>
      <c r="E3577" s="250"/>
    </row>
    <row r="3578" spans="1:5" ht="14.25">
      <c r="A3578"/>
      <c r="B3578"/>
      <c r="C3578"/>
      <c r="D3578"/>
      <c r="E3578" s="250"/>
    </row>
    <row r="3579" spans="1:5" ht="14.25">
      <c r="A3579"/>
      <c r="B3579"/>
      <c r="C3579"/>
      <c r="D3579"/>
      <c r="E3579" s="250"/>
    </row>
    <row r="3580" spans="1:5" ht="14.25">
      <c r="A3580"/>
      <c r="B3580"/>
      <c r="C3580"/>
      <c r="D3580"/>
      <c r="E3580" s="250"/>
    </row>
    <row r="3581" spans="1:5" ht="14.25">
      <c r="A3581"/>
      <c r="B3581"/>
      <c r="C3581"/>
      <c r="D3581"/>
      <c r="E3581" s="250"/>
    </row>
    <row r="3582" spans="1:5" ht="14.25">
      <c r="A3582"/>
      <c r="B3582"/>
      <c r="C3582"/>
      <c r="D3582"/>
      <c r="E3582" s="250"/>
    </row>
    <row r="3583" spans="1:5" ht="14.25">
      <c r="A3583"/>
      <c r="B3583"/>
      <c r="C3583"/>
      <c r="D3583"/>
      <c r="E3583" s="250"/>
    </row>
    <row r="3584" spans="1:5" ht="14.25">
      <c r="A3584"/>
      <c r="B3584"/>
      <c r="C3584"/>
      <c r="D3584"/>
      <c r="E3584" s="250"/>
    </row>
    <row r="3585" spans="1:5" ht="14.25">
      <c r="A3585"/>
      <c r="B3585"/>
      <c r="C3585"/>
      <c r="D3585"/>
      <c r="E3585" s="250"/>
    </row>
    <row r="3586" spans="1:5" ht="14.25">
      <c r="A3586"/>
      <c r="B3586"/>
      <c r="C3586"/>
      <c r="D3586"/>
      <c r="E3586" s="250"/>
    </row>
    <row r="3587" spans="1:5" ht="14.25">
      <c r="A3587"/>
      <c r="B3587"/>
      <c r="C3587"/>
      <c r="D3587"/>
      <c r="E3587" s="250"/>
    </row>
    <row r="3588" spans="1:5" ht="14.25">
      <c r="A3588"/>
      <c r="B3588"/>
      <c r="C3588"/>
      <c r="D3588"/>
      <c r="E3588" s="250"/>
    </row>
    <row r="3589" spans="1:5" ht="14.25">
      <c r="A3589"/>
      <c r="B3589"/>
      <c r="C3589"/>
      <c r="D3589"/>
      <c r="E3589" s="250"/>
    </row>
    <row r="3590" spans="1:5" ht="14.25">
      <c r="A3590"/>
      <c r="B3590"/>
      <c r="C3590"/>
      <c r="D3590"/>
      <c r="E3590" s="250"/>
    </row>
    <row r="3591" spans="1:5" ht="14.25">
      <c r="A3591"/>
      <c r="B3591"/>
      <c r="C3591"/>
      <c r="D3591"/>
      <c r="E3591" s="250"/>
    </row>
    <row r="3592" spans="1:5" ht="14.25">
      <c r="A3592"/>
      <c r="B3592"/>
      <c r="C3592"/>
      <c r="D3592"/>
      <c r="E3592" s="250"/>
    </row>
    <row r="3593" spans="1:5" ht="14.25">
      <c r="A3593"/>
      <c r="B3593"/>
      <c r="C3593"/>
      <c r="D3593"/>
      <c r="E3593" s="250"/>
    </row>
    <row r="3594" spans="1:5" ht="14.25">
      <c r="A3594"/>
      <c r="B3594"/>
      <c r="C3594"/>
      <c r="D3594"/>
      <c r="E3594" s="250"/>
    </row>
    <row r="3595" spans="1:5" ht="14.25">
      <c r="A3595"/>
      <c r="B3595"/>
      <c r="C3595"/>
      <c r="D3595"/>
      <c r="E3595" s="250"/>
    </row>
    <row r="3596" spans="1:5" ht="14.25">
      <c r="A3596"/>
      <c r="B3596"/>
      <c r="C3596"/>
      <c r="D3596"/>
      <c r="E3596" s="250"/>
    </row>
    <row r="3597" spans="1:5" ht="14.25">
      <c r="A3597"/>
      <c r="B3597"/>
      <c r="C3597"/>
      <c r="D3597"/>
      <c r="E3597" s="250"/>
    </row>
    <row r="3598" spans="1:5" ht="14.25">
      <c r="A3598"/>
      <c r="B3598"/>
      <c r="C3598"/>
      <c r="D3598"/>
      <c r="E3598" s="250"/>
    </row>
    <row r="3599" spans="1:5" ht="14.25">
      <c r="A3599"/>
      <c r="B3599"/>
      <c r="C3599"/>
      <c r="D3599"/>
      <c r="E3599" s="250"/>
    </row>
    <row r="3600" spans="1:5" ht="14.25">
      <c r="A3600"/>
      <c r="B3600"/>
      <c r="C3600"/>
      <c r="D3600"/>
      <c r="E3600" s="250"/>
    </row>
    <row r="3601" spans="1:5" ht="14.25">
      <c r="A3601"/>
      <c r="B3601"/>
      <c r="C3601"/>
      <c r="D3601"/>
      <c r="E3601" s="250"/>
    </row>
    <row r="3602" spans="1:5" ht="14.25">
      <c r="A3602"/>
      <c r="B3602"/>
      <c r="C3602"/>
      <c r="D3602"/>
      <c r="E3602" s="250"/>
    </row>
    <row r="3603" spans="1:5" ht="14.25">
      <c r="A3603"/>
      <c r="B3603"/>
      <c r="C3603"/>
      <c r="D3603"/>
      <c r="E3603" s="250"/>
    </row>
    <row r="3604" spans="1:5" ht="14.25">
      <c r="A3604"/>
      <c r="B3604"/>
      <c r="C3604"/>
      <c r="D3604"/>
      <c r="E3604" s="250"/>
    </row>
    <row r="3605" spans="1:5" ht="14.25">
      <c r="A3605"/>
      <c r="B3605"/>
      <c r="C3605"/>
      <c r="D3605"/>
      <c r="E3605" s="250"/>
    </row>
    <row r="3606" spans="1:5" ht="14.25">
      <c r="A3606"/>
      <c r="B3606"/>
      <c r="C3606"/>
      <c r="D3606"/>
      <c r="E3606" s="250"/>
    </row>
    <row r="3607" spans="1:5" ht="14.25">
      <c r="A3607"/>
      <c r="B3607"/>
      <c r="C3607"/>
      <c r="D3607"/>
      <c r="E3607" s="250"/>
    </row>
    <row r="3608" spans="1:5" ht="14.25">
      <c r="A3608"/>
      <c r="B3608"/>
      <c r="C3608"/>
      <c r="D3608"/>
      <c r="E3608" s="250"/>
    </row>
    <row r="3609" spans="1:5" ht="14.25">
      <c r="A3609"/>
      <c r="B3609"/>
      <c r="C3609"/>
      <c r="D3609"/>
      <c r="E3609" s="250"/>
    </row>
    <row r="3610" spans="1:5" ht="14.25">
      <c r="A3610"/>
      <c r="B3610"/>
      <c r="C3610"/>
      <c r="D3610"/>
      <c r="E3610" s="250"/>
    </row>
    <row r="3611" spans="1:5" ht="14.25">
      <c r="A3611"/>
      <c r="B3611"/>
      <c r="C3611"/>
      <c r="D3611"/>
      <c r="E3611" s="250"/>
    </row>
    <row r="3612" spans="1:5" ht="14.25">
      <c r="A3612"/>
      <c r="B3612"/>
      <c r="C3612"/>
      <c r="D3612"/>
      <c r="E3612" s="250"/>
    </row>
    <row r="3613" spans="1:5" ht="14.25">
      <c r="A3613"/>
      <c r="B3613"/>
      <c r="C3613"/>
      <c r="D3613"/>
      <c r="E3613" s="333"/>
    </row>
    <row r="3614" spans="1:5" ht="14.25">
      <c r="A3614"/>
      <c r="B3614"/>
      <c r="C3614"/>
      <c r="D3614"/>
      <c r="E3614" s="333"/>
    </row>
    <row r="3615" spans="1:5" ht="14.25">
      <c r="A3615"/>
      <c r="B3615"/>
      <c r="C3615"/>
      <c r="D3615"/>
      <c r="E3615" s="250"/>
    </row>
    <row r="3616" spans="1:5" ht="14.25">
      <c r="A3616"/>
      <c r="B3616"/>
      <c r="C3616"/>
      <c r="D3616"/>
      <c r="E3616" s="250"/>
    </row>
    <row r="3617" spans="1:5" ht="14.25">
      <c r="A3617"/>
      <c r="B3617"/>
      <c r="C3617"/>
      <c r="D3617"/>
      <c r="E3617" s="250"/>
    </row>
    <row r="3618" spans="1:5" ht="14.25">
      <c r="A3618"/>
      <c r="B3618"/>
      <c r="C3618"/>
      <c r="D3618"/>
      <c r="E3618" s="250"/>
    </row>
    <row r="3619" spans="1:5" ht="14.25">
      <c r="A3619"/>
      <c r="B3619"/>
      <c r="C3619"/>
      <c r="D3619"/>
      <c r="E3619" s="250"/>
    </row>
    <row r="3620" spans="1:5" ht="14.25">
      <c r="A3620"/>
      <c r="B3620"/>
      <c r="C3620"/>
      <c r="D3620"/>
      <c r="E3620" s="250"/>
    </row>
    <row r="3621" spans="1:5" ht="14.25">
      <c r="A3621"/>
      <c r="B3621"/>
      <c r="C3621"/>
      <c r="D3621"/>
      <c r="E3621" s="250"/>
    </row>
    <row r="3622" spans="1:5" ht="14.25">
      <c r="A3622"/>
      <c r="B3622"/>
      <c r="C3622"/>
      <c r="D3622"/>
      <c r="E3622" s="250"/>
    </row>
    <row r="3623" spans="1:5" ht="14.25">
      <c r="A3623"/>
      <c r="B3623"/>
      <c r="C3623"/>
      <c r="D3623"/>
      <c r="E3623" s="250"/>
    </row>
    <row r="3624" spans="1:5" ht="14.25">
      <c r="A3624"/>
      <c r="B3624"/>
      <c r="C3624"/>
      <c r="D3624"/>
      <c r="E3624" s="250"/>
    </row>
    <row r="3625" spans="1:5" ht="14.25">
      <c r="A3625"/>
      <c r="B3625"/>
      <c r="C3625"/>
      <c r="D3625"/>
      <c r="E3625" s="250"/>
    </row>
    <row r="3626" spans="1:5" ht="14.25">
      <c r="A3626"/>
      <c r="B3626"/>
      <c r="C3626"/>
      <c r="D3626"/>
      <c r="E3626" s="250"/>
    </row>
    <row r="3627" spans="1:5" ht="14.25">
      <c r="A3627"/>
      <c r="B3627"/>
      <c r="C3627"/>
      <c r="D3627"/>
      <c r="E3627" s="250"/>
    </row>
    <row r="3628" spans="1:5" ht="14.25">
      <c r="A3628"/>
      <c r="B3628"/>
      <c r="C3628"/>
      <c r="D3628"/>
      <c r="E3628" s="250"/>
    </row>
    <row r="3629" spans="1:5" ht="14.25">
      <c r="A3629"/>
      <c r="B3629"/>
      <c r="C3629"/>
      <c r="D3629"/>
      <c r="E3629" s="250"/>
    </row>
    <row r="3630" spans="1:5" ht="14.25">
      <c r="A3630"/>
      <c r="B3630"/>
      <c r="C3630"/>
      <c r="D3630"/>
      <c r="E3630" s="250"/>
    </row>
    <row r="3631" spans="1:5" ht="14.25">
      <c r="A3631"/>
      <c r="B3631"/>
      <c r="C3631"/>
      <c r="D3631"/>
      <c r="E3631" s="250"/>
    </row>
    <row r="3632" spans="1:5" ht="14.25">
      <c r="A3632"/>
      <c r="B3632"/>
      <c r="C3632"/>
      <c r="D3632"/>
      <c r="E3632" s="250"/>
    </row>
    <row r="3633" spans="1:5" ht="14.25">
      <c r="A3633"/>
      <c r="B3633"/>
      <c r="C3633"/>
      <c r="D3633"/>
      <c r="E3633" s="333"/>
    </row>
    <row r="3634" spans="1:5" ht="14.25">
      <c r="A3634"/>
      <c r="B3634"/>
      <c r="C3634"/>
      <c r="D3634"/>
      <c r="E3634" s="250"/>
    </row>
    <row r="3635" spans="1:5" ht="14.25">
      <c r="A3635"/>
      <c r="B3635"/>
      <c r="C3635"/>
      <c r="D3635"/>
      <c r="E3635" s="250"/>
    </row>
    <row r="3636" spans="1:5" ht="14.25">
      <c r="A3636"/>
      <c r="B3636"/>
      <c r="C3636"/>
      <c r="D3636"/>
      <c r="E3636" s="250"/>
    </row>
    <row r="3637" spans="1:5" ht="14.25">
      <c r="A3637"/>
      <c r="B3637"/>
      <c r="C3637"/>
      <c r="D3637"/>
      <c r="E3637" s="250"/>
    </row>
    <row r="3638" spans="1:5" ht="14.25">
      <c r="A3638"/>
      <c r="B3638"/>
      <c r="C3638"/>
      <c r="D3638"/>
      <c r="E3638" s="250"/>
    </row>
    <row r="3639" spans="1:5" ht="14.25">
      <c r="A3639"/>
      <c r="B3639"/>
      <c r="C3639"/>
      <c r="D3639"/>
      <c r="E3639" s="250"/>
    </row>
    <row r="3640" spans="1:5" ht="14.25">
      <c r="A3640"/>
      <c r="B3640"/>
      <c r="C3640"/>
      <c r="D3640"/>
      <c r="E3640" s="250"/>
    </row>
    <row r="3641" spans="1:5" ht="14.25">
      <c r="A3641"/>
      <c r="B3641"/>
      <c r="C3641"/>
      <c r="D3641"/>
      <c r="E3641" s="250"/>
    </row>
    <row r="3642" spans="1:5" ht="14.25">
      <c r="A3642"/>
      <c r="B3642"/>
      <c r="C3642"/>
      <c r="D3642"/>
      <c r="E3642" s="250"/>
    </row>
    <row r="3643" spans="1:5" ht="14.25">
      <c r="A3643"/>
      <c r="B3643"/>
      <c r="C3643"/>
      <c r="D3643"/>
      <c r="E3643" s="250"/>
    </row>
    <row r="3644" spans="1:5" ht="14.25">
      <c r="A3644"/>
      <c r="B3644"/>
      <c r="C3644"/>
      <c r="D3644"/>
      <c r="E3644" s="250"/>
    </row>
    <row r="3645" spans="1:5" ht="14.25">
      <c r="A3645"/>
      <c r="B3645"/>
      <c r="C3645"/>
      <c r="D3645"/>
      <c r="E3645" s="250"/>
    </row>
    <row r="3646" spans="1:5" ht="14.25">
      <c r="A3646"/>
      <c r="B3646"/>
      <c r="C3646"/>
      <c r="D3646"/>
      <c r="E3646" s="250"/>
    </row>
    <row r="3647" spans="1:5" ht="14.25">
      <c r="A3647"/>
      <c r="B3647"/>
      <c r="C3647"/>
      <c r="D3647"/>
      <c r="E3647" s="250"/>
    </row>
    <row r="3648" spans="1:5" ht="14.25">
      <c r="A3648"/>
      <c r="B3648"/>
      <c r="C3648"/>
      <c r="D3648"/>
      <c r="E3648" s="250"/>
    </row>
    <row r="3649" spans="1:5" ht="14.25">
      <c r="A3649"/>
      <c r="B3649"/>
      <c r="C3649"/>
      <c r="D3649"/>
      <c r="E3649" s="250"/>
    </row>
    <row r="3650" spans="1:5" ht="14.25">
      <c r="A3650"/>
      <c r="B3650"/>
      <c r="C3650"/>
      <c r="D3650"/>
      <c r="E3650" s="250"/>
    </row>
    <row r="3651" spans="1:5" ht="14.25">
      <c r="A3651"/>
      <c r="B3651"/>
      <c r="C3651"/>
      <c r="D3651"/>
      <c r="E3651" s="250"/>
    </row>
    <row r="3652" spans="1:5" ht="14.25">
      <c r="A3652"/>
      <c r="B3652"/>
      <c r="C3652"/>
      <c r="D3652"/>
      <c r="E3652" s="250"/>
    </row>
    <row r="3653" spans="1:5" ht="14.25">
      <c r="A3653"/>
      <c r="B3653"/>
      <c r="C3653"/>
      <c r="D3653"/>
      <c r="E3653" s="250"/>
    </row>
    <row r="3654" spans="1:5" ht="14.25">
      <c r="A3654"/>
      <c r="B3654"/>
      <c r="C3654"/>
      <c r="D3654"/>
      <c r="E3654" s="250"/>
    </row>
    <row r="3655" spans="1:5" ht="14.25">
      <c r="A3655"/>
      <c r="B3655"/>
      <c r="C3655"/>
      <c r="D3655"/>
      <c r="E3655" s="250"/>
    </row>
    <row r="3656" spans="1:5" ht="14.25">
      <c r="A3656"/>
      <c r="B3656"/>
      <c r="C3656"/>
      <c r="D3656"/>
      <c r="E3656" s="250"/>
    </row>
    <row r="3657" spans="1:5" ht="14.25">
      <c r="A3657"/>
      <c r="B3657"/>
      <c r="C3657"/>
      <c r="D3657"/>
      <c r="E3657" s="250"/>
    </row>
    <row r="3658" spans="1:5" ht="14.25">
      <c r="A3658"/>
      <c r="B3658"/>
      <c r="C3658"/>
      <c r="D3658"/>
      <c r="E3658" s="250"/>
    </row>
    <row r="3659" spans="1:5" ht="14.25">
      <c r="A3659"/>
      <c r="B3659"/>
      <c r="C3659"/>
      <c r="D3659"/>
      <c r="E3659" s="250"/>
    </row>
    <row r="3660" spans="1:5" ht="14.25">
      <c r="A3660"/>
      <c r="B3660"/>
      <c r="C3660"/>
      <c r="D3660"/>
      <c r="E3660" s="250"/>
    </row>
    <row r="3661" spans="1:5" ht="14.25">
      <c r="A3661"/>
      <c r="B3661"/>
      <c r="C3661"/>
      <c r="D3661"/>
      <c r="E3661" s="250"/>
    </row>
    <row r="3662" spans="1:5" ht="14.25">
      <c r="A3662"/>
      <c r="B3662"/>
      <c r="C3662"/>
      <c r="D3662"/>
      <c r="E3662" s="250"/>
    </row>
    <row r="3663" spans="1:5" ht="14.25">
      <c r="A3663"/>
      <c r="B3663"/>
      <c r="C3663"/>
      <c r="D3663"/>
      <c r="E3663" s="250"/>
    </row>
    <row r="3664" spans="1:5" ht="14.25">
      <c r="A3664"/>
      <c r="B3664"/>
      <c r="C3664"/>
      <c r="D3664"/>
      <c r="E3664" s="250"/>
    </row>
    <row r="3665" spans="1:5" ht="14.25">
      <c r="A3665"/>
      <c r="B3665"/>
      <c r="C3665"/>
      <c r="D3665"/>
      <c r="E3665" s="250"/>
    </row>
    <row r="3666" spans="1:5" ht="14.25">
      <c r="A3666"/>
      <c r="B3666"/>
      <c r="C3666"/>
      <c r="D3666"/>
      <c r="E3666" s="250"/>
    </row>
    <row r="3667" spans="1:5" ht="14.25">
      <c r="A3667"/>
      <c r="B3667"/>
      <c r="C3667"/>
      <c r="D3667"/>
      <c r="E3667" s="250"/>
    </row>
    <row r="3668" spans="1:5" ht="14.25">
      <c r="A3668"/>
      <c r="B3668"/>
      <c r="C3668"/>
      <c r="D3668"/>
      <c r="E3668" s="250"/>
    </row>
    <row r="3669" spans="1:5" ht="14.25">
      <c r="A3669"/>
      <c r="B3669"/>
      <c r="C3669"/>
      <c r="D3669"/>
      <c r="E3669" s="250"/>
    </row>
    <row r="3670" spans="1:5" ht="14.25">
      <c r="A3670"/>
      <c r="B3670"/>
      <c r="C3670"/>
      <c r="D3670"/>
      <c r="E3670" s="250"/>
    </row>
    <row r="3671" spans="1:5" ht="14.25">
      <c r="A3671"/>
      <c r="B3671"/>
      <c r="C3671"/>
      <c r="D3671"/>
      <c r="E3671" s="250"/>
    </row>
    <row r="3672" spans="1:5" ht="14.25">
      <c r="A3672"/>
      <c r="B3672"/>
      <c r="C3672"/>
      <c r="D3672"/>
      <c r="E3672" s="250"/>
    </row>
    <row r="3673" spans="1:5" ht="14.25">
      <c r="A3673"/>
      <c r="B3673"/>
      <c r="C3673"/>
      <c r="D3673"/>
      <c r="E3673" s="250"/>
    </row>
    <row r="3674" spans="1:5" ht="14.25">
      <c r="A3674"/>
      <c r="B3674"/>
      <c r="C3674"/>
      <c r="D3674"/>
      <c r="E3674" s="250"/>
    </row>
    <row r="3675" spans="1:5" ht="14.25">
      <c r="A3675"/>
      <c r="B3675"/>
      <c r="C3675"/>
      <c r="D3675"/>
      <c r="E3675" s="250"/>
    </row>
    <row r="3676" spans="1:5" ht="14.25">
      <c r="A3676"/>
      <c r="B3676"/>
      <c r="C3676"/>
      <c r="D3676"/>
      <c r="E3676" s="250"/>
    </row>
    <row r="3677" spans="1:5" ht="14.25">
      <c r="A3677"/>
      <c r="B3677"/>
      <c r="C3677"/>
      <c r="D3677"/>
      <c r="E3677" s="250"/>
    </row>
    <row r="3678" spans="1:5" ht="14.25">
      <c r="A3678"/>
      <c r="B3678"/>
      <c r="C3678"/>
      <c r="D3678"/>
      <c r="E3678" s="250"/>
    </row>
    <row r="3679" spans="1:5" ht="14.25">
      <c r="A3679"/>
      <c r="B3679"/>
      <c r="C3679"/>
      <c r="D3679"/>
      <c r="E3679" s="250"/>
    </row>
    <row r="3680" spans="1:5" ht="14.25">
      <c r="A3680"/>
      <c r="B3680"/>
      <c r="C3680"/>
      <c r="D3680"/>
      <c r="E3680" s="250"/>
    </row>
    <row r="3681" spans="1:5" ht="14.25">
      <c r="A3681"/>
      <c r="B3681"/>
      <c r="C3681"/>
      <c r="D3681"/>
      <c r="E3681" s="250"/>
    </row>
    <row r="3682" spans="1:5" ht="14.25">
      <c r="A3682"/>
      <c r="B3682"/>
      <c r="C3682"/>
      <c r="D3682"/>
      <c r="E3682" s="250"/>
    </row>
    <row r="3683" spans="1:5" ht="14.25">
      <c r="A3683"/>
      <c r="B3683"/>
      <c r="C3683"/>
      <c r="D3683"/>
      <c r="E3683" s="250"/>
    </row>
    <row r="3684" spans="1:5" ht="14.25">
      <c r="A3684"/>
      <c r="B3684"/>
      <c r="C3684"/>
      <c r="D3684"/>
      <c r="E3684" s="250"/>
    </row>
    <row r="3685" spans="1:5" ht="14.25">
      <c r="A3685"/>
      <c r="B3685"/>
      <c r="C3685"/>
      <c r="D3685"/>
      <c r="E3685" s="250"/>
    </row>
    <row r="3686" spans="1:5" ht="14.25">
      <c r="A3686"/>
      <c r="B3686"/>
      <c r="C3686"/>
      <c r="D3686"/>
      <c r="E3686" s="333"/>
    </row>
    <row r="3687" spans="1:5" ht="14.25">
      <c r="A3687"/>
      <c r="B3687"/>
      <c r="C3687"/>
      <c r="D3687"/>
      <c r="E3687" s="333"/>
    </row>
    <row r="3688" spans="1:5" ht="14.25">
      <c r="A3688"/>
      <c r="B3688"/>
      <c r="C3688"/>
      <c r="D3688"/>
      <c r="E3688" s="250"/>
    </row>
    <row r="3689" spans="1:5" ht="14.25">
      <c r="A3689"/>
      <c r="B3689"/>
      <c r="C3689"/>
      <c r="D3689"/>
      <c r="E3689" s="250"/>
    </row>
    <row r="3690" spans="1:5" ht="14.25">
      <c r="A3690"/>
      <c r="B3690"/>
      <c r="C3690"/>
      <c r="D3690"/>
      <c r="E3690" s="250"/>
    </row>
    <row r="3691" spans="1:5" ht="14.25">
      <c r="A3691"/>
      <c r="B3691"/>
      <c r="C3691"/>
      <c r="D3691"/>
      <c r="E3691" s="250"/>
    </row>
    <row r="3692" spans="1:5" ht="14.25">
      <c r="A3692"/>
      <c r="B3692"/>
      <c r="C3692"/>
      <c r="D3692"/>
      <c r="E3692" s="250"/>
    </row>
    <row r="3693" spans="1:5" ht="14.25">
      <c r="A3693"/>
      <c r="B3693"/>
      <c r="C3693"/>
      <c r="D3693"/>
      <c r="E3693" s="250"/>
    </row>
    <row r="3694" spans="1:5" ht="14.25">
      <c r="A3694"/>
      <c r="B3694"/>
      <c r="C3694"/>
      <c r="D3694"/>
      <c r="E3694" s="250"/>
    </row>
    <row r="3695" spans="1:5" ht="14.25">
      <c r="A3695"/>
      <c r="B3695"/>
      <c r="C3695"/>
      <c r="D3695"/>
      <c r="E3695" s="333"/>
    </row>
    <row r="3696" spans="1:5" ht="14.25">
      <c r="A3696"/>
      <c r="B3696"/>
      <c r="C3696"/>
      <c r="D3696"/>
      <c r="E3696" s="333"/>
    </row>
    <row r="3697" spans="1:5" ht="14.25">
      <c r="A3697"/>
      <c r="B3697"/>
      <c r="C3697"/>
      <c r="D3697"/>
      <c r="E3697" s="333"/>
    </row>
    <row r="3698" spans="1:5" ht="14.25">
      <c r="A3698"/>
      <c r="B3698"/>
      <c r="C3698"/>
      <c r="D3698"/>
      <c r="E3698" s="250"/>
    </row>
    <row r="3699" spans="1:5" ht="14.25">
      <c r="A3699"/>
      <c r="B3699"/>
      <c r="C3699"/>
      <c r="D3699"/>
      <c r="E3699" s="250"/>
    </row>
    <row r="3700" spans="1:5" ht="14.25">
      <c r="A3700"/>
      <c r="B3700"/>
      <c r="C3700"/>
      <c r="D3700"/>
      <c r="E3700" s="250"/>
    </row>
    <row r="3701" spans="1:5" ht="14.25">
      <c r="A3701"/>
      <c r="B3701"/>
      <c r="C3701"/>
      <c r="D3701"/>
      <c r="E3701" s="250"/>
    </row>
    <row r="3702" spans="1:5" ht="14.25">
      <c r="A3702"/>
      <c r="B3702"/>
      <c r="C3702"/>
      <c r="D3702"/>
      <c r="E3702" s="250"/>
    </row>
    <row r="3703" spans="1:5" ht="14.25">
      <c r="A3703"/>
      <c r="B3703"/>
      <c r="C3703"/>
      <c r="D3703"/>
      <c r="E3703" s="250"/>
    </row>
    <row r="3704" spans="1:5" ht="14.25">
      <c r="A3704"/>
      <c r="B3704"/>
      <c r="C3704"/>
      <c r="D3704"/>
      <c r="E3704" s="250"/>
    </row>
    <row r="3705" spans="1:5" ht="14.25">
      <c r="A3705"/>
      <c r="B3705"/>
      <c r="C3705"/>
      <c r="D3705"/>
      <c r="E3705" s="250"/>
    </row>
    <row r="3706" spans="1:5" ht="14.25">
      <c r="A3706"/>
      <c r="B3706"/>
      <c r="C3706"/>
      <c r="D3706"/>
      <c r="E3706" s="250"/>
    </row>
    <row r="3707" spans="1:5" ht="14.25">
      <c r="A3707"/>
      <c r="B3707"/>
      <c r="C3707"/>
      <c r="D3707"/>
      <c r="E3707" s="250"/>
    </row>
    <row r="3708" spans="1:5" ht="14.25">
      <c r="A3708"/>
      <c r="B3708"/>
      <c r="C3708"/>
      <c r="D3708"/>
      <c r="E3708" s="250"/>
    </row>
    <row r="3709" spans="1:5" ht="14.25">
      <c r="A3709"/>
      <c r="B3709"/>
      <c r="C3709"/>
      <c r="D3709"/>
      <c r="E3709" s="250"/>
    </row>
    <row r="3710" spans="1:5" ht="14.25">
      <c r="A3710"/>
      <c r="B3710"/>
      <c r="C3710"/>
      <c r="D3710"/>
      <c r="E3710" s="250"/>
    </row>
    <row r="3711" spans="1:5" ht="14.25">
      <c r="A3711"/>
      <c r="B3711"/>
      <c r="C3711"/>
      <c r="D3711"/>
      <c r="E3711" s="250"/>
    </row>
    <row r="3712" spans="1:5" ht="14.25">
      <c r="A3712"/>
      <c r="B3712"/>
      <c r="C3712"/>
      <c r="D3712"/>
      <c r="E3712" s="250"/>
    </row>
    <row r="3713" spans="1:5" ht="14.25">
      <c r="A3713"/>
      <c r="B3713"/>
      <c r="C3713"/>
      <c r="D3713"/>
      <c r="E3713" s="250"/>
    </row>
    <row r="3714" spans="1:5" ht="14.25">
      <c r="A3714"/>
      <c r="B3714"/>
      <c r="C3714"/>
      <c r="D3714"/>
      <c r="E3714" s="250"/>
    </row>
    <row r="3715" spans="1:5" ht="14.25">
      <c r="A3715"/>
      <c r="B3715"/>
      <c r="C3715"/>
      <c r="D3715"/>
      <c r="E3715" s="250"/>
    </row>
    <row r="3716" spans="1:5" ht="14.25">
      <c r="A3716"/>
      <c r="B3716"/>
      <c r="C3716"/>
      <c r="D3716"/>
      <c r="E3716" s="250"/>
    </row>
    <row r="3717" spans="1:5" ht="14.25">
      <c r="A3717"/>
      <c r="B3717"/>
      <c r="C3717"/>
      <c r="D3717"/>
      <c r="E3717" s="250"/>
    </row>
    <row r="3718" spans="1:5" ht="14.25">
      <c r="A3718"/>
      <c r="B3718"/>
      <c r="C3718"/>
      <c r="D3718"/>
      <c r="E3718" s="250"/>
    </row>
    <row r="3719" spans="1:5" ht="14.25">
      <c r="A3719"/>
      <c r="B3719"/>
      <c r="C3719"/>
      <c r="D3719"/>
      <c r="E3719" s="250"/>
    </row>
    <row r="3720" spans="1:5" ht="14.25">
      <c r="A3720"/>
      <c r="B3720"/>
      <c r="C3720"/>
      <c r="D3720"/>
      <c r="E3720" s="250"/>
    </row>
    <row r="3721" spans="1:5" ht="14.25">
      <c r="A3721"/>
      <c r="B3721"/>
      <c r="C3721"/>
      <c r="D3721"/>
      <c r="E3721" s="250"/>
    </row>
    <row r="3722" spans="1:5" ht="14.25">
      <c r="A3722"/>
      <c r="B3722"/>
      <c r="C3722"/>
      <c r="D3722"/>
      <c r="E3722" s="333"/>
    </row>
    <row r="3723" spans="1:5" ht="14.25">
      <c r="A3723"/>
      <c r="B3723"/>
      <c r="C3723"/>
      <c r="D3723"/>
      <c r="E3723" s="333"/>
    </row>
    <row r="3724" spans="1:5" ht="14.25">
      <c r="A3724"/>
      <c r="B3724"/>
      <c r="C3724"/>
      <c r="D3724"/>
      <c r="E3724" s="333"/>
    </row>
    <row r="3725" spans="1:5" ht="14.25">
      <c r="A3725"/>
      <c r="B3725"/>
      <c r="C3725"/>
      <c r="D3725"/>
      <c r="E3725" s="333"/>
    </row>
    <row r="3726" spans="1:5" ht="14.25">
      <c r="A3726"/>
      <c r="B3726"/>
      <c r="C3726"/>
      <c r="D3726"/>
      <c r="E3726" s="333"/>
    </row>
    <row r="3727" spans="1:5" ht="14.25">
      <c r="A3727"/>
      <c r="B3727"/>
      <c r="C3727"/>
      <c r="D3727"/>
      <c r="E3727" s="333"/>
    </row>
    <row r="3728" spans="1:5" ht="14.25">
      <c r="A3728"/>
      <c r="B3728"/>
      <c r="C3728"/>
      <c r="D3728"/>
      <c r="E3728" s="333"/>
    </row>
    <row r="3729" spans="1:5" ht="14.25">
      <c r="A3729"/>
      <c r="B3729"/>
      <c r="C3729"/>
      <c r="D3729"/>
      <c r="E3729" s="333"/>
    </row>
    <row r="3730" spans="1:5" ht="14.25">
      <c r="A3730"/>
      <c r="B3730"/>
      <c r="C3730"/>
      <c r="D3730"/>
      <c r="E3730" s="333"/>
    </row>
    <row r="3731" spans="1:5" ht="14.25">
      <c r="A3731"/>
      <c r="B3731"/>
      <c r="C3731"/>
      <c r="D3731"/>
      <c r="E3731" s="333"/>
    </row>
    <row r="3732" spans="1:5" ht="14.25">
      <c r="A3732"/>
      <c r="B3732"/>
      <c r="C3732"/>
      <c r="D3732"/>
      <c r="E3732" s="250"/>
    </row>
    <row r="3733" spans="1:5" ht="14.25">
      <c r="A3733"/>
      <c r="B3733"/>
      <c r="C3733"/>
      <c r="D3733"/>
      <c r="E3733" s="250"/>
    </row>
    <row r="3734" spans="1:5" ht="14.25">
      <c r="A3734"/>
      <c r="B3734"/>
      <c r="C3734"/>
      <c r="D3734"/>
      <c r="E3734" s="333"/>
    </row>
    <row r="3735" spans="1:5" ht="14.25">
      <c r="A3735"/>
      <c r="B3735"/>
      <c r="C3735"/>
      <c r="D3735"/>
      <c r="E3735" s="250"/>
    </row>
    <row r="3736" spans="1:5" ht="14.25">
      <c r="A3736"/>
      <c r="B3736"/>
      <c r="C3736"/>
      <c r="D3736"/>
      <c r="E3736" s="250"/>
    </row>
    <row r="3737" spans="1:5" ht="14.25">
      <c r="A3737"/>
      <c r="B3737"/>
      <c r="C3737"/>
      <c r="D3737"/>
      <c r="E3737" s="333"/>
    </row>
    <row r="3738" spans="1:5" ht="14.25">
      <c r="A3738"/>
      <c r="B3738"/>
      <c r="C3738"/>
      <c r="D3738"/>
      <c r="E3738" s="333"/>
    </row>
    <row r="3739" spans="1:5" ht="14.25">
      <c r="A3739"/>
      <c r="B3739"/>
      <c r="C3739"/>
      <c r="D3739"/>
      <c r="E3739" s="250"/>
    </row>
    <row r="3740" spans="1:5" ht="14.25">
      <c r="A3740"/>
      <c r="B3740"/>
      <c r="C3740"/>
      <c r="D3740"/>
      <c r="E3740" s="250"/>
    </row>
    <row r="3741" spans="1:5" ht="14.25">
      <c r="A3741"/>
      <c r="B3741"/>
      <c r="C3741"/>
      <c r="D3741"/>
      <c r="E3741" s="250"/>
    </row>
    <row r="3742" spans="1:5" ht="14.25">
      <c r="A3742"/>
      <c r="B3742"/>
      <c r="C3742"/>
      <c r="D3742"/>
      <c r="E3742" s="250"/>
    </row>
    <row r="3743" spans="1:5" ht="14.25">
      <c r="A3743"/>
      <c r="B3743"/>
      <c r="C3743"/>
      <c r="D3743"/>
      <c r="E3743" s="250"/>
    </row>
    <row r="3744" spans="1:5" ht="14.25">
      <c r="A3744"/>
      <c r="B3744"/>
      <c r="C3744"/>
      <c r="D3744"/>
      <c r="E3744" s="250"/>
    </row>
    <row r="3745" spans="1:5" ht="14.25">
      <c r="A3745"/>
      <c r="B3745"/>
      <c r="C3745"/>
      <c r="D3745"/>
      <c r="E3745" s="250"/>
    </row>
    <row r="3746" spans="1:5" ht="14.25">
      <c r="A3746"/>
      <c r="B3746"/>
      <c r="C3746"/>
      <c r="D3746"/>
      <c r="E3746" s="250"/>
    </row>
    <row r="3747" spans="1:5" ht="14.25">
      <c r="A3747"/>
      <c r="B3747"/>
      <c r="C3747"/>
      <c r="D3747"/>
      <c r="E3747" s="250"/>
    </row>
    <row r="3748" spans="1:5" ht="14.25">
      <c r="A3748"/>
      <c r="B3748"/>
      <c r="C3748"/>
      <c r="D3748"/>
      <c r="E3748" s="250"/>
    </row>
    <row r="3749" spans="1:5" ht="14.25">
      <c r="A3749"/>
      <c r="B3749"/>
      <c r="C3749"/>
      <c r="D3749"/>
      <c r="E3749" s="250"/>
    </row>
    <row r="3750" spans="1:5" ht="14.25">
      <c r="A3750"/>
      <c r="B3750"/>
      <c r="C3750"/>
      <c r="D3750"/>
      <c r="E3750" s="250"/>
    </row>
    <row r="3751" spans="1:5" ht="14.25">
      <c r="A3751"/>
      <c r="B3751"/>
      <c r="C3751"/>
      <c r="D3751"/>
      <c r="E3751" s="250"/>
    </row>
    <row r="3752" spans="1:5" ht="14.25">
      <c r="A3752"/>
      <c r="B3752"/>
      <c r="C3752"/>
      <c r="D3752"/>
      <c r="E3752" s="250"/>
    </row>
    <row r="3753" spans="1:5" ht="14.25">
      <c r="A3753"/>
      <c r="B3753"/>
      <c r="C3753"/>
      <c r="D3753"/>
      <c r="E3753" s="250"/>
    </row>
    <row r="3754" spans="1:5" ht="14.25">
      <c r="A3754"/>
      <c r="B3754"/>
      <c r="C3754"/>
      <c r="D3754"/>
      <c r="E3754" s="250"/>
    </row>
    <row r="3755" spans="1:5" ht="14.25">
      <c r="A3755"/>
      <c r="B3755"/>
      <c r="C3755"/>
      <c r="D3755"/>
      <c r="E3755" s="250"/>
    </row>
    <row r="3756" spans="1:5" ht="14.25">
      <c r="A3756"/>
      <c r="B3756"/>
      <c r="C3756"/>
      <c r="D3756"/>
      <c r="E3756" s="250"/>
    </row>
    <row r="3757" spans="1:5" ht="14.25">
      <c r="A3757"/>
      <c r="B3757"/>
      <c r="C3757"/>
      <c r="D3757"/>
      <c r="E3757" s="250"/>
    </row>
    <row r="3758" spans="1:5" ht="14.25">
      <c r="A3758"/>
      <c r="B3758"/>
      <c r="C3758"/>
      <c r="D3758"/>
      <c r="E3758" s="250"/>
    </row>
    <row r="3759" spans="1:5" ht="14.25">
      <c r="A3759"/>
      <c r="B3759"/>
      <c r="C3759"/>
      <c r="D3759"/>
      <c r="E3759" s="250"/>
    </row>
    <row r="3760" spans="1:5" ht="14.25">
      <c r="A3760"/>
      <c r="B3760"/>
      <c r="C3760"/>
      <c r="D3760"/>
      <c r="E3760" s="250"/>
    </row>
    <row r="3761" spans="1:5" ht="14.25">
      <c r="A3761"/>
      <c r="B3761"/>
      <c r="C3761"/>
      <c r="D3761"/>
      <c r="E3761" s="250"/>
    </row>
    <row r="3762" spans="1:5" ht="14.25">
      <c r="A3762"/>
      <c r="B3762"/>
      <c r="C3762"/>
      <c r="D3762"/>
      <c r="E3762" s="250"/>
    </row>
    <row r="3763" spans="1:5" ht="14.25">
      <c r="A3763"/>
      <c r="B3763"/>
      <c r="C3763"/>
      <c r="D3763"/>
      <c r="E3763" s="250"/>
    </row>
    <row r="3764" spans="1:5" ht="14.25">
      <c r="A3764"/>
      <c r="B3764"/>
      <c r="C3764"/>
      <c r="D3764"/>
      <c r="E3764" s="250"/>
    </row>
    <row r="3765" spans="1:5" ht="14.25">
      <c r="A3765"/>
      <c r="B3765"/>
      <c r="C3765"/>
      <c r="D3765"/>
      <c r="E3765" s="250"/>
    </row>
    <row r="3766" spans="1:5" ht="14.25">
      <c r="A3766"/>
      <c r="B3766"/>
      <c r="C3766"/>
      <c r="D3766"/>
      <c r="E3766" s="250"/>
    </row>
    <row r="3767" spans="1:5" ht="14.25">
      <c r="A3767"/>
      <c r="B3767"/>
      <c r="C3767"/>
      <c r="D3767"/>
      <c r="E3767" s="250"/>
    </row>
    <row r="3768" spans="1:5" ht="14.25">
      <c r="A3768"/>
      <c r="B3768"/>
      <c r="C3768"/>
      <c r="D3768"/>
      <c r="E3768" s="250"/>
    </row>
    <row r="3769" spans="1:5" ht="14.25">
      <c r="A3769"/>
      <c r="B3769"/>
      <c r="C3769"/>
      <c r="D3769"/>
      <c r="E3769" s="250"/>
    </row>
    <row r="3770" spans="1:5" ht="14.25">
      <c r="A3770"/>
      <c r="B3770"/>
      <c r="C3770"/>
      <c r="D3770"/>
      <c r="E3770" s="250"/>
    </row>
    <row r="3771" spans="1:5" ht="14.25">
      <c r="A3771"/>
      <c r="B3771"/>
      <c r="C3771"/>
      <c r="D3771"/>
      <c r="E3771" s="250"/>
    </row>
    <row r="3772" spans="1:5" ht="14.25">
      <c r="A3772"/>
      <c r="B3772"/>
      <c r="C3772"/>
      <c r="D3772"/>
      <c r="E3772" s="333"/>
    </row>
    <row r="3773" spans="1:5" ht="14.25">
      <c r="A3773"/>
      <c r="B3773"/>
      <c r="C3773"/>
      <c r="D3773"/>
      <c r="E3773" s="333"/>
    </row>
    <row r="3774" spans="1:5" ht="14.25">
      <c r="A3774"/>
      <c r="B3774"/>
      <c r="C3774"/>
      <c r="D3774"/>
      <c r="E3774" s="333"/>
    </row>
    <row r="3775" spans="1:5" ht="14.25">
      <c r="A3775"/>
      <c r="B3775"/>
      <c r="C3775"/>
      <c r="D3775"/>
      <c r="E3775" s="250"/>
    </row>
    <row r="3776" spans="1:5" ht="14.25">
      <c r="A3776"/>
      <c r="B3776"/>
      <c r="C3776"/>
      <c r="D3776"/>
      <c r="E3776" s="250"/>
    </row>
    <row r="3777" spans="1:5" ht="14.25">
      <c r="A3777"/>
      <c r="B3777"/>
      <c r="C3777"/>
      <c r="D3777"/>
      <c r="E3777" s="250"/>
    </row>
    <row r="3778" spans="1:5" ht="14.25">
      <c r="A3778"/>
      <c r="B3778"/>
      <c r="C3778"/>
      <c r="D3778"/>
      <c r="E3778" s="250"/>
    </row>
    <row r="3779" spans="1:5" ht="14.25">
      <c r="A3779"/>
      <c r="B3779"/>
      <c r="C3779"/>
      <c r="D3779"/>
      <c r="E3779" s="250"/>
    </row>
    <row r="3780" spans="1:5" ht="14.25">
      <c r="A3780"/>
      <c r="B3780"/>
      <c r="C3780"/>
      <c r="D3780"/>
      <c r="E3780" s="333"/>
    </row>
    <row r="3781" spans="1:5" ht="14.25">
      <c r="A3781"/>
      <c r="B3781"/>
      <c r="C3781"/>
      <c r="D3781"/>
      <c r="E3781" s="333"/>
    </row>
    <row r="3782" spans="1:5" ht="14.25">
      <c r="A3782"/>
      <c r="B3782"/>
      <c r="C3782"/>
      <c r="D3782"/>
      <c r="E3782" s="250"/>
    </row>
    <row r="3783" spans="1:5" ht="14.25">
      <c r="A3783"/>
      <c r="B3783"/>
      <c r="C3783"/>
      <c r="D3783"/>
      <c r="E3783" s="333"/>
    </row>
    <row r="3784" spans="1:5" ht="14.25">
      <c r="A3784"/>
      <c r="B3784"/>
      <c r="C3784"/>
      <c r="D3784"/>
      <c r="E3784" s="250"/>
    </row>
    <row r="3785" spans="1:5" ht="14.25">
      <c r="A3785"/>
      <c r="B3785"/>
      <c r="C3785"/>
      <c r="D3785"/>
      <c r="E3785" s="333"/>
    </row>
    <row r="3786" spans="1:5" ht="14.25">
      <c r="A3786"/>
      <c r="B3786"/>
      <c r="C3786"/>
      <c r="D3786"/>
      <c r="E3786" s="250"/>
    </row>
    <row r="3787" spans="1:5" ht="14.25">
      <c r="A3787"/>
      <c r="B3787"/>
      <c r="C3787"/>
      <c r="D3787"/>
      <c r="E3787" s="250"/>
    </row>
    <row r="3788" spans="1:5" ht="14.25">
      <c r="A3788"/>
      <c r="B3788"/>
      <c r="C3788"/>
      <c r="D3788"/>
      <c r="E3788" s="250"/>
    </row>
    <row r="3789" spans="1:5" ht="14.25">
      <c r="A3789"/>
      <c r="B3789"/>
      <c r="C3789"/>
      <c r="D3789"/>
      <c r="E3789" s="250"/>
    </row>
    <row r="3790" spans="1:5" ht="14.25">
      <c r="A3790"/>
      <c r="B3790"/>
      <c r="C3790"/>
      <c r="D3790"/>
      <c r="E3790" s="250"/>
    </row>
    <row r="3791" spans="1:5" ht="14.25">
      <c r="A3791"/>
      <c r="B3791"/>
      <c r="C3791"/>
      <c r="D3791"/>
      <c r="E3791" s="250"/>
    </row>
    <row r="3792" spans="1:5" ht="14.25">
      <c r="A3792"/>
      <c r="B3792"/>
      <c r="C3792"/>
      <c r="D3792"/>
      <c r="E3792" s="250"/>
    </row>
    <row r="3793" spans="1:5" ht="14.25">
      <c r="A3793"/>
      <c r="B3793"/>
      <c r="C3793"/>
      <c r="D3793"/>
      <c r="E3793" s="250"/>
    </row>
    <row r="3794" spans="1:5" ht="14.25">
      <c r="A3794"/>
      <c r="B3794"/>
      <c r="C3794"/>
      <c r="D3794"/>
      <c r="E3794" s="250"/>
    </row>
    <row r="3795" spans="1:5" ht="14.25">
      <c r="A3795"/>
      <c r="B3795"/>
      <c r="C3795"/>
      <c r="D3795"/>
      <c r="E3795" s="250"/>
    </row>
    <row r="3796" spans="1:5" ht="14.25">
      <c r="A3796"/>
      <c r="B3796"/>
      <c r="C3796"/>
      <c r="D3796"/>
      <c r="E3796" s="250"/>
    </row>
    <row r="3797" spans="1:5" ht="14.25">
      <c r="A3797"/>
      <c r="B3797"/>
      <c r="C3797"/>
      <c r="D3797"/>
      <c r="E3797" s="250"/>
    </row>
    <row r="3798" spans="1:5" ht="14.25">
      <c r="A3798"/>
      <c r="B3798"/>
      <c r="C3798"/>
      <c r="D3798"/>
      <c r="E3798" s="333"/>
    </row>
    <row r="3799" spans="1:5" ht="14.25">
      <c r="A3799"/>
      <c r="B3799"/>
      <c r="C3799"/>
      <c r="D3799"/>
      <c r="E3799" s="333"/>
    </row>
    <row r="3800" spans="1:5" ht="14.25">
      <c r="A3800"/>
      <c r="B3800"/>
      <c r="C3800"/>
      <c r="D3800"/>
      <c r="E3800" s="333"/>
    </row>
    <row r="3801" spans="1:5" ht="14.25">
      <c r="A3801"/>
      <c r="B3801"/>
      <c r="C3801"/>
      <c r="D3801"/>
      <c r="E3801" s="250"/>
    </row>
    <row r="3802" spans="1:5" ht="14.25">
      <c r="A3802"/>
      <c r="B3802"/>
      <c r="C3802"/>
      <c r="D3802"/>
      <c r="E3802" s="250"/>
    </row>
    <row r="3803" spans="1:5" ht="14.25">
      <c r="A3803"/>
      <c r="B3803"/>
      <c r="C3803"/>
      <c r="D3803"/>
      <c r="E3803" s="250"/>
    </row>
    <row r="3804" spans="1:5" ht="14.25">
      <c r="A3804"/>
      <c r="B3804"/>
      <c r="C3804"/>
      <c r="D3804"/>
      <c r="E3804" s="250"/>
    </row>
    <row r="3805" spans="1:5" ht="14.25">
      <c r="A3805"/>
      <c r="B3805"/>
      <c r="C3805"/>
      <c r="D3805"/>
      <c r="E3805" s="250"/>
    </row>
    <row r="3806" spans="1:5" ht="14.25">
      <c r="A3806"/>
      <c r="B3806"/>
      <c r="C3806"/>
      <c r="D3806"/>
      <c r="E3806" s="250"/>
    </row>
    <row r="3807" spans="1:5" ht="14.25">
      <c r="A3807"/>
      <c r="B3807"/>
      <c r="C3807"/>
      <c r="D3807"/>
      <c r="E3807" s="333"/>
    </row>
    <row r="3808" spans="1:5" ht="14.25">
      <c r="A3808"/>
      <c r="B3808"/>
      <c r="C3808"/>
      <c r="D3808"/>
      <c r="E3808" s="250"/>
    </row>
    <row r="3809" spans="1:5" ht="14.25">
      <c r="A3809"/>
      <c r="B3809"/>
      <c r="C3809"/>
      <c r="D3809"/>
      <c r="E3809" s="333"/>
    </row>
    <row r="3810" spans="1:5" ht="14.25">
      <c r="A3810"/>
      <c r="B3810"/>
      <c r="C3810"/>
      <c r="D3810"/>
      <c r="E3810" s="250"/>
    </row>
    <row r="3811" spans="1:5" ht="14.25">
      <c r="A3811"/>
      <c r="B3811"/>
      <c r="C3811"/>
      <c r="D3811"/>
      <c r="E3811" s="250"/>
    </row>
    <row r="3812" spans="1:5" ht="14.25">
      <c r="A3812"/>
      <c r="B3812"/>
      <c r="C3812"/>
      <c r="D3812"/>
      <c r="E3812" s="250"/>
    </row>
    <row r="3813" spans="1:5" ht="14.25">
      <c r="A3813"/>
      <c r="B3813"/>
      <c r="C3813"/>
      <c r="D3813"/>
      <c r="E3813" s="250"/>
    </row>
    <row r="3814" spans="1:5" ht="14.25">
      <c r="A3814"/>
      <c r="B3814"/>
      <c r="C3814"/>
      <c r="D3814"/>
      <c r="E3814" s="250"/>
    </row>
    <row r="3815" spans="1:5" ht="14.25">
      <c r="A3815"/>
      <c r="B3815"/>
      <c r="C3815"/>
      <c r="D3815"/>
      <c r="E3815" s="250"/>
    </row>
    <row r="3816" spans="1:5" ht="14.25">
      <c r="A3816"/>
      <c r="B3816"/>
      <c r="C3816"/>
      <c r="D3816"/>
      <c r="E3816" s="250"/>
    </row>
    <row r="3817" spans="1:5" ht="14.25">
      <c r="A3817"/>
      <c r="B3817"/>
      <c r="C3817"/>
      <c r="D3817"/>
      <c r="E3817" s="250"/>
    </row>
    <row r="3818" spans="1:5" ht="14.25">
      <c r="A3818"/>
      <c r="B3818"/>
      <c r="C3818"/>
      <c r="D3818"/>
      <c r="E3818" s="250"/>
    </row>
    <row r="3819" spans="1:5" ht="14.25">
      <c r="A3819"/>
      <c r="B3819"/>
      <c r="C3819"/>
      <c r="D3819"/>
      <c r="E3819" s="250"/>
    </row>
    <row r="3820" spans="1:5" ht="14.25">
      <c r="A3820"/>
      <c r="B3820"/>
      <c r="C3820"/>
      <c r="D3820"/>
      <c r="E3820" s="250"/>
    </row>
    <row r="3821" spans="1:5" ht="14.25">
      <c r="A3821"/>
      <c r="B3821"/>
      <c r="C3821"/>
      <c r="D3821"/>
      <c r="E3821" s="250"/>
    </row>
    <row r="3822" spans="1:5" ht="14.25">
      <c r="A3822"/>
      <c r="B3822"/>
      <c r="C3822"/>
      <c r="D3822"/>
      <c r="E3822" s="250"/>
    </row>
    <row r="3823" spans="1:5" ht="14.25">
      <c r="A3823"/>
      <c r="B3823"/>
      <c r="C3823"/>
      <c r="D3823"/>
      <c r="E3823" s="250"/>
    </row>
    <row r="3824" spans="1:5" ht="14.25">
      <c r="A3824"/>
      <c r="B3824"/>
      <c r="C3824"/>
      <c r="D3824"/>
      <c r="E3824" s="250"/>
    </row>
    <row r="3825" spans="1:5" ht="14.25">
      <c r="A3825"/>
      <c r="B3825"/>
      <c r="C3825"/>
      <c r="D3825"/>
      <c r="E3825" s="250"/>
    </row>
    <row r="3826" spans="1:5" ht="14.25">
      <c r="A3826"/>
      <c r="B3826"/>
      <c r="C3826"/>
      <c r="D3826"/>
      <c r="E3826" s="250"/>
    </row>
    <row r="3827" spans="1:5" ht="14.25">
      <c r="A3827"/>
      <c r="B3827"/>
      <c r="C3827"/>
      <c r="D3827"/>
      <c r="E3827" s="250"/>
    </row>
    <row r="3828" spans="1:5" ht="14.25">
      <c r="A3828"/>
      <c r="B3828"/>
      <c r="C3828"/>
      <c r="D3828"/>
      <c r="E3828" s="250"/>
    </row>
    <row r="3829" spans="1:5" ht="14.25">
      <c r="A3829"/>
      <c r="B3829"/>
      <c r="C3829"/>
      <c r="D3829"/>
      <c r="E3829" s="250"/>
    </row>
    <row r="3830" spans="1:5" ht="14.25">
      <c r="A3830"/>
      <c r="B3830"/>
      <c r="C3830"/>
      <c r="D3830"/>
      <c r="E3830" s="250"/>
    </row>
    <row r="3831" spans="1:5" ht="14.25">
      <c r="A3831"/>
      <c r="B3831"/>
      <c r="C3831"/>
      <c r="D3831"/>
      <c r="E3831" s="250"/>
    </row>
    <row r="3832" spans="1:5" ht="14.25">
      <c r="A3832"/>
      <c r="B3832"/>
      <c r="C3832"/>
      <c r="D3832"/>
      <c r="E3832" s="250"/>
    </row>
    <row r="3833" spans="1:5" ht="14.25">
      <c r="A3833"/>
      <c r="B3833"/>
      <c r="C3833"/>
      <c r="D3833"/>
      <c r="E3833" s="250"/>
    </row>
    <row r="3834" spans="1:5" ht="14.25">
      <c r="A3834"/>
      <c r="B3834"/>
      <c r="C3834"/>
      <c r="D3834"/>
      <c r="E3834" s="250"/>
    </row>
    <row r="3835" spans="1:5" ht="14.25">
      <c r="A3835"/>
      <c r="B3835"/>
      <c r="C3835"/>
      <c r="D3835"/>
      <c r="E3835" s="250"/>
    </row>
    <row r="3836" spans="1:5" ht="14.25">
      <c r="A3836"/>
      <c r="B3836"/>
      <c r="C3836"/>
      <c r="D3836"/>
      <c r="E3836" s="250"/>
    </row>
    <row r="3837" spans="1:5" ht="14.25">
      <c r="A3837"/>
      <c r="B3837"/>
      <c r="C3837"/>
      <c r="D3837"/>
      <c r="E3837" s="250"/>
    </row>
    <row r="3838" spans="1:5" ht="14.25">
      <c r="A3838"/>
      <c r="B3838"/>
      <c r="C3838"/>
      <c r="D3838"/>
      <c r="E3838" s="250"/>
    </row>
    <row r="3839" spans="1:5" ht="14.25">
      <c r="A3839"/>
      <c r="B3839"/>
      <c r="C3839"/>
      <c r="D3839"/>
      <c r="E3839" s="250"/>
    </row>
    <row r="3840" spans="1:5" ht="14.25">
      <c r="A3840"/>
      <c r="B3840"/>
      <c r="C3840"/>
      <c r="D3840"/>
      <c r="E3840" s="250"/>
    </row>
    <row r="3841" spans="1:5" ht="14.25">
      <c r="A3841"/>
      <c r="B3841"/>
      <c r="C3841"/>
      <c r="D3841"/>
      <c r="E3841" s="333"/>
    </row>
    <row r="3842" spans="1:5" ht="14.25">
      <c r="A3842"/>
      <c r="B3842"/>
      <c r="C3842"/>
      <c r="D3842"/>
      <c r="E3842" s="250"/>
    </row>
    <row r="3843" spans="1:5" ht="14.25">
      <c r="A3843"/>
      <c r="B3843"/>
      <c r="C3843"/>
      <c r="D3843"/>
      <c r="E3843" s="250"/>
    </row>
    <row r="3844" spans="1:5" ht="14.25">
      <c r="A3844"/>
      <c r="B3844"/>
      <c r="C3844"/>
      <c r="D3844"/>
      <c r="E3844" s="250"/>
    </row>
    <row r="3845" spans="1:5" ht="14.25">
      <c r="A3845"/>
      <c r="B3845"/>
      <c r="C3845"/>
      <c r="D3845"/>
      <c r="E3845" s="250"/>
    </row>
    <row r="3846" spans="1:5" ht="14.25">
      <c r="A3846"/>
      <c r="B3846"/>
      <c r="C3846"/>
      <c r="D3846"/>
      <c r="E3846" s="250"/>
    </row>
    <row r="3847" spans="1:5" ht="14.25">
      <c r="A3847"/>
      <c r="B3847"/>
      <c r="C3847"/>
      <c r="D3847"/>
      <c r="E3847" s="250"/>
    </row>
    <row r="3848" spans="1:5" ht="14.25">
      <c r="A3848"/>
      <c r="B3848"/>
      <c r="C3848"/>
      <c r="D3848"/>
      <c r="E3848" s="250"/>
    </row>
    <row r="3849" spans="1:5" ht="14.25">
      <c r="A3849"/>
      <c r="B3849"/>
      <c r="C3849"/>
      <c r="D3849"/>
      <c r="E3849" s="250"/>
    </row>
    <row r="3850" spans="1:5" ht="14.25">
      <c r="A3850"/>
      <c r="B3850"/>
      <c r="C3850"/>
      <c r="D3850"/>
      <c r="E3850" s="250"/>
    </row>
    <row r="3851" spans="1:5" ht="14.25">
      <c r="A3851"/>
      <c r="B3851"/>
      <c r="C3851"/>
      <c r="D3851"/>
      <c r="E3851" s="250"/>
    </row>
    <row r="3852" spans="1:5" ht="14.25">
      <c r="A3852"/>
      <c r="B3852"/>
      <c r="C3852"/>
      <c r="D3852"/>
      <c r="E3852" s="250"/>
    </row>
    <row r="3853" spans="1:5" ht="14.25">
      <c r="A3853"/>
      <c r="B3853"/>
      <c r="C3853"/>
      <c r="D3853"/>
      <c r="E3853" s="250"/>
    </row>
    <row r="3854" spans="1:5" ht="14.25">
      <c r="A3854"/>
      <c r="B3854"/>
      <c r="C3854"/>
      <c r="D3854"/>
      <c r="E3854" s="250"/>
    </row>
    <row r="3855" spans="1:5" ht="14.25">
      <c r="A3855"/>
      <c r="B3855"/>
      <c r="C3855"/>
      <c r="D3855"/>
      <c r="E3855" s="250"/>
    </row>
    <row r="3856" spans="1:5" ht="14.25">
      <c r="A3856"/>
      <c r="B3856"/>
      <c r="C3856"/>
      <c r="D3856"/>
      <c r="E3856" s="333"/>
    </row>
    <row r="3857" spans="1:5" ht="14.25">
      <c r="A3857"/>
      <c r="B3857"/>
      <c r="C3857"/>
      <c r="D3857"/>
      <c r="E3857" s="250"/>
    </row>
    <row r="3858" spans="1:5" ht="14.25">
      <c r="A3858"/>
      <c r="B3858"/>
      <c r="C3858"/>
      <c r="D3858"/>
      <c r="E3858" s="333"/>
    </row>
    <row r="3859" spans="1:5" ht="14.25">
      <c r="A3859"/>
      <c r="B3859"/>
      <c r="C3859"/>
      <c r="D3859"/>
      <c r="E3859" s="250"/>
    </row>
    <row r="3860" spans="1:5" ht="14.25">
      <c r="A3860"/>
      <c r="B3860"/>
      <c r="C3860"/>
      <c r="D3860"/>
      <c r="E3860" s="250"/>
    </row>
    <row r="3861" spans="1:5" ht="14.25">
      <c r="A3861"/>
      <c r="B3861"/>
      <c r="C3861"/>
      <c r="D3861"/>
      <c r="E3861" s="333"/>
    </row>
    <row r="3862" spans="1:5" ht="14.25">
      <c r="A3862"/>
      <c r="B3862"/>
      <c r="C3862"/>
      <c r="D3862"/>
      <c r="E3862" s="250"/>
    </row>
    <row r="3863" spans="1:5" ht="14.25">
      <c r="A3863"/>
      <c r="B3863"/>
      <c r="C3863"/>
      <c r="D3863"/>
      <c r="E3863" s="250"/>
    </row>
    <row r="3864" spans="1:5" ht="14.25">
      <c r="A3864"/>
      <c r="B3864"/>
      <c r="C3864"/>
      <c r="D3864"/>
      <c r="E3864" s="250"/>
    </row>
    <row r="3865" spans="1:5" ht="14.25">
      <c r="A3865"/>
      <c r="B3865"/>
      <c r="C3865"/>
      <c r="D3865"/>
      <c r="E3865" s="250"/>
    </row>
    <row r="3866" spans="1:5" ht="14.25">
      <c r="A3866"/>
      <c r="B3866"/>
      <c r="C3866"/>
      <c r="D3866"/>
      <c r="E3866" s="250"/>
    </row>
    <row r="3867" spans="1:5" ht="14.25">
      <c r="A3867"/>
      <c r="B3867"/>
      <c r="C3867"/>
      <c r="D3867"/>
      <c r="E3867" s="333"/>
    </row>
    <row r="3868" spans="1:5" ht="14.25">
      <c r="A3868"/>
      <c r="B3868"/>
      <c r="C3868"/>
      <c r="D3868"/>
      <c r="E3868" s="333"/>
    </row>
    <row r="3869" spans="1:5" ht="14.25">
      <c r="A3869"/>
      <c r="B3869"/>
      <c r="C3869"/>
      <c r="D3869"/>
      <c r="E3869" s="250"/>
    </row>
    <row r="3870" spans="1:5" ht="14.25">
      <c r="A3870"/>
      <c r="B3870"/>
      <c r="C3870"/>
      <c r="D3870"/>
      <c r="E3870" s="250"/>
    </row>
    <row r="3871" spans="1:5" ht="14.25">
      <c r="A3871"/>
      <c r="B3871"/>
      <c r="C3871"/>
      <c r="D3871"/>
      <c r="E3871" s="250"/>
    </row>
    <row r="3872" spans="1:5" ht="14.25">
      <c r="A3872"/>
      <c r="B3872"/>
      <c r="C3872"/>
      <c r="D3872"/>
      <c r="E3872" s="250"/>
    </row>
    <row r="3873" spans="1:5" ht="14.25">
      <c r="A3873"/>
      <c r="B3873"/>
      <c r="C3873"/>
      <c r="D3873"/>
      <c r="E3873" s="250"/>
    </row>
    <row r="3874" spans="1:5" ht="14.25">
      <c r="A3874"/>
      <c r="B3874"/>
      <c r="C3874"/>
      <c r="D3874"/>
      <c r="E3874" s="333"/>
    </row>
    <row r="3875" spans="1:5" ht="14.25">
      <c r="A3875"/>
      <c r="B3875"/>
      <c r="C3875"/>
      <c r="D3875"/>
      <c r="E3875" s="250"/>
    </row>
    <row r="3876" spans="1:5" ht="14.25">
      <c r="A3876"/>
      <c r="B3876"/>
      <c r="C3876"/>
      <c r="D3876"/>
      <c r="E3876" s="250"/>
    </row>
    <row r="3877" spans="1:5" ht="14.25">
      <c r="A3877"/>
      <c r="B3877"/>
      <c r="C3877"/>
      <c r="D3877"/>
      <c r="E3877" s="250"/>
    </row>
    <row r="3878" spans="1:5" ht="14.25">
      <c r="A3878"/>
      <c r="B3878"/>
      <c r="C3878"/>
      <c r="D3878"/>
      <c r="E3878" s="250"/>
    </row>
    <row r="3879" spans="1:5" ht="14.25">
      <c r="A3879"/>
      <c r="B3879"/>
      <c r="C3879"/>
      <c r="D3879"/>
      <c r="E3879" s="250"/>
    </row>
    <row r="3880" spans="1:5" ht="14.25">
      <c r="A3880"/>
      <c r="B3880"/>
      <c r="C3880"/>
      <c r="D3880"/>
      <c r="E3880" s="250"/>
    </row>
    <row r="3881" spans="1:5" ht="14.25">
      <c r="A3881"/>
      <c r="B3881"/>
      <c r="C3881"/>
      <c r="D3881"/>
      <c r="E3881" s="250"/>
    </row>
    <row r="3882" spans="1:5" ht="14.25">
      <c r="A3882"/>
      <c r="B3882"/>
      <c r="C3882"/>
      <c r="D3882"/>
      <c r="E3882" s="250"/>
    </row>
    <row r="3883" spans="1:5" ht="14.25">
      <c r="A3883"/>
      <c r="B3883"/>
      <c r="C3883"/>
      <c r="D3883"/>
      <c r="E3883" s="250"/>
    </row>
    <row r="3884" spans="1:5" ht="14.25">
      <c r="A3884"/>
      <c r="B3884"/>
      <c r="C3884"/>
      <c r="D3884"/>
      <c r="E3884" s="250"/>
    </row>
    <row r="3885" spans="1:5" ht="14.25">
      <c r="A3885"/>
      <c r="B3885"/>
      <c r="C3885"/>
      <c r="D3885"/>
      <c r="E3885" s="250"/>
    </row>
    <row r="3886" spans="1:5" ht="14.25">
      <c r="A3886"/>
      <c r="B3886"/>
      <c r="C3886"/>
      <c r="D3886"/>
      <c r="E3886" s="250"/>
    </row>
    <row r="3887" spans="1:5" ht="14.25">
      <c r="A3887"/>
      <c r="B3887"/>
      <c r="C3887"/>
      <c r="D3887"/>
      <c r="E3887" s="250"/>
    </row>
    <row r="3888" spans="1:5" ht="14.25">
      <c r="A3888"/>
      <c r="B3888"/>
      <c r="C3888"/>
      <c r="D3888"/>
      <c r="E3888" s="250"/>
    </row>
    <row r="3889" spans="1:5" ht="14.25">
      <c r="A3889"/>
      <c r="B3889"/>
      <c r="C3889"/>
      <c r="D3889"/>
      <c r="E3889" s="250"/>
    </row>
    <row r="3890" spans="1:5" ht="14.25">
      <c r="A3890"/>
      <c r="B3890"/>
      <c r="C3890"/>
      <c r="D3890"/>
      <c r="E3890" s="250"/>
    </row>
    <row r="3891" spans="1:5" ht="14.25">
      <c r="A3891"/>
      <c r="B3891"/>
      <c r="C3891"/>
      <c r="D3891"/>
      <c r="E3891" s="250"/>
    </row>
    <row r="3892" spans="1:5" ht="14.25">
      <c r="A3892"/>
      <c r="B3892"/>
      <c r="C3892"/>
      <c r="D3892"/>
      <c r="E3892" s="250"/>
    </row>
    <row r="3893" spans="1:5" ht="14.25">
      <c r="A3893"/>
      <c r="B3893"/>
      <c r="C3893"/>
      <c r="D3893"/>
      <c r="E3893" s="250"/>
    </row>
    <row r="3894" spans="1:5" ht="14.25">
      <c r="A3894"/>
      <c r="B3894"/>
      <c r="C3894"/>
      <c r="D3894"/>
      <c r="E3894" s="250"/>
    </row>
    <row r="3895" spans="1:5" ht="14.25">
      <c r="A3895"/>
      <c r="B3895"/>
      <c r="C3895"/>
      <c r="D3895"/>
      <c r="E3895" s="250"/>
    </row>
    <row r="3896" spans="1:5" ht="14.25">
      <c r="A3896"/>
      <c r="B3896"/>
      <c r="C3896"/>
      <c r="D3896"/>
      <c r="E3896" s="250"/>
    </row>
    <row r="3897" spans="1:5" ht="14.25">
      <c r="A3897"/>
      <c r="B3897"/>
      <c r="C3897"/>
      <c r="D3897"/>
      <c r="E3897" s="333"/>
    </row>
    <row r="3898" spans="1:5" ht="14.25">
      <c r="A3898"/>
      <c r="B3898"/>
      <c r="C3898"/>
      <c r="D3898"/>
      <c r="E3898" s="250"/>
    </row>
    <row r="3899" spans="1:5" ht="14.25">
      <c r="A3899"/>
      <c r="B3899"/>
      <c r="C3899"/>
      <c r="D3899"/>
      <c r="E3899" s="250"/>
    </row>
    <row r="3900" spans="1:5" ht="14.25">
      <c r="A3900"/>
      <c r="B3900"/>
      <c r="C3900"/>
      <c r="D3900"/>
      <c r="E3900" s="333"/>
    </row>
    <row r="3901" spans="1:5" ht="14.25">
      <c r="A3901"/>
      <c r="B3901"/>
      <c r="C3901"/>
      <c r="D3901"/>
      <c r="E3901" s="333"/>
    </row>
    <row r="3902" spans="1:5" ht="14.25">
      <c r="A3902"/>
      <c r="B3902"/>
      <c r="C3902"/>
      <c r="D3902"/>
      <c r="E3902" s="333"/>
    </row>
    <row r="3903" spans="1:5" ht="14.25">
      <c r="A3903"/>
      <c r="B3903"/>
      <c r="C3903"/>
      <c r="D3903"/>
      <c r="E3903" s="333"/>
    </row>
    <row r="3904" spans="1:5" ht="14.25">
      <c r="A3904"/>
      <c r="B3904"/>
      <c r="C3904"/>
      <c r="D3904"/>
      <c r="E3904" s="333"/>
    </row>
    <row r="3905" spans="1:5" ht="14.25">
      <c r="A3905"/>
      <c r="B3905"/>
      <c r="C3905"/>
      <c r="D3905"/>
      <c r="E3905" s="333"/>
    </row>
    <row r="3906" spans="1:5" ht="14.25">
      <c r="A3906"/>
      <c r="B3906"/>
      <c r="C3906"/>
      <c r="D3906"/>
      <c r="E3906" s="333"/>
    </row>
    <row r="3907" spans="1:5" ht="14.25">
      <c r="A3907"/>
      <c r="B3907"/>
      <c r="C3907"/>
      <c r="D3907"/>
      <c r="E3907" s="333"/>
    </row>
    <row r="3908" spans="1:5" ht="14.25">
      <c r="A3908"/>
      <c r="B3908"/>
      <c r="C3908"/>
      <c r="D3908"/>
      <c r="E3908" s="250"/>
    </row>
    <row r="3909" spans="1:5" ht="14.25">
      <c r="A3909"/>
      <c r="B3909"/>
      <c r="C3909"/>
      <c r="D3909"/>
      <c r="E3909" s="250"/>
    </row>
    <row r="3910" spans="1:5" ht="14.25">
      <c r="A3910"/>
      <c r="B3910"/>
      <c r="C3910"/>
      <c r="D3910"/>
      <c r="E3910" s="250"/>
    </row>
    <row r="3911" spans="1:5" ht="14.25">
      <c r="A3911"/>
      <c r="B3911"/>
      <c r="C3911"/>
      <c r="D3911"/>
      <c r="E3911" s="250"/>
    </row>
    <row r="3912" spans="1:5" ht="14.25">
      <c r="A3912"/>
      <c r="B3912"/>
      <c r="C3912"/>
      <c r="D3912"/>
      <c r="E3912" s="250"/>
    </row>
    <row r="3913" spans="1:5" ht="14.25">
      <c r="A3913"/>
      <c r="B3913"/>
      <c r="C3913"/>
      <c r="D3913"/>
      <c r="E3913" s="250"/>
    </row>
    <row r="3914" spans="1:5" ht="14.25">
      <c r="A3914"/>
      <c r="B3914"/>
      <c r="C3914"/>
      <c r="D3914"/>
      <c r="E3914" s="250"/>
    </row>
    <row r="3915" spans="1:5" ht="14.25">
      <c r="A3915"/>
      <c r="B3915"/>
      <c r="C3915"/>
      <c r="D3915"/>
      <c r="E3915" s="250"/>
    </row>
    <row r="3916" spans="1:5" ht="14.25">
      <c r="A3916"/>
      <c r="B3916"/>
      <c r="C3916"/>
      <c r="D3916"/>
      <c r="E3916" s="250"/>
    </row>
    <row r="3917" spans="1:5" ht="14.25">
      <c r="A3917"/>
      <c r="B3917"/>
      <c r="C3917"/>
      <c r="D3917"/>
      <c r="E3917" s="250"/>
    </row>
    <row r="3918" spans="1:5" ht="14.25">
      <c r="A3918"/>
      <c r="B3918"/>
      <c r="C3918"/>
      <c r="D3918"/>
      <c r="E3918" s="250"/>
    </row>
    <row r="3919" spans="1:5" ht="14.25">
      <c r="A3919"/>
      <c r="B3919"/>
      <c r="C3919"/>
      <c r="D3919"/>
      <c r="E3919" s="250"/>
    </row>
    <row r="3920" spans="1:5" ht="14.25">
      <c r="A3920"/>
      <c r="B3920"/>
      <c r="C3920"/>
      <c r="D3920"/>
      <c r="E3920" s="250"/>
    </row>
    <row r="3921" spans="1:5" ht="14.25">
      <c r="A3921"/>
      <c r="B3921"/>
      <c r="C3921"/>
      <c r="D3921"/>
      <c r="E3921" s="250"/>
    </row>
    <row r="3922" spans="1:5" ht="14.25">
      <c r="A3922"/>
      <c r="B3922"/>
      <c r="C3922"/>
      <c r="D3922"/>
      <c r="E3922" s="250"/>
    </row>
    <row r="3923" spans="1:5" ht="14.25">
      <c r="A3923"/>
      <c r="B3923"/>
      <c r="C3923"/>
      <c r="D3923"/>
      <c r="E3923" s="250"/>
    </row>
    <row r="3924" spans="1:5" ht="14.25">
      <c r="A3924"/>
      <c r="B3924"/>
      <c r="C3924"/>
      <c r="D3924"/>
      <c r="E3924" s="250"/>
    </row>
    <row r="3925" spans="1:5" ht="14.25">
      <c r="A3925"/>
      <c r="B3925"/>
      <c r="C3925"/>
      <c r="D3925"/>
      <c r="E3925" s="250"/>
    </row>
    <row r="3926" spans="1:5" ht="14.25">
      <c r="A3926"/>
      <c r="B3926"/>
      <c r="C3926"/>
      <c r="D3926"/>
      <c r="E3926" s="333"/>
    </row>
    <row r="3927" spans="1:5" ht="14.25">
      <c r="A3927"/>
      <c r="B3927"/>
      <c r="C3927"/>
      <c r="D3927"/>
      <c r="E3927" s="250"/>
    </row>
    <row r="3928" spans="1:5" ht="14.25">
      <c r="A3928"/>
      <c r="B3928"/>
      <c r="C3928"/>
      <c r="D3928"/>
      <c r="E3928" s="250"/>
    </row>
    <row r="3929" spans="1:5" ht="14.25">
      <c r="A3929"/>
      <c r="B3929"/>
      <c r="C3929"/>
      <c r="D3929"/>
      <c r="E3929" s="250"/>
    </row>
    <row r="3930" spans="1:5" ht="14.25">
      <c r="A3930"/>
      <c r="B3930"/>
      <c r="C3930"/>
      <c r="D3930"/>
      <c r="E3930" s="250"/>
    </row>
    <row r="3931" spans="1:5" ht="14.25">
      <c r="A3931"/>
      <c r="B3931"/>
      <c r="C3931"/>
      <c r="D3931"/>
      <c r="E3931" s="250"/>
    </row>
    <row r="3932" spans="1:5" ht="14.25">
      <c r="A3932"/>
      <c r="B3932"/>
      <c r="C3932"/>
      <c r="D3932"/>
      <c r="E3932" s="250"/>
    </row>
    <row r="3933" spans="1:5" ht="14.25">
      <c r="A3933"/>
      <c r="B3933"/>
      <c r="C3933"/>
      <c r="D3933"/>
      <c r="E3933" s="250"/>
    </row>
    <row r="3934" spans="1:5" ht="14.25">
      <c r="A3934"/>
      <c r="B3934"/>
      <c r="C3934"/>
      <c r="D3934"/>
      <c r="E3934" s="250"/>
    </row>
    <row r="3935" spans="1:5" ht="14.25">
      <c r="A3935"/>
      <c r="B3935"/>
      <c r="C3935"/>
      <c r="D3935"/>
      <c r="E3935" s="250"/>
    </row>
    <row r="3936" spans="1:5" ht="14.25">
      <c r="A3936"/>
      <c r="B3936"/>
      <c r="C3936"/>
      <c r="D3936"/>
      <c r="E3936" s="250"/>
    </row>
    <row r="3937" spans="1:5" ht="14.25">
      <c r="A3937"/>
      <c r="B3937"/>
      <c r="C3937"/>
      <c r="D3937"/>
      <c r="E3937" s="250"/>
    </row>
    <row r="3938" spans="1:5" ht="14.25">
      <c r="A3938"/>
      <c r="B3938"/>
      <c r="C3938"/>
      <c r="D3938"/>
      <c r="E3938" s="250"/>
    </row>
    <row r="3939" spans="1:5" ht="14.25">
      <c r="A3939"/>
      <c r="B3939"/>
      <c r="C3939"/>
      <c r="D3939"/>
      <c r="E3939" s="250"/>
    </row>
    <row r="3940" spans="1:5" ht="14.25">
      <c r="A3940"/>
      <c r="B3940"/>
      <c r="C3940"/>
      <c r="D3940"/>
      <c r="E3940" s="250"/>
    </row>
    <row r="3941" spans="1:5" ht="14.25">
      <c r="A3941"/>
      <c r="B3941"/>
      <c r="C3941"/>
      <c r="D3941"/>
      <c r="E3941" s="250"/>
    </row>
    <row r="3942" spans="1:5" ht="14.25">
      <c r="A3942"/>
      <c r="B3942"/>
      <c r="C3942"/>
      <c r="D3942"/>
      <c r="E3942" s="250"/>
    </row>
    <row r="3943" spans="1:5" ht="14.25">
      <c r="A3943"/>
      <c r="B3943"/>
      <c r="C3943"/>
      <c r="D3943"/>
      <c r="E3943" s="250"/>
    </row>
    <row r="3944" spans="1:5" ht="14.25">
      <c r="A3944"/>
      <c r="B3944"/>
      <c r="C3944"/>
      <c r="D3944"/>
      <c r="E3944" s="250"/>
    </row>
    <row r="3945" spans="1:5" ht="14.25">
      <c r="A3945"/>
      <c r="B3945"/>
      <c r="C3945"/>
      <c r="D3945"/>
      <c r="E3945" s="333"/>
    </row>
    <row r="3946" spans="1:5" ht="14.25">
      <c r="A3946"/>
      <c r="B3946"/>
      <c r="C3946"/>
      <c r="D3946"/>
      <c r="E3946" s="250"/>
    </row>
    <row r="3947" spans="1:5" ht="14.25">
      <c r="A3947"/>
      <c r="B3947"/>
      <c r="C3947"/>
      <c r="D3947"/>
      <c r="E3947" s="250"/>
    </row>
    <row r="3948" spans="1:5" ht="14.25">
      <c r="A3948"/>
      <c r="B3948"/>
      <c r="C3948"/>
      <c r="D3948"/>
      <c r="E3948" s="250"/>
    </row>
    <row r="3949" spans="1:5" ht="14.25">
      <c r="A3949"/>
      <c r="B3949"/>
      <c r="C3949"/>
      <c r="D3949"/>
      <c r="E3949" s="250"/>
    </row>
    <row r="3950" spans="1:5" ht="14.25">
      <c r="A3950"/>
      <c r="B3950"/>
      <c r="C3950"/>
      <c r="D3950"/>
      <c r="E3950" s="250"/>
    </row>
    <row r="3951" spans="1:5" ht="14.25">
      <c r="A3951"/>
      <c r="B3951"/>
      <c r="C3951"/>
      <c r="D3951"/>
      <c r="E3951" s="250"/>
    </row>
    <row r="3952" spans="1:5" ht="14.25">
      <c r="A3952"/>
      <c r="B3952"/>
      <c r="C3952"/>
      <c r="D3952"/>
      <c r="E3952" s="250"/>
    </row>
    <row r="3953" spans="1:5" ht="14.25">
      <c r="A3953"/>
      <c r="B3953"/>
      <c r="C3953"/>
      <c r="D3953"/>
      <c r="E3953" s="250"/>
    </row>
    <row r="3954" spans="1:5" ht="14.25">
      <c r="A3954"/>
      <c r="B3954"/>
      <c r="C3954"/>
      <c r="D3954"/>
      <c r="E3954" s="250"/>
    </row>
    <row r="3955" spans="1:5" ht="14.25">
      <c r="A3955"/>
      <c r="B3955"/>
      <c r="C3955"/>
      <c r="D3955"/>
      <c r="E3955" s="250"/>
    </row>
    <row r="3956" spans="1:5" ht="14.25">
      <c r="A3956"/>
      <c r="B3956"/>
      <c r="C3956"/>
      <c r="D3956"/>
      <c r="E3956" s="250"/>
    </row>
    <row r="3957" spans="1:5" ht="14.25">
      <c r="A3957"/>
      <c r="B3957"/>
      <c r="C3957"/>
      <c r="D3957"/>
      <c r="E3957" s="250"/>
    </row>
    <row r="3958" spans="1:5" ht="14.25">
      <c r="A3958"/>
      <c r="B3958"/>
      <c r="C3958"/>
      <c r="D3958"/>
      <c r="E3958" s="250"/>
    </row>
    <row r="3959" spans="1:5" ht="14.25">
      <c r="A3959"/>
      <c r="B3959"/>
      <c r="C3959"/>
      <c r="D3959"/>
      <c r="E3959" s="250"/>
    </row>
    <row r="3960" spans="1:5" ht="14.25">
      <c r="A3960"/>
      <c r="B3960"/>
      <c r="C3960"/>
      <c r="D3960"/>
      <c r="E3960" s="250"/>
    </row>
    <row r="3961" spans="1:5" ht="14.25">
      <c r="A3961"/>
      <c r="B3961"/>
      <c r="C3961"/>
      <c r="D3961"/>
      <c r="E3961" s="250"/>
    </row>
    <row r="3962" spans="1:5" ht="14.25">
      <c r="A3962"/>
      <c r="B3962"/>
      <c r="C3962"/>
      <c r="D3962"/>
      <c r="E3962" s="250"/>
    </row>
    <row r="3963" spans="1:5" ht="14.25">
      <c r="A3963"/>
      <c r="B3963"/>
      <c r="C3963"/>
      <c r="D3963"/>
      <c r="E3963" s="250"/>
    </row>
    <row r="3964" spans="1:5" ht="14.25">
      <c r="A3964"/>
      <c r="B3964"/>
      <c r="C3964"/>
      <c r="D3964"/>
      <c r="E3964" s="250"/>
    </row>
    <row r="3965" spans="1:5" ht="14.25">
      <c r="A3965"/>
      <c r="B3965"/>
      <c r="C3965"/>
      <c r="D3965"/>
      <c r="E3965" s="250"/>
    </row>
    <row r="3966" spans="1:5" ht="14.25">
      <c r="A3966"/>
      <c r="B3966"/>
      <c r="C3966"/>
      <c r="D3966"/>
      <c r="E3966" s="250"/>
    </row>
    <row r="3967" spans="1:5" ht="14.25">
      <c r="A3967"/>
      <c r="B3967"/>
      <c r="C3967"/>
      <c r="D3967"/>
      <c r="E3967" s="250"/>
    </row>
    <row r="3968" spans="1:5" ht="14.25">
      <c r="A3968"/>
      <c r="B3968"/>
      <c r="C3968"/>
      <c r="D3968"/>
      <c r="E3968" s="250"/>
    </row>
    <row r="3969" spans="1:5" ht="14.25">
      <c r="A3969"/>
      <c r="B3969"/>
      <c r="C3969"/>
      <c r="D3969"/>
      <c r="E3969" s="250"/>
    </row>
    <row r="3970" spans="1:5" ht="14.25">
      <c r="A3970"/>
      <c r="B3970"/>
      <c r="C3970"/>
      <c r="D3970"/>
      <c r="E3970" s="250"/>
    </row>
    <row r="3971" spans="1:5" ht="14.25">
      <c r="A3971"/>
      <c r="B3971"/>
      <c r="C3971"/>
      <c r="D3971"/>
      <c r="E3971" s="250"/>
    </row>
    <row r="3972" spans="1:5" ht="14.25">
      <c r="A3972"/>
      <c r="B3972"/>
      <c r="C3972"/>
      <c r="D3972"/>
      <c r="E3972" s="250"/>
    </row>
    <row r="3973" spans="1:5" ht="14.25">
      <c r="A3973"/>
      <c r="B3973"/>
      <c r="C3973"/>
      <c r="D3973"/>
      <c r="E3973" s="250"/>
    </row>
    <row r="3974" spans="1:5" ht="14.25">
      <c r="A3974"/>
      <c r="B3974"/>
      <c r="C3974"/>
      <c r="D3974"/>
      <c r="E3974" s="250"/>
    </row>
    <row r="3975" spans="1:5" ht="14.25">
      <c r="A3975"/>
      <c r="B3975"/>
      <c r="C3975"/>
      <c r="D3975"/>
      <c r="E3975" s="250"/>
    </row>
    <row r="3976" spans="1:5" ht="14.25">
      <c r="A3976"/>
      <c r="B3976"/>
      <c r="C3976"/>
      <c r="D3976"/>
      <c r="E3976" s="250"/>
    </row>
    <row r="3977" spans="1:5" ht="14.25">
      <c r="A3977"/>
      <c r="B3977"/>
      <c r="C3977"/>
      <c r="D3977"/>
      <c r="E3977" s="250"/>
    </row>
    <row r="3978" spans="1:5" ht="14.25">
      <c r="A3978"/>
      <c r="B3978"/>
      <c r="C3978"/>
      <c r="D3978"/>
      <c r="E3978" s="250"/>
    </row>
    <row r="3979" spans="1:5" ht="14.25">
      <c r="A3979"/>
      <c r="B3979"/>
      <c r="C3979"/>
      <c r="D3979"/>
      <c r="E3979" s="250"/>
    </row>
    <row r="3980" spans="1:5" ht="14.25">
      <c r="A3980"/>
      <c r="B3980"/>
      <c r="C3980"/>
      <c r="D3980"/>
      <c r="E3980" s="250"/>
    </row>
    <row r="3981" spans="1:5" ht="14.25">
      <c r="A3981"/>
      <c r="B3981"/>
      <c r="C3981"/>
      <c r="D3981"/>
      <c r="E3981" s="250"/>
    </row>
    <row r="3982" spans="1:5" ht="14.25">
      <c r="A3982"/>
      <c r="B3982"/>
      <c r="C3982"/>
      <c r="D3982"/>
      <c r="E3982" s="250"/>
    </row>
    <row r="3983" spans="1:5" ht="14.25">
      <c r="A3983"/>
      <c r="B3983"/>
      <c r="C3983"/>
      <c r="D3983"/>
      <c r="E3983" s="250"/>
    </row>
    <row r="3984" spans="1:5" ht="14.25">
      <c r="A3984"/>
      <c r="B3984"/>
      <c r="C3984"/>
      <c r="D3984"/>
      <c r="E3984" s="250"/>
    </row>
    <row r="3985" spans="1:5" ht="14.25">
      <c r="A3985"/>
      <c r="B3985"/>
      <c r="C3985"/>
      <c r="D3985"/>
      <c r="E3985" s="250"/>
    </row>
    <row r="3986" spans="1:5" ht="14.25">
      <c r="A3986"/>
      <c r="B3986"/>
      <c r="C3986"/>
      <c r="D3986"/>
      <c r="E3986" s="250"/>
    </row>
    <row r="3987" spans="1:5" ht="14.25">
      <c r="A3987"/>
      <c r="B3987"/>
      <c r="C3987"/>
      <c r="D3987"/>
      <c r="E3987" s="250"/>
    </row>
    <row r="3988" spans="1:5" ht="14.25">
      <c r="A3988"/>
      <c r="B3988"/>
      <c r="C3988"/>
      <c r="D3988"/>
      <c r="E3988" s="250"/>
    </row>
    <row r="3989" spans="1:5" ht="14.25">
      <c r="A3989"/>
      <c r="B3989"/>
      <c r="C3989"/>
      <c r="D3989"/>
      <c r="E3989" s="250"/>
    </row>
    <row r="3990" spans="1:5" ht="14.25">
      <c r="A3990"/>
      <c r="B3990"/>
      <c r="C3990"/>
      <c r="D3990"/>
      <c r="E3990" s="250"/>
    </row>
    <row r="3991" spans="1:5" ht="14.25">
      <c r="A3991"/>
      <c r="B3991"/>
      <c r="C3991"/>
      <c r="D3991"/>
      <c r="E3991" s="250"/>
    </row>
    <row r="3992" spans="1:5" ht="14.25">
      <c r="A3992"/>
      <c r="B3992"/>
      <c r="C3992"/>
      <c r="D3992"/>
      <c r="E3992" s="250"/>
    </row>
    <row r="3993" spans="1:5" ht="14.25">
      <c r="A3993"/>
      <c r="B3993"/>
      <c r="C3993"/>
      <c r="D3993"/>
      <c r="E3993" s="250"/>
    </row>
    <row r="3994" spans="1:5" ht="14.25">
      <c r="A3994"/>
      <c r="B3994"/>
      <c r="C3994"/>
      <c r="D3994"/>
      <c r="E3994" s="250"/>
    </row>
    <row r="3995" spans="1:5" ht="14.25">
      <c r="A3995"/>
      <c r="B3995"/>
      <c r="C3995"/>
      <c r="D3995"/>
      <c r="E3995" s="250"/>
    </row>
    <row r="3996" spans="1:5" ht="14.25">
      <c r="A3996"/>
      <c r="B3996"/>
      <c r="C3996"/>
      <c r="D3996"/>
      <c r="E3996" s="250"/>
    </row>
    <row r="3997" spans="1:5" ht="14.25">
      <c r="A3997"/>
      <c r="B3997"/>
      <c r="C3997"/>
      <c r="D3997"/>
      <c r="E3997" s="250"/>
    </row>
    <row r="3998" spans="1:5" ht="14.25">
      <c r="A3998"/>
      <c r="B3998"/>
      <c r="C3998"/>
      <c r="D3998"/>
      <c r="E3998" s="250"/>
    </row>
    <row r="3999" spans="1:5" ht="14.25">
      <c r="A3999"/>
      <c r="B3999"/>
      <c r="C3999"/>
      <c r="D3999"/>
      <c r="E3999" s="250"/>
    </row>
    <row r="4000" spans="1:5" ht="14.25">
      <c r="A4000"/>
      <c r="B4000"/>
      <c r="C4000"/>
      <c r="D4000"/>
      <c r="E4000" s="250"/>
    </row>
    <row r="4001" spans="1:5" ht="14.25">
      <c r="A4001"/>
      <c r="B4001"/>
      <c r="C4001"/>
      <c r="D4001"/>
      <c r="E4001" s="250"/>
    </row>
    <row r="4002" spans="1:5" ht="14.25">
      <c r="A4002"/>
      <c r="B4002"/>
      <c r="C4002"/>
      <c r="D4002"/>
      <c r="E4002" s="250"/>
    </row>
    <row r="4003" spans="1:5" ht="14.25">
      <c r="A4003"/>
      <c r="B4003"/>
      <c r="C4003"/>
      <c r="D4003"/>
      <c r="E4003" s="250"/>
    </row>
    <row r="4004" spans="1:5" ht="14.25">
      <c r="A4004"/>
      <c r="B4004"/>
      <c r="C4004"/>
      <c r="D4004"/>
      <c r="E4004" s="250"/>
    </row>
    <row r="4005" spans="1:5" ht="14.25">
      <c r="A4005"/>
      <c r="B4005"/>
      <c r="C4005"/>
      <c r="D4005"/>
      <c r="E4005" s="250"/>
    </row>
    <row r="4006" spans="1:5" ht="14.25">
      <c r="A4006"/>
      <c r="B4006"/>
      <c r="C4006"/>
      <c r="D4006"/>
      <c r="E4006" s="250"/>
    </row>
    <row r="4007" spans="1:5" ht="14.25">
      <c r="A4007"/>
      <c r="B4007"/>
      <c r="C4007"/>
      <c r="D4007"/>
      <c r="E4007" s="250"/>
    </row>
    <row r="4008" spans="1:5" ht="14.25">
      <c r="A4008"/>
      <c r="B4008"/>
      <c r="C4008"/>
      <c r="D4008"/>
      <c r="E4008" s="250"/>
    </row>
    <row r="4009" spans="1:5" ht="14.25">
      <c r="A4009"/>
      <c r="B4009"/>
      <c r="C4009"/>
      <c r="D4009"/>
      <c r="E4009" s="250"/>
    </row>
    <row r="4010" spans="1:5" ht="14.25">
      <c r="A4010"/>
      <c r="B4010"/>
      <c r="C4010"/>
      <c r="D4010"/>
      <c r="E4010" s="250"/>
    </row>
    <row r="4011" spans="1:5" ht="14.25">
      <c r="A4011"/>
      <c r="B4011"/>
      <c r="C4011"/>
      <c r="D4011"/>
      <c r="E4011" s="250"/>
    </row>
    <row r="4012" spans="1:5" ht="14.25">
      <c r="A4012"/>
      <c r="B4012"/>
      <c r="C4012"/>
      <c r="D4012"/>
      <c r="E4012" s="250"/>
    </row>
    <row r="4013" spans="1:5" ht="14.25">
      <c r="A4013"/>
      <c r="B4013"/>
      <c r="C4013"/>
      <c r="D4013"/>
      <c r="E4013" s="250"/>
    </row>
    <row r="4014" spans="1:5" ht="14.25">
      <c r="A4014"/>
      <c r="B4014"/>
      <c r="C4014"/>
      <c r="D4014"/>
      <c r="E4014" s="250"/>
    </row>
    <row r="4015" spans="1:5" ht="14.25">
      <c r="A4015"/>
      <c r="B4015"/>
      <c r="C4015"/>
      <c r="D4015"/>
      <c r="E4015" s="250"/>
    </row>
    <row r="4016" spans="1:5" ht="14.25">
      <c r="A4016"/>
      <c r="B4016"/>
      <c r="C4016"/>
      <c r="D4016"/>
      <c r="E4016" s="250"/>
    </row>
    <row r="4017" spans="1:5" ht="14.25">
      <c r="A4017"/>
      <c r="B4017"/>
      <c r="C4017"/>
      <c r="D4017"/>
      <c r="E4017" s="250"/>
    </row>
    <row r="4018" spans="1:5" ht="14.25">
      <c r="A4018"/>
      <c r="B4018"/>
      <c r="C4018"/>
      <c r="D4018"/>
      <c r="E4018" s="250"/>
    </row>
    <row r="4019" spans="1:5" ht="14.25">
      <c r="A4019"/>
      <c r="B4019"/>
      <c r="C4019"/>
      <c r="D4019"/>
      <c r="E4019" s="250"/>
    </row>
    <row r="4020" spans="1:5" ht="14.25">
      <c r="A4020"/>
      <c r="B4020"/>
      <c r="C4020"/>
      <c r="D4020"/>
      <c r="E4020" s="250"/>
    </row>
    <row r="4021" spans="1:5" ht="14.25">
      <c r="A4021"/>
      <c r="B4021"/>
      <c r="C4021"/>
      <c r="D4021"/>
      <c r="E4021" s="250"/>
    </row>
    <row r="4022" spans="1:5" ht="14.25">
      <c r="A4022"/>
      <c r="B4022"/>
      <c r="C4022"/>
      <c r="D4022"/>
      <c r="E4022" s="250"/>
    </row>
    <row r="4023" spans="1:5" ht="14.25">
      <c r="A4023"/>
      <c r="B4023"/>
      <c r="C4023"/>
      <c r="D4023"/>
      <c r="E4023" s="250"/>
    </row>
    <row r="4024" spans="1:5" ht="14.25">
      <c r="A4024"/>
      <c r="B4024"/>
      <c r="C4024"/>
      <c r="D4024"/>
      <c r="E4024" s="250"/>
    </row>
    <row r="4025" spans="1:5" ht="14.25">
      <c r="A4025"/>
      <c r="B4025"/>
      <c r="C4025"/>
      <c r="D4025"/>
      <c r="E4025" s="250"/>
    </row>
    <row r="4026" spans="1:5" ht="14.25">
      <c r="A4026"/>
      <c r="B4026"/>
      <c r="C4026"/>
      <c r="D4026"/>
      <c r="E4026" s="250"/>
    </row>
    <row r="4027" spans="1:5" ht="14.25">
      <c r="A4027"/>
      <c r="B4027"/>
      <c r="C4027"/>
      <c r="D4027"/>
      <c r="E4027" s="250"/>
    </row>
    <row r="4028" spans="1:5" ht="14.25">
      <c r="A4028"/>
      <c r="B4028"/>
      <c r="C4028"/>
      <c r="D4028"/>
      <c r="E4028" s="250"/>
    </row>
    <row r="4029" spans="1:5" ht="14.25">
      <c r="A4029"/>
      <c r="B4029"/>
      <c r="C4029"/>
      <c r="D4029"/>
      <c r="E4029" s="250"/>
    </row>
    <row r="4030" spans="1:5" ht="14.25">
      <c r="A4030"/>
      <c r="B4030"/>
      <c r="C4030"/>
      <c r="D4030"/>
      <c r="E4030" s="250"/>
    </row>
    <row r="4031" spans="1:5" ht="14.25">
      <c r="A4031"/>
      <c r="B4031"/>
      <c r="C4031"/>
      <c r="D4031"/>
      <c r="E4031" s="250"/>
    </row>
    <row r="4032" spans="1:5" ht="14.25">
      <c r="A4032"/>
      <c r="B4032"/>
      <c r="C4032"/>
      <c r="D4032"/>
      <c r="E4032" s="250"/>
    </row>
    <row r="4033" spans="1:5" ht="14.25">
      <c r="A4033"/>
      <c r="B4033"/>
      <c r="C4033"/>
      <c r="D4033"/>
      <c r="E4033" s="250"/>
    </row>
    <row r="4034" spans="1:5" ht="14.25">
      <c r="A4034"/>
      <c r="B4034"/>
      <c r="C4034"/>
      <c r="D4034"/>
      <c r="E4034" s="250"/>
    </row>
    <row r="4035" spans="1:5" ht="14.25">
      <c r="A4035"/>
      <c r="B4035"/>
      <c r="C4035"/>
      <c r="D4035"/>
      <c r="E4035" s="250"/>
    </row>
    <row r="4036" spans="1:5" ht="14.25">
      <c r="A4036"/>
      <c r="B4036"/>
      <c r="C4036"/>
      <c r="D4036"/>
      <c r="E4036" s="250"/>
    </row>
    <row r="4037" spans="1:5" ht="14.25">
      <c r="A4037"/>
      <c r="B4037"/>
      <c r="C4037"/>
      <c r="D4037"/>
      <c r="E4037" s="250"/>
    </row>
    <row r="4038" spans="1:5" ht="14.25">
      <c r="A4038"/>
      <c r="B4038"/>
      <c r="C4038"/>
      <c r="D4038"/>
      <c r="E4038" s="250"/>
    </row>
    <row r="4039" spans="1:5" ht="14.25">
      <c r="A4039"/>
      <c r="B4039"/>
      <c r="C4039"/>
      <c r="D4039"/>
      <c r="E4039" s="250"/>
    </row>
    <row r="4040" spans="1:5" ht="14.25">
      <c r="A4040"/>
      <c r="B4040"/>
      <c r="C4040"/>
      <c r="D4040"/>
      <c r="E4040" s="250"/>
    </row>
    <row r="4041" spans="1:5" ht="14.25">
      <c r="A4041"/>
      <c r="B4041"/>
      <c r="C4041"/>
      <c r="D4041"/>
      <c r="E4041" s="250"/>
    </row>
    <row r="4042" spans="1:5" ht="14.25">
      <c r="A4042"/>
      <c r="B4042"/>
      <c r="C4042"/>
      <c r="D4042"/>
      <c r="E4042" s="250"/>
    </row>
    <row r="4043" spans="1:5" ht="14.25">
      <c r="A4043"/>
      <c r="B4043"/>
      <c r="C4043"/>
      <c r="D4043"/>
      <c r="E4043" s="250"/>
    </row>
    <row r="4044" spans="1:5" ht="14.25">
      <c r="A4044"/>
      <c r="B4044"/>
      <c r="C4044"/>
      <c r="D4044"/>
      <c r="E4044" s="250"/>
    </row>
    <row r="4045" spans="1:5" ht="14.25">
      <c r="A4045"/>
      <c r="B4045"/>
      <c r="C4045"/>
      <c r="D4045"/>
      <c r="E4045" s="250"/>
    </row>
    <row r="4046" spans="1:5" ht="14.25">
      <c r="A4046"/>
      <c r="B4046"/>
      <c r="C4046"/>
      <c r="D4046"/>
      <c r="E4046" s="250"/>
    </row>
    <row r="4047" spans="1:5" ht="14.25">
      <c r="A4047"/>
      <c r="B4047"/>
      <c r="C4047"/>
      <c r="D4047"/>
      <c r="E4047" s="250"/>
    </row>
    <row r="4048" spans="1:5" ht="14.25">
      <c r="A4048"/>
      <c r="B4048"/>
      <c r="C4048"/>
      <c r="D4048"/>
      <c r="E4048" s="250"/>
    </row>
    <row r="4049" spans="1:5" ht="14.25">
      <c r="A4049"/>
      <c r="B4049"/>
      <c r="C4049"/>
      <c r="D4049"/>
      <c r="E4049" s="250"/>
    </row>
    <row r="4050" spans="1:5" ht="14.25">
      <c r="A4050"/>
      <c r="B4050"/>
      <c r="C4050"/>
      <c r="D4050"/>
      <c r="E4050" s="250"/>
    </row>
    <row r="4051" spans="1:5" ht="14.25">
      <c r="A4051"/>
      <c r="B4051"/>
      <c r="C4051"/>
      <c r="D4051"/>
      <c r="E4051" s="250"/>
    </row>
    <row r="4052" spans="1:5" ht="14.25">
      <c r="A4052"/>
      <c r="B4052"/>
      <c r="C4052"/>
      <c r="D4052"/>
      <c r="E4052" s="250"/>
    </row>
    <row r="4053" spans="1:5" ht="14.25">
      <c r="A4053"/>
      <c r="B4053"/>
      <c r="C4053"/>
      <c r="D4053"/>
      <c r="E4053" s="250"/>
    </row>
    <row r="4054" spans="1:5" ht="14.25">
      <c r="A4054"/>
      <c r="B4054"/>
      <c r="C4054"/>
      <c r="D4054"/>
      <c r="E4054" s="250"/>
    </row>
    <row r="4055" spans="1:5" ht="14.25">
      <c r="A4055"/>
      <c r="B4055"/>
      <c r="C4055"/>
      <c r="D4055"/>
      <c r="E4055" s="250"/>
    </row>
    <row r="4056" spans="1:5" ht="14.25">
      <c r="A4056"/>
      <c r="B4056"/>
      <c r="C4056"/>
      <c r="D4056"/>
      <c r="E4056" s="250"/>
    </row>
    <row r="4057" spans="1:5" ht="14.25">
      <c r="A4057"/>
      <c r="B4057"/>
      <c r="C4057"/>
      <c r="D4057"/>
      <c r="E4057" s="250"/>
    </row>
    <row r="4058" spans="1:5" ht="14.25">
      <c r="A4058"/>
      <c r="B4058"/>
      <c r="C4058"/>
      <c r="D4058"/>
      <c r="E4058" s="250"/>
    </row>
    <row r="4059" spans="1:5" ht="14.25">
      <c r="A4059"/>
      <c r="B4059"/>
      <c r="C4059"/>
      <c r="D4059"/>
      <c r="E4059" s="250"/>
    </row>
    <row r="4060" spans="1:5" ht="14.25">
      <c r="A4060"/>
      <c r="B4060"/>
      <c r="C4060"/>
      <c r="D4060"/>
      <c r="E4060" s="250"/>
    </row>
    <row r="4061" spans="1:5" ht="14.25">
      <c r="A4061"/>
      <c r="B4061"/>
      <c r="C4061"/>
      <c r="D4061"/>
      <c r="E4061" s="250"/>
    </row>
    <row r="4062" spans="1:5" ht="14.25">
      <c r="A4062"/>
      <c r="B4062"/>
      <c r="C4062"/>
      <c r="D4062"/>
      <c r="E4062" s="250"/>
    </row>
    <row r="4063" spans="1:5" ht="14.25">
      <c r="A4063"/>
      <c r="B4063"/>
      <c r="C4063"/>
      <c r="D4063"/>
      <c r="E4063" s="250"/>
    </row>
    <row r="4064" spans="1:5" ht="14.25">
      <c r="A4064"/>
      <c r="B4064"/>
      <c r="C4064"/>
      <c r="D4064"/>
      <c r="E4064" s="250"/>
    </row>
    <row r="4065" spans="1:5" ht="14.25">
      <c r="A4065"/>
      <c r="B4065"/>
      <c r="C4065"/>
      <c r="D4065"/>
      <c r="E4065" s="250"/>
    </row>
    <row r="4066" spans="1:5" ht="14.25">
      <c r="A4066"/>
      <c r="B4066"/>
      <c r="C4066"/>
      <c r="D4066"/>
      <c r="E4066" s="250"/>
    </row>
    <row r="4067" spans="1:5" ht="14.25">
      <c r="A4067"/>
      <c r="B4067"/>
      <c r="C4067"/>
      <c r="D4067"/>
      <c r="E4067" s="250"/>
    </row>
    <row r="4068" spans="1:5" ht="14.25">
      <c r="A4068"/>
      <c r="B4068"/>
      <c r="C4068"/>
      <c r="D4068"/>
      <c r="E4068" s="250"/>
    </row>
    <row r="4069" spans="1:5" ht="14.25">
      <c r="A4069"/>
      <c r="B4069"/>
      <c r="C4069"/>
      <c r="D4069"/>
      <c r="E4069" s="250"/>
    </row>
    <row r="4070" spans="1:5" ht="14.25">
      <c r="A4070"/>
      <c r="B4070"/>
      <c r="C4070"/>
      <c r="D4070"/>
      <c r="E4070" s="250"/>
    </row>
    <row r="4071" spans="1:5" ht="14.25">
      <c r="A4071"/>
      <c r="B4071"/>
      <c r="C4071"/>
      <c r="D4071"/>
      <c r="E4071" s="250"/>
    </row>
    <row r="4072" spans="1:5" ht="14.25">
      <c r="A4072"/>
      <c r="B4072"/>
      <c r="C4072"/>
      <c r="D4072"/>
      <c r="E4072" s="250"/>
    </row>
    <row r="4073" spans="1:5" ht="14.25">
      <c r="A4073"/>
      <c r="B4073"/>
      <c r="C4073"/>
      <c r="D4073"/>
      <c r="E4073" s="250"/>
    </row>
    <row r="4074" spans="1:5" ht="14.25">
      <c r="A4074"/>
      <c r="B4074"/>
      <c r="C4074"/>
      <c r="D4074"/>
      <c r="E4074" s="250"/>
    </row>
    <row r="4075" spans="1:5" ht="14.25">
      <c r="A4075"/>
      <c r="B4075"/>
      <c r="C4075"/>
      <c r="D4075"/>
      <c r="E4075" s="250"/>
    </row>
    <row r="4076" spans="1:5" ht="14.25">
      <c r="A4076"/>
      <c r="B4076"/>
      <c r="C4076"/>
      <c r="D4076"/>
      <c r="E4076" s="333"/>
    </row>
    <row r="4077" spans="1:5" ht="14.25">
      <c r="A4077"/>
      <c r="B4077"/>
      <c r="C4077"/>
      <c r="D4077"/>
      <c r="E4077" s="250"/>
    </row>
    <row r="4078" spans="1:5" ht="14.25">
      <c r="A4078"/>
      <c r="B4078"/>
      <c r="C4078"/>
      <c r="D4078"/>
      <c r="E4078" s="250"/>
    </row>
    <row r="4079" spans="1:5" ht="14.25">
      <c r="A4079"/>
      <c r="B4079"/>
      <c r="C4079"/>
      <c r="D4079"/>
      <c r="E4079" s="250"/>
    </row>
    <row r="4080" spans="1:5" ht="14.25">
      <c r="A4080"/>
      <c r="B4080"/>
      <c r="C4080"/>
      <c r="D4080"/>
      <c r="E4080" s="250"/>
    </row>
    <row r="4081" spans="1:5" ht="14.25">
      <c r="A4081"/>
      <c r="B4081"/>
      <c r="C4081"/>
      <c r="D4081"/>
      <c r="E4081" s="250"/>
    </row>
    <row r="4082" spans="1:5" ht="14.25">
      <c r="A4082"/>
      <c r="B4082"/>
      <c r="C4082"/>
      <c r="D4082"/>
      <c r="E4082" s="250"/>
    </row>
    <row r="4083" spans="1:5" ht="14.25">
      <c r="A4083"/>
      <c r="B4083"/>
      <c r="C4083"/>
      <c r="D4083"/>
      <c r="E4083" s="250"/>
    </row>
    <row r="4084" spans="1:5" ht="14.25">
      <c r="A4084"/>
      <c r="B4084"/>
      <c r="C4084"/>
      <c r="D4084"/>
      <c r="E4084" s="250"/>
    </row>
    <row r="4085" spans="1:5" ht="14.25">
      <c r="A4085"/>
      <c r="B4085"/>
      <c r="C4085"/>
      <c r="D4085"/>
      <c r="E4085" s="250"/>
    </row>
    <row r="4086" spans="1:5" ht="14.25">
      <c r="A4086"/>
      <c r="B4086"/>
      <c r="C4086"/>
      <c r="D4086"/>
      <c r="E4086" s="250"/>
    </row>
    <row r="4087" spans="1:5" ht="14.25">
      <c r="A4087"/>
      <c r="B4087"/>
      <c r="C4087"/>
      <c r="D4087"/>
      <c r="E4087" s="250"/>
    </row>
    <row r="4088" spans="1:5" ht="14.25">
      <c r="A4088"/>
      <c r="B4088"/>
      <c r="C4088"/>
      <c r="D4088"/>
      <c r="E4088" s="250"/>
    </row>
    <row r="4089" spans="1:5" ht="14.25">
      <c r="A4089"/>
      <c r="B4089"/>
      <c r="C4089"/>
      <c r="D4089"/>
      <c r="E4089" s="250"/>
    </row>
    <row r="4090" spans="1:5" ht="14.25">
      <c r="A4090"/>
      <c r="B4090"/>
      <c r="C4090"/>
      <c r="D4090"/>
      <c r="E4090" s="250"/>
    </row>
    <row r="4091" spans="1:5" ht="14.25">
      <c r="A4091"/>
      <c r="B4091"/>
      <c r="C4091"/>
      <c r="D4091"/>
      <c r="E4091" s="333"/>
    </row>
    <row r="4092" spans="1:5" ht="14.25">
      <c r="A4092"/>
      <c r="B4092"/>
      <c r="C4092"/>
      <c r="D4092"/>
      <c r="E4092" s="250"/>
    </row>
    <row r="4093" spans="1:5" ht="14.25">
      <c r="A4093"/>
      <c r="B4093"/>
      <c r="C4093"/>
      <c r="D4093"/>
      <c r="E4093" s="333"/>
    </row>
    <row r="4094" spans="1:5" ht="14.25">
      <c r="A4094"/>
      <c r="B4094"/>
      <c r="C4094"/>
      <c r="D4094"/>
      <c r="E4094" s="250"/>
    </row>
    <row r="4095" spans="1:5" ht="14.25">
      <c r="A4095"/>
      <c r="B4095"/>
      <c r="C4095"/>
      <c r="D4095"/>
      <c r="E4095" s="333"/>
    </row>
    <row r="4096" spans="1:5" ht="14.25">
      <c r="A4096"/>
      <c r="B4096"/>
      <c r="C4096"/>
      <c r="D4096"/>
      <c r="E4096" s="250"/>
    </row>
    <row r="4097" spans="1:5" ht="14.25">
      <c r="A4097"/>
      <c r="B4097"/>
      <c r="C4097"/>
      <c r="D4097"/>
      <c r="E4097" s="333"/>
    </row>
    <row r="4098" spans="1:5" ht="14.25">
      <c r="A4098"/>
      <c r="B4098"/>
      <c r="C4098"/>
      <c r="D4098"/>
      <c r="E4098" s="250"/>
    </row>
    <row r="4099" spans="1:5" ht="14.25">
      <c r="A4099"/>
      <c r="B4099"/>
      <c r="C4099"/>
      <c r="D4099"/>
      <c r="E4099" s="250"/>
    </row>
    <row r="4100" spans="1:5" ht="14.25">
      <c r="A4100"/>
      <c r="B4100"/>
      <c r="C4100"/>
      <c r="D4100"/>
      <c r="E4100" s="250"/>
    </row>
    <row r="4101" spans="1:5" ht="14.25">
      <c r="A4101"/>
      <c r="B4101"/>
      <c r="C4101"/>
      <c r="D4101"/>
      <c r="E4101" s="250"/>
    </row>
    <row r="4102" spans="1:5" ht="14.25">
      <c r="A4102"/>
      <c r="B4102"/>
      <c r="C4102"/>
      <c r="D4102"/>
      <c r="E4102" s="250"/>
    </row>
    <row r="4103" spans="1:5" ht="14.25">
      <c r="A4103"/>
      <c r="B4103"/>
      <c r="C4103"/>
      <c r="D4103"/>
      <c r="E4103" s="250"/>
    </row>
    <row r="4104" spans="1:5" ht="14.25">
      <c r="A4104"/>
      <c r="B4104"/>
      <c r="C4104"/>
      <c r="D4104"/>
      <c r="E4104" s="250"/>
    </row>
    <row r="4105" spans="1:5" ht="14.25">
      <c r="A4105"/>
      <c r="B4105"/>
      <c r="C4105"/>
      <c r="D4105"/>
      <c r="E4105" s="250"/>
    </row>
    <row r="4106" spans="1:5" ht="14.25">
      <c r="A4106"/>
      <c r="B4106"/>
      <c r="C4106"/>
      <c r="D4106"/>
      <c r="E4106" s="250"/>
    </row>
    <row r="4107" spans="1:5" ht="14.25">
      <c r="A4107"/>
      <c r="B4107"/>
      <c r="C4107"/>
      <c r="D4107"/>
      <c r="E4107" s="250"/>
    </row>
    <row r="4108" spans="1:5" ht="14.25">
      <c r="A4108"/>
      <c r="B4108"/>
      <c r="C4108"/>
      <c r="D4108"/>
      <c r="E4108" s="250"/>
    </row>
    <row r="4109" spans="1:5" ht="14.25">
      <c r="A4109"/>
      <c r="B4109"/>
      <c r="C4109"/>
      <c r="D4109"/>
      <c r="E4109" s="250"/>
    </row>
    <row r="4110" spans="1:5" ht="14.25">
      <c r="A4110"/>
      <c r="B4110"/>
      <c r="C4110"/>
      <c r="D4110"/>
      <c r="E4110" s="250"/>
    </row>
    <row r="4111" spans="1:5" ht="14.25">
      <c r="A4111"/>
      <c r="B4111"/>
      <c r="C4111"/>
      <c r="D4111"/>
      <c r="E4111" s="250"/>
    </row>
    <row r="4112" spans="1:5" ht="14.25">
      <c r="A4112"/>
      <c r="B4112"/>
      <c r="C4112"/>
      <c r="D4112"/>
      <c r="E4112" s="250"/>
    </row>
    <row r="4113" spans="1:5" ht="14.25">
      <c r="A4113"/>
      <c r="B4113"/>
      <c r="C4113"/>
      <c r="D4113"/>
      <c r="E4113" s="250"/>
    </row>
    <row r="4114" spans="1:5" ht="14.25">
      <c r="A4114"/>
      <c r="B4114"/>
      <c r="C4114"/>
      <c r="D4114"/>
      <c r="E4114" s="250"/>
    </row>
    <row r="4115" spans="1:5" ht="14.25">
      <c r="A4115"/>
      <c r="B4115"/>
      <c r="C4115"/>
      <c r="D4115"/>
      <c r="E4115" s="250"/>
    </row>
    <row r="4116" spans="1:5" ht="14.25">
      <c r="A4116"/>
      <c r="B4116"/>
      <c r="C4116"/>
      <c r="D4116"/>
      <c r="E4116" s="250"/>
    </row>
    <row r="4117" spans="1:5" ht="14.25">
      <c r="A4117"/>
      <c r="B4117"/>
      <c r="C4117"/>
      <c r="D4117"/>
      <c r="E4117" s="250"/>
    </row>
    <row r="4118" spans="1:5" ht="14.25">
      <c r="A4118"/>
      <c r="B4118"/>
      <c r="C4118"/>
      <c r="D4118"/>
      <c r="E4118" s="250"/>
    </row>
    <row r="4119" spans="1:5" ht="14.25">
      <c r="A4119"/>
      <c r="B4119"/>
      <c r="C4119"/>
      <c r="D4119"/>
      <c r="E4119" s="250"/>
    </row>
    <row r="4120" spans="1:5" ht="14.25">
      <c r="A4120"/>
      <c r="B4120"/>
      <c r="C4120"/>
      <c r="D4120"/>
      <c r="E4120" s="250"/>
    </row>
    <row r="4121" spans="1:5" ht="14.25">
      <c r="A4121"/>
      <c r="B4121"/>
      <c r="C4121"/>
      <c r="D4121"/>
      <c r="E4121" s="250"/>
    </row>
    <row r="4122" spans="1:5" ht="14.25">
      <c r="A4122"/>
      <c r="B4122"/>
      <c r="C4122"/>
      <c r="D4122"/>
      <c r="E4122" s="250"/>
    </row>
    <row r="4123" spans="1:5" ht="14.25">
      <c r="A4123"/>
      <c r="B4123"/>
      <c r="C4123"/>
      <c r="D4123"/>
      <c r="E4123" s="250"/>
    </row>
    <row r="4124" spans="1:5" ht="14.25">
      <c r="A4124"/>
      <c r="B4124"/>
      <c r="C4124"/>
      <c r="D4124"/>
      <c r="E4124" s="250"/>
    </row>
    <row r="4125" spans="1:5" ht="14.25">
      <c r="A4125"/>
      <c r="B4125"/>
      <c r="C4125"/>
      <c r="D4125"/>
      <c r="E4125" s="250"/>
    </row>
    <row r="4126" spans="1:5" ht="14.25">
      <c r="A4126"/>
      <c r="B4126"/>
      <c r="C4126"/>
      <c r="D4126"/>
      <c r="E4126" s="250"/>
    </row>
    <row r="4127" spans="1:5" ht="14.25">
      <c r="A4127"/>
      <c r="B4127"/>
      <c r="C4127"/>
      <c r="D4127"/>
      <c r="E4127" s="333"/>
    </row>
    <row r="4128" spans="1:5" ht="14.25">
      <c r="A4128"/>
      <c r="B4128"/>
      <c r="C4128"/>
      <c r="D4128"/>
      <c r="E4128" s="250"/>
    </row>
    <row r="4129" spans="1:5" ht="14.25">
      <c r="A4129"/>
      <c r="B4129"/>
      <c r="C4129"/>
      <c r="D4129"/>
      <c r="E4129" s="250"/>
    </row>
    <row r="4130" spans="1:5" ht="14.25">
      <c r="A4130"/>
      <c r="B4130"/>
      <c r="C4130"/>
      <c r="D4130"/>
      <c r="E4130" s="250"/>
    </row>
    <row r="4131" spans="1:5" ht="14.25">
      <c r="A4131"/>
      <c r="B4131"/>
      <c r="C4131"/>
      <c r="D4131"/>
      <c r="E4131" s="250"/>
    </row>
    <row r="4132" spans="1:5" ht="14.25">
      <c r="A4132"/>
      <c r="B4132"/>
      <c r="C4132"/>
      <c r="D4132"/>
      <c r="E4132" s="250"/>
    </row>
    <row r="4133" spans="1:5" ht="14.25">
      <c r="A4133"/>
      <c r="B4133"/>
      <c r="C4133"/>
      <c r="D4133"/>
      <c r="E4133" s="250"/>
    </row>
    <row r="4134" spans="1:5" ht="14.25">
      <c r="A4134"/>
      <c r="B4134"/>
      <c r="C4134"/>
      <c r="D4134"/>
      <c r="E4134" s="250"/>
    </row>
    <row r="4135" spans="1:5" ht="14.25">
      <c r="A4135"/>
      <c r="B4135"/>
      <c r="C4135"/>
      <c r="D4135"/>
      <c r="E4135" s="250"/>
    </row>
    <row r="4136" spans="1:5" ht="14.25">
      <c r="A4136"/>
      <c r="B4136"/>
      <c r="C4136"/>
      <c r="D4136"/>
      <c r="E4136" s="250"/>
    </row>
    <row r="4137" spans="1:5" ht="14.25">
      <c r="A4137"/>
      <c r="B4137"/>
      <c r="C4137"/>
      <c r="D4137"/>
      <c r="E4137" s="250"/>
    </row>
    <row r="4138" spans="1:5" ht="14.25">
      <c r="A4138"/>
      <c r="B4138"/>
      <c r="C4138"/>
      <c r="D4138"/>
      <c r="E4138" s="250"/>
    </row>
    <row r="4139" spans="1:5" ht="14.25">
      <c r="A4139"/>
      <c r="B4139"/>
      <c r="C4139"/>
      <c r="D4139"/>
      <c r="E4139" s="250"/>
    </row>
    <row r="4140" spans="1:5" ht="14.25">
      <c r="A4140"/>
      <c r="B4140"/>
      <c r="C4140"/>
      <c r="D4140"/>
      <c r="E4140" s="250"/>
    </row>
    <row r="4141" spans="1:5" ht="14.25">
      <c r="A4141"/>
      <c r="B4141"/>
      <c r="C4141"/>
      <c r="D4141"/>
      <c r="E4141" s="250"/>
    </row>
    <row r="4142" spans="1:5" ht="14.25">
      <c r="A4142"/>
      <c r="B4142"/>
      <c r="C4142"/>
      <c r="D4142"/>
      <c r="E4142" s="250"/>
    </row>
    <row r="4143" spans="1:5" ht="14.25">
      <c r="A4143"/>
      <c r="B4143"/>
      <c r="C4143"/>
      <c r="D4143"/>
      <c r="E4143" s="250"/>
    </row>
    <row r="4144" spans="1:5" ht="14.25">
      <c r="A4144"/>
      <c r="B4144"/>
      <c r="C4144"/>
      <c r="D4144"/>
      <c r="E4144" s="250"/>
    </row>
    <row r="4145" spans="1:5" ht="14.25">
      <c r="A4145"/>
      <c r="B4145"/>
      <c r="C4145"/>
      <c r="D4145"/>
      <c r="E4145" s="250"/>
    </row>
    <row r="4146" spans="1:5" ht="14.25">
      <c r="A4146"/>
      <c r="B4146"/>
      <c r="C4146"/>
      <c r="D4146"/>
      <c r="E4146" s="250"/>
    </row>
    <row r="4147" spans="1:5" ht="14.25">
      <c r="A4147"/>
      <c r="B4147"/>
      <c r="C4147"/>
      <c r="D4147"/>
      <c r="E4147" s="250"/>
    </row>
    <row r="4148" spans="1:5" ht="14.25">
      <c r="A4148"/>
      <c r="B4148"/>
      <c r="C4148"/>
      <c r="D4148"/>
      <c r="E4148" s="250"/>
    </row>
    <row r="4149" spans="1:5" ht="14.25">
      <c r="A4149"/>
      <c r="B4149"/>
      <c r="C4149"/>
      <c r="D4149"/>
      <c r="E4149" s="250"/>
    </row>
    <row r="4150" spans="1:5" ht="14.25">
      <c r="A4150"/>
      <c r="B4150"/>
      <c r="C4150"/>
      <c r="D4150"/>
      <c r="E4150" s="250"/>
    </row>
    <row r="4151" spans="1:5" ht="14.25">
      <c r="A4151"/>
      <c r="B4151"/>
      <c r="C4151"/>
      <c r="D4151"/>
      <c r="E4151" s="250"/>
    </row>
    <row r="4152" spans="1:5" ht="14.25">
      <c r="A4152"/>
      <c r="B4152"/>
      <c r="C4152"/>
      <c r="D4152"/>
      <c r="E4152" s="250"/>
    </row>
    <row r="4153" spans="1:5" ht="14.25">
      <c r="A4153"/>
      <c r="B4153"/>
      <c r="C4153"/>
      <c r="D4153"/>
      <c r="E4153" s="250"/>
    </row>
    <row r="4154" spans="1:5" ht="14.25">
      <c r="A4154"/>
      <c r="B4154"/>
      <c r="C4154"/>
      <c r="D4154"/>
      <c r="E4154" s="250"/>
    </row>
    <row r="4155" spans="1:5" ht="14.25">
      <c r="A4155"/>
      <c r="B4155"/>
      <c r="C4155"/>
      <c r="D4155"/>
      <c r="E4155" s="250"/>
    </row>
    <row r="4156" spans="1:5" ht="14.25">
      <c r="A4156"/>
      <c r="B4156"/>
      <c r="C4156"/>
      <c r="D4156"/>
      <c r="E4156" s="250"/>
    </row>
    <row r="4157" spans="1:5" ht="14.25">
      <c r="A4157"/>
      <c r="B4157"/>
      <c r="C4157"/>
      <c r="D4157"/>
      <c r="E4157" s="250"/>
    </row>
    <row r="4158" spans="1:5" ht="14.25">
      <c r="A4158"/>
      <c r="B4158"/>
      <c r="C4158"/>
      <c r="D4158"/>
      <c r="E4158" s="250"/>
    </row>
    <row r="4159" spans="1:5" ht="14.25">
      <c r="A4159"/>
      <c r="B4159"/>
      <c r="C4159"/>
      <c r="D4159"/>
      <c r="E4159" s="250"/>
    </row>
    <row r="4160" spans="1:5" ht="14.25">
      <c r="A4160"/>
      <c r="B4160"/>
      <c r="C4160"/>
      <c r="D4160"/>
      <c r="E4160" s="250"/>
    </row>
    <row r="4161" spans="1:5" ht="14.25">
      <c r="A4161"/>
      <c r="B4161"/>
      <c r="C4161"/>
      <c r="D4161"/>
      <c r="E4161" s="250"/>
    </row>
    <row r="4162" spans="1:5" ht="14.25">
      <c r="A4162"/>
      <c r="B4162"/>
      <c r="C4162"/>
      <c r="D4162"/>
      <c r="E4162" s="250"/>
    </row>
    <row r="4163" spans="1:5" ht="14.25">
      <c r="A4163"/>
      <c r="B4163"/>
      <c r="C4163"/>
      <c r="D4163"/>
      <c r="E4163" s="250"/>
    </row>
    <row r="4164" spans="1:5" ht="14.25">
      <c r="A4164"/>
      <c r="B4164"/>
      <c r="C4164"/>
      <c r="D4164"/>
      <c r="E4164" s="250"/>
    </row>
    <row r="4165" spans="1:5" ht="14.25">
      <c r="A4165"/>
      <c r="B4165"/>
      <c r="C4165"/>
      <c r="D4165"/>
      <c r="E4165" s="250"/>
    </row>
    <row r="4166" spans="1:5" ht="14.25">
      <c r="A4166"/>
      <c r="B4166"/>
      <c r="C4166"/>
      <c r="D4166"/>
      <c r="E4166" s="250"/>
    </row>
    <row r="4167" spans="1:5" ht="14.25">
      <c r="A4167"/>
      <c r="B4167"/>
      <c r="C4167"/>
      <c r="D4167"/>
      <c r="E4167" s="250"/>
    </row>
    <row r="4168" spans="1:5" ht="14.25">
      <c r="A4168"/>
      <c r="B4168"/>
      <c r="C4168"/>
      <c r="D4168"/>
      <c r="E4168" s="250"/>
    </row>
    <row r="4169" spans="1:5" ht="14.25">
      <c r="A4169"/>
      <c r="B4169"/>
      <c r="C4169"/>
      <c r="D4169"/>
      <c r="E4169" s="250"/>
    </row>
    <row r="4170" spans="1:5" ht="14.25">
      <c r="A4170"/>
      <c r="B4170"/>
      <c r="C4170"/>
      <c r="D4170"/>
      <c r="E4170" s="250"/>
    </row>
    <row r="4171" spans="1:5" ht="14.25">
      <c r="A4171"/>
      <c r="B4171"/>
      <c r="C4171"/>
      <c r="D4171"/>
      <c r="E4171" s="250"/>
    </row>
    <row r="4172" spans="1:5" ht="14.25">
      <c r="A4172"/>
      <c r="B4172"/>
      <c r="C4172"/>
      <c r="D4172"/>
      <c r="E4172" s="250"/>
    </row>
    <row r="4173" spans="1:5" ht="14.25">
      <c r="A4173"/>
      <c r="B4173"/>
      <c r="C4173"/>
      <c r="D4173"/>
      <c r="E4173" s="250"/>
    </row>
    <row r="4174" spans="1:5" ht="14.25">
      <c r="A4174"/>
      <c r="B4174"/>
      <c r="C4174"/>
      <c r="D4174"/>
      <c r="E4174" s="250"/>
    </row>
    <row r="4175" spans="1:5" ht="14.25">
      <c r="A4175"/>
      <c r="B4175"/>
      <c r="C4175"/>
      <c r="D4175"/>
      <c r="E4175" s="250"/>
    </row>
    <row r="4176" spans="1:5" ht="14.25">
      <c r="A4176"/>
      <c r="B4176"/>
      <c r="C4176"/>
      <c r="D4176"/>
      <c r="E4176" s="250"/>
    </row>
    <row r="4177" spans="1:5" ht="14.25">
      <c r="A4177"/>
      <c r="B4177"/>
      <c r="C4177"/>
      <c r="D4177"/>
      <c r="E4177" s="250"/>
    </row>
    <row r="4178" spans="1:5" ht="14.25">
      <c r="A4178"/>
      <c r="B4178"/>
      <c r="C4178"/>
      <c r="D4178"/>
      <c r="E4178" s="250"/>
    </row>
    <row r="4179" spans="1:5" ht="14.25">
      <c r="A4179"/>
      <c r="B4179"/>
      <c r="C4179"/>
      <c r="D4179"/>
      <c r="E4179" s="250"/>
    </row>
    <row r="4180" spans="1:5" ht="14.25">
      <c r="A4180"/>
      <c r="B4180"/>
      <c r="C4180"/>
      <c r="D4180"/>
      <c r="E4180" s="333"/>
    </row>
    <row r="4181" spans="1:5" ht="14.25">
      <c r="A4181"/>
      <c r="B4181"/>
      <c r="C4181"/>
      <c r="D4181"/>
      <c r="E4181" s="250"/>
    </row>
    <row r="4182" spans="1:5" ht="14.25">
      <c r="A4182"/>
      <c r="B4182"/>
      <c r="C4182"/>
      <c r="D4182"/>
      <c r="E4182" s="250"/>
    </row>
    <row r="4183" spans="1:5" ht="14.25">
      <c r="A4183"/>
      <c r="B4183"/>
      <c r="C4183"/>
      <c r="D4183"/>
      <c r="E4183" s="250"/>
    </row>
    <row r="4184" spans="1:5" ht="14.25">
      <c r="A4184"/>
      <c r="B4184"/>
      <c r="C4184"/>
      <c r="D4184"/>
      <c r="E4184" s="250"/>
    </row>
    <row r="4185" spans="1:5" ht="14.25">
      <c r="A4185"/>
      <c r="B4185"/>
      <c r="C4185"/>
      <c r="D4185"/>
      <c r="E4185" s="250"/>
    </row>
    <row r="4186" spans="1:5" ht="14.25">
      <c r="A4186"/>
      <c r="B4186"/>
      <c r="C4186"/>
      <c r="D4186"/>
      <c r="E4186" s="250"/>
    </row>
    <row r="4187" spans="1:5" ht="14.25">
      <c r="A4187"/>
      <c r="B4187"/>
      <c r="C4187"/>
      <c r="D4187"/>
      <c r="E4187" s="250"/>
    </row>
    <row r="4188" spans="1:5" ht="14.25">
      <c r="A4188"/>
      <c r="B4188"/>
      <c r="C4188"/>
      <c r="D4188"/>
      <c r="E4188" s="250"/>
    </row>
    <row r="4189" spans="1:5" ht="14.25">
      <c r="A4189"/>
      <c r="B4189"/>
      <c r="C4189"/>
      <c r="D4189"/>
      <c r="E4189" s="250"/>
    </row>
    <row r="4190" spans="1:5" ht="14.25">
      <c r="A4190"/>
      <c r="B4190"/>
      <c r="C4190"/>
      <c r="D4190"/>
      <c r="E4190" s="250"/>
    </row>
    <row r="4191" spans="1:5" ht="14.25">
      <c r="A4191"/>
      <c r="B4191"/>
      <c r="C4191"/>
      <c r="D4191"/>
      <c r="E4191" s="250"/>
    </row>
    <row r="4192" spans="1:5" ht="14.25">
      <c r="A4192"/>
      <c r="B4192"/>
      <c r="C4192"/>
      <c r="D4192"/>
      <c r="E4192" s="250"/>
    </row>
    <row r="4193" spans="1:5" ht="14.25">
      <c r="A4193"/>
      <c r="B4193"/>
      <c r="C4193"/>
      <c r="D4193"/>
      <c r="E4193" s="250"/>
    </row>
    <row r="4194" spans="1:5" ht="14.25">
      <c r="A4194"/>
      <c r="B4194"/>
      <c r="C4194"/>
      <c r="D4194"/>
      <c r="E4194" s="250"/>
    </row>
    <row r="4195" spans="1:5" ht="14.25">
      <c r="A4195"/>
      <c r="B4195"/>
      <c r="C4195"/>
      <c r="D4195"/>
      <c r="E4195" s="250"/>
    </row>
    <row r="4196" spans="1:5" ht="14.25">
      <c r="A4196"/>
      <c r="B4196"/>
      <c r="C4196"/>
      <c r="D4196"/>
      <c r="E4196" s="250"/>
    </row>
    <row r="4197" spans="1:5" ht="14.25">
      <c r="A4197"/>
      <c r="B4197"/>
      <c r="C4197"/>
      <c r="D4197"/>
      <c r="E4197" s="250"/>
    </row>
    <row r="4198" spans="1:5" ht="14.25">
      <c r="A4198"/>
      <c r="B4198"/>
      <c r="C4198"/>
      <c r="D4198"/>
      <c r="E4198" s="250"/>
    </row>
    <row r="4199" spans="1:5" ht="14.25">
      <c r="A4199"/>
      <c r="B4199"/>
      <c r="C4199"/>
      <c r="D4199"/>
      <c r="E4199" s="250"/>
    </row>
    <row r="4200" spans="1:5" ht="14.25">
      <c r="A4200"/>
      <c r="B4200"/>
      <c r="C4200"/>
      <c r="D4200"/>
      <c r="E4200" s="250"/>
    </row>
    <row r="4201" spans="1:5" ht="14.25">
      <c r="A4201"/>
      <c r="B4201"/>
      <c r="C4201"/>
      <c r="D4201"/>
      <c r="E4201" s="250"/>
    </row>
    <row r="4202" spans="1:5" ht="14.25">
      <c r="A4202"/>
      <c r="B4202"/>
      <c r="C4202"/>
      <c r="D4202"/>
      <c r="E4202" s="250"/>
    </row>
    <row r="4203" spans="1:5" ht="14.25">
      <c r="A4203"/>
      <c r="B4203"/>
      <c r="C4203"/>
      <c r="D4203"/>
      <c r="E4203" s="250"/>
    </row>
    <row r="4204" spans="1:5" ht="14.25">
      <c r="A4204"/>
      <c r="B4204"/>
      <c r="C4204"/>
      <c r="D4204"/>
      <c r="E4204" s="250"/>
    </row>
    <row r="4205" spans="1:5" ht="14.25">
      <c r="A4205"/>
      <c r="B4205"/>
      <c r="C4205"/>
      <c r="D4205"/>
      <c r="E4205" s="250"/>
    </row>
    <row r="4206" spans="1:5" ht="14.25">
      <c r="A4206"/>
      <c r="B4206"/>
      <c r="C4206"/>
      <c r="D4206"/>
      <c r="E4206" s="250"/>
    </row>
    <row r="4207" spans="1:5" ht="14.25">
      <c r="A4207"/>
      <c r="B4207"/>
      <c r="C4207"/>
      <c r="D4207"/>
      <c r="E4207" s="250"/>
    </row>
    <row r="4208" spans="1:5" ht="14.25">
      <c r="A4208"/>
      <c r="B4208"/>
      <c r="C4208"/>
      <c r="D4208"/>
      <c r="E4208" s="250"/>
    </row>
    <row r="4209" spans="1:5" ht="14.25">
      <c r="A4209"/>
      <c r="B4209"/>
      <c r="C4209"/>
      <c r="D4209"/>
      <c r="E4209" s="250"/>
    </row>
    <row r="4210" spans="1:5" ht="14.25">
      <c r="A4210"/>
      <c r="B4210"/>
      <c r="C4210"/>
      <c r="D4210"/>
      <c r="E4210" s="250"/>
    </row>
    <row r="4211" spans="1:5" ht="14.25">
      <c r="A4211"/>
      <c r="B4211"/>
      <c r="C4211"/>
      <c r="D4211"/>
      <c r="E4211" s="250"/>
    </row>
    <row r="4212" spans="1:5" ht="14.25">
      <c r="A4212"/>
      <c r="B4212"/>
      <c r="C4212"/>
      <c r="D4212"/>
      <c r="E4212" s="250"/>
    </row>
    <row r="4213" spans="1:5" ht="14.25">
      <c r="A4213"/>
      <c r="B4213"/>
      <c r="C4213"/>
      <c r="D4213"/>
      <c r="E4213" s="333"/>
    </row>
    <row r="4214" spans="1:5" ht="14.25">
      <c r="A4214"/>
      <c r="B4214"/>
      <c r="C4214"/>
      <c r="D4214"/>
      <c r="E4214" s="333"/>
    </row>
    <row r="4215" spans="1:5" ht="14.25">
      <c r="A4215"/>
      <c r="B4215"/>
      <c r="C4215"/>
      <c r="D4215"/>
      <c r="E4215" s="250"/>
    </row>
    <row r="4216" spans="1:5" ht="14.25">
      <c r="A4216"/>
      <c r="B4216"/>
      <c r="C4216"/>
      <c r="D4216"/>
      <c r="E4216" s="250"/>
    </row>
    <row r="4217" spans="1:5" ht="14.25">
      <c r="A4217"/>
      <c r="B4217"/>
      <c r="C4217"/>
      <c r="D4217"/>
      <c r="E4217" s="250"/>
    </row>
    <row r="4218" spans="1:5" ht="14.25">
      <c r="A4218"/>
      <c r="B4218"/>
      <c r="C4218"/>
      <c r="D4218"/>
      <c r="E4218" s="250"/>
    </row>
    <row r="4219" spans="1:5" ht="14.25">
      <c r="A4219"/>
      <c r="B4219"/>
      <c r="C4219"/>
      <c r="D4219"/>
      <c r="E4219" s="250"/>
    </row>
    <row r="4220" spans="1:5" ht="14.25">
      <c r="A4220"/>
      <c r="B4220"/>
      <c r="C4220"/>
      <c r="D4220"/>
      <c r="E4220" s="250"/>
    </row>
    <row r="4221" spans="1:5" ht="14.25">
      <c r="A4221"/>
      <c r="B4221"/>
      <c r="C4221"/>
      <c r="D4221"/>
      <c r="E4221" s="250"/>
    </row>
    <row r="4222" spans="1:5" ht="14.25">
      <c r="A4222"/>
      <c r="B4222"/>
      <c r="C4222"/>
      <c r="D4222"/>
      <c r="E4222" s="250"/>
    </row>
    <row r="4223" spans="1:5" ht="14.25">
      <c r="A4223"/>
      <c r="B4223"/>
      <c r="C4223"/>
      <c r="D4223"/>
      <c r="E4223" s="250"/>
    </row>
    <row r="4224" spans="1:5" ht="14.25">
      <c r="A4224"/>
      <c r="B4224"/>
      <c r="C4224"/>
      <c r="D4224"/>
      <c r="E4224" s="250"/>
    </row>
    <row r="4225" spans="1:5" ht="14.25">
      <c r="A4225"/>
      <c r="B4225"/>
      <c r="C4225"/>
      <c r="D4225"/>
      <c r="E4225" s="250"/>
    </row>
    <row r="4226" spans="1:5" ht="14.25">
      <c r="A4226"/>
      <c r="B4226"/>
      <c r="C4226"/>
      <c r="D4226"/>
      <c r="E4226" s="333"/>
    </row>
    <row r="4227" spans="1:5" ht="14.25">
      <c r="A4227"/>
      <c r="B4227"/>
      <c r="C4227"/>
      <c r="D4227"/>
      <c r="E4227" s="250"/>
    </row>
    <row r="4228" spans="1:5" ht="14.25">
      <c r="A4228"/>
      <c r="B4228"/>
      <c r="C4228"/>
      <c r="D4228"/>
      <c r="E4228" s="250"/>
    </row>
    <row r="4229" spans="1:5" ht="14.25">
      <c r="A4229"/>
      <c r="B4229"/>
      <c r="C4229"/>
      <c r="D4229"/>
      <c r="E4229" s="250"/>
    </row>
    <row r="4230" spans="1:5" ht="14.25">
      <c r="A4230"/>
      <c r="B4230"/>
      <c r="C4230"/>
      <c r="D4230"/>
      <c r="E4230" s="250"/>
    </row>
    <row r="4231" spans="1:5" ht="14.25">
      <c r="A4231"/>
      <c r="B4231"/>
      <c r="C4231"/>
      <c r="D4231"/>
      <c r="E4231" s="250"/>
    </row>
    <row r="4232" spans="1:5" ht="14.25">
      <c r="A4232"/>
      <c r="B4232"/>
      <c r="C4232"/>
      <c r="D4232"/>
      <c r="E4232" s="250"/>
    </row>
    <row r="4233" spans="1:5" ht="14.25">
      <c r="A4233"/>
      <c r="B4233"/>
      <c r="C4233"/>
      <c r="D4233"/>
      <c r="E4233" s="250"/>
    </row>
    <row r="4234" spans="1:5" ht="14.25">
      <c r="A4234"/>
      <c r="B4234"/>
      <c r="C4234"/>
      <c r="D4234"/>
      <c r="E4234" s="250"/>
    </row>
    <row r="4235" spans="1:5" ht="14.25">
      <c r="A4235"/>
      <c r="B4235"/>
      <c r="C4235"/>
      <c r="D4235"/>
      <c r="E4235" s="250"/>
    </row>
    <row r="4236" spans="1:5" ht="14.25">
      <c r="A4236"/>
      <c r="B4236"/>
      <c r="C4236"/>
      <c r="D4236"/>
      <c r="E4236" s="250"/>
    </row>
    <row r="4237" spans="1:5" ht="14.25">
      <c r="A4237"/>
      <c r="B4237"/>
      <c r="C4237"/>
      <c r="D4237"/>
      <c r="E4237" s="250"/>
    </row>
    <row r="4238" spans="1:5" ht="14.25">
      <c r="A4238"/>
      <c r="B4238"/>
      <c r="C4238"/>
      <c r="D4238"/>
      <c r="E4238" s="250"/>
    </row>
    <row r="4239" spans="1:5" ht="14.25">
      <c r="A4239"/>
      <c r="B4239"/>
      <c r="C4239"/>
      <c r="D4239"/>
      <c r="E4239" s="250"/>
    </row>
    <row r="4240" spans="1:5" ht="14.25">
      <c r="A4240"/>
      <c r="B4240"/>
      <c r="C4240"/>
      <c r="D4240"/>
      <c r="E4240" s="250"/>
    </row>
    <row r="4241" spans="1:5" ht="14.25">
      <c r="A4241"/>
      <c r="B4241"/>
      <c r="C4241"/>
      <c r="D4241"/>
      <c r="E4241" s="250"/>
    </row>
    <row r="4242" spans="1:5" ht="14.25">
      <c r="A4242"/>
      <c r="B4242"/>
      <c r="C4242"/>
      <c r="D4242"/>
      <c r="E4242" s="250"/>
    </row>
    <row r="4243" spans="1:5" ht="14.25">
      <c r="A4243"/>
      <c r="B4243"/>
      <c r="C4243"/>
      <c r="D4243"/>
      <c r="E4243" s="250"/>
    </row>
    <row r="4244" spans="1:5" ht="14.25">
      <c r="A4244"/>
      <c r="B4244"/>
      <c r="C4244"/>
      <c r="D4244"/>
      <c r="E4244" s="250"/>
    </row>
    <row r="4245" spans="1:5" ht="14.25">
      <c r="A4245"/>
      <c r="B4245"/>
      <c r="C4245"/>
      <c r="D4245"/>
      <c r="E4245" s="250"/>
    </row>
    <row r="4246" spans="1:5" ht="14.25">
      <c r="A4246"/>
      <c r="B4246"/>
      <c r="C4246"/>
      <c r="D4246"/>
      <c r="E4246" s="250"/>
    </row>
    <row r="4247" spans="1:5" ht="14.25">
      <c r="A4247"/>
      <c r="B4247"/>
      <c r="C4247"/>
      <c r="D4247"/>
      <c r="E4247" s="250"/>
    </row>
    <row r="4248" spans="1:5" ht="14.25">
      <c r="A4248"/>
      <c r="B4248"/>
      <c r="C4248"/>
      <c r="D4248"/>
      <c r="E4248" s="250"/>
    </row>
    <row r="4249" spans="1:5" ht="14.25">
      <c r="A4249"/>
      <c r="B4249"/>
      <c r="C4249"/>
      <c r="D4249"/>
      <c r="E4249" s="250"/>
    </row>
    <row r="4250" spans="1:5" ht="14.25">
      <c r="A4250"/>
      <c r="B4250"/>
      <c r="C4250"/>
      <c r="D4250"/>
      <c r="E4250" s="250"/>
    </row>
    <row r="4251" spans="1:5" ht="14.25">
      <c r="A4251"/>
      <c r="B4251"/>
      <c r="C4251"/>
      <c r="D4251"/>
      <c r="E4251" s="250"/>
    </row>
    <row r="4252" spans="1:5" ht="14.25">
      <c r="A4252"/>
      <c r="B4252"/>
      <c r="C4252"/>
      <c r="D4252"/>
      <c r="E4252" s="250"/>
    </row>
    <row r="4253" spans="1:5" ht="14.25">
      <c r="A4253"/>
      <c r="B4253"/>
      <c r="C4253"/>
      <c r="D4253"/>
      <c r="E4253" s="250"/>
    </row>
    <row r="4254" spans="1:5" ht="14.25">
      <c r="A4254"/>
      <c r="B4254"/>
      <c r="C4254"/>
      <c r="D4254"/>
      <c r="E4254" s="250"/>
    </row>
    <row r="4255" spans="1:5" ht="14.25">
      <c r="A4255"/>
      <c r="B4255"/>
      <c r="C4255"/>
      <c r="D4255"/>
      <c r="E4255" s="250"/>
    </row>
    <row r="4256" spans="1:5" ht="14.25">
      <c r="A4256"/>
      <c r="B4256"/>
      <c r="C4256"/>
      <c r="D4256"/>
      <c r="E4256" s="250"/>
    </row>
    <row r="4257" spans="1:5" ht="14.25">
      <c r="A4257"/>
      <c r="B4257"/>
      <c r="C4257"/>
      <c r="D4257"/>
      <c r="E4257" s="250"/>
    </row>
    <row r="4258" spans="1:5" ht="14.25">
      <c r="A4258"/>
      <c r="B4258"/>
      <c r="C4258"/>
      <c r="D4258"/>
      <c r="E4258" s="250"/>
    </row>
    <row r="4259" spans="1:5" ht="14.25">
      <c r="A4259"/>
      <c r="B4259"/>
      <c r="C4259"/>
      <c r="D4259"/>
      <c r="E4259" s="250"/>
    </row>
    <row r="4260" spans="1:5" ht="14.25">
      <c r="A4260"/>
      <c r="B4260"/>
      <c r="C4260"/>
      <c r="D4260"/>
      <c r="E4260" s="250"/>
    </row>
    <row r="4261" spans="1:5" ht="14.25">
      <c r="A4261"/>
      <c r="B4261"/>
      <c r="C4261"/>
      <c r="D4261"/>
      <c r="E4261" s="250"/>
    </row>
    <row r="4262" spans="1:5" ht="14.25">
      <c r="A4262"/>
      <c r="B4262"/>
      <c r="C4262"/>
      <c r="D4262"/>
      <c r="E4262" s="250"/>
    </row>
    <row r="4263" spans="1:5" ht="14.25">
      <c r="A4263"/>
      <c r="B4263"/>
      <c r="C4263"/>
      <c r="D4263"/>
      <c r="E4263" s="250"/>
    </row>
    <row r="4264" spans="1:5" ht="14.25">
      <c r="A4264"/>
      <c r="B4264"/>
      <c r="C4264"/>
      <c r="D4264"/>
      <c r="E4264" s="250"/>
    </row>
    <row r="4265" spans="1:5" ht="14.25">
      <c r="A4265"/>
      <c r="B4265"/>
      <c r="C4265"/>
      <c r="D4265"/>
      <c r="E4265" s="250"/>
    </row>
    <row r="4266" spans="1:5" ht="14.25">
      <c r="A4266"/>
      <c r="B4266"/>
      <c r="C4266"/>
      <c r="D4266"/>
      <c r="E4266" s="250"/>
    </row>
    <row r="4267" spans="1:5" ht="14.25">
      <c r="A4267"/>
      <c r="B4267"/>
      <c r="C4267"/>
      <c r="D4267"/>
      <c r="E4267" s="250"/>
    </row>
    <row r="4268" spans="1:5" ht="14.25">
      <c r="A4268"/>
      <c r="B4268"/>
      <c r="C4268"/>
      <c r="D4268"/>
      <c r="E4268" s="250"/>
    </row>
    <row r="4269" spans="1:5" ht="14.25">
      <c r="A4269"/>
      <c r="B4269"/>
      <c r="C4269"/>
      <c r="D4269"/>
      <c r="E4269" s="250"/>
    </row>
    <row r="4270" spans="1:5" ht="14.25">
      <c r="A4270"/>
      <c r="B4270"/>
      <c r="C4270"/>
      <c r="D4270"/>
      <c r="E4270" s="333"/>
    </row>
    <row r="4271" spans="1:5" ht="14.25">
      <c r="A4271"/>
      <c r="B4271"/>
      <c r="C4271"/>
      <c r="D4271"/>
      <c r="E4271" s="250"/>
    </row>
    <row r="4272" spans="1:5" ht="14.25">
      <c r="A4272"/>
      <c r="B4272"/>
      <c r="C4272"/>
      <c r="D4272"/>
      <c r="E4272" s="250"/>
    </row>
    <row r="4273" spans="1:5" ht="14.25">
      <c r="A4273"/>
      <c r="B4273"/>
      <c r="C4273"/>
      <c r="D4273"/>
      <c r="E4273" s="250"/>
    </row>
    <row r="4274" spans="1:5" ht="14.25">
      <c r="A4274"/>
      <c r="B4274"/>
      <c r="C4274"/>
      <c r="D4274"/>
      <c r="E4274" s="250"/>
    </row>
    <row r="4275" spans="1:5" ht="14.25">
      <c r="A4275"/>
      <c r="B4275"/>
      <c r="C4275"/>
      <c r="D4275"/>
      <c r="E4275" s="250"/>
    </row>
    <row r="4276" spans="1:5" ht="14.25">
      <c r="A4276"/>
      <c r="B4276"/>
      <c r="C4276"/>
      <c r="D4276"/>
      <c r="E4276" s="250"/>
    </row>
    <row r="4277" spans="1:5" ht="14.25">
      <c r="A4277"/>
      <c r="B4277"/>
      <c r="C4277"/>
      <c r="D4277"/>
      <c r="E4277" s="250"/>
    </row>
    <row r="4278" spans="1:5" ht="14.25">
      <c r="A4278"/>
      <c r="B4278"/>
      <c r="C4278"/>
      <c r="D4278"/>
      <c r="E4278" s="250"/>
    </row>
    <row r="4279" spans="1:5" ht="14.25">
      <c r="A4279"/>
      <c r="B4279"/>
      <c r="C4279"/>
      <c r="D4279"/>
      <c r="E4279" s="250"/>
    </row>
    <row r="4280" spans="1:5" ht="14.25">
      <c r="A4280"/>
      <c r="B4280"/>
      <c r="C4280"/>
      <c r="D4280"/>
      <c r="E4280" s="250"/>
    </row>
    <row r="4281" spans="1:5" ht="14.25">
      <c r="A4281"/>
      <c r="B4281"/>
      <c r="C4281"/>
      <c r="D4281"/>
      <c r="E4281" s="250"/>
    </row>
    <row r="4282" spans="1:5" ht="14.25">
      <c r="A4282"/>
      <c r="B4282"/>
      <c r="C4282"/>
      <c r="D4282"/>
      <c r="E4282" s="250"/>
    </row>
    <row r="4283" spans="1:5" ht="14.25">
      <c r="A4283"/>
      <c r="B4283"/>
      <c r="C4283"/>
      <c r="D4283"/>
      <c r="E4283" s="333"/>
    </row>
    <row r="4284" spans="1:5" ht="14.25">
      <c r="A4284"/>
      <c r="B4284"/>
      <c r="C4284"/>
      <c r="D4284"/>
      <c r="E4284" s="250"/>
    </row>
    <row r="4285" spans="1:5" ht="14.25">
      <c r="A4285"/>
      <c r="B4285"/>
      <c r="C4285"/>
      <c r="D4285"/>
      <c r="E4285" s="250"/>
    </row>
    <row r="4286" spans="1:5" ht="14.25">
      <c r="A4286"/>
      <c r="B4286"/>
      <c r="C4286"/>
      <c r="D4286"/>
      <c r="E4286" s="250"/>
    </row>
    <row r="4287" spans="1:5" ht="14.25">
      <c r="A4287"/>
      <c r="B4287"/>
      <c r="C4287"/>
      <c r="D4287"/>
      <c r="E4287" s="250"/>
    </row>
    <row r="4288" spans="1:5" ht="14.25">
      <c r="A4288"/>
      <c r="B4288"/>
      <c r="C4288"/>
      <c r="D4288"/>
      <c r="E4288" s="250"/>
    </row>
    <row r="4289" spans="1:5" ht="14.25">
      <c r="A4289"/>
      <c r="B4289"/>
      <c r="C4289"/>
      <c r="D4289"/>
      <c r="E4289" s="250"/>
    </row>
    <row r="4290" spans="1:5" ht="14.25">
      <c r="A4290"/>
      <c r="B4290"/>
      <c r="C4290"/>
      <c r="D4290"/>
      <c r="E4290" s="333"/>
    </row>
    <row r="4291" spans="1:5" ht="14.25">
      <c r="A4291"/>
      <c r="B4291"/>
      <c r="C4291"/>
      <c r="D4291"/>
      <c r="E4291" s="250"/>
    </row>
    <row r="4292" spans="1:5" ht="14.25">
      <c r="A4292"/>
      <c r="B4292"/>
      <c r="C4292"/>
      <c r="D4292"/>
      <c r="E4292" s="250"/>
    </row>
    <row r="4293" spans="1:5" ht="14.25">
      <c r="A4293"/>
      <c r="B4293"/>
      <c r="C4293"/>
      <c r="D4293"/>
      <c r="E4293" s="250"/>
    </row>
    <row r="4294" spans="1:5" ht="14.25">
      <c r="A4294"/>
      <c r="B4294"/>
      <c r="C4294"/>
      <c r="D4294"/>
      <c r="E4294" s="250"/>
    </row>
    <row r="4295" spans="1:5" ht="14.25">
      <c r="A4295"/>
      <c r="B4295"/>
      <c r="C4295"/>
      <c r="D4295"/>
      <c r="E4295" s="250"/>
    </row>
    <row r="4296" spans="1:5" ht="14.25">
      <c r="A4296"/>
      <c r="B4296"/>
      <c r="C4296"/>
      <c r="D4296"/>
      <c r="E4296" s="250"/>
    </row>
    <row r="4297" spans="1:5" ht="14.25">
      <c r="A4297"/>
      <c r="B4297"/>
      <c r="C4297"/>
      <c r="D4297"/>
      <c r="E4297" s="250"/>
    </row>
    <row r="4298" spans="1:5" ht="14.25">
      <c r="A4298"/>
      <c r="B4298"/>
      <c r="C4298"/>
      <c r="D4298"/>
      <c r="E4298" s="250"/>
    </row>
    <row r="4299" spans="1:5" ht="14.25">
      <c r="A4299"/>
      <c r="B4299"/>
      <c r="C4299"/>
      <c r="D4299"/>
      <c r="E4299" s="250"/>
    </row>
    <row r="4300" spans="1:5" ht="14.25">
      <c r="A4300"/>
      <c r="B4300"/>
      <c r="C4300"/>
      <c r="D4300"/>
      <c r="E4300" s="250"/>
    </row>
    <row r="4301" spans="1:5" ht="14.25">
      <c r="A4301"/>
      <c r="B4301"/>
      <c r="C4301"/>
      <c r="D4301"/>
      <c r="E4301" s="250"/>
    </row>
    <row r="4302" spans="1:5" ht="14.25">
      <c r="A4302"/>
      <c r="B4302"/>
      <c r="C4302"/>
      <c r="D4302"/>
      <c r="E4302" s="250"/>
    </row>
    <row r="4303" spans="1:5" ht="14.25">
      <c r="A4303"/>
      <c r="B4303"/>
      <c r="C4303"/>
      <c r="D4303"/>
      <c r="E4303" s="250"/>
    </row>
    <row r="4304" spans="1:5" ht="14.25">
      <c r="A4304"/>
      <c r="B4304"/>
      <c r="C4304"/>
      <c r="D4304"/>
      <c r="E4304" s="333"/>
    </row>
    <row r="4305" spans="1:5" ht="14.25">
      <c r="A4305"/>
      <c r="B4305"/>
      <c r="C4305"/>
      <c r="D4305"/>
      <c r="E4305" s="333"/>
    </row>
    <row r="4306" spans="1:5" ht="14.25">
      <c r="A4306"/>
      <c r="B4306"/>
      <c r="C4306"/>
      <c r="D4306"/>
      <c r="E4306" s="333"/>
    </row>
    <row r="4307" spans="1:5" ht="14.25">
      <c r="A4307"/>
      <c r="B4307"/>
      <c r="C4307"/>
      <c r="D4307"/>
      <c r="E4307" s="333"/>
    </row>
    <row r="4308" spans="1:5" ht="14.25">
      <c r="A4308"/>
      <c r="B4308"/>
      <c r="C4308"/>
      <c r="D4308"/>
      <c r="E4308" s="333"/>
    </row>
    <row r="4309" spans="1:5" ht="14.25">
      <c r="A4309"/>
      <c r="B4309"/>
      <c r="C4309"/>
      <c r="D4309"/>
      <c r="E4309" s="333"/>
    </row>
    <row r="4310" spans="1:5" ht="14.25">
      <c r="A4310"/>
      <c r="B4310"/>
      <c r="C4310"/>
      <c r="D4310"/>
      <c r="E4310" s="333"/>
    </row>
    <row r="4311" spans="1:5" ht="14.25">
      <c r="A4311"/>
      <c r="B4311"/>
      <c r="C4311"/>
      <c r="D4311"/>
      <c r="E4311" s="333"/>
    </row>
    <row r="4312" spans="1:5" ht="14.25">
      <c r="A4312"/>
      <c r="B4312"/>
      <c r="C4312"/>
      <c r="D4312"/>
      <c r="E4312" s="333"/>
    </row>
    <row r="4313" spans="1:5" ht="14.25">
      <c r="A4313"/>
      <c r="B4313"/>
      <c r="C4313"/>
      <c r="D4313"/>
      <c r="E4313" s="333"/>
    </row>
    <row r="4314" spans="1:5" ht="14.25">
      <c r="A4314"/>
      <c r="B4314"/>
      <c r="C4314"/>
      <c r="D4314"/>
      <c r="E4314" s="333"/>
    </row>
    <row r="4315" spans="1:5" ht="14.25">
      <c r="A4315"/>
      <c r="B4315"/>
      <c r="C4315"/>
      <c r="D4315"/>
      <c r="E4315" s="333"/>
    </row>
    <row r="4316" spans="1:5" ht="14.25">
      <c r="A4316"/>
      <c r="B4316"/>
      <c r="C4316"/>
      <c r="D4316"/>
      <c r="E4316" s="250"/>
    </row>
    <row r="4317" spans="1:5" ht="14.25">
      <c r="A4317"/>
      <c r="B4317"/>
      <c r="C4317"/>
      <c r="D4317"/>
      <c r="E4317" s="250"/>
    </row>
    <row r="4318" spans="1:5" ht="14.25">
      <c r="A4318"/>
      <c r="B4318"/>
      <c r="C4318"/>
      <c r="D4318"/>
      <c r="E4318" s="333"/>
    </row>
    <row r="4319" spans="1:5" ht="14.25">
      <c r="A4319"/>
      <c r="B4319"/>
      <c r="C4319"/>
      <c r="D4319"/>
      <c r="E4319" s="333"/>
    </row>
    <row r="4320" spans="1:5" ht="14.25">
      <c r="A4320"/>
      <c r="B4320"/>
      <c r="C4320"/>
      <c r="D4320"/>
      <c r="E4320" s="333"/>
    </row>
    <row r="4321" spans="1:5" ht="14.25">
      <c r="A4321"/>
      <c r="B4321"/>
      <c r="C4321"/>
      <c r="D4321"/>
      <c r="E4321" s="333"/>
    </row>
    <row r="4322" spans="1:5" ht="14.25">
      <c r="A4322"/>
      <c r="B4322"/>
      <c r="C4322"/>
      <c r="D4322"/>
      <c r="E4322" s="333"/>
    </row>
    <row r="4323" spans="1:5" ht="14.25">
      <c r="A4323"/>
      <c r="B4323"/>
      <c r="C4323"/>
      <c r="D4323"/>
      <c r="E4323" s="333"/>
    </row>
    <row r="4324" spans="1:5" ht="14.25">
      <c r="A4324"/>
      <c r="B4324"/>
      <c r="C4324"/>
      <c r="D4324"/>
      <c r="E4324" s="333"/>
    </row>
    <row r="4325" spans="1:5" ht="14.25">
      <c r="A4325"/>
      <c r="B4325"/>
      <c r="C4325"/>
      <c r="D4325"/>
      <c r="E4325" s="333"/>
    </row>
    <row r="4326" spans="1:5" ht="14.25">
      <c r="A4326"/>
      <c r="B4326"/>
      <c r="C4326"/>
      <c r="D4326"/>
      <c r="E4326" s="333"/>
    </row>
    <row r="4327" spans="1:5" ht="14.25">
      <c r="A4327"/>
      <c r="B4327"/>
      <c r="C4327"/>
      <c r="D4327"/>
      <c r="E4327" s="333"/>
    </row>
    <row r="4328" spans="1:5" ht="14.25">
      <c r="A4328"/>
      <c r="B4328"/>
      <c r="C4328"/>
      <c r="D4328"/>
      <c r="E4328" s="333"/>
    </row>
    <row r="4329" spans="1:5" ht="14.25">
      <c r="A4329"/>
      <c r="B4329"/>
      <c r="C4329"/>
      <c r="D4329"/>
      <c r="E4329" s="333"/>
    </row>
    <row r="4330" spans="1:5" ht="14.25">
      <c r="A4330"/>
      <c r="B4330"/>
      <c r="C4330"/>
      <c r="D4330"/>
      <c r="E4330" s="333"/>
    </row>
    <row r="4331" spans="1:5" ht="14.25">
      <c r="A4331"/>
      <c r="B4331"/>
      <c r="C4331"/>
      <c r="D4331"/>
      <c r="E4331" s="333"/>
    </row>
    <row r="4332" spans="1:5" ht="14.25">
      <c r="A4332"/>
      <c r="B4332"/>
      <c r="C4332"/>
      <c r="D4332"/>
      <c r="E4332" s="333"/>
    </row>
    <row r="4333" spans="1:5" ht="14.25">
      <c r="A4333"/>
      <c r="B4333"/>
      <c r="C4333"/>
      <c r="D4333"/>
      <c r="E4333" s="250"/>
    </row>
    <row r="4334" spans="1:5" ht="14.25">
      <c r="A4334"/>
      <c r="B4334"/>
      <c r="C4334"/>
      <c r="D4334"/>
      <c r="E4334" s="250"/>
    </row>
    <row r="4335" spans="1:5" ht="14.25">
      <c r="A4335"/>
      <c r="B4335"/>
      <c r="C4335"/>
      <c r="D4335"/>
      <c r="E4335" s="250"/>
    </row>
    <row r="4336" spans="1:5" ht="14.25">
      <c r="A4336"/>
      <c r="B4336"/>
      <c r="C4336"/>
      <c r="D4336"/>
      <c r="E4336" s="250"/>
    </row>
    <row r="4337" spans="1:5" ht="14.25">
      <c r="A4337"/>
      <c r="B4337"/>
      <c r="C4337"/>
      <c r="D4337"/>
      <c r="E4337" s="250"/>
    </row>
    <row r="4338" spans="1:5" ht="14.25">
      <c r="A4338"/>
      <c r="B4338"/>
      <c r="C4338"/>
      <c r="D4338"/>
      <c r="E4338" s="250"/>
    </row>
    <row r="4339" spans="1:5" ht="14.25">
      <c r="A4339"/>
      <c r="B4339"/>
      <c r="C4339"/>
      <c r="D4339"/>
      <c r="E4339" s="250"/>
    </row>
    <row r="4340" spans="1:5" ht="14.25">
      <c r="A4340"/>
      <c r="B4340"/>
      <c r="C4340"/>
      <c r="D4340"/>
      <c r="E4340" s="250"/>
    </row>
    <row r="4341" spans="1:5" ht="14.25">
      <c r="A4341"/>
      <c r="B4341"/>
      <c r="C4341"/>
      <c r="D4341"/>
      <c r="E4341" s="250"/>
    </row>
    <row r="4342" spans="1:5" ht="14.25">
      <c r="A4342"/>
      <c r="B4342"/>
      <c r="C4342"/>
      <c r="D4342"/>
      <c r="E4342" s="250"/>
    </row>
    <row r="4343" spans="1:5" ht="14.25">
      <c r="A4343"/>
      <c r="B4343"/>
      <c r="C4343"/>
      <c r="D4343"/>
      <c r="E4343" s="250"/>
    </row>
    <row r="4344" spans="1:5" ht="14.25">
      <c r="A4344"/>
      <c r="B4344"/>
      <c r="C4344"/>
      <c r="D4344"/>
      <c r="E4344" s="250"/>
    </row>
    <row r="4345" spans="1:5" ht="14.25">
      <c r="A4345"/>
      <c r="B4345"/>
      <c r="C4345"/>
      <c r="D4345"/>
      <c r="E4345" s="250"/>
    </row>
    <row r="4346" spans="1:5" ht="14.25">
      <c r="A4346"/>
      <c r="B4346"/>
      <c r="C4346"/>
      <c r="D4346"/>
      <c r="E4346" s="250"/>
    </row>
    <row r="4347" spans="1:5" ht="14.25">
      <c r="A4347"/>
      <c r="B4347"/>
      <c r="C4347"/>
      <c r="D4347"/>
      <c r="E4347" s="250"/>
    </row>
    <row r="4348" spans="1:5" ht="14.25">
      <c r="A4348"/>
      <c r="B4348"/>
      <c r="C4348"/>
      <c r="D4348"/>
      <c r="E4348" s="250"/>
    </row>
    <row r="4349" spans="1:5" ht="14.25">
      <c r="A4349"/>
      <c r="B4349"/>
      <c r="C4349"/>
      <c r="D4349"/>
      <c r="E4349" s="250"/>
    </row>
    <row r="4350" spans="1:5" ht="14.25">
      <c r="A4350"/>
      <c r="B4350"/>
      <c r="C4350"/>
      <c r="D4350"/>
      <c r="E4350" s="250"/>
    </row>
    <row r="4351" spans="1:5" ht="14.25">
      <c r="A4351"/>
      <c r="B4351"/>
      <c r="C4351"/>
      <c r="D4351"/>
      <c r="E4351" s="250"/>
    </row>
    <row r="4352" spans="1:5" ht="14.25">
      <c r="A4352"/>
      <c r="B4352"/>
      <c r="C4352"/>
      <c r="D4352"/>
      <c r="E4352" s="250"/>
    </row>
    <row r="4353" spans="1:5" ht="14.25">
      <c r="A4353"/>
      <c r="B4353"/>
      <c r="C4353"/>
      <c r="D4353"/>
      <c r="E4353" s="333"/>
    </row>
    <row r="4354" spans="1:5" ht="14.25">
      <c r="A4354"/>
      <c r="B4354"/>
      <c r="C4354"/>
      <c r="D4354"/>
      <c r="E4354" s="250"/>
    </row>
    <row r="4355" spans="1:5" ht="14.25">
      <c r="A4355"/>
      <c r="B4355"/>
      <c r="C4355"/>
      <c r="D4355"/>
      <c r="E4355" s="250"/>
    </row>
    <row r="4356" spans="1:5" ht="14.25">
      <c r="A4356"/>
      <c r="B4356"/>
      <c r="C4356"/>
      <c r="D4356"/>
      <c r="E4356" s="333"/>
    </row>
    <row r="4357" spans="1:5" ht="14.25">
      <c r="A4357"/>
      <c r="B4357"/>
      <c r="C4357"/>
      <c r="D4357"/>
      <c r="E4357" s="333"/>
    </row>
    <row r="4358" spans="1:5" ht="14.25">
      <c r="A4358"/>
      <c r="B4358"/>
      <c r="C4358"/>
      <c r="D4358"/>
      <c r="E4358" s="250"/>
    </row>
    <row r="4359" spans="1:5" ht="14.25">
      <c r="A4359"/>
      <c r="B4359"/>
      <c r="C4359"/>
      <c r="D4359"/>
      <c r="E4359" s="250"/>
    </row>
    <row r="4360" spans="1:5" ht="14.25">
      <c r="A4360"/>
      <c r="B4360"/>
      <c r="C4360"/>
      <c r="D4360"/>
      <c r="E4360" s="250"/>
    </row>
    <row r="4361" spans="1:5" ht="14.25">
      <c r="A4361"/>
      <c r="B4361"/>
      <c r="C4361"/>
      <c r="D4361"/>
      <c r="E4361" s="250"/>
    </row>
    <row r="4362" spans="1:5" ht="14.25">
      <c r="A4362"/>
      <c r="B4362"/>
      <c r="C4362"/>
      <c r="D4362"/>
      <c r="E4362" s="250"/>
    </row>
    <row r="4363" spans="1:5" ht="14.25">
      <c r="A4363"/>
      <c r="B4363"/>
      <c r="C4363"/>
      <c r="D4363"/>
      <c r="E4363" s="250"/>
    </row>
    <row r="4364" spans="1:5" ht="14.25">
      <c r="A4364"/>
      <c r="B4364"/>
      <c r="C4364"/>
      <c r="D4364"/>
      <c r="E4364" s="250"/>
    </row>
    <row r="4365" spans="1:5" ht="14.25">
      <c r="A4365"/>
      <c r="B4365"/>
      <c r="C4365"/>
      <c r="D4365"/>
      <c r="E4365" s="250"/>
    </row>
    <row r="4366" spans="1:5" ht="14.25">
      <c r="A4366"/>
      <c r="B4366"/>
      <c r="C4366"/>
      <c r="D4366"/>
      <c r="E4366" s="333"/>
    </row>
    <row r="4367" spans="1:5" ht="14.25">
      <c r="A4367"/>
      <c r="B4367"/>
      <c r="C4367"/>
      <c r="D4367"/>
      <c r="E4367" s="250"/>
    </row>
    <row r="4368" spans="1:5" ht="14.25">
      <c r="A4368"/>
      <c r="B4368"/>
      <c r="C4368"/>
      <c r="D4368"/>
      <c r="E4368" s="250"/>
    </row>
    <row r="4369" spans="1:5" ht="14.25">
      <c r="A4369"/>
      <c r="B4369"/>
      <c r="C4369"/>
      <c r="D4369"/>
      <c r="E4369" s="250"/>
    </row>
    <row r="4370" spans="1:5" ht="14.25">
      <c r="A4370"/>
      <c r="B4370"/>
      <c r="C4370"/>
      <c r="D4370"/>
      <c r="E4370" s="250"/>
    </row>
    <row r="4371" spans="1:5" ht="14.25">
      <c r="A4371"/>
      <c r="B4371"/>
      <c r="C4371"/>
      <c r="D4371"/>
      <c r="E4371" s="250"/>
    </row>
    <row r="4372" spans="1:5" ht="14.25">
      <c r="A4372"/>
      <c r="B4372"/>
      <c r="C4372"/>
      <c r="D4372"/>
      <c r="E4372" s="250"/>
    </row>
    <row r="4373" spans="1:5" ht="14.25">
      <c r="A4373"/>
      <c r="B4373"/>
      <c r="C4373"/>
      <c r="D4373"/>
      <c r="E4373" s="250"/>
    </row>
    <row r="4374" spans="1:5" ht="14.25">
      <c r="A4374"/>
      <c r="B4374"/>
      <c r="C4374"/>
      <c r="D4374"/>
      <c r="E4374" s="250"/>
    </row>
    <row r="4375" spans="1:5" ht="14.25">
      <c r="A4375"/>
      <c r="B4375"/>
      <c r="C4375"/>
      <c r="D4375"/>
      <c r="E4375" s="250"/>
    </row>
    <row r="4376" spans="1:5" ht="14.25">
      <c r="A4376"/>
      <c r="B4376"/>
      <c r="C4376"/>
      <c r="D4376"/>
      <c r="E4376" s="250"/>
    </row>
    <row r="4377" spans="1:5" ht="14.25">
      <c r="A4377"/>
      <c r="B4377"/>
      <c r="C4377"/>
      <c r="D4377"/>
      <c r="E4377" s="250"/>
    </row>
    <row r="4378" spans="1:5" ht="14.25">
      <c r="A4378"/>
      <c r="B4378"/>
      <c r="C4378"/>
      <c r="D4378"/>
      <c r="E4378" s="250"/>
    </row>
    <row r="4379" spans="1:5" ht="14.25">
      <c r="A4379"/>
      <c r="B4379"/>
      <c r="C4379"/>
      <c r="D4379"/>
      <c r="E4379" s="250"/>
    </row>
    <row r="4380" spans="1:5" ht="14.25">
      <c r="A4380"/>
      <c r="B4380"/>
      <c r="C4380"/>
      <c r="D4380"/>
      <c r="E4380" s="250"/>
    </row>
    <row r="4381" spans="1:5" ht="14.25">
      <c r="A4381"/>
      <c r="B4381"/>
      <c r="C4381"/>
      <c r="D4381"/>
      <c r="E4381" s="250"/>
    </row>
    <row r="4382" spans="1:5" ht="14.25">
      <c r="A4382"/>
      <c r="B4382"/>
      <c r="C4382"/>
      <c r="D4382"/>
      <c r="E4382" s="250"/>
    </row>
    <row r="4383" spans="1:5" ht="14.25">
      <c r="A4383"/>
      <c r="B4383"/>
      <c r="C4383"/>
      <c r="D4383"/>
      <c r="E4383" s="250"/>
    </row>
    <row r="4384" spans="1:5" ht="14.25">
      <c r="A4384"/>
      <c r="B4384"/>
      <c r="C4384"/>
      <c r="D4384"/>
      <c r="E4384" s="250"/>
    </row>
    <row r="4385" spans="1:5" ht="14.25">
      <c r="A4385"/>
      <c r="B4385"/>
      <c r="C4385"/>
      <c r="D4385"/>
      <c r="E4385" s="250"/>
    </row>
    <row r="4386" spans="1:5" ht="14.25">
      <c r="A4386"/>
      <c r="B4386"/>
      <c r="C4386"/>
      <c r="D4386"/>
      <c r="E4386" s="250"/>
    </row>
    <row r="4387" spans="1:5" ht="14.25">
      <c r="A4387"/>
      <c r="B4387"/>
      <c r="C4387"/>
      <c r="D4387"/>
      <c r="E4387" s="250"/>
    </row>
    <row r="4388" spans="1:5" ht="14.25">
      <c r="A4388"/>
      <c r="B4388"/>
      <c r="C4388"/>
      <c r="D4388"/>
      <c r="E4388" s="250"/>
    </row>
    <row r="4389" spans="1:5" ht="14.25">
      <c r="A4389"/>
      <c r="B4389"/>
      <c r="C4389"/>
      <c r="D4389"/>
      <c r="E4389" s="250"/>
    </row>
    <row r="4390" spans="1:5" ht="14.25">
      <c r="A4390"/>
      <c r="B4390"/>
      <c r="C4390"/>
      <c r="D4390"/>
      <c r="E4390" s="250"/>
    </row>
    <row r="4391" spans="1:5" ht="14.25">
      <c r="A4391"/>
      <c r="B4391"/>
      <c r="C4391"/>
      <c r="D4391"/>
      <c r="E4391" s="250"/>
    </row>
    <row r="4392" spans="1:5" ht="14.25">
      <c r="A4392"/>
      <c r="B4392"/>
      <c r="C4392"/>
      <c r="D4392"/>
      <c r="E4392" s="250"/>
    </row>
    <row r="4393" spans="1:5" ht="14.25">
      <c r="A4393"/>
      <c r="B4393"/>
      <c r="C4393"/>
      <c r="D4393"/>
      <c r="E4393" s="250"/>
    </row>
    <row r="4394" spans="1:5" ht="14.25">
      <c r="A4394"/>
      <c r="B4394"/>
      <c r="C4394"/>
      <c r="D4394"/>
      <c r="E4394" s="250"/>
    </row>
    <row r="4395" spans="1:5" ht="14.25">
      <c r="A4395"/>
      <c r="B4395"/>
      <c r="C4395"/>
      <c r="D4395"/>
      <c r="E4395" s="250"/>
    </row>
    <row r="4396" spans="1:5" ht="14.25">
      <c r="A4396"/>
      <c r="B4396"/>
      <c r="C4396"/>
      <c r="D4396"/>
      <c r="E4396" s="250"/>
    </row>
    <row r="4397" spans="1:5" ht="14.25">
      <c r="A4397"/>
      <c r="B4397"/>
      <c r="C4397"/>
      <c r="D4397"/>
      <c r="E4397" s="250"/>
    </row>
    <row r="4398" spans="1:5" ht="14.25">
      <c r="A4398"/>
      <c r="B4398"/>
      <c r="C4398"/>
      <c r="D4398"/>
      <c r="E4398" s="250"/>
    </row>
    <row r="4399" spans="1:5" ht="14.25">
      <c r="A4399"/>
      <c r="B4399"/>
      <c r="C4399"/>
      <c r="D4399"/>
      <c r="E4399" s="333"/>
    </row>
    <row r="4400" spans="1:5" ht="14.25">
      <c r="A4400"/>
      <c r="B4400"/>
      <c r="C4400"/>
      <c r="D4400"/>
      <c r="E4400" s="250"/>
    </row>
    <row r="4401" spans="1:5" ht="14.25">
      <c r="A4401"/>
      <c r="B4401"/>
      <c r="C4401"/>
      <c r="D4401"/>
      <c r="E4401" s="333"/>
    </row>
    <row r="4402" spans="1:5" ht="14.25">
      <c r="A4402"/>
      <c r="B4402"/>
      <c r="C4402"/>
      <c r="D4402"/>
      <c r="E4402" s="333"/>
    </row>
    <row r="4403" spans="1:5" ht="14.25">
      <c r="A4403"/>
      <c r="B4403"/>
      <c r="C4403"/>
      <c r="D4403"/>
      <c r="E4403" s="250"/>
    </row>
    <row r="4404" spans="1:5" ht="14.25">
      <c r="A4404"/>
      <c r="B4404"/>
      <c r="C4404"/>
      <c r="D4404"/>
      <c r="E4404" s="250"/>
    </row>
    <row r="4405" spans="1:5" ht="14.25">
      <c r="A4405"/>
      <c r="B4405"/>
      <c r="C4405"/>
      <c r="D4405"/>
      <c r="E4405" s="250"/>
    </row>
    <row r="4406" spans="1:5" ht="14.25">
      <c r="A4406"/>
      <c r="B4406"/>
      <c r="C4406"/>
      <c r="D4406"/>
      <c r="E4406" s="250"/>
    </row>
    <row r="4407" spans="1:5" ht="14.25">
      <c r="A4407"/>
      <c r="B4407"/>
      <c r="C4407"/>
      <c r="D4407"/>
      <c r="E4407" s="250"/>
    </row>
    <row r="4408" spans="1:5" ht="14.25">
      <c r="A4408"/>
      <c r="B4408"/>
      <c r="C4408"/>
      <c r="D4408"/>
      <c r="E4408" s="250"/>
    </row>
    <row r="4409" spans="1:5" ht="14.25">
      <c r="A4409"/>
      <c r="B4409"/>
      <c r="C4409"/>
      <c r="D4409"/>
      <c r="E4409" s="250"/>
    </row>
    <row r="4410" spans="1:5" ht="14.25">
      <c r="A4410"/>
      <c r="B4410"/>
      <c r="C4410"/>
      <c r="D4410"/>
      <c r="E4410" s="250"/>
    </row>
    <row r="4411" spans="1:5" ht="14.25">
      <c r="A4411"/>
      <c r="B4411"/>
      <c r="C4411"/>
      <c r="D4411"/>
      <c r="E4411" s="250"/>
    </row>
    <row r="4412" spans="1:5" ht="14.25">
      <c r="A4412"/>
      <c r="B4412"/>
      <c r="C4412"/>
      <c r="D4412"/>
      <c r="E4412" s="250"/>
    </row>
    <row r="4413" spans="1:5" ht="14.25">
      <c r="A4413"/>
      <c r="B4413"/>
      <c r="C4413"/>
      <c r="D4413"/>
      <c r="E4413" s="250"/>
    </row>
    <row r="4414" spans="1:5" ht="14.25">
      <c r="A4414"/>
      <c r="B4414"/>
      <c r="C4414"/>
      <c r="D4414"/>
      <c r="E4414" s="250"/>
    </row>
    <row r="4415" spans="1:5" ht="14.25">
      <c r="A4415"/>
      <c r="B4415"/>
      <c r="C4415"/>
      <c r="D4415"/>
      <c r="E4415" s="250"/>
    </row>
    <row r="4416" spans="1:5" ht="14.25">
      <c r="A4416"/>
      <c r="B4416"/>
      <c r="C4416"/>
      <c r="D4416"/>
      <c r="E4416" s="250"/>
    </row>
    <row r="4417" spans="1:5" ht="14.25">
      <c r="A4417"/>
      <c r="B4417"/>
      <c r="C4417"/>
      <c r="D4417"/>
      <c r="E4417" s="250"/>
    </row>
    <row r="4418" spans="1:5" ht="14.25">
      <c r="A4418"/>
      <c r="B4418"/>
      <c r="C4418"/>
      <c r="D4418"/>
      <c r="E4418" s="250"/>
    </row>
    <row r="4419" spans="1:5" ht="14.25">
      <c r="A4419"/>
      <c r="B4419"/>
      <c r="C4419"/>
      <c r="D4419"/>
      <c r="E4419" s="250"/>
    </row>
    <row r="4420" spans="1:5" ht="14.25">
      <c r="A4420"/>
      <c r="B4420"/>
      <c r="C4420"/>
      <c r="D4420"/>
      <c r="E4420" s="250"/>
    </row>
    <row r="4421" spans="1:5" ht="14.25">
      <c r="A4421"/>
      <c r="B4421"/>
      <c r="C4421"/>
      <c r="D4421"/>
      <c r="E4421" s="250"/>
    </row>
    <row r="4422" spans="1:5" ht="14.25">
      <c r="A4422"/>
      <c r="B4422"/>
      <c r="C4422"/>
      <c r="D4422"/>
      <c r="E4422" s="250"/>
    </row>
    <row r="4423" spans="1:5" ht="14.25">
      <c r="A4423"/>
      <c r="B4423"/>
      <c r="C4423"/>
      <c r="D4423"/>
      <c r="E4423" s="250"/>
    </row>
    <row r="4424" spans="1:5" ht="14.25">
      <c r="A4424"/>
      <c r="B4424"/>
      <c r="C4424"/>
      <c r="D4424"/>
      <c r="E4424" s="250"/>
    </row>
    <row r="4425" spans="1:5" ht="14.25">
      <c r="A4425"/>
      <c r="B4425"/>
      <c r="C4425"/>
      <c r="D4425"/>
      <c r="E4425" s="250"/>
    </row>
    <row r="4426" spans="1:5" ht="14.25">
      <c r="A4426"/>
      <c r="B4426"/>
      <c r="C4426"/>
      <c r="D4426"/>
      <c r="E4426" s="250"/>
    </row>
    <row r="4427" spans="1:5" ht="14.25">
      <c r="A4427"/>
      <c r="B4427"/>
      <c r="C4427"/>
      <c r="D4427"/>
      <c r="E4427" s="250"/>
    </row>
    <row r="4428" spans="1:5" ht="14.25">
      <c r="A4428"/>
      <c r="B4428"/>
      <c r="C4428"/>
      <c r="D4428"/>
      <c r="E4428" s="250"/>
    </row>
    <row r="4429" spans="1:5" ht="14.25">
      <c r="A4429"/>
      <c r="B4429"/>
      <c r="C4429"/>
      <c r="D4429"/>
      <c r="E4429" s="250"/>
    </row>
    <row r="4430" spans="1:5" ht="14.25">
      <c r="A4430"/>
      <c r="B4430"/>
      <c r="C4430"/>
      <c r="D4430"/>
      <c r="E4430" s="250"/>
    </row>
    <row r="4431" spans="1:5" ht="14.25">
      <c r="A4431"/>
      <c r="B4431"/>
      <c r="C4431"/>
      <c r="D4431"/>
      <c r="E4431" s="250"/>
    </row>
    <row r="4432" spans="1:5" ht="14.25">
      <c r="A4432"/>
      <c r="B4432"/>
      <c r="C4432"/>
      <c r="D4432"/>
      <c r="E4432" s="250"/>
    </row>
    <row r="4433" spans="1:5" ht="14.25">
      <c r="A4433"/>
      <c r="B4433"/>
      <c r="C4433"/>
      <c r="D4433"/>
      <c r="E4433" s="250"/>
    </row>
    <row r="4434" spans="1:5" ht="14.25">
      <c r="A4434"/>
      <c r="B4434"/>
      <c r="C4434"/>
      <c r="D4434"/>
      <c r="E4434" s="250"/>
    </row>
    <row r="4435" spans="1:5" ht="14.25">
      <c r="A4435"/>
      <c r="B4435"/>
      <c r="C4435"/>
      <c r="D4435"/>
      <c r="E4435" s="250"/>
    </row>
    <row r="4436" spans="1:5" ht="14.25">
      <c r="A4436"/>
      <c r="B4436"/>
      <c r="C4436"/>
      <c r="D4436"/>
      <c r="E4436" s="250"/>
    </row>
    <row r="4437" spans="1:5" ht="14.25">
      <c r="A4437"/>
      <c r="B4437"/>
      <c r="C4437"/>
      <c r="D4437"/>
      <c r="E4437" s="250"/>
    </row>
    <row r="4438" spans="1:5" ht="14.25">
      <c r="A4438"/>
      <c r="B4438"/>
      <c r="C4438"/>
      <c r="D4438"/>
      <c r="E4438" s="250"/>
    </row>
    <row r="4439" spans="1:5" ht="14.25">
      <c r="A4439"/>
      <c r="B4439"/>
      <c r="C4439"/>
      <c r="D4439"/>
      <c r="E4439" s="250"/>
    </row>
    <row r="4440" spans="1:5" ht="14.25">
      <c r="A4440"/>
      <c r="B4440"/>
      <c r="C4440"/>
      <c r="D4440"/>
      <c r="E4440" s="250"/>
    </row>
    <row r="4441" spans="1:5" ht="14.25">
      <c r="A4441"/>
      <c r="B4441"/>
      <c r="C4441"/>
      <c r="D4441"/>
      <c r="E4441" s="250"/>
    </row>
    <row r="4442" spans="1:5" ht="14.25">
      <c r="A4442"/>
      <c r="B4442"/>
      <c r="C4442"/>
      <c r="D4442"/>
      <c r="E4442" s="250"/>
    </row>
    <row r="4443" spans="1:5" ht="14.25">
      <c r="A4443"/>
      <c r="B4443"/>
      <c r="C4443"/>
      <c r="D4443"/>
      <c r="E4443" s="250"/>
    </row>
    <row r="4444" spans="1:5" ht="14.25">
      <c r="A4444"/>
      <c r="B4444"/>
      <c r="C4444"/>
      <c r="D4444"/>
      <c r="E4444" s="250"/>
    </row>
    <row r="4445" spans="1:5" ht="14.25">
      <c r="A4445"/>
      <c r="B4445"/>
      <c r="C4445"/>
      <c r="D4445"/>
      <c r="E4445" s="250"/>
    </row>
    <row r="4446" spans="1:5" ht="14.25">
      <c r="A4446"/>
      <c r="B4446"/>
      <c r="C4446"/>
      <c r="D4446"/>
      <c r="E4446" s="250"/>
    </row>
    <row r="4447" spans="1:5" ht="14.25">
      <c r="A4447"/>
      <c r="B4447"/>
      <c r="C4447"/>
      <c r="D4447"/>
      <c r="E4447" s="250"/>
    </row>
    <row r="4448" spans="1:5" ht="14.25">
      <c r="A4448"/>
      <c r="B4448"/>
      <c r="C4448"/>
      <c r="D4448"/>
      <c r="E4448" s="250"/>
    </row>
    <row r="4449" spans="1:5" ht="14.25">
      <c r="A4449"/>
      <c r="B4449"/>
      <c r="C4449"/>
      <c r="D4449"/>
      <c r="E4449" s="250"/>
    </row>
    <row r="4450" spans="1:5" ht="14.25">
      <c r="A4450"/>
      <c r="B4450"/>
      <c r="C4450"/>
      <c r="D4450"/>
      <c r="E4450" s="250"/>
    </row>
    <row r="4451" spans="1:5" ht="14.25">
      <c r="A4451"/>
      <c r="B4451"/>
      <c r="C4451"/>
      <c r="D4451"/>
      <c r="E4451" s="250"/>
    </row>
    <row r="4452" spans="1:5" ht="14.25">
      <c r="A4452"/>
      <c r="B4452"/>
      <c r="C4452"/>
      <c r="D4452"/>
      <c r="E4452" s="250"/>
    </row>
    <row r="4453" spans="1:5" ht="14.25">
      <c r="A4453"/>
      <c r="B4453"/>
      <c r="C4453"/>
      <c r="D4453"/>
      <c r="E4453" s="250"/>
    </row>
    <row r="4454" spans="1:5" ht="14.25">
      <c r="A4454"/>
      <c r="B4454"/>
      <c r="C4454"/>
      <c r="D4454"/>
      <c r="E4454" s="250"/>
    </row>
    <row r="4455" spans="1:5" ht="14.25">
      <c r="A4455"/>
      <c r="B4455"/>
      <c r="C4455"/>
      <c r="D4455"/>
      <c r="E4455" s="250"/>
    </row>
    <row r="4456" spans="1:5" ht="14.25">
      <c r="A4456"/>
      <c r="B4456"/>
      <c r="C4456"/>
      <c r="D4456"/>
      <c r="E4456" s="250"/>
    </row>
    <row r="4457" spans="1:5" ht="14.25">
      <c r="A4457"/>
      <c r="B4457"/>
      <c r="C4457"/>
      <c r="D4457"/>
      <c r="E4457" s="250"/>
    </row>
    <row r="4458" spans="1:5" ht="14.25">
      <c r="A4458"/>
      <c r="B4458"/>
      <c r="C4458"/>
      <c r="D4458"/>
      <c r="E4458" s="250"/>
    </row>
    <row r="4459" spans="1:5" ht="14.25">
      <c r="A4459"/>
      <c r="B4459"/>
      <c r="C4459"/>
      <c r="D4459"/>
      <c r="E4459" s="250"/>
    </row>
    <row r="4460" spans="1:5" ht="14.25">
      <c r="A4460"/>
      <c r="B4460"/>
      <c r="C4460"/>
      <c r="D4460"/>
      <c r="E4460" s="250"/>
    </row>
    <row r="4461" spans="1:5" ht="14.25">
      <c r="A4461"/>
      <c r="B4461"/>
      <c r="C4461"/>
      <c r="D4461"/>
      <c r="E4461" s="250"/>
    </row>
    <row r="4462" spans="1:5" ht="14.25">
      <c r="A4462"/>
      <c r="B4462"/>
      <c r="C4462"/>
      <c r="D4462"/>
      <c r="E4462" s="250"/>
    </row>
    <row r="4463" spans="1:5" ht="14.25">
      <c r="A4463"/>
      <c r="B4463"/>
      <c r="C4463"/>
      <c r="D4463"/>
      <c r="E4463" s="250"/>
    </row>
    <row r="4464" spans="1:5" ht="14.25">
      <c r="A4464"/>
      <c r="B4464"/>
      <c r="C4464"/>
      <c r="D4464"/>
      <c r="E4464" s="250"/>
    </row>
    <row r="4465" spans="1:5" ht="14.25">
      <c r="A4465"/>
      <c r="B4465"/>
      <c r="C4465"/>
      <c r="D4465"/>
      <c r="E4465" s="250"/>
    </row>
    <row r="4466" spans="1:5" ht="14.25">
      <c r="A4466"/>
      <c r="B4466"/>
      <c r="C4466"/>
      <c r="D4466"/>
      <c r="E4466" s="333"/>
    </row>
    <row r="4467" spans="1:5" ht="14.25">
      <c r="A4467"/>
      <c r="B4467"/>
      <c r="C4467"/>
      <c r="D4467"/>
      <c r="E4467" s="250"/>
    </row>
    <row r="4468" spans="1:5" ht="14.25">
      <c r="A4468"/>
      <c r="B4468"/>
      <c r="C4468"/>
      <c r="D4468"/>
      <c r="E4468" s="250"/>
    </row>
    <row r="4469" spans="1:5" ht="14.25">
      <c r="A4469"/>
      <c r="B4469"/>
      <c r="C4469"/>
      <c r="D4469"/>
      <c r="E4469" s="250"/>
    </row>
    <row r="4470" spans="1:5" ht="14.25">
      <c r="A4470"/>
      <c r="B4470"/>
      <c r="C4470"/>
      <c r="D4470"/>
      <c r="E4470" s="250"/>
    </row>
    <row r="4471" spans="1:5" ht="14.25">
      <c r="A4471"/>
      <c r="B4471"/>
      <c r="C4471"/>
      <c r="D4471"/>
      <c r="E4471" s="250"/>
    </row>
    <row r="4472" spans="1:5" ht="14.25">
      <c r="A4472"/>
      <c r="B4472"/>
      <c r="C4472"/>
      <c r="D4472"/>
      <c r="E4472" s="250"/>
    </row>
    <row r="4473" spans="1:5" ht="14.25">
      <c r="A4473"/>
      <c r="B4473"/>
      <c r="C4473"/>
      <c r="D4473"/>
      <c r="E4473" s="250"/>
    </row>
    <row r="4474" spans="1:5" ht="14.25">
      <c r="A4474"/>
      <c r="B4474"/>
      <c r="C4474"/>
      <c r="D4474"/>
      <c r="E4474" s="250"/>
    </row>
    <row r="4475" spans="1:5" ht="14.25">
      <c r="A4475"/>
      <c r="B4475"/>
      <c r="C4475"/>
      <c r="D4475"/>
      <c r="E4475" s="250"/>
    </row>
    <row r="4476" spans="1:5" ht="14.25">
      <c r="A4476"/>
      <c r="B4476"/>
      <c r="C4476"/>
      <c r="D4476"/>
      <c r="E4476" s="333"/>
    </row>
    <row r="4477" spans="1:5" ht="14.25">
      <c r="A4477"/>
      <c r="B4477"/>
      <c r="C4477"/>
      <c r="D4477"/>
      <c r="E4477" s="250"/>
    </row>
    <row r="4478" spans="1:5" ht="14.25">
      <c r="A4478"/>
      <c r="B4478"/>
      <c r="C4478"/>
      <c r="D4478"/>
      <c r="E4478" s="250"/>
    </row>
    <row r="4479" spans="1:5" ht="14.25">
      <c r="A4479"/>
      <c r="B4479"/>
      <c r="C4479"/>
      <c r="D4479"/>
      <c r="E4479" s="250"/>
    </row>
    <row r="4480" spans="1:5" ht="14.25">
      <c r="A4480"/>
      <c r="B4480"/>
      <c r="C4480"/>
      <c r="D4480"/>
      <c r="E4480" s="250"/>
    </row>
    <row r="4481" spans="1:5" ht="14.25">
      <c r="A4481"/>
      <c r="B4481"/>
      <c r="C4481"/>
      <c r="D4481"/>
      <c r="E4481" s="250"/>
    </row>
    <row r="4482" spans="1:5" ht="14.25">
      <c r="A4482"/>
      <c r="B4482"/>
      <c r="C4482"/>
      <c r="D4482"/>
      <c r="E4482" s="250"/>
    </row>
    <row r="4483" spans="1:5" ht="14.25">
      <c r="A4483"/>
      <c r="B4483"/>
      <c r="C4483"/>
      <c r="D4483"/>
      <c r="E4483" s="250"/>
    </row>
    <row r="4484" spans="1:5" ht="14.25">
      <c r="A4484"/>
      <c r="B4484"/>
      <c r="C4484"/>
      <c r="D4484"/>
      <c r="E4484" s="250"/>
    </row>
    <row r="4485" spans="1:5" ht="14.25">
      <c r="A4485"/>
      <c r="B4485"/>
      <c r="C4485"/>
      <c r="D4485"/>
      <c r="E4485" s="250"/>
    </row>
    <row r="4486" spans="1:5" ht="14.25">
      <c r="A4486"/>
      <c r="B4486"/>
      <c r="C4486"/>
      <c r="D4486"/>
      <c r="E4486" s="250"/>
    </row>
    <row r="4487" spans="1:5" ht="14.25">
      <c r="A4487"/>
      <c r="B4487"/>
      <c r="C4487"/>
      <c r="D4487"/>
      <c r="E4487" s="333"/>
    </row>
    <row r="4488" spans="1:5" ht="14.25">
      <c r="A4488"/>
      <c r="B4488"/>
      <c r="C4488"/>
      <c r="D4488"/>
      <c r="E4488" s="250"/>
    </row>
    <row r="4489" spans="1:5" ht="14.25">
      <c r="A4489"/>
      <c r="B4489"/>
      <c r="C4489"/>
      <c r="D4489"/>
      <c r="E4489" s="250"/>
    </row>
    <row r="4490" spans="1:5" ht="14.25">
      <c r="A4490"/>
      <c r="B4490"/>
      <c r="C4490"/>
      <c r="D4490"/>
      <c r="E4490" s="250"/>
    </row>
    <row r="4491" spans="1:5" ht="14.25">
      <c r="A4491"/>
      <c r="B4491"/>
      <c r="C4491"/>
      <c r="D4491"/>
      <c r="E4491" s="250"/>
    </row>
    <row r="4492" spans="1:5" ht="14.25">
      <c r="A4492"/>
      <c r="B4492"/>
      <c r="C4492"/>
      <c r="D4492"/>
      <c r="E4492" s="250"/>
    </row>
    <row r="4493" spans="1:5" ht="14.25">
      <c r="A4493"/>
      <c r="B4493"/>
      <c r="C4493"/>
      <c r="D4493"/>
      <c r="E4493" s="250"/>
    </row>
    <row r="4494" spans="1:5" ht="14.25">
      <c r="A4494"/>
      <c r="B4494"/>
      <c r="C4494"/>
      <c r="D4494"/>
      <c r="E4494" s="250"/>
    </row>
    <row r="4495" spans="1:5" ht="14.25">
      <c r="A4495"/>
      <c r="B4495"/>
      <c r="C4495"/>
      <c r="D4495"/>
      <c r="E4495" s="250"/>
    </row>
    <row r="4496" spans="1:5" ht="14.25">
      <c r="A4496"/>
      <c r="B4496"/>
      <c r="C4496"/>
      <c r="D4496"/>
      <c r="E4496" s="250"/>
    </row>
    <row r="4497" spans="1:5" ht="14.25">
      <c r="A4497"/>
      <c r="B4497"/>
      <c r="C4497"/>
      <c r="D4497"/>
      <c r="E4497" s="250"/>
    </row>
    <row r="4498" spans="1:5" ht="14.25">
      <c r="A4498"/>
      <c r="B4498"/>
      <c r="C4498"/>
      <c r="D4498"/>
      <c r="E4498" s="250"/>
    </row>
    <row r="4499" spans="1:5" ht="14.25">
      <c r="A4499"/>
      <c r="B4499"/>
      <c r="C4499"/>
      <c r="D4499"/>
      <c r="E4499" s="250"/>
    </row>
    <row r="4500" spans="1:5" ht="14.25">
      <c r="A4500"/>
      <c r="B4500"/>
      <c r="C4500"/>
      <c r="D4500"/>
      <c r="E4500" s="250"/>
    </row>
    <row r="4501" spans="1:5" ht="14.25">
      <c r="A4501"/>
      <c r="B4501"/>
      <c r="C4501"/>
      <c r="D4501"/>
      <c r="E4501" s="250"/>
    </row>
    <row r="4502" spans="1:5" ht="14.25">
      <c r="A4502"/>
      <c r="B4502"/>
      <c r="C4502"/>
      <c r="D4502"/>
      <c r="E4502" s="333"/>
    </row>
    <row r="4503" spans="1:5" ht="14.25">
      <c r="A4503"/>
      <c r="B4503"/>
      <c r="C4503"/>
      <c r="D4503"/>
      <c r="E4503" s="250"/>
    </row>
    <row r="4504" spans="1:5" ht="14.25">
      <c r="A4504"/>
      <c r="B4504"/>
      <c r="C4504"/>
      <c r="D4504"/>
      <c r="E4504" s="250"/>
    </row>
    <row r="4505" spans="1:5" ht="14.25">
      <c r="A4505"/>
      <c r="B4505"/>
      <c r="C4505"/>
      <c r="D4505"/>
      <c r="E4505" s="250"/>
    </row>
    <row r="4506" spans="1:5" ht="14.25">
      <c r="A4506"/>
      <c r="B4506"/>
      <c r="C4506"/>
      <c r="D4506"/>
      <c r="E4506" s="250"/>
    </row>
    <row r="4507" spans="1:5" ht="14.25">
      <c r="A4507"/>
      <c r="B4507"/>
      <c r="C4507"/>
      <c r="D4507"/>
      <c r="E4507" s="250"/>
    </row>
    <row r="4508" spans="1:5" ht="14.25">
      <c r="A4508"/>
      <c r="B4508"/>
      <c r="C4508"/>
      <c r="D4508"/>
      <c r="E4508" s="250"/>
    </row>
    <row r="4509" spans="1:5" ht="14.25">
      <c r="A4509"/>
      <c r="B4509"/>
      <c r="C4509"/>
      <c r="D4509"/>
      <c r="E4509" s="250"/>
    </row>
    <row r="4510" spans="1:5" ht="14.25">
      <c r="A4510"/>
      <c r="B4510"/>
      <c r="C4510"/>
      <c r="D4510"/>
      <c r="E4510" s="250"/>
    </row>
    <row r="4511" spans="1:5" ht="14.25">
      <c r="A4511"/>
      <c r="B4511"/>
      <c r="C4511"/>
      <c r="D4511"/>
      <c r="E4511" s="250"/>
    </row>
    <row r="4512" spans="1:5" ht="14.25">
      <c r="A4512"/>
      <c r="B4512"/>
      <c r="C4512"/>
      <c r="D4512"/>
      <c r="E4512" s="250"/>
    </row>
    <row r="4513" spans="1:5" ht="14.25">
      <c r="A4513"/>
      <c r="B4513"/>
      <c r="C4513"/>
      <c r="D4513"/>
      <c r="E4513" s="250"/>
    </row>
    <row r="4514" spans="1:5" ht="14.25">
      <c r="A4514"/>
      <c r="B4514"/>
      <c r="C4514"/>
      <c r="D4514"/>
      <c r="E4514" s="250"/>
    </row>
    <row r="4515" spans="1:5" ht="14.25">
      <c r="A4515"/>
      <c r="B4515"/>
      <c r="C4515"/>
      <c r="D4515"/>
      <c r="E4515" s="250"/>
    </row>
    <row r="4516" spans="1:5" ht="14.25">
      <c r="A4516"/>
      <c r="B4516"/>
      <c r="C4516"/>
      <c r="D4516"/>
      <c r="E4516" s="250"/>
    </row>
    <row r="4517" spans="1:5" ht="14.25">
      <c r="A4517"/>
      <c r="B4517"/>
      <c r="C4517"/>
      <c r="D4517"/>
      <c r="E4517" s="250"/>
    </row>
    <row r="4518" spans="1:5" ht="14.25">
      <c r="A4518"/>
      <c r="B4518"/>
      <c r="C4518"/>
      <c r="D4518"/>
      <c r="E4518" s="250"/>
    </row>
    <row r="4519" spans="1:5" ht="14.25">
      <c r="A4519"/>
      <c r="B4519"/>
      <c r="C4519"/>
      <c r="D4519"/>
      <c r="E4519" s="250"/>
    </row>
    <row r="4520" spans="1:5" ht="14.25">
      <c r="A4520"/>
      <c r="B4520"/>
      <c r="C4520"/>
      <c r="D4520"/>
      <c r="E4520" s="250"/>
    </row>
    <row r="4521" spans="1:5" ht="14.25">
      <c r="A4521"/>
      <c r="B4521"/>
      <c r="C4521"/>
      <c r="D4521"/>
      <c r="E4521" s="250"/>
    </row>
    <row r="4522" spans="1:5" ht="14.25">
      <c r="A4522"/>
      <c r="B4522"/>
      <c r="C4522"/>
      <c r="D4522"/>
      <c r="E4522" s="250"/>
    </row>
    <row r="4523" spans="1:5" ht="14.25">
      <c r="A4523"/>
      <c r="B4523"/>
      <c r="C4523"/>
      <c r="D4523"/>
      <c r="E4523" s="250"/>
    </row>
    <row r="4524" spans="1:5" ht="14.25">
      <c r="A4524"/>
      <c r="B4524"/>
      <c r="C4524"/>
      <c r="D4524"/>
      <c r="E4524" s="250"/>
    </row>
    <row r="4525" spans="1:5" ht="14.25">
      <c r="A4525"/>
      <c r="B4525"/>
      <c r="C4525"/>
      <c r="D4525"/>
      <c r="E4525" s="250"/>
    </row>
    <row r="4526" spans="1:5" ht="14.25">
      <c r="A4526"/>
      <c r="B4526"/>
      <c r="C4526"/>
      <c r="D4526"/>
      <c r="E4526" s="250"/>
    </row>
    <row r="4527" spans="1:5" ht="14.25">
      <c r="A4527"/>
      <c r="B4527"/>
      <c r="C4527"/>
      <c r="D4527"/>
      <c r="E4527" s="250"/>
    </row>
    <row r="4528" spans="1:5" ht="14.25">
      <c r="A4528"/>
      <c r="B4528"/>
      <c r="C4528"/>
      <c r="D4528"/>
      <c r="E4528" s="250"/>
    </row>
    <row r="4529" spans="1:5" ht="14.25">
      <c r="A4529"/>
      <c r="B4529"/>
      <c r="C4529"/>
      <c r="D4529"/>
      <c r="E4529" s="250"/>
    </row>
    <row r="4530" spans="1:5" ht="14.25">
      <c r="A4530"/>
      <c r="B4530"/>
      <c r="C4530"/>
      <c r="D4530"/>
      <c r="E4530" s="250"/>
    </row>
    <row r="4531" spans="1:5" ht="14.25">
      <c r="A4531"/>
      <c r="B4531"/>
      <c r="C4531"/>
      <c r="D4531"/>
      <c r="E4531" s="250"/>
    </row>
    <row r="4532" spans="1:5" ht="14.25">
      <c r="A4532"/>
      <c r="B4532"/>
      <c r="C4532"/>
      <c r="D4532"/>
      <c r="E4532" s="250"/>
    </row>
    <row r="4533" spans="1:5" ht="14.25">
      <c r="A4533"/>
      <c r="B4533"/>
      <c r="C4533"/>
      <c r="D4533"/>
      <c r="E4533" s="250"/>
    </row>
    <row r="4534" spans="1:5" ht="14.25">
      <c r="A4534"/>
      <c r="B4534"/>
      <c r="C4534"/>
      <c r="D4534"/>
      <c r="E4534" s="250"/>
    </row>
    <row r="4535" spans="1:5" ht="14.25">
      <c r="A4535"/>
      <c r="B4535"/>
      <c r="C4535"/>
      <c r="D4535"/>
      <c r="E4535" s="250"/>
    </row>
    <row r="4536" spans="1:5" ht="14.25">
      <c r="A4536"/>
      <c r="B4536"/>
      <c r="C4536"/>
      <c r="D4536"/>
      <c r="E4536" s="250"/>
    </row>
    <row r="4537" spans="1:5" ht="14.25">
      <c r="A4537"/>
      <c r="B4537"/>
      <c r="C4537"/>
      <c r="D4537"/>
      <c r="E4537" s="250"/>
    </row>
    <row r="4538" spans="1:5" ht="14.25">
      <c r="A4538"/>
      <c r="B4538"/>
      <c r="C4538"/>
      <c r="D4538"/>
      <c r="E4538" s="250"/>
    </row>
    <row r="4539" spans="1:5" ht="14.25">
      <c r="A4539"/>
      <c r="B4539"/>
      <c r="C4539"/>
      <c r="D4539"/>
      <c r="E4539" s="250"/>
    </row>
    <row r="4540" spans="1:5" ht="14.25">
      <c r="A4540"/>
      <c r="B4540"/>
      <c r="C4540"/>
      <c r="D4540"/>
      <c r="E4540" s="250"/>
    </row>
    <row r="4541" spans="1:5" ht="14.25">
      <c r="A4541"/>
      <c r="B4541"/>
      <c r="C4541"/>
      <c r="D4541"/>
      <c r="E4541" s="250"/>
    </row>
    <row r="4542" spans="1:5" ht="14.25">
      <c r="A4542"/>
      <c r="B4542"/>
      <c r="C4542"/>
      <c r="D4542"/>
      <c r="E4542" s="250"/>
    </row>
    <row r="4543" spans="1:5" ht="14.25">
      <c r="A4543"/>
      <c r="B4543"/>
      <c r="C4543"/>
      <c r="D4543"/>
      <c r="E4543" s="250"/>
    </row>
    <row r="4544" spans="1:5" ht="14.25">
      <c r="A4544"/>
      <c r="B4544"/>
      <c r="C4544"/>
      <c r="D4544"/>
      <c r="E4544" s="250"/>
    </row>
    <row r="4545" spans="1:5" ht="14.25">
      <c r="A4545"/>
      <c r="B4545"/>
      <c r="C4545"/>
      <c r="D4545"/>
      <c r="E4545" s="333"/>
    </row>
    <row r="4546" spans="1:5" ht="14.25">
      <c r="A4546"/>
      <c r="B4546"/>
      <c r="C4546"/>
      <c r="D4546"/>
      <c r="E4546" s="250"/>
    </row>
    <row r="4547" spans="1:5" ht="14.25">
      <c r="A4547"/>
      <c r="B4547"/>
      <c r="C4547"/>
      <c r="D4547"/>
      <c r="E4547" s="250"/>
    </row>
    <row r="4548" spans="1:5" ht="14.25">
      <c r="A4548"/>
      <c r="B4548"/>
      <c r="C4548"/>
      <c r="D4548"/>
      <c r="E4548" s="333"/>
    </row>
    <row r="4549" spans="1:5" ht="14.25">
      <c r="A4549"/>
      <c r="B4549"/>
      <c r="C4549"/>
      <c r="D4549"/>
      <c r="E4549" s="250"/>
    </row>
    <row r="4550" spans="1:5" ht="14.25">
      <c r="A4550"/>
      <c r="B4550"/>
      <c r="C4550"/>
      <c r="D4550"/>
      <c r="E4550" s="333"/>
    </row>
    <row r="4551" spans="1:5" ht="14.25">
      <c r="A4551"/>
      <c r="B4551"/>
      <c r="C4551"/>
      <c r="D4551"/>
      <c r="E4551" s="333"/>
    </row>
    <row r="4552" spans="1:5" ht="14.25">
      <c r="A4552"/>
      <c r="B4552"/>
      <c r="C4552"/>
      <c r="D4552"/>
      <c r="E4552" s="250"/>
    </row>
    <row r="4553" spans="1:5" ht="14.25">
      <c r="A4553"/>
      <c r="B4553"/>
      <c r="C4553"/>
      <c r="D4553"/>
      <c r="E4553" s="333"/>
    </row>
    <row r="4554" spans="1:5" ht="14.25">
      <c r="A4554"/>
      <c r="B4554"/>
      <c r="C4554"/>
      <c r="D4554"/>
      <c r="E4554" s="333"/>
    </row>
    <row r="4555" spans="1:5" ht="14.25">
      <c r="A4555"/>
      <c r="B4555"/>
      <c r="C4555"/>
      <c r="D4555"/>
      <c r="E4555" s="333"/>
    </row>
    <row r="4556" spans="1:5" ht="14.25">
      <c r="A4556"/>
      <c r="B4556"/>
      <c r="C4556"/>
      <c r="D4556"/>
      <c r="E4556" s="250"/>
    </row>
    <row r="4557" spans="1:5" ht="14.25">
      <c r="A4557"/>
      <c r="B4557"/>
      <c r="C4557"/>
      <c r="D4557"/>
      <c r="E4557" s="333"/>
    </row>
    <row r="4558" spans="1:5" ht="14.25">
      <c r="A4558"/>
      <c r="B4558"/>
      <c r="C4558"/>
      <c r="D4558"/>
      <c r="E4558" s="250"/>
    </row>
    <row r="4559" spans="1:5" ht="14.25">
      <c r="A4559"/>
      <c r="B4559"/>
      <c r="C4559"/>
      <c r="D4559"/>
      <c r="E4559" s="250"/>
    </row>
    <row r="4560" spans="1:5" ht="14.25">
      <c r="A4560"/>
      <c r="B4560"/>
      <c r="C4560"/>
      <c r="D4560"/>
      <c r="E4560" s="333"/>
    </row>
    <row r="4561" spans="1:5" ht="14.25">
      <c r="A4561"/>
      <c r="B4561"/>
      <c r="C4561"/>
      <c r="D4561"/>
      <c r="E4561" s="333"/>
    </row>
    <row r="4562" spans="1:5" ht="14.25">
      <c r="A4562"/>
      <c r="B4562"/>
      <c r="C4562"/>
      <c r="D4562"/>
      <c r="E4562" s="333"/>
    </row>
    <row r="4563" spans="1:5" ht="14.25">
      <c r="A4563"/>
      <c r="B4563"/>
      <c r="C4563"/>
      <c r="D4563"/>
      <c r="E4563" s="333"/>
    </row>
    <row r="4564" spans="1:5" ht="14.25">
      <c r="A4564"/>
      <c r="B4564"/>
      <c r="C4564"/>
      <c r="D4564"/>
      <c r="E4564" s="333"/>
    </row>
    <row r="4565" spans="1:5" ht="14.25">
      <c r="A4565"/>
      <c r="B4565"/>
      <c r="C4565"/>
      <c r="D4565"/>
      <c r="E4565" s="333"/>
    </row>
    <row r="4566" spans="1:5" ht="14.25">
      <c r="A4566"/>
      <c r="B4566"/>
      <c r="C4566"/>
      <c r="D4566"/>
      <c r="E4566" s="333"/>
    </row>
    <row r="4567" spans="1:5" ht="14.25">
      <c r="A4567"/>
      <c r="B4567"/>
      <c r="C4567"/>
      <c r="D4567"/>
      <c r="E4567" s="250"/>
    </row>
    <row r="4568" spans="1:5" ht="14.25">
      <c r="A4568"/>
      <c r="B4568"/>
      <c r="C4568"/>
      <c r="D4568"/>
      <c r="E4568" s="250"/>
    </row>
    <row r="4569" spans="1:5" ht="14.25">
      <c r="A4569"/>
      <c r="B4569"/>
      <c r="C4569"/>
      <c r="D4569"/>
      <c r="E4569" s="250"/>
    </row>
    <row r="4570" spans="1:5" ht="14.25">
      <c r="A4570"/>
      <c r="B4570"/>
      <c r="C4570"/>
      <c r="D4570"/>
      <c r="E4570" s="250"/>
    </row>
    <row r="4571" spans="1:5" ht="14.25">
      <c r="A4571"/>
      <c r="B4571"/>
      <c r="C4571"/>
      <c r="D4571"/>
      <c r="E4571" s="250"/>
    </row>
    <row r="4572" spans="1:5" ht="14.25">
      <c r="A4572"/>
      <c r="B4572"/>
      <c r="C4572"/>
      <c r="D4572"/>
      <c r="E4572" s="250"/>
    </row>
    <row r="4573" spans="1:5" ht="14.25">
      <c r="A4573"/>
      <c r="B4573"/>
      <c r="C4573"/>
      <c r="D4573"/>
      <c r="E4573" s="250"/>
    </row>
    <row r="4574" spans="1:5" ht="14.25">
      <c r="A4574"/>
      <c r="B4574"/>
      <c r="C4574"/>
      <c r="D4574"/>
      <c r="E4574" s="250"/>
    </row>
    <row r="4575" spans="1:5" ht="14.25">
      <c r="A4575"/>
      <c r="B4575"/>
      <c r="C4575"/>
      <c r="D4575"/>
      <c r="E4575" s="250"/>
    </row>
    <row r="4576" spans="1:5" ht="14.25">
      <c r="A4576"/>
      <c r="B4576"/>
      <c r="C4576"/>
      <c r="D4576"/>
      <c r="E4576" s="250"/>
    </row>
    <row r="4577" spans="1:5" ht="14.25">
      <c r="A4577"/>
      <c r="B4577"/>
      <c r="C4577"/>
      <c r="D4577"/>
      <c r="E4577" s="250"/>
    </row>
    <row r="4578" spans="1:5" ht="14.25">
      <c r="A4578"/>
      <c r="B4578"/>
      <c r="C4578"/>
      <c r="D4578"/>
      <c r="E4578" s="250"/>
    </row>
    <row r="4579" spans="1:5" ht="14.25">
      <c r="A4579"/>
      <c r="B4579"/>
      <c r="C4579"/>
      <c r="D4579"/>
      <c r="E4579" s="250"/>
    </row>
    <row r="4580" spans="1:5" ht="14.25">
      <c r="A4580"/>
      <c r="B4580"/>
      <c r="C4580"/>
      <c r="D4580"/>
      <c r="E4580" s="250"/>
    </row>
    <row r="4581" spans="1:5" ht="14.25">
      <c r="A4581"/>
      <c r="B4581"/>
      <c r="C4581"/>
      <c r="D4581"/>
      <c r="E4581" s="250"/>
    </row>
    <row r="4582" spans="1:5" ht="14.25">
      <c r="A4582"/>
      <c r="B4582"/>
      <c r="C4582"/>
      <c r="D4582"/>
      <c r="E4582" s="250"/>
    </row>
    <row r="4583" spans="1:5" ht="14.25">
      <c r="A4583"/>
      <c r="B4583"/>
      <c r="C4583"/>
      <c r="D4583"/>
      <c r="E4583" s="250"/>
    </row>
    <row r="4584" spans="1:5" ht="14.25">
      <c r="A4584"/>
      <c r="B4584"/>
      <c r="C4584"/>
      <c r="D4584"/>
      <c r="E4584" s="250"/>
    </row>
    <row r="4585" spans="1:5" ht="14.25">
      <c r="A4585"/>
      <c r="B4585"/>
      <c r="C4585"/>
      <c r="D4585"/>
      <c r="E4585" s="250"/>
    </row>
    <row r="4586" spans="1:5" ht="14.25">
      <c r="A4586"/>
      <c r="B4586"/>
      <c r="C4586"/>
      <c r="D4586"/>
      <c r="E4586" s="250"/>
    </row>
    <row r="4587" spans="1:5" ht="14.25">
      <c r="A4587"/>
      <c r="B4587"/>
      <c r="C4587"/>
      <c r="D4587"/>
      <c r="E4587" s="250"/>
    </row>
    <row r="4588" spans="1:5" ht="14.25">
      <c r="A4588"/>
      <c r="B4588"/>
      <c r="C4588"/>
      <c r="D4588"/>
      <c r="E4588" s="250"/>
    </row>
    <row r="4589" spans="1:5" ht="14.25">
      <c r="A4589"/>
      <c r="B4589"/>
      <c r="C4589"/>
      <c r="D4589"/>
      <c r="E4589" s="250"/>
    </row>
    <row r="4590" spans="1:5" ht="14.25">
      <c r="A4590"/>
      <c r="B4590"/>
      <c r="C4590"/>
      <c r="D4590"/>
      <c r="E4590" s="250"/>
    </row>
    <row r="4591" spans="1:5" ht="14.25">
      <c r="A4591"/>
      <c r="B4591"/>
      <c r="C4591"/>
      <c r="D4591"/>
      <c r="E4591" s="250"/>
    </row>
    <row r="4592" spans="1:5" ht="14.25">
      <c r="A4592"/>
      <c r="B4592"/>
      <c r="C4592"/>
      <c r="D4592"/>
      <c r="E4592" s="250"/>
    </row>
    <row r="4593" spans="1:5" ht="14.25">
      <c r="A4593"/>
      <c r="B4593"/>
      <c r="C4593"/>
      <c r="D4593"/>
      <c r="E4593" s="250"/>
    </row>
    <row r="4594" spans="1:5" ht="14.25">
      <c r="A4594"/>
      <c r="B4594"/>
      <c r="C4594"/>
      <c r="D4594"/>
      <c r="E4594" s="250"/>
    </row>
    <row r="4595" spans="1:5" ht="14.25">
      <c r="A4595"/>
      <c r="B4595"/>
      <c r="C4595"/>
      <c r="D4595"/>
      <c r="E4595" s="250"/>
    </row>
    <row r="4596" spans="1:5" ht="14.25">
      <c r="A4596"/>
      <c r="B4596"/>
      <c r="C4596"/>
      <c r="D4596"/>
      <c r="E4596" s="250"/>
    </row>
    <row r="4597" spans="1:5" ht="14.25">
      <c r="A4597"/>
      <c r="B4597"/>
      <c r="C4597"/>
      <c r="D4597"/>
      <c r="E4597" s="250"/>
    </row>
    <row r="4598" spans="1:5" ht="14.25">
      <c r="A4598"/>
      <c r="B4598"/>
      <c r="C4598"/>
      <c r="D4598"/>
      <c r="E4598" s="250"/>
    </row>
    <row r="4599" spans="1:5" ht="14.25">
      <c r="A4599"/>
      <c r="B4599"/>
      <c r="C4599"/>
      <c r="D4599"/>
      <c r="E4599" s="250"/>
    </row>
    <row r="4600" spans="1:5" ht="14.25">
      <c r="A4600"/>
      <c r="B4600"/>
      <c r="C4600"/>
      <c r="D4600"/>
      <c r="E4600" s="250"/>
    </row>
    <row r="4601" spans="1:5" ht="14.25">
      <c r="A4601"/>
      <c r="B4601"/>
      <c r="C4601"/>
      <c r="D4601"/>
      <c r="E4601" s="250"/>
    </row>
    <row r="4602" spans="1:5" ht="14.25">
      <c r="A4602"/>
      <c r="B4602"/>
      <c r="C4602"/>
      <c r="D4602"/>
      <c r="E4602" s="250"/>
    </row>
    <row r="4603" spans="1:5" ht="14.25">
      <c r="A4603"/>
      <c r="B4603"/>
      <c r="C4603"/>
      <c r="D4603"/>
      <c r="E4603" s="250"/>
    </row>
    <row r="4604" spans="1:5" ht="14.25">
      <c r="A4604"/>
      <c r="B4604"/>
      <c r="C4604"/>
      <c r="D4604"/>
      <c r="E4604" s="250"/>
    </row>
    <row r="4605" spans="1:5" ht="14.25">
      <c r="A4605"/>
      <c r="B4605"/>
      <c r="C4605"/>
      <c r="D4605"/>
      <c r="E4605" s="250"/>
    </row>
    <row r="4606" spans="1:5" ht="14.25">
      <c r="A4606"/>
      <c r="B4606"/>
      <c r="C4606"/>
      <c r="D4606"/>
      <c r="E4606" s="250"/>
    </row>
    <row r="4607" spans="1:5" ht="14.25">
      <c r="A4607"/>
      <c r="B4607"/>
      <c r="C4607"/>
      <c r="D4607"/>
      <c r="E4607" s="250"/>
    </row>
    <row r="4608" spans="1:5" ht="14.25">
      <c r="A4608"/>
      <c r="B4608"/>
      <c r="C4608"/>
      <c r="D4608"/>
      <c r="E4608" s="250"/>
    </row>
    <row r="4609" spans="1:5" ht="14.25">
      <c r="A4609"/>
      <c r="B4609"/>
      <c r="C4609"/>
      <c r="D4609"/>
      <c r="E4609" s="250"/>
    </row>
    <row r="4610" spans="1:5" ht="14.25">
      <c r="A4610"/>
      <c r="B4610"/>
      <c r="C4610"/>
      <c r="D4610"/>
      <c r="E4610" s="250"/>
    </row>
    <row r="4611" spans="1:5" ht="14.25">
      <c r="A4611"/>
      <c r="B4611"/>
      <c r="C4611"/>
      <c r="D4611"/>
      <c r="E4611" s="250"/>
    </row>
    <row r="4612" spans="1:5" ht="14.25">
      <c r="A4612"/>
      <c r="B4612"/>
      <c r="C4612"/>
      <c r="D4612"/>
      <c r="E4612" s="250"/>
    </row>
    <row r="4613" spans="1:5" ht="14.25">
      <c r="A4613"/>
      <c r="B4613"/>
      <c r="C4613"/>
      <c r="D4613"/>
      <c r="E4613" s="250"/>
    </row>
    <row r="4614" spans="1:5" ht="14.25">
      <c r="A4614"/>
      <c r="B4614"/>
      <c r="C4614"/>
      <c r="D4614"/>
      <c r="E4614" s="250"/>
    </row>
    <row r="4615" spans="1:5" ht="14.25">
      <c r="A4615"/>
      <c r="B4615"/>
      <c r="C4615"/>
      <c r="D4615"/>
      <c r="E4615" s="250"/>
    </row>
    <row r="4616" spans="1:5" ht="14.25">
      <c r="A4616"/>
      <c r="B4616"/>
      <c r="C4616"/>
      <c r="D4616"/>
      <c r="E4616" s="250"/>
    </row>
    <row r="4617" spans="1:5" ht="14.25">
      <c r="A4617"/>
      <c r="B4617"/>
      <c r="C4617"/>
      <c r="D4617"/>
      <c r="E4617" s="250"/>
    </row>
    <row r="4618" spans="1:5" ht="14.25">
      <c r="A4618"/>
      <c r="B4618"/>
      <c r="C4618"/>
      <c r="D4618"/>
      <c r="E4618" s="250"/>
    </row>
    <row r="4619" spans="1:5" ht="14.25">
      <c r="A4619"/>
      <c r="B4619"/>
      <c r="C4619"/>
      <c r="D4619"/>
      <c r="E4619" s="250"/>
    </row>
    <row r="4620" spans="1:5" ht="14.25">
      <c r="A4620"/>
      <c r="B4620"/>
      <c r="C4620"/>
      <c r="D4620"/>
      <c r="E4620" s="250"/>
    </row>
    <row r="4621" spans="1:5" ht="14.25">
      <c r="A4621"/>
      <c r="B4621"/>
      <c r="C4621"/>
      <c r="D4621"/>
      <c r="E4621" s="250"/>
    </row>
    <row r="4622" spans="1:5" ht="14.25">
      <c r="A4622"/>
      <c r="B4622"/>
      <c r="C4622"/>
      <c r="D4622"/>
      <c r="E4622" s="250"/>
    </row>
    <row r="4623" spans="1:5" ht="14.25">
      <c r="A4623"/>
      <c r="B4623"/>
      <c r="C4623"/>
      <c r="D4623"/>
      <c r="E4623" s="250"/>
    </row>
    <row r="4624" spans="1:5" ht="14.25">
      <c r="A4624"/>
      <c r="B4624"/>
      <c r="C4624"/>
      <c r="D4624"/>
      <c r="E4624" s="250"/>
    </row>
    <row r="4625" spans="1:5" ht="14.25">
      <c r="A4625"/>
      <c r="B4625"/>
      <c r="C4625"/>
      <c r="D4625"/>
      <c r="E4625" s="250"/>
    </row>
    <row r="4626" spans="1:5" ht="14.25">
      <c r="A4626"/>
      <c r="B4626"/>
      <c r="C4626"/>
      <c r="D4626"/>
      <c r="E4626" s="250"/>
    </row>
    <row r="4627" spans="1:5" ht="14.25">
      <c r="A4627"/>
      <c r="B4627"/>
      <c r="C4627"/>
      <c r="D4627"/>
      <c r="E4627" s="250"/>
    </row>
    <row r="4628" spans="1:5" ht="14.25">
      <c r="A4628"/>
      <c r="B4628"/>
      <c r="C4628"/>
      <c r="D4628"/>
      <c r="E4628" s="250"/>
    </row>
    <row r="4629" spans="1:5" ht="14.25">
      <c r="A4629"/>
      <c r="B4629"/>
      <c r="C4629"/>
      <c r="D4629"/>
      <c r="E4629" s="250"/>
    </row>
    <row r="4630" spans="1:5" ht="14.25">
      <c r="A4630"/>
      <c r="B4630"/>
      <c r="C4630"/>
      <c r="D4630"/>
      <c r="E4630" s="250"/>
    </row>
    <row r="4631" spans="1:5" ht="14.25">
      <c r="A4631"/>
      <c r="B4631"/>
      <c r="C4631"/>
      <c r="D4631"/>
      <c r="E4631" s="250"/>
    </row>
    <row r="4632" spans="1:5" ht="14.25">
      <c r="A4632"/>
      <c r="B4632"/>
      <c r="C4632"/>
      <c r="D4632"/>
      <c r="E4632" s="250"/>
    </row>
    <row r="4633" spans="1:5" ht="14.25">
      <c r="A4633"/>
      <c r="B4633"/>
      <c r="C4633"/>
      <c r="D4633"/>
      <c r="E4633" s="250"/>
    </row>
    <row r="4634" spans="1:5" ht="14.25">
      <c r="A4634"/>
      <c r="B4634"/>
      <c r="C4634"/>
      <c r="D4634"/>
      <c r="E4634" s="250"/>
    </row>
    <row r="4635" spans="1:5" ht="14.25">
      <c r="A4635"/>
      <c r="B4635"/>
      <c r="C4635"/>
      <c r="D4635"/>
      <c r="E4635" s="250"/>
    </row>
    <row r="4636" spans="1:5" ht="14.25">
      <c r="A4636"/>
      <c r="B4636"/>
      <c r="C4636"/>
      <c r="D4636"/>
      <c r="E4636" s="250"/>
    </row>
    <row r="4637" spans="1:5" ht="14.25">
      <c r="A4637"/>
      <c r="B4637"/>
      <c r="C4637"/>
      <c r="D4637"/>
      <c r="E4637" s="250"/>
    </row>
    <row r="4638" spans="1:5" ht="14.25">
      <c r="A4638"/>
      <c r="B4638"/>
      <c r="C4638"/>
      <c r="D4638"/>
      <c r="E4638" s="250"/>
    </row>
    <row r="4639" spans="1:5" ht="14.25">
      <c r="A4639"/>
      <c r="B4639"/>
      <c r="C4639"/>
      <c r="D4639"/>
      <c r="E4639" s="250"/>
    </row>
    <row r="4640" spans="1:5" ht="14.25">
      <c r="A4640"/>
      <c r="B4640"/>
      <c r="C4640"/>
      <c r="D4640"/>
      <c r="E4640" s="250"/>
    </row>
    <row r="4641" spans="1:5" ht="14.25">
      <c r="A4641"/>
      <c r="B4641"/>
      <c r="C4641"/>
      <c r="D4641"/>
      <c r="E4641" s="250"/>
    </row>
    <row r="4642" spans="1:5" ht="14.25">
      <c r="A4642"/>
      <c r="B4642"/>
      <c r="C4642"/>
      <c r="D4642"/>
      <c r="E4642" s="250"/>
    </row>
    <row r="4643" spans="1:5" ht="14.25">
      <c r="A4643"/>
      <c r="B4643"/>
      <c r="C4643"/>
      <c r="D4643"/>
      <c r="E4643" s="250"/>
    </row>
    <row r="4644" spans="1:5" ht="14.25">
      <c r="A4644"/>
      <c r="B4644"/>
      <c r="C4644"/>
      <c r="D4644"/>
      <c r="E4644" s="250"/>
    </row>
    <row r="4645" spans="1:5" ht="14.25">
      <c r="A4645"/>
      <c r="B4645"/>
      <c r="C4645"/>
      <c r="D4645"/>
      <c r="E4645" s="250"/>
    </row>
    <row r="4646" spans="1:5" ht="14.25">
      <c r="A4646"/>
      <c r="B4646"/>
      <c r="C4646"/>
      <c r="D4646"/>
      <c r="E4646" s="250"/>
    </row>
    <row r="4647" spans="1:5" ht="14.25">
      <c r="A4647"/>
      <c r="B4647"/>
      <c r="C4647"/>
      <c r="D4647"/>
      <c r="E4647" s="250"/>
    </row>
    <row r="4648" spans="1:5" ht="14.25">
      <c r="A4648"/>
      <c r="B4648"/>
      <c r="C4648"/>
      <c r="D4648"/>
      <c r="E4648" s="250"/>
    </row>
    <row r="4649" spans="1:5" ht="14.25">
      <c r="A4649"/>
      <c r="B4649"/>
      <c r="C4649"/>
      <c r="D4649"/>
      <c r="E4649" s="333"/>
    </row>
    <row r="4650" spans="1:5" ht="14.25">
      <c r="A4650"/>
      <c r="B4650"/>
      <c r="C4650"/>
      <c r="D4650"/>
      <c r="E4650" s="333"/>
    </row>
    <row r="4651" spans="1:5" ht="14.25">
      <c r="A4651"/>
      <c r="B4651"/>
      <c r="C4651"/>
      <c r="D4651"/>
      <c r="E4651" s="333"/>
    </row>
    <row r="4652" spans="1:5" ht="14.25">
      <c r="A4652"/>
      <c r="B4652"/>
      <c r="C4652"/>
      <c r="D4652"/>
      <c r="E4652" s="250"/>
    </row>
    <row r="4653" spans="1:5" ht="14.25">
      <c r="A4653"/>
      <c r="B4653"/>
      <c r="C4653"/>
      <c r="D4653"/>
      <c r="E4653" s="250"/>
    </row>
    <row r="4654" spans="1:5" ht="14.25">
      <c r="A4654"/>
      <c r="B4654"/>
      <c r="C4654"/>
      <c r="D4654"/>
      <c r="E4654" s="250"/>
    </row>
    <row r="4655" spans="1:5" ht="14.25">
      <c r="A4655"/>
      <c r="B4655"/>
      <c r="C4655"/>
      <c r="D4655"/>
      <c r="E4655" s="250"/>
    </row>
    <row r="4656" spans="1:5" ht="14.25">
      <c r="A4656"/>
      <c r="B4656"/>
      <c r="C4656"/>
      <c r="D4656"/>
      <c r="E4656" s="250"/>
    </row>
    <row r="4657" spans="1:5" ht="14.25">
      <c r="A4657"/>
      <c r="B4657"/>
      <c r="C4657"/>
      <c r="D4657"/>
      <c r="E4657" s="250"/>
    </row>
    <row r="4658" spans="1:5" ht="14.25">
      <c r="A4658"/>
      <c r="B4658"/>
      <c r="C4658"/>
      <c r="D4658"/>
      <c r="E4658" s="250"/>
    </row>
    <row r="4659" spans="1:5" ht="14.25">
      <c r="A4659"/>
      <c r="B4659"/>
      <c r="C4659"/>
      <c r="D4659"/>
      <c r="E4659" s="250"/>
    </row>
    <row r="4660" spans="1:5" ht="14.25">
      <c r="A4660"/>
      <c r="B4660"/>
      <c r="C4660"/>
      <c r="D4660"/>
      <c r="E4660" s="250"/>
    </row>
    <row r="4661" spans="1:5" ht="14.25">
      <c r="A4661"/>
      <c r="B4661"/>
      <c r="C4661"/>
      <c r="D4661"/>
      <c r="E4661" s="250"/>
    </row>
    <row r="4662" spans="1:5" ht="14.25">
      <c r="A4662"/>
      <c r="B4662"/>
      <c r="C4662"/>
      <c r="D4662"/>
      <c r="E4662" s="250"/>
    </row>
    <row r="4663" spans="1:5" ht="14.25">
      <c r="A4663"/>
      <c r="B4663"/>
      <c r="C4663"/>
      <c r="D4663"/>
      <c r="E4663" s="250"/>
    </row>
    <row r="4664" spans="1:5" ht="14.25">
      <c r="A4664"/>
      <c r="B4664"/>
      <c r="C4664"/>
      <c r="D4664"/>
      <c r="E4664" s="250"/>
    </row>
    <row r="4665" spans="1:5" ht="14.25">
      <c r="A4665"/>
      <c r="B4665"/>
      <c r="C4665"/>
      <c r="D4665"/>
      <c r="E4665" s="250"/>
    </row>
    <row r="4666" spans="1:5" ht="14.25">
      <c r="A4666"/>
      <c r="B4666"/>
      <c r="C4666"/>
      <c r="D4666"/>
      <c r="E4666" s="250"/>
    </row>
    <row r="4667" spans="1:5" ht="14.25">
      <c r="A4667"/>
      <c r="B4667"/>
      <c r="C4667"/>
      <c r="D4667"/>
      <c r="E4667" s="250"/>
    </row>
    <row r="4668" spans="1:5" ht="14.25">
      <c r="A4668"/>
      <c r="B4668"/>
      <c r="C4668"/>
      <c r="D4668"/>
      <c r="E4668" s="250"/>
    </row>
    <row r="4669" spans="1:5" ht="14.25">
      <c r="A4669"/>
      <c r="B4669"/>
      <c r="C4669"/>
      <c r="D4669"/>
      <c r="E4669" s="250"/>
    </row>
    <row r="4670" spans="1:5" ht="14.25">
      <c r="A4670"/>
      <c r="B4670"/>
      <c r="C4670"/>
      <c r="D4670"/>
      <c r="E4670" s="250"/>
    </row>
    <row r="4671" spans="1:5" ht="14.25">
      <c r="A4671"/>
      <c r="B4671"/>
      <c r="C4671"/>
      <c r="D4671"/>
      <c r="E4671" s="250"/>
    </row>
    <row r="4672" spans="1:5" ht="14.25">
      <c r="A4672"/>
      <c r="B4672"/>
      <c r="C4672"/>
      <c r="D4672"/>
      <c r="E4672" s="250"/>
    </row>
    <row r="4673" spans="1:5" ht="14.25">
      <c r="A4673"/>
      <c r="B4673"/>
      <c r="C4673"/>
      <c r="D4673"/>
      <c r="E4673" s="250"/>
    </row>
    <row r="4674" spans="1:5" ht="14.25">
      <c r="A4674"/>
      <c r="B4674"/>
      <c r="C4674"/>
      <c r="D4674"/>
      <c r="E4674" s="250"/>
    </row>
    <row r="4675" spans="1:5" ht="14.25">
      <c r="A4675"/>
      <c r="B4675"/>
      <c r="C4675"/>
      <c r="D4675"/>
      <c r="E4675" s="250"/>
    </row>
    <row r="4676" spans="1:5" ht="14.25">
      <c r="A4676"/>
      <c r="B4676"/>
      <c r="C4676"/>
      <c r="D4676"/>
      <c r="E4676" s="250"/>
    </row>
    <row r="4677" spans="1:5" ht="14.25">
      <c r="A4677"/>
      <c r="B4677"/>
      <c r="C4677"/>
      <c r="D4677"/>
      <c r="E4677" s="250"/>
    </row>
    <row r="4678" spans="1:5" ht="14.25">
      <c r="A4678"/>
      <c r="B4678"/>
      <c r="C4678"/>
      <c r="D4678"/>
      <c r="E4678" s="250"/>
    </row>
    <row r="4679" spans="1:5" ht="14.25">
      <c r="A4679"/>
      <c r="B4679"/>
      <c r="C4679"/>
      <c r="D4679"/>
      <c r="E4679" s="250"/>
    </row>
    <row r="4680" spans="1:5" ht="14.25">
      <c r="A4680"/>
      <c r="B4680"/>
      <c r="C4680"/>
      <c r="D4680"/>
      <c r="E4680" s="250"/>
    </row>
    <row r="4681" spans="1:5" ht="14.25">
      <c r="A4681"/>
      <c r="B4681"/>
      <c r="C4681"/>
      <c r="D4681"/>
      <c r="E4681" s="250"/>
    </row>
    <row r="4682" spans="1:5" ht="14.25">
      <c r="A4682"/>
      <c r="B4682"/>
      <c r="C4682"/>
      <c r="D4682"/>
      <c r="E4682" s="250"/>
    </row>
    <row r="4683" spans="1:5" ht="14.25">
      <c r="A4683"/>
      <c r="B4683"/>
      <c r="C4683"/>
      <c r="D4683"/>
      <c r="E4683" s="250"/>
    </row>
    <row r="4684" spans="1:5" ht="14.25">
      <c r="A4684"/>
      <c r="B4684"/>
      <c r="C4684"/>
      <c r="D4684"/>
      <c r="E4684" s="250"/>
    </row>
    <row r="4685" spans="1:5" ht="14.25">
      <c r="A4685"/>
      <c r="B4685"/>
      <c r="C4685"/>
      <c r="D4685"/>
      <c r="E4685" s="250"/>
    </row>
    <row r="4686" spans="1:5" ht="14.25">
      <c r="A4686"/>
      <c r="B4686"/>
      <c r="C4686"/>
      <c r="D4686"/>
      <c r="E4686" s="250"/>
    </row>
    <row r="4687" spans="1:5" ht="14.25">
      <c r="A4687"/>
      <c r="B4687"/>
      <c r="C4687"/>
      <c r="D4687"/>
      <c r="E4687" s="250"/>
    </row>
    <row r="4688" spans="1:5" ht="14.25">
      <c r="A4688"/>
      <c r="B4688"/>
      <c r="C4688"/>
      <c r="D4688"/>
      <c r="E4688" s="250"/>
    </row>
    <row r="4689" spans="1:5" ht="14.25">
      <c r="A4689"/>
      <c r="B4689"/>
      <c r="C4689"/>
      <c r="D4689"/>
      <c r="E4689" s="250"/>
    </row>
    <row r="4690" spans="1:5" ht="14.25">
      <c r="A4690"/>
      <c r="B4690"/>
      <c r="C4690"/>
      <c r="D4690"/>
      <c r="E4690" s="250"/>
    </row>
    <row r="4691" spans="1:5" ht="14.25">
      <c r="A4691"/>
      <c r="B4691"/>
      <c r="C4691"/>
      <c r="D4691"/>
      <c r="E4691" s="250"/>
    </row>
    <row r="4692" spans="1:5" ht="14.25">
      <c r="A4692"/>
      <c r="B4692"/>
      <c r="C4692"/>
      <c r="D4692"/>
      <c r="E4692" s="250"/>
    </row>
    <row r="4693" spans="1:5" ht="14.25">
      <c r="A4693"/>
      <c r="B4693"/>
      <c r="C4693"/>
      <c r="D4693"/>
      <c r="E4693" s="250"/>
    </row>
    <row r="4694" spans="1:5" ht="14.25">
      <c r="A4694"/>
      <c r="B4694"/>
      <c r="C4694"/>
      <c r="D4694"/>
      <c r="E4694" s="250"/>
    </row>
    <row r="4695" spans="1:5" ht="14.25">
      <c r="A4695"/>
      <c r="B4695"/>
      <c r="C4695"/>
      <c r="D4695"/>
      <c r="E4695" s="250"/>
    </row>
    <row r="4696" spans="1:5" ht="14.25">
      <c r="A4696"/>
      <c r="B4696"/>
      <c r="C4696"/>
      <c r="D4696"/>
      <c r="E4696" s="250"/>
    </row>
    <row r="4697" spans="1:5" ht="14.25">
      <c r="A4697"/>
      <c r="B4697"/>
      <c r="C4697"/>
      <c r="D4697"/>
      <c r="E4697" s="250"/>
    </row>
    <row r="4698" spans="1:5" ht="14.25">
      <c r="A4698"/>
      <c r="B4698"/>
      <c r="C4698"/>
      <c r="D4698"/>
      <c r="E4698" s="250"/>
    </row>
    <row r="4699" spans="1:5" ht="14.25">
      <c r="A4699"/>
      <c r="B4699"/>
      <c r="C4699"/>
      <c r="D4699"/>
      <c r="E4699" s="250"/>
    </row>
    <row r="4700" spans="1:5" ht="14.25">
      <c r="A4700"/>
      <c r="B4700"/>
      <c r="C4700"/>
      <c r="D4700"/>
      <c r="E4700" s="250"/>
    </row>
    <row r="4701" spans="1:5" ht="14.25">
      <c r="A4701"/>
      <c r="B4701"/>
      <c r="C4701"/>
      <c r="D4701"/>
      <c r="E4701" s="250"/>
    </row>
    <row r="4702" spans="1:5" ht="14.25">
      <c r="A4702"/>
      <c r="B4702"/>
      <c r="C4702"/>
      <c r="D4702"/>
      <c r="E4702" s="250"/>
    </row>
    <row r="4703" spans="1:5" ht="14.25">
      <c r="A4703"/>
      <c r="B4703"/>
      <c r="C4703"/>
      <c r="D4703"/>
      <c r="E4703" s="250"/>
    </row>
    <row r="4704" spans="1:5" ht="14.25">
      <c r="A4704"/>
      <c r="B4704"/>
      <c r="C4704"/>
      <c r="D4704"/>
      <c r="E4704" s="250"/>
    </row>
    <row r="4705" spans="1:5" ht="14.25">
      <c r="A4705"/>
      <c r="B4705"/>
      <c r="C4705"/>
      <c r="D4705"/>
      <c r="E4705" s="250"/>
    </row>
    <row r="4706" spans="1:5" ht="14.25">
      <c r="A4706"/>
      <c r="B4706"/>
      <c r="C4706"/>
      <c r="D4706"/>
      <c r="E4706" s="333"/>
    </row>
    <row r="4707" spans="1:5" ht="14.25">
      <c r="A4707"/>
      <c r="B4707"/>
      <c r="C4707"/>
      <c r="D4707"/>
      <c r="E4707" s="333"/>
    </row>
    <row r="4708" spans="1:5" ht="14.25">
      <c r="A4708"/>
      <c r="B4708"/>
      <c r="C4708"/>
      <c r="D4708"/>
      <c r="E4708" s="333"/>
    </row>
    <row r="4709" spans="1:5" ht="14.25">
      <c r="A4709"/>
      <c r="B4709"/>
      <c r="C4709"/>
      <c r="D4709"/>
      <c r="E4709" s="333"/>
    </row>
    <row r="4710" spans="1:5" ht="14.25">
      <c r="A4710"/>
      <c r="B4710"/>
      <c r="C4710"/>
      <c r="D4710"/>
      <c r="E4710" s="333"/>
    </row>
    <row r="4711" spans="1:5" ht="14.25">
      <c r="A4711"/>
      <c r="B4711"/>
      <c r="C4711"/>
      <c r="D4711"/>
      <c r="E4711" s="333"/>
    </row>
    <row r="4712" spans="1:5" ht="14.25">
      <c r="A4712"/>
      <c r="B4712"/>
      <c r="C4712"/>
      <c r="D4712"/>
      <c r="E4712" s="333"/>
    </row>
    <row r="4713" spans="1:5" ht="14.25">
      <c r="A4713"/>
      <c r="B4713"/>
      <c r="C4713"/>
      <c r="D4713"/>
      <c r="E4713" s="333"/>
    </row>
    <row r="4714" spans="1:5" ht="14.25">
      <c r="A4714"/>
      <c r="B4714"/>
      <c r="C4714"/>
      <c r="D4714"/>
      <c r="E4714" s="333"/>
    </row>
    <row r="4715" spans="1:5" ht="14.25">
      <c r="A4715"/>
      <c r="B4715"/>
      <c r="C4715"/>
      <c r="D4715"/>
      <c r="E4715" s="333"/>
    </row>
    <row r="4716" spans="1:5" ht="14.25">
      <c r="A4716"/>
      <c r="B4716"/>
      <c r="C4716"/>
      <c r="D4716"/>
      <c r="E4716" s="333"/>
    </row>
    <row r="4717" spans="1:5" ht="14.25">
      <c r="A4717"/>
      <c r="B4717"/>
      <c r="C4717"/>
      <c r="D4717"/>
      <c r="E4717" s="250"/>
    </row>
    <row r="4718" spans="1:5" ht="14.25">
      <c r="A4718"/>
      <c r="B4718"/>
      <c r="C4718"/>
      <c r="D4718"/>
      <c r="E4718" s="250"/>
    </row>
    <row r="4719" spans="1:5" ht="14.25">
      <c r="A4719"/>
      <c r="B4719"/>
      <c r="C4719"/>
      <c r="D4719"/>
      <c r="E4719" s="250"/>
    </row>
    <row r="4720" spans="1:5" ht="14.25">
      <c r="A4720"/>
      <c r="B4720"/>
      <c r="C4720"/>
      <c r="D4720"/>
      <c r="E4720" s="250"/>
    </row>
    <row r="4721" spans="1:5" ht="14.25">
      <c r="A4721"/>
      <c r="B4721"/>
      <c r="C4721"/>
      <c r="D4721"/>
      <c r="E4721" s="250"/>
    </row>
    <row r="4722" spans="1:5" ht="14.25">
      <c r="A4722"/>
      <c r="B4722"/>
      <c r="C4722"/>
      <c r="D4722"/>
      <c r="E4722" s="250"/>
    </row>
    <row r="4723" spans="1:5" ht="14.25">
      <c r="A4723"/>
      <c r="B4723"/>
      <c r="C4723"/>
      <c r="D4723"/>
      <c r="E4723" s="250"/>
    </row>
    <row r="4724" spans="1:5" ht="14.25">
      <c r="A4724"/>
      <c r="B4724"/>
      <c r="C4724"/>
      <c r="D4724"/>
      <c r="E4724" s="250"/>
    </row>
    <row r="4725" spans="1:5" ht="14.25">
      <c r="A4725"/>
      <c r="B4725"/>
      <c r="C4725"/>
      <c r="D4725"/>
      <c r="E4725" s="250"/>
    </row>
    <row r="4726" spans="1:5" ht="14.25">
      <c r="A4726"/>
      <c r="B4726"/>
      <c r="C4726"/>
      <c r="D4726"/>
      <c r="E4726" s="250"/>
    </row>
    <row r="4727" spans="1:5" ht="14.25">
      <c r="A4727"/>
      <c r="B4727"/>
      <c r="C4727"/>
      <c r="D4727"/>
      <c r="E4727" s="250"/>
    </row>
    <row r="4728" spans="1:5" ht="14.25">
      <c r="A4728"/>
      <c r="B4728"/>
      <c r="C4728"/>
      <c r="D4728"/>
      <c r="E4728" s="250"/>
    </row>
    <row r="4729" spans="1:5" ht="14.25">
      <c r="A4729"/>
      <c r="B4729"/>
      <c r="C4729"/>
      <c r="D4729"/>
      <c r="E4729" s="250"/>
    </row>
    <row r="4730" spans="1:5" ht="14.25">
      <c r="A4730"/>
      <c r="B4730"/>
      <c r="C4730"/>
      <c r="D4730"/>
      <c r="E4730" s="250"/>
    </row>
    <row r="4731" spans="1:5" ht="14.25">
      <c r="A4731"/>
      <c r="B4731"/>
      <c r="C4731"/>
      <c r="D4731"/>
      <c r="E4731" s="250"/>
    </row>
    <row r="4732" spans="1:5" ht="14.25">
      <c r="A4732"/>
      <c r="B4732"/>
      <c r="C4732"/>
      <c r="D4732"/>
      <c r="E4732" s="250"/>
    </row>
    <row r="4733" spans="1:5" ht="14.25">
      <c r="A4733"/>
      <c r="B4733"/>
      <c r="C4733"/>
      <c r="D4733"/>
      <c r="E4733" s="250"/>
    </row>
    <row r="4734" spans="1:5" ht="14.25">
      <c r="A4734"/>
      <c r="B4734"/>
      <c r="C4734"/>
      <c r="D4734"/>
      <c r="E4734" s="250"/>
    </row>
    <row r="4735" spans="1:5" ht="14.25">
      <c r="A4735"/>
      <c r="B4735"/>
      <c r="C4735"/>
      <c r="D4735"/>
      <c r="E4735" s="250"/>
    </row>
    <row r="4736" spans="1:5" ht="14.25">
      <c r="A4736"/>
      <c r="B4736"/>
      <c r="C4736"/>
      <c r="D4736"/>
      <c r="E4736" s="250"/>
    </row>
    <row r="4737" spans="1:5" ht="14.25">
      <c r="A4737"/>
      <c r="B4737"/>
      <c r="C4737"/>
      <c r="D4737"/>
      <c r="E4737" s="250"/>
    </row>
    <row r="4738" spans="1:5" ht="14.25">
      <c r="A4738"/>
      <c r="B4738"/>
      <c r="C4738"/>
      <c r="D4738"/>
      <c r="E4738" s="250"/>
    </row>
    <row r="4739" spans="1:5" ht="14.25">
      <c r="A4739"/>
      <c r="B4739"/>
      <c r="C4739"/>
      <c r="D4739"/>
      <c r="E4739" s="250"/>
    </row>
    <row r="4740" spans="1:5" ht="14.25">
      <c r="A4740"/>
      <c r="B4740"/>
      <c r="C4740"/>
      <c r="D4740"/>
      <c r="E4740" s="250"/>
    </row>
    <row r="4741" spans="1:5" ht="14.25">
      <c r="A4741"/>
      <c r="B4741"/>
      <c r="C4741"/>
      <c r="D4741"/>
      <c r="E4741" s="250"/>
    </row>
    <row r="4742" spans="1:5" ht="14.25">
      <c r="A4742"/>
      <c r="B4742"/>
      <c r="C4742"/>
      <c r="D4742"/>
      <c r="E4742" s="250"/>
    </row>
    <row r="4743" spans="1:5" ht="14.25">
      <c r="A4743"/>
      <c r="B4743"/>
      <c r="C4743"/>
      <c r="D4743"/>
      <c r="E4743" s="250"/>
    </row>
    <row r="4744" spans="1:5" ht="14.25">
      <c r="A4744"/>
      <c r="B4744"/>
      <c r="C4744"/>
      <c r="D4744"/>
      <c r="E4744" s="250"/>
    </row>
    <row r="4745" spans="1:5" ht="14.25">
      <c r="A4745"/>
      <c r="B4745"/>
      <c r="C4745"/>
      <c r="D4745"/>
      <c r="E4745" s="250"/>
    </row>
    <row r="4746" spans="1:5" ht="14.25">
      <c r="A4746"/>
      <c r="B4746"/>
      <c r="C4746"/>
      <c r="D4746"/>
      <c r="E4746" s="250"/>
    </row>
    <row r="4747" spans="1:5" ht="14.25">
      <c r="A4747"/>
      <c r="B4747"/>
      <c r="C4747"/>
      <c r="D4747"/>
      <c r="E4747" s="250"/>
    </row>
    <row r="4748" spans="1:5" ht="14.25">
      <c r="A4748"/>
      <c r="B4748"/>
      <c r="C4748"/>
      <c r="D4748"/>
      <c r="E4748" s="250"/>
    </row>
    <row r="4749" spans="1:5" ht="14.25">
      <c r="A4749"/>
      <c r="B4749"/>
      <c r="C4749"/>
      <c r="D4749"/>
      <c r="E4749" s="250"/>
    </row>
    <row r="4750" spans="1:5" ht="14.25">
      <c r="A4750"/>
      <c r="B4750"/>
      <c r="C4750"/>
      <c r="D4750"/>
      <c r="E4750" s="250"/>
    </row>
    <row r="4751" spans="1:5" ht="14.25">
      <c r="A4751"/>
      <c r="B4751"/>
      <c r="C4751"/>
      <c r="D4751"/>
      <c r="E4751" s="250"/>
    </row>
    <row r="4752" spans="1:5" ht="14.25">
      <c r="A4752"/>
      <c r="B4752"/>
      <c r="C4752"/>
      <c r="D4752"/>
      <c r="E4752" s="250"/>
    </row>
    <row r="4753" spans="1:5" ht="14.25">
      <c r="A4753"/>
      <c r="B4753"/>
      <c r="C4753"/>
      <c r="D4753"/>
      <c r="E4753" s="250"/>
    </row>
    <row r="4754" spans="1:5" ht="14.25">
      <c r="A4754"/>
      <c r="B4754"/>
      <c r="C4754"/>
      <c r="D4754"/>
      <c r="E4754" s="250"/>
    </row>
    <row r="4755" spans="1:5" ht="14.25">
      <c r="A4755"/>
      <c r="B4755"/>
      <c r="C4755"/>
      <c r="D4755"/>
      <c r="E4755" s="250"/>
    </row>
    <row r="4756" spans="1:5" ht="14.25">
      <c r="A4756"/>
      <c r="B4756"/>
      <c r="C4756"/>
      <c r="D4756"/>
      <c r="E4756" s="250"/>
    </row>
    <row r="4757" spans="1:5" ht="14.25">
      <c r="A4757"/>
      <c r="B4757"/>
      <c r="C4757"/>
      <c r="D4757"/>
      <c r="E4757" s="250"/>
    </row>
    <row r="4758" spans="1:5" ht="14.25">
      <c r="A4758"/>
      <c r="B4758"/>
      <c r="C4758"/>
      <c r="D4758"/>
      <c r="E4758" s="250"/>
    </row>
    <row r="4759" spans="1:5" ht="14.25">
      <c r="A4759"/>
      <c r="B4759"/>
      <c r="C4759"/>
      <c r="D4759"/>
      <c r="E4759" s="250"/>
    </row>
    <row r="4760" spans="1:5" ht="14.25">
      <c r="A4760"/>
      <c r="B4760"/>
      <c r="C4760"/>
      <c r="D4760"/>
      <c r="E4760" s="250"/>
    </row>
    <row r="4761" spans="1:5" ht="14.25">
      <c r="A4761"/>
      <c r="B4761"/>
      <c r="C4761"/>
      <c r="D4761"/>
      <c r="E4761" s="250"/>
    </row>
    <row r="4762" spans="1:5" ht="14.25">
      <c r="A4762"/>
      <c r="B4762"/>
      <c r="C4762"/>
      <c r="D4762"/>
      <c r="E4762" s="250"/>
    </row>
    <row r="4763" spans="1:5" ht="14.25">
      <c r="A4763"/>
      <c r="B4763"/>
      <c r="C4763"/>
      <c r="D4763"/>
      <c r="E4763" s="250"/>
    </row>
    <row r="4764" spans="1:5" ht="14.25">
      <c r="A4764"/>
      <c r="B4764"/>
      <c r="C4764"/>
      <c r="D4764"/>
      <c r="E4764" s="250"/>
    </row>
    <row r="4765" spans="1:5" ht="14.25">
      <c r="A4765"/>
      <c r="B4765"/>
      <c r="C4765"/>
      <c r="D4765"/>
      <c r="E4765" s="250"/>
    </row>
    <row r="4766" spans="1:5" ht="14.25">
      <c r="A4766"/>
      <c r="B4766"/>
      <c r="C4766"/>
      <c r="D4766"/>
      <c r="E4766" s="250"/>
    </row>
    <row r="4767" spans="1:5" ht="14.25">
      <c r="A4767"/>
      <c r="B4767"/>
      <c r="C4767"/>
      <c r="D4767"/>
      <c r="E4767" s="250"/>
    </row>
    <row r="4768" spans="1:5" ht="14.25">
      <c r="A4768"/>
      <c r="B4768"/>
      <c r="C4768"/>
      <c r="D4768"/>
      <c r="E4768" s="250"/>
    </row>
    <row r="4769" spans="1:5" ht="14.25">
      <c r="A4769"/>
      <c r="B4769"/>
      <c r="C4769"/>
      <c r="D4769"/>
      <c r="E4769" s="250"/>
    </row>
    <row r="4770" spans="1:5" ht="14.25">
      <c r="A4770"/>
      <c r="B4770"/>
      <c r="C4770"/>
      <c r="D4770"/>
      <c r="E4770" s="333"/>
    </row>
    <row r="4771" spans="1:5" ht="14.25">
      <c r="A4771"/>
      <c r="B4771"/>
      <c r="C4771"/>
      <c r="D4771"/>
      <c r="E4771" s="250"/>
    </row>
    <row r="4772" spans="1:5" ht="14.25">
      <c r="A4772"/>
      <c r="B4772"/>
      <c r="C4772"/>
      <c r="D4772"/>
      <c r="E4772" s="250"/>
    </row>
    <row r="4773" spans="1:5" ht="14.25">
      <c r="A4773"/>
      <c r="B4773"/>
      <c r="C4773"/>
      <c r="D4773"/>
      <c r="E4773" s="250"/>
    </row>
    <row r="4774" spans="1:5" ht="14.25">
      <c r="A4774"/>
      <c r="B4774"/>
      <c r="C4774"/>
      <c r="D4774"/>
      <c r="E4774" s="250"/>
    </row>
    <row r="4775" spans="1:5" ht="14.25">
      <c r="A4775"/>
      <c r="B4775"/>
      <c r="C4775"/>
      <c r="D4775"/>
      <c r="E4775" s="250"/>
    </row>
    <row r="4776" spans="1:5" ht="14.25">
      <c r="A4776"/>
      <c r="B4776"/>
      <c r="C4776"/>
      <c r="D4776"/>
      <c r="E4776" s="250"/>
    </row>
    <row r="4777" spans="1:5" ht="14.25">
      <c r="A4777"/>
      <c r="B4777"/>
      <c r="C4777"/>
      <c r="D4777"/>
      <c r="E4777" s="250"/>
    </row>
    <row r="4778" spans="1:5" ht="14.25">
      <c r="A4778"/>
      <c r="B4778"/>
      <c r="C4778"/>
      <c r="D4778"/>
      <c r="E4778" s="250"/>
    </row>
    <row r="4779" spans="1:5" ht="14.25">
      <c r="A4779"/>
      <c r="B4779"/>
      <c r="C4779"/>
      <c r="D4779"/>
      <c r="E4779" s="333"/>
    </row>
    <row r="4780" spans="1:5" ht="14.25">
      <c r="A4780"/>
      <c r="B4780"/>
      <c r="C4780"/>
      <c r="D4780"/>
      <c r="E4780" s="333"/>
    </row>
    <row r="4781" spans="1:5" ht="14.25">
      <c r="A4781"/>
      <c r="B4781"/>
      <c r="C4781"/>
      <c r="D4781"/>
      <c r="E4781" s="333"/>
    </row>
    <row r="4782" spans="1:5" ht="14.25">
      <c r="A4782"/>
      <c r="B4782"/>
      <c r="C4782"/>
      <c r="D4782"/>
      <c r="E4782" s="333"/>
    </row>
    <row r="4783" spans="1:5" ht="14.25">
      <c r="A4783"/>
      <c r="B4783"/>
      <c r="C4783"/>
      <c r="D4783"/>
      <c r="E4783" s="333"/>
    </row>
    <row r="4784" spans="1:5" ht="14.25">
      <c r="A4784"/>
      <c r="B4784"/>
      <c r="C4784"/>
      <c r="D4784"/>
      <c r="E4784" s="333"/>
    </row>
    <row r="4785" spans="1:5" ht="14.25">
      <c r="A4785"/>
      <c r="B4785"/>
      <c r="C4785"/>
      <c r="D4785"/>
      <c r="E4785" s="333"/>
    </row>
    <row r="4786" spans="1:5" ht="14.25">
      <c r="A4786"/>
      <c r="B4786"/>
      <c r="C4786"/>
      <c r="D4786"/>
      <c r="E4786" s="333"/>
    </row>
    <row r="4787" spans="1:5" ht="14.25">
      <c r="A4787"/>
      <c r="B4787"/>
      <c r="C4787"/>
      <c r="D4787"/>
      <c r="E4787" s="333"/>
    </row>
    <row r="4788" spans="1:5" ht="14.25">
      <c r="A4788"/>
      <c r="B4788"/>
      <c r="C4788"/>
      <c r="D4788"/>
      <c r="E4788" s="333"/>
    </row>
    <row r="4789" spans="1:5" ht="14.25">
      <c r="A4789"/>
      <c r="B4789"/>
      <c r="C4789"/>
      <c r="D4789"/>
      <c r="E4789" s="333"/>
    </row>
    <row r="4790" spans="1:5" ht="14.25">
      <c r="A4790"/>
      <c r="B4790"/>
      <c r="C4790"/>
      <c r="D4790"/>
      <c r="E4790" s="250"/>
    </row>
    <row r="4791" spans="1:5" ht="14.25">
      <c r="A4791"/>
      <c r="B4791"/>
      <c r="C4791"/>
      <c r="D4791"/>
      <c r="E4791" s="333"/>
    </row>
    <row r="4792" spans="1:5" ht="14.25">
      <c r="A4792"/>
      <c r="B4792"/>
      <c r="C4792"/>
      <c r="D4792"/>
      <c r="E4792" s="250"/>
    </row>
    <row r="4793" spans="1:5" ht="14.25">
      <c r="A4793"/>
      <c r="B4793"/>
      <c r="C4793"/>
      <c r="D4793"/>
      <c r="E4793" s="250"/>
    </row>
    <row r="4794" spans="1:5" ht="14.25">
      <c r="A4794"/>
      <c r="B4794"/>
      <c r="C4794"/>
      <c r="D4794"/>
      <c r="E4794" s="333"/>
    </row>
    <row r="4795" spans="1:5" ht="14.25">
      <c r="A4795"/>
      <c r="B4795"/>
      <c r="C4795"/>
      <c r="D4795"/>
      <c r="E4795" s="333"/>
    </row>
    <row r="4796" spans="1:5" ht="14.25">
      <c r="A4796"/>
      <c r="B4796"/>
      <c r="C4796"/>
      <c r="D4796"/>
      <c r="E4796" s="250"/>
    </row>
    <row r="4797" spans="1:5" ht="14.25">
      <c r="A4797"/>
      <c r="B4797"/>
      <c r="C4797"/>
      <c r="D4797"/>
      <c r="E4797" s="250"/>
    </row>
    <row r="4798" spans="1:5" ht="14.25">
      <c r="A4798"/>
      <c r="B4798"/>
      <c r="C4798"/>
      <c r="D4798"/>
      <c r="E4798" s="250"/>
    </row>
    <row r="4799" spans="1:5" ht="14.25">
      <c r="A4799"/>
      <c r="B4799"/>
      <c r="C4799"/>
      <c r="D4799"/>
      <c r="E4799" s="250"/>
    </row>
    <row r="4800" spans="1:5" ht="14.25">
      <c r="A4800"/>
      <c r="B4800"/>
      <c r="C4800"/>
      <c r="D4800"/>
      <c r="E4800" s="250"/>
    </row>
    <row r="4801" spans="1:5" ht="14.25">
      <c r="A4801"/>
      <c r="B4801"/>
      <c r="C4801"/>
      <c r="D4801"/>
      <c r="E4801" s="250"/>
    </row>
    <row r="4802" spans="1:5" ht="14.25">
      <c r="A4802"/>
      <c r="B4802"/>
      <c r="C4802"/>
      <c r="D4802"/>
      <c r="E4802" s="250"/>
    </row>
    <row r="4803" spans="1:5" ht="14.25">
      <c r="A4803"/>
      <c r="B4803"/>
      <c r="C4803"/>
      <c r="D4803"/>
      <c r="E4803" s="250"/>
    </row>
    <row r="4804" spans="1:5" ht="14.25">
      <c r="A4804"/>
      <c r="B4804"/>
      <c r="C4804"/>
      <c r="D4804"/>
      <c r="E4804" s="250"/>
    </row>
    <row r="4805" spans="1:5" ht="14.25">
      <c r="A4805"/>
      <c r="B4805"/>
      <c r="C4805"/>
      <c r="D4805"/>
      <c r="E4805" s="250"/>
    </row>
    <row r="4806" spans="1:5" ht="14.25">
      <c r="A4806"/>
      <c r="B4806"/>
      <c r="C4806"/>
      <c r="D4806"/>
      <c r="E4806" s="250"/>
    </row>
    <row r="4807" spans="1:5" ht="14.25">
      <c r="A4807"/>
      <c r="B4807"/>
      <c r="C4807"/>
      <c r="D4807"/>
      <c r="E4807" s="250"/>
    </row>
    <row r="4808" spans="1:5" ht="14.25">
      <c r="A4808"/>
      <c r="B4808"/>
      <c r="C4808"/>
      <c r="D4808"/>
      <c r="E4808" s="250"/>
    </row>
    <row r="4809" spans="1:5" ht="14.25">
      <c r="A4809"/>
      <c r="B4809"/>
      <c r="C4809"/>
      <c r="D4809"/>
      <c r="E4809" s="250"/>
    </row>
    <row r="4810" spans="1:5" ht="14.25">
      <c r="A4810"/>
      <c r="B4810"/>
      <c r="C4810"/>
      <c r="D4810"/>
      <c r="E4810" s="250"/>
    </row>
    <row r="4811" spans="1:5" ht="14.25">
      <c r="A4811"/>
      <c r="B4811"/>
      <c r="C4811"/>
      <c r="D4811"/>
      <c r="E4811" s="250"/>
    </row>
    <row r="4812" spans="1:5" ht="14.25">
      <c r="A4812"/>
      <c r="B4812"/>
      <c r="C4812"/>
      <c r="D4812"/>
      <c r="E4812" s="250"/>
    </row>
    <row r="4813" spans="1:5" ht="14.25">
      <c r="A4813"/>
      <c r="B4813"/>
      <c r="C4813"/>
      <c r="D4813"/>
      <c r="E4813" s="250"/>
    </row>
    <row r="4814" spans="1:5" ht="14.25">
      <c r="A4814"/>
      <c r="B4814"/>
      <c r="C4814"/>
      <c r="D4814"/>
      <c r="E4814" s="250"/>
    </row>
    <row r="4815" spans="1:5" ht="14.25">
      <c r="A4815"/>
      <c r="B4815"/>
      <c r="C4815"/>
      <c r="D4815"/>
      <c r="E4815" s="250"/>
    </row>
    <row r="4816" spans="1:5" ht="14.25">
      <c r="A4816"/>
      <c r="B4816"/>
      <c r="C4816"/>
      <c r="D4816"/>
      <c r="E4816" s="250"/>
    </row>
    <row r="4817" spans="1:5" ht="14.25">
      <c r="A4817"/>
      <c r="B4817"/>
      <c r="C4817"/>
      <c r="D4817"/>
      <c r="E4817" s="250"/>
    </row>
    <row r="4818" spans="1:5" ht="14.25">
      <c r="A4818"/>
      <c r="B4818"/>
      <c r="C4818"/>
      <c r="D4818"/>
      <c r="E4818" s="250"/>
    </row>
    <row r="4819" spans="1:5" ht="14.25">
      <c r="A4819"/>
      <c r="B4819"/>
      <c r="C4819"/>
      <c r="D4819"/>
      <c r="E4819" s="250"/>
    </row>
    <row r="4820" spans="1:5" ht="14.25">
      <c r="A4820"/>
      <c r="B4820"/>
      <c r="C4820"/>
      <c r="D4820"/>
      <c r="E4820" s="250"/>
    </row>
    <row r="4821" spans="1:5" ht="14.25">
      <c r="A4821"/>
      <c r="B4821"/>
      <c r="C4821"/>
      <c r="D4821"/>
      <c r="E4821" s="250"/>
    </row>
    <row r="4822" spans="1:5" ht="14.25">
      <c r="A4822"/>
      <c r="B4822"/>
      <c r="C4822"/>
      <c r="D4822"/>
      <c r="E4822" s="250"/>
    </row>
    <row r="4823" spans="1:5" ht="14.25">
      <c r="A4823"/>
      <c r="B4823"/>
      <c r="C4823"/>
      <c r="D4823"/>
      <c r="E4823" s="250"/>
    </row>
    <row r="4824" spans="1:5" ht="14.25">
      <c r="A4824"/>
      <c r="B4824"/>
      <c r="C4824"/>
      <c r="D4824"/>
      <c r="E4824" s="250"/>
    </row>
    <row r="4825" spans="1:5" ht="14.25">
      <c r="A4825"/>
      <c r="B4825"/>
      <c r="C4825"/>
      <c r="D4825"/>
      <c r="E4825" s="250"/>
    </row>
    <row r="4826" spans="1:5" ht="14.25">
      <c r="A4826"/>
      <c r="B4826"/>
      <c r="C4826"/>
      <c r="D4826"/>
      <c r="E4826" s="250"/>
    </row>
    <row r="4827" spans="1:5" ht="14.25">
      <c r="A4827"/>
      <c r="B4827"/>
      <c r="C4827"/>
      <c r="D4827"/>
      <c r="E4827" s="250"/>
    </row>
    <row r="4828" spans="1:5" ht="14.25">
      <c r="A4828"/>
      <c r="B4828"/>
      <c r="C4828"/>
      <c r="D4828"/>
      <c r="E4828" s="250"/>
    </row>
    <row r="4829" spans="1:5" ht="14.25">
      <c r="A4829"/>
      <c r="B4829"/>
      <c r="C4829"/>
      <c r="D4829"/>
      <c r="E4829" s="333"/>
    </row>
    <row r="4830" spans="1:5" ht="14.25">
      <c r="A4830"/>
      <c r="B4830"/>
      <c r="C4830"/>
      <c r="D4830"/>
      <c r="E4830" s="250"/>
    </row>
    <row r="4831" spans="1:5" ht="14.25">
      <c r="A4831"/>
      <c r="B4831"/>
      <c r="C4831"/>
      <c r="D4831"/>
      <c r="E4831" s="250"/>
    </row>
    <row r="4832" spans="1:5" ht="14.25">
      <c r="A4832"/>
      <c r="B4832"/>
      <c r="C4832"/>
      <c r="D4832"/>
      <c r="E4832" s="250"/>
    </row>
    <row r="4833" spans="1:5" ht="14.25">
      <c r="A4833"/>
      <c r="B4833"/>
      <c r="C4833"/>
      <c r="D4833"/>
      <c r="E4833" s="250"/>
    </row>
    <row r="4834" spans="1:5" ht="14.25">
      <c r="A4834"/>
      <c r="B4834"/>
      <c r="C4834"/>
      <c r="D4834"/>
      <c r="E4834" s="250"/>
    </row>
    <row r="4835" spans="1:5" ht="14.25">
      <c r="A4835"/>
      <c r="B4835"/>
      <c r="C4835"/>
      <c r="D4835"/>
      <c r="E4835" s="250"/>
    </row>
    <row r="4836" spans="1:5" ht="14.25">
      <c r="A4836"/>
      <c r="B4836"/>
      <c r="C4836"/>
      <c r="D4836"/>
      <c r="E4836" s="250"/>
    </row>
    <row r="4837" spans="1:5" ht="14.25">
      <c r="A4837"/>
      <c r="B4837"/>
      <c r="C4837"/>
      <c r="D4837"/>
      <c r="E4837" s="250"/>
    </row>
    <row r="4838" spans="1:5" ht="14.25">
      <c r="A4838"/>
      <c r="B4838"/>
      <c r="C4838"/>
      <c r="D4838"/>
      <c r="E4838" s="250"/>
    </row>
    <row r="4839" spans="1:5" ht="14.25">
      <c r="A4839"/>
      <c r="B4839"/>
      <c r="C4839"/>
      <c r="D4839"/>
      <c r="E4839" s="250"/>
    </row>
    <row r="4840" spans="1:5" ht="14.25">
      <c r="A4840"/>
      <c r="B4840"/>
      <c r="C4840"/>
      <c r="D4840"/>
      <c r="E4840" s="250"/>
    </row>
    <row r="4841" spans="1:5" ht="14.25">
      <c r="A4841"/>
      <c r="B4841"/>
      <c r="C4841"/>
      <c r="D4841"/>
      <c r="E4841" s="250"/>
    </row>
    <row r="4842" spans="1:5" ht="14.25">
      <c r="A4842"/>
      <c r="B4842"/>
      <c r="C4842"/>
      <c r="D4842"/>
      <c r="E4842" s="250"/>
    </row>
    <row r="4843" spans="1:5" ht="14.25">
      <c r="A4843"/>
      <c r="B4843"/>
      <c r="C4843"/>
      <c r="D4843"/>
      <c r="E4843" s="250"/>
    </row>
    <row r="4844" spans="1:5" ht="14.25">
      <c r="A4844"/>
      <c r="B4844"/>
      <c r="C4844"/>
      <c r="D4844"/>
      <c r="E4844" s="250"/>
    </row>
    <row r="4845" spans="1:5" ht="14.25">
      <c r="A4845"/>
      <c r="B4845"/>
      <c r="C4845"/>
      <c r="D4845"/>
      <c r="E4845" s="250"/>
    </row>
    <row r="4846" spans="1:5" ht="14.25">
      <c r="A4846"/>
      <c r="B4846"/>
      <c r="C4846"/>
      <c r="D4846"/>
      <c r="E4846" s="250"/>
    </row>
    <row r="4847" spans="1:5" ht="14.25">
      <c r="A4847"/>
      <c r="B4847"/>
      <c r="C4847"/>
      <c r="D4847"/>
      <c r="E4847" s="250"/>
    </row>
    <row r="4848" spans="1:5" ht="14.25">
      <c r="A4848"/>
      <c r="B4848"/>
      <c r="C4848"/>
      <c r="D4848"/>
      <c r="E4848" s="250"/>
    </row>
    <row r="4849" spans="1:5" ht="14.25">
      <c r="A4849"/>
      <c r="B4849"/>
      <c r="C4849"/>
      <c r="D4849"/>
      <c r="E4849" s="333"/>
    </row>
    <row r="4850" spans="1:5" ht="14.25">
      <c r="A4850"/>
      <c r="B4850"/>
      <c r="C4850"/>
      <c r="D4850"/>
      <c r="E4850" s="250"/>
    </row>
    <row r="4851" spans="1:5" ht="14.25">
      <c r="A4851"/>
      <c r="B4851"/>
      <c r="C4851"/>
      <c r="D4851"/>
      <c r="E4851" s="250"/>
    </row>
    <row r="4852" spans="1:5" ht="14.25">
      <c r="A4852"/>
      <c r="B4852"/>
      <c r="C4852"/>
      <c r="D4852"/>
      <c r="E4852" s="250"/>
    </row>
    <row r="4853" spans="1:5" ht="14.25">
      <c r="A4853"/>
      <c r="B4853"/>
      <c r="C4853"/>
      <c r="D4853"/>
      <c r="E4853" s="250"/>
    </row>
    <row r="4854" spans="1:5" ht="14.25">
      <c r="A4854"/>
      <c r="B4854"/>
      <c r="C4854"/>
      <c r="D4854"/>
      <c r="E4854" s="250"/>
    </row>
    <row r="4855" spans="1:5" ht="14.25">
      <c r="A4855"/>
      <c r="B4855"/>
      <c r="C4855"/>
      <c r="D4855"/>
      <c r="E4855" s="250"/>
    </row>
    <row r="4856" spans="1:5" ht="14.25">
      <c r="A4856"/>
      <c r="B4856"/>
      <c r="C4856"/>
      <c r="D4856"/>
      <c r="E4856" s="250"/>
    </row>
    <row r="4857" spans="1:5" ht="14.25">
      <c r="A4857"/>
      <c r="B4857"/>
      <c r="C4857"/>
      <c r="D4857"/>
      <c r="E4857" s="250"/>
    </row>
    <row r="4858" spans="1:5" ht="14.25">
      <c r="A4858"/>
      <c r="B4858"/>
      <c r="C4858"/>
      <c r="D4858"/>
      <c r="E4858" s="250"/>
    </row>
    <row r="4859" spans="1:5" ht="14.25">
      <c r="A4859"/>
      <c r="B4859"/>
      <c r="C4859"/>
      <c r="D4859"/>
      <c r="E4859" s="250"/>
    </row>
    <row r="4860" spans="1:5" ht="14.25">
      <c r="A4860"/>
      <c r="B4860"/>
      <c r="C4860"/>
      <c r="D4860"/>
      <c r="E4860" s="250"/>
    </row>
    <row r="4861" spans="1:5" ht="14.25">
      <c r="A4861"/>
      <c r="B4861"/>
      <c r="C4861"/>
      <c r="D4861"/>
      <c r="E4861" s="250"/>
    </row>
    <row r="4862" spans="1:5" ht="14.25">
      <c r="A4862"/>
      <c r="B4862"/>
      <c r="C4862"/>
      <c r="D4862"/>
      <c r="E4862" s="250"/>
    </row>
    <row r="4863" spans="1:5" ht="14.25">
      <c r="A4863"/>
      <c r="B4863"/>
      <c r="C4863"/>
      <c r="D4863"/>
      <c r="E4863" s="250"/>
    </row>
    <row r="4864" spans="1:5" ht="14.25">
      <c r="A4864"/>
      <c r="B4864"/>
      <c r="C4864"/>
      <c r="D4864"/>
      <c r="E4864" s="250"/>
    </row>
    <row r="4865" spans="1:5" ht="14.25">
      <c r="A4865"/>
      <c r="B4865"/>
      <c r="C4865"/>
      <c r="D4865"/>
      <c r="E4865" s="250"/>
    </row>
    <row r="4866" spans="1:5" ht="14.25">
      <c r="A4866"/>
      <c r="B4866"/>
      <c r="C4866"/>
      <c r="D4866"/>
      <c r="E4866" s="250"/>
    </row>
    <row r="4867" spans="1:5" ht="14.25">
      <c r="A4867"/>
      <c r="B4867"/>
      <c r="C4867"/>
      <c r="D4867"/>
      <c r="E4867" s="250"/>
    </row>
    <row r="4868" spans="1:5" ht="14.25">
      <c r="A4868"/>
      <c r="B4868"/>
      <c r="C4868"/>
      <c r="D4868"/>
      <c r="E4868" s="250"/>
    </row>
    <row r="4869" spans="1:5" ht="14.25">
      <c r="A4869"/>
      <c r="B4869"/>
      <c r="C4869"/>
      <c r="D4869"/>
      <c r="E4869" s="250"/>
    </row>
    <row r="4870" spans="1:5" ht="14.25">
      <c r="A4870"/>
      <c r="B4870"/>
      <c r="C4870"/>
      <c r="D4870"/>
      <c r="E4870" s="250"/>
    </row>
    <row r="4871" spans="1:5" ht="14.25">
      <c r="A4871"/>
      <c r="B4871"/>
      <c r="C4871"/>
      <c r="D4871"/>
      <c r="E4871" s="250"/>
    </row>
    <row r="4872" spans="1:5" ht="14.25">
      <c r="A4872"/>
      <c r="B4872"/>
      <c r="C4872"/>
      <c r="D4872"/>
      <c r="E4872" s="250"/>
    </row>
    <row r="4873" spans="1:5" ht="14.25">
      <c r="A4873"/>
      <c r="B4873"/>
      <c r="C4873"/>
      <c r="D4873"/>
      <c r="E4873" s="250"/>
    </row>
    <row r="4874" spans="1:5" ht="14.25">
      <c r="A4874"/>
      <c r="B4874"/>
      <c r="C4874"/>
      <c r="D4874"/>
      <c r="E4874" s="250"/>
    </row>
    <row r="4875" spans="1:5" ht="14.25">
      <c r="A4875"/>
      <c r="B4875"/>
      <c r="C4875"/>
      <c r="D4875"/>
      <c r="E4875" s="250"/>
    </row>
    <row r="4876" spans="1:5" ht="14.25">
      <c r="A4876"/>
      <c r="B4876"/>
      <c r="C4876"/>
      <c r="D4876"/>
      <c r="E4876" s="250"/>
    </row>
    <row r="4877" spans="1:5" ht="14.25">
      <c r="A4877"/>
      <c r="B4877"/>
      <c r="C4877"/>
      <c r="D4877"/>
      <c r="E4877" s="250"/>
    </row>
    <row r="4878" spans="1:5" ht="14.25">
      <c r="A4878"/>
      <c r="B4878"/>
      <c r="C4878"/>
      <c r="D4878"/>
      <c r="E4878" s="250"/>
    </row>
    <row r="4879" spans="1:5" ht="14.25">
      <c r="A4879"/>
      <c r="B4879"/>
      <c r="C4879"/>
      <c r="D4879"/>
      <c r="E4879" s="250"/>
    </row>
    <row r="4880" spans="1:5" ht="14.25">
      <c r="A4880"/>
      <c r="B4880"/>
      <c r="C4880"/>
      <c r="D4880"/>
      <c r="E4880" s="250"/>
    </row>
    <row r="4881" spans="1:5" ht="14.25">
      <c r="A4881"/>
      <c r="B4881"/>
      <c r="C4881"/>
      <c r="D4881"/>
      <c r="E4881" s="250"/>
    </row>
    <row r="4882" spans="1:5" ht="14.25">
      <c r="A4882"/>
      <c r="B4882"/>
      <c r="C4882"/>
      <c r="D4882"/>
      <c r="E4882" s="250"/>
    </row>
    <row r="4883" spans="1:5" ht="14.25">
      <c r="A4883"/>
      <c r="B4883"/>
      <c r="C4883"/>
      <c r="D4883"/>
      <c r="E4883" s="250"/>
    </row>
    <row r="4884" spans="1:5" ht="14.25">
      <c r="A4884"/>
      <c r="B4884"/>
      <c r="C4884"/>
      <c r="D4884"/>
      <c r="E4884" s="250"/>
    </row>
    <row r="4885" spans="1:5" ht="14.25">
      <c r="A4885"/>
      <c r="B4885"/>
      <c r="C4885"/>
      <c r="D4885"/>
      <c r="E4885" s="250"/>
    </row>
    <row r="4886" spans="1:5" ht="14.25">
      <c r="A4886"/>
      <c r="B4886"/>
      <c r="C4886"/>
      <c r="D4886"/>
      <c r="E4886" s="250"/>
    </row>
    <row r="4887" spans="1:5" ht="14.25">
      <c r="A4887"/>
      <c r="B4887"/>
      <c r="C4887"/>
      <c r="D4887"/>
      <c r="E4887" s="250"/>
    </row>
    <row r="4888" spans="1:5" ht="14.25">
      <c r="A4888"/>
      <c r="B4888"/>
      <c r="C4888"/>
      <c r="D4888"/>
      <c r="E4888" s="250"/>
    </row>
    <row r="4889" spans="1:5" ht="14.25">
      <c r="A4889"/>
      <c r="B4889"/>
      <c r="C4889"/>
      <c r="D4889"/>
      <c r="E4889"/>
    </row>
    <row r="4890" spans="1:5" ht="14.25">
      <c r="A4890"/>
      <c r="B4890"/>
      <c r="C4890"/>
      <c r="D4890"/>
      <c r="E4890"/>
    </row>
    <row r="4891" spans="1:5" ht="14.25">
      <c r="A4891"/>
      <c r="B4891"/>
      <c r="C4891"/>
      <c r="D4891"/>
      <c r="E4891"/>
    </row>
    <row r="4892" spans="1:5" ht="14.25">
      <c r="A4892"/>
      <c r="B4892"/>
      <c r="C4892"/>
      <c r="D4892"/>
      <c r="E4892"/>
    </row>
    <row r="4893" spans="1:5" ht="14.25">
      <c r="A4893"/>
      <c r="B4893"/>
      <c r="C4893"/>
      <c r="D4893"/>
      <c r="E4893"/>
    </row>
    <row r="4894" spans="1:5" ht="14.25">
      <c r="A4894"/>
      <c r="B4894"/>
      <c r="C4894"/>
      <c r="D4894"/>
      <c r="E4894"/>
    </row>
    <row r="4895" spans="1:5" ht="14.25">
      <c r="A4895"/>
      <c r="B4895"/>
      <c r="C4895"/>
      <c r="D4895"/>
      <c r="E4895"/>
    </row>
    <row r="4896" spans="1:5" ht="14.25">
      <c r="A4896"/>
      <c r="B4896"/>
      <c r="C4896"/>
      <c r="D4896"/>
      <c r="E4896"/>
    </row>
    <row r="4897" spans="1:5" ht="14.25">
      <c r="A4897"/>
      <c r="B4897"/>
      <c r="C4897"/>
      <c r="D4897"/>
      <c r="E4897"/>
    </row>
    <row r="4898" spans="1:5" ht="14.25">
      <c r="A4898"/>
      <c r="B4898"/>
      <c r="C4898"/>
      <c r="D4898"/>
      <c r="E4898"/>
    </row>
    <row r="4899" spans="1:5" ht="14.25">
      <c r="A4899"/>
      <c r="B4899"/>
      <c r="C4899"/>
      <c r="D4899"/>
      <c r="E4899"/>
    </row>
    <row r="4900" spans="1:5" ht="14.25">
      <c r="A4900"/>
      <c r="B4900"/>
      <c r="C4900"/>
      <c r="D4900"/>
      <c r="E4900"/>
    </row>
    <row r="4901" spans="1:5" ht="14.25">
      <c r="A4901"/>
      <c r="B4901"/>
      <c r="C4901"/>
      <c r="D4901"/>
      <c r="E4901"/>
    </row>
    <row r="4902" spans="1:5" ht="14.25">
      <c r="A4902"/>
      <c r="B4902"/>
      <c r="C4902"/>
      <c r="D4902"/>
      <c r="E4902"/>
    </row>
    <row r="4903" spans="1:5" ht="14.25">
      <c r="A4903"/>
      <c r="B4903"/>
      <c r="C4903"/>
      <c r="D4903"/>
      <c r="E4903"/>
    </row>
    <row r="4904" spans="1:5" ht="14.25">
      <c r="A4904"/>
      <c r="B4904"/>
      <c r="C4904"/>
      <c r="D4904"/>
      <c r="E4904"/>
    </row>
    <row r="4905" spans="1:5" ht="14.25">
      <c r="A4905"/>
      <c r="B4905"/>
      <c r="C4905"/>
      <c r="D4905"/>
      <c r="E4905"/>
    </row>
    <row r="4906" spans="1:5" ht="14.25">
      <c r="A4906"/>
      <c r="B4906"/>
      <c r="C4906"/>
      <c r="D4906"/>
      <c r="E4906"/>
    </row>
    <row r="4907" spans="1:5" ht="14.25">
      <c r="A4907"/>
      <c r="B4907"/>
      <c r="C4907"/>
      <c r="D4907"/>
      <c r="E4907"/>
    </row>
    <row r="4908" spans="1:5" ht="14.25">
      <c r="A4908"/>
      <c r="B4908"/>
      <c r="C4908"/>
      <c r="D4908"/>
      <c r="E4908"/>
    </row>
    <row r="4909" spans="1:5" ht="14.25">
      <c r="A4909"/>
      <c r="B4909"/>
      <c r="C4909"/>
      <c r="D4909"/>
      <c r="E4909"/>
    </row>
    <row r="4910" spans="1:5" ht="14.25">
      <c r="A4910"/>
      <c r="B4910"/>
      <c r="C4910"/>
      <c r="D4910"/>
      <c r="E4910"/>
    </row>
    <row r="4911" spans="1:5" ht="14.25">
      <c r="A4911"/>
      <c r="B4911"/>
      <c r="C4911"/>
      <c r="D4911"/>
      <c r="E4911"/>
    </row>
    <row r="4912" spans="1:5" ht="14.25">
      <c r="A4912"/>
      <c r="B4912"/>
      <c r="C4912"/>
      <c r="D4912"/>
      <c r="E4912"/>
    </row>
    <row r="4913" spans="1:5" ht="14.25">
      <c r="A4913"/>
      <c r="B4913"/>
      <c r="C4913"/>
      <c r="D4913"/>
      <c r="E4913"/>
    </row>
    <row r="4914" spans="1:5" ht="14.25">
      <c r="A4914"/>
      <c r="B4914"/>
      <c r="C4914"/>
      <c r="D4914"/>
      <c r="E4914" s="250"/>
    </row>
    <row r="4915" spans="1:5" ht="14.25">
      <c r="A4915"/>
      <c r="B4915"/>
      <c r="C4915"/>
      <c r="D4915"/>
      <c r="E4915" s="250"/>
    </row>
    <row r="4916" spans="1:5" ht="14.25">
      <c r="A4916"/>
      <c r="B4916"/>
      <c r="C4916"/>
      <c r="D4916"/>
      <c r="E4916" s="250"/>
    </row>
    <row r="4917" spans="1:5" ht="14.25">
      <c r="A4917"/>
      <c r="B4917"/>
      <c r="C4917"/>
      <c r="D4917"/>
      <c r="E4917" s="250"/>
    </row>
    <row r="4918" spans="1:5" ht="14.25">
      <c r="A4918"/>
      <c r="B4918"/>
      <c r="C4918"/>
      <c r="D4918"/>
      <c r="E4918" s="250"/>
    </row>
    <row r="4919" spans="1:5" ht="14.25">
      <c r="A4919"/>
      <c r="B4919"/>
      <c r="C4919"/>
      <c r="D4919"/>
      <c r="E4919" s="250"/>
    </row>
    <row r="4920" spans="1:5" ht="14.25">
      <c r="A4920"/>
      <c r="B4920"/>
      <c r="C4920"/>
      <c r="D4920"/>
      <c r="E4920" s="250"/>
    </row>
    <row r="4921" spans="1:5" ht="14.25">
      <c r="A4921"/>
      <c r="B4921"/>
      <c r="C4921"/>
      <c r="D4921"/>
      <c r="E4921" s="250"/>
    </row>
    <row r="4922" spans="1:5" ht="14.25">
      <c r="A4922"/>
      <c r="B4922"/>
      <c r="C4922"/>
      <c r="D4922"/>
      <c r="E4922" s="250"/>
    </row>
    <row r="4923" spans="1:5" ht="14.25">
      <c r="A4923"/>
      <c r="B4923"/>
      <c r="C4923"/>
      <c r="D4923"/>
      <c r="E4923" s="250"/>
    </row>
    <row r="4924" spans="1:5" ht="14.25">
      <c r="A4924"/>
      <c r="B4924"/>
      <c r="C4924"/>
      <c r="D4924"/>
      <c r="E4924" s="250"/>
    </row>
    <row r="4925" spans="1:5" ht="14.25">
      <c r="A4925"/>
      <c r="B4925"/>
      <c r="C4925"/>
      <c r="D4925"/>
      <c r="E4925" s="250"/>
    </row>
    <row r="4926" spans="1:5" ht="14.25">
      <c r="A4926"/>
      <c r="B4926"/>
      <c r="C4926"/>
      <c r="D4926"/>
      <c r="E4926" s="250"/>
    </row>
    <row r="4927" spans="1:5" ht="14.25">
      <c r="A4927"/>
      <c r="B4927"/>
      <c r="C4927"/>
      <c r="D4927"/>
      <c r="E4927" s="250"/>
    </row>
    <row r="4928" spans="1:5" ht="14.25">
      <c r="A4928"/>
      <c r="B4928"/>
      <c r="C4928"/>
      <c r="D4928"/>
      <c r="E4928" s="250"/>
    </row>
    <row r="4929" spans="1:5" ht="14.25">
      <c r="A4929"/>
      <c r="B4929"/>
      <c r="C4929"/>
      <c r="D4929"/>
      <c r="E4929" s="250"/>
    </row>
    <row r="4930" spans="1:5" ht="14.25">
      <c r="A4930"/>
      <c r="B4930"/>
      <c r="C4930"/>
      <c r="D4930"/>
      <c r="E4930" s="250"/>
    </row>
    <row r="4931" spans="1:5" ht="14.25">
      <c r="A4931"/>
      <c r="B4931"/>
      <c r="C4931"/>
      <c r="D4931"/>
      <c r="E4931" s="250"/>
    </row>
    <row r="4932" spans="1:5" ht="14.25">
      <c r="A4932"/>
      <c r="B4932"/>
      <c r="C4932"/>
      <c r="D4932"/>
      <c r="E4932" s="250"/>
    </row>
    <row r="4933" spans="1:5" ht="14.25">
      <c r="A4933"/>
      <c r="B4933"/>
      <c r="C4933"/>
      <c r="D4933"/>
      <c r="E4933" s="250"/>
    </row>
    <row r="4934" spans="1:5" ht="14.25">
      <c r="A4934"/>
      <c r="B4934"/>
      <c r="C4934"/>
      <c r="D4934"/>
      <c r="E4934" s="250"/>
    </row>
    <row r="4935" spans="1:5" ht="14.25">
      <c r="A4935"/>
      <c r="B4935"/>
      <c r="C4935"/>
      <c r="D4935"/>
      <c r="E4935" s="333"/>
    </row>
    <row r="4936" spans="1:5" ht="14.25">
      <c r="A4936"/>
      <c r="B4936"/>
      <c r="C4936"/>
      <c r="D4936"/>
      <c r="E4936" s="250"/>
    </row>
    <row r="4937" spans="1:5" ht="14.25">
      <c r="A4937"/>
      <c r="B4937"/>
      <c r="C4937"/>
      <c r="D4937"/>
      <c r="E4937" s="250"/>
    </row>
    <row r="4938" spans="1:5" ht="14.25">
      <c r="A4938"/>
      <c r="B4938"/>
      <c r="C4938"/>
      <c r="D4938"/>
      <c r="E4938" s="333"/>
    </row>
    <row r="4939" spans="1:5" ht="14.25">
      <c r="A4939"/>
      <c r="B4939"/>
      <c r="C4939"/>
      <c r="D4939"/>
      <c r="E4939" s="250"/>
    </row>
    <row r="4940" spans="1:5" ht="14.25">
      <c r="A4940"/>
      <c r="B4940"/>
      <c r="C4940"/>
      <c r="D4940"/>
      <c r="E4940" s="250"/>
    </row>
    <row r="4941" spans="1:5" ht="14.25">
      <c r="A4941"/>
      <c r="B4941"/>
      <c r="C4941"/>
      <c r="D4941"/>
      <c r="E4941" s="250"/>
    </row>
    <row r="4942" spans="1:5" ht="14.25">
      <c r="A4942"/>
      <c r="B4942"/>
      <c r="C4942"/>
      <c r="D4942"/>
      <c r="E4942" s="250"/>
    </row>
    <row r="4943" spans="1:5" ht="14.25">
      <c r="A4943"/>
      <c r="B4943"/>
      <c r="C4943"/>
      <c r="D4943"/>
      <c r="E4943" s="250"/>
    </row>
    <row r="4944" spans="1:5" ht="14.25">
      <c r="A4944"/>
      <c r="B4944"/>
      <c r="C4944"/>
      <c r="D4944"/>
      <c r="E4944" s="250"/>
    </row>
    <row r="4945" spans="1:5" ht="14.25">
      <c r="A4945"/>
      <c r="B4945"/>
      <c r="C4945"/>
      <c r="D4945"/>
      <c r="E4945" s="250"/>
    </row>
    <row r="4946" spans="1:5" ht="14.25">
      <c r="A4946"/>
      <c r="B4946"/>
      <c r="C4946"/>
      <c r="D4946"/>
      <c r="E4946" s="250"/>
    </row>
    <row r="4947" spans="1:5" ht="14.25">
      <c r="A4947"/>
      <c r="B4947"/>
      <c r="C4947"/>
      <c r="D4947"/>
      <c r="E4947" s="250"/>
    </row>
    <row r="4948" spans="1:5" ht="14.25">
      <c r="A4948"/>
      <c r="B4948"/>
      <c r="C4948"/>
      <c r="D4948"/>
      <c r="E4948" s="250"/>
    </row>
    <row r="4949" spans="1:5" ht="14.25">
      <c r="A4949"/>
      <c r="B4949"/>
      <c r="C4949"/>
      <c r="D4949"/>
      <c r="E4949" s="250"/>
    </row>
    <row r="4950" spans="1:5" ht="14.25">
      <c r="A4950"/>
      <c r="B4950"/>
      <c r="C4950"/>
      <c r="D4950"/>
      <c r="E4950" s="250"/>
    </row>
    <row r="4951" spans="1:5" ht="14.25">
      <c r="A4951"/>
      <c r="B4951"/>
      <c r="C4951"/>
      <c r="D4951"/>
      <c r="E4951" s="250"/>
    </row>
    <row r="4952" spans="1:5" ht="14.25">
      <c r="A4952"/>
      <c r="B4952"/>
      <c r="C4952"/>
      <c r="D4952"/>
      <c r="E4952" s="250"/>
    </row>
    <row r="4953" spans="1:5" ht="14.25">
      <c r="A4953"/>
      <c r="B4953"/>
      <c r="C4953"/>
      <c r="D4953"/>
      <c r="E4953" s="250"/>
    </row>
    <row r="4954" spans="1:5" ht="14.25">
      <c r="A4954"/>
      <c r="B4954"/>
      <c r="C4954"/>
      <c r="D4954"/>
      <c r="E4954" s="250"/>
    </row>
    <row r="4955" spans="1:5" ht="14.25">
      <c r="A4955"/>
      <c r="B4955"/>
      <c r="C4955"/>
      <c r="D4955"/>
      <c r="E4955" s="250"/>
    </row>
    <row r="4956" spans="1:5" ht="14.25">
      <c r="A4956"/>
      <c r="B4956"/>
      <c r="C4956"/>
      <c r="D4956"/>
      <c r="E4956" s="250"/>
    </row>
    <row r="4957" spans="1:5" ht="14.25">
      <c r="A4957"/>
      <c r="B4957"/>
      <c r="C4957"/>
      <c r="D4957"/>
      <c r="E4957" s="250"/>
    </row>
    <row r="4958" spans="1:5" ht="14.25">
      <c r="A4958"/>
      <c r="B4958"/>
      <c r="C4958"/>
      <c r="D4958"/>
      <c r="E4958" s="250"/>
    </row>
    <row r="4959" spans="1:5" ht="14.25">
      <c r="A4959"/>
      <c r="B4959"/>
      <c r="C4959"/>
      <c r="D4959"/>
      <c r="E4959" s="250"/>
    </row>
    <row r="4960" spans="1:5" ht="14.25">
      <c r="A4960"/>
      <c r="B4960"/>
      <c r="C4960"/>
      <c r="D4960"/>
      <c r="E4960" s="250"/>
    </row>
    <row r="4961" spans="1:5" ht="14.25">
      <c r="A4961"/>
      <c r="B4961"/>
      <c r="C4961"/>
      <c r="D4961"/>
      <c r="E4961" s="250"/>
    </row>
    <row r="4962" spans="1:5" ht="14.25">
      <c r="A4962"/>
      <c r="B4962"/>
      <c r="C4962"/>
      <c r="D4962"/>
      <c r="E4962" s="250"/>
    </row>
    <row r="4963" spans="1:5" ht="14.25">
      <c r="A4963"/>
      <c r="B4963"/>
      <c r="C4963"/>
      <c r="D4963"/>
      <c r="E4963" s="250"/>
    </row>
    <row r="4964" spans="1:5" ht="14.25">
      <c r="A4964"/>
      <c r="B4964"/>
      <c r="C4964"/>
      <c r="D4964"/>
      <c r="E4964" s="250"/>
    </row>
    <row r="4965" spans="1:5" ht="14.25">
      <c r="A4965"/>
      <c r="B4965"/>
      <c r="C4965"/>
      <c r="D4965"/>
      <c r="E4965" s="250"/>
    </row>
    <row r="4966" spans="1:5" ht="14.25">
      <c r="A4966"/>
      <c r="B4966"/>
      <c r="C4966"/>
      <c r="D4966"/>
      <c r="E4966" s="250"/>
    </row>
    <row r="4967" spans="1:5" ht="14.25">
      <c r="A4967"/>
      <c r="B4967"/>
      <c r="C4967"/>
      <c r="D4967"/>
      <c r="E4967" s="250"/>
    </row>
    <row r="4968" spans="1:5" ht="14.25">
      <c r="A4968"/>
      <c r="B4968"/>
      <c r="C4968"/>
      <c r="D4968"/>
      <c r="E4968" s="250"/>
    </row>
    <row r="4969" spans="1:5" ht="14.25">
      <c r="A4969"/>
      <c r="B4969"/>
      <c r="C4969"/>
      <c r="D4969"/>
      <c r="E4969" s="250"/>
    </row>
    <row r="4970" spans="1:5" ht="14.25">
      <c r="A4970"/>
      <c r="B4970"/>
      <c r="C4970"/>
      <c r="D4970"/>
      <c r="E4970" s="250"/>
    </row>
    <row r="4971" spans="1:5" ht="14.25">
      <c r="A4971"/>
      <c r="B4971"/>
      <c r="C4971"/>
      <c r="D4971"/>
      <c r="E4971" s="250"/>
    </row>
    <row r="4972" spans="1:5" ht="14.25">
      <c r="A4972"/>
      <c r="B4972"/>
      <c r="C4972"/>
      <c r="D4972"/>
      <c r="E4972" s="250"/>
    </row>
    <row r="4973" spans="1:5" ht="14.25">
      <c r="A4973"/>
      <c r="B4973"/>
      <c r="C4973"/>
      <c r="D4973"/>
      <c r="E4973" s="250"/>
    </row>
    <row r="4974" spans="1:5" ht="14.25">
      <c r="A4974"/>
      <c r="B4974"/>
      <c r="C4974"/>
      <c r="D4974"/>
      <c r="E4974" s="250"/>
    </row>
    <row r="4975" spans="1:5" ht="14.25">
      <c r="A4975"/>
      <c r="B4975"/>
      <c r="C4975"/>
      <c r="D4975"/>
      <c r="E4975" s="250"/>
    </row>
    <row r="4976" spans="1:5" ht="14.25">
      <c r="A4976"/>
      <c r="B4976"/>
      <c r="C4976"/>
      <c r="D4976"/>
      <c r="E4976" s="250"/>
    </row>
    <row r="4977" spans="1:5" ht="14.25">
      <c r="A4977"/>
      <c r="B4977"/>
      <c r="C4977"/>
      <c r="D4977"/>
      <c r="E4977" s="250"/>
    </row>
    <row r="4978" spans="1:5" ht="14.25">
      <c r="A4978"/>
      <c r="B4978"/>
      <c r="C4978"/>
      <c r="D4978"/>
      <c r="E4978" s="250"/>
    </row>
    <row r="4979" spans="1:5" ht="14.25">
      <c r="A4979"/>
      <c r="B4979"/>
      <c r="C4979"/>
      <c r="D4979"/>
      <c r="E4979" s="250"/>
    </row>
    <row r="4980" spans="1:5" ht="14.25">
      <c r="A4980"/>
      <c r="B4980"/>
      <c r="C4980"/>
      <c r="D4980"/>
      <c r="E4980" s="250"/>
    </row>
    <row r="4981" spans="1:5" ht="14.25">
      <c r="A4981"/>
      <c r="B4981"/>
      <c r="C4981"/>
      <c r="D4981"/>
      <c r="E4981" s="250"/>
    </row>
    <row r="4982" spans="1:5" ht="14.25">
      <c r="A4982"/>
      <c r="B4982"/>
      <c r="C4982"/>
      <c r="D4982"/>
      <c r="E4982" s="250"/>
    </row>
    <row r="4983" spans="1:5" ht="14.25">
      <c r="A4983"/>
      <c r="B4983"/>
      <c r="C4983"/>
      <c r="D4983"/>
      <c r="E4983" s="250"/>
    </row>
    <row r="4984" spans="1:5" ht="14.25">
      <c r="A4984"/>
      <c r="B4984"/>
      <c r="C4984"/>
      <c r="D4984"/>
      <c r="E4984" s="250"/>
    </row>
    <row r="4985" spans="1:5" ht="14.25">
      <c r="A4985"/>
      <c r="B4985"/>
      <c r="C4985"/>
      <c r="D4985"/>
      <c r="E4985" s="250"/>
    </row>
    <row r="4986" spans="1:5" ht="14.25">
      <c r="A4986"/>
      <c r="B4986"/>
      <c r="C4986"/>
      <c r="D4986"/>
      <c r="E4986" s="250"/>
    </row>
    <row r="4987" spans="1:5" ht="14.25">
      <c r="A4987"/>
      <c r="B4987"/>
      <c r="C4987"/>
      <c r="D4987"/>
      <c r="E4987" s="250"/>
    </row>
    <row r="4988" spans="1:5" ht="14.25">
      <c r="A4988"/>
      <c r="B4988"/>
      <c r="C4988"/>
      <c r="D4988"/>
      <c r="E4988" s="250"/>
    </row>
    <row r="4989" spans="1:5" ht="14.25">
      <c r="A4989"/>
      <c r="B4989"/>
      <c r="C4989"/>
      <c r="D4989"/>
      <c r="E4989" s="250"/>
    </row>
    <row r="4990" spans="1:5" ht="14.25">
      <c r="A4990"/>
      <c r="B4990"/>
      <c r="C4990"/>
      <c r="D4990"/>
      <c r="E4990" s="250"/>
    </row>
    <row r="4991" spans="1:5" ht="14.25">
      <c r="A4991"/>
      <c r="B4991"/>
      <c r="C4991"/>
      <c r="D4991"/>
      <c r="E4991" s="250"/>
    </row>
    <row r="4992" spans="1:5" ht="14.25">
      <c r="A4992"/>
      <c r="B4992"/>
      <c r="C4992"/>
      <c r="D4992"/>
      <c r="E4992" s="250"/>
    </row>
    <row r="4993" spans="1:5" ht="14.25">
      <c r="A4993"/>
      <c r="B4993"/>
      <c r="C4993"/>
      <c r="D4993"/>
      <c r="E4993" s="250"/>
    </row>
    <row r="4994" spans="1:5" ht="14.25">
      <c r="A4994"/>
      <c r="B4994"/>
      <c r="C4994"/>
      <c r="D4994"/>
      <c r="E4994" s="250"/>
    </row>
    <row r="4995" spans="1:5" ht="14.25">
      <c r="A4995"/>
      <c r="B4995"/>
      <c r="C4995"/>
      <c r="D4995"/>
      <c r="E4995" s="250"/>
    </row>
    <row r="4996" spans="1:5" ht="14.25">
      <c r="A4996"/>
      <c r="B4996"/>
      <c r="C4996"/>
      <c r="D4996"/>
      <c r="E4996" s="250"/>
    </row>
    <row r="4997" spans="1:5" ht="14.25">
      <c r="A4997"/>
      <c r="B4997"/>
      <c r="C4997"/>
      <c r="D4997"/>
      <c r="E4997" s="250"/>
    </row>
    <row r="4998" spans="1:5" ht="14.25">
      <c r="A4998"/>
      <c r="B4998"/>
      <c r="C4998"/>
      <c r="D4998"/>
      <c r="E4998" s="250"/>
    </row>
    <row r="4999" spans="1:5" ht="14.25">
      <c r="A4999"/>
      <c r="B4999"/>
      <c r="C4999"/>
      <c r="D4999"/>
      <c r="E4999" s="250"/>
    </row>
    <row r="5000" spans="1:5" ht="14.25">
      <c r="A5000"/>
      <c r="B5000"/>
      <c r="C5000"/>
      <c r="D5000"/>
      <c r="E5000" s="250"/>
    </row>
    <row r="5001" spans="1:5" ht="14.25">
      <c r="A5001"/>
      <c r="B5001"/>
      <c r="C5001"/>
      <c r="D5001"/>
      <c r="E5001" s="250"/>
    </row>
    <row r="5002" spans="1:5" ht="14.25">
      <c r="A5002"/>
      <c r="B5002"/>
      <c r="C5002"/>
      <c r="D5002"/>
      <c r="E5002" s="250"/>
    </row>
    <row r="5003" spans="1:5" ht="14.25">
      <c r="A5003"/>
      <c r="B5003"/>
      <c r="C5003"/>
      <c r="D5003"/>
      <c r="E5003" s="250"/>
    </row>
    <row r="5004" spans="1:5" ht="14.25">
      <c r="A5004"/>
      <c r="B5004"/>
      <c r="C5004"/>
      <c r="D5004"/>
      <c r="E5004" s="250"/>
    </row>
    <row r="5005" spans="1:5" ht="14.25">
      <c r="A5005"/>
      <c r="B5005"/>
      <c r="C5005"/>
      <c r="D5005"/>
      <c r="E5005" s="250"/>
    </row>
    <row r="5006" spans="1:5" ht="14.25">
      <c r="A5006"/>
      <c r="B5006"/>
      <c r="C5006"/>
      <c r="D5006"/>
      <c r="E5006" s="250"/>
    </row>
    <row r="5007" spans="1:5" ht="14.25">
      <c r="A5007"/>
      <c r="B5007"/>
      <c r="C5007"/>
      <c r="D5007"/>
      <c r="E5007" s="250"/>
    </row>
    <row r="5008" spans="1:5" ht="14.25">
      <c r="A5008"/>
      <c r="B5008"/>
      <c r="C5008"/>
      <c r="D5008"/>
      <c r="E5008" s="250"/>
    </row>
    <row r="5009" spans="1:5" ht="14.25">
      <c r="A5009"/>
      <c r="B5009"/>
      <c r="C5009"/>
      <c r="D5009"/>
      <c r="E5009" s="250"/>
    </row>
    <row r="5010" spans="1:5" ht="14.25">
      <c r="A5010"/>
      <c r="B5010"/>
      <c r="C5010"/>
      <c r="D5010"/>
      <c r="E5010" s="250"/>
    </row>
    <row r="5011" spans="1:5" ht="14.25">
      <c r="A5011"/>
      <c r="B5011"/>
      <c r="C5011"/>
      <c r="D5011"/>
      <c r="E5011" s="250"/>
    </row>
    <row r="5012" spans="1:5" ht="14.25">
      <c r="A5012"/>
      <c r="B5012"/>
      <c r="C5012"/>
      <c r="D5012"/>
      <c r="E5012" s="250"/>
    </row>
    <row r="5013" spans="1:5" ht="14.25">
      <c r="A5013"/>
      <c r="B5013"/>
      <c r="C5013"/>
      <c r="D5013"/>
      <c r="E5013" s="250"/>
    </row>
    <row r="5014" spans="1:5" ht="14.25">
      <c r="A5014"/>
      <c r="B5014"/>
      <c r="C5014"/>
      <c r="D5014"/>
      <c r="E5014" s="250"/>
    </row>
    <row r="5015" spans="1:5" ht="14.25">
      <c r="A5015"/>
      <c r="B5015"/>
      <c r="C5015"/>
      <c r="D5015"/>
      <c r="E5015" s="250"/>
    </row>
    <row r="5016" spans="1:5" ht="14.25">
      <c r="A5016"/>
      <c r="B5016"/>
      <c r="C5016"/>
      <c r="D5016"/>
      <c r="E5016" s="250"/>
    </row>
    <row r="5017" spans="1:5" ht="14.25">
      <c r="A5017"/>
      <c r="B5017"/>
      <c r="C5017"/>
      <c r="D5017"/>
      <c r="E5017" s="250"/>
    </row>
    <row r="5018" spans="1:5" ht="14.25">
      <c r="A5018"/>
      <c r="B5018"/>
      <c r="C5018"/>
      <c r="D5018"/>
      <c r="E5018" s="250"/>
    </row>
    <row r="5019" spans="1:5" ht="14.25">
      <c r="A5019"/>
      <c r="B5019"/>
      <c r="C5019"/>
      <c r="D5019"/>
      <c r="E5019" s="250"/>
    </row>
    <row r="5020" spans="1:5" ht="14.25">
      <c r="A5020"/>
      <c r="B5020"/>
      <c r="C5020"/>
      <c r="D5020"/>
      <c r="E5020" s="250"/>
    </row>
    <row r="5021" spans="1:5" ht="14.25">
      <c r="A5021"/>
      <c r="B5021"/>
      <c r="C5021"/>
      <c r="D5021"/>
      <c r="E5021" s="250"/>
    </row>
    <row r="5022" spans="1:5" ht="14.25">
      <c r="A5022"/>
      <c r="B5022"/>
      <c r="C5022"/>
      <c r="D5022"/>
      <c r="E5022" s="250"/>
    </row>
    <row r="5023" spans="1:5" ht="14.25">
      <c r="A5023"/>
      <c r="B5023"/>
      <c r="C5023"/>
      <c r="D5023"/>
      <c r="E5023" s="250"/>
    </row>
    <row r="5024" spans="1:5" ht="14.25">
      <c r="A5024"/>
      <c r="B5024"/>
      <c r="C5024"/>
      <c r="D5024"/>
      <c r="E5024" s="250"/>
    </row>
    <row r="5025" spans="1:5" ht="14.25">
      <c r="A5025"/>
      <c r="B5025"/>
      <c r="C5025"/>
      <c r="D5025"/>
      <c r="E5025" s="250"/>
    </row>
    <row r="5026" spans="1:5" ht="14.25">
      <c r="A5026"/>
      <c r="B5026"/>
      <c r="C5026"/>
      <c r="D5026"/>
      <c r="E5026" s="250"/>
    </row>
    <row r="5027" spans="1:5" ht="14.25">
      <c r="A5027"/>
      <c r="B5027"/>
      <c r="C5027"/>
      <c r="D5027"/>
      <c r="E5027" s="250"/>
    </row>
    <row r="5028" spans="1:5" ht="14.25">
      <c r="A5028"/>
      <c r="B5028"/>
      <c r="C5028"/>
      <c r="D5028"/>
      <c r="E5028" s="250"/>
    </row>
    <row r="5029" spans="1:5" ht="14.25">
      <c r="A5029"/>
      <c r="B5029"/>
      <c r="C5029"/>
      <c r="D5029"/>
      <c r="E5029" s="250"/>
    </row>
    <row r="5030" spans="1:5" ht="14.25">
      <c r="A5030"/>
      <c r="B5030"/>
      <c r="C5030"/>
      <c r="D5030"/>
      <c r="E5030" s="250"/>
    </row>
    <row r="5031" spans="1:5" ht="14.25">
      <c r="A5031"/>
      <c r="B5031"/>
      <c r="C5031"/>
      <c r="D5031"/>
      <c r="E5031" s="250"/>
    </row>
    <row r="5032" spans="1:5" ht="14.25">
      <c r="A5032"/>
      <c r="B5032"/>
      <c r="C5032"/>
      <c r="D5032"/>
      <c r="E5032" s="250"/>
    </row>
    <row r="5033" spans="1:5" ht="14.25">
      <c r="A5033"/>
      <c r="B5033"/>
      <c r="C5033"/>
      <c r="D5033"/>
      <c r="E5033" s="250"/>
    </row>
    <row r="5034" spans="1:5" ht="14.25">
      <c r="A5034"/>
      <c r="B5034"/>
      <c r="C5034"/>
      <c r="D5034"/>
      <c r="E5034" s="250"/>
    </row>
    <row r="5035" spans="1:5" ht="14.25">
      <c r="A5035"/>
      <c r="B5035"/>
      <c r="C5035"/>
      <c r="D5035"/>
      <c r="E5035" s="250"/>
    </row>
    <row r="5036" spans="1:5" ht="14.25">
      <c r="A5036"/>
      <c r="B5036"/>
      <c r="C5036"/>
      <c r="D5036"/>
      <c r="E5036" s="250"/>
    </row>
    <row r="5037" spans="1:5" ht="14.25">
      <c r="A5037"/>
      <c r="B5037"/>
      <c r="C5037"/>
      <c r="D5037"/>
      <c r="E5037" s="250"/>
    </row>
    <row r="5038" spans="1:5" ht="14.25">
      <c r="A5038"/>
      <c r="B5038"/>
      <c r="C5038"/>
      <c r="D5038"/>
      <c r="E5038" s="250"/>
    </row>
    <row r="5039" spans="1:5" ht="14.25">
      <c r="A5039"/>
      <c r="B5039"/>
      <c r="C5039"/>
      <c r="D5039"/>
      <c r="E5039" s="250"/>
    </row>
    <row r="5040" spans="1:5" ht="14.25">
      <c r="A5040"/>
      <c r="B5040"/>
      <c r="C5040"/>
      <c r="D5040"/>
      <c r="E5040" s="250"/>
    </row>
    <row r="5041" spans="1:5" ht="14.25">
      <c r="A5041"/>
      <c r="B5041"/>
      <c r="C5041"/>
      <c r="D5041"/>
      <c r="E5041" s="250"/>
    </row>
    <row r="5042" spans="1:5" ht="14.25">
      <c r="A5042"/>
      <c r="B5042"/>
      <c r="C5042"/>
      <c r="D5042"/>
      <c r="E5042" s="250"/>
    </row>
    <row r="5043" spans="1:5" ht="14.25">
      <c r="A5043"/>
      <c r="B5043"/>
      <c r="C5043"/>
      <c r="D5043"/>
      <c r="E5043" s="250"/>
    </row>
    <row r="5044" spans="1:5" ht="14.25">
      <c r="A5044"/>
      <c r="B5044"/>
      <c r="C5044"/>
      <c r="D5044"/>
      <c r="E5044" s="250"/>
    </row>
    <row r="5045" spans="1:5" ht="14.25">
      <c r="A5045"/>
      <c r="B5045"/>
      <c r="C5045"/>
      <c r="D5045"/>
      <c r="E5045" s="250"/>
    </row>
    <row r="5046" spans="1:5" ht="14.25">
      <c r="A5046"/>
      <c r="B5046"/>
      <c r="C5046"/>
      <c r="D5046"/>
      <c r="E5046" s="250"/>
    </row>
    <row r="5047" spans="1:5" ht="14.25">
      <c r="A5047"/>
      <c r="B5047"/>
      <c r="C5047"/>
      <c r="D5047"/>
      <c r="E5047" s="250"/>
    </row>
    <row r="5048" spans="1:5" ht="14.25">
      <c r="A5048"/>
      <c r="B5048"/>
      <c r="C5048"/>
      <c r="D5048"/>
      <c r="E5048" s="250"/>
    </row>
    <row r="5049" spans="1:5" ht="14.25">
      <c r="A5049"/>
      <c r="B5049"/>
      <c r="C5049"/>
      <c r="D5049"/>
      <c r="E5049" s="250"/>
    </row>
    <row r="5050" spans="1:5" ht="14.25">
      <c r="A5050"/>
      <c r="B5050"/>
      <c r="C5050"/>
      <c r="D5050"/>
      <c r="E5050" s="250"/>
    </row>
    <row r="5051" spans="1:5" ht="14.25">
      <c r="A5051"/>
      <c r="B5051"/>
      <c r="C5051"/>
      <c r="D5051"/>
      <c r="E5051" s="250"/>
    </row>
    <row r="5052" spans="1:5" ht="14.25">
      <c r="A5052"/>
      <c r="B5052"/>
      <c r="C5052"/>
      <c r="D5052"/>
      <c r="E5052" s="250"/>
    </row>
    <row r="5053" spans="1:5" ht="14.25">
      <c r="A5053"/>
      <c r="B5053"/>
      <c r="C5053"/>
      <c r="D5053"/>
      <c r="E5053" s="250"/>
    </row>
    <row r="5054" spans="1:5" ht="14.25">
      <c r="A5054"/>
      <c r="B5054"/>
      <c r="C5054"/>
      <c r="D5054"/>
      <c r="E5054" s="250"/>
    </row>
    <row r="5055" spans="1:5" ht="14.25">
      <c r="A5055"/>
      <c r="B5055"/>
      <c r="C5055"/>
      <c r="D5055"/>
      <c r="E5055" s="250"/>
    </row>
    <row r="5056" spans="1:5" ht="14.25">
      <c r="A5056"/>
      <c r="B5056"/>
      <c r="C5056"/>
      <c r="D5056"/>
      <c r="E5056" s="250"/>
    </row>
    <row r="5057" spans="1:5" ht="14.25">
      <c r="A5057"/>
      <c r="B5057"/>
      <c r="C5057"/>
      <c r="D5057"/>
      <c r="E5057" s="250"/>
    </row>
    <row r="5058" spans="1:5" ht="14.25">
      <c r="A5058"/>
      <c r="B5058"/>
      <c r="C5058"/>
      <c r="D5058"/>
      <c r="E5058" s="250"/>
    </row>
    <row r="5059" spans="1:5" ht="14.25">
      <c r="A5059"/>
      <c r="B5059"/>
      <c r="C5059"/>
      <c r="D5059"/>
      <c r="E5059" s="250"/>
    </row>
    <row r="5060" spans="1:5" ht="14.25">
      <c r="A5060"/>
      <c r="B5060"/>
      <c r="C5060"/>
      <c r="D5060"/>
      <c r="E5060" s="250"/>
    </row>
    <row r="5061" spans="1:5" ht="14.25">
      <c r="A5061"/>
      <c r="B5061"/>
      <c r="C5061"/>
      <c r="D5061"/>
      <c r="E5061" s="250"/>
    </row>
    <row r="5062" spans="1:5" ht="14.25">
      <c r="A5062"/>
      <c r="B5062"/>
      <c r="C5062"/>
      <c r="D5062"/>
      <c r="E5062" s="250"/>
    </row>
    <row r="5063" spans="1:5" ht="14.25">
      <c r="A5063"/>
      <c r="B5063"/>
      <c r="C5063"/>
      <c r="D5063"/>
      <c r="E5063" s="250"/>
    </row>
    <row r="5064" spans="1:5" ht="14.25">
      <c r="A5064"/>
      <c r="B5064"/>
      <c r="C5064"/>
      <c r="D5064"/>
      <c r="E5064" s="250"/>
    </row>
    <row r="5065" spans="1:5" ht="14.25">
      <c r="A5065"/>
      <c r="B5065"/>
      <c r="C5065"/>
      <c r="D5065"/>
      <c r="E5065" s="250"/>
    </row>
    <row r="5066" spans="1:5" ht="14.25">
      <c r="A5066"/>
      <c r="B5066"/>
      <c r="C5066"/>
      <c r="D5066"/>
      <c r="E5066" s="250"/>
    </row>
    <row r="5067" spans="1:5" ht="14.25">
      <c r="A5067"/>
      <c r="B5067"/>
      <c r="C5067"/>
      <c r="D5067"/>
      <c r="E5067" s="250"/>
    </row>
    <row r="5068" spans="1:5" ht="14.25">
      <c r="A5068"/>
      <c r="B5068"/>
      <c r="C5068"/>
      <c r="D5068"/>
      <c r="E5068" s="250"/>
    </row>
    <row r="5069" spans="1:5" ht="14.25">
      <c r="A5069"/>
      <c r="B5069"/>
      <c r="C5069"/>
      <c r="D5069"/>
      <c r="E5069" s="250"/>
    </row>
    <row r="5070" spans="1:5" ht="14.25">
      <c r="A5070"/>
      <c r="B5070"/>
      <c r="C5070"/>
      <c r="D5070"/>
      <c r="E5070" s="250"/>
    </row>
    <row r="5071" spans="1:5" ht="14.25">
      <c r="A5071"/>
      <c r="B5071"/>
      <c r="C5071"/>
      <c r="D5071"/>
      <c r="E5071" s="250"/>
    </row>
    <row r="5072" spans="1:5" ht="14.25">
      <c r="A5072"/>
      <c r="B5072"/>
      <c r="C5072"/>
      <c r="D5072"/>
      <c r="E5072" s="250"/>
    </row>
    <row r="5073" spans="1:5" ht="14.25">
      <c r="A5073"/>
      <c r="B5073"/>
      <c r="C5073"/>
      <c r="D5073"/>
      <c r="E5073" s="250"/>
    </row>
    <row r="5074" spans="1:5" ht="14.25">
      <c r="A5074"/>
      <c r="B5074"/>
      <c r="C5074"/>
      <c r="D5074"/>
      <c r="E5074" s="250"/>
    </row>
    <row r="5075" spans="1:5" ht="14.25">
      <c r="A5075"/>
      <c r="B5075"/>
      <c r="C5075"/>
      <c r="D5075"/>
      <c r="E5075" s="250"/>
    </row>
    <row r="5076" spans="1:5" ht="14.25">
      <c r="A5076"/>
      <c r="B5076"/>
      <c r="C5076"/>
      <c r="D5076"/>
      <c r="E5076" s="250"/>
    </row>
    <row r="5077" spans="1:5" ht="14.25">
      <c r="A5077"/>
      <c r="B5077"/>
      <c r="C5077"/>
      <c r="D5077"/>
      <c r="E5077" s="250"/>
    </row>
    <row r="5078" spans="1:5" ht="14.25">
      <c r="A5078"/>
      <c r="B5078"/>
      <c r="C5078"/>
      <c r="D5078"/>
      <c r="E5078" s="250"/>
    </row>
    <row r="5079" spans="1:5" ht="14.25">
      <c r="A5079"/>
      <c r="B5079"/>
      <c r="C5079"/>
      <c r="D5079"/>
      <c r="E5079" s="250"/>
    </row>
    <row r="5080" spans="1:5" ht="14.25">
      <c r="A5080"/>
      <c r="B5080"/>
      <c r="C5080"/>
      <c r="D5080"/>
      <c r="E5080" s="250"/>
    </row>
    <row r="5081" spans="1:5" ht="14.25">
      <c r="A5081"/>
      <c r="B5081"/>
      <c r="C5081"/>
      <c r="D5081"/>
      <c r="E5081" s="250"/>
    </row>
    <row r="5082" spans="1:5" ht="14.25">
      <c r="A5082"/>
      <c r="B5082"/>
      <c r="C5082"/>
      <c r="D5082"/>
      <c r="E5082" s="250"/>
    </row>
    <row r="5083" spans="1:5" ht="14.25">
      <c r="A5083"/>
      <c r="B5083"/>
      <c r="C5083"/>
      <c r="D5083"/>
      <c r="E5083" s="250"/>
    </row>
    <row r="5084" spans="1:5" ht="14.25">
      <c r="A5084"/>
      <c r="B5084"/>
      <c r="C5084"/>
      <c r="D5084"/>
      <c r="E5084" s="250"/>
    </row>
    <row r="5085" spans="1:5" ht="14.25">
      <c r="A5085"/>
      <c r="B5085"/>
      <c r="C5085"/>
      <c r="D5085"/>
      <c r="E5085" s="250"/>
    </row>
    <row r="5086" spans="1:5" ht="14.25">
      <c r="A5086"/>
      <c r="B5086"/>
      <c r="C5086"/>
      <c r="D5086"/>
      <c r="E5086" s="250"/>
    </row>
    <row r="5087" spans="1:5" ht="14.25">
      <c r="A5087"/>
      <c r="B5087"/>
      <c r="C5087"/>
      <c r="D5087"/>
      <c r="E5087" s="250"/>
    </row>
    <row r="5088" spans="1:5" ht="14.25">
      <c r="A5088"/>
      <c r="B5088"/>
      <c r="C5088"/>
      <c r="D5088"/>
      <c r="E5088" s="250"/>
    </row>
    <row r="5089" spans="1:5" ht="14.25">
      <c r="A5089"/>
      <c r="B5089"/>
      <c r="C5089"/>
      <c r="D5089"/>
      <c r="E5089" s="250"/>
    </row>
    <row r="5090" spans="1:5" ht="14.25">
      <c r="A5090"/>
      <c r="B5090"/>
      <c r="C5090"/>
      <c r="D5090"/>
      <c r="E5090" s="250"/>
    </row>
    <row r="5091" spans="1:5" ht="14.25">
      <c r="A5091"/>
      <c r="B5091"/>
      <c r="C5091"/>
      <c r="D5091"/>
      <c r="E5091" s="250"/>
    </row>
    <row r="5092" spans="1:5" ht="14.25">
      <c r="A5092"/>
      <c r="B5092"/>
      <c r="C5092"/>
      <c r="D5092"/>
      <c r="E5092" s="250"/>
    </row>
    <row r="5093" spans="1:5" ht="14.25">
      <c r="A5093"/>
      <c r="B5093"/>
      <c r="C5093"/>
      <c r="D5093"/>
      <c r="E5093" s="250"/>
    </row>
    <row r="5094" spans="1:5" ht="14.25">
      <c r="A5094"/>
      <c r="B5094"/>
      <c r="C5094"/>
      <c r="D5094"/>
      <c r="E5094" s="250"/>
    </row>
    <row r="5095" spans="1:5" ht="14.25">
      <c r="A5095"/>
      <c r="B5095"/>
      <c r="C5095"/>
      <c r="D5095"/>
      <c r="E5095" s="250"/>
    </row>
    <row r="5096" spans="1:5" ht="14.25">
      <c r="A5096"/>
      <c r="B5096"/>
      <c r="C5096"/>
      <c r="D5096"/>
      <c r="E5096" s="250"/>
    </row>
    <row r="5097" spans="1:5" ht="14.25">
      <c r="A5097"/>
      <c r="B5097"/>
      <c r="C5097"/>
      <c r="D5097"/>
      <c r="E5097" s="250"/>
    </row>
    <row r="5098" spans="1:5" ht="14.25">
      <c r="A5098"/>
      <c r="B5098"/>
      <c r="C5098"/>
      <c r="D5098"/>
      <c r="E5098" s="250"/>
    </row>
    <row r="5099" spans="1:5" ht="14.25">
      <c r="A5099"/>
      <c r="B5099"/>
      <c r="C5099"/>
      <c r="D5099"/>
      <c r="E5099" s="250"/>
    </row>
    <row r="5100" spans="1:5" ht="14.25">
      <c r="A5100"/>
      <c r="B5100"/>
      <c r="C5100"/>
      <c r="D5100"/>
      <c r="E5100" s="250"/>
    </row>
    <row r="5101" spans="1:5" ht="14.25">
      <c r="A5101"/>
      <c r="B5101"/>
      <c r="C5101"/>
      <c r="D5101"/>
      <c r="E5101" s="250"/>
    </row>
    <row r="5102" spans="1:5" ht="14.25">
      <c r="A5102"/>
      <c r="B5102"/>
      <c r="C5102"/>
      <c r="D5102"/>
      <c r="E5102" s="250"/>
    </row>
    <row r="5103" spans="1:5" ht="14.25">
      <c r="A5103"/>
      <c r="B5103"/>
      <c r="C5103"/>
      <c r="D5103"/>
      <c r="E5103" s="250"/>
    </row>
    <row r="5104" spans="1:5" ht="14.25">
      <c r="A5104"/>
      <c r="B5104"/>
      <c r="C5104"/>
      <c r="D5104"/>
      <c r="E5104" s="250"/>
    </row>
    <row r="5105" spans="1:5" ht="14.25">
      <c r="A5105"/>
      <c r="B5105"/>
      <c r="C5105"/>
      <c r="D5105"/>
      <c r="E5105" s="250"/>
    </row>
    <row r="5106" spans="1:5" ht="14.25">
      <c r="A5106"/>
      <c r="B5106"/>
      <c r="C5106"/>
      <c r="D5106"/>
      <c r="E5106" s="250"/>
    </row>
    <row r="5107" spans="1:5" ht="14.25">
      <c r="A5107"/>
      <c r="B5107"/>
      <c r="C5107"/>
      <c r="D5107"/>
      <c r="E5107" s="250"/>
    </row>
    <row r="5108" spans="1:5" ht="14.25">
      <c r="A5108"/>
      <c r="B5108"/>
      <c r="C5108"/>
      <c r="D5108"/>
      <c r="E5108" s="250"/>
    </row>
    <row r="5109" spans="1:5" ht="14.25">
      <c r="A5109"/>
      <c r="B5109"/>
      <c r="C5109"/>
      <c r="D5109"/>
      <c r="E5109" s="250"/>
    </row>
    <row r="5110" spans="1:5" ht="14.25">
      <c r="A5110"/>
      <c r="B5110"/>
      <c r="C5110"/>
      <c r="D5110"/>
      <c r="E5110" s="250"/>
    </row>
    <row r="5111" spans="1:5" ht="14.25">
      <c r="A5111"/>
      <c r="B5111"/>
      <c r="C5111"/>
      <c r="D5111"/>
      <c r="E5111" s="250"/>
    </row>
    <row r="5112" spans="1:5" ht="14.25">
      <c r="A5112"/>
      <c r="B5112"/>
      <c r="C5112"/>
      <c r="D5112"/>
      <c r="E5112" s="250"/>
    </row>
    <row r="5113" spans="1:5" ht="14.25">
      <c r="A5113"/>
      <c r="B5113"/>
      <c r="C5113"/>
      <c r="D5113"/>
      <c r="E5113" s="250"/>
    </row>
    <row r="5114" spans="1:5" ht="14.25">
      <c r="A5114"/>
      <c r="B5114"/>
      <c r="C5114"/>
      <c r="D5114"/>
      <c r="E5114" s="250"/>
    </row>
    <row r="5115" spans="1:5" ht="14.25">
      <c r="A5115"/>
      <c r="B5115"/>
      <c r="C5115"/>
      <c r="D5115"/>
      <c r="E5115" s="250"/>
    </row>
    <row r="5116" spans="1:5" ht="14.25">
      <c r="A5116"/>
      <c r="B5116"/>
      <c r="C5116"/>
      <c r="D5116"/>
      <c r="E5116" s="250"/>
    </row>
    <row r="5117" spans="1:5" ht="14.25">
      <c r="A5117"/>
      <c r="B5117"/>
      <c r="C5117"/>
      <c r="D5117"/>
      <c r="E5117" s="250"/>
    </row>
    <row r="5118" spans="1:5" ht="14.25">
      <c r="A5118"/>
      <c r="B5118"/>
      <c r="C5118"/>
      <c r="D5118"/>
      <c r="E5118" s="250"/>
    </row>
    <row r="5119" spans="1:5" ht="14.25">
      <c r="A5119"/>
      <c r="B5119"/>
      <c r="C5119"/>
      <c r="D5119"/>
      <c r="E5119" s="250"/>
    </row>
    <row r="5120" spans="1:5" ht="14.25">
      <c r="A5120"/>
      <c r="B5120"/>
      <c r="C5120"/>
      <c r="D5120"/>
      <c r="E5120" s="250"/>
    </row>
    <row r="5121" spans="1:5" ht="14.25">
      <c r="A5121"/>
      <c r="B5121"/>
      <c r="C5121"/>
      <c r="D5121"/>
      <c r="E5121" s="250"/>
    </row>
    <row r="5122" spans="1:5" ht="14.25">
      <c r="A5122"/>
      <c r="B5122"/>
      <c r="C5122"/>
      <c r="D5122"/>
      <c r="E5122" s="250"/>
    </row>
    <row r="5123" spans="1:5" ht="14.25">
      <c r="A5123"/>
      <c r="B5123"/>
      <c r="C5123"/>
      <c r="D5123"/>
      <c r="E5123" s="250"/>
    </row>
    <row r="5124" spans="1:5" ht="14.25">
      <c r="A5124"/>
      <c r="B5124"/>
      <c r="C5124"/>
      <c r="D5124"/>
      <c r="E5124" s="250"/>
    </row>
    <row r="5125" spans="1:5" ht="14.25">
      <c r="A5125"/>
      <c r="B5125"/>
      <c r="C5125"/>
      <c r="D5125"/>
      <c r="E5125" s="250"/>
    </row>
    <row r="5126" spans="1:5" ht="14.25">
      <c r="A5126"/>
      <c r="B5126"/>
      <c r="C5126"/>
      <c r="D5126"/>
      <c r="E5126" s="250"/>
    </row>
    <row r="5127" spans="1:5" ht="14.25">
      <c r="A5127"/>
      <c r="B5127"/>
      <c r="C5127"/>
      <c r="D5127"/>
      <c r="E5127" s="250"/>
    </row>
    <row r="5128" spans="1:5" ht="14.25">
      <c r="A5128"/>
      <c r="B5128"/>
      <c r="C5128"/>
      <c r="D5128"/>
      <c r="E5128" s="250"/>
    </row>
    <row r="5129" spans="1:5" ht="14.25">
      <c r="A5129"/>
      <c r="B5129"/>
      <c r="C5129"/>
      <c r="D5129"/>
      <c r="E5129" s="250"/>
    </row>
    <row r="5130" spans="1:5" ht="14.25">
      <c r="A5130"/>
      <c r="B5130"/>
      <c r="C5130"/>
      <c r="D5130"/>
      <c r="E5130" s="250"/>
    </row>
    <row r="5131" spans="1:5" ht="14.25">
      <c r="A5131"/>
      <c r="B5131"/>
      <c r="C5131"/>
      <c r="D5131"/>
      <c r="E5131" s="250"/>
    </row>
    <row r="5132" spans="1:5" ht="14.25">
      <c r="A5132"/>
      <c r="B5132"/>
      <c r="C5132"/>
      <c r="D5132"/>
      <c r="E5132" s="250"/>
    </row>
    <row r="5133" spans="1:5" ht="14.25">
      <c r="A5133"/>
      <c r="B5133"/>
      <c r="C5133"/>
      <c r="D5133"/>
      <c r="E5133" s="250"/>
    </row>
    <row r="5134" spans="1:5" ht="14.25">
      <c r="A5134"/>
      <c r="B5134"/>
      <c r="C5134"/>
      <c r="D5134"/>
      <c r="E5134" s="250"/>
    </row>
    <row r="5135" spans="1:5" ht="14.25">
      <c r="A5135"/>
      <c r="B5135"/>
      <c r="C5135"/>
      <c r="D5135"/>
      <c r="E5135" s="250"/>
    </row>
    <row r="5136" spans="1:5" ht="14.25">
      <c r="A5136"/>
      <c r="B5136"/>
      <c r="C5136"/>
      <c r="D5136"/>
      <c r="E5136" s="250"/>
    </row>
    <row r="5137" spans="1:5" ht="14.25">
      <c r="A5137"/>
      <c r="B5137"/>
      <c r="C5137"/>
      <c r="D5137"/>
      <c r="E5137" s="250"/>
    </row>
    <row r="5138" spans="1:5" ht="14.25">
      <c r="A5138"/>
      <c r="B5138"/>
      <c r="C5138"/>
      <c r="D5138"/>
      <c r="E5138" s="250"/>
    </row>
    <row r="5139" spans="1:5" ht="14.25">
      <c r="A5139"/>
      <c r="B5139"/>
      <c r="C5139"/>
      <c r="D5139"/>
      <c r="E5139" s="250"/>
    </row>
    <row r="5140" spans="1:5" ht="14.25">
      <c r="A5140"/>
      <c r="B5140"/>
      <c r="C5140"/>
      <c r="D5140"/>
      <c r="E5140" s="250"/>
    </row>
    <row r="5141" spans="1:5" ht="14.25">
      <c r="A5141"/>
      <c r="B5141"/>
      <c r="C5141"/>
      <c r="D5141"/>
      <c r="E5141" s="250"/>
    </row>
    <row r="5142" spans="1:5" ht="14.25">
      <c r="A5142"/>
      <c r="B5142"/>
      <c r="C5142"/>
      <c r="D5142"/>
      <c r="E5142" s="250"/>
    </row>
    <row r="5143" spans="1:5" ht="14.25">
      <c r="A5143"/>
      <c r="B5143"/>
      <c r="C5143"/>
      <c r="D5143"/>
      <c r="E5143" s="250"/>
    </row>
    <row r="5144" spans="1:5" ht="14.25">
      <c r="A5144"/>
      <c r="B5144"/>
      <c r="C5144"/>
      <c r="D5144"/>
      <c r="E5144" s="250"/>
    </row>
    <row r="5145" spans="1:5" ht="14.25">
      <c r="A5145"/>
      <c r="B5145"/>
      <c r="C5145"/>
      <c r="D5145"/>
      <c r="E5145" s="250"/>
    </row>
    <row r="5146" spans="1:5" ht="14.25">
      <c r="A5146"/>
      <c r="B5146"/>
      <c r="C5146"/>
      <c r="D5146"/>
      <c r="E5146" s="250"/>
    </row>
    <row r="5147" spans="1:5" ht="14.25">
      <c r="A5147"/>
      <c r="B5147"/>
      <c r="C5147"/>
      <c r="D5147"/>
      <c r="E5147" s="250"/>
    </row>
    <row r="5148" spans="1:5" ht="14.25">
      <c r="A5148"/>
      <c r="B5148"/>
      <c r="C5148"/>
      <c r="D5148"/>
      <c r="E5148" s="250"/>
    </row>
    <row r="5149" spans="1:5" ht="14.25">
      <c r="A5149"/>
      <c r="B5149"/>
      <c r="C5149"/>
      <c r="D5149"/>
      <c r="E5149" s="250"/>
    </row>
    <row r="5150" spans="1:5" ht="14.25">
      <c r="A5150"/>
      <c r="B5150"/>
      <c r="C5150"/>
      <c r="D5150"/>
      <c r="E5150" s="250"/>
    </row>
    <row r="5151" spans="1:5" ht="14.25">
      <c r="A5151"/>
      <c r="B5151"/>
      <c r="C5151"/>
      <c r="D5151"/>
      <c r="E5151" s="250"/>
    </row>
    <row r="5152" spans="1:5" ht="14.25">
      <c r="A5152"/>
      <c r="B5152"/>
      <c r="C5152"/>
      <c r="D5152"/>
      <c r="E5152" s="250"/>
    </row>
    <row r="5153" spans="1:5" ht="14.25">
      <c r="A5153"/>
      <c r="B5153"/>
      <c r="C5153"/>
      <c r="D5153"/>
      <c r="E5153" s="250"/>
    </row>
    <row r="5154" spans="1:5" ht="14.25">
      <c r="A5154"/>
      <c r="B5154"/>
      <c r="C5154"/>
      <c r="D5154"/>
      <c r="E5154" s="250"/>
    </row>
    <row r="5155" spans="1:5" ht="14.25">
      <c r="A5155"/>
      <c r="B5155"/>
      <c r="C5155"/>
      <c r="D5155"/>
      <c r="E5155" s="250"/>
    </row>
    <row r="5156" spans="1:5" ht="14.25">
      <c r="A5156"/>
      <c r="B5156"/>
      <c r="C5156"/>
      <c r="D5156"/>
      <c r="E5156" s="250"/>
    </row>
    <row r="5157" spans="1:5" ht="14.25">
      <c r="A5157"/>
      <c r="B5157"/>
      <c r="C5157"/>
      <c r="D5157"/>
      <c r="E5157" s="250"/>
    </row>
    <row r="5158" spans="1:5" ht="14.25">
      <c r="A5158"/>
      <c r="B5158"/>
      <c r="C5158"/>
      <c r="D5158"/>
      <c r="E5158" s="250"/>
    </row>
    <row r="5159" spans="1:5" ht="14.25">
      <c r="A5159"/>
      <c r="B5159"/>
      <c r="C5159"/>
      <c r="D5159"/>
      <c r="E5159" s="250"/>
    </row>
    <row r="5160" spans="1:5" ht="14.25">
      <c r="A5160"/>
      <c r="B5160"/>
      <c r="C5160"/>
      <c r="D5160"/>
      <c r="E5160" s="250"/>
    </row>
    <row r="5161" spans="1:5" ht="14.25">
      <c r="A5161"/>
      <c r="B5161"/>
      <c r="C5161"/>
      <c r="D5161"/>
      <c r="E5161" s="250"/>
    </row>
    <row r="5162" spans="1:5" ht="14.25">
      <c r="A5162"/>
      <c r="B5162"/>
      <c r="C5162"/>
      <c r="D5162"/>
      <c r="E5162" s="250"/>
    </row>
    <row r="5163" spans="1:5" ht="14.25">
      <c r="A5163"/>
      <c r="B5163"/>
      <c r="C5163"/>
      <c r="D5163"/>
      <c r="E5163" s="250"/>
    </row>
    <row r="5164" spans="1:5" ht="14.25">
      <c r="A5164"/>
      <c r="B5164"/>
      <c r="C5164"/>
      <c r="D5164"/>
      <c r="E5164" s="250"/>
    </row>
    <row r="5165" spans="1:5" ht="14.25">
      <c r="A5165"/>
      <c r="B5165"/>
      <c r="C5165"/>
      <c r="D5165"/>
      <c r="E5165" s="250"/>
    </row>
    <row r="5166" spans="1:5" ht="14.25">
      <c r="A5166"/>
      <c r="B5166"/>
      <c r="C5166"/>
      <c r="D5166"/>
      <c r="E5166" s="250"/>
    </row>
    <row r="5167" spans="1:5" ht="14.25">
      <c r="A5167"/>
      <c r="B5167"/>
      <c r="C5167"/>
      <c r="D5167"/>
      <c r="E5167" s="250"/>
    </row>
    <row r="5168" spans="1:5" ht="14.25">
      <c r="A5168"/>
      <c r="B5168"/>
      <c r="C5168"/>
      <c r="D5168"/>
      <c r="E5168" s="250"/>
    </row>
    <row r="5169" spans="1:5" ht="14.25">
      <c r="A5169"/>
      <c r="B5169"/>
      <c r="C5169"/>
      <c r="D5169"/>
      <c r="E5169" s="250"/>
    </row>
    <row r="5170" spans="1:5" ht="14.25">
      <c r="A5170"/>
      <c r="B5170"/>
      <c r="C5170"/>
      <c r="D5170"/>
      <c r="E5170" s="250"/>
    </row>
    <row r="5171" spans="1:5" ht="14.25">
      <c r="A5171"/>
      <c r="B5171"/>
      <c r="C5171"/>
      <c r="D5171"/>
      <c r="E5171" s="250"/>
    </row>
    <row r="5172" spans="1:5" ht="14.25">
      <c r="A5172"/>
      <c r="B5172"/>
      <c r="C5172"/>
      <c r="D5172"/>
      <c r="E5172" s="250"/>
    </row>
    <row r="5173" spans="1:5" ht="14.25">
      <c r="A5173"/>
      <c r="B5173"/>
      <c r="C5173"/>
      <c r="D5173"/>
      <c r="E5173" s="250"/>
    </row>
    <row r="5174" spans="1:5" ht="14.25">
      <c r="A5174"/>
      <c r="B5174"/>
      <c r="C5174"/>
      <c r="D5174"/>
      <c r="E5174" s="250"/>
    </row>
    <row r="5175" spans="1:5" ht="14.25">
      <c r="A5175"/>
      <c r="B5175"/>
      <c r="C5175"/>
      <c r="D5175"/>
      <c r="E5175" s="250"/>
    </row>
    <row r="5176" spans="1:5" ht="14.25">
      <c r="A5176"/>
      <c r="B5176"/>
      <c r="C5176"/>
      <c r="D5176"/>
      <c r="E5176" s="250"/>
    </row>
    <row r="5177" spans="1:5" ht="14.25">
      <c r="A5177"/>
      <c r="B5177"/>
      <c r="C5177"/>
      <c r="D5177"/>
      <c r="E5177" s="250"/>
    </row>
    <row r="5178" spans="1:5" ht="14.25">
      <c r="A5178"/>
      <c r="B5178"/>
      <c r="C5178"/>
      <c r="D5178"/>
      <c r="E5178" s="250"/>
    </row>
    <row r="5179" spans="1:5" ht="14.25">
      <c r="A5179"/>
      <c r="B5179"/>
      <c r="C5179"/>
      <c r="D5179"/>
      <c r="E5179" s="250"/>
    </row>
    <row r="5180" spans="1:5" ht="14.25">
      <c r="A5180"/>
      <c r="B5180"/>
      <c r="C5180"/>
      <c r="D5180"/>
      <c r="E5180" s="250"/>
    </row>
    <row r="5181" spans="1:5" ht="14.25">
      <c r="A5181"/>
      <c r="B5181"/>
      <c r="C5181"/>
      <c r="D5181"/>
      <c r="E5181" s="250"/>
    </row>
    <row r="5182" spans="1:5" ht="14.25">
      <c r="A5182"/>
      <c r="B5182"/>
      <c r="C5182"/>
      <c r="D5182"/>
      <c r="E5182" s="250"/>
    </row>
    <row r="5183" spans="1:5" ht="14.25">
      <c r="A5183"/>
      <c r="B5183"/>
      <c r="C5183"/>
      <c r="D5183"/>
      <c r="E5183" s="250"/>
    </row>
    <row r="5184" spans="1:5" ht="14.25">
      <c r="A5184"/>
      <c r="B5184"/>
      <c r="C5184"/>
      <c r="D5184"/>
      <c r="E5184" s="250"/>
    </row>
    <row r="5185" spans="1:5" ht="14.25">
      <c r="A5185"/>
      <c r="B5185"/>
      <c r="C5185"/>
      <c r="D5185"/>
      <c r="E5185" s="250"/>
    </row>
    <row r="5186" spans="1:5" ht="14.25">
      <c r="A5186"/>
      <c r="B5186"/>
      <c r="C5186"/>
      <c r="D5186"/>
      <c r="E5186" s="250"/>
    </row>
    <row r="5187" spans="1:5" ht="14.25">
      <c r="A5187"/>
      <c r="B5187"/>
      <c r="C5187"/>
      <c r="D5187"/>
      <c r="E5187" s="250"/>
    </row>
    <row r="5188" spans="1:5" ht="14.25">
      <c r="A5188"/>
      <c r="B5188"/>
      <c r="C5188"/>
      <c r="D5188"/>
      <c r="E5188" s="250"/>
    </row>
    <row r="5189" spans="1:5" ht="14.25">
      <c r="A5189"/>
      <c r="B5189"/>
      <c r="C5189"/>
      <c r="D5189"/>
      <c r="E5189" s="250"/>
    </row>
    <row r="5190" spans="1:5" ht="14.25">
      <c r="A5190"/>
      <c r="B5190"/>
      <c r="C5190"/>
      <c r="D5190"/>
      <c r="E5190" s="250"/>
    </row>
    <row r="5191" spans="1:5" ht="14.25">
      <c r="A5191"/>
      <c r="B5191"/>
      <c r="C5191"/>
      <c r="D5191"/>
      <c r="E5191" s="250"/>
    </row>
    <row r="5192" spans="1:5" ht="14.25">
      <c r="A5192"/>
      <c r="B5192"/>
      <c r="C5192"/>
      <c r="D5192"/>
      <c r="E5192" s="250"/>
    </row>
    <row r="5193" spans="1:5" ht="14.25">
      <c r="A5193"/>
      <c r="B5193"/>
      <c r="C5193"/>
      <c r="D5193"/>
      <c r="E5193" s="250"/>
    </row>
    <row r="5194" spans="1:5" ht="14.25">
      <c r="A5194"/>
      <c r="B5194"/>
      <c r="C5194"/>
      <c r="D5194"/>
      <c r="E5194" s="250"/>
    </row>
    <row r="5195" spans="1:5" ht="14.25">
      <c r="A5195"/>
      <c r="B5195"/>
      <c r="C5195"/>
      <c r="D5195"/>
      <c r="E5195" s="250"/>
    </row>
    <row r="5196" spans="1:5" ht="14.25">
      <c r="A5196"/>
      <c r="B5196"/>
      <c r="C5196"/>
      <c r="D5196"/>
      <c r="E5196" s="250"/>
    </row>
    <row r="5197" spans="1:5" ht="14.25">
      <c r="A5197"/>
      <c r="B5197"/>
      <c r="C5197"/>
      <c r="D5197"/>
      <c r="E5197" s="250"/>
    </row>
    <row r="5198" spans="1:5" ht="14.25">
      <c r="A5198"/>
      <c r="B5198"/>
      <c r="C5198"/>
      <c r="D5198"/>
      <c r="E5198" s="250"/>
    </row>
    <row r="5199" spans="1:5" ht="14.25">
      <c r="A5199"/>
      <c r="B5199"/>
      <c r="C5199"/>
      <c r="D5199"/>
      <c r="E5199" s="250"/>
    </row>
    <row r="5200" spans="1:5" ht="14.25">
      <c r="A5200"/>
      <c r="B5200"/>
      <c r="C5200"/>
      <c r="D5200"/>
      <c r="E5200" s="250"/>
    </row>
    <row r="5201" spans="1:5" ht="14.25">
      <c r="A5201"/>
      <c r="B5201"/>
      <c r="C5201"/>
      <c r="D5201"/>
      <c r="E5201" s="250"/>
    </row>
    <row r="5202" spans="1:5" ht="14.25">
      <c r="A5202"/>
      <c r="B5202"/>
      <c r="C5202"/>
      <c r="D5202"/>
      <c r="E5202" s="250"/>
    </row>
    <row r="5203" spans="1:5" ht="13.5">
      <c r="A5203" s="179"/>
      <c r="B5203" s="179"/>
      <c r="C5203" s="179"/>
      <c r="D5203" s="179"/>
      <c r="E5203" s="251"/>
    </row>
    <row r="5204" spans="1:5" ht="13.5">
      <c r="A5204" s="179"/>
      <c r="B5204" s="179"/>
      <c r="C5204" s="179"/>
      <c r="D5204" s="179"/>
      <c r="E5204" s="251"/>
    </row>
    <row r="5205" spans="1:5" ht="13.5">
      <c r="A5205" s="179"/>
      <c r="B5205" s="179"/>
      <c r="C5205" s="179"/>
      <c r="D5205" s="179"/>
      <c r="E5205" s="251"/>
    </row>
    <row r="5206" spans="1:5" ht="13.5">
      <c r="A5206" s="179"/>
      <c r="B5206" s="179"/>
      <c r="C5206" s="179"/>
      <c r="D5206" s="179"/>
      <c r="E5206" s="251"/>
    </row>
    <row r="5207" spans="1:5" ht="13.5">
      <c r="A5207" s="179"/>
      <c r="B5207" s="179"/>
      <c r="C5207" s="179"/>
      <c r="D5207" s="179"/>
      <c r="E5207" s="251"/>
    </row>
    <row r="5208" spans="1:5" ht="13.5">
      <c r="A5208" s="179"/>
      <c r="B5208" s="179"/>
      <c r="C5208" s="179"/>
      <c r="D5208" s="179"/>
      <c r="E5208" s="251"/>
    </row>
    <row r="5209" spans="1:5" ht="13.5">
      <c r="A5209" s="179"/>
      <c r="B5209" s="179"/>
      <c r="C5209" s="179"/>
      <c r="D5209" s="179"/>
      <c r="E5209" s="251"/>
    </row>
    <row r="5210" spans="1:5" ht="13.5">
      <c r="A5210" s="179"/>
      <c r="B5210" s="179"/>
      <c r="C5210" s="179"/>
      <c r="D5210" s="179"/>
      <c r="E5210" s="251"/>
    </row>
    <row r="5211" spans="1:5" ht="13.5">
      <c r="A5211" s="179"/>
      <c r="B5211" s="179"/>
      <c r="C5211" s="179"/>
      <c r="D5211" s="179"/>
      <c r="E5211" s="251"/>
    </row>
    <row r="5212" spans="1:5" ht="13.5">
      <c r="A5212" s="179"/>
      <c r="B5212" s="179"/>
      <c r="C5212" s="179"/>
      <c r="D5212" s="179"/>
      <c r="E5212" s="251"/>
    </row>
    <row r="5213" spans="1:5" ht="13.5">
      <c r="A5213" s="179"/>
      <c r="B5213" s="179"/>
      <c r="C5213" s="179"/>
      <c r="D5213" s="179"/>
      <c r="E5213" s="251"/>
    </row>
    <row r="5214" spans="1:5" ht="13.5">
      <c r="A5214" s="179"/>
      <c r="B5214" s="179"/>
      <c r="C5214" s="179"/>
      <c r="D5214" s="179"/>
      <c r="E5214" s="251"/>
    </row>
    <row r="5215" spans="1:5" ht="13.5">
      <c r="A5215" s="179"/>
      <c r="B5215" s="179"/>
      <c r="C5215" s="179"/>
      <c r="D5215" s="179"/>
      <c r="E5215" s="251"/>
    </row>
    <row r="5216" spans="1:5" ht="13.5">
      <c r="A5216" s="179"/>
      <c r="B5216" s="179"/>
      <c r="C5216" s="179"/>
      <c r="D5216" s="179"/>
      <c r="E5216" s="251"/>
    </row>
    <row r="5217" spans="1:5" ht="13.5">
      <c r="A5217" s="179"/>
      <c r="B5217" s="179"/>
      <c r="C5217" s="179"/>
      <c r="D5217" s="179"/>
      <c r="E5217" s="251"/>
    </row>
    <row r="5218" spans="1:5" ht="13.5">
      <c r="A5218" s="179"/>
      <c r="B5218" s="179"/>
      <c r="C5218" s="179"/>
      <c r="D5218" s="179"/>
      <c r="E5218" s="251"/>
    </row>
    <row r="5219" spans="1:5" ht="13.5">
      <c r="A5219" s="179"/>
      <c r="B5219" s="179"/>
      <c r="C5219" s="179"/>
      <c r="D5219" s="179"/>
      <c r="E5219" s="251"/>
    </row>
    <row r="5220" spans="1:5" ht="13.5">
      <c r="A5220" s="179"/>
      <c r="B5220" s="179"/>
      <c r="C5220" s="179"/>
      <c r="D5220" s="179"/>
      <c r="E5220" s="251"/>
    </row>
    <row r="5221" spans="1:5" ht="13.5">
      <c r="A5221" s="179"/>
      <c r="B5221" s="179"/>
      <c r="C5221" s="179"/>
      <c r="D5221" s="179"/>
      <c r="E5221" s="251"/>
    </row>
    <row r="5222" spans="1:5" ht="13.5">
      <c r="A5222" s="179"/>
      <c r="B5222" s="179"/>
      <c r="C5222" s="179"/>
      <c r="D5222" s="179"/>
      <c r="E5222" s="251"/>
    </row>
    <row r="5223" spans="1:5" ht="13.5">
      <c r="A5223" s="179"/>
      <c r="B5223" s="179"/>
      <c r="C5223" s="179"/>
      <c r="D5223" s="179"/>
      <c r="E5223" s="251"/>
    </row>
    <row r="5224" spans="1:5" ht="13.5">
      <c r="A5224" s="179"/>
      <c r="B5224" s="179"/>
      <c r="C5224" s="179"/>
      <c r="D5224" s="179"/>
      <c r="E5224" s="251"/>
    </row>
    <row r="5225" spans="1:5" ht="13.5">
      <c r="A5225" s="179"/>
      <c r="B5225" s="179"/>
      <c r="C5225" s="179"/>
      <c r="D5225" s="179"/>
      <c r="E5225" s="251"/>
    </row>
    <row r="5226" spans="1:5" ht="13.5">
      <c r="A5226" s="179"/>
      <c r="B5226" s="179"/>
      <c r="C5226" s="179"/>
      <c r="D5226" s="179"/>
      <c r="E5226" s="251"/>
    </row>
    <row r="5227" spans="1:5" ht="13.5">
      <c r="A5227" s="179"/>
      <c r="B5227" s="179"/>
      <c r="C5227" s="179"/>
      <c r="D5227" s="179"/>
      <c r="E5227" s="251"/>
    </row>
    <row r="5228" spans="1:5" ht="13.5">
      <c r="A5228" s="179"/>
      <c r="B5228" s="179"/>
      <c r="C5228" s="179"/>
      <c r="D5228" s="179"/>
      <c r="E5228" s="251"/>
    </row>
    <row r="5229" spans="1:5" ht="13.5">
      <c r="A5229" s="179"/>
      <c r="B5229" s="179"/>
      <c r="C5229" s="179"/>
      <c r="D5229" s="179"/>
      <c r="E5229" s="251"/>
    </row>
    <row r="5230" spans="1:5" ht="13.5">
      <c r="A5230" s="179"/>
      <c r="B5230" s="179"/>
      <c r="C5230" s="179"/>
      <c r="D5230" s="179"/>
      <c r="E5230" s="251"/>
    </row>
    <row r="5231" spans="1:5" ht="13.5">
      <c r="A5231" s="179"/>
      <c r="B5231" s="179"/>
      <c r="C5231" s="179"/>
      <c r="D5231" s="179"/>
      <c r="E5231" s="251"/>
    </row>
    <row r="5232" spans="1:5" ht="13.5">
      <c r="A5232" s="179"/>
      <c r="B5232" s="179"/>
      <c r="C5232" s="179"/>
      <c r="D5232" s="179"/>
      <c r="E5232" s="251"/>
    </row>
    <row r="5233" spans="1:5" ht="13.5">
      <c r="A5233" s="179"/>
      <c r="B5233" s="179"/>
      <c r="C5233" s="179"/>
      <c r="D5233" s="179"/>
      <c r="E5233" s="251"/>
    </row>
    <row r="5234" spans="1:5" ht="13.5">
      <c r="A5234" s="179"/>
      <c r="B5234" s="179"/>
      <c r="C5234" s="179"/>
      <c r="D5234" s="179"/>
      <c r="E5234" s="251"/>
    </row>
    <row r="5235" spans="1:5" ht="13.5">
      <c r="A5235" s="179"/>
      <c r="B5235" s="179"/>
      <c r="C5235" s="179"/>
      <c r="D5235" s="179"/>
      <c r="E5235" s="251"/>
    </row>
    <row r="5236" spans="1:5" ht="13.5">
      <c r="A5236" s="179"/>
      <c r="B5236" s="179"/>
      <c r="C5236" s="179"/>
      <c r="D5236" s="179"/>
      <c r="E5236" s="251"/>
    </row>
    <row r="5237" spans="1:5" ht="13.5">
      <c r="A5237" s="179"/>
      <c r="B5237" s="179"/>
      <c r="C5237" s="179"/>
      <c r="D5237" s="179"/>
      <c r="E5237" s="251"/>
    </row>
    <row r="5238" spans="1:5" ht="13.5">
      <c r="A5238" s="179"/>
      <c r="B5238" s="179"/>
      <c r="C5238" s="179"/>
      <c r="D5238" s="179"/>
      <c r="E5238" s="251"/>
    </row>
    <row r="5239" spans="1:5" ht="13.5">
      <c r="A5239" s="179"/>
      <c r="B5239" s="179"/>
      <c r="C5239" s="179"/>
      <c r="D5239" s="179"/>
      <c r="E5239" s="251"/>
    </row>
    <row r="5240" spans="1:5" ht="13.5">
      <c r="A5240" s="179"/>
      <c r="B5240" s="179"/>
      <c r="C5240" s="179"/>
      <c r="D5240" s="179"/>
      <c r="E5240" s="251"/>
    </row>
    <row r="5241" spans="1:5" ht="13.5">
      <c r="A5241" s="179"/>
      <c r="B5241" s="179"/>
      <c r="C5241" s="179"/>
      <c r="D5241" s="179"/>
      <c r="E5241" s="251"/>
    </row>
    <row r="5242" spans="1:5" ht="13.5">
      <c r="A5242" s="179"/>
      <c r="B5242" s="179"/>
      <c r="C5242" s="179"/>
      <c r="D5242" s="179"/>
      <c r="E5242" s="251"/>
    </row>
    <row r="5243" spans="1:5" ht="13.5">
      <c r="A5243" s="179"/>
      <c r="B5243" s="179"/>
      <c r="C5243" s="179"/>
      <c r="D5243" s="179"/>
      <c r="E5243" s="251"/>
    </row>
    <row r="5244" spans="1:5" ht="13.5">
      <c r="A5244" s="179"/>
      <c r="B5244" s="179"/>
      <c r="C5244" s="179"/>
      <c r="D5244" s="179"/>
      <c r="E5244" s="251"/>
    </row>
    <row r="5245" spans="1:5" ht="13.5">
      <c r="A5245" s="179"/>
      <c r="B5245" s="179"/>
      <c r="C5245" s="179"/>
      <c r="D5245" s="179"/>
      <c r="E5245" s="251"/>
    </row>
    <row r="5246" spans="1:5" ht="13.5">
      <c r="A5246" s="179"/>
      <c r="B5246" s="179"/>
      <c r="C5246" s="179"/>
      <c r="D5246" s="179"/>
      <c r="E5246" s="251"/>
    </row>
    <row r="5247" spans="1:5" ht="13.5">
      <c r="A5247" s="179"/>
      <c r="B5247" s="179"/>
      <c r="C5247" s="179"/>
      <c r="D5247" s="179"/>
      <c r="E5247" s="251"/>
    </row>
    <row r="5248" spans="1:5" ht="13.5">
      <c r="A5248" s="179"/>
      <c r="B5248" s="179"/>
      <c r="C5248" s="179"/>
      <c r="D5248" s="179"/>
      <c r="E5248" s="251"/>
    </row>
    <row r="5249" spans="1:5" ht="13.5">
      <c r="A5249" s="179"/>
      <c r="B5249" s="179"/>
      <c r="C5249" s="179"/>
      <c r="D5249" s="179"/>
      <c r="E5249" s="251"/>
    </row>
    <row r="5250" spans="1:5" ht="13.5">
      <c r="A5250" s="179"/>
      <c r="B5250" s="179"/>
      <c r="C5250" s="179"/>
      <c r="D5250" s="179"/>
      <c r="E5250" s="251"/>
    </row>
    <row r="5251" spans="1:5" ht="13.5">
      <c r="A5251" s="179"/>
      <c r="B5251" s="179"/>
      <c r="C5251" s="179"/>
      <c r="D5251" s="179"/>
      <c r="E5251" s="251"/>
    </row>
    <row r="5252" spans="1:5" ht="13.5">
      <c r="A5252" s="179"/>
      <c r="B5252" s="179"/>
      <c r="C5252" s="179"/>
      <c r="D5252" s="179"/>
      <c r="E5252" s="251"/>
    </row>
    <row r="5253" spans="1:5" ht="13.5">
      <c r="A5253" s="179"/>
      <c r="B5253" s="179"/>
      <c r="C5253" s="179"/>
      <c r="D5253" s="179"/>
      <c r="E5253" s="251"/>
    </row>
    <row r="5254" spans="1:5" ht="13.5">
      <c r="A5254" s="179"/>
      <c r="B5254" s="179"/>
      <c r="C5254" s="179"/>
      <c r="D5254" s="179"/>
      <c r="E5254" s="251"/>
    </row>
    <row r="5255" spans="1:5" ht="13.5">
      <c r="A5255" s="179"/>
      <c r="B5255" s="179"/>
      <c r="C5255" s="179"/>
      <c r="D5255" s="179"/>
      <c r="E5255" s="251"/>
    </row>
    <row r="5256" spans="1:5" ht="13.5">
      <c r="A5256" s="179"/>
      <c r="B5256" s="179"/>
      <c r="C5256" s="179"/>
      <c r="D5256" s="179"/>
      <c r="E5256" s="251"/>
    </row>
    <row r="5257" spans="1:5" ht="13.5">
      <c r="A5257" s="179"/>
      <c r="B5257" s="179"/>
      <c r="C5257" s="179"/>
      <c r="D5257" s="179"/>
      <c r="E5257" s="251"/>
    </row>
    <row r="5258" spans="1:5" ht="13.5">
      <c r="A5258" s="179"/>
      <c r="B5258" s="179"/>
      <c r="C5258" s="179"/>
      <c r="D5258" s="179"/>
      <c r="E5258" s="251"/>
    </row>
    <row r="5259" spans="1:5" ht="13.5">
      <c r="A5259" s="179"/>
      <c r="B5259" s="179"/>
      <c r="C5259" s="179"/>
      <c r="D5259" s="179"/>
      <c r="E5259" s="251"/>
    </row>
    <row r="5260" spans="1:5" ht="13.5">
      <c r="A5260" s="179"/>
      <c r="B5260" s="179"/>
      <c r="C5260" s="179"/>
      <c r="D5260" s="179"/>
      <c r="E5260" s="251"/>
    </row>
    <row r="5261" spans="1:5" ht="13.5">
      <c r="A5261" s="179"/>
      <c r="B5261" s="179"/>
      <c r="C5261" s="179"/>
      <c r="D5261" s="179"/>
      <c r="E5261" s="251"/>
    </row>
    <row r="5262" spans="1:5" ht="13.5">
      <c r="A5262" s="179"/>
      <c r="B5262" s="179"/>
      <c r="C5262" s="179"/>
      <c r="D5262" s="179"/>
      <c r="E5262" s="251"/>
    </row>
    <row r="5263" spans="1:5" ht="13.5">
      <c r="A5263" s="179"/>
      <c r="B5263" s="179"/>
      <c r="C5263" s="179"/>
      <c r="D5263" s="179"/>
      <c r="E5263" s="251"/>
    </row>
    <row r="5264" spans="1:5" ht="13.5">
      <c r="A5264" s="179"/>
      <c r="B5264" s="179"/>
      <c r="C5264" s="179"/>
      <c r="D5264" s="179"/>
      <c r="E5264" s="251"/>
    </row>
    <row r="5265" spans="1:5" ht="13.5">
      <c r="A5265" s="179"/>
      <c r="B5265" s="179"/>
      <c r="C5265" s="179"/>
      <c r="D5265" s="179"/>
      <c r="E5265" s="251"/>
    </row>
    <row r="5266" spans="1:5" ht="13.5">
      <c r="A5266" s="179"/>
      <c r="B5266" s="179"/>
      <c r="C5266" s="179"/>
      <c r="D5266" s="179"/>
      <c r="E5266" s="251"/>
    </row>
    <row r="5267" spans="1:5" ht="13.5">
      <c r="A5267" s="179"/>
      <c r="B5267" s="179"/>
      <c r="C5267" s="179"/>
      <c r="D5267" s="179"/>
      <c r="E5267" s="251"/>
    </row>
    <row r="5268" spans="1:5" ht="13.5">
      <c r="A5268" s="179"/>
      <c r="B5268" s="179"/>
      <c r="C5268" s="179"/>
      <c r="D5268" s="179"/>
      <c r="E5268" s="251"/>
    </row>
    <row r="5269" spans="1:5" ht="13.5">
      <c r="A5269" s="179"/>
      <c r="B5269" s="179"/>
      <c r="C5269" s="179"/>
      <c r="D5269" s="179"/>
      <c r="E5269" s="251"/>
    </row>
    <row r="5270" spans="1:5" ht="13.5">
      <c r="A5270" s="179"/>
      <c r="B5270" s="179"/>
      <c r="C5270" s="179"/>
      <c r="D5270" s="179"/>
      <c r="E5270" s="251"/>
    </row>
    <row r="5271" spans="1:5" ht="13.5">
      <c r="A5271" s="179"/>
      <c r="B5271" s="179"/>
      <c r="C5271" s="179"/>
      <c r="D5271" s="179"/>
      <c r="E5271" s="251"/>
    </row>
    <row r="5272" spans="1:5" ht="13.5">
      <c r="A5272" s="179"/>
      <c r="B5272" s="179"/>
      <c r="C5272" s="179"/>
      <c r="D5272" s="179"/>
      <c r="E5272" s="251"/>
    </row>
    <row r="5273" spans="1:5" ht="13.5">
      <c r="A5273" s="179"/>
      <c r="B5273" s="179"/>
      <c r="C5273" s="179"/>
      <c r="D5273" s="179"/>
      <c r="E5273" s="251"/>
    </row>
    <row r="5274" spans="1:5" ht="13.5">
      <c r="A5274" s="179"/>
      <c r="B5274" s="179"/>
      <c r="C5274" s="179"/>
      <c r="D5274" s="179"/>
      <c r="E5274" s="251"/>
    </row>
    <row r="5275" spans="1:5" ht="13.5">
      <c r="A5275" s="179"/>
      <c r="B5275" s="179"/>
      <c r="C5275" s="179"/>
      <c r="D5275" s="179"/>
      <c r="E5275" s="251"/>
    </row>
    <row r="5276" spans="1:5" ht="13.5">
      <c r="A5276" s="179"/>
      <c r="B5276" s="179"/>
      <c r="C5276" s="179"/>
      <c r="D5276" s="179"/>
      <c r="E5276" s="251"/>
    </row>
    <row r="5277" spans="1:5" ht="13.5">
      <c r="A5277" s="179"/>
      <c r="B5277" s="179"/>
      <c r="C5277" s="179"/>
      <c r="D5277" s="179"/>
      <c r="E5277" s="251"/>
    </row>
    <row r="5278" spans="1:5" ht="13.5">
      <c r="A5278" s="179"/>
      <c r="B5278" s="179"/>
      <c r="C5278" s="179"/>
      <c r="D5278" s="179"/>
      <c r="E5278" s="251"/>
    </row>
    <row r="5279" spans="1:5" ht="13.5">
      <c r="A5279" s="179"/>
      <c r="B5279" s="179"/>
      <c r="C5279" s="179"/>
      <c r="D5279" s="179"/>
      <c r="E5279" s="251"/>
    </row>
    <row r="5280" spans="1:5" ht="13.5">
      <c r="A5280" s="179"/>
      <c r="B5280" s="179"/>
      <c r="C5280" s="179"/>
      <c r="D5280" s="179"/>
      <c r="E5280" s="251"/>
    </row>
    <row r="5281" spans="1:5" ht="13.5">
      <c r="A5281" s="179"/>
      <c r="B5281" s="179"/>
      <c r="C5281" s="179"/>
      <c r="D5281" s="179"/>
      <c r="E5281" s="251"/>
    </row>
    <row r="5282" spans="1:5" ht="13.5">
      <c r="A5282" s="179"/>
      <c r="B5282" s="179"/>
      <c r="C5282" s="179"/>
      <c r="D5282" s="179"/>
      <c r="E5282" s="251"/>
    </row>
    <row r="5283" spans="1:5" ht="13.5">
      <c r="A5283" s="179"/>
      <c r="B5283" s="179"/>
      <c r="C5283" s="179"/>
      <c r="D5283" s="179"/>
      <c r="E5283" s="251"/>
    </row>
    <row r="5284" spans="1:5" ht="13.5">
      <c r="A5284" s="179"/>
      <c r="B5284" s="179"/>
      <c r="C5284" s="179"/>
      <c r="D5284" s="179"/>
      <c r="E5284" s="251"/>
    </row>
    <row r="5285" spans="1:5" ht="13.5">
      <c r="A5285" s="179"/>
      <c r="B5285" s="179"/>
      <c r="C5285" s="179"/>
      <c r="D5285" s="179"/>
      <c r="E5285" s="251"/>
    </row>
    <row r="5286" spans="1:5" ht="13.5">
      <c r="A5286" s="179"/>
      <c r="B5286" s="179"/>
      <c r="C5286" s="179"/>
      <c r="D5286" s="179"/>
      <c r="E5286" s="251"/>
    </row>
    <row r="5287" spans="1:5" ht="13.5">
      <c r="A5287" s="179"/>
      <c r="B5287" s="179"/>
      <c r="C5287" s="179"/>
      <c r="D5287" s="179"/>
      <c r="E5287" s="251"/>
    </row>
    <row r="5288" spans="1:5" ht="13.5">
      <c r="A5288" s="179"/>
      <c r="B5288" s="179"/>
      <c r="C5288" s="179"/>
      <c r="D5288" s="179"/>
      <c r="E5288" s="251"/>
    </row>
    <row r="5289" spans="1:5" ht="13.5">
      <c r="A5289" s="179"/>
      <c r="B5289" s="179"/>
      <c r="C5289" s="179"/>
      <c r="D5289" s="179"/>
      <c r="E5289" s="251"/>
    </row>
    <row r="5290" spans="1:5" ht="13.5">
      <c r="A5290" s="179"/>
      <c r="B5290" s="179"/>
      <c r="C5290" s="179"/>
      <c r="D5290" s="179"/>
      <c r="E5290" s="251"/>
    </row>
    <row r="5291" spans="1:5" ht="13.5">
      <c r="A5291" s="179"/>
      <c r="B5291" s="179"/>
      <c r="C5291" s="179"/>
      <c r="D5291" s="179"/>
      <c r="E5291" s="251"/>
    </row>
    <row r="5292" spans="1:5" ht="13.5">
      <c r="A5292" s="179"/>
      <c r="B5292" s="179"/>
      <c r="C5292" s="179"/>
      <c r="D5292" s="179"/>
      <c r="E5292" s="251"/>
    </row>
    <row r="5293" spans="1:5" ht="13.5">
      <c r="A5293" s="179"/>
      <c r="B5293" s="179"/>
      <c r="C5293" s="179"/>
      <c r="D5293" s="179"/>
      <c r="E5293" s="251"/>
    </row>
    <row r="5294" spans="1:5" ht="13.5">
      <c r="A5294" s="179"/>
      <c r="B5294" s="179"/>
      <c r="C5294" s="179"/>
      <c r="D5294" s="179"/>
      <c r="E5294" s="251"/>
    </row>
    <row r="5295" spans="1:5" ht="13.5">
      <c r="A5295" s="179"/>
      <c r="B5295" s="179"/>
      <c r="C5295" s="179"/>
      <c r="D5295" s="179"/>
      <c r="E5295" s="251"/>
    </row>
    <row r="5296" spans="1:5" ht="13.5">
      <c r="A5296" s="179"/>
      <c r="B5296" s="179"/>
      <c r="C5296" s="179"/>
      <c r="D5296" s="179"/>
      <c r="E5296" s="251"/>
    </row>
    <row r="5297" spans="1:5" ht="13.5">
      <c r="A5297" s="179"/>
      <c r="B5297" s="179"/>
      <c r="C5297" s="179"/>
      <c r="D5297" s="179"/>
      <c r="E5297" s="251"/>
    </row>
    <row r="5298" spans="1:5" ht="13.5">
      <c r="A5298" s="179"/>
      <c r="B5298" s="179"/>
      <c r="C5298" s="179"/>
      <c r="D5298" s="179"/>
      <c r="E5298" s="251"/>
    </row>
    <row r="5299" spans="1:5" ht="13.5">
      <c r="A5299" s="179"/>
      <c r="B5299" s="179"/>
      <c r="C5299" s="179"/>
      <c r="D5299" s="179"/>
      <c r="E5299" s="251"/>
    </row>
    <row r="5300" spans="1:5" ht="13.5">
      <c r="A5300" s="179"/>
      <c r="B5300" s="179"/>
      <c r="C5300" s="179"/>
      <c r="D5300" s="179"/>
      <c r="E5300" s="251"/>
    </row>
    <row r="5301" spans="1:5" ht="13.5">
      <c r="A5301" s="179"/>
      <c r="B5301" s="179"/>
      <c r="C5301" s="179"/>
      <c r="D5301" s="179"/>
      <c r="E5301" s="251"/>
    </row>
    <row r="5302" spans="1:5" ht="13.5">
      <c r="A5302" s="179"/>
      <c r="B5302" s="179"/>
      <c r="C5302" s="179"/>
      <c r="D5302" s="179"/>
      <c r="E5302" s="251"/>
    </row>
    <row r="5303" spans="1:5" ht="13.5">
      <c r="A5303" s="179"/>
      <c r="B5303" s="179"/>
      <c r="C5303" s="179"/>
      <c r="D5303" s="179"/>
      <c r="E5303" s="251"/>
    </row>
    <row r="5304" spans="1:5" ht="13.5">
      <c r="A5304" s="179"/>
      <c r="B5304" s="179"/>
      <c r="C5304" s="179"/>
      <c r="D5304" s="179"/>
      <c r="E5304" s="251"/>
    </row>
    <row r="5305" spans="1:5" ht="13.5">
      <c r="A5305" s="179"/>
      <c r="B5305" s="179"/>
      <c r="C5305" s="179"/>
      <c r="D5305" s="179"/>
      <c r="E5305" s="251"/>
    </row>
    <row r="5306" spans="1:5" ht="13.5">
      <c r="A5306" s="179"/>
      <c r="B5306" s="179"/>
      <c r="C5306" s="179"/>
      <c r="D5306" s="179"/>
      <c r="E5306" s="251"/>
    </row>
    <row r="5307" spans="1:5" ht="13.5">
      <c r="A5307" s="179"/>
      <c r="B5307" s="179"/>
      <c r="C5307" s="179"/>
      <c r="D5307" s="179"/>
      <c r="E5307" s="251"/>
    </row>
    <row r="5308" spans="1:5" ht="13.5">
      <c r="A5308" s="179"/>
      <c r="B5308" s="179"/>
      <c r="C5308" s="179"/>
      <c r="D5308" s="179"/>
      <c r="E5308" s="251"/>
    </row>
    <row r="5309" spans="1:5" ht="13.5">
      <c r="A5309" s="179"/>
      <c r="B5309" s="179"/>
      <c r="C5309" s="179"/>
      <c r="D5309" s="179"/>
      <c r="E5309" s="251"/>
    </row>
    <row r="5310" spans="1:5" ht="13.5">
      <c r="A5310" s="179"/>
      <c r="B5310" s="179"/>
      <c r="C5310" s="179"/>
      <c r="D5310" s="179"/>
      <c r="E5310" s="251"/>
    </row>
    <row r="5311" spans="1:5" ht="13.5">
      <c r="A5311" s="179"/>
      <c r="B5311" s="179"/>
      <c r="C5311" s="179"/>
      <c r="D5311" s="179"/>
      <c r="E5311" s="251"/>
    </row>
    <row r="5312" spans="1:5" ht="13.5">
      <c r="A5312" s="179"/>
      <c r="B5312" s="179"/>
      <c r="C5312" s="179"/>
      <c r="D5312" s="179"/>
      <c r="E5312" s="251"/>
    </row>
    <row r="5313" spans="1:5" ht="13.5">
      <c r="A5313" s="179"/>
      <c r="B5313" s="179"/>
      <c r="C5313" s="179"/>
      <c r="D5313" s="179"/>
      <c r="E5313" s="251"/>
    </row>
    <row r="5314" spans="1:5" ht="13.5">
      <c r="A5314" s="179"/>
      <c r="B5314" s="179"/>
      <c r="C5314" s="179"/>
      <c r="D5314" s="179"/>
      <c r="E5314" s="251"/>
    </row>
    <row r="5315" spans="1:5" ht="13.5">
      <c r="A5315" s="179"/>
      <c r="B5315" s="179"/>
      <c r="C5315" s="179"/>
      <c r="D5315" s="179"/>
      <c r="E5315" s="251"/>
    </row>
    <row r="5316" spans="1:5" ht="13.5">
      <c r="A5316" s="179"/>
      <c r="B5316" s="179"/>
      <c r="C5316" s="179"/>
      <c r="D5316" s="179"/>
      <c r="E5316" s="251"/>
    </row>
    <row r="5317" spans="1:5" ht="13.5">
      <c r="A5317" s="179"/>
      <c r="B5317" s="179"/>
      <c r="C5317" s="179"/>
      <c r="D5317" s="179"/>
      <c r="E5317" s="251"/>
    </row>
    <row r="5318" spans="1:5" ht="13.5">
      <c r="A5318" s="179"/>
      <c r="B5318" s="179"/>
      <c r="C5318" s="179"/>
      <c r="D5318" s="179"/>
      <c r="E5318" s="251"/>
    </row>
    <row r="5319" spans="1:5" ht="13.5">
      <c r="A5319" s="179"/>
      <c r="B5319" s="179"/>
      <c r="C5319" s="179"/>
      <c r="D5319" s="179"/>
      <c r="E5319" s="251"/>
    </row>
    <row r="5320" spans="1:5" ht="13.5">
      <c r="A5320" s="179"/>
      <c r="B5320" s="179"/>
      <c r="C5320" s="179"/>
      <c r="D5320" s="179"/>
      <c r="E5320" s="251"/>
    </row>
    <row r="5321" spans="1:5" ht="13.5">
      <c r="A5321" s="179"/>
      <c r="B5321" s="179"/>
      <c r="C5321" s="179"/>
      <c r="D5321" s="179"/>
      <c r="E5321" s="251"/>
    </row>
    <row r="5322" spans="1:5" ht="13.5">
      <c r="A5322" s="179"/>
      <c r="B5322" s="179"/>
      <c r="C5322" s="179"/>
      <c r="D5322" s="179"/>
      <c r="E5322" s="251"/>
    </row>
    <row r="5323" spans="1:5" ht="13.5">
      <c r="A5323" s="179"/>
      <c r="B5323" s="179"/>
      <c r="C5323" s="179"/>
      <c r="D5323" s="179"/>
      <c r="E5323" s="251"/>
    </row>
    <row r="5324" spans="1:5" ht="13.5">
      <c r="A5324" s="179"/>
      <c r="B5324" s="179"/>
      <c r="C5324" s="179"/>
      <c r="D5324" s="179"/>
      <c r="E5324" s="251"/>
    </row>
    <row r="5325" spans="1:5" ht="13.5">
      <c r="A5325" s="179"/>
      <c r="B5325" s="179"/>
      <c r="C5325" s="179"/>
      <c r="D5325" s="179"/>
      <c r="E5325" s="251"/>
    </row>
    <row r="5326" spans="1:5" ht="13.5">
      <c r="A5326" s="179"/>
      <c r="B5326" s="179"/>
      <c r="C5326" s="179"/>
      <c r="D5326" s="179"/>
      <c r="E5326" s="251"/>
    </row>
    <row r="5327" spans="1:5" ht="13.5">
      <c r="A5327" s="179"/>
      <c r="B5327" s="179"/>
      <c r="C5327" s="179"/>
      <c r="D5327" s="179"/>
      <c r="E5327" s="251"/>
    </row>
    <row r="5328" spans="1:5" ht="13.5">
      <c r="A5328" s="179"/>
      <c r="B5328" s="179"/>
      <c r="C5328" s="179"/>
      <c r="D5328" s="179"/>
      <c r="E5328" s="251"/>
    </row>
    <row r="5329" spans="1:5" ht="13.5">
      <c r="A5329" s="179"/>
      <c r="B5329" s="179"/>
      <c r="C5329" s="179"/>
      <c r="D5329" s="179"/>
      <c r="E5329" s="251"/>
    </row>
    <row r="5330" spans="1:5" ht="13.5">
      <c r="A5330" s="179"/>
      <c r="B5330" s="179"/>
      <c r="C5330" s="179"/>
      <c r="D5330" s="179"/>
      <c r="E5330" s="251"/>
    </row>
    <row r="5331" spans="1:5" ht="13.5">
      <c r="A5331" s="179"/>
      <c r="B5331" s="179"/>
      <c r="C5331" s="179"/>
      <c r="D5331" s="179"/>
      <c r="E5331" s="251"/>
    </row>
    <row r="5332" spans="1:5" ht="13.5">
      <c r="A5332" s="179"/>
      <c r="B5332" s="179"/>
      <c r="C5332" s="179"/>
      <c r="D5332" s="179"/>
      <c r="E5332" s="251"/>
    </row>
    <row r="5333" spans="1:5" ht="13.5">
      <c r="A5333" s="179"/>
      <c r="B5333" s="179"/>
      <c r="C5333" s="179"/>
      <c r="D5333" s="179"/>
      <c r="E5333" s="251"/>
    </row>
    <row r="5334" spans="1:5" ht="13.5">
      <c r="A5334" s="179"/>
      <c r="B5334" s="179"/>
      <c r="C5334" s="179"/>
      <c r="D5334" s="179"/>
      <c r="E5334" s="251"/>
    </row>
    <row r="5335" spans="1:5" ht="13.5">
      <c r="A5335" s="179"/>
      <c r="B5335" s="179"/>
      <c r="C5335" s="179"/>
      <c r="D5335" s="179"/>
      <c r="E5335" s="251"/>
    </row>
    <row r="5336" spans="1:5" ht="13.5">
      <c r="A5336" s="179"/>
      <c r="B5336" s="179"/>
      <c r="C5336" s="179"/>
      <c r="D5336" s="179"/>
      <c r="E5336" s="251"/>
    </row>
    <row r="5337" spans="1:5" ht="13.5">
      <c r="A5337" s="179"/>
      <c r="B5337" s="179"/>
      <c r="C5337" s="179"/>
      <c r="D5337" s="179"/>
      <c r="E5337" s="251"/>
    </row>
    <row r="5338" spans="1:5" ht="13.5">
      <c r="A5338" s="179"/>
      <c r="B5338" s="179"/>
      <c r="C5338" s="179"/>
      <c r="D5338" s="179"/>
      <c r="E5338" s="251"/>
    </row>
    <row r="5339" spans="1:5" ht="13.5">
      <c r="A5339" s="179"/>
      <c r="B5339" s="179"/>
      <c r="C5339" s="179"/>
      <c r="D5339" s="179"/>
      <c r="E5339" s="251"/>
    </row>
    <row r="5340" spans="1:5" ht="13.5">
      <c r="A5340" s="179"/>
      <c r="B5340" s="179"/>
      <c r="C5340" s="179"/>
      <c r="D5340" s="179"/>
      <c r="E5340" s="251"/>
    </row>
    <row r="5341" spans="1:5" ht="13.5">
      <c r="A5341" s="179"/>
      <c r="B5341" s="179"/>
      <c r="C5341" s="179"/>
      <c r="D5341" s="179"/>
      <c r="E5341" s="251"/>
    </row>
    <row r="5342" spans="1:5" ht="13.5">
      <c r="A5342" s="179"/>
      <c r="B5342" s="179"/>
      <c r="C5342" s="179"/>
      <c r="D5342" s="179"/>
      <c r="E5342" s="251"/>
    </row>
    <row r="5343" spans="1:5" ht="13.5">
      <c r="A5343" s="179"/>
      <c r="B5343" s="179"/>
      <c r="C5343" s="179"/>
      <c r="D5343" s="179"/>
      <c r="E5343" s="251"/>
    </row>
    <row r="5344" spans="1:5" ht="13.5">
      <c r="A5344" s="179"/>
      <c r="B5344" s="179"/>
      <c r="C5344" s="179"/>
      <c r="D5344" s="179"/>
      <c r="E5344" s="251"/>
    </row>
    <row r="5345" spans="1:5" ht="13.5">
      <c r="A5345" s="179"/>
      <c r="B5345" s="179"/>
      <c r="C5345" s="179"/>
      <c r="D5345" s="179"/>
      <c r="E5345" s="251"/>
    </row>
    <row r="5346" spans="1:5" ht="13.5">
      <c r="A5346" s="179"/>
      <c r="B5346" s="179"/>
      <c r="C5346" s="179"/>
      <c r="D5346" s="179"/>
      <c r="E5346" s="251"/>
    </row>
    <row r="5347" spans="1:5" ht="13.5">
      <c r="A5347" s="179"/>
      <c r="B5347" s="179"/>
      <c r="C5347" s="179"/>
      <c r="D5347" s="179"/>
      <c r="E5347" s="251"/>
    </row>
    <row r="5348" spans="1:5" ht="13.5">
      <c r="A5348" s="179"/>
      <c r="B5348" s="179"/>
      <c r="C5348" s="179"/>
      <c r="D5348" s="179"/>
      <c r="E5348" s="251"/>
    </row>
    <row r="5349" spans="1:5" ht="13.5">
      <c r="A5349" s="179"/>
      <c r="B5349" s="179"/>
      <c r="C5349" s="179"/>
      <c r="D5349" s="179"/>
      <c r="E5349" s="251"/>
    </row>
    <row r="5350" spans="1:5" ht="13.5">
      <c r="A5350" s="179"/>
      <c r="B5350" s="179"/>
      <c r="C5350" s="179"/>
      <c r="D5350" s="179"/>
      <c r="E5350" s="251"/>
    </row>
    <row r="5351" spans="1:5" ht="13.5">
      <c r="A5351" s="179"/>
      <c r="B5351" s="179"/>
      <c r="C5351" s="179"/>
      <c r="D5351" s="179"/>
      <c r="E5351" s="251"/>
    </row>
    <row r="5352" spans="1:5" ht="13.5">
      <c r="A5352" s="179"/>
      <c r="B5352" s="179"/>
      <c r="C5352" s="179"/>
      <c r="D5352" s="179"/>
      <c r="E5352" s="251"/>
    </row>
    <row r="5353" spans="1:5" ht="13.5">
      <c r="A5353" s="179"/>
      <c r="B5353" s="179"/>
      <c r="C5353" s="179"/>
      <c r="D5353" s="179"/>
      <c r="E5353" s="251"/>
    </row>
    <row r="5354" spans="1:5" ht="13.5">
      <c r="A5354" s="179"/>
      <c r="B5354" s="179"/>
      <c r="C5354" s="179"/>
      <c r="D5354" s="179"/>
      <c r="E5354" s="251"/>
    </row>
    <row r="5355" spans="1:5" ht="13.5">
      <c r="A5355" s="179"/>
      <c r="B5355" s="179"/>
      <c r="C5355" s="179"/>
      <c r="D5355" s="179"/>
      <c r="E5355" s="251"/>
    </row>
    <row r="5356" spans="1:5" ht="13.5">
      <c r="A5356" s="179"/>
      <c r="B5356" s="179"/>
      <c r="C5356" s="179"/>
      <c r="D5356" s="179"/>
      <c r="E5356" s="251"/>
    </row>
    <row r="5357" spans="1:5" ht="13.5">
      <c r="A5357" s="179"/>
      <c r="B5357" s="179"/>
      <c r="C5357" s="179"/>
      <c r="D5357" s="179"/>
      <c r="E5357" s="251"/>
    </row>
    <row r="5358" spans="1:5" ht="13.5">
      <c r="A5358" s="179"/>
      <c r="B5358" s="179"/>
      <c r="C5358" s="179"/>
      <c r="D5358" s="179"/>
      <c r="E5358" s="251"/>
    </row>
    <row r="5359" spans="1:5" ht="13.5">
      <c r="A5359" s="179"/>
      <c r="B5359" s="179"/>
      <c r="C5359" s="179"/>
      <c r="D5359" s="179"/>
      <c r="E5359" s="251"/>
    </row>
    <row r="5360" spans="1:5" ht="13.5">
      <c r="A5360" s="179"/>
      <c r="B5360" s="179"/>
      <c r="C5360" s="179"/>
      <c r="D5360" s="179"/>
      <c r="E5360" s="251"/>
    </row>
    <row r="5361" spans="1:5" ht="13.5">
      <c r="A5361" s="179"/>
      <c r="B5361" s="179"/>
      <c r="C5361" s="179"/>
      <c r="D5361" s="179"/>
      <c r="E5361" s="251"/>
    </row>
    <row r="5362" spans="1:5" ht="13.5">
      <c r="A5362" s="179"/>
      <c r="B5362" s="179"/>
      <c r="C5362" s="179"/>
      <c r="D5362" s="179"/>
      <c r="E5362" s="251"/>
    </row>
    <row r="5363" spans="1:5" ht="13.5">
      <c r="A5363" s="179"/>
      <c r="B5363" s="179"/>
      <c r="C5363" s="179"/>
      <c r="D5363" s="179"/>
      <c r="E5363" s="251"/>
    </row>
    <row r="5364" spans="1:5" ht="13.5">
      <c r="A5364" s="179"/>
      <c r="B5364" s="179"/>
      <c r="C5364" s="179"/>
      <c r="D5364" s="179"/>
      <c r="E5364" s="251"/>
    </row>
    <row r="5365" spans="1:5" ht="13.5">
      <c r="A5365" s="179"/>
      <c r="B5365" s="179"/>
      <c r="C5365" s="179"/>
      <c r="D5365" s="179"/>
      <c r="E5365" s="251"/>
    </row>
    <row r="5366" spans="1:5" ht="13.5">
      <c r="A5366" s="179"/>
      <c r="B5366" s="179"/>
      <c r="C5366" s="179"/>
      <c r="D5366" s="179"/>
      <c r="E5366" s="251"/>
    </row>
    <row r="5367" spans="1:5" ht="13.5">
      <c r="A5367" s="179"/>
      <c r="B5367" s="179"/>
      <c r="C5367" s="179"/>
      <c r="D5367" s="179"/>
      <c r="E5367" s="251"/>
    </row>
    <row r="5368" spans="1:5" ht="13.5">
      <c r="A5368" s="179"/>
      <c r="B5368" s="179"/>
      <c r="C5368" s="179"/>
      <c r="D5368" s="179"/>
      <c r="E5368" s="251"/>
    </row>
    <row r="5369" spans="1:5" ht="13.5">
      <c r="A5369" s="179"/>
      <c r="B5369" s="179"/>
      <c r="C5369" s="179"/>
      <c r="D5369" s="179"/>
      <c r="E5369" s="251"/>
    </row>
    <row r="5370" spans="1:5" ht="13.5">
      <c r="A5370" s="179"/>
      <c r="B5370" s="179"/>
      <c r="C5370" s="179"/>
      <c r="D5370" s="179"/>
      <c r="E5370" s="251"/>
    </row>
    <row r="5371" spans="1:5" ht="13.5">
      <c r="A5371" s="179"/>
      <c r="B5371" s="179"/>
      <c r="C5371" s="179"/>
      <c r="D5371" s="179"/>
      <c r="E5371" s="251"/>
    </row>
    <row r="5372" spans="1:5" ht="13.5">
      <c r="A5372" s="179"/>
      <c r="B5372" s="179"/>
      <c r="C5372" s="179"/>
      <c r="D5372" s="179"/>
      <c r="E5372" s="251"/>
    </row>
    <row r="5373" spans="1:5" ht="13.5">
      <c r="A5373" s="179"/>
      <c r="B5373" s="179"/>
      <c r="C5373" s="179"/>
      <c r="D5373" s="179"/>
      <c r="E5373" s="251"/>
    </row>
    <row r="5374" spans="1:5" ht="13.5">
      <c r="A5374" s="179"/>
      <c r="B5374" s="179"/>
      <c r="C5374" s="179"/>
      <c r="D5374" s="179"/>
      <c r="E5374" s="251"/>
    </row>
    <row r="5375" spans="1:5" ht="13.5">
      <c r="A5375" s="179"/>
      <c r="B5375" s="179"/>
      <c r="C5375" s="179"/>
      <c r="D5375" s="179"/>
      <c r="E5375" s="251"/>
    </row>
    <row r="5376" spans="1:5" ht="13.5">
      <c r="A5376" s="179"/>
      <c r="B5376" s="179"/>
      <c r="C5376" s="179"/>
      <c r="D5376" s="179"/>
      <c r="E5376" s="251"/>
    </row>
    <row r="5377" spans="1:5" ht="13.5">
      <c r="A5377" s="179"/>
      <c r="B5377" s="179"/>
      <c r="C5377" s="179"/>
      <c r="D5377" s="179"/>
      <c r="E5377" s="251"/>
    </row>
    <row r="5378" spans="1:5" ht="13.5">
      <c r="A5378" s="179"/>
      <c r="B5378" s="179"/>
      <c r="C5378" s="179"/>
      <c r="D5378" s="179"/>
      <c r="E5378" s="251"/>
    </row>
    <row r="5379" spans="1:5" ht="13.5">
      <c r="A5379" s="179"/>
      <c r="B5379" s="179"/>
      <c r="C5379" s="179"/>
      <c r="D5379" s="179"/>
      <c r="E5379" s="251"/>
    </row>
    <row r="5380" spans="1:5" ht="13.5">
      <c r="A5380" s="179"/>
      <c r="B5380" s="179"/>
      <c r="C5380" s="179"/>
      <c r="D5380" s="179"/>
      <c r="E5380" s="251"/>
    </row>
    <row r="5381" spans="1:5" ht="13.5">
      <c r="A5381" s="179"/>
      <c r="B5381" s="179"/>
      <c r="C5381" s="179"/>
      <c r="D5381" s="179"/>
      <c r="E5381" s="251"/>
    </row>
    <row r="5382" spans="1:5" ht="13.5">
      <c r="A5382" s="179"/>
      <c r="B5382" s="179"/>
      <c r="C5382" s="179"/>
      <c r="D5382" s="179"/>
      <c r="E5382" s="251"/>
    </row>
    <row r="5383" spans="1:5" ht="13.5">
      <c r="A5383" s="179"/>
      <c r="B5383" s="179"/>
      <c r="C5383" s="179"/>
      <c r="D5383" s="179"/>
      <c r="E5383" s="251"/>
    </row>
    <row r="5384" spans="1:5" ht="13.5">
      <c r="A5384" s="179"/>
      <c r="B5384" s="179"/>
      <c r="C5384" s="179"/>
      <c r="D5384" s="179"/>
      <c r="E5384" s="251"/>
    </row>
    <row r="5385" spans="1:5" ht="13.5">
      <c r="A5385" s="179"/>
      <c r="B5385" s="179"/>
      <c r="C5385" s="179"/>
      <c r="D5385" s="179"/>
      <c r="E5385" s="251"/>
    </row>
    <row r="5386" spans="1:5" ht="13.5">
      <c r="A5386" s="179"/>
      <c r="B5386" s="179"/>
      <c r="C5386" s="179"/>
      <c r="D5386" s="179"/>
      <c r="E5386" s="251"/>
    </row>
    <row r="5387" spans="1:5" ht="13.5">
      <c r="A5387" s="179"/>
      <c r="B5387" s="179"/>
      <c r="C5387" s="179"/>
      <c r="D5387" s="179"/>
      <c r="E5387" s="251"/>
    </row>
    <row r="5388" spans="1:5" ht="13.5">
      <c r="A5388" s="179"/>
      <c r="B5388" s="179"/>
      <c r="C5388" s="179"/>
      <c r="D5388" s="179"/>
      <c r="E5388" s="251"/>
    </row>
    <row r="5389" spans="1:5" ht="13.5">
      <c r="A5389" s="179"/>
      <c r="B5389" s="179"/>
      <c r="C5389" s="179"/>
      <c r="D5389" s="179"/>
      <c r="E5389" s="251"/>
    </row>
    <row r="5390" spans="1:5" ht="13.5">
      <c r="A5390" s="179"/>
      <c r="B5390" s="179"/>
      <c r="C5390" s="179"/>
      <c r="D5390" s="179"/>
      <c r="E5390" s="251"/>
    </row>
    <row r="5391" spans="1:5" ht="13.5">
      <c r="A5391" s="179"/>
      <c r="B5391" s="179"/>
      <c r="C5391" s="179"/>
      <c r="D5391" s="179"/>
      <c r="E5391" s="251"/>
    </row>
    <row r="5392" spans="1:5" ht="13.5">
      <c r="A5392" s="179"/>
      <c r="B5392" s="179"/>
      <c r="C5392" s="179"/>
      <c r="D5392" s="179"/>
      <c r="E5392" s="251"/>
    </row>
    <row r="5393" spans="1:5" ht="13.5">
      <c r="A5393" s="179"/>
      <c r="B5393" s="179"/>
      <c r="C5393" s="179"/>
      <c r="D5393" s="179"/>
      <c r="E5393" s="251"/>
    </row>
    <row r="5394" spans="1:5" ht="13.5">
      <c r="A5394" s="179"/>
      <c r="B5394" s="179"/>
      <c r="C5394" s="179"/>
      <c r="D5394" s="179"/>
      <c r="E5394" s="251"/>
    </row>
    <row r="5395" spans="1:5" ht="13.5">
      <c r="A5395" s="179"/>
      <c r="B5395" s="179"/>
      <c r="C5395" s="179"/>
      <c r="D5395" s="179"/>
      <c r="E5395" s="251"/>
    </row>
    <row r="5396" spans="1:5" ht="13.5">
      <c r="A5396" s="179"/>
      <c r="B5396" s="179"/>
      <c r="C5396" s="179"/>
      <c r="D5396" s="179"/>
      <c r="E5396" s="251"/>
    </row>
    <row r="5397" spans="1:5" ht="13.5">
      <c r="A5397" s="179"/>
      <c r="B5397" s="179"/>
      <c r="C5397" s="179"/>
      <c r="D5397" s="179"/>
      <c r="E5397" s="251"/>
    </row>
    <row r="5398" spans="1:5" ht="13.5">
      <c r="A5398" s="179"/>
      <c r="B5398" s="179"/>
      <c r="C5398" s="179"/>
      <c r="D5398" s="179"/>
      <c r="E5398" s="251"/>
    </row>
    <row r="5399" spans="1:5" ht="13.5">
      <c r="A5399" s="179"/>
      <c r="B5399" s="179"/>
      <c r="C5399" s="179"/>
      <c r="D5399" s="179"/>
      <c r="E5399" s="251"/>
    </row>
    <row r="5400" spans="1:5" ht="13.5">
      <c r="A5400" s="179"/>
      <c r="B5400" s="179"/>
      <c r="C5400" s="179"/>
      <c r="D5400" s="179"/>
      <c r="E5400" s="251"/>
    </row>
    <row r="5401" spans="1:5" ht="13.5">
      <c r="A5401" s="179"/>
      <c r="B5401" s="179"/>
      <c r="C5401" s="179"/>
      <c r="D5401" s="179"/>
      <c r="E5401" s="251"/>
    </row>
    <row r="5402" spans="1:5" ht="13.5">
      <c r="A5402" s="179"/>
      <c r="B5402" s="179"/>
      <c r="C5402" s="179"/>
      <c r="D5402" s="179"/>
      <c r="E5402" s="251"/>
    </row>
    <row r="5403" spans="1:5" ht="13.5">
      <c r="A5403" s="179"/>
      <c r="B5403" s="179"/>
      <c r="C5403" s="179"/>
      <c r="D5403" s="179"/>
      <c r="E5403" s="251"/>
    </row>
    <row r="5404" spans="1:5" ht="13.5">
      <c r="A5404" s="179"/>
      <c r="B5404" s="179"/>
      <c r="C5404" s="179"/>
      <c r="D5404" s="179"/>
      <c r="E5404" s="251"/>
    </row>
    <row r="5405" spans="1:5" ht="13.5">
      <c r="A5405" s="179"/>
      <c r="B5405" s="179"/>
      <c r="C5405" s="179"/>
      <c r="D5405" s="179"/>
      <c r="E5405" s="251"/>
    </row>
    <row r="5406" spans="1:5" ht="13.5">
      <c r="A5406" s="179"/>
      <c r="B5406" s="179"/>
      <c r="C5406" s="179"/>
      <c r="D5406" s="179"/>
      <c r="E5406" s="251"/>
    </row>
    <row r="5407" spans="1:5" ht="13.5">
      <c r="A5407" s="179"/>
      <c r="B5407" s="179"/>
      <c r="C5407" s="179"/>
      <c r="D5407" s="179"/>
      <c r="E5407" s="251"/>
    </row>
    <row r="5408" spans="1:5" ht="13.5">
      <c r="A5408" s="179"/>
      <c r="B5408" s="179"/>
      <c r="C5408" s="179"/>
      <c r="D5408" s="179"/>
      <c r="E5408" s="251"/>
    </row>
    <row r="5409" spans="1:5" ht="13.5">
      <c r="A5409" s="179"/>
      <c r="B5409" s="179"/>
      <c r="C5409" s="179"/>
      <c r="D5409" s="179"/>
      <c r="E5409" s="251"/>
    </row>
    <row r="5410" spans="1:5" ht="13.5">
      <c r="A5410" s="179"/>
      <c r="B5410" s="179"/>
      <c r="C5410" s="179"/>
      <c r="D5410" s="179"/>
      <c r="E5410" s="251"/>
    </row>
    <row r="5411" spans="1:5" ht="13.5">
      <c r="A5411" s="179"/>
      <c r="B5411" s="179"/>
      <c r="C5411" s="179"/>
      <c r="D5411" s="179"/>
      <c r="E5411" s="251"/>
    </row>
    <row r="5412" spans="1:5" ht="13.5">
      <c r="A5412" s="179"/>
      <c r="B5412" s="179"/>
      <c r="C5412" s="179"/>
      <c r="D5412" s="179"/>
      <c r="E5412" s="251"/>
    </row>
    <row r="5413" spans="1:5" ht="13.5">
      <c r="A5413" s="179"/>
      <c r="B5413" s="179"/>
      <c r="C5413" s="179"/>
      <c r="D5413" s="179"/>
      <c r="E5413" s="251"/>
    </row>
    <row r="5414" spans="1:5" ht="13.5">
      <c r="A5414" s="179"/>
      <c r="B5414" s="179"/>
      <c r="C5414" s="179"/>
      <c r="D5414" s="179"/>
      <c r="E5414" s="251"/>
    </row>
    <row r="5415" spans="1:5" ht="13.5">
      <c r="A5415" s="179"/>
      <c r="B5415" s="179"/>
      <c r="C5415" s="179"/>
      <c r="D5415" s="179"/>
      <c r="E5415" s="251"/>
    </row>
    <row r="5416" spans="1:5" ht="13.5">
      <c r="A5416" s="179"/>
      <c r="B5416" s="179"/>
      <c r="C5416" s="179"/>
      <c r="D5416" s="179"/>
      <c r="E5416" s="251"/>
    </row>
    <row r="5417" spans="1:5" ht="13.5">
      <c r="A5417" s="179"/>
      <c r="B5417" s="179"/>
      <c r="C5417" s="179"/>
      <c r="D5417" s="179"/>
      <c r="E5417" s="251"/>
    </row>
    <row r="5418" spans="1:5" ht="13.5">
      <c r="A5418" s="179"/>
      <c r="B5418" s="179"/>
      <c r="C5418" s="179"/>
      <c r="D5418" s="179"/>
      <c r="E5418" s="251"/>
    </row>
    <row r="5419" spans="1:5" ht="13.5">
      <c r="A5419" s="179"/>
      <c r="B5419" s="179"/>
      <c r="C5419" s="179"/>
      <c r="D5419" s="179"/>
      <c r="E5419" s="251"/>
    </row>
    <row r="5420" spans="1:5" ht="13.5">
      <c r="A5420" s="179"/>
      <c r="B5420" s="179"/>
      <c r="C5420" s="179"/>
      <c r="D5420" s="179"/>
      <c r="E5420" s="251"/>
    </row>
    <row r="5421" spans="1:5" ht="13.5">
      <c r="A5421" s="179"/>
      <c r="B5421" s="179"/>
      <c r="C5421" s="179"/>
      <c r="D5421" s="179"/>
      <c r="E5421" s="251"/>
    </row>
    <row r="5422" spans="1:5" ht="13.5">
      <c r="A5422" s="179"/>
      <c r="B5422" s="179"/>
      <c r="C5422" s="179"/>
      <c r="D5422" s="179"/>
      <c r="E5422" s="251"/>
    </row>
    <row r="5423" spans="1:5" ht="13.5">
      <c r="A5423" s="179"/>
      <c r="B5423" s="179"/>
      <c r="C5423" s="179"/>
      <c r="D5423" s="179"/>
      <c r="E5423" s="251"/>
    </row>
    <row r="5424" spans="1:5" ht="13.5">
      <c r="A5424" s="179"/>
      <c r="B5424" s="179"/>
      <c r="C5424" s="179"/>
      <c r="D5424" s="179"/>
      <c r="E5424" s="251"/>
    </row>
    <row r="5425" spans="1:5" ht="13.5">
      <c r="A5425" s="179"/>
      <c r="B5425" s="179"/>
      <c r="C5425" s="179"/>
      <c r="D5425" s="179"/>
      <c r="E5425" s="251"/>
    </row>
    <row r="5426" spans="1:5" ht="13.5">
      <c r="A5426" s="179"/>
      <c r="B5426" s="179"/>
      <c r="C5426" s="179"/>
      <c r="D5426" s="179"/>
      <c r="E5426" s="251"/>
    </row>
    <row r="5427" spans="1:5" ht="13.5">
      <c r="A5427" s="179"/>
      <c r="B5427" s="179"/>
      <c r="C5427" s="179"/>
      <c r="D5427" s="179"/>
      <c r="E5427" s="251"/>
    </row>
    <row r="5428" spans="1:5" ht="13.5">
      <c r="A5428" s="179"/>
      <c r="B5428" s="179"/>
      <c r="C5428" s="179"/>
      <c r="D5428" s="179"/>
      <c r="E5428" s="251"/>
    </row>
    <row r="5429" spans="1:5" ht="13.5">
      <c r="A5429" s="179"/>
      <c r="B5429" s="179"/>
      <c r="C5429" s="179"/>
      <c r="D5429" s="179"/>
      <c r="E5429" s="251"/>
    </row>
    <row r="5430" spans="1:5" ht="13.5">
      <c r="A5430" s="179"/>
      <c r="B5430" s="179"/>
      <c r="C5430" s="179"/>
      <c r="D5430" s="179"/>
      <c r="E5430" s="251"/>
    </row>
    <row r="5431" spans="1:5" ht="13.5">
      <c r="A5431" s="179"/>
      <c r="B5431" s="179"/>
      <c r="C5431" s="179"/>
      <c r="D5431" s="179"/>
      <c r="E5431" s="251"/>
    </row>
    <row r="5432" spans="1:5" ht="13.5">
      <c r="A5432" s="179"/>
      <c r="B5432" s="179"/>
      <c r="C5432" s="179"/>
      <c r="D5432" s="179"/>
      <c r="E5432" s="251"/>
    </row>
    <row r="5433" spans="1:5" ht="13.5">
      <c r="A5433" s="179"/>
      <c r="B5433" s="179"/>
      <c r="C5433" s="179"/>
      <c r="D5433" s="179"/>
      <c r="E5433" s="251"/>
    </row>
    <row r="5434" spans="1:5" ht="13.5">
      <c r="A5434" s="179"/>
      <c r="B5434" s="179"/>
      <c r="C5434" s="179"/>
      <c r="D5434" s="179"/>
      <c r="E5434" s="251"/>
    </row>
    <row r="5435" spans="1:5" ht="13.5">
      <c r="A5435" s="179"/>
      <c r="B5435" s="179"/>
      <c r="C5435" s="179"/>
      <c r="D5435" s="179"/>
      <c r="E5435" s="251"/>
    </row>
    <row r="5436" spans="1:5" ht="13.5">
      <c r="A5436" s="179"/>
      <c r="B5436" s="179"/>
      <c r="C5436" s="179"/>
      <c r="D5436" s="179"/>
      <c r="E5436" s="251"/>
    </row>
    <row r="5437" spans="1:5" ht="13.5">
      <c r="A5437" s="179"/>
      <c r="B5437" s="179"/>
      <c r="C5437" s="179"/>
      <c r="D5437" s="179"/>
      <c r="E5437" s="251"/>
    </row>
    <row r="5438" spans="1:5" ht="13.5">
      <c r="A5438" s="179"/>
      <c r="B5438" s="179"/>
      <c r="C5438" s="179"/>
      <c r="D5438" s="179"/>
      <c r="E5438" s="251"/>
    </row>
    <row r="5439" spans="1:5" ht="13.5">
      <c r="A5439" s="179"/>
      <c r="B5439" s="179"/>
      <c r="C5439" s="179"/>
      <c r="D5439" s="179"/>
      <c r="E5439" s="251"/>
    </row>
    <row r="5440" spans="1:5" ht="13.5">
      <c r="A5440" s="179"/>
      <c r="B5440" s="179"/>
      <c r="C5440" s="179"/>
      <c r="D5440" s="179"/>
      <c r="E5440" s="251"/>
    </row>
    <row r="5441" spans="1:5" ht="13.5">
      <c r="A5441" s="179"/>
      <c r="B5441" s="179"/>
      <c r="C5441" s="179"/>
      <c r="D5441" s="179"/>
      <c r="E5441" s="251"/>
    </row>
    <row r="5442" spans="1:5" ht="13.5">
      <c r="A5442" s="179"/>
      <c r="B5442" s="179"/>
      <c r="C5442" s="179"/>
      <c r="D5442" s="179"/>
      <c r="E5442" s="251"/>
    </row>
    <row r="5443" spans="1:5" ht="13.5">
      <c r="A5443" s="179"/>
      <c r="B5443" s="179"/>
      <c r="C5443" s="179"/>
      <c r="D5443" s="179"/>
      <c r="E5443" s="251"/>
    </row>
    <row r="5444" spans="1:5" ht="13.5">
      <c r="A5444" s="179"/>
      <c r="B5444" s="179"/>
      <c r="C5444" s="179"/>
      <c r="D5444" s="179"/>
      <c r="E5444" s="251"/>
    </row>
    <row r="5445" spans="1:5" ht="13.5">
      <c r="A5445" s="179"/>
      <c r="B5445" s="179"/>
      <c r="C5445" s="179"/>
      <c r="D5445" s="179"/>
      <c r="E5445" s="251"/>
    </row>
    <row r="5446" spans="1:5" ht="13.5">
      <c r="A5446" s="179"/>
      <c r="B5446" s="179"/>
      <c r="C5446" s="179"/>
      <c r="D5446" s="179"/>
      <c r="E5446" s="251"/>
    </row>
    <row r="5447" spans="1:5" ht="13.5">
      <c r="A5447" s="179"/>
      <c r="B5447" s="179"/>
      <c r="C5447" s="179"/>
      <c r="D5447" s="179"/>
      <c r="E5447" s="251"/>
    </row>
    <row r="5448" spans="1:5" ht="13.5">
      <c r="A5448" s="179"/>
      <c r="B5448" s="179"/>
      <c r="C5448" s="179"/>
      <c r="D5448" s="179"/>
      <c r="E5448" s="251"/>
    </row>
    <row r="5449" spans="1:5" ht="13.5">
      <c r="A5449" s="179"/>
      <c r="B5449" s="179"/>
      <c r="C5449" s="179"/>
      <c r="D5449" s="179"/>
      <c r="E5449" s="251"/>
    </row>
    <row r="5450" spans="1:5" ht="13.5">
      <c r="A5450" s="179"/>
      <c r="B5450" s="179"/>
      <c r="C5450" s="179"/>
      <c r="D5450" s="179"/>
      <c r="E5450" s="251"/>
    </row>
    <row r="5451" spans="1:5" ht="13.5">
      <c r="A5451" s="179"/>
      <c r="B5451" s="179"/>
      <c r="C5451" s="179"/>
      <c r="D5451" s="179"/>
      <c r="E5451" s="251"/>
    </row>
    <row r="5452" spans="1:5" ht="13.5">
      <c r="A5452" s="179"/>
      <c r="B5452" s="179"/>
      <c r="C5452" s="179"/>
      <c r="D5452" s="179"/>
      <c r="E5452" s="251"/>
    </row>
    <row r="5453" spans="1:5" ht="13.5">
      <c r="A5453" s="179"/>
      <c r="B5453" s="179"/>
      <c r="C5453" s="179"/>
      <c r="D5453" s="179"/>
      <c r="E5453" s="251"/>
    </row>
    <row r="5454" spans="1:5" ht="13.5">
      <c r="A5454" s="179"/>
      <c r="B5454" s="179"/>
      <c r="C5454" s="179"/>
      <c r="D5454" s="179"/>
      <c r="E5454" s="251"/>
    </row>
    <row r="5455" spans="1:5" ht="13.5">
      <c r="A5455" s="179"/>
      <c r="B5455" s="179"/>
      <c r="C5455" s="179"/>
      <c r="D5455" s="179"/>
      <c r="E5455" s="251"/>
    </row>
    <row r="5456" spans="1:5" ht="13.5">
      <c r="A5456" s="179"/>
      <c r="B5456" s="179"/>
      <c r="C5456" s="179"/>
      <c r="D5456" s="179"/>
      <c r="E5456" s="251"/>
    </row>
    <row r="5457" spans="1:5" ht="13.5">
      <c r="A5457" s="179"/>
      <c r="B5457" s="179"/>
      <c r="C5457" s="179"/>
      <c r="D5457" s="179"/>
      <c r="E5457" s="251"/>
    </row>
    <row r="5458" spans="1:5" ht="13.5">
      <c r="A5458" s="179"/>
      <c r="B5458" s="179"/>
      <c r="C5458" s="179"/>
      <c r="D5458" s="179"/>
      <c r="E5458" s="251"/>
    </row>
    <row r="5459" spans="1:5" ht="13.5">
      <c r="A5459" s="179"/>
      <c r="B5459" s="179"/>
      <c r="C5459" s="179"/>
      <c r="D5459" s="179"/>
      <c r="E5459" s="251"/>
    </row>
    <row r="5460" spans="1:5" ht="13.5">
      <c r="A5460" s="179"/>
      <c r="B5460" s="179"/>
      <c r="C5460" s="179"/>
      <c r="D5460" s="179"/>
      <c r="E5460" s="251"/>
    </row>
    <row r="5461" spans="1:5" ht="13.5">
      <c r="A5461" s="179"/>
      <c r="B5461" s="179"/>
      <c r="C5461" s="179"/>
      <c r="D5461" s="179"/>
      <c r="E5461" s="251"/>
    </row>
    <row r="5462" spans="1:5" ht="13.5">
      <c r="A5462" s="179"/>
      <c r="B5462" s="179"/>
      <c r="C5462" s="179"/>
      <c r="D5462" s="179"/>
      <c r="E5462" s="251"/>
    </row>
    <row r="5463" spans="1:5" ht="13.5">
      <c r="A5463" s="179"/>
      <c r="B5463" s="179"/>
      <c r="C5463" s="179"/>
      <c r="D5463" s="179"/>
      <c r="E5463" s="251"/>
    </row>
    <row r="5464" spans="1:5" ht="13.5">
      <c r="A5464" s="179"/>
      <c r="B5464" s="179"/>
      <c r="C5464" s="179"/>
      <c r="D5464" s="179"/>
      <c r="E5464" s="251"/>
    </row>
    <row r="5465" spans="1:5" ht="13.5">
      <c r="A5465" s="179"/>
      <c r="B5465" s="179"/>
      <c r="C5465" s="179"/>
      <c r="D5465" s="179"/>
      <c r="E5465" s="251"/>
    </row>
    <row r="5466" spans="1:5" ht="13.5">
      <c r="A5466" s="179"/>
      <c r="B5466" s="179"/>
      <c r="C5466" s="179"/>
      <c r="D5466" s="179"/>
      <c r="E5466" s="251"/>
    </row>
    <row r="5467" spans="1:5" ht="13.5">
      <c r="A5467" s="179"/>
      <c r="B5467" s="179"/>
      <c r="C5467" s="179"/>
      <c r="D5467" s="179"/>
      <c r="E5467" s="251"/>
    </row>
    <row r="5468" spans="1:5" ht="13.5">
      <c r="A5468" s="179"/>
      <c r="B5468" s="179"/>
      <c r="C5468" s="179"/>
      <c r="D5468" s="179"/>
      <c r="E5468" s="251"/>
    </row>
    <row r="5469" spans="1:5" ht="13.5">
      <c r="A5469" s="179"/>
      <c r="B5469" s="179"/>
      <c r="C5469" s="179"/>
      <c r="D5469" s="179"/>
      <c r="E5469" s="251"/>
    </row>
    <row r="5470" spans="1:5" ht="13.5">
      <c r="A5470" s="179"/>
      <c r="B5470" s="179"/>
      <c r="C5470" s="179"/>
      <c r="D5470" s="179"/>
      <c r="E5470" s="251"/>
    </row>
    <row r="5471" spans="1:5" ht="13.5">
      <c r="A5471" s="179"/>
      <c r="B5471" s="179"/>
      <c r="C5471" s="179"/>
      <c r="D5471" s="179"/>
      <c r="E5471" s="251"/>
    </row>
    <row r="5472" spans="1:5" ht="13.5">
      <c r="A5472" s="179"/>
      <c r="B5472" s="179"/>
      <c r="C5472" s="179"/>
      <c r="D5472" s="179"/>
      <c r="E5472" s="251"/>
    </row>
    <row r="5473" spans="1:5" ht="13.5">
      <c r="A5473" s="179"/>
      <c r="B5473" s="179"/>
      <c r="C5473" s="179"/>
      <c r="D5473" s="179"/>
      <c r="E5473" s="251"/>
    </row>
    <row r="5474" spans="1:5" ht="13.5">
      <c r="A5474" s="179"/>
      <c r="B5474" s="179"/>
      <c r="C5474" s="179"/>
      <c r="D5474" s="179"/>
      <c r="E5474" s="251"/>
    </row>
    <row r="5475" spans="1:5" ht="13.5">
      <c r="A5475" s="179"/>
      <c r="B5475" s="179"/>
      <c r="C5475" s="179"/>
      <c r="D5475" s="179"/>
      <c r="E5475" s="251"/>
    </row>
    <row r="5476" spans="1:5" ht="13.5">
      <c r="A5476" s="179"/>
      <c r="B5476" s="179"/>
      <c r="C5476" s="179"/>
      <c r="D5476" s="179"/>
      <c r="E5476" s="251"/>
    </row>
    <row r="5477" spans="1:5" ht="13.5">
      <c r="A5477" s="179"/>
      <c r="B5477" s="179"/>
      <c r="C5477" s="179"/>
      <c r="D5477" s="179"/>
      <c r="E5477" s="251"/>
    </row>
    <row r="5478" spans="1:5" ht="13.5">
      <c r="A5478" s="179"/>
      <c r="B5478" s="179"/>
      <c r="C5478" s="179"/>
      <c r="D5478" s="179"/>
      <c r="E5478" s="251"/>
    </row>
    <row r="5479" spans="1:5" ht="13.5">
      <c r="A5479" s="179"/>
      <c r="B5479" s="179"/>
      <c r="C5479" s="179"/>
      <c r="D5479" s="179"/>
      <c r="E5479" s="251"/>
    </row>
    <row r="5480" spans="1:5" ht="13.5">
      <c r="A5480" s="179"/>
      <c r="B5480" s="179"/>
      <c r="C5480" s="179"/>
      <c r="D5480" s="179"/>
      <c r="E5480" s="251"/>
    </row>
    <row r="5481" spans="1:5" ht="13.5">
      <c r="A5481" s="179"/>
      <c r="B5481" s="179"/>
      <c r="C5481" s="179"/>
      <c r="D5481" s="179"/>
      <c r="E5481" s="251"/>
    </row>
    <row r="5482" spans="1:5" ht="13.5">
      <c r="A5482" s="179"/>
      <c r="B5482" s="179"/>
      <c r="C5482" s="179"/>
      <c r="D5482" s="179"/>
      <c r="E5482" s="251"/>
    </row>
    <row r="5483" spans="1:5" ht="13.5">
      <c r="A5483" s="179"/>
      <c r="B5483" s="179"/>
      <c r="C5483" s="179"/>
      <c r="D5483" s="179"/>
      <c r="E5483" s="251"/>
    </row>
    <row r="5484" spans="1:5" ht="13.5">
      <c r="A5484" s="179"/>
      <c r="B5484" s="179"/>
      <c r="C5484" s="179"/>
      <c r="D5484" s="179"/>
      <c r="E5484" s="251"/>
    </row>
    <row r="5485" spans="1:5" ht="13.5">
      <c r="A5485" s="179"/>
      <c r="B5485" s="179"/>
      <c r="C5485" s="179"/>
      <c r="D5485" s="179"/>
      <c r="E5485" s="251"/>
    </row>
    <row r="5486" spans="1:5" ht="13.5">
      <c r="A5486" s="179"/>
      <c r="B5486" s="179"/>
      <c r="C5486" s="179"/>
      <c r="D5486" s="179"/>
      <c r="E5486" s="251"/>
    </row>
    <row r="5487" spans="1:5" ht="13.5">
      <c r="A5487" s="179"/>
      <c r="B5487" s="179"/>
      <c r="C5487" s="179"/>
      <c r="D5487" s="179"/>
      <c r="E5487" s="251"/>
    </row>
    <row r="5488" spans="1:5" ht="13.5">
      <c r="A5488" s="179"/>
      <c r="B5488" s="179"/>
      <c r="C5488" s="179"/>
      <c r="D5488" s="179"/>
      <c r="E5488" s="251"/>
    </row>
    <row r="5489" spans="1:5" ht="13.5">
      <c r="A5489" s="179"/>
      <c r="B5489" s="179"/>
      <c r="C5489" s="179"/>
      <c r="D5489" s="179"/>
      <c r="E5489" s="251"/>
    </row>
    <row r="5490" spans="1:5" ht="13.5">
      <c r="A5490" s="179"/>
      <c r="B5490" s="179"/>
      <c r="C5490" s="179"/>
      <c r="D5490" s="179"/>
      <c r="E5490" s="251"/>
    </row>
    <row r="5491" spans="1:5" ht="13.5">
      <c r="A5491" s="179"/>
      <c r="B5491" s="179"/>
      <c r="C5491" s="179"/>
      <c r="D5491" s="179"/>
      <c r="E5491" s="251"/>
    </row>
    <row r="5492" spans="1:5" ht="13.5">
      <c r="A5492" s="179"/>
      <c r="B5492" s="179"/>
      <c r="C5492" s="179"/>
      <c r="D5492" s="179"/>
      <c r="E5492" s="251"/>
    </row>
    <row r="5493" spans="1:5" ht="13.5">
      <c r="A5493" s="179"/>
      <c r="B5493" s="179"/>
      <c r="C5493" s="179"/>
      <c r="D5493" s="179"/>
      <c r="E5493" s="251"/>
    </row>
    <row r="5494" spans="1:5" ht="13.5">
      <c r="A5494" s="179"/>
      <c r="B5494" s="179"/>
      <c r="C5494" s="179"/>
      <c r="D5494" s="179"/>
      <c r="E5494" s="251"/>
    </row>
    <row r="5495" spans="1:5" ht="13.5">
      <c r="A5495" s="179"/>
      <c r="B5495" s="179"/>
      <c r="C5495" s="179"/>
      <c r="D5495" s="179"/>
      <c r="E5495" s="251"/>
    </row>
    <row r="5496" spans="1:5" ht="13.5">
      <c r="A5496" s="179"/>
      <c r="B5496" s="179"/>
      <c r="C5496" s="179"/>
      <c r="D5496" s="179"/>
      <c r="E5496" s="251"/>
    </row>
    <row r="5497" spans="1:5" ht="13.5">
      <c r="A5497" s="179"/>
      <c r="B5497" s="179"/>
      <c r="C5497" s="179"/>
      <c r="D5497" s="179"/>
      <c r="E5497" s="251"/>
    </row>
    <row r="5498" spans="1:5" ht="13.5">
      <c r="A5498" s="179"/>
      <c r="B5498" s="179"/>
      <c r="C5498" s="179"/>
      <c r="D5498" s="179"/>
      <c r="E5498" s="251"/>
    </row>
    <row r="5499" spans="1:5" ht="13.5">
      <c r="A5499" s="179"/>
      <c r="B5499" s="179"/>
      <c r="C5499" s="179"/>
      <c r="D5499" s="179"/>
      <c r="E5499" s="251"/>
    </row>
    <row r="5500" spans="1:5" ht="13.5">
      <c r="A5500" s="179"/>
      <c r="B5500" s="179"/>
      <c r="C5500" s="179"/>
      <c r="D5500" s="179"/>
      <c r="E5500" s="251"/>
    </row>
    <row r="5501" spans="1:5" ht="13.5">
      <c r="A5501" s="179"/>
      <c r="B5501" s="179"/>
      <c r="C5501" s="179"/>
      <c r="D5501" s="179"/>
      <c r="E5501" s="251"/>
    </row>
    <row r="5502" spans="1:5" ht="13.5">
      <c r="A5502" s="179"/>
      <c r="B5502" s="179"/>
      <c r="C5502" s="179"/>
      <c r="D5502" s="179"/>
      <c r="E5502" s="251"/>
    </row>
    <row r="5503" spans="1:5" ht="13.5">
      <c r="A5503" s="179"/>
      <c r="B5503" s="179"/>
      <c r="C5503" s="179"/>
      <c r="D5503" s="179"/>
      <c r="E5503" s="251"/>
    </row>
    <row r="5504" spans="1:5" ht="13.5">
      <c r="A5504" s="179"/>
      <c r="B5504" s="179"/>
      <c r="C5504" s="179"/>
      <c r="D5504" s="179"/>
      <c r="E5504" s="251"/>
    </row>
    <row r="5505" spans="1:5" ht="13.5">
      <c r="A5505" s="179"/>
      <c r="B5505" s="179"/>
      <c r="C5505" s="179"/>
      <c r="D5505" s="179"/>
      <c r="E5505" s="251"/>
    </row>
    <row r="5506" spans="1:5" ht="13.5">
      <c r="A5506" s="179"/>
      <c r="B5506" s="179"/>
      <c r="C5506" s="179"/>
      <c r="D5506" s="179"/>
      <c r="E5506" s="251"/>
    </row>
    <row r="5507" spans="1:5" ht="13.5">
      <c r="A5507" s="179"/>
      <c r="B5507" s="179"/>
      <c r="C5507" s="179"/>
      <c r="D5507" s="179"/>
      <c r="E5507" s="251"/>
    </row>
    <row r="5508" spans="1:5" ht="13.5">
      <c r="A5508" s="179"/>
      <c r="B5508" s="179"/>
      <c r="C5508" s="179"/>
      <c r="D5508" s="179"/>
      <c r="E5508" s="251"/>
    </row>
    <row r="5509" spans="1:5" ht="13.5">
      <c r="A5509" s="179"/>
      <c r="B5509" s="179"/>
      <c r="C5509" s="179"/>
      <c r="D5509" s="179"/>
      <c r="E5509" s="251"/>
    </row>
    <row r="5510" spans="1:5" ht="13.5">
      <c r="A5510" s="179"/>
      <c r="B5510" s="179"/>
      <c r="C5510" s="179"/>
      <c r="D5510" s="179"/>
      <c r="E5510" s="251"/>
    </row>
    <row r="5511" spans="1:5" ht="13.5">
      <c r="A5511" s="179"/>
      <c r="B5511" s="179"/>
      <c r="C5511" s="179"/>
      <c r="D5511" s="179"/>
      <c r="E5511" s="251"/>
    </row>
    <row r="5512" spans="1:5" ht="13.5">
      <c r="A5512" s="179"/>
      <c r="B5512" s="179"/>
      <c r="C5512" s="179"/>
      <c r="D5512" s="179"/>
      <c r="E5512" s="251"/>
    </row>
    <row r="5513" spans="1:5" ht="13.5">
      <c r="A5513" s="179"/>
      <c r="B5513" s="179"/>
      <c r="C5513" s="179"/>
      <c r="D5513" s="179"/>
      <c r="E5513" s="251"/>
    </row>
    <row r="5514" spans="1:5" ht="13.5">
      <c r="A5514" s="179"/>
      <c r="B5514" s="179"/>
      <c r="C5514" s="179"/>
      <c r="D5514" s="179"/>
      <c r="E5514" s="251"/>
    </row>
    <row r="5515" spans="1:5" ht="13.5">
      <c r="A5515" s="179"/>
      <c r="B5515" s="179"/>
      <c r="C5515" s="179"/>
      <c r="D5515" s="179"/>
      <c r="E5515" s="251"/>
    </row>
    <row r="5516" spans="1:5" ht="13.5">
      <c r="A5516" s="179"/>
      <c r="B5516" s="179"/>
      <c r="C5516" s="179"/>
      <c r="D5516" s="179"/>
      <c r="E5516" s="251"/>
    </row>
    <row r="5517" spans="1:5" ht="13.5">
      <c r="A5517" s="179"/>
      <c r="B5517" s="179"/>
      <c r="C5517" s="179"/>
      <c r="D5517" s="179"/>
      <c r="E5517" s="251"/>
    </row>
    <row r="5518" spans="1:5" ht="13.5">
      <c r="A5518" s="179"/>
      <c r="B5518" s="179"/>
      <c r="C5518" s="179"/>
      <c r="D5518" s="179"/>
      <c r="E5518" s="251"/>
    </row>
    <row r="5519" spans="1:5" ht="13.5">
      <c r="A5519" s="179"/>
      <c r="B5519" s="179"/>
      <c r="C5519" s="179"/>
      <c r="D5519" s="179"/>
      <c r="E5519" s="251"/>
    </row>
    <row r="5520" spans="1:5" ht="13.5">
      <c r="A5520" s="179"/>
      <c r="B5520" s="179"/>
      <c r="C5520" s="179"/>
      <c r="D5520" s="179"/>
      <c r="E5520" s="251"/>
    </row>
    <row r="5521" spans="1:5" ht="13.5">
      <c r="A5521" s="179"/>
      <c r="B5521" s="179"/>
      <c r="C5521" s="179"/>
      <c r="D5521" s="179"/>
      <c r="E5521" s="251"/>
    </row>
    <row r="5522" spans="1:5" ht="13.5">
      <c r="A5522" s="179"/>
      <c r="B5522" s="179"/>
      <c r="C5522" s="179"/>
      <c r="D5522" s="179"/>
      <c r="E5522" s="251"/>
    </row>
    <row r="5523" spans="1:5" ht="13.5">
      <c r="A5523" s="179"/>
      <c r="B5523" s="179"/>
      <c r="C5523" s="179"/>
      <c r="D5523" s="179"/>
      <c r="E5523" s="251"/>
    </row>
    <row r="5524" spans="1:5" ht="13.5">
      <c r="A5524" s="179"/>
      <c r="B5524" s="179"/>
      <c r="C5524" s="179"/>
      <c r="D5524" s="179"/>
      <c r="E5524" s="251"/>
    </row>
    <row r="5525" spans="1:5" ht="13.5">
      <c r="A5525" s="179"/>
      <c r="B5525" s="179"/>
      <c r="C5525" s="179"/>
      <c r="D5525" s="179"/>
      <c r="E5525" s="251"/>
    </row>
    <row r="5526" spans="1:5" ht="13.5">
      <c r="A5526" s="179"/>
      <c r="B5526" s="179"/>
      <c r="C5526" s="179"/>
      <c r="D5526" s="179"/>
      <c r="E5526" s="251"/>
    </row>
    <row r="5527" spans="1:5" ht="13.5">
      <c r="A5527" s="179"/>
      <c r="B5527" s="179"/>
      <c r="C5527" s="179"/>
      <c r="D5527" s="179"/>
      <c r="E5527" s="251"/>
    </row>
    <row r="5528" spans="1:5" ht="13.5">
      <c r="A5528" s="179"/>
      <c r="B5528" s="179"/>
      <c r="C5528" s="179"/>
      <c r="D5528" s="179"/>
      <c r="E5528" s="251"/>
    </row>
    <row r="5529" spans="1:5" ht="13.5">
      <c r="A5529" s="179"/>
      <c r="B5529" s="179"/>
      <c r="C5529" s="179"/>
      <c r="D5529" s="179"/>
      <c r="E5529" s="251"/>
    </row>
    <row r="5530" spans="1:5" ht="13.5">
      <c r="A5530" s="179"/>
      <c r="B5530" s="179"/>
      <c r="C5530" s="179"/>
      <c r="D5530" s="179"/>
      <c r="E5530" s="251"/>
    </row>
    <row r="5531" spans="1:5" ht="13.5">
      <c r="A5531" s="179"/>
      <c r="B5531" s="179"/>
      <c r="C5531" s="179"/>
      <c r="D5531" s="179"/>
      <c r="E5531" s="251"/>
    </row>
    <row r="5532" spans="1:5" ht="13.5">
      <c r="A5532" s="179"/>
      <c r="B5532" s="179"/>
      <c r="C5532" s="179"/>
      <c r="D5532" s="179"/>
      <c r="E5532" s="251"/>
    </row>
    <row r="5533" spans="1:5" ht="13.5">
      <c r="A5533" s="179"/>
      <c r="B5533" s="179"/>
      <c r="C5533" s="179"/>
      <c r="D5533" s="179"/>
      <c r="E5533" s="251"/>
    </row>
    <row r="5534" spans="1:5" ht="13.5">
      <c r="A5534" s="179"/>
      <c r="B5534" s="179"/>
      <c r="C5534" s="179"/>
      <c r="D5534" s="179"/>
      <c r="E5534" s="251"/>
    </row>
    <row r="5535" spans="1:5" ht="13.5">
      <c r="A5535" s="179"/>
      <c r="B5535" s="179"/>
      <c r="C5535" s="179"/>
      <c r="D5535" s="179"/>
      <c r="E5535" s="251"/>
    </row>
    <row r="5536" spans="1:5" ht="13.5">
      <c r="A5536" s="179"/>
      <c r="B5536" s="179"/>
      <c r="C5536" s="179"/>
      <c r="D5536" s="179"/>
      <c r="E5536" s="251"/>
    </row>
    <row r="5537" spans="1:5" ht="13.5">
      <c r="A5537" s="179"/>
      <c r="B5537" s="179"/>
      <c r="C5537" s="179"/>
      <c r="D5537" s="179"/>
      <c r="E5537" s="251"/>
    </row>
    <row r="5538" spans="1:5" ht="13.5">
      <c r="A5538" s="179"/>
      <c r="B5538" s="179"/>
      <c r="C5538" s="179"/>
      <c r="D5538" s="179"/>
      <c r="E5538" s="251"/>
    </row>
    <row r="5539" spans="1:5" ht="13.5">
      <c r="A5539" s="179"/>
      <c r="B5539" s="179"/>
      <c r="C5539" s="179"/>
      <c r="D5539" s="179"/>
      <c r="E5539" s="251"/>
    </row>
    <row r="5540" spans="1:5" ht="13.5">
      <c r="A5540" s="179"/>
      <c r="B5540" s="179"/>
      <c r="C5540" s="179"/>
      <c r="D5540" s="179"/>
      <c r="E5540" s="251"/>
    </row>
    <row r="5541" spans="1:5" ht="13.5">
      <c r="A5541" s="179"/>
      <c r="B5541" s="179"/>
      <c r="C5541" s="179"/>
      <c r="D5541" s="179"/>
      <c r="E5541" s="251"/>
    </row>
    <row r="5542" spans="1:5" ht="13.5">
      <c r="A5542" s="179"/>
      <c r="B5542" s="179"/>
      <c r="C5542" s="179"/>
      <c r="D5542" s="179"/>
      <c r="E5542" s="251"/>
    </row>
    <row r="5543" spans="1:5" ht="13.5">
      <c r="A5543" s="179"/>
      <c r="B5543" s="179"/>
      <c r="C5543" s="179"/>
      <c r="D5543" s="179"/>
      <c r="E5543" s="251"/>
    </row>
    <row r="5544" spans="1:5" ht="13.5">
      <c r="A5544" s="179"/>
      <c r="B5544" s="179"/>
      <c r="C5544" s="179"/>
      <c r="D5544" s="179"/>
      <c r="E5544" s="251"/>
    </row>
    <row r="5545" spans="1:5" ht="13.5">
      <c r="A5545" s="179"/>
      <c r="B5545" s="179"/>
      <c r="C5545" s="179"/>
      <c r="D5545" s="179"/>
      <c r="E5545" s="251"/>
    </row>
    <row r="5546" spans="1:5" ht="13.5">
      <c r="A5546" s="179"/>
      <c r="B5546" s="179"/>
      <c r="C5546" s="179"/>
      <c r="D5546" s="179"/>
      <c r="E5546" s="251"/>
    </row>
    <row r="5547" spans="1:5" ht="13.5">
      <c r="A5547" s="179"/>
      <c r="B5547" s="179"/>
      <c r="C5547" s="179"/>
      <c r="D5547" s="179"/>
      <c r="E5547" s="251"/>
    </row>
    <row r="5548" spans="1:5" ht="13.5">
      <c r="A5548" s="179"/>
      <c r="B5548" s="179"/>
      <c r="C5548" s="179"/>
      <c r="D5548" s="179"/>
      <c r="E5548" s="251"/>
    </row>
    <row r="5549" spans="1:5" ht="13.5">
      <c r="A5549" s="179"/>
      <c r="B5549" s="179"/>
      <c r="C5549" s="179"/>
      <c r="D5549" s="179"/>
      <c r="E5549" s="251"/>
    </row>
    <row r="5550" spans="1:5" ht="13.5">
      <c r="A5550" s="179"/>
      <c r="B5550" s="179"/>
      <c r="C5550" s="179"/>
      <c r="D5550" s="179"/>
      <c r="E5550" s="251"/>
    </row>
    <row r="5551" spans="1:5" ht="13.5">
      <c r="A5551" s="179"/>
      <c r="B5551" s="179"/>
      <c r="C5551" s="179"/>
      <c r="D5551" s="179"/>
      <c r="E5551" s="251"/>
    </row>
    <row r="5552" spans="1:5" ht="13.5">
      <c r="A5552" s="179"/>
      <c r="B5552" s="179"/>
      <c r="C5552" s="179"/>
      <c r="D5552" s="179"/>
      <c r="E5552" s="251"/>
    </row>
    <row r="5553" spans="1:5" ht="13.5">
      <c r="A5553" s="179"/>
      <c r="B5553" s="179"/>
      <c r="C5553" s="179"/>
      <c r="D5553" s="179"/>
      <c r="E5553" s="251"/>
    </row>
    <row r="5554" spans="1:5" ht="13.5">
      <c r="A5554" s="179"/>
      <c r="B5554" s="179"/>
      <c r="C5554" s="179"/>
      <c r="D5554" s="179"/>
      <c r="E5554" s="251"/>
    </row>
    <row r="5555" spans="1:5" ht="13.5">
      <c r="A5555" s="179"/>
      <c r="B5555" s="179"/>
      <c r="C5555" s="179"/>
      <c r="D5555" s="179"/>
      <c r="E5555" s="251"/>
    </row>
    <row r="5556" spans="1:5" ht="13.5">
      <c r="A5556" s="179"/>
      <c r="B5556" s="179"/>
      <c r="C5556" s="179"/>
      <c r="D5556" s="179"/>
      <c r="E5556" s="251"/>
    </row>
    <row r="5557" spans="1:5" ht="13.5">
      <c r="A5557" s="179"/>
      <c r="B5557" s="179"/>
      <c r="C5557" s="179"/>
      <c r="D5557" s="179"/>
      <c r="E5557" s="251"/>
    </row>
    <row r="5558" spans="1:5" ht="13.5">
      <c r="A5558" s="179"/>
      <c r="B5558" s="179"/>
      <c r="C5558" s="179"/>
      <c r="D5558" s="179"/>
      <c r="E5558" s="251"/>
    </row>
    <row r="5559" spans="1:5" ht="13.5">
      <c r="A5559" s="179"/>
      <c r="B5559" s="179"/>
      <c r="C5559" s="179"/>
      <c r="D5559" s="179"/>
      <c r="E5559" s="251"/>
    </row>
    <row r="5560" spans="1:5" ht="13.5">
      <c r="A5560" s="179"/>
      <c r="B5560" s="179"/>
      <c r="C5560" s="179"/>
      <c r="D5560" s="179"/>
      <c r="E5560" s="251"/>
    </row>
    <row r="5561" spans="1:5" ht="13.5">
      <c r="A5561" s="179"/>
      <c r="B5561" s="179"/>
      <c r="C5561" s="179"/>
      <c r="D5561" s="179"/>
      <c r="E5561" s="251"/>
    </row>
    <row r="5562" spans="1:5" ht="13.5">
      <c r="A5562" s="179"/>
      <c r="B5562" s="179"/>
      <c r="C5562" s="179"/>
      <c r="D5562" s="179"/>
      <c r="E5562" s="251"/>
    </row>
    <row r="5563" spans="1:5" ht="13.5">
      <c r="A5563" s="179"/>
      <c r="B5563" s="179"/>
      <c r="C5563" s="179"/>
      <c r="D5563" s="179"/>
      <c r="E5563" s="251"/>
    </row>
    <row r="5564" spans="1:5" ht="13.5">
      <c r="A5564" s="179"/>
      <c r="B5564" s="179"/>
      <c r="C5564" s="179"/>
      <c r="D5564" s="179"/>
      <c r="E5564" s="251"/>
    </row>
    <row r="5565" spans="1:5" ht="13.5">
      <c r="A5565" s="179"/>
      <c r="B5565" s="179"/>
      <c r="C5565" s="179"/>
      <c r="D5565" s="179"/>
      <c r="E5565" s="251"/>
    </row>
    <row r="5566" spans="1:5" ht="13.5">
      <c r="A5566" s="179"/>
      <c r="B5566" s="179"/>
      <c r="C5566" s="179"/>
      <c r="D5566" s="179"/>
      <c r="E5566" s="251"/>
    </row>
    <row r="5567" spans="1:5" ht="13.5">
      <c r="A5567" s="179"/>
      <c r="B5567" s="179"/>
      <c r="C5567" s="179"/>
      <c r="D5567" s="179"/>
      <c r="E5567" s="251"/>
    </row>
    <row r="5568" spans="1:5" ht="13.5">
      <c r="A5568" s="179"/>
      <c r="B5568" s="179"/>
      <c r="C5568" s="179"/>
      <c r="D5568" s="179"/>
      <c r="E5568" s="251"/>
    </row>
    <row r="5569" spans="1:5" ht="13.5">
      <c r="A5569" s="179"/>
      <c r="B5569" s="179"/>
      <c r="C5569" s="179"/>
      <c r="D5569" s="179"/>
      <c r="E5569" s="251"/>
    </row>
    <row r="5570" spans="1:5" ht="13.5">
      <c r="A5570" s="179"/>
      <c r="B5570" s="179"/>
      <c r="C5570" s="179"/>
      <c r="D5570" s="179"/>
      <c r="E5570" s="251"/>
    </row>
    <row r="5571" spans="1:5" ht="13.5">
      <c r="A5571" s="179"/>
      <c r="B5571" s="179"/>
      <c r="C5571" s="179"/>
      <c r="D5571" s="179"/>
      <c r="E5571" s="251"/>
    </row>
    <row r="5572" spans="1:5" ht="13.5">
      <c r="A5572" s="179"/>
      <c r="B5572" s="179"/>
      <c r="C5572" s="179"/>
      <c r="D5572" s="179"/>
      <c r="E5572" s="251"/>
    </row>
    <row r="5573" spans="1:5" ht="13.5">
      <c r="A5573" s="179"/>
      <c r="B5573" s="179"/>
      <c r="C5573" s="179"/>
      <c r="D5573" s="179"/>
      <c r="E5573" s="251"/>
    </row>
    <row r="5574" spans="1:5" ht="13.5">
      <c r="A5574" s="179"/>
      <c r="B5574" s="179"/>
      <c r="C5574" s="179"/>
      <c r="D5574" s="179"/>
      <c r="E5574" s="251"/>
    </row>
    <row r="5575" spans="1:5" ht="13.5">
      <c r="A5575" s="179"/>
      <c r="B5575" s="179"/>
      <c r="C5575" s="179"/>
      <c r="D5575" s="179"/>
      <c r="E5575" s="251"/>
    </row>
    <row r="5576" spans="1:5" ht="13.5">
      <c r="A5576" s="179"/>
      <c r="B5576" s="179"/>
      <c r="C5576" s="179"/>
      <c r="D5576" s="179"/>
      <c r="E5576" s="251"/>
    </row>
    <row r="5577" spans="1:5" ht="13.5">
      <c r="A5577" s="179"/>
      <c r="B5577" s="179"/>
      <c r="C5577" s="179"/>
      <c r="D5577" s="179"/>
      <c r="E5577" s="251"/>
    </row>
    <row r="5578" spans="1:5" ht="13.5">
      <c r="A5578" s="179"/>
      <c r="B5578" s="179"/>
      <c r="C5578" s="179"/>
      <c r="D5578" s="179"/>
      <c r="E5578" s="251"/>
    </row>
    <row r="5579" spans="1:5" ht="13.5">
      <c r="A5579" s="179"/>
      <c r="B5579" s="179"/>
      <c r="C5579" s="179"/>
      <c r="D5579" s="179"/>
      <c r="E5579" s="251"/>
    </row>
    <row r="5580" spans="1:5" ht="13.5">
      <c r="A5580" s="179"/>
      <c r="B5580" s="179"/>
      <c r="C5580" s="179"/>
      <c r="D5580" s="179"/>
      <c r="E5580" s="251"/>
    </row>
    <row r="5581" spans="1:5" ht="13.5">
      <c r="A5581" s="179"/>
      <c r="B5581" s="179"/>
      <c r="C5581" s="179"/>
      <c r="D5581" s="179"/>
      <c r="E5581" s="251"/>
    </row>
    <row r="5582" spans="1:5" ht="13.5">
      <c r="A5582" s="179"/>
      <c r="B5582" s="179"/>
      <c r="C5582" s="179"/>
      <c r="D5582" s="179"/>
      <c r="E5582" s="251"/>
    </row>
    <row r="5583" spans="1:5" ht="13.5">
      <c r="A5583" s="179"/>
      <c r="B5583" s="179"/>
      <c r="C5583" s="179"/>
      <c r="D5583" s="179"/>
      <c r="E5583" s="251"/>
    </row>
    <row r="5584" spans="1:5" ht="13.5">
      <c r="A5584" s="179"/>
      <c r="B5584" s="179"/>
      <c r="C5584" s="179"/>
      <c r="D5584" s="179"/>
      <c r="E5584" s="251"/>
    </row>
    <row r="5585" spans="1:5" ht="13.5">
      <c r="A5585" s="179"/>
      <c r="B5585" s="179"/>
      <c r="C5585" s="179"/>
      <c r="D5585" s="179"/>
      <c r="E5585" s="251"/>
    </row>
    <row r="5586" spans="1:5" ht="13.5">
      <c r="A5586" s="179"/>
      <c r="B5586" s="179"/>
      <c r="C5586" s="179"/>
      <c r="D5586" s="179"/>
      <c r="E5586" s="251"/>
    </row>
    <row r="5587" spans="1:5" ht="13.5">
      <c r="A5587" s="179"/>
      <c r="B5587" s="179"/>
      <c r="C5587" s="179"/>
      <c r="D5587" s="179"/>
      <c r="E5587" s="251"/>
    </row>
    <row r="5588" spans="1:5" ht="13.5">
      <c r="A5588" s="179"/>
      <c r="B5588" s="179"/>
      <c r="C5588" s="179"/>
      <c r="D5588" s="179"/>
      <c r="E5588" s="251"/>
    </row>
    <row r="5589" spans="1:5" ht="13.5">
      <c r="A5589" s="179"/>
      <c r="B5589" s="179"/>
      <c r="C5589" s="179"/>
      <c r="D5589" s="179"/>
      <c r="E5589" s="251"/>
    </row>
    <row r="5590" spans="1:5" ht="13.5">
      <c r="A5590" s="179"/>
      <c r="B5590" s="179"/>
      <c r="C5590" s="179"/>
      <c r="D5590" s="179"/>
      <c r="E5590" s="251"/>
    </row>
    <row r="5591" spans="1:5" ht="13.5">
      <c r="A5591" s="179"/>
      <c r="B5591" s="179"/>
      <c r="C5591" s="179"/>
      <c r="D5591" s="179"/>
      <c r="E5591" s="251"/>
    </row>
    <row r="5592" spans="1:5" ht="13.5">
      <c r="A5592" s="179"/>
      <c r="B5592" s="179"/>
      <c r="C5592" s="179"/>
      <c r="D5592" s="179"/>
      <c r="E5592" s="251"/>
    </row>
    <row r="5593" spans="1:5" ht="13.5">
      <c r="A5593" s="179"/>
      <c r="B5593" s="179"/>
      <c r="C5593" s="179"/>
      <c r="D5593" s="179"/>
      <c r="E5593" s="251"/>
    </row>
    <row r="5594" spans="1:5" ht="13.5">
      <c r="A5594" s="179"/>
      <c r="B5594" s="179"/>
      <c r="C5594" s="179"/>
      <c r="D5594" s="179"/>
      <c r="E5594" s="251"/>
    </row>
    <row r="5595" spans="1:5" ht="13.5">
      <c r="A5595" s="179"/>
      <c r="B5595" s="179"/>
      <c r="C5595" s="179"/>
      <c r="D5595" s="179"/>
      <c r="E5595" s="251"/>
    </row>
    <row r="5596" spans="1:5" ht="13.5">
      <c r="A5596" s="179"/>
      <c r="B5596" s="179"/>
      <c r="C5596" s="179"/>
      <c r="D5596" s="179"/>
      <c r="E5596" s="251"/>
    </row>
    <row r="5597" spans="1:5" ht="13.5">
      <c r="A5597" s="179"/>
      <c r="B5597" s="179"/>
      <c r="C5597" s="179"/>
      <c r="D5597" s="179"/>
      <c r="E5597" s="251"/>
    </row>
    <row r="5598" spans="1:5" ht="13.5">
      <c r="A5598" s="179"/>
      <c r="B5598" s="179"/>
      <c r="C5598" s="179"/>
      <c r="D5598" s="179"/>
      <c r="E5598" s="251"/>
    </row>
    <row r="5599" spans="1:5" ht="13.5">
      <c r="A5599" s="179"/>
      <c r="B5599" s="179"/>
      <c r="C5599" s="179"/>
      <c r="D5599" s="179"/>
      <c r="E5599" s="251"/>
    </row>
    <row r="5600" spans="1:5" ht="13.5">
      <c r="A5600" s="179"/>
      <c r="B5600" s="179"/>
      <c r="C5600" s="179"/>
      <c r="D5600" s="179"/>
      <c r="E5600" s="251"/>
    </row>
    <row r="5601" spans="1:5" ht="13.5">
      <c r="A5601" s="179"/>
      <c r="B5601" s="179"/>
      <c r="C5601" s="179"/>
      <c r="D5601" s="179"/>
      <c r="E5601" s="251"/>
    </row>
    <row r="5602" spans="1:5" ht="13.5">
      <c r="A5602" s="179"/>
      <c r="B5602" s="179"/>
      <c r="C5602" s="179"/>
      <c r="D5602" s="179"/>
      <c r="E5602" s="251"/>
    </row>
    <row r="5603" spans="1:5" ht="13.5">
      <c r="A5603" s="179"/>
      <c r="B5603" s="179"/>
      <c r="C5603" s="179"/>
      <c r="D5603" s="179"/>
      <c r="E5603" s="251"/>
    </row>
    <row r="5604" spans="1:5" ht="13.5">
      <c r="A5604" s="179"/>
      <c r="B5604" s="179"/>
      <c r="C5604" s="179"/>
      <c r="D5604" s="179"/>
      <c r="E5604" s="251"/>
    </row>
    <row r="5605" spans="1:5" ht="13.5">
      <c r="A5605" s="179"/>
      <c r="B5605" s="179"/>
      <c r="C5605" s="179"/>
      <c r="D5605" s="179"/>
      <c r="E5605" s="251"/>
    </row>
    <row r="5606" spans="1:5" ht="13.5">
      <c r="A5606" s="179"/>
      <c r="B5606" s="179"/>
      <c r="C5606" s="179"/>
      <c r="D5606" s="179"/>
      <c r="E5606" s="251"/>
    </row>
    <row r="5607" spans="1:5" ht="13.5">
      <c r="A5607" s="179"/>
      <c r="B5607" s="179"/>
      <c r="C5607" s="179"/>
      <c r="D5607" s="179"/>
      <c r="E5607" s="251"/>
    </row>
    <row r="5608" spans="1:5" ht="13.5">
      <c r="A5608" s="179"/>
      <c r="B5608" s="179"/>
      <c r="C5608" s="179"/>
      <c r="D5608" s="179"/>
      <c r="E5608" s="251"/>
    </row>
    <row r="5609" spans="1:5" ht="13.5">
      <c r="A5609" s="179"/>
      <c r="B5609" s="179"/>
      <c r="C5609" s="179"/>
      <c r="D5609" s="179"/>
      <c r="E5609" s="251"/>
    </row>
    <row r="5610" spans="1:5" ht="13.5">
      <c r="A5610" s="179"/>
      <c r="B5610" s="179"/>
      <c r="C5610" s="179"/>
      <c r="D5610" s="179"/>
      <c r="E5610" s="251"/>
    </row>
    <row r="5611" spans="1:5" ht="13.5">
      <c r="A5611" s="179"/>
      <c r="B5611" s="179"/>
      <c r="C5611" s="179"/>
      <c r="D5611" s="179"/>
      <c r="E5611" s="251"/>
    </row>
    <row r="5612" spans="1:5" ht="13.5">
      <c r="A5612" s="179"/>
      <c r="B5612" s="179"/>
      <c r="C5612" s="179"/>
      <c r="D5612" s="179"/>
      <c r="E5612" s="251"/>
    </row>
    <row r="5613" spans="1:5" ht="13.5">
      <c r="A5613" s="179"/>
      <c r="B5613" s="179"/>
      <c r="C5613" s="179"/>
      <c r="D5613" s="179"/>
      <c r="E5613" s="251"/>
    </row>
    <row r="5614" spans="1:5" ht="13.5">
      <c r="A5614" s="179"/>
      <c r="B5614" s="179"/>
      <c r="C5614" s="179"/>
      <c r="D5614" s="179"/>
      <c r="E5614" s="251"/>
    </row>
    <row r="5615" spans="1:5" ht="13.5">
      <c r="A5615" s="179"/>
      <c r="B5615" s="179"/>
      <c r="C5615" s="179"/>
      <c r="D5615" s="179"/>
      <c r="E5615" s="251"/>
    </row>
    <row r="5616" spans="1:5" ht="13.5">
      <c r="A5616" s="179"/>
      <c r="B5616" s="179"/>
      <c r="C5616" s="179"/>
      <c r="D5616" s="179"/>
      <c r="E5616" s="251"/>
    </row>
    <row r="5617" spans="1:5" ht="13.5">
      <c r="A5617" s="179"/>
      <c r="B5617" s="179"/>
      <c r="C5617" s="179"/>
      <c r="D5617" s="179"/>
      <c r="E5617" s="251"/>
    </row>
    <row r="5618" spans="1:5" ht="13.5">
      <c r="A5618" s="179"/>
      <c r="B5618" s="179"/>
      <c r="C5618" s="179"/>
      <c r="D5618" s="179"/>
      <c r="E5618" s="251"/>
    </row>
    <row r="5619" spans="1:5" ht="13.5">
      <c r="A5619" s="179"/>
      <c r="B5619" s="179"/>
      <c r="C5619" s="179"/>
      <c r="D5619" s="179"/>
      <c r="E5619" s="251"/>
    </row>
    <row r="5620" spans="1:5" ht="13.5">
      <c r="A5620" s="179"/>
      <c r="B5620" s="179"/>
      <c r="C5620" s="179"/>
      <c r="D5620" s="179"/>
      <c r="E5620" s="251"/>
    </row>
    <row r="5621" spans="1:5" ht="13.5">
      <c r="A5621" s="179"/>
      <c r="B5621" s="179"/>
      <c r="C5621" s="179"/>
      <c r="D5621" s="179"/>
      <c r="E5621" s="251"/>
    </row>
    <row r="5622" spans="1:5" ht="13.5">
      <c r="A5622" s="179"/>
      <c r="B5622" s="179"/>
      <c r="C5622" s="179"/>
      <c r="D5622" s="179"/>
      <c r="E5622" s="251"/>
    </row>
    <row r="5623" spans="1:5" ht="13.5">
      <c r="A5623" s="179"/>
      <c r="B5623" s="179"/>
      <c r="C5623" s="179"/>
      <c r="D5623" s="179"/>
      <c r="E5623" s="251"/>
    </row>
    <row r="5624" spans="1:5" ht="13.5">
      <c r="A5624" s="179"/>
      <c r="B5624" s="179"/>
      <c r="C5624" s="179"/>
      <c r="D5624" s="179"/>
      <c r="E5624" s="251"/>
    </row>
    <row r="5625" spans="1:5" ht="13.5">
      <c r="A5625" s="179"/>
      <c r="B5625" s="179"/>
      <c r="C5625" s="179"/>
      <c r="D5625" s="179"/>
      <c r="E5625" s="251"/>
    </row>
    <row r="5626" spans="1:5" ht="13.5">
      <c r="A5626" s="179"/>
      <c r="B5626" s="179"/>
      <c r="C5626" s="179"/>
      <c r="D5626" s="179"/>
      <c r="E5626" s="251"/>
    </row>
    <row r="5627" spans="1:5" ht="13.5">
      <c r="A5627" s="179"/>
      <c r="B5627" s="179"/>
      <c r="C5627" s="179"/>
      <c r="D5627" s="179"/>
      <c r="E5627" s="251"/>
    </row>
    <row r="5628" spans="1:5" ht="13.5">
      <c r="A5628" s="179"/>
      <c r="B5628" s="179"/>
      <c r="C5628" s="179"/>
      <c r="D5628" s="179"/>
      <c r="E5628" s="251"/>
    </row>
    <row r="5629" spans="1:5" ht="13.5">
      <c r="A5629" s="179"/>
      <c r="B5629" s="179"/>
      <c r="C5629" s="179"/>
      <c r="D5629" s="179"/>
      <c r="E5629" s="251"/>
    </row>
    <row r="5630" spans="1:5" ht="13.5">
      <c r="A5630" s="179"/>
      <c r="B5630" s="179"/>
      <c r="C5630" s="179"/>
      <c r="D5630" s="179"/>
      <c r="E5630" s="251"/>
    </row>
    <row r="5631" spans="1:5" ht="13.5">
      <c r="A5631" s="179"/>
      <c r="B5631" s="179"/>
      <c r="C5631" s="179"/>
      <c r="D5631" s="179"/>
      <c r="E5631" s="251"/>
    </row>
    <row r="5632" spans="1:5" ht="13.5">
      <c r="A5632" s="179"/>
      <c r="B5632" s="179"/>
      <c r="C5632" s="179"/>
      <c r="D5632" s="179"/>
      <c r="E5632" s="251"/>
    </row>
    <row r="5633" spans="1:5" ht="13.5">
      <c r="A5633" s="179"/>
      <c r="B5633" s="179"/>
      <c r="C5633" s="179"/>
      <c r="D5633" s="179"/>
      <c r="E5633" s="251"/>
    </row>
    <row r="5634" spans="1:5" ht="13.5">
      <c r="A5634" s="179"/>
      <c r="B5634" s="179"/>
      <c r="C5634" s="179"/>
      <c r="D5634" s="179"/>
      <c r="E5634" s="251"/>
    </row>
    <row r="5635" spans="1:5" ht="13.5">
      <c r="A5635" s="179"/>
      <c r="B5635" s="179"/>
      <c r="C5635" s="179"/>
      <c r="D5635" s="179"/>
      <c r="E5635" s="251"/>
    </row>
    <row r="5636" spans="1:5" ht="13.5">
      <c r="A5636" s="179"/>
      <c r="B5636" s="179"/>
      <c r="C5636" s="179"/>
      <c r="D5636" s="179"/>
      <c r="E5636" s="251"/>
    </row>
    <row r="5637" spans="1:5" ht="13.5">
      <c r="A5637" s="179"/>
      <c r="B5637" s="179"/>
      <c r="C5637" s="179"/>
      <c r="D5637" s="179"/>
      <c r="E5637" s="251"/>
    </row>
    <row r="5638" spans="1:5" ht="13.5">
      <c r="A5638" s="179"/>
      <c r="B5638" s="179"/>
      <c r="C5638" s="179"/>
      <c r="D5638" s="179"/>
      <c r="E5638" s="251"/>
    </row>
    <row r="5639" spans="1:5" ht="13.5">
      <c r="A5639" s="179"/>
      <c r="B5639" s="179"/>
      <c r="C5639" s="179"/>
      <c r="D5639" s="179"/>
      <c r="E5639" s="251"/>
    </row>
    <row r="5640" spans="1:5" ht="13.5">
      <c r="A5640" s="179"/>
      <c r="B5640" s="179"/>
      <c r="C5640" s="179"/>
      <c r="D5640" s="179"/>
      <c r="E5640" s="251"/>
    </row>
    <row r="5641" spans="1:5" ht="13.5">
      <c r="A5641" s="179"/>
      <c r="B5641" s="179"/>
      <c r="C5641" s="179"/>
      <c r="D5641" s="179"/>
      <c r="E5641" s="251"/>
    </row>
    <row r="5642" spans="1:5" ht="13.5">
      <c r="A5642" s="179"/>
      <c r="B5642" s="179"/>
      <c r="C5642" s="179"/>
      <c r="D5642" s="179"/>
      <c r="E5642" s="251"/>
    </row>
    <row r="5643" spans="1:5" ht="13.5">
      <c r="A5643" s="179"/>
      <c r="B5643" s="179"/>
      <c r="C5643" s="179"/>
      <c r="D5643" s="179"/>
      <c r="E5643" s="251"/>
    </row>
    <row r="5644" spans="1:5" ht="13.5">
      <c r="A5644" s="179"/>
      <c r="B5644" s="179"/>
      <c r="C5644" s="179"/>
      <c r="D5644" s="179"/>
      <c r="E5644" s="251"/>
    </row>
    <row r="5645" spans="1:5" ht="13.5">
      <c r="A5645" s="179"/>
      <c r="B5645" s="179"/>
      <c r="C5645" s="179"/>
      <c r="D5645" s="179"/>
      <c r="E5645" s="251"/>
    </row>
    <row r="5646" spans="1:5" ht="13.5">
      <c r="A5646" s="179"/>
      <c r="B5646" s="179"/>
      <c r="C5646" s="179"/>
      <c r="D5646" s="179"/>
      <c r="E5646" s="251"/>
    </row>
    <row r="5647" spans="1:5" ht="13.5">
      <c r="A5647" s="179"/>
      <c r="B5647" s="179"/>
      <c r="C5647" s="179"/>
      <c r="D5647" s="179"/>
      <c r="E5647" s="251"/>
    </row>
    <row r="5648" spans="1:5" ht="13.5">
      <c r="A5648" s="179"/>
      <c r="B5648" s="179"/>
      <c r="C5648" s="179"/>
      <c r="D5648" s="179"/>
      <c r="E5648" s="251"/>
    </row>
    <row r="5649" spans="1:5" ht="13.5">
      <c r="A5649" s="179"/>
      <c r="B5649" s="179"/>
      <c r="C5649" s="179"/>
      <c r="D5649" s="179"/>
      <c r="E5649" s="251"/>
    </row>
    <row r="5650" spans="1:5" ht="13.5">
      <c r="A5650" s="179"/>
      <c r="B5650" s="179"/>
      <c r="C5650" s="179"/>
      <c r="D5650" s="179"/>
      <c r="E5650" s="251"/>
    </row>
    <row r="5651" spans="1:5" ht="13.5">
      <c r="A5651" s="179"/>
      <c r="B5651" s="179"/>
      <c r="C5651" s="179"/>
      <c r="D5651" s="179"/>
      <c r="E5651" s="251"/>
    </row>
    <row r="5652" spans="1:5" ht="13.5">
      <c r="A5652" s="179"/>
      <c r="B5652" s="179"/>
      <c r="C5652" s="179"/>
      <c r="D5652" s="179"/>
      <c r="E5652" s="251"/>
    </row>
    <row r="5653" spans="1:5" ht="13.5">
      <c r="A5653" s="179"/>
      <c r="B5653" s="179"/>
      <c r="C5653" s="179"/>
      <c r="D5653" s="179"/>
      <c r="E5653" s="251"/>
    </row>
    <row r="5654" spans="1:5" ht="13.5">
      <c r="A5654" s="179"/>
      <c r="B5654" s="179"/>
      <c r="C5654" s="179"/>
      <c r="D5654" s="179"/>
      <c r="E5654" s="251"/>
    </row>
    <row r="5655" spans="1:5" ht="13.5">
      <c r="A5655" s="179"/>
      <c r="B5655" s="179"/>
      <c r="C5655" s="179"/>
      <c r="D5655" s="179"/>
      <c r="E5655" s="251"/>
    </row>
    <row r="5656" spans="1:5" ht="13.5">
      <c r="A5656" s="179"/>
      <c r="B5656" s="179"/>
      <c r="C5656" s="179"/>
      <c r="D5656" s="179"/>
      <c r="E5656" s="251"/>
    </row>
    <row r="5657" spans="1:5" ht="13.5">
      <c r="A5657" s="179"/>
      <c r="B5657" s="179"/>
      <c r="C5657" s="179"/>
      <c r="D5657" s="179"/>
      <c r="E5657" s="251"/>
    </row>
    <row r="5658" spans="1:5" ht="13.5">
      <c r="A5658" s="179"/>
      <c r="B5658" s="179"/>
      <c r="C5658" s="179"/>
      <c r="D5658" s="179"/>
      <c r="E5658" s="251"/>
    </row>
    <row r="5659" spans="1:5" ht="13.5">
      <c r="A5659" s="179"/>
      <c r="B5659" s="179"/>
      <c r="C5659" s="179"/>
      <c r="D5659" s="179"/>
      <c r="E5659" s="251"/>
    </row>
    <row r="5660" spans="1:5" ht="13.5">
      <c r="A5660" s="179"/>
      <c r="B5660" s="179"/>
      <c r="C5660" s="179"/>
      <c r="D5660" s="179"/>
      <c r="E5660" s="251"/>
    </row>
    <row r="5661" spans="1:5" ht="13.5">
      <c r="A5661" s="179"/>
      <c r="B5661" s="179"/>
      <c r="C5661" s="179"/>
      <c r="D5661" s="179"/>
      <c r="E5661" s="251"/>
    </row>
    <row r="5662" spans="1:5" ht="13.5">
      <c r="A5662" s="179"/>
      <c r="B5662" s="179"/>
      <c r="C5662" s="179"/>
      <c r="D5662" s="179"/>
      <c r="E5662" s="251"/>
    </row>
    <row r="5663" spans="1:5" ht="13.5">
      <c r="A5663" s="179"/>
      <c r="B5663" s="179"/>
      <c r="C5663" s="179"/>
      <c r="D5663" s="179"/>
      <c r="E5663" s="251"/>
    </row>
    <row r="5664" spans="1:5" ht="13.5">
      <c r="A5664" s="179"/>
      <c r="B5664" s="179"/>
      <c r="C5664" s="179"/>
      <c r="D5664" s="179"/>
      <c r="E5664" s="251"/>
    </row>
    <row r="5665" spans="1:5" ht="13.5">
      <c r="A5665" s="179"/>
      <c r="B5665" s="179"/>
      <c r="C5665" s="179"/>
      <c r="D5665" s="179"/>
      <c r="E5665" s="251"/>
    </row>
    <row r="5666" spans="1:5" ht="13.5">
      <c r="A5666" s="179"/>
      <c r="B5666" s="179"/>
      <c r="C5666" s="179"/>
      <c r="D5666" s="179"/>
      <c r="E5666" s="251"/>
    </row>
    <row r="5667" spans="1:5" ht="13.5">
      <c r="A5667" s="179"/>
      <c r="B5667" s="179"/>
      <c r="C5667" s="179"/>
      <c r="D5667" s="179"/>
      <c r="E5667" s="251"/>
    </row>
    <row r="5668" spans="1:5" ht="13.5">
      <c r="A5668" s="179"/>
      <c r="B5668" s="179"/>
      <c r="C5668" s="179"/>
      <c r="D5668" s="179"/>
      <c r="E5668" s="251"/>
    </row>
    <row r="5669" spans="1:5" ht="13.5">
      <c r="A5669" s="179"/>
      <c r="B5669" s="179"/>
      <c r="C5669" s="179"/>
      <c r="D5669" s="179"/>
      <c r="E5669" s="251"/>
    </row>
    <row r="5670" spans="1:5" ht="13.5">
      <c r="A5670" s="179"/>
      <c r="B5670" s="179"/>
      <c r="C5670" s="179"/>
      <c r="D5670" s="179"/>
      <c r="E5670" s="251"/>
    </row>
    <row r="5671" spans="1:5" ht="13.5">
      <c r="A5671" s="179"/>
      <c r="B5671" s="179"/>
      <c r="C5671" s="179"/>
      <c r="D5671" s="179"/>
      <c r="E5671" s="251"/>
    </row>
    <row r="5672" spans="1:5" ht="13.5">
      <c r="A5672" s="179"/>
      <c r="B5672" s="179"/>
      <c r="C5672" s="179"/>
      <c r="D5672" s="179"/>
      <c r="E5672" s="251"/>
    </row>
    <row r="5673" spans="1:5" ht="13.5">
      <c r="A5673" s="179"/>
      <c r="B5673" s="179"/>
      <c r="C5673" s="179"/>
      <c r="D5673" s="179"/>
      <c r="E5673" s="251"/>
    </row>
    <row r="5674" spans="1:5" ht="13.5">
      <c r="A5674" s="179"/>
      <c r="B5674" s="179"/>
      <c r="C5674" s="179"/>
      <c r="D5674" s="179"/>
      <c r="E5674" s="251"/>
    </row>
    <row r="5675" spans="1:5" ht="13.5">
      <c r="A5675" s="179"/>
      <c r="B5675" s="179"/>
      <c r="C5675" s="179"/>
      <c r="D5675" s="179"/>
      <c r="E5675" s="251"/>
    </row>
    <row r="5676" spans="1:5" ht="13.5">
      <c r="A5676" s="179"/>
      <c r="B5676" s="179"/>
      <c r="C5676" s="179"/>
      <c r="D5676" s="179"/>
      <c r="E5676" s="251"/>
    </row>
    <row r="5677" spans="1:5" ht="13.5">
      <c r="A5677" s="179"/>
      <c r="B5677" s="179"/>
      <c r="C5677" s="179"/>
      <c r="D5677" s="179"/>
      <c r="E5677" s="251"/>
    </row>
    <row r="5678" spans="1:5" ht="13.5">
      <c r="A5678" s="179"/>
      <c r="B5678" s="179"/>
      <c r="C5678" s="179"/>
      <c r="D5678" s="179"/>
      <c r="E5678" s="251"/>
    </row>
    <row r="5679" spans="1:5" ht="13.5">
      <c r="A5679" s="179"/>
      <c r="B5679" s="179"/>
      <c r="C5679" s="179"/>
      <c r="D5679" s="179"/>
      <c r="E5679" s="251"/>
    </row>
    <row r="5680" spans="1:5" ht="13.5">
      <c r="A5680" s="179"/>
      <c r="B5680" s="179"/>
      <c r="C5680" s="179"/>
      <c r="D5680" s="179"/>
      <c r="E5680" s="251"/>
    </row>
    <row r="5681" spans="1:5" ht="13.5">
      <c r="A5681" s="179"/>
      <c r="B5681" s="179"/>
      <c r="C5681" s="179"/>
      <c r="D5681" s="179"/>
      <c r="E5681" s="251"/>
    </row>
    <row r="5682" spans="1:5" ht="13.5">
      <c r="A5682" s="179"/>
      <c r="B5682" s="179"/>
      <c r="C5682" s="179"/>
      <c r="D5682" s="179"/>
      <c r="E5682" s="251"/>
    </row>
    <row r="5683" spans="1:5" ht="13.5">
      <c r="A5683" s="179"/>
      <c r="B5683" s="179"/>
      <c r="C5683" s="179"/>
      <c r="D5683" s="179"/>
      <c r="E5683" s="251"/>
    </row>
    <row r="5684" spans="1:5" ht="13.5">
      <c r="A5684" s="179"/>
      <c r="B5684" s="179"/>
      <c r="C5684" s="179"/>
      <c r="D5684" s="179"/>
      <c r="E5684" s="251"/>
    </row>
    <row r="5685" spans="1:5" ht="13.5">
      <c r="A5685" s="179"/>
      <c r="B5685" s="179"/>
      <c r="C5685" s="179"/>
      <c r="D5685" s="179"/>
      <c r="E5685" s="251"/>
    </row>
    <row r="5686" spans="1:5" ht="13.5">
      <c r="A5686" s="179"/>
      <c r="B5686" s="179"/>
      <c r="C5686" s="179"/>
      <c r="D5686" s="179"/>
      <c r="E5686" s="251"/>
    </row>
    <row r="5687" spans="1:5" ht="13.5">
      <c r="A5687" s="179"/>
      <c r="B5687" s="179"/>
      <c r="C5687" s="179"/>
      <c r="D5687" s="179"/>
      <c r="E5687" s="251"/>
    </row>
    <row r="5688" spans="1:5" ht="13.5">
      <c r="A5688" s="179"/>
      <c r="B5688" s="179"/>
      <c r="C5688" s="179"/>
      <c r="D5688" s="179"/>
      <c r="E5688" s="251"/>
    </row>
    <row r="5689" spans="1:5" ht="13.5">
      <c r="A5689" s="179"/>
      <c r="B5689" s="179"/>
      <c r="C5689" s="179"/>
      <c r="D5689" s="179"/>
      <c r="E5689" s="251"/>
    </row>
    <row r="5690" spans="1:5" ht="13.5">
      <c r="A5690" s="179"/>
      <c r="B5690" s="179"/>
      <c r="C5690" s="179"/>
      <c r="D5690" s="179"/>
      <c r="E5690" s="251"/>
    </row>
    <row r="5691" spans="1:5" ht="13.5">
      <c r="A5691" s="179"/>
      <c r="B5691" s="179"/>
      <c r="C5691" s="179"/>
      <c r="D5691" s="179"/>
      <c r="E5691" s="251"/>
    </row>
    <row r="5692" spans="1:5" ht="13.5">
      <c r="A5692" s="179"/>
      <c r="B5692" s="179"/>
      <c r="C5692" s="179"/>
      <c r="D5692" s="179"/>
      <c r="E5692" s="251"/>
    </row>
    <row r="5693" spans="1:5" ht="13.5">
      <c r="A5693" s="179"/>
      <c r="B5693" s="179"/>
      <c r="C5693" s="179"/>
      <c r="D5693" s="179"/>
      <c r="E5693" s="251"/>
    </row>
    <row r="5694" spans="1:5" ht="13.5">
      <c r="A5694" s="179"/>
      <c r="B5694" s="179"/>
      <c r="C5694" s="179"/>
      <c r="D5694" s="179"/>
      <c r="E5694" s="251"/>
    </row>
    <row r="5695" spans="1:5" ht="13.5">
      <c r="A5695" s="179"/>
      <c r="B5695" s="179"/>
      <c r="C5695" s="179"/>
      <c r="D5695" s="179"/>
      <c r="E5695" s="251"/>
    </row>
    <row r="5696" spans="1:5" ht="13.5">
      <c r="A5696" s="179"/>
      <c r="B5696" s="179"/>
      <c r="C5696" s="179"/>
      <c r="D5696" s="179"/>
      <c r="E5696" s="251"/>
    </row>
    <row r="5697" spans="1:5" ht="13.5">
      <c r="A5697" s="179"/>
      <c r="B5697" s="179"/>
      <c r="C5697" s="179"/>
      <c r="D5697" s="179"/>
      <c r="E5697" s="251"/>
    </row>
    <row r="5698" spans="1:5" ht="13.5">
      <c r="A5698" s="179"/>
      <c r="B5698" s="179"/>
      <c r="C5698" s="179"/>
      <c r="D5698" s="179"/>
      <c r="E5698" s="251"/>
    </row>
    <row r="5699" spans="1:5" ht="13.5">
      <c r="A5699" s="179"/>
      <c r="B5699" s="179"/>
      <c r="C5699" s="179"/>
      <c r="D5699" s="179"/>
      <c r="E5699" s="251"/>
    </row>
    <row r="5700" spans="1:5" ht="13.5">
      <c r="A5700" s="179"/>
      <c r="B5700" s="179"/>
      <c r="C5700" s="179"/>
      <c r="D5700" s="179"/>
      <c r="E5700" s="251"/>
    </row>
    <row r="5701" spans="1:5" ht="13.5">
      <c r="A5701" s="179"/>
      <c r="B5701" s="179"/>
      <c r="C5701" s="179"/>
      <c r="D5701" s="179"/>
      <c r="E5701" s="251"/>
    </row>
    <row r="5702" spans="1:5" ht="13.5">
      <c r="A5702" s="179"/>
      <c r="B5702" s="179"/>
      <c r="C5702" s="179"/>
      <c r="D5702" s="179"/>
      <c r="E5702" s="251"/>
    </row>
    <row r="5703" spans="1:5" ht="13.5">
      <c r="A5703" s="179"/>
      <c r="B5703" s="179"/>
      <c r="C5703" s="179"/>
      <c r="D5703" s="179"/>
      <c r="E5703" s="251"/>
    </row>
    <row r="5704" spans="1:5" ht="13.5">
      <c r="A5704" s="179"/>
      <c r="B5704" s="179"/>
      <c r="C5704" s="179"/>
      <c r="D5704" s="179"/>
      <c r="E5704" s="251"/>
    </row>
    <row r="5705" spans="1:5" ht="13.5">
      <c r="A5705" s="179"/>
      <c r="B5705" s="179"/>
      <c r="C5705" s="179"/>
      <c r="D5705" s="179"/>
      <c r="E5705" s="251"/>
    </row>
    <row r="5706" spans="1:5" ht="13.5">
      <c r="A5706" s="179"/>
      <c r="B5706" s="179"/>
      <c r="C5706" s="179"/>
      <c r="D5706" s="179"/>
      <c r="E5706" s="251"/>
    </row>
    <row r="5707" spans="1:5" ht="13.5">
      <c r="A5707" s="179"/>
      <c r="B5707" s="179"/>
      <c r="C5707" s="179"/>
      <c r="D5707" s="179"/>
      <c r="E5707" s="251"/>
    </row>
    <row r="5708" spans="1:5" ht="13.5">
      <c r="A5708" s="179"/>
      <c r="B5708" s="179"/>
      <c r="C5708" s="179"/>
      <c r="D5708" s="179"/>
      <c r="E5708" s="251"/>
    </row>
    <row r="5709" spans="1:5" ht="13.5">
      <c r="A5709" s="179"/>
      <c r="B5709" s="179"/>
      <c r="C5709" s="179"/>
      <c r="D5709" s="179"/>
      <c r="E5709" s="251"/>
    </row>
    <row r="5710" spans="1:5" ht="13.5">
      <c r="A5710" s="179"/>
      <c r="B5710" s="179"/>
      <c r="C5710" s="179"/>
      <c r="D5710" s="179"/>
      <c r="E5710" s="251"/>
    </row>
    <row r="5711" spans="1:5" ht="13.5">
      <c r="A5711" s="179"/>
      <c r="B5711" s="179"/>
      <c r="C5711" s="179"/>
      <c r="D5711" s="179"/>
      <c r="E5711" s="251"/>
    </row>
    <row r="5712" spans="1:5" ht="13.5">
      <c r="A5712" s="179"/>
      <c r="B5712" s="179"/>
      <c r="C5712" s="179"/>
      <c r="D5712" s="179"/>
      <c r="E5712" s="251"/>
    </row>
    <row r="5713" spans="1:5" ht="13.5">
      <c r="A5713" s="179"/>
      <c r="B5713" s="179"/>
      <c r="C5713" s="179"/>
      <c r="D5713" s="179"/>
      <c r="E5713" s="251"/>
    </row>
    <row r="5714" spans="1:5" ht="13.5">
      <c r="A5714" s="179"/>
      <c r="B5714" s="179"/>
      <c r="C5714" s="179"/>
      <c r="D5714" s="179"/>
      <c r="E5714" s="251"/>
    </row>
    <row r="5715" spans="1:5" ht="13.5">
      <c r="A5715" s="179"/>
      <c r="B5715" s="179"/>
      <c r="C5715" s="179"/>
      <c r="D5715" s="179"/>
      <c r="E5715" s="251"/>
    </row>
    <row r="5716" spans="1:5" ht="13.5">
      <c r="A5716" s="179"/>
      <c r="B5716" s="179"/>
      <c r="C5716" s="179"/>
      <c r="D5716" s="179"/>
      <c r="E5716" s="251"/>
    </row>
    <row r="5717" spans="1:5" ht="13.5">
      <c r="A5717" s="179"/>
      <c r="B5717" s="179"/>
      <c r="C5717" s="179"/>
      <c r="D5717" s="179"/>
      <c r="E5717" s="251"/>
    </row>
    <row r="5718" spans="1:5" ht="13.5">
      <c r="A5718" s="179"/>
      <c r="B5718" s="179"/>
      <c r="C5718" s="179"/>
      <c r="D5718" s="179"/>
      <c r="E5718" s="251"/>
    </row>
    <row r="5719" spans="1:5" ht="13.5">
      <c r="A5719" s="179"/>
      <c r="B5719" s="179"/>
      <c r="C5719" s="179"/>
      <c r="D5719" s="179"/>
      <c r="E5719" s="251"/>
    </row>
    <row r="5720" spans="1:5" ht="13.5">
      <c r="A5720" s="179"/>
      <c r="B5720" s="179"/>
      <c r="C5720" s="179"/>
      <c r="D5720" s="179"/>
      <c r="E5720" s="251"/>
    </row>
    <row r="5721" spans="1:5" ht="13.5">
      <c r="A5721" s="179"/>
      <c r="B5721" s="179"/>
      <c r="C5721" s="179"/>
      <c r="D5721" s="179"/>
      <c r="E5721" s="251"/>
    </row>
    <row r="5722" spans="1:5" ht="13.5">
      <c r="A5722" s="179"/>
      <c r="B5722" s="179"/>
      <c r="C5722" s="179"/>
      <c r="D5722" s="179"/>
      <c r="E5722" s="251"/>
    </row>
    <row r="5723" spans="1:5" ht="13.5">
      <c r="A5723" s="179"/>
      <c r="B5723" s="179"/>
      <c r="C5723" s="179"/>
      <c r="D5723" s="179"/>
      <c r="E5723" s="251"/>
    </row>
    <row r="5724" spans="1:5" ht="13.5">
      <c r="A5724" s="179"/>
      <c r="B5724" s="179"/>
      <c r="C5724" s="179"/>
      <c r="D5724" s="179"/>
      <c r="E5724" s="251"/>
    </row>
    <row r="5725" spans="1:5" ht="13.5">
      <c r="A5725" s="179"/>
      <c r="B5725" s="179"/>
      <c r="C5725" s="179"/>
      <c r="D5725" s="179"/>
      <c r="E5725" s="251"/>
    </row>
    <row r="5726" spans="1:5" ht="13.5">
      <c r="A5726" s="179"/>
      <c r="B5726" s="179"/>
      <c r="C5726" s="179"/>
      <c r="D5726" s="179"/>
      <c r="E5726" s="251"/>
    </row>
    <row r="5727" spans="1:5" ht="13.5">
      <c r="A5727" s="179"/>
      <c r="B5727" s="179"/>
      <c r="C5727" s="179"/>
      <c r="D5727" s="179"/>
      <c r="E5727" s="251"/>
    </row>
    <row r="5728" spans="1:5" ht="13.5">
      <c r="A5728" s="179"/>
      <c r="B5728" s="179"/>
      <c r="C5728" s="179"/>
      <c r="D5728" s="179"/>
      <c r="E5728" s="251"/>
    </row>
    <row r="5729" spans="1:5" ht="13.5">
      <c r="A5729" s="179"/>
      <c r="B5729" s="179"/>
      <c r="C5729" s="179"/>
      <c r="D5729" s="179"/>
      <c r="E5729" s="251"/>
    </row>
    <row r="5730" spans="1:5" ht="13.5">
      <c r="A5730" s="179"/>
      <c r="B5730" s="179"/>
      <c r="C5730" s="179"/>
      <c r="D5730" s="179"/>
      <c r="E5730" s="251"/>
    </row>
    <row r="5731" spans="1:5" ht="13.5">
      <c r="A5731" s="179"/>
      <c r="B5731" s="179"/>
      <c r="C5731" s="179"/>
      <c r="D5731" s="179"/>
      <c r="E5731" s="251"/>
    </row>
    <row r="5732" spans="1:5" ht="13.5">
      <c r="A5732" s="179"/>
      <c r="B5732" s="179"/>
      <c r="C5732" s="179"/>
      <c r="D5732" s="179"/>
      <c r="E5732" s="251"/>
    </row>
    <row r="5733" spans="1:5" ht="13.5">
      <c r="A5733" s="179"/>
      <c r="B5733" s="179"/>
      <c r="C5733" s="179"/>
      <c r="D5733" s="179"/>
      <c r="E5733" s="251"/>
    </row>
    <row r="5734" spans="1:5" ht="13.5">
      <c r="A5734" s="179"/>
      <c r="B5734" s="179"/>
      <c r="C5734" s="179"/>
      <c r="D5734" s="179"/>
      <c r="E5734" s="251"/>
    </row>
    <row r="5735" spans="1:5" ht="13.5">
      <c r="A5735" s="179"/>
      <c r="B5735" s="179"/>
      <c r="C5735" s="179"/>
      <c r="D5735" s="179"/>
      <c r="E5735" s="251"/>
    </row>
    <row r="5736" spans="1:5" ht="13.5">
      <c r="A5736" s="179"/>
      <c r="B5736" s="179"/>
      <c r="C5736" s="179"/>
      <c r="D5736" s="179"/>
      <c r="E5736" s="251"/>
    </row>
    <row r="5737" spans="1:5" ht="13.5">
      <c r="A5737" s="179"/>
      <c r="B5737" s="179"/>
      <c r="C5737" s="179"/>
      <c r="D5737" s="179"/>
      <c r="E5737" s="251"/>
    </row>
    <row r="5738" spans="1:5" ht="13.5">
      <c r="A5738" s="179"/>
      <c r="B5738" s="179"/>
      <c r="C5738" s="179"/>
      <c r="D5738" s="179"/>
      <c r="E5738" s="251"/>
    </row>
    <row r="5739" spans="1:5" ht="13.5">
      <c r="A5739" s="179"/>
      <c r="B5739" s="179"/>
      <c r="C5739" s="179"/>
      <c r="D5739" s="179"/>
      <c r="E5739" s="251"/>
    </row>
    <row r="5740" spans="1:5" ht="13.5">
      <c r="A5740" s="179"/>
      <c r="B5740" s="179"/>
      <c r="C5740" s="179"/>
      <c r="D5740" s="179"/>
      <c r="E5740" s="251"/>
    </row>
    <row r="5741" spans="1:5" ht="13.5">
      <c r="A5741" s="179"/>
      <c r="B5741" s="179"/>
      <c r="C5741" s="179"/>
      <c r="D5741" s="179"/>
      <c r="E5741" s="251"/>
    </row>
    <row r="5742" spans="1:5" ht="13.5">
      <c r="A5742" s="179"/>
      <c r="B5742" s="179"/>
      <c r="C5742" s="179"/>
      <c r="D5742" s="179"/>
      <c r="E5742" s="251"/>
    </row>
    <row r="5743" spans="1:5" ht="13.5">
      <c r="A5743" s="179"/>
      <c r="B5743" s="179"/>
      <c r="C5743" s="179"/>
      <c r="D5743" s="179"/>
      <c r="E5743" s="251"/>
    </row>
    <row r="5744" spans="1:5" ht="13.5">
      <c r="A5744" s="179"/>
      <c r="B5744" s="179"/>
      <c r="C5744" s="179"/>
      <c r="D5744" s="179"/>
      <c r="E5744" s="251"/>
    </row>
    <row r="5745" spans="1:5" ht="13.5">
      <c r="A5745" s="179"/>
      <c r="B5745" s="179"/>
      <c r="C5745" s="179"/>
      <c r="D5745" s="179"/>
      <c r="E5745" s="251"/>
    </row>
    <row r="5746" spans="1:5" ht="13.5">
      <c r="A5746" s="179"/>
      <c r="B5746" s="179"/>
      <c r="C5746" s="179"/>
      <c r="D5746" s="179"/>
      <c r="E5746" s="251"/>
    </row>
    <row r="5747" spans="1:5" ht="13.5">
      <c r="A5747" s="179"/>
      <c r="B5747" s="179"/>
      <c r="C5747" s="179"/>
      <c r="D5747" s="179"/>
      <c r="E5747" s="251"/>
    </row>
    <row r="5748" spans="1:5" ht="13.5">
      <c r="A5748" s="179"/>
      <c r="B5748" s="179"/>
      <c r="C5748" s="179"/>
      <c r="D5748" s="179"/>
      <c r="E5748" s="251"/>
    </row>
    <row r="5749" spans="1:5" ht="13.5">
      <c r="A5749" s="179"/>
      <c r="B5749" s="179"/>
      <c r="C5749" s="179"/>
      <c r="D5749" s="179"/>
      <c r="E5749" s="251"/>
    </row>
    <row r="5750" spans="1:5" ht="13.5">
      <c r="A5750" s="179"/>
      <c r="B5750" s="179"/>
      <c r="C5750" s="179"/>
      <c r="D5750" s="179"/>
      <c r="E5750" s="251"/>
    </row>
    <row r="5751" spans="1:5" ht="13.5">
      <c r="A5751" s="179"/>
      <c r="B5751" s="179"/>
      <c r="C5751" s="179"/>
      <c r="D5751" s="179"/>
      <c r="E5751" s="251"/>
    </row>
    <row r="5752" spans="1:5" ht="13.5">
      <c r="A5752" s="179"/>
      <c r="B5752" s="179"/>
      <c r="C5752" s="179"/>
      <c r="D5752" s="179"/>
      <c r="E5752" s="251"/>
    </row>
    <row r="5753" spans="1:5" ht="13.5">
      <c r="A5753" s="179"/>
      <c r="B5753" s="179"/>
      <c r="C5753" s="179"/>
      <c r="D5753" s="179"/>
      <c r="E5753" s="251"/>
    </row>
    <row r="5754" spans="1:5" ht="13.5">
      <c r="A5754" s="179"/>
      <c r="B5754" s="179"/>
      <c r="C5754" s="179"/>
      <c r="D5754" s="179"/>
      <c r="E5754" s="251"/>
    </row>
    <row r="5755" spans="1:5" ht="13.5">
      <c r="A5755" s="179"/>
      <c r="B5755" s="179"/>
      <c r="C5755" s="179"/>
      <c r="D5755" s="179"/>
      <c r="E5755" s="251"/>
    </row>
    <row r="5756" spans="1:5" ht="13.5">
      <c r="A5756" s="179"/>
      <c r="B5756" s="179"/>
      <c r="C5756" s="179"/>
      <c r="D5756" s="179"/>
      <c r="E5756" s="251"/>
    </row>
    <row r="5757" spans="1:5" ht="13.5">
      <c r="A5757" s="179"/>
      <c r="B5757" s="179"/>
      <c r="C5757" s="179"/>
      <c r="D5757" s="179"/>
      <c r="E5757" s="251"/>
    </row>
    <row r="5758" spans="1:5" ht="13.5">
      <c r="A5758" s="179"/>
      <c r="B5758" s="179"/>
      <c r="C5758" s="179"/>
      <c r="D5758" s="179"/>
      <c r="E5758" s="251"/>
    </row>
    <row r="5759" spans="1:5" ht="13.5">
      <c r="A5759" s="179"/>
      <c r="B5759" s="179"/>
      <c r="C5759" s="179"/>
      <c r="D5759" s="179"/>
      <c r="E5759" s="251"/>
    </row>
    <row r="5760" spans="1:5" ht="13.5">
      <c r="A5760" s="179"/>
      <c r="B5760" s="179"/>
      <c r="C5760" s="179"/>
      <c r="D5760" s="179"/>
      <c r="E5760" s="251"/>
    </row>
    <row r="5761" spans="1:5" ht="13.5">
      <c r="A5761" s="179"/>
      <c r="B5761" s="179"/>
      <c r="C5761" s="179"/>
      <c r="D5761" s="179"/>
      <c r="E5761" s="251"/>
    </row>
    <row r="5762" spans="1:5" ht="13.5">
      <c r="A5762" s="179"/>
      <c r="B5762" s="179"/>
      <c r="C5762" s="179"/>
      <c r="D5762" s="179"/>
      <c r="E5762" s="251"/>
    </row>
    <row r="5763" spans="1:5" ht="13.5">
      <c r="A5763" s="179"/>
      <c r="B5763" s="179"/>
      <c r="C5763" s="179"/>
      <c r="D5763" s="179"/>
      <c r="E5763" s="251"/>
    </row>
    <row r="5764" spans="1:5" ht="13.5">
      <c r="A5764" s="179"/>
      <c r="B5764" s="179"/>
      <c r="C5764" s="179"/>
      <c r="D5764" s="179"/>
      <c r="E5764" s="251"/>
    </row>
    <row r="5765" spans="1:5" ht="13.5">
      <c r="A5765" s="179"/>
      <c r="B5765" s="179"/>
      <c r="C5765" s="179"/>
      <c r="D5765" s="179"/>
      <c r="E5765" s="251"/>
    </row>
    <row r="5766" spans="1:5" ht="13.5">
      <c r="A5766" s="179"/>
      <c r="B5766" s="179"/>
      <c r="C5766" s="179"/>
      <c r="D5766" s="179"/>
      <c r="E5766" s="251"/>
    </row>
    <row r="5767" spans="1:5" ht="13.5">
      <c r="A5767" s="179"/>
      <c r="B5767" s="179"/>
      <c r="C5767" s="179"/>
      <c r="D5767" s="179"/>
      <c r="E5767" s="251"/>
    </row>
    <row r="5768" spans="1:5" ht="13.5">
      <c r="A5768" s="179"/>
      <c r="B5768" s="179"/>
      <c r="C5768" s="179"/>
      <c r="D5768" s="179"/>
      <c r="E5768" s="251"/>
    </row>
    <row r="5769" spans="1:5" ht="13.5">
      <c r="A5769" s="179"/>
      <c r="B5769" s="179"/>
      <c r="C5769" s="179"/>
      <c r="D5769" s="179"/>
      <c r="E5769" s="251"/>
    </row>
    <row r="5770" spans="1:5" ht="13.5">
      <c r="A5770" s="179"/>
      <c r="B5770" s="179"/>
      <c r="C5770" s="179"/>
      <c r="D5770" s="179"/>
      <c r="E5770" s="251"/>
    </row>
    <row r="5771" spans="1:5" ht="13.5">
      <c r="A5771" s="179"/>
      <c r="B5771" s="179"/>
      <c r="C5771" s="179"/>
      <c r="D5771" s="179"/>
      <c r="E5771" s="251"/>
    </row>
    <row r="5772" spans="1:5" ht="13.5">
      <c r="A5772" s="179"/>
      <c r="B5772" s="179"/>
      <c r="C5772" s="179"/>
      <c r="D5772" s="179"/>
      <c r="E5772" s="251"/>
    </row>
    <row r="5773" spans="1:5" ht="13.5">
      <c r="A5773" s="179"/>
      <c r="B5773" s="179"/>
      <c r="C5773" s="179"/>
      <c r="D5773" s="179"/>
      <c r="E5773" s="251"/>
    </row>
    <row r="5774" spans="1:5" ht="13.5">
      <c r="A5774" s="179"/>
      <c r="B5774" s="179"/>
      <c r="C5774" s="179"/>
      <c r="D5774" s="179"/>
      <c r="E5774" s="251"/>
    </row>
    <row r="5775" spans="1:5" ht="13.5">
      <c r="A5775" s="179"/>
      <c r="B5775" s="179"/>
      <c r="C5775" s="179"/>
      <c r="D5775" s="179"/>
      <c r="E5775" s="251"/>
    </row>
    <row r="5776" spans="1:5" ht="13.5">
      <c r="A5776" s="179"/>
      <c r="B5776" s="179"/>
      <c r="C5776" s="179"/>
      <c r="D5776" s="179"/>
      <c r="E5776" s="251"/>
    </row>
    <row r="5777" spans="1:5" ht="13.5">
      <c r="A5777" s="179"/>
      <c r="B5777" s="179"/>
      <c r="C5777" s="179"/>
      <c r="D5777" s="179"/>
      <c r="E5777" s="251"/>
    </row>
    <row r="5778" spans="1:5" ht="13.5">
      <c r="A5778" s="179"/>
      <c r="B5778" s="179"/>
      <c r="C5778" s="179"/>
      <c r="D5778" s="179"/>
      <c r="E5778" s="251"/>
    </row>
    <row r="5779" spans="1:5" ht="13.5">
      <c r="A5779" s="179"/>
      <c r="B5779" s="179"/>
      <c r="C5779" s="179"/>
      <c r="D5779" s="179"/>
      <c r="E5779" s="251"/>
    </row>
    <row r="5780" spans="1:5" ht="13.5">
      <c r="A5780" s="179"/>
      <c r="B5780" s="179"/>
      <c r="C5780" s="179"/>
      <c r="D5780" s="179"/>
      <c r="E5780" s="251"/>
    </row>
    <row r="5781" spans="1:5" ht="13.5">
      <c r="A5781" s="179"/>
      <c r="B5781" s="179"/>
      <c r="C5781" s="179"/>
      <c r="D5781" s="179"/>
      <c r="E5781" s="251"/>
    </row>
    <row r="5782" spans="1:5" ht="13.5">
      <c r="A5782" s="179"/>
      <c r="B5782" s="179"/>
      <c r="C5782" s="179"/>
      <c r="D5782" s="179"/>
      <c r="E5782" s="251"/>
    </row>
    <row r="5783" spans="1:5" ht="13.5">
      <c r="A5783" s="179"/>
      <c r="B5783" s="179"/>
      <c r="C5783" s="179"/>
      <c r="D5783" s="179"/>
      <c r="E5783" s="251"/>
    </row>
    <row r="5784" spans="1:5" ht="13.5">
      <c r="A5784" s="179"/>
      <c r="B5784" s="179"/>
      <c r="C5784" s="179"/>
      <c r="D5784" s="179"/>
      <c r="E5784" s="251"/>
    </row>
    <row r="5785" spans="1:5" ht="13.5">
      <c r="A5785" s="179"/>
      <c r="B5785" s="179"/>
      <c r="C5785" s="179"/>
      <c r="D5785" s="179"/>
      <c r="E5785" s="251"/>
    </row>
    <row r="5786" spans="1:5" ht="13.5">
      <c r="A5786" s="179"/>
      <c r="B5786" s="179"/>
      <c r="C5786" s="179"/>
      <c r="D5786" s="179"/>
      <c r="E5786" s="251"/>
    </row>
    <row r="5787" spans="1:5" ht="13.5">
      <c r="A5787" s="179"/>
      <c r="B5787" s="179"/>
      <c r="C5787" s="179"/>
      <c r="D5787" s="179"/>
      <c r="E5787" s="251"/>
    </row>
    <row r="5788" spans="1:5" ht="13.5">
      <c r="A5788" s="179"/>
      <c r="B5788" s="179"/>
      <c r="C5788" s="179"/>
      <c r="D5788" s="179"/>
      <c r="E5788" s="251"/>
    </row>
    <row r="5789" spans="1:5" ht="13.5">
      <c r="A5789" s="179"/>
      <c r="B5789" s="179"/>
      <c r="C5789" s="179"/>
      <c r="D5789" s="179"/>
      <c r="E5789" s="251"/>
    </row>
    <row r="5790" spans="1:5" ht="13.5">
      <c r="A5790" s="179"/>
      <c r="B5790" s="179"/>
      <c r="C5790" s="179"/>
      <c r="D5790" s="179"/>
      <c r="E5790" s="251"/>
    </row>
    <row r="5791" spans="1:5" ht="13.5">
      <c r="A5791" s="179"/>
      <c r="B5791" s="179"/>
      <c r="C5791" s="179"/>
      <c r="D5791" s="179"/>
      <c r="E5791" s="251"/>
    </row>
    <row r="5792" spans="1:5" ht="13.5">
      <c r="A5792" s="179"/>
      <c r="B5792" s="179"/>
      <c r="C5792" s="179"/>
      <c r="D5792" s="179"/>
      <c r="E5792" s="251"/>
    </row>
    <row r="5793" spans="1:5" ht="13.5">
      <c r="A5793" s="179"/>
      <c r="B5793" s="179"/>
      <c r="C5793" s="179"/>
      <c r="D5793" s="179"/>
      <c r="E5793" s="251"/>
    </row>
    <row r="5794" spans="1:5" ht="13.5">
      <c r="A5794" s="179"/>
      <c r="B5794" s="179"/>
      <c r="C5794" s="179"/>
      <c r="D5794" s="179"/>
      <c r="E5794" s="251"/>
    </row>
    <row r="5795" spans="1:5" ht="13.5">
      <c r="A5795" s="179"/>
      <c r="B5795" s="179"/>
      <c r="C5795" s="179"/>
      <c r="D5795" s="179"/>
      <c r="E5795" s="251"/>
    </row>
    <row r="5796" spans="1:5" ht="13.5">
      <c r="A5796" s="179"/>
      <c r="B5796" s="179"/>
      <c r="C5796" s="179"/>
      <c r="D5796" s="179"/>
      <c r="E5796" s="251"/>
    </row>
    <row r="5797" spans="1:5" ht="13.5">
      <c r="A5797" s="179"/>
      <c r="B5797" s="179"/>
      <c r="C5797" s="179"/>
      <c r="D5797" s="179"/>
      <c r="E5797" s="251"/>
    </row>
    <row r="5798" spans="1:5" ht="13.5">
      <c r="A5798" s="179"/>
      <c r="B5798" s="179"/>
      <c r="C5798" s="179"/>
      <c r="D5798" s="179"/>
      <c r="E5798" s="251"/>
    </row>
    <row r="5799" spans="1:5" ht="13.5">
      <c r="A5799" s="179"/>
      <c r="B5799" s="179"/>
      <c r="C5799" s="179"/>
      <c r="D5799" s="179"/>
      <c r="E5799" s="251"/>
    </row>
    <row r="5800" spans="1:5" ht="13.5">
      <c r="A5800" s="179"/>
      <c r="B5800" s="179"/>
      <c r="C5800" s="179"/>
      <c r="D5800" s="179"/>
      <c r="E5800" s="251"/>
    </row>
    <row r="5801" spans="1:5" ht="13.5">
      <c r="A5801" s="179"/>
      <c r="B5801" s="179"/>
      <c r="C5801" s="179"/>
      <c r="D5801" s="179"/>
      <c r="E5801" s="251"/>
    </row>
    <row r="5802" spans="1:5" ht="13.5">
      <c r="A5802" s="179"/>
      <c r="B5802" s="179"/>
      <c r="C5802" s="179"/>
      <c r="D5802" s="179"/>
      <c r="E5802" s="251"/>
    </row>
    <row r="5803" spans="1:5" ht="13.5">
      <c r="A5803" s="179"/>
      <c r="B5803" s="179"/>
      <c r="C5803" s="179"/>
      <c r="D5803" s="179"/>
      <c r="E5803" s="251"/>
    </row>
    <row r="5804" spans="1:5" ht="13.5">
      <c r="A5804" s="179"/>
      <c r="B5804" s="179"/>
      <c r="C5804" s="179"/>
      <c r="D5804" s="179"/>
      <c r="E5804" s="251"/>
    </row>
    <row r="5805" spans="1:5" ht="13.5">
      <c r="A5805" s="179"/>
      <c r="B5805" s="179"/>
      <c r="C5805" s="179"/>
      <c r="D5805" s="179"/>
      <c r="E5805" s="251"/>
    </row>
    <row r="5806" spans="1:5" ht="13.5">
      <c r="A5806" s="179"/>
      <c r="B5806" s="179"/>
      <c r="C5806" s="179"/>
      <c r="D5806" s="179"/>
      <c r="E5806" s="251"/>
    </row>
    <row r="5807" spans="1:5" ht="13.5">
      <c r="A5807" s="179"/>
      <c r="B5807" s="179"/>
      <c r="C5807" s="179"/>
      <c r="D5807" s="179"/>
      <c r="E5807" s="251"/>
    </row>
    <row r="5808" spans="1:5" ht="13.5">
      <c r="A5808" s="179"/>
      <c r="B5808" s="179"/>
      <c r="C5808" s="179"/>
      <c r="D5808" s="179"/>
      <c r="E5808" s="251"/>
    </row>
    <row r="5809" spans="1:5" ht="13.5">
      <c r="A5809" s="179"/>
      <c r="B5809" s="179"/>
      <c r="C5809" s="179"/>
      <c r="D5809" s="179"/>
      <c r="E5809" s="251"/>
    </row>
    <row r="5810" spans="1:5" ht="13.5">
      <c r="A5810" s="179"/>
      <c r="B5810" s="179"/>
      <c r="C5810" s="179"/>
      <c r="D5810" s="179"/>
      <c r="E5810" s="251"/>
    </row>
    <row r="5811" spans="1:5" ht="13.5">
      <c r="A5811" s="179"/>
      <c r="B5811" s="179"/>
      <c r="C5811" s="179"/>
      <c r="D5811" s="179"/>
      <c r="E5811" s="251"/>
    </row>
    <row r="5812" spans="1:5" ht="13.5">
      <c r="A5812" s="179"/>
      <c r="B5812" s="179"/>
      <c r="C5812" s="179"/>
      <c r="D5812" s="179"/>
      <c r="E5812" s="251"/>
    </row>
    <row r="5813" spans="1:5" ht="13.5">
      <c r="A5813" s="179"/>
      <c r="B5813" s="179"/>
      <c r="C5813" s="179"/>
      <c r="D5813" s="179"/>
      <c r="E5813" s="251"/>
    </row>
    <row r="5814" spans="1:5" ht="13.5">
      <c r="A5814" s="179"/>
      <c r="B5814" s="179"/>
      <c r="C5814" s="179"/>
      <c r="D5814" s="179"/>
      <c r="E5814" s="251"/>
    </row>
    <row r="5815" spans="1:5" ht="13.5">
      <c r="A5815" s="179"/>
      <c r="B5815" s="179"/>
      <c r="C5815" s="179"/>
      <c r="D5815" s="179"/>
      <c r="E5815" s="251"/>
    </row>
    <row r="5816" spans="1:5" ht="13.5">
      <c r="A5816" s="179"/>
      <c r="B5816" s="179"/>
      <c r="C5816" s="179"/>
      <c r="D5816" s="179"/>
      <c r="E5816" s="251"/>
    </row>
    <row r="5817" spans="1:5" ht="13.5">
      <c r="A5817" s="179"/>
      <c r="B5817" s="179"/>
      <c r="C5817" s="179"/>
      <c r="D5817" s="179"/>
      <c r="E5817" s="251"/>
    </row>
    <row r="5818" spans="1:5" ht="13.5">
      <c r="A5818" s="179"/>
      <c r="B5818" s="179"/>
      <c r="C5818" s="179"/>
      <c r="D5818" s="179"/>
      <c r="E5818" s="251"/>
    </row>
    <row r="5819" spans="1:5" ht="13.5">
      <c r="A5819" s="179"/>
      <c r="B5819" s="179"/>
      <c r="C5819" s="179"/>
      <c r="D5819" s="179"/>
      <c r="E5819" s="251"/>
    </row>
    <row r="5820" spans="1:5" ht="13.5">
      <c r="A5820" s="179"/>
      <c r="B5820" s="179"/>
      <c r="C5820" s="179"/>
      <c r="D5820" s="179"/>
      <c r="E5820" s="251"/>
    </row>
    <row r="5821" spans="1:5" ht="13.5">
      <c r="A5821" s="179"/>
      <c r="B5821" s="179"/>
      <c r="C5821" s="179"/>
      <c r="D5821" s="179"/>
      <c r="E5821" s="251"/>
    </row>
    <row r="5822" spans="1:5" ht="13.5">
      <c r="A5822" s="179"/>
      <c r="B5822" s="179"/>
      <c r="C5822" s="179"/>
      <c r="D5822" s="179"/>
      <c r="E5822" s="251"/>
    </row>
    <row r="5823" spans="1:5" ht="13.5">
      <c r="A5823" s="179"/>
      <c r="B5823" s="179"/>
      <c r="C5823" s="179"/>
      <c r="D5823" s="179"/>
      <c r="E5823" s="251"/>
    </row>
    <row r="5824" spans="1:5" ht="13.5">
      <c r="A5824" s="179"/>
      <c r="B5824" s="179"/>
      <c r="C5824" s="179"/>
      <c r="D5824" s="179"/>
      <c r="E5824" s="251"/>
    </row>
    <row r="5825" spans="1:5" ht="13.5">
      <c r="A5825" s="179"/>
      <c r="B5825" s="179"/>
      <c r="C5825" s="179"/>
      <c r="D5825" s="179"/>
      <c r="E5825" s="251"/>
    </row>
    <row r="5826" spans="1:5" ht="13.5">
      <c r="A5826" s="179"/>
      <c r="B5826" s="179"/>
      <c r="C5826" s="179"/>
      <c r="D5826" s="179"/>
      <c r="E5826" s="251"/>
    </row>
    <row r="5827" spans="1:5" ht="13.5">
      <c r="A5827" s="179"/>
      <c r="B5827" s="179"/>
      <c r="C5827" s="179"/>
      <c r="D5827" s="179"/>
      <c r="E5827" s="251"/>
    </row>
    <row r="5828" spans="1:5" ht="13.5">
      <c r="A5828" s="179"/>
      <c r="B5828" s="179"/>
      <c r="C5828" s="179"/>
      <c r="D5828" s="179"/>
      <c r="E5828" s="251"/>
    </row>
    <row r="5829" spans="1:5" ht="13.5">
      <c r="A5829" s="179"/>
      <c r="B5829" s="179"/>
      <c r="C5829" s="179"/>
      <c r="D5829" s="179"/>
      <c r="E5829" s="251"/>
    </row>
    <row r="5830" spans="1:5" ht="13.5">
      <c r="A5830" s="179"/>
      <c r="B5830" s="179"/>
      <c r="C5830" s="179"/>
      <c r="D5830" s="179"/>
      <c r="E5830" s="251"/>
    </row>
    <row r="5831" spans="1:5" ht="13.5">
      <c r="A5831" s="179"/>
      <c r="B5831" s="179"/>
      <c r="C5831" s="179"/>
      <c r="D5831" s="179"/>
      <c r="E5831" s="251"/>
    </row>
    <row r="5832" spans="1:5" ht="13.5">
      <c r="A5832" s="179"/>
      <c r="B5832" s="179"/>
      <c r="C5832" s="179"/>
      <c r="D5832" s="179"/>
      <c r="E5832" s="251"/>
    </row>
    <row r="5833" spans="1:5" ht="13.5">
      <c r="A5833" s="179"/>
      <c r="B5833" s="179"/>
      <c r="C5833" s="179"/>
      <c r="D5833" s="179"/>
      <c r="E5833" s="251"/>
    </row>
    <row r="5834" spans="1:5" ht="13.5">
      <c r="A5834" s="179"/>
      <c r="B5834" s="179"/>
      <c r="C5834" s="179"/>
      <c r="D5834" s="179"/>
      <c r="E5834" s="251"/>
    </row>
    <row r="5835" spans="1:5" ht="13.5">
      <c r="A5835" s="179"/>
      <c r="B5835" s="179"/>
      <c r="C5835" s="179"/>
      <c r="D5835" s="179"/>
      <c r="E5835" s="251"/>
    </row>
    <row r="5836" spans="1:5" ht="13.5">
      <c r="A5836" s="179"/>
      <c r="B5836" s="179"/>
      <c r="C5836" s="179"/>
      <c r="D5836" s="179"/>
      <c r="E5836" s="251"/>
    </row>
    <row r="5837" spans="1:5" ht="13.5">
      <c r="A5837" s="179"/>
      <c r="B5837" s="179"/>
      <c r="C5837" s="179"/>
      <c r="D5837" s="179"/>
      <c r="E5837" s="251"/>
    </row>
    <row r="5838" spans="1:5" ht="13.5">
      <c r="A5838" s="179"/>
      <c r="B5838" s="179"/>
      <c r="C5838" s="179"/>
      <c r="D5838" s="179"/>
      <c r="E5838" s="251"/>
    </row>
    <row r="5839" spans="1:5" ht="13.5">
      <c r="A5839" s="179"/>
      <c r="B5839" s="179"/>
      <c r="C5839" s="179"/>
      <c r="D5839" s="179"/>
      <c r="E5839" s="251"/>
    </row>
    <row r="5840" spans="1:5" ht="13.5">
      <c r="A5840" s="179"/>
      <c r="B5840" s="179"/>
      <c r="C5840" s="179"/>
      <c r="D5840" s="179"/>
      <c r="E5840" s="251"/>
    </row>
    <row r="5841" spans="1:5" ht="13.5">
      <c r="A5841" s="179"/>
      <c r="B5841" s="179"/>
      <c r="C5841" s="179"/>
      <c r="D5841" s="179"/>
      <c r="E5841" s="251"/>
    </row>
    <row r="5842" spans="1:5" ht="13.5">
      <c r="A5842" s="179"/>
      <c r="B5842" s="179"/>
      <c r="C5842" s="179"/>
      <c r="D5842" s="179"/>
      <c r="E5842" s="251"/>
    </row>
    <row r="5843" spans="1:5" ht="13.5">
      <c r="A5843" s="179"/>
      <c r="B5843" s="179"/>
      <c r="C5843" s="179"/>
      <c r="D5843" s="179"/>
      <c r="E5843" s="251"/>
    </row>
    <row r="5844" spans="1:5" ht="13.5">
      <c r="A5844" s="179"/>
      <c r="B5844" s="179"/>
      <c r="C5844" s="179"/>
      <c r="D5844" s="179"/>
      <c r="E5844" s="251"/>
    </row>
    <row r="5845" spans="1:5" ht="13.5">
      <c r="A5845" s="179"/>
      <c r="B5845" s="179"/>
      <c r="C5845" s="179"/>
      <c r="D5845" s="179"/>
      <c r="E5845" s="251"/>
    </row>
    <row r="5846" spans="1:5" ht="13.5">
      <c r="A5846" s="179"/>
      <c r="B5846" s="179"/>
      <c r="C5846" s="179"/>
      <c r="D5846" s="179"/>
      <c r="E5846" s="251"/>
    </row>
    <row r="5847" spans="1:5" ht="13.5">
      <c r="A5847" s="179"/>
      <c r="B5847" s="179"/>
      <c r="C5847" s="179"/>
      <c r="D5847" s="179"/>
      <c r="E5847" s="251"/>
    </row>
    <row r="5848" spans="1:5" ht="13.5">
      <c r="A5848" s="179"/>
      <c r="B5848" s="179"/>
      <c r="C5848" s="179"/>
      <c r="D5848" s="179"/>
      <c r="E5848" s="251"/>
    </row>
    <row r="5849" spans="1:5" ht="13.5">
      <c r="A5849" s="179"/>
      <c r="B5849" s="179"/>
      <c r="C5849" s="179"/>
      <c r="D5849" s="179"/>
      <c r="E5849" s="251"/>
    </row>
    <row r="5850" spans="1:5" ht="13.5">
      <c r="A5850" s="179"/>
      <c r="B5850" s="179"/>
      <c r="C5850" s="179"/>
      <c r="D5850" s="179"/>
      <c r="E5850" s="251"/>
    </row>
    <row r="5851" spans="1:5" ht="13.5">
      <c r="A5851" s="179"/>
      <c r="B5851" s="179"/>
      <c r="C5851" s="179"/>
      <c r="D5851" s="179"/>
      <c r="E5851" s="251"/>
    </row>
    <row r="5852" spans="1:5" ht="13.5">
      <c r="A5852" s="179"/>
      <c r="B5852" s="179"/>
      <c r="C5852" s="179"/>
      <c r="D5852" s="179"/>
      <c r="E5852" s="251"/>
    </row>
    <row r="5853" spans="1:5" ht="13.5">
      <c r="A5853" s="179"/>
      <c r="B5853" s="179"/>
      <c r="C5853" s="179"/>
      <c r="D5853" s="179"/>
      <c r="E5853" s="251"/>
    </row>
    <row r="5854" spans="1:5" ht="13.5">
      <c r="A5854" s="179"/>
      <c r="B5854" s="179"/>
      <c r="C5854" s="179"/>
      <c r="D5854" s="179"/>
      <c r="E5854" s="251"/>
    </row>
    <row r="5855" spans="1:5" ht="13.5">
      <c r="A5855" s="179"/>
      <c r="B5855" s="179"/>
      <c r="C5855" s="179"/>
      <c r="D5855" s="179"/>
      <c r="E5855" s="251"/>
    </row>
    <row r="5856" spans="1:5" ht="13.5">
      <c r="A5856" s="179"/>
      <c r="B5856" s="179"/>
      <c r="C5856" s="179"/>
      <c r="D5856" s="179"/>
      <c r="E5856" s="251"/>
    </row>
    <row r="5857" spans="1:5" ht="13.5">
      <c r="A5857" s="179"/>
      <c r="B5857" s="179"/>
      <c r="C5857" s="179"/>
      <c r="D5857" s="179"/>
      <c r="E5857" s="251"/>
    </row>
    <row r="5858" spans="1:5" ht="13.5">
      <c r="A5858" s="179"/>
      <c r="B5858" s="179"/>
      <c r="C5858" s="179"/>
      <c r="D5858" s="179"/>
      <c r="E5858" s="251"/>
    </row>
    <row r="5859" spans="1:5" ht="13.5">
      <c r="A5859" s="179"/>
      <c r="B5859" s="179"/>
      <c r="C5859" s="179"/>
      <c r="D5859" s="179"/>
      <c r="E5859" s="251"/>
    </row>
    <row r="5860" spans="1:5" ht="13.5">
      <c r="A5860" s="179"/>
      <c r="B5860" s="179"/>
      <c r="C5860" s="179"/>
      <c r="D5860" s="179"/>
      <c r="E5860" s="251"/>
    </row>
    <row r="5861" spans="1:5" ht="13.5">
      <c r="A5861" s="179"/>
      <c r="B5861" s="179"/>
      <c r="C5861" s="179"/>
      <c r="D5861" s="179"/>
      <c r="E5861" s="251"/>
    </row>
    <row r="5862" spans="1:5" ht="13.5">
      <c r="A5862" s="179"/>
      <c r="B5862" s="179"/>
      <c r="C5862" s="179"/>
      <c r="D5862" s="179"/>
      <c r="E5862" s="251"/>
    </row>
    <row r="5863" spans="1:5" ht="13.5">
      <c r="A5863" s="179"/>
      <c r="B5863" s="179"/>
      <c r="C5863" s="179"/>
      <c r="D5863" s="179"/>
      <c r="E5863" s="251"/>
    </row>
    <row r="5864" spans="1:5" ht="13.5">
      <c r="A5864" s="179"/>
      <c r="B5864" s="179"/>
      <c r="C5864" s="179"/>
      <c r="D5864" s="179"/>
      <c r="E5864" s="251"/>
    </row>
    <row r="5865" spans="1:5" ht="13.5">
      <c r="A5865" s="179"/>
      <c r="B5865" s="179"/>
      <c r="C5865" s="179"/>
      <c r="D5865" s="179"/>
      <c r="E5865" s="251"/>
    </row>
    <row r="5866" spans="1:5" ht="13.5">
      <c r="A5866" s="179"/>
      <c r="B5866" s="179"/>
      <c r="C5866" s="179"/>
      <c r="D5866" s="179"/>
      <c r="E5866" s="251"/>
    </row>
    <row r="5867" spans="1:5" ht="13.5">
      <c r="A5867" s="179"/>
      <c r="B5867" s="179"/>
      <c r="C5867" s="179"/>
      <c r="D5867" s="179"/>
      <c r="E5867" s="251"/>
    </row>
    <row r="5868" spans="1:5" ht="13.5">
      <c r="A5868" s="179"/>
      <c r="B5868" s="179"/>
      <c r="C5868" s="179"/>
      <c r="D5868" s="179"/>
      <c r="E5868" s="251"/>
    </row>
    <row r="5869" spans="1:5" ht="13.5">
      <c r="A5869" s="179"/>
      <c r="B5869" s="179"/>
      <c r="C5869" s="179"/>
      <c r="D5869" s="179"/>
      <c r="E5869" s="251"/>
    </row>
    <row r="5870" spans="1:5" ht="13.5">
      <c r="A5870" s="179"/>
      <c r="B5870" s="179"/>
      <c r="C5870" s="179"/>
      <c r="D5870" s="179"/>
      <c r="E5870" s="251"/>
    </row>
    <row r="5871" spans="1:5" ht="13.5">
      <c r="A5871" s="179"/>
      <c r="B5871" s="179"/>
      <c r="C5871" s="179"/>
      <c r="D5871" s="179"/>
      <c r="E5871" s="251"/>
    </row>
    <row r="5872" spans="1:5" ht="13.5">
      <c r="A5872" s="179"/>
      <c r="B5872" s="179"/>
      <c r="C5872" s="179"/>
      <c r="D5872" s="179"/>
      <c r="E5872" s="251"/>
    </row>
    <row r="5873" spans="1:5" ht="13.5">
      <c r="A5873" s="179"/>
      <c r="B5873" s="179"/>
      <c r="C5873" s="179"/>
      <c r="D5873" s="179"/>
      <c r="E5873" s="251"/>
    </row>
    <row r="5874" spans="1:5" ht="13.5">
      <c r="A5874" s="179"/>
      <c r="B5874" s="179"/>
      <c r="C5874" s="179"/>
      <c r="D5874" s="179"/>
      <c r="E5874" s="251"/>
    </row>
    <row r="5875" spans="1:5" ht="13.5">
      <c r="A5875" s="179"/>
      <c r="B5875" s="179"/>
      <c r="C5875" s="179"/>
      <c r="D5875" s="179"/>
      <c r="E5875" s="251"/>
    </row>
    <row r="5876" spans="1:5" ht="13.5">
      <c r="A5876" s="179"/>
      <c r="B5876" s="179"/>
      <c r="C5876" s="179"/>
      <c r="D5876" s="179"/>
      <c r="E5876" s="251"/>
    </row>
    <row r="5877" spans="1:5" ht="13.5">
      <c r="A5877" s="179"/>
      <c r="B5877" s="179"/>
      <c r="C5877" s="179"/>
      <c r="D5877" s="179"/>
      <c r="E5877" s="251"/>
    </row>
    <row r="5878" spans="1:5" ht="13.5">
      <c r="A5878" s="179"/>
      <c r="B5878" s="179"/>
      <c r="C5878" s="179"/>
      <c r="D5878" s="179"/>
      <c r="E5878" s="251"/>
    </row>
    <row r="5879" spans="1:5" ht="13.5">
      <c r="A5879" s="179"/>
      <c r="B5879" s="179"/>
      <c r="C5879" s="179"/>
      <c r="D5879" s="179"/>
      <c r="E5879" s="251"/>
    </row>
    <row r="5880" spans="1:5" ht="13.5">
      <c r="A5880" s="179"/>
      <c r="B5880" s="179"/>
      <c r="C5880" s="179"/>
      <c r="D5880" s="179"/>
      <c r="E5880" s="251"/>
    </row>
    <row r="5881" spans="1:5" ht="13.5">
      <c r="A5881" s="179"/>
      <c r="B5881" s="179"/>
      <c r="C5881" s="179"/>
      <c r="D5881" s="179"/>
      <c r="E5881" s="251"/>
    </row>
    <row r="5882" spans="1:5" ht="13.5">
      <c r="A5882" s="179"/>
      <c r="B5882" s="179"/>
      <c r="C5882" s="179"/>
      <c r="D5882" s="179"/>
      <c r="E5882" s="251"/>
    </row>
    <row r="5883" spans="1:5" ht="13.5">
      <c r="A5883" s="179"/>
      <c r="B5883" s="179"/>
      <c r="C5883" s="179"/>
      <c r="D5883" s="179"/>
      <c r="E5883" s="251"/>
    </row>
    <row r="5884" spans="1:5" ht="13.5">
      <c r="A5884" s="179"/>
      <c r="B5884" s="179"/>
      <c r="C5884" s="179"/>
      <c r="D5884" s="179"/>
      <c r="E5884" s="251"/>
    </row>
    <row r="5885" spans="1:5" ht="13.5">
      <c r="A5885" s="179"/>
      <c r="B5885" s="179"/>
      <c r="C5885" s="179"/>
      <c r="D5885" s="179"/>
      <c r="E5885" s="251"/>
    </row>
    <row r="5886" spans="1:5" ht="13.5">
      <c r="A5886" s="179"/>
      <c r="B5886" s="179"/>
      <c r="C5886" s="179"/>
      <c r="D5886" s="179"/>
      <c r="E5886" s="251"/>
    </row>
    <row r="5887" spans="1:5" ht="13.5">
      <c r="A5887" s="179"/>
      <c r="B5887" s="179"/>
      <c r="C5887" s="179"/>
      <c r="D5887" s="179"/>
      <c r="E5887" s="251"/>
    </row>
    <row r="5888" spans="1:5" ht="13.5">
      <c r="A5888" s="179"/>
      <c r="B5888" s="179"/>
      <c r="C5888" s="179"/>
      <c r="D5888" s="179"/>
      <c r="E5888" s="251"/>
    </row>
    <row r="5889" spans="1:5" ht="13.5">
      <c r="A5889" s="179"/>
      <c r="B5889" s="179"/>
      <c r="C5889" s="179"/>
      <c r="D5889" s="179"/>
      <c r="E5889" s="251"/>
    </row>
    <row r="5890" spans="1:5" ht="13.5">
      <c r="A5890" s="179"/>
      <c r="B5890" s="179"/>
      <c r="C5890" s="179"/>
      <c r="D5890" s="179"/>
      <c r="E5890" s="251"/>
    </row>
    <row r="5891" spans="1:5" ht="13.5">
      <c r="A5891" s="179"/>
      <c r="B5891" s="179"/>
      <c r="C5891" s="179"/>
      <c r="D5891" s="179"/>
      <c r="E5891" s="251"/>
    </row>
    <row r="5892" spans="1:5" ht="13.5">
      <c r="A5892" s="179"/>
      <c r="B5892" s="179"/>
      <c r="C5892" s="179"/>
      <c r="D5892" s="179"/>
      <c r="E5892" s="251"/>
    </row>
    <row r="5893" spans="1:5" ht="13.5">
      <c r="A5893" s="179"/>
      <c r="B5893" s="179"/>
      <c r="C5893" s="179"/>
      <c r="D5893" s="179"/>
      <c r="E5893" s="251"/>
    </row>
    <row r="5894" spans="1:5" ht="13.5">
      <c r="A5894" s="179"/>
      <c r="B5894" s="179"/>
      <c r="C5894" s="179"/>
      <c r="D5894" s="179"/>
      <c r="E5894" s="251"/>
    </row>
    <row r="5895" spans="1:5" ht="13.5">
      <c r="A5895" s="179"/>
      <c r="B5895" s="179"/>
      <c r="C5895" s="179"/>
      <c r="D5895" s="179"/>
      <c r="E5895" s="251"/>
    </row>
    <row r="5896" spans="1:5" ht="13.5">
      <c r="A5896" s="179"/>
      <c r="B5896" s="179"/>
      <c r="C5896" s="179"/>
      <c r="D5896" s="179"/>
      <c r="E5896" s="251"/>
    </row>
    <row r="5897" spans="1:5" ht="13.5">
      <c r="A5897" s="179"/>
      <c r="B5897" s="179"/>
      <c r="C5897" s="179"/>
      <c r="D5897" s="179"/>
      <c r="E5897" s="251"/>
    </row>
    <row r="5898" spans="1:5" ht="13.5">
      <c r="A5898" s="179"/>
      <c r="B5898" s="179"/>
      <c r="C5898" s="179"/>
      <c r="D5898" s="179"/>
      <c r="E5898" s="251"/>
    </row>
    <row r="5899" spans="1:5" ht="13.5">
      <c r="A5899" s="179"/>
      <c r="B5899" s="179"/>
      <c r="C5899" s="179"/>
      <c r="D5899" s="179"/>
      <c r="E5899" s="251"/>
    </row>
    <row r="5900" spans="1:5" ht="13.5">
      <c r="A5900" s="179"/>
      <c r="B5900" s="179"/>
      <c r="C5900" s="179"/>
      <c r="D5900" s="179"/>
      <c r="E5900" s="251"/>
    </row>
    <row r="5901" spans="1:5" ht="13.5">
      <c r="A5901" s="179"/>
      <c r="B5901" s="179"/>
      <c r="C5901" s="179"/>
      <c r="D5901" s="179"/>
      <c r="E5901" s="251"/>
    </row>
    <row r="5902" spans="1:5" ht="13.5">
      <c r="A5902" s="179"/>
      <c r="B5902" s="179"/>
      <c r="C5902" s="179"/>
      <c r="D5902" s="179"/>
      <c r="E5902" s="251"/>
    </row>
    <row r="5903" spans="1:5" ht="13.5">
      <c r="A5903" s="179"/>
      <c r="B5903" s="179"/>
      <c r="C5903" s="179"/>
      <c r="D5903" s="179"/>
      <c r="E5903" s="251"/>
    </row>
    <row r="5904" spans="1:5" ht="13.5">
      <c r="A5904" s="179"/>
      <c r="B5904" s="179"/>
      <c r="C5904" s="179"/>
      <c r="D5904" s="179"/>
      <c r="E5904" s="251"/>
    </row>
    <row r="5905" spans="1:5" ht="13.5">
      <c r="A5905" s="179"/>
      <c r="B5905" s="179"/>
      <c r="C5905" s="179"/>
      <c r="D5905" s="179"/>
      <c r="E5905" s="251"/>
    </row>
    <row r="5906" spans="1:5" ht="13.5">
      <c r="A5906" s="179"/>
      <c r="B5906" s="179"/>
      <c r="C5906" s="179"/>
      <c r="D5906" s="179"/>
      <c r="E5906" s="251"/>
    </row>
    <row r="5907" spans="1:5" ht="13.5">
      <c r="A5907" s="179"/>
      <c r="B5907" s="179"/>
      <c r="C5907" s="179"/>
      <c r="D5907" s="179"/>
      <c r="E5907" s="251"/>
    </row>
    <row r="5908" spans="1:5" ht="13.5">
      <c r="A5908" s="179"/>
      <c r="B5908" s="179"/>
      <c r="C5908" s="179"/>
      <c r="D5908" s="179"/>
      <c r="E5908" s="251"/>
    </row>
    <row r="5909" spans="1:5" ht="13.5">
      <c r="A5909" s="179"/>
      <c r="B5909" s="179"/>
      <c r="C5909" s="179"/>
      <c r="D5909" s="179"/>
      <c r="E5909" s="251"/>
    </row>
    <row r="5910" spans="1:5" ht="13.5">
      <c r="A5910" s="179"/>
      <c r="B5910" s="179"/>
      <c r="C5910" s="179"/>
      <c r="D5910" s="179"/>
      <c r="E5910" s="251"/>
    </row>
    <row r="5911" spans="1:5" ht="13.5">
      <c r="A5911" s="179"/>
      <c r="B5911" s="179"/>
      <c r="C5911" s="179"/>
      <c r="D5911" s="179"/>
      <c r="E5911" s="251"/>
    </row>
    <row r="5912" spans="1:5" ht="13.5">
      <c r="A5912" s="179"/>
      <c r="B5912" s="179"/>
      <c r="C5912" s="179"/>
      <c r="D5912" s="179"/>
      <c r="E5912" s="251"/>
    </row>
    <row r="5913" spans="1:5" ht="13.5">
      <c r="A5913" s="179"/>
      <c r="B5913" s="179"/>
      <c r="C5913" s="179"/>
      <c r="D5913" s="179"/>
      <c r="E5913" s="251"/>
    </row>
    <row r="5914" spans="1:5" ht="13.5">
      <c r="A5914" s="179"/>
      <c r="B5914" s="179"/>
      <c r="C5914" s="179"/>
      <c r="D5914" s="179"/>
      <c r="E5914" s="251"/>
    </row>
    <row r="5915" spans="1:5" ht="13.5">
      <c r="A5915" s="179"/>
      <c r="B5915" s="179"/>
      <c r="C5915" s="179"/>
      <c r="D5915" s="179"/>
      <c r="E5915" s="251"/>
    </row>
    <row r="5916" spans="1:5" ht="13.5">
      <c r="A5916" s="179"/>
      <c r="B5916" s="179"/>
      <c r="C5916" s="179"/>
      <c r="D5916" s="179"/>
      <c r="E5916" s="251"/>
    </row>
    <row r="5917" spans="1:5" ht="13.5">
      <c r="A5917" s="179"/>
      <c r="B5917" s="179"/>
      <c r="C5917" s="179"/>
      <c r="D5917" s="179"/>
      <c r="E5917" s="251"/>
    </row>
    <row r="5918" spans="1:5" ht="13.5">
      <c r="A5918" s="179"/>
      <c r="B5918" s="179"/>
      <c r="C5918" s="179"/>
      <c r="D5918" s="179"/>
      <c r="E5918" s="251"/>
    </row>
    <row r="5919" spans="1:5" ht="13.5">
      <c r="A5919" s="179"/>
      <c r="B5919" s="179"/>
      <c r="C5919" s="179"/>
      <c r="D5919" s="179"/>
      <c r="E5919" s="251"/>
    </row>
    <row r="5920" spans="1:5" ht="13.5">
      <c r="A5920" s="179"/>
      <c r="B5920" s="179"/>
      <c r="C5920" s="179"/>
      <c r="D5920" s="179"/>
      <c r="E5920" s="251"/>
    </row>
    <row r="5921" spans="1:5" ht="13.5">
      <c r="A5921" s="179"/>
      <c r="B5921" s="179"/>
      <c r="C5921" s="179"/>
      <c r="D5921" s="179"/>
      <c r="E5921" s="251"/>
    </row>
    <row r="5922" spans="1:5" ht="13.5">
      <c r="A5922" s="179"/>
      <c r="B5922" s="179"/>
      <c r="C5922" s="179"/>
      <c r="D5922" s="179"/>
      <c r="E5922" s="251"/>
    </row>
    <row r="5923" spans="1:5" ht="13.5">
      <c r="A5923" s="179"/>
      <c r="B5923" s="179"/>
      <c r="C5923" s="179"/>
      <c r="D5923" s="179"/>
      <c r="E5923" s="251"/>
    </row>
    <row r="5924" spans="1:5" ht="13.5">
      <c r="A5924" s="179"/>
      <c r="B5924" s="179"/>
      <c r="C5924" s="179"/>
      <c r="D5924" s="179"/>
      <c r="E5924" s="251"/>
    </row>
    <row r="5925" spans="1:5" ht="13.5">
      <c r="A5925" s="179"/>
      <c r="B5925" s="179"/>
      <c r="C5925" s="179"/>
      <c r="D5925" s="179"/>
      <c r="E5925" s="251"/>
    </row>
    <row r="5926" spans="1:5" ht="13.5">
      <c r="A5926" s="179"/>
      <c r="B5926" s="179"/>
      <c r="C5926" s="179"/>
      <c r="D5926" s="179"/>
      <c r="E5926" s="251"/>
    </row>
    <row r="5927" spans="1:5" ht="13.5">
      <c r="A5927" s="179"/>
      <c r="B5927" s="179"/>
      <c r="C5927" s="179"/>
      <c r="D5927" s="179"/>
      <c r="E5927" s="251"/>
    </row>
    <row r="5928" spans="1:5" ht="13.5">
      <c r="A5928" s="179"/>
      <c r="B5928" s="179"/>
      <c r="C5928" s="179"/>
      <c r="D5928" s="179"/>
      <c r="E5928" s="251"/>
    </row>
    <row r="5929" spans="1:5" ht="13.5">
      <c r="A5929" s="179"/>
      <c r="B5929" s="179"/>
      <c r="C5929" s="179"/>
      <c r="D5929" s="179"/>
      <c r="E5929" s="251"/>
    </row>
    <row r="5930" spans="1:5" ht="13.5">
      <c r="A5930" s="179"/>
      <c r="B5930" s="179"/>
      <c r="C5930" s="179"/>
      <c r="D5930" s="179"/>
      <c r="E5930" s="251"/>
    </row>
    <row r="5931" spans="1:5" ht="13.5">
      <c r="A5931" s="179"/>
      <c r="B5931" s="179"/>
      <c r="C5931" s="179"/>
      <c r="D5931" s="179"/>
      <c r="E5931" s="251"/>
    </row>
    <row r="5932" spans="1:5" ht="13.5">
      <c r="A5932" s="179"/>
      <c r="B5932" s="179"/>
      <c r="C5932" s="179"/>
      <c r="D5932" s="179"/>
      <c r="E5932" s="251"/>
    </row>
    <row r="5933" spans="1:5" ht="13.5">
      <c r="A5933" s="179"/>
      <c r="B5933" s="179"/>
      <c r="C5933" s="179"/>
      <c r="D5933" s="179"/>
      <c r="E5933" s="251"/>
    </row>
    <row r="5934" spans="1:5" ht="13.5">
      <c r="A5934" s="179"/>
      <c r="B5934" s="179"/>
      <c r="C5934" s="179"/>
      <c r="D5934" s="179"/>
      <c r="E5934" s="251"/>
    </row>
    <row r="5935" spans="1:5" ht="13.5">
      <c r="A5935" s="179"/>
      <c r="B5935" s="179"/>
      <c r="C5935" s="179"/>
      <c r="D5935" s="179"/>
      <c r="E5935" s="251"/>
    </row>
    <row r="5936" spans="1:5" ht="13.5">
      <c r="A5936" s="179"/>
      <c r="B5936" s="179"/>
      <c r="C5936" s="179"/>
      <c r="D5936" s="179"/>
      <c r="E5936" s="251"/>
    </row>
    <row r="5937" spans="1:5" ht="13.5">
      <c r="A5937" s="179"/>
      <c r="B5937" s="179"/>
      <c r="C5937" s="179"/>
      <c r="D5937" s="179"/>
      <c r="E5937" s="251"/>
    </row>
    <row r="5938" spans="1:5" ht="13.5">
      <c r="A5938" s="179"/>
      <c r="B5938" s="179"/>
      <c r="C5938" s="179"/>
      <c r="D5938" s="179"/>
      <c r="E5938" s="251"/>
    </row>
    <row r="5939" spans="1:5" ht="13.5">
      <c r="A5939" s="179"/>
      <c r="B5939" s="179"/>
      <c r="C5939" s="179"/>
      <c r="D5939" s="179"/>
      <c r="E5939" s="251"/>
    </row>
    <row r="5940" spans="1:5" ht="13.5">
      <c r="A5940" s="179"/>
      <c r="B5940" s="179"/>
      <c r="C5940" s="179"/>
      <c r="D5940" s="179"/>
      <c r="E5940" s="251"/>
    </row>
    <row r="5941" spans="1:5" ht="13.5">
      <c r="A5941" s="179"/>
      <c r="B5941" s="179"/>
      <c r="C5941" s="179"/>
      <c r="D5941" s="179"/>
      <c r="E5941" s="251"/>
    </row>
    <row r="5942" spans="1:5" ht="13.5">
      <c r="A5942" s="179"/>
      <c r="B5942" s="179"/>
      <c r="C5942" s="179"/>
      <c r="D5942" s="179"/>
      <c r="E5942" s="251"/>
    </row>
    <row r="5943" spans="1:5" ht="13.5">
      <c r="A5943" s="179"/>
      <c r="B5943" s="179"/>
      <c r="C5943" s="179"/>
      <c r="D5943" s="179"/>
      <c r="E5943" s="251"/>
    </row>
    <row r="5944" spans="1:5" ht="13.5">
      <c r="A5944" s="179"/>
      <c r="B5944" s="179"/>
      <c r="C5944" s="179"/>
      <c r="D5944" s="179"/>
      <c r="E5944" s="251"/>
    </row>
    <row r="5945" spans="1:5" ht="13.5">
      <c r="A5945" s="179"/>
      <c r="B5945" s="179"/>
      <c r="C5945" s="179"/>
      <c r="D5945" s="179"/>
      <c r="E5945" s="251"/>
    </row>
    <row r="5946" spans="1:5" ht="13.5">
      <c r="A5946" s="179"/>
      <c r="B5946" s="179"/>
      <c r="C5946" s="179"/>
      <c r="D5946" s="179"/>
      <c r="E5946" s="251"/>
    </row>
    <row r="5947" spans="1:5" ht="13.5">
      <c r="A5947" s="179"/>
      <c r="B5947" s="179"/>
      <c r="C5947" s="179"/>
      <c r="D5947" s="179"/>
      <c r="E5947" s="251"/>
    </row>
    <row r="5948" spans="1:5" ht="13.5">
      <c r="A5948" s="179"/>
      <c r="B5948" s="179"/>
      <c r="C5948" s="179"/>
      <c r="D5948" s="179"/>
      <c r="E5948" s="251"/>
    </row>
    <row r="5949" spans="1:5" ht="13.5">
      <c r="A5949" s="179"/>
      <c r="B5949" s="179"/>
      <c r="C5949" s="179"/>
      <c r="D5949" s="179"/>
      <c r="E5949" s="251"/>
    </row>
    <row r="5950" spans="1:5" ht="13.5">
      <c r="A5950" s="179"/>
      <c r="B5950" s="179"/>
      <c r="C5950" s="179"/>
      <c r="D5950" s="179"/>
      <c r="E5950" s="251"/>
    </row>
    <row r="5951" spans="1:5" ht="13.5">
      <c r="A5951" s="179"/>
      <c r="B5951" s="179"/>
      <c r="C5951" s="179"/>
      <c r="D5951" s="179"/>
      <c r="E5951" s="251"/>
    </row>
    <row r="5952" spans="1:5" ht="13.5">
      <c r="A5952" s="179"/>
      <c r="B5952" s="179"/>
      <c r="C5952" s="179"/>
      <c r="D5952" s="179"/>
      <c r="E5952" s="251"/>
    </row>
    <row r="5953" spans="1:5" ht="13.5">
      <c r="A5953" s="179"/>
      <c r="B5953" s="179"/>
      <c r="C5953" s="179"/>
      <c r="D5953" s="179"/>
      <c r="E5953" s="251"/>
    </row>
    <row r="5954" spans="1:5" ht="13.5">
      <c r="A5954" s="179"/>
      <c r="B5954" s="179"/>
      <c r="C5954" s="179"/>
      <c r="D5954" s="179"/>
      <c r="E5954" s="251"/>
    </row>
    <row r="5955" spans="1:5" ht="13.5">
      <c r="A5955" s="179"/>
      <c r="B5955" s="179"/>
      <c r="C5955" s="179"/>
      <c r="D5955" s="179"/>
      <c r="E5955" s="251"/>
    </row>
    <row r="5956" spans="1:5" ht="13.5">
      <c r="A5956" s="179"/>
      <c r="B5956" s="179"/>
      <c r="C5956" s="179"/>
      <c r="D5956" s="179"/>
      <c r="E5956" s="251"/>
    </row>
    <row r="5957" spans="1:5" ht="13.5">
      <c r="A5957" s="179"/>
      <c r="B5957" s="179"/>
      <c r="C5957" s="179"/>
      <c r="D5957" s="179"/>
      <c r="E5957" s="251"/>
    </row>
    <row r="5958" spans="1:5" ht="13.5">
      <c r="A5958" s="179"/>
      <c r="B5958" s="179"/>
      <c r="C5958" s="179"/>
      <c r="D5958" s="179"/>
      <c r="E5958" s="251"/>
    </row>
    <row r="5959" spans="1:5" ht="13.5">
      <c r="A5959" s="179"/>
      <c r="B5959" s="179"/>
      <c r="C5959" s="179"/>
      <c r="D5959" s="179"/>
      <c r="E5959" s="251"/>
    </row>
    <row r="5960" spans="1:5" ht="13.5">
      <c r="A5960" s="179"/>
      <c r="B5960" s="179"/>
      <c r="C5960" s="179"/>
      <c r="D5960" s="179"/>
      <c r="E5960" s="251"/>
    </row>
    <row r="5961" spans="1:5" ht="13.5">
      <c r="A5961" s="179"/>
      <c r="B5961" s="179"/>
      <c r="C5961" s="179"/>
      <c r="D5961" s="179"/>
      <c r="E5961" s="251"/>
    </row>
    <row r="5962" spans="1:5" ht="13.5">
      <c r="A5962" s="179"/>
      <c r="B5962" s="179"/>
      <c r="C5962" s="179"/>
      <c r="D5962" s="179"/>
      <c r="E5962" s="251"/>
    </row>
    <row r="5963" spans="1:5" ht="13.5">
      <c r="A5963" s="179"/>
      <c r="B5963" s="179"/>
      <c r="C5963" s="179"/>
      <c r="D5963" s="179"/>
      <c r="E5963" s="251"/>
    </row>
    <row r="5964" spans="1:5" ht="13.5">
      <c r="A5964" s="179"/>
      <c r="B5964" s="179"/>
      <c r="C5964" s="179"/>
      <c r="D5964" s="179"/>
      <c r="E5964" s="251"/>
    </row>
    <row r="5965" spans="1:5" ht="13.5">
      <c r="A5965" s="179"/>
      <c r="B5965" s="179"/>
      <c r="C5965" s="179"/>
      <c r="D5965" s="179"/>
      <c r="E5965" s="251"/>
    </row>
    <row r="5966" spans="1:5" ht="13.5">
      <c r="A5966" s="179"/>
      <c r="B5966" s="179"/>
      <c r="C5966" s="179"/>
      <c r="D5966" s="179"/>
      <c r="E5966" s="251"/>
    </row>
    <row r="5967" spans="1:5" ht="13.5">
      <c r="A5967" s="179"/>
      <c r="B5967" s="179"/>
      <c r="C5967" s="179"/>
      <c r="D5967" s="179"/>
      <c r="E5967" s="251"/>
    </row>
    <row r="5968" spans="1:5" ht="13.5">
      <c r="A5968" s="179"/>
      <c r="B5968" s="179"/>
      <c r="C5968" s="179"/>
      <c r="D5968" s="179"/>
      <c r="E5968" s="251"/>
    </row>
    <row r="5969" spans="1:5" ht="13.5">
      <c r="A5969" s="179"/>
      <c r="B5969" s="179"/>
      <c r="C5969" s="179"/>
      <c r="D5969" s="179"/>
      <c r="E5969" s="251"/>
    </row>
    <row r="5970" spans="1:5" ht="13.5">
      <c r="A5970" s="179"/>
      <c r="B5970" s="179"/>
      <c r="C5970" s="179"/>
      <c r="D5970" s="179"/>
      <c r="E5970" s="251"/>
    </row>
    <row r="5971" spans="1:5" ht="13.5">
      <c r="A5971" s="179"/>
      <c r="B5971" s="179"/>
      <c r="C5971" s="179"/>
      <c r="D5971" s="179"/>
      <c r="E5971" s="251"/>
    </row>
    <row r="5972" spans="1:5" ht="13.5">
      <c r="A5972" s="179"/>
      <c r="B5972" s="179"/>
      <c r="C5972" s="179"/>
      <c r="D5972" s="179"/>
      <c r="E5972" s="251"/>
    </row>
    <row r="5973" spans="1:5" ht="13.5">
      <c r="A5973" s="179"/>
      <c r="B5973" s="179"/>
      <c r="C5973" s="179"/>
      <c r="D5973" s="179"/>
      <c r="E5973" s="251"/>
    </row>
    <row r="5974" spans="1:5" ht="13.5">
      <c r="A5974" s="179"/>
      <c r="B5974" s="179"/>
      <c r="C5974" s="179"/>
      <c r="D5974" s="179"/>
      <c r="E5974" s="251"/>
    </row>
    <row r="5975" spans="1:5" ht="13.5">
      <c r="A5975" s="179"/>
      <c r="B5975" s="179"/>
      <c r="C5975" s="179"/>
      <c r="D5975" s="179"/>
      <c r="E5975" s="251"/>
    </row>
    <row r="5976" spans="1:5" ht="13.5">
      <c r="A5976" s="179"/>
      <c r="B5976" s="179"/>
      <c r="C5976" s="179"/>
      <c r="D5976" s="179"/>
      <c r="E5976" s="251"/>
    </row>
    <row r="5977" spans="1:5" ht="13.5">
      <c r="A5977" s="179"/>
      <c r="B5977" s="179"/>
      <c r="C5977" s="179"/>
      <c r="D5977" s="179"/>
      <c r="E5977" s="251"/>
    </row>
    <row r="5978" spans="1:5" ht="13.5">
      <c r="A5978" s="179"/>
      <c r="B5978" s="179"/>
      <c r="C5978" s="179"/>
      <c r="D5978" s="179"/>
      <c r="E5978" s="251"/>
    </row>
    <row r="5979" spans="1:5" ht="13.5">
      <c r="A5979" s="179"/>
      <c r="B5979" s="179"/>
      <c r="C5979" s="179"/>
      <c r="D5979" s="179"/>
      <c r="E5979" s="251"/>
    </row>
    <row r="5980" spans="1:5" ht="13.5">
      <c r="A5980" s="179"/>
      <c r="B5980" s="179"/>
      <c r="C5980" s="179"/>
      <c r="D5980" s="179"/>
      <c r="E5980" s="251"/>
    </row>
    <row r="5981" spans="1:5" ht="13.5">
      <c r="A5981" s="179"/>
      <c r="B5981" s="179"/>
      <c r="C5981" s="179"/>
      <c r="D5981" s="179"/>
      <c r="E5981" s="251"/>
    </row>
    <row r="5982" spans="1:5" ht="13.5">
      <c r="A5982" s="179"/>
      <c r="B5982" s="179"/>
      <c r="C5982" s="179"/>
      <c r="D5982" s="179"/>
      <c r="E5982" s="251"/>
    </row>
    <row r="5983" spans="1:5" ht="13.5">
      <c r="A5983" s="179"/>
      <c r="B5983" s="179"/>
      <c r="C5983" s="179"/>
      <c r="D5983" s="179"/>
      <c r="E5983" s="251"/>
    </row>
    <row r="5984" spans="1:5" ht="13.5">
      <c r="A5984" s="179"/>
      <c r="B5984" s="179"/>
      <c r="C5984" s="179"/>
      <c r="D5984" s="179"/>
      <c r="E5984" s="251"/>
    </row>
    <row r="5985" spans="1:5" ht="13.5">
      <c r="A5985" s="179"/>
      <c r="B5985" s="179"/>
      <c r="C5985" s="179"/>
      <c r="D5985" s="179"/>
      <c r="E5985" s="251"/>
    </row>
    <row r="5986" spans="1:5" ht="13.5">
      <c r="A5986" s="179"/>
      <c r="B5986" s="179"/>
      <c r="C5986" s="179"/>
      <c r="D5986" s="179"/>
      <c r="E5986" s="251"/>
    </row>
    <row r="5987" spans="1:5" ht="13.5">
      <c r="A5987" s="179"/>
      <c r="B5987" s="179"/>
      <c r="C5987" s="179"/>
      <c r="D5987" s="179"/>
      <c r="E5987" s="251"/>
    </row>
    <row r="5988" spans="1:5" ht="13.5">
      <c r="A5988" s="179"/>
      <c r="B5988" s="179"/>
      <c r="C5988" s="179"/>
      <c r="D5988" s="179"/>
      <c r="E5988" s="251"/>
    </row>
    <row r="5989" spans="1:5" ht="13.5">
      <c r="A5989" s="179"/>
      <c r="B5989" s="179"/>
      <c r="C5989" s="179"/>
      <c r="D5989" s="179"/>
      <c r="E5989" s="251"/>
    </row>
    <row r="5990" spans="1:5" ht="13.5">
      <c r="A5990" s="179"/>
      <c r="B5990" s="179"/>
      <c r="C5990" s="179"/>
      <c r="D5990" s="179"/>
      <c r="E5990" s="251"/>
    </row>
    <row r="5991" spans="1:5" ht="13.5">
      <c r="A5991" s="179"/>
      <c r="B5991" s="179"/>
      <c r="C5991" s="179"/>
      <c r="D5991" s="179"/>
      <c r="E5991" s="251"/>
    </row>
    <row r="5992" spans="1:5" ht="13.5">
      <c r="A5992" s="179"/>
      <c r="B5992" s="179"/>
      <c r="C5992" s="179"/>
      <c r="D5992" s="179"/>
      <c r="E5992" s="251"/>
    </row>
    <row r="5993" spans="1:5" ht="13.5">
      <c r="A5993" s="179"/>
      <c r="B5993" s="179"/>
      <c r="C5993" s="179"/>
      <c r="D5993" s="179"/>
      <c r="E5993" s="251"/>
    </row>
    <row r="5994" spans="1:5" ht="13.5">
      <c r="A5994" s="179"/>
      <c r="B5994" s="179"/>
      <c r="C5994" s="179"/>
      <c r="D5994" s="179"/>
      <c r="E5994" s="251"/>
    </row>
    <row r="5995" spans="1:5" ht="13.5">
      <c r="A5995" s="179"/>
      <c r="B5995" s="179"/>
      <c r="C5995" s="179"/>
      <c r="D5995" s="179"/>
      <c r="E5995" s="251"/>
    </row>
    <row r="5996" spans="1:5" ht="13.5">
      <c r="A5996" s="179"/>
      <c r="B5996" s="179"/>
      <c r="C5996" s="179"/>
      <c r="D5996" s="179"/>
      <c r="E5996" s="251"/>
    </row>
    <row r="5997" spans="1:5" ht="13.5">
      <c r="A5997" s="179"/>
      <c r="B5997" s="179"/>
      <c r="C5997" s="179"/>
      <c r="D5997" s="179"/>
      <c r="E5997" s="251"/>
    </row>
    <row r="5998" spans="1:5" ht="13.5">
      <c r="A5998" s="179"/>
      <c r="B5998" s="179"/>
      <c r="C5998" s="179"/>
      <c r="D5998" s="179"/>
      <c r="E5998" s="251"/>
    </row>
    <row r="5999" spans="1:5" ht="13.5">
      <c r="A5999" s="179"/>
      <c r="B5999" s="179"/>
      <c r="C5999" s="179"/>
      <c r="D5999" s="179"/>
      <c r="E5999" s="251"/>
    </row>
    <row r="6000" spans="1:5" ht="13.5">
      <c r="A6000" s="179"/>
      <c r="B6000" s="179"/>
      <c r="C6000" s="179"/>
      <c r="D6000" s="179"/>
      <c r="E6000" s="251"/>
    </row>
    <row r="6001" spans="1:5" ht="13.5">
      <c r="A6001" s="179"/>
      <c r="B6001" s="179"/>
      <c r="C6001" s="179"/>
      <c r="D6001" s="179"/>
      <c r="E6001" s="251"/>
    </row>
    <row r="6002" spans="1:5" ht="13.5">
      <c r="A6002" s="179"/>
      <c r="B6002" s="179"/>
      <c r="C6002" s="179"/>
      <c r="D6002" s="179"/>
      <c r="E6002" s="251"/>
    </row>
    <row r="6003" spans="1:5" ht="13.5">
      <c r="A6003" s="179"/>
      <c r="B6003" s="179"/>
      <c r="C6003" s="179"/>
      <c r="D6003" s="179"/>
      <c r="E6003" s="251"/>
    </row>
    <row r="6004" spans="1:5" ht="13.5">
      <c r="A6004" s="179"/>
      <c r="B6004" s="179"/>
      <c r="C6004" s="179"/>
      <c r="D6004" s="179"/>
      <c r="E6004" s="251"/>
    </row>
    <row r="6005" spans="1:5" ht="13.5">
      <c r="A6005" s="179"/>
      <c r="B6005" s="179"/>
      <c r="C6005" s="179"/>
      <c r="D6005" s="179"/>
      <c r="E6005" s="251"/>
    </row>
    <row r="6006" spans="1:5" ht="13.5">
      <c r="A6006" s="179"/>
      <c r="B6006" s="179"/>
      <c r="C6006" s="179"/>
      <c r="D6006" s="179"/>
      <c r="E6006" s="251"/>
    </row>
    <row r="6007" spans="1:5" ht="13.5">
      <c r="A6007" s="179"/>
      <c r="B6007" s="179"/>
      <c r="C6007" s="179"/>
      <c r="D6007" s="179"/>
      <c r="E6007" s="251"/>
    </row>
    <row r="6008" spans="1:5" ht="13.5">
      <c r="A6008" s="179"/>
      <c r="B6008" s="179"/>
      <c r="C6008" s="179"/>
      <c r="D6008" s="179"/>
      <c r="E6008" s="251"/>
    </row>
    <row r="6009" spans="1:5" ht="13.5">
      <c r="A6009" s="179"/>
      <c r="B6009" s="179"/>
      <c r="C6009" s="179"/>
      <c r="D6009" s="179"/>
      <c r="E6009" s="251"/>
    </row>
    <row r="6010" spans="1:5" ht="13.5">
      <c r="A6010" s="179"/>
      <c r="B6010" s="179"/>
      <c r="C6010" s="179"/>
      <c r="D6010" s="179"/>
      <c r="E6010" s="251"/>
    </row>
    <row r="6011" spans="1:5" ht="13.5">
      <c r="A6011" s="179"/>
      <c r="B6011" s="179"/>
      <c r="C6011" s="179"/>
      <c r="D6011" s="179"/>
      <c r="E6011" s="251"/>
    </row>
    <row r="6012" spans="1:5" ht="13.5">
      <c r="A6012" s="179"/>
      <c r="B6012" s="179"/>
      <c r="C6012" s="179"/>
      <c r="D6012" s="179"/>
      <c r="E6012" s="251"/>
    </row>
    <row r="6013" spans="1:5" ht="13.5">
      <c r="A6013" s="179"/>
      <c r="B6013" s="179"/>
      <c r="C6013" s="179"/>
      <c r="D6013" s="179"/>
      <c r="E6013" s="251"/>
    </row>
    <row r="6014" spans="1:5" ht="13.5">
      <c r="A6014" s="179"/>
      <c r="B6014" s="179"/>
      <c r="C6014" s="179"/>
      <c r="D6014" s="179"/>
      <c r="E6014" s="251"/>
    </row>
    <row r="6015" spans="1:5" ht="13.5">
      <c r="A6015" s="179"/>
      <c r="B6015" s="179"/>
      <c r="C6015" s="179"/>
      <c r="D6015" s="179"/>
      <c r="E6015" s="251"/>
    </row>
    <row r="6016" spans="1:5" ht="13.5">
      <c r="A6016" s="179"/>
      <c r="B6016" s="179"/>
      <c r="C6016" s="179"/>
      <c r="D6016" s="179"/>
      <c r="E6016" s="251"/>
    </row>
    <row r="6017" spans="1:5" ht="13.5">
      <c r="A6017" s="179"/>
      <c r="B6017" s="179"/>
      <c r="C6017" s="179"/>
      <c r="D6017" s="179"/>
      <c r="E6017" s="251"/>
    </row>
    <row r="6018" spans="1:5" ht="13.5">
      <c r="A6018" s="179"/>
      <c r="B6018" s="179"/>
      <c r="C6018" s="179"/>
      <c r="D6018" s="179"/>
      <c r="E6018" s="251"/>
    </row>
    <row r="6019" spans="1:5" ht="13.5">
      <c r="A6019" s="179"/>
      <c r="B6019" s="179"/>
      <c r="C6019" s="179"/>
      <c r="D6019" s="179"/>
      <c r="E6019" s="251"/>
    </row>
    <row r="6020" spans="1:5" ht="13.5">
      <c r="A6020" s="179"/>
      <c r="B6020" s="179"/>
      <c r="C6020" s="179"/>
      <c r="D6020" s="179"/>
      <c r="E6020" s="251"/>
    </row>
    <row r="6021" spans="1:5" ht="13.5">
      <c r="A6021" s="179"/>
      <c r="B6021" s="179"/>
      <c r="C6021" s="179"/>
      <c r="D6021" s="179"/>
      <c r="E6021" s="251"/>
    </row>
    <row r="6022" spans="1:5" ht="13.5">
      <c r="A6022" s="179"/>
      <c r="B6022" s="179"/>
      <c r="C6022" s="179"/>
      <c r="D6022" s="179"/>
      <c r="E6022" s="251"/>
    </row>
    <row r="6023" spans="1:5" ht="13.5">
      <c r="A6023" s="179"/>
      <c r="B6023" s="179"/>
      <c r="C6023" s="179"/>
      <c r="D6023" s="179"/>
      <c r="E6023" s="251"/>
    </row>
    <row r="6024" spans="1:5" ht="13.5">
      <c r="A6024" s="179"/>
      <c r="B6024" s="179"/>
      <c r="C6024" s="179"/>
      <c r="D6024" s="179"/>
      <c r="E6024" s="251"/>
    </row>
    <row r="6025" spans="1:5" ht="13.5">
      <c r="A6025" s="179"/>
      <c r="B6025" s="179"/>
      <c r="C6025" s="179"/>
      <c r="D6025" s="179"/>
      <c r="E6025" s="251"/>
    </row>
    <row r="6026" spans="1:5" ht="13.5">
      <c r="A6026" s="179"/>
      <c r="B6026" s="179"/>
      <c r="C6026" s="179"/>
      <c r="D6026" s="179"/>
      <c r="E6026" s="251"/>
    </row>
    <row r="6027" spans="1:5" ht="13.5">
      <c r="A6027" s="179"/>
      <c r="B6027" s="179"/>
      <c r="C6027" s="179"/>
      <c r="D6027" s="179"/>
      <c r="E6027" s="251"/>
    </row>
    <row r="6028" spans="1:5" ht="13.5">
      <c r="A6028" s="179"/>
      <c r="B6028" s="179"/>
      <c r="C6028" s="179"/>
      <c r="D6028" s="179"/>
      <c r="E6028" s="251"/>
    </row>
    <row r="6029" spans="1:5" ht="13.5">
      <c r="A6029" s="179"/>
      <c r="B6029" s="179"/>
      <c r="C6029" s="179"/>
      <c r="D6029" s="179"/>
      <c r="E6029" s="251"/>
    </row>
    <row r="6030" spans="1:5" ht="13.5">
      <c r="A6030" s="179"/>
      <c r="B6030" s="179"/>
      <c r="C6030" s="179"/>
      <c r="D6030" s="179"/>
      <c r="E6030" s="251"/>
    </row>
    <row r="6031" spans="1:5" ht="13.5">
      <c r="A6031" s="179"/>
      <c r="B6031" s="179"/>
      <c r="C6031" s="179"/>
      <c r="D6031" s="179"/>
      <c r="E6031" s="251"/>
    </row>
    <row r="6032" spans="1:5" ht="13.5">
      <c r="A6032" s="179"/>
      <c r="B6032" s="179"/>
      <c r="C6032" s="179"/>
      <c r="D6032" s="179"/>
      <c r="E6032" s="251"/>
    </row>
    <row r="6033" spans="1:5" ht="13.5">
      <c r="A6033" s="179"/>
      <c r="B6033" s="179"/>
      <c r="C6033" s="179"/>
      <c r="D6033" s="179"/>
      <c r="E6033" s="251"/>
    </row>
    <row r="6034" spans="1:5" ht="13.5">
      <c r="A6034" s="179"/>
      <c r="B6034" s="179"/>
      <c r="C6034" s="179"/>
      <c r="D6034" s="179"/>
      <c r="E6034" s="251"/>
    </row>
    <row r="6035" spans="1:5" ht="13.5">
      <c r="A6035" s="179"/>
      <c r="B6035" s="179"/>
      <c r="C6035" s="179"/>
      <c r="D6035" s="179"/>
      <c r="E6035" s="251"/>
    </row>
    <row r="6036" spans="1:5" ht="13.5">
      <c r="A6036" s="179"/>
      <c r="B6036" s="179"/>
      <c r="C6036" s="179"/>
      <c r="D6036" s="179"/>
      <c r="E6036" s="251"/>
    </row>
    <row r="6037" spans="1:5" ht="13.5">
      <c r="A6037" s="179"/>
      <c r="B6037" s="179"/>
      <c r="C6037" s="179"/>
      <c r="D6037" s="179"/>
      <c r="E6037" s="251"/>
    </row>
    <row r="6038" spans="1:5" ht="13.5">
      <c r="A6038" s="179"/>
      <c r="B6038" s="179"/>
      <c r="C6038" s="179"/>
      <c r="D6038" s="179"/>
      <c r="E6038" s="251"/>
    </row>
    <row r="6039" spans="1:5" ht="13.5">
      <c r="A6039" s="179"/>
      <c r="B6039" s="179"/>
      <c r="C6039" s="179"/>
      <c r="D6039" s="179"/>
      <c r="E6039" s="251"/>
    </row>
    <row r="6040" spans="1:5" ht="13.5">
      <c r="A6040" s="179"/>
      <c r="B6040" s="179"/>
      <c r="C6040" s="179"/>
      <c r="D6040" s="179"/>
      <c r="E6040" s="251"/>
    </row>
    <row r="6041" spans="1:5" ht="13.5">
      <c r="A6041" s="179"/>
      <c r="B6041" s="179"/>
      <c r="C6041" s="179"/>
      <c r="D6041" s="179"/>
      <c r="E6041" s="251"/>
    </row>
    <row r="6042" spans="1:5" ht="13.5">
      <c r="A6042" s="179"/>
      <c r="B6042" s="179"/>
      <c r="C6042" s="179"/>
      <c r="D6042" s="179"/>
      <c r="E6042" s="251"/>
    </row>
    <row r="6043" spans="1:5" ht="13.5">
      <c r="A6043" s="179"/>
      <c r="B6043" s="179"/>
      <c r="C6043" s="179"/>
      <c r="D6043" s="179"/>
      <c r="E6043" s="251"/>
    </row>
    <row r="6044" spans="1:5" ht="13.5">
      <c r="A6044" s="179"/>
      <c r="B6044" s="179"/>
      <c r="C6044" s="179"/>
      <c r="D6044" s="179"/>
      <c r="E6044" s="251"/>
    </row>
    <row r="6045" spans="1:5" ht="13.5">
      <c r="A6045" s="179"/>
      <c r="B6045" s="179"/>
      <c r="C6045" s="179"/>
      <c r="D6045" s="179"/>
      <c r="E6045" s="251"/>
    </row>
    <row r="6046" spans="1:5" ht="13.5">
      <c r="A6046" s="179"/>
      <c r="B6046" s="179"/>
      <c r="C6046" s="179"/>
      <c r="D6046" s="179"/>
      <c r="E6046" s="251"/>
    </row>
    <row r="6047" spans="1:5" ht="13.5">
      <c r="A6047" s="179"/>
      <c r="B6047" s="179"/>
      <c r="C6047" s="179"/>
      <c r="D6047" s="179"/>
      <c r="E6047" s="251"/>
    </row>
    <row r="6048" spans="1:5" ht="13.5">
      <c r="A6048" s="179"/>
      <c r="B6048" s="179"/>
      <c r="C6048" s="179"/>
      <c r="D6048" s="179"/>
      <c r="E6048" s="251"/>
    </row>
    <row r="6049" spans="1:5" ht="13.5">
      <c r="A6049" s="179"/>
      <c r="B6049" s="179"/>
      <c r="C6049" s="179"/>
      <c r="D6049" s="179"/>
      <c r="E6049" s="251"/>
    </row>
    <row r="6050" spans="1:5" ht="13.5">
      <c r="A6050" s="179"/>
      <c r="B6050" s="179"/>
      <c r="C6050" s="179"/>
      <c r="D6050" s="179"/>
      <c r="E6050" s="251"/>
    </row>
    <row r="6051" spans="1:5" ht="13.5">
      <c r="A6051" s="179"/>
      <c r="B6051" s="179"/>
      <c r="C6051" s="179"/>
      <c r="D6051" s="179"/>
      <c r="E6051" s="251"/>
    </row>
    <row r="6052" spans="1:5" ht="13.5">
      <c r="A6052" s="179"/>
      <c r="B6052" s="179"/>
      <c r="C6052" s="179"/>
      <c r="D6052" s="179"/>
      <c r="E6052" s="251"/>
    </row>
    <row r="6053" spans="1:5" ht="13.5">
      <c r="A6053" s="179"/>
      <c r="B6053" s="179"/>
      <c r="C6053" s="179"/>
      <c r="D6053" s="179"/>
      <c r="E6053" s="251"/>
    </row>
    <row r="6054" spans="1:5" ht="13.5">
      <c r="A6054" s="179"/>
      <c r="B6054" s="179"/>
      <c r="C6054" s="179"/>
      <c r="D6054" s="179"/>
      <c r="E6054" s="251"/>
    </row>
    <row r="6055" spans="1:5" ht="13.5">
      <c r="A6055" s="179"/>
      <c r="B6055" s="179"/>
      <c r="C6055" s="179"/>
      <c r="D6055" s="179"/>
      <c r="E6055" s="251"/>
    </row>
    <row r="6056" spans="1:5" ht="13.5">
      <c r="A6056" s="179"/>
      <c r="B6056" s="179"/>
      <c r="C6056" s="179"/>
      <c r="D6056" s="179"/>
      <c r="E6056" s="251"/>
    </row>
    <row r="6057" spans="1:5" ht="13.5">
      <c r="A6057" s="179"/>
      <c r="B6057" s="179"/>
      <c r="C6057" s="179"/>
      <c r="D6057" s="179"/>
      <c r="E6057" s="251"/>
    </row>
    <row r="6058" spans="1:5" ht="13.5">
      <c r="A6058" s="179"/>
      <c r="B6058" s="179"/>
      <c r="C6058" s="179"/>
      <c r="D6058" s="179"/>
      <c r="E6058" s="251"/>
    </row>
    <row r="6059" spans="1:5" ht="13.5">
      <c r="A6059" s="179"/>
      <c r="B6059" s="179"/>
      <c r="C6059" s="179"/>
      <c r="D6059" s="179"/>
      <c r="E6059" s="251"/>
    </row>
    <row r="6060" spans="1:5" ht="13.5">
      <c r="A6060" s="179"/>
      <c r="B6060" s="179"/>
      <c r="C6060" s="179"/>
      <c r="D6060" s="179"/>
      <c r="E6060" s="251"/>
    </row>
    <row r="6061" spans="1:5" ht="13.5">
      <c r="A6061" s="179"/>
      <c r="B6061" s="179"/>
      <c r="C6061" s="179"/>
      <c r="D6061" s="179"/>
      <c r="E6061" s="251"/>
    </row>
    <row r="6062" spans="1:5" ht="13.5">
      <c r="A6062" s="179"/>
      <c r="B6062" s="179"/>
      <c r="C6062" s="179"/>
      <c r="D6062" s="179"/>
      <c r="E6062" s="251"/>
    </row>
    <row r="6063" spans="1:5" ht="13.5">
      <c r="A6063" s="179"/>
      <c r="B6063" s="179"/>
      <c r="C6063" s="179"/>
      <c r="D6063" s="179"/>
      <c r="E6063" s="251"/>
    </row>
    <row r="6064" spans="1:5" ht="13.5">
      <c r="A6064" s="179"/>
      <c r="B6064" s="179"/>
      <c r="C6064" s="179"/>
      <c r="D6064" s="179"/>
      <c r="E6064" s="251"/>
    </row>
    <row r="6065" spans="1:5" ht="13.5">
      <c r="A6065" s="179"/>
      <c r="B6065" s="179"/>
      <c r="C6065" s="179"/>
      <c r="D6065" s="179"/>
      <c r="E6065" s="251"/>
    </row>
    <row r="6066" spans="1:5" ht="13.5">
      <c r="A6066" s="179"/>
      <c r="B6066" s="179"/>
      <c r="C6066" s="179"/>
      <c r="D6066" s="179"/>
      <c r="E6066" s="251"/>
    </row>
    <row r="6067" spans="1:5" ht="13.5">
      <c r="A6067" s="179"/>
      <c r="B6067" s="179"/>
      <c r="C6067" s="179"/>
      <c r="D6067" s="179"/>
      <c r="E6067" s="251"/>
    </row>
    <row r="6068" spans="1:5" ht="13.5">
      <c r="A6068" s="179"/>
      <c r="B6068" s="179"/>
      <c r="C6068" s="179"/>
      <c r="D6068" s="179"/>
      <c r="E6068" s="251"/>
    </row>
    <row r="6069" spans="1:5" ht="13.5">
      <c r="A6069" s="179"/>
      <c r="B6069" s="179"/>
      <c r="C6069" s="179"/>
      <c r="D6069" s="179"/>
      <c r="E6069" s="251"/>
    </row>
    <row r="6070" spans="1:5" ht="13.5">
      <c r="A6070" s="179"/>
      <c r="B6070" s="179"/>
      <c r="C6070" s="179"/>
      <c r="D6070" s="179"/>
      <c r="E6070" s="251"/>
    </row>
    <row r="6071" spans="1:5" ht="13.5">
      <c r="A6071" s="179"/>
      <c r="B6071" s="179"/>
      <c r="C6071" s="179"/>
      <c r="D6071" s="179"/>
      <c r="E6071" s="251"/>
    </row>
    <row r="6072" spans="1:5" ht="13.5">
      <c r="A6072" s="179"/>
      <c r="B6072" s="179"/>
      <c r="C6072" s="179"/>
      <c r="D6072" s="179"/>
      <c r="E6072" s="251"/>
    </row>
    <row r="6073" spans="1:5" ht="13.5">
      <c r="A6073" s="179"/>
      <c r="B6073" s="179"/>
      <c r="C6073" s="179"/>
      <c r="D6073" s="179"/>
      <c r="E6073" s="251"/>
    </row>
    <row r="6074" spans="1:5" ht="13.5">
      <c r="A6074" s="179"/>
      <c r="B6074" s="179"/>
      <c r="C6074" s="179"/>
      <c r="D6074" s="179"/>
      <c r="E6074" s="251"/>
    </row>
    <row r="6075" spans="1:5" ht="13.5">
      <c r="A6075" s="179"/>
      <c r="B6075" s="179"/>
      <c r="C6075" s="179"/>
      <c r="D6075" s="179"/>
      <c r="E6075" s="251"/>
    </row>
    <row r="6076" spans="1:5" ht="13.5">
      <c r="A6076" s="179"/>
      <c r="B6076" s="179"/>
      <c r="C6076" s="179"/>
      <c r="D6076" s="179"/>
      <c r="E6076" s="251"/>
    </row>
    <row r="6077" spans="1:5" ht="13.5">
      <c r="A6077" s="179"/>
      <c r="B6077" s="179"/>
      <c r="C6077" s="179"/>
      <c r="D6077" s="179"/>
      <c r="E6077" s="251"/>
    </row>
    <row r="6078" spans="1:5" ht="13.5">
      <c r="A6078" s="179"/>
      <c r="B6078" s="179"/>
      <c r="C6078" s="179"/>
      <c r="D6078" s="179"/>
      <c r="E6078" s="251"/>
    </row>
    <row r="6079" spans="1:5" ht="13.5">
      <c r="A6079" s="179"/>
      <c r="B6079" s="179"/>
      <c r="C6079" s="179"/>
      <c r="D6079" s="179"/>
      <c r="E6079" s="251"/>
    </row>
    <row r="6080" spans="1:5" ht="13.5">
      <c r="A6080" s="179"/>
      <c r="B6080" s="179"/>
      <c r="C6080" s="179"/>
      <c r="D6080" s="179"/>
      <c r="E6080" s="251"/>
    </row>
    <row r="6081" spans="1:5" ht="13.5">
      <c r="A6081" s="179"/>
      <c r="B6081" s="179"/>
      <c r="C6081" s="179"/>
      <c r="D6081" s="179"/>
      <c r="E6081" s="251"/>
    </row>
    <row r="6082" spans="1:5" ht="13.5">
      <c r="A6082" s="179"/>
      <c r="B6082" s="179"/>
      <c r="C6082" s="179"/>
      <c r="D6082" s="179"/>
      <c r="E6082" s="251"/>
    </row>
    <row r="6083" spans="1:5" ht="13.5">
      <c r="A6083" s="179"/>
      <c r="B6083" s="179"/>
      <c r="C6083" s="179"/>
      <c r="D6083" s="179"/>
      <c r="E6083" s="251"/>
    </row>
    <row r="6084" spans="1:5" ht="13.5">
      <c r="A6084" s="179"/>
      <c r="B6084" s="179"/>
      <c r="C6084" s="179"/>
      <c r="D6084" s="179"/>
      <c r="E6084" s="251"/>
    </row>
    <row r="6085" spans="1:5" ht="13.5">
      <c r="A6085" s="179"/>
      <c r="B6085" s="179"/>
      <c r="C6085" s="179"/>
      <c r="D6085" s="179"/>
      <c r="E6085" s="251"/>
    </row>
    <row r="6086" spans="1:5" ht="13.5">
      <c r="A6086" s="179"/>
      <c r="B6086" s="179"/>
      <c r="C6086" s="179"/>
      <c r="D6086" s="179"/>
      <c r="E6086" s="251"/>
    </row>
    <row r="6087" spans="1:5" ht="13.5">
      <c r="A6087" s="179"/>
      <c r="B6087" s="179"/>
      <c r="C6087" s="179"/>
      <c r="D6087" s="179"/>
      <c r="E6087" s="251"/>
    </row>
    <row r="6088" spans="1:5" ht="13.5">
      <c r="A6088" s="179"/>
      <c r="B6088" s="179"/>
      <c r="C6088" s="179"/>
      <c r="D6088" s="179"/>
      <c r="E6088" s="251"/>
    </row>
    <row r="6089" spans="1:5" ht="13.5">
      <c r="A6089" s="179"/>
      <c r="B6089" s="179"/>
      <c r="C6089" s="179"/>
      <c r="D6089" s="179"/>
      <c r="E6089" s="251"/>
    </row>
    <row r="6090" spans="1:5" ht="13.5">
      <c r="A6090" s="179"/>
      <c r="B6090" s="179"/>
      <c r="C6090" s="179"/>
      <c r="D6090" s="179"/>
      <c r="E6090" s="251"/>
    </row>
    <row r="6091" spans="1:5" ht="13.5">
      <c r="A6091" s="179"/>
      <c r="B6091" s="179"/>
      <c r="C6091" s="179"/>
      <c r="D6091" s="179"/>
      <c r="E6091" s="251"/>
    </row>
    <row r="6092" spans="1:5" ht="13.5">
      <c r="A6092" s="179"/>
      <c r="B6092" s="179"/>
      <c r="C6092" s="179"/>
      <c r="D6092" s="179"/>
      <c r="E6092" s="251"/>
    </row>
    <row r="6093" spans="1:5" ht="13.5">
      <c r="A6093" s="179"/>
      <c r="B6093" s="179"/>
      <c r="C6093" s="179"/>
      <c r="D6093" s="179"/>
      <c r="E6093" s="251"/>
    </row>
    <row r="6094" spans="1:5" ht="13.5">
      <c r="A6094" s="179"/>
      <c r="B6094" s="179"/>
      <c r="C6094" s="179"/>
      <c r="D6094" s="179"/>
      <c r="E6094" s="251"/>
    </row>
    <row r="6095" spans="1:5" ht="13.5">
      <c r="A6095" s="179"/>
      <c r="B6095" s="179"/>
      <c r="C6095" s="179"/>
      <c r="D6095" s="179"/>
      <c r="E6095" s="251"/>
    </row>
    <row r="6096" spans="1:5" ht="13.5">
      <c r="A6096" s="179"/>
      <c r="B6096" s="179"/>
      <c r="C6096" s="179"/>
      <c r="D6096" s="179"/>
      <c r="E6096" s="251"/>
    </row>
    <row r="6097" spans="1:5" ht="13.5">
      <c r="A6097" s="179"/>
      <c r="B6097" s="179"/>
      <c r="C6097" s="179"/>
      <c r="D6097" s="179"/>
      <c r="E6097" s="251"/>
    </row>
    <row r="6098" spans="1:5" ht="13.5">
      <c r="A6098" s="179"/>
      <c r="B6098" s="179"/>
      <c r="C6098" s="179"/>
      <c r="D6098" s="179"/>
      <c r="E6098" s="251"/>
    </row>
    <row r="6099" spans="1:5" ht="13.5">
      <c r="A6099" s="179"/>
      <c r="B6099" s="179"/>
      <c r="C6099" s="179"/>
      <c r="D6099" s="179"/>
      <c r="E6099" s="251"/>
    </row>
    <row r="6100" spans="1:5" ht="13.5">
      <c r="A6100" s="179"/>
      <c r="B6100" s="179"/>
      <c r="C6100" s="179"/>
      <c r="D6100" s="179"/>
      <c r="E6100" s="251"/>
    </row>
    <row r="6101" spans="1:5" ht="13.5">
      <c r="A6101" s="179"/>
      <c r="B6101" s="179"/>
      <c r="C6101" s="179"/>
      <c r="D6101" s="179"/>
      <c r="E6101" s="251"/>
    </row>
    <row r="6102" spans="1:5" ht="13.5">
      <c r="A6102" s="179"/>
      <c r="B6102" s="179"/>
      <c r="C6102" s="179"/>
      <c r="D6102" s="179"/>
      <c r="E6102" s="251"/>
    </row>
    <row r="6103" spans="1:5" ht="13.5">
      <c r="A6103" s="179"/>
      <c r="B6103" s="179"/>
      <c r="C6103" s="179"/>
      <c r="D6103" s="179"/>
      <c r="E6103" s="251"/>
    </row>
    <row r="6104" spans="1:5" ht="13.5">
      <c r="A6104" s="179"/>
      <c r="B6104" s="179"/>
      <c r="C6104" s="179"/>
      <c r="D6104" s="179"/>
      <c r="E6104" s="251"/>
    </row>
    <row r="6105" spans="1:5" ht="13.5">
      <c r="A6105" s="179"/>
      <c r="B6105" s="179"/>
      <c r="C6105" s="179"/>
      <c r="D6105" s="179"/>
      <c r="E6105" s="251"/>
    </row>
    <row r="6106" spans="1:5" ht="13.5">
      <c r="A6106" s="179"/>
      <c r="B6106" s="179"/>
      <c r="C6106" s="179"/>
      <c r="D6106" s="179"/>
      <c r="E6106" s="251"/>
    </row>
    <row r="6107" spans="1:5" ht="13.5">
      <c r="A6107" s="179"/>
      <c r="B6107" s="179"/>
      <c r="C6107" s="179"/>
      <c r="D6107" s="179"/>
      <c r="E6107" s="251"/>
    </row>
    <row r="6108" spans="1:5" ht="13.5">
      <c r="A6108" s="179"/>
      <c r="B6108" s="179"/>
      <c r="C6108" s="179"/>
      <c r="D6108" s="179"/>
      <c r="E6108" s="251"/>
    </row>
    <row r="6109" spans="1:5" ht="13.5">
      <c r="A6109" s="179"/>
      <c r="B6109" s="179"/>
      <c r="C6109" s="179"/>
      <c r="D6109" s="179"/>
      <c r="E6109" s="251"/>
    </row>
    <row r="6110" spans="1:5" ht="13.5">
      <c r="A6110" s="179"/>
      <c r="B6110" s="179"/>
      <c r="C6110" s="179"/>
      <c r="D6110" s="179"/>
      <c r="E6110" s="251"/>
    </row>
    <row r="6111" spans="1:5" ht="13.5">
      <c r="A6111" s="179"/>
      <c r="B6111" s="179"/>
      <c r="C6111" s="179"/>
      <c r="D6111" s="179"/>
      <c r="E6111" s="251"/>
    </row>
    <row r="6112" spans="1:5" ht="13.5">
      <c r="A6112" s="179"/>
      <c r="B6112" s="179"/>
      <c r="C6112" s="179"/>
      <c r="D6112" s="179"/>
      <c r="E6112" s="251"/>
    </row>
    <row r="6113" spans="1:5" ht="13.5">
      <c r="A6113" s="179"/>
      <c r="B6113" s="179"/>
      <c r="C6113" s="179"/>
      <c r="D6113" s="179"/>
      <c r="E6113" s="251"/>
    </row>
    <row r="6114" spans="1:5" ht="13.5">
      <c r="A6114" s="179"/>
      <c r="B6114" s="179"/>
      <c r="C6114" s="179"/>
      <c r="D6114" s="179"/>
      <c r="E6114" s="251"/>
    </row>
    <row r="6115" spans="1:5" ht="13.5">
      <c r="A6115" s="179"/>
      <c r="B6115" s="179"/>
      <c r="C6115" s="179"/>
      <c r="D6115" s="179"/>
      <c r="E6115" s="251"/>
    </row>
    <row r="6116" spans="1:5" ht="13.5">
      <c r="A6116" s="179"/>
      <c r="B6116" s="179"/>
      <c r="C6116" s="179"/>
      <c r="D6116" s="179"/>
      <c r="E6116" s="251"/>
    </row>
    <row r="6117" spans="1:5" ht="13.5">
      <c r="A6117" s="179"/>
      <c r="B6117" s="179"/>
      <c r="C6117" s="179"/>
      <c r="D6117" s="179"/>
      <c r="E6117" s="251"/>
    </row>
    <row r="6118" spans="1:5" ht="13.5">
      <c r="A6118" s="179"/>
      <c r="B6118" s="179"/>
      <c r="C6118" s="179"/>
      <c r="D6118" s="179"/>
      <c r="E6118" s="251"/>
    </row>
    <row r="6119" spans="1:5" ht="13.5">
      <c r="A6119" s="179"/>
      <c r="B6119" s="179"/>
      <c r="C6119" s="179"/>
      <c r="D6119" s="179"/>
      <c r="E6119" s="251"/>
    </row>
    <row r="6120" spans="1:5" ht="13.5">
      <c r="A6120" s="179"/>
      <c r="B6120" s="179"/>
      <c r="C6120" s="179"/>
      <c r="D6120" s="179"/>
      <c r="E6120" s="251"/>
    </row>
    <row r="6121" spans="1:5" ht="13.5">
      <c r="A6121" s="179"/>
      <c r="B6121" s="179"/>
      <c r="C6121" s="179"/>
      <c r="D6121" s="179"/>
      <c r="E6121" s="251"/>
    </row>
    <row r="6122" spans="1:5" ht="13.5">
      <c r="A6122" s="179"/>
      <c r="B6122" s="179"/>
      <c r="C6122" s="179"/>
      <c r="D6122" s="179"/>
      <c r="E6122" s="251"/>
    </row>
    <row r="6123" spans="1:5" ht="13.5">
      <c r="A6123" s="179"/>
      <c r="B6123" s="179"/>
      <c r="C6123" s="179"/>
      <c r="D6123" s="179"/>
      <c r="E6123" s="251"/>
    </row>
    <row r="6124" spans="1:5" ht="13.5">
      <c r="A6124" s="179"/>
      <c r="B6124" s="179"/>
      <c r="C6124" s="179"/>
      <c r="D6124" s="179"/>
      <c r="E6124" s="251"/>
    </row>
    <row r="6125" spans="1:5" ht="13.5">
      <c r="A6125" s="179"/>
      <c r="B6125" s="179"/>
      <c r="C6125" s="179"/>
      <c r="D6125" s="179"/>
      <c r="E6125" s="251"/>
    </row>
    <row r="6126" spans="1:5" ht="13.5">
      <c r="A6126" s="179"/>
      <c r="B6126" s="179"/>
      <c r="C6126" s="179"/>
      <c r="D6126" s="179"/>
      <c r="E6126" s="251"/>
    </row>
    <row r="6127" spans="1:5" ht="13.5">
      <c r="A6127" s="179"/>
      <c r="B6127" s="179"/>
      <c r="C6127" s="179"/>
      <c r="D6127" s="179"/>
      <c r="E6127" s="251"/>
    </row>
    <row r="6128" spans="1:5" ht="13.5">
      <c r="A6128" s="179"/>
      <c r="B6128" s="179"/>
      <c r="C6128" s="179"/>
      <c r="D6128" s="179"/>
      <c r="E6128" s="251"/>
    </row>
    <row r="6129" spans="1:5" ht="13.5">
      <c r="A6129" s="179"/>
      <c r="B6129" s="179"/>
      <c r="C6129" s="179"/>
      <c r="D6129" s="179"/>
      <c r="E6129" s="251"/>
    </row>
    <row r="6130" spans="1:5" ht="13.5">
      <c r="A6130" s="179"/>
      <c r="B6130" s="179"/>
      <c r="C6130" s="179"/>
      <c r="D6130" s="179"/>
      <c r="E6130" s="251"/>
    </row>
    <row r="6131" spans="1:5" ht="13.5">
      <c r="A6131" s="179"/>
      <c r="B6131" s="179"/>
      <c r="C6131" s="179"/>
      <c r="D6131" s="179"/>
      <c r="E6131" s="251"/>
    </row>
    <row r="6132" spans="1:5" ht="13.5">
      <c r="A6132" s="179"/>
      <c r="B6132" s="179"/>
      <c r="C6132" s="179"/>
      <c r="D6132" s="179"/>
      <c r="E6132" s="251"/>
    </row>
    <row r="6133" spans="1:5" ht="13.5">
      <c r="A6133" s="179"/>
      <c r="B6133" s="179"/>
      <c r="C6133" s="179"/>
      <c r="D6133" s="179"/>
      <c r="E6133" s="251"/>
    </row>
    <row r="6134" spans="1:5" ht="13.5">
      <c r="A6134" s="179"/>
      <c r="B6134" s="179"/>
      <c r="C6134" s="179"/>
      <c r="D6134" s="179"/>
      <c r="E6134" s="251"/>
    </row>
    <row r="6135" spans="1:5" ht="13.5">
      <c r="A6135" s="179"/>
      <c r="B6135" s="179"/>
      <c r="C6135" s="179"/>
      <c r="D6135" s="179"/>
      <c r="E6135" s="251"/>
    </row>
    <row r="6136" spans="1:5" ht="13.5">
      <c r="A6136" s="179"/>
      <c r="B6136" s="179"/>
      <c r="C6136" s="179"/>
      <c r="D6136" s="179"/>
      <c r="E6136" s="251"/>
    </row>
    <row r="6137" spans="1:5" ht="13.5">
      <c r="A6137" s="179"/>
      <c r="B6137" s="179"/>
      <c r="C6137" s="179"/>
      <c r="D6137" s="179"/>
      <c r="E6137" s="251"/>
    </row>
    <row r="6138" spans="1:5" ht="13.5">
      <c r="A6138" s="179"/>
      <c r="B6138" s="179"/>
      <c r="C6138" s="179"/>
      <c r="D6138" s="179"/>
      <c r="E6138" s="251"/>
    </row>
    <row r="6139" spans="1:5" ht="13.5">
      <c r="A6139" s="179"/>
      <c r="B6139" s="179"/>
      <c r="C6139" s="179"/>
      <c r="D6139" s="179"/>
      <c r="E6139" s="251"/>
    </row>
    <row r="6140" spans="1:5" ht="13.5">
      <c r="A6140" s="179"/>
      <c r="B6140" s="179"/>
      <c r="C6140" s="179"/>
      <c r="D6140" s="179"/>
      <c r="E6140" s="251"/>
    </row>
    <row r="6141" spans="1:5" ht="13.5">
      <c r="A6141" s="179"/>
      <c r="B6141" s="179"/>
      <c r="C6141" s="179"/>
      <c r="D6141" s="179"/>
      <c r="E6141" s="251"/>
    </row>
    <row r="6142" spans="1:5" ht="13.5">
      <c r="A6142" s="179"/>
      <c r="B6142" s="179"/>
      <c r="C6142" s="179"/>
      <c r="D6142" s="179"/>
      <c r="E6142" s="251"/>
    </row>
    <row r="6143" spans="1:5" ht="13.5">
      <c r="A6143" s="179"/>
      <c r="B6143" s="179"/>
      <c r="C6143" s="179"/>
      <c r="D6143" s="179"/>
      <c r="E6143" s="251"/>
    </row>
    <row r="6144" spans="1:5" ht="13.5">
      <c r="A6144" s="179"/>
      <c r="B6144" s="179"/>
      <c r="C6144" s="179"/>
      <c r="D6144" s="179"/>
      <c r="E6144" s="251"/>
    </row>
    <row r="6145" spans="1:5" ht="13.5">
      <c r="A6145" s="179"/>
      <c r="B6145" s="179"/>
      <c r="C6145" s="179"/>
      <c r="D6145" s="179"/>
      <c r="E6145" s="251"/>
    </row>
    <row r="6146" spans="1:5" ht="13.5">
      <c r="A6146" s="179"/>
      <c r="B6146" s="179"/>
      <c r="C6146" s="179"/>
      <c r="D6146" s="179"/>
      <c r="E6146" s="251"/>
    </row>
    <row r="6147" spans="1:5" ht="13.5">
      <c r="A6147" s="179"/>
      <c r="B6147" s="179"/>
      <c r="C6147" s="179"/>
      <c r="D6147" s="179"/>
      <c r="E6147" s="251"/>
    </row>
    <row r="6148" spans="1:5" ht="13.5">
      <c r="A6148" s="179"/>
      <c r="B6148" s="179"/>
      <c r="C6148" s="179"/>
      <c r="D6148" s="179"/>
      <c r="E6148" s="251"/>
    </row>
    <row r="6149" spans="1:5" ht="13.5">
      <c r="A6149" s="179"/>
      <c r="B6149" s="179"/>
      <c r="C6149" s="179"/>
      <c r="D6149" s="179"/>
      <c r="E6149" s="251"/>
    </row>
    <row r="6150" spans="1:5" ht="13.5">
      <c r="A6150" s="179"/>
      <c r="B6150" s="179"/>
      <c r="C6150" s="179"/>
      <c r="D6150" s="179"/>
      <c r="E6150" s="251"/>
    </row>
    <row r="6151" spans="1:5" ht="13.5">
      <c r="A6151" s="179"/>
      <c r="B6151" s="179"/>
      <c r="C6151" s="179"/>
      <c r="D6151" s="179"/>
      <c r="E6151" s="251"/>
    </row>
    <row r="6152" spans="1:5" ht="13.5">
      <c r="A6152" s="179"/>
      <c r="B6152" s="179"/>
      <c r="C6152" s="179"/>
      <c r="D6152" s="179"/>
      <c r="E6152" s="251"/>
    </row>
    <row r="6153" spans="1:5" ht="13.5">
      <c r="A6153" s="179"/>
      <c r="B6153" s="179"/>
      <c r="C6153" s="179"/>
      <c r="D6153" s="179"/>
      <c r="E6153" s="251"/>
    </row>
    <row r="6154" spans="1:5" ht="13.5">
      <c r="A6154" s="179"/>
      <c r="B6154" s="179"/>
      <c r="C6154" s="179"/>
      <c r="D6154" s="179"/>
      <c r="E6154" s="251"/>
    </row>
    <row r="6155" spans="1:5" ht="13.5">
      <c r="A6155" s="179"/>
      <c r="B6155" s="179"/>
      <c r="C6155" s="179"/>
      <c r="D6155" s="179"/>
      <c r="E6155" s="251"/>
    </row>
    <row r="6156" spans="1:5" ht="13.5">
      <c r="A6156" s="179"/>
      <c r="B6156" s="179"/>
      <c r="C6156" s="179"/>
      <c r="D6156" s="179"/>
      <c r="E6156" s="251"/>
    </row>
    <row r="6157" spans="1:5" ht="13.5">
      <c r="A6157" s="179"/>
      <c r="B6157" s="179"/>
      <c r="C6157" s="179"/>
      <c r="D6157" s="179"/>
      <c r="E6157" s="251"/>
    </row>
    <row r="6158" spans="1:5" ht="13.5">
      <c r="A6158" s="179"/>
      <c r="B6158" s="179"/>
      <c r="C6158" s="179"/>
      <c r="D6158" s="179"/>
      <c r="E6158" s="251"/>
    </row>
    <row r="6159" spans="1:5" ht="13.5">
      <c r="A6159" s="179"/>
      <c r="B6159" s="179"/>
      <c r="C6159" s="179"/>
      <c r="D6159" s="179"/>
      <c r="E6159" s="251"/>
    </row>
    <row r="6160" spans="1:5" ht="13.5">
      <c r="A6160" s="179"/>
      <c r="B6160" s="179"/>
      <c r="C6160" s="179"/>
      <c r="D6160" s="179"/>
      <c r="E6160" s="251"/>
    </row>
    <row r="6161" spans="1:5" ht="13.5">
      <c r="A6161" s="179"/>
      <c r="B6161" s="179"/>
      <c r="C6161" s="179"/>
      <c r="D6161" s="179"/>
      <c r="E6161" s="251"/>
    </row>
    <row r="6162" spans="1:5" ht="13.5">
      <c r="A6162" s="179"/>
      <c r="B6162" s="179"/>
      <c r="C6162" s="179"/>
      <c r="D6162" s="179"/>
      <c r="E6162" s="251"/>
    </row>
    <row r="6163" spans="1:5" ht="13.5">
      <c r="A6163" s="179"/>
      <c r="B6163" s="179"/>
      <c r="C6163" s="179"/>
      <c r="D6163" s="179"/>
      <c r="E6163" s="251"/>
    </row>
    <row r="6164" spans="1:5" ht="13.5">
      <c r="A6164" s="179"/>
      <c r="B6164" s="179"/>
      <c r="C6164" s="179"/>
      <c r="D6164" s="179"/>
      <c r="E6164" s="251"/>
    </row>
    <row r="6165" spans="1:5" ht="13.5">
      <c r="A6165" s="179"/>
      <c r="B6165" s="179"/>
      <c r="C6165" s="179"/>
      <c r="D6165" s="179"/>
      <c r="E6165" s="251"/>
    </row>
    <row r="6166" spans="1:5" ht="13.5">
      <c r="A6166" s="179"/>
      <c r="B6166" s="179"/>
      <c r="C6166" s="179"/>
      <c r="D6166" s="179"/>
      <c r="E6166" s="251"/>
    </row>
    <row r="6167" spans="1:5" ht="13.5">
      <c r="A6167" s="179"/>
      <c r="B6167" s="179"/>
      <c r="C6167" s="179"/>
      <c r="D6167" s="179"/>
      <c r="E6167" s="251"/>
    </row>
    <row r="6168" spans="1:5" ht="13.5">
      <c r="A6168" s="179"/>
      <c r="B6168" s="179"/>
      <c r="C6168" s="179"/>
      <c r="D6168" s="179"/>
      <c r="E6168" s="251"/>
    </row>
    <row r="6169" spans="1:5" ht="13.5">
      <c r="A6169" s="179"/>
      <c r="B6169" s="179"/>
      <c r="C6169" s="179"/>
      <c r="D6169" s="179"/>
      <c r="E6169" s="251"/>
    </row>
    <row r="6170" spans="1:5" ht="13.5">
      <c r="A6170" s="179"/>
      <c r="B6170" s="179"/>
      <c r="C6170" s="179"/>
      <c r="D6170" s="179"/>
      <c r="E6170" s="251"/>
    </row>
    <row r="6171" spans="1:5" ht="13.5">
      <c r="A6171" s="179"/>
      <c r="B6171" s="179"/>
      <c r="C6171" s="179"/>
      <c r="D6171" s="179"/>
      <c r="E6171" s="251"/>
    </row>
    <row r="6172" spans="1:5" ht="13.5">
      <c r="A6172" s="179"/>
      <c r="B6172" s="179"/>
      <c r="C6172" s="179"/>
      <c r="D6172" s="179"/>
      <c r="E6172" s="251"/>
    </row>
    <row r="6173" spans="1:5" ht="13.5">
      <c r="A6173" s="179"/>
      <c r="B6173" s="179"/>
      <c r="C6173" s="179"/>
      <c r="D6173" s="179"/>
      <c r="E6173" s="251"/>
    </row>
    <row r="6174" spans="1:5" ht="13.5">
      <c r="A6174" s="179"/>
      <c r="B6174" s="179"/>
      <c r="C6174" s="179"/>
      <c r="D6174" s="179"/>
      <c r="E6174" s="251"/>
    </row>
    <row r="6175" spans="1:5" ht="13.5">
      <c r="A6175" s="179"/>
      <c r="B6175" s="179"/>
      <c r="C6175" s="179"/>
      <c r="D6175" s="179"/>
      <c r="E6175" s="251"/>
    </row>
    <row r="6176" spans="1:5" ht="13.5">
      <c r="A6176" s="179"/>
      <c r="B6176" s="179"/>
      <c r="C6176" s="179"/>
      <c r="D6176" s="179"/>
      <c r="E6176" s="251"/>
    </row>
    <row r="6177" spans="1:5" ht="13.5">
      <c r="A6177" s="179"/>
      <c r="B6177" s="179"/>
      <c r="C6177" s="179"/>
      <c r="D6177" s="179"/>
      <c r="E6177" s="251"/>
    </row>
    <row r="6178" spans="1:5" ht="13.5">
      <c r="A6178" s="179"/>
      <c r="B6178" s="179"/>
      <c r="C6178" s="179"/>
      <c r="D6178" s="179"/>
      <c r="E6178" s="251"/>
    </row>
    <row r="6179" spans="1:5" ht="13.5">
      <c r="A6179" s="179"/>
      <c r="B6179" s="179"/>
      <c r="C6179" s="179"/>
      <c r="D6179" s="179"/>
      <c r="E6179" s="251"/>
    </row>
    <row r="6180" spans="1:5" ht="13.5">
      <c r="A6180" s="179"/>
      <c r="B6180" s="179"/>
      <c r="C6180" s="179"/>
      <c r="D6180" s="179"/>
      <c r="E6180" s="251"/>
    </row>
    <row r="6181" spans="1:5" ht="13.5">
      <c r="A6181" s="179"/>
      <c r="B6181" s="179"/>
      <c r="C6181" s="179"/>
      <c r="D6181" s="179"/>
      <c r="E6181" s="251"/>
    </row>
    <row r="6182" spans="1:5" ht="13.5">
      <c r="A6182" s="179"/>
      <c r="B6182" s="179"/>
      <c r="C6182" s="179"/>
      <c r="D6182" s="179"/>
      <c r="E6182" s="251"/>
    </row>
    <row r="6183" spans="1:5" ht="13.5">
      <c r="A6183" s="179"/>
      <c r="B6183" s="179"/>
      <c r="C6183" s="179"/>
      <c r="D6183" s="179"/>
      <c r="E6183" s="251"/>
    </row>
    <row r="6184" spans="1:5" ht="13.5">
      <c r="A6184" s="179"/>
      <c r="B6184" s="179"/>
      <c r="C6184" s="179"/>
      <c r="D6184" s="179"/>
      <c r="E6184" s="251"/>
    </row>
    <row r="6185" spans="1:5" ht="13.5">
      <c r="A6185" s="179"/>
      <c r="B6185" s="179"/>
      <c r="C6185" s="179"/>
      <c r="D6185" s="179"/>
      <c r="E6185" s="251"/>
    </row>
    <row r="6186" spans="1:5" ht="13.5">
      <c r="A6186" s="179"/>
      <c r="B6186" s="179"/>
      <c r="C6186" s="179"/>
      <c r="D6186" s="179"/>
      <c r="E6186" s="251"/>
    </row>
    <row r="6187" spans="1:5" ht="13.5">
      <c r="A6187" s="179"/>
      <c r="B6187" s="179"/>
      <c r="C6187" s="179"/>
      <c r="D6187" s="179"/>
      <c r="E6187" s="251"/>
    </row>
    <row r="6188" spans="1:5" ht="13.5">
      <c r="A6188" s="179"/>
      <c r="B6188" s="179"/>
      <c r="C6188" s="179"/>
      <c r="D6188" s="179"/>
      <c r="E6188" s="251"/>
    </row>
    <row r="6189" spans="1:5" ht="13.5">
      <c r="A6189" s="179"/>
      <c r="B6189" s="179"/>
      <c r="C6189" s="179"/>
      <c r="D6189" s="179"/>
      <c r="E6189" s="251"/>
    </row>
    <row r="6190" spans="1:5" ht="13.5">
      <c r="A6190" s="179"/>
      <c r="B6190" s="179"/>
      <c r="C6190" s="179"/>
      <c r="D6190" s="179"/>
      <c r="E6190" s="251"/>
    </row>
    <row r="6191" spans="1:5" ht="13.5">
      <c r="A6191" s="179"/>
      <c r="B6191" s="179"/>
      <c r="C6191" s="179"/>
      <c r="D6191" s="179"/>
      <c r="E6191" s="251"/>
    </row>
    <row r="6192" spans="1:5" ht="13.5">
      <c r="A6192" s="179"/>
      <c r="B6192" s="179"/>
      <c r="C6192" s="179"/>
      <c r="D6192" s="179"/>
      <c r="E6192" s="251"/>
    </row>
    <row r="6193" spans="1:5" ht="13.5">
      <c r="A6193" s="179"/>
      <c r="B6193" s="179"/>
      <c r="C6193" s="179"/>
      <c r="D6193" s="179"/>
      <c r="E6193" s="251"/>
    </row>
    <row r="6194" spans="1:5" ht="13.5">
      <c r="A6194" s="179"/>
      <c r="B6194" s="179"/>
      <c r="C6194" s="179"/>
      <c r="D6194" s="179"/>
      <c r="E6194" s="251"/>
    </row>
    <row r="6195" spans="1:5" ht="13.5">
      <c r="A6195" s="179"/>
      <c r="B6195" s="179"/>
      <c r="C6195" s="179"/>
      <c r="D6195" s="179"/>
      <c r="E6195" s="251"/>
    </row>
    <row r="6196" spans="1:5" ht="13.5">
      <c r="A6196" s="179"/>
      <c r="B6196" s="179"/>
      <c r="C6196" s="179"/>
      <c r="D6196" s="179"/>
      <c r="E6196" s="251"/>
    </row>
    <row r="6197" spans="1:5" ht="13.5">
      <c r="A6197" s="179"/>
      <c r="B6197" s="179"/>
      <c r="C6197" s="179"/>
      <c r="D6197" s="179"/>
      <c r="E6197" s="251"/>
    </row>
    <row r="6198" spans="1:5" ht="13.5">
      <c r="A6198" s="179"/>
      <c r="B6198" s="179"/>
      <c r="C6198" s="179"/>
      <c r="D6198" s="179"/>
      <c r="E6198" s="251"/>
    </row>
    <row r="6199" spans="1:5" ht="13.5">
      <c r="A6199" s="179"/>
      <c r="B6199" s="179"/>
      <c r="C6199" s="179"/>
      <c r="D6199" s="179"/>
      <c r="E6199" s="251"/>
    </row>
    <row r="6200" spans="1:5" ht="13.5">
      <c r="A6200" s="179"/>
      <c r="B6200" s="179"/>
      <c r="C6200" s="179"/>
      <c r="D6200" s="179"/>
      <c r="E6200" s="251"/>
    </row>
    <row r="6201" spans="1:5" ht="13.5">
      <c r="A6201" s="179"/>
      <c r="B6201" s="179"/>
      <c r="C6201" s="179"/>
      <c r="D6201" s="179"/>
      <c r="E6201" s="251"/>
    </row>
    <row r="6202" spans="1:5" ht="13.5">
      <c r="A6202" s="179"/>
      <c r="B6202" s="179"/>
      <c r="C6202" s="179"/>
      <c r="D6202" s="179"/>
      <c r="E6202" s="251"/>
    </row>
    <row r="6203" spans="1:5" ht="13.5">
      <c r="A6203" s="179"/>
      <c r="B6203" s="179"/>
      <c r="C6203" s="179"/>
      <c r="D6203" s="179"/>
      <c r="E6203" s="251"/>
    </row>
    <row r="6204" spans="1:5" ht="13.5">
      <c r="A6204" s="179"/>
      <c r="B6204" s="179"/>
      <c r="C6204" s="179"/>
      <c r="D6204" s="179"/>
      <c r="E6204" s="251"/>
    </row>
    <row r="6205" spans="1:5" ht="13.5">
      <c r="A6205" s="179"/>
      <c r="B6205" s="179"/>
      <c r="C6205" s="179"/>
      <c r="D6205" s="179"/>
      <c r="E6205" s="251"/>
    </row>
    <row r="6206" spans="1:5" ht="13.5">
      <c r="A6206" s="179"/>
      <c r="B6206" s="179"/>
      <c r="C6206" s="179"/>
      <c r="D6206" s="179"/>
      <c r="E6206" s="251"/>
    </row>
    <row r="6207" spans="1:5" ht="13.5">
      <c r="A6207" s="179"/>
      <c r="B6207" s="179"/>
      <c r="C6207" s="179"/>
      <c r="D6207" s="179"/>
      <c r="E6207" s="251"/>
    </row>
    <row r="6208" spans="1:5" ht="13.5">
      <c r="A6208" s="179"/>
      <c r="B6208" s="179"/>
      <c r="C6208" s="179"/>
      <c r="D6208" s="179"/>
      <c r="E6208" s="251"/>
    </row>
    <row r="6209" spans="1:5" ht="13.5">
      <c r="A6209" s="179"/>
      <c r="B6209" s="179"/>
      <c r="C6209" s="179"/>
      <c r="D6209" s="179"/>
      <c r="E6209" s="251"/>
    </row>
    <row r="6210" spans="1:5" ht="13.5">
      <c r="A6210" s="179"/>
      <c r="B6210" s="179"/>
      <c r="C6210" s="179"/>
      <c r="D6210" s="179"/>
      <c r="E6210" s="251"/>
    </row>
    <row r="6211" spans="1:5" ht="13.5">
      <c r="A6211" s="179"/>
      <c r="B6211" s="179"/>
      <c r="C6211" s="179"/>
      <c r="D6211" s="179"/>
      <c r="E6211" s="251"/>
    </row>
    <row r="6212" spans="1:5" ht="13.5">
      <c r="A6212" s="179"/>
      <c r="B6212" s="179"/>
      <c r="C6212" s="179"/>
      <c r="D6212" s="179"/>
      <c r="E6212" s="251"/>
    </row>
    <row r="6213" spans="1:5" ht="13.5">
      <c r="A6213" s="179"/>
      <c r="B6213" s="179"/>
      <c r="C6213" s="179"/>
      <c r="D6213" s="179"/>
      <c r="E6213" s="251"/>
    </row>
    <row r="6214" spans="1:5" ht="13.5">
      <c r="A6214" s="179"/>
      <c r="B6214" s="179"/>
      <c r="C6214" s="179"/>
      <c r="D6214" s="179"/>
      <c r="E6214" s="251"/>
    </row>
    <row r="6215" spans="1:5" ht="13.5">
      <c r="A6215" s="179"/>
      <c r="B6215" s="179"/>
      <c r="C6215" s="179"/>
      <c r="D6215" s="179"/>
      <c r="E6215" s="251"/>
    </row>
    <row r="6216" spans="1:5" ht="13.5">
      <c r="A6216" s="179"/>
      <c r="B6216" s="179"/>
      <c r="C6216" s="179"/>
      <c r="D6216" s="179"/>
      <c r="E6216" s="251"/>
    </row>
    <row r="6217" spans="1:5" ht="13.5">
      <c r="A6217" s="179"/>
      <c r="B6217" s="179"/>
      <c r="C6217" s="179"/>
      <c r="D6217" s="179"/>
      <c r="E6217" s="251"/>
    </row>
    <row r="6218" spans="1:5" ht="13.5">
      <c r="A6218" s="179"/>
      <c r="B6218" s="179"/>
      <c r="C6218" s="179"/>
      <c r="D6218" s="179"/>
      <c r="E6218" s="251"/>
    </row>
    <row r="6219" spans="1:5" ht="13.5">
      <c r="A6219" s="179"/>
      <c r="B6219" s="179"/>
      <c r="C6219" s="179"/>
      <c r="D6219" s="179"/>
      <c r="E6219" s="251"/>
    </row>
    <row r="6220" spans="1:5" ht="13.5">
      <c r="A6220" s="179"/>
      <c r="B6220" s="179"/>
      <c r="C6220" s="179"/>
      <c r="D6220" s="179"/>
      <c r="E6220" s="251"/>
    </row>
    <row r="6221" spans="1:5" ht="13.5">
      <c r="A6221" s="179"/>
      <c r="B6221" s="179"/>
      <c r="C6221" s="179"/>
      <c r="D6221" s="179"/>
      <c r="E6221" s="251"/>
    </row>
    <row r="6222" spans="1:5" ht="13.5">
      <c r="A6222" s="179"/>
      <c r="B6222" s="179"/>
      <c r="C6222" s="179"/>
      <c r="D6222" s="179"/>
      <c r="E6222" s="251"/>
    </row>
    <row r="6223" spans="1:5" ht="13.5">
      <c r="A6223" s="179"/>
      <c r="B6223" s="179"/>
      <c r="C6223" s="179"/>
      <c r="D6223" s="179"/>
      <c r="E6223" s="251"/>
    </row>
    <row r="6224" spans="1:5" ht="13.5">
      <c r="A6224" s="179"/>
      <c r="B6224" s="179"/>
      <c r="C6224" s="179"/>
      <c r="D6224" s="179"/>
      <c r="E6224" s="251"/>
    </row>
    <row r="6225" spans="1:5" ht="13.5">
      <c r="A6225" s="179"/>
      <c r="B6225" s="179"/>
      <c r="C6225" s="179"/>
      <c r="D6225" s="179"/>
      <c r="E6225" s="251"/>
    </row>
    <row r="6226" spans="1:5" ht="13.5">
      <c r="A6226" s="179"/>
      <c r="B6226" s="179"/>
      <c r="C6226" s="179"/>
      <c r="D6226" s="179"/>
      <c r="E6226" s="251"/>
    </row>
    <row r="6227" spans="1:5" ht="13.5">
      <c r="A6227" s="179"/>
      <c r="B6227" s="179"/>
      <c r="C6227" s="179"/>
      <c r="D6227" s="179"/>
      <c r="E6227" s="251"/>
    </row>
    <row r="6228" spans="1:5" ht="13.5">
      <c r="A6228" s="179"/>
      <c r="B6228" s="179"/>
      <c r="C6228" s="179"/>
      <c r="D6228" s="179"/>
      <c r="E6228" s="251"/>
    </row>
    <row r="6229" spans="1:5" ht="13.5">
      <c r="A6229" s="179"/>
      <c r="B6229" s="179"/>
      <c r="C6229" s="179"/>
      <c r="D6229" s="179"/>
      <c r="E6229" s="251"/>
    </row>
    <row r="6230" spans="1:5" ht="13.5">
      <c r="A6230" s="179"/>
      <c r="B6230" s="179"/>
      <c r="C6230" s="179"/>
      <c r="D6230" s="179"/>
      <c r="E6230" s="251"/>
    </row>
    <row r="6231" spans="1:5" ht="13.5">
      <c r="A6231" s="179"/>
      <c r="B6231" s="179"/>
      <c r="C6231" s="179"/>
      <c r="D6231" s="179"/>
      <c r="E6231" s="251"/>
    </row>
    <row r="6232" spans="1:5" ht="13.5">
      <c r="A6232" s="179"/>
      <c r="B6232" s="179"/>
      <c r="C6232" s="179"/>
      <c r="D6232" s="179"/>
      <c r="E6232" s="251"/>
    </row>
    <row r="6233" spans="1:5" ht="13.5">
      <c r="A6233" s="179"/>
      <c r="B6233" s="179"/>
      <c r="C6233" s="179"/>
      <c r="D6233" s="179"/>
      <c r="E6233" s="251"/>
    </row>
    <row r="6234" spans="1:5" ht="13.5">
      <c r="A6234" s="179"/>
      <c r="B6234" s="179"/>
      <c r="C6234" s="179"/>
      <c r="D6234" s="179"/>
      <c r="E6234" s="251"/>
    </row>
    <row r="6235" spans="1:5" ht="13.5">
      <c r="A6235" s="179"/>
      <c r="B6235" s="179"/>
      <c r="C6235" s="179"/>
      <c r="D6235" s="179"/>
      <c r="E6235" s="251"/>
    </row>
    <row r="6236" spans="1:5" ht="13.5">
      <c r="A6236" s="179"/>
      <c r="B6236" s="179"/>
      <c r="C6236" s="179"/>
      <c r="D6236" s="179"/>
      <c r="E6236" s="251"/>
    </row>
    <row r="6237" spans="1:5" ht="13.5">
      <c r="A6237" s="179"/>
      <c r="B6237" s="179"/>
      <c r="C6237" s="179"/>
      <c r="D6237" s="179"/>
      <c r="E6237" s="251"/>
    </row>
    <row r="6238" spans="1:5" ht="13.5">
      <c r="A6238" s="179"/>
      <c r="B6238" s="179"/>
      <c r="C6238" s="179"/>
      <c r="D6238" s="179"/>
      <c r="E6238" s="251"/>
    </row>
    <row r="6239" spans="1:5" ht="13.5">
      <c r="A6239" s="179"/>
      <c r="B6239" s="179"/>
      <c r="C6239" s="179"/>
      <c r="D6239" s="179"/>
      <c r="E6239" s="251"/>
    </row>
    <row r="6240" spans="1:5" ht="13.5">
      <c r="A6240" s="179"/>
      <c r="B6240" s="179"/>
      <c r="C6240" s="179"/>
      <c r="D6240" s="179"/>
      <c r="E6240" s="251"/>
    </row>
    <row r="6241" spans="1:5" ht="13.5">
      <c r="A6241" s="179"/>
      <c r="B6241" s="179"/>
      <c r="C6241" s="179"/>
      <c r="D6241" s="179"/>
      <c r="E6241" s="251"/>
    </row>
    <row r="6242" spans="1:5" ht="13.5">
      <c r="A6242" s="179"/>
      <c r="B6242" s="179"/>
      <c r="C6242" s="179"/>
      <c r="D6242" s="179"/>
      <c r="E6242" s="251"/>
    </row>
    <row r="6243" spans="1:5" ht="13.5">
      <c r="A6243" s="179"/>
      <c r="B6243" s="179"/>
      <c r="C6243" s="179"/>
      <c r="D6243" s="179"/>
      <c r="E6243" s="251"/>
    </row>
    <row r="6244" spans="1:5" ht="13.5">
      <c r="A6244" s="179"/>
      <c r="B6244" s="179"/>
      <c r="C6244" s="179"/>
      <c r="D6244" s="179"/>
      <c r="E6244" s="251"/>
    </row>
    <row r="6245" spans="1:5" ht="13.5">
      <c r="A6245" s="179"/>
      <c r="B6245" s="179"/>
      <c r="C6245" s="179"/>
      <c r="D6245" s="179"/>
      <c r="E6245" s="251"/>
    </row>
    <row r="6246" spans="1:5" ht="13.5">
      <c r="A6246" s="179"/>
      <c r="B6246" s="179"/>
      <c r="C6246" s="179"/>
      <c r="D6246" s="179"/>
      <c r="E6246" s="251"/>
    </row>
    <row r="6247" spans="1:5" ht="13.5">
      <c r="A6247" s="179"/>
      <c r="B6247" s="179"/>
      <c r="C6247" s="179"/>
      <c r="D6247" s="179"/>
      <c r="E6247" s="251"/>
    </row>
    <row r="6248" spans="1:5" ht="13.5">
      <c r="A6248" s="179"/>
      <c r="B6248" s="179"/>
      <c r="C6248" s="179"/>
      <c r="D6248" s="179"/>
      <c r="E6248" s="251"/>
    </row>
    <row r="6249" spans="1:5" ht="13.5">
      <c r="A6249" s="179"/>
      <c r="B6249" s="179"/>
      <c r="C6249" s="179"/>
      <c r="D6249" s="179"/>
      <c r="E6249" s="251"/>
    </row>
    <row r="6250" spans="1:5" ht="13.5">
      <c r="A6250" s="179"/>
      <c r="B6250" s="179"/>
      <c r="C6250" s="179"/>
      <c r="D6250" s="179"/>
      <c r="E6250" s="251"/>
    </row>
    <row r="6251" spans="1:5" ht="13.5">
      <c r="A6251" s="179"/>
      <c r="B6251" s="179"/>
      <c r="C6251" s="179"/>
      <c r="D6251" s="179"/>
      <c r="E6251" s="251"/>
    </row>
    <row r="6252" spans="1:5" ht="13.5">
      <c r="A6252" s="179"/>
      <c r="B6252" s="179"/>
      <c r="C6252" s="179"/>
      <c r="D6252" s="179"/>
      <c r="E6252" s="251"/>
    </row>
    <row r="6253" spans="1:5" ht="13.5">
      <c r="A6253" s="179"/>
      <c r="B6253" s="179"/>
      <c r="C6253" s="179"/>
      <c r="D6253" s="179"/>
      <c r="E6253" s="251"/>
    </row>
    <row r="6254" spans="1:5" ht="13.5">
      <c r="A6254" s="179"/>
      <c r="B6254" s="179"/>
      <c r="C6254" s="179"/>
      <c r="D6254" s="179"/>
      <c r="E6254" s="251"/>
    </row>
    <row r="6255" spans="1:5" ht="13.5">
      <c r="A6255" s="179"/>
      <c r="B6255" s="179"/>
      <c r="C6255" s="179"/>
      <c r="D6255" s="179"/>
      <c r="E6255" s="251"/>
    </row>
    <row r="6256" spans="1:5" ht="13.5">
      <c r="A6256" s="179"/>
      <c r="B6256" s="179"/>
      <c r="C6256" s="179"/>
      <c r="D6256" s="179"/>
      <c r="E6256" s="251"/>
    </row>
    <row r="6257" spans="1:5" ht="13.5">
      <c r="A6257" s="179"/>
      <c r="B6257" s="179"/>
      <c r="C6257" s="179"/>
      <c r="D6257" s="179"/>
      <c r="E6257" s="251"/>
    </row>
    <row r="6258" spans="1:5" ht="13.5">
      <c r="A6258" s="179"/>
      <c r="B6258" s="179"/>
      <c r="C6258" s="179"/>
      <c r="D6258" s="179"/>
      <c r="E6258" s="251"/>
    </row>
    <row r="6259" spans="1:5" ht="13.5">
      <c r="A6259" s="179"/>
      <c r="B6259" s="179"/>
      <c r="C6259" s="179"/>
      <c r="D6259" s="179"/>
      <c r="E6259" s="251"/>
    </row>
    <row r="6260" spans="1:5" ht="13.5">
      <c r="A6260" s="179"/>
      <c r="B6260" s="179"/>
      <c r="C6260" s="179"/>
      <c r="D6260" s="179"/>
      <c r="E6260" s="251"/>
    </row>
    <row r="6261" spans="1:5" ht="13.5">
      <c r="A6261" s="179"/>
      <c r="B6261" s="179"/>
      <c r="C6261" s="179"/>
      <c r="D6261" s="179"/>
      <c r="E6261" s="251"/>
    </row>
    <row r="6262" spans="1:5" ht="13.5">
      <c r="A6262" s="179"/>
      <c r="B6262" s="179"/>
      <c r="C6262" s="179"/>
      <c r="D6262" s="179"/>
      <c r="E6262" s="251"/>
    </row>
    <row r="6263" spans="1:5" ht="13.5">
      <c r="A6263" s="179"/>
      <c r="B6263" s="179"/>
      <c r="C6263" s="179"/>
      <c r="D6263" s="179"/>
      <c r="E6263" s="251"/>
    </row>
    <row r="6264" spans="1:5" ht="13.5">
      <c r="A6264" s="179"/>
      <c r="B6264" s="179"/>
      <c r="C6264" s="179"/>
      <c r="D6264" s="179"/>
      <c r="E6264" s="251"/>
    </row>
    <row r="6265" spans="1:5" ht="13.5">
      <c r="A6265" s="179"/>
      <c r="B6265" s="179"/>
      <c r="C6265" s="179"/>
      <c r="D6265" s="179"/>
      <c r="E6265" s="251"/>
    </row>
    <row r="6266" spans="1:5" ht="13.5">
      <c r="A6266" s="179"/>
      <c r="B6266" s="179"/>
      <c r="C6266" s="179"/>
      <c r="D6266" s="179"/>
      <c r="E6266" s="251"/>
    </row>
    <row r="6267" spans="1:5" ht="13.5">
      <c r="A6267" s="179"/>
      <c r="B6267" s="179"/>
      <c r="C6267" s="179"/>
      <c r="D6267" s="179"/>
      <c r="E6267" s="251"/>
    </row>
    <row r="6268" spans="1:5" ht="13.5">
      <c r="A6268" s="179"/>
      <c r="B6268" s="179"/>
      <c r="C6268" s="179"/>
      <c r="D6268" s="179"/>
      <c r="E6268" s="251"/>
    </row>
    <row r="6269" spans="1:5" ht="13.5">
      <c r="A6269" s="179"/>
      <c r="B6269" s="179"/>
      <c r="C6269" s="179"/>
      <c r="D6269" s="179"/>
      <c r="E6269" s="251"/>
    </row>
    <row r="6270" spans="1:5" ht="13.5">
      <c r="A6270" s="179"/>
      <c r="B6270" s="179"/>
      <c r="C6270" s="179"/>
      <c r="D6270" s="179"/>
      <c r="E6270" s="251"/>
    </row>
    <row r="6271" spans="1:5" ht="13.5">
      <c r="A6271" s="179"/>
      <c r="B6271" s="179"/>
      <c r="C6271" s="179"/>
      <c r="D6271" s="179"/>
      <c r="E6271" s="251"/>
    </row>
    <row r="6272" spans="1:5" ht="13.5">
      <c r="A6272" s="179"/>
      <c r="B6272" s="179"/>
      <c r="C6272" s="179"/>
      <c r="D6272" s="179"/>
      <c r="E6272" s="251"/>
    </row>
    <row r="6273" spans="1:5" ht="13.5">
      <c r="A6273" s="179"/>
      <c r="B6273" s="179"/>
      <c r="C6273" s="179"/>
      <c r="D6273" s="179"/>
      <c r="E6273" s="251"/>
    </row>
    <row r="6274" spans="1:5" ht="13.5">
      <c r="A6274" s="179"/>
      <c r="B6274" s="179"/>
      <c r="C6274" s="179"/>
      <c r="D6274" s="179"/>
      <c r="E6274" s="251"/>
    </row>
    <row r="6275" spans="1:5" ht="13.5">
      <c r="A6275" s="179"/>
      <c r="B6275" s="179"/>
      <c r="C6275" s="179"/>
      <c r="D6275" s="179"/>
      <c r="E6275" s="251"/>
    </row>
    <row r="6276" spans="1:5" ht="13.5">
      <c r="A6276" s="179"/>
      <c r="B6276" s="179"/>
      <c r="C6276" s="179"/>
      <c r="D6276" s="179"/>
      <c r="E6276" s="251"/>
    </row>
    <row r="6277" spans="1:5" ht="13.5">
      <c r="A6277" s="179"/>
      <c r="B6277" s="179"/>
      <c r="C6277" s="179"/>
      <c r="D6277" s="179"/>
      <c r="E6277" s="251"/>
    </row>
    <row r="6278" spans="1:5" ht="13.5">
      <c r="A6278" s="179"/>
      <c r="B6278" s="179"/>
      <c r="C6278" s="179"/>
      <c r="D6278" s="179"/>
      <c r="E6278" s="251"/>
    </row>
    <row r="6279" spans="1:5" ht="13.5">
      <c r="A6279" s="179"/>
      <c r="B6279" s="179"/>
      <c r="C6279" s="179"/>
      <c r="D6279" s="179"/>
      <c r="E6279" s="251"/>
    </row>
    <row r="6280" spans="1:5" ht="13.5">
      <c r="A6280" s="179"/>
      <c r="B6280" s="179"/>
      <c r="C6280" s="179"/>
      <c r="D6280" s="179"/>
      <c r="E6280" s="251"/>
    </row>
    <row r="6281" spans="1:5" ht="13.5">
      <c r="A6281" s="179"/>
      <c r="B6281" s="179"/>
      <c r="C6281" s="179"/>
      <c r="D6281" s="179"/>
      <c r="E6281" s="251"/>
    </row>
    <row r="6282" spans="1:5" ht="13.5">
      <c r="A6282" s="179"/>
      <c r="B6282" s="179"/>
      <c r="C6282" s="179"/>
      <c r="D6282" s="179"/>
      <c r="E6282" s="251"/>
    </row>
    <row r="6283" spans="1:5" ht="13.5">
      <c r="A6283" s="179"/>
      <c r="B6283" s="179"/>
      <c r="C6283" s="179"/>
      <c r="D6283" s="179"/>
      <c r="E6283" s="251"/>
    </row>
    <row r="6284" spans="1:5" ht="13.5">
      <c r="A6284" s="179"/>
      <c r="B6284" s="179"/>
      <c r="C6284" s="179"/>
      <c r="D6284" s="179"/>
      <c r="E6284" s="251"/>
    </row>
    <row r="6285" spans="1:5" ht="13.5">
      <c r="A6285" s="179"/>
      <c r="B6285" s="179"/>
      <c r="C6285" s="179"/>
      <c r="D6285" s="179"/>
      <c r="E6285" s="251"/>
    </row>
    <row r="6286" spans="1:5" ht="13.5">
      <c r="A6286" s="179"/>
      <c r="B6286" s="179"/>
      <c r="C6286" s="179"/>
      <c r="D6286" s="179"/>
      <c r="E6286" s="251"/>
    </row>
    <row r="6287" spans="1:5" ht="13.5">
      <c r="A6287" s="179"/>
      <c r="B6287" s="179"/>
      <c r="C6287" s="179"/>
      <c r="D6287" s="179"/>
      <c r="E6287" s="251"/>
    </row>
    <row r="6288" spans="1:5" ht="13.5">
      <c r="A6288" s="179"/>
      <c r="B6288" s="179"/>
      <c r="C6288" s="179"/>
      <c r="D6288" s="179"/>
      <c r="E6288" s="251"/>
    </row>
    <row r="6289" spans="1:5" ht="13.5">
      <c r="A6289" s="179"/>
      <c r="B6289" s="179"/>
      <c r="C6289" s="179"/>
      <c r="D6289" s="179"/>
      <c r="E6289" s="251"/>
    </row>
    <row r="6290" spans="1:5" ht="13.5">
      <c r="A6290" s="179"/>
      <c r="B6290" s="179"/>
      <c r="C6290" s="179"/>
      <c r="D6290" s="179"/>
      <c r="E6290" s="251"/>
    </row>
    <row r="6291" spans="1:5" ht="13.5">
      <c r="A6291" s="179"/>
      <c r="B6291" s="179"/>
      <c r="C6291" s="179"/>
      <c r="D6291" s="179"/>
      <c r="E6291" s="251"/>
    </row>
    <row r="6292" spans="1:5" ht="13.5">
      <c r="A6292" s="179"/>
      <c r="B6292" s="179"/>
      <c r="C6292" s="179"/>
      <c r="D6292" s="179"/>
      <c r="E6292" s="251"/>
    </row>
    <row r="6293" spans="1:5" ht="13.5">
      <c r="A6293" s="179"/>
      <c r="B6293" s="179"/>
      <c r="C6293" s="179"/>
      <c r="D6293" s="179"/>
      <c r="E6293" s="251"/>
    </row>
    <row r="6294" spans="1:5" ht="13.5">
      <c r="A6294" s="179"/>
      <c r="B6294" s="179"/>
      <c r="C6294" s="179"/>
      <c r="D6294" s="179"/>
      <c r="E6294" s="251"/>
    </row>
    <row r="6295" spans="1:5" ht="13.5">
      <c r="A6295" s="179"/>
      <c r="B6295" s="179"/>
      <c r="C6295" s="179"/>
      <c r="D6295" s="179"/>
      <c r="E6295" s="251"/>
    </row>
    <row r="6296" spans="1:5" ht="13.5">
      <c r="A6296" s="179"/>
      <c r="B6296" s="179"/>
      <c r="C6296" s="179"/>
      <c r="D6296" s="179"/>
      <c r="E6296" s="251"/>
    </row>
    <row r="6297" spans="1:5" ht="13.5">
      <c r="A6297" s="179"/>
      <c r="B6297" s="179"/>
      <c r="C6297" s="179"/>
      <c r="D6297" s="179"/>
      <c r="E6297" s="251"/>
    </row>
    <row r="6298" spans="1:5" ht="13.5">
      <c r="A6298" s="179"/>
      <c r="B6298" s="179"/>
      <c r="C6298" s="179"/>
      <c r="D6298" s="179"/>
      <c r="E6298" s="251"/>
    </row>
    <row r="6299" spans="1:5" ht="13.5">
      <c r="A6299" s="179"/>
      <c r="B6299" s="179"/>
      <c r="C6299" s="179"/>
      <c r="D6299" s="179"/>
      <c r="E6299" s="251"/>
    </row>
    <row r="6300" spans="1:5" ht="13.5">
      <c r="A6300" s="179"/>
      <c r="B6300" s="179"/>
      <c r="C6300" s="179"/>
      <c r="D6300" s="179"/>
      <c r="E6300" s="251"/>
    </row>
    <row r="6301" spans="1:5" ht="13.5">
      <c r="A6301" s="179"/>
      <c r="B6301" s="179"/>
      <c r="C6301" s="179"/>
      <c r="D6301" s="179"/>
      <c r="E6301" s="251"/>
    </row>
    <row r="6302" spans="1:5" ht="13.5">
      <c r="A6302" s="179"/>
      <c r="B6302" s="179"/>
      <c r="C6302" s="179"/>
      <c r="D6302" s="179"/>
      <c r="E6302" s="251"/>
    </row>
    <row r="6303" spans="1:5" ht="13.5">
      <c r="A6303" s="179"/>
      <c r="B6303" s="179"/>
      <c r="C6303" s="179"/>
      <c r="D6303" s="179"/>
      <c r="E6303" s="251"/>
    </row>
    <row r="6304" spans="1:5" ht="13.5">
      <c r="A6304" s="179"/>
      <c r="B6304" s="179"/>
      <c r="C6304" s="179"/>
      <c r="D6304" s="179"/>
      <c r="E6304" s="251"/>
    </row>
    <row r="6305" spans="1:5" ht="13.5">
      <c r="A6305" s="179"/>
      <c r="B6305" s="179"/>
      <c r="C6305" s="179"/>
      <c r="D6305" s="179"/>
      <c r="E6305" s="251"/>
    </row>
    <row r="6306" spans="1:5" ht="13.5">
      <c r="A6306" s="179"/>
      <c r="B6306" s="179"/>
      <c r="C6306" s="179"/>
      <c r="D6306" s="179"/>
      <c r="E6306" s="251"/>
    </row>
    <row r="6307" spans="1:5" ht="13.5">
      <c r="A6307" s="179"/>
      <c r="B6307" s="179"/>
      <c r="C6307" s="179"/>
      <c r="D6307" s="179"/>
      <c r="E6307" s="251"/>
    </row>
    <row r="6308" spans="1:5" ht="13.5">
      <c r="A6308" s="179"/>
      <c r="B6308" s="179"/>
      <c r="C6308" s="179"/>
      <c r="D6308" s="179"/>
      <c r="E6308" s="251"/>
    </row>
    <row r="6309" spans="1:5" ht="13.5">
      <c r="A6309" s="179"/>
      <c r="B6309" s="179"/>
      <c r="C6309" s="179"/>
      <c r="D6309" s="179"/>
      <c r="E6309" s="251"/>
    </row>
    <row r="6310" spans="1:5" ht="13.5">
      <c r="A6310" s="179"/>
      <c r="B6310" s="179"/>
      <c r="C6310" s="179"/>
      <c r="D6310" s="179"/>
      <c r="E6310" s="251"/>
    </row>
    <row r="6311" spans="1:5" ht="13.5">
      <c r="A6311" s="179"/>
      <c r="B6311" s="179"/>
      <c r="C6311" s="179"/>
      <c r="D6311" s="179"/>
      <c r="E6311" s="251"/>
    </row>
    <row r="6312" spans="1:5" ht="13.5">
      <c r="A6312" s="179"/>
      <c r="B6312" s="179"/>
      <c r="C6312" s="179"/>
      <c r="D6312" s="179"/>
      <c r="E6312" s="251"/>
    </row>
    <row r="6313" spans="1:5" ht="13.5">
      <c r="A6313" s="179"/>
      <c r="B6313" s="179"/>
      <c r="C6313" s="179"/>
      <c r="D6313" s="179"/>
      <c r="E6313" s="251"/>
    </row>
    <row r="6314" spans="1:5" ht="13.5">
      <c r="A6314" s="179"/>
      <c r="B6314" s="179"/>
      <c r="C6314" s="179"/>
      <c r="D6314" s="179"/>
      <c r="E6314" s="251"/>
    </row>
    <row r="6315" spans="1:5" ht="13.5">
      <c r="A6315" s="179"/>
      <c r="B6315" s="179"/>
      <c r="C6315" s="179"/>
      <c r="D6315" s="179"/>
      <c r="E6315" s="251"/>
    </row>
    <row r="6316" spans="1:5" ht="13.5">
      <c r="A6316" s="179"/>
      <c r="B6316" s="179"/>
      <c r="C6316" s="179"/>
      <c r="D6316" s="179"/>
      <c r="E6316" s="251"/>
    </row>
    <row r="6317" spans="1:5" ht="13.5">
      <c r="A6317" s="179"/>
      <c r="B6317" s="179"/>
      <c r="C6317" s="179"/>
      <c r="D6317" s="179"/>
      <c r="E6317" s="251"/>
    </row>
    <row r="6318" spans="1:5" ht="13.5">
      <c r="A6318" s="179"/>
      <c r="B6318" s="179"/>
      <c r="C6318" s="179"/>
      <c r="D6318" s="179"/>
      <c r="E6318" s="251"/>
    </row>
    <row r="6319" spans="1:5" ht="13.5">
      <c r="A6319" s="179"/>
      <c r="B6319" s="179"/>
      <c r="C6319" s="179"/>
      <c r="D6319" s="179"/>
      <c r="E6319" s="251"/>
    </row>
    <row r="6320" spans="1:5" ht="13.5">
      <c r="A6320" s="179"/>
      <c r="B6320" s="179"/>
      <c r="C6320" s="179"/>
      <c r="D6320" s="179"/>
      <c r="E6320" s="251"/>
    </row>
    <row r="6321" spans="1:5" ht="13.5">
      <c r="A6321" s="179"/>
      <c r="B6321" s="179"/>
      <c r="C6321" s="179"/>
      <c r="D6321" s="179"/>
      <c r="E6321" s="251"/>
    </row>
    <row r="6322" spans="1:5" ht="13.5">
      <c r="A6322" s="179"/>
      <c r="B6322" s="179"/>
      <c r="C6322" s="179"/>
      <c r="D6322" s="179"/>
      <c r="E6322" s="251"/>
    </row>
    <row r="6323" spans="1:5" ht="13.5">
      <c r="A6323" s="179"/>
      <c r="B6323" s="179"/>
      <c r="C6323" s="179"/>
      <c r="D6323" s="179"/>
      <c r="E6323" s="251"/>
    </row>
    <row r="6324" spans="1:5" ht="13.5">
      <c r="A6324" s="179"/>
      <c r="B6324" s="179"/>
      <c r="C6324" s="179"/>
      <c r="D6324" s="179"/>
      <c r="E6324" s="251"/>
    </row>
    <row r="6325" spans="1:5" ht="13.5">
      <c r="A6325" s="179"/>
      <c r="B6325" s="179"/>
      <c r="C6325" s="179"/>
      <c r="D6325" s="179"/>
      <c r="E6325" s="251"/>
    </row>
    <row r="6326" spans="1:5" ht="13.5">
      <c r="A6326" s="179"/>
      <c r="B6326" s="179"/>
      <c r="C6326" s="179"/>
      <c r="D6326" s="179"/>
      <c r="E6326" s="251"/>
    </row>
    <row r="6327" spans="1:5" ht="13.5">
      <c r="A6327" s="179"/>
      <c r="B6327" s="179"/>
      <c r="C6327" s="179"/>
      <c r="D6327" s="179"/>
      <c r="E6327" s="251"/>
    </row>
    <row r="6328" spans="1:5" ht="13.5">
      <c r="A6328" s="179"/>
      <c r="B6328" s="179"/>
      <c r="C6328" s="179"/>
      <c r="D6328" s="179"/>
      <c r="E6328" s="251"/>
    </row>
    <row r="6329" spans="1:5" ht="13.5">
      <c r="A6329" s="179"/>
      <c r="B6329" s="179"/>
      <c r="C6329" s="179"/>
      <c r="D6329" s="179"/>
      <c r="E6329" s="251"/>
    </row>
    <row r="6330" spans="1:5" ht="13.5">
      <c r="A6330" s="179"/>
      <c r="B6330" s="179"/>
      <c r="C6330" s="179"/>
      <c r="D6330" s="179"/>
      <c r="E6330" s="251"/>
    </row>
    <row r="6331" spans="1:5" ht="13.5">
      <c r="A6331" s="179"/>
      <c r="B6331" s="179"/>
      <c r="C6331" s="179"/>
      <c r="D6331" s="179"/>
      <c r="E6331" s="251"/>
    </row>
    <row r="6332" spans="1:5" ht="13.5">
      <c r="A6332" s="179"/>
      <c r="B6332" s="179"/>
      <c r="C6332" s="179"/>
      <c r="D6332" s="179"/>
      <c r="E6332" s="251"/>
    </row>
    <row r="6333" spans="1:5" ht="13.5">
      <c r="A6333" s="179"/>
      <c r="B6333" s="179"/>
      <c r="C6333" s="179"/>
      <c r="D6333" s="179"/>
      <c r="E6333" s="251"/>
    </row>
    <row r="6334" spans="1:5" ht="13.5">
      <c r="A6334" s="179"/>
      <c r="B6334" s="179"/>
      <c r="C6334" s="179"/>
      <c r="D6334" s="179"/>
      <c r="E6334" s="251"/>
    </row>
    <row r="6335" spans="1:5" ht="13.5">
      <c r="A6335" s="179"/>
      <c r="B6335" s="179"/>
      <c r="C6335" s="179"/>
      <c r="D6335" s="179"/>
      <c r="E6335" s="251"/>
    </row>
    <row r="6336" spans="1:5" ht="13.5">
      <c r="A6336" s="179"/>
      <c r="B6336" s="179"/>
      <c r="C6336" s="179"/>
      <c r="D6336" s="179"/>
      <c r="E6336" s="251"/>
    </row>
    <row r="6337" spans="1:5" ht="13.5">
      <c r="A6337" s="179"/>
      <c r="B6337" s="179"/>
      <c r="C6337" s="179"/>
      <c r="D6337" s="179"/>
      <c r="E6337" s="251"/>
    </row>
    <row r="6338" spans="1:5" ht="13.5">
      <c r="A6338" s="179"/>
      <c r="B6338" s="179"/>
      <c r="C6338" s="179"/>
      <c r="D6338" s="179"/>
      <c r="E6338" s="251"/>
    </row>
    <row r="6339" spans="1:5" ht="13.5">
      <c r="A6339" s="179"/>
      <c r="B6339" s="179"/>
      <c r="C6339" s="179"/>
      <c r="D6339" s="179"/>
      <c r="E6339" s="251"/>
    </row>
    <row r="6340" spans="1:5" ht="13.5">
      <c r="A6340" s="179"/>
      <c r="B6340" s="179"/>
      <c r="C6340" s="179"/>
      <c r="D6340" s="179"/>
      <c r="E6340" s="251"/>
    </row>
    <row r="6341" spans="1:5" ht="13.5">
      <c r="A6341" s="179"/>
      <c r="B6341" s="179"/>
      <c r="C6341" s="179"/>
      <c r="D6341" s="179"/>
      <c r="E6341" s="251"/>
    </row>
    <row r="6342" spans="1:5" ht="13.5">
      <c r="A6342" s="179"/>
      <c r="B6342" s="179"/>
      <c r="C6342" s="179"/>
      <c r="D6342" s="179"/>
      <c r="E6342" s="251"/>
    </row>
    <row r="6343" spans="1:5" ht="13.5">
      <c r="A6343" s="179"/>
      <c r="B6343" s="179"/>
      <c r="C6343" s="179"/>
      <c r="D6343" s="179"/>
      <c r="E6343" s="251"/>
    </row>
    <row r="6344" spans="1:5" ht="13.5">
      <c r="A6344" s="179"/>
      <c r="B6344" s="179"/>
      <c r="C6344" s="179"/>
      <c r="D6344" s="179"/>
      <c r="E6344" s="251"/>
    </row>
    <row r="6345" spans="1:5" ht="13.5">
      <c r="A6345" s="179"/>
      <c r="B6345" s="179"/>
      <c r="C6345" s="179"/>
      <c r="D6345" s="179"/>
      <c r="E6345" s="251"/>
    </row>
    <row r="6346" spans="1:5" ht="13.5">
      <c r="A6346" s="179"/>
      <c r="B6346" s="179"/>
      <c r="C6346" s="179"/>
      <c r="D6346" s="179"/>
      <c r="E6346" s="251"/>
    </row>
    <row r="6347" spans="1:5" ht="13.5">
      <c r="A6347" s="179"/>
      <c r="B6347" s="179"/>
      <c r="C6347" s="179"/>
      <c r="D6347" s="179"/>
      <c r="E6347" s="251"/>
    </row>
    <row r="6348" spans="1:5" ht="13.5">
      <c r="A6348" s="179"/>
      <c r="B6348" s="179"/>
      <c r="C6348" s="179"/>
      <c r="D6348" s="179"/>
      <c r="E6348" s="251"/>
    </row>
    <row r="6349" spans="1:5" ht="13.5">
      <c r="A6349" s="179"/>
      <c r="B6349" s="179"/>
      <c r="C6349" s="179"/>
      <c r="D6349" s="179"/>
      <c r="E6349" s="251"/>
    </row>
    <row r="6350" spans="1:5" ht="13.5">
      <c r="A6350" s="179"/>
      <c r="B6350" s="179"/>
      <c r="C6350" s="179"/>
      <c r="D6350" s="179"/>
      <c r="E6350" s="251"/>
    </row>
    <row r="6351" spans="1:5" ht="13.5">
      <c r="A6351" s="179"/>
      <c r="B6351" s="179"/>
      <c r="C6351" s="179"/>
      <c r="D6351" s="179"/>
      <c r="E6351" s="251"/>
    </row>
    <row r="6352" spans="1:5" ht="13.5">
      <c r="A6352" s="179"/>
      <c r="B6352" s="179"/>
      <c r="C6352" s="179"/>
      <c r="D6352" s="179"/>
      <c r="E6352" s="251"/>
    </row>
    <row r="6353" spans="1:5" ht="13.5">
      <c r="A6353" s="179"/>
      <c r="B6353" s="179"/>
      <c r="C6353" s="179"/>
      <c r="D6353" s="179"/>
      <c r="E6353" s="251"/>
    </row>
    <row r="6354" spans="1:5" ht="13.5">
      <c r="A6354" s="179"/>
      <c r="B6354" s="179"/>
      <c r="C6354" s="179"/>
      <c r="D6354" s="179"/>
      <c r="E6354" s="251"/>
    </row>
    <row r="6355" spans="1:5" ht="13.5">
      <c r="A6355" s="179"/>
      <c r="B6355" s="179"/>
      <c r="C6355" s="179"/>
      <c r="D6355" s="179"/>
      <c r="E6355" s="251"/>
    </row>
    <row r="6356" spans="1:5" ht="13.5">
      <c r="A6356" s="179"/>
      <c r="B6356" s="179"/>
      <c r="C6356" s="179"/>
      <c r="D6356" s="179"/>
      <c r="E6356" s="251"/>
    </row>
    <row r="6357" spans="1:5" ht="13.5">
      <c r="A6357" s="179"/>
      <c r="B6357" s="179"/>
      <c r="C6357" s="179"/>
      <c r="D6357" s="179"/>
      <c r="E6357" s="251"/>
    </row>
    <row r="6358" spans="1:5" ht="13.5">
      <c r="A6358" s="179"/>
      <c r="B6358" s="179"/>
      <c r="C6358" s="179"/>
      <c r="D6358" s="179"/>
      <c r="E6358" s="251"/>
    </row>
    <row r="6359" spans="1:5" ht="13.5">
      <c r="A6359" s="179"/>
      <c r="B6359" s="179"/>
      <c r="C6359" s="179"/>
      <c r="D6359" s="179"/>
      <c r="E6359" s="251"/>
    </row>
    <row r="6360" spans="1:5" ht="13.5">
      <c r="A6360" s="179"/>
      <c r="B6360" s="179"/>
      <c r="C6360" s="179"/>
      <c r="D6360" s="179"/>
      <c r="E6360" s="251"/>
    </row>
    <row r="6361" spans="1:5" ht="13.5">
      <c r="A6361" s="179"/>
      <c r="B6361" s="179"/>
      <c r="C6361" s="179"/>
      <c r="D6361" s="179"/>
      <c r="E6361" s="251"/>
    </row>
    <row r="6362" spans="1:5" ht="13.5">
      <c r="A6362" s="179"/>
      <c r="B6362" s="179"/>
      <c r="C6362" s="179"/>
      <c r="D6362" s="179"/>
      <c r="E6362" s="251"/>
    </row>
    <row r="6363" spans="1:5" ht="13.5">
      <c r="A6363" s="179"/>
      <c r="B6363" s="179"/>
      <c r="C6363" s="179"/>
      <c r="D6363" s="179"/>
      <c r="E6363" s="251"/>
    </row>
    <row r="6364" spans="1:5" ht="13.5">
      <c r="A6364" s="179"/>
      <c r="B6364" s="179"/>
      <c r="C6364" s="179"/>
      <c r="D6364" s="179"/>
      <c r="E6364" s="251"/>
    </row>
    <row r="6365" spans="1:5" ht="13.5">
      <c r="A6365" s="179"/>
      <c r="B6365" s="179"/>
      <c r="C6365" s="179"/>
      <c r="D6365" s="179"/>
      <c r="E6365" s="251"/>
    </row>
    <row r="6366" spans="1:5" ht="13.5">
      <c r="A6366" s="179"/>
      <c r="B6366" s="179"/>
      <c r="C6366" s="179"/>
      <c r="D6366" s="179"/>
      <c r="E6366" s="251"/>
    </row>
    <row r="6367" spans="1:5" ht="13.5">
      <c r="A6367" s="179"/>
      <c r="B6367" s="179"/>
      <c r="C6367" s="179"/>
      <c r="D6367" s="179"/>
      <c r="E6367" s="251"/>
    </row>
    <row r="6368" spans="1:5" ht="13.5">
      <c r="A6368" s="179"/>
      <c r="B6368" s="179"/>
      <c r="C6368" s="179"/>
      <c r="D6368" s="179"/>
      <c r="E6368" s="251"/>
    </row>
    <row r="6369" spans="1:5" ht="13.5">
      <c r="A6369" s="179"/>
      <c r="B6369" s="179"/>
      <c r="C6369" s="179"/>
      <c r="D6369" s="179"/>
      <c r="E6369" s="251"/>
    </row>
    <row r="6370" spans="1:5" ht="13.5">
      <c r="A6370" s="179"/>
      <c r="B6370" s="179"/>
      <c r="C6370" s="179"/>
      <c r="D6370" s="179"/>
      <c r="E6370" s="251"/>
    </row>
    <row r="6371" spans="1:5" ht="13.5">
      <c r="A6371" s="179"/>
      <c r="B6371" s="179"/>
      <c r="C6371" s="179"/>
      <c r="D6371" s="179"/>
      <c r="E6371" s="251"/>
    </row>
    <row r="6372" spans="1:5" ht="13.5">
      <c r="A6372" s="179"/>
      <c r="B6372" s="179"/>
      <c r="C6372" s="179"/>
      <c r="D6372" s="179"/>
      <c r="E6372" s="251"/>
    </row>
    <row r="6373" spans="1:5" ht="13.5">
      <c r="A6373" s="179"/>
      <c r="B6373" s="179"/>
      <c r="C6373" s="179"/>
      <c r="D6373" s="179"/>
      <c r="E6373" s="251"/>
    </row>
    <row r="6374" spans="1:5" ht="13.5">
      <c r="A6374" s="179"/>
      <c r="B6374" s="179"/>
      <c r="C6374" s="179"/>
      <c r="D6374" s="179"/>
      <c r="E6374" s="251"/>
    </row>
    <row r="6375" spans="1:5" ht="13.5">
      <c r="A6375" s="179"/>
      <c r="B6375" s="179"/>
      <c r="C6375" s="179"/>
      <c r="D6375" s="179"/>
      <c r="E6375" s="251"/>
    </row>
    <row r="6376" spans="1:5" ht="13.5">
      <c r="A6376" s="179"/>
      <c r="B6376" s="179"/>
      <c r="C6376" s="179"/>
      <c r="D6376" s="179"/>
      <c r="E6376" s="251"/>
    </row>
    <row r="6377" spans="1:5" ht="13.5">
      <c r="A6377" s="179"/>
      <c r="B6377" s="179"/>
      <c r="C6377" s="179"/>
      <c r="D6377" s="179"/>
      <c r="E6377" s="251"/>
    </row>
    <row r="6378" spans="1:5" ht="13.5">
      <c r="A6378" s="179"/>
      <c r="B6378" s="179"/>
      <c r="C6378" s="179"/>
      <c r="D6378" s="179"/>
      <c r="E6378" s="251"/>
    </row>
    <row r="6379" spans="1:5" ht="13.5">
      <c r="A6379" s="179"/>
      <c r="B6379" s="179"/>
      <c r="C6379" s="179"/>
      <c r="D6379" s="179"/>
      <c r="E6379" s="251"/>
    </row>
    <row r="6380" spans="1:5" ht="13.5">
      <c r="A6380" s="179"/>
      <c r="B6380" s="179"/>
      <c r="C6380" s="179"/>
      <c r="D6380" s="179"/>
      <c r="E6380" s="251"/>
    </row>
    <row r="6381" spans="1:5" ht="13.5">
      <c r="A6381" s="179"/>
      <c r="B6381" s="179"/>
      <c r="C6381" s="179"/>
      <c r="D6381" s="179"/>
      <c r="E6381" s="251"/>
    </row>
    <row r="6382" spans="1:5" ht="13.5">
      <c r="A6382" s="179"/>
      <c r="B6382" s="179"/>
      <c r="C6382" s="179"/>
      <c r="D6382" s="179"/>
      <c r="E6382" s="251"/>
    </row>
    <row r="6383" spans="1:5" ht="13.5">
      <c r="A6383" s="179"/>
      <c r="B6383" s="179"/>
      <c r="C6383" s="179"/>
      <c r="D6383" s="179"/>
      <c r="E6383" s="251"/>
    </row>
    <row r="6384" spans="1:5" ht="13.5">
      <c r="A6384" s="179"/>
      <c r="B6384" s="179"/>
      <c r="C6384" s="179"/>
      <c r="D6384" s="179"/>
      <c r="E6384" s="251"/>
    </row>
    <row r="6385" spans="1:5" ht="13.5">
      <c r="A6385" s="179"/>
      <c r="B6385" s="179"/>
      <c r="C6385" s="179"/>
      <c r="D6385" s="179"/>
      <c r="E6385" s="251"/>
    </row>
    <row r="6386" spans="1:5" ht="13.5">
      <c r="A6386" s="179"/>
      <c r="B6386" s="179"/>
      <c r="C6386" s="179"/>
      <c r="D6386" s="179"/>
      <c r="E6386" s="251"/>
    </row>
    <row r="6387" spans="1:5" ht="13.5">
      <c r="A6387" s="179"/>
      <c r="B6387" s="179"/>
      <c r="C6387" s="179"/>
      <c r="D6387" s="179"/>
      <c r="E6387" s="251"/>
    </row>
    <row r="6388" spans="1:5" ht="13.5">
      <c r="A6388" s="179"/>
      <c r="B6388" s="179"/>
      <c r="C6388" s="179"/>
      <c r="D6388" s="179"/>
      <c r="E6388" s="251"/>
    </row>
    <row r="6389" spans="1:5" ht="13.5">
      <c r="A6389" s="179"/>
      <c r="B6389" s="179"/>
      <c r="C6389" s="179"/>
      <c r="D6389" s="179"/>
      <c r="E6389" s="251"/>
    </row>
    <row r="6390" spans="1:5" ht="13.5">
      <c r="A6390" s="179"/>
      <c r="B6390" s="179"/>
      <c r="C6390" s="179"/>
      <c r="D6390" s="179"/>
      <c r="E6390" s="251"/>
    </row>
    <row r="6391" spans="1:5" ht="13.5">
      <c r="A6391" s="179"/>
      <c r="B6391" s="179"/>
      <c r="C6391" s="179"/>
      <c r="D6391" s="179"/>
      <c r="E6391" s="251"/>
    </row>
    <row r="6392" spans="1:5" ht="13.5">
      <c r="A6392" s="179"/>
      <c r="B6392" s="179"/>
      <c r="C6392" s="179"/>
      <c r="D6392" s="179"/>
      <c r="E6392" s="251"/>
    </row>
    <row r="6393" spans="1:5" ht="13.5">
      <c r="A6393" s="179"/>
      <c r="B6393" s="179"/>
      <c r="C6393" s="179"/>
      <c r="D6393" s="179"/>
      <c r="E6393" s="251"/>
    </row>
    <row r="6394" spans="1:5" ht="13.5">
      <c r="A6394" s="179"/>
      <c r="B6394" s="179"/>
      <c r="C6394" s="179"/>
      <c r="D6394" s="179"/>
      <c r="E6394" s="251"/>
    </row>
    <row r="6395" spans="1:5" ht="13.5">
      <c r="A6395" s="179"/>
      <c r="B6395" s="179"/>
      <c r="C6395" s="179"/>
      <c r="D6395" s="179"/>
      <c r="E6395" s="251"/>
    </row>
    <row r="6396" spans="1:5" ht="13.5">
      <c r="A6396" s="179"/>
      <c r="B6396" s="179"/>
      <c r="C6396" s="179"/>
      <c r="D6396" s="179"/>
      <c r="E6396" s="251"/>
    </row>
    <row r="6397" spans="1:5" ht="13.5">
      <c r="A6397" s="179"/>
      <c r="B6397" s="179"/>
      <c r="C6397" s="179"/>
      <c r="D6397" s="179"/>
      <c r="E6397" s="251"/>
    </row>
    <row r="6398" spans="1:5" ht="13.5">
      <c r="A6398" s="179"/>
      <c r="B6398" s="179"/>
      <c r="C6398" s="179"/>
      <c r="D6398" s="179"/>
      <c r="E6398" s="251"/>
    </row>
    <row r="6399" spans="1:5" ht="13.5">
      <c r="A6399" s="179"/>
      <c r="B6399" s="179"/>
      <c r="C6399" s="179"/>
      <c r="D6399" s="179"/>
      <c r="E6399" s="251"/>
    </row>
    <row r="6400" spans="1:5" ht="13.5">
      <c r="A6400" s="179"/>
      <c r="B6400" s="179"/>
      <c r="C6400" s="179"/>
      <c r="D6400" s="179"/>
      <c r="E6400" s="251"/>
    </row>
    <row r="6401" spans="1:5" ht="13.5">
      <c r="A6401" s="179"/>
      <c r="B6401" s="179"/>
      <c r="C6401" s="179"/>
      <c r="D6401" s="179"/>
      <c r="E6401" s="251"/>
    </row>
    <row r="6402" spans="1:5" ht="13.5">
      <c r="A6402" s="179"/>
      <c r="B6402" s="179"/>
      <c r="C6402" s="179"/>
      <c r="D6402" s="179"/>
      <c r="E6402" s="251"/>
    </row>
    <row r="6403" spans="1:5" ht="13.5">
      <c r="A6403" s="179"/>
      <c r="B6403" s="179"/>
      <c r="C6403" s="179"/>
      <c r="D6403" s="179"/>
      <c r="E6403" s="251"/>
    </row>
    <row r="6404" spans="1:5" ht="13.5">
      <c r="A6404" s="179"/>
      <c r="B6404" s="179"/>
      <c r="C6404" s="179"/>
      <c r="D6404" s="179"/>
      <c r="E6404" s="251"/>
    </row>
    <row r="6405" spans="1:5" ht="13.5">
      <c r="A6405" s="179"/>
      <c r="B6405" s="179"/>
      <c r="C6405" s="179"/>
      <c r="D6405" s="179"/>
      <c r="E6405" s="251"/>
    </row>
    <row r="6406" spans="1:5" ht="13.5">
      <c r="A6406" s="179"/>
      <c r="B6406" s="179"/>
      <c r="C6406" s="179"/>
      <c r="D6406" s="179"/>
      <c r="E6406" s="251"/>
    </row>
    <row r="6407" spans="1:5" ht="13.5">
      <c r="A6407" s="179"/>
      <c r="B6407" s="179"/>
      <c r="C6407" s="179"/>
      <c r="D6407" s="179"/>
      <c r="E6407" s="251"/>
    </row>
    <row r="6408" spans="1:5" ht="13.5">
      <c r="A6408" s="179"/>
      <c r="B6408" s="179"/>
      <c r="C6408" s="179"/>
      <c r="D6408" s="179"/>
      <c r="E6408" s="251"/>
    </row>
    <row r="6409" spans="1:5" ht="13.5">
      <c r="A6409" s="179"/>
      <c r="B6409" s="179"/>
      <c r="C6409" s="179"/>
      <c r="D6409" s="179"/>
      <c r="E6409" s="251"/>
    </row>
    <row r="6410" spans="1:5" ht="13.5">
      <c r="A6410" s="179"/>
      <c r="B6410" s="179"/>
      <c r="C6410" s="179"/>
      <c r="D6410" s="179"/>
      <c r="E6410" s="251"/>
    </row>
    <row r="6411" spans="1:5" ht="13.5">
      <c r="A6411" s="179"/>
      <c r="B6411" s="179"/>
      <c r="C6411" s="179"/>
      <c r="D6411" s="179"/>
      <c r="E6411" s="251"/>
    </row>
    <row r="6412" spans="1:5" ht="13.5">
      <c r="A6412" s="179"/>
      <c r="B6412" s="179"/>
      <c r="C6412" s="179"/>
      <c r="D6412" s="179"/>
      <c r="E6412" s="251"/>
    </row>
    <row r="6413" spans="1:5" ht="13.5">
      <c r="A6413" s="179"/>
      <c r="B6413" s="179"/>
      <c r="C6413" s="179"/>
      <c r="D6413" s="179"/>
      <c r="E6413" s="251"/>
    </row>
    <row r="6414" spans="1:5" ht="13.5">
      <c r="A6414" s="179"/>
      <c r="B6414" s="179"/>
      <c r="C6414" s="179"/>
      <c r="D6414" s="179"/>
      <c r="E6414" s="251"/>
    </row>
    <row r="6415" spans="1:5" ht="13.5">
      <c r="A6415" s="179"/>
      <c r="B6415" s="179"/>
      <c r="C6415" s="179"/>
      <c r="D6415" s="179"/>
      <c r="E6415" s="251"/>
    </row>
    <row r="6416" spans="1:5" ht="13.5">
      <c r="A6416" s="179"/>
      <c r="B6416" s="179"/>
      <c r="C6416" s="179"/>
      <c r="D6416" s="179"/>
      <c r="E6416" s="251"/>
    </row>
    <row r="6417" spans="1:5" ht="13.5">
      <c r="A6417" s="179"/>
      <c r="B6417" s="179"/>
      <c r="C6417" s="179"/>
      <c r="D6417" s="179"/>
      <c r="E6417" s="251"/>
    </row>
    <row r="6418" spans="1:5" ht="13.5">
      <c r="A6418" s="179"/>
      <c r="B6418" s="179"/>
      <c r="C6418" s="179"/>
      <c r="D6418" s="179"/>
      <c r="E6418" s="251"/>
    </row>
    <row r="6419" spans="1:5" ht="13.5">
      <c r="A6419" s="179"/>
      <c r="B6419" s="179"/>
      <c r="C6419" s="179"/>
      <c r="D6419" s="179"/>
      <c r="E6419" s="251"/>
    </row>
    <row r="6420" spans="1:5" ht="13.5">
      <c r="A6420" s="179"/>
      <c r="B6420" s="179"/>
      <c r="C6420" s="179"/>
      <c r="D6420" s="179"/>
      <c r="E6420" s="251"/>
    </row>
    <row r="6421" spans="1:5" ht="13.5">
      <c r="A6421" s="179"/>
      <c r="B6421" s="179"/>
      <c r="C6421" s="179"/>
      <c r="D6421" s="179"/>
      <c r="E6421" s="251"/>
    </row>
    <row r="6422" spans="1:5" ht="13.5">
      <c r="A6422" s="179"/>
      <c r="B6422" s="179"/>
      <c r="C6422" s="179"/>
      <c r="D6422" s="179"/>
      <c r="E6422" s="251"/>
    </row>
    <row r="6423" spans="1:5" ht="13.5">
      <c r="A6423" s="179"/>
      <c r="B6423" s="179"/>
      <c r="C6423" s="179"/>
      <c r="D6423" s="179"/>
      <c r="E6423" s="251"/>
    </row>
    <row r="6424" spans="1:5" ht="13.5">
      <c r="A6424" s="179"/>
      <c r="B6424" s="179"/>
      <c r="C6424" s="179"/>
      <c r="D6424" s="179"/>
      <c r="E6424" s="251"/>
    </row>
    <row r="6425" spans="1:5" ht="13.5">
      <c r="A6425" s="179"/>
      <c r="B6425" s="179"/>
      <c r="C6425" s="179"/>
      <c r="D6425" s="179"/>
      <c r="E6425" s="251"/>
    </row>
    <row r="6426" spans="1:5" ht="13.5">
      <c r="A6426" s="179"/>
      <c r="B6426" s="179"/>
      <c r="C6426" s="179"/>
      <c r="D6426" s="179"/>
      <c r="E6426" s="251"/>
    </row>
    <row r="6427" spans="1:5" ht="13.5">
      <c r="A6427" s="179"/>
      <c r="B6427" s="179"/>
      <c r="C6427" s="179"/>
      <c r="D6427" s="179"/>
      <c r="E6427" s="251"/>
    </row>
    <row r="6428" spans="1:5" ht="13.5">
      <c r="A6428" s="179"/>
      <c r="B6428" s="179"/>
      <c r="C6428" s="179"/>
      <c r="D6428" s="179"/>
      <c r="E6428" s="251"/>
    </row>
    <row r="6429" spans="1:5" ht="13.5">
      <c r="A6429" s="179"/>
      <c r="B6429" s="179"/>
      <c r="C6429" s="179"/>
      <c r="D6429" s="179"/>
      <c r="E6429" s="251"/>
    </row>
    <row r="6430" spans="1:5" ht="13.5">
      <c r="A6430" s="179"/>
      <c r="B6430" s="179"/>
      <c r="C6430" s="179"/>
      <c r="D6430" s="179"/>
      <c r="E6430" s="251"/>
    </row>
    <row r="6431" spans="1:5" ht="13.5">
      <c r="A6431" s="179"/>
      <c r="B6431" s="179"/>
      <c r="C6431" s="179"/>
      <c r="D6431" s="179"/>
      <c r="E6431" s="251"/>
    </row>
    <row r="6432" spans="1:5" ht="13.5">
      <c r="A6432" s="179"/>
      <c r="B6432" s="179"/>
      <c r="C6432" s="179"/>
      <c r="D6432" s="179"/>
      <c r="E6432" s="251"/>
    </row>
    <row r="6433" spans="1:5" ht="13.5">
      <c r="A6433" s="179"/>
      <c r="B6433" s="179"/>
      <c r="C6433" s="179"/>
      <c r="D6433" s="179"/>
      <c r="E6433" s="251"/>
    </row>
    <row r="6434" spans="1:5" ht="13.5">
      <c r="A6434" s="179"/>
      <c r="B6434" s="179"/>
      <c r="C6434" s="179"/>
      <c r="D6434" s="179"/>
      <c r="E6434" s="251"/>
    </row>
    <row r="6435" spans="1:5" ht="13.5">
      <c r="A6435" s="179"/>
      <c r="B6435" s="179"/>
      <c r="C6435" s="179"/>
      <c r="D6435" s="179"/>
      <c r="E6435" s="251"/>
    </row>
    <row r="6436" spans="1:5" ht="13.5">
      <c r="A6436" s="179"/>
      <c r="B6436" s="179"/>
      <c r="C6436" s="179"/>
      <c r="D6436" s="179"/>
      <c r="E6436" s="251"/>
    </row>
    <row r="6437" spans="1:5" ht="13.5">
      <c r="A6437" s="179"/>
      <c r="B6437" s="179"/>
      <c r="C6437" s="179"/>
      <c r="D6437" s="179"/>
      <c r="E6437" s="251"/>
    </row>
    <row r="6438" spans="1:5" ht="13.5">
      <c r="A6438" s="179"/>
      <c r="B6438" s="179"/>
      <c r="C6438" s="179"/>
      <c r="D6438" s="179"/>
      <c r="E6438" s="251"/>
    </row>
    <row r="6439" spans="1:5" ht="13.5">
      <c r="A6439" s="179"/>
      <c r="B6439" s="179"/>
      <c r="C6439" s="179"/>
      <c r="D6439" s="179"/>
      <c r="E6439" s="251"/>
    </row>
    <row r="6440" spans="1:5" ht="13.5">
      <c r="A6440" s="179"/>
      <c r="B6440" s="179"/>
      <c r="C6440" s="179"/>
      <c r="D6440" s="179"/>
      <c r="E6440" s="251"/>
    </row>
    <row r="6441" spans="1:5" ht="13.5">
      <c r="A6441" s="179"/>
      <c r="B6441" s="179"/>
      <c r="C6441" s="179"/>
      <c r="D6441" s="179"/>
      <c r="E6441" s="251"/>
    </row>
    <row r="6442" spans="1:5" ht="13.5">
      <c r="A6442" s="179"/>
      <c r="B6442" s="179"/>
      <c r="C6442" s="179"/>
      <c r="D6442" s="179"/>
      <c r="E6442" s="251"/>
    </row>
    <row r="6443" spans="1:5" ht="13.5">
      <c r="A6443" s="179"/>
      <c r="B6443" s="179"/>
      <c r="C6443" s="179"/>
      <c r="D6443" s="179"/>
      <c r="E6443" s="251"/>
    </row>
    <row r="6444" spans="1:5" ht="13.5">
      <c r="A6444" s="179"/>
      <c r="B6444" s="179"/>
      <c r="C6444" s="179"/>
      <c r="D6444" s="179"/>
      <c r="E6444" s="251"/>
    </row>
    <row r="6445" spans="1:5" ht="13.5">
      <c r="A6445" s="179"/>
      <c r="B6445" s="179"/>
      <c r="C6445" s="179"/>
      <c r="D6445" s="179"/>
      <c r="E6445" s="251"/>
    </row>
    <row r="6446" spans="1:5" ht="13.5">
      <c r="A6446" s="179"/>
      <c r="B6446" s="179"/>
      <c r="C6446" s="179"/>
      <c r="D6446" s="179"/>
      <c r="E6446" s="251"/>
    </row>
    <row r="6447" spans="1:5" ht="13.5">
      <c r="A6447" s="179"/>
      <c r="B6447" s="179"/>
      <c r="C6447" s="179"/>
      <c r="D6447" s="179"/>
      <c r="E6447" s="251"/>
    </row>
    <row r="6448" spans="1:5" ht="13.5">
      <c r="A6448" s="179"/>
      <c r="B6448" s="179"/>
      <c r="C6448" s="179"/>
      <c r="D6448" s="179"/>
      <c r="E6448" s="251"/>
    </row>
    <row r="6449" spans="1:5" ht="13.5">
      <c r="A6449" s="179"/>
      <c r="B6449" s="179"/>
      <c r="C6449" s="179"/>
      <c r="D6449" s="179"/>
      <c r="E6449" s="251"/>
    </row>
    <row r="6450" spans="1:5" ht="13.5">
      <c r="A6450" s="179"/>
      <c r="B6450" s="179"/>
      <c r="C6450" s="179"/>
      <c r="D6450" s="179"/>
      <c r="E6450" s="251"/>
    </row>
    <row r="6451" spans="1:5" ht="13.5">
      <c r="A6451" s="179"/>
      <c r="B6451" s="179"/>
      <c r="C6451" s="179"/>
      <c r="D6451" s="179"/>
      <c r="E6451" s="251"/>
    </row>
    <row r="6452" spans="1:5" ht="13.5">
      <c r="A6452" s="179"/>
      <c r="B6452" s="179"/>
      <c r="C6452" s="179"/>
      <c r="D6452" s="179"/>
      <c r="E6452" s="251"/>
    </row>
    <row r="6453" spans="1:5" ht="13.5">
      <c r="A6453" s="179"/>
      <c r="B6453" s="179"/>
      <c r="C6453" s="179"/>
      <c r="D6453" s="179"/>
      <c r="E6453" s="251"/>
    </row>
    <row r="6454" spans="1:5" ht="13.5">
      <c r="A6454" s="179"/>
      <c r="B6454" s="179"/>
      <c r="C6454" s="179"/>
      <c r="D6454" s="179"/>
      <c r="E6454" s="251"/>
    </row>
    <row r="6455" spans="1:5" ht="13.5">
      <c r="A6455" s="179"/>
      <c r="B6455" s="179"/>
      <c r="C6455" s="179"/>
      <c r="D6455" s="179"/>
      <c r="E6455" s="251"/>
    </row>
    <row r="6456" spans="1:5" ht="13.5">
      <c r="A6456" s="179"/>
      <c r="B6456" s="179"/>
      <c r="C6456" s="179"/>
      <c r="D6456" s="179"/>
      <c r="E6456" s="251"/>
    </row>
    <row r="6457" spans="1:5" ht="13.5">
      <c r="A6457" s="179"/>
      <c r="B6457" s="179"/>
      <c r="C6457" s="179"/>
      <c r="D6457" s="179"/>
      <c r="E6457" s="251"/>
    </row>
    <row r="6458" spans="1:5" ht="13.5">
      <c r="A6458" s="179"/>
      <c r="B6458" s="179"/>
      <c r="C6458" s="179"/>
      <c r="D6458" s="179"/>
      <c r="E6458" s="251"/>
    </row>
    <row r="6459" spans="1:5" ht="13.5">
      <c r="A6459" s="179"/>
      <c r="B6459" s="179"/>
      <c r="C6459" s="179"/>
      <c r="D6459" s="179"/>
      <c r="E6459" s="251"/>
    </row>
    <row r="6460" spans="1:5" ht="13.5">
      <c r="A6460" s="179"/>
      <c r="B6460" s="179"/>
      <c r="C6460" s="179"/>
      <c r="D6460" s="179"/>
      <c r="E6460" s="251"/>
    </row>
    <row r="6461" spans="1:5" ht="13.5">
      <c r="A6461" s="179"/>
      <c r="B6461" s="179"/>
      <c r="C6461" s="179"/>
      <c r="D6461" s="179"/>
      <c r="E6461" s="251"/>
    </row>
    <row r="6462" spans="1:5" ht="13.5">
      <c r="A6462" s="179"/>
      <c r="B6462" s="179"/>
      <c r="C6462" s="179"/>
      <c r="D6462" s="179"/>
      <c r="E6462" s="251"/>
    </row>
    <row r="6463" spans="1:5" ht="13.5">
      <c r="A6463" s="179"/>
      <c r="B6463" s="179"/>
      <c r="C6463" s="179"/>
      <c r="D6463" s="179"/>
      <c r="E6463" s="251"/>
    </row>
    <row r="6464" spans="1:5" ht="13.5">
      <c r="A6464" s="179"/>
      <c r="B6464" s="179"/>
      <c r="C6464" s="179"/>
      <c r="D6464" s="179"/>
      <c r="E6464" s="251"/>
    </row>
    <row r="6465" spans="1:5" ht="13.5">
      <c r="A6465" s="179"/>
      <c r="B6465" s="179"/>
      <c r="C6465" s="179"/>
      <c r="D6465" s="179"/>
      <c r="E6465" s="251"/>
    </row>
    <row r="6466" spans="1:5" ht="13.5">
      <c r="A6466" s="179"/>
      <c r="B6466" s="179"/>
      <c r="C6466" s="179"/>
      <c r="D6466" s="179"/>
      <c r="E6466" s="251"/>
    </row>
    <row r="6467" spans="1:5" ht="13.5">
      <c r="A6467" s="179"/>
      <c r="B6467" s="179"/>
      <c r="C6467" s="179"/>
      <c r="D6467" s="179"/>
      <c r="E6467" s="251"/>
    </row>
    <row r="6468" spans="1:5" ht="13.5">
      <c r="A6468" s="179"/>
      <c r="B6468" s="179"/>
      <c r="C6468" s="179"/>
      <c r="D6468" s="179"/>
      <c r="E6468" s="251"/>
    </row>
    <row r="6469" spans="1:5" ht="13.5">
      <c r="A6469" s="179"/>
      <c r="B6469" s="179"/>
      <c r="C6469" s="179"/>
      <c r="D6469" s="179"/>
      <c r="E6469" s="251"/>
    </row>
    <row r="6470" spans="1:5" ht="13.5">
      <c r="A6470" s="179"/>
      <c r="B6470" s="179"/>
      <c r="C6470" s="179"/>
      <c r="D6470" s="179"/>
      <c r="E6470" s="251"/>
    </row>
    <row r="6471" spans="1:5" ht="13.5">
      <c r="A6471" s="179"/>
      <c r="B6471" s="179"/>
      <c r="C6471" s="179"/>
      <c r="D6471" s="179"/>
      <c r="E6471" s="251"/>
    </row>
    <row r="6472" spans="1:5" ht="13.5">
      <c r="A6472" s="179"/>
      <c r="B6472" s="179"/>
      <c r="C6472" s="179"/>
      <c r="D6472" s="179"/>
      <c r="E6472" s="251"/>
    </row>
    <row r="6473" spans="1:5" ht="13.5">
      <c r="A6473" s="179"/>
      <c r="B6473" s="179"/>
      <c r="C6473" s="179"/>
      <c r="D6473" s="179"/>
      <c r="E6473" s="251"/>
    </row>
    <row r="6474" spans="1:5" ht="13.5">
      <c r="A6474" s="179"/>
      <c r="B6474" s="179"/>
      <c r="C6474" s="179"/>
      <c r="D6474" s="179"/>
      <c r="E6474" s="251"/>
    </row>
    <row r="6475" spans="1:5" ht="13.5">
      <c r="A6475" s="179"/>
      <c r="B6475" s="179"/>
      <c r="C6475" s="179"/>
      <c r="D6475" s="179"/>
      <c r="E6475" s="251"/>
    </row>
    <row r="6476" spans="1:5" ht="13.5">
      <c r="A6476" s="179"/>
      <c r="B6476" s="179"/>
      <c r="C6476" s="179"/>
      <c r="D6476" s="179"/>
      <c r="E6476" s="251"/>
    </row>
    <row r="6477" spans="1:5" ht="13.5">
      <c r="A6477" s="179"/>
      <c r="B6477" s="179"/>
      <c r="C6477" s="179"/>
      <c r="D6477" s="179"/>
      <c r="E6477" s="251"/>
    </row>
    <row r="6478" spans="1:5" ht="13.5">
      <c r="A6478" s="179"/>
      <c r="B6478" s="179"/>
      <c r="C6478" s="179"/>
      <c r="D6478" s="179"/>
      <c r="E6478" s="251"/>
    </row>
    <row r="6479" spans="1:5" ht="13.5">
      <c r="A6479" s="179"/>
      <c r="B6479" s="179"/>
      <c r="C6479" s="179"/>
      <c r="D6479" s="179"/>
      <c r="E6479" s="251"/>
    </row>
    <row r="6480" spans="1:5" ht="13.5">
      <c r="A6480" s="179"/>
      <c r="B6480" s="179"/>
      <c r="C6480" s="179"/>
      <c r="D6480" s="179"/>
      <c r="E6480" s="251"/>
    </row>
    <row r="6481" spans="1:5" ht="13.5">
      <c r="A6481" s="179"/>
      <c r="B6481" s="179"/>
      <c r="C6481" s="179"/>
      <c r="D6481" s="179"/>
      <c r="E6481" s="251"/>
    </row>
    <row r="6482" spans="1:5" ht="13.5">
      <c r="A6482" s="179"/>
      <c r="B6482" s="179"/>
      <c r="C6482" s="179"/>
      <c r="D6482" s="179"/>
      <c r="E6482" s="251"/>
    </row>
    <row r="6483" spans="1:5" ht="13.5">
      <c r="A6483" s="179"/>
      <c r="B6483" s="179"/>
      <c r="C6483" s="179"/>
      <c r="D6483" s="179"/>
      <c r="E6483" s="251"/>
    </row>
    <row r="6484" spans="1:5" ht="13.5">
      <c r="A6484" s="179"/>
      <c r="B6484" s="179"/>
      <c r="C6484" s="179"/>
      <c r="D6484" s="179"/>
      <c r="E6484" s="251"/>
    </row>
    <row r="6485" spans="1:5" ht="13.5">
      <c r="A6485" s="179"/>
      <c r="B6485" s="179"/>
      <c r="C6485" s="179"/>
      <c r="D6485" s="179"/>
      <c r="E6485" s="251"/>
    </row>
    <row r="6486" spans="1:5" ht="13.5">
      <c r="A6486" s="179"/>
      <c r="B6486" s="179"/>
      <c r="C6486" s="179"/>
      <c r="D6486" s="179"/>
      <c r="E6486" s="251"/>
    </row>
    <row r="6487" spans="1:5" ht="13.5">
      <c r="A6487" s="179"/>
      <c r="B6487" s="179"/>
      <c r="C6487" s="179"/>
      <c r="D6487" s="179"/>
      <c r="E6487" s="251"/>
    </row>
    <row r="6488" spans="1:5" ht="13.5">
      <c r="A6488" s="179"/>
      <c r="B6488" s="179"/>
      <c r="C6488" s="179"/>
      <c r="D6488" s="179"/>
      <c r="E6488" s="251"/>
    </row>
    <row r="6489" spans="1:5" ht="13.5">
      <c r="A6489" s="179"/>
      <c r="B6489" s="179"/>
      <c r="C6489" s="179"/>
      <c r="D6489" s="179"/>
      <c r="E6489" s="251"/>
    </row>
    <row r="6490" spans="1:5" ht="13.5">
      <c r="A6490" s="179"/>
      <c r="B6490" s="179"/>
      <c r="C6490" s="179"/>
      <c r="D6490" s="179"/>
      <c r="E6490" s="251"/>
    </row>
    <row r="6491" spans="1:5" ht="13.5">
      <c r="A6491" s="179"/>
      <c r="B6491" s="179"/>
      <c r="C6491" s="179"/>
      <c r="D6491" s="179"/>
      <c r="E6491" s="251"/>
    </row>
    <row r="6492" spans="1:5" ht="13.5">
      <c r="A6492" s="179"/>
      <c r="B6492" s="179"/>
      <c r="C6492" s="179"/>
      <c r="D6492" s="179"/>
      <c r="E6492" s="251"/>
    </row>
    <row r="6493" spans="1:5" ht="13.5">
      <c r="A6493" s="179"/>
      <c r="B6493" s="179"/>
      <c r="C6493" s="179"/>
      <c r="D6493" s="179"/>
      <c r="E6493" s="251"/>
    </row>
    <row r="6494" spans="1:5" ht="13.5">
      <c r="A6494" s="179"/>
      <c r="B6494" s="179"/>
      <c r="C6494" s="179"/>
      <c r="D6494" s="179"/>
      <c r="E6494" s="251"/>
    </row>
    <row r="6495" spans="1:5" ht="13.5">
      <c r="A6495" s="179"/>
      <c r="B6495" s="179"/>
      <c r="C6495" s="179"/>
      <c r="D6495" s="179"/>
      <c r="E6495" s="251"/>
    </row>
    <row r="6496" spans="1:5" ht="13.5">
      <c r="A6496" s="179"/>
      <c r="B6496" s="179"/>
      <c r="C6496" s="179"/>
      <c r="D6496" s="179"/>
      <c r="E6496" s="251"/>
    </row>
    <row r="6497" spans="1:5" ht="13.5">
      <c r="A6497" s="179"/>
      <c r="B6497" s="179"/>
      <c r="C6497" s="179"/>
      <c r="D6497" s="179"/>
      <c r="E6497" s="251"/>
    </row>
    <row r="6498" spans="1:5" ht="13.5">
      <c r="A6498" s="179"/>
      <c r="B6498" s="179"/>
      <c r="C6498" s="179"/>
      <c r="D6498" s="179"/>
      <c r="E6498" s="251"/>
    </row>
    <row r="6499" spans="1:5" ht="13.5">
      <c r="A6499" s="179"/>
      <c r="B6499" s="179"/>
      <c r="C6499" s="179"/>
      <c r="D6499" s="179"/>
      <c r="E6499" s="251"/>
    </row>
    <row r="6500" spans="1:5" ht="13.5">
      <c r="A6500" s="179"/>
      <c r="B6500" s="179"/>
      <c r="C6500" s="179"/>
      <c r="D6500" s="179"/>
      <c r="E6500" s="251"/>
    </row>
    <row r="6501" spans="1:5" ht="13.5">
      <c r="A6501" s="179"/>
      <c r="B6501" s="179"/>
      <c r="C6501" s="179"/>
      <c r="D6501" s="179"/>
      <c r="E6501" s="251"/>
    </row>
    <row r="6502" spans="1:5" ht="13.5">
      <c r="A6502" s="179"/>
      <c r="B6502" s="179"/>
      <c r="C6502" s="179"/>
      <c r="D6502" s="179"/>
      <c r="E6502" s="251"/>
    </row>
    <row r="6503" spans="1:5" ht="13.5">
      <c r="A6503" s="179"/>
      <c r="B6503" s="179"/>
      <c r="C6503" s="179"/>
      <c r="D6503" s="179"/>
      <c r="E6503" s="251"/>
    </row>
    <row r="6504" spans="1:5" ht="13.5">
      <c r="A6504" s="179"/>
      <c r="B6504" s="179"/>
      <c r="C6504" s="179"/>
      <c r="D6504" s="179"/>
      <c r="E6504" s="251"/>
    </row>
    <row r="6505" spans="1:5" ht="13.5">
      <c r="A6505" s="179"/>
      <c r="B6505" s="179"/>
      <c r="C6505" s="179"/>
      <c r="D6505" s="179"/>
      <c r="E6505" s="251"/>
    </row>
    <row r="6506" spans="1:5" ht="13.5">
      <c r="A6506" s="179"/>
      <c r="B6506" s="179"/>
      <c r="C6506" s="179"/>
      <c r="D6506" s="179"/>
      <c r="E6506" s="251"/>
    </row>
    <row r="6507" spans="1:5" ht="13.5">
      <c r="A6507" s="179"/>
      <c r="B6507" s="179"/>
      <c r="C6507" s="179"/>
      <c r="D6507" s="179"/>
      <c r="E6507" s="251"/>
    </row>
    <row r="6508" spans="1:5" ht="13.5">
      <c r="A6508" s="179"/>
      <c r="B6508" s="179"/>
      <c r="C6508" s="179"/>
      <c r="D6508" s="179"/>
      <c r="E6508" s="251"/>
    </row>
    <row r="6509" spans="1:5" ht="13.5">
      <c r="A6509" s="179"/>
      <c r="B6509" s="179"/>
      <c r="C6509" s="179"/>
      <c r="D6509" s="179"/>
      <c r="E6509" s="251"/>
    </row>
    <row r="6510" spans="1:5" ht="13.5">
      <c r="A6510" s="179"/>
      <c r="B6510" s="179"/>
      <c r="C6510" s="179"/>
      <c r="D6510" s="179"/>
      <c r="E6510" s="251"/>
    </row>
    <row r="6511" spans="1:5" ht="13.5">
      <c r="A6511" s="179"/>
      <c r="B6511" s="179"/>
      <c r="C6511" s="179"/>
      <c r="D6511" s="179"/>
      <c r="E6511" s="251"/>
    </row>
    <row r="6512" spans="1:5" ht="13.5">
      <c r="A6512" s="179"/>
      <c r="B6512" s="179"/>
      <c r="C6512" s="179"/>
      <c r="D6512" s="179"/>
      <c r="E6512" s="251"/>
    </row>
    <row r="6513" spans="1:5" ht="13.5">
      <c r="A6513" s="179"/>
      <c r="B6513" s="179"/>
      <c r="C6513" s="179"/>
      <c r="D6513" s="179"/>
      <c r="E6513" s="251"/>
    </row>
    <row r="6514" spans="1:5" ht="13.5">
      <c r="A6514" s="179"/>
      <c r="B6514" s="179"/>
      <c r="C6514" s="179"/>
      <c r="D6514" s="179"/>
      <c r="E6514" s="251"/>
    </row>
    <row r="6515" spans="1:5" ht="13.5">
      <c r="A6515" s="179"/>
      <c r="B6515" s="179"/>
      <c r="C6515" s="179"/>
      <c r="D6515" s="179"/>
      <c r="E6515" s="251"/>
    </row>
    <row r="6516" spans="1:5" ht="13.5">
      <c r="A6516" s="179"/>
      <c r="B6516" s="179"/>
      <c r="C6516" s="179"/>
      <c r="D6516" s="179"/>
      <c r="E6516" s="251"/>
    </row>
    <row r="6517" spans="1:5" ht="13.5">
      <c r="A6517" s="179"/>
      <c r="B6517" s="179"/>
      <c r="C6517" s="179"/>
      <c r="D6517" s="179"/>
      <c r="E6517" s="251"/>
    </row>
    <row r="6518" spans="1:5" ht="13.5">
      <c r="A6518" s="179"/>
      <c r="B6518" s="179"/>
      <c r="C6518" s="179"/>
      <c r="D6518" s="179"/>
      <c r="E6518" s="251"/>
    </row>
    <row r="6519" spans="1:5" ht="13.5">
      <c r="A6519" s="179"/>
      <c r="B6519" s="179"/>
      <c r="C6519" s="179"/>
      <c r="D6519" s="179"/>
      <c r="E6519" s="251"/>
    </row>
    <row r="6520" spans="1:5" ht="13.5">
      <c r="A6520" s="179"/>
      <c r="B6520" s="179"/>
      <c r="C6520" s="179"/>
      <c r="D6520" s="179"/>
      <c r="E6520" s="251"/>
    </row>
    <row r="6521" spans="1:5" ht="13.5">
      <c r="A6521" s="179"/>
      <c r="B6521" s="179"/>
      <c r="C6521" s="179"/>
      <c r="D6521" s="179"/>
      <c r="E6521" s="251"/>
    </row>
    <row r="6522" spans="1:5" ht="13.5">
      <c r="A6522" s="179"/>
      <c r="B6522" s="179"/>
      <c r="C6522" s="179"/>
      <c r="D6522" s="179"/>
      <c r="E6522" s="251"/>
    </row>
    <row r="6523" spans="1:5" ht="13.5">
      <c r="A6523" s="179"/>
      <c r="B6523" s="179"/>
      <c r="C6523" s="179"/>
      <c r="D6523" s="179"/>
      <c r="E6523" s="251"/>
    </row>
    <row r="6524" spans="1:5" ht="13.5">
      <c r="A6524" s="179"/>
      <c r="B6524" s="179"/>
      <c r="C6524" s="179"/>
      <c r="D6524" s="179"/>
      <c r="E6524" s="251"/>
    </row>
    <row r="6525" spans="1:5" ht="13.5">
      <c r="A6525" s="179"/>
      <c r="B6525" s="179"/>
      <c r="C6525" s="179"/>
      <c r="D6525" s="179"/>
      <c r="E6525" s="251"/>
    </row>
    <row r="6526" spans="1:5" ht="13.5">
      <c r="A6526" s="179"/>
      <c r="B6526" s="179"/>
      <c r="C6526" s="179"/>
      <c r="D6526" s="179"/>
      <c r="E6526" s="251"/>
    </row>
    <row r="6527" spans="1:5" ht="13.5">
      <c r="A6527" s="179"/>
      <c r="B6527" s="179"/>
      <c r="C6527" s="179"/>
      <c r="D6527" s="179"/>
      <c r="E6527" s="251"/>
    </row>
    <row r="6528" spans="1:5" ht="13.5">
      <c r="A6528" s="179"/>
      <c r="B6528" s="179"/>
      <c r="C6528" s="179"/>
      <c r="D6528" s="179"/>
      <c r="E6528" s="251"/>
    </row>
    <row r="6529" spans="1:5" ht="13.5">
      <c r="A6529" s="179"/>
      <c r="B6529" s="179"/>
      <c r="C6529" s="179"/>
      <c r="D6529" s="179"/>
      <c r="E6529" s="251"/>
    </row>
    <row r="6530" spans="1:5" ht="13.5">
      <c r="A6530" s="179"/>
      <c r="B6530" s="179"/>
      <c r="C6530" s="179"/>
      <c r="D6530" s="179"/>
      <c r="E6530" s="251"/>
    </row>
    <row r="6531" spans="1:5" ht="13.5">
      <c r="A6531" s="179"/>
      <c r="B6531" s="179"/>
      <c r="C6531" s="179"/>
      <c r="D6531" s="179"/>
      <c r="E6531" s="251"/>
    </row>
    <row r="6532" spans="1:5" ht="13.5">
      <c r="A6532" s="179"/>
      <c r="B6532" s="179"/>
      <c r="C6532" s="179"/>
      <c r="D6532" s="179"/>
      <c r="E6532" s="251"/>
    </row>
    <row r="6533" spans="1:5" ht="13.5">
      <c r="A6533" s="179"/>
      <c r="B6533" s="179"/>
      <c r="C6533" s="179"/>
      <c r="D6533" s="179"/>
      <c r="E6533" s="251"/>
    </row>
    <row r="6534" spans="1:5" ht="13.5">
      <c r="A6534" s="179"/>
      <c r="B6534" s="179"/>
      <c r="C6534" s="179"/>
      <c r="D6534" s="179"/>
      <c r="E6534" s="251"/>
    </row>
    <row r="6535" spans="1:5" ht="13.5">
      <c r="A6535" s="179"/>
      <c r="B6535" s="179"/>
      <c r="C6535" s="179"/>
      <c r="D6535" s="179"/>
      <c r="E6535" s="251"/>
    </row>
    <row r="6536" spans="1:5" ht="13.5">
      <c r="A6536" s="179"/>
      <c r="B6536" s="179"/>
      <c r="C6536" s="179"/>
      <c r="D6536" s="179"/>
      <c r="E6536" s="251"/>
    </row>
    <row r="6537" spans="1:5" ht="13.5">
      <c r="A6537" s="179"/>
      <c r="B6537" s="179"/>
      <c r="C6537" s="179"/>
      <c r="D6537" s="179"/>
      <c r="E6537" s="251"/>
    </row>
    <row r="6538" spans="1:5" ht="13.5">
      <c r="A6538" s="179"/>
      <c r="B6538" s="179"/>
      <c r="C6538" s="179"/>
      <c r="D6538" s="179"/>
      <c r="E6538" s="251"/>
    </row>
    <row r="6539" spans="1:5" ht="13.5">
      <c r="A6539" s="179"/>
      <c r="B6539" s="179"/>
      <c r="C6539" s="179"/>
      <c r="D6539" s="179"/>
      <c r="E6539" s="251"/>
    </row>
    <row r="6540" spans="1:5" ht="13.5">
      <c r="A6540" s="179"/>
      <c r="B6540" s="179"/>
      <c r="C6540" s="179"/>
      <c r="D6540" s="179"/>
      <c r="E6540" s="251"/>
    </row>
    <row r="6541" spans="1:5" ht="13.5">
      <c r="A6541" s="179"/>
      <c r="B6541" s="179"/>
      <c r="C6541" s="179"/>
      <c r="D6541" s="179"/>
      <c r="E6541" s="251"/>
    </row>
    <row r="6542" spans="1:5" ht="13.5">
      <c r="A6542" s="179"/>
      <c r="B6542" s="179"/>
      <c r="C6542" s="179"/>
      <c r="D6542" s="179"/>
      <c r="E6542" s="251"/>
    </row>
    <row r="6543" spans="1:5" ht="13.5">
      <c r="A6543" s="179"/>
      <c r="B6543" s="179"/>
      <c r="C6543" s="179"/>
      <c r="D6543" s="179"/>
      <c r="E6543" s="251"/>
    </row>
    <row r="6544" spans="1:5" ht="13.5">
      <c r="A6544" s="179"/>
      <c r="B6544" s="179"/>
      <c r="C6544" s="179"/>
      <c r="D6544" s="179"/>
      <c r="E6544" s="251"/>
    </row>
    <row r="6545" spans="1:5" ht="13.5">
      <c r="A6545" s="179"/>
      <c r="B6545" s="179"/>
      <c r="C6545" s="179"/>
      <c r="D6545" s="179"/>
      <c r="E6545" s="251"/>
    </row>
    <row r="6546" spans="1:5" ht="13.5">
      <c r="A6546" s="179"/>
      <c r="B6546" s="179"/>
      <c r="C6546" s="179"/>
      <c r="D6546" s="179"/>
      <c r="E6546" s="251"/>
    </row>
    <row r="6547" spans="1:5" ht="13.5">
      <c r="A6547" s="179"/>
      <c r="B6547" s="179"/>
      <c r="C6547" s="179"/>
      <c r="D6547" s="179"/>
      <c r="E6547" s="251"/>
    </row>
    <row r="6548" spans="1:5" ht="13.5">
      <c r="A6548" s="179"/>
      <c r="B6548" s="179"/>
      <c r="C6548" s="179"/>
      <c r="D6548" s="179"/>
      <c r="E6548" s="251"/>
    </row>
    <row r="6549" spans="1:5" ht="13.5">
      <c r="A6549" s="179"/>
      <c r="B6549" s="179"/>
      <c r="C6549" s="179"/>
      <c r="D6549" s="179"/>
      <c r="E6549" s="251"/>
    </row>
    <row r="6550" spans="1:5" ht="13.5">
      <c r="A6550" s="179"/>
      <c r="B6550" s="179"/>
      <c r="C6550" s="179"/>
      <c r="D6550" s="179"/>
      <c r="E6550" s="251"/>
    </row>
    <row r="6551" spans="1:5" ht="13.5">
      <c r="A6551" s="179"/>
      <c r="B6551" s="179"/>
      <c r="C6551" s="179"/>
      <c r="D6551" s="179"/>
      <c r="E6551" s="251"/>
    </row>
    <row r="6552" spans="1:5" ht="13.5">
      <c r="A6552" s="179"/>
      <c r="B6552" s="179"/>
      <c r="C6552" s="179"/>
      <c r="D6552" s="179"/>
      <c r="E6552" s="251"/>
    </row>
    <row r="6553" spans="1:5" ht="13.5">
      <c r="A6553" s="179"/>
      <c r="B6553" s="179"/>
      <c r="C6553" s="179"/>
      <c r="D6553" s="179"/>
      <c r="E6553" s="251"/>
    </row>
    <row r="6554" spans="1:5" ht="13.5">
      <c r="A6554" s="179"/>
      <c r="B6554" s="179"/>
      <c r="C6554" s="179"/>
      <c r="D6554" s="179"/>
      <c r="E6554" s="251"/>
    </row>
    <row r="6555" spans="1:5" ht="13.5">
      <c r="A6555" s="179"/>
      <c r="B6555" s="179"/>
      <c r="C6555" s="179"/>
      <c r="D6555" s="179"/>
      <c r="E6555" s="251"/>
    </row>
    <row r="6556" spans="1:5" ht="13.5">
      <c r="A6556" s="179"/>
      <c r="B6556" s="179"/>
      <c r="C6556" s="179"/>
      <c r="D6556" s="179"/>
      <c r="E6556" s="251"/>
    </row>
    <row r="6557" spans="1:5" ht="13.5">
      <c r="A6557" s="179"/>
      <c r="B6557" s="179"/>
      <c r="C6557" s="179"/>
      <c r="D6557" s="179"/>
      <c r="E6557" s="251"/>
    </row>
    <row r="6558" spans="1:5" ht="13.5">
      <c r="A6558" s="179"/>
      <c r="B6558" s="179"/>
      <c r="C6558" s="179"/>
      <c r="D6558" s="179"/>
      <c r="E6558" s="251"/>
    </row>
    <row r="6559" spans="1:5" ht="13.5">
      <c r="A6559" s="179"/>
      <c r="B6559" s="179"/>
      <c r="C6559" s="179"/>
      <c r="D6559" s="179"/>
      <c r="E6559" s="251"/>
    </row>
    <row r="6560" spans="1:5" ht="13.5">
      <c r="A6560" s="179"/>
      <c r="B6560" s="179"/>
      <c r="C6560" s="179"/>
      <c r="D6560" s="179"/>
      <c r="E6560" s="251"/>
    </row>
    <row r="6561" spans="1:5" ht="13.5">
      <c r="A6561" s="179"/>
      <c r="B6561" s="179"/>
      <c r="C6561" s="179"/>
      <c r="D6561" s="179"/>
      <c r="E6561" s="251"/>
    </row>
    <row r="6562" spans="1:5" ht="13.5">
      <c r="A6562" s="179"/>
      <c r="B6562" s="179"/>
      <c r="C6562" s="179"/>
      <c r="D6562" s="179"/>
      <c r="E6562" s="251"/>
    </row>
    <row r="6563" spans="1:5" ht="13.5">
      <c r="A6563" s="179"/>
      <c r="B6563" s="179"/>
      <c r="C6563" s="179"/>
      <c r="D6563" s="179"/>
      <c r="E6563" s="251"/>
    </row>
    <row r="6564" spans="1:5" ht="13.5">
      <c r="A6564" s="179"/>
      <c r="B6564" s="179"/>
      <c r="C6564" s="179"/>
      <c r="D6564" s="179"/>
      <c r="E6564" s="251"/>
    </row>
    <row r="6565" spans="1:5" ht="13.5">
      <c r="A6565" s="179"/>
      <c r="B6565" s="179"/>
      <c r="C6565" s="179"/>
      <c r="D6565" s="179"/>
      <c r="E6565" s="251"/>
    </row>
    <row r="6566" spans="1:5" ht="13.5">
      <c r="A6566" s="179"/>
      <c r="B6566" s="179"/>
      <c r="C6566" s="179"/>
      <c r="D6566" s="179"/>
      <c r="E6566" s="251"/>
    </row>
    <row r="6567" spans="1:5" ht="13.5">
      <c r="A6567" s="179"/>
      <c r="B6567" s="179"/>
      <c r="C6567" s="179"/>
      <c r="D6567" s="179"/>
      <c r="E6567" s="251"/>
    </row>
    <row r="6568" spans="1:5" ht="13.5">
      <c r="A6568" s="179"/>
      <c r="B6568" s="179"/>
      <c r="C6568" s="179"/>
      <c r="D6568" s="179"/>
      <c r="E6568" s="251"/>
    </row>
    <row r="6569" spans="1:5" ht="13.5">
      <c r="A6569" s="179"/>
      <c r="B6569" s="179"/>
      <c r="C6569" s="179"/>
      <c r="D6569" s="179"/>
      <c r="E6569" s="251"/>
    </row>
    <row r="6570" spans="1:5" ht="13.5">
      <c r="A6570" s="179"/>
      <c r="B6570" s="179"/>
      <c r="C6570" s="179"/>
      <c r="D6570" s="179"/>
      <c r="E6570" s="251"/>
    </row>
    <row r="6571" spans="1:5" ht="13.5">
      <c r="A6571" s="179"/>
      <c r="B6571" s="179"/>
      <c r="C6571" s="179"/>
      <c r="D6571" s="179"/>
      <c r="E6571" s="251"/>
    </row>
    <row r="6572" spans="1:5" ht="13.5">
      <c r="A6572" s="179"/>
      <c r="B6572" s="179"/>
      <c r="C6572" s="179"/>
      <c r="D6572" s="179"/>
      <c r="E6572" s="251"/>
    </row>
    <row r="6573" spans="1:5" ht="13.5">
      <c r="A6573" s="179"/>
      <c r="B6573" s="179"/>
      <c r="C6573" s="179"/>
      <c r="D6573" s="179"/>
      <c r="E6573" s="251"/>
    </row>
    <row r="6574" spans="1:5" ht="13.5">
      <c r="A6574" s="179"/>
      <c r="B6574" s="179"/>
      <c r="C6574" s="179"/>
      <c r="D6574" s="179"/>
      <c r="E6574" s="251"/>
    </row>
    <row r="6575" spans="1:5" ht="13.5">
      <c r="A6575" s="179"/>
      <c r="B6575" s="179"/>
      <c r="C6575" s="179"/>
      <c r="D6575" s="179"/>
      <c r="E6575" s="251"/>
    </row>
    <row r="6576" spans="1:5" ht="13.5">
      <c r="A6576" s="179"/>
      <c r="B6576" s="179"/>
      <c r="C6576" s="179"/>
      <c r="D6576" s="179"/>
      <c r="E6576" s="251"/>
    </row>
    <row r="6577" spans="1:5" ht="13.5">
      <c r="A6577" s="179"/>
      <c r="B6577" s="179"/>
      <c r="C6577" s="179"/>
      <c r="D6577" s="179"/>
      <c r="E6577" s="251"/>
    </row>
    <row r="6578" spans="1:5" ht="13.5">
      <c r="A6578" s="179"/>
      <c r="B6578" s="179"/>
      <c r="C6578" s="179"/>
      <c r="D6578" s="179"/>
      <c r="E6578" s="251"/>
    </row>
    <row r="6579" spans="1:5" ht="13.5">
      <c r="A6579" s="179"/>
      <c r="B6579" s="179"/>
      <c r="C6579" s="179"/>
      <c r="D6579" s="179"/>
      <c r="E6579" s="251"/>
    </row>
    <row r="6580" spans="1:5" ht="13.5">
      <c r="A6580" s="179"/>
      <c r="B6580" s="179"/>
      <c r="C6580" s="179"/>
      <c r="D6580" s="179"/>
      <c r="E6580" s="251"/>
    </row>
    <row r="6581" spans="1:5" ht="13.5">
      <c r="A6581" s="179"/>
      <c r="B6581" s="179"/>
      <c r="C6581" s="179"/>
      <c r="D6581" s="179"/>
      <c r="E6581" s="251"/>
    </row>
    <row r="6582" spans="1:5" ht="13.5">
      <c r="A6582" s="179"/>
      <c r="B6582" s="179"/>
      <c r="C6582" s="179"/>
      <c r="D6582" s="179"/>
      <c r="E6582" s="251"/>
    </row>
    <row r="6583" spans="1:5" ht="13.5">
      <c r="A6583" s="179"/>
      <c r="B6583" s="179"/>
      <c r="C6583" s="179"/>
      <c r="D6583" s="179"/>
      <c r="E6583" s="251"/>
    </row>
    <row r="6584" spans="1:5" ht="13.5">
      <c r="A6584" s="179"/>
      <c r="B6584" s="179"/>
      <c r="C6584" s="179"/>
      <c r="D6584" s="179"/>
      <c r="E6584" s="251"/>
    </row>
    <row r="6585" spans="1:5" ht="13.5">
      <c r="A6585" s="179"/>
      <c r="B6585" s="179"/>
      <c r="C6585" s="179"/>
      <c r="D6585" s="179"/>
      <c r="E6585" s="251"/>
    </row>
    <row r="6586" spans="1:5" ht="13.5">
      <c r="A6586" s="179"/>
      <c r="B6586" s="179"/>
      <c r="C6586" s="179"/>
      <c r="D6586" s="179"/>
      <c r="E6586" s="251"/>
    </row>
    <row r="6587" spans="1:5" ht="13.5">
      <c r="A6587" s="179"/>
      <c r="B6587" s="179"/>
      <c r="C6587" s="179"/>
      <c r="D6587" s="179"/>
      <c r="E6587" s="251"/>
    </row>
    <row r="6588" spans="1:5" ht="13.5">
      <c r="A6588" s="179"/>
      <c r="B6588" s="179"/>
      <c r="C6588" s="179"/>
      <c r="D6588" s="179"/>
      <c r="E6588" s="251"/>
    </row>
    <row r="6589" spans="1:5" ht="13.5">
      <c r="A6589" s="179"/>
      <c r="B6589" s="179"/>
      <c r="C6589" s="179"/>
      <c r="D6589" s="179"/>
      <c r="E6589" s="251"/>
    </row>
    <row r="6590" spans="1:5" ht="13.5">
      <c r="A6590" s="179"/>
      <c r="B6590" s="179"/>
      <c r="C6590" s="179"/>
      <c r="D6590" s="179"/>
      <c r="E6590" s="251"/>
    </row>
    <row r="6591" spans="1:5" ht="13.5">
      <c r="A6591" s="179"/>
      <c r="B6591" s="179"/>
      <c r="C6591" s="179"/>
      <c r="D6591" s="179"/>
      <c r="E6591" s="251"/>
    </row>
    <row r="6592" spans="1:5" ht="13.5">
      <c r="A6592" s="179"/>
      <c r="B6592" s="179"/>
      <c r="C6592" s="179"/>
      <c r="D6592" s="179"/>
      <c r="E6592" s="251"/>
    </row>
    <row r="6593" spans="1:5" ht="13.5">
      <c r="A6593" s="179"/>
      <c r="B6593" s="179"/>
      <c r="C6593" s="179"/>
      <c r="D6593" s="179"/>
      <c r="E6593" s="251"/>
    </row>
    <row r="6594" spans="1:5" ht="13.5">
      <c r="A6594" s="179"/>
      <c r="B6594" s="179"/>
      <c r="C6594" s="179"/>
      <c r="D6594" s="179"/>
      <c r="E6594" s="251"/>
    </row>
    <row r="6595" spans="1:5" ht="13.5">
      <c r="A6595" s="179"/>
      <c r="B6595" s="179"/>
      <c r="C6595" s="179"/>
      <c r="D6595" s="179"/>
      <c r="E6595" s="251"/>
    </row>
    <row r="6596" spans="1:5" ht="13.5">
      <c r="A6596" s="179"/>
      <c r="B6596" s="179"/>
      <c r="C6596" s="179"/>
      <c r="D6596" s="179"/>
      <c r="E6596" s="251"/>
    </row>
    <row r="6597" spans="1:5" ht="13.5">
      <c r="A6597" s="179"/>
      <c r="B6597" s="179"/>
      <c r="C6597" s="179"/>
      <c r="D6597" s="179"/>
      <c r="E6597" s="251"/>
    </row>
    <row r="6598" spans="1:5" ht="13.5">
      <c r="A6598" s="179"/>
      <c r="B6598" s="179"/>
      <c r="C6598" s="179"/>
      <c r="D6598" s="179"/>
      <c r="E6598" s="251"/>
    </row>
    <row r="6599" spans="1:5" ht="13.5">
      <c r="A6599" s="179"/>
      <c r="B6599" s="179"/>
      <c r="C6599" s="179"/>
      <c r="D6599" s="179"/>
      <c r="E6599" s="251"/>
    </row>
    <row r="6600" spans="1:5" ht="13.5">
      <c r="A6600" s="179"/>
      <c r="B6600" s="179"/>
      <c r="C6600" s="179"/>
      <c r="D6600" s="179"/>
      <c r="E6600" s="251"/>
    </row>
    <row r="6601" spans="1:5" ht="13.5">
      <c r="A6601" s="179"/>
      <c r="B6601" s="179"/>
      <c r="C6601" s="179"/>
      <c r="D6601" s="179"/>
      <c r="E6601" s="251"/>
    </row>
    <row r="6602" spans="1:5" ht="13.5">
      <c r="A6602" s="179"/>
      <c r="B6602" s="179"/>
      <c r="C6602" s="179"/>
      <c r="D6602" s="179"/>
      <c r="E6602" s="251"/>
    </row>
    <row r="6603" spans="1:5" ht="13.5">
      <c r="A6603" s="179"/>
      <c r="B6603" s="179"/>
      <c r="C6603" s="179"/>
      <c r="D6603" s="179"/>
      <c r="E6603" s="251"/>
    </row>
    <row r="6604" spans="1:5" ht="13.5">
      <c r="A6604" s="179"/>
      <c r="B6604" s="179"/>
      <c r="C6604" s="179"/>
      <c r="D6604" s="179"/>
      <c r="E6604" s="251"/>
    </row>
    <row r="6605" spans="1:5" ht="13.5">
      <c r="A6605" s="179"/>
      <c r="B6605" s="179"/>
      <c r="C6605" s="179"/>
      <c r="D6605" s="179"/>
      <c r="E6605" s="251"/>
    </row>
    <row r="6606" spans="1:5" ht="13.5">
      <c r="A6606" s="179"/>
      <c r="B6606" s="179"/>
      <c r="C6606" s="179"/>
      <c r="D6606" s="179"/>
      <c r="E6606" s="251"/>
    </row>
    <row r="6607" spans="1:5" ht="13.5">
      <c r="A6607" s="179"/>
      <c r="B6607" s="179"/>
      <c r="C6607" s="179"/>
      <c r="D6607" s="179"/>
      <c r="E6607" s="251"/>
    </row>
    <row r="6608" spans="1:5" ht="13.5">
      <c r="A6608" s="179"/>
      <c r="B6608" s="179"/>
      <c r="C6608" s="179"/>
      <c r="D6608" s="179"/>
      <c r="E6608" s="251"/>
    </row>
    <row r="6609" spans="1:5" ht="13.5">
      <c r="A6609" s="179"/>
      <c r="B6609" s="179"/>
      <c r="C6609" s="179"/>
      <c r="D6609" s="179"/>
      <c r="E6609" s="251"/>
    </row>
    <row r="6610" spans="1:5" ht="13.5">
      <c r="A6610" s="179"/>
      <c r="B6610" s="179"/>
      <c r="C6610" s="179"/>
      <c r="D6610" s="179"/>
      <c r="E6610" s="251"/>
    </row>
    <row r="6611" spans="1:5" ht="13.5">
      <c r="A6611" s="179"/>
      <c r="B6611" s="179"/>
      <c r="C6611" s="179"/>
      <c r="D6611" s="179"/>
      <c r="E6611" s="251"/>
    </row>
    <row r="6612" spans="1:5" ht="13.5">
      <c r="A6612" s="179"/>
      <c r="B6612" s="179"/>
      <c r="C6612" s="179"/>
      <c r="D6612" s="179"/>
      <c r="E6612" s="251"/>
    </row>
    <row r="6613" spans="1:5" ht="13.5">
      <c r="A6613" s="179"/>
      <c r="B6613" s="179"/>
      <c r="C6613" s="179"/>
      <c r="D6613" s="179"/>
      <c r="E6613" s="251"/>
    </row>
    <row r="6614" spans="1:5" ht="13.5">
      <c r="A6614" s="179"/>
      <c r="B6614" s="179"/>
      <c r="C6614" s="179"/>
      <c r="D6614" s="179"/>
      <c r="E6614" s="251"/>
    </row>
    <row r="6615" spans="1:5" ht="13.5">
      <c r="A6615" s="179"/>
      <c r="B6615" s="179"/>
      <c r="C6615" s="179"/>
      <c r="D6615" s="179"/>
      <c r="E6615" s="251"/>
    </row>
    <row r="6616" spans="1:5" ht="13.5">
      <c r="A6616" s="179"/>
      <c r="B6616" s="179"/>
      <c r="C6616" s="179"/>
      <c r="D6616" s="179"/>
      <c r="E6616" s="251"/>
    </row>
    <row r="6617" spans="1:5" ht="13.5">
      <c r="A6617" s="179"/>
      <c r="B6617" s="179"/>
      <c r="C6617" s="179"/>
      <c r="D6617" s="179"/>
      <c r="E6617" s="251"/>
    </row>
    <row r="6618" spans="1:5" ht="13.5">
      <c r="A6618" s="179"/>
      <c r="B6618" s="179"/>
      <c r="C6618" s="179"/>
      <c r="D6618" s="179"/>
      <c r="E6618" s="251"/>
    </row>
    <row r="6619" spans="1:5" ht="13.5">
      <c r="A6619" s="179"/>
      <c r="B6619" s="179"/>
      <c r="C6619" s="179"/>
      <c r="D6619" s="179"/>
      <c r="E6619" s="251"/>
    </row>
    <row r="6620" spans="1:5" ht="13.5">
      <c r="A6620" s="179"/>
      <c r="B6620" s="179"/>
      <c r="C6620" s="179"/>
      <c r="D6620" s="179"/>
      <c r="E6620" s="251"/>
    </row>
    <row r="6621" spans="1:5" ht="13.5">
      <c r="A6621" s="179"/>
      <c r="B6621" s="179"/>
      <c r="C6621" s="179"/>
      <c r="D6621" s="179"/>
      <c r="E6621" s="251"/>
    </row>
    <row r="6622" spans="1:5" ht="13.5">
      <c r="A6622" s="179"/>
      <c r="B6622" s="179"/>
      <c r="C6622" s="179"/>
      <c r="D6622" s="179"/>
      <c r="E6622" s="251"/>
    </row>
    <row r="6623" spans="1:5" ht="13.5">
      <c r="A6623" s="179"/>
      <c r="B6623" s="179"/>
      <c r="C6623" s="179"/>
      <c r="D6623" s="179"/>
      <c r="E6623" s="251"/>
    </row>
    <row r="6624" spans="1:5" ht="13.5">
      <c r="A6624" s="179"/>
      <c r="B6624" s="179"/>
      <c r="C6624" s="179"/>
      <c r="D6624" s="179"/>
      <c r="E6624" s="251"/>
    </row>
    <row r="6625" spans="1:5" ht="13.5">
      <c r="A6625" s="179"/>
      <c r="B6625" s="179"/>
      <c r="C6625" s="179"/>
      <c r="D6625" s="179"/>
      <c r="E6625" s="251"/>
    </row>
    <row r="6626" spans="1:5" ht="13.5">
      <c r="A6626" s="179"/>
      <c r="B6626" s="179"/>
      <c r="C6626" s="179"/>
      <c r="D6626" s="179"/>
      <c r="E6626" s="251"/>
    </row>
    <row r="6627" spans="1:5" ht="13.5">
      <c r="A6627" s="179"/>
      <c r="B6627" s="179"/>
      <c r="C6627" s="179"/>
      <c r="D6627" s="179"/>
      <c r="E6627" s="251"/>
    </row>
    <row r="6628" spans="1:5" ht="13.5">
      <c r="A6628" s="179"/>
      <c r="B6628" s="179"/>
      <c r="C6628" s="179"/>
      <c r="D6628" s="179"/>
      <c r="E6628" s="251"/>
    </row>
    <row r="6629" spans="1:5" ht="13.5">
      <c r="A6629" s="179"/>
      <c r="B6629" s="179"/>
      <c r="C6629" s="179"/>
      <c r="D6629" s="179"/>
      <c r="E6629" s="251"/>
    </row>
    <row r="6630" spans="1:5" ht="13.5">
      <c r="A6630" s="179"/>
      <c r="B6630" s="179"/>
      <c r="C6630" s="179"/>
      <c r="D6630" s="179"/>
      <c r="E6630" s="251"/>
    </row>
    <row r="6631" spans="1:5" ht="13.5">
      <c r="A6631" s="179"/>
      <c r="B6631" s="179"/>
      <c r="C6631" s="179"/>
      <c r="D6631" s="179"/>
      <c r="E6631" s="251"/>
    </row>
    <row r="6632" spans="1:5" ht="13.5">
      <c r="A6632" s="179"/>
      <c r="B6632" s="179"/>
      <c r="C6632" s="179"/>
      <c r="D6632" s="179"/>
      <c r="E6632" s="251"/>
    </row>
    <row r="6633" spans="1:5" ht="13.5">
      <c r="A6633" s="179"/>
      <c r="B6633" s="179"/>
      <c r="C6633" s="179"/>
      <c r="D6633" s="179"/>
      <c r="E6633" s="251"/>
    </row>
    <row r="6634" spans="1:5" ht="13.5">
      <c r="A6634" s="179"/>
      <c r="B6634" s="179"/>
      <c r="C6634" s="179"/>
      <c r="D6634" s="179"/>
      <c r="E6634" s="251"/>
    </row>
    <row r="6635" spans="1:5" ht="13.5">
      <c r="A6635" s="179"/>
      <c r="B6635" s="179"/>
      <c r="C6635" s="179"/>
      <c r="D6635" s="179"/>
      <c r="E6635" s="251"/>
    </row>
    <row r="6636" spans="1:5" ht="13.5">
      <c r="A6636" s="179"/>
      <c r="B6636" s="179"/>
      <c r="C6636" s="179"/>
      <c r="D6636" s="179"/>
      <c r="E6636" s="251"/>
    </row>
    <row r="6637" spans="1:5" ht="13.5">
      <c r="A6637" s="179"/>
      <c r="B6637" s="179"/>
      <c r="C6637" s="179"/>
      <c r="D6637" s="179"/>
      <c r="E6637" s="251"/>
    </row>
    <row r="6638" spans="1:5" ht="13.5">
      <c r="A6638" s="179"/>
      <c r="B6638" s="179"/>
      <c r="C6638" s="179"/>
      <c r="D6638" s="179"/>
      <c r="E6638" s="251"/>
    </row>
    <row r="6639" spans="1:5" ht="13.5">
      <c r="A6639" s="179"/>
      <c r="B6639" s="179"/>
      <c r="C6639" s="179"/>
      <c r="D6639" s="179"/>
      <c r="E6639" s="251"/>
    </row>
    <row r="6640" spans="1:5" ht="13.5">
      <c r="A6640" s="179"/>
      <c r="B6640" s="179"/>
      <c r="C6640" s="179"/>
      <c r="D6640" s="179"/>
      <c r="E6640" s="251"/>
    </row>
    <row r="6641" spans="1:5" ht="13.5">
      <c r="A6641" s="179"/>
      <c r="B6641" s="179"/>
      <c r="C6641" s="179"/>
      <c r="D6641" s="179"/>
      <c r="E6641" s="251"/>
    </row>
    <row r="6642" spans="1:5" ht="13.5">
      <c r="A6642" s="179"/>
      <c r="B6642" s="179"/>
      <c r="C6642" s="179"/>
      <c r="D6642" s="179"/>
      <c r="E6642" s="251"/>
    </row>
    <row r="6643" spans="1:5" ht="13.5">
      <c r="A6643" s="179"/>
      <c r="B6643" s="179"/>
      <c r="C6643" s="179"/>
      <c r="D6643" s="179"/>
      <c r="E6643" s="251"/>
    </row>
    <row r="6644" spans="1:5" ht="13.5">
      <c r="A6644" s="179"/>
      <c r="B6644" s="179"/>
      <c r="C6644" s="179"/>
      <c r="D6644" s="179"/>
      <c r="E6644" s="251"/>
    </row>
    <row r="6645" spans="1:5" ht="13.5">
      <c r="A6645" s="179"/>
      <c r="B6645" s="179"/>
      <c r="C6645" s="179"/>
      <c r="D6645" s="179"/>
      <c r="E6645" s="251"/>
    </row>
    <row r="6646" spans="1:5" ht="13.5">
      <c r="A6646" s="179"/>
      <c r="B6646" s="179"/>
      <c r="C6646" s="179"/>
      <c r="D6646" s="179"/>
      <c r="E6646" s="251"/>
    </row>
    <row r="6647" spans="1:5" ht="13.5">
      <c r="A6647" s="179"/>
      <c r="B6647" s="179"/>
      <c r="C6647" s="179"/>
      <c r="D6647" s="179"/>
      <c r="E6647" s="251"/>
    </row>
    <row r="6648" spans="1:5" ht="13.5">
      <c r="A6648" s="179"/>
      <c r="B6648" s="179"/>
      <c r="C6648" s="179"/>
      <c r="D6648" s="179"/>
      <c r="E6648" s="251"/>
    </row>
    <row r="6649" spans="1:5" ht="13.5">
      <c r="A6649" s="179"/>
      <c r="B6649" s="179"/>
      <c r="C6649" s="179"/>
      <c r="D6649" s="179"/>
      <c r="E6649" s="251"/>
    </row>
    <row r="6650" spans="1:5" ht="13.5">
      <c r="A6650" s="179"/>
      <c r="B6650" s="179"/>
      <c r="C6650" s="179"/>
      <c r="D6650" s="179"/>
      <c r="E6650" s="251"/>
    </row>
    <row r="6651" spans="1:5" ht="13.5">
      <c r="A6651" s="179"/>
      <c r="B6651" s="179"/>
      <c r="C6651" s="179"/>
      <c r="D6651" s="179"/>
      <c r="E6651" s="251"/>
    </row>
    <row r="6652" spans="1:5" ht="13.5">
      <c r="A6652" s="179"/>
      <c r="B6652" s="179"/>
      <c r="C6652" s="179"/>
      <c r="D6652" s="179"/>
      <c r="E6652" s="251"/>
    </row>
    <row r="6653" spans="1:5" ht="13.5">
      <c r="A6653" s="179"/>
      <c r="B6653" s="179"/>
      <c r="C6653" s="179"/>
      <c r="D6653" s="179"/>
      <c r="E6653" s="251"/>
    </row>
    <row r="6654" spans="1:5" ht="13.5">
      <c r="A6654" s="179"/>
      <c r="B6654" s="179"/>
      <c r="C6654" s="179"/>
      <c r="D6654" s="179"/>
      <c r="E6654" s="251"/>
    </row>
    <row r="6655" spans="1:5" ht="13.5">
      <c r="A6655" s="179"/>
      <c r="B6655" s="179"/>
      <c r="C6655" s="179"/>
      <c r="D6655" s="179"/>
      <c r="E6655" s="251"/>
    </row>
    <row r="6656" spans="1:5" ht="13.5">
      <c r="A6656" s="179"/>
      <c r="B6656" s="179"/>
      <c r="C6656" s="179"/>
      <c r="D6656" s="179"/>
      <c r="E6656" s="251"/>
    </row>
    <row r="6657" spans="1:5" ht="13.5">
      <c r="A6657" s="179"/>
      <c r="B6657" s="179"/>
      <c r="C6657" s="179"/>
      <c r="D6657" s="179"/>
      <c r="E6657" s="251"/>
    </row>
    <row r="6658" spans="1:5" ht="13.5">
      <c r="A6658" s="179"/>
      <c r="B6658" s="179"/>
      <c r="C6658" s="179"/>
      <c r="D6658" s="179"/>
      <c r="E6658" s="251"/>
    </row>
    <row r="6659" spans="1:5" ht="13.5">
      <c r="A6659" s="179"/>
      <c r="B6659" s="179"/>
      <c r="C6659" s="179"/>
      <c r="D6659" s="179"/>
      <c r="E6659" s="251"/>
    </row>
    <row r="6660" spans="1:5" ht="13.5">
      <c r="A6660" s="179"/>
      <c r="B6660" s="179"/>
      <c r="C6660" s="179"/>
      <c r="D6660" s="179"/>
      <c r="E6660" s="251"/>
    </row>
    <row r="6661" spans="1:5" ht="13.5">
      <c r="A6661" s="179"/>
      <c r="B6661" s="179"/>
      <c r="C6661" s="179"/>
      <c r="D6661" s="179"/>
      <c r="E6661" s="251"/>
    </row>
    <row r="6662" spans="1:5" ht="13.5">
      <c r="A6662" s="179"/>
      <c r="B6662" s="179"/>
      <c r="C6662" s="179"/>
      <c r="D6662" s="179"/>
      <c r="E6662" s="251"/>
    </row>
    <row r="6663" spans="1:5" ht="13.5">
      <c r="A6663" s="179"/>
      <c r="B6663" s="179"/>
      <c r="C6663" s="179"/>
      <c r="D6663" s="179"/>
      <c r="E6663" s="251"/>
    </row>
    <row r="6664" spans="1:5" ht="13.5">
      <c r="A6664" s="179"/>
      <c r="B6664" s="179"/>
      <c r="C6664" s="179"/>
      <c r="D6664" s="179"/>
      <c r="E6664" s="251"/>
    </row>
    <row r="6665" spans="1:5" ht="13.5">
      <c r="A6665" s="179"/>
      <c r="B6665" s="179"/>
      <c r="C6665" s="179"/>
      <c r="D6665" s="179"/>
      <c r="E6665" s="251"/>
    </row>
    <row r="6666" spans="1:5" ht="13.5">
      <c r="A6666" s="179"/>
      <c r="B6666" s="179"/>
      <c r="C6666" s="179"/>
      <c r="D6666" s="179"/>
      <c r="E6666" s="251"/>
    </row>
    <row r="6667" spans="1:5" ht="13.5">
      <c r="A6667" s="179"/>
      <c r="B6667" s="179"/>
      <c r="C6667" s="179"/>
      <c r="D6667" s="179"/>
      <c r="E6667" s="251"/>
    </row>
    <row r="6668" spans="1:5" ht="13.5">
      <c r="A6668" s="179"/>
      <c r="B6668" s="179"/>
      <c r="C6668" s="179"/>
      <c r="D6668" s="179"/>
      <c r="E6668" s="251"/>
    </row>
    <row r="6669" spans="1:5" ht="13.5">
      <c r="A6669" s="179"/>
      <c r="B6669" s="179"/>
      <c r="C6669" s="179"/>
      <c r="D6669" s="179"/>
      <c r="E6669" s="251"/>
    </row>
    <row r="6670" spans="1:5" ht="13.5">
      <c r="A6670" s="179"/>
      <c r="B6670" s="179"/>
      <c r="C6670" s="179"/>
      <c r="D6670" s="179"/>
      <c r="E6670" s="251"/>
    </row>
    <row r="6671" spans="1:5" ht="13.5">
      <c r="A6671" s="179"/>
      <c r="B6671" s="179"/>
      <c r="C6671" s="179"/>
      <c r="D6671" s="179"/>
      <c r="E6671" s="251"/>
    </row>
    <row r="6672" spans="1:5" ht="13.5">
      <c r="A6672" s="179"/>
      <c r="B6672" s="179"/>
      <c r="C6672" s="179"/>
      <c r="D6672" s="179"/>
      <c r="E6672" s="251"/>
    </row>
    <row r="6673" spans="1:5" ht="13.5">
      <c r="A6673" s="179"/>
      <c r="B6673" s="179"/>
      <c r="C6673" s="179"/>
      <c r="D6673" s="179"/>
      <c r="E6673" s="251"/>
    </row>
    <row r="6674" spans="1:5" ht="13.5">
      <c r="A6674" s="179"/>
      <c r="B6674" s="179"/>
      <c r="C6674" s="179"/>
      <c r="D6674" s="179"/>
      <c r="E6674" s="251"/>
    </row>
    <row r="6675" spans="1:5" ht="13.5">
      <c r="A6675" s="179"/>
      <c r="B6675" s="179"/>
      <c r="C6675" s="179"/>
      <c r="D6675" s="179"/>
      <c r="E6675" s="251"/>
    </row>
    <row r="6676" spans="1:5" ht="13.5">
      <c r="A6676" s="179"/>
      <c r="B6676" s="179"/>
      <c r="C6676" s="179"/>
      <c r="D6676" s="179"/>
      <c r="E6676" s="251"/>
    </row>
    <row r="6677" spans="1:5" ht="13.5">
      <c r="A6677" s="179"/>
      <c r="B6677" s="179"/>
      <c r="C6677" s="179"/>
      <c r="D6677" s="179"/>
      <c r="E6677" s="251"/>
    </row>
    <row r="6678" spans="1:5" ht="13.5">
      <c r="A6678" s="179"/>
      <c r="B6678" s="179"/>
      <c r="C6678" s="179"/>
      <c r="D6678" s="179"/>
      <c r="E6678" s="251"/>
    </row>
    <row r="6679" spans="1:5" ht="13.5">
      <c r="A6679" s="179"/>
      <c r="B6679" s="179"/>
      <c r="C6679" s="179"/>
      <c r="D6679" s="179"/>
      <c r="E6679" s="251"/>
    </row>
    <row r="6680" spans="1:5" ht="13.5">
      <c r="A6680" s="179"/>
      <c r="B6680" s="179"/>
      <c r="C6680" s="179"/>
      <c r="D6680" s="179"/>
      <c r="E6680" s="251"/>
    </row>
    <row r="6681" spans="1:5" ht="13.5">
      <c r="A6681" s="179"/>
      <c r="B6681" s="179"/>
      <c r="C6681" s="179"/>
      <c r="D6681" s="179"/>
      <c r="E6681" s="251"/>
    </row>
    <row r="6682" spans="1:5" ht="13.5">
      <c r="A6682" s="179"/>
      <c r="B6682" s="179"/>
      <c r="C6682" s="179"/>
      <c r="D6682" s="179"/>
      <c r="E6682" s="251"/>
    </row>
    <row r="6683" spans="1:5" ht="13.5">
      <c r="A6683" s="179"/>
      <c r="B6683" s="179"/>
      <c r="C6683" s="179"/>
      <c r="D6683" s="179"/>
      <c r="E6683" s="251"/>
    </row>
    <row r="6684" spans="1:5" ht="13.5">
      <c r="A6684" s="179"/>
      <c r="B6684" s="179"/>
      <c r="C6684" s="179"/>
      <c r="D6684" s="179"/>
      <c r="E6684" s="251"/>
    </row>
    <row r="6685" spans="1:5" ht="13.5">
      <c r="A6685" s="179"/>
      <c r="B6685" s="179"/>
      <c r="C6685" s="179"/>
      <c r="D6685" s="179"/>
      <c r="E6685" s="251"/>
    </row>
    <row r="6686" spans="1:5" ht="13.5">
      <c r="A6686" s="179"/>
      <c r="B6686" s="179"/>
      <c r="C6686" s="179"/>
      <c r="D6686" s="179"/>
      <c r="E6686" s="251"/>
    </row>
    <row r="6687" spans="1:5" ht="13.5">
      <c r="A6687" s="179"/>
      <c r="B6687" s="179"/>
      <c r="C6687" s="179"/>
      <c r="D6687" s="179"/>
      <c r="E6687" s="251"/>
    </row>
    <row r="6688" spans="1:5" ht="13.5">
      <c r="A6688" s="179"/>
      <c r="B6688" s="179"/>
      <c r="C6688" s="179"/>
      <c r="D6688" s="179"/>
      <c r="E6688" s="251"/>
    </row>
    <row r="6689" spans="1:5" ht="13.5">
      <c r="A6689" s="179"/>
      <c r="B6689" s="179"/>
      <c r="C6689" s="179"/>
      <c r="D6689" s="179"/>
      <c r="E6689" s="251"/>
    </row>
    <row r="6690" spans="1:5" ht="13.5">
      <c r="A6690" s="179"/>
      <c r="B6690" s="179"/>
      <c r="C6690" s="179"/>
      <c r="D6690" s="179"/>
      <c r="E6690" s="251"/>
    </row>
    <row r="6691" spans="1:5" ht="13.5">
      <c r="A6691" s="179"/>
      <c r="B6691" s="179"/>
      <c r="C6691" s="179"/>
      <c r="D6691" s="179"/>
      <c r="E6691" s="251"/>
    </row>
    <row r="6692" spans="1:5" ht="13.5">
      <c r="A6692" s="179"/>
      <c r="B6692" s="179"/>
      <c r="C6692" s="179"/>
      <c r="D6692" s="179"/>
      <c r="E6692" s="251"/>
    </row>
    <row r="6693" spans="1:5" ht="13.5">
      <c r="A6693" s="179"/>
      <c r="B6693" s="179"/>
      <c r="C6693" s="179"/>
      <c r="D6693" s="179"/>
      <c r="E6693" s="251"/>
    </row>
    <row r="6694" spans="1:5" ht="13.5">
      <c r="A6694" s="179"/>
      <c r="B6694" s="179"/>
      <c r="C6694" s="179"/>
      <c r="D6694" s="179"/>
      <c r="E6694" s="251"/>
    </row>
    <row r="6695" spans="1:5" ht="13.5">
      <c r="A6695" s="179"/>
      <c r="B6695" s="179"/>
      <c r="C6695" s="179"/>
      <c r="D6695" s="179"/>
      <c r="E6695" s="251"/>
    </row>
    <row r="6696" spans="1:5" ht="13.5">
      <c r="A6696" s="179"/>
      <c r="B6696" s="179"/>
      <c r="C6696" s="179"/>
      <c r="D6696" s="179"/>
      <c r="E6696" s="251"/>
    </row>
    <row r="6697" spans="1:5" ht="13.5">
      <c r="A6697" s="179"/>
      <c r="B6697" s="179"/>
      <c r="C6697" s="179"/>
      <c r="D6697" s="179"/>
      <c r="E6697" s="251"/>
    </row>
    <row r="6698" spans="1:5" ht="13.5">
      <c r="A6698" s="179"/>
      <c r="B6698" s="179"/>
      <c r="C6698" s="179"/>
      <c r="D6698" s="179"/>
      <c r="E6698" s="251"/>
    </row>
    <row r="6699" spans="1:5" ht="13.5">
      <c r="A6699" s="179"/>
      <c r="B6699" s="179"/>
      <c r="C6699" s="179"/>
      <c r="D6699" s="179"/>
      <c r="E6699" s="251"/>
    </row>
    <row r="6700" spans="1:5" ht="13.5">
      <c r="A6700" s="179"/>
      <c r="B6700" s="179"/>
      <c r="C6700" s="179"/>
      <c r="D6700" s="179"/>
      <c r="E6700" s="251"/>
    </row>
    <row r="6701" spans="1:5" ht="13.5">
      <c r="A6701" s="179"/>
      <c r="B6701" s="179"/>
      <c r="C6701" s="179"/>
      <c r="D6701" s="179"/>
      <c r="E6701" s="251"/>
    </row>
    <row r="6702" spans="1:5" ht="13.5">
      <c r="A6702" s="179"/>
      <c r="B6702" s="179"/>
      <c r="C6702" s="179"/>
      <c r="D6702" s="179"/>
      <c r="E6702" s="251"/>
    </row>
    <row r="6703" spans="1:5" ht="13.5">
      <c r="A6703" s="179"/>
      <c r="B6703" s="179"/>
      <c r="C6703" s="179"/>
      <c r="D6703" s="179"/>
      <c r="E6703" s="251"/>
    </row>
    <row r="6704" spans="1:5" ht="13.5">
      <c r="A6704" s="179"/>
      <c r="B6704" s="179"/>
      <c r="C6704" s="179"/>
      <c r="D6704" s="179"/>
      <c r="E6704" s="251"/>
    </row>
    <row r="6705" spans="1:5" ht="13.5">
      <c r="A6705" s="179"/>
      <c r="B6705" s="179"/>
      <c r="C6705" s="179"/>
      <c r="D6705" s="179"/>
      <c r="E6705" s="251"/>
    </row>
    <row r="6706" spans="1:5" ht="13.5">
      <c r="A6706" s="179"/>
      <c r="B6706" s="179"/>
      <c r="C6706" s="179"/>
      <c r="D6706" s="179"/>
      <c r="E6706" s="251"/>
    </row>
    <row r="6707" spans="1:5" ht="13.5">
      <c r="A6707" s="179"/>
      <c r="B6707" s="179"/>
      <c r="C6707" s="179"/>
      <c r="D6707" s="179"/>
      <c r="E6707" s="251"/>
    </row>
    <row r="6708" spans="1:5" ht="13.5">
      <c r="A6708" s="179"/>
      <c r="B6708" s="179"/>
      <c r="C6708" s="179"/>
      <c r="D6708" s="179"/>
      <c r="E6708" s="251"/>
    </row>
    <row r="6709" spans="1:5" ht="13.5">
      <c r="A6709" s="179"/>
      <c r="B6709" s="179"/>
      <c r="C6709" s="179"/>
      <c r="D6709" s="179"/>
      <c r="E6709" s="251"/>
    </row>
    <row r="6710" spans="1:5" ht="13.5">
      <c r="A6710" s="179"/>
      <c r="B6710" s="179"/>
      <c r="C6710" s="179"/>
      <c r="D6710" s="179"/>
      <c r="E6710" s="251"/>
    </row>
    <row r="6711" spans="1:5" ht="13.5">
      <c r="A6711" s="179"/>
      <c r="B6711" s="179"/>
      <c r="C6711" s="179"/>
      <c r="D6711" s="179"/>
      <c r="E6711" s="251"/>
    </row>
    <row r="6712" spans="1:5" ht="13.5">
      <c r="A6712" s="179"/>
      <c r="B6712" s="179"/>
      <c r="C6712" s="179"/>
      <c r="D6712" s="179"/>
      <c r="E6712" s="251"/>
    </row>
    <row r="6713" spans="1:5" ht="13.5">
      <c r="A6713" s="179"/>
      <c r="B6713" s="179"/>
      <c r="C6713" s="179"/>
      <c r="D6713" s="179"/>
      <c r="E6713" s="251"/>
    </row>
    <row r="6714" spans="1:5" ht="13.5">
      <c r="A6714" s="179"/>
      <c r="B6714" s="179"/>
      <c r="C6714" s="179"/>
      <c r="D6714" s="179"/>
      <c r="E6714" s="251"/>
    </row>
    <row r="6715" spans="1:5" ht="13.5">
      <c r="A6715" s="179"/>
      <c r="B6715" s="179"/>
      <c r="C6715" s="179"/>
      <c r="D6715" s="179"/>
      <c r="E6715" s="251"/>
    </row>
    <row r="6716" spans="1:5" ht="13.5">
      <c r="A6716" s="179"/>
      <c r="B6716" s="179"/>
      <c r="C6716" s="179"/>
      <c r="D6716" s="179"/>
      <c r="E6716" s="251"/>
    </row>
    <row r="6717" spans="1:5" ht="13.5">
      <c r="A6717" s="179"/>
      <c r="B6717" s="179"/>
      <c r="C6717" s="179"/>
      <c r="D6717" s="179"/>
      <c r="E6717" s="251"/>
    </row>
    <row r="6718" spans="1:5" ht="13.5">
      <c r="A6718" s="179"/>
      <c r="B6718" s="179"/>
      <c r="C6718" s="179"/>
      <c r="D6718" s="179"/>
      <c r="E6718" s="251"/>
    </row>
    <row r="6719" spans="1:5" ht="13.5">
      <c r="A6719" s="179"/>
      <c r="B6719" s="179"/>
      <c r="C6719" s="179"/>
      <c r="D6719" s="179"/>
      <c r="E6719" s="251"/>
    </row>
    <row r="6720" spans="1:5" ht="13.5">
      <c r="A6720" s="179"/>
      <c r="B6720" s="179"/>
      <c r="C6720" s="179"/>
      <c r="D6720" s="179"/>
      <c r="E6720" s="251"/>
    </row>
    <row r="6721" spans="1:5" ht="13.5">
      <c r="A6721" s="179"/>
      <c r="B6721" s="179"/>
      <c r="C6721" s="179"/>
      <c r="D6721" s="179"/>
      <c r="E6721" s="251"/>
    </row>
    <row r="6722" spans="1:5" ht="13.5">
      <c r="A6722" s="179"/>
      <c r="B6722" s="179"/>
      <c r="C6722" s="179"/>
      <c r="D6722" s="179"/>
      <c r="E6722" s="251"/>
    </row>
    <row r="6723" spans="1:5" ht="13.5">
      <c r="A6723" s="179"/>
      <c r="B6723" s="179"/>
      <c r="C6723" s="179"/>
      <c r="D6723" s="179"/>
      <c r="E6723" s="251"/>
    </row>
    <row r="6724" spans="1:5" ht="13.5">
      <c r="A6724" s="179"/>
      <c r="B6724" s="179"/>
      <c r="C6724" s="179"/>
      <c r="D6724" s="179"/>
      <c r="E6724" s="251"/>
    </row>
    <row r="6725" spans="1:5" ht="13.5">
      <c r="A6725" s="179"/>
      <c r="B6725" s="179"/>
      <c r="C6725" s="179"/>
      <c r="D6725" s="179"/>
      <c r="E6725" s="251"/>
    </row>
    <row r="6726" spans="1:5" ht="13.5">
      <c r="A6726" s="179"/>
      <c r="B6726" s="179"/>
      <c r="C6726" s="179"/>
      <c r="D6726" s="179"/>
      <c r="E6726" s="251"/>
    </row>
    <row r="6727" spans="1:5" ht="13.5">
      <c r="A6727" s="179"/>
      <c r="B6727" s="179"/>
      <c r="C6727" s="179"/>
      <c r="D6727" s="179"/>
      <c r="E6727" s="251"/>
    </row>
    <row r="6728" spans="1:5" ht="13.5">
      <c r="A6728" s="179"/>
      <c r="B6728" s="179"/>
      <c r="C6728" s="179"/>
      <c r="D6728" s="179"/>
      <c r="E6728" s="251"/>
    </row>
    <row r="6729" spans="1:5" ht="13.5">
      <c r="A6729" s="179"/>
      <c r="B6729" s="179"/>
      <c r="C6729" s="179"/>
      <c r="D6729" s="179"/>
      <c r="E6729" s="251"/>
    </row>
    <row r="6730" spans="1:5" ht="13.5">
      <c r="A6730" s="179"/>
      <c r="B6730" s="179"/>
      <c r="C6730" s="179"/>
      <c r="D6730" s="179"/>
      <c r="E6730" s="251"/>
    </row>
    <row r="6731" spans="1:5" ht="13.5">
      <c r="A6731" s="179"/>
      <c r="B6731" s="179"/>
      <c r="C6731" s="179"/>
      <c r="D6731" s="179"/>
      <c r="E6731" s="251"/>
    </row>
    <row r="6732" spans="1:5" ht="13.5">
      <c r="A6732" s="179"/>
      <c r="B6732" s="179"/>
      <c r="C6732" s="179"/>
      <c r="D6732" s="179"/>
      <c r="E6732" s="251"/>
    </row>
    <row r="6733" spans="1:5" ht="13.5">
      <c r="A6733" s="179"/>
      <c r="B6733" s="179"/>
      <c r="C6733" s="179"/>
      <c r="D6733" s="179"/>
      <c r="E6733" s="251"/>
    </row>
    <row r="6734" spans="1:5" ht="13.5">
      <c r="A6734" s="179"/>
      <c r="B6734" s="179"/>
      <c r="C6734" s="179"/>
      <c r="D6734" s="179"/>
      <c r="E6734" s="251"/>
    </row>
    <row r="6735" spans="1:5" ht="13.5">
      <c r="A6735" s="179"/>
      <c r="B6735" s="179"/>
      <c r="C6735" s="179"/>
      <c r="D6735" s="179"/>
      <c r="E6735" s="251"/>
    </row>
    <row r="6736" spans="1:5" ht="13.5">
      <c r="A6736" s="179"/>
      <c r="B6736" s="179"/>
      <c r="C6736" s="179"/>
      <c r="D6736" s="179"/>
      <c r="E6736" s="251"/>
    </row>
    <row r="6737" spans="1:5" ht="13.5">
      <c r="A6737" s="179"/>
      <c r="B6737" s="179"/>
      <c r="C6737" s="179"/>
      <c r="D6737" s="179"/>
      <c r="E6737" s="251"/>
    </row>
    <row r="6738" spans="1:5" ht="13.5">
      <c r="A6738" s="179"/>
      <c r="B6738" s="179"/>
      <c r="C6738" s="179"/>
      <c r="D6738" s="179"/>
      <c r="E6738" s="251"/>
    </row>
    <row r="6739" spans="1:5" ht="13.5">
      <c r="A6739" s="179"/>
      <c r="B6739" s="179"/>
      <c r="C6739" s="179"/>
      <c r="D6739" s="179"/>
      <c r="E6739" s="251"/>
    </row>
    <row r="6740" spans="1:5" ht="13.5">
      <c r="A6740" s="179"/>
      <c r="B6740" s="179"/>
      <c r="C6740" s="179"/>
      <c r="D6740" s="179"/>
      <c r="E6740" s="251"/>
    </row>
    <row r="6741" spans="1:5" ht="13.5">
      <c r="A6741" s="179"/>
      <c r="B6741" s="179"/>
      <c r="C6741" s="179"/>
      <c r="D6741" s="179"/>
      <c r="E6741" s="251"/>
    </row>
    <row r="6742" spans="1:5" ht="13.5">
      <c r="A6742" s="179"/>
      <c r="B6742" s="179"/>
      <c r="C6742" s="179"/>
      <c r="D6742" s="179"/>
      <c r="E6742" s="251"/>
    </row>
    <row r="6743" spans="1:5" ht="13.5">
      <c r="A6743" s="179"/>
      <c r="B6743" s="179"/>
      <c r="C6743" s="179"/>
      <c r="D6743" s="179"/>
      <c r="E6743" s="251"/>
    </row>
    <row r="6744" spans="1:5" ht="13.5">
      <c r="A6744" s="179"/>
      <c r="B6744" s="179"/>
      <c r="C6744" s="179"/>
      <c r="D6744" s="179"/>
      <c r="E6744" s="251"/>
    </row>
    <row r="6745" spans="1:5" ht="13.5">
      <c r="A6745" s="179"/>
      <c r="B6745" s="179"/>
      <c r="C6745" s="179"/>
      <c r="D6745" s="179"/>
      <c r="E6745" s="251"/>
    </row>
    <row r="6746" spans="1:5" ht="13.5">
      <c r="A6746" s="179"/>
      <c r="B6746" s="179"/>
      <c r="C6746" s="179"/>
      <c r="D6746" s="179"/>
      <c r="E6746" s="251"/>
    </row>
    <row r="6747" spans="1:5" ht="13.5">
      <c r="A6747" s="179"/>
      <c r="B6747" s="179"/>
      <c r="C6747" s="179"/>
      <c r="D6747" s="179"/>
      <c r="E6747" s="251"/>
    </row>
    <row r="6748" spans="1:5" ht="13.5">
      <c r="A6748" s="179"/>
      <c r="B6748" s="179"/>
      <c r="C6748" s="179"/>
      <c r="D6748" s="179"/>
      <c r="E6748" s="251"/>
    </row>
    <row r="6749" spans="1:5" ht="13.5">
      <c r="A6749" s="179"/>
      <c r="B6749" s="179"/>
      <c r="C6749" s="179"/>
      <c r="D6749" s="179"/>
      <c r="E6749" s="251"/>
    </row>
    <row r="6750" spans="1:5" ht="13.5">
      <c r="A6750" s="179"/>
      <c r="B6750" s="179"/>
      <c r="C6750" s="179"/>
      <c r="D6750" s="179"/>
      <c r="E6750" s="251"/>
    </row>
    <row r="6751" spans="1:5" ht="13.5">
      <c r="A6751" s="179"/>
      <c r="B6751" s="179"/>
      <c r="C6751" s="179"/>
      <c r="D6751" s="179"/>
      <c r="E6751" s="251"/>
    </row>
    <row r="6752" spans="1:5" ht="13.5">
      <c r="A6752" s="179"/>
      <c r="B6752" s="179"/>
      <c r="C6752" s="179"/>
      <c r="D6752" s="179"/>
      <c r="E6752" s="251"/>
    </row>
    <row r="6753" spans="1:5" ht="13.5">
      <c r="A6753" s="179"/>
      <c r="B6753" s="179"/>
      <c r="C6753" s="179"/>
      <c r="D6753" s="179"/>
      <c r="E6753" s="251"/>
    </row>
    <row r="6754" spans="1:5" ht="13.5">
      <c r="A6754" s="179"/>
      <c r="B6754" s="179"/>
      <c r="C6754" s="179"/>
      <c r="D6754" s="179"/>
      <c r="E6754" s="251"/>
    </row>
    <row r="6755" spans="1:5" ht="13.5">
      <c r="A6755" s="179"/>
      <c r="B6755" s="179"/>
      <c r="C6755" s="179"/>
      <c r="D6755" s="179"/>
      <c r="E6755" s="251"/>
    </row>
    <row r="6756" spans="1:5" ht="13.5">
      <c r="A6756" s="179"/>
      <c r="B6756" s="179"/>
      <c r="C6756" s="179"/>
      <c r="D6756" s="179"/>
      <c r="E6756" s="251"/>
    </row>
    <row r="6757" spans="1:5" ht="13.5">
      <c r="A6757" s="179"/>
      <c r="B6757" s="179"/>
      <c r="C6757" s="179"/>
      <c r="D6757" s="179"/>
      <c r="E6757" s="251"/>
    </row>
    <row r="6758" spans="1:5" ht="13.5">
      <c r="A6758" s="179"/>
      <c r="B6758" s="179"/>
      <c r="C6758" s="179"/>
      <c r="D6758" s="179"/>
      <c r="E6758" s="251"/>
    </row>
    <row r="6759" spans="1:5" ht="13.5">
      <c r="A6759" s="179"/>
      <c r="B6759" s="179"/>
      <c r="C6759" s="179"/>
      <c r="D6759" s="179"/>
      <c r="E6759" s="251"/>
    </row>
    <row r="6760" spans="1:5" ht="13.5">
      <c r="A6760" s="179"/>
      <c r="B6760" s="179"/>
      <c r="C6760" s="179"/>
      <c r="D6760" s="179"/>
      <c r="E6760" s="251"/>
    </row>
    <row r="6761" spans="1:5" ht="13.5">
      <c r="A6761" s="179"/>
      <c r="B6761" s="179"/>
      <c r="C6761" s="179"/>
      <c r="D6761" s="179"/>
      <c r="E6761" s="251"/>
    </row>
    <row r="6762" spans="1:5" ht="13.5">
      <c r="A6762" s="179"/>
      <c r="B6762" s="179"/>
      <c r="C6762" s="179"/>
      <c r="D6762" s="179"/>
      <c r="E6762" s="251"/>
    </row>
    <row r="6763" spans="1:5" ht="13.5">
      <c r="A6763" s="179"/>
      <c r="B6763" s="179"/>
      <c r="C6763" s="179"/>
      <c r="D6763" s="179"/>
      <c r="E6763" s="251"/>
    </row>
    <row r="6764" spans="1:5" ht="13.5">
      <c r="A6764" s="179"/>
      <c r="B6764" s="179"/>
      <c r="C6764" s="179"/>
      <c r="D6764" s="179"/>
      <c r="E6764" s="251"/>
    </row>
    <row r="6765" spans="1:5" ht="13.5">
      <c r="A6765" s="179"/>
      <c r="B6765" s="179"/>
      <c r="C6765" s="179"/>
      <c r="D6765" s="179"/>
      <c r="E6765" s="251"/>
    </row>
    <row r="6766" spans="1:5" ht="13.5">
      <c r="A6766" s="179"/>
      <c r="B6766" s="179"/>
      <c r="C6766" s="179"/>
      <c r="D6766" s="179"/>
      <c r="E6766" s="251"/>
    </row>
    <row r="6767" spans="1:5" ht="13.5">
      <c r="A6767" s="179"/>
      <c r="B6767" s="179"/>
      <c r="C6767" s="179"/>
      <c r="D6767" s="179"/>
      <c r="E6767" s="251"/>
    </row>
    <row r="6768" spans="1:5" ht="13.5">
      <c r="A6768" s="179"/>
      <c r="B6768" s="179"/>
      <c r="C6768" s="179"/>
      <c r="D6768" s="179"/>
      <c r="E6768" s="251"/>
    </row>
    <row r="6769" spans="1:5" ht="13.5">
      <c r="A6769" s="179"/>
      <c r="B6769" s="179"/>
      <c r="C6769" s="179"/>
      <c r="D6769" s="179"/>
      <c r="E6769" s="251"/>
    </row>
    <row r="6770" spans="1:5" ht="13.5">
      <c r="A6770" s="179"/>
      <c r="B6770" s="179"/>
      <c r="C6770" s="179"/>
      <c r="D6770" s="179"/>
      <c r="E6770" s="251"/>
    </row>
    <row r="6771" spans="1:5" ht="13.5">
      <c r="A6771" s="179"/>
      <c r="B6771" s="179"/>
      <c r="C6771" s="179"/>
      <c r="D6771" s="179"/>
      <c r="E6771" s="251"/>
    </row>
    <row r="6772" spans="1:5" ht="13.5">
      <c r="A6772" s="179"/>
      <c r="B6772" s="179"/>
      <c r="C6772" s="179"/>
      <c r="D6772" s="179"/>
      <c r="E6772" s="251"/>
    </row>
    <row r="6773" spans="1:5" ht="13.5">
      <c r="A6773" s="179"/>
      <c r="B6773" s="179"/>
      <c r="C6773" s="179"/>
      <c r="D6773" s="179"/>
      <c r="E6773" s="251"/>
    </row>
    <row r="6774" spans="1:5" ht="13.5">
      <c r="A6774" s="179"/>
      <c r="B6774" s="179"/>
      <c r="C6774" s="179"/>
      <c r="D6774" s="179"/>
      <c r="E6774" s="251"/>
    </row>
    <row r="6775" spans="1:5" ht="13.5">
      <c r="A6775" s="179"/>
      <c r="B6775" s="179"/>
      <c r="C6775" s="179"/>
      <c r="D6775" s="179"/>
      <c r="E6775" s="251"/>
    </row>
    <row r="6776" spans="1:5" ht="13.5">
      <c r="A6776" s="179"/>
      <c r="B6776" s="179"/>
      <c r="C6776" s="179"/>
      <c r="D6776" s="179"/>
      <c r="E6776" s="251"/>
    </row>
    <row r="6777" spans="1:5" ht="13.5">
      <c r="A6777" s="179"/>
      <c r="B6777" s="179"/>
      <c r="C6777" s="179"/>
      <c r="D6777" s="179"/>
      <c r="E6777" s="251"/>
    </row>
    <row r="6778" spans="1:5" ht="13.5">
      <c r="A6778" s="179"/>
      <c r="B6778" s="179"/>
      <c r="C6778" s="179"/>
      <c r="D6778" s="179"/>
      <c r="E6778" s="251"/>
    </row>
    <row r="6779" spans="1:5" ht="13.5">
      <c r="A6779" s="179"/>
      <c r="B6779" s="179"/>
      <c r="C6779" s="179"/>
      <c r="D6779" s="179"/>
      <c r="E6779" s="251"/>
    </row>
    <row r="6780" spans="1:5" ht="13.5">
      <c r="A6780" s="179"/>
      <c r="B6780" s="179"/>
      <c r="C6780" s="179"/>
      <c r="D6780" s="179"/>
      <c r="E6780" s="251"/>
    </row>
    <row r="6781" spans="1:5" ht="13.5">
      <c r="A6781" s="179"/>
      <c r="B6781" s="179"/>
      <c r="C6781" s="179"/>
      <c r="D6781" s="179"/>
      <c r="E6781" s="251"/>
    </row>
    <row r="6782" spans="1:5" ht="13.5">
      <c r="A6782" s="179"/>
      <c r="B6782" s="179"/>
      <c r="C6782" s="179"/>
      <c r="D6782" s="179"/>
      <c r="E6782" s="251"/>
    </row>
    <row r="6783" spans="1:5" ht="13.5">
      <c r="A6783" s="179"/>
      <c r="B6783" s="179"/>
      <c r="C6783" s="179"/>
      <c r="D6783" s="179"/>
      <c r="E6783" s="251"/>
    </row>
    <row r="6784" spans="1:5" ht="13.5">
      <c r="A6784" s="179"/>
      <c r="B6784" s="179"/>
      <c r="C6784" s="179"/>
      <c r="D6784" s="179"/>
      <c r="E6784" s="251"/>
    </row>
    <row r="6785" spans="1:5" ht="13.5">
      <c r="A6785" s="179"/>
      <c r="B6785" s="179"/>
      <c r="C6785" s="179"/>
      <c r="D6785" s="179"/>
      <c r="E6785" s="251"/>
    </row>
    <row r="6786" spans="1:5" ht="13.5">
      <c r="A6786" s="179"/>
      <c r="B6786" s="179"/>
      <c r="C6786" s="179"/>
      <c r="D6786" s="179"/>
      <c r="E6786" s="251"/>
    </row>
    <row r="6787" spans="1:5" ht="13.5">
      <c r="A6787" s="179"/>
      <c r="B6787" s="179"/>
      <c r="C6787" s="179"/>
      <c r="D6787" s="179"/>
      <c r="E6787" s="251"/>
    </row>
    <row r="6788" spans="1:5" ht="13.5">
      <c r="A6788" s="179"/>
      <c r="B6788" s="179"/>
      <c r="C6788" s="179"/>
      <c r="D6788" s="179"/>
      <c r="E6788" s="251"/>
    </row>
    <row r="6789" spans="1:5" ht="13.5">
      <c r="A6789" s="179"/>
      <c r="B6789" s="179"/>
      <c r="C6789" s="179"/>
      <c r="D6789" s="179"/>
      <c r="E6789" s="251"/>
    </row>
    <row r="6790" spans="1:5" ht="13.5">
      <c r="A6790" s="179"/>
      <c r="B6790" s="179"/>
      <c r="C6790" s="179"/>
      <c r="D6790" s="179"/>
      <c r="E6790" s="251"/>
    </row>
    <row r="6791" spans="1:5" ht="13.5">
      <c r="A6791" s="179"/>
      <c r="B6791" s="179"/>
      <c r="C6791" s="179"/>
      <c r="D6791" s="179"/>
      <c r="E6791" s="251"/>
    </row>
    <row r="6792" spans="1:5" ht="13.5">
      <c r="A6792" s="179"/>
      <c r="B6792" s="179"/>
      <c r="C6792" s="179"/>
      <c r="D6792" s="179"/>
      <c r="E6792" s="251"/>
    </row>
    <row r="6793" spans="1:5" ht="13.5">
      <c r="A6793" s="179"/>
      <c r="B6793" s="179"/>
      <c r="C6793" s="179"/>
      <c r="D6793" s="179"/>
      <c r="E6793" s="251"/>
    </row>
    <row r="6794" spans="1:5" ht="13.5">
      <c r="A6794" s="179"/>
      <c r="B6794" s="179"/>
      <c r="C6794" s="179"/>
      <c r="D6794" s="179"/>
      <c r="E6794" s="251"/>
    </row>
    <row r="6795" spans="1:5" ht="13.5">
      <c r="A6795" s="179"/>
      <c r="B6795" s="179"/>
      <c r="C6795" s="179"/>
      <c r="D6795" s="179"/>
      <c r="E6795" s="251"/>
    </row>
    <row r="6796" spans="1:5" ht="13.5">
      <c r="A6796" s="179"/>
      <c r="B6796" s="179"/>
      <c r="C6796" s="179"/>
      <c r="D6796" s="179"/>
      <c r="E6796" s="251"/>
    </row>
    <row r="6797" spans="1:5" ht="13.5">
      <c r="A6797" s="179"/>
      <c r="B6797" s="179"/>
      <c r="C6797" s="179"/>
      <c r="D6797" s="179"/>
      <c r="E6797" s="251"/>
    </row>
    <row r="6798" spans="1:5" ht="13.5">
      <c r="A6798" s="179"/>
      <c r="B6798" s="179"/>
      <c r="C6798" s="179"/>
      <c r="D6798" s="179"/>
      <c r="E6798" s="251"/>
    </row>
    <row r="6799" spans="1:5" ht="13.5">
      <c r="A6799" s="179"/>
      <c r="B6799" s="179"/>
      <c r="C6799" s="179"/>
      <c r="D6799" s="179"/>
      <c r="E6799" s="251"/>
    </row>
    <row r="6800" spans="1:5" ht="13.5">
      <c r="A6800" s="179"/>
      <c r="B6800" s="179"/>
      <c r="C6800" s="179"/>
      <c r="D6800" s="179"/>
      <c r="E6800" s="251"/>
    </row>
    <row r="6801" spans="1:5" ht="13.5">
      <c r="A6801" s="179"/>
      <c r="B6801" s="179"/>
      <c r="C6801" s="179"/>
      <c r="D6801" s="179"/>
      <c r="E6801" s="251"/>
    </row>
    <row r="6802" spans="1:5" ht="13.5">
      <c r="A6802" s="179"/>
      <c r="B6802" s="179"/>
      <c r="C6802" s="179"/>
      <c r="D6802" s="179"/>
      <c r="E6802" s="251"/>
    </row>
    <row r="6803" spans="1:5" ht="13.5">
      <c r="A6803" s="179"/>
      <c r="B6803" s="179"/>
      <c r="C6803" s="179"/>
      <c r="D6803" s="179"/>
      <c r="E6803" s="251"/>
    </row>
    <row r="6804" spans="1:5" ht="13.5">
      <c r="A6804" s="179"/>
      <c r="B6804" s="179"/>
      <c r="C6804" s="179"/>
      <c r="D6804" s="179"/>
      <c r="E6804" s="251"/>
    </row>
    <row r="6805" spans="1:5" ht="13.5">
      <c r="A6805" s="179"/>
      <c r="B6805" s="179"/>
      <c r="C6805" s="179"/>
      <c r="D6805" s="179"/>
      <c r="E6805" s="251"/>
    </row>
    <row r="6806" spans="1:5" ht="13.5">
      <c r="A6806" s="179"/>
      <c r="B6806" s="179"/>
      <c r="C6806" s="179"/>
      <c r="D6806" s="179"/>
      <c r="E6806" s="251"/>
    </row>
    <row r="6807" spans="1:5" ht="13.5">
      <c r="A6807" s="179"/>
      <c r="B6807" s="179"/>
      <c r="C6807" s="179"/>
      <c r="D6807" s="179"/>
      <c r="E6807" s="251"/>
    </row>
    <row r="6808" spans="1:5" ht="13.5">
      <c r="A6808" s="179"/>
      <c r="B6808" s="179"/>
      <c r="C6808" s="179"/>
      <c r="D6808" s="179"/>
      <c r="E6808" s="251"/>
    </row>
    <row r="6809" spans="1:5" ht="13.5">
      <c r="A6809" s="179"/>
      <c r="B6809" s="179"/>
      <c r="C6809" s="179"/>
      <c r="D6809" s="179"/>
      <c r="E6809" s="251"/>
    </row>
    <row r="6810" spans="1:5" ht="13.5">
      <c r="A6810" s="179"/>
      <c r="B6810" s="179"/>
      <c r="C6810" s="179"/>
      <c r="D6810" s="179"/>
      <c r="E6810" s="251"/>
    </row>
    <row r="6811" spans="1:5" ht="13.5">
      <c r="A6811" s="179"/>
      <c r="B6811" s="179"/>
      <c r="C6811" s="179"/>
      <c r="D6811" s="179"/>
      <c r="E6811" s="251"/>
    </row>
    <row r="6812" spans="1:5" ht="13.5">
      <c r="A6812" s="179"/>
      <c r="B6812" s="179"/>
      <c r="C6812" s="179"/>
      <c r="D6812" s="179"/>
      <c r="E6812" s="251"/>
    </row>
    <row r="6813" spans="1:5" ht="13.5">
      <c r="A6813" s="179"/>
      <c r="B6813" s="179"/>
      <c r="C6813" s="179"/>
      <c r="D6813" s="179"/>
      <c r="E6813" s="251"/>
    </row>
    <row r="6814" spans="1:5" ht="13.5">
      <c r="A6814" s="179"/>
      <c r="B6814" s="179"/>
      <c r="C6814" s="179"/>
      <c r="D6814" s="179"/>
      <c r="E6814" s="251"/>
    </row>
    <row r="6815" spans="1:5" ht="13.5">
      <c r="A6815" s="179"/>
      <c r="B6815" s="179"/>
      <c r="C6815" s="179"/>
      <c r="D6815" s="179"/>
      <c r="E6815" s="251"/>
    </row>
    <row r="6816" spans="1:5" ht="13.5">
      <c r="A6816" s="179"/>
      <c r="B6816" s="179"/>
      <c r="C6816" s="179"/>
      <c r="D6816" s="179"/>
      <c r="E6816" s="251"/>
    </row>
    <row r="6817" spans="1:5" ht="13.5">
      <c r="A6817" s="179"/>
      <c r="B6817" s="179"/>
      <c r="C6817" s="179"/>
      <c r="D6817" s="179"/>
      <c r="E6817" s="251"/>
    </row>
    <row r="6818" spans="1:5" ht="13.5">
      <c r="A6818" s="179"/>
      <c r="B6818" s="179"/>
      <c r="C6818" s="179"/>
      <c r="D6818" s="179"/>
      <c r="E6818" s="251"/>
    </row>
    <row r="6819" spans="1:5" ht="13.5">
      <c r="A6819" s="179"/>
      <c r="B6819" s="179"/>
      <c r="C6819" s="179"/>
      <c r="D6819" s="179"/>
      <c r="E6819" s="251"/>
    </row>
    <row r="6820" spans="1:5" ht="13.5">
      <c r="A6820" s="179"/>
      <c r="B6820" s="179"/>
      <c r="C6820" s="179"/>
      <c r="D6820" s="179"/>
      <c r="E6820" s="251"/>
    </row>
    <row r="6821" spans="1:5" ht="13.5">
      <c r="A6821" s="179"/>
      <c r="B6821" s="179"/>
      <c r="C6821" s="179"/>
      <c r="D6821" s="179"/>
      <c r="E6821" s="251"/>
    </row>
    <row r="6822" spans="1:5" ht="13.5">
      <c r="A6822" s="179"/>
      <c r="B6822" s="179"/>
      <c r="C6822" s="179"/>
      <c r="D6822" s="179"/>
      <c r="E6822" s="251"/>
    </row>
    <row r="6823" spans="1:5" ht="13.5">
      <c r="A6823" s="179"/>
      <c r="B6823" s="179"/>
      <c r="C6823" s="179"/>
      <c r="D6823" s="179"/>
      <c r="E6823" s="251"/>
    </row>
    <row r="6824" spans="1:5" ht="13.5">
      <c r="A6824" s="179"/>
      <c r="B6824" s="179"/>
      <c r="C6824" s="179"/>
      <c r="D6824" s="179"/>
      <c r="E6824" s="251"/>
    </row>
    <row r="6825" spans="1:5" ht="13.5">
      <c r="A6825" s="179"/>
      <c r="B6825" s="179"/>
      <c r="C6825" s="179"/>
      <c r="D6825" s="179"/>
      <c r="E6825" s="251"/>
    </row>
    <row r="6826" spans="1:5" ht="13.5">
      <c r="A6826" s="179"/>
      <c r="B6826" s="179"/>
      <c r="C6826" s="179"/>
      <c r="D6826" s="179"/>
      <c r="E6826" s="251"/>
    </row>
    <row r="6827" spans="1:5" ht="13.5">
      <c r="A6827" s="179"/>
      <c r="B6827" s="179"/>
      <c r="C6827" s="179"/>
      <c r="D6827" s="179"/>
      <c r="E6827" s="251"/>
    </row>
    <row r="6828" spans="1:5" ht="13.5">
      <c r="A6828" s="179"/>
      <c r="B6828" s="179"/>
      <c r="C6828" s="179"/>
      <c r="D6828" s="179"/>
      <c r="E6828" s="251"/>
    </row>
    <row r="6829" spans="1:5" ht="13.5">
      <c r="A6829" s="179"/>
      <c r="B6829" s="179"/>
      <c r="C6829" s="179"/>
      <c r="D6829" s="179"/>
      <c r="E6829" s="251"/>
    </row>
    <row r="6830" spans="1:5" ht="13.5">
      <c r="A6830" s="179"/>
      <c r="B6830" s="179"/>
      <c r="C6830" s="179"/>
      <c r="D6830" s="179"/>
      <c r="E6830" s="251"/>
    </row>
    <row r="6831" spans="1:5" ht="13.5">
      <c r="A6831" s="179"/>
      <c r="B6831" s="179"/>
      <c r="C6831" s="179"/>
      <c r="D6831" s="179"/>
      <c r="E6831" s="251"/>
    </row>
    <row r="6832" spans="1:5" ht="13.5">
      <c r="A6832" s="179"/>
      <c r="B6832" s="179"/>
      <c r="C6832" s="179"/>
      <c r="D6832" s="179"/>
      <c r="E6832" s="251"/>
    </row>
    <row r="6833" spans="1:5" ht="13.5">
      <c r="A6833" s="179"/>
      <c r="B6833" s="179"/>
      <c r="C6833" s="179"/>
      <c r="D6833" s="179"/>
      <c r="E6833" s="251"/>
    </row>
    <row r="6834" spans="1:5" ht="13.5">
      <c r="A6834" s="179"/>
      <c r="B6834" s="179"/>
      <c r="C6834" s="179"/>
      <c r="D6834" s="179"/>
      <c r="E6834" s="251"/>
    </row>
    <row r="6835" spans="1:5" ht="13.5">
      <c r="A6835" s="179"/>
      <c r="B6835" s="179"/>
      <c r="C6835" s="179"/>
      <c r="D6835" s="179"/>
      <c r="E6835" s="251"/>
    </row>
    <row r="6836" spans="1:5" ht="13.5">
      <c r="A6836" s="179"/>
      <c r="B6836" s="179"/>
      <c r="C6836" s="179"/>
      <c r="D6836" s="179"/>
      <c r="E6836" s="251"/>
    </row>
    <row r="6837" spans="1:5" ht="13.5">
      <c r="A6837" s="179"/>
      <c r="B6837" s="179"/>
      <c r="C6837" s="179"/>
      <c r="D6837" s="179"/>
      <c r="E6837" s="251"/>
    </row>
    <row r="6838" spans="1:5" ht="13.5">
      <c r="A6838" s="179"/>
      <c r="B6838" s="179"/>
      <c r="C6838" s="179"/>
      <c r="D6838" s="179"/>
      <c r="E6838" s="251"/>
    </row>
    <row r="6839" spans="1:5" ht="13.5">
      <c r="A6839" s="179"/>
      <c r="B6839" s="179"/>
      <c r="C6839" s="179"/>
      <c r="D6839" s="179"/>
      <c r="E6839" s="251"/>
    </row>
    <row r="6840" spans="1:5" ht="13.5">
      <c r="A6840" s="179"/>
      <c r="B6840" s="179"/>
      <c r="C6840" s="179"/>
      <c r="D6840" s="179"/>
      <c r="E6840" s="251"/>
    </row>
    <row r="6841" spans="1:5" ht="13.5">
      <c r="A6841" s="179"/>
      <c r="B6841" s="179"/>
      <c r="C6841" s="179"/>
      <c r="D6841" s="179"/>
      <c r="E6841" s="251"/>
    </row>
    <row r="6842" spans="1:5" ht="13.5">
      <c r="A6842" s="179"/>
      <c r="B6842" s="179"/>
      <c r="C6842" s="179"/>
      <c r="D6842" s="179"/>
      <c r="E6842" s="251"/>
    </row>
    <row r="6843" spans="1:5" ht="13.5">
      <c r="A6843" s="179"/>
      <c r="B6843" s="179"/>
      <c r="C6843" s="179"/>
      <c r="D6843" s="179"/>
      <c r="E6843" s="251"/>
    </row>
    <row r="6844" spans="1:5" ht="13.5">
      <c r="A6844" s="179"/>
      <c r="B6844" s="179"/>
      <c r="C6844" s="179"/>
      <c r="D6844" s="179"/>
      <c r="E6844" s="251"/>
    </row>
    <row r="6845" spans="1:5" ht="13.5">
      <c r="A6845" s="179"/>
      <c r="B6845" s="179"/>
      <c r="C6845" s="179"/>
      <c r="D6845" s="179"/>
      <c r="E6845" s="251"/>
    </row>
    <row r="6846" spans="1:5" ht="13.5">
      <c r="A6846" s="179"/>
      <c r="B6846" s="179"/>
      <c r="C6846" s="179"/>
      <c r="D6846" s="179"/>
      <c r="E6846" s="251"/>
    </row>
    <row r="6847" spans="1:5" ht="13.5">
      <c r="A6847" s="179"/>
      <c r="B6847" s="179"/>
      <c r="C6847" s="179"/>
      <c r="D6847" s="179"/>
      <c r="E6847" s="251"/>
    </row>
    <row r="6848" spans="1:5" ht="13.5">
      <c r="A6848" s="179"/>
      <c r="B6848" s="179"/>
      <c r="C6848" s="179"/>
      <c r="D6848" s="179"/>
      <c r="E6848" s="251"/>
    </row>
    <row r="6849" spans="1:5" ht="13.5">
      <c r="A6849" s="179"/>
      <c r="B6849" s="179"/>
      <c r="C6849" s="179"/>
      <c r="D6849" s="179"/>
      <c r="E6849" s="251"/>
    </row>
    <row r="6850" spans="1:5" ht="13.5">
      <c r="A6850" s="179"/>
      <c r="B6850" s="179"/>
      <c r="C6850" s="179"/>
      <c r="D6850" s="179"/>
      <c r="E6850" s="251"/>
    </row>
    <row r="6851" spans="1:5" ht="13.5">
      <c r="A6851" s="179"/>
      <c r="B6851" s="179"/>
      <c r="C6851" s="179"/>
      <c r="D6851" s="179"/>
      <c r="E6851" s="251"/>
    </row>
    <row r="6852" spans="1:5" ht="13.5">
      <c r="A6852" s="179"/>
      <c r="B6852" s="179"/>
      <c r="C6852" s="179"/>
      <c r="D6852" s="179"/>
      <c r="E6852" s="251"/>
    </row>
    <row r="6853" spans="1:5" ht="13.5">
      <c r="A6853" s="179"/>
      <c r="B6853" s="179"/>
      <c r="C6853" s="179"/>
      <c r="D6853" s="179"/>
      <c r="E6853" s="251"/>
    </row>
    <row r="6854" spans="1:5" ht="13.5">
      <c r="A6854" s="179"/>
      <c r="B6854" s="179"/>
      <c r="C6854" s="179"/>
      <c r="D6854" s="179"/>
      <c r="E6854" s="251"/>
    </row>
    <row r="6855" spans="1:5" ht="13.5">
      <c r="A6855" s="179"/>
      <c r="B6855" s="179"/>
      <c r="C6855" s="179"/>
      <c r="D6855" s="179"/>
      <c r="E6855" s="251"/>
    </row>
    <row r="6856" spans="1:5" ht="13.5">
      <c r="A6856" s="179"/>
      <c r="B6856" s="179"/>
      <c r="C6856" s="179"/>
      <c r="D6856" s="179"/>
      <c r="E6856" s="251"/>
    </row>
    <row r="6857" spans="1:5" ht="13.5">
      <c r="A6857" s="179"/>
      <c r="B6857" s="179"/>
      <c r="C6857" s="179"/>
      <c r="D6857" s="179"/>
      <c r="E6857" s="251"/>
    </row>
    <row r="6858" spans="1:5" ht="13.5">
      <c r="A6858" s="179"/>
      <c r="B6858" s="179"/>
      <c r="C6858" s="179"/>
      <c r="D6858" s="179"/>
      <c r="E6858" s="251"/>
    </row>
    <row r="6859" spans="1:5" ht="13.5">
      <c r="A6859" s="179"/>
      <c r="B6859" s="179"/>
      <c r="C6859" s="179"/>
      <c r="D6859" s="179"/>
      <c r="E6859" s="251"/>
    </row>
    <row r="6860" spans="1:5" ht="13.5">
      <c r="A6860" s="179"/>
      <c r="B6860" s="179"/>
      <c r="C6860" s="179"/>
      <c r="D6860" s="179"/>
      <c r="E6860" s="251"/>
    </row>
    <row r="6861" spans="1:5" ht="13.5">
      <c r="A6861" s="179"/>
      <c r="B6861" s="179"/>
      <c r="C6861" s="179"/>
      <c r="D6861" s="179"/>
      <c r="E6861" s="251"/>
    </row>
    <row r="6862" spans="1:5" ht="13.5">
      <c r="A6862" s="179"/>
      <c r="B6862" s="179"/>
      <c r="C6862" s="179"/>
      <c r="D6862" s="179"/>
      <c r="E6862" s="251"/>
    </row>
    <row r="6863" spans="1:5" ht="13.5">
      <c r="A6863" s="179"/>
      <c r="B6863" s="179"/>
      <c r="C6863" s="179"/>
      <c r="D6863" s="179"/>
      <c r="E6863" s="251"/>
    </row>
    <row r="6864" spans="1:5" ht="13.5">
      <c r="A6864" s="179"/>
      <c r="B6864" s="179"/>
      <c r="C6864" s="179"/>
      <c r="D6864" s="179"/>
      <c r="E6864" s="251"/>
    </row>
    <row r="6865" spans="1:5" ht="13.5">
      <c r="A6865" s="179"/>
      <c r="B6865" s="179"/>
      <c r="C6865" s="179"/>
      <c r="D6865" s="179"/>
      <c r="E6865" s="251"/>
    </row>
    <row r="6866" spans="1:5" ht="13.5">
      <c r="A6866" s="179"/>
      <c r="B6866" s="179"/>
      <c r="C6866" s="179"/>
      <c r="D6866" s="179"/>
      <c r="E6866" s="251"/>
    </row>
    <row r="6867" spans="1:5" ht="13.5">
      <c r="A6867" s="179"/>
      <c r="B6867" s="179"/>
      <c r="C6867" s="179"/>
      <c r="D6867" s="179"/>
      <c r="E6867" s="251"/>
    </row>
    <row r="6868" spans="1:5" ht="13.5">
      <c r="A6868" s="179"/>
      <c r="B6868" s="179"/>
      <c r="C6868" s="179"/>
      <c r="D6868" s="179"/>
      <c r="E6868" s="251"/>
    </row>
    <row r="6869" spans="1:5" ht="13.5">
      <c r="A6869" s="179"/>
      <c r="B6869" s="179"/>
      <c r="C6869" s="179"/>
      <c r="D6869" s="179"/>
      <c r="E6869" s="251"/>
    </row>
    <row r="6870" spans="1:5" ht="13.5">
      <c r="A6870" s="179"/>
      <c r="B6870" s="179"/>
      <c r="C6870" s="179"/>
      <c r="D6870" s="179"/>
      <c r="E6870" s="251"/>
    </row>
    <row r="6871" spans="1:5" ht="13.5">
      <c r="A6871" s="179"/>
      <c r="B6871" s="179"/>
      <c r="C6871" s="179"/>
      <c r="D6871" s="179"/>
      <c r="E6871" s="251"/>
    </row>
    <row r="6872" spans="1:5" ht="13.5">
      <c r="A6872" s="179"/>
      <c r="B6872" s="179"/>
      <c r="C6872" s="179"/>
      <c r="D6872" s="179"/>
      <c r="E6872" s="251"/>
    </row>
    <row r="6873" spans="1:5" ht="13.5">
      <c r="A6873" s="179"/>
      <c r="B6873" s="179"/>
      <c r="C6873" s="179"/>
      <c r="D6873" s="179"/>
      <c r="E6873" s="251"/>
    </row>
    <row r="6874" spans="1:5" ht="13.5">
      <c r="A6874" s="179"/>
      <c r="B6874" s="179"/>
      <c r="C6874" s="179"/>
      <c r="D6874" s="179"/>
      <c r="E6874" s="251"/>
    </row>
    <row r="6875" spans="1:5" ht="13.5">
      <c r="A6875" s="179"/>
      <c r="B6875" s="179"/>
      <c r="C6875" s="179"/>
      <c r="D6875" s="179"/>
      <c r="E6875" s="251"/>
    </row>
    <row r="6876" spans="1:5" ht="13.5">
      <c r="A6876" s="179"/>
      <c r="B6876" s="179"/>
      <c r="C6876" s="179"/>
      <c r="D6876" s="179"/>
      <c r="E6876" s="251"/>
    </row>
    <row r="6877" spans="1:5" ht="13.5">
      <c r="A6877" s="179"/>
      <c r="B6877" s="179"/>
      <c r="C6877" s="179"/>
      <c r="D6877" s="179"/>
      <c r="E6877" s="251"/>
    </row>
    <row r="6878" spans="1:5" ht="13.5">
      <c r="A6878" s="179"/>
      <c r="B6878" s="179"/>
      <c r="C6878" s="179"/>
      <c r="D6878" s="179"/>
      <c r="E6878" s="251"/>
    </row>
    <row r="6879" spans="1:5" ht="13.5">
      <c r="A6879" s="179"/>
      <c r="B6879" s="179"/>
      <c r="C6879" s="179"/>
      <c r="D6879" s="179"/>
      <c r="E6879" s="251"/>
    </row>
    <row r="6880" spans="1:5" ht="13.5">
      <c r="A6880" s="179"/>
      <c r="B6880" s="179"/>
      <c r="C6880" s="179"/>
      <c r="D6880" s="179"/>
      <c r="E6880" s="251"/>
    </row>
    <row r="6881" spans="1:5" ht="13.5">
      <c r="A6881" s="179"/>
      <c r="B6881" s="179"/>
      <c r="C6881" s="179"/>
      <c r="D6881" s="179"/>
      <c r="E6881" s="251"/>
    </row>
    <row r="6882" spans="1:5" ht="13.5">
      <c r="A6882" s="179"/>
      <c r="B6882" s="179"/>
      <c r="C6882" s="179"/>
      <c r="D6882" s="179"/>
      <c r="E6882" s="251"/>
    </row>
    <row r="6883" spans="1:5" ht="13.5">
      <c r="A6883" s="179"/>
      <c r="B6883" s="179"/>
      <c r="C6883" s="179"/>
      <c r="D6883" s="179"/>
      <c r="E6883" s="251"/>
    </row>
    <row r="6884" spans="1:5" ht="13.5">
      <c r="A6884" s="179"/>
      <c r="B6884" s="179"/>
      <c r="C6884" s="179"/>
      <c r="D6884" s="179"/>
      <c r="E6884" s="251"/>
    </row>
    <row r="6885" spans="1:5" ht="13.5">
      <c r="A6885" s="179"/>
      <c r="B6885" s="179"/>
      <c r="C6885" s="179"/>
      <c r="D6885" s="179"/>
      <c r="E6885" s="251"/>
    </row>
    <row r="6886" spans="1:5" ht="13.5">
      <c r="A6886" s="179"/>
      <c r="B6886" s="179"/>
      <c r="C6886" s="179"/>
      <c r="D6886" s="179"/>
      <c r="E6886" s="251"/>
    </row>
    <row r="6887" spans="1:5" ht="13.5">
      <c r="A6887" s="179"/>
      <c r="B6887" s="179"/>
      <c r="C6887" s="179"/>
      <c r="D6887" s="179"/>
      <c r="E6887" s="251"/>
    </row>
    <row r="6888" spans="1:5" ht="13.5">
      <c r="A6888" s="179"/>
      <c r="B6888" s="179"/>
      <c r="C6888" s="179"/>
      <c r="D6888" s="179"/>
      <c r="E6888" s="251"/>
    </row>
    <row r="6889" spans="1:5" ht="13.5">
      <c r="A6889" s="179"/>
      <c r="B6889" s="179"/>
      <c r="C6889" s="179"/>
      <c r="D6889" s="179"/>
      <c r="E6889" s="251"/>
    </row>
    <row r="6890" spans="1:5" ht="13.5">
      <c r="A6890" s="179"/>
      <c r="B6890" s="179"/>
      <c r="C6890" s="179"/>
      <c r="D6890" s="179"/>
      <c r="E6890" s="251"/>
    </row>
    <row r="6891" spans="1:5" ht="13.5">
      <c r="A6891" s="179"/>
      <c r="B6891" s="179"/>
      <c r="C6891" s="179"/>
      <c r="D6891" s="179"/>
      <c r="E6891" s="251"/>
    </row>
    <row r="6892" spans="1:5" ht="13.5">
      <c r="A6892" s="179"/>
      <c r="B6892" s="179"/>
      <c r="C6892" s="179"/>
      <c r="D6892" s="179"/>
      <c r="E6892" s="251"/>
    </row>
    <row r="6893" spans="1:5" ht="13.5">
      <c r="A6893" s="179"/>
      <c r="B6893" s="179"/>
      <c r="C6893" s="179"/>
      <c r="D6893" s="179"/>
      <c r="E6893" s="251"/>
    </row>
    <row r="6894" spans="1:5" ht="13.5">
      <c r="A6894" s="179"/>
      <c r="B6894" s="179"/>
      <c r="C6894" s="179"/>
      <c r="D6894" s="179"/>
      <c r="E6894" s="251"/>
    </row>
    <row r="6895" spans="1:5" ht="13.5">
      <c r="A6895" s="179"/>
      <c r="B6895" s="179"/>
      <c r="C6895" s="179"/>
      <c r="D6895" s="179"/>
      <c r="E6895" s="251"/>
    </row>
    <row r="6896" spans="1:5" ht="13.5">
      <c r="A6896" s="179"/>
      <c r="B6896" s="179"/>
      <c r="C6896" s="179"/>
      <c r="D6896" s="179"/>
      <c r="E6896" s="251"/>
    </row>
    <row r="6897" spans="1:5" ht="13.5">
      <c r="A6897" s="179"/>
      <c r="B6897" s="179"/>
      <c r="C6897" s="179"/>
      <c r="D6897" s="179"/>
      <c r="E6897" s="251"/>
    </row>
    <row r="6898" spans="1:5" ht="13.5">
      <c r="A6898" s="179"/>
      <c r="B6898" s="179"/>
      <c r="C6898" s="179"/>
      <c r="D6898" s="179"/>
      <c r="E6898" s="251"/>
    </row>
    <row r="6899" spans="1:5" ht="13.5">
      <c r="A6899" s="179"/>
      <c r="B6899" s="179"/>
      <c r="C6899" s="179"/>
      <c r="D6899" s="179"/>
      <c r="E6899" s="251"/>
    </row>
    <row r="6900" spans="1:5" ht="13.5">
      <c r="A6900" s="179"/>
      <c r="B6900" s="179"/>
      <c r="C6900" s="179"/>
      <c r="D6900" s="179"/>
      <c r="E6900" s="251"/>
    </row>
    <row r="6901" spans="1:5" ht="13.5">
      <c r="A6901" s="179"/>
      <c r="B6901" s="179"/>
      <c r="C6901" s="179"/>
      <c r="D6901" s="179"/>
      <c r="E6901" s="251"/>
    </row>
    <row r="6902" spans="1:5" ht="13.5">
      <c r="A6902" s="179"/>
      <c r="B6902" s="179"/>
      <c r="C6902" s="179"/>
      <c r="D6902" s="179"/>
      <c r="E6902" s="251"/>
    </row>
    <row r="6903" spans="1:5" ht="13.5">
      <c r="A6903" s="179"/>
      <c r="B6903" s="179"/>
      <c r="C6903" s="179"/>
      <c r="D6903" s="179"/>
      <c r="E6903" s="251"/>
    </row>
    <row r="6904" spans="1:5" ht="13.5">
      <c r="A6904" s="179"/>
      <c r="B6904" s="179"/>
      <c r="C6904" s="179"/>
      <c r="D6904" s="179"/>
      <c r="E6904" s="251"/>
    </row>
    <row r="6905" spans="1:5" ht="13.5">
      <c r="A6905" s="179"/>
      <c r="B6905" s="179"/>
      <c r="C6905" s="179"/>
      <c r="D6905" s="179"/>
      <c r="E6905" s="251"/>
    </row>
    <row r="6906" spans="1:5" ht="13.5">
      <c r="A6906" s="179"/>
      <c r="B6906" s="179"/>
      <c r="C6906" s="179"/>
      <c r="D6906" s="179"/>
      <c r="E6906" s="251"/>
    </row>
    <row r="6907" spans="1:5" ht="13.5">
      <c r="A6907" s="179"/>
      <c r="B6907" s="179"/>
      <c r="C6907" s="179"/>
      <c r="D6907" s="179"/>
      <c r="E6907" s="251"/>
    </row>
    <row r="6908" spans="1:5" ht="13.5">
      <c r="A6908" s="179"/>
      <c r="B6908" s="179"/>
      <c r="C6908" s="179"/>
      <c r="D6908" s="179"/>
      <c r="E6908" s="251"/>
    </row>
    <row r="6909" spans="1:5" ht="13.5">
      <c r="A6909" s="179"/>
      <c r="B6909" s="179"/>
      <c r="C6909" s="179"/>
      <c r="D6909" s="179"/>
      <c r="E6909" s="251"/>
    </row>
    <row r="6910" spans="1:5" ht="13.5">
      <c r="A6910" s="179"/>
      <c r="B6910" s="179"/>
      <c r="C6910" s="179"/>
      <c r="D6910" s="179"/>
      <c r="E6910" s="251"/>
    </row>
    <row r="6911" spans="1:5" ht="13.5">
      <c r="A6911" s="179"/>
      <c r="B6911" s="179"/>
      <c r="C6911" s="179"/>
      <c r="D6911" s="179"/>
      <c r="E6911" s="251"/>
    </row>
    <row r="6912" spans="1:5" ht="13.5">
      <c r="A6912" s="179"/>
      <c r="B6912" s="179"/>
      <c r="C6912" s="179"/>
      <c r="D6912" s="179"/>
      <c r="E6912" s="251"/>
    </row>
    <row r="6913" spans="1:5" ht="13.5">
      <c r="A6913" s="179"/>
      <c r="B6913" s="179"/>
      <c r="C6913" s="179"/>
      <c r="D6913" s="179"/>
      <c r="E6913" s="251"/>
    </row>
    <row r="6914" spans="1:5" ht="13.5">
      <c r="A6914" s="179"/>
      <c r="B6914" s="179"/>
      <c r="C6914" s="179"/>
      <c r="D6914" s="179"/>
      <c r="E6914" s="251"/>
    </row>
    <row r="6915" spans="1:5" ht="13.5">
      <c r="A6915" s="179"/>
      <c r="B6915" s="179"/>
      <c r="C6915" s="179"/>
      <c r="D6915" s="179"/>
      <c r="E6915" s="251"/>
    </row>
    <row r="6916" spans="1:5" ht="13.5">
      <c r="A6916" s="179"/>
      <c r="B6916" s="179"/>
      <c r="C6916" s="179"/>
      <c r="D6916" s="179"/>
      <c r="E6916" s="251"/>
    </row>
    <row r="6917" spans="1:5" ht="13.5">
      <c r="A6917" s="179"/>
      <c r="B6917" s="179"/>
      <c r="C6917" s="179"/>
      <c r="D6917" s="179"/>
      <c r="E6917" s="251"/>
    </row>
    <row r="6918" spans="1:5" ht="13.5">
      <c r="A6918" s="179"/>
      <c r="B6918" s="179"/>
      <c r="C6918" s="179"/>
      <c r="D6918" s="179"/>
      <c r="E6918" s="251"/>
    </row>
    <row r="6919" spans="1:5" ht="13.5">
      <c r="A6919" s="179"/>
      <c r="B6919" s="179"/>
      <c r="C6919" s="179"/>
      <c r="D6919" s="179"/>
      <c r="E6919" s="251"/>
    </row>
    <row r="6920" spans="1:5" ht="13.5">
      <c r="A6920" s="179"/>
      <c r="B6920" s="179"/>
      <c r="C6920" s="179"/>
      <c r="D6920" s="179"/>
      <c r="E6920" s="251"/>
    </row>
    <row r="6921" spans="1:5" ht="13.5">
      <c r="A6921" s="179"/>
      <c r="B6921" s="179"/>
      <c r="C6921" s="179"/>
      <c r="D6921" s="179"/>
      <c r="E6921" s="251"/>
    </row>
    <row r="6922" spans="1:5" ht="13.5">
      <c r="A6922" s="179"/>
      <c r="B6922" s="179"/>
      <c r="C6922" s="179"/>
      <c r="D6922" s="179"/>
      <c r="E6922" s="251"/>
    </row>
    <row r="6923" spans="1:5" ht="13.5">
      <c r="A6923" s="179"/>
      <c r="B6923" s="179"/>
      <c r="C6923" s="179"/>
      <c r="D6923" s="179"/>
      <c r="E6923" s="251"/>
    </row>
    <row r="6924" spans="1:5" ht="13.5">
      <c r="A6924" s="179"/>
      <c r="B6924" s="179"/>
      <c r="C6924" s="179"/>
      <c r="D6924" s="179"/>
      <c r="E6924" s="251"/>
    </row>
    <row r="6925" spans="1:5" ht="13.5">
      <c r="A6925" s="179"/>
      <c r="B6925" s="179"/>
      <c r="C6925" s="179"/>
      <c r="D6925" s="179"/>
      <c r="E6925" s="251"/>
    </row>
    <row r="6926" spans="1:5" ht="13.5">
      <c r="A6926" s="179"/>
      <c r="B6926" s="179"/>
      <c r="C6926" s="179"/>
      <c r="D6926" s="179"/>
      <c r="E6926" s="251"/>
    </row>
    <row r="6927" spans="1:5" ht="13.5">
      <c r="A6927" s="179"/>
      <c r="B6927" s="179"/>
      <c r="C6927" s="179"/>
      <c r="D6927" s="179"/>
      <c r="E6927" s="251"/>
    </row>
    <row r="6928" spans="1:5" ht="13.5">
      <c r="A6928" s="179"/>
      <c r="B6928" s="179"/>
      <c r="C6928" s="179"/>
      <c r="D6928" s="179"/>
      <c r="E6928" s="251"/>
    </row>
    <row r="6929" spans="1:5" ht="13.5">
      <c r="A6929" s="179"/>
      <c r="B6929" s="179"/>
      <c r="C6929" s="179"/>
      <c r="D6929" s="179"/>
      <c r="E6929" s="251"/>
    </row>
    <row r="6930" spans="1:5" ht="13.5">
      <c r="A6930" s="179"/>
      <c r="B6930" s="179"/>
      <c r="C6930" s="179"/>
      <c r="D6930" s="179"/>
      <c r="E6930" s="251"/>
    </row>
    <row r="6931" spans="1:5" ht="13.5">
      <c r="A6931" s="179"/>
      <c r="B6931" s="179"/>
      <c r="C6931" s="179"/>
      <c r="D6931" s="179"/>
      <c r="E6931" s="251"/>
    </row>
    <row r="6932" spans="1:5" ht="13.5">
      <c r="A6932" s="179"/>
      <c r="B6932" s="179"/>
      <c r="C6932" s="179"/>
      <c r="D6932" s="179"/>
      <c r="E6932" s="251"/>
    </row>
    <row r="6933" spans="1:5" ht="13.5">
      <c r="A6933" s="179"/>
      <c r="B6933" s="179"/>
      <c r="C6933" s="179"/>
      <c r="D6933" s="179"/>
      <c r="E6933" s="251"/>
    </row>
    <row r="6934" spans="1:5" ht="13.5">
      <c r="A6934" s="179"/>
      <c r="B6934" s="179"/>
      <c r="C6934" s="179"/>
      <c r="D6934" s="179"/>
      <c r="E6934" s="251"/>
    </row>
    <row r="6935" spans="1:5" ht="13.5">
      <c r="A6935" s="179"/>
      <c r="B6935" s="179"/>
      <c r="C6935" s="179"/>
      <c r="D6935" s="179"/>
      <c r="E6935" s="251"/>
    </row>
    <row r="6936" spans="1:5" ht="13.5">
      <c r="A6936" s="179"/>
      <c r="B6936" s="179"/>
      <c r="C6936" s="179"/>
      <c r="D6936" s="179"/>
      <c r="E6936" s="251"/>
    </row>
    <row r="6937" spans="1:5" ht="13.5">
      <c r="A6937" s="179"/>
      <c r="B6937" s="179"/>
      <c r="C6937" s="179"/>
      <c r="D6937" s="179"/>
      <c r="E6937" s="251"/>
    </row>
    <row r="6938" spans="1:5" ht="13.5">
      <c r="A6938" s="179"/>
      <c r="B6938" s="179"/>
      <c r="C6938" s="179"/>
      <c r="D6938" s="179"/>
      <c r="E6938" s="251"/>
    </row>
    <row r="6939" spans="1:5" ht="13.5">
      <c r="A6939" s="179"/>
      <c r="B6939" s="179"/>
      <c r="C6939" s="179"/>
      <c r="D6939" s="179"/>
      <c r="E6939" s="251"/>
    </row>
    <row r="6940" spans="1:5" ht="13.5">
      <c r="A6940" s="179"/>
      <c r="B6940" s="179"/>
      <c r="C6940" s="179"/>
      <c r="D6940" s="179"/>
      <c r="E6940" s="251"/>
    </row>
    <row r="6941" spans="1:5" ht="13.5">
      <c r="A6941" s="179"/>
      <c r="B6941" s="179"/>
      <c r="C6941" s="179"/>
      <c r="D6941" s="179"/>
      <c r="E6941" s="251"/>
    </row>
    <row r="6942" spans="1:5" ht="13.5">
      <c r="A6942" s="179"/>
      <c r="B6942" s="179"/>
      <c r="C6942" s="179"/>
      <c r="D6942" s="179"/>
      <c r="E6942" s="251"/>
    </row>
    <row r="6943" spans="1:5" ht="13.5">
      <c r="A6943" s="179"/>
      <c r="B6943" s="179"/>
      <c r="C6943" s="179"/>
      <c r="D6943" s="179"/>
      <c r="E6943" s="251"/>
    </row>
    <row r="6944" spans="1:5" ht="13.5">
      <c r="A6944" s="179"/>
      <c r="B6944" s="179"/>
      <c r="C6944" s="179"/>
      <c r="D6944" s="179"/>
      <c r="E6944" s="251"/>
    </row>
    <row r="6945" spans="1:5" ht="13.5">
      <c r="A6945" s="179"/>
      <c r="B6945" s="179"/>
      <c r="C6945" s="179"/>
      <c r="D6945" s="179"/>
      <c r="E6945" s="251"/>
    </row>
    <row r="6946" spans="1:5" ht="13.5">
      <c r="A6946" s="179"/>
      <c r="B6946" s="179"/>
      <c r="C6946" s="179"/>
      <c r="D6946" s="179"/>
      <c r="E6946" s="251"/>
    </row>
    <row r="6947" spans="1:5" ht="13.5">
      <c r="A6947" s="179"/>
      <c r="B6947" s="179"/>
      <c r="C6947" s="179"/>
      <c r="D6947" s="179"/>
      <c r="E6947" s="251"/>
    </row>
    <row r="6948" spans="1:5" ht="13.5">
      <c r="A6948" s="179"/>
      <c r="B6948" s="179"/>
      <c r="C6948" s="179"/>
      <c r="D6948" s="179"/>
      <c r="E6948" s="251"/>
    </row>
    <row r="6949" spans="1:5" ht="13.5">
      <c r="A6949" s="179"/>
      <c r="B6949" s="179"/>
      <c r="C6949" s="179"/>
      <c r="D6949" s="179"/>
      <c r="E6949" s="251"/>
    </row>
    <row r="6950" spans="1:5" ht="13.5">
      <c r="A6950" s="179"/>
      <c r="B6950" s="179"/>
      <c r="C6950" s="179"/>
      <c r="D6950" s="179"/>
      <c r="E6950" s="251"/>
    </row>
    <row r="6951" spans="1:5" ht="13.5">
      <c r="A6951" s="179"/>
      <c r="B6951" s="179"/>
      <c r="C6951" s="179"/>
      <c r="D6951" s="179"/>
      <c r="E6951" s="251"/>
    </row>
    <row r="6952" spans="1:5" ht="13.5">
      <c r="A6952" s="179"/>
      <c r="B6952" s="179"/>
      <c r="C6952" s="179"/>
      <c r="D6952" s="179"/>
      <c r="E6952" s="251"/>
    </row>
    <row r="6953" spans="1:5" ht="13.5">
      <c r="A6953" s="179"/>
      <c r="B6953" s="179"/>
      <c r="C6953" s="179"/>
      <c r="D6953" s="179"/>
      <c r="E6953" s="251"/>
    </row>
    <row r="6954" spans="1:5" ht="13.5">
      <c r="A6954" s="179"/>
      <c r="B6954" s="179"/>
      <c r="C6954" s="179"/>
      <c r="D6954" s="179"/>
      <c r="E6954" s="251"/>
    </row>
    <row r="6955" spans="1:5" ht="13.5">
      <c r="A6955" s="179"/>
      <c r="B6955" s="179"/>
      <c r="C6955" s="179"/>
      <c r="D6955" s="179"/>
      <c r="E6955" s="251"/>
    </row>
    <row r="6956" spans="1:5" ht="13.5">
      <c r="A6956" s="179"/>
      <c r="B6956" s="179"/>
      <c r="C6956" s="179"/>
      <c r="D6956" s="179"/>
      <c r="E6956" s="251"/>
    </row>
    <row r="6957" spans="1:5" ht="13.5">
      <c r="A6957" s="179"/>
      <c r="B6957" s="179"/>
      <c r="C6957" s="179"/>
      <c r="D6957" s="179"/>
      <c r="E6957" s="251"/>
    </row>
    <row r="6958" spans="1:5" ht="13.5">
      <c r="A6958" s="179"/>
      <c r="B6958" s="179"/>
      <c r="C6958" s="179"/>
      <c r="D6958" s="179"/>
      <c r="E6958" s="251"/>
    </row>
    <row r="6959" spans="1:5" ht="13.5">
      <c r="A6959" s="179"/>
      <c r="B6959" s="179"/>
      <c r="C6959" s="179"/>
      <c r="D6959" s="179"/>
      <c r="E6959" s="251"/>
    </row>
    <row r="6960" spans="1:5" ht="13.5">
      <c r="A6960" s="179"/>
      <c r="B6960" s="179"/>
      <c r="C6960" s="179"/>
      <c r="D6960" s="179"/>
      <c r="E6960" s="251"/>
    </row>
    <row r="6961" spans="1:5" ht="13.5">
      <c r="A6961" s="179"/>
      <c r="B6961" s="179"/>
      <c r="C6961" s="179"/>
      <c r="D6961" s="179"/>
      <c r="E6961" s="251"/>
    </row>
    <row r="6962" spans="1:5" ht="13.5">
      <c r="A6962" s="179"/>
      <c r="B6962" s="179"/>
      <c r="C6962" s="179"/>
      <c r="D6962" s="179"/>
      <c r="E6962" s="251"/>
    </row>
    <row r="6963" spans="1:5" ht="13.5">
      <c r="A6963" s="179"/>
      <c r="B6963" s="179"/>
      <c r="C6963" s="179"/>
      <c r="D6963" s="179"/>
      <c r="E6963" s="251"/>
    </row>
    <row r="6964" spans="1:5" ht="13.5">
      <c r="A6964" s="179"/>
      <c r="B6964" s="179"/>
      <c r="C6964" s="179"/>
      <c r="D6964" s="179"/>
      <c r="E6964" s="251"/>
    </row>
    <row r="6965" spans="1:5" ht="13.5">
      <c r="A6965" s="179"/>
      <c r="B6965" s="179"/>
      <c r="C6965" s="179"/>
      <c r="D6965" s="179"/>
      <c r="E6965" s="251"/>
    </row>
    <row r="6966" spans="1:5" ht="13.5">
      <c r="A6966" s="179"/>
      <c r="B6966" s="179"/>
      <c r="C6966" s="179"/>
      <c r="D6966" s="179"/>
      <c r="E6966" s="251"/>
    </row>
    <row r="6967" spans="1:5" ht="13.5">
      <c r="A6967" s="179"/>
      <c r="B6967" s="179"/>
      <c r="C6967" s="179"/>
      <c r="D6967" s="179"/>
      <c r="E6967" s="251"/>
    </row>
    <row r="6968" spans="1:5" ht="13.5">
      <c r="A6968" s="179"/>
      <c r="B6968" s="179"/>
      <c r="C6968" s="179"/>
      <c r="D6968" s="179"/>
      <c r="E6968" s="251"/>
    </row>
    <row r="6969" spans="1:5" ht="13.5">
      <c r="A6969" s="179"/>
      <c r="B6969" s="179"/>
      <c r="C6969" s="179"/>
      <c r="D6969" s="179"/>
      <c r="E6969" s="251"/>
    </row>
    <row r="6970" spans="1:5" ht="13.5">
      <c r="A6970" s="179"/>
      <c r="B6970" s="179"/>
      <c r="C6970" s="179"/>
      <c r="D6970" s="179"/>
      <c r="E6970" s="251"/>
    </row>
    <row r="6971" spans="1:5" ht="13.5">
      <c r="A6971" s="179"/>
      <c r="B6971" s="179"/>
      <c r="C6971" s="179"/>
      <c r="D6971" s="179"/>
      <c r="E6971" s="251"/>
    </row>
    <row r="6972" spans="1:5" ht="13.5">
      <c r="A6972" s="179"/>
      <c r="B6972" s="179"/>
      <c r="C6972" s="179"/>
      <c r="D6972" s="179"/>
      <c r="E6972" s="251"/>
    </row>
    <row r="6973" spans="1:5" ht="13.5">
      <c r="A6973" s="179"/>
      <c r="B6973" s="179"/>
      <c r="C6973" s="179"/>
      <c r="D6973" s="179"/>
      <c r="E6973" s="251"/>
    </row>
    <row r="6974" spans="1:5" ht="13.5">
      <c r="A6974" s="179"/>
      <c r="B6974" s="179"/>
      <c r="C6974" s="179"/>
      <c r="D6974" s="179"/>
      <c r="E6974" s="251"/>
    </row>
    <row r="6975" spans="1:5" ht="13.5">
      <c r="A6975" s="179"/>
      <c r="B6975" s="179"/>
      <c r="C6975" s="179"/>
      <c r="D6975" s="179"/>
      <c r="E6975" s="251"/>
    </row>
    <row r="6976" spans="1:5" ht="13.5">
      <c r="A6976" s="179"/>
      <c r="B6976" s="179"/>
      <c r="C6976" s="179"/>
      <c r="D6976" s="179"/>
      <c r="E6976" s="251"/>
    </row>
    <row r="6977" spans="1:5" ht="13.5">
      <c r="A6977" s="179"/>
      <c r="B6977" s="179"/>
      <c r="C6977" s="179"/>
      <c r="D6977" s="179"/>
      <c r="E6977" s="251"/>
    </row>
    <row r="6978" spans="1:5" ht="13.5">
      <c r="A6978" s="179"/>
      <c r="B6978" s="179"/>
      <c r="C6978" s="179"/>
      <c r="D6978" s="179"/>
      <c r="E6978" s="251"/>
    </row>
    <row r="6979" spans="1:5" ht="13.5">
      <c r="A6979" s="179"/>
      <c r="B6979" s="179"/>
      <c r="C6979" s="179"/>
      <c r="D6979" s="179"/>
      <c r="E6979" s="251"/>
    </row>
    <row r="6980" spans="1:5" ht="13.5">
      <c r="A6980" s="179"/>
      <c r="B6980" s="179"/>
      <c r="C6980" s="179"/>
      <c r="D6980" s="179"/>
      <c r="E6980" s="251"/>
    </row>
    <row r="6981" spans="1:5" ht="13.5">
      <c r="A6981" s="179"/>
      <c r="B6981" s="179"/>
      <c r="C6981" s="179"/>
      <c r="D6981" s="179"/>
      <c r="E6981" s="251"/>
    </row>
    <row r="6982" spans="1:5" ht="13.5">
      <c r="A6982" s="179"/>
      <c r="B6982" s="179"/>
      <c r="C6982" s="179"/>
      <c r="D6982" s="179"/>
      <c r="E6982" s="251"/>
    </row>
    <row r="6983" spans="1:5" ht="13.5">
      <c r="A6983" s="179"/>
      <c r="B6983" s="179"/>
      <c r="C6983" s="179"/>
      <c r="D6983" s="179"/>
      <c r="E6983" s="251"/>
    </row>
    <row r="6984" spans="1:5" ht="13.5">
      <c r="A6984" s="179"/>
      <c r="B6984" s="179"/>
      <c r="C6984" s="179"/>
      <c r="D6984" s="179"/>
      <c r="E6984" s="251"/>
    </row>
    <row r="6985" spans="1:5" ht="13.5">
      <c r="A6985" s="179"/>
      <c r="B6985" s="179"/>
      <c r="C6985" s="179"/>
      <c r="D6985" s="179"/>
      <c r="E6985" s="251"/>
    </row>
    <row r="6986" spans="1:5" ht="13.5">
      <c r="A6986" s="179"/>
      <c r="B6986" s="179"/>
      <c r="C6986" s="179"/>
      <c r="D6986" s="179"/>
      <c r="E6986" s="251"/>
    </row>
    <row r="6987" spans="1:5" ht="13.5">
      <c r="A6987" s="179"/>
      <c r="B6987" s="179"/>
      <c r="C6987" s="179"/>
      <c r="D6987" s="179"/>
      <c r="E6987" s="251"/>
    </row>
    <row r="6988" spans="1:5" ht="13.5">
      <c r="A6988" s="179"/>
      <c r="B6988" s="179"/>
      <c r="C6988" s="179"/>
      <c r="D6988" s="179"/>
      <c r="E6988" s="251"/>
    </row>
    <row r="6989" spans="1:5" ht="13.5">
      <c r="A6989" s="179"/>
      <c r="B6989" s="179"/>
      <c r="C6989" s="179"/>
      <c r="D6989" s="179"/>
      <c r="E6989" s="251"/>
    </row>
    <row r="6990" spans="1:5" ht="13.5">
      <c r="A6990" s="179"/>
      <c r="B6990" s="179"/>
      <c r="C6990" s="179"/>
      <c r="D6990" s="179"/>
      <c r="E6990" s="251"/>
    </row>
    <row r="6991" spans="1:5" ht="13.5">
      <c r="A6991" s="179"/>
      <c r="B6991" s="179"/>
      <c r="C6991" s="179"/>
      <c r="D6991" s="179"/>
      <c r="E6991" s="251"/>
    </row>
    <row r="6992" spans="1:5" ht="13.5">
      <c r="A6992" s="179"/>
      <c r="B6992" s="179"/>
      <c r="C6992" s="179"/>
      <c r="D6992" s="179"/>
      <c r="E6992" s="251"/>
    </row>
    <row r="6993" spans="1:5" ht="13.5">
      <c r="A6993" s="179"/>
      <c r="B6993" s="179"/>
      <c r="C6993" s="179"/>
      <c r="D6993" s="179"/>
      <c r="E6993" s="251"/>
    </row>
    <row r="6994" spans="1:5" ht="13.5">
      <c r="A6994" s="179"/>
      <c r="B6994" s="179"/>
      <c r="C6994" s="179"/>
      <c r="D6994" s="179"/>
      <c r="E6994" s="251"/>
    </row>
    <row r="6995" spans="1:5" ht="13.5">
      <c r="A6995" s="179"/>
      <c r="B6995" s="179"/>
      <c r="C6995" s="179"/>
      <c r="D6995" s="179"/>
      <c r="E6995" s="251"/>
    </row>
    <row r="6996" spans="1:5" ht="13.5">
      <c r="A6996" s="179"/>
      <c r="B6996" s="179"/>
      <c r="C6996" s="179"/>
      <c r="D6996" s="179"/>
      <c r="E6996" s="251"/>
    </row>
    <row r="6997" spans="1:5" ht="13.5">
      <c r="A6997" s="179"/>
      <c r="B6997" s="179"/>
      <c r="C6997" s="179"/>
      <c r="D6997" s="179"/>
      <c r="E6997" s="251"/>
    </row>
    <row r="6998" spans="1:5" ht="13.5">
      <c r="A6998" s="179"/>
      <c r="B6998" s="179"/>
      <c r="C6998" s="179"/>
      <c r="D6998" s="179"/>
      <c r="E6998" s="251"/>
    </row>
    <row r="6999" spans="1:5" ht="13.5">
      <c r="A6999" s="179"/>
      <c r="B6999" s="179"/>
      <c r="C6999" s="179"/>
      <c r="D6999" s="179"/>
      <c r="E6999" s="251"/>
    </row>
    <row r="7000" spans="1:5" ht="13.5">
      <c r="A7000" s="179"/>
      <c r="B7000" s="179"/>
      <c r="C7000" s="179"/>
      <c r="D7000" s="179"/>
      <c r="E7000" s="251"/>
    </row>
    <row r="7001" spans="1:5" ht="13.5">
      <c r="A7001" s="179"/>
      <c r="B7001" s="179"/>
      <c r="C7001" s="179"/>
      <c r="D7001" s="179"/>
      <c r="E7001" s="251"/>
    </row>
    <row r="7002" spans="1:5" ht="13.5">
      <c r="A7002" s="179"/>
      <c r="B7002" s="179"/>
      <c r="C7002" s="179"/>
      <c r="D7002" s="179"/>
      <c r="E7002" s="251"/>
    </row>
    <row r="7003" spans="1:5" ht="13.5">
      <c r="A7003" s="179"/>
      <c r="B7003" s="179"/>
      <c r="C7003" s="179"/>
      <c r="D7003" s="179"/>
      <c r="E7003" s="251"/>
    </row>
    <row r="7004" spans="1:5" ht="13.5">
      <c r="A7004" s="179"/>
      <c r="B7004" s="179"/>
      <c r="C7004" s="179"/>
      <c r="D7004" s="179"/>
      <c r="E7004" s="251"/>
    </row>
    <row r="7005" spans="1:5" ht="13.5">
      <c r="A7005" s="179"/>
      <c r="B7005" s="179"/>
      <c r="C7005" s="179"/>
      <c r="D7005" s="179"/>
      <c r="E7005" s="251"/>
    </row>
    <row r="7006" spans="1:5" ht="13.5">
      <c r="A7006" s="179"/>
      <c r="B7006" s="179"/>
      <c r="C7006" s="179"/>
      <c r="D7006" s="179"/>
      <c r="E7006" s="251"/>
    </row>
    <row r="7007" spans="1:5" ht="13.5">
      <c r="A7007" s="179"/>
      <c r="B7007" s="179"/>
      <c r="C7007" s="179"/>
      <c r="D7007" s="179"/>
      <c r="E7007" s="251"/>
    </row>
    <row r="7008" spans="1:5" ht="13.5">
      <c r="A7008" s="179"/>
      <c r="B7008" s="179"/>
      <c r="C7008" s="179"/>
      <c r="D7008" s="179"/>
      <c r="E7008" s="251"/>
    </row>
    <row r="7009" spans="1:5" ht="13.5">
      <c r="A7009" s="179"/>
      <c r="B7009" s="179"/>
      <c r="C7009" s="179"/>
      <c r="D7009" s="179"/>
      <c r="E7009" s="251"/>
    </row>
    <row r="7010" spans="1:5" ht="13.5">
      <c r="A7010" s="179"/>
      <c r="B7010" s="179"/>
      <c r="C7010" s="179"/>
      <c r="D7010" s="179"/>
      <c r="E7010" s="251"/>
    </row>
    <row r="7011" spans="1:5" ht="13.5">
      <c r="A7011" s="179"/>
      <c r="B7011" s="179"/>
      <c r="C7011" s="179"/>
      <c r="D7011" s="179"/>
      <c r="E7011" s="251"/>
    </row>
    <row r="7012" spans="1:5" ht="13.5">
      <c r="A7012" s="179"/>
      <c r="B7012" s="179"/>
      <c r="C7012" s="179"/>
      <c r="D7012" s="179"/>
      <c r="E7012" s="251"/>
    </row>
    <row r="7013" spans="1:5" ht="13.5">
      <c r="A7013" s="179"/>
      <c r="B7013" s="179"/>
      <c r="C7013" s="179"/>
      <c r="D7013" s="179"/>
      <c r="E7013" s="251"/>
    </row>
    <row r="7014" spans="1:5" ht="13.5">
      <c r="A7014" s="179"/>
      <c r="B7014" s="179"/>
      <c r="C7014" s="179"/>
      <c r="D7014" s="179"/>
      <c r="E7014" s="251"/>
    </row>
    <row r="7015" spans="1:5" ht="13.5">
      <c r="A7015" s="179"/>
      <c r="B7015" s="179"/>
      <c r="C7015" s="179"/>
      <c r="D7015" s="179"/>
      <c r="E7015" s="251"/>
    </row>
    <row r="7016" spans="1:5" ht="13.5">
      <c r="A7016" s="179"/>
      <c r="B7016" s="179"/>
      <c r="C7016" s="179"/>
      <c r="D7016" s="179"/>
      <c r="E7016" s="251"/>
    </row>
    <row r="7017" spans="1:5" ht="13.5">
      <c r="A7017" s="179"/>
      <c r="B7017" s="179"/>
      <c r="C7017" s="179"/>
      <c r="D7017" s="179"/>
      <c r="E7017" s="251"/>
    </row>
    <row r="7018" spans="1:5" ht="13.5">
      <c r="A7018" s="179"/>
      <c r="B7018" s="179"/>
      <c r="C7018" s="179"/>
      <c r="D7018" s="179"/>
      <c r="E7018" s="251"/>
    </row>
    <row r="7019" spans="1:5" ht="13.5">
      <c r="A7019" s="179"/>
      <c r="B7019" s="179"/>
      <c r="C7019" s="179"/>
      <c r="D7019" s="179"/>
      <c r="E7019" s="251"/>
    </row>
    <row r="7020" spans="1:5" ht="13.5">
      <c r="A7020" s="179"/>
      <c r="B7020" s="179"/>
      <c r="C7020" s="179"/>
      <c r="D7020" s="179"/>
      <c r="E7020" s="251"/>
    </row>
    <row r="7021" spans="1:5" ht="13.5">
      <c r="A7021" s="179"/>
      <c r="B7021" s="179"/>
      <c r="C7021" s="179"/>
      <c r="D7021" s="179"/>
      <c r="E7021" s="251"/>
    </row>
    <row r="7022" spans="1:5" ht="13.5">
      <c r="A7022" s="179"/>
      <c r="B7022" s="179"/>
      <c r="C7022" s="179"/>
      <c r="D7022" s="179"/>
      <c r="E7022" s="251"/>
    </row>
    <row r="7023" spans="1:5" ht="13.5">
      <c r="A7023" s="179"/>
      <c r="B7023" s="179"/>
      <c r="C7023" s="179"/>
      <c r="D7023" s="179"/>
      <c r="E7023" s="251"/>
    </row>
    <row r="7024" spans="1:5" ht="13.5">
      <c r="A7024" s="179"/>
      <c r="B7024" s="179"/>
      <c r="C7024" s="179"/>
      <c r="D7024" s="179"/>
      <c r="E7024" s="251"/>
    </row>
    <row r="7025" spans="1:5" ht="13.5">
      <c r="A7025" s="179"/>
      <c r="B7025" s="179"/>
      <c r="C7025" s="179"/>
      <c r="D7025" s="179"/>
      <c r="E7025" s="251"/>
    </row>
    <row r="7026" spans="1:5" ht="13.5">
      <c r="A7026" s="179"/>
      <c r="B7026" s="179"/>
      <c r="C7026" s="179"/>
      <c r="D7026" s="179"/>
      <c r="E7026" s="251"/>
    </row>
    <row r="7027" spans="1:5" ht="13.5">
      <c r="A7027" s="179"/>
      <c r="B7027" s="179"/>
      <c r="C7027" s="179"/>
      <c r="D7027" s="179"/>
      <c r="E7027" s="251"/>
    </row>
    <row r="7028" spans="1:5" ht="13.5">
      <c r="A7028" s="179"/>
      <c r="B7028" s="179"/>
      <c r="C7028" s="179"/>
      <c r="D7028" s="179"/>
      <c r="E7028" s="251"/>
    </row>
    <row r="7029" spans="1:5" ht="13.5">
      <c r="A7029" s="179"/>
      <c r="B7029" s="179"/>
      <c r="C7029" s="179"/>
      <c r="D7029" s="179"/>
      <c r="E7029" s="251"/>
    </row>
    <row r="7030" spans="1:5" ht="13.5">
      <c r="A7030" s="179"/>
      <c r="B7030" s="179"/>
      <c r="C7030" s="179"/>
      <c r="D7030" s="179"/>
      <c r="E7030" s="251"/>
    </row>
    <row r="7031" spans="1:5" ht="13.5">
      <c r="A7031" s="179"/>
      <c r="B7031" s="179"/>
      <c r="C7031" s="179"/>
      <c r="D7031" s="179"/>
      <c r="E7031" s="251"/>
    </row>
    <row r="7032" spans="1:5" ht="13.5">
      <c r="A7032" s="179"/>
      <c r="B7032" s="179"/>
      <c r="C7032" s="179"/>
      <c r="D7032" s="179"/>
      <c r="E7032" s="251"/>
    </row>
    <row r="7033" spans="1:5" ht="13.5">
      <c r="A7033" s="179"/>
      <c r="B7033" s="179"/>
      <c r="C7033" s="179"/>
      <c r="D7033" s="179"/>
      <c r="E7033" s="251"/>
    </row>
    <row r="7034" spans="1:5" ht="13.5">
      <c r="A7034" s="179"/>
      <c r="B7034" s="179"/>
      <c r="C7034" s="179"/>
      <c r="D7034" s="179"/>
      <c r="E7034" s="251"/>
    </row>
    <row r="7035" spans="1:5" ht="13.5">
      <c r="A7035" s="179"/>
      <c r="B7035" s="179"/>
      <c r="C7035" s="179"/>
      <c r="D7035" s="179"/>
      <c r="E7035" s="251"/>
    </row>
    <row r="7036" spans="1:5" ht="13.5">
      <c r="A7036" s="179"/>
      <c r="B7036" s="179"/>
      <c r="C7036" s="179"/>
      <c r="D7036" s="179"/>
      <c r="E7036" s="251"/>
    </row>
    <row r="7037" spans="1:5" ht="13.5">
      <c r="A7037" s="179"/>
      <c r="B7037" s="179"/>
      <c r="C7037" s="179"/>
      <c r="D7037" s="179"/>
      <c r="E7037" s="251"/>
    </row>
    <row r="7038" spans="1:5" ht="13.5">
      <c r="A7038" s="179"/>
      <c r="B7038" s="179"/>
      <c r="C7038" s="179"/>
      <c r="D7038" s="179"/>
      <c r="E7038" s="251"/>
    </row>
    <row r="7039" spans="1:5" ht="13.5">
      <c r="A7039" s="179"/>
      <c r="B7039" s="179"/>
      <c r="C7039" s="179"/>
      <c r="D7039" s="179"/>
      <c r="E7039" s="251"/>
    </row>
    <row r="7040" spans="1:5" ht="13.5">
      <c r="A7040" s="179"/>
      <c r="B7040" s="179"/>
      <c r="C7040" s="179"/>
      <c r="D7040" s="179"/>
      <c r="E7040" s="251"/>
    </row>
    <row r="7041" spans="1:5" ht="13.5">
      <c r="A7041" s="179"/>
      <c r="B7041" s="179"/>
      <c r="C7041" s="179"/>
      <c r="D7041" s="179"/>
      <c r="E7041" s="251"/>
    </row>
    <row r="7042" spans="1:5" ht="13.5">
      <c r="A7042" s="179"/>
      <c r="B7042" s="179"/>
      <c r="C7042" s="179"/>
      <c r="D7042" s="179"/>
      <c r="E7042" s="251"/>
    </row>
    <row r="7043" spans="1:5" ht="13.5">
      <c r="A7043" s="179"/>
      <c r="B7043" s="179"/>
      <c r="C7043" s="179"/>
      <c r="D7043" s="179"/>
      <c r="E7043" s="251"/>
    </row>
    <row r="7044" spans="1:5" ht="13.5">
      <c r="A7044" s="179"/>
      <c r="B7044" s="179"/>
      <c r="C7044" s="179"/>
      <c r="D7044" s="179"/>
      <c r="E7044" s="251"/>
    </row>
    <row r="7045" spans="1:5" ht="13.5">
      <c r="A7045" s="179"/>
      <c r="B7045" s="179"/>
      <c r="C7045" s="179"/>
      <c r="D7045" s="179"/>
      <c r="E7045" s="251"/>
    </row>
    <row r="7046" spans="1:5" ht="13.5">
      <c r="A7046" s="179"/>
      <c r="B7046" s="179"/>
      <c r="C7046" s="179"/>
      <c r="D7046" s="179"/>
      <c r="E7046" s="251"/>
    </row>
    <row r="7047" spans="1:5" ht="13.5">
      <c r="A7047" s="179"/>
      <c r="B7047" s="179"/>
      <c r="C7047" s="179"/>
      <c r="D7047" s="179"/>
      <c r="E7047" s="251"/>
    </row>
    <row r="7048" spans="1:5" ht="13.5">
      <c r="A7048" s="179"/>
      <c r="B7048" s="179"/>
      <c r="C7048" s="179"/>
      <c r="D7048" s="179"/>
      <c r="E7048" s="251"/>
    </row>
    <row r="7049" spans="1:5" ht="13.5">
      <c r="A7049" s="179"/>
      <c r="B7049" s="179"/>
      <c r="C7049" s="179"/>
      <c r="D7049" s="179"/>
      <c r="E7049" s="251"/>
    </row>
    <row r="7050" spans="1:5" ht="13.5">
      <c r="A7050" s="179"/>
      <c r="B7050" s="179"/>
      <c r="C7050" s="179"/>
      <c r="D7050" s="179"/>
      <c r="E7050" s="251"/>
    </row>
    <row r="7051" spans="1:5" ht="13.5">
      <c r="A7051" s="179"/>
      <c r="B7051" s="179"/>
      <c r="C7051" s="179"/>
      <c r="D7051" s="179"/>
      <c r="E7051" s="251"/>
    </row>
    <row r="7052" spans="1:5" ht="13.5">
      <c r="A7052" s="179"/>
      <c r="B7052" s="179"/>
      <c r="C7052" s="179"/>
      <c r="D7052" s="179"/>
      <c r="E7052" s="251"/>
    </row>
    <row r="7053" spans="1:5" ht="13.5">
      <c r="A7053" s="179"/>
      <c r="B7053" s="179"/>
      <c r="C7053" s="179"/>
      <c r="D7053" s="179"/>
      <c r="E7053" s="251"/>
    </row>
    <row r="7054" spans="1:5" ht="13.5">
      <c r="A7054" s="179"/>
      <c r="B7054" s="179"/>
      <c r="C7054" s="179"/>
      <c r="D7054" s="179"/>
      <c r="E7054" s="251"/>
    </row>
    <row r="7055" spans="1:5" ht="13.5">
      <c r="A7055" s="179"/>
      <c r="B7055" s="179"/>
      <c r="C7055" s="179"/>
      <c r="D7055" s="179"/>
      <c r="E7055" s="251"/>
    </row>
    <row r="7056" spans="1:5" ht="13.5">
      <c r="A7056" s="179"/>
      <c r="B7056" s="179"/>
      <c r="C7056" s="179"/>
      <c r="D7056" s="179"/>
      <c r="E7056" s="251"/>
    </row>
    <row r="7057" spans="1:5" ht="13.5">
      <c r="A7057" s="179"/>
      <c r="B7057" s="179"/>
      <c r="C7057" s="179"/>
      <c r="D7057" s="179"/>
      <c r="E7057" s="251"/>
    </row>
    <row r="7058" spans="1:5" ht="13.5">
      <c r="A7058" s="179"/>
      <c r="B7058" s="179"/>
      <c r="C7058" s="179"/>
      <c r="D7058" s="179"/>
      <c r="E7058" s="251"/>
    </row>
    <row r="7059" spans="1:5" ht="13.5">
      <c r="A7059" s="179"/>
      <c r="B7059" s="179"/>
      <c r="C7059" s="179"/>
      <c r="D7059" s="179"/>
      <c r="E7059" s="251"/>
    </row>
    <row r="7060" spans="1:5" ht="13.5">
      <c r="A7060" s="179"/>
      <c r="B7060" s="179"/>
      <c r="C7060" s="179"/>
      <c r="D7060" s="179"/>
      <c r="E7060" s="251"/>
    </row>
    <row r="7061" spans="1:5" ht="13.5">
      <c r="A7061" s="179"/>
      <c r="B7061" s="179"/>
      <c r="C7061" s="179"/>
      <c r="D7061" s="179"/>
      <c r="E7061" s="251"/>
    </row>
    <row r="7062" spans="1:5" ht="13.5">
      <c r="A7062" s="179"/>
      <c r="B7062" s="179"/>
      <c r="C7062" s="179"/>
      <c r="D7062" s="179"/>
      <c r="E7062" s="251"/>
    </row>
    <row r="7063" spans="1:5" ht="13.5">
      <c r="A7063" s="179"/>
      <c r="B7063" s="179"/>
      <c r="C7063" s="179"/>
      <c r="D7063" s="179"/>
      <c r="E7063" s="251"/>
    </row>
    <row r="7064" spans="1:5" ht="13.5">
      <c r="A7064" s="179"/>
      <c r="B7064" s="179"/>
      <c r="C7064" s="179"/>
      <c r="D7064" s="179"/>
      <c r="E7064" s="251"/>
    </row>
    <row r="7065" spans="1:5" ht="13.5">
      <c r="A7065" s="179"/>
      <c r="B7065" s="179"/>
      <c r="C7065" s="179"/>
      <c r="D7065" s="179"/>
      <c r="E7065" s="251"/>
    </row>
    <row r="7066" spans="1:5" ht="13.5">
      <c r="A7066" s="179"/>
      <c r="B7066" s="179"/>
      <c r="C7066" s="179"/>
      <c r="D7066" s="179"/>
      <c r="E7066" s="251"/>
    </row>
    <row r="7067" spans="1:5" ht="13.5">
      <c r="A7067" s="179"/>
      <c r="B7067" s="179"/>
      <c r="C7067" s="179"/>
      <c r="D7067" s="179"/>
      <c r="E7067" s="251"/>
    </row>
    <row r="7068" spans="1:5" ht="13.5">
      <c r="A7068" s="179"/>
      <c r="B7068" s="179"/>
      <c r="C7068" s="179"/>
      <c r="D7068" s="179"/>
      <c r="E7068" s="251"/>
    </row>
    <row r="7069" spans="1:5" ht="13.5">
      <c r="A7069" s="179"/>
      <c r="B7069" s="179"/>
      <c r="C7069" s="179"/>
      <c r="D7069" s="179"/>
      <c r="E7069" s="251"/>
    </row>
    <row r="7070" spans="1:5" ht="13.5">
      <c r="A7070" s="179"/>
      <c r="B7070" s="179"/>
      <c r="C7070" s="179"/>
      <c r="D7070" s="179"/>
      <c r="E7070" s="251"/>
    </row>
    <row r="7071" spans="1:5" ht="13.5">
      <c r="A7071" s="179"/>
      <c r="B7071" s="179"/>
      <c r="C7071" s="179"/>
      <c r="D7071" s="179"/>
      <c r="E7071" s="251"/>
    </row>
    <row r="7072" spans="1:5" ht="13.5">
      <c r="A7072" s="179"/>
      <c r="B7072" s="179"/>
      <c r="C7072" s="179"/>
      <c r="D7072" s="179"/>
      <c r="E7072" s="251"/>
    </row>
    <row r="7073" spans="1:5" ht="13.5">
      <c r="A7073" s="179"/>
      <c r="B7073" s="179"/>
      <c r="C7073" s="179"/>
      <c r="D7073" s="179"/>
      <c r="E7073" s="251"/>
    </row>
    <row r="7074" spans="1:5" ht="13.5">
      <c r="A7074" s="179"/>
      <c r="B7074" s="179"/>
      <c r="C7074" s="179"/>
      <c r="D7074" s="179"/>
      <c r="E7074" s="251"/>
    </row>
    <row r="7075" spans="1:5" ht="13.5">
      <c r="A7075" s="179"/>
      <c r="B7075" s="179"/>
      <c r="C7075" s="179"/>
      <c r="D7075" s="179"/>
      <c r="E7075" s="251"/>
    </row>
    <row r="7076" spans="1:5" ht="13.5">
      <c r="A7076" s="179"/>
      <c r="B7076" s="179"/>
      <c r="C7076" s="179"/>
      <c r="D7076" s="179"/>
      <c r="E7076" s="251"/>
    </row>
    <row r="7077" spans="1:5" ht="13.5">
      <c r="A7077" s="179"/>
      <c r="B7077" s="179"/>
      <c r="C7077" s="179"/>
      <c r="D7077" s="179"/>
      <c r="E7077" s="251"/>
    </row>
    <row r="7078" spans="1:5" ht="13.5">
      <c r="A7078" s="179"/>
      <c r="B7078" s="179"/>
      <c r="C7078" s="179"/>
      <c r="D7078" s="179"/>
      <c r="E7078" s="251"/>
    </row>
    <row r="7079" spans="1:5" ht="13.5">
      <c r="A7079" s="179"/>
      <c r="B7079" s="179"/>
      <c r="C7079" s="179"/>
      <c r="D7079" s="179"/>
      <c r="E7079" s="251"/>
    </row>
    <row r="7080" spans="1:5" ht="13.5">
      <c r="A7080" s="179"/>
      <c r="B7080" s="179"/>
      <c r="C7080" s="179"/>
      <c r="D7080" s="179"/>
      <c r="E7080" s="251"/>
    </row>
    <row r="7081" spans="1:5" ht="13.5">
      <c r="A7081" s="179"/>
      <c r="B7081" s="179"/>
      <c r="C7081" s="179"/>
      <c r="D7081" s="179"/>
      <c r="E7081" s="251"/>
    </row>
    <row r="7082" spans="1:5" ht="13.5">
      <c r="A7082" s="179"/>
      <c r="B7082" s="179"/>
      <c r="C7082" s="179"/>
      <c r="D7082" s="179"/>
      <c r="E7082" s="251"/>
    </row>
    <row r="7083" spans="1:5" ht="13.5">
      <c r="A7083" s="179"/>
      <c r="B7083" s="179"/>
      <c r="C7083" s="179"/>
      <c r="D7083" s="179"/>
      <c r="E7083" s="251"/>
    </row>
    <row r="7084" spans="1:5" ht="13.5">
      <c r="A7084" s="179"/>
      <c r="B7084" s="179"/>
      <c r="C7084" s="179"/>
      <c r="D7084" s="179"/>
      <c r="E7084" s="251"/>
    </row>
    <row r="7085" spans="1:5" ht="13.5">
      <c r="A7085" s="179"/>
      <c r="B7085" s="179"/>
      <c r="C7085" s="179"/>
      <c r="D7085" s="179"/>
      <c r="E7085" s="251"/>
    </row>
    <row r="7086" spans="1:5" ht="13.5">
      <c r="A7086" s="179"/>
      <c r="B7086" s="179"/>
      <c r="C7086" s="179"/>
      <c r="D7086" s="179"/>
      <c r="E7086" s="251"/>
    </row>
    <row r="7087" spans="1:5" ht="13.5">
      <c r="A7087" s="179"/>
      <c r="B7087" s="179"/>
      <c r="C7087" s="179"/>
      <c r="D7087" s="179"/>
      <c r="E7087" s="251"/>
    </row>
    <row r="7088" spans="1:5" ht="13.5">
      <c r="A7088" s="179"/>
      <c r="B7088" s="179"/>
      <c r="C7088" s="179"/>
      <c r="D7088" s="179"/>
      <c r="E7088" s="251"/>
    </row>
    <row r="7089" spans="1:5" ht="13.5">
      <c r="A7089" s="179"/>
      <c r="B7089" s="179"/>
      <c r="C7089" s="179"/>
      <c r="D7089" s="179"/>
      <c r="E7089" s="251"/>
    </row>
    <row r="7090" spans="1:5" ht="13.5">
      <c r="A7090" s="179"/>
      <c r="B7090" s="179"/>
      <c r="C7090" s="179"/>
      <c r="D7090" s="179"/>
      <c r="E7090" s="251"/>
    </row>
    <row r="7091" spans="1:5" ht="13.5">
      <c r="A7091" s="179"/>
      <c r="B7091" s="179"/>
      <c r="C7091" s="179"/>
      <c r="D7091" s="179"/>
      <c r="E7091" s="251"/>
    </row>
    <row r="7092" spans="1:5" ht="13.5">
      <c r="A7092" s="179"/>
      <c r="B7092" s="179"/>
      <c r="C7092" s="179"/>
      <c r="D7092" s="179"/>
      <c r="E7092" s="251"/>
    </row>
    <row r="7093" spans="1:5" ht="13.5">
      <c r="A7093" s="179"/>
      <c r="B7093" s="179"/>
      <c r="C7093" s="179"/>
      <c r="D7093" s="179"/>
      <c r="E7093" s="251"/>
    </row>
    <row r="7094" spans="1:5" ht="13.5">
      <c r="A7094" s="179"/>
      <c r="B7094" s="179"/>
      <c r="C7094" s="179"/>
      <c r="D7094" s="179"/>
      <c r="E7094" s="251"/>
    </row>
    <row r="7095" spans="1:5" ht="13.5">
      <c r="A7095" s="179"/>
      <c r="B7095" s="179"/>
      <c r="C7095" s="179"/>
      <c r="D7095" s="179"/>
      <c r="E7095" s="251"/>
    </row>
    <row r="7096" spans="1:5" ht="13.5">
      <c r="A7096" s="179"/>
      <c r="B7096" s="179"/>
      <c r="C7096" s="179"/>
      <c r="D7096" s="179"/>
      <c r="E7096" s="251"/>
    </row>
    <row r="7097" spans="1:5" ht="13.5">
      <c r="A7097" s="179"/>
      <c r="B7097" s="179"/>
      <c r="C7097" s="179"/>
      <c r="D7097" s="179"/>
      <c r="E7097" s="251"/>
    </row>
    <row r="7098" spans="1:5" ht="13.5">
      <c r="A7098" s="179"/>
      <c r="B7098" s="179"/>
      <c r="C7098" s="179"/>
      <c r="D7098" s="179"/>
      <c r="E7098" s="251"/>
    </row>
    <row r="7099" spans="1:5" ht="13.5">
      <c r="A7099" s="179"/>
      <c r="B7099" s="179"/>
      <c r="C7099" s="179"/>
      <c r="D7099" s="179"/>
      <c r="E7099" s="251"/>
    </row>
    <row r="7100" spans="1:5" ht="13.5">
      <c r="A7100" s="179"/>
      <c r="B7100" s="179"/>
      <c r="C7100" s="179"/>
      <c r="D7100" s="179"/>
      <c r="E7100" s="251"/>
    </row>
    <row r="7101" spans="1:5" ht="13.5">
      <c r="A7101" s="179"/>
      <c r="B7101" s="179"/>
      <c r="C7101" s="179"/>
      <c r="D7101" s="179"/>
      <c r="E7101" s="251"/>
    </row>
    <row r="7102" spans="1:5" ht="13.5">
      <c r="A7102" s="179"/>
      <c r="B7102" s="179"/>
      <c r="C7102" s="179"/>
      <c r="D7102" s="179"/>
      <c r="E7102" s="251"/>
    </row>
    <row r="7103" spans="1:5" ht="13.5">
      <c r="A7103" s="179"/>
      <c r="B7103" s="179"/>
      <c r="C7103" s="179"/>
      <c r="D7103" s="179"/>
      <c r="E7103" s="251"/>
    </row>
    <row r="7104" spans="1:5" ht="13.5">
      <c r="A7104" s="179"/>
      <c r="B7104" s="179"/>
      <c r="C7104" s="179"/>
      <c r="D7104" s="179"/>
      <c r="E7104" s="251"/>
    </row>
    <row r="7105" spans="1:5" ht="13.5">
      <c r="A7105" s="179"/>
      <c r="B7105" s="179"/>
      <c r="C7105" s="179"/>
      <c r="D7105" s="179"/>
      <c r="E7105" s="251"/>
    </row>
    <row r="7106" spans="1:5" ht="13.5">
      <c r="A7106" s="179"/>
      <c r="B7106" s="179"/>
      <c r="C7106" s="179"/>
      <c r="D7106" s="179"/>
      <c r="E7106" s="251"/>
    </row>
    <row r="7107" spans="1:5" ht="13.5">
      <c r="A7107" s="179"/>
      <c r="B7107" s="179"/>
      <c r="C7107" s="179"/>
      <c r="D7107" s="179"/>
      <c r="E7107" s="251"/>
    </row>
    <row r="7108" spans="1:5" ht="13.5">
      <c r="A7108" s="179"/>
      <c r="B7108" s="179"/>
      <c r="C7108" s="179"/>
      <c r="D7108" s="179"/>
      <c r="E7108" s="251"/>
    </row>
    <row r="7109" spans="1:5" ht="13.5">
      <c r="A7109" s="179"/>
      <c r="B7109" s="179"/>
      <c r="C7109" s="179"/>
      <c r="D7109" s="179"/>
      <c r="E7109" s="251"/>
    </row>
    <row r="7110" spans="1:5" ht="13.5">
      <c r="A7110" s="179"/>
      <c r="B7110" s="179"/>
      <c r="C7110" s="179"/>
      <c r="D7110" s="179"/>
      <c r="E7110" s="251"/>
    </row>
    <row r="7111" spans="1:5" ht="13.5">
      <c r="A7111" s="179"/>
      <c r="B7111" s="179"/>
      <c r="C7111" s="179"/>
      <c r="D7111" s="179"/>
      <c r="E7111" s="251"/>
    </row>
    <row r="7112" spans="1:5" ht="13.5">
      <c r="A7112" s="179"/>
      <c r="B7112" s="179"/>
      <c r="C7112" s="179"/>
      <c r="D7112" s="179"/>
      <c r="E7112" s="251"/>
    </row>
    <row r="7113" spans="1:5" ht="13.5">
      <c r="A7113" s="179"/>
      <c r="B7113" s="179"/>
      <c r="C7113" s="179"/>
      <c r="D7113" s="179"/>
      <c r="E7113" s="251"/>
    </row>
    <row r="7114" spans="1:5" ht="13.5">
      <c r="A7114" s="179"/>
      <c r="B7114" s="179"/>
      <c r="C7114" s="179"/>
      <c r="D7114" s="179"/>
      <c r="E7114" s="251"/>
    </row>
    <row r="7115" spans="1:5" ht="13.5">
      <c r="A7115" s="179"/>
      <c r="B7115" s="179"/>
      <c r="C7115" s="179"/>
      <c r="D7115" s="179"/>
      <c r="E7115" s="251"/>
    </row>
    <row r="7116" spans="1:5" ht="13.5">
      <c r="A7116" s="179"/>
      <c r="B7116" s="179"/>
      <c r="C7116" s="179"/>
      <c r="D7116" s="179"/>
      <c r="E7116" s="251"/>
    </row>
    <row r="7117" spans="1:5" ht="13.5">
      <c r="A7117" s="179"/>
      <c r="B7117" s="179"/>
      <c r="C7117" s="179"/>
      <c r="D7117" s="179"/>
      <c r="E7117" s="251"/>
    </row>
    <row r="7118" spans="1:5" ht="13.5">
      <c r="A7118" s="179"/>
      <c r="B7118" s="179"/>
      <c r="C7118" s="179"/>
      <c r="D7118" s="179"/>
      <c r="E7118" s="251"/>
    </row>
    <row r="7119" spans="1:5" ht="13.5">
      <c r="A7119" s="179"/>
      <c r="B7119" s="179"/>
      <c r="C7119" s="179"/>
      <c r="D7119" s="179"/>
      <c r="E7119" s="251"/>
    </row>
    <row r="7120" spans="1:5" ht="13.5">
      <c r="A7120" s="179"/>
      <c r="B7120" s="179"/>
      <c r="C7120" s="179"/>
      <c r="D7120" s="179"/>
      <c r="E7120" s="251"/>
    </row>
    <row r="7121" spans="1:5" ht="13.5">
      <c r="A7121" s="179"/>
      <c r="B7121" s="179"/>
      <c r="C7121" s="179"/>
      <c r="D7121" s="179"/>
      <c r="E7121" s="251"/>
    </row>
    <row r="7122" spans="1:5" ht="13.5">
      <c r="A7122" s="179"/>
      <c r="B7122" s="179"/>
      <c r="C7122" s="179"/>
      <c r="D7122" s="179"/>
      <c r="E7122" s="251"/>
    </row>
    <row r="7123" spans="1:5" ht="13.5">
      <c r="A7123" s="179"/>
      <c r="B7123" s="179"/>
      <c r="C7123" s="179"/>
      <c r="D7123" s="179"/>
      <c r="E7123" s="251"/>
    </row>
    <row r="7124" spans="1:5" ht="13.5">
      <c r="A7124" s="179"/>
      <c r="B7124" s="179"/>
      <c r="C7124" s="179"/>
      <c r="D7124" s="179"/>
      <c r="E7124" s="251"/>
    </row>
    <row r="7125" spans="1:5" ht="13.5">
      <c r="A7125" s="179"/>
      <c r="B7125" s="179"/>
      <c r="C7125" s="179"/>
      <c r="D7125" s="179"/>
      <c r="E7125" s="251"/>
    </row>
    <row r="7126" spans="1:5" ht="13.5">
      <c r="A7126" s="179"/>
      <c r="B7126" s="179"/>
      <c r="C7126" s="179"/>
      <c r="D7126" s="179"/>
      <c r="E7126" s="251"/>
    </row>
    <row r="7127" spans="1:5" ht="13.5">
      <c r="A7127" s="179"/>
      <c r="B7127" s="179"/>
      <c r="C7127" s="179"/>
      <c r="D7127" s="179"/>
      <c r="E7127" s="251"/>
    </row>
    <row r="7128" spans="1:5" ht="13.5">
      <c r="A7128" s="179"/>
      <c r="B7128" s="179"/>
      <c r="C7128" s="179"/>
      <c r="D7128" s="179"/>
      <c r="E7128" s="251"/>
    </row>
    <row r="7129" spans="1:5" ht="13.5">
      <c r="A7129" s="179"/>
      <c r="B7129" s="179"/>
      <c r="C7129" s="179"/>
      <c r="D7129" s="179"/>
      <c r="E7129" s="251"/>
    </row>
    <row r="7130" spans="1:5" ht="13.5">
      <c r="A7130" s="179"/>
      <c r="B7130" s="179"/>
      <c r="C7130" s="179"/>
      <c r="D7130" s="179"/>
      <c r="E7130" s="251"/>
    </row>
    <row r="7131" spans="1:5" ht="13.5">
      <c r="A7131" s="179"/>
      <c r="B7131" s="179"/>
      <c r="C7131" s="179"/>
      <c r="D7131" s="179"/>
      <c r="E7131" s="251"/>
    </row>
    <row r="7132" spans="1:5" ht="13.5">
      <c r="A7132" s="179"/>
      <c r="B7132" s="179"/>
      <c r="C7132" s="179"/>
      <c r="D7132" s="179"/>
      <c r="E7132" s="251"/>
    </row>
    <row r="7133" spans="1:5" ht="13.5">
      <c r="A7133" s="179"/>
      <c r="B7133" s="179"/>
      <c r="C7133" s="179"/>
      <c r="D7133" s="179"/>
      <c r="E7133" s="251"/>
    </row>
    <row r="7134" spans="1:5" ht="13.5">
      <c r="A7134" s="179"/>
      <c r="B7134" s="179"/>
      <c r="C7134" s="179"/>
      <c r="D7134" s="179"/>
      <c r="E7134" s="251"/>
    </row>
    <row r="7135" spans="1:5" ht="13.5">
      <c r="A7135" s="179"/>
      <c r="B7135" s="179"/>
      <c r="C7135" s="179"/>
      <c r="D7135" s="179"/>
      <c r="E7135" s="251"/>
    </row>
    <row r="7136" spans="1:5" ht="13.5">
      <c r="A7136" s="179"/>
      <c r="B7136" s="179"/>
      <c r="C7136" s="179"/>
      <c r="D7136" s="179"/>
      <c r="E7136" s="251"/>
    </row>
    <row r="7137" spans="1:5" ht="13.5">
      <c r="A7137" s="179"/>
      <c r="B7137" s="179"/>
      <c r="C7137" s="179"/>
      <c r="D7137" s="179"/>
      <c r="E7137" s="251"/>
    </row>
    <row r="7138" spans="1:5" ht="13.5">
      <c r="A7138" s="179"/>
      <c r="B7138" s="179"/>
      <c r="C7138" s="179"/>
      <c r="D7138" s="179"/>
      <c r="E7138" s="251"/>
    </row>
    <row r="7139" spans="1:5" ht="13.5">
      <c r="A7139" s="179"/>
      <c r="B7139" s="179"/>
      <c r="C7139" s="179"/>
      <c r="D7139" s="179"/>
      <c r="E7139" s="251"/>
    </row>
    <row r="7140" spans="1:5" ht="13.5">
      <c r="A7140" s="179"/>
      <c r="B7140" s="179"/>
      <c r="C7140" s="179"/>
      <c r="D7140" s="179"/>
      <c r="E7140" s="251"/>
    </row>
    <row r="7141" spans="1:5" ht="13.5">
      <c r="A7141" s="179"/>
      <c r="B7141" s="179"/>
      <c r="C7141" s="179"/>
      <c r="D7141" s="179"/>
      <c r="E7141" s="251"/>
    </row>
    <row r="7142" spans="1:5" ht="13.5">
      <c r="A7142" s="179"/>
      <c r="B7142" s="179"/>
      <c r="C7142" s="179"/>
      <c r="D7142" s="179"/>
      <c r="E7142" s="251"/>
    </row>
    <row r="7143" spans="1:5" ht="13.5">
      <c r="A7143" s="179"/>
      <c r="B7143" s="179"/>
      <c r="C7143" s="179"/>
      <c r="D7143" s="179"/>
      <c r="E7143" s="251"/>
    </row>
    <row r="7144" spans="1:5" ht="13.5">
      <c r="A7144" s="179"/>
      <c r="B7144" s="179"/>
      <c r="C7144" s="179"/>
      <c r="D7144" s="179"/>
      <c r="E7144" s="251"/>
    </row>
    <row r="7145" spans="1:5" ht="13.5">
      <c r="A7145" s="179"/>
      <c r="B7145" s="179"/>
      <c r="C7145" s="179"/>
      <c r="D7145" s="179"/>
      <c r="E7145" s="251"/>
    </row>
    <row r="7146" spans="1:5" ht="13.5">
      <c r="A7146" s="179"/>
      <c r="B7146" s="179"/>
      <c r="C7146" s="179"/>
      <c r="D7146" s="179"/>
      <c r="E7146" s="251"/>
    </row>
    <row r="7147" spans="1:5" ht="13.5">
      <c r="A7147" s="179"/>
      <c r="B7147" s="179"/>
      <c r="C7147" s="179"/>
      <c r="D7147" s="179"/>
      <c r="E7147" s="251"/>
    </row>
    <row r="7148" spans="1:5" ht="13.5">
      <c r="A7148" s="179"/>
      <c r="B7148" s="179"/>
      <c r="C7148" s="179"/>
      <c r="D7148" s="179"/>
      <c r="E7148" s="251"/>
    </row>
    <row r="7149" spans="1:5" ht="13.5">
      <c r="A7149" s="179"/>
      <c r="B7149" s="179"/>
      <c r="C7149" s="179"/>
      <c r="D7149" s="179"/>
      <c r="E7149" s="251"/>
    </row>
    <row r="7150" spans="1:5" ht="13.5">
      <c r="A7150" s="179"/>
      <c r="B7150" s="179"/>
      <c r="C7150" s="179"/>
      <c r="D7150" s="179"/>
      <c r="E7150" s="251"/>
    </row>
    <row r="7151" spans="1:5" ht="13.5">
      <c r="A7151" s="179"/>
      <c r="B7151" s="179"/>
      <c r="C7151" s="179"/>
      <c r="D7151" s="179"/>
      <c r="E7151" s="251"/>
    </row>
    <row r="7152" spans="1:5" ht="13.5">
      <c r="A7152" s="179"/>
      <c r="B7152" s="179"/>
      <c r="C7152" s="179"/>
      <c r="D7152" s="179"/>
      <c r="E7152" s="251"/>
    </row>
    <row r="7153" spans="1:5" ht="13.5">
      <c r="A7153" s="179"/>
      <c r="B7153" s="179"/>
      <c r="C7153" s="179"/>
      <c r="D7153" s="179"/>
      <c r="E7153" s="251"/>
    </row>
    <row r="7154" spans="1:5" ht="13.5">
      <c r="A7154" s="179"/>
      <c r="B7154" s="179"/>
      <c r="C7154" s="179"/>
      <c r="D7154" s="179"/>
      <c r="E7154" s="251"/>
    </row>
    <row r="7155" spans="1:5" ht="13.5">
      <c r="A7155" s="179"/>
      <c r="B7155" s="179"/>
      <c r="C7155" s="179"/>
      <c r="D7155" s="179"/>
      <c r="E7155" s="251"/>
    </row>
    <row r="7156" spans="1:5" ht="13.5">
      <c r="A7156" s="179"/>
      <c r="B7156" s="179"/>
      <c r="C7156" s="179"/>
      <c r="D7156" s="179"/>
      <c r="E7156" s="251"/>
    </row>
    <row r="7157" spans="1:5" ht="13.5">
      <c r="A7157" s="179"/>
      <c r="B7157" s="179"/>
      <c r="C7157" s="179"/>
      <c r="D7157" s="179"/>
      <c r="E7157" s="251"/>
    </row>
    <row r="7158" spans="1:5" ht="13.5">
      <c r="A7158" s="179"/>
      <c r="B7158" s="179"/>
      <c r="C7158" s="179"/>
      <c r="D7158" s="179"/>
      <c r="E7158" s="251"/>
    </row>
    <row r="7159" spans="1:5" ht="13.5">
      <c r="A7159" s="179"/>
      <c r="B7159" s="179"/>
      <c r="C7159" s="179"/>
      <c r="D7159" s="179"/>
      <c r="E7159" s="251"/>
    </row>
    <row r="7160" spans="1:5" ht="13.5">
      <c r="A7160" s="179"/>
      <c r="B7160" s="179"/>
      <c r="C7160" s="179"/>
      <c r="D7160" s="179"/>
      <c r="E7160" s="251"/>
    </row>
    <row r="7161" spans="1:5" ht="13.5">
      <c r="A7161" s="179"/>
      <c r="B7161" s="179"/>
      <c r="C7161" s="179"/>
      <c r="D7161" s="179"/>
      <c r="E7161" s="251"/>
    </row>
    <row r="7162" spans="1:5" ht="13.5">
      <c r="A7162" s="179"/>
      <c r="B7162" s="179"/>
      <c r="C7162" s="179"/>
      <c r="D7162" s="179"/>
      <c r="E7162" s="251"/>
    </row>
    <row r="7163" spans="1:5" ht="13.5">
      <c r="A7163" s="179"/>
      <c r="B7163" s="179"/>
      <c r="C7163" s="179"/>
      <c r="D7163" s="179"/>
      <c r="E7163" s="251"/>
    </row>
    <row r="7164" spans="1:5" ht="13.5">
      <c r="A7164" s="179"/>
      <c r="B7164" s="179"/>
      <c r="C7164" s="179"/>
      <c r="D7164" s="179"/>
      <c r="E7164" s="251"/>
    </row>
    <row r="7165" spans="1:5" ht="13.5">
      <c r="A7165" s="179"/>
      <c r="B7165" s="179"/>
      <c r="C7165" s="179"/>
      <c r="D7165" s="179"/>
      <c r="E7165" s="251"/>
    </row>
    <row r="7166" spans="1:5" ht="13.5">
      <c r="A7166" s="179"/>
      <c r="B7166" s="179"/>
      <c r="C7166" s="179"/>
      <c r="D7166" s="179"/>
      <c r="E7166" s="251"/>
    </row>
    <row r="7167" spans="1:5" ht="13.5">
      <c r="A7167" s="179"/>
      <c r="B7167" s="179"/>
      <c r="C7167" s="179"/>
      <c r="D7167" s="179"/>
      <c r="E7167" s="251"/>
    </row>
    <row r="7168" spans="1:5" ht="13.5">
      <c r="A7168" s="179"/>
      <c r="B7168" s="179"/>
      <c r="C7168" s="179"/>
      <c r="D7168" s="179"/>
      <c r="E7168" s="251"/>
    </row>
    <row r="7169" spans="1:5" ht="13.5">
      <c r="A7169" s="179"/>
      <c r="B7169" s="179"/>
      <c r="C7169" s="179"/>
      <c r="D7169" s="179"/>
      <c r="E7169" s="251"/>
    </row>
    <row r="7170" spans="1:5" ht="13.5">
      <c r="A7170" s="179"/>
      <c r="B7170" s="179"/>
      <c r="C7170" s="179"/>
      <c r="D7170" s="179"/>
      <c r="E7170" s="251"/>
    </row>
    <row r="7171" spans="1:5" ht="13.5">
      <c r="A7171" s="179"/>
      <c r="B7171" s="179"/>
      <c r="C7171" s="179"/>
      <c r="D7171" s="179"/>
      <c r="E7171" s="251"/>
    </row>
    <row r="7172" spans="1:5" ht="13.5">
      <c r="A7172" s="179"/>
      <c r="B7172" s="179"/>
      <c r="C7172" s="179"/>
      <c r="D7172" s="179"/>
      <c r="E7172" s="251"/>
    </row>
    <row r="7173" spans="1:5" ht="13.5">
      <c r="A7173" s="179"/>
      <c r="B7173" s="179"/>
      <c r="C7173" s="179"/>
      <c r="D7173" s="179"/>
      <c r="E7173" s="251"/>
    </row>
    <row r="7174" spans="1:5" ht="13.5">
      <c r="A7174" s="179"/>
      <c r="B7174" s="179"/>
      <c r="C7174" s="179"/>
      <c r="D7174" s="179"/>
      <c r="E7174" s="251"/>
    </row>
    <row r="7175" spans="1:5" ht="13.5">
      <c r="A7175" s="179"/>
      <c r="B7175" s="179"/>
      <c r="C7175" s="179"/>
      <c r="D7175" s="179"/>
      <c r="E7175" s="251"/>
    </row>
    <row r="7176" spans="1:5" ht="13.5">
      <c r="A7176" s="179"/>
      <c r="B7176" s="179"/>
      <c r="C7176" s="179"/>
      <c r="D7176" s="179"/>
      <c r="E7176" s="251"/>
    </row>
    <row r="7177" spans="1:5" ht="13.5">
      <c r="A7177" s="179"/>
      <c r="B7177" s="179"/>
      <c r="C7177" s="179"/>
      <c r="D7177" s="179"/>
      <c r="E7177" s="251"/>
    </row>
    <row r="7178" spans="1:5" ht="13.5">
      <c r="A7178" s="179"/>
      <c r="B7178" s="179"/>
      <c r="C7178" s="179"/>
      <c r="D7178" s="179"/>
      <c r="E7178" s="251"/>
    </row>
    <row r="7179" spans="1:5" ht="13.5">
      <c r="A7179" s="179"/>
      <c r="B7179" s="179"/>
      <c r="C7179" s="179"/>
      <c r="D7179" s="179"/>
      <c r="E7179" s="251"/>
    </row>
    <row r="7180" spans="1:5" ht="13.5">
      <c r="A7180" s="179"/>
      <c r="B7180" s="179"/>
      <c r="C7180" s="179"/>
      <c r="D7180" s="179"/>
      <c r="E7180" s="251"/>
    </row>
    <row r="7181" spans="1:5" ht="13.5">
      <c r="A7181" s="179"/>
      <c r="B7181" s="179"/>
      <c r="C7181" s="179"/>
      <c r="D7181" s="179"/>
      <c r="E7181" s="251"/>
    </row>
    <row r="7182" spans="1:5" ht="13.5">
      <c r="A7182" s="179"/>
      <c r="B7182" s="179"/>
      <c r="C7182" s="179"/>
      <c r="D7182" s="179"/>
      <c r="E7182" s="251"/>
    </row>
    <row r="7183" spans="1:5" ht="13.5">
      <c r="A7183" s="179"/>
      <c r="B7183" s="179"/>
      <c r="C7183" s="179"/>
      <c r="D7183" s="179"/>
      <c r="E7183" s="251"/>
    </row>
    <row r="7184" spans="1:5" ht="13.5">
      <c r="A7184" s="179"/>
      <c r="B7184" s="179"/>
      <c r="C7184" s="179"/>
      <c r="D7184" s="179"/>
      <c r="E7184" s="251"/>
    </row>
    <row r="7185" spans="1:5" ht="13.5">
      <c r="A7185" s="179"/>
      <c r="B7185" s="179"/>
      <c r="C7185" s="179"/>
      <c r="D7185" s="179"/>
      <c r="E7185" s="251"/>
    </row>
    <row r="7186" spans="1:5" ht="13.5">
      <c r="A7186" s="179"/>
      <c r="B7186" s="179"/>
      <c r="C7186" s="179"/>
      <c r="D7186" s="179"/>
      <c r="E7186" s="251"/>
    </row>
    <row r="7187" spans="1:5" ht="13.5">
      <c r="A7187" s="179"/>
      <c r="B7187" s="179"/>
      <c r="C7187" s="179"/>
      <c r="D7187" s="179"/>
      <c r="E7187" s="251"/>
    </row>
    <row r="7188" spans="1:5" ht="13.5">
      <c r="A7188" s="179"/>
      <c r="B7188" s="179"/>
      <c r="C7188" s="179"/>
      <c r="D7188" s="179"/>
      <c r="E7188" s="251"/>
    </row>
    <row r="7189" spans="1:5" ht="13.5">
      <c r="A7189" s="179"/>
      <c r="B7189" s="179"/>
      <c r="C7189" s="179"/>
      <c r="D7189" s="179"/>
      <c r="E7189" s="251"/>
    </row>
    <row r="7190" spans="1:5" ht="13.5">
      <c r="A7190" s="179"/>
      <c r="B7190" s="179"/>
      <c r="C7190" s="179"/>
      <c r="D7190" s="179"/>
      <c r="E7190" s="251"/>
    </row>
    <row r="7191" spans="1:5" ht="13.5">
      <c r="A7191" s="179"/>
      <c r="B7191" s="179"/>
      <c r="C7191" s="179"/>
      <c r="D7191" s="179"/>
      <c r="E7191" s="251"/>
    </row>
    <row r="7192" spans="1:5" ht="13.5">
      <c r="A7192" s="179"/>
      <c r="B7192" s="179"/>
      <c r="C7192" s="179"/>
      <c r="D7192" s="179"/>
      <c r="E7192" s="251"/>
    </row>
    <row r="7193" spans="1:5" ht="13.5">
      <c r="A7193" s="179"/>
      <c r="B7193" s="179"/>
      <c r="C7193" s="179"/>
      <c r="D7193" s="179"/>
      <c r="E7193" s="251"/>
    </row>
    <row r="7194" spans="1:5" ht="13.5">
      <c r="A7194" s="179"/>
      <c r="B7194" s="179"/>
      <c r="C7194" s="179"/>
      <c r="D7194" s="179"/>
      <c r="E7194" s="251"/>
    </row>
    <row r="7195" spans="1:5" ht="13.5">
      <c r="A7195" s="179"/>
      <c r="B7195" s="179"/>
      <c r="C7195" s="179"/>
      <c r="D7195" s="179"/>
      <c r="E7195" s="251"/>
    </row>
    <row r="7196" spans="1:5" ht="13.5">
      <c r="A7196" s="179"/>
      <c r="B7196" s="179"/>
      <c r="C7196" s="179"/>
      <c r="D7196" s="179"/>
      <c r="E7196" s="251"/>
    </row>
    <row r="7197" spans="1:5" ht="13.5">
      <c r="A7197" s="179"/>
      <c r="B7197" s="179"/>
      <c r="C7197" s="179"/>
      <c r="D7197" s="179"/>
      <c r="E7197" s="251"/>
    </row>
    <row r="7198" spans="1:5" ht="13.5">
      <c r="A7198" s="179"/>
      <c r="B7198" s="179"/>
      <c r="C7198" s="179"/>
      <c r="D7198" s="179"/>
      <c r="E7198" s="251"/>
    </row>
    <row r="7199" spans="1:5" ht="13.5">
      <c r="A7199" s="179"/>
      <c r="B7199" s="179"/>
      <c r="C7199" s="179"/>
      <c r="D7199" s="179"/>
      <c r="E7199" s="251"/>
    </row>
    <row r="7200" spans="1:5" ht="13.5">
      <c r="A7200" s="179"/>
      <c r="B7200" s="179"/>
      <c r="C7200" s="179"/>
      <c r="D7200" s="179"/>
      <c r="E7200" s="251"/>
    </row>
    <row r="7201" spans="1:5" ht="13.5">
      <c r="A7201" s="179"/>
      <c r="B7201" s="179"/>
      <c r="C7201" s="179"/>
      <c r="D7201" s="179"/>
      <c r="E7201" s="251"/>
    </row>
    <row r="7202" spans="1:5" ht="13.5">
      <c r="A7202" s="179"/>
      <c r="B7202" s="179"/>
      <c r="C7202" s="179"/>
      <c r="D7202" s="179"/>
      <c r="E7202" s="251"/>
    </row>
    <row r="7203" spans="1:5" ht="13.5">
      <c r="A7203" s="179"/>
      <c r="B7203" s="179"/>
      <c r="C7203" s="179"/>
      <c r="D7203" s="179"/>
      <c r="E7203" s="251"/>
    </row>
    <row r="7204" spans="1:5" ht="13.5">
      <c r="A7204" s="179"/>
      <c r="B7204" s="179"/>
      <c r="C7204" s="179"/>
      <c r="D7204" s="179"/>
      <c r="E7204" s="251"/>
    </row>
    <row r="7205" spans="1:5" ht="13.5">
      <c r="A7205" s="179"/>
      <c r="B7205" s="179"/>
      <c r="C7205" s="179"/>
      <c r="D7205" s="179"/>
      <c r="E7205" s="251"/>
    </row>
    <row r="7206" spans="1:5" ht="13.5">
      <c r="A7206" s="179"/>
      <c r="B7206" s="179"/>
      <c r="C7206" s="179"/>
      <c r="D7206" s="179"/>
      <c r="E7206" s="251"/>
    </row>
    <row r="7207" spans="1:5" ht="13.5">
      <c r="A7207" s="179"/>
      <c r="B7207" s="179"/>
      <c r="C7207" s="179"/>
      <c r="D7207" s="179"/>
      <c r="E7207" s="251"/>
    </row>
    <row r="7208" spans="1:5" ht="13.5">
      <c r="A7208" s="179"/>
      <c r="B7208" s="179"/>
      <c r="C7208" s="179"/>
      <c r="D7208" s="179"/>
      <c r="E7208" s="251"/>
    </row>
    <row r="7209" spans="1:5" ht="13.5">
      <c r="A7209" s="179"/>
      <c r="B7209" s="179"/>
      <c r="C7209" s="179"/>
      <c r="D7209" s="179"/>
      <c r="E7209" s="251"/>
    </row>
    <row r="7210" spans="1:5" ht="13.5">
      <c r="A7210" s="179"/>
      <c r="B7210" s="179"/>
      <c r="C7210" s="179"/>
      <c r="D7210" s="179"/>
      <c r="E7210" s="251"/>
    </row>
    <row r="7211" spans="1:5" ht="13.5">
      <c r="A7211" s="179"/>
      <c r="B7211" s="179"/>
      <c r="C7211" s="179"/>
      <c r="D7211" s="179"/>
      <c r="E7211" s="251"/>
    </row>
    <row r="7212" spans="1:5" ht="13.5">
      <c r="A7212" s="179"/>
      <c r="B7212" s="179"/>
      <c r="C7212" s="179"/>
      <c r="D7212" s="179"/>
      <c r="E7212" s="251"/>
    </row>
    <row r="7213" spans="1:5" ht="13.5">
      <c r="A7213" s="179"/>
      <c r="B7213" s="179"/>
      <c r="C7213" s="179"/>
      <c r="D7213" s="179"/>
      <c r="E7213" s="251"/>
    </row>
    <row r="7214" spans="1:5" ht="13.5">
      <c r="A7214" s="179"/>
      <c r="B7214" s="179"/>
      <c r="C7214" s="179"/>
      <c r="D7214" s="179"/>
      <c r="E7214" s="251"/>
    </row>
    <row r="7215" spans="1:5" ht="13.5">
      <c r="A7215" s="179"/>
      <c r="B7215" s="179"/>
      <c r="C7215" s="179"/>
      <c r="D7215" s="179"/>
      <c r="E7215" s="251"/>
    </row>
    <row r="7216" spans="1:5" ht="13.5">
      <c r="A7216" s="179"/>
      <c r="B7216" s="179"/>
      <c r="C7216" s="179"/>
      <c r="D7216" s="179"/>
      <c r="E7216" s="251"/>
    </row>
    <row r="7217" spans="1:5" ht="13.5">
      <c r="A7217" s="179"/>
      <c r="B7217" s="179"/>
      <c r="C7217" s="179"/>
      <c r="D7217" s="179"/>
      <c r="E7217" s="251"/>
    </row>
    <row r="7218" spans="1:5" ht="13.5">
      <c r="A7218" s="179"/>
      <c r="B7218" s="179"/>
      <c r="C7218" s="179"/>
      <c r="D7218" s="179"/>
      <c r="E7218" s="251"/>
    </row>
    <row r="7219" spans="1:5" ht="13.5">
      <c r="A7219" s="179"/>
      <c r="B7219" s="179"/>
      <c r="C7219" s="179"/>
      <c r="D7219" s="179"/>
      <c r="E7219" s="251"/>
    </row>
    <row r="7220" spans="1:5" ht="13.5">
      <c r="A7220" s="179"/>
      <c r="B7220" s="179"/>
      <c r="C7220" s="179"/>
      <c r="D7220" s="179"/>
      <c r="E7220" s="251"/>
    </row>
    <row r="7221" spans="1:5" ht="13.5">
      <c r="A7221" s="179"/>
      <c r="B7221" s="179"/>
      <c r="C7221" s="179"/>
      <c r="D7221" s="179"/>
      <c r="E7221" s="251"/>
    </row>
    <row r="7222" spans="1:5" ht="13.5">
      <c r="A7222" s="179"/>
      <c r="B7222" s="179"/>
      <c r="C7222" s="179"/>
      <c r="D7222" s="179"/>
      <c r="E7222" s="251"/>
    </row>
    <row r="7223" spans="1:5" ht="13.5">
      <c r="A7223" s="179"/>
      <c r="B7223" s="179"/>
      <c r="C7223" s="179"/>
      <c r="D7223" s="179"/>
      <c r="E7223" s="251"/>
    </row>
    <row r="7224" spans="1:5" ht="13.5">
      <c r="A7224" s="179"/>
      <c r="B7224" s="179"/>
      <c r="C7224" s="179"/>
      <c r="D7224" s="179"/>
      <c r="E7224" s="251"/>
    </row>
    <row r="7225" spans="1:5" ht="13.5">
      <c r="A7225" s="179"/>
      <c r="B7225" s="179"/>
      <c r="C7225" s="179"/>
      <c r="D7225" s="179"/>
      <c r="E7225" s="251"/>
    </row>
    <row r="7226" spans="1:5" ht="13.5">
      <c r="A7226" s="179"/>
      <c r="B7226" s="179"/>
      <c r="C7226" s="179"/>
      <c r="D7226" s="179"/>
      <c r="E7226" s="251"/>
    </row>
    <row r="7227" spans="1:5" ht="13.5">
      <c r="A7227" s="179"/>
      <c r="B7227" s="179"/>
      <c r="C7227" s="179"/>
      <c r="D7227" s="179"/>
      <c r="E7227" s="251"/>
    </row>
    <row r="7228" spans="1:5" ht="13.5">
      <c r="A7228" s="179"/>
      <c r="B7228" s="179"/>
      <c r="C7228" s="179"/>
      <c r="D7228" s="179"/>
      <c r="E7228" s="251"/>
    </row>
    <row r="7229" spans="1:5" ht="13.5">
      <c r="A7229" s="179"/>
      <c r="B7229" s="179"/>
      <c r="C7229" s="179"/>
      <c r="D7229" s="179"/>
      <c r="E7229" s="251"/>
    </row>
    <row r="7230" spans="1:5" ht="13.5">
      <c r="A7230" s="179"/>
      <c r="B7230" s="179"/>
      <c r="C7230" s="179"/>
      <c r="D7230" s="179"/>
      <c r="E7230" s="251"/>
    </row>
    <row r="7231" spans="1:5" ht="13.5">
      <c r="A7231" s="179"/>
      <c r="B7231" s="179"/>
      <c r="C7231" s="179"/>
      <c r="D7231" s="179"/>
      <c r="E7231" s="251"/>
    </row>
    <row r="7232" spans="1:5" ht="13.5">
      <c r="A7232" s="179"/>
      <c r="B7232" s="179"/>
      <c r="C7232" s="179"/>
      <c r="D7232" s="179"/>
      <c r="E7232" s="251"/>
    </row>
    <row r="7233" spans="1:5" ht="13.5">
      <c r="A7233" s="179"/>
      <c r="B7233" s="179"/>
      <c r="C7233" s="179"/>
      <c r="D7233" s="179"/>
      <c r="E7233" s="251"/>
    </row>
    <row r="7234" spans="1:5" ht="13.5">
      <c r="A7234" s="179"/>
      <c r="B7234" s="179"/>
      <c r="C7234" s="179"/>
      <c r="D7234" s="179"/>
      <c r="E7234" s="251"/>
    </row>
    <row r="7235" spans="1:5" ht="13.5">
      <c r="A7235" s="179"/>
      <c r="B7235" s="179"/>
      <c r="C7235" s="179"/>
      <c r="D7235" s="179"/>
      <c r="E7235" s="251"/>
    </row>
    <row r="7236" spans="1:5" ht="13.5">
      <c r="A7236" s="179"/>
      <c r="B7236" s="179"/>
      <c r="C7236" s="179"/>
      <c r="D7236" s="179"/>
      <c r="E7236" s="251"/>
    </row>
    <row r="7237" spans="1:5" ht="13.5">
      <c r="A7237" s="179"/>
      <c r="B7237" s="179"/>
      <c r="C7237" s="179"/>
      <c r="D7237" s="179"/>
      <c r="E7237" s="251"/>
    </row>
    <row r="7238" spans="1:5" ht="13.5">
      <c r="A7238" s="179"/>
      <c r="B7238" s="179"/>
      <c r="C7238" s="179"/>
      <c r="D7238" s="179"/>
      <c r="E7238" s="251"/>
    </row>
    <row r="7239" spans="1:5" ht="13.5">
      <c r="A7239" s="179"/>
      <c r="B7239" s="179"/>
      <c r="C7239" s="179"/>
      <c r="D7239" s="179"/>
      <c r="E7239" s="251"/>
    </row>
    <row r="7240" spans="1:5" ht="13.5">
      <c r="A7240" s="179"/>
      <c r="B7240" s="179"/>
      <c r="C7240" s="179"/>
      <c r="D7240" s="179"/>
      <c r="E7240" s="251"/>
    </row>
    <row r="7241" spans="1:5" ht="13.5">
      <c r="A7241" s="179"/>
      <c r="B7241" s="179"/>
      <c r="C7241" s="179"/>
      <c r="D7241" s="179"/>
      <c r="E7241" s="251"/>
    </row>
    <row r="7242" spans="1:5" ht="13.5">
      <c r="A7242" s="179"/>
      <c r="B7242" s="179"/>
      <c r="C7242" s="179"/>
      <c r="D7242" s="179"/>
      <c r="E7242" s="251"/>
    </row>
    <row r="7243" spans="1:5" ht="13.5">
      <c r="A7243" s="179"/>
      <c r="B7243" s="179"/>
      <c r="C7243" s="179"/>
      <c r="D7243" s="179"/>
      <c r="E7243" s="251"/>
    </row>
    <row r="7244" spans="1:5" ht="13.5">
      <c r="A7244" s="179"/>
      <c r="B7244" s="179"/>
      <c r="C7244" s="179"/>
      <c r="D7244" s="179"/>
      <c r="E7244" s="251"/>
    </row>
    <row r="7245" spans="1:5" ht="13.5">
      <c r="A7245" s="179"/>
      <c r="B7245" s="179"/>
      <c r="C7245" s="179"/>
      <c r="D7245" s="179"/>
      <c r="E7245" s="251"/>
    </row>
    <row r="7246" spans="1:5" ht="13.5">
      <c r="A7246" s="179"/>
      <c r="B7246" s="179"/>
      <c r="C7246" s="179"/>
      <c r="D7246" s="179"/>
      <c r="E7246" s="251"/>
    </row>
    <row r="7247" spans="1:5" ht="13.5">
      <c r="A7247" s="179"/>
      <c r="B7247" s="179"/>
      <c r="C7247" s="179"/>
      <c r="D7247" s="179"/>
      <c r="E7247" s="251"/>
    </row>
    <row r="7248" spans="1:5" ht="13.5">
      <c r="A7248" s="179"/>
      <c r="B7248" s="179"/>
      <c r="C7248" s="179"/>
      <c r="D7248" s="179"/>
      <c r="E7248" s="251"/>
    </row>
    <row r="7249" spans="1:5" ht="13.5">
      <c r="A7249" s="179"/>
      <c r="B7249" s="179"/>
      <c r="C7249" s="179"/>
      <c r="D7249" s="179"/>
      <c r="E7249" s="251"/>
    </row>
    <row r="7250" spans="1:5" ht="13.5">
      <c r="A7250" s="179"/>
      <c r="B7250" s="179"/>
      <c r="C7250" s="179"/>
      <c r="D7250" s="179"/>
      <c r="E7250" s="251"/>
    </row>
    <row r="7251" spans="1:5" ht="13.5">
      <c r="A7251" s="179"/>
      <c r="B7251" s="179"/>
      <c r="C7251" s="179"/>
      <c r="D7251" s="179"/>
      <c r="E7251" s="251"/>
    </row>
    <row r="7252" spans="1:5" ht="13.5">
      <c r="A7252" s="179"/>
      <c r="B7252" s="179"/>
      <c r="C7252" s="179"/>
      <c r="D7252" s="179"/>
      <c r="E7252" s="251"/>
    </row>
    <row r="7253" spans="1:5" ht="13.5">
      <c r="A7253" s="179"/>
      <c r="B7253" s="179"/>
      <c r="C7253" s="179"/>
      <c r="D7253" s="179"/>
      <c r="E7253" s="251"/>
    </row>
    <row r="7254" spans="1:5" ht="13.5">
      <c r="A7254" s="179"/>
      <c r="B7254" s="179"/>
      <c r="C7254" s="179"/>
      <c r="D7254" s="179"/>
      <c r="E7254" s="251"/>
    </row>
    <row r="7255" spans="1:5" ht="13.5">
      <c r="A7255" s="179"/>
      <c r="B7255" s="179"/>
      <c r="C7255" s="179"/>
      <c r="D7255" s="179"/>
      <c r="E7255" s="251"/>
    </row>
    <row r="7256" spans="1:5" ht="13.5">
      <c r="A7256" s="179"/>
      <c r="B7256" s="179"/>
      <c r="C7256" s="179"/>
      <c r="D7256" s="179"/>
      <c r="E7256" s="251"/>
    </row>
    <row r="7257" spans="1:5" ht="13.5">
      <c r="A7257" s="179"/>
      <c r="B7257" s="179"/>
      <c r="C7257" s="179"/>
      <c r="D7257" s="179"/>
      <c r="E7257" s="251"/>
    </row>
    <row r="7258" spans="1:5" ht="13.5">
      <c r="A7258" s="179"/>
      <c r="B7258" s="179"/>
      <c r="C7258" s="179"/>
      <c r="D7258" s="179"/>
      <c r="E7258" s="251"/>
    </row>
    <row r="7259" spans="1:5" ht="13.5">
      <c r="A7259" s="179"/>
      <c r="B7259" s="179"/>
      <c r="C7259" s="179"/>
      <c r="D7259" s="179"/>
      <c r="E7259" s="251"/>
    </row>
    <row r="7260" spans="1:5" ht="13.5">
      <c r="A7260" s="179"/>
      <c r="B7260" s="179"/>
      <c r="C7260" s="179"/>
      <c r="D7260" s="179"/>
      <c r="E7260" s="251"/>
    </row>
    <row r="7261" spans="1:5" ht="13.5">
      <c r="A7261" s="179"/>
      <c r="B7261" s="179"/>
      <c r="C7261" s="179"/>
      <c r="D7261" s="179"/>
      <c r="E7261" s="251"/>
    </row>
    <row r="7262" spans="1:5" ht="13.5">
      <c r="A7262" s="179"/>
      <c r="B7262" s="179"/>
      <c r="C7262" s="179"/>
      <c r="D7262" s="179"/>
      <c r="E7262" s="251"/>
    </row>
    <row r="7263" spans="1:5" ht="13.5">
      <c r="A7263" s="179"/>
      <c r="B7263" s="179"/>
      <c r="C7263" s="179"/>
      <c r="D7263" s="179"/>
      <c r="E7263" s="251"/>
    </row>
    <row r="7264" spans="1:5" ht="13.5">
      <c r="A7264" s="179"/>
      <c r="B7264" s="179"/>
      <c r="C7264" s="179"/>
      <c r="D7264" s="179"/>
      <c r="E7264" s="251"/>
    </row>
    <row r="7265" spans="1:5" ht="13.5">
      <c r="A7265" s="179"/>
      <c r="B7265" s="179"/>
      <c r="C7265" s="179"/>
      <c r="D7265" s="179"/>
      <c r="E7265" s="251"/>
    </row>
    <row r="7266" spans="1:5" ht="13.5">
      <c r="A7266" s="179"/>
      <c r="B7266" s="179"/>
      <c r="C7266" s="179"/>
      <c r="D7266" s="179"/>
      <c r="E7266" s="251"/>
    </row>
    <row r="7267" spans="1:5" ht="13.5">
      <c r="A7267" s="179"/>
      <c r="B7267" s="179"/>
      <c r="C7267" s="179"/>
      <c r="D7267" s="179"/>
      <c r="E7267" s="251"/>
    </row>
    <row r="7268" spans="1:5" ht="13.5">
      <c r="A7268" s="179"/>
      <c r="B7268" s="179"/>
      <c r="C7268" s="179"/>
      <c r="D7268" s="179"/>
      <c r="E7268" s="251"/>
    </row>
    <row r="7269" spans="1:5" ht="13.5">
      <c r="A7269" s="179"/>
      <c r="B7269" s="179"/>
      <c r="C7269" s="179"/>
      <c r="D7269" s="179"/>
      <c r="E7269" s="251"/>
    </row>
    <row r="7270" spans="1:5" ht="13.5">
      <c r="A7270" s="179"/>
      <c r="B7270" s="179"/>
      <c r="C7270" s="179"/>
      <c r="D7270" s="179"/>
      <c r="E7270" s="251"/>
    </row>
    <row r="7271" spans="1:5" ht="13.5">
      <c r="A7271" s="179"/>
      <c r="B7271" s="179"/>
      <c r="C7271" s="179"/>
      <c r="D7271" s="179"/>
      <c r="E7271" s="251"/>
    </row>
    <row r="7272" spans="1:5" ht="13.5">
      <c r="A7272" s="179"/>
      <c r="B7272" s="179"/>
      <c r="C7272" s="179"/>
      <c r="D7272" s="179"/>
      <c r="E7272" s="251"/>
    </row>
    <row r="7273" spans="1:5" ht="13.5">
      <c r="A7273" s="179"/>
      <c r="B7273" s="179"/>
      <c r="C7273" s="179"/>
      <c r="D7273" s="179"/>
      <c r="E7273" s="251"/>
    </row>
    <row r="7274" spans="1:5" ht="13.5">
      <c r="A7274" s="179"/>
      <c r="B7274" s="179"/>
      <c r="C7274" s="179"/>
      <c r="D7274" s="179"/>
      <c r="E7274" s="251"/>
    </row>
    <row r="7275" spans="1:5" ht="13.5">
      <c r="A7275" s="179"/>
      <c r="B7275" s="179"/>
      <c r="C7275" s="179"/>
      <c r="D7275" s="179"/>
      <c r="E7275" s="251"/>
    </row>
    <row r="7276" spans="1:5" ht="13.5">
      <c r="A7276" s="179"/>
      <c r="B7276" s="179"/>
      <c r="C7276" s="179"/>
      <c r="D7276" s="179"/>
      <c r="E7276" s="251"/>
    </row>
    <row r="7277" spans="1:5" ht="13.5">
      <c r="A7277" s="179"/>
      <c r="B7277" s="179"/>
      <c r="C7277" s="179"/>
      <c r="D7277" s="179"/>
      <c r="E7277" s="251"/>
    </row>
    <row r="7278" spans="1:5" ht="13.5">
      <c r="A7278" s="179"/>
      <c r="B7278" s="179"/>
      <c r="C7278" s="179"/>
      <c r="D7278" s="179"/>
      <c r="E7278" s="251"/>
    </row>
    <row r="7279" spans="1:5" ht="13.5">
      <c r="A7279" s="179"/>
      <c r="B7279" s="179"/>
      <c r="C7279" s="179"/>
      <c r="D7279" s="179"/>
      <c r="E7279" s="251"/>
    </row>
    <row r="7280" spans="1:5" ht="13.5">
      <c r="A7280" s="179"/>
      <c r="B7280" s="179"/>
      <c r="C7280" s="179"/>
      <c r="D7280" s="179"/>
      <c r="E7280" s="251"/>
    </row>
    <row r="7281" spans="1:5" ht="13.5">
      <c r="A7281" s="179"/>
      <c r="B7281" s="179"/>
      <c r="C7281" s="179"/>
      <c r="D7281" s="179"/>
      <c r="E7281" s="251"/>
    </row>
    <row r="7282" spans="1:5" ht="13.5">
      <c r="A7282" s="179"/>
      <c r="B7282" s="179"/>
      <c r="C7282" s="179"/>
      <c r="D7282" s="179"/>
      <c r="E7282" s="251"/>
    </row>
    <row r="7283" spans="1:5" ht="13.5">
      <c r="A7283" s="179"/>
      <c r="B7283" s="179"/>
      <c r="C7283" s="179"/>
      <c r="D7283" s="179"/>
      <c r="E7283" s="251"/>
    </row>
    <row r="7284" spans="1:5" ht="13.5">
      <c r="A7284" s="179"/>
      <c r="B7284" s="179"/>
      <c r="C7284" s="179"/>
      <c r="D7284" s="179"/>
      <c r="E7284" s="251"/>
    </row>
    <row r="7285" spans="1:5" ht="13.5">
      <c r="A7285" s="179"/>
      <c r="B7285" s="179"/>
      <c r="C7285" s="179"/>
      <c r="D7285" s="179"/>
      <c r="E7285" s="251"/>
    </row>
    <row r="7286" spans="1:5" ht="13.5">
      <c r="A7286" s="179"/>
      <c r="B7286" s="179"/>
      <c r="C7286" s="179"/>
      <c r="D7286" s="179"/>
      <c r="E7286" s="251"/>
    </row>
    <row r="7287" spans="1:5" ht="13.5">
      <c r="A7287" s="179"/>
      <c r="B7287" s="179"/>
      <c r="C7287" s="179"/>
      <c r="D7287" s="179"/>
      <c r="E7287" s="251"/>
    </row>
    <row r="7288" spans="1:5" ht="13.5">
      <c r="A7288" s="179"/>
      <c r="B7288" s="179"/>
      <c r="C7288" s="179"/>
      <c r="D7288" s="179"/>
      <c r="E7288" s="251"/>
    </row>
    <row r="7289" spans="1:5" ht="13.5">
      <c r="A7289" s="179"/>
      <c r="B7289" s="179"/>
      <c r="C7289" s="179"/>
      <c r="D7289" s="179"/>
      <c r="E7289" s="251"/>
    </row>
    <row r="7290" spans="1:5" ht="13.5">
      <c r="A7290" s="179"/>
      <c r="B7290" s="179"/>
      <c r="C7290" s="179"/>
      <c r="D7290" s="179"/>
      <c r="E7290" s="251"/>
    </row>
    <row r="7291" spans="1:5" ht="13.5">
      <c r="A7291" s="179"/>
      <c r="B7291" s="179"/>
      <c r="C7291" s="179"/>
      <c r="D7291" s="179"/>
      <c r="E7291" s="251"/>
    </row>
    <row r="7292" spans="1:5" ht="13.5">
      <c r="A7292" s="179"/>
      <c r="B7292" s="179"/>
      <c r="C7292" s="179"/>
      <c r="D7292" s="179"/>
      <c r="E7292" s="251"/>
    </row>
    <row r="7293" spans="1:5" ht="13.5">
      <c r="A7293" s="179"/>
      <c r="B7293" s="179"/>
      <c r="C7293" s="179"/>
      <c r="D7293" s="179"/>
      <c r="E7293" s="251"/>
    </row>
    <row r="7294" spans="1:5" ht="13.5">
      <c r="A7294" s="179"/>
      <c r="B7294" s="179"/>
      <c r="C7294" s="179"/>
      <c r="D7294" s="179"/>
      <c r="E7294" s="251"/>
    </row>
    <row r="7295" spans="1:5" ht="13.5">
      <c r="A7295" s="179"/>
      <c r="B7295" s="179"/>
      <c r="C7295" s="179"/>
      <c r="D7295" s="179"/>
      <c r="E7295" s="251"/>
    </row>
    <row r="7296" spans="1:5" ht="13.5">
      <c r="A7296" s="179"/>
      <c r="B7296" s="179"/>
      <c r="C7296" s="179"/>
      <c r="D7296" s="179"/>
      <c r="E7296" s="251"/>
    </row>
    <row r="7297" spans="1:5" ht="13.5">
      <c r="A7297" s="179"/>
      <c r="B7297" s="179"/>
      <c r="C7297" s="179"/>
      <c r="D7297" s="179"/>
      <c r="E7297" s="251"/>
    </row>
    <row r="7298" spans="1:5" ht="13.5">
      <c r="A7298" s="179"/>
      <c r="B7298" s="179"/>
      <c r="C7298" s="179"/>
      <c r="D7298" s="179"/>
      <c r="E7298" s="251"/>
    </row>
    <row r="7299" spans="1:5" ht="13.5">
      <c r="A7299" s="179"/>
      <c r="B7299" s="179"/>
      <c r="C7299" s="179"/>
      <c r="D7299" s="179"/>
      <c r="E7299" s="251"/>
    </row>
    <row r="7300" spans="1:5" ht="13.5">
      <c r="A7300" s="179"/>
      <c r="B7300" s="179"/>
      <c r="C7300" s="179"/>
      <c r="D7300" s="179"/>
      <c r="E7300" s="251"/>
    </row>
    <row r="7301" spans="1:5" ht="13.5">
      <c r="A7301" s="179"/>
      <c r="B7301" s="179"/>
      <c r="C7301" s="179"/>
      <c r="D7301" s="179"/>
      <c r="E7301" s="251"/>
    </row>
    <row r="7302" spans="1:5" ht="13.5">
      <c r="A7302" s="179"/>
      <c r="B7302" s="179"/>
      <c r="C7302" s="179"/>
      <c r="D7302" s="179"/>
      <c r="E7302" s="251"/>
    </row>
    <row r="7303" spans="1:5" ht="13.5">
      <c r="A7303" s="179"/>
      <c r="B7303" s="179"/>
      <c r="C7303" s="179"/>
      <c r="D7303" s="179"/>
      <c r="E7303" s="251"/>
    </row>
    <row r="7304" spans="1:5" ht="13.5">
      <c r="A7304" s="179"/>
      <c r="B7304" s="179"/>
      <c r="C7304" s="179"/>
      <c r="D7304" s="179"/>
      <c r="E7304" s="251"/>
    </row>
    <row r="7305" spans="1:5" ht="13.5">
      <c r="A7305" s="179"/>
      <c r="B7305" s="179"/>
      <c r="C7305" s="179"/>
      <c r="D7305" s="179"/>
      <c r="E7305" s="251"/>
    </row>
    <row r="7306" spans="1:5" ht="13.5">
      <c r="A7306" s="179"/>
      <c r="B7306" s="179"/>
      <c r="C7306" s="179"/>
      <c r="D7306" s="179"/>
      <c r="E7306" s="251"/>
    </row>
    <row r="7307" spans="1:5" ht="13.5">
      <c r="A7307" s="179"/>
      <c r="B7307" s="179"/>
      <c r="C7307" s="179"/>
      <c r="D7307" s="179"/>
      <c r="E7307" s="251"/>
    </row>
    <row r="7308" spans="1:5" ht="13.5">
      <c r="A7308" s="179"/>
      <c r="B7308" s="179"/>
      <c r="C7308" s="179"/>
      <c r="D7308" s="179"/>
      <c r="E7308" s="251"/>
    </row>
    <row r="7309" spans="1:5" ht="13.5">
      <c r="A7309" s="179"/>
      <c r="B7309" s="179"/>
      <c r="C7309" s="179"/>
      <c r="D7309" s="179"/>
      <c r="E7309" s="251"/>
    </row>
    <row r="7310" spans="1:5" ht="13.5">
      <c r="A7310" s="179"/>
      <c r="B7310" s="179"/>
      <c r="C7310" s="179"/>
      <c r="D7310" s="179"/>
      <c r="E7310" s="251"/>
    </row>
    <row r="7311" spans="1:5" ht="13.5">
      <c r="A7311" s="179"/>
      <c r="B7311" s="179"/>
      <c r="C7311" s="179"/>
      <c r="D7311" s="179"/>
      <c r="E7311" s="251"/>
    </row>
    <row r="7312" spans="1:5" ht="13.5">
      <c r="A7312" s="179"/>
      <c r="B7312" s="179"/>
      <c r="C7312" s="179"/>
      <c r="D7312" s="179"/>
      <c r="E7312" s="251"/>
    </row>
    <row r="7313" spans="1:5" ht="13.5">
      <c r="A7313" s="179"/>
      <c r="B7313" s="179"/>
      <c r="C7313" s="179"/>
      <c r="D7313" s="179"/>
      <c r="E7313" s="251"/>
    </row>
    <row r="7314" spans="1:5" ht="13.5">
      <c r="A7314" s="179"/>
      <c r="B7314" s="179"/>
      <c r="C7314" s="179"/>
      <c r="D7314" s="179"/>
      <c r="E7314" s="251"/>
    </row>
    <row r="7315" spans="1:5" ht="13.5">
      <c r="A7315" s="179"/>
      <c r="B7315" s="179"/>
      <c r="C7315" s="179"/>
      <c r="D7315" s="179"/>
      <c r="E7315" s="251"/>
    </row>
    <row r="7316" spans="1:5" ht="13.5">
      <c r="A7316" s="179"/>
      <c r="B7316" s="179"/>
      <c r="C7316" s="179"/>
      <c r="D7316" s="179"/>
      <c r="E7316" s="251"/>
    </row>
    <row r="7317" spans="1:5" ht="13.5">
      <c r="A7317" s="179"/>
      <c r="B7317" s="179"/>
      <c r="C7317" s="179"/>
      <c r="D7317" s="179"/>
      <c r="E7317" s="251"/>
    </row>
    <row r="7318" spans="1:5" ht="13.5">
      <c r="A7318" s="179"/>
      <c r="B7318" s="179"/>
      <c r="C7318" s="179"/>
      <c r="D7318" s="179"/>
      <c r="E7318" s="251"/>
    </row>
    <row r="7319" spans="1:5" ht="13.5">
      <c r="A7319" s="179"/>
      <c r="B7319" s="179"/>
      <c r="C7319" s="179"/>
      <c r="D7319" s="179"/>
      <c r="E7319" s="251"/>
    </row>
    <row r="7320" spans="1:5" ht="13.5">
      <c r="A7320" s="179"/>
      <c r="B7320" s="179"/>
      <c r="C7320" s="179"/>
      <c r="D7320" s="179"/>
      <c r="E7320" s="251"/>
    </row>
    <row r="7321" spans="1:5" ht="13.5">
      <c r="A7321" s="179"/>
      <c r="B7321" s="179"/>
      <c r="C7321" s="179"/>
      <c r="D7321" s="179"/>
      <c r="E7321" s="251"/>
    </row>
    <row r="7322" spans="1:5" ht="13.5">
      <c r="A7322" s="179"/>
      <c r="B7322" s="179"/>
      <c r="C7322" s="179"/>
      <c r="D7322" s="179"/>
      <c r="E7322" s="251"/>
    </row>
    <row r="7323" spans="1:5" ht="13.5">
      <c r="A7323" s="179"/>
      <c r="B7323" s="179"/>
      <c r="C7323" s="179"/>
      <c r="D7323" s="179"/>
      <c r="E7323" s="251"/>
    </row>
    <row r="7324" spans="1:5" ht="13.5">
      <c r="A7324" s="179"/>
      <c r="B7324" s="179"/>
      <c r="C7324" s="179"/>
      <c r="D7324" s="179"/>
      <c r="E7324" s="251"/>
    </row>
    <row r="7325" spans="1:5" ht="13.5">
      <c r="A7325" s="179"/>
      <c r="B7325" s="179"/>
      <c r="C7325" s="179"/>
      <c r="D7325" s="179"/>
      <c r="E7325" s="251"/>
    </row>
    <row r="7326" spans="1:5" ht="13.5">
      <c r="A7326" s="179"/>
      <c r="B7326" s="179"/>
      <c r="C7326" s="179"/>
      <c r="D7326" s="179"/>
      <c r="E7326" s="251"/>
    </row>
    <row r="7327" spans="1:5" ht="13.5">
      <c r="A7327" s="179"/>
      <c r="B7327" s="179"/>
      <c r="C7327" s="179"/>
      <c r="D7327" s="179"/>
      <c r="E7327" s="251"/>
    </row>
    <row r="7328" spans="1:5" ht="13.5">
      <c r="A7328" s="179"/>
      <c r="B7328" s="179"/>
      <c r="C7328" s="179"/>
      <c r="D7328" s="179"/>
      <c r="E7328" s="251"/>
    </row>
    <row r="7329" spans="1:5" ht="13.5">
      <c r="A7329" s="179"/>
      <c r="B7329" s="179"/>
      <c r="C7329" s="179"/>
      <c r="D7329" s="179"/>
      <c r="E7329" s="251"/>
    </row>
    <row r="7330" spans="1:5" ht="13.5">
      <c r="A7330" s="179"/>
      <c r="B7330" s="179"/>
      <c r="C7330" s="179"/>
      <c r="D7330" s="179"/>
      <c r="E7330" s="251"/>
    </row>
    <row r="7331" spans="1:5" ht="13.5">
      <c r="A7331" s="179"/>
      <c r="B7331" s="179"/>
      <c r="C7331" s="179"/>
      <c r="D7331" s="179"/>
      <c r="E7331" s="251"/>
    </row>
    <row r="7332" spans="1:5" ht="13.5">
      <c r="A7332" s="179"/>
      <c r="B7332" s="179"/>
      <c r="C7332" s="179"/>
      <c r="D7332" s="179"/>
      <c r="E7332" s="251"/>
    </row>
    <row r="7333" spans="1:5" ht="13.5">
      <c r="A7333" s="179"/>
      <c r="B7333" s="179"/>
      <c r="C7333" s="179"/>
      <c r="D7333" s="179"/>
      <c r="E7333" s="251"/>
    </row>
    <row r="7334" spans="1:5" ht="13.5">
      <c r="A7334" s="179"/>
      <c r="B7334" s="179"/>
      <c r="C7334" s="179"/>
      <c r="D7334" s="179"/>
      <c r="E7334" s="251"/>
    </row>
    <row r="7335" spans="1:5" ht="13.5">
      <c r="A7335" s="179"/>
      <c r="B7335" s="179"/>
      <c r="C7335" s="179"/>
      <c r="D7335" s="179"/>
      <c r="E7335" s="251"/>
    </row>
    <row r="7336" spans="1:5" ht="13.5">
      <c r="A7336" s="179"/>
      <c r="B7336" s="179"/>
      <c r="C7336" s="179"/>
      <c r="D7336" s="179"/>
      <c r="E7336" s="251"/>
    </row>
    <row r="7337" spans="1:5" ht="13.5">
      <c r="A7337" s="179"/>
      <c r="B7337" s="179"/>
      <c r="C7337" s="179"/>
      <c r="D7337" s="179"/>
      <c r="E7337" s="251"/>
    </row>
    <row r="7338" spans="1:5" ht="13.5">
      <c r="A7338" s="179"/>
      <c r="B7338" s="179"/>
      <c r="C7338" s="179"/>
      <c r="D7338" s="179"/>
      <c r="E7338" s="251"/>
    </row>
    <row r="7339" spans="1:5" ht="13.5">
      <c r="A7339" s="179"/>
      <c r="B7339" s="179"/>
      <c r="C7339" s="179"/>
      <c r="D7339" s="179"/>
      <c r="E7339" s="251"/>
    </row>
    <row r="7340" spans="1:5" ht="13.5">
      <c r="A7340" s="179"/>
      <c r="B7340" s="179"/>
      <c r="C7340" s="179"/>
      <c r="D7340" s="179"/>
      <c r="E7340" s="251"/>
    </row>
    <row r="7341" spans="1:5" ht="13.5">
      <c r="A7341" s="179"/>
      <c r="B7341" s="179"/>
      <c r="C7341" s="179"/>
      <c r="D7341" s="179"/>
      <c r="E7341" s="251"/>
    </row>
    <row r="7342" spans="1:5" ht="13.5">
      <c r="A7342" s="179"/>
      <c r="B7342" s="179"/>
      <c r="C7342" s="179"/>
      <c r="D7342" s="179"/>
      <c r="E7342" s="251"/>
    </row>
    <row r="7343" spans="1:5" ht="13.5">
      <c r="A7343" s="179"/>
      <c r="B7343" s="179"/>
      <c r="C7343" s="179"/>
      <c r="D7343" s="179"/>
      <c r="E7343" s="251"/>
    </row>
    <row r="7344" spans="1:5" ht="13.5">
      <c r="A7344" s="179"/>
      <c r="B7344" s="179"/>
      <c r="C7344" s="179"/>
      <c r="D7344" s="179"/>
      <c r="E7344" s="251"/>
    </row>
    <row r="7345" spans="1:5" ht="13.5">
      <c r="A7345" s="179"/>
      <c r="B7345" s="179"/>
      <c r="C7345" s="179"/>
      <c r="D7345" s="179"/>
      <c r="E7345" s="251"/>
    </row>
    <row r="7346" spans="1:5" ht="13.5">
      <c r="A7346" s="179"/>
      <c r="B7346" s="179"/>
      <c r="C7346" s="179"/>
      <c r="D7346" s="179"/>
      <c r="E7346" s="251"/>
    </row>
    <row r="7347" spans="1:5" ht="13.5">
      <c r="A7347" s="179"/>
      <c r="B7347" s="179"/>
      <c r="C7347" s="179"/>
      <c r="D7347" s="179"/>
      <c r="E7347" s="251"/>
    </row>
    <row r="7348" spans="1:5" ht="13.5">
      <c r="A7348" s="179"/>
      <c r="B7348" s="179"/>
      <c r="C7348" s="179"/>
      <c r="D7348" s="179"/>
      <c r="E7348" s="251"/>
    </row>
    <row r="7349" spans="1:5" ht="13.5">
      <c r="A7349" s="179"/>
      <c r="B7349" s="179"/>
      <c r="C7349" s="179"/>
      <c r="D7349" s="179"/>
      <c r="E7349" s="251"/>
    </row>
    <row r="7350" spans="1:5" ht="13.5">
      <c r="A7350" s="179"/>
      <c r="B7350" s="179"/>
      <c r="C7350" s="179"/>
      <c r="D7350" s="179"/>
      <c r="E7350" s="251"/>
    </row>
    <row r="7351" spans="1:5" ht="13.5">
      <c r="A7351" s="179"/>
      <c r="B7351" s="179"/>
      <c r="C7351" s="179"/>
      <c r="D7351" s="179"/>
      <c r="E7351" s="251"/>
    </row>
    <row r="7352" spans="1:5" ht="13.5">
      <c r="A7352" s="179"/>
      <c r="B7352" s="179"/>
      <c r="C7352" s="179"/>
      <c r="D7352" s="179"/>
      <c r="E7352" s="251"/>
    </row>
    <row r="7353" spans="1:5" ht="13.5">
      <c r="A7353" s="179"/>
      <c r="B7353" s="179"/>
      <c r="C7353" s="179"/>
      <c r="D7353" s="179"/>
      <c r="E7353" s="251"/>
    </row>
    <row r="7354" spans="1:5" ht="13.5">
      <c r="A7354" s="179"/>
      <c r="B7354" s="179"/>
      <c r="C7354" s="179"/>
      <c r="D7354" s="179"/>
      <c r="E7354" s="251"/>
    </row>
    <row r="7355" spans="1:5" ht="13.5">
      <c r="A7355" s="179"/>
      <c r="B7355" s="179"/>
      <c r="C7355" s="179"/>
      <c r="D7355" s="179"/>
      <c r="E7355" s="251"/>
    </row>
    <row r="7356" spans="1:5" ht="13.5">
      <c r="A7356" s="179"/>
      <c r="B7356" s="179"/>
      <c r="C7356" s="179"/>
      <c r="D7356" s="179"/>
      <c r="E7356" s="251"/>
    </row>
    <row r="7357" spans="1:5" ht="13.5">
      <c r="A7357" s="179"/>
      <c r="B7357" s="179"/>
      <c r="C7357" s="179"/>
      <c r="D7357" s="179"/>
      <c r="E7357" s="251"/>
    </row>
    <row r="7358" spans="1:5" ht="13.5">
      <c r="A7358" s="179"/>
      <c r="B7358" s="179"/>
      <c r="C7358" s="179"/>
      <c r="D7358" s="179"/>
      <c r="E7358" s="251"/>
    </row>
    <row r="7359" spans="1:5" ht="13.5">
      <c r="A7359" s="179"/>
      <c r="B7359" s="179"/>
      <c r="C7359" s="179"/>
      <c r="D7359" s="179"/>
      <c r="E7359" s="251"/>
    </row>
    <row r="7360" spans="1:5" ht="13.5">
      <c r="A7360" s="179"/>
      <c r="B7360" s="179"/>
      <c r="C7360" s="179"/>
      <c r="D7360" s="179"/>
      <c r="E7360" s="251"/>
    </row>
    <row r="7361" spans="1:5" ht="13.5">
      <c r="A7361" s="179"/>
      <c r="B7361" s="179"/>
      <c r="C7361" s="179"/>
      <c r="D7361" s="179"/>
      <c r="E7361" s="251"/>
    </row>
    <row r="7362" spans="1:5" ht="13.5">
      <c r="A7362" s="179"/>
      <c r="B7362" s="179"/>
      <c r="C7362" s="179"/>
      <c r="D7362" s="179"/>
      <c r="E7362" s="251"/>
    </row>
    <row r="7363" spans="1:5" ht="13.5">
      <c r="A7363" s="179"/>
      <c r="B7363" s="179"/>
      <c r="C7363" s="179"/>
      <c r="D7363" s="179"/>
      <c r="E7363" s="251"/>
    </row>
    <row r="7364" spans="1:5" ht="13.5">
      <c r="A7364" s="179"/>
      <c r="B7364" s="179"/>
      <c r="C7364" s="179"/>
      <c r="D7364" s="179"/>
      <c r="E7364" s="251"/>
    </row>
    <row r="7365" spans="1:5" ht="13.5">
      <c r="A7365" s="179"/>
      <c r="B7365" s="179"/>
      <c r="C7365" s="179"/>
      <c r="D7365" s="179"/>
      <c r="E7365" s="251"/>
    </row>
    <row r="7366" spans="1:5" ht="13.5">
      <c r="A7366" s="179"/>
      <c r="B7366" s="179"/>
      <c r="C7366" s="179"/>
      <c r="D7366" s="179"/>
      <c r="E7366" s="251"/>
    </row>
    <row r="7367" spans="1:5" ht="13.5">
      <c r="A7367" s="179"/>
      <c r="B7367" s="179"/>
      <c r="C7367" s="179"/>
      <c r="D7367" s="179"/>
      <c r="E7367" s="251"/>
    </row>
    <row r="7368" spans="1:5" ht="13.5">
      <c r="A7368" s="179"/>
      <c r="B7368" s="179"/>
      <c r="C7368" s="179"/>
      <c r="D7368" s="179"/>
      <c r="E7368" s="251"/>
    </row>
    <row r="7369" spans="1:5" ht="13.5">
      <c r="A7369" s="179"/>
      <c r="B7369" s="179"/>
      <c r="C7369" s="179"/>
      <c r="D7369" s="179"/>
      <c r="E7369" s="251"/>
    </row>
    <row r="7370" spans="1:5" ht="13.5">
      <c r="A7370" s="179"/>
      <c r="B7370" s="179"/>
      <c r="C7370" s="179"/>
      <c r="D7370" s="179"/>
      <c r="E7370" s="251"/>
    </row>
    <row r="7371" spans="1:5" ht="13.5">
      <c r="A7371" s="179"/>
      <c r="B7371" s="179"/>
      <c r="C7371" s="179"/>
      <c r="D7371" s="179"/>
      <c r="E7371" s="251"/>
    </row>
    <row r="7372" spans="1:5" ht="13.5">
      <c r="A7372" s="179"/>
      <c r="B7372" s="179"/>
      <c r="C7372" s="179"/>
      <c r="D7372" s="179"/>
      <c r="E7372" s="251"/>
    </row>
    <row r="7373" spans="1:5" ht="13.5">
      <c r="A7373" s="179"/>
      <c r="B7373" s="179"/>
      <c r="C7373" s="179"/>
      <c r="D7373" s="179"/>
      <c r="E7373" s="251"/>
    </row>
    <row r="7374" spans="1:5" ht="13.5">
      <c r="A7374" s="179"/>
      <c r="B7374" s="179"/>
      <c r="C7374" s="179"/>
      <c r="D7374" s="179"/>
      <c r="E7374" s="251"/>
    </row>
    <row r="7375" spans="1:5" ht="13.5">
      <c r="A7375" s="179"/>
      <c r="B7375" s="179"/>
      <c r="C7375" s="179"/>
      <c r="D7375" s="179"/>
      <c r="E7375" s="251"/>
    </row>
    <row r="7376" spans="1:5" ht="13.5">
      <c r="A7376" s="179"/>
      <c r="B7376" s="179"/>
      <c r="C7376" s="179"/>
      <c r="D7376" s="179"/>
      <c r="E7376" s="251"/>
    </row>
    <row r="7377" spans="1:5" ht="13.5">
      <c r="A7377" s="179"/>
      <c r="B7377" s="179"/>
      <c r="C7377" s="179"/>
      <c r="D7377" s="179"/>
      <c r="E7377" s="251"/>
    </row>
    <row r="7378" spans="1:5" ht="13.5">
      <c r="A7378" s="179"/>
      <c r="B7378" s="179"/>
      <c r="C7378" s="179"/>
      <c r="D7378" s="179"/>
      <c r="E7378" s="251"/>
    </row>
    <row r="7379" spans="1:5" ht="13.5">
      <c r="A7379" s="179"/>
      <c r="B7379" s="179"/>
      <c r="C7379" s="179"/>
      <c r="D7379" s="179"/>
      <c r="E7379" s="251"/>
    </row>
    <row r="7380" spans="1:5" ht="13.5">
      <c r="A7380" s="179"/>
      <c r="B7380" s="179"/>
      <c r="C7380" s="179"/>
      <c r="D7380" s="179"/>
      <c r="E7380" s="251"/>
    </row>
    <row r="7381" spans="1:5" ht="13.5">
      <c r="A7381" s="179"/>
      <c r="B7381" s="179"/>
      <c r="C7381" s="179"/>
      <c r="D7381" s="179"/>
      <c r="E7381" s="251"/>
    </row>
    <row r="7382" spans="1:5" ht="13.5">
      <c r="A7382" s="179"/>
      <c r="B7382" s="179"/>
      <c r="C7382" s="179"/>
      <c r="D7382" s="179"/>
      <c r="E7382" s="251"/>
    </row>
    <row r="7383" spans="1:5" ht="13.5">
      <c r="A7383" s="179"/>
      <c r="B7383" s="179"/>
      <c r="C7383" s="179"/>
      <c r="D7383" s="179"/>
      <c r="E7383" s="251"/>
    </row>
    <row r="7384" spans="1:5" ht="13.5">
      <c r="A7384" s="179"/>
      <c r="B7384" s="179"/>
      <c r="C7384" s="179"/>
      <c r="D7384" s="179"/>
      <c r="E7384" s="251"/>
    </row>
    <row r="7385" spans="1:5" ht="13.5">
      <c r="A7385" s="179"/>
      <c r="B7385" s="179"/>
      <c r="C7385" s="179"/>
      <c r="D7385" s="179"/>
      <c r="E7385" s="251"/>
    </row>
    <row r="7386" spans="1:5" ht="13.5">
      <c r="A7386" s="179"/>
      <c r="B7386" s="179"/>
      <c r="C7386" s="179"/>
      <c r="D7386" s="179"/>
      <c r="E7386" s="251"/>
    </row>
    <row r="7387" spans="1:5" ht="13.5">
      <c r="A7387" s="179"/>
      <c r="B7387" s="179"/>
      <c r="C7387" s="179"/>
      <c r="D7387" s="179"/>
      <c r="E7387" s="251"/>
    </row>
    <row r="7388" spans="1:5" ht="13.5">
      <c r="A7388" s="179"/>
      <c r="B7388" s="179"/>
      <c r="C7388" s="179"/>
      <c r="D7388" s="179"/>
      <c r="E7388" s="251"/>
    </row>
    <row r="7389" spans="1:5" ht="13.5">
      <c r="A7389" s="179"/>
      <c r="B7389" s="179"/>
      <c r="C7389" s="179"/>
      <c r="D7389" s="179"/>
      <c r="E7389" s="251"/>
    </row>
    <row r="7390" spans="1:5" ht="13.5">
      <c r="A7390" s="179"/>
      <c r="B7390" s="179"/>
      <c r="C7390" s="179"/>
      <c r="D7390" s="179"/>
      <c r="E7390" s="251"/>
    </row>
    <row r="7391" spans="1:5" ht="13.5">
      <c r="A7391" s="179"/>
      <c r="B7391" s="179"/>
      <c r="C7391" s="179"/>
      <c r="D7391" s="179"/>
      <c r="E7391" s="251"/>
    </row>
    <row r="7392" spans="1:5" ht="13.5">
      <c r="A7392" s="179"/>
      <c r="B7392" s="179"/>
      <c r="C7392" s="179"/>
      <c r="D7392" s="179"/>
      <c r="E7392" s="251"/>
    </row>
    <row r="7393" spans="1:5" ht="13.5">
      <c r="A7393" s="179"/>
      <c r="B7393" s="179"/>
      <c r="C7393" s="179"/>
      <c r="D7393" s="179"/>
      <c r="E7393" s="251"/>
    </row>
    <row r="7394" spans="1:5" ht="13.5">
      <c r="A7394" s="179"/>
      <c r="B7394" s="179"/>
      <c r="C7394" s="179"/>
      <c r="D7394" s="179"/>
      <c r="E7394" s="251"/>
    </row>
    <row r="7395" spans="1:5" ht="13.5">
      <c r="A7395" s="179"/>
      <c r="B7395" s="179"/>
      <c r="C7395" s="179"/>
      <c r="D7395" s="179"/>
      <c r="E7395" s="251"/>
    </row>
    <row r="7396" spans="1:5" ht="13.5">
      <c r="A7396" s="179"/>
      <c r="B7396" s="179"/>
      <c r="C7396" s="179"/>
      <c r="D7396" s="179"/>
      <c r="E7396" s="251"/>
    </row>
    <row r="7397" spans="1:5" ht="13.5">
      <c r="A7397" s="179"/>
      <c r="B7397" s="179"/>
      <c r="C7397" s="179"/>
      <c r="D7397" s="179"/>
      <c r="E7397" s="251"/>
    </row>
    <row r="7398" spans="1:5" ht="13.5">
      <c r="A7398" s="179"/>
      <c r="B7398" s="179"/>
      <c r="C7398" s="179"/>
      <c r="D7398" s="179"/>
      <c r="E7398" s="251"/>
    </row>
    <row r="7399" spans="1:5" ht="13.5">
      <c r="A7399" s="179"/>
      <c r="B7399" s="179"/>
      <c r="C7399" s="179"/>
      <c r="D7399" s="179"/>
      <c r="E7399" s="251"/>
    </row>
    <row r="7400" spans="1:5" ht="13.5">
      <c r="A7400" s="179"/>
      <c r="B7400" s="179"/>
      <c r="C7400" s="179"/>
      <c r="D7400" s="179"/>
      <c r="E7400" s="251"/>
    </row>
    <row r="7401" spans="1:5" ht="13.5">
      <c r="A7401" s="179"/>
      <c r="B7401" s="179"/>
      <c r="C7401" s="179"/>
      <c r="D7401" s="179"/>
      <c r="E7401" s="251"/>
    </row>
    <row r="7402" spans="1:5" ht="13.5">
      <c r="A7402" s="179"/>
      <c r="B7402" s="179"/>
      <c r="C7402" s="179"/>
      <c r="D7402" s="179"/>
      <c r="E7402" s="251"/>
    </row>
    <row r="7403" spans="1:5" ht="13.5">
      <c r="A7403" s="179"/>
      <c r="B7403" s="179"/>
      <c r="C7403" s="179"/>
      <c r="D7403" s="179"/>
      <c r="E7403" s="251"/>
    </row>
    <row r="7404" spans="1:5" ht="13.5">
      <c r="A7404" s="179"/>
      <c r="B7404" s="179"/>
      <c r="C7404" s="179"/>
      <c r="D7404" s="179"/>
      <c r="E7404" s="251"/>
    </row>
    <row r="7405" spans="1:5" ht="13.5">
      <c r="A7405" s="179"/>
      <c r="B7405" s="179"/>
      <c r="C7405" s="179"/>
      <c r="D7405" s="179"/>
      <c r="E7405" s="251"/>
    </row>
    <row r="7406" spans="1:5" ht="13.5">
      <c r="A7406" s="179"/>
      <c r="B7406" s="179"/>
      <c r="C7406" s="179"/>
      <c r="D7406" s="179"/>
      <c r="E7406" s="251"/>
    </row>
    <row r="7407" spans="1:5" ht="13.5">
      <c r="A7407" s="179"/>
      <c r="B7407" s="179"/>
      <c r="C7407" s="179"/>
      <c r="D7407" s="179"/>
      <c r="E7407" s="251"/>
    </row>
    <row r="7408" spans="1:5" ht="13.5">
      <c r="A7408" s="179"/>
      <c r="B7408" s="179"/>
      <c r="C7408" s="179"/>
      <c r="D7408" s="179"/>
      <c r="E7408" s="251"/>
    </row>
    <row r="7409" spans="1:5" ht="13.5">
      <c r="A7409" s="179"/>
      <c r="B7409" s="179"/>
      <c r="C7409" s="179"/>
      <c r="D7409" s="179"/>
      <c r="E7409" s="251"/>
    </row>
    <row r="7410" spans="1:5" ht="13.5">
      <c r="A7410" s="179"/>
      <c r="B7410" s="179"/>
      <c r="C7410" s="179"/>
      <c r="D7410" s="179"/>
      <c r="E7410" s="251"/>
    </row>
    <row r="7411" spans="1:5" ht="13.5">
      <c r="A7411" s="179"/>
      <c r="B7411" s="179"/>
      <c r="C7411" s="179"/>
      <c r="D7411" s="179"/>
      <c r="E7411" s="251"/>
    </row>
    <row r="7412" spans="1:5" ht="13.5">
      <c r="A7412" s="179"/>
      <c r="B7412" s="179"/>
      <c r="C7412" s="179"/>
      <c r="D7412" s="179"/>
      <c r="E7412" s="251"/>
    </row>
    <row r="7413" spans="1:5" ht="13.5">
      <c r="A7413" s="179"/>
      <c r="B7413" s="179"/>
      <c r="C7413" s="179"/>
      <c r="D7413" s="179"/>
      <c r="E7413" s="251"/>
    </row>
    <row r="7414" spans="1:5" ht="13.5">
      <c r="A7414" s="179"/>
      <c r="B7414" s="179"/>
      <c r="C7414" s="179"/>
      <c r="D7414" s="179"/>
      <c r="E7414" s="251"/>
    </row>
    <row r="7415" spans="1:5" ht="13.5">
      <c r="A7415" s="179"/>
      <c r="B7415" s="179"/>
      <c r="C7415" s="179"/>
      <c r="D7415" s="179"/>
      <c r="E7415" s="251"/>
    </row>
    <row r="7416" spans="1:5" ht="13.5">
      <c r="A7416" s="179"/>
      <c r="B7416" s="179"/>
      <c r="C7416" s="179"/>
      <c r="D7416" s="179"/>
      <c r="E7416" s="251"/>
    </row>
    <row r="7417" spans="1:5" ht="13.5">
      <c r="A7417" s="179"/>
      <c r="B7417" s="179"/>
      <c r="C7417" s="179"/>
      <c r="D7417" s="179"/>
      <c r="E7417" s="251"/>
    </row>
    <row r="7418" spans="1:5" ht="13.5">
      <c r="A7418" s="179"/>
      <c r="B7418" s="179"/>
      <c r="C7418" s="179"/>
      <c r="D7418" s="179"/>
      <c r="E7418" s="251"/>
    </row>
    <row r="7419" spans="1:5" ht="13.5">
      <c r="A7419" s="179"/>
      <c r="B7419" s="179"/>
      <c r="C7419" s="179"/>
      <c r="D7419" s="179"/>
      <c r="E7419" s="251"/>
    </row>
    <row r="7420" spans="1:5" ht="13.5">
      <c r="A7420" s="179"/>
      <c r="B7420" s="179"/>
      <c r="C7420" s="179"/>
      <c r="D7420" s="179"/>
      <c r="E7420" s="251"/>
    </row>
    <row r="7421" spans="1:5" ht="13.5">
      <c r="A7421" s="179"/>
      <c r="B7421" s="179"/>
      <c r="C7421" s="179"/>
      <c r="D7421" s="179"/>
      <c r="E7421" s="251"/>
    </row>
    <row r="7422" spans="1:5" ht="13.5">
      <c r="A7422" s="179"/>
      <c r="B7422" s="179"/>
      <c r="C7422" s="179"/>
      <c r="D7422" s="179"/>
      <c r="E7422" s="251"/>
    </row>
    <row r="7423" spans="1:5" ht="13.5">
      <c r="A7423" s="179"/>
      <c r="B7423" s="179"/>
      <c r="C7423" s="179"/>
      <c r="D7423" s="179"/>
      <c r="E7423" s="251"/>
    </row>
    <row r="7424" spans="1:5" ht="13.5">
      <c r="A7424" s="179"/>
      <c r="B7424" s="179"/>
      <c r="C7424" s="179"/>
      <c r="D7424" s="179"/>
      <c r="E7424" s="251"/>
    </row>
    <row r="7425" spans="1:5" ht="13.5">
      <c r="A7425" s="179"/>
      <c r="B7425" s="179"/>
      <c r="C7425" s="179"/>
      <c r="D7425" s="179"/>
      <c r="E7425" s="251"/>
    </row>
    <row r="7426" spans="1:5" ht="13.5">
      <c r="A7426" s="179"/>
      <c r="B7426" s="179"/>
      <c r="C7426" s="179"/>
      <c r="D7426" s="179"/>
      <c r="E7426" s="251"/>
    </row>
    <row r="7427" spans="1:5" ht="13.5">
      <c r="A7427" s="179"/>
      <c r="B7427" s="179"/>
      <c r="C7427" s="179"/>
      <c r="D7427" s="179"/>
      <c r="E7427" s="251"/>
    </row>
    <row r="7428" spans="1:5" ht="13.5">
      <c r="A7428" s="179"/>
      <c r="B7428" s="179"/>
      <c r="C7428" s="179"/>
      <c r="D7428" s="179"/>
      <c r="E7428" s="251"/>
    </row>
    <row r="7429" spans="1:5" ht="13.5">
      <c r="A7429" s="179"/>
      <c r="B7429" s="179"/>
      <c r="C7429" s="179"/>
      <c r="D7429" s="179"/>
      <c r="E7429" s="251"/>
    </row>
    <row r="7430" spans="1:5" ht="13.5">
      <c r="A7430" s="179"/>
      <c r="B7430" s="179"/>
      <c r="C7430" s="179"/>
      <c r="D7430" s="179"/>
      <c r="E7430" s="251"/>
    </row>
    <row r="7431" spans="1:5" ht="13.5">
      <c r="A7431" s="179"/>
      <c r="B7431" s="179"/>
      <c r="C7431" s="179"/>
      <c r="D7431" s="179"/>
      <c r="E7431" s="251"/>
    </row>
    <row r="7432" spans="1:5" ht="13.5">
      <c r="A7432" s="179"/>
      <c r="B7432" s="179"/>
      <c r="C7432" s="179"/>
      <c r="D7432" s="179"/>
      <c r="E7432" s="251"/>
    </row>
    <row r="7433" spans="1:5" ht="13.5">
      <c r="A7433" s="179"/>
      <c r="B7433" s="179"/>
      <c r="C7433" s="179"/>
      <c r="D7433" s="179"/>
      <c r="E7433" s="251"/>
    </row>
    <row r="7434" spans="1:5" ht="13.5">
      <c r="A7434" s="179"/>
      <c r="B7434" s="179"/>
      <c r="C7434" s="179"/>
      <c r="D7434" s="179"/>
      <c r="E7434" s="251"/>
    </row>
    <row r="7435" spans="1:5" ht="13.5">
      <c r="A7435" s="179"/>
      <c r="B7435" s="179"/>
      <c r="C7435" s="179"/>
      <c r="D7435" s="179"/>
      <c r="E7435" s="251"/>
    </row>
    <row r="7436" spans="1:5" ht="13.5">
      <c r="A7436" s="179"/>
      <c r="B7436" s="179"/>
      <c r="C7436" s="179"/>
      <c r="D7436" s="179"/>
      <c r="E7436" s="251"/>
    </row>
    <row r="7437" spans="1:5" ht="13.5">
      <c r="A7437" s="179"/>
      <c r="B7437" s="179"/>
      <c r="C7437" s="179"/>
      <c r="D7437" s="179"/>
      <c r="E7437" s="251"/>
    </row>
    <row r="7438" spans="1:5" ht="13.5">
      <c r="A7438" s="179"/>
      <c r="B7438" s="179"/>
      <c r="C7438" s="179"/>
      <c r="D7438" s="179"/>
      <c r="E7438" s="251"/>
    </row>
    <row r="7439" spans="1:5" ht="13.5">
      <c r="A7439" s="179"/>
      <c r="B7439" s="179"/>
      <c r="C7439" s="179"/>
      <c r="D7439" s="179"/>
      <c r="E7439" s="251"/>
    </row>
    <row r="7440" spans="1:5" ht="13.5">
      <c r="A7440" s="179"/>
      <c r="B7440" s="179"/>
      <c r="C7440" s="179"/>
      <c r="D7440" s="179"/>
      <c r="E7440" s="251"/>
    </row>
    <row r="7441" spans="1:5" ht="13.5">
      <c r="A7441" s="179"/>
      <c r="B7441" s="179"/>
      <c r="C7441" s="179"/>
      <c r="D7441" s="179"/>
      <c r="E7441" s="251"/>
    </row>
    <row r="7442" spans="1:5" ht="13.5">
      <c r="A7442" s="179"/>
      <c r="B7442" s="179"/>
      <c r="C7442" s="179"/>
      <c r="D7442" s="179"/>
      <c r="E7442" s="251"/>
    </row>
    <row r="7443" spans="1:5" ht="13.5">
      <c r="A7443" s="179"/>
      <c r="B7443" s="179"/>
      <c r="C7443" s="179"/>
      <c r="D7443" s="179"/>
      <c r="E7443" s="251"/>
    </row>
    <row r="7444" spans="1:5" ht="13.5">
      <c r="A7444" s="179"/>
      <c r="B7444" s="179"/>
      <c r="C7444" s="179"/>
      <c r="D7444" s="179"/>
      <c r="E7444" s="251"/>
    </row>
    <row r="7445" spans="1:5" ht="13.5">
      <c r="A7445" s="179"/>
      <c r="B7445" s="179"/>
      <c r="C7445" s="179"/>
      <c r="D7445" s="179"/>
      <c r="E7445" s="251"/>
    </row>
    <row r="7446" spans="1:5" ht="13.5">
      <c r="A7446" s="179"/>
      <c r="B7446" s="179"/>
      <c r="C7446" s="179"/>
      <c r="D7446" s="179"/>
      <c r="E7446" s="251"/>
    </row>
    <row r="7447" spans="1:5" ht="13.5">
      <c r="A7447" s="179"/>
      <c r="B7447" s="179"/>
      <c r="C7447" s="179"/>
      <c r="D7447" s="179"/>
      <c r="E7447" s="251"/>
    </row>
    <row r="7448" spans="1:5" ht="13.5">
      <c r="A7448" s="179"/>
      <c r="B7448" s="179"/>
      <c r="C7448" s="179"/>
      <c r="D7448" s="179"/>
      <c r="E7448" s="251"/>
    </row>
    <row r="7449" spans="1:5" ht="13.5">
      <c r="A7449" s="179"/>
      <c r="B7449" s="179"/>
      <c r="C7449" s="179"/>
      <c r="D7449" s="179"/>
      <c r="E7449" s="251"/>
    </row>
    <row r="7450" spans="1:5" ht="13.5">
      <c r="A7450" s="179"/>
      <c r="B7450" s="179"/>
      <c r="C7450" s="179"/>
      <c r="D7450" s="179"/>
      <c r="E7450" s="251"/>
    </row>
    <row r="7451" spans="1:5" ht="13.5">
      <c r="A7451" s="179"/>
      <c r="B7451" s="179"/>
      <c r="C7451" s="179"/>
      <c r="D7451" s="179"/>
      <c r="E7451" s="251"/>
    </row>
    <row r="7452" spans="1:5" ht="13.5">
      <c r="A7452" s="179"/>
      <c r="B7452" s="179"/>
      <c r="C7452" s="179"/>
      <c r="D7452" s="179"/>
      <c r="E7452" s="251"/>
    </row>
    <row r="7453" spans="1:5" ht="13.5">
      <c r="A7453" s="179"/>
      <c r="B7453" s="179"/>
      <c r="C7453" s="179"/>
      <c r="D7453" s="179"/>
      <c r="E7453" s="251"/>
    </row>
    <row r="7454" spans="1:5" ht="13.5">
      <c r="A7454" s="179"/>
      <c r="B7454" s="179"/>
      <c r="C7454" s="179"/>
      <c r="D7454" s="179"/>
      <c r="E7454" s="251"/>
    </row>
    <row r="7455" spans="1:5" ht="13.5">
      <c r="A7455" s="179"/>
      <c r="B7455" s="179"/>
      <c r="C7455" s="179"/>
      <c r="D7455" s="179"/>
      <c r="E7455" s="251"/>
    </row>
    <row r="7456" spans="1:5" ht="13.5">
      <c r="A7456" s="179"/>
      <c r="B7456" s="179"/>
      <c r="C7456" s="179"/>
      <c r="D7456" s="179"/>
      <c r="E7456" s="251"/>
    </row>
    <row r="7457" spans="1:5" ht="13.5">
      <c r="A7457" s="179"/>
      <c r="B7457" s="179"/>
      <c r="C7457" s="179"/>
      <c r="D7457" s="179"/>
      <c r="E7457" s="251"/>
    </row>
    <row r="7458" spans="1:5" ht="13.5">
      <c r="A7458" s="179"/>
      <c r="B7458" s="179"/>
      <c r="C7458" s="179"/>
      <c r="D7458" s="179"/>
      <c r="E7458" s="251"/>
    </row>
    <row r="7459" spans="1:5" ht="13.5">
      <c r="A7459" s="179"/>
      <c r="B7459" s="179"/>
      <c r="C7459" s="179"/>
      <c r="D7459" s="179"/>
      <c r="E7459" s="251"/>
    </row>
    <row r="7460" spans="1:5" ht="13.5">
      <c r="A7460" s="179"/>
      <c r="B7460" s="179"/>
      <c r="C7460" s="179"/>
      <c r="D7460" s="179"/>
      <c r="E7460" s="251"/>
    </row>
    <row r="7461" spans="1:5" ht="13.5">
      <c r="A7461" s="179"/>
      <c r="B7461" s="179"/>
      <c r="C7461" s="179"/>
      <c r="D7461" s="179"/>
      <c r="E7461" s="251"/>
    </row>
    <row r="7462" spans="1:5" ht="13.5">
      <c r="A7462" s="179"/>
      <c r="B7462" s="179"/>
      <c r="C7462" s="179"/>
      <c r="D7462" s="179"/>
      <c r="E7462" s="251"/>
    </row>
    <row r="7463" spans="1:5" ht="13.5">
      <c r="A7463" s="179"/>
      <c r="B7463" s="179"/>
      <c r="C7463" s="179"/>
      <c r="D7463" s="179"/>
      <c r="E7463" s="251"/>
    </row>
    <row r="7464" spans="1:5" ht="13.5">
      <c r="A7464" s="179"/>
      <c r="B7464" s="179"/>
      <c r="C7464" s="179"/>
      <c r="D7464" s="179"/>
      <c r="E7464" s="251"/>
    </row>
    <row r="7465" spans="1:5" ht="13.5">
      <c r="A7465" s="179"/>
      <c r="B7465" s="179"/>
      <c r="C7465" s="179"/>
      <c r="D7465" s="179"/>
      <c r="E7465" s="251"/>
    </row>
    <row r="7466" spans="1:5" ht="13.5">
      <c r="A7466" s="179"/>
      <c r="B7466" s="179"/>
      <c r="C7466" s="179"/>
      <c r="D7466" s="179"/>
      <c r="E7466" s="251"/>
    </row>
    <row r="7467" spans="1:5" ht="13.5">
      <c r="A7467" s="179"/>
      <c r="B7467" s="179"/>
      <c r="C7467" s="179"/>
      <c r="D7467" s="179"/>
      <c r="E7467" s="251"/>
    </row>
    <row r="7468" spans="1:5" ht="13.5">
      <c r="A7468" s="179"/>
      <c r="B7468" s="179"/>
      <c r="C7468" s="179"/>
      <c r="D7468" s="179"/>
      <c r="E7468" s="251"/>
    </row>
    <row r="7469" spans="1:5" ht="13.5">
      <c r="A7469" s="179"/>
      <c r="B7469" s="179"/>
      <c r="C7469" s="179"/>
      <c r="D7469" s="179"/>
      <c r="E7469" s="251"/>
    </row>
    <row r="7470" spans="1:5" ht="13.5">
      <c r="A7470" s="179"/>
      <c r="B7470" s="179"/>
      <c r="C7470" s="179"/>
      <c r="D7470" s="179"/>
      <c r="E7470" s="251"/>
    </row>
    <row r="7471" spans="1:5" ht="13.5">
      <c r="A7471" s="179"/>
      <c r="B7471" s="179"/>
      <c r="C7471" s="179"/>
      <c r="D7471" s="179"/>
      <c r="E7471" s="251"/>
    </row>
    <row r="7472" spans="1:5" ht="13.5">
      <c r="A7472" s="179"/>
      <c r="B7472" s="179"/>
      <c r="C7472" s="179"/>
      <c r="D7472" s="179"/>
      <c r="E7472" s="251"/>
    </row>
    <row r="7473" spans="1:5" ht="13.5">
      <c r="A7473" s="179"/>
      <c r="B7473" s="179"/>
      <c r="C7473" s="179"/>
      <c r="D7473" s="179"/>
      <c r="E7473" s="251"/>
    </row>
    <row r="7474" spans="1:5" ht="13.5">
      <c r="A7474" s="179"/>
      <c r="B7474" s="179"/>
      <c r="C7474" s="179"/>
      <c r="D7474" s="179"/>
      <c r="E7474" s="251"/>
    </row>
    <row r="7475" spans="1:5" ht="13.5">
      <c r="A7475" s="179"/>
      <c r="B7475" s="179"/>
      <c r="C7475" s="179"/>
      <c r="D7475" s="179"/>
      <c r="E7475" s="251"/>
    </row>
    <row r="7476" spans="1:5" ht="13.5">
      <c r="A7476" s="179"/>
      <c r="B7476" s="179"/>
      <c r="C7476" s="179"/>
      <c r="D7476" s="179"/>
      <c r="E7476" s="251"/>
    </row>
    <row r="7477" spans="1:5" ht="13.5">
      <c r="A7477" s="179"/>
      <c r="B7477" s="179"/>
      <c r="C7477" s="179"/>
      <c r="D7477" s="179"/>
      <c r="E7477" s="251"/>
    </row>
    <row r="7478" spans="1:5" ht="13.5">
      <c r="A7478" s="179"/>
      <c r="B7478" s="179"/>
      <c r="C7478" s="179"/>
      <c r="D7478" s="179"/>
      <c r="E7478" s="251"/>
    </row>
    <row r="7479" spans="1:5" ht="13.5">
      <c r="A7479" s="179"/>
      <c r="B7479" s="179"/>
      <c r="C7479" s="179"/>
      <c r="D7479" s="179"/>
      <c r="E7479" s="251"/>
    </row>
    <row r="7480" spans="1:5" ht="13.5">
      <c r="A7480" s="179"/>
      <c r="B7480" s="179"/>
      <c r="C7480" s="179"/>
      <c r="D7480" s="179"/>
      <c r="E7480" s="251"/>
    </row>
    <row r="7481" spans="1:5" ht="13.5">
      <c r="A7481" s="179"/>
      <c r="B7481" s="179"/>
      <c r="C7481" s="179"/>
      <c r="D7481" s="179"/>
      <c r="E7481" s="251"/>
    </row>
    <row r="7482" spans="1:5" ht="13.5">
      <c r="A7482" s="179"/>
      <c r="B7482" s="179"/>
      <c r="C7482" s="179"/>
      <c r="D7482" s="179"/>
      <c r="E7482" s="251"/>
    </row>
    <row r="7483" spans="1:5" ht="13.5">
      <c r="A7483" s="179"/>
      <c r="B7483" s="179"/>
      <c r="C7483" s="179"/>
      <c r="D7483" s="179"/>
      <c r="E7483" s="251"/>
    </row>
    <row r="7484" spans="1:5" ht="13.5">
      <c r="A7484" s="179"/>
      <c r="B7484" s="179"/>
      <c r="C7484" s="179"/>
      <c r="D7484" s="179"/>
      <c r="E7484" s="251"/>
    </row>
    <row r="7485" spans="1:5" ht="13.5">
      <c r="A7485" s="179"/>
      <c r="B7485" s="179"/>
      <c r="C7485" s="179"/>
      <c r="D7485" s="179"/>
      <c r="E7485" s="251"/>
    </row>
    <row r="7486" spans="1:5" ht="13.5">
      <c r="A7486" s="179"/>
      <c r="B7486" s="179"/>
      <c r="C7486" s="179"/>
      <c r="D7486" s="179"/>
      <c r="E7486" s="251"/>
    </row>
    <row r="7487" spans="1:5" ht="13.5">
      <c r="A7487" s="179"/>
      <c r="B7487" s="179"/>
      <c r="C7487" s="179"/>
      <c r="D7487" s="179"/>
      <c r="E7487" s="251"/>
    </row>
    <row r="7488" spans="1:5" ht="13.5">
      <c r="A7488" s="179"/>
      <c r="B7488" s="179"/>
      <c r="C7488" s="179"/>
      <c r="D7488" s="179"/>
      <c r="E7488" s="251"/>
    </row>
    <row r="7489" spans="1:5" ht="13.5">
      <c r="A7489" s="179"/>
      <c r="B7489" s="179"/>
      <c r="C7489" s="179"/>
      <c r="D7489" s="179"/>
      <c r="E7489" s="251"/>
    </row>
    <row r="7490" spans="1:5" ht="13.5">
      <c r="A7490" s="179"/>
      <c r="B7490" s="179"/>
      <c r="C7490" s="179"/>
      <c r="D7490" s="179"/>
      <c r="E7490" s="251"/>
    </row>
    <row r="7491" spans="1:5" ht="13.5">
      <c r="A7491" s="179"/>
      <c r="B7491" s="179"/>
      <c r="C7491" s="179"/>
      <c r="D7491" s="179"/>
      <c r="E7491" s="251"/>
    </row>
    <row r="7492" spans="1:5" ht="13.5">
      <c r="A7492" s="179"/>
      <c r="B7492" s="179"/>
      <c r="C7492" s="179"/>
      <c r="D7492" s="179"/>
      <c r="E7492" s="251"/>
    </row>
    <row r="7493" spans="1:5" ht="13.5">
      <c r="A7493" s="179"/>
      <c r="B7493" s="179"/>
      <c r="C7493" s="179"/>
      <c r="D7493" s="179"/>
      <c r="E7493" s="251"/>
    </row>
    <row r="7494" spans="1:5" ht="13.5">
      <c r="A7494" s="179"/>
      <c r="B7494" s="179"/>
      <c r="C7494" s="179"/>
      <c r="D7494" s="179"/>
      <c r="E7494" s="251"/>
    </row>
    <row r="7495" spans="1:5" ht="13.5">
      <c r="A7495" s="179"/>
      <c r="B7495" s="179"/>
      <c r="C7495" s="179"/>
      <c r="D7495" s="179"/>
      <c r="E7495" s="251"/>
    </row>
    <row r="7496" spans="1:5" ht="13.5">
      <c r="A7496" s="179"/>
      <c r="B7496" s="179"/>
      <c r="C7496" s="179"/>
      <c r="D7496" s="179"/>
      <c r="E7496" s="251"/>
    </row>
    <row r="7497" spans="1:5" ht="13.5">
      <c r="A7497" s="179"/>
      <c r="B7497" s="179"/>
      <c r="C7497" s="179"/>
      <c r="D7497" s="179"/>
      <c r="E7497" s="251"/>
    </row>
    <row r="7498" spans="1:5" ht="13.5">
      <c r="A7498" s="179"/>
      <c r="B7498" s="179"/>
      <c r="C7498" s="179"/>
      <c r="D7498" s="179"/>
      <c r="E7498" s="251"/>
    </row>
    <row r="7499" spans="1:5" ht="13.5">
      <c r="A7499" s="179"/>
      <c r="B7499" s="179"/>
      <c r="C7499" s="179"/>
      <c r="D7499" s="179"/>
      <c r="E7499" s="251"/>
    </row>
    <row r="7500" spans="1:5" ht="13.5">
      <c r="A7500" s="179"/>
      <c r="B7500" s="179"/>
      <c r="C7500" s="179"/>
      <c r="D7500" s="179"/>
      <c r="E7500" s="251"/>
    </row>
    <row r="7501" spans="1:5" ht="13.5">
      <c r="A7501" s="179"/>
      <c r="B7501" s="179"/>
      <c r="C7501" s="179"/>
      <c r="D7501" s="179"/>
      <c r="E7501" s="251"/>
    </row>
    <row r="7502" spans="1:5" ht="13.5">
      <c r="A7502" s="179"/>
      <c r="B7502" s="179"/>
      <c r="C7502" s="179"/>
      <c r="D7502" s="179"/>
      <c r="E7502" s="251"/>
    </row>
    <row r="7503" spans="1:5" ht="13.5">
      <c r="A7503" s="179"/>
      <c r="B7503" s="179"/>
      <c r="C7503" s="179"/>
      <c r="D7503" s="179"/>
      <c r="E7503" s="251"/>
    </row>
    <row r="7504" spans="1:5" ht="13.5">
      <c r="A7504" s="179"/>
      <c r="B7504" s="179"/>
      <c r="C7504" s="179"/>
      <c r="D7504" s="179"/>
      <c r="E7504" s="251"/>
    </row>
    <row r="7505" spans="1:5" ht="13.5">
      <c r="A7505" s="179"/>
      <c r="B7505" s="179"/>
      <c r="C7505" s="179"/>
      <c r="D7505" s="179"/>
      <c r="E7505" s="251"/>
    </row>
    <row r="7506" spans="1:5" ht="13.5">
      <c r="A7506" s="179"/>
      <c r="B7506" s="179"/>
      <c r="C7506" s="179"/>
      <c r="D7506" s="179"/>
      <c r="E7506" s="251"/>
    </row>
    <row r="7507" spans="1:5" ht="13.5">
      <c r="A7507" s="179"/>
      <c r="B7507" s="179"/>
      <c r="C7507" s="179"/>
      <c r="D7507" s="179"/>
      <c r="E7507" s="251"/>
    </row>
    <row r="7508" spans="1:5" ht="13.5">
      <c r="A7508" s="179"/>
      <c r="B7508" s="179"/>
      <c r="C7508" s="179"/>
      <c r="D7508" s="179"/>
      <c r="E7508" s="251"/>
    </row>
    <row r="7509" spans="1:5" ht="13.5">
      <c r="A7509" s="179"/>
      <c r="B7509" s="179"/>
      <c r="C7509" s="179"/>
      <c r="D7509" s="179"/>
      <c r="E7509" s="251"/>
    </row>
    <row r="7510" spans="1:5" ht="13.5">
      <c r="A7510" s="179"/>
      <c r="B7510" s="179"/>
      <c r="C7510" s="179"/>
      <c r="D7510" s="179"/>
      <c r="E7510" s="251"/>
    </row>
    <row r="7511" spans="1:5" ht="13.5">
      <c r="A7511" s="179"/>
      <c r="B7511" s="179"/>
      <c r="C7511" s="179"/>
      <c r="D7511" s="179"/>
      <c r="E7511" s="251"/>
    </row>
    <row r="7512" spans="1:5" ht="13.5">
      <c r="A7512" s="179"/>
      <c r="B7512" s="179"/>
      <c r="C7512" s="179"/>
      <c r="D7512" s="179"/>
      <c r="E7512" s="251"/>
    </row>
    <row r="7513" spans="1:5" ht="13.5">
      <c r="A7513" s="179"/>
      <c r="B7513" s="179"/>
      <c r="C7513" s="179"/>
      <c r="D7513" s="179"/>
      <c r="E7513" s="251"/>
    </row>
    <row r="7514" spans="1:5" ht="13.5">
      <c r="A7514" s="179"/>
      <c r="B7514" s="179"/>
      <c r="C7514" s="179"/>
      <c r="D7514" s="179"/>
      <c r="E7514" s="251"/>
    </row>
    <row r="7515" spans="1:5" ht="13.5">
      <c r="A7515" s="179"/>
      <c r="B7515" s="179"/>
      <c r="C7515" s="179"/>
      <c r="D7515" s="179"/>
      <c r="E7515" s="251"/>
    </row>
    <row r="7516" spans="1:5" ht="13.5">
      <c r="A7516" s="179"/>
      <c r="B7516" s="179"/>
      <c r="C7516" s="179"/>
      <c r="D7516" s="179"/>
      <c r="E7516" s="251"/>
    </row>
    <row r="7517" spans="1:5" ht="13.5">
      <c r="A7517" s="179"/>
      <c r="B7517" s="179"/>
      <c r="C7517" s="179"/>
      <c r="D7517" s="179"/>
      <c r="E7517" s="251"/>
    </row>
    <row r="7518" spans="1:5" ht="13.5">
      <c r="A7518" s="179"/>
      <c r="B7518" s="179"/>
      <c r="C7518" s="179"/>
      <c r="D7518" s="179"/>
      <c r="E7518" s="251"/>
    </row>
    <row r="7519" spans="1:5" ht="13.5">
      <c r="A7519" s="179"/>
      <c r="B7519" s="179"/>
      <c r="C7519" s="179"/>
      <c r="D7519" s="179"/>
      <c r="E7519" s="251"/>
    </row>
    <row r="7520" spans="1:5" ht="13.5">
      <c r="A7520" s="179"/>
      <c r="B7520" s="179"/>
      <c r="C7520" s="179"/>
      <c r="D7520" s="179"/>
      <c r="E7520" s="251"/>
    </row>
    <row r="7521" spans="1:5" ht="13.5">
      <c r="A7521" s="179"/>
      <c r="B7521" s="179"/>
      <c r="C7521" s="179"/>
      <c r="D7521" s="179"/>
      <c r="E7521" s="251"/>
    </row>
    <row r="7522" spans="1:5" ht="13.5">
      <c r="A7522" s="179"/>
      <c r="B7522" s="179"/>
      <c r="C7522" s="179"/>
      <c r="D7522" s="179"/>
      <c r="E7522" s="251"/>
    </row>
    <row r="7523" spans="1:5" ht="13.5">
      <c r="A7523" s="179"/>
      <c r="B7523" s="179"/>
      <c r="C7523" s="179"/>
      <c r="D7523" s="179"/>
      <c r="E7523" s="251"/>
    </row>
    <row r="7524" spans="1:5" ht="13.5">
      <c r="A7524" s="179"/>
      <c r="B7524" s="179"/>
      <c r="C7524" s="179"/>
      <c r="D7524" s="179"/>
      <c r="E7524" s="251"/>
    </row>
    <row r="7525" spans="1:5" ht="13.5">
      <c r="A7525" s="179"/>
      <c r="B7525" s="179"/>
      <c r="C7525" s="179"/>
      <c r="D7525" s="179"/>
      <c r="E7525" s="251"/>
    </row>
    <row r="7526" spans="1:5" ht="13.5">
      <c r="A7526" s="179"/>
      <c r="B7526" s="179"/>
      <c r="C7526" s="179"/>
      <c r="D7526" s="179"/>
      <c r="E7526" s="251"/>
    </row>
    <row r="7527" spans="1:5" ht="13.5">
      <c r="A7527" s="179"/>
      <c r="B7527" s="179"/>
      <c r="C7527" s="179"/>
      <c r="D7527" s="179"/>
      <c r="E7527" s="251"/>
    </row>
    <row r="7528" spans="1:5" ht="13.5">
      <c r="A7528" s="179"/>
      <c r="B7528" s="179"/>
      <c r="C7528" s="179"/>
      <c r="D7528" s="179"/>
      <c r="E7528" s="251"/>
    </row>
    <row r="7529" spans="1:5" ht="13.5">
      <c r="A7529" s="179"/>
      <c r="B7529" s="179"/>
      <c r="C7529" s="179"/>
      <c r="D7529" s="179"/>
      <c r="E7529" s="251"/>
    </row>
    <row r="7530" spans="1:5" ht="13.5">
      <c r="A7530" s="179"/>
      <c r="B7530" s="179"/>
      <c r="C7530" s="179"/>
      <c r="D7530" s="179"/>
      <c r="E7530" s="251"/>
    </row>
    <row r="7531" spans="1:5" ht="13.5">
      <c r="A7531" s="179"/>
      <c r="B7531" s="179"/>
      <c r="C7531" s="179"/>
      <c r="D7531" s="179"/>
      <c r="E7531" s="251"/>
    </row>
    <row r="7532" spans="1:5" ht="13.5">
      <c r="A7532" s="179"/>
      <c r="B7532" s="179"/>
      <c r="C7532" s="179"/>
      <c r="D7532" s="179"/>
      <c r="E7532" s="251"/>
    </row>
    <row r="7533" spans="1:5" ht="13.5">
      <c r="A7533" s="179"/>
      <c r="B7533" s="179"/>
      <c r="C7533" s="179"/>
      <c r="D7533" s="179"/>
      <c r="E7533" s="251"/>
    </row>
    <row r="7534" spans="1:5" ht="13.5">
      <c r="A7534" s="179"/>
      <c r="B7534" s="179"/>
      <c r="C7534" s="179"/>
      <c r="D7534" s="179"/>
      <c r="E7534" s="251"/>
    </row>
    <row r="7535" spans="1:5" ht="13.5">
      <c r="A7535" s="179"/>
      <c r="B7535" s="179"/>
      <c r="C7535" s="179"/>
      <c r="D7535" s="179"/>
      <c r="E7535" s="251"/>
    </row>
    <row r="7536" spans="1:5" ht="13.5">
      <c r="A7536" s="179"/>
      <c r="B7536" s="179"/>
      <c r="C7536" s="179"/>
      <c r="D7536" s="179"/>
      <c r="E7536" s="251"/>
    </row>
    <row r="7537" spans="1:5" ht="13.5">
      <c r="A7537" s="179"/>
      <c r="B7537" s="179"/>
      <c r="C7537" s="179"/>
      <c r="D7537" s="179"/>
      <c r="E7537" s="251"/>
    </row>
    <row r="7538" spans="1:5" ht="13.5">
      <c r="A7538" s="179"/>
      <c r="B7538" s="179"/>
      <c r="C7538" s="179"/>
      <c r="D7538" s="179"/>
      <c r="E7538" s="251"/>
    </row>
    <row r="7539" spans="1:5" ht="13.5">
      <c r="A7539" s="179"/>
      <c r="B7539" s="179"/>
      <c r="C7539" s="179"/>
      <c r="D7539" s="179"/>
      <c r="E7539" s="251"/>
    </row>
    <row r="7540" spans="1:5" ht="13.5">
      <c r="A7540" s="179"/>
      <c r="B7540" s="179"/>
      <c r="C7540" s="179"/>
      <c r="D7540" s="179"/>
      <c r="E7540" s="251"/>
    </row>
    <row r="7541" spans="1:5" ht="13.5">
      <c r="A7541" s="179"/>
      <c r="B7541" s="179"/>
      <c r="C7541" s="179"/>
      <c r="D7541" s="179"/>
      <c r="E7541" s="251"/>
    </row>
    <row r="7542" spans="1:5" ht="13.5">
      <c r="A7542" s="179"/>
      <c r="B7542" s="179"/>
      <c r="C7542" s="179"/>
      <c r="D7542" s="179"/>
      <c r="E7542" s="251"/>
    </row>
    <row r="7543" spans="1:5" ht="13.5">
      <c r="A7543" s="179"/>
      <c r="B7543" s="179"/>
      <c r="C7543" s="179"/>
      <c r="D7543" s="179"/>
      <c r="E7543" s="251"/>
    </row>
    <row r="7544" spans="1:5" ht="13.5">
      <c r="A7544" s="179"/>
      <c r="B7544" s="179"/>
      <c r="C7544" s="179"/>
      <c r="D7544" s="179"/>
      <c r="E7544" s="251"/>
    </row>
    <row r="7545" spans="1:5" ht="13.5">
      <c r="A7545" s="179"/>
      <c r="B7545" s="179"/>
      <c r="C7545" s="179"/>
      <c r="D7545" s="179"/>
      <c r="E7545" s="251"/>
    </row>
  </sheetData>
  <mergeCells count="1">
    <mergeCell ref="B16:B17"/>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F1495"/>
  <sheetViews>
    <sheetView workbookViewId="0">
      <pane ySplit="2" topLeftCell="A3" activePane="bottomLeft" state="frozen"/>
      <selection pane="bottomLeft" activeCell="B2" sqref="B2"/>
    </sheetView>
  </sheetViews>
  <sheetFormatPr defaultColWidth="0" defaultRowHeight="11.25"/>
  <cols>
    <col min="1" max="1" width="20.625" style="139" customWidth="1"/>
    <col min="2" max="2" width="40.625" style="12" customWidth="1"/>
    <col min="3" max="3" width="5.625" style="139" customWidth="1"/>
    <col min="4" max="4" width="15.625" style="309" customWidth="1"/>
    <col min="5" max="16384" width="9" style="12" hidden="1"/>
  </cols>
  <sheetData>
    <row r="1" spans="1:6" ht="15" customHeight="1">
      <c r="A1" s="136" t="s">
        <v>601</v>
      </c>
      <c r="B1" s="137">
        <v>45962</v>
      </c>
      <c r="C1" s="550" t="s">
        <v>802</v>
      </c>
      <c r="D1" s="550"/>
    </row>
    <row r="2" spans="1:6" ht="15" customHeight="1">
      <c r="A2" s="138" t="s">
        <v>743</v>
      </c>
      <c r="B2" s="138" t="s">
        <v>590</v>
      </c>
      <c r="C2" s="138" t="s">
        <v>15</v>
      </c>
      <c r="D2" s="308" t="s">
        <v>736</v>
      </c>
    </row>
    <row r="3" spans="1:6" ht="15">
      <c r="A3" s="466" t="s">
        <v>20639</v>
      </c>
      <c r="B3" s="466" t="s">
        <v>20640</v>
      </c>
      <c r="C3" s="467" t="s">
        <v>19452</v>
      </c>
      <c r="D3" s="493" t="s">
        <v>20641</v>
      </c>
      <c r="E3" s="185"/>
    </row>
    <row r="4" spans="1:6" ht="15">
      <c r="A4" s="187">
        <v>1</v>
      </c>
      <c r="B4" s="187" t="s">
        <v>584</v>
      </c>
      <c r="C4" s="184"/>
      <c r="D4" s="185"/>
      <c r="E4" s="185"/>
    </row>
    <row r="5" spans="1:6" ht="15">
      <c r="A5" s="187">
        <v>102</v>
      </c>
      <c r="B5" s="187" t="s">
        <v>602</v>
      </c>
      <c r="C5" s="184"/>
      <c r="D5" s="185"/>
      <c r="E5" s="185"/>
      <c r="F5" s="185">
        <v>23.38</v>
      </c>
    </row>
    <row r="6" spans="1:6" ht="57">
      <c r="A6" s="188">
        <v>10201</v>
      </c>
      <c r="B6" s="188" t="s">
        <v>21429</v>
      </c>
      <c r="C6" s="184" t="s">
        <v>20</v>
      </c>
      <c r="D6" s="185">
        <v>16.920000000000002</v>
      </c>
      <c r="E6" s="185">
        <v>16.920000000000002</v>
      </c>
      <c r="F6" s="185">
        <v>12.59</v>
      </c>
    </row>
    <row r="7" spans="1:6" ht="42.75">
      <c r="A7" s="188">
        <v>10202</v>
      </c>
      <c r="B7" s="188" t="s">
        <v>21430</v>
      </c>
      <c r="C7" s="184" t="s">
        <v>20</v>
      </c>
      <c r="D7" s="185">
        <v>21.13</v>
      </c>
      <c r="E7" s="185">
        <v>21.13</v>
      </c>
      <c r="F7" s="185">
        <v>25.18</v>
      </c>
    </row>
    <row r="8" spans="1:6" ht="57">
      <c r="A8" s="188">
        <v>10203</v>
      </c>
      <c r="B8" s="188" t="s">
        <v>21431</v>
      </c>
      <c r="C8" s="184" t="s">
        <v>20</v>
      </c>
      <c r="D8" s="185">
        <v>34.67</v>
      </c>
      <c r="E8" s="185">
        <v>34.67</v>
      </c>
      <c r="F8" s="185">
        <v>17.989999999999998</v>
      </c>
    </row>
    <row r="9" spans="1:6" ht="28.5">
      <c r="A9" s="188">
        <v>10204</v>
      </c>
      <c r="B9" s="188" t="s">
        <v>21432</v>
      </c>
      <c r="C9" s="184" t="s">
        <v>20</v>
      </c>
      <c r="D9" s="185">
        <v>12.72</v>
      </c>
      <c r="E9" s="185">
        <v>12.72</v>
      </c>
      <c r="F9" s="185">
        <v>16.190000000000001</v>
      </c>
    </row>
    <row r="10" spans="1:6" ht="42.75">
      <c r="A10" s="188">
        <v>10205</v>
      </c>
      <c r="B10" s="188" t="s">
        <v>21433</v>
      </c>
      <c r="C10" s="184" t="s">
        <v>20</v>
      </c>
      <c r="D10" s="185">
        <v>19.600000000000001</v>
      </c>
      <c r="E10" s="185">
        <v>19.600000000000001</v>
      </c>
      <c r="F10" s="185">
        <v>44.96</v>
      </c>
    </row>
    <row r="11" spans="1:6" ht="42.75">
      <c r="A11" s="188">
        <v>10206</v>
      </c>
      <c r="B11" s="188" t="s">
        <v>21434</v>
      </c>
      <c r="C11" s="184" t="s">
        <v>20</v>
      </c>
      <c r="D11" s="185">
        <v>23.54</v>
      </c>
      <c r="E11" s="185">
        <v>23.54</v>
      </c>
      <c r="F11" s="185">
        <v>44.96</v>
      </c>
    </row>
    <row r="12" spans="1:6" ht="28.5">
      <c r="A12" s="188">
        <v>10207</v>
      </c>
      <c r="B12" s="188" t="s">
        <v>21435</v>
      </c>
      <c r="C12" s="184" t="s">
        <v>20</v>
      </c>
      <c r="D12" s="185">
        <v>19.600000000000001</v>
      </c>
      <c r="E12" s="185">
        <v>19.600000000000001</v>
      </c>
      <c r="F12" s="185">
        <v>8.99</v>
      </c>
    </row>
    <row r="13" spans="1:6" ht="42.75">
      <c r="A13" s="188">
        <v>10208</v>
      </c>
      <c r="B13" s="188" t="s">
        <v>21436</v>
      </c>
      <c r="C13" s="184" t="s">
        <v>20</v>
      </c>
      <c r="D13" s="185">
        <v>10.73</v>
      </c>
      <c r="E13" s="185">
        <v>10.73</v>
      </c>
      <c r="F13" s="185">
        <v>53.96</v>
      </c>
    </row>
    <row r="14" spans="1:6" ht="28.5">
      <c r="A14" s="188">
        <v>10209</v>
      </c>
      <c r="B14" s="188" t="s">
        <v>21437</v>
      </c>
      <c r="C14" s="184" t="s">
        <v>21</v>
      </c>
      <c r="D14" s="185">
        <v>59.61</v>
      </c>
      <c r="E14" s="185">
        <v>59.61</v>
      </c>
      <c r="F14" s="185">
        <v>253.6</v>
      </c>
    </row>
    <row r="15" spans="1:6" ht="28.5">
      <c r="A15" s="188">
        <v>10210</v>
      </c>
      <c r="B15" s="188" t="s">
        <v>21438</v>
      </c>
      <c r="C15" s="184" t="s">
        <v>21</v>
      </c>
      <c r="D15" s="185">
        <v>225.81</v>
      </c>
      <c r="E15" s="185">
        <v>225.81</v>
      </c>
      <c r="F15" s="185">
        <v>10.79</v>
      </c>
    </row>
    <row r="16" spans="1:6" ht="42.75">
      <c r="A16" s="188">
        <v>10212</v>
      </c>
      <c r="B16" s="188" t="s">
        <v>21439</v>
      </c>
      <c r="C16" s="184" t="s">
        <v>20</v>
      </c>
      <c r="D16" s="185">
        <v>21.51</v>
      </c>
      <c r="E16" s="185">
        <v>21.51</v>
      </c>
      <c r="F16" s="185">
        <v>12.59</v>
      </c>
    </row>
    <row r="17" spans="1:6" ht="42.75">
      <c r="A17" s="188">
        <v>10213</v>
      </c>
      <c r="B17" s="188" t="s">
        <v>21440</v>
      </c>
      <c r="C17" s="184" t="s">
        <v>20</v>
      </c>
      <c r="D17" s="185">
        <v>17.93</v>
      </c>
      <c r="E17" s="185">
        <v>17.93</v>
      </c>
      <c r="F17" s="185">
        <v>14.39</v>
      </c>
    </row>
    <row r="18" spans="1:6" ht="42.75">
      <c r="A18" s="188">
        <v>10214</v>
      </c>
      <c r="B18" s="188" t="s">
        <v>21441</v>
      </c>
      <c r="C18" s="184" t="s">
        <v>20</v>
      </c>
      <c r="D18" s="185">
        <v>23.54</v>
      </c>
      <c r="E18" s="185">
        <v>23.54</v>
      </c>
      <c r="F18" s="185">
        <v>8.99</v>
      </c>
    </row>
    <row r="19" spans="1:6" ht="14.25">
      <c r="A19" s="188">
        <v>10215</v>
      </c>
      <c r="B19" s="188" t="s">
        <v>22</v>
      </c>
      <c r="C19" s="184" t="s">
        <v>20</v>
      </c>
      <c r="D19" s="185">
        <v>11.14</v>
      </c>
      <c r="E19" s="185">
        <v>11.14</v>
      </c>
      <c r="F19" s="185">
        <v>8.99</v>
      </c>
    </row>
    <row r="20" spans="1:6" ht="28.5">
      <c r="A20" s="188">
        <v>10216</v>
      </c>
      <c r="B20" s="188" t="s">
        <v>21442</v>
      </c>
      <c r="C20" s="184" t="s">
        <v>23</v>
      </c>
      <c r="D20" s="185">
        <v>11.14</v>
      </c>
      <c r="E20" s="185">
        <v>11.14</v>
      </c>
      <c r="F20" s="185">
        <v>11.82</v>
      </c>
    </row>
    <row r="21" spans="1:6" ht="28.5">
      <c r="A21" s="188">
        <v>10218</v>
      </c>
      <c r="B21" s="188" t="s">
        <v>21443</v>
      </c>
      <c r="C21" s="184" t="s">
        <v>20</v>
      </c>
      <c r="D21" s="185">
        <v>15.2</v>
      </c>
      <c r="E21" s="185">
        <v>15.2</v>
      </c>
      <c r="F21" s="185">
        <v>297.08</v>
      </c>
    </row>
    <row r="22" spans="1:6" ht="28.5">
      <c r="A22" s="188">
        <v>10219</v>
      </c>
      <c r="B22" s="188" t="s">
        <v>21444</v>
      </c>
      <c r="C22" s="184" t="s">
        <v>21</v>
      </c>
      <c r="D22" s="185">
        <v>260.73</v>
      </c>
      <c r="E22" s="185">
        <v>260.73</v>
      </c>
      <c r="F22" s="185">
        <v>11.1</v>
      </c>
    </row>
    <row r="23" spans="1:6" ht="42.75">
      <c r="A23" s="188">
        <v>10220</v>
      </c>
      <c r="B23" s="188" t="s">
        <v>21445</v>
      </c>
      <c r="C23" s="184" t="s">
        <v>20</v>
      </c>
      <c r="D23" s="185">
        <v>3.38</v>
      </c>
      <c r="E23" s="185">
        <v>3.38</v>
      </c>
      <c r="F23" s="185">
        <v>27.34</v>
      </c>
    </row>
    <row r="24" spans="1:6" ht="57">
      <c r="A24" s="188">
        <v>10221</v>
      </c>
      <c r="B24" s="188" t="s">
        <v>21446</v>
      </c>
      <c r="C24" s="184" t="s">
        <v>19</v>
      </c>
      <c r="D24" s="185">
        <v>9.02</v>
      </c>
      <c r="E24" s="185">
        <v>9.02</v>
      </c>
      <c r="F24" s="185">
        <v>19.88</v>
      </c>
    </row>
    <row r="25" spans="1:6" ht="42.75">
      <c r="A25" s="188">
        <v>10222</v>
      </c>
      <c r="B25" s="188" t="s">
        <v>21447</v>
      </c>
      <c r="C25" s="184" t="s">
        <v>20</v>
      </c>
      <c r="D25" s="185">
        <v>24.52</v>
      </c>
      <c r="E25" s="185">
        <v>24.52</v>
      </c>
      <c r="F25" s="185">
        <v>18.600000000000001</v>
      </c>
    </row>
    <row r="26" spans="1:6" ht="42.75">
      <c r="A26" s="188">
        <v>10223</v>
      </c>
      <c r="B26" s="188" t="s">
        <v>21448</v>
      </c>
      <c r="C26" s="184" t="s">
        <v>19</v>
      </c>
      <c r="D26" s="185">
        <v>13.74</v>
      </c>
      <c r="E26" s="185">
        <v>13.74</v>
      </c>
      <c r="F26" s="185">
        <v>15.85</v>
      </c>
    </row>
    <row r="27" spans="1:6" ht="71.25">
      <c r="A27" s="188">
        <v>10224</v>
      </c>
      <c r="B27" s="188" t="s">
        <v>21449</v>
      </c>
      <c r="C27" s="184" t="s">
        <v>20</v>
      </c>
      <c r="D27" s="185">
        <v>13.7</v>
      </c>
      <c r="E27" s="185">
        <v>13.7</v>
      </c>
      <c r="F27" s="185">
        <v>22.32</v>
      </c>
    </row>
    <row r="28" spans="1:6" ht="42.75">
      <c r="A28" s="188">
        <v>10225</v>
      </c>
      <c r="B28" s="188" t="s">
        <v>21450</v>
      </c>
      <c r="C28" s="184" t="s">
        <v>20</v>
      </c>
      <c r="D28" s="185">
        <v>35.29</v>
      </c>
      <c r="E28" s="185">
        <v>35.29</v>
      </c>
      <c r="F28" s="185">
        <v>22.32</v>
      </c>
    </row>
    <row r="29" spans="1:6" ht="57">
      <c r="A29" s="188">
        <v>10226</v>
      </c>
      <c r="B29" s="188" t="s">
        <v>21451</v>
      </c>
      <c r="C29" s="184" t="s">
        <v>19</v>
      </c>
      <c r="D29" s="185">
        <v>21.34</v>
      </c>
      <c r="E29" s="185">
        <v>21.34</v>
      </c>
      <c r="F29" s="185">
        <v>37.200000000000003</v>
      </c>
    </row>
    <row r="30" spans="1:6" ht="71.25">
      <c r="A30" s="188">
        <v>10227</v>
      </c>
      <c r="B30" s="188" t="s">
        <v>21452</v>
      </c>
      <c r="C30" s="184" t="s">
        <v>19</v>
      </c>
      <c r="D30" s="185">
        <v>67.150000000000006</v>
      </c>
      <c r="E30" s="185">
        <v>67.150000000000006</v>
      </c>
      <c r="F30" s="185">
        <v>6.04</v>
      </c>
    </row>
    <row r="31" spans="1:6" ht="28.5">
      <c r="A31" s="188">
        <v>10228</v>
      </c>
      <c r="B31" s="188" t="s">
        <v>21453</v>
      </c>
      <c r="C31" s="184" t="s">
        <v>20</v>
      </c>
      <c r="D31" s="185">
        <v>11.75</v>
      </c>
      <c r="E31" s="185">
        <v>11.75</v>
      </c>
      <c r="F31" s="185">
        <v>35.97</v>
      </c>
    </row>
    <row r="32" spans="1:6" ht="42.75">
      <c r="A32" s="188">
        <v>10229</v>
      </c>
      <c r="B32" s="188" t="s">
        <v>21454</v>
      </c>
      <c r="C32" s="184" t="s">
        <v>19</v>
      </c>
      <c r="D32" s="185">
        <v>15.07</v>
      </c>
      <c r="E32" s="185">
        <v>15.07</v>
      </c>
      <c r="F32" s="185">
        <v>5.78</v>
      </c>
    </row>
    <row r="33" spans="1:6" ht="28.5">
      <c r="A33" s="188">
        <v>10230</v>
      </c>
      <c r="B33" s="188" t="s">
        <v>21455</v>
      </c>
      <c r="C33" s="184" t="s">
        <v>20</v>
      </c>
      <c r="D33" s="185">
        <v>9.4499999999999993</v>
      </c>
      <c r="E33" s="185">
        <v>9.4499999999999993</v>
      </c>
      <c r="F33" s="185">
        <v>23.38</v>
      </c>
    </row>
    <row r="34" spans="1:6" ht="28.5">
      <c r="A34" s="188">
        <v>10234</v>
      </c>
      <c r="B34" s="188" t="s">
        <v>21456</v>
      </c>
      <c r="C34" s="184" t="s">
        <v>20</v>
      </c>
      <c r="D34" s="185">
        <v>37.25</v>
      </c>
      <c r="E34" s="185">
        <v>37.25</v>
      </c>
      <c r="F34" s="185">
        <v>8.99</v>
      </c>
    </row>
    <row r="35" spans="1:6" ht="28.5">
      <c r="A35" s="188">
        <v>10238</v>
      </c>
      <c r="B35" s="188" t="s">
        <v>21457</v>
      </c>
      <c r="C35" s="184" t="s">
        <v>20</v>
      </c>
      <c r="D35" s="185">
        <v>11.14</v>
      </c>
      <c r="E35" s="185">
        <v>11.14</v>
      </c>
      <c r="F35" s="185">
        <v>34.729999999999997</v>
      </c>
    </row>
    <row r="36" spans="1:6" ht="28.5">
      <c r="A36" s="188">
        <v>10239</v>
      </c>
      <c r="B36" s="188" t="s">
        <v>21458</v>
      </c>
      <c r="C36" s="184" t="s">
        <v>20</v>
      </c>
      <c r="D36" s="185">
        <v>24.38</v>
      </c>
      <c r="E36" s="185">
        <v>24.38</v>
      </c>
      <c r="F36" s="185">
        <v>9.84</v>
      </c>
    </row>
    <row r="37" spans="1:6" ht="28.5">
      <c r="A37" s="188">
        <v>10240</v>
      </c>
      <c r="B37" s="188" t="s">
        <v>21459</v>
      </c>
      <c r="C37" s="184" t="s">
        <v>19</v>
      </c>
      <c r="D37" s="185">
        <v>0.63</v>
      </c>
      <c r="E37" s="185">
        <v>0.63</v>
      </c>
      <c r="F37" s="185">
        <v>3.17</v>
      </c>
    </row>
    <row r="38" spans="1:6" ht="28.5">
      <c r="A38" s="188">
        <v>10242</v>
      </c>
      <c r="B38" s="188" t="s">
        <v>21460</v>
      </c>
      <c r="C38" s="184" t="s">
        <v>20</v>
      </c>
      <c r="D38" s="185">
        <v>5.23</v>
      </c>
      <c r="E38" s="185">
        <v>5.23</v>
      </c>
      <c r="F38" s="185">
        <v>12.97</v>
      </c>
    </row>
    <row r="39" spans="1:6" ht="28.5">
      <c r="A39" s="188">
        <v>10244</v>
      </c>
      <c r="B39" s="188" t="s">
        <v>21461</v>
      </c>
      <c r="C39" s="184" t="s">
        <v>23</v>
      </c>
      <c r="D39" s="185">
        <v>1.07</v>
      </c>
      <c r="E39" s="185">
        <v>1.07</v>
      </c>
      <c r="F39" s="185">
        <v>3.4</v>
      </c>
    </row>
    <row r="40" spans="1:6" ht="42.75">
      <c r="A40" s="188">
        <v>10246</v>
      </c>
      <c r="B40" s="188" t="s">
        <v>21462</v>
      </c>
      <c r="C40" s="184" t="s">
        <v>20</v>
      </c>
      <c r="D40" s="185">
        <v>5.04</v>
      </c>
      <c r="E40" s="185">
        <v>5.04</v>
      </c>
      <c r="F40" s="185">
        <v>26.19</v>
      </c>
    </row>
    <row r="41" spans="1:6" ht="42.75">
      <c r="A41" s="188">
        <v>10254</v>
      </c>
      <c r="B41" s="188" t="s">
        <v>21463</v>
      </c>
      <c r="C41" s="184" t="s">
        <v>20</v>
      </c>
      <c r="D41" s="185">
        <v>7.31</v>
      </c>
      <c r="E41" s="185">
        <v>7.31</v>
      </c>
      <c r="F41" s="185">
        <v>8.6999999999999993</v>
      </c>
    </row>
    <row r="42" spans="1:6" ht="42.75">
      <c r="A42" s="188">
        <v>10255</v>
      </c>
      <c r="B42" s="188" t="s">
        <v>21464</v>
      </c>
      <c r="C42" s="184" t="s">
        <v>20</v>
      </c>
      <c r="D42" s="185">
        <v>15.67</v>
      </c>
      <c r="E42" s="185">
        <v>15.67</v>
      </c>
      <c r="F42" s="185">
        <v>21.48</v>
      </c>
    </row>
    <row r="43" spans="1:6" ht="42.75">
      <c r="A43" s="188">
        <v>10256</v>
      </c>
      <c r="B43" s="188" t="s">
        <v>21465</v>
      </c>
      <c r="C43" s="184" t="s">
        <v>20</v>
      </c>
      <c r="D43" s="185">
        <v>3.42</v>
      </c>
      <c r="E43" s="185">
        <v>3.42</v>
      </c>
      <c r="F43" s="185">
        <v>6.86</v>
      </c>
    </row>
    <row r="44" spans="1:6" ht="28.5">
      <c r="A44" s="188">
        <v>10259</v>
      </c>
      <c r="B44" s="188" t="s">
        <v>21466</v>
      </c>
      <c r="C44" s="184" t="s">
        <v>23</v>
      </c>
      <c r="D44" s="185">
        <v>3.89</v>
      </c>
      <c r="E44" s="185">
        <v>3.89</v>
      </c>
      <c r="F44" s="185">
        <v>2.09</v>
      </c>
    </row>
    <row r="45" spans="1:6" ht="42.75">
      <c r="A45" s="188">
        <v>10264</v>
      </c>
      <c r="B45" s="188" t="s">
        <v>21467</v>
      </c>
      <c r="C45" s="184" t="s">
        <v>20</v>
      </c>
      <c r="D45" s="185">
        <v>32.69</v>
      </c>
      <c r="E45" s="185">
        <v>32.69</v>
      </c>
      <c r="F45" s="185">
        <v>24.96</v>
      </c>
    </row>
    <row r="46" spans="1:6" ht="42.75">
      <c r="A46" s="188">
        <v>10271</v>
      </c>
      <c r="B46" s="188" t="s">
        <v>21468</v>
      </c>
      <c r="C46" s="184" t="s">
        <v>19</v>
      </c>
      <c r="D46" s="185">
        <v>18.52</v>
      </c>
      <c r="E46" s="185">
        <v>18.52</v>
      </c>
      <c r="F46" s="185">
        <v>13.36</v>
      </c>
    </row>
    <row r="47" spans="1:6" ht="28.5">
      <c r="A47" s="188">
        <v>10279</v>
      </c>
      <c r="B47" s="188" t="s">
        <v>21469</v>
      </c>
      <c r="C47" s="184" t="s">
        <v>19</v>
      </c>
      <c r="D47" s="185">
        <v>43.34</v>
      </c>
      <c r="E47" s="185">
        <v>43.34</v>
      </c>
      <c r="F47" s="185">
        <v>20.92</v>
      </c>
    </row>
    <row r="48" spans="1:6" ht="28.5">
      <c r="A48" s="188">
        <v>10280</v>
      </c>
      <c r="B48" s="188" t="s">
        <v>21470</v>
      </c>
      <c r="C48" s="184" t="s">
        <v>20</v>
      </c>
      <c r="D48" s="185">
        <v>3.42</v>
      </c>
      <c r="E48" s="185">
        <v>3.42</v>
      </c>
      <c r="F48" s="185">
        <v>7.81</v>
      </c>
    </row>
    <row r="49" spans="1:6" ht="57">
      <c r="A49" s="188">
        <v>10286</v>
      </c>
      <c r="B49" s="188" t="s">
        <v>21471</v>
      </c>
      <c r="C49" s="184" t="s">
        <v>20</v>
      </c>
      <c r="D49" s="185">
        <v>15.59</v>
      </c>
      <c r="E49" s="185">
        <v>15.59</v>
      </c>
      <c r="F49" s="185">
        <v>13.31</v>
      </c>
    </row>
    <row r="50" spans="1:6" ht="28.5">
      <c r="A50" s="188">
        <v>10292</v>
      </c>
      <c r="B50" s="188" t="s">
        <v>21472</v>
      </c>
      <c r="C50" s="184" t="s">
        <v>23</v>
      </c>
      <c r="D50" s="185">
        <v>1.54</v>
      </c>
      <c r="E50" s="185">
        <v>1.54</v>
      </c>
      <c r="F50" s="185">
        <v>0.56000000000000005</v>
      </c>
    </row>
    <row r="51" spans="1:6" ht="15">
      <c r="A51" s="187">
        <v>103</v>
      </c>
      <c r="B51" s="187" t="s">
        <v>602</v>
      </c>
      <c r="C51" s="184"/>
      <c r="D51" s="185"/>
      <c r="E51" s="185"/>
      <c r="F51" s="185"/>
    </row>
    <row r="52" spans="1:6" ht="28.5">
      <c r="A52" s="188">
        <v>10315</v>
      </c>
      <c r="B52" s="188" t="s">
        <v>21473</v>
      </c>
      <c r="C52" s="184" t="s">
        <v>20</v>
      </c>
      <c r="D52" s="185">
        <v>5.57</v>
      </c>
      <c r="E52" s="185">
        <v>5.57</v>
      </c>
      <c r="F52" s="185">
        <v>10.27</v>
      </c>
    </row>
    <row r="53" spans="1:6" ht="42.75">
      <c r="A53" s="188">
        <v>10317</v>
      </c>
      <c r="B53" s="188" t="s">
        <v>21474</v>
      </c>
      <c r="C53" s="184" t="s">
        <v>20</v>
      </c>
      <c r="D53" s="185">
        <v>102.14</v>
      </c>
      <c r="E53" s="185">
        <v>102.14</v>
      </c>
      <c r="F53" s="185">
        <v>107.91</v>
      </c>
    </row>
    <row r="54" spans="1:6" ht="42.75">
      <c r="A54" s="188">
        <v>10318</v>
      </c>
      <c r="B54" s="188" t="s">
        <v>21475</v>
      </c>
      <c r="C54" s="184" t="s">
        <v>20</v>
      </c>
      <c r="D54" s="185">
        <v>8.77</v>
      </c>
      <c r="E54" s="185">
        <v>8.77</v>
      </c>
      <c r="F54" s="185">
        <v>12.61</v>
      </c>
    </row>
    <row r="55" spans="1:6" ht="42.75">
      <c r="A55" s="188">
        <v>10319</v>
      </c>
      <c r="B55" s="188" t="s">
        <v>21476</v>
      </c>
      <c r="C55" s="184" t="s">
        <v>20</v>
      </c>
      <c r="D55" s="185">
        <v>20.55</v>
      </c>
      <c r="E55" s="185">
        <v>20.55</v>
      </c>
      <c r="F55" s="185">
        <v>17.36</v>
      </c>
    </row>
    <row r="56" spans="1:6" ht="28.5">
      <c r="A56" s="188">
        <v>10320</v>
      </c>
      <c r="B56" s="188" t="s">
        <v>21477</v>
      </c>
      <c r="C56" s="184" t="s">
        <v>20</v>
      </c>
      <c r="D56" s="185">
        <v>3.81</v>
      </c>
      <c r="E56" s="185">
        <v>3.81</v>
      </c>
      <c r="F56" s="185">
        <v>1.8</v>
      </c>
    </row>
    <row r="57" spans="1:6" ht="14.25">
      <c r="A57" s="188">
        <v>10323</v>
      </c>
      <c r="B57" s="188" t="s">
        <v>21478</v>
      </c>
      <c r="C57" s="184" t="s">
        <v>19</v>
      </c>
      <c r="D57" s="185">
        <v>8.08</v>
      </c>
      <c r="E57" s="185">
        <v>8.08</v>
      </c>
      <c r="F57" s="185">
        <v>9.84</v>
      </c>
    </row>
    <row r="58" spans="1:6" ht="28.5">
      <c r="A58" s="188">
        <v>10324</v>
      </c>
      <c r="B58" s="188" t="s">
        <v>21479</v>
      </c>
      <c r="C58" s="184" t="s">
        <v>20</v>
      </c>
      <c r="D58" s="185">
        <v>6.68</v>
      </c>
      <c r="E58" s="185">
        <v>6.68</v>
      </c>
      <c r="F58" s="185">
        <v>7.91</v>
      </c>
    </row>
    <row r="59" spans="1:6" ht="28.5">
      <c r="A59" s="188">
        <v>10325</v>
      </c>
      <c r="B59" s="188" t="s">
        <v>21480</v>
      </c>
      <c r="C59" s="184" t="s">
        <v>20</v>
      </c>
      <c r="D59" s="185">
        <v>7.82</v>
      </c>
      <c r="E59" s="185">
        <v>7.82</v>
      </c>
      <c r="F59" s="185">
        <v>26.19</v>
      </c>
    </row>
    <row r="60" spans="1:6" ht="28.5">
      <c r="A60" s="188">
        <v>10326</v>
      </c>
      <c r="B60" s="188" t="s">
        <v>21481</v>
      </c>
      <c r="C60" s="184" t="s">
        <v>20</v>
      </c>
      <c r="D60" s="185">
        <v>31.9</v>
      </c>
      <c r="E60" s="185">
        <v>31.9</v>
      </c>
      <c r="F60" s="185">
        <v>26.19</v>
      </c>
    </row>
    <row r="61" spans="1:6" ht="28.5">
      <c r="A61" s="188">
        <v>10327</v>
      </c>
      <c r="B61" s="188" t="s">
        <v>21482</v>
      </c>
      <c r="C61" s="184" t="s">
        <v>23</v>
      </c>
      <c r="D61" s="185">
        <v>4.04</v>
      </c>
      <c r="E61" s="185">
        <v>4.04</v>
      </c>
      <c r="F61" s="185">
        <v>2.23</v>
      </c>
    </row>
    <row r="62" spans="1:6" ht="28.5">
      <c r="A62" s="188">
        <v>10329</v>
      </c>
      <c r="B62" s="188" t="s">
        <v>21483</v>
      </c>
      <c r="C62" s="184" t="s">
        <v>19</v>
      </c>
      <c r="D62" s="185">
        <v>6.53</v>
      </c>
      <c r="E62" s="185">
        <v>6.53</v>
      </c>
      <c r="F62" s="185">
        <v>18.37</v>
      </c>
    </row>
    <row r="63" spans="1:6" ht="42.75">
      <c r="A63" s="188">
        <v>10331</v>
      </c>
      <c r="B63" s="188" t="s">
        <v>21484</v>
      </c>
      <c r="C63" s="184" t="s">
        <v>20</v>
      </c>
      <c r="D63" s="185">
        <v>11.92</v>
      </c>
      <c r="E63" s="185">
        <v>11.92</v>
      </c>
      <c r="F63" s="185">
        <v>9.6300000000000008</v>
      </c>
    </row>
    <row r="64" spans="1:6" ht="28.5">
      <c r="A64" s="188">
        <v>10332</v>
      </c>
      <c r="B64" s="188" t="s">
        <v>21485</v>
      </c>
      <c r="C64" s="184" t="s">
        <v>23</v>
      </c>
      <c r="D64" s="185">
        <v>4.1100000000000003</v>
      </c>
      <c r="E64" s="185">
        <v>4.1100000000000003</v>
      </c>
      <c r="F64" s="185">
        <v>3.34</v>
      </c>
    </row>
    <row r="65" spans="1:6" ht="42.75">
      <c r="A65" s="188">
        <v>10333</v>
      </c>
      <c r="B65" s="188" t="s">
        <v>21486</v>
      </c>
      <c r="C65" s="184" t="s">
        <v>20</v>
      </c>
      <c r="D65" s="185">
        <v>12.68</v>
      </c>
      <c r="E65" s="185">
        <v>12.68</v>
      </c>
      <c r="F65" s="185">
        <v>7.47</v>
      </c>
    </row>
    <row r="66" spans="1:6" ht="42.75">
      <c r="A66" s="188">
        <v>10344</v>
      </c>
      <c r="B66" s="188" t="s">
        <v>21073</v>
      </c>
      <c r="C66" s="184" t="s">
        <v>21</v>
      </c>
      <c r="D66" s="185">
        <v>94.45</v>
      </c>
      <c r="E66" s="185">
        <v>94.45</v>
      </c>
      <c r="F66" s="185"/>
    </row>
    <row r="67" spans="1:6" ht="15">
      <c r="A67" s="187">
        <v>104</v>
      </c>
      <c r="B67" s="187" t="s">
        <v>603</v>
      </c>
      <c r="C67" s="184"/>
      <c r="D67" s="185"/>
      <c r="E67" s="185"/>
      <c r="F67" s="185">
        <v>1.23</v>
      </c>
    </row>
    <row r="68" spans="1:6" ht="14.25">
      <c r="A68" s="188">
        <v>10401</v>
      </c>
      <c r="B68" s="188" t="s">
        <v>21487</v>
      </c>
      <c r="C68" s="184" t="s">
        <v>20</v>
      </c>
      <c r="D68" s="185">
        <v>1.52</v>
      </c>
      <c r="E68" s="185">
        <v>1.52</v>
      </c>
      <c r="F68" s="185">
        <v>3.96</v>
      </c>
    </row>
    <row r="69" spans="1:6" ht="42.75">
      <c r="A69" s="188">
        <v>10402</v>
      </c>
      <c r="B69" s="188" t="s">
        <v>21488</v>
      </c>
      <c r="C69" s="184" t="s">
        <v>20</v>
      </c>
      <c r="D69" s="185">
        <v>4.92</v>
      </c>
      <c r="E69" s="185">
        <v>4.92</v>
      </c>
      <c r="F69" s="185">
        <v>47.55</v>
      </c>
    </row>
    <row r="70" spans="1:6" ht="28.5">
      <c r="A70" s="188">
        <v>10403</v>
      </c>
      <c r="B70" s="188" t="s">
        <v>21489</v>
      </c>
      <c r="C70" s="184" t="s">
        <v>19</v>
      </c>
      <c r="D70" s="185">
        <v>59.04</v>
      </c>
      <c r="E70" s="185">
        <v>59.04</v>
      </c>
      <c r="F70" s="185">
        <v>118.24</v>
      </c>
    </row>
    <row r="71" spans="1:6" ht="28.5">
      <c r="A71" s="188">
        <v>10404</v>
      </c>
      <c r="B71" s="188" t="s">
        <v>21490</v>
      </c>
      <c r="C71" s="184" t="s">
        <v>19</v>
      </c>
      <c r="D71" s="185">
        <v>169.13</v>
      </c>
      <c r="E71" s="185">
        <v>169.13</v>
      </c>
      <c r="F71" s="185"/>
    </row>
    <row r="72" spans="1:6" ht="15">
      <c r="A72" s="187">
        <v>105</v>
      </c>
      <c r="B72" s="187" t="s">
        <v>604</v>
      </c>
      <c r="C72" s="184"/>
      <c r="D72" s="185"/>
      <c r="E72" s="185"/>
      <c r="F72" s="185">
        <v>10.84</v>
      </c>
    </row>
    <row r="73" spans="1:6" ht="14.25">
      <c r="A73" s="188">
        <v>10501</v>
      </c>
      <c r="B73" s="188" t="s">
        <v>24</v>
      </c>
      <c r="C73" s="184" t="s">
        <v>20</v>
      </c>
      <c r="D73" s="185">
        <v>12.14</v>
      </c>
      <c r="E73" s="185">
        <v>12.14</v>
      </c>
      <c r="F73" s="186">
        <v>17789.73</v>
      </c>
    </row>
    <row r="74" spans="1:6" ht="42.75">
      <c r="A74" s="188">
        <v>10512</v>
      </c>
      <c r="B74" s="188" t="s">
        <v>25</v>
      </c>
      <c r="C74" s="184" t="s">
        <v>26</v>
      </c>
      <c r="D74" s="186">
        <v>23073.27</v>
      </c>
      <c r="E74" s="186">
        <v>23073.27</v>
      </c>
      <c r="F74" s="185"/>
    </row>
    <row r="75" spans="1:6" ht="30">
      <c r="A75" s="187">
        <v>108</v>
      </c>
      <c r="B75" s="187" t="s">
        <v>21074</v>
      </c>
      <c r="C75" s="184"/>
      <c r="D75" s="185"/>
      <c r="E75" s="185"/>
      <c r="F75" s="185"/>
    </row>
    <row r="76" spans="1:6" ht="14.25">
      <c r="A76" s="188">
        <v>10801</v>
      </c>
      <c r="B76" s="188" t="s">
        <v>21075</v>
      </c>
      <c r="C76" s="184" t="s">
        <v>26</v>
      </c>
      <c r="D76" s="186">
        <v>22315.73</v>
      </c>
      <c r="E76" s="186">
        <v>22315.73</v>
      </c>
      <c r="F76" s="185">
        <v>275.76</v>
      </c>
    </row>
    <row r="77" spans="1:6" ht="14.25">
      <c r="A77" s="188">
        <v>10802</v>
      </c>
      <c r="B77" s="188" t="s">
        <v>21076</v>
      </c>
      <c r="C77" s="184" t="s">
        <v>26</v>
      </c>
      <c r="D77" s="186">
        <v>25493.22</v>
      </c>
      <c r="E77" s="186">
        <v>25493.22</v>
      </c>
      <c r="F77" s="185">
        <v>22.31</v>
      </c>
    </row>
    <row r="78" spans="1:6" ht="14.25">
      <c r="A78" s="188">
        <v>10803</v>
      </c>
      <c r="B78" s="188" t="s">
        <v>21077</v>
      </c>
      <c r="C78" s="184" t="s">
        <v>26</v>
      </c>
      <c r="D78" s="186">
        <v>28670.66</v>
      </c>
      <c r="E78" s="186">
        <v>28670.66</v>
      </c>
      <c r="F78" s="185">
        <v>963.75</v>
      </c>
    </row>
    <row r="79" spans="1:6" ht="14.25">
      <c r="A79" s="188">
        <v>10807</v>
      </c>
      <c r="B79" s="188" t="s">
        <v>21078</v>
      </c>
      <c r="C79" s="184" t="s">
        <v>26</v>
      </c>
      <c r="D79" s="186">
        <v>3850.55</v>
      </c>
      <c r="E79" s="186">
        <v>3850.55</v>
      </c>
      <c r="F79" s="186">
        <v>1866.67</v>
      </c>
    </row>
    <row r="80" spans="1:6" ht="14.25">
      <c r="A80" s="188">
        <v>10808</v>
      </c>
      <c r="B80" s="188" t="s">
        <v>21079</v>
      </c>
      <c r="C80" s="184" t="s">
        <v>26</v>
      </c>
      <c r="D80" s="186">
        <v>2910.74</v>
      </c>
      <c r="E80" s="186">
        <v>2910.74</v>
      </c>
      <c r="F80" s="185">
        <v>13</v>
      </c>
    </row>
    <row r="81" spans="1:6" ht="14.25">
      <c r="A81" s="188">
        <v>10809</v>
      </c>
      <c r="B81" s="188" t="s">
        <v>21080</v>
      </c>
      <c r="C81" s="184" t="s">
        <v>26</v>
      </c>
      <c r="D81" s="186">
        <v>2910.74</v>
      </c>
      <c r="E81" s="186">
        <v>2910.74</v>
      </c>
      <c r="F81" s="185">
        <v>25.15</v>
      </c>
    </row>
    <row r="82" spans="1:6" ht="14.25">
      <c r="A82" s="188">
        <v>10810</v>
      </c>
      <c r="B82" s="188" t="s">
        <v>21081</v>
      </c>
      <c r="C82" s="184" t="s">
        <v>26</v>
      </c>
      <c r="D82" s="186">
        <v>5357.29</v>
      </c>
      <c r="E82" s="186">
        <v>5357.29</v>
      </c>
      <c r="F82" s="185">
        <v>198.45</v>
      </c>
    </row>
    <row r="83" spans="1:6" ht="14.25">
      <c r="A83" s="188">
        <v>10811</v>
      </c>
      <c r="B83" s="188" t="s">
        <v>21082</v>
      </c>
      <c r="C83" s="184" t="s">
        <v>26</v>
      </c>
      <c r="D83" s="186">
        <v>6964.48</v>
      </c>
      <c r="E83" s="186">
        <v>6964.48</v>
      </c>
      <c r="F83" s="185">
        <v>282.8</v>
      </c>
    </row>
    <row r="84" spans="1:6" ht="14.25">
      <c r="A84" s="188">
        <v>10812</v>
      </c>
      <c r="B84" s="188" t="s">
        <v>21083</v>
      </c>
      <c r="C84" s="184" t="s">
        <v>26</v>
      </c>
      <c r="D84" s="186">
        <v>31203.56</v>
      </c>
      <c r="E84" s="186">
        <v>31203.56</v>
      </c>
      <c r="F84" s="186">
        <v>1033.33</v>
      </c>
    </row>
    <row r="85" spans="1:6" ht="14.25">
      <c r="A85" s="188">
        <v>10813</v>
      </c>
      <c r="B85" s="188" t="s">
        <v>21084</v>
      </c>
      <c r="C85" s="184" t="s">
        <v>26</v>
      </c>
      <c r="D85" s="186">
        <v>17825.16</v>
      </c>
      <c r="E85" s="186">
        <v>17825.16</v>
      </c>
      <c r="F85" s="185">
        <v>975</v>
      </c>
    </row>
    <row r="86" spans="1:6" ht="14.25">
      <c r="A86" s="188">
        <v>10814</v>
      </c>
      <c r="B86" s="188" t="s">
        <v>21085</v>
      </c>
      <c r="C86" s="184" t="s">
        <v>26</v>
      </c>
      <c r="D86" s="186">
        <v>11317.91</v>
      </c>
      <c r="E86" s="186">
        <v>11317.91</v>
      </c>
      <c r="F86" s="185">
        <v>719</v>
      </c>
    </row>
    <row r="87" spans="1:6" ht="14.25">
      <c r="A87" s="188">
        <v>10815</v>
      </c>
      <c r="B87" s="188" t="s">
        <v>21086</v>
      </c>
      <c r="C87" s="184" t="s">
        <v>26</v>
      </c>
      <c r="D87" s="186">
        <v>9055.7999999999993</v>
      </c>
      <c r="E87" s="186">
        <v>9055.7999999999993</v>
      </c>
      <c r="F87" s="186">
        <v>1017.4</v>
      </c>
    </row>
    <row r="88" spans="1:6" ht="14.25">
      <c r="A88" s="188">
        <v>10816</v>
      </c>
      <c r="B88" s="188" t="s">
        <v>21087</v>
      </c>
      <c r="C88" s="184" t="s">
        <v>26</v>
      </c>
      <c r="D88" s="186">
        <v>7243.45</v>
      </c>
      <c r="E88" s="186">
        <v>7243.45</v>
      </c>
      <c r="F88" s="185">
        <v>707.4</v>
      </c>
    </row>
    <row r="89" spans="1:6" ht="14.25">
      <c r="A89" s="188">
        <v>10817</v>
      </c>
      <c r="B89" s="188" t="s">
        <v>21088</v>
      </c>
      <c r="C89" s="184" t="s">
        <v>26</v>
      </c>
      <c r="D89" s="186">
        <v>5795.48</v>
      </c>
      <c r="E89" s="186">
        <v>5795.48</v>
      </c>
      <c r="F89" s="185"/>
    </row>
    <row r="90" spans="1:6" ht="14.25">
      <c r="A90" s="188">
        <v>10818</v>
      </c>
      <c r="B90" s="188" t="s">
        <v>21089</v>
      </c>
      <c r="C90" s="184" t="s">
        <v>26</v>
      </c>
      <c r="D90" s="186">
        <v>7922.3</v>
      </c>
      <c r="E90" s="186">
        <v>7922.3</v>
      </c>
      <c r="F90" s="185">
        <v>897.6</v>
      </c>
    </row>
    <row r="91" spans="1:6" ht="15">
      <c r="A91" s="187">
        <v>2</v>
      </c>
      <c r="B91" s="187" t="s">
        <v>605</v>
      </c>
      <c r="C91" s="184"/>
      <c r="D91" s="185"/>
      <c r="E91" s="185"/>
      <c r="F91" s="185">
        <v>674.91</v>
      </c>
    </row>
    <row r="92" spans="1:6" ht="15">
      <c r="A92" s="187">
        <v>203</v>
      </c>
      <c r="B92" s="187" t="s">
        <v>606</v>
      </c>
      <c r="C92" s="184"/>
      <c r="D92" s="185"/>
      <c r="E92" s="185"/>
      <c r="F92" s="185">
        <v>591.67999999999995</v>
      </c>
    </row>
    <row r="93" spans="1:6" ht="28.5">
      <c r="A93" s="188">
        <v>20305</v>
      </c>
      <c r="B93" s="188" t="s">
        <v>1037</v>
      </c>
      <c r="C93" s="184" t="s">
        <v>20</v>
      </c>
      <c r="D93" s="185">
        <v>241.93</v>
      </c>
      <c r="E93" s="185">
        <v>241.93</v>
      </c>
      <c r="F93" s="185">
        <v>517.57000000000005</v>
      </c>
    </row>
    <row r="94" spans="1:6" ht="42.75">
      <c r="A94" s="188">
        <v>20339</v>
      </c>
      <c r="B94" s="188" t="s">
        <v>27</v>
      </c>
      <c r="C94" s="184" t="s">
        <v>20</v>
      </c>
      <c r="D94" s="185">
        <v>26.21</v>
      </c>
      <c r="E94" s="185">
        <v>26.21</v>
      </c>
      <c r="F94" s="186">
        <v>17298.66</v>
      </c>
    </row>
    <row r="95" spans="1:6" ht="85.5">
      <c r="A95" s="188">
        <v>20343</v>
      </c>
      <c r="B95" s="188" t="s">
        <v>28</v>
      </c>
      <c r="C95" s="184" t="s">
        <v>26</v>
      </c>
      <c r="D95" s="186">
        <v>1250</v>
      </c>
      <c r="E95" s="186">
        <v>1250</v>
      </c>
      <c r="F95" s="186">
        <v>25874.86</v>
      </c>
    </row>
    <row r="96" spans="1:6" ht="28.5">
      <c r="A96" s="188">
        <v>20344</v>
      </c>
      <c r="B96" s="188" t="s">
        <v>29</v>
      </c>
      <c r="C96" s="184" t="s">
        <v>19</v>
      </c>
      <c r="D96" s="186">
        <v>1766.67</v>
      </c>
      <c r="E96" s="186">
        <v>1766.67</v>
      </c>
      <c r="F96" s="186">
        <v>31871.84</v>
      </c>
    </row>
    <row r="97" spans="1:6" ht="28.5">
      <c r="A97" s="188">
        <v>20346</v>
      </c>
      <c r="B97" s="188" t="s">
        <v>30</v>
      </c>
      <c r="C97" s="184" t="s">
        <v>23</v>
      </c>
      <c r="D97" s="185">
        <v>18.190000000000001</v>
      </c>
      <c r="E97" s="185">
        <v>18.190000000000001</v>
      </c>
      <c r="F97" s="185">
        <v>245.57</v>
      </c>
    </row>
    <row r="98" spans="1:6" ht="71.25">
      <c r="A98" s="188">
        <v>20348</v>
      </c>
      <c r="B98" s="188" t="s">
        <v>31</v>
      </c>
      <c r="C98" s="184" t="s">
        <v>20</v>
      </c>
      <c r="D98" s="185">
        <v>32.200000000000003</v>
      </c>
      <c r="E98" s="185">
        <v>32.200000000000003</v>
      </c>
      <c r="F98" s="185">
        <v>321.88</v>
      </c>
    </row>
    <row r="99" spans="1:6" ht="85.5">
      <c r="A99" s="188">
        <v>20350</v>
      </c>
      <c r="B99" s="188" t="s">
        <v>1030</v>
      </c>
      <c r="C99" s="184" t="s">
        <v>23</v>
      </c>
      <c r="D99" s="185">
        <v>142.25</v>
      </c>
      <c r="E99" s="185">
        <v>142.25</v>
      </c>
      <c r="F99" s="186">
        <v>2179.3000000000002</v>
      </c>
    </row>
    <row r="100" spans="1:6" ht="85.5">
      <c r="A100" s="188">
        <v>20351</v>
      </c>
      <c r="B100" s="188" t="s">
        <v>1031</v>
      </c>
      <c r="C100" s="184" t="s">
        <v>23</v>
      </c>
      <c r="D100" s="185">
        <v>307.35000000000002</v>
      </c>
      <c r="E100" s="185">
        <v>307.35000000000002</v>
      </c>
      <c r="F100" s="186">
        <v>2563.84</v>
      </c>
    </row>
    <row r="101" spans="1:6" ht="85.5">
      <c r="A101" s="188">
        <v>20352</v>
      </c>
      <c r="B101" s="188" t="s">
        <v>32</v>
      </c>
      <c r="C101" s="184" t="s">
        <v>33</v>
      </c>
      <c r="D101" s="186">
        <v>1232.33</v>
      </c>
      <c r="E101" s="186">
        <v>1232.33</v>
      </c>
      <c r="F101" s="185">
        <v>51.51</v>
      </c>
    </row>
    <row r="102" spans="1:6" ht="85.5">
      <c r="A102" s="188">
        <v>20353</v>
      </c>
      <c r="B102" s="188" t="s">
        <v>34</v>
      </c>
      <c r="C102" s="184" t="s">
        <v>33</v>
      </c>
      <c r="D102" s="186">
        <v>1224.25</v>
      </c>
      <c r="E102" s="186">
        <v>1224.25</v>
      </c>
      <c r="F102" s="185">
        <v>499.68</v>
      </c>
    </row>
    <row r="103" spans="1:6" ht="71.25">
      <c r="A103" s="188">
        <v>20354</v>
      </c>
      <c r="B103" s="188" t="s">
        <v>35</v>
      </c>
      <c r="C103" s="184" t="s">
        <v>33</v>
      </c>
      <c r="D103" s="185">
        <v>744.25</v>
      </c>
      <c r="E103" s="185">
        <v>744.25</v>
      </c>
      <c r="F103" s="185">
        <v>404.38</v>
      </c>
    </row>
    <row r="104" spans="1:6" ht="71.25">
      <c r="A104" s="188">
        <v>20355</v>
      </c>
      <c r="B104" s="188" t="s">
        <v>36</v>
      </c>
      <c r="C104" s="184" t="s">
        <v>33</v>
      </c>
      <c r="D104" s="186">
        <v>1199.25</v>
      </c>
      <c r="E104" s="186">
        <v>1199.25</v>
      </c>
      <c r="F104" s="185"/>
    </row>
    <row r="105" spans="1:6" ht="71.25">
      <c r="A105" s="188">
        <v>20356</v>
      </c>
      <c r="B105" s="188" t="s">
        <v>37</v>
      </c>
      <c r="C105" s="184" t="s">
        <v>33</v>
      </c>
      <c r="D105" s="185">
        <v>816.67</v>
      </c>
      <c r="E105" s="185">
        <v>816.67</v>
      </c>
      <c r="F105" s="185">
        <v>658.57</v>
      </c>
    </row>
    <row r="106" spans="1:6" ht="60">
      <c r="A106" s="187">
        <v>207</v>
      </c>
      <c r="B106" s="187" t="s">
        <v>607</v>
      </c>
      <c r="C106" s="184"/>
      <c r="D106" s="185"/>
      <c r="E106" s="185"/>
      <c r="F106" s="185">
        <v>497.24</v>
      </c>
    </row>
    <row r="107" spans="1:6" ht="71.25">
      <c r="A107" s="188">
        <v>20701</v>
      </c>
      <c r="B107" s="188" t="s">
        <v>38</v>
      </c>
      <c r="C107" s="184" t="s">
        <v>20</v>
      </c>
      <c r="D107" s="185">
        <v>875.78</v>
      </c>
      <c r="E107" s="185">
        <v>875.78</v>
      </c>
      <c r="F107" s="185">
        <v>437.84</v>
      </c>
    </row>
    <row r="108" spans="1:6" ht="71.25">
      <c r="A108" s="188">
        <v>20702</v>
      </c>
      <c r="B108" s="188" t="s">
        <v>39</v>
      </c>
      <c r="C108" s="184" t="s">
        <v>20</v>
      </c>
      <c r="D108" s="185">
        <v>602.85</v>
      </c>
      <c r="E108" s="185">
        <v>602.85</v>
      </c>
      <c r="F108" s="185">
        <v>422.58</v>
      </c>
    </row>
    <row r="109" spans="1:6" ht="71.25">
      <c r="A109" s="188">
        <v>20703</v>
      </c>
      <c r="B109" s="188" t="s">
        <v>40</v>
      </c>
      <c r="C109" s="184" t="s">
        <v>20</v>
      </c>
      <c r="D109" s="185">
        <v>523.74</v>
      </c>
      <c r="E109" s="185">
        <v>523.74</v>
      </c>
      <c r="F109" s="186">
        <v>13138.54</v>
      </c>
    </row>
    <row r="110" spans="1:6" ht="71.25">
      <c r="A110" s="188">
        <v>20704</v>
      </c>
      <c r="B110" s="188" t="s">
        <v>41</v>
      </c>
      <c r="C110" s="184" t="s">
        <v>20</v>
      </c>
      <c r="D110" s="185">
        <v>480.48</v>
      </c>
      <c r="E110" s="185">
        <v>480.48</v>
      </c>
      <c r="F110" s="186">
        <v>19760.419999999998</v>
      </c>
    </row>
    <row r="111" spans="1:6" ht="71.25">
      <c r="A111" s="188">
        <v>20705</v>
      </c>
      <c r="B111" s="188" t="s">
        <v>42</v>
      </c>
      <c r="C111" s="184" t="s">
        <v>19</v>
      </c>
      <c r="D111" s="186">
        <v>16314</v>
      </c>
      <c r="E111" s="186">
        <v>16314</v>
      </c>
      <c r="F111" s="186">
        <v>24566.05</v>
      </c>
    </row>
    <row r="112" spans="1:6" ht="71.25">
      <c r="A112" s="188">
        <v>20706</v>
      </c>
      <c r="B112" s="188" t="s">
        <v>43</v>
      </c>
      <c r="C112" s="184" t="s">
        <v>19</v>
      </c>
      <c r="D112" s="186">
        <v>24704.27</v>
      </c>
      <c r="E112" s="186">
        <v>24704.27</v>
      </c>
      <c r="F112" s="185">
        <v>164.94</v>
      </c>
    </row>
    <row r="113" spans="1:6" ht="71.25">
      <c r="A113" s="188">
        <v>20707</v>
      </c>
      <c r="B113" s="188" t="s">
        <v>44</v>
      </c>
      <c r="C113" s="184" t="s">
        <v>19</v>
      </c>
      <c r="D113" s="186">
        <v>30766.68</v>
      </c>
      <c r="E113" s="186">
        <v>30766.68</v>
      </c>
      <c r="F113" s="185">
        <v>221.12</v>
      </c>
    </row>
    <row r="114" spans="1:6" ht="85.5">
      <c r="A114" s="188">
        <v>20708</v>
      </c>
      <c r="B114" s="188" t="s">
        <v>45</v>
      </c>
      <c r="C114" s="184" t="s">
        <v>20</v>
      </c>
      <c r="D114" s="185">
        <v>209.62</v>
      </c>
      <c r="E114" s="185">
        <v>209.62</v>
      </c>
      <c r="F114" s="186">
        <v>1353.63</v>
      </c>
    </row>
    <row r="115" spans="1:6" ht="85.5">
      <c r="A115" s="188">
        <v>20709</v>
      </c>
      <c r="B115" s="188" t="s">
        <v>46</v>
      </c>
      <c r="C115" s="184" t="s">
        <v>20</v>
      </c>
      <c r="D115" s="185">
        <v>283.88</v>
      </c>
      <c r="E115" s="185">
        <v>283.88</v>
      </c>
      <c r="F115" s="186">
        <v>1571.89</v>
      </c>
    </row>
    <row r="116" spans="1:6" ht="42.75">
      <c r="A116" s="188">
        <v>20710</v>
      </c>
      <c r="B116" s="188" t="s">
        <v>47</v>
      </c>
      <c r="C116" s="184" t="s">
        <v>19</v>
      </c>
      <c r="D116" s="186">
        <v>1602.98</v>
      </c>
      <c r="E116" s="186">
        <v>1602.98</v>
      </c>
      <c r="F116" s="185">
        <v>34.979999999999997</v>
      </c>
    </row>
    <row r="117" spans="1:6" ht="42.75">
      <c r="A117" s="188">
        <v>20711</v>
      </c>
      <c r="B117" s="188" t="s">
        <v>48</v>
      </c>
      <c r="C117" s="184" t="s">
        <v>19</v>
      </c>
      <c r="D117" s="186">
        <v>1907.89</v>
      </c>
      <c r="E117" s="186">
        <v>1907.89</v>
      </c>
      <c r="F117" s="185"/>
    </row>
    <row r="118" spans="1:6" ht="71.25">
      <c r="A118" s="188">
        <v>20712</v>
      </c>
      <c r="B118" s="188" t="s">
        <v>21294</v>
      </c>
      <c r="C118" s="184" t="s">
        <v>23</v>
      </c>
      <c r="D118" s="185">
        <v>57.51</v>
      </c>
      <c r="E118" s="185">
        <v>57.51</v>
      </c>
      <c r="F118" s="185"/>
    </row>
    <row r="119" spans="1:6" ht="71.25">
      <c r="A119" s="188">
        <v>20713</v>
      </c>
      <c r="B119" s="188" t="s">
        <v>49</v>
      </c>
      <c r="C119" s="184" t="s">
        <v>23</v>
      </c>
      <c r="D119" s="185">
        <v>486.46</v>
      </c>
      <c r="E119" s="185">
        <v>486.46</v>
      </c>
      <c r="F119" s="185">
        <v>51.51</v>
      </c>
    </row>
    <row r="120" spans="1:6" ht="57">
      <c r="A120" s="188">
        <v>20714</v>
      </c>
      <c r="B120" s="188" t="s">
        <v>50</v>
      </c>
      <c r="C120" s="184" t="s">
        <v>23</v>
      </c>
      <c r="D120" s="185">
        <v>449.16</v>
      </c>
      <c r="E120" s="185">
        <v>449.16</v>
      </c>
      <c r="F120" s="185">
        <v>87.18</v>
      </c>
    </row>
    <row r="121" spans="1:6" ht="60">
      <c r="A121" s="187">
        <v>208</v>
      </c>
      <c r="B121" s="187" t="s">
        <v>608</v>
      </c>
      <c r="C121" s="184"/>
      <c r="D121" s="185"/>
      <c r="E121" s="185"/>
      <c r="F121" s="185">
        <v>11.92</v>
      </c>
    </row>
    <row r="122" spans="1:6" ht="71.25">
      <c r="A122" s="188">
        <v>20801</v>
      </c>
      <c r="B122" s="188" t="s">
        <v>51</v>
      </c>
      <c r="C122" s="184" t="s">
        <v>20</v>
      </c>
      <c r="D122" s="185">
        <v>675.58</v>
      </c>
      <c r="E122" s="185">
        <v>675.58</v>
      </c>
      <c r="F122" s="185">
        <v>16.68</v>
      </c>
    </row>
    <row r="123" spans="1:6" ht="71.25">
      <c r="A123" s="188">
        <v>20802</v>
      </c>
      <c r="B123" s="188" t="s">
        <v>52</v>
      </c>
      <c r="C123" s="184" t="s">
        <v>20</v>
      </c>
      <c r="D123" s="185">
        <v>479.21</v>
      </c>
      <c r="E123" s="185">
        <v>479.21</v>
      </c>
      <c r="F123" s="185">
        <v>26.95</v>
      </c>
    </row>
    <row r="124" spans="1:6" ht="71.25">
      <c r="A124" s="188">
        <v>20803</v>
      </c>
      <c r="B124" s="188" t="s">
        <v>53</v>
      </c>
      <c r="C124" s="184" t="s">
        <v>20</v>
      </c>
      <c r="D124" s="185">
        <v>419.01</v>
      </c>
      <c r="E124" s="185">
        <v>419.01</v>
      </c>
      <c r="F124" s="185"/>
    </row>
    <row r="125" spans="1:6" ht="71.25">
      <c r="A125" s="188">
        <v>20804</v>
      </c>
      <c r="B125" s="188" t="s">
        <v>54</v>
      </c>
      <c r="C125" s="184" t="s">
        <v>20</v>
      </c>
      <c r="D125" s="185">
        <v>405.67</v>
      </c>
      <c r="E125" s="185">
        <v>405.67</v>
      </c>
      <c r="F125" s="185">
        <v>55.48</v>
      </c>
    </row>
    <row r="126" spans="1:6" ht="85.5">
      <c r="A126" s="188">
        <v>20805</v>
      </c>
      <c r="B126" s="188" t="s">
        <v>55</v>
      </c>
      <c r="C126" s="184" t="s">
        <v>19</v>
      </c>
      <c r="D126" s="186">
        <v>13031.47</v>
      </c>
      <c r="E126" s="186">
        <v>13031.47</v>
      </c>
      <c r="F126" s="185">
        <v>143.34</v>
      </c>
    </row>
    <row r="127" spans="1:6" ht="71.25">
      <c r="A127" s="188">
        <v>20806</v>
      </c>
      <c r="B127" s="188" t="s">
        <v>56</v>
      </c>
      <c r="C127" s="184" t="s">
        <v>19</v>
      </c>
      <c r="D127" s="186">
        <v>19671.669999999998</v>
      </c>
      <c r="E127" s="186">
        <v>19671.669999999998</v>
      </c>
      <c r="F127" s="185">
        <v>203.37</v>
      </c>
    </row>
    <row r="128" spans="1:6" ht="71.25">
      <c r="A128" s="188">
        <v>20807</v>
      </c>
      <c r="B128" s="188" t="s">
        <v>57</v>
      </c>
      <c r="C128" s="184" t="s">
        <v>19</v>
      </c>
      <c r="D128" s="186">
        <v>24508.86</v>
      </c>
      <c r="E128" s="186">
        <v>24508.86</v>
      </c>
      <c r="F128" s="185">
        <v>198.82</v>
      </c>
    </row>
    <row r="129" spans="1:6" ht="85.5">
      <c r="A129" s="188">
        <v>20808</v>
      </c>
      <c r="B129" s="188" t="s">
        <v>58</v>
      </c>
      <c r="C129" s="184" t="s">
        <v>20</v>
      </c>
      <c r="D129" s="185">
        <v>151.03</v>
      </c>
      <c r="E129" s="185">
        <v>151.03</v>
      </c>
      <c r="F129" s="185">
        <v>170.48</v>
      </c>
    </row>
    <row r="130" spans="1:6" ht="85.5">
      <c r="A130" s="188">
        <v>20809</v>
      </c>
      <c r="B130" s="188" t="s">
        <v>59</v>
      </c>
      <c r="C130" s="184" t="s">
        <v>20</v>
      </c>
      <c r="D130" s="185">
        <v>209.67</v>
      </c>
      <c r="E130" s="185">
        <v>209.67</v>
      </c>
      <c r="F130" s="185">
        <v>142.83000000000001</v>
      </c>
    </row>
    <row r="131" spans="1:6" ht="42.75">
      <c r="A131" s="188">
        <v>20810</v>
      </c>
      <c r="B131" s="188" t="s">
        <v>60</v>
      </c>
      <c r="C131" s="184" t="s">
        <v>19</v>
      </c>
      <c r="D131" s="186">
        <v>1024.8699999999999</v>
      </c>
      <c r="E131" s="186">
        <v>1024.8699999999999</v>
      </c>
      <c r="F131" s="185">
        <v>147.76</v>
      </c>
    </row>
    <row r="132" spans="1:6" ht="42.75">
      <c r="A132" s="188">
        <v>20811</v>
      </c>
      <c r="B132" s="188" t="s">
        <v>61</v>
      </c>
      <c r="C132" s="184" t="s">
        <v>19</v>
      </c>
      <c r="D132" s="186">
        <v>1197.3399999999999</v>
      </c>
      <c r="E132" s="186">
        <v>1197.3399999999999</v>
      </c>
      <c r="F132" s="185">
        <v>27.79</v>
      </c>
    </row>
    <row r="133" spans="1:6" ht="71.25">
      <c r="A133" s="188">
        <v>20812</v>
      </c>
      <c r="B133" s="188" t="s">
        <v>21295</v>
      </c>
      <c r="C133" s="184" t="s">
        <v>23</v>
      </c>
      <c r="D133" s="185">
        <v>40</v>
      </c>
      <c r="E133" s="185">
        <v>40</v>
      </c>
      <c r="F133" s="185">
        <v>7.13</v>
      </c>
    </row>
    <row r="134" spans="1:6" ht="15">
      <c r="A134" s="187">
        <v>3</v>
      </c>
      <c r="B134" s="187" t="s">
        <v>8</v>
      </c>
      <c r="C134" s="184"/>
      <c r="D134" s="185"/>
      <c r="E134" s="185"/>
      <c r="F134" s="185"/>
    </row>
    <row r="135" spans="1:6" ht="15">
      <c r="A135" s="187">
        <v>301</v>
      </c>
      <c r="B135" s="187" t="s">
        <v>609</v>
      </c>
      <c r="C135" s="184"/>
      <c r="D135" s="185"/>
      <c r="E135" s="185"/>
      <c r="F135" s="185">
        <v>73.319999999999993</v>
      </c>
    </row>
    <row r="136" spans="1:6" ht="28.5">
      <c r="A136" s="188">
        <v>30101</v>
      </c>
      <c r="B136" s="188" t="s">
        <v>62</v>
      </c>
      <c r="C136" s="184" t="s">
        <v>21</v>
      </c>
      <c r="D136" s="185">
        <v>63.96</v>
      </c>
      <c r="E136" s="185">
        <v>63.96</v>
      </c>
      <c r="F136" s="185">
        <v>23.78</v>
      </c>
    </row>
    <row r="137" spans="1:6" ht="28.5">
      <c r="A137" s="188">
        <v>30102</v>
      </c>
      <c r="B137" s="188" t="s">
        <v>63</v>
      </c>
      <c r="C137" s="184" t="s">
        <v>21</v>
      </c>
      <c r="D137" s="185">
        <v>108.24</v>
      </c>
      <c r="E137" s="185">
        <v>108.24</v>
      </c>
      <c r="F137" s="185">
        <v>15.85</v>
      </c>
    </row>
    <row r="138" spans="1:6" ht="28.5">
      <c r="A138" s="188">
        <v>30103</v>
      </c>
      <c r="B138" s="188" t="s">
        <v>64</v>
      </c>
      <c r="C138" s="184" t="s">
        <v>21</v>
      </c>
      <c r="D138" s="185">
        <v>16</v>
      </c>
      <c r="E138" s="185">
        <v>16</v>
      </c>
      <c r="F138" s="185"/>
    </row>
    <row r="139" spans="1:6" ht="28.5">
      <c r="A139" s="188">
        <v>30104</v>
      </c>
      <c r="B139" s="188" t="s">
        <v>65</v>
      </c>
      <c r="C139" s="184" t="s">
        <v>21</v>
      </c>
      <c r="D139" s="185">
        <v>22.37</v>
      </c>
      <c r="E139" s="185">
        <v>22.37</v>
      </c>
      <c r="F139" s="185"/>
    </row>
    <row r="140" spans="1:6" ht="28.5">
      <c r="A140" s="188">
        <v>30119</v>
      </c>
      <c r="B140" s="188" t="s">
        <v>66</v>
      </c>
      <c r="C140" s="184" t="s">
        <v>20</v>
      </c>
      <c r="D140" s="185">
        <v>33.450000000000003</v>
      </c>
      <c r="E140" s="185">
        <v>33.450000000000003</v>
      </c>
      <c r="F140" s="185">
        <v>630.97</v>
      </c>
    </row>
    <row r="141" spans="1:6" ht="15">
      <c r="A141" s="187">
        <v>302</v>
      </c>
      <c r="B141" s="187" t="s">
        <v>610</v>
      </c>
      <c r="C141" s="184"/>
      <c r="D141" s="185"/>
      <c r="E141" s="185"/>
      <c r="F141" s="185">
        <v>76.98</v>
      </c>
    </row>
    <row r="142" spans="1:6" ht="28.5">
      <c r="A142" s="188">
        <v>30201</v>
      </c>
      <c r="B142" s="188" t="s">
        <v>67</v>
      </c>
      <c r="C142" s="184" t="s">
        <v>21</v>
      </c>
      <c r="D142" s="185">
        <v>68.88</v>
      </c>
      <c r="E142" s="185">
        <v>68.88</v>
      </c>
      <c r="F142" s="185">
        <v>740.78</v>
      </c>
    </row>
    <row r="143" spans="1:6" ht="28.5">
      <c r="A143" s="188">
        <v>30202</v>
      </c>
      <c r="B143" s="188" t="s">
        <v>68</v>
      </c>
      <c r="C143" s="184" t="s">
        <v>21</v>
      </c>
      <c r="D143" s="185">
        <v>174.8</v>
      </c>
      <c r="E143" s="185">
        <v>174.8</v>
      </c>
      <c r="F143" s="185">
        <v>645.77</v>
      </c>
    </row>
    <row r="144" spans="1:6" ht="14.25">
      <c r="A144" s="188">
        <v>30203</v>
      </c>
      <c r="B144" s="188" t="s">
        <v>69</v>
      </c>
      <c r="C144" s="184" t="s">
        <v>21</v>
      </c>
      <c r="D144" s="185">
        <v>257.12</v>
      </c>
      <c r="E144" s="185">
        <v>257.12</v>
      </c>
      <c r="F144" s="185">
        <v>669.58</v>
      </c>
    </row>
    <row r="145" spans="1:6" ht="14.25">
      <c r="A145" s="188">
        <v>30204</v>
      </c>
      <c r="B145" s="188" t="s">
        <v>70</v>
      </c>
      <c r="C145" s="184" t="s">
        <v>21</v>
      </c>
      <c r="D145" s="185">
        <v>243.68</v>
      </c>
      <c r="E145" s="185">
        <v>243.68</v>
      </c>
      <c r="F145" s="185">
        <v>692.83</v>
      </c>
    </row>
    <row r="146" spans="1:6" ht="42.75">
      <c r="A146" s="188">
        <v>30206</v>
      </c>
      <c r="B146" s="188" t="s">
        <v>71</v>
      </c>
      <c r="C146" s="184" t="s">
        <v>21</v>
      </c>
      <c r="D146" s="185">
        <v>201.13</v>
      </c>
      <c r="E146" s="185">
        <v>201.13</v>
      </c>
      <c r="F146" s="185">
        <v>718.23</v>
      </c>
    </row>
    <row r="147" spans="1:6" ht="42.75">
      <c r="A147" s="188">
        <v>30208</v>
      </c>
      <c r="B147" s="188" t="s">
        <v>72</v>
      </c>
      <c r="C147" s="184" t="s">
        <v>21</v>
      </c>
      <c r="D147" s="185">
        <v>199.06</v>
      </c>
      <c r="E147" s="185">
        <v>199.06</v>
      </c>
      <c r="F147" s="185">
        <v>90.02</v>
      </c>
    </row>
    <row r="148" spans="1:6" ht="28.5">
      <c r="A148" s="188">
        <v>30209</v>
      </c>
      <c r="B148" s="188" t="s">
        <v>73</v>
      </c>
      <c r="C148" s="184" t="s">
        <v>21</v>
      </c>
      <c r="D148" s="185">
        <v>173.31</v>
      </c>
      <c r="E148" s="185">
        <v>173.31</v>
      </c>
      <c r="F148" s="185">
        <v>631.84</v>
      </c>
    </row>
    <row r="149" spans="1:6" ht="42.75">
      <c r="A149" s="188">
        <v>30210</v>
      </c>
      <c r="B149" s="188" t="s">
        <v>74</v>
      </c>
      <c r="C149" s="184" t="s">
        <v>21</v>
      </c>
      <c r="D149" s="185">
        <v>36.630000000000003</v>
      </c>
      <c r="E149" s="185">
        <v>36.630000000000003</v>
      </c>
      <c r="F149" s="185">
        <v>651.57000000000005</v>
      </c>
    </row>
    <row r="150" spans="1:6" ht="14.25">
      <c r="A150" s="188">
        <v>30211</v>
      </c>
      <c r="B150" s="188" t="s">
        <v>75</v>
      </c>
      <c r="C150" s="184" t="s">
        <v>21</v>
      </c>
      <c r="D150" s="185">
        <v>8.85</v>
      </c>
      <c r="E150" s="185">
        <v>8.85</v>
      </c>
      <c r="F150" s="185">
        <v>13.12</v>
      </c>
    </row>
    <row r="151" spans="1:6" ht="15">
      <c r="A151" s="187">
        <v>303</v>
      </c>
      <c r="B151" s="187" t="s">
        <v>611</v>
      </c>
      <c r="C151" s="184"/>
      <c r="D151" s="185"/>
      <c r="E151" s="185"/>
      <c r="F151" s="185">
        <v>13.29</v>
      </c>
    </row>
    <row r="152" spans="1:6" ht="71.25">
      <c r="A152" s="188">
        <v>30304</v>
      </c>
      <c r="B152" s="188" t="s">
        <v>76</v>
      </c>
      <c r="C152" s="184" t="s">
        <v>21</v>
      </c>
      <c r="D152" s="185">
        <v>92.39</v>
      </c>
      <c r="E152" s="185">
        <v>92.39</v>
      </c>
      <c r="F152" s="185">
        <v>13.56</v>
      </c>
    </row>
    <row r="153" spans="1:6" ht="57">
      <c r="A153" s="188">
        <v>30305</v>
      </c>
      <c r="B153" s="188" t="s">
        <v>77</v>
      </c>
      <c r="C153" s="184" t="s">
        <v>19</v>
      </c>
      <c r="D153" s="185">
        <v>29.52</v>
      </c>
      <c r="E153" s="185">
        <v>29.52</v>
      </c>
      <c r="F153" s="185">
        <v>123.1</v>
      </c>
    </row>
    <row r="154" spans="1:6" ht="57">
      <c r="A154" s="188">
        <v>30306</v>
      </c>
      <c r="B154" s="188" t="s">
        <v>78</v>
      </c>
      <c r="C154" s="184" t="s">
        <v>19</v>
      </c>
      <c r="D154" s="185">
        <v>19.68</v>
      </c>
      <c r="E154" s="185">
        <v>19.68</v>
      </c>
      <c r="F154" s="185">
        <v>92.1</v>
      </c>
    </row>
    <row r="155" spans="1:6" ht="15">
      <c r="A155" s="187">
        <v>4</v>
      </c>
      <c r="B155" s="187" t="s">
        <v>16</v>
      </c>
      <c r="C155" s="184"/>
      <c r="D155" s="185"/>
      <c r="E155" s="185"/>
      <c r="F155" s="185">
        <v>669.73</v>
      </c>
    </row>
    <row r="156" spans="1:6" ht="15">
      <c r="A156" s="187">
        <v>402</v>
      </c>
      <c r="B156" s="187" t="s">
        <v>612</v>
      </c>
      <c r="C156" s="184"/>
      <c r="D156" s="185"/>
      <c r="E156" s="185"/>
      <c r="F156" s="185"/>
    </row>
    <row r="157" spans="1:6" ht="42.75">
      <c r="A157" s="188">
        <v>40202</v>
      </c>
      <c r="B157" s="188" t="s">
        <v>79</v>
      </c>
      <c r="C157" s="184" t="s">
        <v>21</v>
      </c>
      <c r="D157" s="185">
        <v>742.31</v>
      </c>
      <c r="E157" s="185">
        <v>742.31</v>
      </c>
      <c r="F157" s="185">
        <v>841.31</v>
      </c>
    </row>
    <row r="158" spans="1:6" ht="57">
      <c r="A158" s="188">
        <v>40206</v>
      </c>
      <c r="B158" s="188" t="s">
        <v>80</v>
      </c>
      <c r="C158" s="184" t="s">
        <v>20</v>
      </c>
      <c r="D158" s="185">
        <v>89.05</v>
      </c>
      <c r="E158" s="185">
        <v>89.05</v>
      </c>
      <c r="F158" s="185">
        <v>770.11</v>
      </c>
    </row>
    <row r="159" spans="1:6" ht="42.75">
      <c r="A159" s="188">
        <v>40224</v>
      </c>
      <c r="B159" s="188" t="s">
        <v>81</v>
      </c>
      <c r="C159" s="184" t="s">
        <v>21</v>
      </c>
      <c r="D159" s="185">
        <v>808.03</v>
      </c>
      <c r="E159" s="185">
        <v>808.03</v>
      </c>
      <c r="F159" s="185">
        <v>793.36</v>
      </c>
    </row>
    <row r="160" spans="1:6" ht="57">
      <c r="A160" s="188">
        <v>40231</v>
      </c>
      <c r="B160" s="188" t="s">
        <v>82</v>
      </c>
      <c r="C160" s="184" t="s">
        <v>21</v>
      </c>
      <c r="D160" s="185">
        <v>719.84</v>
      </c>
      <c r="E160" s="185">
        <v>719.84</v>
      </c>
      <c r="F160" s="185">
        <v>818.76</v>
      </c>
    </row>
    <row r="161" spans="1:6" ht="42.75">
      <c r="A161" s="188">
        <v>40233</v>
      </c>
      <c r="B161" s="188" t="s">
        <v>83</v>
      </c>
      <c r="C161" s="184" t="s">
        <v>21</v>
      </c>
      <c r="D161" s="185">
        <v>741.74</v>
      </c>
      <c r="E161" s="185">
        <v>741.74</v>
      </c>
      <c r="F161" s="185">
        <v>13.12</v>
      </c>
    </row>
    <row r="162" spans="1:6" ht="42.75">
      <c r="A162" s="188">
        <v>40235</v>
      </c>
      <c r="B162" s="188" t="s">
        <v>84</v>
      </c>
      <c r="C162" s="184" t="s">
        <v>21</v>
      </c>
      <c r="D162" s="185">
        <v>763.08</v>
      </c>
      <c r="E162" s="185">
        <v>763.08</v>
      </c>
      <c r="F162" s="185">
        <v>576.25</v>
      </c>
    </row>
    <row r="163" spans="1:6" ht="42.75">
      <c r="A163" s="188">
        <v>40237</v>
      </c>
      <c r="B163" s="188" t="s">
        <v>85</v>
      </c>
      <c r="C163" s="184" t="s">
        <v>21</v>
      </c>
      <c r="D163" s="185">
        <v>786.25</v>
      </c>
      <c r="E163" s="185">
        <v>786.25</v>
      </c>
      <c r="F163" s="185">
        <v>597.1</v>
      </c>
    </row>
    <row r="164" spans="1:6" ht="57">
      <c r="A164" s="188">
        <v>40238</v>
      </c>
      <c r="B164" s="188" t="s">
        <v>86</v>
      </c>
      <c r="C164" s="184" t="s">
        <v>20</v>
      </c>
      <c r="D164" s="185">
        <v>87</v>
      </c>
      <c r="E164" s="185">
        <v>87</v>
      </c>
      <c r="F164" s="185">
        <v>616.30999999999995</v>
      </c>
    </row>
    <row r="165" spans="1:6" ht="57">
      <c r="A165" s="188">
        <v>40239</v>
      </c>
      <c r="B165" s="188" t="s">
        <v>87</v>
      </c>
      <c r="C165" s="184" t="s">
        <v>21</v>
      </c>
      <c r="D165" s="185">
        <v>713.04</v>
      </c>
      <c r="E165" s="185">
        <v>713.04</v>
      </c>
      <c r="F165" s="185">
        <v>13.29</v>
      </c>
    </row>
    <row r="166" spans="1:6" ht="57">
      <c r="A166" s="188">
        <v>40240</v>
      </c>
      <c r="B166" s="188" t="s">
        <v>88</v>
      </c>
      <c r="C166" s="184" t="s">
        <v>21</v>
      </c>
      <c r="D166" s="185">
        <v>736.95</v>
      </c>
      <c r="E166" s="185">
        <v>736.95</v>
      </c>
      <c r="F166" s="185">
        <v>13.56</v>
      </c>
    </row>
    <row r="167" spans="1:6" ht="42.75">
      <c r="A167" s="188">
        <v>40243</v>
      </c>
      <c r="B167" s="188" t="s">
        <v>89</v>
      </c>
      <c r="C167" s="184" t="s">
        <v>90</v>
      </c>
      <c r="D167" s="185">
        <v>10.53</v>
      </c>
      <c r="E167" s="185">
        <v>10.53</v>
      </c>
      <c r="F167" s="185">
        <v>108.94</v>
      </c>
    </row>
    <row r="168" spans="1:6" ht="42.75">
      <c r="A168" s="188">
        <v>40245</v>
      </c>
      <c r="B168" s="188" t="s">
        <v>91</v>
      </c>
      <c r="C168" s="184" t="s">
        <v>90</v>
      </c>
      <c r="D168" s="185">
        <v>11.24</v>
      </c>
      <c r="E168" s="185">
        <v>11.24</v>
      </c>
      <c r="F168" s="185">
        <v>124.46</v>
      </c>
    </row>
    <row r="169" spans="1:6" ht="42.75">
      <c r="A169" s="188">
        <v>40246</v>
      </c>
      <c r="B169" s="188" t="s">
        <v>92</v>
      </c>
      <c r="C169" s="184" t="s">
        <v>90</v>
      </c>
      <c r="D169" s="185">
        <v>10.91</v>
      </c>
      <c r="E169" s="185">
        <v>10.91</v>
      </c>
      <c r="F169" s="185"/>
    </row>
    <row r="170" spans="1:6" ht="57">
      <c r="A170" s="188">
        <v>40249</v>
      </c>
      <c r="B170" s="188" t="s">
        <v>93</v>
      </c>
      <c r="C170" s="184" t="s">
        <v>20</v>
      </c>
      <c r="D170" s="185">
        <v>146.33000000000001</v>
      </c>
      <c r="E170" s="185">
        <v>146.33000000000001</v>
      </c>
      <c r="F170" s="185">
        <v>126.25</v>
      </c>
    </row>
    <row r="171" spans="1:6" ht="57">
      <c r="A171" s="188">
        <v>40250</v>
      </c>
      <c r="B171" s="188" t="s">
        <v>94</v>
      </c>
      <c r="C171" s="184" t="s">
        <v>20</v>
      </c>
      <c r="D171" s="185">
        <v>109.83</v>
      </c>
      <c r="E171" s="185">
        <v>109.83</v>
      </c>
      <c r="F171" s="185"/>
    </row>
    <row r="172" spans="1:6" ht="57">
      <c r="A172" s="188">
        <v>40253</v>
      </c>
      <c r="B172" s="188" t="s">
        <v>95</v>
      </c>
      <c r="C172" s="184" t="s">
        <v>21</v>
      </c>
      <c r="D172" s="185">
        <v>755.39</v>
      </c>
      <c r="E172" s="185">
        <v>755.39</v>
      </c>
      <c r="F172" s="185">
        <v>118.55</v>
      </c>
    </row>
    <row r="173" spans="1:6" ht="15">
      <c r="A173" s="187">
        <v>403</v>
      </c>
      <c r="B173" s="187" t="s">
        <v>613</v>
      </c>
      <c r="C173" s="184"/>
      <c r="D173" s="185"/>
      <c r="E173" s="185"/>
      <c r="F173" s="185">
        <v>132.63999999999999</v>
      </c>
    </row>
    <row r="174" spans="1:6" ht="42.75">
      <c r="A174" s="188">
        <v>40315</v>
      </c>
      <c r="B174" s="188" t="s">
        <v>81</v>
      </c>
      <c r="C174" s="184" t="s">
        <v>21</v>
      </c>
      <c r="D174" s="185">
        <v>931.35</v>
      </c>
      <c r="E174" s="185">
        <v>931.35</v>
      </c>
      <c r="F174" s="185"/>
    </row>
    <row r="175" spans="1:6" ht="42.75">
      <c r="A175" s="188">
        <v>40320</v>
      </c>
      <c r="B175" s="188" t="s">
        <v>83</v>
      </c>
      <c r="C175" s="184" t="s">
        <v>21</v>
      </c>
      <c r="D175" s="185">
        <v>865.06</v>
      </c>
      <c r="E175" s="185">
        <v>865.06</v>
      </c>
      <c r="F175" s="185">
        <v>78.61</v>
      </c>
    </row>
    <row r="176" spans="1:6" ht="42.75">
      <c r="A176" s="188">
        <v>40322</v>
      </c>
      <c r="B176" s="188" t="s">
        <v>84</v>
      </c>
      <c r="C176" s="184" t="s">
        <v>21</v>
      </c>
      <c r="D176" s="185">
        <v>886.4</v>
      </c>
      <c r="E176" s="185">
        <v>886.4</v>
      </c>
      <c r="F176" s="185"/>
    </row>
    <row r="177" spans="1:6" ht="42.75">
      <c r="A177" s="188">
        <v>40324</v>
      </c>
      <c r="B177" s="188" t="s">
        <v>85</v>
      </c>
      <c r="C177" s="184" t="s">
        <v>21</v>
      </c>
      <c r="D177" s="185">
        <v>909.57</v>
      </c>
      <c r="E177" s="185">
        <v>909.57</v>
      </c>
      <c r="F177" s="186">
        <v>2673.72</v>
      </c>
    </row>
    <row r="178" spans="1:6" ht="42.75">
      <c r="A178" s="188">
        <v>40328</v>
      </c>
      <c r="B178" s="188" t="s">
        <v>89</v>
      </c>
      <c r="C178" s="184" t="s">
        <v>90</v>
      </c>
      <c r="D178" s="185">
        <v>10.53</v>
      </c>
      <c r="E178" s="185">
        <v>10.53</v>
      </c>
      <c r="F178" s="185">
        <v>133.69</v>
      </c>
    </row>
    <row r="179" spans="1:6" ht="57">
      <c r="A179" s="188">
        <v>40329</v>
      </c>
      <c r="B179" s="188" t="s">
        <v>96</v>
      </c>
      <c r="C179" s="184" t="s">
        <v>21</v>
      </c>
      <c r="D179" s="185">
        <v>635.42999999999995</v>
      </c>
      <c r="E179" s="185">
        <v>635.42999999999995</v>
      </c>
      <c r="F179" s="185">
        <v>79.25</v>
      </c>
    </row>
    <row r="180" spans="1:6" ht="57">
      <c r="A180" s="188">
        <v>40330</v>
      </c>
      <c r="B180" s="188" t="s">
        <v>97</v>
      </c>
      <c r="C180" s="184" t="s">
        <v>21</v>
      </c>
      <c r="D180" s="185">
        <v>660.71</v>
      </c>
      <c r="E180" s="185">
        <v>660.71</v>
      </c>
      <c r="F180" s="185">
        <v>23.78</v>
      </c>
    </row>
    <row r="181" spans="1:6" ht="57">
      <c r="A181" s="188">
        <v>40331</v>
      </c>
      <c r="B181" s="188" t="s">
        <v>98</v>
      </c>
      <c r="C181" s="184" t="s">
        <v>21</v>
      </c>
      <c r="D181" s="185">
        <v>680.21</v>
      </c>
      <c r="E181" s="185">
        <v>680.21</v>
      </c>
      <c r="F181" s="185">
        <v>75.459999999999994</v>
      </c>
    </row>
    <row r="182" spans="1:6" ht="42.75">
      <c r="A182" s="188">
        <v>40332</v>
      </c>
      <c r="B182" s="188" t="s">
        <v>99</v>
      </c>
      <c r="C182" s="184" t="s">
        <v>90</v>
      </c>
      <c r="D182" s="185">
        <v>11.24</v>
      </c>
      <c r="E182" s="185">
        <v>11.24</v>
      </c>
      <c r="F182" s="185">
        <v>4.72</v>
      </c>
    </row>
    <row r="183" spans="1:6" ht="42.75">
      <c r="A183" s="188">
        <v>40333</v>
      </c>
      <c r="B183" s="188" t="s">
        <v>92</v>
      </c>
      <c r="C183" s="184" t="s">
        <v>90</v>
      </c>
      <c r="D183" s="185">
        <v>10.91</v>
      </c>
      <c r="E183" s="185">
        <v>10.91</v>
      </c>
      <c r="F183" s="185">
        <v>428.35</v>
      </c>
    </row>
    <row r="184" spans="1:6" ht="71.25">
      <c r="A184" s="188">
        <v>40337</v>
      </c>
      <c r="B184" s="188" t="s">
        <v>100</v>
      </c>
      <c r="C184" s="184" t="s">
        <v>20</v>
      </c>
      <c r="D184" s="185">
        <v>109.15</v>
      </c>
      <c r="E184" s="185">
        <v>109.15</v>
      </c>
      <c r="F184" s="186">
        <v>7982.18</v>
      </c>
    </row>
    <row r="185" spans="1:6" ht="71.25">
      <c r="A185" s="188">
        <v>40339</v>
      </c>
      <c r="B185" s="188" t="s">
        <v>101</v>
      </c>
      <c r="C185" s="184" t="s">
        <v>20</v>
      </c>
      <c r="D185" s="185">
        <v>132.63999999999999</v>
      </c>
      <c r="E185" s="185">
        <v>132.63999999999999</v>
      </c>
      <c r="F185" s="185">
        <v>66.3</v>
      </c>
    </row>
    <row r="186" spans="1:6" ht="15">
      <c r="A186" s="187">
        <v>404</v>
      </c>
      <c r="B186" s="187" t="s">
        <v>614</v>
      </c>
      <c r="C186" s="184"/>
      <c r="D186" s="185"/>
      <c r="E186" s="185"/>
      <c r="F186" s="185">
        <v>15.76</v>
      </c>
    </row>
    <row r="187" spans="1:6" ht="28.5">
      <c r="A187" s="188">
        <v>40405</v>
      </c>
      <c r="B187" s="188" t="s">
        <v>102</v>
      </c>
      <c r="C187" s="184" t="s">
        <v>20</v>
      </c>
      <c r="D187" s="185">
        <v>117.06</v>
      </c>
      <c r="E187" s="185">
        <v>117.06</v>
      </c>
      <c r="F187" s="186">
        <v>3560.59</v>
      </c>
    </row>
    <row r="188" spans="1:6" ht="15">
      <c r="A188" s="187">
        <v>406</v>
      </c>
      <c r="B188" s="187" t="s">
        <v>615</v>
      </c>
      <c r="C188" s="184"/>
      <c r="D188" s="185"/>
      <c r="E188" s="185"/>
      <c r="F188" s="185">
        <v>101.94</v>
      </c>
    </row>
    <row r="189" spans="1:6" ht="71.25">
      <c r="A189" s="188">
        <v>40601</v>
      </c>
      <c r="B189" s="188" t="s">
        <v>21090</v>
      </c>
      <c r="C189" s="184" t="s">
        <v>20</v>
      </c>
      <c r="D189" s="185">
        <v>125.35</v>
      </c>
      <c r="E189" s="185">
        <v>125.35</v>
      </c>
      <c r="F189" s="185"/>
    </row>
    <row r="190" spans="1:6" ht="71.25">
      <c r="A190" s="188">
        <v>40602</v>
      </c>
      <c r="B190" s="188" t="s">
        <v>21091</v>
      </c>
      <c r="C190" s="184" t="s">
        <v>20</v>
      </c>
      <c r="D190" s="185">
        <v>147.88999999999999</v>
      </c>
      <c r="E190" s="185">
        <v>147.88999999999999</v>
      </c>
      <c r="F190" s="185">
        <v>630.29</v>
      </c>
    </row>
    <row r="191" spans="1:6" ht="15">
      <c r="A191" s="187">
        <v>407</v>
      </c>
      <c r="B191" s="187" t="s">
        <v>593</v>
      </c>
      <c r="C191" s="184"/>
      <c r="D191" s="185"/>
      <c r="E191" s="185"/>
      <c r="F191" s="186">
        <v>1013.65</v>
      </c>
    </row>
    <row r="192" spans="1:6" ht="57">
      <c r="A192" s="188">
        <v>40705</v>
      </c>
      <c r="B192" s="188" t="s">
        <v>103</v>
      </c>
      <c r="C192" s="184" t="s">
        <v>23</v>
      </c>
      <c r="D192" s="185">
        <v>52.95</v>
      </c>
      <c r="E192" s="185">
        <v>52.95</v>
      </c>
      <c r="F192" s="186">
        <v>1442.29</v>
      </c>
    </row>
    <row r="193" spans="1:6" ht="15">
      <c r="A193" s="187">
        <v>408</v>
      </c>
      <c r="B193" s="187" t="s">
        <v>616</v>
      </c>
      <c r="C193" s="184"/>
      <c r="D193" s="185"/>
      <c r="E193" s="185"/>
      <c r="F193" s="186">
        <v>1907.7</v>
      </c>
    </row>
    <row r="194" spans="1:6" ht="57">
      <c r="A194" s="188">
        <v>40801</v>
      </c>
      <c r="B194" s="188" t="s">
        <v>21092</v>
      </c>
      <c r="C194" s="184" t="s">
        <v>21</v>
      </c>
      <c r="D194" s="186">
        <v>3295.65</v>
      </c>
      <c r="E194" s="186">
        <v>3295.65</v>
      </c>
      <c r="F194" s="185"/>
    </row>
    <row r="195" spans="1:6" ht="71.25">
      <c r="A195" s="188">
        <v>40802</v>
      </c>
      <c r="B195" s="188" t="s">
        <v>21093</v>
      </c>
      <c r="C195" s="184" t="s">
        <v>20</v>
      </c>
      <c r="D195" s="185">
        <v>164.77</v>
      </c>
      <c r="E195" s="185">
        <v>164.77</v>
      </c>
      <c r="F195" s="185"/>
    </row>
    <row r="196" spans="1:6" ht="85.5">
      <c r="A196" s="188">
        <v>40806</v>
      </c>
      <c r="B196" s="188" t="s">
        <v>21094</v>
      </c>
      <c r="C196" s="184" t="s">
        <v>20</v>
      </c>
      <c r="D196" s="185">
        <v>29.52</v>
      </c>
      <c r="E196" s="185">
        <v>29.52</v>
      </c>
      <c r="F196" s="185">
        <v>144.9</v>
      </c>
    </row>
    <row r="197" spans="1:6" ht="42.75">
      <c r="A197" s="188">
        <v>40807</v>
      </c>
      <c r="B197" s="188" t="s">
        <v>21095</v>
      </c>
      <c r="C197" s="184" t="s">
        <v>20</v>
      </c>
      <c r="D197" s="185">
        <v>78.25</v>
      </c>
      <c r="E197" s="185">
        <v>78.25</v>
      </c>
      <c r="F197" s="185">
        <v>513.80999999999995</v>
      </c>
    </row>
    <row r="198" spans="1:6" ht="28.5">
      <c r="A198" s="188">
        <v>40808</v>
      </c>
      <c r="B198" s="188" t="s">
        <v>21096</v>
      </c>
      <c r="C198" s="184" t="s">
        <v>90</v>
      </c>
      <c r="D198" s="185">
        <v>5.75</v>
      </c>
      <c r="E198" s="185">
        <v>5.75</v>
      </c>
      <c r="F198" s="185">
        <v>183.01</v>
      </c>
    </row>
    <row r="199" spans="1:6" ht="42.75">
      <c r="A199" s="188">
        <v>40809</v>
      </c>
      <c r="B199" s="188" t="s">
        <v>21097</v>
      </c>
      <c r="C199" s="184" t="s">
        <v>20</v>
      </c>
      <c r="D199" s="185">
        <v>437.15</v>
      </c>
      <c r="E199" s="185">
        <v>437.15</v>
      </c>
      <c r="F199" s="185"/>
    </row>
    <row r="200" spans="1:6" ht="42.75">
      <c r="A200" s="188">
        <v>40810</v>
      </c>
      <c r="B200" s="188" t="s">
        <v>21098</v>
      </c>
      <c r="C200" s="184" t="s">
        <v>21</v>
      </c>
      <c r="D200" s="186">
        <v>8196.06</v>
      </c>
      <c r="E200" s="186">
        <v>8196.06</v>
      </c>
      <c r="F200" s="185">
        <v>139.44</v>
      </c>
    </row>
    <row r="201" spans="1:6" ht="57">
      <c r="A201" s="188">
        <v>40813</v>
      </c>
      <c r="B201" s="188" t="s">
        <v>21099</v>
      </c>
      <c r="C201" s="184" t="s">
        <v>20</v>
      </c>
      <c r="D201" s="185">
        <v>71.040000000000006</v>
      </c>
      <c r="E201" s="185">
        <v>71.040000000000006</v>
      </c>
      <c r="F201" s="185">
        <v>461.4</v>
      </c>
    </row>
    <row r="202" spans="1:6" ht="42.75">
      <c r="A202" s="188">
        <v>40816</v>
      </c>
      <c r="B202" s="188" t="s">
        <v>21100</v>
      </c>
      <c r="C202" s="184" t="s">
        <v>20</v>
      </c>
      <c r="D202" s="185">
        <v>44.78</v>
      </c>
      <c r="E202" s="185">
        <v>44.78</v>
      </c>
      <c r="F202" s="185">
        <v>507.61</v>
      </c>
    </row>
    <row r="203" spans="1:6" ht="57">
      <c r="A203" s="188">
        <v>40817</v>
      </c>
      <c r="B203" s="188" t="s">
        <v>104</v>
      </c>
      <c r="C203" s="184" t="s">
        <v>21</v>
      </c>
      <c r="D203" s="186">
        <v>3868.05</v>
      </c>
      <c r="E203" s="186">
        <v>3868.05</v>
      </c>
      <c r="F203" s="185">
        <v>516.44000000000005</v>
      </c>
    </row>
    <row r="204" spans="1:6" ht="42.75">
      <c r="A204" s="188">
        <v>40818</v>
      </c>
      <c r="B204" s="188" t="s">
        <v>105</v>
      </c>
      <c r="C204" s="184" t="s">
        <v>20</v>
      </c>
      <c r="D204" s="185">
        <v>60.28</v>
      </c>
      <c r="E204" s="185">
        <v>60.28</v>
      </c>
      <c r="F204" s="185">
        <v>132.61000000000001</v>
      </c>
    </row>
    <row r="205" spans="1:6" ht="75">
      <c r="A205" s="187">
        <v>409</v>
      </c>
      <c r="B205" s="187" t="s">
        <v>617</v>
      </c>
      <c r="C205" s="184"/>
      <c r="D205" s="185"/>
      <c r="E205" s="185"/>
      <c r="F205" s="185"/>
    </row>
    <row r="206" spans="1:6" ht="156.75">
      <c r="A206" s="188">
        <v>40901</v>
      </c>
      <c r="B206" s="188" t="s">
        <v>21101</v>
      </c>
      <c r="C206" s="184" t="s">
        <v>23</v>
      </c>
      <c r="D206" s="185">
        <v>807.3</v>
      </c>
      <c r="E206" s="185">
        <v>807.3</v>
      </c>
      <c r="F206" s="185">
        <v>10.050000000000001</v>
      </c>
    </row>
    <row r="207" spans="1:6" ht="156.75">
      <c r="A207" s="188">
        <v>40902</v>
      </c>
      <c r="B207" s="188" t="s">
        <v>21102</v>
      </c>
      <c r="C207" s="184" t="s">
        <v>23</v>
      </c>
      <c r="D207" s="186">
        <v>1318.35</v>
      </c>
      <c r="E207" s="186">
        <v>1318.35</v>
      </c>
      <c r="F207" s="185">
        <v>86.62</v>
      </c>
    </row>
    <row r="208" spans="1:6" ht="156.75">
      <c r="A208" s="188">
        <v>40903</v>
      </c>
      <c r="B208" s="188" t="s">
        <v>21103</v>
      </c>
      <c r="C208" s="184" t="s">
        <v>23</v>
      </c>
      <c r="D208" s="186">
        <v>1870.21</v>
      </c>
      <c r="E208" s="186">
        <v>1870.21</v>
      </c>
      <c r="F208" s="185"/>
    </row>
    <row r="209" spans="1:6" ht="156.75">
      <c r="A209" s="188">
        <v>40904</v>
      </c>
      <c r="B209" s="188" t="s">
        <v>21104</v>
      </c>
      <c r="C209" s="184" t="s">
        <v>23</v>
      </c>
      <c r="D209" s="186">
        <v>2522.89</v>
      </c>
      <c r="E209" s="186">
        <v>2522.89</v>
      </c>
      <c r="F209" s="185">
        <v>117.71</v>
      </c>
    </row>
    <row r="210" spans="1:6" ht="15">
      <c r="A210" s="187">
        <v>5</v>
      </c>
      <c r="B210" s="187" t="s">
        <v>618</v>
      </c>
      <c r="C210" s="184"/>
      <c r="D210" s="185"/>
      <c r="E210" s="185"/>
      <c r="F210" s="185">
        <v>233.93</v>
      </c>
    </row>
    <row r="211" spans="1:6" ht="15">
      <c r="A211" s="187">
        <v>501</v>
      </c>
      <c r="B211" s="187" t="s">
        <v>619</v>
      </c>
      <c r="C211" s="184"/>
      <c r="D211" s="185"/>
      <c r="E211" s="185"/>
      <c r="F211" s="185">
        <v>86.53</v>
      </c>
    </row>
    <row r="212" spans="1:6" ht="57">
      <c r="A212" s="188">
        <v>50112</v>
      </c>
      <c r="B212" s="188" t="s">
        <v>21105</v>
      </c>
      <c r="C212" s="184" t="s">
        <v>20</v>
      </c>
      <c r="D212" s="185">
        <v>209.61</v>
      </c>
      <c r="E212" s="185">
        <v>209.61</v>
      </c>
      <c r="F212" s="185"/>
    </row>
    <row r="213" spans="1:6" ht="42.75">
      <c r="A213" s="188">
        <v>50115</v>
      </c>
      <c r="B213" s="188" t="s">
        <v>21106</v>
      </c>
      <c r="C213" s="184" t="s">
        <v>21</v>
      </c>
      <c r="D213" s="185">
        <v>580.66999999999996</v>
      </c>
      <c r="E213" s="185">
        <v>580.66999999999996</v>
      </c>
      <c r="F213" s="185">
        <v>63.76</v>
      </c>
    </row>
    <row r="214" spans="1:6" ht="71.25">
      <c r="A214" s="188">
        <v>50122</v>
      </c>
      <c r="B214" s="188" t="s">
        <v>21107</v>
      </c>
      <c r="C214" s="184" t="s">
        <v>20</v>
      </c>
      <c r="D214" s="185">
        <v>448.17</v>
      </c>
      <c r="E214" s="185">
        <v>448.17</v>
      </c>
      <c r="F214" s="185">
        <v>77.91</v>
      </c>
    </row>
    <row r="215" spans="1:6" ht="15">
      <c r="A215" s="187">
        <v>502</v>
      </c>
      <c r="B215" s="187" t="s">
        <v>620</v>
      </c>
      <c r="C215" s="184"/>
      <c r="D215" s="185"/>
      <c r="E215" s="185"/>
      <c r="F215" s="185">
        <v>90.24</v>
      </c>
    </row>
    <row r="216" spans="1:6" ht="42.75">
      <c r="A216" s="188">
        <v>50205</v>
      </c>
      <c r="B216" s="188" t="s">
        <v>21108</v>
      </c>
      <c r="C216" s="184" t="s">
        <v>20</v>
      </c>
      <c r="D216" s="185">
        <v>426.75</v>
      </c>
      <c r="E216" s="185">
        <v>426.75</v>
      </c>
      <c r="F216" s="185">
        <v>76.010000000000005</v>
      </c>
    </row>
    <row r="217" spans="1:6" ht="42.75">
      <c r="A217" s="188">
        <v>50206</v>
      </c>
      <c r="B217" s="188" t="s">
        <v>21109</v>
      </c>
      <c r="C217" s="184" t="s">
        <v>20</v>
      </c>
      <c r="D217" s="185">
        <v>461.4</v>
      </c>
      <c r="E217" s="185">
        <v>461.4</v>
      </c>
      <c r="F217" s="185">
        <v>63.51</v>
      </c>
    </row>
    <row r="218" spans="1:6" ht="57">
      <c r="A218" s="188">
        <v>50208</v>
      </c>
      <c r="B218" s="188" t="s">
        <v>21110</v>
      </c>
      <c r="C218" s="184" t="s">
        <v>20</v>
      </c>
      <c r="D218" s="185">
        <v>161.13</v>
      </c>
      <c r="E218" s="185">
        <v>161.13</v>
      </c>
      <c r="F218" s="185">
        <v>133.84</v>
      </c>
    </row>
    <row r="219" spans="1:6" ht="99.75">
      <c r="A219" s="188">
        <v>50212</v>
      </c>
      <c r="B219" s="188" t="s">
        <v>21111</v>
      </c>
      <c r="C219" s="184" t="s">
        <v>20</v>
      </c>
      <c r="D219" s="185">
        <v>173</v>
      </c>
      <c r="E219" s="185">
        <v>173</v>
      </c>
      <c r="F219" s="185">
        <v>110.34</v>
      </c>
    </row>
    <row r="220" spans="1:6" ht="99.75">
      <c r="A220" s="188">
        <v>50213</v>
      </c>
      <c r="B220" s="188" t="s">
        <v>21112</v>
      </c>
      <c r="C220" s="184" t="s">
        <v>19</v>
      </c>
      <c r="D220" s="185">
        <v>590.66999999999996</v>
      </c>
      <c r="E220" s="185">
        <v>590.66999999999996</v>
      </c>
      <c r="F220" s="185"/>
    </row>
    <row r="221" spans="1:6" ht="15">
      <c r="A221" s="187">
        <v>503</v>
      </c>
      <c r="B221" s="187" t="s">
        <v>621</v>
      </c>
      <c r="C221" s="184"/>
      <c r="D221" s="185"/>
      <c r="E221" s="185"/>
      <c r="F221" s="185"/>
    </row>
    <row r="222" spans="1:6" ht="57">
      <c r="A222" s="188">
        <v>50301</v>
      </c>
      <c r="B222" s="188" t="s">
        <v>21113</v>
      </c>
      <c r="C222" s="184" t="s">
        <v>23</v>
      </c>
      <c r="D222" s="185">
        <v>41.77</v>
      </c>
      <c r="E222" s="185">
        <v>41.77</v>
      </c>
      <c r="F222" s="185">
        <v>385.56</v>
      </c>
    </row>
    <row r="223" spans="1:6" ht="57">
      <c r="A223" s="188">
        <v>50303</v>
      </c>
      <c r="B223" s="188" t="s">
        <v>21114</v>
      </c>
      <c r="C223" s="184" t="s">
        <v>23</v>
      </c>
      <c r="D223" s="185">
        <v>65.260000000000005</v>
      </c>
      <c r="E223" s="185">
        <v>65.260000000000005</v>
      </c>
      <c r="F223" s="185">
        <v>385.56</v>
      </c>
    </row>
    <row r="224" spans="1:6" ht="15">
      <c r="A224" s="187">
        <v>505</v>
      </c>
      <c r="B224" s="187" t="s">
        <v>622</v>
      </c>
      <c r="C224" s="184"/>
      <c r="D224" s="185"/>
      <c r="E224" s="185"/>
      <c r="F224" s="185">
        <v>385.56</v>
      </c>
    </row>
    <row r="225" spans="1:6" ht="99.75">
      <c r="A225" s="188">
        <v>50501</v>
      </c>
      <c r="B225" s="188" t="s">
        <v>21115</v>
      </c>
      <c r="C225" s="184" t="s">
        <v>20</v>
      </c>
      <c r="D225" s="185">
        <v>141.16999999999999</v>
      </c>
      <c r="E225" s="185">
        <v>141.16999999999999</v>
      </c>
      <c r="F225" s="185">
        <v>19.149999999999999</v>
      </c>
    </row>
    <row r="226" spans="1:6" ht="99.75">
      <c r="A226" s="188">
        <v>50502</v>
      </c>
      <c r="B226" s="188" t="s">
        <v>21116</v>
      </c>
      <c r="C226" s="184" t="s">
        <v>20</v>
      </c>
      <c r="D226" s="185">
        <v>179.55</v>
      </c>
      <c r="E226" s="185">
        <v>179.55</v>
      </c>
      <c r="F226" s="185">
        <v>385.56</v>
      </c>
    </row>
    <row r="227" spans="1:6" ht="85.5">
      <c r="A227" s="188">
        <v>50503</v>
      </c>
      <c r="B227" s="188" t="s">
        <v>21117</v>
      </c>
      <c r="C227" s="184" t="s">
        <v>20</v>
      </c>
      <c r="D227" s="185">
        <v>98.01</v>
      </c>
      <c r="E227" s="185">
        <v>98.01</v>
      </c>
      <c r="F227" s="185">
        <v>82.58</v>
      </c>
    </row>
    <row r="228" spans="1:6" ht="30">
      <c r="A228" s="187">
        <v>506</v>
      </c>
      <c r="B228" s="187" t="s">
        <v>623</v>
      </c>
      <c r="C228" s="184"/>
      <c r="D228" s="185"/>
      <c r="E228" s="185"/>
      <c r="F228" s="185">
        <v>66.900000000000006</v>
      </c>
    </row>
    <row r="229" spans="1:6" ht="99.75">
      <c r="A229" s="188">
        <v>50601</v>
      </c>
      <c r="B229" s="188" t="s">
        <v>21118</v>
      </c>
      <c r="C229" s="184" t="s">
        <v>20</v>
      </c>
      <c r="D229" s="185">
        <v>75.2</v>
      </c>
      <c r="E229" s="185">
        <v>75.2</v>
      </c>
      <c r="F229" s="185">
        <v>20.27</v>
      </c>
    </row>
    <row r="230" spans="1:6" ht="99.75">
      <c r="A230" s="188">
        <v>50602</v>
      </c>
      <c r="B230" s="188" t="s">
        <v>21119</v>
      </c>
      <c r="C230" s="184" t="s">
        <v>20</v>
      </c>
      <c r="D230" s="185">
        <v>86.73</v>
      </c>
      <c r="E230" s="185">
        <v>86.73</v>
      </c>
      <c r="F230" s="185"/>
    </row>
    <row r="231" spans="1:6" ht="99.75">
      <c r="A231" s="188">
        <v>50603</v>
      </c>
      <c r="B231" s="188" t="s">
        <v>21120</v>
      </c>
      <c r="C231" s="184" t="s">
        <v>20</v>
      </c>
      <c r="D231" s="185">
        <v>99.9</v>
      </c>
      <c r="E231" s="185">
        <v>99.9</v>
      </c>
      <c r="F231" s="185">
        <v>9.5</v>
      </c>
    </row>
    <row r="232" spans="1:6" ht="85.5">
      <c r="A232" s="188">
        <v>50605</v>
      </c>
      <c r="B232" s="188" t="s">
        <v>21121</v>
      </c>
      <c r="C232" s="184" t="s">
        <v>20</v>
      </c>
      <c r="D232" s="185">
        <v>66.11</v>
      </c>
      <c r="E232" s="185">
        <v>66.11</v>
      </c>
      <c r="F232" s="185">
        <v>104.62</v>
      </c>
    </row>
    <row r="233" spans="1:6" ht="85.5">
      <c r="A233" s="188">
        <v>50606</v>
      </c>
      <c r="B233" s="188" t="s">
        <v>21122</v>
      </c>
      <c r="C233" s="184" t="s">
        <v>20</v>
      </c>
      <c r="D233" s="185">
        <v>50.1</v>
      </c>
      <c r="E233" s="185">
        <v>50.1</v>
      </c>
      <c r="F233" s="185">
        <v>265.27999999999997</v>
      </c>
    </row>
    <row r="234" spans="1:6" ht="99.75">
      <c r="A234" s="188">
        <v>50607</v>
      </c>
      <c r="B234" s="188" t="s">
        <v>21123</v>
      </c>
      <c r="C234" s="184" t="s">
        <v>20</v>
      </c>
      <c r="D234" s="185">
        <v>131.61000000000001</v>
      </c>
      <c r="E234" s="185">
        <v>131.61000000000001</v>
      </c>
      <c r="F234" s="185">
        <v>76.22</v>
      </c>
    </row>
    <row r="235" spans="1:6" ht="85.5">
      <c r="A235" s="188">
        <v>50608</v>
      </c>
      <c r="B235" s="188" t="s">
        <v>21124</v>
      </c>
      <c r="C235" s="184" t="s">
        <v>20</v>
      </c>
      <c r="D235" s="185">
        <v>99.58</v>
      </c>
      <c r="E235" s="185">
        <v>99.58</v>
      </c>
      <c r="F235" s="185">
        <v>189.31</v>
      </c>
    </row>
    <row r="236" spans="1:6" ht="15">
      <c r="A236" s="187">
        <v>6</v>
      </c>
      <c r="B236" s="187" t="s">
        <v>624</v>
      </c>
      <c r="C236" s="184"/>
      <c r="D236" s="185"/>
      <c r="E236" s="185"/>
      <c r="F236" s="185">
        <v>107.65</v>
      </c>
    </row>
    <row r="237" spans="1:6" ht="15">
      <c r="A237" s="187">
        <v>601</v>
      </c>
      <c r="B237" s="187" t="s">
        <v>625</v>
      </c>
      <c r="C237" s="184"/>
      <c r="D237" s="185"/>
      <c r="E237" s="185"/>
      <c r="F237" s="185">
        <v>98.71</v>
      </c>
    </row>
    <row r="238" spans="1:6" ht="42.75">
      <c r="A238" s="188">
        <v>60101</v>
      </c>
      <c r="B238" s="188" t="s">
        <v>20934</v>
      </c>
      <c r="C238" s="184" t="s">
        <v>19</v>
      </c>
      <c r="D238" s="185">
        <v>376.18</v>
      </c>
      <c r="E238" s="185">
        <v>376.18</v>
      </c>
      <c r="F238" s="185">
        <v>44.04</v>
      </c>
    </row>
    <row r="239" spans="1:6" ht="42.75">
      <c r="A239" s="188">
        <v>60102</v>
      </c>
      <c r="B239" s="188" t="s">
        <v>20935</v>
      </c>
      <c r="C239" s="184" t="s">
        <v>19</v>
      </c>
      <c r="D239" s="185">
        <v>377.52</v>
      </c>
      <c r="E239" s="185">
        <v>377.52</v>
      </c>
      <c r="F239" s="185"/>
    </row>
    <row r="240" spans="1:6" ht="42.75">
      <c r="A240" s="188">
        <v>60103</v>
      </c>
      <c r="B240" s="188" t="s">
        <v>20936</v>
      </c>
      <c r="C240" s="184" t="s">
        <v>19</v>
      </c>
      <c r="D240" s="185">
        <v>378.87</v>
      </c>
      <c r="E240" s="185">
        <v>378.87</v>
      </c>
      <c r="F240" s="185">
        <v>966.43</v>
      </c>
    </row>
    <row r="241" spans="1:6" ht="28.5">
      <c r="A241" s="188">
        <v>60107</v>
      </c>
      <c r="B241" s="188" t="s">
        <v>20937</v>
      </c>
      <c r="C241" s="184" t="s">
        <v>23</v>
      </c>
      <c r="D241" s="185">
        <v>23.29</v>
      </c>
      <c r="E241" s="185">
        <v>23.29</v>
      </c>
      <c r="F241" s="185">
        <v>970.78</v>
      </c>
    </row>
    <row r="242" spans="1:6" ht="42.75">
      <c r="A242" s="188">
        <v>60108</v>
      </c>
      <c r="B242" s="188" t="s">
        <v>20938</v>
      </c>
      <c r="C242" s="184" t="s">
        <v>19</v>
      </c>
      <c r="D242" s="185">
        <v>397.7</v>
      </c>
      <c r="E242" s="185">
        <v>397.7</v>
      </c>
      <c r="F242" s="185">
        <v>975.12</v>
      </c>
    </row>
    <row r="243" spans="1:6" ht="42.75">
      <c r="A243" s="188">
        <v>60110</v>
      </c>
      <c r="B243" s="188" t="s">
        <v>20939</v>
      </c>
      <c r="C243" s="184" t="s">
        <v>23</v>
      </c>
      <c r="D243" s="185">
        <v>81.13</v>
      </c>
      <c r="E243" s="185">
        <v>81.13</v>
      </c>
      <c r="F243" s="186">
        <v>1055.1199999999999</v>
      </c>
    </row>
    <row r="244" spans="1:6" ht="42.75">
      <c r="A244" s="188">
        <v>60112</v>
      </c>
      <c r="B244" s="188" t="s">
        <v>20940</v>
      </c>
      <c r="C244" s="184" t="s">
        <v>23</v>
      </c>
      <c r="D244" s="185">
        <v>67.790000000000006</v>
      </c>
      <c r="E244" s="185">
        <v>67.790000000000006</v>
      </c>
      <c r="F244" s="185"/>
    </row>
    <row r="245" spans="1:6" ht="28.5">
      <c r="A245" s="188">
        <v>60113</v>
      </c>
      <c r="B245" s="188" t="s">
        <v>20941</v>
      </c>
      <c r="C245" s="184" t="s">
        <v>23</v>
      </c>
      <c r="D245" s="185">
        <v>38.130000000000003</v>
      </c>
      <c r="E245" s="185">
        <v>38.130000000000003</v>
      </c>
      <c r="F245" s="185">
        <v>873.35</v>
      </c>
    </row>
    <row r="246" spans="1:6" ht="15">
      <c r="A246" s="187">
        <v>611</v>
      </c>
      <c r="B246" s="187" t="s">
        <v>626</v>
      </c>
      <c r="C246" s="184"/>
      <c r="D246" s="185"/>
      <c r="E246" s="185"/>
      <c r="F246" s="185">
        <v>873.35</v>
      </c>
    </row>
    <row r="247" spans="1:6" ht="28.5">
      <c r="A247" s="188">
        <v>61101</v>
      </c>
      <c r="B247" s="188" t="s">
        <v>20942</v>
      </c>
      <c r="C247" s="184" t="s">
        <v>19</v>
      </c>
      <c r="D247" s="185">
        <v>12.45</v>
      </c>
      <c r="E247" s="185">
        <v>12.45</v>
      </c>
      <c r="F247" s="185">
        <v>873.35</v>
      </c>
    </row>
    <row r="248" spans="1:6" ht="42.75">
      <c r="A248" s="188">
        <v>61102</v>
      </c>
      <c r="B248" s="188" t="s">
        <v>20943</v>
      </c>
      <c r="C248" s="184" t="s">
        <v>19</v>
      </c>
      <c r="D248" s="185">
        <v>128.08000000000001</v>
      </c>
      <c r="E248" s="185">
        <v>128.08000000000001</v>
      </c>
      <c r="F248" s="185">
        <v>873.35</v>
      </c>
    </row>
    <row r="249" spans="1:6" ht="42.75">
      <c r="A249" s="188">
        <v>61103</v>
      </c>
      <c r="B249" s="188" t="s">
        <v>20944</v>
      </c>
      <c r="C249" s="184" t="s">
        <v>19</v>
      </c>
      <c r="D249" s="185">
        <v>343.57</v>
      </c>
      <c r="E249" s="185">
        <v>343.57</v>
      </c>
      <c r="F249" s="185"/>
    </row>
    <row r="250" spans="1:6" ht="28.5">
      <c r="A250" s="188">
        <v>61104</v>
      </c>
      <c r="B250" s="188" t="s">
        <v>20945</v>
      </c>
      <c r="C250" s="184" t="s">
        <v>19</v>
      </c>
      <c r="D250" s="185">
        <v>94.62</v>
      </c>
      <c r="E250" s="185">
        <v>94.62</v>
      </c>
      <c r="F250" s="185">
        <v>972.24</v>
      </c>
    </row>
    <row r="251" spans="1:6" ht="28.5">
      <c r="A251" s="188">
        <v>61106</v>
      </c>
      <c r="B251" s="188" t="s">
        <v>20946</v>
      </c>
      <c r="C251" s="184" t="s">
        <v>19</v>
      </c>
      <c r="D251" s="185">
        <v>147.97</v>
      </c>
      <c r="E251" s="185">
        <v>147.97</v>
      </c>
      <c r="F251" s="186">
        <v>1115.58</v>
      </c>
    </row>
    <row r="252" spans="1:6" ht="28.5">
      <c r="A252" s="188">
        <v>61107</v>
      </c>
      <c r="B252" s="188" t="s">
        <v>20947</v>
      </c>
      <c r="C252" s="184" t="s">
        <v>19</v>
      </c>
      <c r="D252" s="185">
        <v>83.62</v>
      </c>
      <c r="E252" s="185">
        <v>83.62</v>
      </c>
      <c r="F252" s="186">
        <v>1213.9100000000001</v>
      </c>
    </row>
    <row r="253" spans="1:6" ht="42.75">
      <c r="A253" s="188">
        <v>61108</v>
      </c>
      <c r="B253" s="188" t="s">
        <v>20948</v>
      </c>
      <c r="C253" s="184" t="s">
        <v>19</v>
      </c>
      <c r="D253" s="185">
        <v>121.29</v>
      </c>
      <c r="E253" s="185">
        <v>121.29</v>
      </c>
      <c r="F253" s="185"/>
    </row>
    <row r="254" spans="1:6" ht="42.75">
      <c r="A254" s="188">
        <v>61112</v>
      </c>
      <c r="B254" s="188" t="s">
        <v>20949</v>
      </c>
      <c r="C254" s="184" t="s">
        <v>19</v>
      </c>
      <c r="D254" s="185">
        <v>74.900000000000006</v>
      </c>
      <c r="E254" s="185">
        <v>74.900000000000006</v>
      </c>
      <c r="F254" s="186">
        <v>1299.21</v>
      </c>
    </row>
    <row r="255" spans="1:6" ht="75">
      <c r="A255" s="187">
        <v>613</v>
      </c>
      <c r="B255" s="187" t="s">
        <v>627</v>
      </c>
      <c r="C255" s="184"/>
      <c r="D255" s="185"/>
      <c r="E255" s="185"/>
      <c r="F255" s="186">
        <v>1313.9</v>
      </c>
    </row>
    <row r="256" spans="1:6" ht="99.75">
      <c r="A256" s="188">
        <v>61301</v>
      </c>
      <c r="B256" s="188" t="s">
        <v>20950</v>
      </c>
      <c r="C256" s="184" t="s">
        <v>19</v>
      </c>
      <c r="D256" s="185">
        <v>986.84</v>
      </c>
      <c r="E256" s="185">
        <v>986.84</v>
      </c>
      <c r="F256" s="186">
        <v>1417.23</v>
      </c>
    </row>
    <row r="257" spans="1:6" ht="99.75">
      <c r="A257" s="188">
        <v>61302</v>
      </c>
      <c r="B257" s="188" t="s">
        <v>20951</v>
      </c>
      <c r="C257" s="184" t="s">
        <v>19</v>
      </c>
      <c r="D257" s="185">
        <v>993.84</v>
      </c>
      <c r="E257" s="185">
        <v>993.84</v>
      </c>
      <c r="F257" s="185"/>
    </row>
    <row r="258" spans="1:6" ht="99.75">
      <c r="A258" s="188">
        <v>61303</v>
      </c>
      <c r="B258" s="188" t="s">
        <v>20952</v>
      </c>
      <c r="C258" s="184" t="s">
        <v>19</v>
      </c>
      <c r="D258" s="186">
        <v>1000.84</v>
      </c>
      <c r="E258" s="186">
        <v>1000.84</v>
      </c>
      <c r="F258" s="185">
        <v>78.36</v>
      </c>
    </row>
    <row r="259" spans="1:6" ht="99.75">
      <c r="A259" s="188">
        <v>61304</v>
      </c>
      <c r="B259" s="188" t="s">
        <v>20953</v>
      </c>
      <c r="C259" s="184" t="s">
        <v>19</v>
      </c>
      <c r="D259" s="186">
        <v>1055.5899999999999</v>
      </c>
      <c r="E259" s="186">
        <v>1055.5899999999999</v>
      </c>
      <c r="F259" s="185">
        <v>239.02</v>
      </c>
    </row>
    <row r="260" spans="1:6" ht="75">
      <c r="A260" s="187">
        <v>614</v>
      </c>
      <c r="B260" s="187" t="s">
        <v>628</v>
      </c>
      <c r="C260" s="184"/>
      <c r="D260" s="185"/>
      <c r="E260" s="185"/>
      <c r="F260" s="185">
        <v>163.05000000000001</v>
      </c>
    </row>
    <row r="261" spans="1:6" ht="99.75">
      <c r="A261" s="188">
        <v>61401</v>
      </c>
      <c r="B261" s="188" t="s">
        <v>20954</v>
      </c>
      <c r="C261" s="184" t="s">
        <v>19</v>
      </c>
      <c r="D261" s="186">
        <v>1164.9000000000001</v>
      </c>
      <c r="E261" s="186">
        <v>1164.9000000000001</v>
      </c>
      <c r="F261" s="185">
        <v>74.31</v>
      </c>
    </row>
    <row r="262" spans="1:6" ht="99.75">
      <c r="A262" s="188">
        <v>61402</v>
      </c>
      <c r="B262" s="188" t="s">
        <v>20955</v>
      </c>
      <c r="C262" s="184" t="s">
        <v>19</v>
      </c>
      <c r="D262" s="186">
        <v>1164.9000000000001</v>
      </c>
      <c r="E262" s="186">
        <v>1164.9000000000001</v>
      </c>
      <c r="F262" s="185">
        <v>63.17</v>
      </c>
    </row>
    <row r="263" spans="1:6" ht="99.75">
      <c r="A263" s="188">
        <v>61403</v>
      </c>
      <c r="B263" s="188" t="s">
        <v>20956</v>
      </c>
      <c r="C263" s="184" t="s">
        <v>19</v>
      </c>
      <c r="D263" s="186">
        <v>1164.9000000000001</v>
      </c>
      <c r="E263" s="186">
        <v>1164.9000000000001</v>
      </c>
      <c r="F263" s="185">
        <v>8.36</v>
      </c>
    </row>
    <row r="264" spans="1:6" ht="99.75">
      <c r="A264" s="188">
        <v>61404</v>
      </c>
      <c r="B264" s="188" t="s">
        <v>20957</v>
      </c>
      <c r="C264" s="184" t="s">
        <v>19</v>
      </c>
      <c r="D264" s="186">
        <v>1164.9000000000001</v>
      </c>
      <c r="E264" s="186">
        <v>1164.9000000000001</v>
      </c>
      <c r="F264" s="185">
        <v>38.64</v>
      </c>
    </row>
    <row r="265" spans="1:6" ht="45">
      <c r="A265" s="187">
        <v>617</v>
      </c>
      <c r="B265" s="187" t="s">
        <v>629</v>
      </c>
      <c r="C265" s="184"/>
      <c r="D265" s="185"/>
      <c r="E265" s="185"/>
      <c r="F265" s="185">
        <v>67.75</v>
      </c>
    </row>
    <row r="266" spans="1:6" ht="71.25">
      <c r="A266" s="188">
        <v>61701</v>
      </c>
      <c r="B266" s="188" t="s">
        <v>20958</v>
      </c>
      <c r="C266" s="184" t="s">
        <v>19</v>
      </c>
      <c r="D266" s="186">
        <v>1261.6199999999999</v>
      </c>
      <c r="E266" s="186">
        <v>1261.6199999999999</v>
      </c>
      <c r="F266" s="185">
        <v>2.89</v>
      </c>
    </row>
    <row r="267" spans="1:6" ht="71.25">
      <c r="A267" s="188">
        <v>61702</v>
      </c>
      <c r="B267" s="188" t="s">
        <v>20959</v>
      </c>
      <c r="C267" s="184" t="s">
        <v>19</v>
      </c>
      <c r="D267" s="186">
        <v>1319.74</v>
      </c>
      <c r="E267" s="186">
        <v>1319.74</v>
      </c>
      <c r="F267" s="185">
        <v>13.99</v>
      </c>
    </row>
    <row r="268" spans="1:6" ht="71.25">
      <c r="A268" s="188">
        <v>61703</v>
      </c>
      <c r="B268" s="188" t="s">
        <v>20960</v>
      </c>
      <c r="C268" s="184" t="s">
        <v>19</v>
      </c>
      <c r="D268" s="186">
        <v>1372.86</v>
      </c>
      <c r="E268" s="186">
        <v>1372.86</v>
      </c>
      <c r="F268" s="185"/>
    </row>
    <row r="269" spans="1:6" ht="90">
      <c r="A269" s="187">
        <v>619</v>
      </c>
      <c r="B269" s="187" t="s">
        <v>630</v>
      </c>
      <c r="C269" s="184"/>
      <c r="D269" s="185"/>
      <c r="E269" s="185"/>
      <c r="F269" s="185">
        <v>674.72</v>
      </c>
    </row>
    <row r="270" spans="1:6" ht="99.75">
      <c r="A270" s="188">
        <v>61901</v>
      </c>
      <c r="B270" s="188" t="s">
        <v>20961</v>
      </c>
      <c r="C270" s="184" t="s">
        <v>19</v>
      </c>
      <c r="D270" s="186">
        <v>1300.56</v>
      </c>
      <c r="E270" s="186">
        <v>1300.56</v>
      </c>
      <c r="F270" s="185">
        <v>674.72</v>
      </c>
    </row>
    <row r="271" spans="1:6" ht="99.75">
      <c r="A271" s="188">
        <v>61902</v>
      </c>
      <c r="B271" s="188" t="s">
        <v>20962</v>
      </c>
      <c r="C271" s="184" t="s">
        <v>19</v>
      </c>
      <c r="D271" s="186">
        <v>1307.56</v>
      </c>
      <c r="E271" s="186">
        <v>1307.56</v>
      </c>
      <c r="F271" s="185"/>
    </row>
    <row r="272" spans="1:6" ht="99.75">
      <c r="A272" s="188">
        <v>61903</v>
      </c>
      <c r="B272" s="188" t="s">
        <v>20963</v>
      </c>
      <c r="C272" s="184" t="s">
        <v>19</v>
      </c>
      <c r="D272" s="186">
        <v>1421.97</v>
      </c>
      <c r="E272" s="186">
        <v>1421.97</v>
      </c>
      <c r="F272" s="186">
        <v>1345.76</v>
      </c>
    </row>
    <row r="273" spans="1:6" ht="15">
      <c r="A273" s="187">
        <v>622</v>
      </c>
      <c r="B273" s="187" t="s">
        <v>631</v>
      </c>
      <c r="C273" s="184"/>
      <c r="D273" s="185"/>
      <c r="E273" s="185"/>
      <c r="F273" s="186">
        <v>1389.94</v>
      </c>
    </row>
    <row r="274" spans="1:6" ht="42.75">
      <c r="A274" s="188">
        <v>62201</v>
      </c>
      <c r="B274" s="188" t="s">
        <v>20964</v>
      </c>
      <c r="C274" s="184" t="s">
        <v>19</v>
      </c>
      <c r="D274" s="185">
        <v>96.06</v>
      </c>
      <c r="E274" s="185">
        <v>96.06</v>
      </c>
      <c r="F274" s="186">
        <v>1455.45</v>
      </c>
    </row>
    <row r="275" spans="1:6" ht="42.75">
      <c r="A275" s="188">
        <v>62202</v>
      </c>
      <c r="B275" s="188" t="s">
        <v>20965</v>
      </c>
      <c r="C275" s="184" t="s">
        <v>19</v>
      </c>
      <c r="D275" s="185">
        <v>96.06</v>
      </c>
      <c r="E275" s="185">
        <v>96.06</v>
      </c>
      <c r="F275" s="186">
        <v>1528.28</v>
      </c>
    </row>
    <row r="276" spans="1:6" ht="42.75">
      <c r="A276" s="188">
        <v>62203</v>
      </c>
      <c r="B276" s="188" t="s">
        <v>20966</v>
      </c>
      <c r="C276" s="184" t="s">
        <v>19</v>
      </c>
      <c r="D276" s="185">
        <v>115.95</v>
      </c>
      <c r="E276" s="185">
        <v>115.95</v>
      </c>
      <c r="F276" s="186">
        <v>2572.86</v>
      </c>
    </row>
    <row r="277" spans="1:6" ht="42.75">
      <c r="A277" s="188">
        <v>62204</v>
      </c>
      <c r="B277" s="188" t="s">
        <v>20967</v>
      </c>
      <c r="C277" s="184" t="s">
        <v>19</v>
      </c>
      <c r="D277" s="185">
        <v>90.54</v>
      </c>
      <c r="E277" s="185">
        <v>90.54</v>
      </c>
      <c r="F277" s="185"/>
    </row>
    <row r="278" spans="1:6" ht="28.5">
      <c r="A278" s="188">
        <v>62205</v>
      </c>
      <c r="B278" s="188" t="s">
        <v>20968</v>
      </c>
      <c r="C278" s="184" t="s">
        <v>19</v>
      </c>
      <c r="D278" s="185">
        <v>78.69</v>
      </c>
      <c r="E278" s="185">
        <v>78.69</v>
      </c>
      <c r="F278" s="185"/>
    </row>
    <row r="279" spans="1:6" ht="28.5">
      <c r="A279" s="188">
        <v>62206</v>
      </c>
      <c r="B279" s="188" t="s">
        <v>20969</v>
      </c>
      <c r="C279" s="184" t="s">
        <v>19</v>
      </c>
      <c r="D279" s="185">
        <v>11.42</v>
      </c>
      <c r="E279" s="185">
        <v>11.42</v>
      </c>
      <c r="F279" s="185">
        <v>780</v>
      </c>
    </row>
    <row r="280" spans="1:6" ht="42.75">
      <c r="A280" s="188">
        <v>62207</v>
      </c>
      <c r="B280" s="188" t="s">
        <v>20970</v>
      </c>
      <c r="C280" s="184" t="s">
        <v>19</v>
      </c>
      <c r="D280" s="185">
        <v>68.319999999999993</v>
      </c>
      <c r="E280" s="185">
        <v>68.319999999999993</v>
      </c>
      <c r="F280" s="185">
        <v>136.69</v>
      </c>
    </row>
    <row r="281" spans="1:6" ht="28.5">
      <c r="A281" s="188">
        <v>62208</v>
      </c>
      <c r="B281" s="188" t="s">
        <v>20971</v>
      </c>
      <c r="C281" s="184" t="s">
        <v>19</v>
      </c>
      <c r="D281" s="185">
        <v>82.56</v>
      </c>
      <c r="E281" s="185">
        <v>82.56</v>
      </c>
      <c r="F281" s="185">
        <v>607.11</v>
      </c>
    </row>
    <row r="282" spans="1:6" ht="28.5">
      <c r="A282" s="188">
        <v>62211</v>
      </c>
      <c r="B282" s="188" t="s">
        <v>20972</v>
      </c>
      <c r="C282" s="184" t="s">
        <v>23</v>
      </c>
      <c r="D282" s="185">
        <v>3.49</v>
      </c>
      <c r="E282" s="185">
        <v>3.49</v>
      </c>
      <c r="F282" s="185">
        <v>366.41</v>
      </c>
    </row>
    <row r="283" spans="1:6" ht="57">
      <c r="A283" s="188">
        <v>62212</v>
      </c>
      <c r="B283" s="188" t="s">
        <v>20973</v>
      </c>
      <c r="C283" s="184" t="s">
        <v>23</v>
      </c>
      <c r="D283" s="185">
        <v>17.04</v>
      </c>
      <c r="E283" s="185">
        <v>17.04</v>
      </c>
      <c r="F283" s="185">
        <v>741.46</v>
      </c>
    </row>
    <row r="284" spans="1:6" ht="75">
      <c r="A284" s="187">
        <v>623</v>
      </c>
      <c r="B284" s="187" t="s">
        <v>632</v>
      </c>
      <c r="C284" s="184"/>
      <c r="D284" s="185"/>
      <c r="E284" s="185"/>
      <c r="F284" s="185">
        <v>927.41</v>
      </c>
    </row>
    <row r="285" spans="1:6" ht="99.75">
      <c r="A285" s="188">
        <v>62301</v>
      </c>
      <c r="B285" s="188" t="s">
        <v>20974</v>
      </c>
      <c r="C285" s="184" t="s">
        <v>19</v>
      </c>
      <c r="D285" s="185">
        <v>911.17</v>
      </c>
      <c r="E285" s="185">
        <v>911.17</v>
      </c>
      <c r="F285" s="185"/>
    </row>
    <row r="286" spans="1:6" ht="99.75">
      <c r="A286" s="188">
        <v>62302</v>
      </c>
      <c r="B286" s="188" t="s">
        <v>20975</v>
      </c>
      <c r="C286" s="184" t="s">
        <v>19</v>
      </c>
      <c r="D286" s="185">
        <v>917.57</v>
      </c>
      <c r="E286" s="185">
        <v>917.57</v>
      </c>
      <c r="F286" s="185">
        <v>516.91</v>
      </c>
    </row>
    <row r="287" spans="1:6" ht="75">
      <c r="A287" s="187">
        <v>625</v>
      </c>
      <c r="B287" s="187" t="s">
        <v>7470</v>
      </c>
      <c r="C287" s="184"/>
      <c r="D287" s="185"/>
      <c r="E287" s="185"/>
      <c r="F287" s="185">
        <v>603.21</v>
      </c>
    </row>
    <row r="288" spans="1:6" ht="99.75">
      <c r="A288" s="188">
        <v>62501</v>
      </c>
      <c r="B288" s="188" t="s">
        <v>20976</v>
      </c>
      <c r="C288" s="184" t="s">
        <v>19</v>
      </c>
      <c r="D288" s="186">
        <v>1564.08</v>
      </c>
      <c r="E288" s="186">
        <v>1564.08</v>
      </c>
      <c r="F288" s="185">
        <v>435.01</v>
      </c>
    </row>
    <row r="289" spans="1:6" ht="99.75">
      <c r="A289" s="188">
        <v>62502</v>
      </c>
      <c r="B289" s="188" t="s">
        <v>20977</v>
      </c>
      <c r="C289" s="184" t="s">
        <v>19</v>
      </c>
      <c r="D289" s="186">
        <v>1621.08</v>
      </c>
      <c r="E289" s="186">
        <v>1621.08</v>
      </c>
      <c r="F289" s="185">
        <v>998.85</v>
      </c>
    </row>
    <row r="290" spans="1:6" ht="99.75">
      <c r="A290" s="188">
        <v>62503</v>
      </c>
      <c r="B290" s="188" t="s">
        <v>20978</v>
      </c>
      <c r="C290" s="184" t="s">
        <v>19</v>
      </c>
      <c r="D290" s="186">
        <v>1673.08</v>
      </c>
      <c r="E290" s="186">
        <v>1673.08</v>
      </c>
      <c r="F290" s="185">
        <v>288.02</v>
      </c>
    </row>
    <row r="291" spans="1:6" ht="99.75">
      <c r="A291" s="188">
        <v>62504</v>
      </c>
      <c r="B291" s="188" t="s">
        <v>20979</v>
      </c>
      <c r="C291" s="184" t="s">
        <v>19</v>
      </c>
      <c r="D291" s="186">
        <v>1793.34</v>
      </c>
      <c r="E291" s="186">
        <v>1793.34</v>
      </c>
      <c r="F291" s="185"/>
    </row>
    <row r="292" spans="1:6" ht="99.75">
      <c r="A292" s="188">
        <v>62505</v>
      </c>
      <c r="B292" s="188" t="s">
        <v>20980</v>
      </c>
      <c r="C292" s="184" t="s">
        <v>19</v>
      </c>
      <c r="D292" s="186">
        <v>3104.08</v>
      </c>
      <c r="E292" s="186">
        <v>3104.08</v>
      </c>
      <c r="F292" s="185">
        <v>23.78</v>
      </c>
    </row>
    <row r="293" spans="1:6" ht="15">
      <c r="A293" s="187">
        <v>7</v>
      </c>
      <c r="B293" s="187" t="s">
        <v>633</v>
      </c>
      <c r="C293" s="184"/>
      <c r="D293" s="185"/>
      <c r="E293" s="185"/>
      <c r="F293" s="185"/>
    </row>
    <row r="294" spans="1:6" ht="15">
      <c r="A294" s="187">
        <v>711</v>
      </c>
      <c r="B294" s="187" t="s">
        <v>634</v>
      </c>
      <c r="C294" s="184"/>
      <c r="D294" s="185"/>
      <c r="E294" s="185"/>
      <c r="F294" s="185"/>
    </row>
    <row r="295" spans="1:6" ht="57">
      <c r="A295" s="188">
        <v>71101</v>
      </c>
      <c r="B295" s="188" t="s">
        <v>106</v>
      </c>
      <c r="C295" s="184" t="s">
        <v>20</v>
      </c>
      <c r="D295" s="185">
        <v>661.79</v>
      </c>
      <c r="E295" s="185">
        <v>661.79</v>
      </c>
      <c r="F295" s="185">
        <v>315.73</v>
      </c>
    </row>
    <row r="296" spans="1:6" ht="42.75">
      <c r="A296" s="188">
        <v>71103</v>
      </c>
      <c r="B296" s="188" t="s">
        <v>107</v>
      </c>
      <c r="C296" s="184" t="s">
        <v>20</v>
      </c>
      <c r="D296" s="185">
        <v>118.87</v>
      </c>
      <c r="E296" s="185">
        <v>118.87</v>
      </c>
      <c r="F296" s="185">
        <v>340.92</v>
      </c>
    </row>
    <row r="297" spans="1:6" ht="28.5">
      <c r="A297" s="188">
        <v>71104</v>
      </c>
      <c r="B297" s="188" t="s">
        <v>108</v>
      </c>
      <c r="C297" s="184" t="s">
        <v>20</v>
      </c>
      <c r="D297" s="185">
        <v>614.33000000000004</v>
      </c>
      <c r="E297" s="185">
        <v>614.33000000000004</v>
      </c>
      <c r="F297" s="186">
        <v>1393.61</v>
      </c>
    </row>
    <row r="298" spans="1:6" ht="28.5">
      <c r="A298" s="188">
        <v>71105</v>
      </c>
      <c r="B298" s="188" t="s">
        <v>109</v>
      </c>
      <c r="C298" s="184" t="s">
        <v>20</v>
      </c>
      <c r="D298" s="185">
        <v>382.66</v>
      </c>
      <c r="E298" s="185">
        <v>382.66</v>
      </c>
      <c r="F298" s="185"/>
    </row>
    <row r="299" spans="1:6" ht="28.5">
      <c r="A299" s="188">
        <v>71106</v>
      </c>
      <c r="B299" s="188" t="s">
        <v>110</v>
      </c>
      <c r="C299" s="184" t="s">
        <v>20</v>
      </c>
      <c r="D299" s="185">
        <v>753.9</v>
      </c>
      <c r="E299" s="185">
        <v>753.9</v>
      </c>
      <c r="F299" s="185">
        <v>711.46</v>
      </c>
    </row>
    <row r="300" spans="1:6" ht="28.5">
      <c r="A300" s="188">
        <v>71107</v>
      </c>
      <c r="B300" s="188" t="s">
        <v>111</v>
      </c>
      <c r="C300" s="184" t="s">
        <v>20</v>
      </c>
      <c r="D300" s="185">
        <v>806.23</v>
      </c>
      <c r="E300" s="185">
        <v>806.23</v>
      </c>
      <c r="F300" s="185">
        <v>867.79</v>
      </c>
    </row>
    <row r="301" spans="1:6" ht="15">
      <c r="A301" s="187">
        <v>717</v>
      </c>
      <c r="B301" s="187" t="s">
        <v>635</v>
      </c>
      <c r="C301" s="184"/>
      <c r="D301" s="185"/>
      <c r="E301" s="185"/>
      <c r="F301" s="185">
        <v>715.83</v>
      </c>
    </row>
    <row r="302" spans="1:6" ht="57">
      <c r="A302" s="188">
        <v>71701</v>
      </c>
      <c r="B302" s="188" t="s">
        <v>112</v>
      </c>
      <c r="C302" s="184" t="s">
        <v>20</v>
      </c>
      <c r="D302" s="185">
        <v>672.4</v>
      </c>
      <c r="E302" s="185">
        <v>672.4</v>
      </c>
      <c r="F302" s="185"/>
    </row>
    <row r="303" spans="1:6" ht="42.75">
      <c r="A303" s="188">
        <v>71702</v>
      </c>
      <c r="B303" s="188" t="s">
        <v>113</v>
      </c>
      <c r="C303" s="184" t="s">
        <v>20</v>
      </c>
      <c r="D303" s="185">
        <v>664.65</v>
      </c>
      <c r="E303" s="185">
        <v>664.65</v>
      </c>
      <c r="F303" s="185"/>
    </row>
    <row r="304" spans="1:6" ht="57">
      <c r="A304" s="188">
        <v>71703</v>
      </c>
      <c r="B304" s="188" t="s">
        <v>114</v>
      </c>
      <c r="C304" s="184" t="s">
        <v>20</v>
      </c>
      <c r="D304" s="185">
        <v>626.59</v>
      </c>
      <c r="E304" s="185">
        <v>626.59</v>
      </c>
      <c r="F304" s="185">
        <v>217.08</v>
      </c>
    </row>
    <row r="305" spans="1:6" ht="42.75">
      <c r="A305" s="188">
        <v>71704</v>
      </c>
      <c r="B305" s="188" t="s">
        <v>115</v>
      </c>
      <c r="C305" s="184" t="s">
        <v>20</v>
      </c>
      <c r="D305" s="186">
        <v>1014.09</v>
      </c>
      <c r="E305" s="186">
        <v>1014.09</v>
      </c>
      <c r="F305" s="185">
        <v>113.03</v>
      </c>
    </row>
    <row r="306" spans="1:6" ht="42.75">
      <c r="A306" s="188">
        <v>71706</v>
      </c>
      <c r="B306" s="188" t="s">
        <v>116</v>
      </c>
      <c r="C306" s="184" t="s">
        <v>20</v>
      </c>
      <c r="D306" s="185">
        <v>316.73</v>
      </c>
      <c r="E306" s="185">
        <v>316.73</v>
      </c>
      <c r="F306" s="185">
        <v>112.09</v>
      </c>
    </row>
    <row r="307" spans="1:6" ht="15">
      <c r="A307" s="187">
        <v>718</v>
      </c>
      <c r="B307" s="187" t="s">
        <v>631</v>
      </c>
      <c r="C307" s="184"/>
      <c r="D307" s="185"/>
      <c r="E307" s="185"/>
      <c r="F307" s="185">
        <v>408.73</v>
      </c>
    </row>
    <row r="308" spans="1:6" ht="28.5">
      <c r="A308" s="188">
        <v>71801</v>
      </c>
      <c r="B308" s="188" t="s">
        <v>117</v>
      </c>
      <c r="C308" s="184" t="s">
        <v>20</v>
      </c>
      <c r="D308" s="185">
        <v>29.52</v>
      </c>
      <c r="E308" s="185">
        <v>29.52</v>
      </c>
      <c r="F308" s="185">
        <v>280.55</v>
      </c>
    </row>
    <row r="309" spans="1:6" ht="15">
      <c r="A309" s="187">
        <v>8</v>
      </c>
      <c r="B309" s="187" t="s">
        <v>636</v>
      </c>
      <c r="C309" s="184"/>
      <c r="D309" s="185"/>
      <c r="E309" s="185"/>
      <c r="F309" s="185"/>
    </row>
    <row r="310" spans="1:6" ht="15">
      <c r="A310" s="187">
        <v>801</v>
      </c>
      <c r="B310" s="187" t="s">
        <v>637</v>
      </c>
      <c r="C310" s="184"/>
      <c r="D310" s="185"/>
      <c r="E310" s="185"/>
      <c r="F310" s="185">
        <v>60.09</v>
      </c>
    </row>
    <row r="311" spans="1:6" ht="28.5">
      <c r="A311" s="188">
        <v>80102</v>
      </c>
      <c r="B311" s="188" t="s">
        <v>118</v>
      </c>
      <c r="C311" s="184" t="s">
        <v>20</v>
      </c>
      <c r="D311" s="185">
        <v>270.73</v>
      </c>
      <c r="E311" s="185">
        <v>270.73</v>
      </c>
      <c r="F311" s="185">
        <v>85.47</v>
      </c>
    </row>
    <row r="312" spans="1:6" ht="28.5">
      <c r="A312" s="188">
        <v>80103</v>
      </c>
      <c r="B312" s="188" t="s">
        <v>119</v>
      </c>
      <c r="C312" s="184" t="s">
        <v>20</v>
      </c>
      <c r="D312" s="185">
        <v>345.42</v>
      </c>
      <c r="E312" s="185">
        <v>345.42</v>
      </c>
      <c r="F312" s="185">
        <v>97.71</v>
      </c>
    </row>
    <row r="313" spans="1:6" ht="14.25">
      <c r="A313" s="188">
        <v>80107</v>
      </c>
      <c r="B313" s="188" t="s">
        <v>120</v>
      </c>
      <c r="C313" s="184" t="s">
        <v>20</v>
      </c>
      <c r="D313" s="185">
        <v>992.35</v>
      </c>
      <c r="E313" s="185">
        <v>992.35</v>
      </c>
      <c r="F313" s="185">
        <v>161.4</v>
      </c>
    </row>
    <row r="314" spans="1:6" ht="15">
      <c r="A314" s="187">
        <v>802</v>
      </c>
      <c r="B314" s="187" t="s">
        <v>638</v>
      </c>
      <c r="C314" s="184"/>
      <c r="D314" s="185"/>
      <c r="E314" s="185"/>
      <c r="F314" s="185">
        <v>125.75</v>
      </c>
    </row>
    <row r="315" spans="1:6" ht="57">
      <c r="A315" s="188">
        <v>80201</v>
      </c>
      <c r="B315" s="188" t="s">
        <v>121</v>
      </c>
      <c r="C315" s="184" t="s">
        <v>20</v>
      </c>
      <c r="D315" s="185">
        <v>710.66</v>
      </c>
      <c r="E315" s="185">
        <v>710.66</v>
      </c>
      <c r="F315" s="185">
        <v>33.17</v>
      </c>
    </row>
    <row r="316" spans="1:6" ht="57">
      <c r="A316" s="188">
        <v>80202</v>
      </c>
      <c r="B316" s="188" t="s">
        <v>122</v>
      </c>
      <c r="C316" s="184" t="s">
        <v>20</v>
      </c>
      <c r="D316" s="185">
        <v>843.04</v>
      </c>
      <c r="E316" s="185">
        <v>843.04</v>
      </c>
      <c r="F316" s="185">
        <v>92.32</v>
      </c>
    </row>
    <row r="317" spans="1:6" ht="57">
      <c r="A317" s="188">
        <v>80203</v>
      </c>
      <c r="B317" s="188" t="s">
        <v>123</v>
      </c>
      <c r="C317" s="184" t="s">
        <v>20</v>
      </c>
      <c r="D317" s="185">
        <v>745.88</v>
      </c>
      <c r="E317" s="185">
        <v>745.88</v>
      </c>
      <c r="F317" s="185">
        <v>96.9</v>
      </c>
    </row>
    <row r="318" spans="1:6" ht="15">
      <c r="A318" s="187">
        <v>9</v>
      </c>
      <c r="B318" s="187" t="s">
        <v>6</v>
      </c>
      <c r="C318" s="184"/>
      <c r="D318" s="185"/>
      <c r="E318" s="185"/>
      <c r="F318" s="185">
        <v>88.58</v>
      </c>
    </row>
    <row r="319" spans="1:6" ht="15">
      <c r="A319" s="187">
        <v>901</v>
      </c>
      <c r="B319" s="187" t="s">
        <v>639</v>
      </c>
      <c r="C319" s="184"/>
      <c r="D319" s="185"/>
      <c r="E319" s="185"/>
      <c r="F319" s="185"/>
    </row>
    <row r="320" spans="1:6" ht="85.5">
      <c r="A320" s="188">
        <v>90101</v>
      </c>
      <c r="B320" s="188" t="s">
        <v>124</v>
      </c>
      <c r="C320" s="184" t="s">
        <v>20</v>
      </c>
      <c r="D320" s="185">
        <v>227.9</v>
      </c>
      <c r="E320" s="185">
        <v>227.9</v>
      </c>
      <c r="F320" s="185">
        <v>117.94</v>
      </c>
    </row>
    <row r="321" spans="1:6" ht="71.25">
      <c r="A321" s="188">
        <v>90102</v>
      </c>
      <c r="B321" s="188" t="s">
        <v>125</v>
      </c>
      <c r="C321" s="184" t="s">
        <v>20</v>
      </c>
      <c r="D321" s="185">
        <v>110.3</v>
      </c>
      <c r="E321" s="185">
        <v>110.3</v>
      </c>
      <c r="F321" s="185">
        <v>37.81</v>
      </c>
    </row>
    <row r="322" spans="1:6" ht="57">
      <c r="A322" s="188">
        <v>90103</v>
      </c>
      <c r="B322" s="188" t="s">
        <v>126</v>
      </c>
      <c r="C322" s="184" t="s">
        <v>20</v>
      </c>
      <c r="D322" s="185">
        <v>109.3</v>
      </c>
      <c r="E322" s="185">
        <v>109.3</v>
      </c>
      <c r="F322" s="185">
        <v>281.18</v>
      </c>
    </row>
    <row r="323" spans="1:6" ht="71.25">
      <c r="A323" s="188">
        <v>90104</v>
      </c>
      <c r="B323" s="188" t="s">
        <v>127</v>
      </c>
      <c r="C323" s="184" t="s">
        <v>20</v>
      </c>
      <c r="D323" s="185">
        <v>401.31</v>
      </c>
      <c r="E323" s="185">
        <v>401.31</v>
      </c>
      <c r="F323" s="185">
        <v>213.72</v>
      </c>
    </row>
    <row r="324" spans="1:6" ht="71.25">
      <c r="A324" s="188">
        <v>90105</v>
      </c>
      <c r="B324" s="188" t="s">
        <v>128</v>
      </c>
      <c r="C324" s="184" t="s">
        <v>20</v>
      </c>
      <c r="D324" s="185">
        <v>276.64999999999998</v>
      </c>
      <c r="E324" s="185">
        <v>276.64999999999998</v>
      </c>
      <c r="F324" s="185">
        <v>56.21</v>
      </c>
    </row>
    <row r="325" spans="1:6" ht="15">
      <c r="A325" s="187">
        <v>902</v>
      </c>
      <c r="B325" s="187" t="s">
        <v>640</v>
      </c>
      <c r="C325" s="184"/>
      <c r="D325" s="185"/>
      <c r="E325" s="185"/>
      <c r="F325" s="185"/>
    </row>
    <row r="326" spans="1:6" ht="42.75">
      <c r="A326" s="188">
        <v>90202</v>
      </c>
      <c r="B326" s="188" t="s">
        <v>129</v>
      </c>
      <c r="C326" s="184" t="s">
        <v>20</v>
      </c>
      <c r="D326" s="185">
        <v>53.04</v>
      </c>
      <c r="E326" s="185">
        <v>53.04</v>
      </c>
      <c r="F326" s="185">
        <v>123.8</v>
      </c>
    </row>
    <row r="327" spans="1:6" ht="42.75">
      <c r="A327" s="188">
        <v>90203</v>
      </c>
      <c r="B327" s="188" t="s">
        <v>130</v>
      </c>
      <c r="C327" s="184" t="s">
        <v>20</v>
      </c>
      <c r="D327" s="185">
        <v>75.31</v>
      </c>
      <c r="E327" s="185">
        <v>75.31</v>
      </c>
      <c r="F327" s="185"/>
    </row>
    <row r="328" spans="1:6" ht="42.75">
      <c r="A328" s="188">
        <v>90206</v>
      </c>
      <c r="B328" s="188" t="s">
        <v>131</v>
      </c>
      <c r="C328" s="184" t="s">
        <v>20</v>
      </c>
      <c r="D328" s="185">
        <v>91.1</v>
      </c>
      <c r="E328" s="185">
        <v>91.1</v>
      </c>
      <c r="F328" s="185">
        <v>60.47</v>
      </c>
    </row>
    <row r="329" spans="1:6" ht="57">
      <c r="A329" s="188">
        <v>90211</v>
      </c>
      <c r="B329" s="188" t="s">
        <v>132</v>
      </c>
      <c r="C329" s="184" t="s">
        <v>20</v>
      </c>
      <c r="D329" s="185">
        <v>205.78</v>
      </c>
      <c r="E329" s="185">
        <v>205.78</v>
      </c>
      <c r="F329" s="185">
        <v>20.72</v>
      </c>
    </row>
    <row r="330" spans="1:6" ht="42.75">
      <c r="A330" s="188">
        <v>90212</v>
      </c>
      <c r="B330" s="188" t="s">
        <v>133</v>
      </c>
      <c r="C330" s="184" t="s">
        <v>20</v>
      </c>
      <c r="D330" s="185">
        <v>144.32</v>
      </c>
      <c r="E330" s="185">
        <v>144.32</v>
      </c>
      <c r="F330" s="185">
        <v>17.149999999999999</v>
      </c>
    </row>
    <row r="331" spans="1:6" ht="28.5">
      <c r="A331" s="188">
        <v>90215</v>
      </c>
      <c r="B331" s="188" t="s">
        <v>134</v>
      </c>
      <c r="C331" s="184" t="s">
        <v>23</v>
      </c>
      <c r="D331" s="185">
        <v>33.450000000000003</v>
      </c>
      <c r="E331" s="185">
        <v>33.450000000000003</v>
      </c>
      <c r="F331" s="185">
        <v>85.37</v>
      </c>
    </row>
    <row r="332" spans="1:6" ht="28.5">
      <c r="A332" s="188">
        <v>90216</v>
      </c>
      <c r="B332" s="188" t="s">
        <v>135</v>
      </c>
      <c r="C332" s="184" t="s">
        <v>23</v>
      </c>
      <c r="D332" s="185">
        <v>95.98</v>
      </c>
      <c r="E332" s="185">
        <v>95.98</v>
      </c>
      <c r="F332" s="185">
        <v>46.28</v>
      </c>
    </row>
    <row r="333" spans="1:6" ht="28.5">
      <c r="A333" s="188">
        <v>90219</v>
      </c>
      <c r="B333" s="188" t="s">
        <v>136</v>
      </c>
      <c r="C333" s="184" t="s">
        <v>20</v>
      </c>
      <c r="D333" s="185">
        <v>90.9</v>
      </c>
      <c r="E333" s="185">
        <v>90.9</v>
      </c>
      <c r="F333" s="185">
        <v>21.79</v>
      </c>
    </row>
    <row r="334" spans="1:6" ht="71.25">
      <c r="A334" s="188">
        <v>90228</v>
      </c>
      <c r="B334" s="188" t="s">
        <v>21491</v>
      </c>
      <c r="C334" s="184" t="s">
        <v>20</v>
      </c>
      <c r="D334" s="185">
        <v>91.17</v>
      </c>
      <c r="E334" s="185">
        <v>91.17</v>
      </c>
      <c r="F334" s="185"/>
    </row>
    <row r="335" spans="1:6" ht="15">
      <c r="A335" s="187">
        <v>903</v>
      </c>
      <c r="B335" s="187" t="s">
        <v>641</v>
      </c>
      <c r="C335" s="184"/>
      <c r="D335" s="185"/>
      <c r="E335" s="185"/>
      <c r="F335" s="185"/>
    </row>
    <row r="336" spans="1:6" ht="28.5">
      <c r="A336" s="188">
        <v>90302</v>
      </c>
      <c r="B336" s="188" t="s">
        <v>137</v>
      </c>
      <c r="C336" s="184" t="s">
        <v>23</v>
      </c>
      <c r="D336" s="185">
        <v>39.94</v>
      </c>
      <c r="E336" s="185">
        <v>39.94</v>
      </c>
      <c r="F336" s="185">
        <v>77.459999999999994</v>
      </c>
    </row>
    <row r="337" spans="1:6" ht="42.75">
      <c r="A337" s="188">
        <v>90305</v>
      </c>
      <c r="B337" s="188" t="s">
        <v>138</v>
      </c>
      <c r="C337" s="184" t="s">
        <v>23</v>
      </c>
      <c r="D337" s="185">
        <v>280.2</v>
      </c>
      <c r="E337" s="185">
        <v>280.2</v>
      </c>
      <c r="F337" s="185">
        <v>276.67</v>
      </c>
    </row>
    <row r="338" spans="1:6" ht="57">
      <c r="A338" s="188">
        <v>90306</v>
      </c>
      <c r="B338" s="188" t="s">
        <v>21492</v>
      </c>
      <c r="C338" s="184" t="s">
        <v>23</v>
      </c>
      <c r="D338" s="185">
        <v>173.69</v>
      </c>
      <c r="E338" s="185">
        <v>173.69</v>
      </c>
      <c r="F338" s="185"/>
    </row>
    <row r="339" spans="1:6" ht="28.5">
      <c r="A339" s="188">
        <v>90312</v>
      </c>
      <c r="B339" s="188" t="s">
        <v>139</v>
      </c>
      <c r="C339" s="184" t="s">
        <v>23</v>
      </c>
      <c r="D339" s="185">
        <v>257.39999999999998</v>
      </c>
      <c r="E339" s="185">
        <v>257.39999999999998</v>
      </c>
      <c r="F339" s="185">
        <v>57.63</v>
      </c>
    </row>
    <row r="340" spans="1:6" ht="28.5">
      <c r="A340" s="188">
        <v>90314</v>
      </c>
      <c r="B340" s="188" t="s">
        <v>140</v>
      </c>
      <c r="C340" s="184" t="s">
        <v>23</v>
      </c>
      <c r="D340" s="185">
        <v>101.68</v>
      </c>
      <c r="E340" s="185">
        <v>101.68</v>
      </c>
      <c r="F340" s="185">
        <v>44.87</v>
      </c>
    </row>
    <row r="341" spans="1:6" ht="15">
      <c r="A341" s="187">
        <v>904</v>
      </c>
      <c r="B341" s="187" t="s">
        <v>642</v>
      </c>
      <c r="C341" s="184"/>
      <c r="D341" s="185"/>
      <c r="E341" s="185"/>
      <c r="F341" s="185">
        <v>42.51</v>
      </c>
    </row>
    <row r="342" spans="1:6" ht="71.25">
      <c r="A342" s="188">
        <v>90403</v>
      </c>
      <c r="B342" s="188" t="s">
        <v>141</v>
      </c>
      <c r="C342" s="184" t="s">
        <v>23</v>
      </c>
      <c r="D342" s="185">
        <v>132.13999999999999</v>
      </c>
      <c r="E342" s="185">
        <v>132.13999999999999</v>
      </c>
      <c r="F342" s="185">
        <v>255.77</v>
      </c>
    </row>
    <row r="343" spans="1:6" ht="15">
      <c r="A343" s="187">
        <v>905</v>
      </c>
      <c r="B343" s="187" t="s">
        <v>631</v>
      </c>
      <c r="C343" s="184"/>
      <c r="D343" s="185"/>
      <c r="E343" s="185"/>
      <c r="F343" s="185"/>
    </row>
    <row r="344" spans="1:6" ht="57">
      <c r="A344" s="188">
        <v>90501</v>
      </c>
      <c r="B344" s="188" t="s">
        <v>142</v>
      </c>
      <c r="C344" s="184" t="s">
        <v>20</v>
      </c>
      <c r="D344" s="185">
        <v>73.819999999999993</v>
      </c>
      <c r="E344" s="185">
        <v>73.819999999999993</v>
      </c>
      <c r="F344" s="185">
        <v>90.02</v>
      </c>
    </row>
    <row r="345" spans="1:6" ht="57">
      <c r="A345" s="188">
        <v>90502</v>
      </c>
      <c r="B345" s="188" t="s">
        <v>143</v>
      </c>
      <c r="C345" s="184" t="s">
        <v>20</v>
      </c>
      <c r="D345" s="185">
        <v>25.32</v>
      </c>
      <c r="E345" s="185">
        <v>25.32</v>
      </c>
      <c r="F345" s="185"/>
    </row>
    <row r="346" spans="1:6" ht="28.5">
      <c r="A346" s="188">
        <v>90506</v>
      </c>
      <c r="B346" s="188" t="s">
        <v>144</v>
      </c>
      <c r="C346" s="184" t="s">
        <v>20</v>
      </c>
      <c r="D346" s="185">
        <v>18.3</v>
      </c>
      <c r="E346" s="185">
        <v>18.3</v>
      </c>
      <c r="F346" s="185"/>
    </row>
    <row r="347" spans="1:6" ht="28.5">
      <c r="A347" s="188">
        <v>90509</v>
      </c>
      <c r="B347" s="188" t="s">
        <v>145</v>
      </c>
      <c r="C347" s="184" t="s">
        <v>20</v>
      </c>
      <c r="D347" s="185">
        <v>105.32</v>
      </c>
      <c r="E347" s="185">
        <v>105.32</v>
      </c>
      <c r="F347" s="185">
        <v>12.9</v>
      </c>
    </row>
    <row r="348" spans="1:6" ht="28.5">
      <c r="A348" s="188">
        <v>90511</v>
      </c>
      <c r="B348" s="188" t="s">
        <v>21493</v>
      </c>
      <c r="C348" s="184" t="s">
        <v>20</v>
      </c>
      <c r="D348" s="185">
        <v>10.92</v>
      </c>
      <c r="E348" s="185">
        <v>10.92</v>
      </c>
      <c r="F348" s="185"/>
    </row>
    <row r="349" spans="1:6" ht="28.5">
      <c r="A349" s="188">
        <v>90512</v>
      </c>
      <c r="B349" s="188" t="s">
        <v>146</v>
      </c>
      <c r="C349" s="184" t="s">
        <v>21</v>
      </c>
      <c r="D349" s="185">
        <v>27.06</v>
      </c>
      <c r="E349" s="185">
        <v>27.06</v>
      </c>
      <c r="F349" s="185">
        <v>53.33</v>
      </c>
    </row>
    <row r="350" spans="1:6" ht="15">
      <c r="A350" s="187">
        <v>10</v>
      </c>
      <c r="B350" s="187" t="s">
        <v>17</v>
      </c>
      <c r="C350" s="184"/>
      <c r="D350" s="185"/>
      <c r="E350" s="185"/>
      <c r="F350" s="185">
        <v>89.25</v>
      </c>
    </row>
    <row r="351" spans="1:6" ht="15">
      <c r="A351" s="187">
        <v>1001</v>
      </c>
      <c r="B351" s="187" t="s">
        <v>643</v>
      </c>
      <c r="C351" s="184"/>
      <c r="D351" s="185"/>
      <c r="E351" s="185"/>
      <c r="F351" s="185"/>
    </row>
    <row r="352" spans="1:6" ht="71.25">
      <c r="A352" s="188">
        <v>100102</v>
      </c>
      <c r="B352" s="188" t="s">
        <v>644</v>
      </c>
      <c r="C352" s="184" t="s">
        <v>20</v>
      </c>
      <c r="D352" s="185">
        <v>91.7</v>
      </c>
      <c r="E352" s="185">
        <v>91.7</v>
      </c>
      <c r="F352" s="185">
        <v>35.72</v>
      </c>
    </row>
    <row r="353" spans="1:6" ht="71.25">
      <c r="A353" s="188">
        <v>100105</v>
      </c>
      <c r="B353" s="188" t="s">
        <v>20981</v>
      </c>
      <c r="C353" s="184" t="s">
        <v>20</v>
      </c>
      <c r="D353" s="185">
        <v>431.43</v>
      </c>
      <c r="E353" s="185">
        <v>431.43</v>
      </c>
      <c r="F353" s="185">
        <v>61.21</v>
      </c>
    </row>
    <row r="354" spans="1:6" ht="45">
      <c r="A354" s="187">
        <v>1002</v>
      </c>
      <c r="B354" s="187" t="s">
        <v>645</v>
      </c>
      <c r="C354" s="184"/>
      <c r="D354" s="185"/>
      <c r="E354" s="185"/>
      <c r="F354" s="185"/>
    </row>
    <row r="355" spans="1:6" ht="28.5">
      <c r="A355" s="188">
        <v>100202</v>
      </c>
      <c r="B355" s="188" t="s">
        <v>147</v>
      </c>
      <c r="C355" s="184" t="s">
        <v>20</v>
      </c>
      <c r="D355" s="185">
        <v>65.510000000000005</v>
      </c>
      <c r="E355" s="185">
        <v>65.510000000000005</v>
      </c>
      <c r="F355" s="185">
        <v>54.42</v>
      </c>
    </row>
    <row r="356" spans="1:6" ht="28.5">
      <c r="A356" s="188">
        <v>100203</v>
      </c>
      <c r="B356" s="188" t="s">
        <v>148</v>
      </c>
      <c r="C356" s="184" t="s">
        <v>20</v>
      </c>
      <c r="D356" s="185">
        <v>45.92</v>
      </c>
      <c r="E356" s="185">
        <v>45.92</v>
      </c>
      <c r="F356" s="185"/>
    </row>
    <row r="357" spans="1:6" ht="57">
      <c r="A357" s="188">
        <v>100204</v>
      </c>
      <c r="B357" s="188" t="s">
        <v>149</v>
      </c>
      <c r="C357" s="184" t="s">
        <v>20</v>
      </c>
      <c r="D357" s="185">
        <v>50.37</v>
      </c>
      <c r="E357" s="185">
        <v>50.37</v>
      </c>
      <c r="F357" s="185"/>
    </row>
    <row r="358" spans="1:6" ht="71.25">
      <c r="A358" s="188">
        <v>100208</v>
      </c>
      <c r="B358" s="188" t="s">
        <v>20982</v>
      </c>
      <c r="C358" s="184" t="s">
        <v>20</v>
      </c>
      <c r="D358" s="185">
        <v>373.49</v>
      </c>
      <c r="E358" s="185">
        <v>373.49</v>
      </c>
      <c r="F358" s="185">
        <v>6.73</v>
      </c>
    </row>
    <row r="359" spans="1:6" ht="15">
      <c r="A359" s="187">
        <v>1003</v>
      </c>
      <c r="B359" s="187" t="s">
        <v>646</v>
      </c>
      <c r="C359" s="184"/>
      <c r="D359" s="185"/>
      <c r="E359" s="185"/>
      <c r="F359" s="185"/>
    </row>
    <row r="360" spans="1:6" ht="85.5">
      <c r="A360" s="188">
        <v>100301</v>
      </c>
      <c r="B360" s="188" t="s">
        <v>647</v>
      </c>
      <c r="C360" s="184" t="s">
        <v>20</v>
      </c>
      <c r="D360" s="185">
        <v>102.3</v>
      </c>
      <c r="E360" s="185">
        <v>102.3</v>
      </c>
      <c r="F360" s="185">
        <v>104.87</v>
      </c>
    </row>
    <row r="361" spans="1:6" ht="15">
      <c r="A361" s="187">
        <v>11</v>
      </c>
      <c r="B361" s="187" t="s">
        <v>648</v>
      </c>
      <c r="C361" s="184"/>
      <c r="D361" s="185"/>
      <c r="E361" s="185"/>
      <c r="F361" s="185">
        <v>47.54</v>
      </c>
    </row>
    <row r="362" spans="1:6" ht="15">
      <c r="A362" s="187">
        <v>1101</v>
      </c>
      <c r="B362" s="187" t="s">
        <v>649</v>
      </c>
      <c r="C362" s="184"/>
      <c r="D362" s="185"/>
      <c r="E362" s="185"/>
      <c r="F362" s="185">
        <v>67.739999999999995</v>
      </c>
    </row>
    <row r="363" spans="1:6" ht="42.75">
      <c r="A363" s="188">
        <v>110101</v>
      </c>
      <c r="B363" s="188" t="s">
        <v>150</v>
      </c>
      <c r="C363" s="184" t="s">
        <v>20</v>
      </c>
      <c r="D363" s="185">
        <v>15.38</v>
      </c>
      <c r="E363" s="185">
        <v>15.38</v>
      </c>
      <c r="F363" s="185">
        <v>19.55</v>
      </c>
    </row>
    <row r="364" spans="1:6" ht="15">
      <c r="A364" s="187">
        <v>1102</v>
      </c>
      <c r="B364" s="187" t="s">
        <v>650</v>
      </c>
      <c r="C364" s="184"/>
      <c r="D364" s="185"/>
      <c r="E364" s="185"/>
      <c r="F364" s="185">
        <v>18.11</v>
      </c>
    </row>
    <row r="365" spans="1:6" ht="14.25">
      <c r="A365" s="188">
        <v>110201</v>
      </c>
      <c r="B365" s="188" t="s">
        <v>151</v>
      </c>
      <c r="C365" s="184" t="s">
        <v>20</v>
      </c>
      <c r="D365" s="185">
        <v>52.1</v>
      </c>
      <c r="E365" s="185">
        <v>52.1</v>
      </c>
      <c r="F365" s="185">
        <v>107.87</v>
      </c>
    </row>
    <row r="366" spans="1:6" ht="57">
      <c r="A366" s="188">
        <v>110210</v>
      </c>
      <c r="B366" s="188" t="s">
        <v>7471</v>
      </c>
      <c r="C366" s="184" t="s">
        <v>20</v>
      </c>
      <c r="D366" s="185">
        <v>85</v>
      </c>
      <c r="E366" s="185">
        <v>85</v>
      </c>
      <c r="F366" s="185">
        <v>218.95</v>
      </c>
    </row>
    <row r="367" spans="1:6" ht="30">
      <c r="A367" s="187">
        <v>1103</v>
      </c>
      <c r="B367" s="187" t="s">
        <v>651</v>
      </c>
      <c r="C367" s="184"/>
      <c r="D367" s="185"/>
      <c r="E367" s="185"/>
      <c r="F367" s="185">
        <v>14.46</v>
      </c>
    </row>
    <row r="368" spans="1:6" ht="42.75">
      <c r="A368" s="188">
        <v>110301</v>
      </c>
      <c r="B368" s="188" t="s">
        <v>152</v>
      </c>
      <c r="C368" s="184" t="s">
        <v>20</v>
      </c>
      <c r="D368" s="185">
        <v>43.29</v>
      </c>
      <c r="E368" s="185">
        <v>43.29</v>
      </c>
      <c r="F368" s="185">
        <v>52.36</v>
      </c>
    </row>
    <row r="369" spans="1:6" ht="42.75">
      <c r="A369" s="188">
        <v>110302</v>
      </c>
      <c r="B369" s="188" t="s">
        <v>153</v>
      </c>
      <c r="C369" s="184" t="s">
        <v>20</v>
      </c>
      <c r="D369" s="185">
        <v>74.42</v>
      </c>
      <c r="E369" s="185">
        <v>74.42</v>
      </c>
      <c r="F369" s="185">
        <v>113.59</v>
      </c>
    </row>
    <row r="370" spans="1:6" ht="15">
      <c r="A370" s="187">
        <v>1104</v>
      </c>
      <c r="B370" s="187" t="s">
        <v>631</v>
      </c>
      <c r="C370" s="184"/>
      <c r="D370" s="185"/>
      <c r="E370" s="185"/>
      <c r="F370" s="185"/>
    </row>
    <row r="371" spans="1:6" ht="57">
      <c r="A371" s="188">
        <v>110401</v>
      </c>
      <c r="B371" s="188" t="s">
        <v>21494</v>
      </c>
      <c r="C371" s="184" t="s">
        <v>20</v>
      </c>
      <c r="D371" s="185">
        <v>126.97</v>
      </c>
      <c r="E371" s="185">
        <v>126.97</v>
      </c>
      <c r="F371" s="185">
        <v>32</v>
      </c>
    </row>
    <row r="372" spans="1:6" ht="15">
      <c r="A372" s="187">
        <v>12</v>
      </c>
      <c r="B372" s="187" t="s">
        <v>652</v>
      </c>
      <c r="C372" s="184"/>
      <c r="D372" s="185"/>
      <c r="E372" s="185"/>
      <c r="F372" s="185">
        <v>22.29</v>
      </c>
    </row>
    <row r="373" spans="1:6" ht="15">
      <c r="A373" s="187">
        <v>1201</v>
      </c>
      <c r="B373" s="187" t="s">
        <v>649</v>
      </c>
      <c r="C373" s="184"/>
      <c r="D373" s="185"/>
      <c r="E373" s="185"/>
      <c r="F373" s="185">
        <v>54.37</v>
      </c>
    </row>
    <row r="374" spans="1:6" ht="42.75">
      <c r="A374" s="188">
        <v>120101</v>
      </c>
      <c r="B374" s="188" t="s">
        <v>154</v>
      </c>
      <c r="C374" s="184" t="s">
        <v>20</v>
      </c>
      <c r="D374" s="185">
        <v>7.87</v>
      </c>
      <c r="E374" s="185">
        <v>7.87</v>
      </c>
      <c r="F374" s="185">
        <v>59.45</v>
      </c>
    </row>
    <row r="375" spans="1:6" ht="15">
      <c r="A375" s="187">
        <v>1202</v>
      </c>
      <c r="B375" s="187" t="s">
        <v>653</v>
      </c>
      <c r="C375" s="184"/>
      <c r="D375" s="185"/>
      <c r="E375" s="185"/>
      <c r="F375" s="185">
        <v>7.43</v>
      </c>
    </row>
    <row r="376" spans="1:6" ht="71.25">
      <c r="A376" s="188">
        <v>120201</v>
      </c>
      <c r="B376" s="188" t="s">
        <v>155</v>
      </c>
      <c r="C376" s="184" t="s">
        <v>20</v>
      </c>
      <c r="D376" s="185">
        <v>113.73</v>
      </c>
      <c r="E376" s="185">
        <v>113.73</v>
      </c>
      <c r="F376" s="185"/>
    </row>
    <row r="377" spans="1:6" ht="42.75">
      <c r="A377" s="188">
        <v>120205</v>
      </c>
      <c r="B377" s="188" t="s">
        <v>156</v>
      </c>
      <c r="C377" s="184" t="s">
        <v>23</v>
      </c>
      <c r="D377" s="185">
        <v>53.07</v>
      </c>
      <c r="E377" s="185">
        <v>53.07</v>
      </c>
      <c r="F377" s="185"/>
    </row>
    <row r="378" spans="1:6" ht="42.75">
      <c r="A378" s="188">
        <v>120207</v>
      </c>
      <c r="B378" s="188" t="s">
        <v>157</v>
      </c>
      <c r="C378" s="184" t="s">
        <v>23</v>
      </c>
      <c r="D378" s="185">
        <v>84.44</v>
      </c>
      <c r="E378" s="185">
        <v>84.44</v>
      </c>
      <c r="F378" s="185">
        <v>23.87</v>
      </c>
    </row>
    <row r="379" spans="1:6" ht="28.5">
      <c r="A379" s="188">
        <v>120208</v>
      </c>
      <c r="B379" s="188" t="s">
        <v>158</v>
      </c>
      <c r="C379" s="184" t="s">
        <v>23</v>
      </c>
      <c r="D379" s="185">
        <v>22.04</v>
      </c>
      <c r="E379" s="185">
        <v>22.04</v>
      </c>
      <c r="F379" s="185">
        <v>37.29</v>
      </c>
    </row>
    <row r="380" spans="1:6" ht="28.5">
      <c r="A380" s="188">
        <v>120216</v>
      </c>
      <c r="B380" s="188" t="s">
        <v>159</v>
      </c>
      <c r="C380" s="184" t="s">
        <v>23</v>
      </c>
      <c r="D380" s="185">
        <v>19.440000000000001</v>
      </c>
      <c r="E380" s="185">
        <v>19.440000000000001</v>
      </c>
      <c r="F380" s="185">
        <v>74.09</v>
      </c>
    </row>
    <row r="381" spans="1:6" ht="57">
      <c r="A381" s="188">
        <v>120221</v>
      </c>
      <c r="B381" s="188" t="s">
        <v>160</v>
      </c>
      <c r="C381" s="184" t="s">
        <v>20</v>
      </c>
      <c r="D381" s="185">
        <v>244.73</v>
      </c>
      <c r="E381" s="185">
        <v>244.73</v>
      </c>
      <c r="F381" s="185">
        <v>63.77</v>
      </c>
    </row>
    <row r="382" spans="1:6" ht="28.5">
      <c r="A382" s="188">
        <v>120224</v>
      </c>
      <c r="B382" s="188" t="s">
        <v>161</v>
      </c>
      <c r="C382" s="184" t="s">
        <v>20</v>
      </c>
      <c r="D382" s="185">
        <v>17.55</v>
      </c>
      <c r="E382" s="185">
        <v>17.55</v>
      </c>
      <c r="F382" s="185">
        <v>56.1</v>
      </c>
    </row>
    <row r="383" spans="1:6" ht="42.75">
      <c r="A383" s="188">
        <v>120227</v>
      </c>
      <c r="B383" s="188" t="s">
        <v>162</v>
      </c>
      <c r="C383" s="184" t="s">
        <v>23</v>
      </c>
      <c r="D383" s="185">
        <v>52.53</v>
      </c>
      <c r="E383" s="185">
        <v>52.53</v>
      </c>
      <c r="F383" s="185">
        <v>48.36</v>
      </c>
    </row>
    <row r="384" spans="1:6" ht="71.25">
      <c r="A384" s="188">
        <v>120232</v>
      </c>
      <c r="B384" s="188" t="s">
        <v>21125</v>
      </c>
      <c r="C384" s="184" t="s">
        <v>20</v>
      </c>
      <c r="D384" s="185">
        <v>113.4</v>
      </c>
      <c r="E384" s="185">
        <v>113.4</v>
      </c>
      <c r="F384" s="185">
        <v>74.63</v>
      </c>
    </row>
    <row r="385" spans="1:6" ht="71.25">
      <c r="A385" s="188">
        <v>120241</v>
      </c>
      <c r="B385" s="188" t="s">
        <v>21495</v>
      </c>
      <c r="C385" s="184" t="s">
        <v>20</v>
      </c>
      <c r="D385" s="185">
        <v>84.54</v>
      </c>
      <c r="E385" s="185">
        <v>84.54</v>
      </c>
      <c r="F385" s="185"/>
    </row>
    <row r="386" spans="1:6" ht="30">
      <c r="A386" s="187">
        <v>1203</v>
      </c>
      <c r="B386" s="187" t="s">
        <v>651</v>
      </c>
      <c r="C386" s="184"/>
      <c r="D386" s="185"/>
      <c r="E386" s="185"/>
      <c r="F386" s="185">
        <v>53.06</v>
      </c>
    </row>
    <row r="387" spans="1:6" ht="42.75">
      <c r="A387" s="188">
        <v>120301</v>
      </c>
      <c r="B387" s="188" t="s">
        <v>164</v>
      </c>
      <c r="C387" s="184" t="s">
        <v>20</v>
      </c>
      <c r="D387" s="185">
        <v>38.71</v>
      </c>
      <c r="E387" s="185">
        <v>38.71</v>
      </c>
      <c r="F387" s="185">
        <v>407.03</v>
      </c>
    </row>
    <row r="388" spans="1:6" ht="42.75">
      <c r="A388" s="188">
        <v>120302</v>
      </c>
      <c r="B388" s="188" t="s">
        <v>165</v>
      </c>
      <c r="C388" s="184" t="s">
        <v>20</v>
      </c>
      <c r="D388" s="185">
        <v>27.23</v>
      </c>
      <c r="E388" s="185">
        <v>27.23</v>
      </c>
      <c r="F388" s="185">
        <v>10.31</v>
      </c>
    </row>
    <row r="389" spans="1:6" ht="42.75">
      <c r="A389" s="188">
        <v>120303</v>
      </c>
      <c r="B389" s="188" t="s">
        <v>166</v>
      </c>
      <c r="C389" s="184" t="s">
        <v>20</v>
      </c>
      <c r="D389" s="185">
        <v>66.010000000000005</v>
      </c>
      <c r="E389" s="185">
        <v>66.010000000000005</v>
      </c>
      <c r="F389" s="185">
        <v>94.8</v>
      </c>
    </row>
    <row r="390" spans="1:6" ht="71.25">
      <c r="A390" s="188">
        <v>120304</v>
      </c>
      <c r="B390" s="188" t="s">
        <v>167</v>
      </c>
      <c r="C390" s="184" t="s">
        <v>20</v>
      </c>
      <c r="D390" s="185">
        <v>71.849999999999994</v>
      </c>
      <c r="E390" s="185">
        <v>71.849999999999994</v>
      </c>
      <c r="F390" s="185">
        <v>62.38</v>
      </c>
    </row>
    <row r="391" spans="1:6" ht="57">
      <c r="A391" s="188">
        <v>120308</v>
      </c>
      <c r="B391" s="188" t="s">
        <v>168</v>
      </c>
      <c r="C391" s="184" t="s">
        <v>20</v>
      </c>
      <c r="D391" s="185">
        <v>8.64</v>
      </c>
      <c r="E391" s="185">
        <v>8.64</v>
      </c>
      <c r="F391" s="185">
        <v>143.26</v>
      </c>
    </row>
    <row r="392" spans="1:6" ht="15">
      <c r="A392" s="187">
        <v>13</v>
      </c>
      <c r="B392" s="187" t="s">
        <v>654</v>
      </c>
      <c r="C392" s="184"/>
      <c r="D392" s="185"/>
      <c r="E392" s="185"/>
      <c r="F392" s="185">
        <v>111.4</v>
      </c>
    </row>
    <row r="393" spans="1:6" ht="15">
      <c r="A393" s="187">
        <v>1301</v>
      </c>
      <c r="B393" s="187" t="s">
        <v>655</v>
      </c>
      <c r="C393" s="184"/>
      <c r="D393" s="185"/>
      <c r="E393" s="185"/>
      <c r="F393" s="185">
        <v>12.86</v>
      </c>
    </row>
    <row r="394" spans="1:6" ht="42.75">
      <c r="A394" s="188">
        <v>130103</v>
      </c>
      <c r="B394" s="188" t="s">
        <v>21126</v>
      </c>
      <c r="C394" s="184" t="s">
        <v>20</v>
      </c>
      <c r="D394" s="185">
        <v>27.94</v>
      </c>
      <c r="E394" s="185">
        <v>27.94</v>
      </c>
      <c r="F394" s="185">
        <v>9.8800000000000008</v>
      </c>
    </row>
    <row r="395" spans="1:6" ht="42.75">
      <c r="A395" s="188">
        <v>130104</v>
      </c>
      <c r="B395" s="188" t="s">
        <v>169</v>
      </c>
      <c r="C395" s="184" t="s">
        <v>20</v>
      </c>
      <c r="D395" s="185">
        <v>43.53</v>
      </c>
      <c r="E395" s="185">
        <v>43.53</v>
      </c>
      <c r="F395" s="185">
        <v>13.73</v>
      </c>
    </row>
    <row r="396" spans="1:6" ht="28.5">
      <c r="A396" s="188">
        <v>130109</v>
      </c>
      <c r="B396" s="188" t="s">
        <v>170</v>
      </c>
      <c r="C396" s="184" t="s">
        <v>20</v>
      </c>
      <c r="D396" s="185">
        <v>86.77</v>
      </c>
      <c r="E396" s="185">
        <v>86.77</v>
      </c>
      <c r="F396" s="185">
        <v>49.4</v>
      </c>
    </row>
    <row r="397" spans="1:6" ht="28.5">
      <c r="A397" s="188">
        <v>130110</v>
      </c>
      <c r="B397" s="188" t="s">
        <v>171</v>
      </c>
      <c r="C397" s="184" t="s">
        <v>20</v>
      </c>
      <c r="D397" s="185">
        <v>75.38</v>
      </c>
      <c r="E397" s="185">
        <v>75.38</v>
      </c>
      <c r="F397" s="185">
        <v>121.57</v>
      </c>
    </row>
    <row r="398" spans="1:6" ht="28.5">
      <c r="A398" s="188">
        <v>130111</v>
      </c>
      <c r="B398" s="188" t="s">
        <v>172</v>
      </c>
      <c r="C398" s="184" t="s">
        <v>20</v>
      </c>
      <c r="D398" s="185">
        <v>65.709999999999994</v>
      </c>
      <c r="E398" s="185">
        <v>65.709999999999994</v>
      </c>
      <c r="F398" s="185">
        <v>134.30000000000001</v>
      </c>
    </row>
    <row r="399" spans="1:6" ht="28.5">
      <c r="A399" s="188">
        <v>130112</v>
      </c>
      <c r="B399" s="188" t="s">
        <v>173</v>
      </c>
      <c r="C399" s="184" t="s">
        <v>20</v>
      </c>
      <c r="D399" s="185">
        <v>57.17</v>
      </c>
      <c r="E399" s="185">
        <v>57.17</v>
      </c>
      <c r="F399" s="185">
        <v>127.32</v>
      </c>
    </row>
    <row r="400" spans="1:6" ht="28.5">
      <c r="A400" s="188">
        <v>130113</v>
      </c>
      <c r="B400" s="188" t="s">
        <v>174</v>
      </c>
      <c r="C400" s="184" t="s">
        <v>20</v>
      </c>
      <c r="D400" s="185">
        <v>87.41</v>
      </c>
      <c r="E400" s="185">
        <v>87.41</v>
      </c>
      <c r="F400" s="185">
        <v>169.74</v>
      </c>
    </row>
    <row r="401" spans="1:6" ht="15">
      <c r="A401" s="187">
        <v>1302</v>
      </c>
      <c r="B401" s="187" t="s">
        <v>653</v>
      </c>
      <c r="C401" s="184"/>
      <c r="D401" s="185"/>
      <c r="E401" s="185"/>
      <c r="F401" s="185">
        <v>81.06</v>
      </c>
    </row>
    <row r="402" spans="1:6" ht="42.75">
      <c r="A402" s="188">
        <v>130202</v>
      </c>
      <c r="B402" s="188" t="s">
        <v>175</v>
      </c>
      <c r="C402" s="184" t="s">
        <v>20</v>
      </c>
      <c r="D402" s="185">
        <v>64.22</v>
      </c>
      <c r="E402" s="185">
        <v>64.22</v>
      </c>
      <c r="F402" s="185">
        <v>49.4</v>
      </c>
    </row>
    <row r="403" spans="1:6" ht="57">
      <c r="A403" s="188">
        <v>130205</v>
      </c>
      <c r="B403" s="188" t="s">
        <v>176</v>
      </c>
      <c r="C403" s="184" t="s">
        <v>20</v>
      </c>
      <c r="D403" s="185">
        <v>451.83</v>
      </c>
      <c r="E403" s="185">
        <v>451.83</v>
      </c>
      <c r="F403" s="185"/>
    </row>
    <row r="404" spans="1:6" ht="28.5">
      <c r="A404" s="188">
        <v>130208</v>
      </c>
      <c r="B404" s="188" t="s">
        <v>177</v>
      </c>
      <c r="C404" s="184" t="s">
        <v>23</v>
      </c>
      <c r="D404" s="185">
        <v>11.67</v>
      </c>
      <c r="E404" s="185">
        <v>11.67</v>
      </c>
      <c r="F404" s="185">
        <v>13.34</v>
      </c>
    </row>
    <row r="405" spans="1:6" ht="42.75">
      <c r="A405" s="188">
        <v>130209</v>
      </c>
      <c r="B405" s="188" t="s">
        <v>178</v>
      </c>
      <c r="C405" s="184" t="s">
        <v>20</v>
      </c>
      <c r="D405" s="185">
        <v>102.74</v>
      </c>
      <c r="E405" s="185">
        <v>102.74</v>
      </c>
      <c r="F405" s="185">
        <v>15.52</v>
      </c>
    </row>
    <row r="406" spans="1:6" ht="57">
      <c r="A406" s="188">
        <v>130210</v>
      </c>
      <c r="B406" s="188" t="s">
        <v>179</v>
      </c>
      <c r="C406" s="184" t="s">
        <v>20</v>
      </c>
      <c r="D406" s="185">
        <v>77.47</v>
      </c>
      <c r="E406" s="185">
        <v>77.47</v>
      </c>
      <c r="F406" s="185">
        <v>30.07</v>
      </c>
    </row>
    <row r="407" spans="1:6" ht="42.75">
      <c r="A407" s="188">
        <v>130211</v>
      </c>
      <c r="B407" s="188" t="s">
        <v>180</v>
      </c>
      <c r="C407" s="184" t="s">
        <v>20</v>
      </c>
      <c r="D407" s="185">
        <v>286.67</v>
      </c>
      <c r="E407" s="185">
        <v>286.67</v>
      </c>
      <c r="F407" s="185">
        <v>169.42</v>
      </c>
    </row>
    <row r="408" spans="1:6" ht="42.75">
      <c r="A408" s="188">
        <v>130222</v>
      </c>
      <c r="B408" s="188" t="s">
        <v>181</v>
      </c>
      <c r="C408" s="184" t="s">
        <v>20</v>
      </c>
      <c r="D408" s="185">
        <v>184.8</v>
      </c>
      <c r="E408" s="185">
        <v>184.8</v>
      </c>
      <c r="F408" s="185">
        <v>58.67</v>
      </c>
    </row>
    <row r="409" spans="1:6" ht="42.75">
      <c r="A409" s="188">
        <v>130223</v>
      </c>
      <c r="B409" s="188" t="s">
        <v>182</v>
      </c>
      <c r="C409" s="184" t="s">
        <v>20</v>
      </c>
      <c r="D409" s="185">
        <v>15.58</v>
      </c>
      <c r="E409" s="185">
        <v>15.58</v>
      </c>
      <c r="F409" s="185">
        <v>25.05</v>
      </c>
    </row>
    <row r="410" spans="1:6" ht="42.75">
      <c r="A410" s="188">
        <v>130225</v>
      </c>
      <c r="B410" s="188" t="s">
        <v>183</v>
      </c>
      <c r="C410" s="184" t="s">
        <v>20</v>
      </c>
      <c r="D410" s="185">
        <v>11.55</v>
      </c>
      <c r="E410" s="185">
        <v>11.55</v>
      </c>
      <c r="F410" s="185">
        <v>48.27</v>
      </c>
    </row>
    <row r="411" spans="1:6" ht="28.5">
      <c r="A411" s="188">
        <v>130226</v>
      </c>
      <c r="B411" s="188" t="s">
        <v>184</v>
      </c>
      <c r="C411" s="184" t="s">
        <v>20</v>
      </c>
      <c r="D411" s="185">
        <v>17.670000000000002</v>
      </c>
      <c r="E411" s="185">
        <v>17.670000000000002</v>
      </c>
      <c r="F411" s="185">
        <v>77.66</v>
      </c>
    </row>
    <row r="412" spans="1:6" ht="71.25">
      <c r="A412" s="188">
        <v>130228</v>
      </c>
      <c r="B412" s="188" t="s">
        <v>185</v>
      </c>
      <c r="C412" s="184" t="s">
        <v>20</v>
      </c>
      <c r="D412" s="185">
        <v>56.89</v>
      </c>
      <c r="E412" s="185">
        <v>56.89</v>
      </c>
      <c r="F412" s="185">
        <v>31.4</v>
      </c>
    </row>
    <row r="413" spans="1:6" ht="71.25">
      <c r="A413" s="188">
        <v>130230</v>
      </c>
      <c r="B413" s="188" t="s">
        <v>186</v>
      </c>
      <c r="C413" s="184" t="s">
        <v>20</v>
      </c>
      <c r="D413" s="185">
        <v>146.32</v>
      </c>
      <c r="E413" s="185">
        <v>146.32</v>
      </c>
      <c r="F413" s="185">
        <v>52.01</v>
      </c>
    </row>
    <row r="414" spans="1:6" ht="71.25">
      <c r="A414" s="188">
        <v>130231</v>
      </c>
      <c r="B414" s="188" t="s">
        <v>187</v>
      </c>
      <c r="C414" s="184" t="s">
        <v>20</v>
      </c>
      <c r="D414" s="185">
        <v>161.5</v>
      </c>
      <c r="E414" s="185">
        <v>161.5</v>
      </c>
      <c r="F414" s="185">
        <v>26.84</v>
      </c>
    </row>
    <row r="415" spans="1:6" ht="85.5">
      <c r="A415" s="188">
        <v>130233</v>
      </c>
      <c r="B415" s="188" t="s">
        <v>20983</v>
      </c>
      <c r="C415" s="184" t="s">
        <v>20</v>
      </c>
      <c r="D415" s="185">
        <v>144.21</v>
      </c>
      <c r="E415" s="185">
        <v>144.21</v>
      </c>
      <c r="F415" s="185">
        <v>46.1</v>
      </c>
    </row>
    <row r="416" spans="1:6" ht="71.25">
      <c r="A416" s="188">
        <v>130234</v>
      </c>
      <c r="B416" s="188" t="s">
        <v>20984</v>
      </c>
      <c r="C416" s="184" t="s">
        <v>20</v>
      </c>
      <c r="D416" s="185">
        <v>206.69</v>
      </c>
      <c r="E416" s="185">
        <v>206.69</v>
      </c>
      <c r="F416" s="185"/>
    </row>
    <row r="417" spans="1:6" ht="71.25">
      <c r="A417" s="188">
        <v>130236</v>
      </c>
      <c r="B417" s="188" t="s">
        <v>188</v>
      </c>
      <c r="C417" s="184" t="s">
        <v>20</v>
      </c>
      <c r="D417" s="185">
        <v>92.98</v>
      </c>
      <c r="E417" s="185">
        <v>92.98</v>
      </c>
      <c r="F417" s="185">
        <v>124.34</v>
      </c>
    </row>
    <row r="418" spans="1:6" ht="71.25">
      <c r="A418" s="188">
        <v>130237</v>
      </c>
      <c r="B418" s="188" t="s">
        <v>163</v>
      </c>
      <c r="C418" s="184" t="s">
        <v>20</v>
      </c>
      <c r="D418" s="185">
        <v>56.89</v>
      </c>
      <c r="E418" s="185">
        <v>56.89</v>
      </c>
      <c r="F418" s="185"/>
    </row>
    <row r="419" spans="1:6" ht="15">
      <c r="A419" s="187">
        <v>1303</v>
      </c>
      <c r="B419" s="187" t="s">
        <v>656</v>
      </c>
      <c r="C419" s="184"/>
      <c r="D419" s="185"/>
      <c r="E419" s="185"/>
      <c r="F419" s="185"/>
    </row>
    <row r="420" spans="1:6" ht="28.5">
      <c r="A420" s="188">
        <v>130301</v>
      </c>
      <c r="B420" s="188" t="s">
        <v>189</v>
      </c>
      <c r="C420" s="184" t="s">
        <v>23</v>
      </c>
      <c r="D420" s="185">
        <v>16.29</v>
      </c>
      <c r="E420" s="185">
        <v>16.29</v>
      </c>
      <c r="F420" s="186">
        <v>2353.1999999999998</v>
      </c>
    </row>
    <row r="421" spans="1:6" ht="42.75">
      <c r="A421" s="188">
        <v>130303</v>
      </c>
      <c r="B421" s="188" t="s">
        <v>1012</v>
      </c>
      <c r="C421" s="184" t="s">
        <v>23</v>
      </c>
      <c r="D421" s="185">
        <v>17.46</v>
      </c>
      <c r="E421" s="185">
        <v>17.46</v>
      </c>
      <c r="F421" s="186">
        <v>2815.12</v>
      </c>
    </row>
    <row r="422" spans="1:6" ht="28.5">
      <c r="A422" s="188">
        <v>130304</v>
      </c>
      <c r="B422" s="188" t="s">
        <v>190</v>
      </c>
      <c r="C422" s="184" t="s">
        <v>23</v>
      </c>
      <c r="D422" s="185">
        <v>37.119999999999997</v>
      </c>
      <c r="E422" s="185">
        <v>37.119999999999997</v>
      </c>
      <c r="F422" s="186">
        <v>6242.53</v>
      </c>
    </row>
    <row r="423" spans="1:6" ht="28.5">
      <c r="A423" s="188">
        <v>130307</v>
      </c>
      <c r="B423" s="188" t="s">
        <v>191</v>
      </c>
      <c r="C423" s="184" t="s">
        <v>23</v>
      </c>
      <c r="D423" s="185">
        <v>152.82</v>
      </c>
      <c r="E423" s="185">
        <v>152.82</v>
      </c>
      <c r="F423" s="186">
        <v>5970.2</v>
      </c>
    </row>
    <row r="424" spans="1:6" ht="14.25">
      <c r="A424" s="188">
        <v>130308</v>
      </c>
      <c r="B424" s="188" t="s">
        <v>192</v>
      </c>
      <c r="C424" s="184" t="s">
        <v>23</v>
      </c>
      <c r="D424" s="185">
        <v>51.75</v>
      </c>
      <c r="E424" s="185">
        <v>51.75</v>
      </c>
      <c r="F424" s="185"/>
    </row>
    <row r="425" spans="1:6" ht="28.5">
      <c r="A425" s="188">
        <v>130311</v>
      </c>
      <c r="B425" s="188" t="s">
        <v>193</v>
      </c>
      <c r="C425" s="184" t="s">
        <v>23</v>
      </c>
      <c r="D425" s="185">
        <v>16.64</v>
      </c>
      <c r="E425" s="185">
        <v>16.64</v>
      </c>
      <c r="F425" s="185">
        <v>434.01</v>
      </c>
    </row>
    <row r="426" spans="1:6" ht="71.25">
      <c r="A426" s="188">
        <v>130315</v>
      </c>
      <c r="B426" s="188" t="s">
        <v>20723</v>
      </c>
      <c r="C426" s="184" t="s">
        <v>23</v>
      </c>
      <c r="D426" s="185">
        <v>50.5</v>
      </c>
      <c r="E426" s="185">
        <v>50.5</v>
      </c>
      <c r="F426" s="185">
        <v>459.53</v>
      </c>
    </row>
    <row r="427" spans="1:6" ht="14.25">
      <c r="A427" s="188">
        <v>130317</v>
      </c>
      <c r="B427" s="188" t="s">
        <v>194</v>
      </c>
      <c r="C427" s="184" t="s">
        <v>23</v>
      </c>
      <c r="D427" s="185">
        <v>80.680000000000007</v>
      </c>
      <c r="E427" s="185">
        <v>80.680000000000007</v>
      </c>
      <c r="F427" s="185">
        <v>684.31</v>
      </c>
    </row>
    <row r="428" spans="1:6" ht="42.75">
      <c r="A428" s="188">
        <v>130320</v>
      </c>
      <c r="B428" s="188" t="s">
        <v>195</v>
      </c>
      <c r="C428" s="184" t="s">
        <v>23</v>
      </c>
      <c r="D428" s="185">
        <v>36.89</v>
      </c>
      <c r="E428" s="185">
        <v>36.89</v>
      </c>
      <c r="F428" s="185">
        <v>263.52999999999997</v>
      </c>
    </row>
    <row r="429" spans="1:6" ht="57">
      <c r="A429" s="188">
        <v>130321</v>
      </c>
      <c r="B429" s="188" t="s">
        <v>196</v>
      </c>
      <c r="C429" s="184" t="s">
        <v>23</v>
      </c>
      <c r="D429" s="185">
        <v>50.5</v>
      </c>
      <c r="E429" s="185">
        <v>50.5</v>
      </c>
      <c r="F429" s="185"/>
    </row>
    <row r="430" spans="1:6" ht="85.5">
      <c r="A430" s="188">
        <v>130322</v>
      </c>
      <c r="B430" s="188" t="s">
        <v>197</v>
      </c>
      <c r="C430" s="184" t="s">
        <v>23</v>
      </c>
      <c r="D430" s="185">
        <v>32.51</v>
      </c>
      <c r="E430" s="185">
        <v>32.51</v>
      </c>
      <c r="F430" s="185">
        <v>94.88</v>
      </c>
    </row>
    <row r="431" spans="1:6" ht="57">
      <c r="A431" s="188">
        <v>130323</v>
      </c>
      <c r="B431" s="188" t="s">
        <v>198</v>
      </c>
      <c r="C431" s="184" t="s">
        <v>23</v>
      </c>
      <c r="D431" s="185">
        <v>55.95</v>
      </c>
      <c r="E431" s="185">
        <v>55.95</v>
      </c>
      <c r="F431" s="185">
        <v>209.54</v>
      </c>
    </row>
    <row r="432" spans="1:6" ht="15">
      <c r="A432" s="187">
        <v>1304</v>
      </c>
      <c r="B432" s="187" t="s">
        <v>631</v>
      </c>
      <c r="C432" s="184"/>
      <c r="D432" s="185"/>
      <c r="E432" s="185"/>
      <c r="F432" s="185">
        <v>357.79</v>
      </c>
    </row>
    <row r="433" spans="1:6" ht="42.75">
      <c r="A433" s="188">
        <v>130403</v>
      </c>
      <c r="B433" s="188" t="s">
        <v>199</v>
      </c>
      <c r="C433" s="184" t="s">
        <v>20</v>
      </c>
      <c r="D433" s="185">
        <v>144.97</v>
      </c>
      <c r="E433" s="185">
        <v>144.97</v>
      </c>
      <c r="F433" s="185">
        <v>362.63</v>
      </c>
    </row>
    <row r="434" spans="1:6" ht="15">
      <c r="A434" s="187">
        <v>14</v>
      </c>
      <c r="B434" s="187" t="s">
        <v>657</v>
      </c>
      <c r="C434" s="184"/>
      <c r="D434" s="185"/>
      <c r="E434" s="185"/>
      <c r="F434" s="185">
        <v>125.11</v>
      </c>
    </row>
    <row r="435" spans="1:6" ht="30">
      <c r="A435" s="187">
        <v>1401</v>
      </c>
      <c r="B435" s="187" t="s">
        <v>658</v>
      </c>
      <c r="C435" s="184"/>
      <c r="D435" s="185"/>
      <c r="E435" s="185"/>
      <c r="F435" s="185">
        <v>91.87</v>
      </c>
    </row>
    <row r="436" spans="1:6" ht="71.25">
      <c r="A436" s="188">
        <v>140102</v>
      </c>
      <c r="B436" s="188" t="s">
        <v>200</v>
      </c>
      <c r="C436" s="184" t="s">
        <v>19</v>
      </c>
      <c r="D436" s="186">
        <v>2649.94</v>
      </c>
      <c r="E436" s="186">
        <v>2649.94</v>
      </c>
      <c r="F436" s="185">
        <v>169.32</v>
      </c>
    </row>
    <row r="437" spans="1:6" ht="71.25">
      <c r="A437" s="188">
        <v>140103</v>
      </c>
      <c r="B437" s="188" t="s">
        <v>201</v>
      </c>
      <c r="C437" s="184" t="s">
        <v>19</v>
      </c>
      <c r="D437" s="186">
        <v>3455.4</v>
      </c>
      <c r="E437" s="186">
        <v>3455.4</v>
      </c>
      <c r="F437" s="185">
        <v>84.32</v>
      </c>
    </row>
    <row r="438" spans="1:6" ht="71.25">
      <c r="A438" s="188">
        <v>140108</v>
      </c>
      <c r="B438" s="188" t="s">
        <v>202</v>
      </c>
      <c r="C438" s="184" t="s">
        <v>19</v>
      </c>
      <c r="D438" s="186">
        <v>8146.2</v>
      </c>
      <c r="E438" s="186">
        <v>8146.2</v>
      </c>
      <c r="F438" s="185">
        <v>83.98</v>
      </c>
    </row>
    <row r="439" spans="1:6" ht="71.25">
      <c r="A439" s="188">
        <v>140109</v>
      </c>
      <c r="B439" s="188" t="s">
        <v>203</v>
      </c>
      <c r="C439" s="184" t="s">
        <v>19</v>
      </c>
      <c r="D439" s="186">
        <v>7465.25</v>
      </c>
      <c r="E439" s="186">
        <v>7465.25</v>
      </c>
      <c r="F439" s="185">
        <v>196.77</v>
      </c>
    </row>
    <row r="440" spans="1:6" ht="15">
      <c r="A440" s="187">
        <v>1402</v>
      </c>
      <c r="B440" s="187" t="s">
        <v>659</v>
      </c>
      <c r="C440" s="184"/>
      <c r="D440" s="185"/>
      <c r="E440" s="185"/>
      <c r="F440" s="185">
        <v>99.49</v>
      </c>
    </row>
    <row r="441" spans="1:6" ht="85.5">
      <c r="A441" s="188">
        <v>140201</v>
      </c>
      <c r="B441" s="188" t="s">
        <v>21296</v>
      </c>
      <c r="C441" s="184" t="s">
        <v>19</v>
      </c>
      <c r="D441" s="185">
        <v>442.86</v>
      </c>
      <c r="E441" s="185">
        <v>442.86</v>
      </c>
      <c r="F441" s="185">
        <v>687.98</v>
      </c>
    </row>
    <row r="442" spans="1:6" ht="85.5">
      <c r="A442" s="188">
        <v>140207</v>
      </c>
      <c r="B442" s="188" t="s">
        <v>21297</v>
      </c>
      <c r="C442" s="184" t="s">
        <v>19</v>
      </c>
      <c r="D442" s="185">
        <v>379.54</v>
      </c>
      <c r="E442" s="185">
        <v>379.54</v>
      </c>
      <c r="F442" s="186">
        <v>1166.18</v>
      </c>
    </row>
    <row r="443" spans="1:6" ht="85.5">
      <c r="A443" s="188">
        <v>140208</v>
      </c>
      <c r="B443" s="188" t="s">
        <v>21298</v>
      </c>
      <c r="C443" s="184" t="s">
        <v>19</v>
      </c>
      <c r="D443" s="185">
        <v>797.63</v>
      </c>
      <c r="E443" s="185">
        <v>797.63</v>
      </c>
      <c r="F443" s="186">
        <v>1247.98</v>
      </c>
    </row>
    <row r="444" spans="1:6" ht="85.5">
      <c r="A444" s="188">
        <v>140209</v>
      </c>
      <c r="B444" s="188" t="s">
        <v>204</v>
      </c>
      <c r="C444" s="184" t="s">
        <v>19</v>
      </c>
      <c r="D444" s="185">
        <v>292.98</v>
      </c>
      <c r="E444" s="185">
        <v>292.98</v>
      </c>
      <c r="F444" s="185"/>
    </row>
    <row r="445" spans="1:6" ht="15">
      <c r="A445" s="187">
        <v>1407</v>
      </c>
      <c r="B445" s="187" t="s">
        <v>660</v>
      </c>
      <c r="C445" s="184"/>
      <c r="D445" s="185"/>
      <c r="E445" s="185"/>
      <c r="F445" s="185">
        <v>126.12</v>
      </c>
    </row>
    <row r="446" spans="1:6" ht="28.5">
      <c r="A446" s="188">
        <v>140701</v>
      </c>
      <c r="B446" s="188" t="s">
        <v>205</v>
      </c>
      <c r="C446" s="184" t="s">
        <v>206</v>
      </c>
      <c r="D446" s="185">
        <v>109.79</v>
      </c>
      <c r="E446" s="185">
        <v>109.79</v>
      </c>
      <c r="F446" s="185">
        <v>162.71</v>
      </c>
    </row>
    <row r="447" spans="1:6" ht="28.5">
      <c r="A447" s="188">
        <v>140702</v>
      </c>
      <c r="B447" s="188" t="s">
        <v>207</v>
      </c>
      <c r="C447" s="184" t="s">
        <v>206</v>
      </c>
      <c r="D447" s="185">
        <v>275.11</v>
      </c>
      <c r="E447" s="185">
        <v>275.11</v>
      </c>
      <c r="F447" s="185">
        <v>62.21</v>
      </c>
    </row>
    <row r="448" spans="1:6" ht="14.25">
      <c r="A448" s="188">
        <v>140703</v>
      </c>
      <c r="B448" s="188" t="s">
        <v>208</v>
      </c>
      <c r="C448" s="184" t="s">
        <v>206</v>
      </c>
      <c r="D448" s="185">
        <v>397.92</v>
      </c>
      <c r="E448" s="185">
        <v>397.92</v>
      </c>
      <c r="F448" s="185">
        <v>106.74</v>
      </c>
    </row>
    <row r="449" spans="1:6" ht="28.5">
      <c r="A449" s="188">
        <v>140704</v>
      </c>
      <c r="B449" s="188" t="s">
        <v>209</v>
      </c>
      <c r="C449" s="184" t="s">
        <v>206</v>
      </c>
      <c r="D449" s="185">
        <v>428.41</v>
      </c>
      <c r="E449" s="185">
        <v>428.41</v>
      </c>
      <c r="F449" s="185">
        <v>150.47999999999999</v>
      </c>
    </row>
    <row r="450" spans="1:6" ht="14.25">
      <c r="A450" s="188">
        <v>140705</v>
      </c>
      <c r="B450" s="188" t="s">
        <v>210</v>
      </c>
      <c r="C450" s="184" t="s">
        <v>206</v>
      </c>
      <c r="D450" s="185">
        <v>137.37</v>
      </c>
      <c r="E450" s="185">
        <v>137.37</v>
      </c>
      <c r="F450" s="185">
        <v>57.79</v>
      </c>
    </row>
    <row r="451" spans="1:6" ht="28.5">
      <c r="A451" s="188">
        <v>140706</v>
      </c>
      <c r="B451" s="188" t="s">
        <v>211</v>
      </c>
      <c r="C451" s="184" t="s">
        <v>206</v>
      </c>
      <c r="D451" s="185">
        <v>104.63</v>
      </c>
      <c r="E451" s="185">
        <v>104.63</v>
      </c>
      <c r="F451" s="185"/>
    </row>
    <row r="452" spans="1:6" ht="42.75">
      <c r="A452" s="188">
        <v>140707</v>
      </c>
      <c r="B452" s="188" t="s">
        <v>212</v>
      </c>
      <c r="C452" s="184" t="s">
        <v>206</v>
      </c>
      <c r="D452" s="185">
        <v>191.34</v>
      </c>
      <c r="E452" s="185">
        <v>191.34</v>
      </c>
      <c r="F452" s="185">
        <v>544.84</v>
      </c>
    </row>
    <row r="453" spans="1:6" ht="28.5">
      <c r="A453" s="188">
        <v>140708</v>
      </c>
      <c r="B453" s="188" t="s">
        <v>213</v>
      </c>
      <c r="C453" s="184" t="s">
        <v>206</v>
      </c>
      <c r="D453" s="185">
        <v>112.03</v>
      </c>
      <c r="E453" s="185">
        <v>112.03</v>
      </c>
      <c r="F453" s="185">
        <v>536.86</v>
      </c>
    </row>
    <row r="454" spans="1:6" ht="28.5">
      <c r="A454" s="188">
        <v>140709</v>
      </c>
      <c r="B454" s="188" t="s">
        <v>214</v>
      </c>
      <c r="C454" s="184" t="s">
        <v>206</v>
      </c>
      <c r="D454" s="185">
        <v>109.91</v>
      </c>
      <c r="E454" s="185">
        <v>109.91</v>
      </c>
      <c r="F454" s="185">
        <v>618.55999999999995</v>
      </c>
    </row>
    <row r="455" spans="1:6" ht="42.75">
      <c r="A455" s="188">
        <v>140710</v>
      </c>
      <c r="B455" s="188" t="s">
        <v>215</v>
      </c>
      <c r="C455" s="184" t="s">
        <v>19</v>
      </c>
      <c r="D455" s="185">
        <v>245.97</v>
      </c>
      <c r="E455" s="185">
        <v>245.97</v>
      </c>
      <c r="F455" s="185">
        <v>586.34</v>
      </c>
    </row>
    <row r="456" spans="1:6" ht="28.5">
      <c r="A456" s="188">
        <v>140711</v>
      </c>
      <c r="B456" s="188" t="s">
        <v>216</v>
      </c>
      <c r="C456" s="184" t="s">
        <v>19</v>
      </c>
      <c r="D456" s="185">
        <v>135.13</v>
      </c>
      <c r="E456" s="185">
        <v>135.13</v>
      </c>
      <c r="F456" s="185">
        <v>575.26</v>
      </c>
    </row>
    <row r="457" spans="1:6" ht="42.75">
      <c r="A457" s="188">
        <v>140712</v>
      </c>
      <c r="B457" s="188" t="s">
        <v>217</v>
      </c>
      <c r="C457" s="184" t="s">
        <v>19</v>
      </c>
      <c r="D457" s="185">
        <v>742.03</v>
      </c>
      <c r="E457" s="185">
        <v>742.03</v>
      </c>
      <c r="F457" s="185">
        <v>783.31</v>
      </c>
    </row>
    <row r="458" spans="1:6" ht="71.25">
      <c r="A458" s="188">
        <v>140713</v>
      </c>
      <c r="B458" s="188" t="s">
        <v>218</v>
      </c>
      <c r="C458" s="184" t="s">
        <v>19</v>
      </c>
      <c r="D458" s="186">
        <v>1092.8</v>
      </c>
      <c r="E458" s="186">
        <v>1092.8</v>
      </c>
      <c r="F458" s="185">
        <v>772.93</v>
      </c>
    </row>
    <row r="459" spans="1:6" ht="71.25">
      <c r="A459" s="188">
        <v>140714</v>
      </c>
      <c r="B459" s="188" t="s">
        <v>219</v>
      </c>
      <c r="C459" s="184" t="s">
        <v>19</v>
      </c>
      <c r="D459" s="186">
        <v>1311.98</v>
      </c>
      <c r="E459" s="186">
        <v>1311.98</v>
      </c>
      <c r="F459" s="186">
        <v>1118.49</v>
      </c>
    </row>
    <row r="460" spans="1:6" ht="15">
      <c r="A460" s="187">
        <v>1409</v>
      </c>
      <c r="B460" s="187" t="s">
        <v>661</v>
      </c>
      <c r="C460" s="184"/>
      <c r="D460" s="185"/>
      <c r="E460" s="185"/>
      <c r="F460" s="185">
        <v>209.42</v>
      </c>
    </row>
    <row r="461" spans="1:6" ht="71.25">
      <c r="A461" s="188">
        <v>140901</v>
      </c>
      <c r="B461" s="188" t="s">
        <v>7472</v>
      </c>
      <c r="C461" s="184" t="s">
        <v>23</v>
      </c>
      <c r="D461" s="185">
        <v>134.27000000000001</v>
      </c>
      <c r="E461" s="185">
        <v>134.27000000000001</v>
      </c>
      <c r="F461" s="185">
        <v>775.17</v>
      </c>
    </row>
    <row r="462" spans="1:6" ht="71.25">
      <c r="A462" s="188">
        <v>140902</v>
      </c>
      <c r="B462" s="188" t="s">
        <v>7473</v>
      </c>
      <c r="C462" s="184" t="s">
        <v>23</v>
      </c>
      <c r="D462" s="185">
        <v>175.1</v>
      </c>
      <c r="E462" s="185">
        <v>175.1</v>
      </c>
      <c r="F462" s="185">
        <v>767.2</v>
      </c>
    </row>
    <row r="463" spans="1:6" ht="28.5">
      <c r="A463" s="188">
        <v>140903</v>
      </c>
      <c r="B463" s="188" t="s">
        <v>220</v>
      </c>
      <c r="C463" s="184" t="s">
        <v>23</v>
      </c>
      <c r="D463" s="185">
        <v>69.19</v>
      </c>
      <c r="E463" s="185">
        <v>69.19</v>
      </c>
      <c r="F463" s="185">
        <v>848.89</v>
      </c>
    </row>
    <row r="464" spans="1:6" ht="28.5">
      <c r="A464" s="188">
        <v>140904</v>
      </c>
      <c r="B464" s="188" t="s">
        <v>221</v>
      </c>
      <c r="C464" s="184" t="s">
        <v>23</v>
      </c>
      <c r="D464" s="185">
        <v>101.54</v>
      </c>
      <c r="E464" s="185">
        <v>101.54</v>
      </c>
      <c r="F464" s="185">
        <v>816.67</v>
      </c>
    </row>
    <row r="465" spans="1:6" ht="28.5">
      <c r="A465" s="188">
        <v>140905</v>
      </c>
      <c r="B465" s="188" t="s">
        <v>222</v>
      </c>
      <c r="C465" s="184" t="s">
        <v>23</v>
      </c>
      <c r="D465" s="185">
        <v>176.77</v>
      </c>
      <c r="E465" s="185">
        <v>176.77</v>
      </c>
      <c r="F465" s="185">
        <v>791.77</v>
      </c>
    </row>
    <row r="466" spans="1:6" ht="28.5">
      <c r="A466" s="188">
        <v>140906</v>
      </c>
      <c r="B466" s="188" t="s">
        <v>223</v>
      </c>
      <c r="C466" s="184" t="s">
        <v>23</v>
      </c>
      <c r="D466" s="185">
        <v>62.82</v>
      </c>
      <c r="E466" s="185">
        <v>62.82</v>
      </c>
      <c r="F466" s="185"/>
    </row>
    <row r="467" spans="1:6" ht="30">
      <c r="A467" s="187">
        <v>1411</v>
      </c>
      <c r="B467" s="187" t="s">
        <v>662</v>
      </c>
      <c r="C467" s="184"/>
      <c r="D467" s="185"/>
      <c r="E467" s="185"/>
      <c r="F467" s="185">
        <v>64.27</v>
      </c>
    </row>
    <row r="468" spans="1:6" ht="85.5">
      <c r="A468" s="188">
        <v>141101</v>
      </c>
      <c r="B468" s="188" t="s">
        <v>224</v>
      </c>
      <c r="C468" s="184" t="s">
        <v>19</v>
      </c>
      <c r="D468" s="185">
        <v>645.83000000000004</v>
      </c>
      <c r="E468" s="185">
        <v>645.83000000000004</v>
      </c>
      <c r="F468" s="185">
        <v>79.040000000000006</v>
      </c>
    </row>
    <row r="469" spans="1:6" ht="85.5">
      <c r="A469" s="188">
        <v>141102</v>
      </c>
      <c r="B469" s="188" t="s">
        <v>225</v>
      </c>
      <c r="C469" s="184" t="s">
        <v>19</v>
      </c>
      <c r="D469" s="185">
        <v>636.42999999999995</v>
      </c>
      <c r="E469" s="185">
        <v>636.42999999999995</v>
      </c>
      <c r="F469" s="185">
        <v>105.81</v>
      </c>
    </row>
    <row r="470" spans="1:6" ht="85.5">
      <c r="A470" s="188">
        <v>141103</v>
      </c>
      <c r="B470" s="188" t="s">
        <v>226</v>
      </c>
      <c r="C470" s="184" t="s">
        <v>19</v>
      </c>
      <c r="D470" s="185">
        <v>723.93</v>
      </c>
      <c r="E470" s="185">
        <v>723.93</v>
      </c>
      <c r="F470" s="185">
        <v>125.47</v>
      </c>
    </row>
    <row r="471" spans="1:6" ht="85.5">
      <c r="A471" s="188">
        <v>141104</v>
      </c>
      <c r="B471" s="188" t="s">
        <v>227</v>
      </c>
      <c r="C471" s="184" t="s">
        <v>19</v>
      </c>
      <c r="D471" s="185">
        <v>684.71</v>
      </c>
      <c r="E471" s="185">
        <v>684.71</v>
      </c>
      <c r="F471" s="185">
        <v>150.59</v>
      </c>
    </row>
    <row r="472" spans="1:6" ht="71.25">
      <c r="A472" s="188">
        <v>141105</v>
      </c>
      <c r="B472" s="188" t="s">
        <v>228</v>
      </c>
      <c r="C472" s="184" t="s">
        <v>19</v>
      </c>
      <c r="D472" s="185">
        <v>678.34</v>
      </c>
      <c r="E472" s="185">
        <v>678.34</v>
      </c>
      <c r="F472" s="185">
        <v>186.39</v>
      </c>
    </row>
    <row r="473" spans="1:6" ht="85.5">
      <c r="A473" s="188">
        <v>141106</v>
      </c>
      <c r="B473" s="188" t="s">
        <v>229</v>
      </c>
      <c r="C473" s="184" t="s">
        <v>19</v>
      </c>
      <c r="D473" s="185">
        <v>919.88</v>
      </c>
      <c r="E473" s="185">
        <v>919.88</v>
      </c>
      <c r="F473" s="185">
        <v>244.43</v>
      </c>
    </row>
    <row r="474" spans="1:6" ht="85.5">
      <c r="A474" s="188">
        <v>141107</v>
      </c>
      <c r="B474" s="188" t="s">
        <v>230</v>
      </c>
      <c r="C474" s="184" t="s">
        <v>19</v>
      </c>
      <c r="D474" s="185">
        <v>894.6</v>
      </c>
      <c r="E474" s="185">
        <v>894.6</v>
      </c>
      <c r="F474" s="185">
        <v>264.95</v>
      </c>
    </row>
    <row r="475" spans="1:6" ht="85.5">
      <c r="A475" s="188">
        <v>141108</v>
      </c>
      <c r="B475" s="188" t="s">
        <v>231</v>
      </c>
      <c r="C475" s="184" t="s">
        <v>19</v>
      </c>
      <c r="D475" s="186">
        <v>1288.3599999999999</v>
      </c>
      <c r="E475" s="186">
        <v>1288.3599999999999</v>
      </c>
      <c r="F475" s="185">
        <v>358.09</v>
      </c>
    </row>
    <row r="476" spans="1:6" ht="42.75">
      <c r="A476" s="188">
        <v>141109</v>
      </c>
      <c r="B476" s="188" t="s">
        <v>232</v>
      </c>
      <c r="C476" s="184" t="s">
        <v>23</v>
      </c>
      <c r="D476" s="185">
        <v>199.29</v>
      </c>
      <c r="E476" s="185">
        <v>199.29</v>
      </c>
      <c r="F476" s="185"/>
    </row>
    <row r="477" spans="1:6" ht="85.5">
      <c r="A477" s="188">
        <v>141110</v>
      </c>
      <c r="B477" s="188" t="s">
        <v>233</v>
      </c>
      <c r="C477" s="184" t="s">
        <v>19</v>
      </c>
      <c r="D477" s="185">
        <v>876.93</v>
      </c>
      <c r="E477" s="185">
        <v>876.93</v>
      </c>
      <c r="F477" s="185">
        <v>19.95</v>
      </c>
    </row>
    <row r="478" spans="1:6" ht="71.25">
      <c r="A478" s="188">
        <v>141111</v>
      </c>
      <c r="B478" s="188" t="s">
        <v>234</v>
      </c>
      <c r="C478" s="184" t="s">
        <v>19</v>
      </c>
      <c r="D478" s="185">
        <v>867.54</v>
      </c>
      <c r="E478" s="185">
        <v>867.54</v>
      </c>
      <c r="F478" s="185">
        <v>22.91</v>
      </c>
    </row>
    <row r="479" spans="1:6" ht="85.5">
      <c r="A479" s="188">
        <v>141112</v>
      </c>
      <c r="B479" s="188" t="s">
        <v>235</v>
      </c>
      <c r="C479" s="184" t="s">
        <v>19</v>
      </c>
      <c r="D479" s="185">
        <v>955.05</v>
      </c>
      <c r="E479" s="185">
        <v>955.05</v>
      </c>
      <c r="F479" s="185">
        <v>31.94</v>
      </c>
    </row>
    <row r="480" spans="1:6" ht="71.25">
      <c r="A480" s="188">
        <v>141113</v>
      </c>
      <c r="B480" s="188" t="s">
        <v>236</v>
      </c>
      <c r="C480" s="184" t="s">
        <v>19</v>
      </c>
      <c r="D480" s="185">
        <v>915.82</v>
      </c>
      <c r="E480" s="185">
        <v>915.82</v>
      </c>
      <c r="F480" s="185">
        <v>40.799999999999997</v>
      </c>
    </row>
    <row r="481" spans="1:6" ht="71.25">
      <c r="A481" s="188">
        <v>141114</v>
      </c>
      <c r="B481" s="188" t="s">
        <v>237</v>
      </c>
      <c r="C481" s="184" t="s">
        <v>19</v>
      </c>
      <c r="D481" s="185">
        <v>892.03</v>
      </c>
      <c r="E481" s="185">
        <v>892.03</v>
      </c>
      <c r="F481" s="185">
        <v>47.83</v>
      </c>
    </row>
    <row r="482" spans="1:6" ht="15">
      <c r="A482" s="187">
        <v>1412</v>
      </c>
      <c r="B482" s="187" t="s">
        <v>663</v>
      </c>
      <c r="C482" s="184"/>
      <c r="D482" s="185"/>
      <c r="E482" s="185"/>
      <c r="F482" s="185">
        <v>72.44</v>
      </c>
    </row>
    <row r="483" spans="1:6" ht="42.75">
      <c r="A483" s="188">
        <v>141210</v>
      </c>
      <c r="B483" s="188" t="s">
        <v>20724</v>
      </c>
      <c r="C483" s="184" t="s">
        <v>23</v>
      </c>
      <c r="D483" s="185">
        <v>66.569999999999993</v>
      </c>
      <c r="E483" s="185">
        <v>66.569999999999993</v>
      </c>
      <c r="F483" s="185">
        <v>109.61</v>
      </c>
    </row>
    <row r="484" spans="1:6" ht="42.75">
      <c r="A484" s="188">
        <v>141211</v>
      </c>
      <c r="B484" s="188" t="s">
        <v>20725</v>
      </c>
      <c r="C484" s="184" t="s">
        <v>23</v>
      </c>
      <c r="D484" s="185">
        <v>75.58</v>
      </c>
      <c r="E484" s="185">
        <v>75.58</v>
      </c>
      <c r="F484" s="185">
        <v>140.59</v>
      </c>
    </row>
    <row r="485" spans="1:6" ht="42.75">
      <c r="A485" s="188">
        <v>141212</v>
      </c>
      <c r="B485" s="188" t="s">
        <v>20726</v>
      </c>
      <c r="C485" s="184" t="s">
        <v>23</v>
      </c>
      <c r="D485" s="185">
        <v>102.13</v>
      </c>
      <c r="E485" s="185">
        <v>102.13</v>
      </c>
      <c r="F485" s="185"/>
    </row>
    <row r="486" spans="1:6" ht="42.75">
      <c r="A486" s="188">
        <v>141213</v>
      </c>
      <c r="B486" s="188" t="s">
        <v>20727</v>
      </c>
      <c r="C486" s="184" t="s">
        <v>23</v>
      </c>
      <c r="D486" s="185">
        <v>120.88</v>
      </c>
      <c r="E486" s="185">
        <v>120.88</v>
      </c>
      <c r="F486" s="185">
        <v>21.41</v>
      </c>
    </row>
    <row r="487" spans="1:6" ht="42.75">
      <c r="A487" s="188">
        <v>141214</v>
      </c>
      <c r="B487" s="188" t="s">
        <v>20728</v>
      </c>
      <c r="C487" s="184" t="s">
        <v>23</v>
      </c>
      <c r="D487" s="185">
        <v>137.07</v>
      </c>
      <c r="E487" s="185">
        <v>137.07</v>
      </c>
      <c r="F487" s="185">
        <v>33.44</v>
      </c>
    </row>
    <row r="488" spans="1:6" ht="42.75">
      <c r="A488" s="188">
        <v>141215</v>
      </c>
      <c r="B488" s="188" t="s">
        <v>20729</v>
      </c>
      <c r="C488" s="184" t="s">
        <v>23</v>
      </c>
      <c r="D488" s="185">
        <v>171.07</v>
      </c>
      <c r="E488" s="185">
        <v>171.07</v>
      </c>
      <c r="F488" s="185">
        <v>41.88</v>
      </c>
    </row>
    <row r="489" spans="1:6" ht="42.75">
      <c r="A489" s="188">
        <v>141216</v>
      </c>
      <c r="B489" s="188" t="s">
        <v>20730</v>
      </c>
      <c r="C489" s="184" t="s">
        <v>23</v>
      </c>
      <c r="D489" s="185">
        <v>215.54</v>
      </c>
      <c r="E489" s="185">
        <v>215.54</v>
      </c>
      <c r="F489" s="185">
        <v>56.66</v>
      </c>
    </row>
    <row r="490" spans="1:6" ht="42.75">
      <c r="A490" s="188">
        <v>141217</v>
      </c>
      <c r="B490" s="188" t="s">
        <v>20731</v>
      </c>
      <c r="C490" s="184" t="s">
        <v>23</v>
      </c>
      <c r="D490" s="185">
        <v>237.87</v>
      </c>
      <c r="E490" s="185">
        <v>237.87</v>
      </c>
      <c r="F490" s="185">
        <v>326.02</v>
      </c>
    </row>
    <row r="491" spans="1:6" ht="42.75">
      <c r="A491" s="188">
        <v>141218</v>
      </c>
      <c r="B491" s="188" t="s">
        <v>20732</v>
      </c>
      <c r="C491" s="184" t="s">
        <v>23</v>
      </c>
      <c r="D491" s="185">
        <v>292.66000000000003</v>
      </c>
      <c r="E491" s="185">
        <v>292.66000000000003</v>
      </c>
      <c r="F491" s="185">
        <v>8.73</v>
      </c>
    </row>
    <row r="492" spans="1:6" ht="15">
      <c r="A492" s="187">
        <v>1414</v>
      </c>
      <c r="B492" s="187" t="s">
        <v>664</v>
      </c>
      <c r="C492" s="184"/>
      <c r="D492" s="185"/>
      <c r="E492" s="185"/>
      <c r="F492" s="185"/>
    </row>
    <row r="493" spans="1:6" ht="28.5">
      <c r="A493" s="188">
        <v>141409</v>
      </c>
      <c r="B493" s="188" t="s">
        <v>20665</v>
      </c>
      <c r="C493" s="184" t="s">
        <v>23</v>
      </c>
      <c r="D493" s="185">
        <v>21.01</v>
      </c>
      <c r="E493" s="185">
        <v>21.01</v>
      </c>
      <c r="F493" s="185">
        <v>34.32</v>
      </c>
    </row>
    <row r="494" spans="1:6" ht="28.5">
      <c r="A494" s="188">
        <v>141410</v>
      </c>
      <c r="B494" s="188" t="s">
        <v>20666</v>
      </c>
      <c r="C494" s="184" t="s">
        <v>23</v>
      </c>
      <c r="D494" s="185">
        <v>23.21</v>
      </c>
      <c r="E494" s="185">
        <v>23.21</v>
      </c>
      <c r="F494" s="185">
        <v>44.24</v>
      </c>
    </row>
    <row r="495" spans="1:6" ht="28.5">
      <c r="A495" s="188">
        <v>141411</v>
      </c>
      <c r="B495" s="188" t="s">
        <v>20667</v>
      </c>
      <c r="C495" s="184" t="s">
        <v>23</v>
      </c>
      <c r="D495" s="185">
        <v>27.99</v>
      </c>
      <c r="E495" s="185">
        <v>27.99</v>
      </c>
      <c r="F495" s="185">
        <v>67.47</v>
      </c>
    </row>
    <row r="496" spans="1:6" ht="28.5">
      <c r="A496" s="188">
        <v>141412</v>
      </c>
      <c r="B496" s="188" t="s">
        <v>20668</v>
      </c>
      <c r="C496" s="184" t="s">
        <v>23</v>
      </c>
      <c r="D496" s="185">
        <v>38.53</v>
      </c>
      <c r="E496" s="185">
        <v>38.53</v>
      </c>
      <c r="F496" s="185">
        <v>75.05</v>
      </c>
    </row>
    <row r="497" spans="1:6" ht="28.5">
      <c r="A497" s="188">
        <v>141413</v>
      </c>
      <c r="B497" s="188" t="s">
        <v>20669</v>
      </c>
      <c r="C497" s="184" t="s">
        <v>23</v>
      </c>
      <c r="D497" s="185">
        <v>48.35</v>
      </c>
      <c r="E497" s="185">
        <v>48.35</v>
      </c>
      <c r="F497" s="185">
        <v>120.5</v>
      </c>
    </row>
    <row r="498" spans="1:6" ht="28.5">
      <c r="A498" s="188">
        <v>141414</v>
      </c>
      <c r="B498" s="188" t="s">
        <v>20670</v>
      </c>
      <c r="C498" s="184" t="s">
        <v>23</v>
      </c>
      <c r="D498" s="185">
        <v>66.97</v>
      </c>
      <c r="E498" s="185">
        <v>66.97</v>
      </c>
      <c r="F498" s="185"/>
    </row>
    <row r="499" spans="1:6" ht="28.5">
      <c r="A499" s="188">
        <v>141415</v>
      </c>
      <c r="B499" s="188" t="s">
        <v>20671</v>
      </c>
      <c r="C499" s="184" t="s">
        <v>23</v>
      </c>
      <c r="D499" s="185">
        <v>97.15</v>
      </c>
      <c r="E499" s="185">
        <v>97.15</v>
      </c>
      <c r="F499" s="185">
        <v>73.66</v>
      </c>
    </row>
    <row r="500" spans="1:6" ht="28.5">
      <c r="A500" s="188">
        <v>141416</v>
      </c>
      <c r="B500" s="188" t="s">
        <v>20672</v>
      </c>
      <c r="C500" s="184" t="s">
        <v>23</v>
      </c>
      <c r="D500" s="185">
        <v>122.47</v>
      </c>
      <c r="E500" s="185">
        <v>122.47</v>
      </c>
      <c r="F500" s="185">
        <v>25.75</v>
      </c>
    </row>
    <row r="501" spans="1:6" ht="30">
      <c r="A501" s="187">
        <v>1415</v>
      </c>
      <c r="B501" s="187" t="s">
        <v>665</v>
      </c>
      <c r="C501" s="184"/>
      <c r="D501" s="185"/>
      <c r="E501" s="185"/>
      <c r="F501" s="185">
        <v>27.06</v>
      </c>
    </row>
    <row r="502" spans="1:6" ht="28.5">
      <c r="A502" s="188">
        <v>141522</v>
      </c>
      <c r="B502" s="188" t="s">
        <v>21299</v>
      </c>
      <c r="C502" s="184" t="s">
        <v>19</v>
      </c>
      <c r="D502" s="185">
        <v>22.28</v>
      </c>
      <c r="E502" s="185">
        <v>22.28</v>
      </c>
      <c r="F502" s="185">
        <v>59.64</v>
      </c>
    </row>
    <row r="503" spans="1:6" ht="28.5">
      <c r="A503" s="188">
        <v>141523</v>
      </c>
      <c r="B503" s="188" t="s">
        <v>21300</v>
      </c>
      <c r="C503" s="184" t="s">
        <v>19</v>
      </c>
      <c r="D503" s="185">
        <v>33</v>
      </c>
      <c r="E503" s="185">
        <v>33</v>
      </c>
      <c r="F503" s="185">
        <v>52.64</v>
      </c>
    </row>
    <row r="504" spans="1:6" ht="28.5">
      <c r="A504" s="188">
        <v>141524</v>
      </c>
      <c r="B504" s="188" t="s">
        <v>21301</v>
      </c>
      <c r="C504" s="184" t="s">
        <v>19</v>
      </c>
      <c r="D504" s="185">
        <v>31.89</v>
      </c>
      <c r="E504" s="185">
        <v>31.89</v>
      </c>
      <c r="F504" s="185">
        <v>110.32</v>
      </c>
    </row>
    <row r="505" spans="1:6" ht="28.5">
      <c r="A505" s="188">
        <v>141525</v>
      </c>
      <c r="B505" s="188" t="s">
        <v>21302</v>
      </c>
      <c r="C505" s="184" t="s">
        <v>19</v>
      </c>
      <c r="D505" s="185">
        <v>43.67</v>
      </c>
      <c r="E505" s="185">
        <v>43.67</v>
      </c>
      <c r="F505" s="185">
        <v>64.61</v>
      </c>
    </row>
    <row r="506" spans="1:6" ht="28.5">
      <c r="A506" s="188">
        <v>141526</v>
      </c>
      <c r="B506" s="188" t="s">
        <v>21303</v>
      </c>
      <c r="C506" s="184" t="s">
        <v>19</v>
      </c>
      <c r="D506" s="185">
        <v>70.25</v>
      </c>
      <c r="E506" s="185">
        <v>70.25</v>
      </c>
      <c r="F506" s="185">
        <v>22.38</v>
      </c>
    </row>
    <row r="507" spans="1:6" ht="28.5">
      <c r="A507" s="188">
        <v>141527</v>
      </c>
      <c r="B507" s="188" t="s">
        <v>21304</v>
      </c>
      <c r="C507" s="184" t="s">
        <v>19</v>
      </c>
      <c r="D507" s="185">
        <v>284.63</v>
      </c>
      <c r="E507" s="185">
        <v>284.63</v>
      </c>
      <c r="F507" s="185">
        <v>46.27</v>
      </c>
    </row>
    <row r="508" spans="1:6" ht="28.5">
      <c r="A508" s="188">
        <v>141529</v>
      </c>
      <c r="B508" s="188" t="s">
        <v>21305</v>
      </c>
      <c r="C508" s="184" t="s">
        <v>19</v>
      </c>
      <c r="D508" s="185">
        <v>7.56</v>
      </c>
      <c r="E508" s="185">
        <v>7.56</v>
      </c>
      <c r="F508" s="185">
        <v>16.420000000000002</v>
      </c>
    </row>
    <row r="509" spans="1:6" ht="15">
      <c r="A509" s="187">
        <v>1419</v>
      </c>
      <c r="B509" s="187" t="s">
        <v>666</v>
      </c>
      <c r="C509" s="184"/>
      <c r="D509" s="185"/>
      <c r="E509" s="185"/>
      <c r="F509" s="185">
        <v>28.13</v>
      </c>
    </row>
    <row r="510" spans="1:6" ht="42.75">
      <c r="A510" s="188">
        <v>141906</v>
      </c>
      <c r="B510" s="188" t="s">
        <v>20673</v>
      </c>
      <c r="C510" s="184" t="s">
        <v>23</v>
      </c>
      <c r="D510" s="185">
        <v>31.4</v>
      </c>
      <c r="E510" s="185">
        <v>31.4</v>
      </c>
      <c r="F510" s="185">
        <v>15.92</v>
      </c>
    </row>
    <row r="511" spans="1:6" ht="42.75">
      <c r="A511" s="188">
        <v>141907</v>
      </c>
      <c r="B511" s="188" t="s">
        <v>20674</v>
      </c>
      <c r="C511" s="184" t="s">
        <v>23</v>
      </c>
      <c r="D511" s="185">
        <v>40.950000000000003</v>
      </c>
      <c r="E511" s="185">
        <v>40.950000000000003</v>
      </c>
      <c r="F511" s="185">
        <v>78.03</v>
      </c>
    </row>
    <row r="512" spans="1:6" ht="42.75">
      <c r="A512" s="188">
        <v>141908</v>
      </c>
      <c r="B512" s="188" t="s">
        <v>20675</v>
      </c>
      <c r="C512" s="184" t="s">
        <v>23</v>
      </c>
      <c r="D512" s="185">
        <v>62.1</v>
      </c>
      <c r="E512" s="185">
        <v>62.1</v>
      </c>
      <c r="F512" s="185">
        <v>108.37</v>
      </c>
    </row>
    <row r="513" spans="1:6" ht="42.75">
      <c r="A513" s="188">
        <v>141909</v>
      </c>
      <c r="B513" s="188" t="s">
        <v>20676</v>
      </c>
      <c r="C513" s="184" t="s">
        <v>23</v>
      </c>
      <c r="D513" s="185">
        <v>75.180000000000007</v>
      </c>
      <c r="E513" s="185">
        <v>75.180000000000007</v>
      </c>
      <c r="F513" s="185">
        <v>213.27</v>
      </c>
    </row>
    <row r="514" spans="1:6" ht="42.75">
      <c r="A514" s="188">
        <v>141910</v>
      </c>
      <c r="B514" s="188" t="s">
        <v>20677</v>
      </c>
      <c r="C514" s="184" t="s">
        <v>23</v>
      </c>
      <c r="D514" s="185">
        <v>97.86</v>
      </c>
      <c r="E514" s="185">
        <v>97.86</v>
      </c>
      <c r="F514" s="185">
        <v>86.89</v>
      </c>
    </row>
    <row r="515" spans="1:6" ht="15">
      <c r="A515" s="187">
        <v>1421</v>
      </c>
      <c r="B515" s="187" t="s">
        <v>667</v>
      </c>
      <c r="C515" s="184"/>
      <c r="D515" s="185"/>
      <c r="E515" s="185"/>
      <c r="F515" s="185">
        <v>18.22</v>
      </c>
    </row>
    <row r="516" spans="1:6" ht="14.25">
      <c r="A516" s="188">
        <v>142103</v>
      </c>
      <c r="B516" s="188" t="s">
        <v>238</v>
      </c>
      <c r="C516" s="184" t="s">
        <v>19</v>
      </c>
      <c r="D516" s="185">
        <v>95.86</v>
      </c>
      <c r="E516" s="185">
        <v>95.86</v>
      </c>
      <c r="F516" s="185">
        <v>21.41</v>
      </c>
    </row>
    <row r="517" spans="1:6" ht="28.5">
      <c r="A517" s="188">
        <v>142104</v>
      </c>
      <c r="B517" s="188" t="s">
        <v>239</v>
      </c>
      <c r="C517" s="184" t="s">
        <v>19</v>
      </c>
      <c r="D517" s="185">
        <v>30.67</v>
      </c>
      <c r="E517" s="185">
        <v>30.67</v>
      </c>
      <c r="F517" s="185">
        <v>29.32</v>
      </c>
    </row>
    <row r="518" spans="1:6" ht="14.25">
      <c r="A518" s="188">
        <v>142106</v>
      </c>
      <c r="B518" s="188" t="s">
        <v>240</v>
      </c>
      <c r="C518" s="184" t="s">
        <v>19</v>
      </c>
      <c r="D518" s="185">
        <v>31.19</v>
      </c>
      <c r="E518" s="185">
        <v>31.19</v>
      </c>
      <c r="F518" s="185"/>
    </row>
    <row r="519" spans="1:6" ht="28.5">
      <c r="A519" s="188">
        <v>142107</v>
      </c>
      <c r="B519" s="188" t="s">
        <v>241</v>
      </c>
      <c r="C519" s="184" t="s">
        <v>19</v>
      </c>
      <c r="D519" s="185">
        <v>76.14</v>
      </c>
      <c r="E519" s="185">
        <v>76.14</v>
      </c>
      <c r="F519" s="185">
        <v>11.49</v>
      </c>
    </row>
    <row r="520" spans="1:6" ht="28.5">
      <c r="A520" s="188">
        <v>142109</v>
      </c>
      <c r="B520" s="188" t="s">
        <v>242</v>
      </c>
      <c r="C520" s="184" t="s">
        <v>19</v>
      </c>
      <c r="D520" s="185">
        <v>74.39</v>
      </c>
      <c r="E520" s="185">
        <v>74.39</v>
      </c>
      <c r="F520" s="185">
        <v>17.22</v>
      </c>
    </row>
    <row r="521" spans="1:6" ht="28.5">
      <c r="A521" s="188">
        <v>142111</v>
      </c>
      <c r="B521" s="188" t="s">
        <v>243</v>
      </c>
      <c r="C521" s="184" t="s">
        <v>19</v>
      </c>
      <c r="D521" s="185">
        <v>153.35</v>
      </c>
      <c r="E521" s="185">
        <v>153.35</v>
      </c>
      <c r="F521" s="185">
        <v>25.92</v>
      </c>
    </row>
    <row r="522" spans="1:6" ht="28.5">
      <c r="A522" s="188">
        <v>142112</v>
      </c>
      <c r="B522" s="188" t="s">
        <v>1032</v>
      </c>
      <c r="C522" s="184" t="s">
        <v>19</v>
      </c>
      <c r="D522" s="185">
        <v>108.49</v>
      </c>
      <c r="E522" s="185">
        <v>108.49</v>
      </c>
      <c r="F522" s="185">
        <v>21.89</v>
      </c>
    </row>
    <row r="523" spans="1:6" ht="28.5">
      <c r="A523" s="188">
        <v>142114</v>
      </c>
      <c r="B523" s="188" t="s">
        <v>244</v>
      </c>
      <c r="C523" s="184" t="s">
        <v>19</v>
      </c>
      <c r="D523" s="185">
        <v>13.91</v>
      </c>
      <c r="E523" s="185">
        <v>13.91</v>
      </c>
      <c r="F523" s="185">
        <v>33.36</v>
      </c>
    </row>
    <row r="524" spans="1:6" ht="28.5">
      <c r="A524" s="188">
        <v>142115</v>
      </c>
      <c r="B524" s="188" t="s">
        <v>245</v>
      </c>
      <c r="C524" s="184" t="s">
        <v>19</v>
      </c>
      <c r="D524" s="185">
        <v>43.68</v>
      </c>
      <c r="E524" s="185">
        <v>43.68</v>
      </c>
      <c r="F524" s="185">
        <v>48.54</v>
      </c>
    </row>
    <row r="525" spans="1:6" ht="14.25">
      <c r="A525" s="188">
        <v>142116</v>
      </c>
      <c r="B525" s="188" t="s">
        <v>246</v>
      </c>
      <c r="C525" s="184" t="s">
        <v>19</v>
      </c>
      <c r="D525" s="185">
        <v>9.3699999999999992</v>
      </c>
      <c r="E525" s="185">
        <v>9.3699999999999992</v>
      </c>
      <c r="F525" s="185"/>
    </row>
    <row r="526" spans="1:6" ht="14.25">
      <c r="A526" s="188">
        <v>142117</v>
      </c>
      <c r="B526" s="188" t="s">
        <v>247</v>
      </c>
      <c r="C526" s="184" t="s">
        <v>19</v>
      </c>
      <c r="D526" s="185">
        <v>23.58</v>
      </c>
      <c r="E526" s="185">
        <v>23.58</v>
      </c>
      <c r="F526" s="185">
        <v>19.68</v>
      </c>
    </row>
    <row r="527" spans="1:6" ht="14.25">
      <c r="A527" s="188">
        <v>142118</v>
      </c>
      <c r="B527" s="188" t="s">
        <v>248</v>
      </c>
      <c r="C527" s="184" t="s">
        <v>19</v>
      </c>
      <c r="D527" s="185">
        <v>19.95</v>
      </c>
      <c r="E527" s="185">
        <v>19.95</v>
      </c>
      <c r="F527" s="185">
        <v>27.55</v>
      </c>
    </row>
    <row r="528" spans="1:6" ht="14.25">
      <c r="A528" s="188">
        <v>142119</v>
      </c>
      <c r="B528" s="188" t="s">
        <v>249</v>
      </c>
      <c r="C528" s="184" t="s">
        <v>19</v>
      </c>
      <c r="D528" s="185">
        <v>118.5</v>
      </c>
      <c r="E528" s="185">
        <v>118.5</v>
      </c>
      <c r="F528" s="185">
        <v>19.68</v>
      </c>
    </row>
    <row r="529" spans="1:6" ht="14.25">
      <c r="A529" s="188">
        <v>142120</v>
      </c>
      <c r="B529" s="188" t="s">
        <v>250</v>
      </c>
      <c r="C529" s="184" t="s">
        <v>19</v>
      </c>
      <c r="D529" s="185">
        <v>130.38999999999999</v>
      </c>
      <c r="E529" s="185">
        <v>130.38999999999999</v>
      </c>
      <c r="F529" s="185">
        <v>29.17</v>
      </c>
    </row>
    <row r="530" spans="1:6" ht="14.25">
      <c r="A530" s="188">
        <v>142121</v>
      </c>
      <c r="B530" s="188" t="s">
        <v>251</v>
      </c>
      <c r="C530" s="184" t="s">
        <v>19</v>
      </c>
      <c r="D530" s="185">
        <v>265.05</v>
      </c>
      <c r="E530" s="185">
        <v>265.05</v>
      </c>
      <c r="F530" s="185"/>
    </row>
    <row r="531" spans="1:6" ht="14.25">
      <c r="A531" s="188">
        <v>142122</v>
      </c>
      <c r="B531" s="188" t="s">
        <v>252</v>
      </c>
      <c r="C531" s="184" t="s">
        <v>19</v>
      </c>
      <c r="D531" s="185">
        <v>93.97</v>
      </c>
      <c r="E531" s="185">
        <v>93.97</v>
      </c>
      <c r="F531" s="185"/>
    </row>
    <row r="532" spans="1:6" ht="28.5">
      <c r="A532" s="188">
        <v>142123</v>
      </c>
      <c r="B532" s="188" t="s">
        <v>21306</v>
      </c>
      <c r="C532" s="184" t="s">
        <v>19</v>
      </c>
      <c r="D532" s="185">
        <v>16.61</v>
      </c>
      <c r="E532" s="185">
        <v>16.61</v>
      </c>
      <c r="F532" s="186">
        <v>1431.47</v>
      </c>
    </row>
    <row r="533" spans="1:6" ht="30">
      <c r="A533" s="187">
        <v>1422</v>
      </c>
      <c r="B533" s="187" t="s">
        <v>668</v>
      </c>
      <c r="C533" s="184"/>
      <c r="D533" s="185"/>
      <c r="E533" s="185"/>
      <c r="F533" s="186">
        <v>2584.9899999999998</v>
      </c>
    </row>
    <row r="534" spans="1:6" ht="28.5">
      <c r="A534" s="188">
        <v>142201</v>
      </c>
      <c r="B534" s="188" t="s">
        <v>253</v>
      </c>
      <c r="C534" s="184" t="s">
        <v>23</v>
      </c>
      <c r="D534" s="185">
        <v>14</v>
      </c>
      <c r="E534" s="185">
        <v>14</v>
      </c>
      <c r="F534" s="185"/>
    </row>
    <row r="535" spans="1:6" ht="28.5">
      <c r="A535" s="188">
        <v>142202</v>
      </c>
      <c r="B535" s="188" t="s">
        <v>254</v>
      </c>
      <c r="C535" s="184" t="s">
        <v>23</v>
      </c>
      <c r="D535" s="185">
        <v>20.99</v>
      </c>
      <c r="E535" s="185">
        <v>20.99</v>
      </c>
      <c r="F535" s="185">
        <v>214.52</v>
      </c>
    </row>
    <row r="536" spans="1:6" ht="28.5">
      <c r="A536" s="188">
        <v>142203</v>
      </c>
      <c r="B536" s="188" t="s">
        <v>255</v>
      </c>
      <c r="C536" s="184" t="s">
        <v>23</v>
      </c>
      <c r="D536" s="185">
        <v>31.62</v>
      </c>
      <c r="E536" s="185">
        <v>31.62</v>
      </c>
      <c r="F536" s="185">
        <v>243.47</v>
      </c>
    </row>
    <row r="537" spans="1:6" ht="28.5">
      <c r="A537" s="188">
        <v>142204</v>
      </c>
      <c r="B537" s="188" t="s">
        <v>256</v>
      </c>
      <c r="C537" s="184" t="s">
        <v>23</v>
      </c>
      <c r="D537" s="185">
        <v>26.68</v>
      </c>
      <c r="E537" s="185">
        <v>26.68</v>
      </c>
      <c r="F537" s="185">
        <v>576.67999999999995</v>
      </c>
    </row>
    <row r="538" spans="1:6" ht="28.5">
      <c r="A538" s="188">
        <v>142205</v>
      </c>
      <c r="B538" s="188" t="s">
        <v>257</v>
      </c>
      <c r="C538" s="184" t="s">
        <v>23</v>
      </c>
      <c r="D538" s="185">
        <v>40.67</v>
      </c>
      <c r="E538" s="185">
        <v>40.67</v>
      </c>
      <c r="F538" s="185">
        <v>607.38</v>
      </c>
    </row>
    <row r="539" spans="1:6" ht="28.5">
      <c r="A539" s="188">
        <v>142206</v>
      </c>
      <c r="B539" s="188" t="s">
        <v>258</v>
      </c>
      <c r="C539" s="184" t="s">
        <v>23</v>
      </c>
      <c r="D539" s="185">
        <v>59.18</v>
      </c>
      <c r="E539" s="185">
        <v>59.18</v>
      </c>
      <c r="F539" s="185">
        <v>636.73</v>
      </c>
    </row>
    <row r="540" spans="1:6" ht="15">
      <c r="A540" s="187">
        <v>1423</v>
      </c>
      <c r="B540" s="187" t="s">
        <v>631</v>
      </c>
      <c r="C540" s="184"/>
      <c r="D540" s="185"/>
      <c r="E540" s="185"/>
      <c r="F540" s="185">
        <v>91.98</v>
      </c>
    </row>
    <row r="541" spans="1:6" ht="14.25">
      <c r="A541" s="188">
        <v>142301</v>
      </c>
      <c r="B541" s="188" t="s">
        <v>259</v>
      </c>
      <c r="C541" s="184" t="s">
        <v>19</v>
      </c>
      <c r="D541" s="185">
        <v>23.98</v>
      </c>
      <c r="E541" s="185">
        <v>23.98</v>
      </c>
      <c r="F541" s="185">
        <v>143.18</v>
      </c>
    </row>
    <row r="542" spans="1:6" ht="14.25">
      <c r="A542" s="188">
        <v>142302</v>
      </c>
      <c r="B542" s="188" t="s">
        <v>260</v>
      </c>
      <c r="C542" s="184" t="s">
        <v>19</v>
      </c>
      <c r="D542" s="185">
        <v>33.57</v>
      </c>
      <c r="E542" s="185">
        <v>33.57</v>
      </c>
      <c r="F542" s="185">
        <v>105.22</v>
      </c>
    </row>
    <row r="543" spans="1:6" ht="14.25">
      <c r="A543" s="188">
        <v>142303</v>
      </c>
      <c r="B543" s="188" t="s">
        <v>261</v>
      </c>
      <c r="C543" s="184" t="s">
        <v>19</v>
      </c>
      <c r="D543" s="185">
        <v>23.98</v>
      </c>
      <c r="E543" s="185">
        <v>23.98</v>
      </c>
      <c r="F543" s="185">
        <v>132.16999999999999</v>
      </c>
    </row>
    <row r="544" spans="1:6" ht="14.25">
      <c r="A544" s="188">
        <v>142304</v>
      </c>
      <c r="B544" s="188" t="s">
        <v>262</v>
      </c>
      <c r="C544" s="184" t="s">
        <v>19</v>
      </c>
      <c r="D544" s="185">
        <v>31.99</v>
      </c>
      <c r="E544" s="185">
        <v>31.99</v>
      </c>
      <c r="F544" s="186">
        <v>1011.87</v>
      </c>
    </row>
    <row r="545" spans="1:6" ht="15">
      <c r="A545" s="187">
        <v>1428</v>
      </c>
      <c r="B545" s="187" t="s">
        <v>20642</v>
      </c>
      <c r="C545" s="184"/>
      <c r="D545" s="185"/>
      <c r="E545" s="185"/>
      <c r="F545" s="186">
        <v>1546.21</v>
      </c>
    </row>
    <row r="546" spans="1:6" ht="57">
      <c r="A546" s="188">
        <v>142801</v>
      </c>
      <c r="B546" s="188" t="s">
        <v>21127</v>
      </c>
      <c r="C546" s="184" t="s">
        <v>20643</v>
      </c>
      <c r="D546" s="185">
        <v>4.58</v>
      </c>
      <c r="E546" s="185">
        <v>4.58</v>
      </c>
      <c r="F546" s="186">
        <v>1742.05</v>
      </c>
    </row>
    <row r="547" spans="1:6" ht="57">
      <c r="A547" s="188">
        <v>142802</v>
      </c>
      <c r="B547" s="188" t="s">
        <v>21128</v>
      </c>
      <c r="C547" s="184" t="s">
        <v>20643</v>
      </c>
      <c r="D547" s="185">
        <v>7.34</v>
      </c>
      <c r="E547" s="185">
        <v>7.34</v>
      </c>
      <c r="F547" s="185"/>
    </row>
    <row r="548" spans="1:6" ht="57">
      <c r="A548" s="188">
        <v>142803</v>
      </c>
      <c r="B548" s="188" t="s">
        <v>21129</v>
      </c>
      <c r="C548" s="184" t="s">
        <v>20643</v>
      </c>
      <c r="D548" s="185">
        <v>9.3800000000000008</v>
      </c>
      <c r="E548" s="185">
        <v>9.3800000000000008</v>
      </c>
      <c r="F548" s="185">
        <v>302.89999999999998</v>
      </c>
    </row>
    <row r="549" spans="1:6" ht="15">
      <c r="A549" s="187">
        <v>15</v>
      </c>
      <c r="B549" s="187" t="s">
        <v>669</v>
      </c>
      <c r="C549" s="184"/>
      <c r="D549" s="185"/>
      <c r="E549" s="185"/>
      <c r="F549" s="185">
        <v>355.58</v>
      </c>
    </row>
    <row r="550" spans="1:6" ht="15">
      <c r="A550" s="187">
        <v>1501</v>
      </c>
      <c r="B550" s="187" t="s">
        <v>670</v>
      </c>
      <c r="C550" s="184"/>
      <c r="D550" s="185"/>
      <c r="E550" s="185"/>
      <c r="F550" s="185">
        <v>50.56</v>
      </c>
    </row>
    <row r="551" spans="1:6" ht="85.5">
      <c r="A551" s="188">
        <v>150122</v>
      </c>
      <c r="B551" s="188" t="s">
        <v>263</v>
      </c>
      <c r="C551" s="184" t="s">
        <v>19</v>
      </c>
      <c r="D551" s="186">
        <v>1524.1</v>
      </c>
      <c r="E551" s="186">
        <v>1524.1</v>
      </c>
      <c r="F551" s="185">
        <v>139.35</v>
      </c>
    </row>
    <row r="552" spans="1:6" ht="71.25">
      <c r="A552" s="188">
        <v>150123</v>
      </c>
      <c r="B552" s="188" t="s">
        <v>264</v>
      </c>
      <c r="C552" s="184" t="s">
        <v>19</v>
      </c>
      <c r="D552" s="186">
        <v>2780.11</v>
      </c>
      <c r="E552" s="186">
        <v>2780.11</v>
      </c>
      <c r="F552" s="185">
        <v>178.97</v>
      </c>
    </row>
    <row r="553" spans="1:6" ht="15">
      <c r="A553" s="187">
        <v>1503</v>
      </c>
      <c r="B553" s="187" t="s">
        <v>671</v>
      </c>
      <c r="C553" s="184"/>
      <c r="D553" s="185"/>
      <c r="E553" s="185"/>
      <c r="F553" s="185">
        <v>248.61</v>
      </c>
    </row>
    <row r="554" spans="1:6" ht="42.75">
      <c r="A554" s="188">
        <v>150306</v>
      </c>
      <c r="B554" s="188" t="s">
        <v>1013</v>
      </c>
      <c r="C554" s="184" t="s">
        <v>19</v>
      </c>
      <c r="D554" s="185">
        <v>223.49</v>
      </c>
      <c r="E554" s="185">
        <v>223.49</v>
      </c>
      <c r="F554" s="185">
        <v>146.33000000000001</v>
      </c>
    </row>
    <row r="555" spans="1:6" ht="28.5">
      <c r="A555" s="188">
        <v>150307</v>
      </c>
      <c r="B555" s="188" t="s">
        <v>265</v>
      </c>
      <c r="C555" s="184" t="s">
        <v>19</v>
      </c>
      <c r="D555" s="185">
        <v>542.41</v>
      </c>
      <c r="E555" s="185">
        <v>542.41</v>
      </c>
      <c r="F555" s="185">
        <v>9.49</v>
      </c>
    </row>
    <row r="556" spans="1:6" ht="28.5">
      <c r="A556" s="188">
        <v>150308</v>
      </c>
      <c r="B556" s="188" t="s">
        <v>266</v>
      </c>
      <c r="C556" s="184" t="s">
        <v>19</v>
      </c>
      <c r="D556" s="185">
        <v>616.35</v>
      </c>
      <c r="E556" s="185">
        <v>616.35</v>
      </c>
      <c r="F556" s="185">
        <v>13.81</v>
      </c>
    </row>
    <row r="557" spans="1:6" ht="28.5">
      <c r="A557" s="188">
        <v>150309</v>
      </c>
      <c r="B557" s="188" t="s">
        <v>267</v>
      </c>
      <c r="C557" s="184" t="s">
        <v>19</v>
      </c>
      <c r="D557" s="185">
        <v>747.16</v>
      </c>
      <c r="E557" s="185">
        <v>747.16</v>
      </c>
      <c r="F557" s="185">
        <v>79.92</v>
      </c>
    </row>
    <row r="558" spans="1:6" ht="14.25">
      <c r="A558" s="188">
        <v>150310</v>
      </c>
      <c r="B558" s="188" t="s">
        <v>268</v>
      </c>
      <c r="C558" s="184" t="s">
        <v>19</v>
      </c>
      <c r="D558" s="185">
        <v>114.93</v>
      </c>
      <c r="E558" s="185">
        <v>114.93</v>
      </c>
      <c r="F558" s="185">
        <v>110.16</v>
      </c>
    </row>
    <row r="559" spans="1:6" ht="28.5">
      <c r="A559" s="188">
        <v>150311</v>
      </c>
      <c r="B559" s="188" t="s">
        <v>269</v>
      </c>
      <c r="C559" s="184" t="s">
        <v>19</v>
      </c>
      <c r="D559" s="185">
        <v>149.16999999999999</v>
      </c>
      <c r="E559" s="185">
        <v>149.16999999999999</v>
      </c>
      <c r="F559" s="185">
        <v>149.57</v>
      </c>
    </row>
    <row r="560" spans="1:6" ht="85.5">
      <c r="A560" s="188">
        <v>150315</v>
      </c>
      <c r="B560" s="188" t="s">
        <v>270</v>
      </c>
      <c r="C560" s="184" t="s">
        <v>19</v>
      </c>
      <c r="D560" s="186">
        <v>1057.3800000000001</v>
      </c>
      <c r="E560" s="186">
        <v>1057.3800000000001</v>
      </c>
      <c r="F560" s="185">
        <v>182.08</v>
      </c>
    </row>
    <row r="561" spans="1:6" ht="85.5">
      <c r="A561" s="188">
        <v>150316</v>
      </c>
      <c r="B561" s="188" t="s">
        <v>271</v>
      </c>
      <c r="C561" s="184" t="s">
        <v>19</v>
      </c>
      <c r="D561" s="186">
        <v>1363.66</v>
      </c>
      <c r="E561" s="186">
        <v>1363.66</v>
      </c>
      <c r="F561" s="185">
        <v>10.81</v>
      </c>
    </row>
    <row r="562" spans="1:6" ht="71.25">
      <c r="A562" s="188">
        <v>150317</v>
      </c>
      <c r="B562" s="188" t="s">
        <v>272</v>
      </c>
      <c r="C562" s="184" t="s">
        <v>19</v>
      </c>
      <c r="D562" s="186">
        <v>1758.52</v>
      </c>
      <c r="E562" s="186">
        <v>1758.52</v>
      </c>
      <c r="F562" s="185"/>
    </row>
    <row r="563" spans="1:6" ht="42.75">
      <c r="A563" s="188">
        <v>150320</v>
      </c>
      <c r="B563" s="188" t="s">
        <v>21130</v>
      </c>
      <c r="C563" s="184" t="s">
        <v>19</v>
      </c>
      <c r="D563" s="185">
        <v>107.79</v>
      </c>
      <c r="E563" s="185">
        <v>107.79</v>
      </c>
      <c r="F563" s="185">
        <v>55.29</v>
      </c>
    </row>
    <row r="564" spans="1:6" ht="15">
      <c r="A564" s="187">
        <v>1506</v>
      </c>
      <c r="B564" s="187" t="s">
        <v>672</v>
      </c>
      <c r="C564" s="184"/>
      <c r="D564" s="185"/>
      <c r="E564" s="185"/>
      <c r="F564" s="185">
        <v>66.36</v>
      </c>
    </row>
    <row r="565" spans="1:6" ht="42.75">
      <c r="A565" s="188">
        <v>150609</v>
      </c>
      <c r="B565" s="188" t="s">
        <v>273</v>
      </c>
      <c r="C565" s="184" t="s">
        <v>19</v>
      </c>
      <c r="D565" s="185">
        <v>577.22</v>
      </c>
      <c r="E565" s="185">
        <v>577.22</v>
      </c>
      <c r="F565" s="185">
        <v>173.71</v>
      </c>
    </row>
    <row r="566" spans="1:6" ht="71.25">
      <c r="A566" s="188">
        <v>150610</v>
      </c>
      <c r="B566" s="188" t="s">
        <v>274</v>
      </c>
      <c r="C566" s="184" t="s">
        <v>19</v>
      </c>
      <c r="D566" s="185">
        <v>354.89</v>
      </c>
      <c r="E566" s="185">
        <v>354.89</v>
      </c>
      <c r="F566" s="185">
        <v>186.93</v>
      </c>
    </row>
    <row r="567" spans="1:6" ht="28.5">
      <c r="A567" s="188">
        <v>150612</v>
      </c>
      <c r="B567" s="188" t="s">
        <v>1033</v>
      </c>
      <c r="C567" s="184" t="s">
        <v>19</v>
      </c>
      <c r="D567" s="185">
        <v>50.92</v>
      </c>
      <c r="E567" s="185">
        <v>50.92</v>
      </c>
      <c r="F567" s="185"/>
    </row>
    <row r="568" spans="1:6" ht="71.25">
      <c r="A568" s="188">
        <v>150614</v>
      </c>
      <c r="B568" s="188" t="s">
        <v>275</v>
      </c>
      <c r="C568" s="184" t="s">
        <v>19</v>
      </c>
      <c r="D568" s="185">
        <v>165.19</v>
      </c>
      <c r="E568" s="185">
        <v>165.19</v>
      </c>
      <c r="F568" s="185">
        <v>16.48</v>
      </c>
    </row>
    <row r="569" spans="1:6" ht="71.25">
      <c r="A569" s="188">
        <v>150615</v>
      </c>
      <c r="B569" s="188" t="s">
        <v>276</v>
      </c>
      <c r="C569" s="184" t="s">
        <v>19</v>
      </c>
      <c r="D569" s="185">
        <v>211.9</v>
      </c>
      <c r="E569" s="185">
        <v>211.9</v>
      </c>
      <c r="F569" s="185">
        <v>25.86</v>
      </c>
    </row>
    <row r="570" spans="1:6" ht="71.25">
      <c r="A570" s="188">
        <v>150616</v>
      </c>
      <c r="B570" s="188" t="s">
        <v>277</v>
      </c>
      <c r="C570" s="184" t="s">
        <v>19</v>
      </c>
      <c r="D570" s="185">
        <v>294.87</v>
      </c>
      <c r="E570" s="185">
        <v>294.87</v>
      </c>
      <c r="F570" s="185">
        <v>31.14</v>
      </c>
    </row>
    <row r="571" spans="1:6" ht="71.25">
      <c r="A571" s="188">
        <v>150626</v>
      </c>
      <c r="B571" s="188" t="s">
        <v>278</v>
      </c>
      <c r="C571" s="184" t="s">
        <v>19</v>
      </c>
      <c r="D571" s="185">
        <v>184.6</v>
      </c>
      <c r="E571" s="185">
        <v>184.6</v>
      </c>
      <c r="F571" s="185">
        <v>29.11</v>
      </c>
    </row>
    <row r="572" spans="1:6" ht="28.5">
      <c r="A572" s="188">
        <v>150628</v>
      </c>
      <c r="B572" s="188" t="s">
        <v>279</v>
      </c>
      <c r="C572" s="184" t="s">
        <v>19</v>
      </c>
      <c r="D572" s="185">
        <v>9.92</v>
      </c>
      <c r="E572" s="185">
        <v>9.92</v>
      </c>
      <c r="F572" s="185">
        <v>28.14</v>
      </c>
    </row>
    <row r="573" spans="1:6" ht="28.5">
      <c r="A573" s="188">
        <v>150629</v>
      </c>
      <c r="B573" s="188" t="s">
        <v>280</v>
      </c>
      <c r="C573" s="184" t="s">
        <v>19</v>
      </c>
      <c r="D573" s="185">
        <v>16.16</v>
      </c>
      <c r="E573" s="185">
        <v>16.16</v>
      </c>
      <c r="F573" s="185">
        <v>28.4</v>
      </c>
    </row>
    <row r="574" spans="1:6" ht="28.5">
      <c r="A574" s="188">
        <v>150632</v>
      </c>
      <c r="B574" s="188" t="s">
        <v>281</v>
      </c>
      <c r="C574" s="184" t="s">
        <v>19</v>
      </c>
      <c r="D574" s="185">
        <v>74.09</v>
      </c>
      <c r="E574" s="185">
        <v>74.09</v>
      </c>
      <c r="F574" s="185">
        <v>15</v>
      </c>
    </row>
    <row r="575" spans="1:6" ht="28.5">
      <c r="A575" s="188">
        <v>150633</v>
      </c>
      <c r="B575" s="188" t="s">
        <v>282</v>
      </c>
      <c r="C575" s="184" t="s">
        <v>19</v>
      </c>
      <c r="D575" s="185">
        <v>121.78</v>
      </c>
      <c r="E575" s="185">
        <v>121.78</v>
      </c>
      <c r="F575" s="185">
        <v>82.15</v>
      </c>
    </row>
    <row r="576" spans="1:6" ht="28.5">
      <c r="A576" s="188">
        <v>150634</v>
      </c>
      <c r="B576" s="188" t="s">
        <v>283</v>
      </c>
      <c r="C576" s="184" t="s">
        <v>19</v>
      </c>
      <c r="D576" s="185">
        <v>189.79</v>
      </c>
      <c r="E576" s="185">
        <v>189.79</v>
      </c>
      <c r="F576" s="185">
        <v>123.96</v>
      </c>
    </row>
    <row r="577" spans="1:6" ht="28.5">
      <c r="A577" s="188">
        <v>150635</v>
      </c>
      <c r="B577" s="188" t="s">
        <v>284</v>
      </c>
      <c r="C577" s="184" t="s">
        <v>19</v>
      </c>
      <c r="D577" s="185">
        <v>365.07</v>
      </c>
      <c r="E577" s="185">
        <v>365.07</v>
      </c>
      <c r="F577" s="185">
        <v>153.61000000000001</v>
      </c>
    </row>
    <row r="578" spans="1:6" ht="28.5">
      <c r="A578" s="188">
        <v>150636</v>
      </c>
      <c r="B578" s="188" t="s">
        <v>285</v>
      </c>
      <c r="C578" s="184" t="s">
        <v>19</v>
      </c>
      <c r="D578" s="185">
        <v>11.45</v>
      </c>
      <c r="E578" s="185">
        <v>11.45</v>
      </c>
      <c r="F578" s="185">
        <v>205.07</v>
      </c>
    </row>
    <row r="579" spans="1:6" ht="15">
      <c r="A579" s="187">
        <v>1507</v>
      </c>
      <c r="B579" s="187" t="s">
        <v>673</v>
      </c>
      <c r="C579" s="184"/>
      <c r="D579" s="185"/>
      <c r="E579" s="185"/>
      <c r="F579" s="185">
        <v>73.53</v>
      </c>
    </row>
    <row r="580" spans="1:6" ht="71.25">
      <c r="A580" s="188">
        <v>150701</v>
      </c>
      <c r="B580" s="188" t="s">
        <v>286</v>
      </c>
      <c r="C580" s="184" t="s">
        <v>23</v>
      </c>
      <c r="D580" s="185">
        <v>63.78</v>
      </c>
      <c r="E580" s="185">
        <v>63.78</v>
      </c>
      <c r="F580" s="185">
        <v>96.2</v>
      </c>
    </row>
    <row r="581" spans="1:6" ht="71.25">
      <c r="A581" s="188">
        <v>150702</v>
      </c>
      <c r="B581" s="188" t="s">
        <v>287</v>
      </c>
      <c r="C581" s="184" t="s">
        <v>23</v>
      </c>
      <c r="D581" s="185">
        <v>76.540000000000006</v>
      </c>
      <c r="E581" s="185">
        <v>76.540000000000006</v>
      </c>
      <c r="F581" s="185">
        <v>115.35</v>
      </c>
    </row>
    <row r="582" spans="1:6" ht="71.25">
      <c r="A582" s="188">
        <v>150703</v>
      </c>
      <c r="B582" s="188" t="s">
        <v>288</v>
      </c>
      <c r="C582" s="184" t="s">
        <v>23</v>
      </c>
      <c r="D582" s="185">
        <v>197.92</v>
      </c>
      <c r="E582" s="185">
        <v>197.92</v>
      </c>
      <c r="F582" s="185">
        <v>10.210000000000001</v>
      </c>
    </row>
    <row r="583" spans="1:6" ht="71.25">
      <c r="A583" s="188">
        <v>150704</v>
      </c>
      <c r="B583" s="188" t="s">
        <v>289</v>
      </c>
      <c r="C583" s="184" t="s">
        <v>23</v>
      </c>
      <c r="D583" s="185">
        <v>212.1</v>
      </c>
      <c r="E583" s="185">
        <v>212.1</v>
      </c>
      <c r="F583" s="185">
        <v>10.29</v>
      </c>
    </row>
    <row r="584" spans="1:6" ht="15">
      <c r="A584" s="187">
        <v>1508</v>
      </c>
      <c r="B584" s="187" t="s">
        <v>674</v>
      </c>
      <c r="C584" s="184"/>
      <c r="D584" s="185"/>
      <c r="E584" s="185"/>
      <c r="F584" s="185">
        <v>11.78</v>
      </c>
    </row>
    <row r="585" spans="1:6" ht="28.5">
      <c r="A585" s="188">
        <v>150801</v>
      </c>
      <c r="B585" s="188" t="s">
        <v>290</v>
      </c>
      <c r="C585" s="184" t="s">
        <v>23</v>
      </c>
      <c r="D585" s="185">
        <v>16.36</v>
      </c>
      <c r="E585" s="185">
        <v>16.36</v>
      </c>
      <c r="F585" s="185">
        <v>47.55</v>
      </c>
    </row>
    <row r="586" spans="1:6" ht="42.75">
      <c r="A586" s="188">
        <v>150802</v>
      </c>
      <c r="B586" s="188" t="s">
        <v>291</v>
      </c>
      <c r="C586" s="184" t="s">
        <v>19</v>
      </c>
      <c r="D586" s="185">
        <v>25.63</v>
      </c>
      <c r="E586" s="185">
        <v>25.63</v>
      </c>
      <c r="F586" s="185">
        <v>58.35</v>
      </c>
    </row>
    <row r="587" spans="1:6" ht="42.75">
      <c r="A587" s="188">
        <v>150803</v>
      </c>
      <c r="B587" s="188" t="s">
        <v>292</v>
      </c>
      <c r="C587" s="184" t="s">
        <v>19</v>
      </c>
      <c r="D587" s="185">
        <v>31.06</v>
      </c>
      <c r="E587" s="185">
        <v>31.06</v>
      </c>
      <c r="F587" s="185">
        <v>81.790000000000006</v>
      </c>
    </row>
    <row r="588" spans="1:6" ht="42.75">
      <c r="A588" s="188">
        <v>150804</v>
      </c>
      <c r="B588" s="188" t="s">
        <v>293</v>
      </c>
      <c r="C588" s="184" t="s">
        <v>19</v>
      </c>
      <c r="D588" s="185">
        <v>27.51</v>
      </c>
      <c r="E588" s="185">
        <v>27.51</v>
      </c>
      <c r="F588" s="185">
        <v>103.34</v>
      </c>
    </row>
    <row r="589" spans="1:6" ht="42.75">
      <c r="A589" s="188">
        <v>150805</v>
      </c>
      <c r="B589" s="188" t="s">
        <v>294</v>
      </c>
      <c r="C589" s="184" t="s">
        <v>19</v>
      </c>
      <c r="D589" s="185">
        <v>31.63</v>
      </c>
      <c r="E589" s="185">
        <v>31.63</v>
      </c>
      <c r="F589" s="185">
        <v>14.62</v>
      </c>
    </row>
    <row r="590" spans="1:6" ht="28.5">
      <c r="A590" s="188">
        <v>150806</v>
      </c>
      <c r="B590" s="188" t="s">
        <v>295</v>
      </c>
      <c r="C590" s="184" t="s">
        <v>23</v>
      </c>
      <c r="D590" s="185">
        <v>26.09</v>
      </c>
      <c r="E590" s="185">
        <v>26.09</v>
      </c>
      <c r="F590" s="185">
        <v>16.79</v>
      </c>
    </row>
    <row r="591" spans="1:6" ht="28.5">
      <c r="A591" s="188">
        <v>150807</v>
      </c>
      <c r="B591" s="188" t="s">
        <v>296</v>
      </c>
      <c r="C591" s="184" t="s">
        <v>23</v>
      </c>
      <c r="D591" s="185">
        <v>17.11</v>
      </c>
      <c r="E591" s="185">
        <v>17.11</v>
      </c>
      <c r="F591" s="185">
        <v>117.49</v>
      </c>
    </row>
    <row r="592" spans="1:6" ht="28.5">
      <c r="A592" s="188">
        <v>150835</v>
      </c>
      <c r="B592" s="188" t="s">
        <v>297</v>
      </c>
      <c r="C592" s="184" t="s">
        <v>23</v>
      </c>
      <c r="D592" s="185">
        <v>54.37</v>
      </c>
      <c r="E592" s="185">
        <v>54.37</v>
      </c>
      <c r="F592" s="185">
        <v>157.08000000000001</v>
      </c>
    </row>
    <row r="593" spans="1:6" ht="28.5">
      <c r="A593" s="188">
        <v>150836</v>
      </c>
      <c r="B593" s="188" t="s">
        <v>298</v>
      </c>
      <c r="C593" s="184" t="s">
        <v>23</v>
      </c>
      <c r="D593" s="185">
        <v>82.2</v>
      </c>
      <c r="E593" s="185">
        <v>82.2</v>
      </c>
      <c r="F593" s="185">
        <v>100.49</v>
      </c>
    </row>
    <row r="594" spans="1:6" ht="28.5">
      <c r="A594" s="188">
        <v>150837</v>
      </c>
      <c r="B594" s="188" t="s">
        <v>299</v>
      </c>
      <c r="C594" s="184" t="s">
        <v>23</v>
      </c>
      <c r="D594" s="185">
        <v>101.5</v>
      </c>
      <c r="E594" s="185">
        <v>101.5</v>
      </c>
      <c r="F594" s="185">
        <v>150.25</v>
      </c>
    </row>
    <row r="595" spans="1:6" ht="28.5">
      <c r="A595" s="188">
        <v>150838</v>
      </c>
      <c r="B595" s="188" t="s">
        <v>300</v>
      </c>
      <c r="C595" s="184" t="s">
        <v>23</v>
      </c>
      <c r="D595" s="185">
        <v>115.54</v>
      </c>
      <c r="E595" s="185">
        <v>115.54</v>
      </c>
      <c r="F595" s="185">
        <v>24.98</v>
      </c>
    </row>
    <row r="596" spans="1:6" ht="28.5">
      <c r="A596" s="188">
        <v>150843</v>
      </c>
      <c r="B596" s="188" t="s">
        <v>301</v>
      </c>
      <c r="C596" s="184" t="s">
        <v>19</v>
      </c>
      <c r="D596" s="185">
        <v>63.35</v>
      </c>
      <c r="E596" s="185">
        <v>63.35</v>
      </c>
      <c r="F596" s="185">
        <v>31</v>
      </c>
    </row>
    <row r="597" spans="1:6" ht="28.5">
      <c r="A597" s="188">
        <v>150844</v>
      </c>
      <c r="B597" s="188" t="s">
        <v>302</v>
      </c>
      <c r="C597" s="184" t="s">
        <v>19</v>
      </c>
      <c r="D597" s="185">
        <v>77.67</v>
      </c>
      <c r="E597" s="185">
        <v>77.67</v>
      </c>
      <c r="F597" s="185">
        <v>69.77</v>
      </c>
    </row>
    <row r="598" spans="1:6" ht="28.5">
      <c r="A598" s="188">
        <v>150845</v>
      </c>
      <c r="B598" s="188" t="s">
        <v>303</v>
      </c>
      <c r="C598" s="184" t="s">
        <v>19</v>
      </c>
      <c r="D598" s="185">
        <v>96.93</v>
      </c>
      <c r="E598" s="185">
        <v>96.93</v>
      </c>
      <c r="F598" s="185">
        <v>76.75</v>
      </c>
    </row>
    <row r="599" spans="1:6" ht="14.25">
      <c r="A599" s="188">
        <v>150850</v>
      </c>
      <c r="B599" s="188" t="s">
        <v>304</v>
      </c>
      <c r="C599" s="184" t="s">
        <v>19</v>
      </c>
      <c r="D599" s="185">
        <v>10.17</v>
      </c>
      <c r="E599" s="185">
        <v>10.17</v>
      </c>
      <c r="F599" s="185">
        <v>44.35</v>
      </c>
    </row>
    <row r="600" spans="1:6" ht="14.25">
      <c r="A600" s="188">
        <v>150851</v>
      </c>
      <c r="B600" s="188" t="s">
        <v>305</v>
      </c>
      <c r="C600" s="184" t="s">
        <v>19</v>
      </c>
      <c r="D600" s="185">
        <v>10.17</v>
      </c>
      <c r="E600" s="185">
        <v>10.17</v>
      </c>
      <c r="F600" s="185">
        <v>60.55</v>
      </c>
    </row>
    <row r="601" spans="1:6" ht="14.25">
      <c r="A601" s="188">
        <v>150852</v>
      </c>
      <c r="B601" s="188" t="s">
        <v>306</v>
      </c>
      <c r="C601" s="184" t="s">
        <v>19</v>
      </c>
      <c r="D601" s="185">
        <v>11.41</v>
      </c>
      <c r="E601" s="185">
        <v>11.41</v>
      </c>
      <c r="F601" s="185">
        <v>66.38</v>
      </c>
    </row>
    <row r="602" spans="1:6" ht="28.5">
      <c r="A602" s="188">
        <v>150860</v>
      </c>
      <c r="B602" s="188" t="s">
        <v>307</v>
      </c>
      <c r="C602" s="184" t="s">
        <v>23</v>
      </c>
      <c r="D602" s="185">
        <v>28.57</v>
      </c>
      <c r="E602" s="185">
        <v>28.57</v>
      </c>
      <c r="F602" s="185"/>
    </row>
    <row r="603" spans="1:6" ht="28.5">
      <c r="A603" s="188">
        <v>150861</v>
      </c>
      <c r="B603" s="188" t="s">
        <v>308</v>
      </c>
      <c r="C603" s="184" t="s">
        <v>23</v>
      </c>
      <c r="D603" s="185">
        <v>34.799999999999997</v>
      </c>
      <c r="E603" s="185">
        <v>34.799999999999997</v>
      </c>
      <c r="F603" s="185">
        <v>2.33</v>
      </c>
    </row>
    <row r="604" spans="1:6" ht="28.5">
      <c r="A604" s="188">
        <v>150862</v>
      </c>
      <c r="B604" s="188" t="s">
        <v>309</v>
      </c>
      <c r="C604" s="184" t="s">
        <v>23</v>
      </c>
      <c r="D604" s="185">
        <v>47.25</v>
      </c>
      <c r="E604" s="185">
        <v>47.25</v>
      </c>
      <c r="F604" s="185">
        <v>11.58</v>
      </c>
    </row>
    <row r="605" spans="1:6" ht="28.5">
      <c r="A605" s="188">
        <v>150863</v>
      </c>
      <c r="B605" s="188" t="s">
        <v>310</v>
      </c>
      <c r="C605" s="184" t="s">
        <v>23</v>
      </c>
      <c r="D605" s="185">
        <v>59.71</v>
      </c>
      <c r="E605" s="185">
        <v>59.71</v>
      </c>
      <c r="F605" s="185">
        <v>33.479999999999997</v>
      </c>
    </row>
    <row r="606" spans="1:6" ht="42.75">
      <c r="A606" s="188">
        <v>150866</v>
      </c>
      <c r="B606" s="188" t="s">
        <v>311</v>
      </c>
      <c r="C606" s="184" t="s">
        <v>19</v>
      </c>
      <c r="D606" s="185">
        <v>13.02</v>
      </c>
      <c r="E606" s="185">
        <v>13.02</v>
      </c>
      <c r="F606" s="185">
        <v>28.16</v>
      </c>
    </row>
    <row r="607" spans="1:6" ht="42.75">
      <c r="A607" s="188">
        <v>150867</v>
      </c>
      <c r="B607" s="188" t="s">
        <v>312</v>
      </c>
      <c r="C607" s="184" t="s">
        <v>19</v>
      </c>
      <c r="D607" s="185">
        <v>13.15</v>
      </c>
      <c r="E607" s="185">
        <v>13.15</v>
      </c>
      <c r="F607" s="185">
        <v>7.98</v>
      </c>
    </row>
    <row r="608" spans="1:6" ht="42.75">
      <c r="A608" s="188">
        <v>150870</v>
      </c>
      <c r="B608" s="188" t="s">
        <v>313</v>
      </c>
      <c r="C608" s="184" t="s">
        <v>19</v>
      </c>
      <c r="D608" s="185">
        <v>90.43</v>
      </c>
      <c r="E608" s="185">
        <v>90.43</v>
      </c>
      <c r="F608" s="185">
        <v>16.510000000000002</v>
      </c>
    </row>
    <row r="609" spans="1:6" ht="42.75">
      <c r="A609" s="188">
        <v>150871</v>
      </c>
      <c r="B609" s="188" t="s">
        <v>314</v>
      </c>
      <c r="C609" s="184" t="s">
        <v>19</v>
      </c>
      <c r="D609" s="185">
        <v>122.62</v>
      </c>
      <c r="E609" s="185">
        <v>122.62</v>
      </c>
      <c r="F609" s="185">
        <v>4.6399999999999997</v>
      </c>
    </row>
    <row r="610" spans="1:6" ht="28.5">
      <c r="A610" s="188">
        <v>150875</v>
      </c>
      <c r="B610" s="188" t="s">
        <v>315</v>
      </c>
      <c r="C610" s="184" t="s">
        <v>19</v>
      </c>
      <c r="D610" s="185">
        <v>83.45</v>
      </c>
      <c r="E610" s="185">
        <v>83.45</v>
      </c>
      <c r="F610" s="185">
        <v>16.510000000000002</v>
      </c>
    </row>
    <row r="611" spans="1:6" ht="28.5">
      <c r="A611" s="188">
        <v>150876</v>
      </c>
      <c r="B611" s="188" t="s">
        <v>316</v>
      </c>
      <c r="C611" s="184" t="s">
        <v>19</v>
      </c>
      <c r="D611" s="185">
        <v>123.41</v>
      </c>
      <c r="E611" s="185">
        <v>123.41</v>
      </c>
      <c r="F611" s="185">
        <v>6.82</v>
      </c>
    </row>
    <row r="612" spans="1:6" ht="57">
      <c r="A612" s="188">
        <v>150880</v>
      </c>
      <c r="B612" s="188" t="s">
        <v>317</v>
      </c>
      <c r="C612" s="184" t="s">
        <v>19</v>
      </c>
      <c r="D612" s="185">
        <v>29.5</v>
      </c>
      <c r="E612" s="185">
        <v>29.5</v>
      </c>
      <c r="F612" s="185"/>
    </row>
    <row r="613" spans="1:6" ht="57">
      <c r="A613" s="188">
        <v>150881</v>
      </c>
      <c r="B613" s="188" t="s">
        <v>318</v>
      </c>
      <c r="C613" s="184" t="s">
        <v>19</v>
      </c>
      <c r="D613" s="185">
        <v>30.58</v>
      </c>
      <c r="E613" s="185">
        <v>30.58</v>
      </c>
      <c r="F613" s="185">
        <v>126.35</v>
      </c>
    </row>
    <row r="614" spans="1:6" ht="57">
      <c r="A614" s="188">
        <v>150882</v>
      </c>
      <c r="B614" s="188" t="s">
        <v>319</v>
      </c>
      <c r="C614" s="184" t="s">
        <v>19</v>
      </c>
      <c r="D614" s="185">
        <v>59.26</v>
      </c>
      <c r="E614" s="185">
        <v>59.26</v>
      </c>
      <c r="F614" s="185">
        <v>286.5</v>
      </c>
    </row>
    <row r="615" spans="1:6" ht="57">
      <c r="A615" s="188">
        <v>150883</v>
      </c>
      <c r="B615" s="188" t="s">
        <v>320</v>
      </c>
      <c r="C615" s="184" t="s">
        <v>19</v>
      </c>
      <c r="D615" s="185">
        <v>68.14</v>
      </c>
      <c r="E615" s="185">
        <v>68.14</v>
      </c>
      <c r="F615" s="185">
        <v>125.88</v>
      </c>
    </row>
    <row r="616" spans="1:6" ht="71.25">
      <c r="A616" s="188">
        <v>150884</v>
      </c>
      <c r="B616" s="188" t="s">
        <v>321</v>
      </c>
      <c r="C616" s="184" t="s">
        <v>19</v>
      </c>
      <c r="D616" s="185">
        <v>37.31</v>
      </c>
      <c r="E616" s="185">
        <v>37.31</v>
      </c>
      <c r="F616" s="185">
        <v>217.86</v>
      </c>
    </row>
    <row r="617" spans="1:6" ht="85.5">
      <c r="A617" s="188">
        <v>150885</v>
      </c>
      <c r="B617" s="188" t="s">
        <v>21307</v>
      </c>
      <c r="C617" s="184" t="s">
        <v>19</v>
      </c>
      <c r="D617" s="185">
        <v>41.81</v>
      </c>
      <c r="E617" s="185">
        <v>41.81</v>
      </c>
      <c r="F617" s="185">
        <v>650.53</v>
      </c>
    </row>
    <row r="618" spans="1:6" ht="85.5">
      <c r="A618" s="188">
        <v>150886</v>
      </c>
      <c r="B618" s="188" t="s">
        <v>21308</v>
      </c>
      <c r="C618" s="184" t="s">
        <v>19</v>
      </c>
      <c r="D618" s="185">
        <v>42.45</v>
      </c>
      <c r="E618" s="185">
        <v>42.45</v>
      </c>
      <c r="F618" s="185">
        <v>987.02</v>
      </c>
    </row>
    <row r="619" spans="1:6" ht="15">
      <c r="A619" s="187">
        <v>1509</v>
      </c>
      <c r="B619" s="187" t="s">
        <v>675</v>
      </c>
      <c r="C619" s="184"/>
      <c r="D619" s="185"/>
      <c r="E619" s="185"/>
      <c r="F619" s="185"/>
    </row>
    <row r="620" spans="1:6" ht="14.25">
      <c r="A620" s="188">
        <v>150906</v>
      </c>
      <c r="B620" s="188" t="s">
        <v>322</v>
      </c>
      <c r="C620" s="184" t="s">
        <v>23</v>
      </c>
      <c r="D620" s="185">
        <v>2.11</v>
      </c>
      <c r="E620" s="185">
        <v>2.11</v>
      </c>
      <c r="F620" s="185">
        <v>16.05</v>
      </c>
    </row>
    <row r="621" spans="1:6" ht="14.25">
      <c r="A621" s="188">
        <v>150910</v>
      </c>
      <c r="B621" s="188" t="s">
        <v>323</v>
      </c>
      <c r="C621" s="184" t="s">
        <v>19</v>
      </c>
      <c r="D621" s="185">
        <v>14.49</v>
      </c>
      <c r="E621" s="185">
        <v>14.49</v>
      </c>
      <c r="F621" s="185">
        <v>17.38</v>
      </c>
    </row>
    <row r="622" spans="1:6" ht="42.75">
      <c r="A622" s="188">
        <v>150916</v>
      </c>
      <c r="B622" s="188" t="s">
        <v>324</v>
      </c>
      <c r="C622" s="184" t="s">
        <v>19</v>
      </c>
      <c r="D622" s="185">
        <v>40.549999999999997</v>
      </c>
      <c r="E622" s="185">
        <v>40.549999999999997</v>
      </c>
      <c r="F622" s="185">
        <v>27.19</v>
      </c>
    </row>
    <row r="623" spans="1:6" ht="28.5">
      <c r="A623" s="188">
        <v>150918</v>
      </c>
      <c r="B623" s="188" t="s">
        <v>325</v>
      </c>
      <c r="C623" s="184" t="s">
        <v>19</v>
      </c>
      <c r="D623" s="185">
        <v>34.93</v>
      </c>
      <c r="E623" s="185">
        <v>34.93</v>
      </c>
      <c r="F623" s="185">
        <v>32</v>
      </c>
    </row>
    <row r="624" spans="1:6" ht="28.5">
      <c r="A624" s="188">
        <v>150932</v>
      </c>
      <c r="B624" s="188" t="s">
        <v>326</v>
      </c>
      <c r="C624" s="184" t="s">
        <v>19</v>
      </c>
      <c r="D624" s="185">
        <v>6.36</v>
      </c>
      <c r="E624" s="185">
        <v>6.36</v>
      </c>
      <c r="F624" s="185">
        <v>37.840000000000003</v>
      </c>
    </row>
    <row r="625" spans="1:6" ht="14.25">
      <c r="A625" s="188">
        <v>150934</v>
      </c>
      <c r="B625" s="188" t="s">
        <v>327</v>
      </c>
      <c r="C625" s="184" t="s">
        <v>19</v>
      </c>
      <c r="D625" s="185">
        <v>22.06</v>
      </c>
      <c r="E625" s="185">
        <v>22.06</v>
      </c>
      <c r="F625" s="185">
        <v>48.85</v>
      </c>
    </row>
    <row r="626" spans="1:6" ht="14.25">
      <c r="A626" s="188">
        <v>150937</v>
      </c>
      <c r="B626" s="188" t="s">
        <v>328</v>
      </c>
      <c r="C626" s="184" t="s">
        <v>23</v>
      </c>
      <c r="D626" s="185">
        <v>5.2</v>
      </c>
      <c r="E626" s="185">
        <v>5.2</v>
      </c>
      <c r="F626" s="185">
        <v>84.78</v>
      </c>
    </row>
    <row r="627" spans="1:6" ht="14.25">
      <c r="A627" s="188">
        <v>150964</v>
      </c>
      <c r="B627" s="188" t="s">
        <v>329</v>
      </c>
      <c r="C627" s="184" t="s">
        <v>19</v>
      </c>
      <c r="D627" s="185">
        <v>17.63</v>
      </c>
      <c r="E627" s="185">
        <v>17.63</v>
      </c>
      <c r="F627" s="185">
        <v>9.19</v>
      </c>
    </row>
    <row r="628" spans="1:6" ht="14.25">
      <c r="A628" s="188">
        <v>150967</v>
      </c>
      <c r="B628" s="188" t="s">
        <v>330</v>
      </c>
      <c r="C628" s="184" t="s">
        <v>19</v>
      </c>
      <c r="D628" s="185">
        <v>6.69</v>
      </c>
      <c r="E628" s="185">
        <v>6.69</v>
      </c>
      <c r="F628" s="185">
        <v>10.51</v>
      </c>
    </row>
    <row r="629" spans="1:6" ht="30">
      <c r="A629" s="187">
        <v>1510</v>
      </c>
      <c r="B629" s="187" t="s">
        <v>676</v>
      </c>
      <c r="C629" s="184"/>
      <c r="D629" s="185"/>
      <c r="E629" s="185"/>
      <c r="F629" s="185">
        <v>136.66</v>
      </c>
    </row>
    <row r="630" spans="1:6" ht="71.25">
      <c r="A630" s="188">
        <v>151001</v>
      </c>
      <c r="B630" s="188" t="s">
        <v>331</v>
      </c>
      <c r="C630" s="184" t="s">
        <v>19</v>
      </c>
      <c r="D630" s="185">
        <v>145.6</v>
      </c>
      <c r="E630" s="185">
        <v>145.6</v>
      </c>
      <c r="F630" s="185">
        <v>257.45</v>
      </c>
    </row>
    <row r="631" spans="1:6" ht="71.25">
      <c r="A631" s="188">
        <v>151002</v>
      </c>
      <c r="B631" s="188" t="s">
        <v>332</v>
      </c>
      <c r="C631" s="184" t="s">
        <v>19</v>
      </c>
      <c r="D631" s="185">
        <v>330.81</v>
      </c>
      <c r="E631" s="185">
        <v>330.81</v>
      </c>
      <c r="F631" s="185">
        <v>24.16</v>
      </c>
    </row>
    <row r="632" spans="1:6" ht="71.25">
      <c r="A632" s="188">
        <v>151003</v>
      </c>
      <c r="B632" s="188" t="s">
        <v>333</v>
      </c>
      <c r="C632" s="184" t="s">
        <v>19</v>
      </c>
      <c r="D632" s="185">
        <v>145.03</v>
      </c>
      <c r="E632" s="185">
        <v>145.03</v>
      </c>
      <c r="F632" s="185">
        <v>20.94</v>
      </c>
    </row>
    <row r="633" spans="1:6" ht="71.25">
      <c r="A633" s="188">
        <v>151015</v>
      </c>
      <c r="B633" s="188" t="s">
        <v>334</v>
      </c>
      <c r="C633" s="184" t="s">
        <v>19</v>
      </c>
      <c r="D633" s="185">
        <v>252.76</v>
      </c>
      <c r="E633" s="185">
        <v>252.76</v>
      </c>
      <c r="F633" s="185">
        <v>26.33</v>
      </c>
    </row>
    <row r="634" spans="1:6" ht="71.25">
      <c r="A634" s="188">
        <v>151016</v>
      </c>
      <c r="B634" s="188" t="s">
        <v>335</v>
      </c>
      <c r="C634" s="184" t="s">
        <v>19</v>
      </c>
      <c r="D634" s="185">
        <v>766.92</v>
      </c>
      <c r="E634" s="185">
        <v>766.92</v>
      </c>
      <c r="F634" s="185">
        <v>40.72</v>
      </c>
    </row>
    <row r="635" spans="1:6" ht="71.25">
      <c r="A635" s="188">
        <v>151017</v>
      </c>
      <c r="B635" s="188" t="s">
        <v>336</v>
      </c>
      <c r="C635" s="184" t="s">
        <v>19</v>
      </c>
      <c r="D635" s="186">
        <v>1164.98</v>
      </c>
      <c r="E635" s="186">
        <v>1164.98</v>
      </c>
      <c r="F635" s="185">
        <v>56.89</v>
      </c>
    </row>
    <row r="636" spans="1:6" ht="15">
      <c r="A636" s="187">
        <v>1511</v>
      </c>
      <c r="B636" s="187" t="s">
        <v>677</v>
      </c>
      <c r="C636" s="184"/>
      <c r="D636" s="185"/>
      <c r="E636" s="185"/>
      <c r="F636" s="185">
        <v>104.99</v>
      </c>
    </row>
    <row r="637" spans="1:6" ht="28.5">
      <c r="A637" s="188">
        <v>151125</v>
      </c>
      <c r="B637" s="188" t="s">
        <v>20733</v>
      </c>
      <c r="C637" s="184" t="s">
        <v>23</v>
      </c>
      <c r="D637" s="185">
        <v>18.25</v>
      </c>
      <c r="E637" s="185">
        <v>18.25</v>
      </c>
      <c r="F637" s="185"/>
    </row>
    <row r="638" spans="1:6" ht="28.5">
      <c r="A638" s="188">
        <v>151126</v>
      </c>
      <c r="B638" s="188" t="s">
        <v>20734</v>
      </c>
      <c r="C638" s="184" t="s">
        <v>23</v>
      </c>
      <c r="D638" s="185">
        <v>19.12</v>
      </c>
      <c r="E638" s="185">
        <v>19.12</v>
      </c>
      <c r="F638" s="185">
        <v>20.59</v>
      </c>
    </row>
    <row r="639" spans="1:6" ht="28.5">
      <c r="A639" s="188">
        <v>151127</v>
      </c>
      <c r="B639" s="188" t="s">
        <v>20735</v>
      </c>
      <c r="C639" s="184" t="s">
        <v>23</v>
      </c>
      <c r="D639" s="185">
        <v>20.54</v>
      </c>
      <c r="E639" s="185">
        <v>20.54</v>
      </c>
      <c r="F639" s="185">
        <v>20.59</v>
      </c>
    </row>
    <row r="640" spans="1:6" ht="28.5">
      <c r="A640" s="188">
        <v>151128</v>
      </c>
      <c r="B640" s="188" t="s">
        <v>20736</v>
      </c>
      <c r="C640" s="184" t="s">
        <v>23</v>
      </c>
      <c r="D640" s="185">
        <v>31.82</v>
      </c>
      <c r="E640" s="185">
        <v>31.82</v>
      </c>
      <c r="F640" s="185">
        <v>20.59</v>
      </c>
    </row>
    <row r="641" spans="1:6" ht="28.5">
      <c r="A641" s="188">
        <v>151129</v>
      </c>
      <c r="B641" s="188" t="s">
        <v>20737</v>
      </c>
      <c r="C641" s="184" t="s">
        <v>23</v>
      </c>
      <c r="D641" s="185">
        <v>34.44</v>
      </c>
      <c r="E641" s="185">
        <v>34.44</v>
      </c>
      <c r="F641" s="185">
        <v>20.59</v>
      </c>
    </row>
    <row r="642" spans="1:6" ht="28.5">
      <c r="A642" s="188">
        <v>151130</v>
      </c>
      <c r="B642" s="188" t="s">
        <v>20738</v>
      </c>
      <c r="C642" s="184" t="s">
        <v>23</v>
      </c>
      <c r="D642" s="185">
        <v>37.619999999999997</v>
      </c>
      <c r="E642" s="185">
        <v>37.619999999999997</v>
      </c>
      <c r="F642" s="185">
        <v>24.24</v>
      </c>
    </row>
    <row r="643" spans="1:6" ht="28.5">
      <c r="A643" s="188">
        <v>151131</v>
      </c>
      <c r="B643" s="188" t="s">
        <v>20739</v>
      </c>
      <c r="C643" s="184" t="s">
        <v>23</v>
      </c>
      <c r="D643" s="185">
        <v>68.61</v>
      </c>
      <c r="E643" s="185">
        <v>68.61</v>
      </c>
      <c r="F643" s="185">
        <v>55.5</v>
      </c>
    </row>
    <row r="644" spans="1:6" ht="28.5">
      <c r="A644" s="188">
        <v>151132</v>
      </c>
      <c r="B644" s="188" t="s">
        <v>20740</v>
      </c>
      <c r="C644" s="184" t="s">
        <v>23</v>
      </c>
      <c r="D644" s="185">
        <v>6.6</v>
      </c>
      <c r="E644" s="185">
        <v>6.6</v>
      </c>
      <c r="F644" s="185">
        <v>55.5</v>
      </c>
    </row>
    <row r="645" spans="1:6" ht="28.5">
      <c r="A645" s="188">
        <v>151133</v>
      </c>
      <c r="B645" s="188" t="s">
        <v>20741</v>
      </c>
      <c r="C645" s="184" t="s">
        <v>23</v>
      </c>
      <c r="D645" s="185">
        <v>8.0299999999999994</v>
      </c>
      <c r="E645" s="185">
        <v>8.0299999999999994</v>
      </c>
      <c r="F645" s="185">
        <v>56.61</v>
      </c>
    </row>
    <row r="646" spans="1:6" ht="28.5">
      <c r="A646" s="188">
        <v>151135</v>
      </c>
      <c r="B646" s="188" t="s">
        <v>20742</v>
      </c>
      <c r="C646" s="184" t="s">
        <v>23</v>
      </c>
      <c r="D646" s="185">
        <v>92.52</v>
      </c>
      <c r="E646" s="185">
        <v>92.52</v>
      </c>
      <c r="F646" s="185">
        <v>81.62</v>
      </c>
    </row>
    <row r="647" spans="1:6" ht="28.5">
      <c r="A647" s="188">
        <v>151136</v>
      </c>
      <c r="B647" s="188" t="s">
        <v>20743</v>
      </c>
      <c r="C647" s="184" t="s">
        <v>23</v>
      </c>
      <c r="D647" s="185">
        <v>206.96</v>
      </c>
      <c r="E647" s="185">
        <v>206.96</v>
      </c>
      <c r="F647" s="185">
        <v>93.65</v>
      </c>
    </row>
    <row r="648" spans="1:6" ht="42.75">
      <c r="A648" s="188">
        <v>151137</v>
      </c>
      <c r="B648" s="188" t="s">
        <v>20744</v>
      </c>
      <c r="C648" s="184" t="s">
        <v>23</v>
      </c>
      <c r="D648" s="185">
        <v>28.36</v>
      </c>
      <c r="E648" s="185">
        <v>28.36</v>
      </c>
      <c r="F648" s="185">
        <v>93.65</v>
      </c>
    </row>
    <row r="649" spans="1:6" ht="42.75">
      <c r="A649" s="188">
        <v>151138</v>
      </c>
      <c r="B649" s="188" t="s">
        <v>20745</v>
      </c>
      <c r="C649" s="184" t="s">
        <v>23</v>
      </c>
      <c r="D649" s="185">
        <v>24.68</v>
      </c>
      <c r="E649" s="185">
        <v>24.68</v>
      </c>
      <c r="F649" s="185">
        <v>216.29</v>
      </c>
    </row>
    <row r="650" spans="1:6" ht="42.75">
      <c r="A650" s="188">
        <v>151139</v>
      </c>
      <c r="B650" s="188" t="s">
        <v>20746</v>
      </c>
      <c r="C650" s="184" t="s">
        <v>23</v>
      </c>
      <c r="D650" s="185">
        <v>30.37</v>
      </c>
      <c r="E650" s="185">
        <v>30.37</v>
      </c>
      <c r="F650" s="185">
        <v>417.2</v>
      </c>
    </row>
    <row r="651" spans="1:6" ht="42.75">
      <c r="A651" s="188">
        <v>151140</v>
      </c>
      <c r="B651" s="188" t="s">
        <v>20747</v>
      </c>
      <c r="C651" s="184" t="s">
        <v>23</v>
      </c>
      <c r="D651" s="185">
        <v>46.64</v>
      </c>
      <c r="E651" s="185">
        <v>46.64</v>
      </c>
      <c r="F651" s="186">
        <v>3637.6</v>
      </c>
    </row>
    <row r="652" spans="1:6" ht="42.75">
      <c r="A652" s="188">
        <v>151141</v>
      </c>
      <c r="B652" s="188" t="s">
        <v>20748</v>
      </c>
      <c r="C652" s="184" t="s">
        <v>23</v>
      </c>
      <c r="D652" s="185">
        <v>66.87</v>
      </c>
      <c r="E652" s="185">
        <v>66.87</v>
      </c>
      <c r="F652" s="185">
        <v>216.29</v>
      </c>
    </row>
    <row r="653" spans="1:6" ht="42.75">
      <c r="A653" s="188">
        <v>151142</v>
      </c>
      <c r="B653" s="188" t="s">
        <v>20749</v>
      </c>
      <c r="C653" s="184" t="s">
        <v>23</v>
      </c>
      <c r="D653" s="185">
        <v>118.6</v>
      </c>
      <c r="E653" s="185">
        <v>118.6</v>
      </c>
      <c r="F653" s="185">
        <v>24.62</v>
      </c>
    </row>
    <row r="654" spans="1:6" ht="15">
      <c r="A654" s="187">
        <v>1513</v>
      </c>
      <c r="B654" s="187" t="s">
        <v>678</v>
      </c>
      <c r="C654" s="184"/>
      <c r="D654" s="185"/>
      <c r="E654" s="185"/>
      <c r="F654" s="185">
        <v>26.43</v>
      </c>
    </row>
    <row r="655" spans="1:6" ht="42.75">
      <c r="A655" s="188">
        <v>151301</v>
      </c>
      <c r="B655" s="188" t="s">
        <v>20750</v>
      </c>
      <c r="C655" s="184" t="s">
        <v>19</v>
      </c>
      <c r="D655" s="185">
        <v>24.98</v>
      </c>
      <c r="E655" s="185">
        <v>24.98</v>
      </c>
      <c r="F655" s="185">
        <v>26.43</v>
      </c>
    </row>
    <row r="656" spans="1:6" ht="42.75">
      <c r="A656" s="188">
        <v>151302</v>
      </c>
      <c r="B656" s="188" t="s">
        <v>20751</v>
      </c>
      <c r="C656" s="184" t="s">
        <v>19</v>
      </c>
      <c r="D656" s="185">
        <v>24.98</v>
      </c>
      <c r="E656" s="185">
        <v>24.98</v>
      </c>
      <c r="F656" s="185">
        <v>46.64</v>
      </c>
    </row>
    <row r="657" spans="1:6" ht="42.75">
      <c r="A657" s="188">
        <v>151303</v>
      </c>
      <c r="B657" s="188" t="s">
        <v>20752</v>
      </c>
      <c r="C657" s="184" t="s">
        <v>19</v>
      </c>
      <c r="D657" s="185">
        <v>24.98</v>
      </c>
      <c r="E657" s="185">
        <v>24.98</v>
      </c>
      <c r="F657" s="185">
        <v>55.5</v>
      </c>
    </row>
    <row r="658" spans="1:6" ht="42.75">
      <c r="A658" s="188">
        <v>151304</v>
      </c>
      <c r="B658" s="188" t="s">
        <v>20753</v>
      </c>
      <c r="C658" s="184" t="s">
        <v>19</v>
      </c>
      <c r="D658" s="185">
        <v>24.98</v>
      </c>
      <c r="E658" s="185">
        <v>24.98</v>
      </c>
      <c r="F658" s="185">
        <v>55.5</v>
      </c>
    </row>
    <row r="659" spans="1:6" ht="42.75">
      <c r="A659" s="188">
        <v>151305</v>
      </c>
      <c r="B659" s="188" t="s">
        <v>20754</v>
      </c>
      <c r="C659" s="184" t="s">
        <v>19</v>
      </c>
      <c r="D659" s="185">
        <v>27.57</v>
      </c>
      <c r="E659" s="185">
        <v>27.57</v>
      </c>
      <c r="F659" s="185">
        <v>56.61</v>
      </c>
    </row>
    <row r="660" spans="1:6" ht="42.75">
      <c r="A660" s="188">
        <v>151306</v>
      </c>
      <c r="B660" s="188" t="s">
        <v>20755</v>
      </c>
      <c r="C660" s="184" t="s">
        <v>19</v>
      </c>
      <c r="D660" s="185">
        <v>69.569999999999993</v>
      </c>
      <c r="E660" s="185">
        <v>69.569999999999993</v>
      </c>
      <c r="F660" s="185">
        <v>67.69</v>
      </c>
    </row>
    <row r="661" spans="1:6" ht="42.75">
      <c r="A661" s="188">
        <v>151307</v>
      </c>
      <c r="B661" s="188" t="s">
        <v>20756</v>
      </c>
      <c r="C661" s="184" t="s">
        <v>19</v>
      </c>
      <c r="D661" s="185">
        <v>69.569999999999993</v>
      </c>
      <c r="E661" s="185">
        <v>69.569999999999993</v>
      </c>
      <c r="F661" s="185">
        <v>94.72</v>
      </c>
    </row>
    <row r="662" spans="1:6" ht="42.75">
      <c r="A662" s="188">
        <v>151308</v>
      </c>
      <c r="B662" s="188" t="s">
        <v>20757</v>
      </c>
      <c r="C662" s="184" t="s">
        <v>19</v>
      </c>
      <c r="D662" s="185">
        <v>73.87</v>
      </c>
      <c r="E662" s="185">
        <v>73.87</v>
      </c>
      <c r="F662" s="185">
        <v>158.88999999999999</v>
      </c>
    </row>
    <row r="663" spans="1:6" ht="42.75">
      <c r="A663" s="188">
        <v>151309</v>
      </c>
      <c r="B663" s="188" t="s">
        <v>20758</v>
      </c>
      <c r="C663" s="184" t="s">
        <v>19</v>
      </c>
      <c r="D663" s="185">
        <v>98.21</v>
      </c>
      <c r="E663" s="185">
        <v>98.21</v>
      </c>
      <c r="F663" s="185">
        <v>81.62</v>
      </c>
    </row>
    <row r="664" spans="1:6" ht="42.75">
      <c r="A664" s="188">
        <v>151310</v>
      </c>
      <c r="B664" s="188" t="s">
        <v>20759</v>
      </c>
      <c r="C664" s="184" t="s">
        <v>19</v>
      </c>
      <c r="D664" s="185">
        <v>100.23</v>
      </c>
      <c r="E664" s="185">
        <v>100.23</v>
      </c>
      <c r="F664" s="185">
        <v>81.62</v>
      </c>
    </row>
    <row r="665" spans="1:6" ht="42.75">
      <c r="A665" s="188">
        <v>151311</v>
      </c>
      <c r="B665" s="188" t="s">
        <v>20760</v>
      </c>
      <c r="C665" s="184" t="s">
        <v>19</v>
      </c>
      <c r="D665" s="185">
        <v>100.23</v>
      </c>
      <c r="E665" s="185">
        <v>100.23</v>
      </c>
      <c r="F665" s="185">
        <v>81.62</v>
      </c>
    </row>
    <row r="666" spans="1:6" ht="42.75">
      <c r="A666" s="188">
        <v>151313</v>
      </c>
      <c r="B666" s="188" t="s">
        <v>20761</v>
      </c>
      <c r="C666" s="184" t="s">
        <v>19</v>
      </c>
      <c r="D666" s="185">
        <v>234.38</v>
      </c>
      <c r="E666" s="185">
        <v>234.38</v>
      </c>
      <c r="F666" s="185">
        <v>118.65</v>
      </c>
    </row>
    <row r="667" spans="1:6" ht="42.75">
      <c r="A667" s="188">
        <v>151314</v>
      </c>
      <c r="B667" s="188" t="s">
        <v>20762</v>
      </c>
      <c r="C667" s="184" t="s">
        <v>19</v>
      </c>
      <c r="D667" s="185">
        <v>390.57</v>
      </c>
      <c r="E667" s="185">
        <v>390.57</v>
      </c>
      <c r="F667" s="185">
        <v>216.29</v>
      </c>
    </row>
    <row r="668" spans="1:6" ht="42.75">
      <c r="A668" s="188">
        <v>151316</v>
      </c>
      <c r="B668" s="188" t="s">
        <v>20763</v>
      </c>
      <c r="C668" s="184" t="s">
        <v>19</v>
      </c>
      <c r="D668" s="185">
        <v>175.3</v>
      </c>
      <c r="E668" s="185">
        <v>175.3</v>
      </c>
      <c r="F668" s="185">
        <v>420.46</v>
      </c>
    </row>
    <row r="669" spans="1:6" ht="42.75">
      <c r="A669" s="188">
        <v>151317</v>
      </c>
      <c r="B669" s="188" t="s">
        <v>20764</v>
      </c>
      <c r="C669" s="184" t="s">
        <v>19</v>
      </c>
      <c r="D669" s="185">
        <v>27.57</v>
      </c>
      <c r="E669" s="185">
        <v>27.57</v>
      </c>
      <c r="F669" s="185">
        <v>494.15</v>
      </c>
    </row>
    <row r="670" spans="1:6" ht="42.75">
      <c r="A670" s="188">
        <v>151318</v>
      </c>
      <c r="B670" s="188" t="s">
        <v>20765</v>
      </c>
      <c r="C670" s="184" t="s">
        <v>19</v>
      </c>
      <c r="D670" s="185">
        <v>30.73</v>
      </c>
      <c r="E670" s="185">
        <v>30.73</v>
      </c>
      <c r="F670" s="185">
        <v>889.87</v>
      </c>
    </row>
    <row r="671" spans="1:6" ht="42.75">
      <c r="A671" s="188">
        <v>151319</v>
      </c>
      <c r="B671" s="188" t="s">
        <v>20766</v>
      </c>
      <c r="C671" s="184" t="s">
        <v>19</v>
      </c>
      <c r="D671" s="185">
        <v>38.26</v>
      </c>
      <c r="E671" s="185">
        <v>38.26</v>
      </c>
      <c r="F671" s="186">
        <v>1629.08</v>
      </c>
    </row>
    <row r="672" spans="1:6" ht="42.75">
      <c r="A672" s="188">
        <v>151320</v>
      </c>
      <c r="B672" s="188" t="s">
        <v>20767</v>
      </c>
      <c r="C672" s="184" t="s">
        <v>19</v>
      </c>
      <c r="D672" s="185">
        <v>43.51</v>
      </c>
      <c r="E672" s="185">
        <v>43.51</v>
      </c>
      <c r="F672" s="185">
        <v>164.64</v>
      </c>
    </row>
    <row r="673" spans="1:6" ht="42.75">
      <c r="A673" s="188">
        <v>151321</v>
      </c>
      <c r="B673" s="188" t="s">
        <v>20768</v>
      </c>
      <c r="C673" s="184" t="s">
        <v>19</v>
      </c>
      <c r="D673" s="185">
        <v>69.569999999999993</v>
      </c>
      <c r="E673" s="185">
        <v>69.569999999999993</v>
      </c>
      <c r="F673" s="185">
        <v>20.59</v>
      </c>
    </row>
    <row r="674" spans="1:6" ht="42.75">
      <c r="A674" s="188">
        <v>151322</v>
      </c>
      <c r="B674" s="188" t="s">
        <v>20769</v>
      </c>
      <c r="C674" s="184" t="s">
        <v>19</v>
      </c>
      <c r="D674" s="185">
        <v>69.569999999999993</v>
      </c>
      <c r="E674" s="185">
        <v>69.569999999999993</v>
      </c>
      <c r="F674" s="185">
        <v>420.46</v>
      </c>
    </row>
    <row r="675" spans="1:6" ht="42.75">
      <c r="A675" s="188">
        <v>151323</v>
      </c>
      <c r="B675" s="188" t="s">
        <v>20770</v>
      </c>
      <c r="C675" s="184" t="s">
        <v>19</v>
      </c>
      <c r="D675" s="185">
        <v>73.87</v>
      </c>
      <c r="E675" s="185">
        <v>73.87</v>
      </c>
      <c r="F675" s="185">
        <v>52.32</v>
      </c>
    </row>
    <row r="676" spans="1:6" ht="42.75">
      <c r="A676" s="188">
        <v>151324</v>
      </c>
      <c r="B676" s="188" t="s">
        <v>20771</v>
      </c>
      <c r="C676" s="184" t="s">
        <v>19</v>
      </c>
      <c r="D676" s="185">
        <v>87.71</v>
      </c>
      <c r="E676" s="185">
        <v>87.71</v>
      </c>
      <c r="F676" s="185">
        <v>52.32</v>
      </c>
    </row>
    <row r="677" spans="1:6" ht="42.75">
      <c r="A677" s="188">
        <v>151325</v>
      </c>
      <c r="B677" s="188" t="s">
        <v>20772</v>
      </c>
      <c r="C677" s="184" t="s">
        <v>19</v>
      </c>
      <c r="D677" s="185">
        <v>110.8</v>
      </c>
      <c r="E677" s="185">
        <v>110.8</v>
      </c>
      <c r="F677" s="185">
        <v>113.2</v>
      </c>
    </row>
    <row r="678" spans="1:6" ht="42.75">
      <c r="A678" s="188">
        <v>151326</v>
      </c>
      <c r="B678" s="188" t="s">
        <v>20773</v>
      </c>
      <c r="C678" s="184" t="s">
        <v>19</v>
      </c>
      <c r="D678" s="185">
        <v>124.72</v>
      </c>
      <c r="E678" s="185">
        <v>124.72</v>
      </c>
      <c r="F678" s="185">
        <v>113.2</v>
      </c>
    </row>
    <row r="679" spans="1:6" ht="42.75">
      <c r="A679" s="188">
        <v>151327</v>
      </c>
      <c r="B679" s="188" t="s">
        <v>20774</v>
      </c>
      <c r="C679" s="184" t="s">
        <v>19</v>
      </c>
      <c r="D679" s="185">
        <v>98.21</v>
      </c>
      <c r="E679" s="185">
        <v>98.21</v>
      </c>
      <c r="F679" s="185">
        <v>113.2</v>
      </c>
    </row>
    <row r="680" spans="1:6" ht="42.75">
      <c r="A680" s="188">
        <v>151328</v>
      </c>
      <c r="B680" s="188" t="s">
        <v>20775</v>
      </c>
      <c r="C680" s="184" t="s">
        <v>19</v>
      </c>
      <c r="D680" s="185">
        <v>98.21</v>
      </c>
      <c r="E680" s="185">
        <v>98.21</v>
      </c>
      <c r="F680" s="185">
        <v>52.32</v>
      </c>
    </row>
    <row r="681" spans="1:6" ht="42.75">
      <c r="A681" s="188">
        <v>151329</v>
      </c>
      <c r="B681" s="188" t="s">
        <v>20776</v>
      </c>
      <c r="C681" s="184" t="s">
        <v>19</v>
      </c>
      <c r="D681" s="185">
        <v>98.21</v>
      </c>
      <c r="E681" s="185">
        <v>98.21</v>
      </c>
      <c r="F681" s="185">
        <v>131.06</v>
      </c>
    </row>
    <row r="682" spans="1:6" ht="42.75">
      <c r="A682" s="188">
        <v>151330</v>
      </c>
      <c r="B682" s="188" t="s">
        <v>20777</v>
      </c>
      <c r="C682" s="184" t="s">
        <v>19</v>
      </c>
      <c r="D682" s="185">
        <v>107.91</v>
      </c>
      <c r="E682" s="185">
        <v>107.91</v>
      </c>
      <c r="F682" s="185">
        <v>146.25</v>
      </c>
    </row>
    <row r="683" spans="1:6" ht="42.75">
      <c r="A683" s="188">
        <v>151331</v>
      </c>
      <c r="B683" s="188" t="s">
        <v>20778</v>
      </c>
      <c r="C683" s="184" t="s">
        <v>19</v>
      </c>
      <c r="D683" s="185">
        <v>234.38</v>
      </c>
      <c r="E683" s="185">
        <v>234.38</v>
      </c>
      <c r="F683" s="185">
        <v>150.41999999999999</v>
      </c>
    </row>
    <row r="684" spans="1:6" ht="42.75">
      <c r="A684" s="188">
        <v>151332</v>
      </c>
      <c r="B684" s="188" t="s">
        <v>20779</v>
      </c>
      <c r="C684" s="184" t="s">
        <v>19</v>
      </c>
      <c r="D684" s="185">
        <v>392.66</v>
      </c>
      <c r="E684" s="185">
        <v>392.66</v>
      </c>
      <c r="F684" s="185"/>
    </row>
    <row r="685" spans="1:6" ht="42.75">
      <c r="A685" s="188">
        <v>151333</v>
      </c>
      <c r="B685" s="188" t="s">
        <v>20780</v>
      </c>
      <c r="C685" s="184" t="s">
        <v>19</v>
      </c>
      <c r="D685" s="185">
        <v>535.14</v>
      </c>
      <c r="E685" s="185">
        <v>535.14</v>
      </c>
      <c r="F685" s="185">
        <v>5.78</v>
      </c>
    </row>
    <row r="686" spans="1:6" ht="42.75">
      <c r="A686" s="188">
        <v>151334</v>
      </c>
      <c r="B686" s="188" t="s">
        <v>20781</v>
      </c>
      <c r="C686" s="184" t="s">
        <v>19</v>
      </c>
      <c r="D686" s="185">
        <v>540.01</v>
      </c>
      <c r="E686" s="185">
        <v>540.01</v>
      </c>
      <c r="F686" s="185">
        <v>7.12</v>
      </c>
    </row>
    <row r="687" spans="1:6" ht="42.75">
      <c r="A687" s="188">
        <v>151335</v>
      </c>
      <c r="B687" s="188" t="s">
        <v>20782</v>
      </c>
      <c r="C687" s="184" t="s">
        <v>19</v>
      </c>
      <c r="D687" s="186">
        <v>1179.08</v>
      </c>
      <c r="E687" s="186">
        <v>1179.08</v>
      </c>
      <c r="F687" s="185">
        <v>9.31</v>
      </c>
    </row>
    <row r="688" spans="1:6" ht="42.75">
      <c r="A688" s="188">
        <v>151337</v>
      </c>
      <c r="B688" s="188" t="s">
        <v>20783</v>
      </c>
      <c r="C688" s="184" t="s">
        <v>19</v>
      </c>
      <c r="D688" s="185">
        <v>114.32</v>
      </c>
      <c r="E688" s="185">
        <v>114.32</v>
      </c>
      <c r="F688" s="185">
        <v>12.05</v>
      </c>
    </row>
    <row r="689" spans="1:6" ht="42.75">
      <c r="A689" s="188">
        <v>151338</v>
      </c>
      <c r="B689" s="188" t="s">
        <v>20784</v>
      </c>
      <c r="C689" s="184" t="s">
        <v>19</v>
      </c>
      <c r="D689" s="185">
        <v>24.98</v>
      </c>
      <c r="E689" s="185">
        <v>24.98</v>
      </c>
      <c r="F689" s="185">
        <v>17.53</v>
      </c>
    </row>
    <row r="690" spans="1:6" ht="42.75">
      <c r="A690" s="188">
        <v>151339</v>
      </c>
      <c r="B690" s="188" t="s">
        <v>20785</v>
      </c>
      <c r="C690" s="184" t="s">
        <v>19</v>
      </c>
      <c r="D690" s="185">
        <v>392.66</v>
      </c>
      <c r="E690" s="185">
        <v>392.66</v>
      </c>
      <c r="F690" s="185">
        <v>25.38</v>
      </c>
    </row>
    <row r="691" spans="1:6" ht="42.75">
      <c r="A691" s="188">
        <v>151344</v>
      </c>
      <c r="B691" s="188" t="s">
        <v>20786</v>
      </c>
      <c r="C691" s="184" t="s">
        <v>19</v>
      </c>
      <c r="D691" s="185">
        <v>94.52</v>
      </c>
      <c r="E691" s="185">
        <v>94.52</v>
      </c>
      <c r="F691" s="185">
        <v>35.229999999999997</v>
      </c>
    </row>
    <row r="692" spans="1:6" ht="42.75">
      <c r="A692" s="188">
        <v>151345</v>
      </c>
      <c r="B692" s="188" t="s">
        <v>20787</v>
      </c>
      <c r="C692" s="184" t="s">
        <v>19</v>
      </c>
      <c r="D692" s="185">
        <v>94.52</v>
      </c>
      <c r="E692" s="185">
        <v>94.52</v>
      </c>
      <c r="F692" s="185">
        <v>38</v>
      </c>
    </row>
    <row r="693" spans="1:6" ht="42.75">
      <c r="A693" s="188">
        <v>151346</v>
      </c>
      <c r="B693" s="188" t="s">
        <v>20788</v>
      </c>
      <c r="C693" s="184" t="s">
        <v>19</v>
      </c>
      <c r="D693" s="185">
        <v>126.8</v>
      </c>
      <c r="E693" s="185">
        <v>126.8</v>
      </c>
      <c r="F693" s="185">
        <v>18.940000000000001</v>
      </c>
    </row>
    <row r="694" spans="1:6" ht="42.75">
      <c r="A694" s="188">
        <v>151347</v>
      </c>
      <c r="B694" s="188" t="s">
        <v>20789</v>
      </c>
      <c r="C694" s="184" t="s">
        <v>19</v>
      </c>
      <c r="D694" s="185">
        <v>126.8</v>
      </c>
      <c r="E694" s="185">
        <v>126.8</v>
      </c>
      <c r="F694" s="185">
        <v>8.89</v>
      </c>
    </row>
    <row r="695" spans="1:6" ht="42.75">
      <c r="A695" s="188">
        <v>151348</v>
      </c>
      <c r="B695" s="188" t="s">
        <v>20790</v>
      </c>
      <c r="C695" s="184" t="s">
        <v>19</v>
      </c>
      <c r="D695" s="185">
        <v>126.8</v>
      </c>
      <c r="E695" s="185">
        <v>126.8</v>
      </c>
      <c r="F695" s="185">
        <v>10.37</v>
      </c>
    </row>
    <row r="696" spans="1:6" ht="42.75">
      <c r="A696" s="188">
        <v>151349</v>
      </c>
      <c r="B696" s="188" t="s">
        <v>20791</v>
      </c>
      <c r="C696" s="184" t="s">
        <v>19</v>
      </c>
      <c r="D696" s="185">
        <v>94.52</v>
      </c>
      <c r="E696" s="185">
        <v>94.52</v>
      </c>
      <c r="F696" s="185">
        <v>12.85</v>
      </c>
    </row>
    <row r="697" spans="1:6" ht="42.75">
      <c r="A697" s="188">
        <v>151350</v>
      </c>
      <c r="B697" s="188" t="s">
        <v>20792</v>
      </c>
      <c r="C697" s="184" t="s">
        <v>19</v>
      </c>
      <c r="D697" s="185">
        <v>143.82</v>
      </c>
      <c r="E697" s="185">
        <v>143.82</v>
      </c>
      <c r="F697" s="185">
        <v>18.28</v>
      </c>
    </row>
    <row r="698" spans="1:6" ht="42.75">
      <c r="A698" s="188">
        <v>151357</v>
      </c>
      <c r="B698" s="188" t="s">
        <v>20793</v>
      </c>
      <c r="C698" s="184" t="s">
        <v>19</v>
      </c>
      <c r="D698" s="185">
        <v>152.82</v>
      </c>
      <c r="E698" s="185">
        <v>152.82</v>
      </c>
      <c r="F698" s="185">
        <v>26.27</v>
      </c>
    </row>
    <row r="699" spans="1:6" ht="42.75">
      <c r="A699" s="188">
        <v>151359</v>
      </c>
      <c r="B699" s="188" t="s">
        <v>20794</v>
      </c>
      <c r="C699" s="184" t="s">
        <v>19</v>
      </c>
      <c r="D699" s="185">
        <v>230.39</v>
      </c>
      <c r="E699" s="185">
        <v>230.39</v>
      </c>
      <c r="F699" s="185">
        <v>38.049999999999997</v>
      </c>
    </row>
    <row r="700" spans="1:6" ht="15">
      <c r="A700" s="187">
        <v>1514</v>
      </c>
      <c r="B700" s="187" t="s">
        <v>596</v>
      </c>
      <c r="C700" s="184"/>
      <c r="D700" s="185"/>
      <c r="E700" s="185"/>
      <c r="F700" s="185">
        <v>51.12</v>
      </c>
    </row>
    <row r="701" spans="1:6" ht="42.75">
      <c r="A701" s="188">
        <v>151401</v>
      </c>
      <c r="B701" s="188" t="s">
        <v>20678</v>
      </c>
      <c r="C701" s="184" t="s">
        <v>23</v>
      </c>
      <c r="D701" s="185">
        <v>6.43</v>
      </c>
      <c r="E701" s="185">
        <v>6.43</v>
      </c>
      <c r="F701" s="185">
        <v>72.239999999999995</v>
      </c>
    </row>
    <row r="702" spans="1:6" ht="42.75">
      <c r="A702" s="188">
        <v>151402</v>
      </c>
      <c r="B702" s="188" t="s">
        <v>20679</v>
      </c>
      <c r="C702" s="184" t="s">
        <v>23</v>
      </c>
      <c r="D702" s="185">
        <v>7.86</v>
      </c>
      <c r="E702" s="185">
        <v>7.86</v>
      </c>
      <c r="F702" s="185">
        <v>128.32</v>
      </c>
    </row>
    <row r="703" spans="1:6" ht="42.75">
      <c r="A703" s="188">
        <v>151403</v>
      </c>
      <c r="B703" s="188" t="s">
        <v>20680</v>
      </c>
      <c r="C703" s="184" t="s">
        <v>23</v>
      </c>
      <c r="D703" s="185">
        <v>9.52</v>
      </c>
      <c r="E703" s="185">
        <v>9.52</v>
      </c>
      <c r="F703" s="185">
        <v>163.93</v>
      </c>
    </row>
    <row r="704" spans="1:6" ht="42.75">
      <c r="A704" s="188">
        <v>151404</v>
      </c>
      <c r="B704" s="188" t="s">
        <v>20681</v>
      </c>
      <c r="C704" s="184" t="s">
        <v>23</v>
      </c>
      <c r="D704" s="185">
        <v>12.57</v>
      </c>
      <c r="E704" s="185">
        <v>12.57</v>
      </c>
      <c r="F704" s="185">
        <v>445.18</v>
      </c>
    </row>
    <row r="705" spans="1:6" ht="42.75">
      <c r="A705" s="188">
        <v>151405</v>
      </c>
      <c r="B705" s="188" t="s">
        <v>20682</v>
      </c>
      <c r="C705" s="184" t="s">
        <v>23</v>
      </c>
      <c r="D705" s="185">
        <v>16.510000000000002</v>
      </c>
      <c r="E705" s="185">
        <v>16.510000000000002</v>
      </c>
      <c r="F705" s="185">
        <v>96.98</v>
      </c>
    </row>
    <row r="706" spans="1:6" ht="42.75">
      <c r="A706" s="188">
        <v>151406</v>
      </c>
      <c r="B706" s="188" t="s">
        <v>20683</v>
      </c>
      <c r="C706" s="184" t="s">
        <v>23</v>
      </c>
      <c r="D706" s="185">
        <v>23.03</v>
      </c>
      <c r="E706" s="185">
        <v>23.03</v>
      </c>
      <c r="F706" s="185">
        <v>198.31</v>
      </c>
    </row>
    <row r="707" spans="1:6" ht="42.75">
      <c r="A707" s="188">
        <v>151407</v>
      </c>
      <c r="B707" s="188" t="s">
        <v>20684</v>
      </c>
      <c r="C707" s="184" t="s">
        <v>23</v>
      </c>
      <c r="D707" s="185">
        <v>32.409999999999997</v>
      </c>
      <c r="E707" s="185">
        <v>32.409999999999997</v>
      </c>
      <c r="F707" s="185">
        <v>249.75</v>
      </c>
    </row>
    <row r="708" spans="1:6" ht="28.5">
      <c r="A708" s="188">
        <v>151413</v>
      </c>
      <c r="B708" s="188" t="s">
        <v>20685</v>
      </c>
      <c r="C708" s="184" t="s">
        <v>23</v>
      </c>
      <c r="D708" s="185">
        <v>38.35</v>
      </c>
      <c r="E708" s="185">
        <v>38.35</v>
      </c>
      <c r="F708" s="185">
        <v>317.83</v>
      </c>
    </row>
    <row r="709" spans="1:6" ht="28.5">
      <c r="A709" s="188">
        <v>151414</v>
      </c>
      <c r="B709" s="188" t="s">
        <v>20686</v>
      </c>
      <c r="C709" s="184" t="s">
        <v>23</v>
      </c>
      <c r="D709" s="185">
        <v>17.95</v>
      </c>
      <c r="E709" s="185">
        <v>17.95</v>
      </c>
      <c r="F709" s="185">
        <v>86.75</v>
      </c>
    </row>
    <row r="710" spans="1:6" ht="42.75">
      <c r="A710" s="188">
        <v>151417</v>
      </c>
      <c r="B710" s="188" t="s">
        <v>20687</v>
      </c>
      <c r="C710" s="184" t="s">
        <v>23</v>
      </c>
      <c r="D710" s="185">
        <v>8.27</v>
      </c>
      <c r="E710" s="185">
        <v>8.27</v>
      </c>
      <c r="F710" s="185">
        <v>97.92</v>
      </c>
    </row>
    <row r="711" spans="1:6" ht="42.75">
      <c r="A711" s="188">
        <v>151418</v>
      </c>
      <c r="B711" s="188" t="s">
        <v>20795</v>
      </c>
      <c r="C711" s="184" t="s">
        <v>23</v>
      </c>
      <c r="D711" s="185">
        <v>10.210000000000001</v>
      </c>
      <c r="E711" s="185">
        <v>10.210000000000001</v>
      </c>
      <c r="F711" s="185">
        <v>31.61</v>
      </c>
    </row>
    <row r="712" spans="1:6" ht="42.75">
      <c r="A712" s="188">
        <v>151419</v>
      </c>
      <c r="B712" s="188" t="s">
        <v>20688</v>
      </c>
      <c r="C712" s="184" t="s">
        <v>23</v>
      </c>
      <c r="D712" s="185">
        <v>13.22</v>
      </c>
      <c r="E712" s="185">
        <v>13.22</v>
      </c>
      <c r="F712" s="185">
        <v>16.28</v>
      </c>
    </row>
    <row r="713" spans="1:6" ht="42.75">
      <c r="A713" s="188">
        <v>151420</v>
      </c>
      <c r="B713" s="188" t="s">
        <v>20689</v>
      </c>
      <c r="C713" s="184" t="s">
        <v>23</v>
      </c>
      <c r="D713" s="185">
        <v>17.02</v>
      </c>
      <c r="E713" s="185">
        <v>17.02</v>
      </c>
      <c r="F713" s="185">
        <v>22.43</v>
      </c>
    </row>
    <row r="714" spans="1:6" ht="42.75">
      <c r="A714" s="188">
        <v>151421</v>
      </c>
      <c r="B714" s="188" t="s">
        <v>20690</v>
      </c>
      <c r="C714" s="184" t="s">
        <v>23</v>
      </c>
      <c r="D714" s="185">
        <v>23.73</v>
      </c>
      <c r="E714" s="185">
        <v>23.73</v>
      </c>
      <c r="F714" s="185"/>
    </row>
    <row r="715" spans="1:6" ht="42.75">
      <c r="A715" s="188">
        <v>151422</v>
      </c>
      <c r="B715" s="188" t="s">
        <v>20691</v>
      </c>
      <c r="C715" s="184" t="s">
        <v>23</v>
      </c>
      <c r="D715" s="185">
        <v>32.979999999999997</v>
      </c>
      <c r="E715" s="185">
        <v>32.979999999999997</v>
      </c>
      <c r="F715" s="185">
        <v>15.3</v>
      </c>
    </row>
    <row r="716" spans="1:6" ht="42.75">
      <c r="A716" s="188">
        <v>151423</v>
      </c>
      <c r="B716" s="188" t="s">
        <v>20692</v>
      </c>
      <c r="C716" s="184" t="s">
        <v>23</v>
      </c>
      <c r="D716" s="185">
        <v>44.63</v>
      </c>
      <c r="E716" s="185">
        <v>44.63</v>
      </c>
      <c r="F716" s="185">
        <v>17.23</v>
      </c>
    </row>
    <row r="717" spans="1:6" ht="42.75">
      <c r="A717" s="188">
        <v>151425</v>
      </c>
      <c r="B717" s="188" t="s">
        <v>20693</v>
      </c>
      <c r="C717" s="184" t="s">
        <v>23</v>
      </c>
      <c r="D717" s="185">
        <v>63.66</v>
      </c>
      <c r="E717" s="185">
        <v>63.66</v>
      </c>
      <c r="F717" s="185">
        <v>266.7</v>
      </c>
    </row>
    <row r="718" spans="1:6" ht="42.75">
      <c r="A718" s="188">
        <v>151426</v>
      </c>
      <c r="B718" s="188" t="s">
        <v>20694</v>
      </c>
      <c r="C718" s="184" t="s">
        <v>23</v>
      </c>
      <c r="D718" s="185">
        <v>113.33</v>
      </c>
      <c r="E718" s="185">
        <v>113.33</v>
      </c>
      <c r="F718" s="185">
        <v>11.66</v>
      </c>
    </row>
    <row r="719" spans="1:6" ht="42.75">
      <c r="A719" s="188">
        <v>151427</v>
      </c>
      <c r="B719" s="188" t="s">
        <v>20695</v>
      </c>
      <c r="C719" s="184" t="s">
        <v>23</v>
      </c>
      <c r="D719" s="185">
        <v>145.41</v>
      </c>
      <c r="E719" s="185">
        <v>145.41</v>
      </c>
      <c r="F719" s="185">
        <v>2.42</v>
      </c>
    </row>
    <row r="720" spans="1:6" ht="42.75">
      <c r="A720" s="188">
        <v>151428</v>
      </c>
      <c r="B720" s="188" t="s">
        <v>20696</v>
      </c>
      <c r="C720" s="184" t="s">
        <v>23</v>
      </c>
      <c r="D720" s="185">
        <v>388.92</v>
      </c>
      <c r="E720" s="185">
        <v>388.92</v>
      </c>
      <c r="F720" s="185">
        <v>3.64</v>
      </c>
    </row>
    <row r="721" spans="1:6" ht="42.75">
      <c r="A721" s="188">
        <v>151429</v>
      </c>
      <c r="B721" s="188" t="s">
        <v>20697</v>
      </c>
      <c r="C721" s="184" t="s">
        <v>23</v>
      </c>
      <c r="D721" s="185">
        <v>88.08</v>
      </c>
      <c r="E721" s="185">
        <v>88.08</v>
      </c>
      <c r="F721" s="185">
        <v>6.56</v>
      </c>
    </row>
    <row r="722" spans="1:6" ht="42.75">
      <c r="A722" s="188">
        <v>151430</v>
      </c>
      <c r="B722" s="188" t="s">
        <v>20698</v>
      </c>
      <c r="C722" s="184" t="s">
        <v>23</v>
      </c>
      <c r="D722" s="185">
        <v>182.02</v>
      </c>
      <c r="E722" s="185">
        <v>182.02</v>
      </c>
      <c r="F722" s="185">
        <v>25.13</v>
      </c>
    </row>
    <row r="723" spans="1:6" ht="42.75">
      <c r="A723" s="188">
        <v>151431</v>
      </c>
      <c r="B723" s="188" t="s">
        <v>20699</v>
      </c>
      <c r="C723" s="184" t="s">
        <v>23</v>
      </c>
      <c r="D723" s="185">
        <v>220.54</v>
      </c>
      <c r="E723" s="185">
        <v>220.54</v>
      </c>
      <c r="F723" s="185">
        <v>86.89</v>
      </c>
    </row>
    <row r="724" spans="1:6" ht="42.75">
      <c r="A724" s="188">
        <v>151432</v>
      </c>
      <c r="B724" s="188" t="s">
        <v>20700</v>
      </c>
      <c r="C724" s="184" t="s">
        <v>23</v>
      </c>
      <c r="D724" s="185">
        <v>284.16000000000003</v>
      </c>
      <c r="E724" s="185">
        <v>284.16000000000003</v>
      </c>
      <c r="F724" s="185">
        <v>16.670000000000002</v>
      </c>
    </row>
    <row r="725" spans="1:6" ht="42.75">
      <c r="A725" s="188">
        <v>151433</v>
      </c>
      <c r="B725" s="188" t="s">
        <v>20701</v>
      </c>
      <c r="C725" s="184" t="s">
        <v>23</v>
      </c>
      <c r="D725" s="185">
        <v>93.17</v>
      </c>
      <c r="E725" s="185">
        <v>93.17</v>
      </c>
      <c r="F725" s="185"/>
    </row>
    <row r="726" spans="1:6" ht="42.75">
      <c r="A726" s="188">
        <v>151434</v>
      </c>
      <c r="B726" s="188" t="s">
        <v>20702</v>
      </c>
      <c r="C726" s="184" t="s">
        <v>23</v>
      </c>
      <c r="D726" s="185">
        <v>112.31</v>
      </c>
      <c r="E726" s="185">
        <v>112.31</v>
      </c>
      <c r="F726" s="185">
        <v>11.5</v>
      </c>
    </row>
    <row r="727" spans="1:6" ht="42.75">
      <c r="A727" s="188">
        <v>151438</v>
      </c>
      <c r="B727" s="188" t="s">
        <v>20703</v>
      </c>
      <c r="C727" s="184" t="s">
        <v>23</v>
      </c>
      <c r="D727" s="185">
        <v>12.64</v>
      </c>
      <c r="E727" s="185">
        <v>12.64</v>
      </c>
      <c r="F727" s="185">
        <v>17.22</v>
      </c>
    </row>
    <row r="728" spans="1:6" ht="42.75">
      <c r="A728" s="188">
        <v>151439</v>
      </c>
      <c r="B728" s="188" t="s">
        <v>20704</v>
      </c>
      <c r="C728" s="184" t="s">
        <v>23</v>
      </c>
      <c r="D728" s="185">
        <v>14.37</v>
      </c>
      <c r="E728" s="185">
        <v>14.37</v>
      </c>
      <c r="F728" s="185">
        <v>25.92</v>
      </c>
    </row>
    <row r="729" spans="1:6" ht="42.75">
      <c r="A729" s="188">
        <v>151440</v>
      </c>
      <c r="B729" s="188" t="s">
        <v>20705</v>
      </c>
      <c r="C729" s="184" t="s">
        <v>23</v>
      </c>
      <c r="D729" s="185">
        <v>21.41</v>
      </c>
      <c r="E729" s="185">
        <v>21.41</v>
      </c>
      <c r="F729" s="185">
        <v>21.9</v>
      </c>
    </row>
    <row r="730" spans="1:6" ht="57">
      <c r="A730" s="188">
        <v>151441</v>
      </c>
      <c r="B730" s="188" t="s">
        <v>21131</v>
      </c>
      <c r="C730" s="184" t="s">
        <v>23</v>
      </c>
      <c r="D730" s="185">
        <v>6.38</v>
      </c>
      <c r="E730" s="185">
        <v>6.38</v>
      </c>
      <c r="F730" s="185">
        <v>33.36</v>
      </c>
    </row>
    <row r="731" spans="1:6" ht="57">
      <c r="A731" s="188">
        <v>151442</v>
      </c>
      <c r="B731" s="188" t="s">
        <v>21132</v>
      </c>
      <c r="C731" s="184" t="s">
        <v>23</v>
      </c>
      <c r="D731" s="185">
        <v>7.85</v>
      </c>
      <c r="E731" s="185">
        <v>7.85</v>
      </c>
      <c r="F731" s="185">
        <v>48.54</v>
      </c>
    </row>
    <row r="732" spans="1:6" ht="57">
      <c r="A732" s="188">
        <v>151443</v>
      </c>
      <c r="B732" s="188" t="s">
        <v>21133</v>
      </c>
      <c r="C732" s="184" t="s">
        <v>23</v>
      </c>
      <c r="D732" s="185">
        <v>9.4700000000000006</v>
      </c>
      <c r="E732" s="185">
        <v>9.4700000000000006</v>
      </c>
      <c r="F732" s="185"/>
    </row>
    <row r="733" spans="1:6" ht="57">
      <c r="A733" s="188">
        <v>151444</v>
      </c>
      <c r="B733" s="188" t="s">
        <v>21134</v>
      </c>
      <c r="C733" s="184" t="s">
        <v>23</v>
      </c>
      <c r="D733" s="185">
        <v>12.04</v>
      </c>
      <c r="E733" s="185">
        <v>12.04</v>
      </c>
      <c r="F733" s="186">
        <v>2344.91</v>
      </c>
    </row>
    <row r="734" spans="1:6" ht="57">
      <c r="A734" s="188">
        <v>151445</v>
      </c>
      <c r="B734" s="188" t="s">
        <v>21135</v>
      </c>
      <c r="C734" s="184" t="s">
        <v>23</v>
      </c>
      <c r="D734" s="185">
        <v>17.579999999999998</v>
      </c>
      <c r="E734" s="185">
        <v>17.579999999999998</v>
      </c>
      <c r="F734" s="186">
        <v>3221.03</v>
      </c>
    </row>
    <row r="735" spans="1:6" ht="57">
      <c r="A735" s="188">
        <v>151446</v>
      </c>
      <c r="B735" s="188" t="s">
        <v>21136</v>
      </c>
      <c r="C735" s="184" t="s">
        <v>23</v>
      </c>
      <c r="D735" s="185">
        <v>24.69</v>
      </c>
      <c r="E735" s="185">
        <v>24.69</v>
      </c>
      <c r="F735" s="186">
        <v>3512.35</v>
      </c>
    </row>
    <row r="736" spans="1:6" ht="57">
      <c r="A736" s="188">
        <v>151447</v>
      </c>
      <c r="B736" s="188" t="s">
        <v>21137</v>
      </c>
      <c r="C736" s="184" t="s">
        <v>23</v>
      </c>
      <c r="D736" s="185">
        <v>34.68</v>
      </c>
      <c r="E736" s="185">
        <v>34.68</v>
      </c>
      <c r="F736" s="186">
        <v>3827.53</v>
      </c>
    </row>
    <row r="737" spans="1:6" ht="15">
      <c r="A737" s="187">
        <v>1515</v>
      </c>
      <c r="B737" s="187" t="s">
        <v>679</v>
      </c>
      <c r="C737" s="184"/>
      <c r="D737" s="185"/>
      <c r="E737" s="185"/>
      <c r="F737" s="186">
        <v>4146.4399999999996</v>
      </c>
    </row>
    <row r="738" spans="1:6" ht="14.25">
      <c r="A738" s="188">
        <v>151503</v>
      </c>
      <c r="B738" s="188" t="s">
        <v>337</v>
      </c>
      <c r="C738" s="184" t="s">
        <v>19</v>
      </c>
      <c r="D738" s="185">
        <v>17.16</v>
      </c>
      <c r="E738" s="185">
        <v>17.16</v>
      </c>
      <c r="F738" s="186">
        <v>7200.02</v>
      </c>
    </row>
    <row r="739" spans="1:6" ht="14.25">
      <c r="A739" s="188">
        <v>151504</v>
      </c>
      <c r="B739" s="188" t="s">
        <v>338</v>
      </c>
      <c r="C739" s="184" t="s">
        <v>19</v>
      </c>
      <c r="D739" s="185">
        <v>18.93</v>
      </c>
      <c r="E739" s="185">
        <v>18.93</v>
      </c>
      <c r="F739" s="186">
        <v>5250.18</v>
      </c>
    </row>
    <row r="740" spans="1:6" ht="28.5">
      <c r="A740" s="188">
        <v>151506</v>
      </c>
      <c r="B740" s="188" t="s">
        <v>339</v>
      </c>
      <c r="C740" s="184" t="s">
        <v>19</v>
      </c>
      <c r="D740" s="185">
        <v>254.86</v>
      </c>
      <c r="E740" s="185">
        <v>254.86</v>
      </c>
      <c r="F740" s="186">
        <v>8838.67</v>
      </c>
    </row>
    <row r="741" spans="1:6" ht="14.25">
      <c r="A741" s="188">
        <v>151507</v>
      </c>
      <c r="B741" s="188" t="s">
        <v>340</v>
      </c>
      <c r="C741" s="184" t="s">
        <v>19</v>
      </c>
      <c r="D741" s="185">
        <v>13.5</v>
      </c>
      <c r="E741" s="185">
        <v>13.5</v>
      </c>
      <c r="F741" s="186">
        <v>7338.05</v>
      </c>
    </row>
    <row r="742" spans="1:6" ht="28.5">
      <c r="A742" s="188">
        <v>151508</v>
      </c>
      <c r="B742" s="188" t="s">
        <v>341</v>
      </c>
      <c r="C742" s="184" t="s">
        <v>19</v>
      </c>
      <c r="D742" s="185">
        <v>2.93</v>
      </c>
      <c r="E742" s="185">
        <v>2.93</v>
      </c>
      <c r="F742" s="186">
        <v>43286.75</v>
      </c>
    </row>
    <row r="743" spans="1:6" ht="28.5">
      <c r="A743" s="188">
        <v>151509</v>
      </c>
      <c r="B743" s="188" t="s">
        <v>342</v>
      </c>
      <c r="C743" s="184" t="s">
        <v>19</v>
      </c>
      <c r="D743" s="185">
        <v>4.21</v>
      </c>
      <c r="E743" s="185">
        <v>4.21</v>
      </c>
      <c r="F743" s="186">
        <v>48853.31</v>
      </c>
    </row>
    <row r="744" spans="1:6" ht="28.5">
      <c r="A744" s="188">
        <v>151510</v>
      </c>
      <c r="B744" s="188" t="s">
        <v>343</v>
      </c>
      <c r="C744" s="184" t="s">
        <v>19</v>
      </c>
      <c r="D744" s="185">
        <v>7.93</v>
      </c>
      <c r="E744" s="185">
        <v>7.93</v>
      </c>
      <c r="F744" s="186">
        <v>70397.539999999994</v>
      </c>
    </row>
    <row r="745" spans="1:6" ht="28.5">
      <c r="A745" s="188">
        <v>151511</v>
      </c>
      <c r="B745" s="188" t="s">
        <v>344</v>
      </c>
      <c r="C745" s="184" t="s">
        <v>19</v>
      </c>
      <c r="D745" s="185">
        <v>28.77</v>
      </c>
      <c r="E745" s="185">
        <v>28.77</v>
      </c>
      <c r="F745" s="186">
        <v>90016.9</v>
      </c>
    </row>
    <row r="746" spans="1:6" ht="14.25">
      <c r="A746" s="188">
        <v>151512</v>
      </c>
      <c r="B746" s="188" t="s">
        <v>345</v>
      </c>
      <c r="C746" s="184" t="s">
        <v>19</v>
      </c>
      <c r="D746" s="185">
        <v>93.97</v>
      </c>
      <c r="E746" s="185">
        <v>93.97</v>
      </c>
      <c r="F746" s="185"/>
    </row>
    <row r="747" spans="1:6" ht="28.5">
      <c r="A747" s="188">
        <v>151513</v>
      </c>
      <c r="B747" s="188" t="s">
        <v>346</v>
      </c>
      <c r="C747" s="184" t="s">
        <v>19</v>
      </c>
      <c r="D747" s="185">
        <v>25.76</v>
      </c>
      <c r="E747" s="185">
        <v>25.76</v>
      </c>
      <c r="F747" s="185">
        <v>214.33</v>
      </c>
    </row>
    <row r="748" spans="1:6" ht="30">
      <c r="A748" s="187">
        <v>1516</v>
      </c>
      <c r="B748" s="187" t="s">
        <v>668</v>
      </c>
      <c r="C748" s="184"/>
      <c r="D748" s="185"/>
      <c r="E748" s="185"/>
      <c r="F748" s="185">
        <v>190.85</v>
      </c>
    </row>
    <row r="749" spans="1:6" ht="28.5">
      <c r="A749" s="188">
        <v>151601</v>
      </c>
      <c r="B749" s="188" t="s">
        <v>347</v>
      </c>
      <c r="C749" s="184" t="s">
        <v>23</v>
      </c>
      <c r="D749" s="185">
        <v>14.01</v>
      </c>
      <c r="E749" s="185">
        <v>14.01</v>
      </c>
      <c r="F749" s="185">
        <v>218.59</v>
      </c>
    </row>
    <row r="750" spans="1:6" ht="28.5">
      <c r="A750" s="188">
        <v>151602</v>
      </c>
      <c r="B750" s="188" t="s">
        <v>348</v>
      </c>
      <c r="C750" s="184" t="s">
        <v>23</v>
      </c>
      <c r="D750" s="185">
        <v>20.99</v>
      </c>
      <c r="E750" s="185">
        <v>20.99</v>
      </c>
      <c r="F750" s="185">
        <v>562.08000000000004</v>
      </c>
    </row>
    <row r="751" spans="1:6" ht="28.5">
      <c r="A751" s="188">
        <v>151603</v>
      </c>
      <c r="B751" s="188" t="s">
        <v>349</v>
      </c>
      <c r="C751" s="184" t="s">
        <v>23</v>
      </c>
      <c r="D751" s="185">
        <v>31.62</v>
      </c>
      <c r="E751" s="185">
        <v>31.62</v>
      </c>
      <c r="F751" s="185">
        <v>316.16000000000003</v>
      </c>
    </row>
    <row r="752" spans="1:6" ht="28.5">
      <c r="A752" s="188">
        <v>151604</v>
      </c>
      <c r="B752" s="188" t="s">
        <v>350</v>
      </c>
      <c r="C752" s="184" t="s">
        <v>23</v>
      </c>
      <c r="D752" s="185">
        <v>26.69</v>
      </c>
      <c r="E752" s="185">
        <v>26.69</v>
      </c>
      <c r="F752" s="185">
        <v>252.74</v>
      </c>
    </row>
    <row r="753" spans="1:6" ht="28.5">
      <c r="A753" s="188">
        <v>151605</v>
      </c>
      <c r="B753" s="188" t="s">
        <v>351</v>
      </c>
      <c r="C753" s="184" t="s">
        <v>23</v>
      </c>
      <c r="D753" s="185">
        <v>40.67</v>
      </c>
      <c r="E753" s="185">
        <v>40.67</v>
      </c>
      <c r="F753" s="185">
        <v>194.03</v>
      </c>
    </row>
    <row r="754" spans="1:6" ht="28.5">
      <c r="A754" s="188">
        <v>151606</v>
      </c>
      <c r="B754" s="188" t="s">
        <v>352</v>
      </c>
      <c r="C754" s="184" t="s">
        <v>23</v>
      </c>
      <c r="D754" s="185">
        <v>59.18</v>
      </c>
      <c r="E754" s="185">
        <v>59.18</v>
      </c>
      <c r="F754" s="185">
        <v>366.9</v>
      </c>
    </row>
    <row r="755" spans="1:6" ht="30">
      <c r="A755" s="187">
        <v>1517</v>
      </c>
      <c r="B755" s="187" t="s">
        <v>680</v>
      </c>
      <c r="C755" s="184"/>
      <c r="D755" s="185"/>
      <c r="E755" s="185"/>
      <c r="F755" s="185">
        <v>230.17</v>
      </c>
    </row>
    <row r="756" spans="1:6" ht="57">
      <c r="A756" s="188">
        <v>151701</v>
      </c>
      <c r="B756" s="188" t="s">
        <v>681</v>
      </c>
      <c r="C756" s="184" t="s">
        <v>19</v>
      </c>
      <c r="D756" s="186">
        <v>2128.66</v>
      </c>
      <c r="E756" s="186">
        <v>2128.66</v>
      </c>
      <c r="F756" s="185">
        <v>255.08</v>
      </c>
    </row>
    <row r="757" spans="1:6" ht="42.75">
      <c r="A757" s="188">
        <v>151702</v>
      </c>
      <c r="B757" s="188" t="s">
        <v>682</v>
      </c>
      <c r="C757" s="184" t="s">
        <v>19</v>
      </c>
      <c r="D757" s="186">
        <v>3114.98</v>
      </c>
      <c r="E757" s="186">
        <v>3114.98</v>
      </c>
      <c r="F757" s="185">
        <v>196.42</v>
      </c>
    </row>
    <row r="758" spans="1:6" ht="42.75">
      <c r="A758" s="188">
        <v>151703</v>
      </c>
      <c r="B758" s="188" t="s">
        <v>683</v>
      </c>
      <c r="C758" s="184" t="s">
        <v>19</v>
      </c>
      <c r="D758" s="186">
        <v>3382</v>
      </c>
      <c r="E758" s="186">
        <v>3382</v>
      </c>
      <c r="F758" s="185">
        <v>318.74</v>
      </c>
    </row>
    <row r="759" spans="1:6" ht="42.75">
      <c r="A759" s="188">
        <v>151704</v>
      </c>
      <c r="B759" s="188" t="s">
        <v>684</v>
      </c>
      <c r="C759" s="184" t="s">
        <v>19</v>
      </c>
      <c r="D759" s="186">
        <v>3741.24</v>
      </c>
      <c r="E759" s="186">
        <v>3741.24</v>
      </c>
      <c r="F759" s="185">
        <v>157.03</v>
      </c>
    </row>
    <row r="760" spans="1:6" ht="42.75">
      <c r="A760" s="188">
        <v>151705</v>
      </c>
      <c r="B760" s="188" t="s">
        <v>685</v>
      </c>
      <c r="C760" s="184" t="s">
        <v>19</v>
      </c>
      <c r="D760" s="186">
        <v>3947.53</v>
      </c>
      <c r="E760" s="186">
        <v>3947.53</v>
      </c>
      <c r="F760" s="185">
        <v>276.06</v>
      </c>
    </row>
    <row r="761" spans="1:6" ht="42.75">
      <c r="A761" s="188">
        <v>151706</v>
      </c>
      <c r="B761" s="188" t="s">
        <v>7474</v>
      </c>
      <c r="C761" s="184" t="s">
        <v>19</v>
      </c>
      <c r="D761" s="186">
        <v>6376.82</v>
      </c>
      <c r="E761" s="186">
        <v>6376.82</v>
      </c>
      <c r="F761" s="185">
        <v>258.62</v>
      </c>
    </row>
    <row r="762" spans="1:6" ht="71.25">
      <c r="A762" s="188">
        <v>151707</v>
      </c>
      <c r="B762" s="188" t="s">
        <v>7475</v>
      </c>
      <c r="C762" s="184" t="s">
        <v>19</v>
      </c>
      <c r="D762" s="186">
        <v>4892.32</v>
      </c>
      <c r="E762" s="186">
        <v>4892.32</v>
      </c>
      <c r="F762" s="185">
        <v>101.67</v>
      </c>
    </row>
    <row r="763" spans="1:6" ht="42.75">
      <c r="A763" s="188">
        <v>151710</v>
      </c>
      <c r="B763" s="188" t="s">
        <v>686</v>
      </c>
      <c r="C763" s="184" t="s">
        <v>19</v>
      </c>
      <c r="D763" s="186">
        <v>7934.96</v>
      </c>
      <c r="E763" s="186">
        <v>7934.96</v>
      </c>
      <c r="F763" s="185">
        <v>184.08</v>
      </c>
    </row>
    <row r="764" spans="1:6" ht="71.25">
      <c r="A764" s="188">
        <v>151711</v>
      </c>
      <c r="B764" s="188" t="s">
        <v>687</v>
      </c>
      <c r="C764" s="184" t="s">
        <v>19</v>
      </c>
      <c r="D764" s="186">
        <v>7320.32</v>
      </c>
      <c r="E764" s="186">
        <v>7320.32</v>
      </c>
      <c r="F764" s="185"/>
    </row>
    <row r="765" spans="1:6" ht="71.25">
      <c r="A765" s="188">
        <v>151712</v>
      </c>
      <c r="B765" s="188" t="s">
        <v>353</v>
      </c>
      <c r="C765" s="184" t="s">
        <v>19</v>
      </c>
      <c r="D765" s="186">
        <v>39141.49</v>
      </c>
      <c r="E765" s="186">
        <v>39141.49</v>
      </c>
      <c r="F765" s="185">
        <v>558.48</v>
      </c>
    </row>
    <row r="766" spans="1:6" ht="85.5">
      <c r="A766" s="188">
        <v>151713</v>
      </c>
      <c r="B766" s="188" t="s">
        <v>354</v>
      </c>
      <c r="C766" s="184" t="s">
        <v>19</v>
      </c>
      <c r="D766" s="186">
        <v>49151.78</v>
      </c>
      <c r="E766" s="186">
        <v>49151.78</v>
      </c>
      <c r="F766" s="185">
        <v>624.54</v>
      </c>
    </row>
    <row r="767" spans="1:6" ht="85.5">
      <c r="A767" s="188">
        <v>151714</v>
      </c>
      <c r="B767" s="188" t="s">
        <v>355</v>
      </c>
      <c r="C767" s="184" t="s">
        <v>19</v>
      </c>
      <c r="D767" s="186">
        <v>69856.55</v>
      </c>
      <c r="E767" s="186">
        <v>69856.55</v>
      </c>
      <c r="F767" s="185">
        <v>691.74</v>
      </c>
    </row>
    <row r="768" spans="1:6" ht="85.5">
      <c r="A768" s="188">
        <v>151715</v>
      </c>
      <c r="B768" s="188" t="s">
        <v>356</v>
      </c>
      <c r="C768" s="184" t="s">
        <v>19</v>
      </c>
      <c r="D768" s="186">
        <v>88468.09</v>
      </c>
      <c r="E768" s="186">
        <v>88468.09</v>
      </c>
      <c r="F768" s="185">
        <v>809.81</v>
      </c>
    </row>
    <row r="769" spans="1:6" ht="15">
      <c r="A769" s="187">
        <v>1518</v>
      </c>
      <c r="B769" s="187" t="s">
        <v>688</v>
      </c>
      <c r="C769" s="184"/>
      <c r="D769" s="185"/>
      <c r="E769" s="185"/>
      <c r="F769" s="186">
        <v>1388.77</v>
      </c>
    </row>
    <row r="770" spans="1:6" ht="57">
      <c r="A770" s="188">
        <v>151801</v>
      </c>
      <c r="B770" s="188" t="s">
        <v>1014</v>
      </c>
      <c r="C770" s="184" t="s">
        <v>19</v>
      </c>
      <c r="D770" s="185">
        <v>235.23</v>
      </c>
      <c r="E770" s="185">
        <v>235.23</v>
      </c>
      <c r="F770" s="185"/>
    </row>
    <row r="771" spans="1:6" ht="57">
      <c r="A771" s="188">
        <v>151802</v>
      </c>
      <c r="B771" s="188" t="s">
        <v>1015</v>
      </c>
      <c r="C771" s="184" t="s">
        <v>19</v>
      </c>
      <c r="D771" s="185">
        <v>210.53</v>
      </c>
      <c r="E771" s="185">
        <v>210.53</v>
      </c>
      <c r="F771" s="185">
        <v>12.56</v>
      </c>
    </row>
    <row r="772" spans="1:6" ht="57">
      <c r="A772" s="188">
        <v>151803</v>
      </c>
      <c r="B772" s="188" t="s">
        <v>1016</v>
      </c>
      <c r="C772" s="184" t="s">
        <v>19</v>
      </c>
      <c r="D772" s="185">
        <v>240.27</v>
      </c>
      <c r="E772" s="185">
        <v>240.27</v>
      </c>
      <c r="F772" s="185">
        <v>16.98</v>
      </c>
    </row>
    <row r="773" spans="1:6" ht="57">
      <c r="A773" s="188">
        <v>151805</v>
      </c>
      <c r="B773" s="188" t="s">
        <v>1017</v>
      </c>
      <c r="C773" s="184" t="s">
        <v>19</v>
      </c>
      <c r="D773" s="185">
        <v>595.05999999999995</v>
      </c>
      <c r="E773" s="185">
        <v>595.05999999999995</v>
      </c>
      <c r="F773" s="185">
        <v>25.35</v>
      </c>
    </row>
    <row r="774" spans="1:6" ht="57">
      <c r="A774" s="188">
        <v>151806</v>
      </c>
      <c r="B774" s="188" t="s">
        <v>1018</v>
      </c>
      <c r="C774" s="184" t="s">
        <v>19</v>
      </c>
      <c r="D774" s="185">
        <v>342.87</v>
      </c>
      <c r="E774" s="185">
        <v>342.87</v>
      </c>
      <c r="F774" s="185">
        <v>26.12</v>
      </c>
    </row>
    <row r="775" spans="1:6" ht="57">
      <c r="A775" s="188">
        <v>151807</v>
      </c>
      <c r="B775" s="188" t="s">
        <v>1019</v>
      </c>
      <c r="C775" s="184" t="s">
        <v>19</v>
      </c>
      <c r="D775" s="185">
        <v>277.72000000000003</v>
      </c>
      <c r="E775" s="185">
        <v>277.72000000000003</v>
      </c>
      <c r="F775" s="185">
        <v>27.03</v>
      </c>
    </row>
    <row r="776" spans="1:6" ht="57">
      <c r="A776" s="188">
        <v>151809</v>
      </c>
      <c r="B776" s="188" t="s">
        <v>1020</v>
      </c>
      <c r="C776" s="184" t="s">
        <v>19</v>
      </c>
      <c r="D776" s="185">
        <v>213.6</v>
      </c>
      <c r="E776" s="185">
        <v>213.6</v>
      </c>
      <c r="F776" s="185">
        <v>33.409999999999997</v>
      </c>
    </row>
    <row r="777" spans="1:6" ht="57">
      <c r="A777" s="188">
        <v>151810</v>
      </c>
      <c r="B777" s="188" t="s">
        <v>1021</v>
      </c>
      <c r="C777" s="184" t="s">
        <v>19</v>
      </c>
      <c r="D777" s="185">
        <v>403.31</v>
      </c>
      <c r="E777" s="185">
        <v>403.31</v>
      </c>
      <c r="F777" s="185">
        <v>44.51</v>
      </c>
    </row>
    <row r="778" spans="1:6" ht="71.25">
      <c r="A778" s="188">
        <v>151811</v>
      </c>
      <c r="B778" s="188" t="s">
        <v>1022</v>
      </c>
      <c r="C778" s="184" t="s">
        <v>19</v>
      </c>
      <c r="D778" s="185">
        <v>253.23</v>
      </c>
      <c r="E778" s="185">
        <v>253.23</v>
      </c>
      <c r="F778" s="185">
        <v>45.01</v>
      </c>
    </row>
    <row r="779" spans="1:6" ht="71.25">
      <c r="A779" s="188">
        <v>151812</v>
      </c>
      <c r="B779" s="188" t="s">
        <v>1023</v>
      </c>
      <c r="C779" s="184" t="s">
        <v>19</v>
      </c>
      <c r="D779" s="185">
        <v>280.76</v>
      </c>
      <c r="E779" s="185">
        <v>280.76</v>
      </c>
      <c r="F779" s="185">
        <v>54.36</v>
      </c>
    </row>
    <row r="780" spans="1:6" ht="57">
      <c r="A780" s="188">
        <v>151813</v>
      </c>
      <c r="B780" s="188" t="s">
        <v>1024</v>
      </c>
      <c r="C780" s="184" t="s">
        <v>19</v>
      </c>
      <c r="D780" s="185">
        <v>216.85</v>
      </c>
      <c r="E780" s="185">
        <v>216.85</v>
      </c>
      <c r="F780" s="185">
        <v>78.52</v>
      </c>
    </row>
    <row r="781" spans="1:6" ht="57">
      <c r="A781" s="188">
        <v>151814</v>
      </c>
      <c r="B781" s="188" t="s">
        <v>357</v>
      </c>
      <c r="C781" s="184" t="s">
        <v>19</v>
      </c>
      <c r="D781" s="185">
        <v>350.82</v>
      </c>
      <c r="E781" s="185">
        <v>350.82</v>
      </c>
      <c r="F781" s="185">
        <v>79.72</v>
      </c>
    </row>
    <row r="782" spans="1:6" ht="57">
      <c r="A782" s="188">
        <v>151815</v>
      </c>
      <c r="B782" s="188" t="s">
        <v>1025</v>
      </c>
      <c r="C782" s="184" t="s">
        <v>19</v>
      </c>
      <c r="D782" s="185">
        <v>172.68</v>
      </c>
      <c r="E782" s="185">
        <v>172.68</v>
      </c>
      <c r="F782" s="185">
        <v>92.39</v>
      </c>
    </row>
    <row r="783" spans="1:6" ht="57">
      <c r="A783" s="188">
        <v>151816</v>
      </c>
      <c r="B783" s="188" t="s">
        <v>1026</v>
      </c>
      <c r="C783" s="184" t="s">
        <v>19</v>
      </c>
      <c r="D783" s="185">
        <v>303.97000000000003</v>
      </c>
      <c r="E783" s="185">
        <v>303.97000000000003</v>
      </c>
      <c r="F783" s="185">
        <v>96.86</v>
      </c>
    </row>
    <row r="784" spans="1:6" ht="71.25">
      <c r="A784" s="188">
        <v>151817</v>
      </c>
      <c r="B784" s="188" t="s">
        <v>358</v>
      </c>
      <c r="C784" s="184" t="s">
        <v>19</v>
      </c>
      <c r="D784" s="185">
        <v>284.58999999999997</v>
      </c>
      <c r="E784" s="185">
        <v>284.58999999999997</v>
      </c>
      <c r="F784" s="185">
        <v>100.24</v>
      </c>
    </row>
    <row r="785" spans="1:6" ht="57">
      <c r="A785" s="188">
        <v>151819</v>
      </c>
      <c r="B785" s="188" t="s">
        <v>1027</v>
      </c>
      <c r="C785" s="184" t="s">
        <v>19</v>
      </c>
      <c r="D785" s="185">
        <v>112.66</v>
      </c>
      <c r="E785" s="185">
        <v>112.66</v>
      </c>
      <c r="F785" s="185">
        <v>330.21</v>
      </c>
    </row>
    <row r="786" spans="1:6" ht="71.25">
      <c r="A786" s="188">
        <v>151820</v>
      </c>
      <c r="B786" s="188" t="s">
        <v>1028</v>
      </c>
      <c r="C786" s="184" t="s">
        <v>19</v>
      </c>
      <c r="D786" s="185">
        <v>202.58</v>
      </c>
      <c r="E786" s="185">
        <v>202.58</v>
      </c>
      <c r="F786" s="185">
        <v>352.88</v>
      </c>
    </row>
    <row r="787" spans="1:6" ht="30">
      <c r="A787" s="187">
        <v>1519</v>
      </c>
      <c r="B787" s="187" t="s">
        <v>689</v>
      </c>
      <c r="C787" s="184"/>
      <c r="D787" s="185"/>
      <c r="E787" s="185"/>
      <c r="F787" s="185">
        <v>415.92</v>
      </c>
    </row>
    <row r="788" spans="1:6" ht="85.5">
      <c r="A788" s="188">
        <v>151901</v>
      </c>
      <c r="B788" s="188" t="s">
        <v>359</v>
      </c>
      <c r="C788" s="184" t="s">
        <v>19</v>
      </c>
      <c r="D788" s="185">
        <v>533.1</v>
      </c>
      <c r="E788" s="185">
        <v>533.1</v>
      </c>
      <c r="F788" s="185">
        <v>14.71</v>
      </c>
    </row>
    <row r="789" spans="1:6" ht="85.5">
      <c r="A789" s="188">
        <v>151902</v>
      </c>
      <c r="B789" s="188" t="s">
        <v>360</v>
      </c>
      <c r="C789" s="184" t="s">
        <v>19</v>
      </c>
      <c r="D789" s="185">
        <v>636.39</v>
      </c>
      <c r="E789" s="185">
        <v>636.39</v>
      </c>
      <c r="F789" s="185">
        <v>24.57</v>
      </c>
    </row>
    <row r="790" spans="1:6" ht="85.5">
      <c r="A790" s="188">
        <v>151903</v>
      </c>
      <c r="B790" s="188" t="s">
        <v>361</v>
      </c>
      <c r="C790" s="184" t="s">
        <v>19</v>
      </c>
      <c r="D790" s="185">
        <v>747.16</v>
      </c>
      <c r="E790" s="185">
        <v>747.16</v>
      </c>
      <c r="F790" s="185">
        <v>13.75</v>
      </c>
    </row>
    <row r="791" spans="1:6" ht="85.5">
      <c r="A791" s="188">
        <v>151904</v>
      </c>
      <c r="B791" s="188" t="s">
        <v>362</v>
      </c>
      <c r="C791" s="184" t="s">
        <v>19</v>
      </c>
      <c r="D791" s="185">
        <v>879.35</v>
      </c>
      <c r="E791" s="185">
        <v>879.35</v>
      </c>
      <c r="F791" s="185">
        <v>15.08</v>
      </c>
    </row>
    <row r="792" spans="1:6" ht="71.25">
      <c r="A792" s="188">
        <v>151905</v>
      </c>
      <c r="B792" s="188" t="s">
        <v>363</v>
      </c>
      <c r="C792" s="184" t="s">
        <v>19</v>
      </c>
      <c r="D792" s="185">
        <v>924.8</v>
      </c>
      <c r="E792" s="185">
        <v>924.8</v>
      </c>
      <c r="F792" s="185">
        <v>17.27</v>
      </c>
    </row>
    <row r="793" spans="1:6" ht="15">
      <c r="A793" s="187">
        <v>1520</v>
      </c>
      <c r="B793" s="187" t="s">
        <v>690</v>
      </c>
      <c r="C793" s="184"/>
      <c r="D793" s="185"/>
      <c r="E793" s="185"/>
      <c r="F793" s="185">
        <v>27.83</v>
      </c>
    </row>
    <row r="794" spans="1:6" ht="28.5">
      <c r="A794" s="188">
        <v>152001</v>
      </c>
      <c r="B794" s="188" t="s">
        <v>21138</v>
      </c>
      <c r="C794" s="184" t="s">
        <v>19</v>
      </c>
      <c r="D794" s="185">
        <v>14.45</v>
      </c>
      <c r="E794" s="185">
        <v>14.45</v>
      </c>
      <c r="F794" s="185">
        <v>29.81</v>
      </c>
    </row>
    <row r="795" spans="1:6" ht="28.5">
      <c r="A795" s="188">
        <v>152002</v>
      </c>
      <c r="B795" s="188" t="s">
        <v>21139</v>
      </c>
      <c r="C795" s="184" t="s">
        <v>19</v>
      </c>
      <c r="D795" s="185">
        <v>14.45</v>
      </c>
      <c r="E795" s="185">
        <v>14.45</v>
      </c>
      <c r="F795" s="185">
        <v>35.54</v>
      </c>
    </row>
    <row r="796" spans="1:6" ht="28.5">
      <c r="A796" s="188">
        <v>152003</v>
      </c>
      <c r="B796" s="188" t="s">
        <v>21140</v>
      </c>
      <c r="C796" s="184" t="s">
        <v>19</v>
      </c>
      <c r="D796" s="185">
        <v>16.97</v>
      </c>
      <c r="E796" s="185">
        <v>16.97</v>
      </c>
      <c r="F796" s="185"/>
    </row>
    <row r="797" spans="1:6" ht="28.5">
      <c r="A797" s="188">
        <v>152004</v>
      </c>
      <c r="B797" s="188" t="s">
        <v>21141</v>
      </c>
      <c r="C797" s="184" t="s">
        <v>19</v>
      </c>
      <c r="D797" s="185">
        <v>16.899999999999999</v>
      </c>
      <c r="E797" s="185">
        <v>16.899999999999999</v>
      </c>
      <c r="F797" s="185">
        <v>78.72</v>
      </c>
    </row>
    <row r="798" spans="1:6" ht="28.5">
      <c r="A798" s="188">
        <v>152005</v>
      </c>
      <c r="B798" s="188" t="s">
        <v>21142</v>
      </c>
      <c r="C798" s="184" t="s">
        <v>19</v>
      </c>
      <c r="D798" s="185">
        <v>20.71</v>
      </c>
      <c r="E798" s="185">
        <v>20.71</v>
      </c>
      <c r="F798" s="185">
        <v>118.08</v>
      </c>
    </row>
    <row r="799" spans="1:6" ht="28.5">
      <c r="A799" s="188">
        <v>152006</v>
      </c>
      <c r="B799" s="188" t="s">
        <v>21143</v>
      </c>
      <c r="C799" s="184" t="s">
        <v>19</v>
      </c>
      <c r="D799" s="185">
        <v>21.41</v>
      </c>
      <c r="E799" s="185">
        <v>21.41</v>
      </c>
      <c r="F799" s="185">
        <v>196.8</v>
      </c>
    </row>
    <row r="800" spans="1:6" ht="28.5">
      <c r="A800" s="188">
        <v>152007</v>
      </c>
      <c r="B800" s="188" t="s">
        <v>21144</v>
      </c>
      <c r="C800" s="184" t="s">
        <v>19</v>
      </c>
      <c r="D800" s="185">
        <v>29.08</v>
      </c>
      <c r="E800" s="185">
        <v>29.08</v>
      </c>
      <c r="F800" s="185">
        <v>26.37</v>
      </c>
    </row>
    <row r="801" spans="1:6" ht="28.5">
      <c r="A801" s="188">
        <v>152010</v>
      </c>
      <c r="B801" s="188" t="s">
        <v>21145</v>
      </c>
      <c r="C801" s="184" t="s">
        <v>19</v>
      </c>
      <c r="D801" s="185">
        <v>30.22</v>
      </c>
      <c r="E801" s="185">
        <v>30.22</v>
      </c>
      <c r="F801" s="185">
        <v>39.36</v>
      </c>
    </row>
    <row r="802" spans="1:6" ht="28.5">
      <c r="A802" s="188">
        <v>152011</v>
      </c>
      <c r="B802" s="188" t="s">
        <v>21146</v>
      </c>
      <c r="C802" s="184" t="s">
        <v>19</v>
      </c>
      <c r="D802" s="185">
        <v>39.65</v>
      </c>
      <c r="E802" s="185">
        <v>39.65</v>
      </c>
      <c r="F802" s="185">
        <v>31.49</v>
      </c>
    </row>
    <row r="803" spans="1:6" ht="28.5">
      <c r="A803" s="188">
        <v>152012</v>
      </c>
      <c r="B803" s="188" t="s">
        <v>21147</v>
      </c>
      <c r="C803" s="184" t="s">
        <v>19</v>
      </c>
      <c r="D803" s="185">
        <v>47.49</v>
      </c>
      <c r="E803" s="185">
        <v>47.49</v>
      </c>
      <c r="F803" s="185">
        <v>19.68</v>
      </c>
    </row>
    <row r="804" spans="1:6" ht="28.5">
      <c r="A804" s="188">
        <v>152013</v>
      </c>
      <c r="B804" s="188" t="s">
        <v>21148</v>
      </c>
      <c r="C804" s="184" t="s">
        <v>19</v>
      </c>
      <c r="D804" s="185">
        <v>54.08</v>
      </c>
      <c r="E804" s="185">
        <v>54.08</v>
      </c>
      <c r="F804" s="185">
        <v>35.42</v>
      </c>
    </row>
    <row r="805" spans="1:6" ht="28.5">
      <c r="A805" s="188">
        <v>152014</v>
      </c>
      <c r="B805" s="188" t="s">
        <v>21149</v>
      </c>
      <c r="C805" s="184" t="s">
        <v>19</v>
      </c>
      <c r="D805" s="185">
        <v>61.56</v>
      </c>
      <c r="E805" s="185">
        <v>61.56</v>
      </c>
      <c r="F805" s="185">
        <v>78.72</v>
      </c>
    </row>
    <row r="806" spans="1:6" ht="28.5">
      <c r="A806" s="188">
        <v>152015</v>
      </c>
      <c r="B806" s="188" t="s">
        <v>21150</v>
      </c>
      <c r="C806" s="184" t="s">
        <v>19</v>
      </c>
      <c r="D806" s="185">
        <v>66.150000000000006</v>
      </c>
      <c r="E806" s="185">
        <v>66.150000000000006</v>
      </c>
      <c r="F806" s="185">
        <v>157.44</v>
      </c>
    </row>
    <row r="807" spans="1:6" ht="28.5">
      <c r="A807" s="188">
        <v>152016</v>
      </c>
      <c r="B807" s="188" t="s">
        <v>21151</v>
      </c>
      <c r="C807" s="184" t="s">
        <v>19</v>
      </c>
      <c r="D807" s="185">
        <v>74.989999999999995</v>
      </c>
      <c r="E807" s="185">
        <v>74.989999999999995</v>
      </c>
      <c r="F807" s="185">
        <v>196.8</v>
      </c>
    </row>
    <row r="808" spans="1:6" ht="28.5">
      <c r="A808" s="188">
        <v>152025</v>
      </c>
      <c r="B808" s="188" t="s">
        <v>21152</v>
      </c>
      <c r="C808" s="184" t="s">
        <v>19</v>
      </c>
      <c r="D808" s="185">
        <v>204.44</v>
      </c>
      <c r="E808" s="185">
        <v>204.44</v>
      </c>
      <c r="F808" s="185">
        <v>314.88</v>
      </c>
    </row>
    <row r="809" spans="1:6" ht="28.5">
      <c r="A809" s="188">
        <v>152026</v>
      </c>
      <c r="B809" s="188" t="s">
        <v>21153</v>
      </c>
      <c r="C809" s="184" t="s">
        <v>19</v>
      </c>
      <c r="D809" s="185">
        <v>211.83</v>
      </c>
      <c r="E809" s="185">
        <v>211.83</v>
      </c>
      <c r="F809" s="185">
        <v>15.74</v>
      </c>
    </row>
    <row r="810" spans="1:6" ht="28.5">
      <c r="A810" s="188">
        <v>152027</v>
      </c>
      <c r="B810" s="188" t="s">
        <v>21154</v>
      </c>
      <c r="C810" s="184" t="s">
        <v>19</v>
      </c>
      <c r="D810" s="185">
        <v>216.11</v>
      </c>
      <c r="E810" s="185">
        <v>216.11</v>
      </c>
      <c r="F810" s="185">
        <v>23.62</v>
      </c>
    </row>
    <row r="811" spans="1:6" ht="28.5">
      <c r="A811" s="188">
        <v>152030</v>
      </c>
      <c r="B811" s="188" t="s">
        <v>21155</v>
      </c>
      <c r="C811" s="184" t="s">
        <v>19</v>
      </c>
      <c r="D811" s="185">
        <v>15.09</v>
      </c>
      <c r="E811" s="185">
        <v>15.09</v>
      </c>
      <c r="F811" s="185">
        <v>11.81</v>
      </c>
    </row>
    <row r="812" spans="1:6" ht="28.5">
      <c r="A812" s="188">
        <v>152031</v>
      </c>
      <c r="B812" s="188" t="s">
        <v>21156</v>
      </c>
      <c r="C812" s="184" t="s">
        <v>19</v>
      </c>
      <c r="D812" s="185">
        <v>25.2</v>
      </c>
      <c r="E812" s="185">
        <v>25.2</v>
      </c>
      <c r="F812" s="185">
        <v>17.71</v>
      </c>
    </row>
    <row r="813" spans="1:6" ht="28.5">
      <c r="A813" s="188">
        <v>152034</v>
      </c>
      <c r="B813" s="188" t="s">
        <v>21157</v>
      </c>
      <c r="C813" s="184" t="s">
        <v>19</v>
      </c>
      <c r="D813" s="185">
        <v>15.48</v>
      </c>
      <c r="E813" s="185">
        <v>15.48</v>
      </c>
      <c r="F813" s="185">
        <v>19.68</v>
      </c>
    </row>
    <row r="814" spans="1:6" ht="28.5">
      <c r="A814" s="188">
        <v>152035</v>
      </c>
      <c r="B814" s="188" t="s">
        <v>21158</v>
      </c>
      <c r="C814" s="184" t="s">
        <v>19</v>
      </c>
      <c r="D814" s="185">
        <v>15.64</v>
      </c>
      <c r="E814" s="185">
        <v>15.64</v>
      </c>
      <c r="F814" s="185">
        <v>23.62</v>
      </c>
    </row>
    <row r="815" spans="1:6" ht="42.75">
      <c r="A815" s="188">
        <v>152040</v>
      </c>
      <c r="B815" s="188" t="s">
        <v>21159</v>
      </c>
      <c r="C815" s="184" t="s">
        <v>19</v>
      </c>
      <c r="D815" s="185">
        <v>11.5</v>
      </c>
      <c r="E815" s="185">
        <v>11.5</v>
      </c>
      <c r="F815" s="185">
        <v>27.55</v>
      </c>
    </row>
    <row r="816" spans="1:6" ht="42.75">
      <c r="A816" s="188">
        <v>152041</v>
      </c>
      <c r="B816" s="188" t="s">
        <v>21160</v>
      </c>
      <c r="C816" s="184" t="s">
        <v>19</v>
      </c>
      <c r="D816" s="185">
        <v>14.24</v>
      </c>
      <c r="E816" s="185">
        <v>14.24</v>
      </c>
      <c r="F816" s="185">
        <v>31.49</v>
      </c>
    </row>
    <row r="817" spans="1:6" ht="42.75">
      <c r="A817" s="188">
        <v>152042</v>
      </c>
      <c r="B817" s="188" t="s">
        <v>21161</v>
      </c>
      <c r="C817" s="184" t="s">
        <v>19</v>
      </c>
      <c r="D817" s="185">
        <v>20.69</v>
      </c>
      <c r="E817" s="185">
        <v>20.69</v>
      </c>
      <c r="F817" s="185">
        <v>35.42</v>
      </c>
    </row>
    <row r="818" spans="1:6" ht="60">
      <c r="A818" s="187">
        <v>1522</v>
      </c>
      <c r="B818" s="187" t="s">
        <v>1038</v>
      </c>
      <c r="C818" s="184"/>
      <c r="D818" s="185"/>
      <c r="E818" s="185"/>
      <c r="F818" s="185">
        <v>17.71</v>
      </c>
    </row>
    <row r="819" spans="1:6" ht="42.75">
      <c r="A819" s="188">
        <v>152201</v>
      </c>
      <c r="B819" s="188" t="s">
        <v>1039</v>
      </c>
      <c r="C819" s="184" t="s">
        <v>19</v>
      </c>
      <c r="D819" s="185">
        <v>95.94</v>
      </c>
      <c r="E819" s="185">
        <v>95.94</v>
      </c>
      <c r="F819" s="185">
        <v>9.84</v>
      </c>
    </row>
    <row r="820" spans="1:6" ht="42.75">
      <c r="A820" s="188">
        <v>152202</v>
      </c>
      <c r="B820" s="188" t="s">
        <v>1040</v>
      </c>
      <c r="C820" s="184" t="s">
        <v>19</v>
      </c>
      <c r="D820" s="185">
        <v>143.91</v>
      </c>
      <c r="E820" s="185">
        <v>143.91</v>
      </c>
      <c r="F820" s="185">
        <v>35.42</v>
      </c>
    </row>
    <row r="821" spans="1:6" ht="42.75">
      <c r="A821" s="188">
        <v>152203</v>
      </c>
      <c r="B821" s="188" t="s">
        <v>1041</v>
      </c>
      <c r="C821" s="184" t="s">
        <v>19</v>
      </c>
      <c r="D821" s="185">
        <v>239.85</v>
      </c>
      <c r="E821" s="185">
        <v>239.85</v>
      </c>
      <c r="F821" s="185">
        <v>35.42</v>
      </c>
    </row>
    <row r="822" spans="1:6" ht="42.75">
      <c r="A822" s="188">
        <v>152204</v>
      </c>
      <c r="B822" s="188" t="s">
        <v>1042</v>
      </c>
      <c r="C822" s="184" t="s">
        <v>23</v>
      </c>
      <c r="D822" s="185">
        <v>32.130000000000003</v>
      </c>
      <c r="E822" s="185">
        <v>32.130000000000003</v>
      </c>
      <c r="F822" s="185">
        <v>17.71</v>
      </c>
    </row>
    <row r="823" spans="1:6" ht="42.75">
      <c r="A823" s="188">
        <v>152205</v>
      </c>
      <c r="B823" s="188" t="s">
        <v>1043</v>
      </c>
      <c r="C823" s="184" t="s">
        <v>23</v>
      </c>
      <c r="D823" s="185">
        <v>47.97</v>
      </c>
      <c r="E823" s="185">
        <v>47.97</v>
      </c>
      <c r="F823" s="185">
        <v>17.71</v>
      </c>
    </row>
    <row r="824" spans="1:6" ht="28.5">
      <c r="A824" s="188">
        <v>152206</v>
      </c>
      <c r="B824" s="188" t="s">
        <v>1044</v>
      </c>
      <c r="C824" s="184" t="s">
        <v>19</v>
      </c>
      <c r="D824" s="185">
        <v>38.369999999999997</v>
      </c>
      <c r="E824" s="185">
        <v>38.369999999999997</v>
      </c>
      <c r="F824" s="185">
        <v>6.41</v>
      </c>
    </row>
    <row r="825" spans="1:6" ht="28.5">
      <c r="A825" s="188">
        <v>152207</v>
      </c>
      <c r="B825" s="188" t="s">
        <v>1045</v>
      </c>
      <c r="C825" s="184" t="s">
        <v>23</v>
      </c>
      <c r="D825" s="185">
        <v>23.98</v>
      </c>
      <c r="E825" s="185">
        <v>23.98</v>
      </c>
      <c r="F825" s="185">
        <v>1.5</v>
      </c>
    </row>
    <row r="826" spans="1:6" ht="28.5">
      <c r="A826" s="188">
        <v>152208</v>
      </c>
      <c r="B826" s="188" t="s">
        <v>1046</v>
      </c>
      <c r="C826" s="184" t="s">
        <v>19</v>
      </c>
      <c r="D826" s="185">
        <v>43.16</v>
      </c>
      <c r="E826" s="185">
        <v>43.16</v>
      </c>
      <c r="F826" s="185">
        <v>15.47</v>
      </c>
    </row>
    <row r="827" spans="1:6" ht="28.5">
      <c r="A827" s="188">
        <v>152209</v>
      </c>
      <c r="B827" s="188" t="s">
        <v>1047</v>
      </c>
      <c r="C827" s="184" t="s">
        <v>19</v>
      </c>
      <c r="D827" s="185">
        <v>95.94</v>
      </c>
      <c r="E827" s="185">
        <v>95.94</v>
      </c>
      <c r="F827" s="185">
        <v>30.94</v>
      </c>
    </row>
    <row r="828" spans="1:6" ht="28.5">
      <c r="A828" s="188">
        <v>152210</v>
      </c>
      <c r="B828" s="188" t="s">
        <v>1048</v>
      </c>
      <c r="C828" s="184" t="s">
        <v>19</v>
      </c>
      <c r="D828" s="185">
        <v>191.88</v>
      </c>
      <c r="E828" s="185">
        <v>191.88</v>
      </c>
      <c r="F828" s="185">
        <v>61.87</v>
      </c>
    </row>
    <row r="829" spans="1:6" ht="28.5">
      <c r="A829" s="188">
        <v>152211</v>
      </c>
      <c r="B829" s="188" t="s">
        <v>1049</v>
      </c>
      <c r="C829" s="184" t="s">
        <v>19</v>
      </c>
      <c r="D829" s="185">
        <v>239.85</v>
      </c>
      <c r="E829" s="185">
        <v>239.85</v>
      </c>
      <c r="F829" s="185">
        <v>363.97</v>
      </c>
    </row>
    <row r="830" spans="1:6" ht="28.5">
      <c r="A830" s="188">
        <v>152212</v>
      </c>
      <c r="B830" s="188" t="s">
        <v>1050</v>
      </c>
      <c r="C830" s="184" t="s">
        <v>19</v>
      </c>
      <c r="D830" s="185">
        <v>383.76</v>
      </c>
      <c r="E830" s="185">
        <v>383.76</v>
      </c>
      <c r="F830" s="185">
        <v>572.55999999999995</v>
      </c>
    </row>
    <row r="831" spans="1:6" ht="42.75">
      <c r="A831" s="188">
        <v>152213</v>
      </c>
      <c r="B831" s="188" t="s">
        <v>1051</v>
      </c>
      <c r="C831" s="184" t="s">
        <v>19</v>
      </c>
      <c r="D831" s="185">
        <v>19.18</v>
      </c>
      <c r="E831" s="185">
        <v>19.18</v>
      </c>
      <c r="F831" s="186">
        <v>1163.8</v>
      </c>
    </row>
    <row r="832" spans="1:6" ht="42.75">
      <c r="A832" s="188">
        <v>152214</v>
      </c>
      <c r="B832" s="188" t="s">
        <v>1052</v>
      </c>
      <c r="C832" s="184" t="s">
        <v>19</v>
      </c>
      <c r="D832" s="185">
        <v>28.77</v>
      </c>
      <c r="E832" s="185">
        <v>28.77</v>
      </c>
      <c r="F832" s="185">
        <v>1.97</v>
      </c>
    </row>
    <row r="833" spans="1:6" ht="28.5">
      <c r="A833" s="188">
        <v>152215</v>
      </c>
      <c r="B833" s="188" t="s">
        <v>1053</v>
      </c>
      <c r="C833" s="184" t="s">
        <v>19</v>
      </c>
      <c r="D833" s="185">
        <v>14.38</v>
      </c>
      <c r="E833" s="185">
        <v>14.38</v>
      </c>
      <c r="F833" s="185">
        <v>7.87</v>
      </c>
    </row>
    <row r="834" spans="1:6" ht="28.5">
      <c r="A834" s="188">
        <v>152216</v>
      </c>
      <c r="B834" s="188" t="s">
        <v>1054</v>
      </c>
      <c r="C834" s="184" t="s">
        <v>19</v>
      </c>
      <c r="D834" s="185">
        <v>21.58</v>
      </c>
      <c r="E834" s="185">
        <v>21.58</v>
      </c>
      <c r="F834" s="185"/>
    </row>
    <row r="835" spans="1:6" ht="28.5">
      <c r="A835" s="188">
        <v>152217</v>
      </c>
      <c r="B835" s="188" t="s">
        <v>1055</v>
      </c>
      <c r="C835" s="184" t="s">
        <v>19</v>
      </c>
      <c r="D835" s="185">
        <v>23.98</v>
      </c>
      <c r="E835" s="185">
        <v>23.98</v>
      </c>
      <c r="F835" s="185"/>
    </row>
    <row r="836" spans="1:6" ht="28.5">
      <c r="A836" s="188">
        <v>152218</v>
      </c>
      <c r="B836" s="188" t="s">
        <v>1056</v>
      </c>
      <c r="C836" s="184" t="s">
        <v>19</v>
      </c>
      <c r="D836" s="185">
        <v>28.77</v>
      </c>
      <c r="E836" s="185">
        <v>28.77</v>
      </c>
      <c r="F836" s="186">
        <v>1458.96</v>
      </c>
    </row>
    <row r="837" spans="1:6" ht="28.5">
      <c r="A837" s="188">
        <v>152219</v>
      </c>
      <c r="B837" s="188" t="s">
        <v>1057</v>
      </c>
      <c r="C837" s="184" t="s">
        <v>19</v>
      </c>
      <c r="D837" s="185">
        <v>33.57</v>
      </c>
      <c r="E837" s="185">
        <v>33.57</v>
      </c>
      <c r="F837" s="185">
        <v>536.45000000000005</v>
      </c>
    </row>
    <row r="838" spans="1:6" ht="28.5">
      <c r="A838" s="188">
        <v>152220</v>
      </c>
      <c r="B838" s="188" t="s">
        <v>1058</v>
      </c>
      <c r="C838" s="184" t="s">
        <v>19</v>
      </c>
      <c r="D838" s="185">
        <v>38.369999999999997</v>
      </c>
      <c r="E838" s="185">
        <v>38.369999999999997</v>
      </c>
      <c r="F838" s="185">
        <v>142.79</v>
      </c>
    </row>
    <row r="839" spans="1:6" ht="28.5">
      <c r="A839" s="188">
        <v>152221</v>
      </c>
      <c r="B839" s="188" t="s">
        <v>1059</v>
      </c>
      <c r="C839" s="184" t="s">
        <v>19</v>
      </c>
      <c r="D839" s="185">
        <v>43.16</v>
      </c>
      <c r="E839" s="185">
        <v>43.16</v>
      </c>
      <c r="F839" s="185">
        <v>442.86</v>
      </c>
    </row>
    <row r="840" spans="1:6" ht="28.5">
      <c r="A840" s="188">
        <v>152222</v>
      </c>
      <c r="B840" s="188" t="s">
        <v>1060</v>
      </c>
      <c r="C840" s="184" t="s">
        <v>19</v>
      </c>
      <c r="D840" s="185">
        <v>21.58</v>
      </c>
      <c r="E840" s="185">
        <v>21.58</v>
      </c>
      <c r="F840" s="185">
        <v>983.25</v>
      </c>
    </row>
    <row r="841" spans="1:6" ht="28.5">
      <c r="A841" s="188">
        <v>152223</v>
      </c>
      <c r="B841" s="188" t="s">
        <v>1061</v>
      </c>
      <c r="C841" s="184" t="s">
        <v>19</v>
      </c>
      <c r="D841" s="185">
        <v>11.98</v>
      </c>
      <c r="E841" s="185">
        <v>11.98</v>
      </c>
      <c r="F841" s="185">
        <v>29.22</v>
      </c>
    </row>
    <row r="842" spans="1:6" ht="28.5">
      <c r="A842" s="188">
        <v>152224</v>
      </c>
      <c r="B842" s="188" t="s">
        <v>1062</v>
      </c>
      <c r="C842" s="184" t="s">
        <v>19</v>
      </c>
      <c r="D842" s="185">
        <v>43.16</v>
      </c>
      <c r="E842" s="185">
        <v>43.16</v>
      </c>
      <c r="F842" s="185">
        <v>58.77</v>
      </c>
    </row>
    <row r="843" spans="1:6" ht="28.5">
      <c r="A843" s="188">
        <v>152225</v>
      </c>
      <c r="B843" s="188" t="s">
        <v>1063</v>
      </c>
      <c r="C843" s="184" t="s">
        <v>19</v>
      </c>
      <c r="D843" s="185">
        <v>43.16</v>
      </c>
      <c r="E843" s="185">
        <v>43.16</v>
      </c>
      <c r="F843" s="185">
        <v>788.55</v>
      </c>
    </row>
    <row r="844" spans="1:6" ht="28.5">
      <c r="A844" s="188">
        <v>152226</v>
      </c>
      <c r="B844" s="188" t="s">
        <v>1064</v>
      </c>
      <c r="C844" s="184" t="s">
        <v>19</v>
      </c>
      <c r="D844" s="185">
        <v>21.58</v>
      </c>
      <c r="E844" s="185">
        <v>21.58</v>
      </c>
      <c r="F844" s="186">
        <v>1527.84</v>
      </c>
    </row>
    <row r="845" spans="1:6" ht="28.5">
      <c r="A845" s="188">
        <v>152227</v>
      </c>
      <c r="B845" s="188" t="s">
        <v>1065</v>
      </c>
      <c r="C845" s="184" t="s">
        <v>19</v>
      </c>
      <c r="D845" s="185">
        <v>21.58</v>
      </c>
      <c r="E845" s="185">
        <v>21.58</v>
      </c>
      <c r="F845" s="186">
        <v>4279.84</v>
      </c>
    </row>
    <row r="846" spans="1:6" ht="28.5">
      <c r="A846" s="188">
        <v>152228</v>
      </c>
      <c r="B846" s="188" t="s">
        <v>1066</v>
      </c>
      <c r="C846" s="184" t="s">
        <v>19</v>
      </c>
      <c r="D846" s="185">
        <v>7.8</v>
      </c>
      <c r="E846" s="185">
        <v>7.8</v>
      </c>
      <c r="F846" s="185">
        <v>21.98</v>
      </c>
    </row>
    <row r="847" spans="1:6" ht="28.5">
      <c r="A847" s="188">
        <v>152229</v>
      </c>
      <c r="B847" s="188" t="s">
        <v>1067</v>
      </c>
      <c r="C847" s="184" t="s">
        <v>19</v>
      </c>
      <c r="D847" s="185">
        <v>1.82</v>
      </c>
      <c r="E847" s="185">
        <v>1.82</v>
      </c>
      <c r="F847" s="185">
        <v>94.58</v>
      </c>
    </row>
    <row r="848" spans="1:6" ht="28.5">
      <c r="A848" s="188">
        <v>152230</v>
      </c>
      <c r="B848" s="188" t="s">
        <v>1068</v>
      </c>
      <c r="C848" s="184" t="s">
        <v>19</v>
      </c>
      <c r="D848" s="185">
        <v>17.739999999999998</v>
      </c>
      <c r="E848" s="185">
        <v>17.739999999999998</v>
      </c>
      <c r="F848" s="185">
        <v>49.53</v>
      </c>
    </row>
    <row r="849" spans="1:6" ht="28.5">
      <c r="A849" s="188">
        <v>152231</v>
      </c>
      <c r="B849" s="188" t="s">
        <v>1069</v>
      </c>
      <c r="C849" s="184" t="s">
        <v>19</v>
      </c>
      <c r="D849" s="185">
        <v>35.5</v>
      </c>
      <c r="E849" s="185">
        <v>35.5</v>
      </c>
      <c r="F849" s="185"/>
    </row>
    <row r="850" spans="1:6" ht="28.5">
      <c r="A850" s="188">
        <v>152232</v>
      </c>
      <c r="B850" s="188" t="s">
        <v>1070</v>
      </c>
      <c r="C850" s="184" t="s">
        <v>19</v>
      </c>
      <c r="D850" s="185">
        <v>71.02</v>
      </c>
      <c r="E850" s="185">
        <v>71.02</v>
      </c>
      <c r="F850" s="186">
        <v>8225.6299999999992</v>
      </c>
    </row>
    <row r="851" spans="1:6" ht="57">
      <c r="A851" s="188">
        <v>152233</v>
      </c>
      <c r="B851" s="188" t="s">
        <v>1071</v>
      </c>
      <c r="C851" s="184" t="s">
        <v>19</v>
      </c>
      <c r="D851" s="185">
        <v>340.5</v>
      </c>
      <c r="E851" s="185">
        <v>340.5</v>
      </c>
      <c r="F851" s="186">
        <v>14685.77</v>
      </c>
    </row>
    <row r="852" spans="1:6" ht="57">
      <c r="A852" s="188">
        <v>152234</v>
      </c>
      <c r="B852" s="188" t="s">
        <v>1072</v>
      </c>
      <c r="C852" s="184" t="s">
        <v>19</v>
      </c>
      <c r="D852" s="185">
        <v>581.36</v>
      </c>
      <c r="E852" s="185">
        <v>581.36</v>
      </c>
      <c r="F852" s="185"/>
    </row>
    <row r="853" spans="1:6" ht="57">
      <c r="A853" s="188">
        <v>152235</v>
      </c>
      <c r="B853" s="188" t="s">
        <v>1073</v>
      </c>
      <c r="C853" s="184" t="s">
        <v>19</v>
      </c>
      <c r="D853" s="186">
        <v>1274.8599999999999</v>
      </c>
      <c r="E853" s="186">
        <v>1274.8599999999999</v>
      </c>
      <c r="F853" s="185">
        <v>500.38</v>
      </c>
    </row>
    <row r="854" spans="1:6" ht="28.5">
      <c r="A854" s="188">
        <v>152236</v>
      </c>
      <c r="B854" s="188" t="s">
        <v>1074</v>
      </c>
      <c r="C854" s="184" t="s">
        <v>23</v>
      </c>
      <c r="D854" s="185">
        <v>2.39</v>
      </c>
      <c r="E854" s="185">
        <v>2.39</v>
      </c>
      <c r="F854" s="186">
        <v>1065.98</v>
      </c>
    </row>
    <row r="855" spans="1:6" ht="42.75">
      <c r="A855" s="188">
        <v>152238</v>
      </c>
      <c r="B855" s="188" t="s">
        <v>1075</v>
      </c>
      <c r="C855" s="184" t="s">
        <v>19</v>
      </c>
      <c r="D855" s="185">
        <v>9.58</v>
      </c>
      <c r="E855" s="185">
        <v>9.58</v>
      </c>
      <c r="F855" s="185">
        <v>99.5</v>
      </c>
    </row>
    <row r="856" spans="1:6" ht="15">
      <c r="A856" s="187">
        <v>16</v>
      </c>
      <c r="B856" s="187" t="s">
        <v>691</v>
      </c>
      <c r="C856" s="184"/>
      <c r="D856" s="185"/>
      <c r="E856" s="185"/>
      <c r="F856" s="185">
        <v>76.91</v>
      </c>
    </row>
    <row r="857" spans="1:6" ht="15">
      <c r="A857" s="187">
        <v>1601</v>
      </c>
      <c r="B857" s="187" t="s">
        <v>692</v>
      </c>
      <c r="C857" s="184"/>
      <c r="D857" s="185"/>
      <c r="E857" s="185"/>
      <c r="F857" s="185">
        <v>124.4</v>
      </c>
    </row>
    <row r="858" spans="1:6" ht="42.75">
      <c r="A858" s="188">
        <v>160105</v>
      </c>
      <c r="B858" s="188" t="s">
        <v>364</v>
      </c>
      <c r="C858" s="184" t="s">
        <v>19</v>
      </c>
      <c r="D858" s="186">
        <v>1918.48</v>
      </c>
      <c r="E858" s="186">
        <v>1918.48</v>
      </c>
      <c r="F858" s="185">
        <v>61.04</v>
      </c>
    </row>
    <row r="859" spans="1:6" ht="42.75">
      <c r="A859" s="188">
        <v>160106</v>
      </c>
      <c r="B859" s="188" t="s">
        <v>365</v>
      </c>
      <c r="C859" s="184" t="s">
        <v>19</v>
      </c>
      <c r="D859" s="185">
        <v>526.94000000000005</v>
      </c>
      <c r="E859" s="185">
        <v>526.94000000000005</v>
      </c>
      <c r="F859" s="185">
        <v>266.7</v>
      </c>
    </row>
    <row r="860" spans="1:6" ht="28.5">
      <c r="A860" s="188">
        <v>160108</v>
      </c>
      <c r="B860" s="188" t="s">
        <v>366</v>
      </c>
      <c r="C860" s="184" t="s">
        <v>19</v>
      </c>
      <c r="D860" s="185">
        <v>165.79</v>
      </c>
      <c r="E860" s="185">
        <v>165.79</v>
      </c>
      <c r="F860" s="185">
        <v>49.94</v>
      </c>
    </row>
    <row r="861" spans="1:6" ht="28.5">
      <c r="A861" s="188">
        <v>160110</v>
      </c>
      <c r="B861" s="188" t="s">
        <v>367</v>
      </c>
      <c r="C861" s="184" t="s">
        <v>19</v>
      </c>
      <c r="D861" s="185">
        <v>465.1</v>
      </c>
      <c r="E861" s="185">
        <v>465.1</v>
      </c>
      <c r="F861" s="185">
        <v>53.53</v>
      </c>
    </row>
    <row r="862" spans="1:6" ht="57">
      <c r="A862" s="188">
        <v>160111</v>
      </c>
      <c r="B862" s="188" t="s">
        <v>368</v>
      </c>
      <c r="C862" s="184" t="s">
        <v>19</v>
      </c>
      <c r="D862" s="186">
        <v>1353.74</v>
      </c>
      <c r="E862" s="186">
        <v>1353.74</v>
      </c>
      <c r="F862" s="185">
        <v>990.55</v>
      </c>
    </row>
    <row r="863" spans="1:6" ht="28.5">
      <c r="A863" s="188">
        <v>160115</v>
      </c>
      <c r="B863" s="188" t="s">
        <v>369</v>
      </c>
      <c r="C863" s="184" t="s">
        <v>23</v>
      </c>
      <c r="D863" s="185">
        <v>28.27</v>
      </c>
      <c r="E863" s="185">
        <v>28.27</v>
      </c>
      <c r="F863" s="186">
        <v>1437.13</v>
      </c>
    </row>
    <row r="864" spans="1:6" ht="14.25">
      <c r="A864" s="188">
        <v>160120</v>
      </c>
      <c r="B864" s="188" t="s">
        <v>370</v>
      </c>
      <c r="C864" s="184" t="s">
        <v>19</v>
      </c>
      <c r="D864" s="185">
        <v>79.319999999999993</v>
      </c>
      <c r="E864" s="185">
        <v>79.319999999999993</v>
      </c>
      <c r="F864" s="185">
        <v>92.38</v>
      </c>
    </row>
    <row r="865" spans="1:6" ht="28.5">
      <c r="A865" s="188">
        <v>160121</v>
      </c>
      <c r="B865" s="188" t="s">
        <v>1076</v>
      </c>
      <c r="C865" s="184" t="s">
        <v>19</v>
      </c>
      <c r="D865" s="185">
        <v>744.24</v>
      </c>
      <c r="E865" s="185">
        <v>744.24</v>
      </c>
      <c r="F865" s="185">
        <v>76.91</v>
      </c>
    </row>
    <row r="866" spans="1:6" ht="28.5">
      <c r="A866" s="188">
        <v>160122</v>
      </c>
      <c r="B866" s="188" t="s">
        <v>1077</v>
      </c>
      <c r="C866" s="184" t="s">
        <v>19</v>
      </c>
      <c r="D866" s="186">
        <v>2002.44</v>
      </c>
      <c r="E866" s="186">
        <v>2002.44</v>
      </c>
      <c r="F866" s="185">
        <v>50.81</v>
      </c>
    </row>
    <row r="867" spans="1:6" ht="28.5">
      <c r="A867" s="188">
        <v>160123</v>
      </c>
      <c r="B867" s="188" t="s">
        <v>1078</v>
      </c>
      <c r="C867" s="184" t="s">
        <v>19</v>
      </c>
      <c r="D867" s="186">
        <v>3472.53</v>
      </c>
      <c r="E867" s="186">
        <v>3472.53</v>
      </c>
      <c r="F867" s="185">
        <v>10.61</v>
      </c>
    </row>
    <row r="868" spans="1:6" ht="28.5">
      <c r="A868" s="188">
        <v>160124</v>
      </c>
      <c r="B868" s="188" t="s">
        <v>1079</v>
      </c>
      <c r="C868" s="184" t="s">
        <v>23</v>
      </c>
      <c r="D868" s="185">
        <v>20.88</v>
      </c>
      <c r="E868" s="185">
        <v>20.88</v>
      </c>
      <c r="F868" s="185">
        <v>144.97</v>
      </c>
    </row>
    <row r="869" spans="1:6" ht="28.5">
      <c r="A869" s="188">
        <v>160125</v>
      </c>
      <c r="B869" s="188" t="s">
        <v>1080</v>
      </c>
      <c r="C869" s="184" t="s">
        <v>23</v>
      </c>
      <c r="D869" s="185">
        <v>107.57</v>
      </c>
      <c r="E869" s="185">
        <v>107.57</v>
      </c>
      <c r="F869" s="185">
        <v>6.15</v>
      </c>
    </row>
    <row r="870" spans="1:6" ht="28.5">
      <c r="A870" s="188">
        <v>160126</v>
      </c>
      <c r="B870" s="188" t="s">
        <v>1081</v>
      </c>
      <c r="C870" s="184" t="s">
        <v>23</v>
      </c>
      <c r="D870" s="185">
        <v>44.36</v>
      </c>
      <c r="E870" s="185">
        <v>44.36</v>
      </c>
      <c r="F870" s="185">
        <v>13.13</v>
      </c>
    </row>
    <row r="871" spans="1:6" ht="15">
      <c r="A871" s="187">
        <v>1602</v>
      </c>
      <c r="B871" s="187" t="s">
        <v>693</v>
      </c>
      <c r="C871" s="184"/>
      <c r="D871" s="185"/>
      <c r="E871" s="185"/>
      <c r="F871" s="185">
        <v>321.91000000000003</v>
      </c>
    </row>
    <row r="872" spans="1:6" ht="99.75">
      <c r="A872" s="188">
        <v>160207</v>
      </c>
      <c r="B872" s="188" t="s">
        <v>21496</v>
      </c>
      <c r="C872" s="184" t="s">
        <v>19</v>
      </c>
      <c r="D872" s="186">
        <v>10684.08</v>
      </c>
      <c r="E872" s="186">
        <v>10684.08</v>
      </c>
      <c r="F872" s="185">
        <v>598.72</v>
      </c>
    </row>
    <row r="873" spans="1:6" ht="99.75">
      <c r="A873" s="188">
        <v>160208</v>
      </c>
      <c r="B873" s="188" t="s">
        <v>21497</v>
      </c>
      <c r="C873" s="184" t="s">
        <v>19</v>
      </c>
      <c r="D873" s="186">
        <v>21436.62</v>
      </c>
      <c r="E873" s="186">
        <v>21436.62</v>
      </c>
      <c r="F873" s="185">
        <v>39.82</v>
      </c>
    </row>
    <row r="874" spans="1:6" ht="15">
      <c r="A874" s="187">
        <v>1603</v>
      </c>
      <c r="B874" s="187" t="s">
        <v>694</v>
      </c>
      <c r="C874" s="184"/>
      <c r="D874" s="185"/>
      <c r="E874" s="185"/>
      <c r="F874" s="185">
        <v>39.83</v>
      </c>
    </row>
    <row r="875" spans="1:6" ht="42.75">
      <c r="A875" s="188">
        <v>160303</v>
      </c>
      <c r="B875" s="188" t="s">
        <v>371</v>
      </c>
      <c r="C875" s="184" t="s">
        <v>19</v>
      </c>
      <c r="D875" s="185">
        <v>485.92</v>
      </c>
      <c r="E875" s="185">
        <v>485.92</v>
      </c>
      <c r="F875" s="185">
        <v>29.87</v>
      </c>
    </row>
    <row r="876" spans="1:6" ht="71.25">
      <c r="A876" s="188">
        <v>160304</v>
      </c>
      <c r="B876" s="188" t="s">
        <v>372</v>
      </c>
      <c r="C876" s="184" t="s">
        <v>19</v>
      </c>
      <c r="D876" s="185">
        <v>900.11</v>
      </c>
      <c r="E876" s="185">
        <v>900.11</v>
      </c>
      <c r="F876" s="185">
        <v>20.22</v>
      </c>
    </row>
    <row r="877" spans="1:6" ht="42.75">
      <c r="A877" s="188">
        <v>160305</v>
      </c>
      <c r="B877" s="188" t="s">
        <v>373</v>
      </c>
      <c r="C877" s="184" t="s">
        <v>23</v>
      </c>
      <c r="D877" s="185">
        <v>102.38</v>
      </c>
      <c r="E877" s="185">
        <v>102.38</v>
      </c>
      <c r="F877" s="185">
        <v>12.32</v>
      </c>
    </row>
    <row r="878" spans="1:6" ht="42.75">
      <c r="A878" s="188">
        <v>160308</v>
      </c>
      <c r="B878" s="188" t="s">
        <v>374</v>
      </c>
      <c r="C878" s="184" t="s">
        <v>23</v>
      </c>
      <c r="D878" s="185">
        <v>69.25</v>
      </c>
      <c r="E878" s="185">
        <v>69.25</v>
      </c>
      <c r="F878" s="185">
        <v>36.81</v>
      </c>
    </row>
    <row r="879" spans="1:6" ht="71.25">
      <c r="A879" s="188">
        <v>160309</v>
      </c>
      <c r="B879" s="188" t="s">
        <v>1034</v>
      </c>
      <c r="C879" s="184" t="s">
        <v>19</v>
      </c>
      <c r="D879" s="185">
        <v>112.68</v>
      </c>
      <c r="E879" s="185">
        <v>112.68</v>
      </c>
      <c r="F879" s="185">
        <v>36.57</v>
      </c>
    </row>
    <row r="880" spans="1:6" ht="42.75">
      <c r="A880" s="188">
        <v>160310</v>
      </c>
      <c r="B880" s="188" t="s">
        <v>375</v>
      </c>
      <c r="C880" s="184" t="s">
        <v>19</v>
      </c>
      <c r="D880" s="185">
        <v>67.430000000000007</v>
      </c>
      <c r="E880" s="185">
        <v>67.430000000000007</v>
      </c>
      <c r="F880" s="185">
        <v>89.05</v>
      </c>
    </row>
    <row r="881" spans="1:6" ht="28.5">
      <c r="A881" s="188">
        <v>160311</v>
      </c>
      <c r="B881" s="188" t="s">
        <v>339</v>
      </c>
      <c r="C881" s="184" t="s">
        <v>19</v>
      </c>
      <c r="D881" s="185">
        <v>254.86</v>
      </c>
      <c r="E881" s="185">
        <v>254.86</v>
      </c>
      <c r="F881" s="185">
        <v>44.92</v>
      </c>
    </row>
    <row r="882" spans="1:6" ht="71.25">
      <c r="A882" s="188">
        <v>160312</v>
      </c>
      <c r="B882" s="188" t="s">
        <v>695</v>
      </c>
      <c r="C882" s="184" t="s">
        <v>19</v>
      </c>
      <c r="D882" s="185">
        <v>61.18</v>
      </c>
      <c r="E882" s="185">
        <v>61.18</v>
      </c>
      <c r="F882" s="185">
        <v>66.13</v>
      </c>
    </row>
    <row r="883" spans="1:6" ht="71.25">
      <c r="A883" s="188">
        <v>160313</v>
      </c>
      <c r="B883" s="188" t="s">
        <v>376</v>
      </c>
      <c r="C883" s="184" t="s">
        <v>19</v>
      </c>
      <c r="D883" s="185">
        <v>67.7</v>
      </c>
      <c r="E883" s="185">
        <v>67.7</v>
      </c>
      <c r="F883" s="185"/>
    </row>
    <row r="884" spans="1:6" ht="85.5">
      <c r="A884" s="188">
        <v>160314</v>
      </c>
      <c r="B884" s="188" t="s">
        <v>377</v>
      </c>
      <c r="C884" s="184" t="s">
        <v>19</v>
      </c>
      <c r="D884" s="185">
        <v>932.36</v>
      </c>
      <c r="E884" s="185">
        <v>932.36</v>
      </c>
      <c r="F884" s="186">
        <v>1806.26</v>
      </c>
    </row>
    <row r="885" spans="1:6" ht="85.5">
      <c r="A885" s="188">
        <v>160315</v>
      </c>
      <c r="B885" s="188" t="s">
        <v>378</v>
      </c>
      <c r="C885" s="184" t="s">
        <v>19</v>
      </c>
      <c r="D885" s="186">
        <v>1322.96</v>
      </c>
      <c r="E885" s="186">
        <v>1322.96</v>
      </c>
      <c r="F885" s="185">
        <v>821.67</v>
      </c>
    </row>
    <row r="886" spans="1:6" ht="42.75">
      <c r="A886" s="188">
        <v>160316</v>
      </c>
      <c r="B886" s="188" t="s">
        <v>379</v>
      </c>
      <c r="C886" s="184" t="s">
        <v>19</v>
      </c>
      <c r="D886" s="185">
        <v>93.06</v>
      </c>
      <c r="E886" s="185">
        <v>93.06</v>
      </c>
      <c r="F886" s="185">
        <v>215.41</v>
      </c>
    </row>
    <row r="887" spans="1:6" ht="42.75">
      <c r="A887" s="188">
        <v>160317</v>
      </c>
      <c r="B887" s="188" t="s">
        <v>380</v>
      </c>
      <c r="C887" s="184" t="s">
        <v>23</v>
      </c>
      <c r="D887" s="185">
        <v>69.25</v>
      </c>
      <c r="E887" s="185">
        <v>69.25</v>
      </c>
      <c r="F887" s="185">
        <v>253.92</v>
      </c>
    </row>
    <row r="888" spans="1:6" ht="42.75">
      <c r="A888" s="188">
        <v>160318</v>
      </c>
      <c r="B888" s="188" t="s">
        <v>381</v>
      </c>
      <c r="C888" s="184" t="s">
        <v>23</v>
      </c>
      <c r="D888" s="185">
        <v>53.58</v>
      </c>
      <c r="E888" s="185">
        <v>53.58</v>
      </c>
      <c r="F888" s="185">
        <v>669.76</v>
      </c>
    </row>
    <row r="889" spans="1:6" ht="57">
      <c r="A889" s="188">
        <v>160319</v>
      </c>
      <c r="B889" s="188" t="s">
        <v>382</v>
      </c>
      <c r="C889" s="184" t="s">
        <v>19</v>
      </c>
      <c r="D889" s="185">
        <v>12.17</v>
      </c>
      <c r="E889" s="185">
        <v>12.17</v>
      </c>
      <c r="F889" s="185">
        <v>227.36</v>
      </c>
    </row>
    <row r="890" spans="1:6" ht="57">
      <c r="A890" s="188">
        <v>160321</v>
      </c>
      <c r="B890" s="188" t="s">
        <v>383</v>
      </c>
      <c r="C890" s="184" t="s">
        <v>19</v>
      </c>
      <c r="D890" s="185">
        <v>175.23</v>
      </c>
      <c r="E890" s="185">
        <v>175.23</v>
      </c>
      <c r="F890" s="185">
        <v>338.35</v>
      </c>
    </row>
    <row r="891" spans="1:6" ht="42.75">
      <c r="A891" s="188">
        <v>160322</v>
      </c>
      <c r="B891" s="188" t="s">
        <v>384</v>
      </c>
      <c r="C891" s="184" t="s">
        <v>19</v>
      </c>
      <c r="D891" s="185">
        <v>7.24</v>
      </c>
      <c r="E891" s="185">
        <v>7.24</v>
      </c>
      <c r="F891" s="185">
        <v>22.18</v>
      </c>
    </row>
    <row r="892" spans="1:6" ht="42.75">
      <c r="A892" s="188">
        <v>160323</v>
      </c>
      <c r="B892" s="188" t="s">
        <v>385</v>
      </c>
      <c r="C892" s="184" t="s">
        <v>19</v>
      </c>
      <c r="D892" s="185">
        <v>12.44</v>
      </c>
      <c r="E892" s="185">
        <v>12.44</v>
      </c>
      <c r="F892" s="185">
        <v>242.82</v>
      </c>
    </row>
    <row r="893" spans="1:6" ht="71.25">
      <c r="A893" s="188">
        <v>160324</v>
      </c>
      <c r="B893" s="188" t="s">
        <v>386</v>
      </c>
      <c r="C893" s="184" t="s">
        <v>19</v>
      </c>
      <c r="D893" s="185">
        <v>214</v>
      </c>
      <c r="E893" s="185">
        <v>214</v>
      </c>
      <c r="F893" s="185">
        <v>841.78</v>
      </c>
    </row>
    <row r="894" spans="1:6" ht="71.25">
      <c r="A894" s="188">
        <v>160325</v>
      </c>
      <c r="B894" s="188" t="s">
        <v>387</v>
      </c>
      <c r="C894" s="184" t="s">
        <v>19</v>
      </c>
      <c r="D894" s="185">
        <v>674.69</v>
      </c>
      <c r="E894" s="185">
        <v>674.69</v>
      </c>
      <c r="F894" s="186">
        <v>1741.4</v>
      </c>
    </row>
    <row r="895" spans="1:6" ht="42.75">
      <c r="A895" s="188">
        <v>160326</v>
      </c>
      <c r="B895" s="188" t="s">
        <v>388</v>
      </c>
      <c r="C895" s="184" t="s">
        <v>23</v>
      </c>
      <c r="D895" s="185">
        <v>40.51</v>
      </c>
      <c r="E895" s="185">
        <v>40.51</v>
      </c>
      <c r="F895" s="186">
        <v>1911.75</v>
      </c>
    </row>
    <row r="896" spans="1:6" ht="57">
      <c r="A896" s="188">
        <v>160327</v>
      </c>
      <c r="B896" s="188" t="s">
        <v>389</v>
      </c>
      <c r="C896" s="184" t="s">
        <v>23</v>
      </c>
      <c r="D896" s="185">
        <v>48.38</v>
      </c>
      <c r="E896" s="185">
        <v>48.38</v>
      </c>
      <c r="F896" s="186">
        <v>2060.36</v>
      </c>
    </row>
    <row r="897" spans="1:6" ht="42.75">
      <c r="A897" s="188">
        <v>160328</v>
      </c>
      <c r="B897" s="188" t="s">
        <v>390</v>
      </c>
      <c r="C897" s="184" t="s">
        <v>19</v>
      </c>
      <c r="D897" s="185">
        <v>25.27</v>
      </c>
      <c r="E897" s="185">
        <v>25.27</v>
      </c>
      <c r="F897" s="185">
        <v>124.84</v>
      </c>
    </row>
    <row r="898" spans="1:6" ht="42.75">
      <c r="A898" s="188">
        <v>160329</v>
      </c>
      <c r="B898" s="188" t="s">
        <v>391</v>
      </c>
      <c r="C898" s="184" t="s">
        <v>19</v>
      </c>
      <c r="D898" s="185">
        <v>18.559999999999999</v>
      </c>
      <c r="E898" s="185">
        <v>18.559999999999999</v>
      </c>
      <c r="F898" s="185">
        <v>171</v>
      </c>
    </row>
    <row r="899" spans="1:6" ht="71.25">
      <c r="A899" s="188">
        <v>160330</v>
      </c>
      <c r="B899" s="188" t="s">
        <v>392</v>
      </c>
      <c r="C899" s="184" t="s">
        <v>19</v>
      </c>
      <c r="D899" s="185">
        <v>14.66</v>
      </c>
      <c r="E899" s="185">
        <v>14.66</v>
      </c>
      <c r="F899" s="185">
        <v>183.54</v>
      </c>
    </row>
    <row r="900" spans="1:6" ht="42.75">
      <c r="A900" s="188">
        <v>160331</v>
      </c>
      <c r="B900" s="188" t="s">
        <v>393</v>
      </c>
      <c r="C900" s="184" t="s">
        <v>19</v>
      </c>
      <c r="D900" s="185">
        <v>38.799999999999997</v>
      </c>
      <c r="E900" s="185">
        <v>38.799999999999997</v>
      </c>
      <c r="F900" s="185">
        <v>266.63</v>
      </c>
    </row>
    <row r="901" spans="1:6" ht="57">
      <c r="A901" s="188">
        <v>160332</v>
      </c>
      <c r="B901" s="188" t="s">
        <v>394</v>
      </c>
      <c r="C901" s="184" t="s">
        <v>23</v>
      </c>
      <c r="D901" s="185">
        <v>38.270000000000003</v>
      </c>
      <c r="E901" s="185">
        <v>38.270000000000003</v>
      </c>
      <c r="F901" s="185">
        <v>195.11</v>
      </c>
    </row>
    <row r="902" spans="1:6" ht="57">
      <c r="A902" s="188">
        <v>160333</v>
      </c>
      <c r="B902" s="188" t="s">
        <v>395</v>
      </c>
      <c r="C902" s="184" t="s">
        <v>23</v>
      </c>
      <c r="D902" s="185">
        <v>84.32</v>
      </c>
      <c r="E902" s="185">
        <v>84.32</v>
      </c>
      <c r="F902" s="185">
        <v>444.6</v>
      </c>
    </row>
    <row r="903" spans="1:6" ht="42.75">
      <c r="A903" s="188">
        <v>160334</v>
      </c>
      <c r="B903" s="188" t="s">
        <v>396</v>
      </c>
      <c r="C903" s="184" t="s">
        <v>19</v>
      </c>
      <c r="D903" s="185">
        <v>37.950000000000003</v>
      </c>
      <c r="E903" s="185">
        <v>37.950000000000003</v>
      </c>
      <c r="F903" s="185">
        <v>583.39</v>
      </c>
    </row>
    <row r="904" spans="1:6" ht="57">
      <c r="A904" s="188">
        <v>160335</v>
      </c>
      <c r="B904" s="188" t="s">
        <v>1035</v>
      </c>
      <c r="C904" s="184" t="s">
        <v>23</v>
      </c>
      <c r="D904" s="185">
        <v>52.86</v>
      </c>
      <c r="E904" s="185">
        <v>52.86</v>
      </c>
      <c r="F904" s="185">
        <v>977.43</v>
      </c>
    </row>
    <row r="905" spans="1:6" ht="15">
      <c r="A905" s="187">
        <v>1606</v>
      </c>
      <c r="B905" s="187" t="s">
        <v>696</v>
      </c>
      <c r="C905" s="184"/>
      <c r="D905" s="185"/>
      <c r="E905" s="185"/>
      <c r="F905" s="185">
        <v>80.569999999999993</v>
      </c>
    </row>
    <row r="906" spans="1:6" ht="128.25">
      <c r="A906" s="188">
        <v>160602</v>
      </c>
      <c r="B906" s="188" t="s">
        <v>21498</v>
      </c>
      <c r="C906" s="184" t="s">
        <v>19</v>
      </c>
      <c r="D906" s="186">
        <v>1699</v>
      </c>
      <c r="E906" s="186">
        <v>1699</v>
      </c>
      <c r="F906" s="185">
        <v>122.29</v>
      </c>
    </row>
    <row r="907" spans="1:6" ht="99.75">
      <c r="A907" s="188">
        <v>160603</v>
      </c>
      <c r="B907" s="188" t="s">
        <v>21499</v>
      </c>
      <c r="C907" s="184" t="s">
        <v>19</v>
      </c>
      <c r="D907" s="185">
        <v>839.29</v>
      </c>
      <c r="E907" s="185">
        <v>839.29</v>
      </c>
      <c r="F907" s="185">
        <v>186.1</v>
      </c>
    </row>
    <row r="908" spans="1:6" ht="71.25">
      <c r="A908" s="188">
        <v>160604</v>
      </c>
      <c r="B908" s="188" t="s">
        <v>21162</v>
      </c>
      <c r="C908" s="184" t="s">
        <v>19</v>
      </c>
      <c r="D908" s="185">
        <v>193.92</v>
      </c>
      <c r="E908" s="185">
        <v>193.92</v>
      </c>
      <c r="F908" s="185">
        <v>342.54</v>
      </c>
    </row>
    <row r="909" spans="1:6" ht="71.25">
      <c r="A909" s="188">
        <v>160605</v>
      </c>
      <c r="B909" s="188" t="s">
        <v>21163</v>
      </c>
      <c r="C909" s="184" t="s">
        <v>19</v>
      </c>
      <c r="D909" s="185">
        <v>197.39</v>
      </c>
      <c r="E909" s="185">
        <v>197.39</v>
      </c>
      <c r="F909" s="185">
        <v>61.98</v>
      </c>
    </row>
    <row r="910" spans="1:6" ht="71.25">
      <c r="A910" s="188">
        <v>160606</v>
      </c>
      <c r="B910" s="188" t="s">
        <v>21164</v>
      </c>
      <c r="C910" s="184" t="s">
        <v>19</v>
      </c>
      <c r="D910" s="185">
        <v>708.63</v>
      </c>
      <c r="E910" s="185">
        <v>708.63</v>
      </c>
      <c r="F910" s="185">
        <v>95.22</v>
      </c>
    </row>
    <row r="911" spans="1:6" ht="71.25">
      <c r="A911" s="188">
        <v>160607</v>
      </c>
      <c r="B911" s="188" t="s">
        <v>21165</v>
      </c>
      <c r="C911" s="184" t="s">
        <v>19</v>
      </c>
      <c r="D911" s="185">
        <v>179.38</v>
      </c>
      <c r="E911" s="185">
        <v>179.38</v>
      </c>
      <c r="F911" s="185">
        <v>141.38999999999999</v>
      </c>
    </row>
    <row r="912" spans="1:6" ht="71.25">
      <c r="A912" s="188">
        <v>160608</v>
      </c>
      <c r="B912" s="188" t="s">
        <v>397</v>
      </c>
      <c r="C912" s="184" t="s">
        <v>19</v>
      </c>
      <c r="D912" s="185">
        <v>315.12</v>
      </c>
      <c r="E912" s="185">
        <v>315.12</v>
      </c>
      <c r="F912" s="185">
        <v>264.64</v>
      </c>
    </row>
    <row r="913" spans="1:6" ht="71.25">
      <c r="A913" s="188">
        <v>160612</v>
      </c>
      <c r="B913" s="188" t="s">
        <v>21500</v>
      </c>
      <c r="C913" s="184" t="s">
        <v>19</v>
      </c>
      <c r="D913" s="185">
        <v>30.24</v>
      </c>
      <c r="E913" s="185">
        <v>30.24</v>
      </c>
      <c r="F913" s="185">
        <v>64.239999999999995</v>
      </c>
    </row>
    <row r="914" spans="1:6" ht="42.75">
      <c r="A914" s="188">
        <v>160613</v>
      </c>
      <c r="B914" s="188" t="s">
        <v>398</v>
      </c>
      <c r="C914" s="184" t="s">
        <v>19</v>
      </c>
      <c r="D914" s="185">
        <v>256.27</v>
      </c>
      <c r="E914" s="185">
        <v>256.27</v>
      </c>
      <c r="F914" s="185">
        <v>96.65</v>
      </c>
    </row>
    <row r="915" spans="1:6" ht="128.25">
      <c r="A915" s="188">
        <v>160625</v>
      </c>
      <c r="B915" s="188" t="s">
        <v>21501</v>
      </c>
      <c r="C915" s="184" t="s">
        <v>19</v>
      </c>
      <c r="D915" s="185">
        <v>910.75</v>
      </c>
      <c r="E915" s="185">
        <v>910.75</v>
      </c>
      <c r="F915" s="185">
        <v>159.97</v>
      </c>
    </row>
    <row r="916" spans="1:6" ht="142.5">
      <c r="A916" s="188">
        <v>160626</v>
      </c>
      <c r="B916" s="188" t="s">
        <v>21166</v>
      </c>
      <c r="C916" s="184" t="s">
        <v>19</v>
      </c>
      <c r="D916" s="186">
        <v>1662.56</v>
      </c>
      <c r="E916" s="186">
        <v>1662.56</v>
      </c>
      <c r="F916" s="185">
        <v>267.06</v>
      </c>
    </row>
    <row r="917" spans="1:6" ht="142.5">
      <c r="A917" s="188">
        <v>160627</v>
      </c>
      <c r="B917" s="188" t="s">
        <v>21167</v>
      </c>
      <c r="C917" s="184" t="s">
        <v>19</v>
      </c>
      <c r="D917" s="186">
        <v>1701.24</v>
      </c>
      <c r="E917" s="186">
        <v>1701.24</v>
      </c>
      <c r="F917" s="185">
        <v>353.45</v>
      </c>
    </row>
    <row r="918" spans="1:6" ht="142.5">
      <c r="A918" s="188">
        <v>160628</v>
      </c>
      <c r="B918" s="188" t="s">
        <v>21168</v>
      </c>
      <c r="C918" s="184" t="s">
        <v>19</v>
      </c>
      <c r="D918" s="186">
        <v>2147.2800000000002</v>
      </c>
      <c r="E918" s="186">
        <v>2147.2800000000002</v>
      </c>
      <c r="F918" s="185">
        <v>571.74</v>
      </c>
    </row>
    <row r="919" spans="1:6" ht="71.25">
      <c r="A919" s="188">
        <v>160629</v>
      </c>
      <c r="B919" s="188" t="s">
        <v>21502</v>
      </c>
      <c r="C919" s="184" t="s">
        <v>23</v>
      </c>
      <c r="D919" s="185">
        <v>114.43</v>
      </c>
      <c r="E919" s="185">
        <v>114.43</v>
      </c>
      <c r="F919" s="185">
        <v>737.42</v>
      </c>
    </row>
    <row r="920" spans="1:6" ht="71.25">
      <c r="A920" s="188">
        <v>160630</v>
      </c>
      <c r="B920" s="188" t="s">
        <v>21503</v>
      </c>
      <c r="C920" s="184" t="s">
        <v>23</v>
      </c>
      <c r="D920" s="185">
        <v>144.88</v>
      </c>
      <c r="E920" s="185">
        <v>144.88</v>
      </c>
      <c r="F920" s="186">
        <v>1100.02</v>
      </c>
    </row>
    <row r="921" spans="1:6" ht="71.25">
      <c r="A921" s="188">
        <v>160631</v>
      </c>
      <c r="B921" s="188" t="s">
        <v>21504</v>
      </c>
      <c r="C921" s="184" t="s">
        <v>23</v>
      </c>
      <c r="D921" s="185">
        <v>163.07</v>
      </c>
      <c r="E921" s="185">
        <v>163.07</v>
      </c>
      <c r="F921" s="185">
        <v>259.94</v>
      </c>
    </row>
    <row r="922" spans="1:6" ht="71.25">
      <c r="A922" s="188">
        <v>160632</v>
      </c>
      <c r="B922" s="188" t="s">
        <v>21505</v>
      </c>
      <c r="C922" s="184" t="s">
        <v>23</v>
      </c>
      <c r="D922" s="185">
        <v>230.76</v>
      </c>
      <c r="E922" s="185">
        <v>230.76</v>
      </c>
      <c r="F922" s="185">
        <v>375.66</v>
      </c>
    </row>
    <row r="923" spans="1:6" ht="42.75">
      <c r="A923" s="188">
        <v>160633</v>
      </c>
      <c r="B923" s="188" t="s">
        <v>21506</v>
      </c>
      <c r="C923" s="184" t="s">
        <v>19</v>
      </c>
      <c r="D923" s="185">
        <v>276.85000000000002</v>
      </c>
      <c r="E923" s="185">
        <v>276.85000000000002</v>
      </c>
      <c r="F923" s="185">
        <v>501.25</v>
      </c>
    </row>
    <row r="924" spans="1:6" ht="57">
      <c r="A924" s="188">
        <v>160634</v>
      </c>
      <c r="B924" s="188" t="s">
        <v>21507</v>
      </c>
      <c r="C924" s="184" t="s">
        <v>19</v>
      </c>
      <c r="D924" s="185">
        <v>408.03</v>
      </c>
      <c r="E924" s="185">
        <v>408.03</v>
      </c>
      <c r="F924" s="185">
        <v>744.17</v>
      </c>
    </row>
    <row r="925" spans="1:6" ht="42.75">
      <c r="A925" s="188">
        <v>160635</v>
      </c>
      <c r="B925" s="188" t="s">
        <v>21508</v>
      </c>
      <c r="C925" s="184" t="s">
        <v>19</v>
      </c>
      <c r="D925" s="185">
        <v>613.04</v>
      </c>
      <c r="E925" s="185">
        <v>613.04</v>
      </c>
      <c r="F925" s="185">
        <v>114.65</v>
      </c>
    </row>
    <row r="926" spans="1:6" ht="42.75">
      <c r="A926" s="188">
        <v>160636</v>
      </c>
      <c r="B926" s="188" t="s">
        <v>21509</v>
      </c>
      <c r="C926" s="184" t="s">
        <v>19</v>
      </c>
      <c r="D926" s="185">
        <v>957.12</v>
      </c>
      <c r="E926" s="185">
        <v>957.12</v>
      </c>
      <c r="F926" s="185">
        <v>188.8</v>
      </c>
    </row>
    <row r="927" spans="1:6" ht="57">
      <c r="A927" s="188">
        <v>160637</v>
      </c>
      <c r="B927" s="188" t="s">
        <v>21510</v>
      </c>
      <c r="C927" s="184" t="s">
        <v>19</v>
      </c>
      <c r="D927" s="185">
        <v>90.15</v>
      </c>
      <c r="E927" s="185">
        <v>90.15</v>
      </c>
      <c r="F927" s="185">
        <v>203.3</v>
      </c>
    </row>
    <row r="928" spans="1:6" ht="57">
      <c r="A928" s="188">
        <v>160638</v>
      </c>
      <c r="B928" s="188" t="s">
        <v>21511</v>
      </c>
      <c r="C928" s="184" t="s">
        <v>19</v>
      </c>
      <c r="D928" s="185">
        <v>136.56</v>
      </c>
      <c r="E928" s="185">
        <v>136.56</v>
      </c>
      <c r="F928" s="185">
        <v>140.12</v>
      </c>
    </row>
    <row r="929" spans="1:6" ht="57">
      <c r="A929" s="188">
        <v>160639</v>
      </c>
      <c r="B929" s="188" t="s">
        <v>21512</v>
      </c>
      <c r="C929" s="184" t="s">
        <v>19</v>
      </c>
      <c r="D929" s="185">
        <v>205.65</v>
      </c>
      <c r="E929" s="185">
        <v>205.65</v>
      </c>
      <c r="F929" s="185">
        <v>140.94</v>
      </c>
    </row>
    <row r="930" spans="1:6" ht="57">
      <c r="A930" s="188">
        <v>160640</v>
      </c>
      <c r="B930" s="188" t="s">
        <v>21513</v>
      </c>
      <c r="C930" s="184" t="s">
        <v>19</v>
      </c>
      <c r="D930" s="185">
        <v>357.94</v>
      </c>
      <c r="E930" s="185">
        <v>357.94</v>
      </c>
      <c r="F930" s="185">
        <v>760.57</v>
      </c>
    </row>
    <row r="931" spans="1:6" ht="57">
      <c r="A931" s="188">
        <v>160641</v>
      </c>
      <c r="B931" s="188" t="s">
        <v>21514</v>
      </c>
      <c r="C931" s="184" t="s">
        <v>19</v>
      </c>
      <c r="D931" s="185">
        <v>83.71</v>
      </c>
      <c r="E931" s="185">
        <v>83.71</v>
      </c>
      <c r="F931" s="185">
        <v>512.17999999999995</v>
      </c>
    </row>
    <row r="932" spans="1:6" ht="71.25">
      <c r="A932" s="188">
        <v>160642</v>
      </c>
      <c r="B932" s="188" t="s">
        <v>21515</v>
      </c>
      <c r="C932" s="184" t="s">
        <v>19</v>
      </c>
      <c r="D932" s="185">
        <v>108.13</v>
      </c>
      <c r="E932" s="185">
        <v>108.13</v>
      </c>
      <c r="F932" s="186">
        <v>2426.11</v>
      </c>
    </row>
    <row r="933" spans="1:6" ht="57">
      <c r="A933" s="188">
        <v>160643</v>
      </c>
      <c r="B933" s="188" t="s">
        <v>21516</v>
      </c>
      <c r="C933" s="184" t="s">
        <v>19</v>
      </c>
      <c r="D933" s="185">
        <v>170.62</v>
      </c>
      <c r="E933" s="185">
        <v>170.62</v>
      </c>
      <c r="F933" s="186">
        <v>2441.17</v>
      </c>
    </row>
    <row r="934" spans="1:6" ht="71.25">
      <c r="A934" s="188">
        <v>160644</v>
      </c>
      <c r="B934" s="188" t="s">
        <v>21517</v>
      </c>
      <c r="C934" s="184" t="s">
        <v>19</v>
      </c>
      <c r="D934" s="185">
        <v>309.62</v>
      </c>
      <c r="E934" s="185">
        <v>309.62</v>
      </c>
      <c r="F934" s="186">
        <v>2345.75</v>
      </c>
    </row>
    <row r="935" spans="1:6" ht="57">
      <c r="A935" s="188">
        <v>160645</v>
      </c>
      <c r="B935" s="188" t="s">
        <v>21518</v>
      </c>
      <c r="C935" s="184" t="s">
        <v>19</v>
      </c>
      <c r="D935" s="185">
        <v>73.680000000000007</v>
      </c>
      <c r="E935" s="185">
        <v>73.680000000000007</v>
      </c>
      <c r="F935" s="185">
        <v>146.79</v>
      </c>
    </row>
    <row r="936" spans="1:6" ht="71.25">
      <c r="A936" s="188">
        <v>160646</v>
      </c>
      <c r="B936" s="188" t="s">
        <v>21519</v>
      </c>
      <c r="C936" s="184" t="s">
        <v>19</v>
      </c>
      <c r="D936" s="185">
        <v>120.31</v>
      </c>
      <c r="E936" s="185">
        <v>120.31</v>
      </c>
      <c r="F936" s="185">
        <v>187.32</v>
      </c>
    </row>
    <row r="937" spans="1:6" ht="57">
      <c r="A937" s="188">
        <v>160647</v>
      </c>
      <c r="B937" s="188" t="s">
        <v>21520</v>
      </c>
      <c r="C937" s="184" t="s">
        <v>19</v>
      </c>
      <c r="D937" s="185">
        <v>177.24</v>
      </c>
      <c r="E937" s="185">
        <v>177.24</v>
      </c>
      <c r="F937" s="185">
        <v>132.22999999999999</v>
      </c>
    </row>
    <row r="938" spans="1:6" ht="71.25">
      <c r="A938" s="188">
        <v>160648</v>
      </c>
      <c r="B938" s="188" t="s">
        <v>21521</v>
      </c>
      <c r="C938" s="184" t="s">
        <v>19</v>
      </c>
      <c r="D938" s="185">
        <v>323.24</v>
      </c>
      <c r="E938" s="185">
        <v>323.24</v>
      </c>
      <c r="F938" s="185"/>
    </row>
    <row r="939" spans="1:6" ht="71.25">
      <c r="A939" s="188">
        <v>160649</v>
      </c>
      <c r="B939" s="188" t="s">
        <v>21522</v>
      </c>
      <c r="C939" s="184" t="s">
        <v>19</v>
      </c>
      <c r="D939" s="185">
        <v>457.41</v>
      </c>
      <c r="E939" s="185">
        <v>457.41</v>
      </c>
      <c r="F939" s="185">
        <v>6.73</v>
      </c>
    </row>
    <row r="940" spans="1:6" ht="71.25">
      <c r="A940" s="188">
        <v>160650</v>
      </c>
      <c r="B940" s="188" t="s">
        <v>21523</v>
      </c>
      <c r="C940" s="184" t="s">
        <v>19</v>
      </c>
      <c r="D940" s="185">
        <v>721.28</v>
      </c>
      <c r="E940" s="185">
        <v>721.28</v>
      </c>
      <c r="F940" s="186">
        <v>2787.93</v>
      </c>
    </row>
    <row r="941" spans="1:6" ht="71.25">
      <c r="A941" s="188">
        <v>160651</v>
      </c>
      <c r="B941" s="188" t="s">
        <v>21524</v>
      </c>
      <c r="C941" s="184" t="s">
        <v>19</v>
      </c>
      <c r="D941" s="185">
        <v>946.47</v>
      </c>
      <c r="E941" s="185">
        <v>946.47</v>
      </c>
      <c r="F941" s="185">
        <v>24.15</v>
      </c>
    </row>
    <row r="942" spans="1:6" ht="71.25">
      <c r="A942" s="188">
        <v>160652</v>
      </c>
      <c r="B942" s="188" t="s">
        <v>21525</v>
      </c>
      <c r="C942" s="184" t="s">
        <v>19</v>
      </c>
      <c r="D942" s="186">
        <v>1463.65</v>
      </c>
      <c r="E942" s="186">
        <v>1463.65</v>
      </c>
      <c r="F942" s="185">
        <v>25.6</v>
      </c>
    </row>
    <row r="943" spans="1:6" ht="57">
      <c r="A943" s="188">
        <v>160653</v>
      </c>
      <c r="B943" s="188" t="s">
        <v>21526</v>
      </c>
      <c r="C943" s="184" t="s">
        <v>19</v>
      </c>
      <c r="D943" s="185">
        <v>324.51</v>
      </c>
      <c r="E943" s="185">
        <v>324.51</v>
      </c>
      <c r="F943" s="186">
        <v>1291.5999999999999</v>
      </c>
    </row>
    <row r="944" spans="1:6" ht="71.25">
      <c r="A944" s="188">
        <v>160654</v>
      </c>
      <c r="B944" s="188" t="s">
        <v>21527</v>
      </c>
      <c r="C944" s="184" t="s">
        <v>19</v>
      </c>
      <c r="D944" s="185">
        <v>503.49</v>
      </c>
      <c r="E944" s="185">
        <v>503.49</v>
      </c>
      <c r="F944" s="185">
        <v>63.76</v>
      </c>
    </row>
    <row r="945" spans="1:6" ht="57">
      <c r="A945" s="188">
        <v>160655</v>
      </c>
      <c r="B945" s="188" t="s">
        <v>21528</v>
      </c>
      <c r="C945" s="184" t="s">
        <v>19</v>
      </c>
      <c r="D945" s="185">
        <v>649.46</v>
      </c>
      <c r="E945" s="185">
        <v>649.46</v>
      </c>
      <c r="F945" s="185">
        <v>54.37</v>
      </c>
    </row>
    <row r="946" spans="1:6" ht="57">
      <c r="A946" s="188">
        <v>160656</v>
      </c>
      <c r="B946" s="188" t="s">
        <v>21529</v>
      </c>
      <c r="C946" s="184" t="s">
        <v>19</v>
      </c>
      <c r="D946" s="186">
        <v>1082.27</v>
      </c>
      <c r="E946" s="186">
        <v>1082.27</v>
      </c>
      <c r="F946" s="185">
        <v>237.91</v>
      </c>
    </row>
    <row r="947" spans="1:6" ht="57">
      <c r="A947" s="188">
        <v>160657</v>
      </c>
      <c r="B947" s="188" t="s">
        <v>1082</v>
      </c>
      <c r="C947" s="184" t="s">
        <v>19</v>
      </c>
      <c r="D947" s="185">
        <v>142.68</v>
      </c>
      <c r="E947" s="185">
        <v>142.68</v>
      </c>
      <c r="F947" s="185">
        <v>503.18</v>
      </c>
    </row>
    <row r="948" spans="1:6" ht="57">
      <c r="A948" s="188">
        <v>160658</v>
      </c>
      <c r="B948" s="188" t="s">
        <v>1083</v>
      </c>
      <c r="C948" s="184" t="s">
        <v>19</v>
      </c>
      <c r="D948" s="185">
        <v>217.42</v>
      </c>
      <c r="E948" s="185">
        <v>217.42</v>
      </c>
      <c r="F948" s="185">
        <v>74.09</v>
      </c>
    </row>
    <row r="949" spans="1:6" ht="57">
      <c r="A949" s="188">
        <v>160659</v>
      </c>
      <c r="B949" s="188" t="s">
        <v>1084</v>
      </c>
      <c r="C949" s="184" t="s">
        <v>19</v>
      </c>
      <c r="D949" s="185">
        <v>266.20999999999998</v>
      </c>
      <c r="E949" s="185">
        <v>266.20999999999998</v>
      </c>
      <c r="F949" s="185">
        <v>255.77</v>
      </c>
    </row>
    <row r="950" spans="1:6" ht="42.75">
      <c r="A950" s="188">
        <v>160660</v>
      </c>
      <c r="B950" s="188" t="s">
        <v>1085</v>
      </c>
      <c r="C950" s="184" t="s">
        <v>19</v>
      </c>
      <c r="D950" s="185">
        <v>152.47999999999999</v>
      </c>
      <c r="E950" s="185">
        <v>152.47999999999999</v>
      </c>
      <c r="F950" s="185">
        <v>669.58</v>
      </c>
    </row>
    <row r="951" spans="1:6" ht="42.75">
      <c r="A951" s="188">
        <v>160661</v>
      </c>
      <c r="B951" s="188" t="s">
        <v>1086</v>
      </c>
      <c r="C951" s="184" t="s">
        <v>19</v>
      </c>
      <c r="D951" s="185">
        <v>154.97999999999999</v>
      </c>
      <c r="E951" s="185">
        <v>154.97999999999999</v>
      </c>
      <c r="F951" s="185">
        <v>22.97</v>
      </c>
    </row>
    <row r="952" spans="1:6" ht="42.75">
      <c r="A952" s="188">
        <v>160662</v>
      </c>
      <c r="B952" s="188" t="s">
        <v>21530</v>
      </c>
      <c r="C952" s="184" t="s">
        <v>19</v>
      </c>
      <c r="D952" s="185">
        <v>336.39</v>
      </c>
      <c r="E952" s="185">
        <v>336.39</v>
      </c>
      <c r="F952" s="185"/>
    </row>
    <row r="953" spans="1:6" ht="57">
      <c r="A953" s="188">
        <v>160663</v>
      </c>
      <c r="B953" s="188" t="s">
        <v>21531</v>
      </c>
      <c r="C953" s="184" t="s">
        <v>19</v>
      </c>
      <c r="D953" s="185">
        <v>599.92999999999995</v>
      </c>
      <c r="E953" s="185">
        <v>599.92999999999995</v>
      </c>
      <c r="F953" s="185">
        <v>18.72</v>
      </c>
    </row>
    <row r="954" spans="1:6" ht="142.5">
      <c r="A954" s="188">
        <v>160665</v>
      </c>
      <c r="B954" s="188" t="s">
        <v>21532</v>
      </c>
      <c r="C954" s="184" t="s">
        <v>19</v>
      </c>
      <c r="D954" s="186">
        <v>2568.79</v>
      </c>
      <c r="E954" s="186">
        <v>2568.79</v>
      </c>
      <c r="F954" s="185">
        <v>11.02</v>
      </c>
    </row>
    <row r="955" spans="1:6" ht="128.25">
      <c r="A955" s="188">
        <v>160671</v>
      </c>
      <c r="B955" s="188" t="s">
        <v>21533</v>
      </c>
      <c r="C955" s="184" t="s">
        <v>19</v>
      </c>
      <c r="D955" s="186">
        <v>2178.1799999999998</v>
      </c>
      <c r="E955" s="186">
        <v>2178.1799999999998</v>
      </c>
      <c r="F955" s="185">
        <v>3.81</v>
      </c>
    </row>
    <row r="956" spans="1:6" ht="57">
      <c r="A956" s="188">
        <v>160673</v>
      </c>
      <c r="B956" s="188" t="s">
        <v>21534</v>
      </c>
      <c r="C956" s="184" t="s">
        <v>19</v>
      </c>
      <c r="D956" s="186">
        <v>3183.65</v>
      </c>
      <c r="E956" s="186">
        <v>3183.65</v>
      </c>
      <c r="F956" s="185">
        <v>493.16</v>
      </c>
    </row>
    <row r="957" spans="1:6" ht="57">
      <c r="A957" s="188">
        <v>160674</v>
      </c>
      <c r="B957" s="188" t="s">
        <v>21535</v>
      </c>
      <c r="C957" s="184" t="s">
        <v>19</v>
      </c>
      <c r="D957" s="185">
        <v>137.96</v>
      </c>
      <c r="E957" s="185">
        <v>137.96</v>
      </c>
      <c r="F957" s="185">
        <v>544.84</v>
      </c>
    </row>
    <row r="958" spans="1:6" ht="42.75">
      <c r="A958" s="188">
        <v>160675</v>
      </c>
      <c r="B958" s="188" t="s">
        <v>21536</v>
      </c>
      <c r="C958" s="184" t="s">
        <v>19</v>
      </c>
      <c r="D958" s="185">
        <v>198.59</v>
      </c>
      <c r="E958" s="185">
        <v>198.59</v>
      </c>
      <c r="F958" s="185">
        <v>676.14</v>
      </c>
    </row>
    <row r="959" spans="1:6" ht="28.5">
      <c r="A959" s="188">
        <v>160676</v>
      </c>
      <c r="B959" s="188" t="s">
        <v>21537</v>
      </c>
      <c r="C959" s="184" t="s">
        <v>19</v>
      </c>
      <c r="D959" s="185">
        <v>95.12</v>
      </c>
      <c r="E959" s="185">
        <v>95.12</v>
      </c>
      <c r="F959" s="185">
        <v>850.01</v>
      </c>
    </row>
    <row r="960" spans="1:6" ht="15">
      <c r="A960" s="187">
        <v>1607</v>
      </c>
      <c r="B960" s="187" t="s">
        <v>697</v>
      </c>
      <c r="C960" s="184"/>
      <c r="D960" s="185"/>
      <c r="E960" s="185"/>
      <c r="F960" s="186">
        <v>2092.7399999999998</v>
      </c>
    </row>
    <row r="961" spans="1:6" ht="42.75">
      <c r="A961" s="188">
        <v>160702</v>
      </c>
      <c r="B961" s="188" t="s">
        <v>399</v>
      </c>
      <c r="C961" s="184" t="s">
        <v>20</v>
      </c>
      <c r="D961" s="185">
        <v>7.87</v>
      </c>
      <c r="E961" s="185">
        <v>7.87</v>
      </c>
      <c r="F961" s="186">
        <v>2224.25</v>
      </c>
    </row>
    <row r="962" spans="1:6" ht="42.75">
      <c r="A962" s="188">
        <v>160704</v>
      </c>
      <c r="B962" s="188" t="s">
        <v>400</v>
      </c>
      <c r="C962" s="184" t="s">
        <v>21</v>
      </c>
      <c r="D962" s="186">
        <v>2684.65</v>
      </c>
      <c r="E962" s="186">
        <v>2684.65</v>
      </c>
      <c r="F962" s="186">
        <v>2501.91</v>
      </c>
    </row>
    <row r="963" spans="1:6" ht="42.75">
      <c r="A963" s="188">
        <v>160707</v>
      </c>
      <c r="B963" s="188" t="s">
        <v>401</v>
      </c>
      <c r="C963" s="184" t="s">
        <v>20</v>
      </c>
      <c r="D963" s="185">
        <v>30.79</v>
      </c>
      <c r="E963" s="185">
        <v>30.79</v>
      </c>
      <c r="F963" s="186">
        <v>2633.39</v>
      </c>
    </row>
    <row r="964" spans="1:6" ht="42.75">
      <c r="A964" s="188">
        <v>160708</v>
      </c>
      <c r="B964" s="188" t="s">
        <v>402</v>
      </c>
      <c r="C964" s="184" t="s">
        <v>20</v>
      </c>
      <c r="D964" s="185">
        <v>31.29</v>
      </c>
      <c r="E964" s="185">
        <v>31.29</v>
      </c>
      <c r="F964" s="185">
        <v>102.79</v>
      </c>
    </row>
    <row r="965" spans="1:6" ht="28.5">
      <c r="A965" s="188">
        <v>160709</v>
      </c>
      <c r="B965" s="188" t="s">
        <v>403</v>
      </c>
      <c r="C965" s="184" t="s">
        <v>20</v>
      </c>
      <c r="D965" s="186">
        <v>1578.95</v>
      </c>
      <c r="E965" s="186">
        <v>1578.95</v>
      </c>
      <c r="F965" s="185">
        <v>112.09</v>
      </c>
    </row>
    <row r="966" spans="1:6" ht="71.25">
      <c r="A966" s="188">
        <v>160710</v>
      </c>
      <c r="B966" s="188" t="s">
        <v>404</v>
      </c>
      <c r="C966" s="184" t="s">
        <v>20</v>
      </c>
      <c r="D966" s="185">
        <v>76.599999999999994</v>
      </c>
      <c r="E966" s="185">
        <v>76.599999999999994</v>
      </c>
      <c r="F966" s="185">
        <v>31.71</v>
      </c>
    </row>
    <row r="967" spans="1:6" ht="42.75">
      <c r="A967" s="188">
        <v>160711</v>
      </c>
      <c r="B967" s="188" t="s">
        <v>405</v>
      </c>
      <c r="C967" s="184" t="s">
        <v>20</v>
      </c>
      <c r="D967" s="185">
        <v>66.010000000000005</v>
      </c>
      <c r="E967" s="185">
        <v>66.010000000000005</v>
      </c>
      <c r="F967" s="185">
        <v>45.36</v>
      </c>
    </row>
    <row r="968" spans="1:6" ht="42.75">
      <c r="A968" s="188">
        <v>160712</v>
      </c>
      <c r="B968" s="188" t="s">
        <v>406</v>
      </c>
      <c r="C968" s="184" t="s">
        <v>20</v>
      </c>
      <c r="D968" s="185">
        <v>229.5</v>
      </c>
      <c r="E968" s="185">
        <v>229.5</v>
      </c>
      <c r="F968" s="185">
        <v>159.76</v>
      </c>
    </row>
    <row r="969" spans="1:6" ht="57">
      <c r="A969" s="188">
        <v>160713</v>
      </c>
      <c r="B969" s="188" t="s">
        <v>407</v>
      </c>
      <c r="C969" s="184" t="s">
        <v>20</v>
      </c>
      <c r="D969" s="185">
        <v>529.97</v>
      </c>
      <c r="E969" s="185">
        <v>529.97</v>
      </c>
      <c r="F969" s="185">
        <v>177.31</v>
      </c>
    </row>
    <row r="970" spans="1:6" ht="28.5">
      <c r="A970" s="188">
        <v>160714</v>
      </c>
      <c r="B970" s="188" t="s">
        <v>408</v>
      </c>
      <c r="C970" s="184" t="s">
        <v>20</v>
      </c>
      <c r="D970" s="185">
        <v>86.77</v>
      </c>
      <c r="E970" s="185">
        <v>86.77</v>
      </c>
      <c r="F970" s="185">
        <v>17.78</v>
      </c>
    </row>
    <row r="971" spans="1:6" ht="85.5">
      <c r="A971" s="188">
        <v>160715</v>
      </c>
      <c r="B971" s="188" t="s">
        <v>20985</v>
      </c>
      <c r="C971" s="184" t="s">
        <v>20</v>
      </c>
      <c r="D971" s="185">
        <v>373.49</v>
      </c>
      <c r="E971" s="185">
        <v>373.49</v>
      </c>
      <c r="F971" s="185">
        <v>24.66</v>
      </c>
    </row>
    <row r="972" spans="1:6" ht="28.5">
      <c r="A972" s="188">
        <v>160716</v>
      </c>
      <c r="B972" s="188" t="s">
        <v>409</v>
      </c>
      <c r="C972" s="184" t="s">
        <v>21</v>
      </c>
      <c r="D972" s="185">
        <v>741.74</v>
      </c>
      <c r="E972" s="185">
        <v>741.74</v>
      </c>
      <c r="F972" s="185">
        <v>70.010000000000005</v>
      </c>
    </row>
    <row r="973" spans="1:6" ht="42.75">
      <c r="A973" s="188">
        <v>160718</v>
      </c>
      <c r="B973" s="188" t="s">
        <v>410</v>
      </c>
      <c r="C973" s="184" t="s">
        <v>20</v>
      </c>
      <c r="D973" s="185">
        <v>29.12</v>
      </c>
      <c r="E973" s="185">
        <v>29.12</v>
      </c>
      <c r="F973" s="185">
        <v>90.37</v>
      </c>
    </row>
    <row r="974" spans="1:6" ht="15">
      <c r="A974" s="187">
        <v>1608</v>
      </c>
      <c r="B974" s="187" t="s">
        <v>1087</v>
      </c>
      <c r="C974" s="184"/>
      <c r="D974" s="185"/>
      <c r="E974" s="185"/>
      <c r="F974" s="185">
        <v>111.17</v>
      </c>
    </row>
    <row r="975" spans="1:6" ht="28.5">
      <c r="A975" s="188">
        <v>160806</v>
      </c>
      <c r="B975" s="188" t="s">
        <v>698</v>
      </c>
      <c r="C975" s="184" t="s">
        <v>19</v>
      </c>
      <c r="D975" s="185">
        <v>26.62</v>
      </c>
      <c r="E975" s="185">
        <v>26.62</v>
      </c>
      <c r="F975" s="185">
        <v>173.73</v>
      </c>
    </row>
    <row r="976" spans="1:6" ht="14.25">
      <c r="A976" s="188">
        <v>160807</v>
      </c>
      <c r="B976" s="188" t="s">
        <v>411</v>
      </c>
      <c r="C976" s="184" t="s">
        <v>19</v>
      </c>
      <c r="D976" s="185">
        <v>12.61</v>
      </c>
      <c r="E976" s="185">
        <v>12.61</v>
      </c>
      <c r="F976" s="185">
        <v>244.71</v>
      </c>
    </row>
    <row r="977" spans="1:6" ht="28.5">
      <c r="A977" s="188">
        <v>160808</v>
      </c>
      <c r="B977" s="188" t="s">
        <v>699</v>
      </c>
      <c r="C977" s="184" t="s">
        <v>23</v>
      </c>
      <c r="D977" s="185">
        <v>4.47</v>
      </c>
      <c r="E977" s="185">
        <v>4.47</v>
      </c>
      <c r="F977" s="185">
        <v>423.7</v>
      </c>
    </row>
    <row r="978" spans="1:6" ht="28.5">
      <c r="A978" s="188">
        <v>160809</v>
      </c>
      <c r="B978" s="188" t="s">
        <v>1088</v>
      </c>
      <c r="C978" s="184" t="s">
        <v>19</v>
      </c>
      <c r="D978" s="185">
        <v>383.81</v>
      </c>
      <c r="E978" s="185">
        <v>383.81</v>
      </c>
      <c r="F978" s="185">
        <v>279.7</v>
      </c>
    </row>
    <row r="979" spans="1:6" ht="28.5">
      <c r="A979" s="188">
        <v>160810</v>
      </c>
      <c r="B979" s="188" t="s">
        <v>1089</v>
      </c>
      <c r="C979" s="184" t="s">
        <v>19</v>
      </c>
      <c r="D979" s="185">
        <v>501.73</v>
      </c>
      <c r="E979" s="185">
        <v>501.73</v>
      </c>
      <c r="F979" s="185">
        <v>81.02</v>
      </c>
    </row>
    <row r="980" spans="1:6" ht="28.5">
      <c r="A980" s="188">
        <v>160811</v>
      </c>
      <c r="B980" s="188" t="s">
        <v>1090</v>
      </c>
      <c r="C980" s="184" t="s">
        <v>19</v>
      </c>
      <c r="D980" s="185">
        <v>588.41999999999996</v>
      </c>
      <c r="E980" s="185">
        <v>588.41999999999996</v>
      </c>
      <c r="F980" s="185">
        <v>6.31</v>
      </c>
    </row>
    <row r="981" spans="1:6" ht="28.5">
      <c r="A981" s="188">
        <v>160812</v>
      </c>
      <c r="B981" s="188" t="s">
        <v>1091</v>
      </c>
      <c r="C981" s="184" t="s">
        <v>19</v>
      </c>
      <c r="D981" s="185">
        <v>733.86</v>
      </c>
      <c r="E981" s="185">
        <v>733.86</v>
      </c>
      <c r="F981" s="185">
        <v>373.73</v>
      </c>
    </row>
    <row r="982" spans="1:6" ht="28.5">
      <c r="A982" s="188">
        <v>160813</v>
      </c>
      <c r="B982" s="188" t="s">
        <v>1092</v>
      </c>
      <c r="C982" s="184" t="s">
        <v>19</v>
      </c>
      <c r="D982" s="186">
        <v>1742.23</v>
      </c>
      <c r="E982" s="186">
        <v>1742.23</v>
      </c>
      <c r="F982" s="185">
        <v>373.73</v>
      </c>
    </row>
    <row r="983" spans="1:6" ht="28.5">
      <c r="A983" s="188">
        <v>160814</v>
      </c>
      <c r="B983" s="188" t="s">
        <v>1093</v>
      </c>
      <c r="C983" s="184" t="s">
        <v>19</v>
      </c>
      <c r="D983" s="186">
        <v>1874.77</v>
      </c>
      <c r="E983" s="186">
        <v>1874.77</v>
      </c>
      <c r="F983" s="185">
        <v>540.91999999999996</v>
      </c>
    </row>
    <row r="984" spans="1:6" ht="28.5">
      <c r="A984" s="188">
        <v>160815</v>
      </c>
      <c r="B984" s="188" t="s">
        <v>1094</v>
      </c>
      <c r="C984" s="184" t="s">
        <v>19</v>
      </c>
      <c r="D984" s="186">
        <v>1969.41</v>
      </c>
      <c r="E984" s="186">
        <v>1969.41</v>
      </c>
      <c r="F984" s="185">
        <v>600.52</v>
      </c>
    </row>
    <row r="985" spans="1:6" ht="28.5">
      <c r="A985" s="188">
        <v>160816</v>
      </c>
      <c r="B985" s="188" t="s">
        <v>1095</v>
      </c>
      <c r="C985" s="184" t="s">
        <v>19</v>
      </c>
      <c r="D985" s="186">
        <v>2071</v>
      </c>
      <c r="E985" s="186">
        <v>2071</v>
      </c>
      <c r="F985" s="185">
        <v>16.75</v>
      </c>
    </row>
    <row r="986" spans="1:6" ht="42.75">
      <c r="A986" s="188">
        <v>160822</v>
      </c>
      <c r="B986" s="188" t="s">
        <v>1096</v>
      </c>
      <c r="C986" s="184" t="s">
        <v>19</v>
      </c>
      <c r="D986" s="185">
        <v>111.34</v>
      </c>
      <c r="E986" s="185">
        <v>111.34</v>
      </c>
      <c r="F986" s="185">
        <v>24.62</v>
      </c>
    </row>
    <row r="987" spans="1:6" ht="42.75">
      <c r="A987" s="188">
        <v>160823</v>
      </c>
      <c r="B987" s="188" t="s">
        <v>1097</v>
      </c>
      <c r="C987" s="184" t="s">
        <v>19</v>
      </c>
      <c r="D987" s="185">
        <v>117.21</v>
      </c>
      <c r="E987" s="185">
        <v>117.21</v>
      </c>
      <c r="F987" s="185">
        <v>33.64</v>
      </c>
    </row>
    <row r="988" spans="1:6" ht="28.5">
      <c r="A988" s="188">
        <v>160825</v>
      </c>
      <c r="B988" s="188" t="s">
        <v>1098</v>
      </c>
      <c r="C988" s="184" t="s">
        <v>19</v>
      </c>
      <c r="D988" s="185">
        <v>29.37</v>
      </c>
      <c r="E988" s="185">
        <v>29.37</v>
      </c>
      <c r="F988" s="185">
        <v>49.81</v>
      </c>
    </row>
    <row r="989" spans="1:6" ht="28.5">
      <c r="A989" s="188">
        <v>160826</v>
      </c>
      <c r="B989" s="188" t="s">
        <v>1099</v>
      </c>
      <c r="C989" s="184" t="s">
        <v>19</v>
      </c>
      <c r="D989" s="185">
        <v>46.12</v>
      </c>
      <c r="E989" s="185">
        <v>46.12</v>
      </c>
      <c r="F989" s="185">
        <v>5.24</v>
      </c>
    </row>
    <row r="990" spans="1:6" ht="28.5">
      <c r="A990" s="188">
        <v>160827</v>
      </c>
      <c r="B990" s="188" t="s">
        <v>1100</v>
      </c>
      <c r="C990" s="184" t="s">
        <v>19</v>
      </c>
      <c r="D990" s="185">
        <v>211.58</v>
      </c>
      <c r="E990" s="185">
        <v>211.58</v>
      </c>
      <c r="F990" s="186">
        <v>1247.27</v>
      </c>
    </row>
    <row r="991" spans="1:6" ht="28.5">
      <c r="A991" s="188">
        <v>160828</v>
      </c>
      <c r="B991" s="188" t="s">
        <v>1101</v>
      </c>
      <c r="C991" s="184" t="s">
        <v>19</v>
      </c>
      <c r="D991" s="185">
        <v>393.23</v>
      </c>
      <c r="E991" s="185">
        <v>393.23</v>
      </c>
      <c r="F991" s="186">
        <v>4185.04</v>
      </c>
    </row>
    <row r="992" spans="1:6" ht="28.5">
      <c r="A992" s="188">
        <v>160829</v>
      </c>
      <c r="B992" s="188" t="s">
        <v>1102</v>
      </c>
      <c r="C992" s="184" t="s">
        <v>19</v>
      </c>
      <c r="D992" s="185">
        <v>16.510000000000002</v>
      </c>
      <c r="E992" s="185">
        <v>16.510000000000002</v>
      </c>
      <c r="F992" s="186">
        <v>3649.23</v>
      </c>
    </row>
    <row r="993" spans="1:6" ht="28.5">
      <c r="A993" s="188">
        <v>160830</v>
      </c>
      <c r="B993" s="188" t="s">
        <v>21309</v>
      </c>
      <c r="C993" s="184" t="s">
        <v>19</v>
      </c>
      <c r="D993" s="185">
        <v>21.52</v>
      </c>
      <c r="E993" s="185">
        <v>21.52</v>
      </c>
      <c r="F993" s="186">
        <v>6269.01</v>
      </c>
    </row>
    <row r="994" spans="1:6" ht="28.5">
      <c r="A994" s="188">
        <v>160831</v>
      </c>
      <c r="B994" s="188" t="s">
        <v>1103</v>
      </c>
      <c r="C994" s="184" t="s">
        <v>19</v>
      </c>
      <c r="D994" s="185">
        <v>75.02</v>
      </c>
      <c r="E994" s="185">
        <v>75.02</v>
      </c>
      <c r="F994" s="185">
        <v>38.43</v>
      </c>
    </row>
    <row r="995" spans="1:6" ht="28.5">
      <c r="A995" s="188">
        <v>160832</v>
      </c>
      <c r="B995" s="188" t="s">
        <v>21310</v>
      </c>
      <c r="C995" s="184" t="s">
        <v>19</v>
      </c>
      <c r="D995" s="185">
        <v>103.7</v>
      </c>
      <c r="E995" s="185">
        <v>103.7</v>
      </c>
      <c r="F995" s="185">
        <v>25.62</v>
      </c>
    </row>
    <row r="996" spans="1:6" ht="28.5">
      <c r="A996" s="188">
        <v>160833</v>
      </c>
      <c r="B996" s="188" t="s">
        <v>1104</v>
      </c>
      <c r="C996" s="184" t="s">
        <v>19</v>
      </c>
      <c r="D996" s="185">
        <v>100.92</v>
      </c>
      <c r="E996" s="185">
        <v>100.92</v>
      </c>
      <c r="F996" s="185">
        <v>26.91</v>
      </c>
    </row>
    <row r="997" spans="1:6" ht="28.5">
      <c r="A997" s="188">
        <v>160834</v>
      </c>
      <c r="B997" s="188" t="s">
        <v>1105</v>
      </c>
      <c r="C997" s="184" t="s">
        <v>19</v>
      </c>
      <c r="D997" s="185">
        <v>169.11</v>
      </c>
      <c r="E997" s="185">
        <v>169.11</v>
      </c>
      <c r="F997" s="185">
        <v>25.58</v>
      </c>
    </row>
    <row r="998" spans="1:6" ht="28.5">
      <c r="A998" s="188">
        <v>160835</v>
      </c>
      <c r="B998" s="188" t="s">
        <v>1106</v>
      </c>
      <c r="C998" s="184" t="s">
        <v>19</v>
      </c>
      <c r="D998" s="185">
        <v>306.7</v>
      </c>
      <c r="E998" s="185">
        <v>306.7</v>
      </c>
      <c r="F998" s="185">
        <v>38.76</v>
      </c>
    </row>
    <row r="999" spans="1:6" ht="28.5">
      <c r="A999" s="188">
        <v>160836</v>
      </c>
      <c r="B999" s="188" t="s">
        <v>1107</v>
      </c>
      <c r="C999" s="184" t="s">
        <v>19</v>
      </c>
      <c r="D999" s="185">
        <v>501.74</v>
      </c>
      <c r="E999" s="185">
        <v>501.74</v>
      </c>
      <c r="F999" s="185"/>
    </row>
    <row r="1000" spans="1:6" ht="28.5">
      <c r="A1000" s="188">
        <v>160837</v>
      </c>
      <c r="B1000" s="188" t="s">
        <v>1108</v>
      </c>
      <c r="C1000" s="184" t="s">
        <v>19</v>
      </c>
      <c r="D1000" s="185">
        <v>303.87</v>
      </c>
      <c r="E1000" s="185">
        <v>303.87</v>
      </c>
      <c r="F1000" s="185">
        <v>26.98</v>
      </c>
    </row>
    <row r="1001" spans="1:6" ht="28.5">
      <c r="A1001" s="188">
        <v>160838</v>
      </c>
      <c r="B1001" s="188" t="s">
        <v>1109</v>
      </c>
      <c r="C1001" s="184" t="s">
        <v>19</v>
      </c>
      <c r="D1001" s="185">
        <v>82.52</v>
      </c>
      <c r="E1001" s="185">
        <v>82.52</v>
      </c>
      <c r="F1001" s="185">
        <v>38.79</v>
      </c>
    </row>
    <row r="1002" spans="1:6" ht="14.25">
      <c r="A1002" s="188">
        <v>160839</v>
      </c>
      <c r="B1002" s="188" t="s">
        <v>1110</v>
      </c>
      <c r="C1002" s="184" t="s">
        <v>23</v>
      </c>
      <c r="D1002" s="185">
        <v>5.18</v>
      </c>
      <c r="E1002" s="185">
        <v>5.18</v>
      </c>
      <c r="F1002" s="185">
        <v>45.71</v>
      </c>
    </row>
    <row r="1003" spans="1:6" ht="28.5">
      <c r="A1003" s="188">
        <v>160840</v>
      </c>
      <c r="B1003" s="188" t="s">
        <v>1111</v>
      </c>
      <c r="C1003" s="184" t="s">
        <v>19</v>
      </c>
      <c r="D1003" s="185">
        <v>263.85000000000002</v>
      </c>
      <c r="E1003" s="185">
        <v>263.85000000000002</v>
      </c>
      <c r="F1003" s="185">
        <v>60.86</v>
      </c>
    </row>
    <row r="1004" spans="1:6" ht="28.5">
      <c r="A1004" s="188">
        <v>160841</v>
      </c>
      <c r="B1004" s="188" t="s">
        <v>1112</v>
      </c>
      <c r="C1004" s="184" t="s">
        <v>19</v>
      </c>
      <c r="D1004" s="185">
        <v>263.85000000000002</v>
      </c>
      <c r="E1004" s="185">
        <v>263.85000000000002</v>
      </c>
      <c r="F1004" s="185">
        <v>75.260000000000005</v>
      </c>
    </row>
    <row r="1005" spans="1:6" ht="28.5">
      <c r="A1005" s="188">
        <v>160842</v>
      </c>
      <c r="B1005" s="188" t="s">
        <v>1113</v>
      </c>
      <c r="C1005" s="184" t="s">
        <v>19</v>
      </c>
      <c r="D1005" s="185">
        <v>482.18</v>
      </c>
      <c r="E1005" s="185">
        <v>482.18</v>
      </c>
      <c r="F1005" s="185">
        <v>86.49</v>
      </c>
    </row>
    <row r="1006" spans="1:6" ht="28.5">
      <c r="A1006" s="188">
        <v>160844</v>
      </c>
      <c r="B1006" s="188" t="s">
        <v>1114</v>
      </c>
      <c r="C1006" s="184" t="s">
        <v>19</v>
      </c>
      <c r="D1006" s="185">
        <v>518.71</v>
      </c>
      <c r="E1006" s="185">
        <v>518.71</v>
      </c>
      <c r="F1006" s="185">
        <v>107.48</v>
      </c>
    </row>
    <row r="1007" spans="1:6" ht="28.5">
      <c r="A1007" s="188">
        <v>160845</v>
      </c>
      <c r="B1007" s="188" t="s">
        <v>1115</v>
      </c>
      <c r="C1007" s="184" t="s">
        <v>19</v>
      </c>
      <c r="D1007" s="185">
        <v>23.01</v>
      </c>
      <c r="E1007" s="185">
        <v>23.01</v>
      </c>
      <c r="F1007" s="185">
        <v>135.9</v>
      </c>
    </row>
    <row r="1008" spans="1:6" ht="28.5">
      <c r="A1008" s="188">
        <v>160846</v>
      </c>
      <c r="B1008" s="188" t="s">
        <v>1116</v>
      </c>
      <c r="C1008" s="184" t="s">
        <v>19</v>
      </c>
      <c r="D1008" s="185">
        <v>38.44</v>
      </c>
      <c r="E1008" s="185">
        <v>38.44</v>
      </c>
      <c r="F1008" s="185">
        <v>172.22</v>
      </c>
    </row>
    <row r="1009" spans="1:6" ht="28.5">
      <c r="A1009" s="188">
        <v>160847</v>
      </c>
      <c r="B1009" s="188" t="s">
        <v>1117</v>
      </c>
      <c r="C1009" s="184" t="s">
        <v>19</v>
      </c>
      <c r="D1009" s="185">
        <v>29.17</v>
      </c>
      <c r="E1009" s="185">
        <v>29.17</v>
      </c>
      <c r="F1009" s="185">
        <v>15.12</v>
      </c>
    </row>
    <row r="1010" spans="1:6" ht="28.5">
      <c r="A1010" s="188">
        <v>160848</v>
      </c>
      <c r="B1010" s="188" t="s">
        <v>1118</v>
      </c>
      <c r="C1010" s="184" t="s">
        <v>19</v>
      </c>
      <c r="D1010" s="185">
        <v>49.73</v>
      </c>
      <c r="E1010" s="185">
        <v>49.73</v>
      </c>
      <c r="F1010" s="185">
        <v>24.97</v>
      </c>
    </row>
    <row r="1011" spans="1:6" ht="28.5">
      <c r="A1011" s="188">
        <v>160851</v>
      </c>
      <c r="B1011" s="188" t="s">
        <v>1119</v>
      </c>
      <c r="C1011" s="184" t="s">
        <v>23</v>
      </c>
      <c r="D1011" s="185">
        <v>6.49</v>
      </c>
      <c r="E1011" s="185">
        <v>6.49</v>
      </c>
      <c r="F1011" s="185">
        <v>42.32</v>
      </c>
    </row>
    <row r="1012" spans="1:6" ht="28.5">
      <c r="A1012" s="188">
        <v>160864</v>
      </c>
      <c r="B1012" s="188" t="s">
        <v>1120</v>
      </c>
      <c r="C1012" s="184" t="s">
        <v>19</v>
      </c>
      <c r="D1012" s="185">
        <v>833.38</v>
      </c>
      <c r="E1012" s="185">
        <v>833.38</v>
      </c>
      <c r="F1012" s="185">
        <v>76.97</v>
      </c>
    </row>
    <row r="1013" spans="1:6" ht="28.5">
      <c r="A1013" s="188">
        <v>160865</v>
      </c>
      <c r="B1013" s="188" t="s">
        <v>1121</v>
      </c>
      <c r="C1013" s="184" t="s">
        <v>19</v>
      </c>
      <c r="D1013" s="186">
        <v>2649.65</v>
      </c>
      <c r="E1013" s="186">
        <v>2649.65</v>
      </c>
      <c r="F1013" s="185">
        <v>89.07</v>
      </c>
    </row>
    <row r="1014" spans="1:6" ht="57">
      <c r="A1014" s="188">
        <v>160866</v>
      </c>
      <c r="B1014" s="188" t="s">
        <v>1122</v>
      </c>
      <c r="C1014" s="184" t="s">
        <v>19</v>
      </c>
      <c r="D1014" s="186">
        <v>2899.27</v>
      </c>
      <c r="E1014" s="186">
        <v>2899.27</v>
      </c>
      <c r="F1014" s="185">
        <v>106.18</v>
      </c>
    </row>
    <row r="1015" spans="1:6" ht="57">
      <c r="A1015" s="188">
        <v>160867</v>
      </c>
      <c r="B1015" s="188" t="s">
        <v>1123</v>
      </c>
      <c r="C1015" s="184" t="s">
        <v>19</v>
      </c>
      <c r="D1015" s="186">
        <v>6144.18</v>
      </c>
      <c r="E1015" s="186">
        <v>6144.18</v>
      </c>
      <c r="F1015" s="185">
        <v>91.7</v>
      </c>
    </row>
    <row r="1016" spans="1:6" ht="42.75">
      <c r="A1016" s="188">
        <v>160869</v>
      </c>
      <c r="B1016" s="188" t="s">
        <v>1124</v>
      </c>
      <c r="C1016" s="184" t="s">
        <v>19</v>
      </c>
      <c r="D1016" s="185">
        <v>46.85</v>
      </c>
      <c r="E1016" s="185">
        <v>46.85</v>
      </c>
      <c r="F1016" s="185">
        <v>263.06</v>
      </c>
    </row>
    <row r="1017" spans="1:6" ht="42.75">
      <c r="A1017" s="188">
        <v>160870</v>
      </c>
      <c r="B1017" s="188" t="s">
        <v>1125</v>
      </c>
      <c r="C1017" s="184" t="s">
        <v>19</v>
      </c>
      <c r="D1017" s="185">
        <v>31.23</v>
      </c>
      <c r="E1017" s="185">
        <v>31.23</v>
      </c>
      <c r="F1017" s="185">
        <v>236.93</v>
      </c>
    </row>
    <row r="1018" spans="1:6" ht="28.5">
      <c r="A1018" s="188">
        <v>160871</v>
      </c>
      <c r="B1018" s="188" t="s">
        <v>1126</v>
      </c>
      <c r="C1018" s="184" t="s">
        <v>19</v>
      </c>
      <c r="D1018" s="185">
        <v>43.45</v>
      </c>
      <c r="E1018" s="185">
        <v>43.45</v>
      </c>
      <c r="F1018" s="185">
        <v>198.2</v>
      </c>
    </row>
    <row r="1019" spans="1:6" ht="28.5">
      <c r="A1019" s="188">
        <v>160872</v>
      </c>
      <c r="B1019" s="188" t="s">
        <v>1127</v>
      </c>
      <c r="C1019" s="184" t="s">
        <v>19</v>
      </c>
      <c r="D1019" s="185">
        <v>30.77</v>
      </c>
      <c r="E1019" s="185">
        <v>30.77</v>
      </c>
      <c r="F1019" s="185"/>
    </row>
    <row r="1020" spans="1:6" ht="28.5">
      <c r="A1020" s="188">
        <v>160873</v>
      </c>
      <c r="B1020" s="188" t="s">
        <v>1128</v>
      </c>
      <c r="C1020" s="184" t="s">
        <v>19</v>
      </c>
      <c r="D1020" s="185">
        <v>50.57</v>
      </c>
      <c r="E1020" s="185">
        <v>50.57</v>
      </c>
      <c r="F1020" s="185"/>
    </row>
    <row r="1021" spans="1:6" ht="28.5">
      <c r="A1021" s="188">
        <v>160874</v>
      </c>
      <c r="B1021" s="188" t="s">
        <v>20644</v>
      </c>
      <c r="C1021" s="184" t="s">
        <v>19</v>
      </c>
      <c r="D1021" s="185">
        <v>358.62</v>
      </c>
      <c r="E1021" s="185">
        <v>358.62</v>
      </c>
      <c r="F1021" s="185">
        <v>579.80999999999995</v>
      </c>
    </row>
    <row r="1022" spans="1:6" ht="15">
      <c r="A1022" s="187">
        <v>1610</v>
      </c>
      <c r="B1022" s="187" t="s">
        <v>1129</v>
      </c>
      <c r="C1022" s="184"/>
      <c r="D1022" s="185"/>
      <c r="E1022" s="185"/>
      <c r="F1022" s="185">
        <v>642.14</v>
      </c>
    </row>
    <row r="1023" spans="1:6" ht="99.75">
      <c r="A1023" s="188">
        <v>161001</v>
      </c>
      <c r="B1023" s="188" t="s">
        <v>21538</v>
      </c>
      <c r="C1023" s="184" t="s">
        <v>23</v>
      </c>
      <c r="D1023" s="185">
        <v>24.53</v>
      </c>
      <c r="E1023" s="185">
        <v>24.53</v>
      </c>
      <c r="F1023" s="185">
        <v>84.69</v>
      </c>
    </row>
    <row r="1024" spans="1:6" ht="99.75">
      <c r="A1024" s="188">
        <v>161002</v>
      </c>
      <c r="B1024" s="188" t="s">
        <v>21539</v>
      </c>
      <c r="C1024" s="184" t="s">
        <v>23</v>
      </c>
      <c r="D1024" s="185">
        <v>33.74</v>
      </c>
      <c r="E1024" s="185">
        <v>33.74</v>
      </c>
      <c r="F1024" s="185">
        <v>884.69</v>
      </c>
    </row>
    <row r="1025" spans="1:6" ht="99.75">
      <c r="A1025" s="188">
        <v>161003</v>
      </c>
      <c r="B1025" s="188" t="s">
        <v>21540</v>
      </c>
      <c r="C1025" s="184" t="s">
        <v>23</v>
      </c>
      <c r="D1025" s="185">
        <v>42.48</v>
      </c>
      <c r="E1025" s="185">
        <v>42.48</v>
      </c>
      <c r="F1025" s="185">
        <v>363.18</v>
      </c>
    </row>
    <row r="1026" spans="1:6" ht="99.75">
      <c r="A1026" s="188">
        <v>161004</v>
      </c>
      <c r="B1026" s="188" t="s">
        <v>21541</v>
      </c>
      <c r="C1026" s="184" t="s">
        <v>23</v>
      </c>
      <c r="D1026" s="185">
        <v>55.94</v>
      </c>
      <c r="E1026" s="185">
        <v>55.94</v>
      </c>
      <c r="F1026" s="185">
        <v>519.51</v>
      </c>
    </row>
    <row r="1027" spans="1:6" ht="99.75">
      <c r="A1027" s="188">
        <v>161005</v>
      </c>
      <c r="B1027" s="188" t="s">
        <v>21542</v>
      </c>
      <c r="C1027" s="184" t="s">
        <v>23</v>
      </c>
      <c r="D1027" s="185">
        <v>64.7</v>
      </c>
      <c r="E1027" s="185">
        <v>64.7</v>
      </c>
      <c r="F1027" s="185">
        <v>224.77</v>
      </c>
    </row>
    <row r="1028" spans="1:6" ht="99.75">
      <c r="A1028" s="188">
        <v>161006</v>
      </c>
      <c r="B1028" s="188" t="s">
        <v>21543</v>
      </c>
      <c r="C1028" s="184" t="s">
        <v>23</v>
      </c>
      <c r="D1028" s="185">
        <v>80.73</v>
      </c>
      <c r="E1028" s="185">
        <v>80.73</v>
      </c>
      <c r="F1028" s="185">
        <v>74.48</v>
      </c>
    </row>
    <row r="1029" spans="1:6" ht="99.75">
      <c r="A1029" s="188">
        <v>161007</v>
      </c>
      <c r="B1029" s="188" t="s">
        <v>21544</v>
      </c>
      <c r="C1029" s="184" t="s">
        <v>23</v>
      </c>
      <c r="D1029" s="185">
        <v>103.6</v>
      </c>
      <c r="E1029" s="185">
        <v>103.6</v>
      </c>
      <c r="F1029" s="185">
        <v>355.73</v>
      </c>
    </row>
    <row r="1030" spans="1:6" ht="99.75">
      <c r="A1030" s="188">
        <v>161008</v>
      </c>
      <c r="B1030" s="188" t="s">
        <v>21545</v>
      </c>
      <c r="C1030" s="184" t="s">
        <v>23</v>
      </c>
      <c r="D1030" s="185">
        <v>126.75</v>
      </c>
      <c r="E1030" s="185">
        <v>126.75</v>
      </c>
      <c r="F1030" s="185">
        <v>248.65</v>
      </c>
    </row>
    <row r="1031" spans="1:6" ht="99.75">
      <c r="A1031" s="188">
        <v>161009</v>
      </c>
      <c r="B1031" s="188" t="s">
        <v>21546</v>
      </c>
      <c r="C1031" s="184" t="s">
        <v>23</v>
      </c>
      <c r="D1031" s="185">
        <v>137.53</v>
      </c>
      <c r="E1031" s="185">
        <v>137.53</v>
      </c>
      <c r="F1031" s="185">
        <v>329.62</v>
      </c>
    </row>
    <row r="1032" spans="1:6" ht="28.5">
      <c r="A1032" s="188">
        <v>161010</v>
      </c>
      <c r="B1032" s="188" t="s">
        <v>21547</v>
      </c>
      <c r="C1032" s="184" t="s">
        <v>19</v>
      </c>
      <c r="D1032" s="185">
        <v>17.04</v>
      </c>
      <c r="E1032" s="185">
        <v>17.04</v>
      </c>
      <c r="F1032" s="185">
        <v>137.68</v>
      </c>
    </row>
    <row r="1033" spans="1:6" ht="28.5">
      <c r="A1033" s="188">
        <v>161011</v>
      </c>
      <c r="B1033" s="188" t="s">
        <v>21548</v>
      </c>
      <c r="C1033" s="184" t="s">
        <v>19</v>
      </c>
      <c r="D1033" s="185">
        <v>28.01</v>
      </c>
      <c r="E1033" s="185">
        <v>28.01</v>
      </c>
      <c r="F1033" s="185">
        <v>513.01</v>
      </c>
    </row>
    <row r="1034" spans="1:6" ht="42.75">
      <c r="A1034" s="188">
        <v>161012</v>
      </c>
      <c r="B1034" s="188" t="s">
        <v>21549</v>
      </c>
      <c r="C1034" s="184" t="s">
        <v>19</v>
      </c>
      <c r="D1034" s="185">
        <v>47.12</v>
      </c>
      <c r="E1034" s="185">
        <v>47.12</v>
      </c>
      <c r="F1034" s="186">
        <v>2620.4</v>
      </c>
    </row>
    <row r="1035" spans="1:6" ht="14.25">
      <c r="A1035" s="188">
        <v>161013</v>
      </c>
      <c r="B1035" s="188" t="s">
        <v>21550</v>
      </c>
      <c r="C1035" s="184" t="s">
        <v>90</v>
      </c>
      <c r="D1035" s="185">
        <v>90.19</v>
      </c>
      <c r="E1035" s="185">
        <v>90.19</v>
      </c>
      <c r="F1035" s="186">
        <v>1135.3</v>
      </c>
    </row>
    <row r="1036" spans="1:6" ht="28.5">
      <c r="A1036" s="188">
        <v>161014</v>
      </c>
      <c r="B1036" s="188" t="s">
        <v>21551</v>
      </c>
      <c r="C1036" s="184" t="s">
        <v>90</v>
      </c>
      <c r="D1036" s="185">
        <v>101.65</v>
      </c>
      <c r="E1036" s="185">
        <v>101.65</v>
      </c>
      <c r="F1036" s="185">
        <v>656.51</v>
      </c>
    </row>
    <row r="1037" spans="1:6" ht="28.5">
      <c r="A1037" s="188">
        <v>161015</v>
      </c>
      <c r="B1037" s="188" t="s">
        <v>21552</v>
      </c>
      <c r="C1037" s="184" t="s">
        <v>90</v>
      </c>
      <c r="D1037" s="185">
        <v>114.68</v>
      </c>
      <c r="E1037" s="185">
        <v>114.68</v>
      </c>
      <c r="F1037" s="185">
        <v>744.27</v>
      </c>
    </row>
    <row r="1038" spans="1:6" ht="85.5">
      <c r="A1038" s="188">
        <v>161016</v>
      </c>
      <c r="B1038" s="188" t="s">
        <v>21553</v>
      </c>
      <c r="C1038" s="184" t="s">
        <v>23</v>
      </c>
      <c r="D1038" s="185">
        <v>71.099999999999994</v>
      </c>
      <c r="E1038" s="185">
        <v>71.099999999999994</v>
      </c>
      <c r="F1038" s="186">
        <v>1135.3399999999999</v>
      </c>
    </row>
    <row r="1039" spans="1:6" ht="28.5">
      <c r="A1039" s="188">
        <v>161017</v>
      </c>
      <c r="B1039" s="188" t="s">
        <v>1130</v>
      </c>
      <c r="C1039" s="184" t="s">
        <v>20</v>
      </c>
      <c r="D1039" s="185">
        <v>275.18</v>
      </c>
      <c r="E1039" s="185">
        <v>275.18</v>
      </c>
      <c r="F1039" s="186">
        <v>1705.3</v>
      </c>
    </row>
    <row r="1040" spans="1:6" ht="28.5">
      <c r="A1040" s="188">
        <v>161018</v>
      </c>
      <c r="B1040" s="188" t="s">
        <v>1131</v>
      </c>
      <c r="C1040" s="184" t="s">
        <v>20</v>
      </c>
      <c r="D1040" s="185">
        <v>231.31</v>
      </c>
      <c r="E1040" s="185">
        <v>231.31</v>
      </c>
      <c r="F1040" s="185">
        <v>363.08</v>
      </c>
    </row>
    <row r="1041" spans="1:6" ht="28.5">
      <c r="A1041" s="188">
        <v>161019</v>
      </c>
      <c r="B1041" s="188" t="s">
        <v>1132</v>
      </c>
      <c r="C1041" s="184" t="s">
        <v>20</v>
      </c>
      <c r="D1041" s="185">
        <v>188.1</v>
      </c>
      <c r="E1041" s="185">
        <v>188.1</v>
      </c>
      <c r="F1041" s="185">
        <v>594.51</v>
      </c>
    </row>
    <row r="1042" spans="1:6" ht="15">
      <c r="A1042" s="187">
        <v>17</v>
      </c>
      <c r="B1042" s="187" t="s">
        <v>700</v>
      </c>
      <c r="C1042" s="184"/>
      <c r="D1042" s="185"/>
      <c r="E1042" s="185"/>
      <c r="F1042" s="186">
        <v>2603.83</v>
      </c>
    </row>
    <row r="1043" spans="1:6" ht="15">
      <c r="A1043" s="187">
        <v>1701</v>
      </c>
      <c r="B1043" s="187" t="s">
        <v>701</v>
      </c>
      <c r="C1043" s="184"/>
      <c r="D1043" s="185"/>
      <c r="E1043" s="185"/>
      <c r="F1043" s="186">
        <v>1023.64</v>
      </c>
    </row>
    <row r="1044" spans="1:6" ht="85.5">
      <c r="A1044" s="188">
        <v>170101</v>
      </c>
      <c r="B1044" s="188" t="s">
        <v>21169</v>
      </c>
      <c r="C1044" s="184" t="s">
        <v>19</v>
      </c>
      <c r="D1044" s="185">
        <v>637.12</v>
      </c>
      <c r="E1044" s="185">
        <v>637.12</v>
      </c>
      <c r="F1044" s="185"/>
    </row>
    <row r="1045" spans="1:6" ht="57">
      <c r="A1045" s="188">
        <v>170107</v>
      </c>
      <c r="B1045" s="188" t="s">
        <v>21170</v>
      </c>
      <c r="C1045" s="184" t="s">
        <v>19</v>
      </c>
      <c r="D1045" s="185">
        <v>910.45</v>
      </c>
      <c r="E1045" s="185">
        <v>910.45</v>
      </c>
      <c r="F1045" s="185">
        <v>598.17999999999995</v>
      </c>
    </row>
    <row r="1046" spans="1:6" ht="28.5">
      <c r="A1046" s="188">
        <v>170110</v>
      </c>
      <c r="B1046" s="188" t="s">
        <v>21171</v>
      </c>
      <c r="C1046" s="184" t="s">
        <v>19</v>
      </c>
      <c r="D1046" s="185">
        <v>75.959999999999994</v>
      </c>
      <c r="E1046" s="185">
        <v>75.959999999999994</v>
      </c>
      <c r="F1046" s="185">
        <v>424.01</v>
      </c>
    </row>
    <row r="1047" spans="1:6" ht="71.25">
      <c r="A1047" s="188">
        <v>170114</v>
      </c>
      <c r="B1047" s="188" t="s">
        <v>21172</v>
      </c>
      <c r="C1047" s="184" t="s">
        <v>19</v>
      </c>
      <c r="D1047" s="186">
        <v>1078.75</v>
      </c>
      <c r="E1047" s="186">
        <v>1078.75</v>
      </c>
      <c r="F1047" s="185">
        <v>24.34</v>
      </c>
    </row>
    <row r="1048" spans="1:6" ht="71.25">
      <c r="A1048" s="188">
        <v>170115</v>
      </c>
      <c r="B1048" s="188" t="s">
        <v>21173</v>
      </c>
      <c r="C1048" s="184" t="s">
        <v>19</v>
      </c>
      <c r="D1048" s="185">
        <v>355.12</v>
      </c>
      <c r="E1048" s="185">
        <v>355.12</v>
      </c>
      <c r="F1048" s="186">
        <v>1994.82</v>
      </c>
    </row>
    <row r="1049" spans="1:6" ht="71.25">
      <c r="A1049" s="188">
        <v>170116</v>
      </c>
      <c r="B1049" s="188" t="s">
        <v>21174</v>
      </c>
      <c r="C1049" s="184" t="s">
        <v>19</v>
      </c>
      <c r="D1049" s="185">
        <v>583.69000000000005</v>
      </c>
      <c r="E1049" s="185">
        <v>583.69000000000005</v>
      </c>
      <c r="F1049" s="185"/>
    </row>
    <row r="1050" spans="1:6" ht="85.5">
      <c r="A1050" s="188">
        <v>170117</v>
      </c>
      <c r="B1050" s="188" t="s">
        <v>21175</v>
      </c>
      <c r="C1050" s="184" t="s">
        <v>19</v>
      </c>
      <c r="D1050" s="185">
        <v>243.94</v>
      </c>
      <c r="E1050" s="185">
        <v>243.94</v>
      </c>
      <c r="F1050" s="185">
        <v>183.95</v>
      </c>
    </row>
    <row r="1051" spans="1:6" ht="28.5">
      <c r="A1051" s="188">
        <v>170119</v>
      </c>
      <c r="B1051" s="188" t="s">
        <v>21176</v>
      </c>
      <c r="C1051" s="184" t="s">
        <v>19</v>
      </c>
      <c r="D1051" s="185">
        <v>69.95</v>
      </c>
      <c r="E1051" s="185">
        <v>69.95</v>
      </c>
      <c r="F1051" s="185">
        <v>117.9</v>
      </c>
    </row>
    <row r="1052" spans="1:6" ht="85.5">
      <c r="A1052" s="188">
        <v>170120</v>
      </c>
      <c r="B1052" s="188" t="s">
        <v>21177</v>
      </c>
      <c r="C1052" s="184" t="s">
        <v>19</v>
      </c>
      <c r="D1052" s="185">
        <v>382.25</v>
      </c>
      <c r="E1052" s="185">
        <v>382.25</v>
      </c>
      <c r="F1052" s="185">
        <v>103.98</v>
      </c>
    </row>
    <row r="1053" spans="1:6" ht="71.25">
      <c r="A1053" s="188">
        <v>170121</v>
      </c>
      <c r="B1053" s="188" t="s">
        <v>21178</v>
      </c>
      <c r="C1053" s="184" t="s">
        <v>19</v>
      </c>
      <c r="D1053" s="185">
        <v>322.42</v>
      </c>
      <c r="E1053" s="185">
        <v>322.42</v>
      </c>
      <c r="F1053" s="185">
        <v>189.16</v>
      </c>
    </row>
    <row r="1054" spans="1:6" ht="71.25">
      <c r="A1054" s="188">
        <v>170122</v>
      </c>
      <c r="B1054" s="188" t="s">
        <v>21179</v>
      </c>
      <c r="C1054" s="184" t="s">
        <v>19</v>
      </c>
      <c r="D1054" s="185">
        <v>335.19</v>
      </c>
      <c r="E1054" s="185">
        <v>335.19</v>
      </c>
      <c r="F1054" s="185">
        <v>48.7</v>
      </c>
    </row>
    <row r="1055" spans="1:6" ht="42.75">
      <c r="A1055" s="188">
        <v>170123</v>
      </c>
      <c r="B1055" s="188" t="s">
        <v>21180</v>
      </c>
      <c r="C1055" s="184" t="s">
        <v>19</v>
      </c>
      <c r="D1055" s="185">
        <v>144.52000000000001</v>
      </c>
      <c r="E1055" s="185">
        <v>144.52000000000001</v>
      </c>
      <c r="F1055" s="185">
        <v>117.9</v>
      </c>
    </row>
    <row r="1056" spans="1:6" ht="71.25">
      <c r="A1056" s="188">
        <v>170124</v>
      </c>
      <c r="B1056" s="188" t="s">
        <v>21181</v>
      </c>
      <c r="C1056" s="184" t="s">
        <v>19</v>
      </c>
      <c r="D1056" s="185">
        <v>584.19000000000005</v>
      </c>
      <c r="E1056" s="185">
        <v>584.19000000000005</v>
      </c>
      <c r="F1056" s="185">
        <v>219.51</v>
      </c>
    </row>
    <row r="1057" spans="1:6" ht="99.75">
      <c r="A1057" s="188">
        <v>170126</v>
      </c>
      <c r="B1057" s="188" t="s">
        <v>21182</v>
      </c>
      <c r="C1057" s="184" t="s">
        <v>19</v>
      </c>
      <c r="D1057" s="186">
        <v>3790.23</v>
      </c>
      <c r="E1057" s="186">
        <v>3790.23</v>
      </c>
      <c r="F1057" s="185">
        <v>104.47</v>
      </c>
    </row>
    <row r="1058" spans="1:6" ht="99.75">
      <c r="A1058" s="188">
        <v>170128</v>
      </c>
      <c r="B1058" s="188" t="s">
        <v>21183</v>
      </c>
      <c r="C1058" s="184" t="s">
        <v>19</v>
      </c>
      <c r="D1058" s="186">
        <v>1539.95</v>
      </c>
      <c r="E1058" s="186">
        <v>1539.95</v>
      </c>
      <c r="F1058" s="185">
        <v>113.52</v>
      </c>
    </row>
    <row r="1059" spans="1:6" ht="99.75">
      <c r="A1059" s="188">
        <v>170129</v>
      </c>
      <c r="B1059" s="188" t="s">
        <v>21184</v>
      </c>
      <c r="C1059" s="184" t="s">
        <v>19</v>
      </c>
      <c r="D1059" s="185">
        <v>735.43</v>
      </c>
      <c r="E1059" s="185">
        <v>735.43</v>
      </c>
      <c r="F1059" s="185">
        <v>62.96</v>
      </c>
    </row>
    <row r="1060" spans="1:6" ht="85.5">
      <c r="A1060" s="188">
        <v>170130</v>
      </c>
      <c r="B1060" s="188" t="s">
        <v>21185</v>
      </c>
      <c r="C1060" s="184" t="s">
        <v>19</v>
      </c>
      <c r="D1060" s="185">
        <v>930.77</v>
      </c>
      <c r="E1060" s="185">
        <v>930.77</v>
      </c>
      <c r="F1060" s="185">
        <v>53.72</v>
      </c>
    </row>
    <row r="1061" spans="1:6" ht="85.5">
      <c r="A1061" s="188">
        <v>170132</v>
      </c>
      <c r="B1061" s="188" t="s">
        <v>21186</v>
      </c>
      <c r="C1061" s="184" t="s">
        <v>19</v>
      </c>
      <c r="D1061" s="186">
        <v>2132.0100000000002</v>
      </c>
      <c r="E1061" s="186">
        <v>2132.0100000000002</v>
      </c>
      <c r="F1061" s="185">
        <v>62.7</v>
      </c>
    </row>
    <row r="1062" spans="1:6" ht="71.25">
      <c r="A1062" s="188">
        <v>170133</v>
      </c>
      <c r="B1062" s="188" t="s">
        <v>21187</v>
      </c>
      <c r="C1062" s="184" t="s">
        <v>19</v>
      </c>
      <c r="D1062" s="185">
        <v>375.2</v>
      </c>
      <c r="E1062" s="185">
        <v>375.2</v>
      </c>
      <c r="F1062" s="185">
        <v>78.47</v>
      </c>
    </row>
    <row r="1063" spans="1:6" ht="71.25">
      <c r="A1063" s="188">
        <v>170134</v>
      </c>
      <c r="B1063" s="188" t="s">
        <v>21188</v>
      </c>
      <c r="C1063" s="184" t="s">
        <v>19</v>
      </c>
      <c r="D1063" s="185">
        <v>817.53</v>
      </c>
      <c r="E1063" s="185">
        <v>817.53</v>
      </c>
      <c r="F1063" s="185">
        <v>101.26</v>
      </c>
    </row>
    <row r="1064" spans="1:6" ht="99.75">
      <c r="A1064" s="188">
        <v>170135</v>
      </c>
      <c r="B1064" s="188" t="s">
        <v>21189</v>
      </c>
      <c r="C1064" s="184" t="s">
        <v>19</v>
      </c>
      <c r="D1064" s="186">
        <v>3907.29</v>
      </c>
      <c r="E1064" s="186">
        <v>3907.29</v>
      </c>
      <c r="F1064" s="185">
        <v>118.13</v>
      </c>
    </row>
    <row r="1065" spans="1:6" ht="99.75">
      <c r="A1065" s="188">
        <v>170136</v>
      </c>
      <c r="B1065" s="188" t="s">
        <v>21190</v>
      </c>
      <c r="C1065" s="184" t="s">
        <v>19</v>
      </c>
      <c r="D1065" s="186">
        <v>1206.78</v>
      </c>
      <c r="E1065" s="186">
        <v>1206.78</v>
      </c>
      <c r="F1065" s="185">
        <v>192.72</v>
      </c>
    </row>
    <row r="1066" spans="1:6" ht="15">
      <c r="A1066" s="187">
        <v>1702</v>
      </c>
      <c r="B1066" s="187" t="s">
        <v>702</v>
      </c>
      <c r="C1066" s="184"/>
      <c r="D1066" s="185"/>
      <c r="E1066" s="185"/>
      <c r="F1066" s="185">
        <v>438.71</v>
      </c>
    </row>
    <row r="1067" spans="1:6" ht="42.75">
      <c r="A1067" s="188">
        <v>170205</v>
      </c>
      <c r="B1067" s="188" t="s">
        <v>21554</v>
      </c>
      <c r="C1067" s="184" t="s">
        <v>20</v>
      </c>
      <c r="D1067" s="185">
        <v>718.15</v>
      </c>
      <c r="E1067" s="185">
        <v>718.15</v>
      </c>
      <c r="F1067" s="185">
        <v>575.45000000000005</v>
      </c>
    </row>
    <row r="1068" spans="1:6" ht="57">
      <c r="A1068" s="188">
        <v>170220</v>
      </c>
      <c r="B1068" s="188" t="s">
        <v>21555</v>
      </c>
      <c r="C1068" s="184" t="s">
        <v>20</v>
      </c>
      <c r="D1068" s="185">
        <v>544.71</v>
      </c>
      <c r="E1068" s="185">
        <v>544.71</v>
      </c>
      <c r="F1068" s="185">
        <v>119.24</v>
      </c>
    </row>
    <row r="1069" spans="1:6" ht="28.5">
      <c r="A1069" s="188">
        <v>170221</v>
      </c>
      <c r="B1069" s="188" t="s">
        <v>412</v>
      </c>
      <c r="C1069" s="184" t="s">
        <v>20</v>
      </c>
      <c r="D1069" s="185">
        <v>45.58</v>
      </c>
      <c r="E1069" s="185">
        <v>45.58</v>
      </c>
      <c r="F1069" s="185">
        <v>123.76</v>
      </c>
    </row>
    <row r="1070" spans="1:6" ht="99.75">
      <c r="A1070" s="188">
        <v>170222</v>
      </c>
      <c r="B1070" s="188" t="s">
        <v>21556</v>
      </c>
      <c r="C1070" s="184" t="s">
        <v>19</v>
      </c>
      <c r="D1070" s="186">
        <v>1375.11</v>
      </c>
      <c r="E1070" s="186">
        <v>1375.11</v>
      </c>
      <c r="F1070" s="185">
        <v>164.95</v>
      </c>
    </row>
    <row r="1071" spans="1:6" ht="15">
      <c r="A1071" s="187">
        <v>1703</v>
      </c>
      <c r="B1071" s="187" t="s">
        <v>703</v>
      </c>
      <c r="C1071" s="184"/>
      <c r="D1071" s="185"/>
      <c r="E1071" s="185"/>
      <c r="F1071" s="185">
        <v>226.58</v>
      </c>
    </row>
    <row r="1072" spans="1:6" ht="42.75">
      <c r="A1072" s="188">
        <v>170304</v>
      </c>
      <c r="B1072" s="188" t="s">
        <v>20986</v>
      </c>
      <c r="C1072" s="184" t="s">
        <v>19</v>
      </c>
      <c r="D1072" s="185">
        <v>284.67</v>
      </c>
      <c r="E1072" s="185">
        <v>284.67</v>
      </c>
      <c r="F1072" s="185">
        <v>239.85</v>
      </c>
    </row>
    <row r="1073" spans="1:6" ht="28.5">
      <c r="A1073" s="188">
        <v>170306</v>
      </c>
      <c r="B1073" s="188" t="s">
        <v>20987</v>
      </c>
      <c r="C1073" s="184" t="s">
        <v>19</v>
      </c>
      <c r="D1073" s="185">
        <v>218.88</v>
      </c>
      <c r="E1073" s="185">
        <v>218.88</v>
      </c>
      <c r="F1073" s="185">
        <v>86.27</v>
      </c>
    </row>
    <row r="1074" spans="1:6" ht="28.5">
      <c r="A1074" s="188">
        <v>170309</v>
      </c>
      <c r="B1074" s="188" t="s">
        <v>20988</v>
      </c>
      <c r="C1074" s="184" t="s">
        <v>19</v>
      </c>
      <c r="D1074" s="185">
        <v>144.6</v>
      </c>
      <c r="E1074" s="185">
        <v>144.6</v>
      </c>
      <c r="F1074" s="185">
        <v>100.57</v>
      </c>
    </row>
    <row r="1075" spans="1:6" ht="28.5">
      <c r="A1075" s="188">
        <v>170310</v>
      </c>
      <c r="B1075" s="188" t="s">
        <v>21191</v>
      </c>
      <c r="C1075" s="184" t="s">
        <v>19</v>
      </c>
      <c r="D1075" s="185">
        <v>231.52</v>
      </c>
      <c r="E1075" s="185">
        <v>231.52</v>
      </c>
      <c r="F1075" s="185">
        <v>119.62</v>
      </c>
    </row>
    <row r="1076" spans="1:6" ht="28.5">
      <c r="A1076" s="188">
        <v>170311</v>
      </c>
      <c r="B1076" s="188" t="s">
        <v>20989</v>
      </c>
      <c r="C1076" s="184" t="s">
        <v>19</v>
      </c>
      <c r="D1076" s="185">
        <v>57.13</v>
      </c>
      <c r="E1076" s="185">
        <v>57.13</v>
      </c>
      <c r="F1076" s="185">
        <v>176.37</v>
      </c>
    </row>
    <row r="1077" spans="1:6" ht="28.5">
      <c r="A1077" s="188">
        <v>170313</v>
      </c>
      <c r="B1077" s="188" t="s">
        <v>20990</v>
      </c>
      <c r="C1077" s="184" t="s">
        <v>19</v>
      </c>
      <c r="D1077" s="185">
        <v>218.88</v>
      </c>
      <c r="E1077" s="185">
        <v>218.88</v>
      </c>
      <c r="F1077" s="185">
        <v>211.05</v>
      </c>
    </row>
    <row r="1078" spans="1:6" ht="28.5">
      <c r="A1078" s="188">
        <v>170315</v>
      </c>
      <c r="B1078" s="188" t="s">
        <v>20991</v>
      </c>
      <c r="C1078" s="184" t="s">
        <v>19</v>
      </c>
      <c r="D1078" s="185">
        <v>376.89</v>
      </c>
      <c r="E1078" s="185">
        <v>376.89</v>
      </c>
      <c r="F1078" s="185">
        <v>306.7</v>
      </c>
    </row>
    <row r="1079" spans="1:6" ht="42.75">
      <c r="A1079" s="188">
        <v>170316</v>
      </c>
      <c r="B1079" s="188" t="s">
        <v>413</v>
      </c>
      <c r="C1079" s="184" t="s">
        <v>19</v>
      </c>
      <c r="D1079" s="185">
        <v>145</v>
      </c>
      <c r="E1079" s="185">
        <v>145</v>
      </c>
      <c r="F1079" s="185">
        <v>473.7</v>
      </c>
    </row>
    <row r="1080" spans="1:6" ht="42.75">
      <c r="A1080" s="188">
        <v>170317</v>
      </c>
      <c r="B1080" s="188" t="s">
        <v>414</v>
      </c>
      <c r="C1080" s="184" t="s">
        <v>19</v>
      </c>
      <c r="D1080" s="185">
        <v>162.74</v>
      </c>
      <c r="E1080" s="185">
        <v>162.74</v>
      </c>
      <c r="F1080" s="185">
        <v>619.33000000000004</v>
      </c>
    </row>
    <row r="1081" spans="1:6" ht="42.75">
      <c r="A1081" s="188">
        <v>170318</v>
      </c>
      <c r="B1081" s="188" t="s">
        <v>20992</v>
      </c>
      <c r="C1081" s="184" t="s">
        <v>19</v>
      </c>
      <c r="D1081" s="185">
        <v>70.38</v>
      </c>
      <c r="E1081" s="185">
        <v>70.38</v>
      </c>
      <c r="F1081" s="185">
        <v>423.74</v>
      </c>
    </row>
    <row r="1082" spans="1:6" ht="28.5">
      <c r="A1082" s="188">
        <v>170319</v>
      </c>
      <c r="B1082" s="188" t="s">
        <v>20993</v>
      </c>
      <c r="C1082" s="184" t="s">
        <v>19</v>
      </c>
      <c r="D1082" s="185">
        <v>67.36</v>
      </c>
      <c r="E1082" s="185">
        <v>67.36</v>
      </c>
      <c r="F1082" s="185">
        <v>451.71</v>
      </c>
    </row>
    <row r="1083" spans="1:6" ht="28.5">
      <c r="A1083" s="188">
        <v>170320</v>
      </c>
      <c r="B1083" s="188" t="s">
        <v>20994</v>
      </c>
      <c r="C1083" s="184" t="s">
        <v>19</v>
      </c>
      <c r="D1083" s="185">
        <v>69.319999999999993</v>
      </c>
      <c r="E1083" s="185">
        <v>69.319999999999993</v>
      </c>
      <c r="F1083" s="185">
        <v>11.34</v>
      </c>
    </row>
    <row r="1084" spans="1:6" ht="28.5">
      <c r="A1084" s="188">
        <v>170321</v>
      </c>
      <c r="B1084" s="188" t="s">
        <v>20995</v>
      </c>
      <c r="C1084" s="184" t="s">
        <v>19</v>
      </c>
      <c r="D1084" s="185">
        <v>95.81</v>
      </c>
      <c r="E1084" s="185">
        <v>95.81</v>
      </c>
      <c r="F1084" s="185">
        <v>12.67</v>
      </c>
    </row>
    <row r="1085" spans="1:6" ht="28.5">
      <c r="A1085" s="188">
        <v>170322</v>
      </c>
      <c r="B1085" s="188" t="s">
        <v>20996</v>
      </c>
      <c r="C1085" s="184" t="s">
        <v>19</v>
      </c>
      <c r="D1085" s="185">
        <v>135.69999999999999</v>
      </c>
      <c r="E1085" s="185">
        <v>135.69999999999999</v>
      </c>
      <c r="F1085" s="185">
        <v>81.61</v>
      </c>
    </row>
    <row r="1086" spans="1:6" ht="28.5">
      <c r="A1086" s="188">
        <v>170323</v>
      </c>
      <c r="B1086" s="188" t="s">
        <v>20997</v>
      </c>
      <c r="C1086" s="184" t="s">
        <v>19</v>
      </c>
      <c r="D1086" s="185">
        <v>186.55</v>
      </c>
      <c r="E1086" s="185">
        <v>186.55</v>
      </c>
      <c r="F1086" s="185">
        <v>19.87</v>
      </c>
    </row>
    <row r="1087" spans="1:6" ht="28.5">
      <c r="A1087" s="188">
        <v>170324</v>
      </c>
      <c r="B1087" s="188" t="s">
        <v>20998</v>
      </c>
      <c r="C1087" s="184" t="s">
        <v>19</v>
      </c>
      <c r="D1087" s="185">
        <v>300.89</v>
      </c>
      <c r="E1087" s="185">
        <v>300.89</v>
      </c>
      <c r="F1087" s="185">
        <v>322.01</v>
      </c>
    </row>
    <row r="1088" spans="1:6" ht="28.5">
      <c r="A1088" s="188">
        <v>170325</v>
      </c>
      <c r="B1088" s="188" t="s">
        <v>20999</v>
      </c>
      <c r="C1088" s="184" t="s">
        <v>19</v>
      </c>
      <c r="D1088" s="185">
        <v>440.84</v>
      </c>
      <c r="E1088" s="185">
        <v>440.84</v>
      </c>
      <c r="F1088" s="185">
        <v>536.32000000000005</v>
      </c>
    </row>
    <row r="1089" spans="1:6" ht="28.5">
      <c r="A1089" s="188">
        <v>170326</v>
      </c>
      <c r="B1089" s="188" t="s">
        <v>21000</v>
      </c>
      <c r="C1089" s="184" t="s">
        <v>19</v>
      </c>
      <c r="D1089" s="185">
        <v>640.19000000000005</v>
      </c>
      <c r="E1089" s="185">
        <v>640.19000000000005</v>
      </c>
      <c r="F1089" s="185">
        <v>541.11</v>
      </c>
    </row>
    <row r="1090" spans="1:6" ht="42.75">
      <c r="A1090" s="188">
        <v>170327</v>
      </c>
      <c r="B1090" s="188" t="s">
        <v>415</v>
      </c>
      <c r="C1090" s="184" t="s">
        <v>19</v>
      </c>
      <c r="D1090" s="185">
        <v>134.83000000000001</v>
      </c>
      <c r="E1090" s="185">
        <v>134.83000000000001</v>
      </c>
      <c r="F1090" s="185">
        <v>746.73</v>
      </c>
    </row>
    <row r="1091" spans="1:6" ht="42.75">
      <c r="A1091" s="188">
        <v>170328</v>
      </c>
      <c r="B1091" s="188" t="s">
        <v>416</v>
      </c>
      <c r="C1091" s="184" t="s">
        <v>19</v>
      </c>
      <c r="D1091" s="185">
        <v>143.37</v>
      </c>
      <c r="E1091" s="185">
        <v>143.37</v>
      </c>
      <c r="F1091" s="185">
        <v>988.44</v>
      </c>
    </row>
    <row r="1092" spans="1:6" ht="42.75">
      <c r="A1092" s="188">
        <v>170329</v>
      </c>
      <c r="B1092" s="188" t="s">
        <v>417</v>
      </c>
      <c r="C1092" s="184" t="s">
        <v>19</v>
      </c>
      <c r="D1092" s="185">
        <v>182.65</v>
      </c>
      <c r="E1092" s="185">
        <v>182.65</v>
      </c>
      <c r="F1092" s="185"/>
    </row>
    <row r="1093" spans="1:6" ht="42.75">
      <c r="A1093" s="188">
        <v>170330</v>
      </c>
      <c r="B1093" s="188" t="s">
        <v>418</v>
      </c>
      <c r="C1093" s="184" t="s">
        <v>19</v>
      </c>
      <c r="D1093" s="185">
        <v>223.81</v>
      </c>
      <c r="E1093" s="185">
        <v>223.81</v>
      </c>
      <c r="F1093" s="185">
        <v>202.07</v>
      </c>
    </row>
    <row r="1094" spans="1:6" ht="42.75">
      <c r="A1094" s="188">
        <v>170331</v>
      </c>
      <c r="B1094" s="188" t="s">
        <v>21192</v>
      </c>
      <c r="C1094" s="184" t="s">
        <v>19</v>
      </c>
      <c r="D1094" s="185">
        <v>241.78</v>
      </c>
      <c r="E1094" s="185">
        <v>241.78</v>
      </c>
      <c r="F1094" s="185">
        <v>653.15</v>
      </c>
    </row>
    <row r="1095" spans="1:6" ht="42.75">
      <c r="A1095" s="188">
        <v>170345</v>
      </c>
      <c r="B1095" s="188" t="s">
        <v>21001</v>
      </c>
      <c r="C1095" s="184" t="s">
        <v>19</v>
      </c>
      <c r="D1095" s="185">
        <v>406.67</v>
      </c>
      <c r="E1095" s="185">
        <v>406.67</v>
      </c>
      <c r="F1095" s="186">
        <v>1795.7</v>
      </c>
    </row>
    <row r="1096" spans="1:6" ht="57">
      <c r="A1096" s="188">
        <v>170346</v>
      </c>
      <c r="B1096" s="188" t="s">
        <v>21002</v>
      </c>
      <c r="C1096" s="184" t="s">
        <v>19</v>
      </c>
      <c r="D1096" s="185">
        <v>406.67</v>
      </c>
      <c r="E1096" s="185">
        <v>406.67</v>
      </c>
      <c r="F1096" s="186">
        <v>1795.7</v>
      </c>
    </row>
    <row r="1097" spans="1:6" ht="28.5">
      <c r="A1097" s="188">
        <v>170347</v>
      </c>
      <c r="B1097" s="188" t="s">
        <v>21003</v>
      </c>
      <c r="C1097" s="184" t="s">
        <v>19</v>
      </c>
      <c r="D1097" s="185">
        <v>13.36</v>
      </c>
      <c r="E1097" s="185">
        <v>13.36</v>
      </c>
      <c r="F1097" s="186">
        <v>2505.61</v>
      </c>
    </row>
    <row r="1098" spans="1:6" ht="28.5">
      <c r="A1098" s="188">
        <v>170348</v>
      </c>
      <c r="B1098" s="188" t="s">
        <v>21004</v>
      </c>
      <c r="C1098" s="184" t="s">
        <v>19</v>
      </c>
      <c r="D1098" s="185">
        <v>19.45</v>
      </c>
      <c r="E1098" s="185">
        <v>19.45</v>
      </c>
      <c r="F1098" s="186">
        <v>5954.31</v>
      </c>
    </row>
    <row r="1099" spans="1:6" ht="28.5">
      <c r="A1099" s="188">
        <v>170349</v>
      </c>
      <c r="B1099" s="188" t="s">
        <v>21005</v>
      </c>
      <c r="C1099" s="184" t="s">
        <v>19</v>
      </c>
      <c r="D1099" s="185">
        <v>86.3</v>
      </c>
      <c r="E1099" s="185">
        <v>86.3</v>
      </c>
      <c r="F1099" s="186">
        <v>2748.06</v>
      </c>
    </row>
    <row r="1100" spans="1:6" ht="28.5">
      <c r="A1100" s="188">
        <v>170350</v>
      </c>
      <c r="B1100" s="188" t="s">
        <v>21006</v>
      </c>
      <c r="C1100" s="184" t="s">
        <v>19</v>
      </c>
      <c r="D1100" s="185">
        <v>24.51</v>
      </c>
      <c r="E1100" s="185">
        <v>24.51</v>
      </c>
      <c r="F1100" s="185">
        <v>606.61</v>
      </c>
    </row>
    <row r="1101" spans="1:6" ht="28.5">
      <c r="A1101" s="188">
        <v>170351</v>
      </c>
      <c r="B1101" s="188" t="s">
        <v>21007</v>
      </c>
      <c r="C1101" s="184" t="s">
        <v>19</v>
      </c>
      <c r="D1101" s="185">
        <v>439.29</v>
      </c>
      <c r="E1101" s="185">
        <v>439.29</v>
      </c>
      <c r="F1101" s="186">
        <v>2143.23</v>
      </c>
    </row>
    <row r="1102" spans="1:6" ht="57">
      <c r="A1102" s="188">
        <v>170352</v>
      </c>
      <c r="B1102" s="188" t="s">
        <v>21008</v>
      </c>
      <c r="C1102" s="184" t="s">
        <v>19</v>
      </c>
      <c r="D1102" s="185">
        <v>576.27</v>
      </c>
      <c r="E1102" s="185">
        <v>576.27</v>
      </c>
      <c r="F1102" s="186">
        <v>2128.37</v>
      </c>
    </row>
    <row r="1103" spans="1:6" ht="42.75">
      <c r="A1103" s="188">
        <v>170353</v>
      </c>
      <c r="B1103" s="188" t="s">
        <v>21009</v>
      </c>
      <c r="C1103" s="184" t="s">
        <v>19</v>
      </c>
      <c r="D1103" s="185">
        <v>534.21</v>
      </c>
      <c r="E1103" s="185">
        <v>534.21</v>
      </c>
      <c r="F1103" s="186">
        <v>3919.58</v>
      </c>
    </row>
    <row r="1104" spans="1:6" ht="28.5">
      <c r="A1104" s="188">
        <v>170354</v>
      </c>
      <c r="B1104" s="188" t="s">
        <v>21010</v>
      </c>
      <c r="C1104" s="184" t="s">
        <v>19</v>
      </c>
      <c r="D1104" s="186">
        <v>1392.07</v>
      </c>
      <c r="E1104" s="186">
        <v>1392.07</v>
      </c>
      <c r="F1104" s="185">
        <v>338.35</v>
      </c>
    </row>
    <row r="1105" spans="1:6" ht="42.75">
      <c r="A1105" s="188">
        <v>170357</v>
      </c>
      <c r="B1105" s="188" t="s">
        <v>21011</v>
      </c>
      <c r="C1105" s="184" t="s">
        <v>19</v>
      </c>
      <c r="D1105" s="186">
        <v>1113.0999999999999</v>
      </c>
      <c r="E1105" s="186">
        <v>1113.0999999999999</v>
      </c>
      <c r="F1105" s="185">
        <v>79.680000000000007</v>
      </c>
    </row>
    <row r="1106" spans="1:6" ht="28.5">
      <c r="A1106" s="188">
        <v>170361</v>
      </c>
      <c r="B1106" s="188" t="s">
        <v>21012</v>
      </c>
      <c r="C1106" s="184" t="s">
        <v>19</v>
      </c>
      <c r="D1106" s="185">
        <v>114.15</v>
      </c>
      <c r="E1106" s="185">
        <v>114.15</v>
      </c>
      <c r="F1106" s="186">
        <v>4216.34</v>
      </c>
    </row>
    <row r="1107" spans="1:6" ht="28.5">
      <c r="A1107" s="188">
        <v>170362</v>
      </c>
      <c r="B1107" s="188" t="s">
        <v>21013</v>
      </c>
      <c r="C1107" s="184" t="s">
        <v>19</v>
      </c>
      <c r="D1107" s="185">
        <v>140.16999999999999</v>
      </c>
      <c r="E1107" s="185">
        <v>140.16999999999999</v>
      </c>
      <c r="F1107" s="185">
        <v>483.76</v>
      </c>
    </row>
    <row r="1108" spans="1:6" ht="28.5">
      <c r="A1108" s="188">
        <v>170363</v>
      </c>
      <c r="B1108" s="188" t="s">
        <v>21014</v>
      </c>
      <c r="C1108" s="184" t="s">
        <v>19</v>
      </c>
      <c r="D1108" s="185">
        <v>159.27000000000001</v>
      </c>
      <c r="E1108" s="185">
        <v>159.27000000000001</v>
      </c>
      <c r="F1108" s="186">
        <v>1963.09</v>
      </c>
    </row>
    <row r="1109" spans="1:6" ht="28.5">
      <c r="A1109" s="188">
        <v>170364</v>
      </c>
      <c r="B1109" s="188" t="s">
        <v>21015</v>
      </c>
      <c r="C1109" s="184" t="s">
        <v>19</v>
      </c>
      <c r="D1109" s="185">
        <v>255.6</v>
      </c>
      <c r="E1109" s="185">
        <v>255.6</v>
      </c>
      <c r="F1109" s="186">
        <v>3370.61</v>
      </c>
    </row>
    <row r="1110" spans="1:6" ht="28.5">
      <c r="A1110" s="188">
        <v>170365</v>
      </c>
      <c r="B1110" s="188" t="s">
        <v>21016</v>
      </c>
      <c r="C1110" s="184" t="s">
        <v>19</v>
      </c>
      <c r="D1110" s="185">
        <v>301.88</v>
      </c>
      <c r="E1110" s="185">
        <v>301.88</v>
      </c>
      <c r="F1110" s="186">
        <v>2208.2199999999998</v>
      </c>
    </row>
    <row r="1111" spans="1:6" ht="28.5">
      <c r="A1111" s="188">
        <v>170366</v>
      </c>
      <c r="B1111" s="188" t="s">
        <v>21017</v>
      </c>
      <c r="C1111" s="184" t="s">
        <v>19</v>
      </c>
      <c r="D1111" s="185">
        <v>444.63</v>
      </c>
      <c r="E1111" s="185">
        <v>444.63</v>
      </c>
      <c r="F1111" s="186">
        <v>2990.29</v>
      </c>
    </row>
    <row r="1112" spans="1:6" ht="28.5">
      <c r="A1112" s="188">
        <v>170367</v>
      </c>
      <c r="B1112" s="188" t="s">
        <v>21018</v>
      </c>
      <c r="C1112" s="184" t="s">
        <v>19</v>
      </c>
      <c r="D1112" s="185">
        <v>715.45</v>
      </c>
      <c r="E1112" s="185">
        <v>715.45</v>
      </c>
      <c r="F1112" s="185">
        <v>57.02</v>
      </c>
    </row>
    <row r="1113" spans="1:6" ht="28.5">
      <c r="A1113" s="188">
        <v>170368</v>
      </c>
      <c r="B1113" s="188" t="s">
        <v>21019</v>
      </c>
      <c r="C1113" s="184" t="s">
        <v>19</v>
      </c>
      <c r="D1113" s="185">
        <v>940.27</v>
      </c>
      <c r="E1113" s="185">
        <v>940.27</v>
      </c>
      <c r="F1113" s="185">
        <v>25.88</v>
      </c>
    </row>
    <row r="1114" spans="1:6" ht="28.5">
      <c r="A1114" s="188">
        <v>170369</v>
      </c>
      <c r="B1114" s="188" t="s">
        <v>21020</v>
      </c>
      <c r="C1114" s="184" t="s">
        <v>19</v>
      </c>
      <c r="D1114" s="185">
        <v>90.65</v>
      </c>
      <c r="E1114" s="185">
        <v>90.65</v>
      </c>
      <c r="F1114" s="185">
        <v>711.25</v>
      </c>
    </row>
    <row r="1115" spans="1:6" ht="28.5">
      <c r="A1115" s="188">
        <v>170370</v>
      </c>
      <c r="B1115" s="188" t="s">
        <v>21021</v>
      </c>
      <c r="C1115" s="184" t="s">
        <v>19</v>
      </c>
      <c r="D1115" s="185">
        <v>102.07</v>
      </c>
      <c r="E1115" s="185">
        <v>102.07</v>
      </c>
      <c r="F1115" s="185">
        <v>881.45</v>
      </c>
    </row>
    <row r="1116" spans="1:6" ht="28.5">
      <c r="A1116" s="188">
        <v>170371</v>
      </c>
      <c r="B1116" s="188" t="s">
        <v>21022</v>
      </c>
      <c r="C1116" s="184" t="s">
        <v>19</v>
      </c>
      <c r="D1116" s="185">
        <v>124.2</v>
      </c>
      <c r="E1116" s="185">
        <v>124.2</v>
      </c>
      <c r="F1116" s="185">
        <v>167.68</v>
      </c>
    </row>
    <row r="1117" spans="1:6" ht="28.5">
      <c r="A1117" s="188">
        <v>170372</v>
      </c>
      <c r="B1117" s="188" t="s">
        <v>21023</v>
      </c>
      <c r="C1117" s="184" t="s">
        <v>19</v>
      </c>
      <c r="D1117" s="185">
        <v>186.29</v>
      </c>
      <c r="E1117" s="185">
        <v>186.29</v>
      </c>
      <c r="F1117" s="186">
        <v>1752.82</v>
      </c>
    </row>
    <row r="1118" spans="1:6" ht="28.5">
      <c r="A1118" s="188">
        <v>170373</v>
      </c>
      <c r="B1118" s="188" t="s">
        <v>21024</v>
      </c>
      <c r="C1118" s="184" t="s">
        <v>19</v>
      </c>
      <c r="D1118" s="185">
        <v>212.44</v>
      </c>
      <c r="E1118" s="185">
        <v>212.44</v>
      </c>
      <c r="F1118" s="185">
        <v>317.99</v>
      </c>
    </row>
    <row r="1119" spans="1:6" ht="28.5">
      <c r="A1119" s="188">
        <v>170374</v>
      </c>
      <c r="B1119" s="188" t="s">
        <v>21025</v>
      </c>
      <c r="C1119" s="184" t="s">
        <v>19</v>
      </c>
      <c r="D1119" s="185">
        <v>311.73</v>
      </c>
      <c r="E1119" s="185">
        <v>311.73</v>
      </c>
      <c r="F1119" s="185">
        <v>693.69</v>
      </c>
    </row>
    <row r="1120" spans="1:6" ht="28.5">
      <c r="A1120" s="188">
        <v>170375</v>
      </c>
      <c r="B1120" s="188" t="s">
        <v>21026</v>
      </c>
      <c r="C1120" s="184" t="s">
        <v>19</v>
      </c>
      <c r="D1120" s="185">
        <v>497.66</v>
      </c>
      <c r="E1120" s="185">
        <v>497.66</v>
      </c>
      <c r="F1120" s="186">
        <v>1546.52</v>
      </c>
    </row>
    <row r="1121" spans="1:6" ht="28.5">
      <c r="A1121" s="188">
        <v>170376</v>
      </c>
      <c r="B1121" s="188" t="s">
        <v>21027</v>
      </c>
      <c r="C1121" s="184" t="s">
        <v>19</v>
      </c>
      <c r="D1121" s="185">
        <v>643.26</v>
      </c>
      <c r="E1121" s="185">
        <v>643.26</v>
      </c>
      <c r="F1121" s="186">
        <v>2669.26</v>
      </c>
    </row>
    <row r="1122" spans="1:6" ht="15">
      <c r="A1122" s="187">
        <v>1705</v>
      </c>
      <c r="B1122" s="187" t="s">
        <v>704</v>
      </c>
      <c r="C1122" s="184"/>
      <c r="D1122" s="185"/>
      <c r="E1122" s="185"/>
      <c r="F1122" s="186">
        <v>1749.78</v>
      </c>
    </row>
    <row r="1123" spans="1:6" ht="28.5">
      <c r="A1123" s="188">
        <v>170502</v>
      </c>
      <c r="B1123" s="188" t="s">
        <v>419</v>
      </c>
      <c r="C1123" s="184" t="s">
        <v>19</v>
      </c>
      <c r="D1123" s="185">
        <v>195.79</v>
      </c>
      <c r="E1123" s="185">
        <v>195.79</v>
      </c>
      <c r="F1123" s="185">
        <v>212.45</v>
      </c>
    </row>
    <row r="1124" spans="1:6" ht="42.75">
      <c r="A1124" s="188">
        <v>170506</v>
      </c>
      <c r="B1124" s="188" t="s">
        <v>420</v>
      </c>
      <c r="C1124" s="184" t="s">
        <v>19</v>
      </c>
      <c r="D1124" s="185">
        <v>727.02</v>
      </c>
      <c r="E1124" s="185">
        <v>727.02</v>
      </c>
      <c r="F1124" s="186">
        <v>2177.8200000000002</v>
      </c>
    </row>
    <row r="1125" spans="1:6" ht="71.25">
      <c r="A1125" s="188">
        <v>170507</v>
      </c>
      <c r="B1125" s="188" t="s">
        <v>421</v>
      </c>
      <c r="C1125" s="184" t="s">
        <v>23</v>
      </c>
      <c r="D1125" s="186">
        <v>1723.01</v>
      </c>
      <c r="E1125" s="186">
        <v>1723.01</v>
      </c>
      <c r="F1125" s="186">
        <v>13545.91</v>
      </c>
    </row>
    <row r="1126" spans="1:6" ht="71.25">
      <c r="A1126" s="188">
        <v>170508</v>
      </c>
      <c r="B1126" s="188" t="s">
        <v>422</v>
      </c>
      <c r="C1126" s="184" t="s">
        <v>23</v>
      </c>
      <c r="D1126" s="186">
        <v>1723.01</v>
      </c>
      <c r="E1126" s="186">
        <v>1723.01</v>
      </c>
      <c r="F1126" s="186">
        <v>3315.49</v>
      </c>
    </row>
    <row r="1127" spans="1:6" ht="42.75">
      <c r="A1127" s="188">
        <v>170509</v>
      </c>
      <c r="B1127" s="188" t="s">
        <v>423</v>
      </c>
      <c r="C1127" s="184" t="s">
        <v>19</v>
      </c>
      <c r="D1127" s="186">
        <v>2574.92</v>
      </c>
      <c r="E1127" s="186">
        <v>2574.92</v>
      </c>
      <c r="F1127" s="185"/>
    </row>
    <row r="1128" spans="1:6" ht="57">
      <c r="A1128" s="188">
        <v>170510</v>
      </c>
      <c r="B1128" s="188" t="s">
        <v>424</v>
      </c>
      <c r="C1128" s="184" t="s">
        <v>19</v>
      </c>
      <c r="D1128" s="186">
        <v>5499.1</v>
      </c>
      <c r="E1128" s="186">
        <v>5499.1</v>
      </c>
      <c r="F1128" s="185">
        <v>150.94999999999999</v>
      </c>
    </row>
    <row r="1129" spans="1:6" ht="57">
      <c r="A1129" s="188">
        <v>170511</v>
      </c>
      <c r="B1129" s="188" t="s">
        <v>425</v>
      </c>
      <c r="C1129" s="184" t="s">
        <v>19</v>
      </c>
      <c r="D1129" s="186">
        <v>2485.1799999999998</v>
      </c>
      <c r="E1129" s="186">
        <v>2485.1799999999998</v>
      </c>
      <c r="F1129" s="185">
        <v>168.95</v>
      </c>
    </row>
    <row r="1130" spans="1:6" ht="57">
      <c r="A1130" s="188">
        <v>170512</v>
      </c>
      <c r="B1130" s="188" t="s">
        <v>426</v>
      </c>
      <c r="C1130" s="184" t="s">
        <v>19</v>
      </c>
      <c r="D1130" s="185">
        <v>532.26</v>
      </c>
      <c r="E1130" s="185">
        <v>532.26</v>
      </c>
      <c r="F1130" s="185">
        <v>198.83</v>
      </c>
    </row>
    <row r="1131" spans="1:6" ht="57">
      <c r="A1131" s="188">
        <v>170514</v>
      </c>
      <c r="B1131" s="188" t="s">
        <v>427</v>
      </c>
      <c r="C1131" s="184" t="s">
        <v>19</v>
      </c>
      <c r="D1131" s="186">
        <v>1841.63</v>
      </c>
      <c r="E1131" s="186">
        <v>1841.63</v>
      </c>
      <c r="F1131" s="185">
        <v>207.42</v>
      </c>
    </row>
    <row r="1132" spans="1:6" ht="57">
      <c r="A1132" s="188">
        <v>170515</v>
      </c>
      <c r="B1132" s="188" t="s">
        <v>428</v>
      </c>
      <c r="C1132" s="184" t="s">
        <v>19</v>
      </c>
      <c r="D1132" s="186">
        <v>1883.99</v>
      </c>
      <c r="E1132" s="186">
        <v>1883.99</v>
      </c>
      <c r="F1132" s="185">
        <v>431.12</v>
      </c>
    </row>
    <row r="1133" spans="1:6" ht="57">
      <c r="A1133" s="188">
        <v>170516</v>
      </c>
      <c r="B1133" s="188" t="s">
        <v>429</v>
      </c>
      <c r="C1133" s="184" t="s">
        <v>19</v>
      </c>
      <c r="D1133" s="186">
        <v>3694.49</v>
      </c>
      <c r="E1133" s="186">
        <v>3694.49</v>
      </c>
      <c r="F1133" s="186">
        <v>1276.3800000000001</v>
      </c>
    </row>
    <row r="1134" spans="1:6" ht="42.75">
      <c r="A1134" s="188">
        <v>170519</v>
      </c>
      <c r="B1134" s="188" t="s">
        <v>430</v>
      </c>
      <c r="C1134" s="184" t="s">
        <v>19</v>
      </c>
      <c r="D1134" s="185">
        <v>341.11</v>
      </c>
      <c r="E1134" s="185">
        <v>341.11</v>
      </c>
      <c r="F1134" s="186">
        <v>1276.3800000000001</v>
      </c>
    </row>
    <row r="1135" spans="1:6" ht="42.75">
      <c r="A1135" s="188">
        <v>170524</v>
      </c>
      <c r="B1135" s="188" t="s">
        <v>431</v>
      </c>
      <c r="C1135" s="184" t="s">
        <v>19</v>
      </c>
      <c r="D1135" s="185">
        <v>83.15</v>
      </c>
      <c r="E1135" s="185">
        <v>83.15</v>
      </c>
      <c r="F1135" s="186">
        <v>1353.93</v>
      </c>
    </row>
    <row r="1136" spans="1:6" ht="42.75">
      <c r="A1136" s="188">
        <v>170528</v>
      </c>
      <c r="B1136" s="188" t="s">
        <v>432</v>
      </c>
      <c r="C1136" s="184" t="s">
        <v>19</v>
      </c>
      <c r="D1136" s="186">
        <v>3926.01</v>
      </c>
      <c r="E1136" s="186">
        <v>3926.01</v>
      </c>
      <c r="F1136" s="186">
        <v>1313</v>
      </c>
    </row>
    <row r="1137" spans="1:6" ht="57">
      <c r="A1137" s="188">
        <v>170530</v>
      </c>
      <c r="B1137" s="188" t="s">
        <v>433</v>
      </c>
      <c r="C1137" s="184" t="s">
        <v>19</v>
      </c>
      <c r="D1137" s="185">
        <v>449.08</v>
      </c>
      <c r="E1137" s="185">
        <v>449.08</v>
      </c>
      <c r="F1137" s="186">
        <v>1135.3</v>
      </c>
    </row>
    <row r="1138" spans="1:6" ht="42.75">
      <c r="A1138" s="188">
        <v>170533</v>
      </c>
      <c r="B1138" s="188" t="s">
        <v>434</v>
      </c>
      <c r="C1138" s="184" t="s">
        <v>19</v>
      </c>
      <c r="D1138" s="186">
        <v>1740.3</v>
      </c>
      <c r="E1138" s="186">
        <v>1740.3</v>
      </c>
      <c r="F1138" s="186">
        <v>1705.3</v>
      </c>
    </row>
    <row r="1139" spans="1:6" ht="42.75">
      <c r="A1139" s="188">
        <v>170534</v>
      </c>
      <c r="B1139" s="188" t="s">
        <v>435</v>
      </c>
      <c r="C1139" s="184" t="s">
        <v>19</v>
      </c>
      <c r="D1139" s="186">
        <v>3105.04</v>
      </c>
      <c r="E1139" s="186">
        <v>3105.04</v>
      </c>
      <c r="F1139" s="185">
        <v>362.14</v>
      </c>
    </row>
    <row r="1140" spans="1:6" ht="42.75">
      <c r="A1140" s="188">
        <v>170535</v>
      </c>
      <c r="B1140" s="188" t="s">
        <v>436</v>
      </c>
      <c r="C1140" s="184" t="s">
        <v>19</v>
      </c>
      <c r="D1140" s="186">
        <v>1983.38</v>
      </c>
      <c r="E1140" s="186">
        <v>1983.38</v>
      </c>
      <c r="F1140" s="185">
        <v>187.39</v>
      </c>
    </row>
    <row r="1141" spans="1:6" ht="42.75">
      <c r="A1141" s="188">
        <v>170536</v>
      </c>
      <c r="B1141" s="188" t="s">
        <v>437</v>
      </c>
      <c r="C1141" s="184" t="s">
        <v>19</v>
      </c>
      <c r="D1141" s="186">
        <v>2767.13</v>
      </c>
      <c r="E1141" s="186">
        <v>2767.13</v>
      </c>
      <c r="F1141" s="185"/>
    </row>
    <row r="1142" spans="1:6" ht="28.5">
      <c r="A1142" s="188">
        <v>170537</v>
      </c>
      <c r="B1142" s="188" t="s">
        <v>438</v>
      </c>
      <c r="C1142" s="184" t="s">
        <v>19</v>
      </c>
      <c r="D1142" s="185">
        <v>41.59</v>
      </c>
      <c r="E1142" s="185">
        <v>41.59</v>
      </c>
      <c r="F1142" s="185"/>
    </row>
    <row r="1143" spans="1:6" ht="28.5">
      <c r="A1143" s="188">
        <v>170538</v>
      </c>
      <c r="B1143" s="188" t="s">
        <v>439</v>
      </c>
      <c r="C1143" s="184" t="s">
        <v>19</v>
      </c>
      <c r="D1143" s="185">
        <v>31.42</v>
      </c>
      <c r="E1143" s="185">
        <v>31.42</v>
      </c>
      <c r="F1143" s="185">
        <v>158.21</v>
      </c>
    </row>
    <row r="1144" spans="1:6" ht="42.75">
      <c r="A1144" s="188">
        <v>170539</v>
      </c>
      <c r="B1144" s="188" t="s">
        <v>21557</v>
      </c>
      <c r="C1144" s="184" t="s">
        <v>19</v>
      </c>
      <c r="D1144" s="185">
        <v>284.08999999999997</v>
      </c>
      <c r="E1144" s="185">
        <v>284.08999999999997</v>
      </c>
      <c r="F1144" s="185">
        <v>180.89</v>
      </c>
    </row>
    <row r="1145" spans="1:6" ht="42.75">
      <c r="A1145" s="188">
        <v>170540</v>
      </c>
      <c r="B1145" s="188" t="s">
        <v>440</v>
      </c>
      <c r="C1145" s="184" t="s">
        <v>19</v>
      </c>
      <c r="D1145" s="185">
        <v>824.8</v>
      </c>
      <c r="E1145" s="185">
        <v>824.8</v>
      </c>
      <c r="F1145" s="185">
        <v>504.77</v>
      </c>
    </row>
    <row r="1146" spans="1:6" ht="28.5">
      <c r="A1146" s="188">
        <v>170541</v>
      </c>
      <c r="B1146" s="188" t="s">
        <v>21558</v>
      </c>
      <c r="C1146" s="184" t="s">
        <v>19</v>
      </c>
      <c r="D1146" s="185">
        <v>174.18</v>
      </c>
      <c r="E1146" s="185">
        <v>174.18</v>
      </c>
      <c r="F1146" s="185">
        <v>119.98</v>
      </c>
    </row>
    <row r="1147" spans="1:6" ht="71.25">
      <c r="A1147" s="188">
        <v>170545</v>
      </c>
      <c r="B1147" s="188" t="s">
        <v>441</v>
      </c>
      <c r="C1147" s="184" t="s">
        <v>23</v>
      </c>
      <c r="D1147" s="186">
        <v>1571.48</v>
      </c>
      <c r="E1147" s="186">
        <v>1571.48</v>
      </c>
      <c r="F1147" s="185">
        <v>137.35</v>
      </c>
    </row>
    <row r="1148" spans="1:6" ht="71.25">
      <c r="A1148" s="188">
        <v>170546</v>
      </c>
      <c r="B1148" s="188" t="s">
        <v>21559</v>
      </c>
      <c r="C1148" s="184" t="s">
        <v>19</v>
      </c>
      <c r="D1148" s="185">
        <v>464.24</v>
      </c>
      <c r="E1148" s="185">
        <v>464.24</v>
      </c>
      <c r="F1148" s="185">
        <v>114.62</v>
      </c>
    </row>
    <row r="1149" spans="1:6" ht="42.75">
      <c r="A1149" s="188">
        <v>170547</v>
      </c>
      <c r="B1149" s="188" t="s">
        <v>21560</v>
      </c>
      <c r="C1149" s="184" t="s">
        <v>19</v>
      </c>
      <c r="D1149" s="185">
        <v>268.79000000000002</v>
      </c>
      <c r="E1149" s="185">
        <v>268.79000000000002</v>
      </c>
      <c r="F1149" s="185">
        <v>66.010000000000005</v>
      </c>
    </row>
    <row r="1150" spans="1:6" ht="42.75">
      <c r="A1150" s="188">
        <v>170548</v>
      </c>
      <c r="B1150" s="188" t="s">
        <v>21561</v>
      </c>
      <c r="C1150" s="184" t="s">
        <v>19</v>
      </c>
      <c r="D1150" s="186">
        <v>1142.08</v>
      </c>
      <c r="E1150" s="186">
        <v>1142.08</v>
      </c>
      <c r="F1150" s="185"/>
    </row>
    <row r="1151" spans="1:6" ht="42.75">
      <c r="A1151" s="188">
        <v>170549</v>
      </c>
      <c r="B1151" s="188" t="s">
        <v>21562</v>
      </c>
      <c r="C1151" s="184" t="s">
        <v>19</v>
      </c>
      <c r="D1151" s="186">
        <v>2043.1</v>
      </c>
      <c r="E1151" s="186">
        <v>2043.1</v>
      </c>
      <c r="F1151" s="185">
        <v>44.12</v>
      </c>
    </row>
    <row r="1152" spans="1:6" ht="42.75">
      <c r="A1152" s="188">
        <v>170550</v>
      </c>
      <c r="B1152" s="188" t="s">
        <v>21563</v>
      </c>
      <c r="C1152" s="184" t="s">
        <v>19</v>
      </c>
      <c r="D1152" s="186">
        <v>1226.3599999999999</v>
      </c>
      <c r="E1152" s="186">
        <v>1226.3599999999999</v>
      </c>
      <c r="F1152" s="185">
        <v>49.99</v>
      </c>
    </row>
    <row r="1153" spans="1:6" ht="71.25">
      <c r="A1153" s="188">
        <v>170555</v>
      </c>
      <c r="B1153" s="188" t="s">
        <v>21564</v>
      </c>
      <c r="C1153" s="184" t="s">
        <v>19</v>
      </c>
      <c r="D1153" s="185">
        <v>357.01</v>
      </c>
      <c r="E1153" s="185">
        <v>357.01</v>
      </c>
      <c r="F1153" s="185">
        <v>37.11</v>
      </c>
    </row>
    <row r="1154" spans="1:6" ht="85.5">
      <c r="A1154" s="188">
        <v>170557</v>
      </c>
      <c r="B1154" s="188" t="s">
        <v>442</v>
      </c>
      <c r="C1154" s="184" t="s">
        <v>23</v>
      </c>
      <c r="D1154" s="186">
        <v>2157.64</v>
      </c>
      <c r="E1154" s="186">
        <v>2157.64</v>
      </c>
      <c r="F1154" s="185">
        <v>62.88</v>
      </c>
    </row>
    <row r="1155" spans="1:6" ht="42.75">
      <c r="A1155" s="188">
        <v>170561</v>
      </c>
      <c r="B1155" s="188" t="s">
        <v>443</v>
      </c>
      <c r="C1155" s="184" t="s">
        <v>19</v>
      </c>
      <c r="D1155" s="186">
        <v>12948.7</v>
      </c>
      <c r="E1155" s="186">
        <v>12948.7</v>
      </c>
      <c r="F1155" s="185">
        <v>43.85</v>
      </c>
    </row>
    <row r="1156" spans="1:6" ht="42.75">
      <c r="A1156" s="188">
        <v>170562</v>
      </c>
      <c r="B1156" s="188" t="s">
        <v>21565</v>
      </c>
      <c r="C1156" s="184" t="s">
        <v>19</v>
      </c>
      <c r="D1156" s="186">
        <v>3012.55</v>
      </c>
      <c r="E1156" s="186">
        <v>3012.55</v>
      </c>
      <c r="F1156" s="185">
        <v>69.89</v>
      </c>
    </row>
    <row r="1157" spans="1:6" ht="85.5">
      <c r="A1157" s="188">
        <v>170563</v>
      </c>
      <c r="B1157" s="188" t="s">
        <v>21566</v>
      </c>
      <c r="C1157" s="184" t="s">
        <v>19</v>
      </c>
      <c r="D1157" s="186">
        <v>18871.16</v>
      </c>
      <c r="E1157" s="186">
        <v>18871.16</v>
      </c>
      <c r="F1157" s="185">
        <v>95.66</v>
      </c>
    </row>
    <row r="1158" spans="1:6" ht="15">
      <c r="A1158" s="187">
        <v>1706</v>
      </c>
      <c r="B1158" s="187" t="s">
        <v>1133</v>
      </c>
      <c r="C1158" s="184"/>
      <c r="D1158" s="185"/>
      <c r="E1158" s="185"/>
      <c r="F1158" s="185">
        <v>35.85</v>
      </c>
    </row>
    <row r="1159" spans="1:6" ht="57">
      <c r="A1159" s="188">
        <v>170601</v>
      </c>
      <c r="B1159" s="188" t="s">
        <v>21567</v>
      </c>
      <c r="C1159" s="184" t="s">
        <v>19</v>
      </c>
      <c r="D1159" s="185">
        <v>135.75</v>
      </c>
      <c r="E1159" s="185">
        <v>135.75</v>
      </c>
      <c r="F1159" s="185">
        <v>55.59</v>
      </c>
    </row>
    <row r="1160" spans="1:6" ht="57">
      <c r="A1160" s="188">
        <v>170602</v>
      </c>
      <c r="B1160" s="188" t="s">
        <v>21568</v>
      </c>
      <c r="C1160" s="184" t="s">
        <v>19</v>
      </c>
      <c r="D1160" s="185">
        <v>155.38999999999999</v>
      </c>
      <c r="E1160" s="185">
        <v>155.38999999999999</v>
      </c>
      <c r="F1160" s="185">
        <v>151.05000000000001</v>
      </c>
    </row>
    <row r="1161" spans="1:6" ht="57">
      <c r="A1161" s="188">
        <v>170603</v>
      </c>
      <c r="B1161" s="188" t="s">
        <v>21569</v>
      </c>
      <c r="C1161" s="184" t="s">
        <v>19</v>
      </c>
      <c r="D1161" s="185">
        <v>178.2</v>
      </c>
      <c r="E1161" s="185">
        <v>178.2</v>
      </c>
      <c r="F1161" s="185">
        <v>88.65</v>
      </c>
    </row>
    <row r="1162" spans="1:6" ht="57">
      <c r="A1162" s="188">
        <v>170604</v>
      </c>
      <c r="B1162" s="188" t="s">
        <v>21570</v>
      </c>
      <c r="C1162" s="184" t="s">
        <v>19</v>
      </c>
      <c r="D1162" s="185">
        <v>184.81</v>
      </c>
      <c r="E1162" s="185">
        <v>184.81</v>
      </c>
      <c r="F1162" s="185">
        <v>9.3800000000000008</v>
      </c>
    </row>
    <row r="1163" spans="1:6" ht="57">
      <c r="A1163" s="188">
        <v>170607</v>
      </c>
      <c r="B1163" s="188" t="s">
        <v>21571</v>
      </c>
      <c r="C1163" s="184" t="s">
        <v>19</v>
      </c>
      <c r="D1163" s="185">
        <v>320.95999999999998</v>
      </c>
      <c r="E1163" s="185">
        <v>320.95999999999998</v>
      </c>
      <c r="F1163" s="185">
        <v>18.27</v>
      </c>
    </row>
    <row r="1164" spans="1:6" ht="85.5">
      <c r="A1164" s="188">
        <v>170608</v>
      </c>
      <c r="B1164" s="188" t="s">
        <v>1134</v>
      </c>
      <c r="C1164" s="184" t="s">
        <v>19</v>
      </c>
      <c r="D1164" s="186">
        <v>1911.31</v>
      </c>
      <c r="E1164" s="186">
        <v>1911.31</v>
      </c>
      <c r="F1164" s="185">
        <v>38.93</v>
      </c>
    </row>
    <row r="1165" spans="1:6" ht="42.75">
      <c r="A1165" s="188">
        <v>170610</v>
      </c>
      <c r="B1165" s="188" t="s">
        <v>21572</v>
      </c>
      <c r="C1165" s="184" t="s">
        <v>19</v>
      </c>
      <c r="D1165" s="186">
        <v>1909.12</v>
      </c>
      <c r="E1165" s="186">
        <v>1909.12</v>
      </c>
      <c r="F1165" s="185"/>
    </row>
    <row r="1166" spans="1:6" ht="71.25">
      <c r="A1166" s="188">
        <v>170612</v>
      </c>
      <c r="B1166" s="188" t="s">
        <v>1135</v>
      </c>
      <c r="C1166" s="184" t="s">
        <v>19</v>
      </c>
      <c r="D1166" s="186">
        <v>1540.13</v>
      </c>
      <c r="E1166" s="186">
        <v>1540.13</v>
      </c>
      <c r="F1166" s="186">
        <v>4273.8100000000004</v>
      </c>
    </row>
    <row r="1167" spans="1:6" ht="57">
      <c r="A1167" s="188">
        <v>170613</v>
      </c>
      <c r="B1167" s="188" t="s">
        <v>1136</v>
      </c>
      <c r="C1167" s="184" t="s">
        <v>19</v>
      </c>
      <c r="D1167" s="186">
        <v>2146.29</v>
      </c>
      <c r="E1167" s="186">
        <v>2146.29</v>
      </c>
      <c r="F1167" s="186">
        <v>1091.3900000000001</v>
      </c>
    </row>
    <row r="1168" spans="1:6" ht="71.25">
      <c r="A1168" s="188">
        <v>170614</v>
      </c>
      <c r="B1168" s="188" t="s">
        <v>21573</v>
      </c>
      <c r="C1168" s="184" t="s">
        <v>19</v>
      </c>
      <c r="D1168" s="185">
        <v>321.51</v>
      </c>
      <c r="E1168" s="185">
        <v>321.51</v>
      </c>
      <c r="F1168" s="186">
        <v>1757.84</v>
      </c>
    </row>
    <row r="1169" spans="1:6" ht="57">
      <c r="A1169" s="188">
        <v>170615</v>
      </c>
      <c r="B1169" s="188" t="s">
        <v>21574</v>
      </c>
      <c r="C1169" s="184" t="s">
        <v>19</v>
      </c>
      <c r="D1169" s="185">
        <v>161.83000000000001</v>
      </c>
      <c r="E1169" s="185">
        <v>161.83000000000001</v>
      </c>
      <c r="F1169" s="186">
        <v>1826.68</v>
      </c>
    </row>
    <row r="1170" spans="1:6" ht="15">
      <c r="A1170" s="187">
        <v>18</v>
      </c>
      <c r="B1170" s="187" t="s">
        <v>597</v>
      </c>
      <c r="C1170" s="184"/>
      <c r="D1170" s="185"/>
      <c r="E1170" s="185"/>
      <c r="F1170" s="186">
        <v>1785.03</v>
      </c>
    </row>
    <row r="1171" spans="1:6" ht="15">
      <c r="A1171" s="187">
        <v>1801</v>
      </c>
      <c r="B1171" s="187" t="s">
        <v>705</v>
      </c>
      <c r="C1171" s="184"/>
      <c r="D1171" s="185"/>
      <c r="E1171" s="185"/>
      <c r="F1171" s="185"/>
    </row>
    <row r="1172" spans="1:6" ht="42.75">
      <c r="A1172" s="188">
        <v>180107</v>
      </c>
      <c r="B1172" s="188" t="s">
        <v>21193</v>
      </c>
      <c r="C1172" s="184" t="s">
        <v>19</v>
      </c>
      <c r="D1172" s="185">
        <v>470.51</v>
      </c>
      <c r="E1172" s="185">
        <v>470.51</v>
      </c>
      <c r="F1172" s="186">
        <v>4318.7299999999996</v>
      </c>
    </row>
    <row r="1173" spans="1:6" ht="28.5">
      <c r="A1173" s="188">
        <v>180110</v>
      </c>
      <c r="B1173" s="188" t="s">
        <v>21575</v>
      </c>
      <c r="C1173" s="184" t="s">
        <v>19</v>
      </c>
      <c r="D1173" s="185">
        <v>100.07</v>
      </c>
      <c r="E1173" s="185">
        <v>100.07</v>
      </c>
      <c r="F1173" s="185"/>
    </row>
    <row r="1174" spans="1:6" ht="42.75">
      <c r="A1174" s="188">
        <v>180115</v>
      </c>
      <c r="B1174" s="188" t="s">
        <v>21194</v>
      </c>
      <c r="C1174" s="184" t="s">
        <v>19</v>
      </c>
      <c r="D1174" s="185">
        <v>69.319999999999993</v>
      </c>
      <c r="E1174" s="185">
        <v>69.319999999999993</v>
      </c>
      <c r="F1174" s="186">
        <v>2155.91</v>
      </c>
    </row>
    <row r="1175" spans="1:6" ht="15">
      <c r="A1175" s="187">
        <v>1802</v>
      </c>
      <c r="B1175" s="187" t="s">
        <v>706</v>
      </c>
      <c r="C1175" s="184"/>
      <c r="D1175" s="185"/>
      <c r="E1175" s="185"/>
      <c r="F1175" s="186">
        <v>2347.34</v>
      </c>
    </row>
    <row r="1176" spans="1:6" ht="42.75">
      <c r="A1176" s="188">
        <v>180201</v>
      </c>
      <c r="B1176" s="188" t="s">
        <v>21195</v>
      </c>
      <c r="C1176" s="184" t="s">
        <v>19</v>
      </c>
      <c r="D1176" s="185">
        <v>41.84</v>
      </c>
      <c r="E1176" s="185">
        <v>41.84</v>
      </c>
      <c r="F1176" s="186">
        <v>3495.09</v>
      </c>
    </row>
    <row r="1177" spans="1:6" ht="42.75">
      <c r="A1177" s="188">
        <v>180202</v>
      </c>
      <c r="B1177" s="188" t="s">
        <v>21196</v>
      </c>
      <c r="C1177" s="184" t="s">
        <v>19</v>
      </c>
      <c r="D1177" s="185">
        <v>52.26</v>
      </c>
      <c r="E1177" s="185">
        <v>52.26</v>
      </c>
      <c r="F1177" s="186">
        <v>4175.49</v>
      </c>
    </row>
    <row r="1178" spans="1:6" ht="28.5">
      <c r="A1178" s="188">
        <v>180204</v>
      </c>
      <c r="B1178" s="188" t="s">
        <v>444</v>
      </c>
      <c r="C1178" s="184" t="s">
        <v>19</v>
      </c>
      <c r="D1178" s="185">
        <v>31.11</v>
      </c>
      <c r="E1178" s="185">
        <v>31.11</v>
      </c>
      <c r="F1178" s="186">
        <v>4328.05</v>
      </c>
    </row>
    <row r="1179" spans="1:6" ht="28.5">
      <c r="A1179" s="188">
        <v>180205</v>
      </c>
      <c r="B1179" s="188" t="s">
        <v>445</v>
      </c>
      <c r="C1179" s="184" t="s">
        <v>19</v>
      </c>
      <c r="D1179" s="185">
        <v>51.6</v>
      </c>
      <c r="E1179" s="185">
        <v>51.6</v>
      </c>
      <c r="F1179" s="186">
        <v>6015.41</v>
      </c>
    </row>
    <row r="1180" spans="1:6" ht="28.5">
      <c r="A1180" s="188">
        <v>180206</v>
      </c>
      <c r="B1180" s="188" t="s">
        <v>446</v>
      </c>
      <c r="C1180" s="184" t="s">
        <v>19</v>
      </c>
      <c r="D1180" s="185">
        <v>42.33</v>
      </c>
      <c r="E1180" s="185">
        <v>42.33</v>
      </c>
      <c r="F1180" s="186">
        <v>10256.41</v>
      </c>
    </row>
    <row r="1181" spans="1:6" ht="57">
      <c r="A1181" s="188">
        <v>180207</v>
      </c>
      <c r="B1181" s="188" t="s">
        <v>447</v>
      </c>
      <c r="C1181" s="184" t="s">
        <v>19</v>
      </c>
      <c r="D1181" s="185">
        <v>62.33</v>
      </c>
      <c r="E1181" s="185">
        <v>62.33</v>
      </c>
      <c r="F1181" s="186">
        <v>15537.44</v>
      </c>
    </row>
    <row r="1182" spans="1:6" ht="42.75">
      <c r="A1182" s="188">
        <v>180208</v>
      </c>
      <c r="B1182" s="188" t="s">
        <v>448</v>
      </c>
      <c r="C1182" s="184" t="s">
        <v>19</v>
      </c>
      <c r="D1182" s="185">
        <v>82.81</v>
      </c>
      <c r="E1182" s="185">
        <v>82.81</v>
      </c>
      <c r="F1182" s="185"/>
    </row>
    <row r="1183" spans="1:6" ht="28.5">
      <c r="A1183" s="188">
        <v>180209</v>
      </c>
      <c r="B1183" s="188" t="s">
        <v>449</v>
      </c>
      <c r="C1183" s="184" t="s">
        <v>19</v>
      </c>
      <c r="D1183" s="185">
        <v>35.74</v>
      </c>
      <c r="E1183" s="185">
        <v>35.74</v>
      </c>
      <c r="F1183" s="185">
        <v>284.56</v>
      </c>
    </row>
    <row r="1184" spans="1:6" ht="14.25">
      <c r="A1184" s="188">
        <v>180210</v>
      </c>
      <c r="B1184" s="188" t="s">
        <v>450</v>
      </c>
      <c r="C1184" s="184" t="s">
        <v>19</v>
      </c>
      <c r="D1184" s="185">
        <v>61.65</v>
      </c>
      <c r="E1184" s="185">
        <v>61.65</v>
      </c>
      <c r="F1184" s="185"/>
    </row>
    <row r="1185" spans="1:6" ht="28.5">
      <c r="A1185" s="188">
        <v>180211</v>
      </c>
      <c r="B1185" s="188" t="s">
        <v>451</v>
      </c>
      <c r="C1185" s="184" t="s">
        <v>19</v>
      </c>
      <c r="D1185" s="185">
        <v>123.46</v>
      </c>
      <c r="E1185" s="185">
        <v>123.46</v>
      </c>
      <c r="F1185" s="185">
        <v>179.24</v>
      </c>
    </row>
    <row r="1186" spans="1:6" ht="28.5">
      <c r="A1186" s="188">
        <v>180212</v>
      </c>
      <c r="B1186" s="188" t="s">
        <v>452</v>
      </c>
      <c r="C1186" s="184" t="s">
        <v>19</v>
      </c>
      <c r="D1186" s="185">
        <v>72.08</v>
      </c>
      <c r="E1186" s="185">
        <v>72.08</v>
      </c>
      <c r="F1186" s="186">
        <v>1157.08</v>
      </c>
    </row>
    <row r="1187" spans="1:6" ht="14.25">
      <c r="A1187" s="188">
        <v>180217</v>
      </c>
      <c r="B1187" s="188" t="s">
        <v>453</v>
      </c>
      <c r="C1187" s="184" t="s">
        <v>19</v>
      </c>
      <c r="D1187" s="185">
        <v>8.23</v>
      </c>
      <c r="E1187" s="185">
        <v>8.23</v>
      </c>
      <c r="F1187" s="185">
        <v>127.94</v>
      </c>
    </row>
    <row r="1188" spans="1:6" ht="14.25">
      <c r="A1188" s="188">
        <v>180218</v>
      </c>
      <c r="B1188" s="188" t="s">
        <v>454</v>
      </c>
      <c r="C1188" s="184" t="s">
        <v>19</v>
      </c>
      <c r="D1188" s="185">
        <v>16.239999999999998</v>
      </c>
      <c r="E1188" s="185">
        <v>16.239999999999998</v>
      </c>
      <c r="F1188" s="185"/>
    </row>
    <row r="1189" spans="1:6" ht="14.25">
      <c r="A1189" s="188">
        <v>180220</v>
      </c>
      <c r="B1189" s="188" t="s">
        <v>455</v>
      </c>
      <c r="C1189" s="184" t="s">
        <v>19</v>
      </c>
      <c r="D1189" s="185">
        <v>49.31</v>
      </c>
      <c r="E1189" s="185">
        <v>49.31</v>
      </c>
      <c r="F1189" s="185">
        <v>146.25</v>
      </c>
    </row>
    <row r="1190" spans="1:6" ht="15">
      <c r="A1190" s="187">
        <v>1803</v>
      </c>
      <c r="B1190" s="187" t="s">
        <v>707</v>
      </c>
      <c r="C1190" s="184"/>
      <c r="D1190" s="185"/>
      <c r="E1190" s="185"/>
      <c r="F1190" s="185">
        <v>194.92</v>
      </c>
    </row>
    <row r="1191" spans="1:6" ht="28.5">
      <c r="A1191" s="188">
        <v>180301</v>
      </c>
      <c r="B1191" s="188" t="s">
        <v>708</v>
      </c>
      <c r="C1191" s="184" t="s">
        <v>19</v>
      </c>
      <c r="D1191" s="186">
        <v>5477.93</v>
      </c>
      <c r="E1191" s="186">
        <v>5477.93</v>
      </c>
      <c r="F1191" s="185">
        <v>144.09</v>
      </c>
    </row>
    <row r="1192" spans="1:6" ht="14.25">
      <c r="A1192" s="188">
        <v>180302</v>
      </c>
      <c r="B1192" s="188" t="s">
        <v>456</v>
      </c>
      <c r="C1192" s="184" t="s">
        <v>19</v>
      </c>
      <c r="D1192" s="186">
        <v>1405.72</v>
      </c>
      <c r="E1192" s="186">
        <v>1405.72</v>
      </c>
      <c r="F1192" s="185">
        <v>187.81</v>
      </c>
    </row>
    <row r="1193" spans="1:6" ht="14.25">
      <c r="A1193" s="188">
        <v>180303</v>
      </c>
      <c r="B1193" s="188" t="s">
        <v>457</v>
      </c>
      <c r="C1193" s="184" t="s">
        <v>19</v>
      </c>
      <c r="D1193" s="186">
        <v>1951.64</v>
      </c>
      <c r="E1193" s="186">
        <v>1951.64</v>
      </c>
      <c r="F1193" s="185">
        <v>259.18</v>
      </c>
    </row>
    <row r="1194" spans="1:6" ht="14.25">
      <c r="A1194" s="188">
        <v>180304</v>
      </c>
      <c r="B1194" s="188" t="s">
        <v>458</v>
      </c>
      <c r="C1194" s="184" t="s">
        <v>19</v>
      </c>
      <c r="D1194" s="186">
        <v>2335.67</v>
      </c>
      <c r="E1194" s="186">
        <v>2335.67</v>
      </c>
      <c r="F1194" s="185">
        <v>258.35000000000002</v>
      </c>
    </row>
    <row r="1195" spans="1:6" ht="14.25">
      <c r="A1195" s="188">
        <v>180305</v>
      </c>
      <c r="B1195" s="188" t="s">
        <v>459</v>
      </c>
      <c r="C1195" s="184" t="s">
        <v>19</v>
      </c>
      <c r="D1195" s="186">
        <v>2059.83</v>
      </c>
      <c r="E1195" s="186">
        <v>2059.83</v>
      </c>
      <c r="F1195" s="185"/>
    </row>
    <row r="1196" spans="1:6" ht="15">
      <c r="A1196" s="187">
        <v>1804</v>
      </c>
      <c r="B1196" s="187" t="s">
        <v>595</v>
      </c>
      <c r="C1196" s="184"/>
      <c r="D1196" s="185"/>
      <c r="E1196" s="185"/>
      <c r="F1196" s="185"/>
    </row>
    <row r="1197" spans="1:6" ht="85.5">
      <c r="A1197" s="188">
        <v>180405</v>
      </c>
      <c r="B1197" s="188" t="s">
        <v>20706</v>
      </c>
      <c r="C1197" s="184" t="s">
        <v>19</v>
      </c>
      <c r="D1197" s="186">
        <v>4037.66</v>
      </c>
      <c r="E1197" s="186">
        <v>4037.66</v>
      </c>
      <c r="F1197" s="185">
        <v>13.29</v>
      </c>
    </row>
    <row r="1198" spans="1:6" ht="15">
      <c r="A1198" s="187">
        <v>1806</v>
      </c>
      <c r="B1198" s="187" t="s">
        <v>1137</v>
      </c>
      <c r="C1198" s="184"/>
      <c r="D1198" s="185"/>
      <c r="E1198" s="185"/>
      <c r="F1198" s="185">
        <v>21.28</v>
      </c>
    </row>
    <row r="1199" spans="1:6" ht="128.25">
      <c r="A1199" s="188">
        <v>180602</v>
      </c>
      <c r="B1199" s="188" t="s">
        <v>21576</v>
      </c>
      <c r="C1199" s="184" t="s">
        <v>19</v>
      </c>
      <c r="D1199" s="186">
        <v>2502.92</v>
      </c>
      <c r="E1199" s="186">
        <v>2502.92</v>
      </c>
      <c r="F1199" s="185">
        <v>17.72</v>
      </c>
    </row>
    <row r="1200" spans="1:6" ht="128.25">
      <c r="A1200" s="188">
        <v>180603</v>
      </c>
      <c r="B1200" s="188" t="s">
        <v>21577</v>
      </c>
      <c r="C1200" s="184" t="s">
        <v>19</v>
      </c>
      <c r="D1200" s="186">
        <v>2646.61</v>
      </c>
      <c r="E1200" s="186">
        <v>2646.61</v>
      </c>
      <c r="F1200" s="185">
        <v>24.15</v>
      </c>
    </row>
    <row r="1201" spans="1:6" ht="128.25">
      <c r="A1201" s="188">
        <v>180604</v>
      </c>
      <c r="B1201" s="188" t="s">
        <v>21578</v>
      </c>
      <c r="C1201" s="184" t="s">
        <v>19</v>
      </c>
      <c r="D1201" s="186">
        <v>4102.8599999999997</v>
      </c>
      <c r="E1201" s="186">
        <v>4102.8599999999997</v>
      </c>
      <c r="F1201" s="185">
        <v>28.61</v>
      </c>
    </row>
    <row r="1202" spans="1:6" ht="128.25">
      <c r="A1202" s="188">
        <v>180605</v>
      </c>
      <c r="B1202" s="188" t="s">
        <v>21579</v>
      </c>
      <c r="C1202" s="184" t="s">
        <v>19</v>
      </c>
      <c r="D1202" s="186">
        <v>4779.83</v>
      </c>
      <c r="E1202" s="186">
        <v>4779.83</v>
      </c>
      <c r="F1202" s="185">
        <v>25.6</v>
      </c>
    </row>
    <row r="1203" spans="1:6" ht="128.25">
      <c r="A1203" s="188">
        <v>180606</v>
      </c>
      <c r="B1203" s="188" t="s">
        <v>21580</v>
      </c>
      <c r="C1203" s="184" t="s">
        <v>19</v>
      </c>
      <c r="D1203" s="186">
        <v>4871.46</v>
      </c>
      <c r="E1203" s="186">
        <v>4871.46</v>
      </c>
      <c r="F1203" s="185">
        <v>3.77</v>
      </c>
    </row>
    <row r="1204" spans="1:6" ht="128.25">
      <c r="A1204" s="188">
        <v>180607</v>
      </c>
      <c r="B1204" s="188" t="s">
        <v>21581</v>
      </c>
      <c r="C1204" s="184" t="s">
        <v>19</v>
      </c>
      <c r="D1204" s="186">
        <v>6795.87</v>
      </c>
      <c r="E1204" s="186">
        <v>6795.87</v>
      </c>
      <c r="F1204" s="185">
        <v>13.22</v>
      </c>
    </row>
    <row r="1205" spans="1:6" ht="128.25">
      <c r="A1205" s="188">
        <v>180608</v>
      </c>
      <c r="B1205" s="188" t="s">
        <v>21582</v>
      </c>
      <c r="C1205" s="184" t="s">
        <v>19</v>
      </c>
      <c r="D1205" s="186">
        <v>9962.9500000000007</v>
      </c>
      <c r="E1205" s="186">
        <v>9962.9500000000007</v>
      </c>
      <c r="F1205" s="185">
        <v>75.319999999999993</v>
      </c>
    </row>
    <row r="1206" spans="1:6" ht="128.25">
      <c r="A1206" s="188">
        <v>180609</v>
      </c>
      <c r="B1206" s="188" t="s">
        <v>21583</v>
      </c>
      <c r="C1206" s="184" t="s">
        <v>19</v>
      </c>
      <c r="D1206" s="186">
        <v>12232.78</v>
      </c>
      <c r="E1206" s="186">
        <v>12232.78</v>
      </c>
      <c r="F1206" s="185">
        <v>5.5</v>
      </c>
    </row>
    <row r="1207" spans="1:6" ht="15">
      <c r="A1207" s="187">
        <v>1807</v>
      </c>
      <c r="B1207" s="187" t="s">
        <v>709</v>
      </c>
      <c r="C1207" s="184"/>
      <c r="D1207" s="185"/>
      <c r="E1207" s="185"/>
      <c r="F1207" s="185">
        <v>19.600000000000001</v>
      </c>
    </row>
    <row r="1208" spans="1:6" ht="71.25">
      <c r="A1208" s="188">
        <v>180702</v>
      </c>
      <c r="B1208" s="188" t="s">
        <v>460</v>
      </c>
      <c r="C1208" s="184" t="s">
        <v>19</v>
      </c>
      <c r="D1208" s="185">
        <v>327.06</v>
      </c>
      <c r="E1208" s="185">
        <v>327.06</v>
      </c>
      <c r="F1208" s="185">
        <v>23.02</v>
      </c>
    </row>
    <row r="1209" spans="1:6" ht="15">
      <c r="A1209" s="187">
        <v>1808</v>
      </c>
      <c r="B1209" s="187" t="s">
        <v>704</v>
      </c>
      <c r="C1209" s="184"/>
      <c r="D1209" s="185"/>
      <c r="E1209" s="185"/>
      <c r="F1209" s="185">
        <v>20.63</v>
      </c>
    </row>
    <row r="1210" spans="1:6" ht="28.5">
      <c r="A1210" s="188">
        <v>180803</v>
      </c>
      <c r="B1210" s="188" t="s">
        <v>461</v>
      </c>
      <c r="C1210" s="184" t="s">
        <v>19</v>
      </c>
      <c r="D1210" s="185">
        <v>173.77</v>
      </c>
      <c r="E1210" s="185">
        <v>173.77</v>
      </c>
      <c r="F1210" s="185">
        <v>2.48</v>
      </c>
    </row>
    <row r="1211" spans="1:6" ht="14.25">
      <c r="A1211" s="188">
        <v>180804</v>
      </c>
      <c r="B1211" s="188" t="s">
        <v>462</v>
      </c>
      <c r="C1211" s="184" t="s">
        <v>19</v>
      </c>
      <c r="D1211" s="186">
        <v>1037.49</v>
      </c>
      <c r="E1211" s="186">
        <v>1037.49</v>
      </c>
      <c r="F1211" s="185"/>
    </row>
    <row r="1212" spans="1:6" ht="28.5">
      <c r="A1212" s="188">
        <v>180809</v>
      </c>
      <c r="B1212" s="188" t="s">
        <v>463</v>
      </c>
      <c r="C1212" s="184" t="s">
        <v>19</v>
      </c>
      <c r="D1212" s="185">
        <v>115.44</v>
      </c>
      <c r="E1212" s="185">
        <v>115.44</v>
      </c>
      <c r="F1212" s="185">
        <v>11.31</v>
      </c>
    </row>
    <row r="1213" spans="1:6" ht="15">
      <c r="A1213" s="187">
        <v>1810</v>
      </c>
      <c r="B1213" s="187" t="s">
        <v>803</v>
      </c>
      <c r="C1213" s="184"/>
      <c r="D1213" s="185"/>
      <c r="E1213" s="185"/>
      <c r="F1213" s="185">
        <v>16.59</v>
      </c>
    </row>
    <row r="1214" spans="1:6" ht="85.5">
      <c r="A1214" s="188">
        <v>181001</v>
      </c>
      <c r="B1214" s="188" t="s">
        <v>7476</v>
      </c>
      <c r="C1214" s="184" t="s">
        <v>19</v>
      </c>
      <c r="D1214" s="185">
        <v>133.93</v>
      </c>
      <c r="E1214" s="185">
        <v>133.93</v>
      </c>
      <c r="F1214" s="185">
        <v>24.5</v>
      </c>
    </row>
    <row r="1215" spans="1:6" ht="85.5">
      <c r="A1215" s="188">
        <v>181002</v>
      </c>
      <c r="B1215" s="188" t="s">
        <v>7477</v>
      </c>
      <c r="C1215" s="184" t="s">
        <v>19</v>
      </c>
      <c r="D1215" s="185">
        <v>177.67</v>
      </c>
      <c r="E1215" s="185">
        <v>177.67</v>
      </c>
      <c r="F1215" s="185">
        <v>30.47</v>
      </c>
    </row>
    <row r="1216" spans="1:6" ht="85.5">
      <c r="A1216" s="188">
        <v>181003</v>
      </c>
      <c r="B1216" s="188" t="s">
        <v>7478</v>
      </c>
      <c r="C1216" s="184" t="s">
        <v>19</v>
      </c>
      <c r="D1216" s="185">
        <v>131.43</v>
      </c>
      <c r="E1216" s="185">
        <v>131.43</v>
      </c>
      <c r="F1216" s="185">
        <v>10.53</v>
      </c>
    </row>
    <row r="1217" spans="1:6" ht="99.75">
      <c r="A1217" s="188">
        <v>181004</v>
      </c>
      <c r="B1217" s="188" t="s">
        <v>7479</v>
      </c>
      <c r="C1217" s="184" t="s">
        <v>19</v>
      </c>
      <c r="D1217" s="185">
        <v>170.85</v>
      </c>
      <c r="E1217" s="185">
        <v>170.85</v>
      </c>
      <c r="F1217" s="185">
        <v>19.600000000000001</v>
      </c>
    </row>
    <row r="1218" spans="1:6" ht="85.5">
      <c r="A1218" s="188">
        <v>181005</v>
      </c>
      <c r="B1218" s="188" t="s">
        <v>7480</v>
      </c>
      <c r="C1218" s="184" t="s">
        <v>19</v>
      </c>
      <c r="D1218" s="185">
        <v>235.91</v>
      </c>
      <c r="E1218" s="185">
        <v>235.91</v>
      </c>
      <c r="F1218" s="185"/>
    </row>
    <row r="1219" spans="1:6" ht="85.5">
      <c r="A1219" s="188">
        <v>181007</v>
      </c>
      <c r="B1219" s="188" t="s">
        <v>1029</v>
      </c>
      <c r="C1219" s="184" t="s">
        <v>19</v>
      </c>
      <c r="D1219" s="185">
        <v>235.1</v>
      </c>
      <c r="E1219" s="185">
        <v>235.1</v>
      </c>
      <c r="F1219" s="185">
        <v>20.2</v>
      </c>
    </row>
    <row r="1220" spans="1:6" ht="15">
      <c r="A1220" s="187">
        <v>19</v>
      </c>
      <c r="B1220" s="187" t="s">
        <v>710</v>
      </c>
      <c r="C1220" s="184"/>
      <c r="D1220" s="185"/>
      <c r="E1220" s="185"/>
      <c r="F1220" s="185">
        <v>25.57</v>
      </c>
    </row>
    <row r="1221" spans="1:6" ht="15">
      <c r="A1221" s="187">
        <v>1901</v>
      </c>
      <c r="B1221" s="187" t="s">
        <v>711</v>
      </c>
      <c r="C1221" s="184"/>
      <c r="D1221" s="185"/>
      <c r="E1221" s="185"/>
      <c r="F1221" s="185">
        <v>33.69</v>
      </c>
    </row>
    <row r="1222" spans="1:6" ht="71.25">
      <c r="A1222" s="188">
        <v>190101</v>
      </c>
      <c r="B1222" s="188" t="s">
        <v>19390</v>
      </c>
      <c r="C1222" s="184" t="s">
        <v>20</v>
      </c>
      <c r="D1222" s="185">
        <v>20.059999999999999</v>
      </c>
      <c r="E1222" s="185">
        <v>20.059999999999999</v>
      </c>
      <c r="F1222" s="185">
        <v>24.71</v>
      </c>
    </row>
    <row r="1223" spans="1:6" ht="42.75">
      <c r="A1223" s="188">
        <v>190102</v>
      </c>
      <c r="B1223" s="188" t="s">
        <v>464</v>
      </c>
      <c r="C1223" s="184" t="s">
        <v>20</v>
      </c>
      <c r="D1223" s="185">
        <v>25.45</v>
      </c>
      <c r="E1223" s="185">
        <v>25.45</v>
      </c>
      <c r="F1223" s="185"/>
    </row>
    <row r="1224" spans="1:6" ht="85.5">
      <c r="A1224" s="188">
        <v>190103</v>
      </c>
      <c r="B1224" s="188" t="s">
        <v>21028</v>
      </c>
      <c r="C1224" s="184" t="s">
        <v>20</v>
      </c>
      <c r="D1224" s="185">
        <v>23.75</v>
      </c>
      <c r="E1224" s="185">
        <v>23.75</v>
      </c>
      <c r="F1224" s="185">
        <v>22.97</v>
      </c>
    </row>
    <row r="1225" spans="1:6" ht="71.25">
      <c r="A1225" s="188">
        <v>190104</v>
      </c>
      <c r="B1225" s="188" t="s">
        <v>19391</v>
      </c>
      <c r="C1225" s="184" t="s">
        <v>20</v>
      </c>
      <c r="D1225" s="185">
        <v>30.77</v>
      </c>
      <c r="E1225" s="185">
        <v>30.77</v>
      </c>
      <c r="F1225" s="185">
        <v>43.71</v>
      </c>
    </row>
    <row r="1226" spans="1:6" ht="85.5">
      <c r="A1226" s="188">
        <v>190105</v>
      </c>
      <c r="B1226" s="188" t="s">
        <v>19392</v>
      </c>
      <c r="C1226" s="184" t="s">
        <v>20</v>
      </c>
      <c r="D1226" s="185">
        <v>35.979999999999997</v>
      </c>
      <c r="E1226" s="185">
        <v>35.979999999999997</v>
      </c>
      <c r="F1226" s="185"/>
    </row>
    <row r="1227" spans="1:6" ht="71.25">
      <c r="A1227" s="188">
        <v>190106</v>
      </c>
      <c r="B1227" s="188" t="s">
        <v>19393</v>
      </c>
      <c r="C1227" s="184" t="s">
        <v>20</v>
      </c>
      <c r="D1227" s="185">
        <v>31.27</v>
      </c>
      <c r="E1227" s="185">
        <v>31.27</v>
      </c>
      <c r="F1227" s="185">
        <v>5.36</v>
      </c>
    </row>
    <row r="1228" spans="1:6" ht="28.5">
      <c r="A1228" s="188">
        <v>190107</v>
      </c>
      <c r="B1228" s="188" t="s">
        <v>465</v>
      </c>
      <c r="C1228" s="184" t="s">
        <v>20</v>
      </c>
      <c r="D1228" s="185">
        <v>4.51</v>
      </c>
      <c r="E1228" s="185">
        <v>4.51</v>
      </c>
      <c r="F1228" s="185"/>
    </row>
    <row r="1229" spans="1:6" ht="28.5">
      <c r="A1229" s="188">
        <v>190108</v>
      </c>
      <c r="B1229" s="188" t="s">
        <v>19394</v>
      </c>
      <c r="C1229" s="184" t="s">
        <v>20</v>
      </c>
      <c r="D1229" s="185">
        <v>12.41</v>
      </c>
      <c r="E1229" s="185">
        <v>12.41</v>
      </c>
      <c r="F1229" s="185">
        <v>33.26</v>
      </c>
    </row>
    <row r="1230" spans="1:6" ht="57">
      <c r="A1230" s="188">
        <v>190109</v>
      </c>
      <c r="B1230" s="188" t="s">
        <v>19395</v>
      </c>
      <c r="C1230" s="184" t="s">
        <v>19</v>
      </c>
      <c r="D1230" s="185">
        <v>115.11</v>
      </c>
      <c r="E1230" s="185">
        <v>115.11</v>
      </c>
      <c r="F1230" s="185">
        <v>36.1</v>
      </c>
    </row>
    <row r="1231" spans="1:6" ht="57">
      <c r="A1231" s="188">
        <v>190114</v>
      </c>
      <c r="B1231" s="188" t="s">
        <v>19396</v>
      </c>
      <c r="C1231" s="184" t="s">
        <v>20</v>
      </c>
      <c r="D1231" s="185">
        <v>3.37</v>
      </c>
      <c r="E1231" s="185">
        <v>3.37</v>
      </c>
      <c r="F1231" s="185">
        <v>20.37</v>
      </c>
    </row>
    <row r="1232" spans="1:6" ht="85.5">
      <c r="A1232" s="188">
        <v>190115</v>
      </c>
      <c r="B1232" s="188" t="s">
        <v>19397</v>
      </c>
      <c r="C1232" s="184" t="s">
        <v>20</v>
      </c>
      <c r="D1232" s="185">
        <v>25</v>
      </c>
      <c r="E1232" s="185">
        <v>25</v>
      </c>
      <c r="F1232" s="185">
        <v>53.22</v>
      </c>
    </row>
    <row r="1233" spans="1:6" ht="85.5">
      <c r="A1233" s="188">
        <v>190116</v>
      </c>
      <c r="B1233" s="188" t="s">
        <v>19398</v>
      </c>
      <c r="C1233" s="184" t="s">
        <v>20</v>
      </c>
      <c r="D1233" s="185">
        <v>28.61</v>
      </c>
      <c r="E1233" s="185">
        <v>28.61</v>
      </c>
      <c r="F1233" s="185">
        <v>56.82</v>
      </c>
    </row>
    <row r="1234" spans="1:6" ht="85.5">
      <c r="A1234" s="188">
        <v>190117</v>
      </c>
      <c r="B1234" s="188" t="s">
        <v>19399</v>
      </c>
      <c r="C1234" s="184" t="s">
        <v>20</v>
      </c>
      <c r="D1234" s="185">
        <v>25.15</v>
      </c>
      <c r="E1234" s="185">
        <v>25.15</v>
      </c>
      <c r="F1234" s="185"/>
    </row>
    <row r="1235" spans="1:6" ht="57">
      <c r="A1235" s="188">
        <v>190121</v>
      </c>
      <c r="B1235" s="188" t="s">
        <v>19400</v>
      </c>
      <c r="C1235" s="184" t="s">
        <v>20</v>
      </c>
      <c r="D1235" s="185">
        <v>3.57</v>
      </c>
      <c r="E1235" s="185">
        <v>3.57</v>
      </c>
      <c r="F1235" s="185"/>
    </row>
    <row r="1236" spans="1:6" ht="30">
      <c r="A1236" s="187">
        <v>1902</v>
      </c>
      <c r="B1236" s="187" t="s">
        <v>712</v>
      </c>
      <c r="C1236" s="184"/>
      <c r="D1236" s="185"/>
      <c r="E1236" s="185"/>
      <c r="F1236" s="185">
        <v>289.52999999999997</v>
      </c>
    </row>
    <row r="1237" spans="1:6" ht="71.25">
      <c r="A1237" s="188">
        <v>190201</v>
      </c>
      <c r="B1237" s="188" t="s">
        <v>19401</v>
      </c>
      <c r="C1237" s="184" t="s">
        <v>20</v>
      </c>
      <c r="D1237" s="185">
        <v>15.93</v>
      </c>
      <c r="E1237" s="185">
        <v>15.93</v>
      </c>
      <c r="F1237" s="185">
        <v>309.88</v>
      </c>
    </row>
    <row r="1238" spans="1:6" ht="57">
      <c r="A1238" s="188">
        <v>190202</v>
      </c>
      <c r="B1238" s="188" t="s">
        <v>19402</v>
      </c>
      <c r="C1238" s="184" t="s">
        <v>20</v>
      </c>
      <c r="D1238" s="185">
        <v>18.079999999999998</v>
      </c>
      <c r="E1238" s="185">
        <v>18.079999999999998</v>
      </c>
      <c r="F1238" s="185">
        <v>207.47</v>
      </c>
    </row>
    <row r="1239" spans="1:6" ht="85.5">
      <c r="A1239" s="188">
        <v>190203</v>
      </c>
      <c r="B1239" s="188" t="s">
        <v>19403</v>
      </c>
      <c r="C1239" s="184" t="s">
        <v>20</v>
      </c>
      <c r="D1239" s="185">
        <v>29.82</v>
      </c>
      <c r="E1239" s="185">
        <v>29.82</v>
      </c>
      <c r="F1239" s="185">
        <v>137.19</v>
      </c>
    </row>
    <row r="1240" spans="1:6" ht="85.5">
      <c r="A1240" s="188">
        <v>190204</v>
      </c>
      <c r="B1240" s="188" t="s">
        <v>19404</v>
      </c>
      <c r="C1240" s="184" t="s">
        <v>20</v>
      </c>
      <c r="D1240" s="185">
        <v>37.35</v>
      </c>
      <c r="E1240" s="185">
        <v>37.35</v>
      </c>
      <c r="F1240" s="186">
        <v>1073.68</v>
      </c>
    </row>
    <row r="1241" spans="1:6" ht="28.5">
      <c r="A1241" s="188">
        <v>190205</v>
      </c>
      <c r="B1241" s="188" t="s">
        <v>19405</v>
      </c>
      <c r="C1241" s="184" t="s">
        <v>20</v>
      </c>
      <c r="D1241" s="185">
        <v>12.46</v>
      </c>
      <c r="E1241" s="185">
        <v>12.46</v>
      </c>
      <c r="F1241" s="185">
        <v>274.10000000000002</v>
      </c>
    </row>
    <row r="1242" spans="1:6" ht="85.5">
      <c r="A1242" s="188">
        <v>190211</v>
      </c>
      <c r="B1242" s="188" t="s">
        <v>19406</v>
      </c>
      <c r="C1242" s="184" t="s">
        <v>20</v>
      </c>
      <c r="D1242" s="185">
        <v>25</v>
      </c>
      <c r="E1242" s="185">
        <v>25</v>
      </c>
      <c r="F1242" s="185">
        <v>917.83</v>
      </c>
    </row>
    <row r="1243" spans="1:6" ht="15">
      <c r="A1243" s="187">
        <v>1903</v>
      </c>
      <c r="B1243" s="187" t="s">
        <v>713</v>
      </c>
      <c r="C1243" s="184"/>
      <c r="D1243" s="185"/>
      <c r="E1243" s="185"/>
      <c r="F1243" s="185">
        <v>326.83999999999997</v>
      </c>
    </row>
    <row r="1244" spans="1:6" ht="85.5">
      <c r="A1244" s="188">
        <v>190301</v>
      </c>
      <c r="B1244" s="188" t="s">
        <v>19407</v>
      </c>
      <c r="C1244" s="184" t="s">
        <v>20</v>
      </c>
      <c r="D1244" s="185">
        <v>49.07</v>
      </c>
      <c r="E1244" s="185">
        <v>49.07</v>
      </c>
      <c r="F1244" s="185">
        <v>126.01</v>
      </c>
    </row>
    <row r="1245" spans="1:6" ht="85.5">
      <c r="A1245" s="188">
        <v>190302</v>
      </c>
      <c r="B1245" s="188" t="s">
        <v>19408</v>
      </c>
      <c r="C1245" s="184" t="s">
        <v>20</v>
      </c>
      <c r="D1245" s="185">
        <v>43.8</v>
      </c>
      <c r="E1245" s="185">
        <v>43.8</v>
      </c>
      <c r="F1245" s="186">
        <v>1007.75</v>
      </c>
    </row>
    <row r="1246" spans="1:6" ht="71.25">
      <c r="A1246" s="188">
        <v>190303</v>
      </c>
      <c r="B1246" s="188" t="s">
        <v>19409</v>
      </c>
      <c r="C1246" s="184" t="s">
        <v>20</v>
      </c>
      <c r="D1246" s="185">
        <v>29.93</v>
      </c>
      <c r="E1246" s="185">
        <v>29.93</v>
      </c>
      <c r="F1246" s="186">
        <v>1810.55</v>
      </c>
    </row>
    <row r="1247" spans="1:6" ht="71.25">
      <c r="A1247" s="188">
        <v>190306</v>
      </c>
      <c r="B1247" s="188" t="s">
        <v>19410</v>
      </c>
      <c r="C1247" s="184" t="s">
        <v>20</v>
      </c>
      <c r="D1247" s="185">
        <v>28.73</v>
      </c>
      <c r="E1247" s="185">
        <v>28.73</v>
      </c>
      <c r="F1247" s="185"/>
    </row>
    <row r="1248" spans="1:6" ht="57">
      <c r="A1248" s="188">
        <v>190307</v>
      </c>
      <c r="B1248" s="188" t="s">
        <v>19411</v>
      </c>
      <c r="C1248" s="184" t="s">
        <v>20</v>
      </c>
      <c r="D1248" s="185">
        <v>24.83</v>
      </c>
      <c r="E1248" s="185">
        <v>24.83</v>
      </c>
      <c r="F1248" s="185">
        <v>61.79</v>
      </c>
    </row>
    <row r="1249" spans="1:6" ht="15">
      <c r="A1249" s="187">
        <v>1904</v>
      </c>
      <c r="B1249" s="187" t="s">
        <v>714</v>
      </c>
      <c r="C1249" s="184"/>
      <c r="D1249" s="185"/>
      <c r="E1249" s="185"/>
      <c r="F1249" s="185">
        <v>93.6</v>
      </c>
    </row>
    <row r="1250" spans="1:6" ht="57">
      <c r="A1250" s="188">
        <v>190417</v>
      </c>
      <c r="B1250" s="188" t="s">
        <v>19412</v>
      </c>
      <c r="C1250" s="184" t="s">
        <v>20</v>
      </c>
      <c r="D1250" s="185">
        <v>53.06</v>
      </c>
      <c r="E1250" s="185">
        <v>53.06</v>
      </c>
      <c r="F1250" s="185">
        <v>150.76</v>
      </c>
    </row>
    <row r="1251" spans="1:6" ht="42.75">
      <c r="A1251" s="188">
        <v>190418</v>
      </c>
      <c r="B1251" s="188" t="s">
        <v>466</v>
      </c>
      <c r="C1251" s="184" t="s">
        <v>20</v>
      </c>
      <c r="D1251" s="185">
        <v>42.17</v>
      </c>
      <c r="E1251" s="185">
        <v>42.17</v>
      </c>
      <c r="F1251" s="185">
        <v>116.16</v>
      </c>
    </row>
    <row r="1252" spans="1:6" ht="15">
      <c r="A1252" s="187">
        <v>1905</v>
      </c>
      <c r="B1252" s="187" t="s">
        <v>715</v>
      </c>
      <c r="C1252" s="184"/>
      <c r="D1252" s="185"/>
      <c r="E1252" s="185"/>
      <c r="F1252" s="185">
        <v>237.17</v>
      </c>
    </row>
    <row r="1253" spans="1:6" ht="85.5">
      <c r="A1253" s="188">
        <v>190501</v>
      </c>
      <c r="B1253" s="188" t="s">
        <v>19413</v>
      </c>
      <c r="C1253" s="184" t="s">
        <v>19</v>
      </c>
      <c r="D1253" s="185">
        <v>6.36</v>
      </c>
      <c r="E1253" s="185">
        <v>6.36</v>
      </c>
      <c r="F1253" s="185">
        <v>79.8</v>
      </c>
    </row>
    <row r="1254" spans="1:6" ht="15">
      <c r="A1254" s="187">
        <v>1906</v>
      </c>
      <c r="B1254" s="187" t="s">
        <v>716</v>
      </c>
      <c r="C1254" s="184"/>
      <c r="D1254" s="185"/>
      <c r="E1254" s="185"/>
      <c r="F1254" s="185">
        <v>80.16</v>
      </c>
    </row>
    <row r="1255" spans="1:6" ht="71.25">
      <c r="A1255" s="188">
        <v>190601</v>
      </c>
      <c r="B1255" s="188" t="s">
        <v>19414</v>
      </c>
      <c r="C1255" s="184" t="s">
        <v>23</v>
      </c>
      <c r="D1255" s="185">
        <v>10.28</v>
      </c>
      <c r="E1255" s="185">
        <v>10.28</v>
      </c>
      <c r="F1255" s="185">
        <v>283.14999999999998</v>
      </c>
    </row>
    <row r="1256" spans="1:6" ht="71.25">
      <c r="A1256" s="188">
        <v>190602</v>
      </c>
      <c r="B1256" s="188" t="s">
        <v>19415</v>
      </c>
      <c r="C1256" s="184" t="s">
        <v>20</v>
      </c>
      <c r="D1256" s="185">
        <v>20.86</v>
      </c>
      <c r="E1256" s="185">
        <v>20.86</v>
      </c>
      <c r="F1256" s="185">
        <v>85.11</v>
      </c>
    </row>
    <row r="1257" spans="1:6" ht="42.75">
      <c r="A1257" s="188">
        <v>190603</v>
      </c>
      <c r="B1257" s="188" t="s">
        <v>717</v>
      </c>
      <c r="C1257" s="184" t="s">
        <v>20</v>
      </c>
      <c r="D1257" s="185">
        <v>24.36</v>
      </c>
      <c r="E1257" s="185">
        <v>24.36</v>
      </c>
      <c r="F1257" s="185">
        <v>85.11</v>
      </c>
    </row>
    <row r="1258" spans="1:6" ht="71.25">
      <c r="A1258" s="188">
        <v>190604</v>
      </c>
      <c r="B1258" s="188" t="s">
        <v>19416</v>
      </c>
      <c r="C1258" s="184" t="s">
        <v>23</v>
      </c>
      <c r="D1258" s="185">
        <v>11.26</v>
      </c>
      <c r="E1258" s="185">
        <v>11.26</v>
      </c>
      <c r="F1258" s="185"/>
    </row>
    <row r="1259" spans="1:6" ht="71.25">
      <c r="A1259" s="188">
        <v>190605</v>
      </c>
      <c r="B1259" s="188" t="s">
        <v>718</v>
      </c>
      <c r="C1259" s="184" t="s">
        <v>20</v>
      </c>
      <c r="D1259" s="185">
        <v>83.37</v>
      </c>
      <c r="E1259" s="185">
        <v>83.37</v>
      </c>
      <c r="F1259" s="185">
        <v>14.29</v>
      </c>
    </row>
    <row r="1260" spans="1:6" ht="15">
      <c r="A1260" s="187">
        <v>20</v>
      </c>
      <c r="B1260" s="187" t="s">
        <v>719</v>
      </c>
      <c r="C1260" s="184"/>
      <c r="D1260" s="185"/>
      <c r="E1260" s="185"/>
      <c r="F1260" s="185">
        <v>198.82</v>
      </c>
    </row>
    <row r="1261" spans="1:6" ht="15">
      <c r="A1261" s="187">
        <v>2001</v>
      </c>
      <c r="B1261" s="187" t="s">
        <v>720</v>
      </c>
      <c r="C1261" s="184"/>
      <c r="D1261" s="185"/>
      <c r="E1261" s="185"/>
      <c r="F1261" s="185">
        <v>193.99</v>
      </c>
    </row>
    <row r="1262" spans="1:6" ht="128.25">
      <c r="A1262" s="188">
        <v>200101</v>
      </c>
      <c r="B1262" s="188" t="s">
        <v>21584</v>
      </c>
      <c r="C1262" s="184" t="s">
        <v>20</v>
      </c>
      <c r="D1262" s="185">
        <v>162.85</v>
      </c>
      <c r="E1262" s="185">
        <v>162.85</v>
      </c>
      <c r="F1262" s="185">
        <v>232.07</v>
      </c>
    </row>
    <row r="1263" spans="1:6" ht="71.25">
      <c r="A1263" s="188">
        <v>200104</v>
      </c>
      <c r="B1263" s="188" t="s">
        <v>21585</v>
      </c>
      <c r="C1263" s="184" t="s">
        <v>23</v>
      </c>
      <c r="D1263" s="185">
        <v>383.69</v>
      </c>
      <c r="E1263" s="185">
        <v>383.69</v>
      </c>
      <c r="F1263" s="185">
        <v>149.41999999999999</v>
      </c>
    </row>
    <row r="1264" spans="1:6" ht="114">
      <c r="A1264" s="188">
        <v>200105</v>
      </c>
      <c r="B1264" s="188" t="s">
        <v>21586</v>
      </c>
      <c r="C1264" s="184" t="s">
        <v>23</v>
      </c>
      <c r="D1264" s="185">
        <v>173.45</v>
      </c>
      <c r="E1264" s="185">
        <v>173.45</v>
      </c>
      <c r="F1264" s="185">
        <v>29.34</v>
      </c>
    </row>
    <row r="1265" spans="1:6" ht="57">
      <c r="A1265" s="188">
        <v>200107</v>
      </c>
      <c r="B1265" s="188" t="s">
        <v>21587</v>
      </c>
      <c r="C1265" s="184" t="s">
        <v>23</v>
      </c>
      <c r="D1265" s="185">
        <v>101.58</v>
      </c>
      <c r="E1265" s="185">
        <v>101.58</v>
      </c>
      <c r="F1265" s="185"/>
    </row>
    <row r="1266" spans="1:6" ht="42.75">
      <c r="A1266" s="188">
        <v>200108</v>
      </c>
      <c r="B1266" s="188" t="s">
        <v>467</v>
      </c>
      <c r="C1266" s="184" t="s">
        <v>21</v>
      </c>
      <c r="D1266" s="186">
        <v>1187.5899999999999</v>
      </c>
      <c r="E1266" s="186">
        <v>1187.5899999999999</v>
      </c>
      <c r="F1266" s="185">
        <v>11.1</v>
      </c>
    </row>
    <row r="1267" spans="1:6" ht="85.5">
      <c r="A1267" s="188">
        <v>200120</v>
      </c>
      <c r="B1267" s="188" t="s">
        <v>468</v>
      </c>
      <c r="C1267" s="184" t="s">
        <v>23</v>
      </c>
      <c r="D1267" s="185">
        <v>246.32</v>
      </c>
      <c r="E1267" s="185">
        <v>246.32</v>
      </c>
      <c r="F1267" s="185">
        <v>1.1100000000000001</v>
      </c>
    </row>
    <row r="1268" spans="1:6" ht="71.25">
      <c r="A1268" s="188">
        <v>200124</v>
      </c>
      <c r="B1268" s="188" t="s">
        <v>469</v>
      </c>
      <c r="C1268" s="184" t="s">
        <v>23</v>
      </c>
      <c r="D1268" s="186">
        <v>1016.51</v>
      </c>
      <c r="E1268" s="186">
        <v>1016.51</v>
      </c>
      <c r="F1268" s="185">
        <v>21.8</v>
      </c>
    </row>
    <row r="1269" spans="1:6" ht="71.25">
      <c r="A1269" s="188">
        <v>200128</v>
      </c>
      <c r="B1269" s="188" t="s">
        <v>470</v>
      </c>
      <c r="C1269" s="184" t="s">
        <v>20</v>
      </c>
      <c r="D1269" s="185">
        <v>243.63</v>
      </c>
      <c r="E1269" s="185">
        <v>243.63</v>
      </c>
      <c r="F1269" s="185"/>
    </row>
    <row r="1270" spans="1:6" ht="57">
      <c r="A1270" s="188">
        <v>200129</v>
      </c>
      <c r="B1270" s="188" t="s">
        <v>471</v>
      </c>
      <c r="C1270" s="184" t="s">
        <v>23</v>
      </c>
      <c r="D1270" s="185">
        <v>132.26</v>
      </c>
      <c r="E1270" s="185">
        <v>132.26</v>
      </c>
      <c r="F1270" s="185">
        <v>178.6</v>
      </c>
    </row>
    <row r="1271" spans="1:6" ht="57">
      <c r="A1271" s="188">
        <v>200130</v>
      </c>
      <c r="B1271" s="188" t="s">
        <v>472</v>
      </c>
      <c r="C1271" s="184" t="s">
        <v>23</v>
      </c>
      <c r="D1271" s="185">
        <v>970.59</v>
      </c>
      <c r="E1271" s="185">
        <v>970.59</v>
      </c>
      <c r="F1271" s="185">
        <v>495.4</v>
      </c>
    </row>
    <row r="1272" spans="1:6" ht="57">
      <c r="A1272" s="188">
        <v>200131</v>
      </c>
      <c r="B1272" s="188" t="s">
        <v>473</v>
      </c>
      <c r="C1272" s="184" t="s">
        <v>23</v>
      </c>
      <c r="D1272" s="186">
        <v>1789.68</v>
      </c>
      <c r="E1272" s="186">
        <v>1789.68</v>
      </c>
      <c r="F1272" s="186">
        <v>1886.15</v>
      </c>
    </row>
    <row r="1273" spans="1:6" ht="85.5">
      <c r="A1273" s="188">
        <v>200132</v>
      </c>
      <c r="B1273" s="188" t="s">
        <v>20645</v>
      </c>
      <c r="C1273" s="184" t="s">
        <v>19</v>
      </c>
      <c r="D1273" s="186">
        <v>5959.9</v>
      </c>
      <c r="E1273" s="186">
        <v>5959.9</v>
      </c>
      <c r="F1273" s="185">
        <v>422.06</v>
      </c>
    </row>
    <row r="1274" spans="1:6" ht="85.5">
      <c r="A1274" s="188">
        <v>200133</v>
      </c>
      <c r="B1274" s="188" t="s">
        <v>20646</v>
      </c>
      <c r="C1274" s="184" t="s">
        <v>19</v>
      </c>
      <c r="D1274" s="186">
        <v>2169.5700000000002</v>
      </c>
      <c r="E1274" s="186">
        <v>2169.5700000000002</v>
      </c>
      <c r="F1274" s="185">
        <v>169.42</v>
      </c>
    </row>
    <row r="1275" spans="1:6" ht="85.5">
      <c r="A1275" s="188">
        <v>200141</v>
      </c>
      <c r="B1275" s="188" t="s">
        <v>21029</v>
      </c>
      <c r="C1275" s="184" t="s">
        <v>23</v>
      </c>
      <c r="D1275" s="185">
        <v>438.2</v>
      </c>
      <c r="E1275" s="185">
        <v>438.2</v>
      </c>
      <c r="F1275" s="186">
        <v>2586.9499999999998</v>
      </c>
    </row>
    <row r="1276" spans="1:6" ht="15">
      <c r="A1276" s="187">
        <v>2002</v>
      </c>
      <c r="B1276" s="187" t="s">
        <v>721</v>
      </c>
      <c r="C1276" s="184"/>
      <c r="D1276" s="185"/>
      <c r="E1276" s="185"/>
      <c r="F1276" s="185">
        <v>263.52</v>
      </c>
    </row>
    <row r="1277" spans="1:6" ht="57">
      <c r="A1277" s="188">
        <v>200202</v>
      </c>
      <c r="B1277" s="188" t="s">
        <v>21588</v>
      </c>
      <c r="C1277" s="184" t="s">
        <v>23</v>
      </c>
      <c r="D1277" s="185">
        <v>73.349999999999994</v>
      </c>
      <c r="E1277" s="185">
        <v>73.349999999999994</v>
      </c>
      <c r="F1277" s="185">
        <v>853.45</v>
      </c>
    </row>
    <row r="1278" spans="1:6" ht="99.75">
      <c r="A1278" s="188">
        <v>200206</v>
      </c>
      <c r="B1278" s="188" t="s">
        <v>21625</v>
      </c>
      <c r="C1278" s="184" t="s">
        <v>20</v>
      </c>
      <c r="D1278" s="185">
        <v>109.9</v>
      </c>
      <c r="E1278" s="185">
        <v>109.9</v>
      </c>
      <c r="F1278" s="185"/>
    </row>
    <row r="1279" spans="1:6" ht="71.25">
      <c r="A1279" s="188">
        <v>200209</v>
      </c>
      <c r="B1279" s="188" t="s">
        <v>21589</v>
      </c>
      <c r="C1279" s="184" t="s">
        <v>20</v>
      </c>
      <c r="D1279" s="185">
        <v>170.74</v>
      </c>
      <c r="E1279" s="185">
        <v>170.74</v>
      </c>
      <c r="F1279" s="185">
        <v>132.03</v>
      </c>
    </row>
    <row r="1280" spans="1:6" ht="99.75">
      <c r="A1280" s="188">
        <v>200214</v>
      </c>
      <c r="B1280" s="188" t="s">
        <v>21626</v>
      </c>
      <c r="C1280" s="184" t="s">
        <v>20</v>
      </c>
      <c r="D1280" s="185">
        <v>140.99</v>
      </c>
      <c r="E1280" s="185">
        <v>140.99</v>
      </c>
      <c r="F1280" s="185">
        <v>33.26</v>
      </c>
    </row>
    <row r="1281" spans="1:6" ht="85.5">
      <c r="A1281" s="188">
        <v>200223</v>
      </c>
      <c r="B1281" s="188" t="s">
        <v>21590</v>
      </c>
      <c r="C1281" s="184" t="s">
        <v>21</v>
      </c>
      <c r="D1281" s="185">
        <v>304.43</v>
      </c>
      <c r="E1281" s="185">
        <v>304.43</v>
      </c>
      <c r="F1281" s="185">
        <v>36.1</v>
      </c>
    </row>
    <row r="1282" spans="1:6" ht="57">
      <c r="A1282" s="188">
        <v>200229</v>
      </c>
      <c r="B1282" s="188" t="s">
        <v>21591</v>
      </c>
      <c r="C1282" s="184" t="s">
        <v>23</v>
      </c>
      <c r="D1282" s="185">
        <v>90.08</v>
      </c>
      <c r="E1282" s="185">
        <v>90.08</v>
      </c>
      <c r="F1282" s="185">
        <v>241.14</v>
      </c>
    </row>
    <row r="1283" spans="1:6" ht="99.75">
      <c r="A1283" s="188">
        <v>200237</v>
      </c>
      <c r="B1283" s="188" t="s">
        <v>21592</v>
      </c>
      <c r="C1283" s="184" t="s">
        <v>20</v>
      </c>
      <c r="D1283" s="185">
        <v>90.82</v>
      </c>
      <c r="E1283" s="185">
        <v>90.82</v>
      </c>
      <c r="F1283" s="186">
        <v>4076.82</v>
      </c>
    </row>
    <row r="1284" spans="1:6" ht="71.25">
      <c r="A1284" s="188">
        <v>200243</v>
      </c>
      <c r="B1284" s="188" t="s">
        <v>474</v>
      </c>
      <c r="C1284" s="184" t="s">
        <v>23</v>
      </c>
      <c r="D1284" s="185">
        <v>283.77</v>
      </c>
      <c r="E1284" s="185">
        <v>283.77</v>
      </c>
      <c r="F1284" s="186">
        <v>1811.66</v>
      </c>
    </row>
    <row r="1285" spans="1:6" ht="71.25">
      <c r="A1285" s="188">
        <v>200253</v>
      </c>
      <c r="B1285" s="188" t="s">
        <v>21593</v>
      </c>
      <c r="C1285" s="184" t="s">
        <v>20</v>
      </c>
      <c r="D1285" s="185">
        <v>117.86</v>
      </c>
      <c r="E1285" s="185">
        <v>117.86</v>
      </c>
      <c r="F1285" s="186">
        <v>1317.87</v>
      </c>
    </row>
    <row r="1286" spans="1:6" ht="71.25">
      <c r="A1286" s="188">
        <v>200254</v>
      </c>
      <c r="B1286" s="188" t="s">
        <v>21594</v>
      </c>
      <c r="C1286" s="184" t="s">
        <v>20</v>
      </c>
      <c r="D1286" s="185">
        <v>115.55</v>
      </c>
      <c r="E1286" s="185">
        <v>115.55</v>
      </c>
      <c r="F1286" s="185">
        <v>964.97</v>
      </c>
    </row>
    <row r="1287" spans="1:6" ht="15">
      <c r="A1287" s="187">
        <v>2003</v>
      </c>
      <c r="B1287" s="187" t="s">
        <v>594</v>
      </c>
      <c r="C1287" s="184"/>
      <c r="D1287" s="185"/>
      <c r="E1287" s="185"/>
      <c r="F1287" s="185">
        <v>337.49</v>
      </c>
    </row>
    <row r="1288" spans="1:6" ht="42.75">
      <c r="A1288" s="188">
        <v>200303</v>
      </c>
      <c r="B1288" s="188" t="s">
        <v>475</v>
      </c>
      <c r="C1288" s="184" t="s">
        <v>20</v>
      </c>
      <c r="D1288" s="185">
        <v>14.83</v>
      </c>
      <c r="E1288" s="185">
        <v>14.83</v>
      </c>
      <c r="F1288" s="185">
        <v>243.17</v>
      </c>
    </row>
    <row r="1289" spans="1:6" ht="28.5">
      <c r="A1289" s="188">
        <v>200305</v>
      </c>
      <c r="B1289" s="188" t="s">
        <v>476</v>
      </c>
      <c r="C1289" s="184" t="s">
        <v>21</v>
      </c>
      <c r="D1289" s="185">
        <v>243.68</v>
      </c>
      <c r="E1289" s="185">
        <v>243.68</v>
      </c>
      <c r="F1289" s="185">
        <v>14.69</v>
      </c>
    </row>
    <row r="1290" spans="1:6" ht="14.25">
      <c r="A1290" s="188">
        <v>200306</v>
      </c>
      <c r="B1290" s="188" t="s">
        <v>477</v>
      </c>
      <c r="C1290" s="184" t="s">
        <v>21</v>
      </c>
      <c r="D1290" s="185">
        <v>244.9</v>
      </c>
      <c r="E1290" s="185">
        <v>244.9</v>
      </c>
      <c r="F1290" s="185">
        <v>178.85</v>
      </c>
    </row>
    <row r="1291" spans="1:6" ht="14.25">
      <c r="A1291" s="188">
        <v>200307</v>
      </c>
      <c r="B1291" s="188" t="s">
        <v>478</v>
      </c>
      <c r="C1291" s="184" t="s">
        <v>21</v>
      </c>
      <c r="D1291" s="185">
        <v>296.88</v>
      </c>
      <c r="E1291" s="185">
        <v>296.88</v>
      </c>
      <c r="F1291" s="185">
        <v>151.1</v>
      </c>
    </row>
    <row r="1292" spans="1:6" ht="14.25">
      <c r="A1292" s="188">
        <v>200323</v>
      </c>
      <c r="B1292" s="188" t="s">
        <v>479</v>
      </c>
      <c r="C1292" s="184" t="s">
        <v>21</v>
      </c>
      <c r="D1292" s="185">
        <v>167.83</v>
      </c>
      <c r="E1292" s="185">
        <v>167.83</v>
      </c>
      <c r="F1292" s="185">
        <v>5.47</v>
      </c>
    </row>
    <row r="1293" spans="1:6" ht="42.75">
      <c r="A1293" s="188">
        <v>200326</v>
      </c>
      <c r="B1293" s="188" t="s">
        <v>480</v>
      </c>
      <c r="C1293" s="184" t="s">
        <v>20</v>
      </c>
      <c r="D1293" s="185">
        <v>34.340000000000003</v>
      </c>
      <c r="E1293" s="185">
        <v>34.340000000000003</v>
      </c>
      <c r="F1293" s="185">
        <v>61.25</v>
      </c>
    </row>
    <row r="1294" spans="1:6" ht="15">
      <c r="A1294" s="187">
        <v>2004</v>
      </c>
      <c r="B1294" s="187" t="s">
        <v>722</v>
      </c>
      <c r="C1294" s="184"/>
      <c r="D1294" s="185"/>
      <c r="E1294" s="185"/>
      <c r="F1294" s="185">
        <v>20.22</v>
      </c>
    </row>
    <row r="1295" spans="1:6" ht="14.25">
      <c r="A1295" s="188">
        <v>200401</v>
      </c>
      <c r="B1295" s="188" t="s">
        <v>723</v>
      </c>
      <c r="C1295" s="184" t="s">
        <v>20</v>
      </c>
      <c r="D1295" s="185">
        <v>9.8800000000000008</v>
      </c>
      <c r="E1295" s="185">
        <v>9.8800000000000008</v>
      </c>
      <c r="F1295" s="185">
        <v>53.22</v>
      </c>
    </row>
    <row r="1296" spans="1:6" ht="28.5">
      <c r="A1296" s="188">
        <v>200402</v>
      </c>
      <c r="B1296" s="188" t="s">
        <v>481</v>
      </c>
      <c r="C1296" s="184" t="s">
        <v>20</v>
      </c>
      <c r="D1296" s="185">
        <v>1.37</v>
      </c>
      <c r="E1296" s="185">
        <v>1.37</v>
      </c>
      <c r="F1296" s="185">
        <v>157.04</v>
      </c>
    </row>
    <row r="1297" spans="1:6" ht="42.75">
      <c r="A1297" s="188">
        <v>200404</v>
      </c>
      <c r="B1297" s="188" t="s">
        <v>21595</v>
      </c>
      <c r="C1297" s="184" t="s">
        <v>20</v>
      </c>
      <c r="D1297" s="185">
        <v>5.41</v>
      </c>
      <c r="E1297" s="185">
        <v>5.41</v>
      </c>
      <c r="F1297" s="185">
        <v>260.68</v>
      </c>
    </row>
    <row r="1298" spans="1:6" ht="15">
      <c r="A1298" s="187">
        <v>2005</v>
      </c>
      <c r="B1298" s="187" t="s">
        <v>724</v>
      </c>
      <c r="C1298" s="184"/>
      <c r="D1298" s="185"/>
      <c r="E1298" s="185"/>
      <c r="F1298" s="185">
        <v>32.44</v>
      </c>
    </row>
    <row r="1299" spans="1:6" ht="42.75">
      <c r="A1299" s="188">
        <v>200511</v>
      </c>
      <c r="B1299" s="188" t="s">
        <v>482</v>
      </c>
      <c r="C1299" s="184" t="s">
        <v>19</v>
      </c>
      <c r="D1299" s="185">
        <v>162.46</v>
      </c>
      <c r="E1299" s="185">
        <v>162.46</v>
      </c>
      <c r="F1299" s="185"/>
    </row>
    <row r="1300" spans="1:6" ht="71.25">
      <c r="A1300" s="188">
        <v>200512</v>
      </c>
      <c r="B1300" s="188" t="s">
        <v>483</v>
      </c>
      <c r="C1300" s="184" t="s">
        <v>19</v>
      </c>
      <c r="D1300" s="185">
        <v>455.63</v>
      </c>
      <c r="E1300" s="185">
        <v>455.63</v>
      </c>
      <c r="F1300" s="185"/>
    </row>
    <row r="1301" spans="1:6" ht="57">
      <c r="A1301" s="188">
        <v>200513</v>
      </c>
      <c r="B1301" s="188" t="s">
        <v>21311</v>
      </c>
      <c r="C1301" s="184" t="s">
        <v>19</v>
      </c>
      <c r="D1301" s="186">
        <v>1513.85</v>
      </c>
      <c r="E1301" s="186">
        <v>1513.85</v>
      </c>
      <c r="F1301" s="185">
        <v>121.63</v>
      </c>
    </row>
    <row r="1302" spans="1:6" ht="42.75">
      <c r="A1302" s="188">
        <v>200562</v>
      </c>
      <c r="B1302" s="188" t="s">
        <v>21596</v>
      </c>
      <c r="C1302" s="184" t="s">
        <v>19</v>
      </c>
      <c r="D1302" s="185">
        <v>734.71</v>
      </c>
      <c r="E1302" s="185">
        <v>734.71</v>
      </c>
      <c r="F1302" s="185">
        <v>705.95</v>
      </c>
    </row>
    <row r="1303" spans="1:6" ht="57">
      <c r="A1303" s="188">
        <v>200563</v>
      </c>
      <c r="B1303" s="188" t="s">
        <v>484</v>
      </c>
      <c r="C1303" s="184" t="s">
        <v>23</v>
      </c>
      <c r="D1303" s="185">
        <v>175.02</v>
      </c>
      <c r="E1303" s="185">
        <v>175.02</v>
      </c>
      <c r="F1303" s="186">
        <v>4172.74</v>
      </c>
    </row>
    <row r="1304" spans="1:6" ht="28.5">
      <c r="A1304" s="188">
        <v>200572</v>
      </c>
      <c r="B1304" s="188" t="s">
        <v>485</v>
      </c>
      <c r="C1304" s="184" t="s">
        <v>19</v>
      </c>
      <c r="D1304" s="186">
        <v>3250.34</v>
      </c>
      <c r="E1304" s="186">
        <v>3250.34</v>
      </c>
      <c r="F1304" s="185"/>
    </row>
    <row r="1305" spans="1:6" ht="42.75">
      <c r="A1305" s="188">
        <v>200573</v>
      </c>
      <c r="B1305" s="188" t="s">
        <v>486</v>
      </c>
      <c r="C1305" s="184" t="s">
        <v>23</v>
      </c>
      <c r="D1305" s="185">
        <v>227.58</v>
      </c>
      <c r="E1305" s="185">
        <v>227.58</v>
      </c>
      <c r="F1305" s="185">
        <v>469.02</v>
      </c>
    </row>
    <row r="1306" spans="1:6" ht="57">
      <c r="A1306" s="188">
        <v>200576</v>
      </c>
      <c r="B1306" s="188" t="s">
        <v>487</v>
      </c>
      <c r="C1306" s="184" t="s">
        <v>19</v>
      </c>
      <c r="D1306" s="185">
        <v>684.73</v>
      </c>
      <c r="E1306" s="185">
        <v>684.73</v>
      </c>
      <c r="F1306" s="185"/>
    </row>
    <row r="1307" spans="1:6" ht="42.75">
      <c r="A1307" s="188">
        <v>200581</v>
      </c>
      <c r="B1307" s="188" t="s">
        <v>20647</v>
      </c>
      <c r="C1307" s="184" t="s">
        <v>19</v>
      </c>
      <c r="D1307" s="185">
        <v>202.64</v>
      </c>
      <c r="E1307" s="185">
        <v>202.64</v>
      </c>
      <c r="F1307" s="185">
        <v>398.06</v>
      </c>
    </row>
    <row r="1308" spans="1:6" ht="42.75">
      <c r="A1308" s="188">
        <v>200582</v>
      </c>
      <c r="B1308" s="188" t="s">
        <v>20648</v>
      </c>
      <c r="C1308" s="184" t="s">
        <v>19</v>
      </c>
      <c r="D1308" s="185">
        <v>301.27999999999997</v>
      </c>
      <c r="E1308" s="185">
        <v>301.27999999999997</v>
      </c>
      <c r="F1308" s="185">
        <v>296.57</v>
      </c>
    </row>
    <row r="1309" spans="1:6" ht="15">
      <c r="A1309" s="187">
        <v>2007</v>
      </c>
      <c r="B1309" s="187" t="s">
        <v>725</v>
      </c>
      <c r="C1309" s="184"/>
      <c r="D1309" s="185"/>
      <c r="E1309" s="185"/>
      <c r="F1309" s="185">
        <v>242.96</v>
      </c>
    </row>
    <row r="1310" spans="1:6" ht="85.5">
      <c r="A1310" s="188">
        <v>200702</v>
      </c>
      <c r="B1310" s="188" t="s">
        <v>488</v>
      </c>
      <c r="C1310" s="184" t="s">
        <v>20</v>
      </c>
      <c r="D1310" s="185">
        <v>145.21</v>
      </c>
      <c r="E1310" s="185">
        <v>145.21</v>
      </c>
      <c r="F1310" s="185">
        <v>611.92999999999995</v>
      </c>
    </row>
    <row r="1311" spans="1:6" ht="57">
      <c r="A1311" s="188">
        <v>200703</v>
      </c>
      <c r="B1311" s="188" t="s">
        <v>489</v>
      </c>
      <c r="C1311" s="184" t="s">
        <v>23</v>
      </c>
      <c r="D1311" s="185">
        <v>10.28</v>
      </c>
      <c r="E1311" s="185">
        <v>10.28</v>
      </c>
      <c r="F1311" s="185">
        <v>194.41</v>
      </c>
    </row>
    <row r="1312" spans="1:6" ht="42.75">
      <c r="A1312" s="188">
        <v>200704</v>
      </c>
      <c r="B1312" s="188" t="s">
        <v>490</v>
      </c>
      <c r="C1312" s="184" t="s">
        <v>20</v>
      </c>
      <c r="D1312" s="185">
        <v>42.98</v>
      </c>
      <c r="E1312" s="185">
        <v>42.98</v>
      </c>
      <c r="F1312" s="185">
        <v>162.65</v>
      </c>
    </row>
    <row r="1313" spans="1:6" ht="28.5">
      <c r="A1313" s="188">
        <v>200705</v>
      </c>
      <c r="B1313" s="188" t="s">
        <v>491</v>
      </c>
      <c r="C1313" s="184" t="s">
        <v>19</v>
      </c>
      <c r="D1313" s="185">
        <v>274.02999999999997</v>
      </c>
      <c r="E1313" s="185">
        <v>274.02999999999997</v>
      </c>
      <c r="F1313" s="185"/>
    </row>
    <row r="1314" spans="1:6" ht="42.75">
      <c r="A1314" s="188">
        <v>200706</v>
      </c>
      <c r="B1314" s="188" t="s">
        <v>492</v>
      </c>
      <c r="C1314" s="184" t="s">
        <v>19</v>
      </c>
      <c r="D1314" s="186">
        <v>3689.73</v>
      </c>
      <c r="E1314" s="186">
        <v>3689.73</v>
      </c>
      <c r="F1314" s="185"/>
    </row>
    <row r="1315" spans="1:6" ht="42.75">
      <c r="A1315" s="188">
        <v>200707</v>
      </c>
      <c r="B1315" s="188" t="s">
        <v>493</v>
      </c>
      <c r="C1315" s="184" t="s">
        <v>19</v>
      </c>
      <c r="D1315" s="186">
        <v>2064.42</v>
      </c>
      <c r="E1315" s="186">
        <v>2064.42</v>
      </c>
      <c r="F1315" s="186">
        <v>3384.2</v>
      </c>
    </row>
    <row r="1316" spans="1:6" ht="57">
      <c r="A1316" s="188">
        <v>200708</v>
      </c>
      <c r="B1316" s="188" t="s">
        <v>494</v>
      </c>
      <c r="C1316" s="184" t="s">
        <v>19</v>
      </c>
      <c r="D1316" s="186">
        <v>1831.92</v>
      </c>
      <c r="E1316" s="186">
        <v>1831.92</v>
      </c>
      <c r="F1316" s="185"/>
    </row>
    <row r="1317" spans="1:6" ht="28.5">
      <c r="A1317" s="188">
        <v>200709</v>
      </c>
      <c r="B1317" s="188" t="s">
        <v>495</v>
      </c>
      <c r="C1317" s="184" t="s">
        <v>19</v>
      </c>
      <c r="D1317" s="186">
        <v>1014.18</v>
      </c>
      <c r="E1317" s="186">
        <v>1014.18</v>
      </c>
      <c r="F1317" s="185"/>
    </row>
    <row r="1318" spans="1:6" ht="57">
      <c r="A1318" s="188">
        <v>200711</v>
      </c>
      <c r="B1318" s="188" t="s">
        <v>496</v>
      </c>
      <c r="C1318" s="184" t="s">
        <v>20</v>
      </c>
      <c r="D1318" s="185">
        <v>275.92</v>
      </c>
      <c r="E1318" s="185">
        <v>275.92</v>
      </c>
      <c r="F1318" s="186">
        <v>1272.5999999999999</v>
      </c>
    </row>
    <row r="1319" spans="1:6" ht="14.25">
      <c r="A1319" s="188">
        <v>200713</v>
      </c>
      <c r="B1319" s="188" t="s">
        <v>497</v>
      </c>
      <c r="C1319" s="184" t="s">
        <v>19</v>
      </c>
      <c r="D1319" s="185">
        <v>224.47</v>
      </c>
      <c r="E1319" s="185">
        <v>224.47</v>
      </c>
      <c r="F1319" s="185"/>
    </row>
    <row r="1320" spans="1:6" ht="42.75">
      <c r="A1320" s="188">
        <v>200714</v>
      </c>
      <c r="B1320" s="188" t="s">
        <v>498</v>
      </c>
      <c r="C1320" s="184" t="s">
        <v>20</v>
      </c>
      <c r="D1320" s="185">
        <v>19.29</v>
      </c>
      <c r="E1320" s="185">
        <v>19.29</v>
      </c>
      <c r="F1320" s="185">
        <v>16.03</v>
      </c>
    </row>
    <row r="1321" spans="1:6" ht="57">
      <c r="A1321" s="188">
        <v>200715</v>
      </c>
      <c r="B1321" s="188" t="s">
        <v>499</v>
      </c>
      <c r="C1321" s="184" t="s">
        <v>20</v>
      </c>
      <c r="D1321" s="185">
        <v>195.64</v>
      </c>
      <c r="E1321" s="185">
        <v>195.64</v>
      </c>
      <c r="F1321" s="185">
        <v>127.93</v>
      </c>
    </row>
    <row r="1322" spans="1:6" ht="71.25">
      <c r="A1322" s="188">
        <v>200716</v>
      </c>
      <c r="B1322" s="188" t="s">
        <v>500</v>
      </c>
      <c r="C1322" s="184" t="s">
        <v>20</v>
      </c>
      <c r="D1322" s="185">
        <v>161.18</v>
      </c>
      <c r="E1322" s="185">
        <v>161.18</v>
      </c>
      <c r="F1322" s="185">
        <v>32.94</v>
      </c>
    </row>
    <row r="1323" spans="1:6" ht="28.5">
      <c r="A1323" s="188">
        <v>200717</v>
      </c>
      <c r="B1323" s="188" t="s">
        <v>501</v>
      </c>
      <c r="C1323" s="184" t="s">
        <v>23</v>
      </c>
      <c r="D1323" s="185">
        <v>6.11</v>
      </c>
      <c r="E1323" s="185">
        <v>6.11</v>
      </c>
      <c r="F1323" s="185">
        <v>57.48</v>
      </c>
    </row>
    <row r="1324" spans="1:6" ht="85.5">
      <c r="A1324" s="188">
        <v>200720</v>
      </c>
      <c r="B1324" s="188" t="s">
        <v>502</v>
      </c>
      <c r="C1324" s="184" t="s">
        <v>20</v>
      </c>
      <c r="D1324" s="185">
        <v>64.67</v>
      </c>
      <c r="E1324" s="185">
        <v>64.67</v>
      </c>
      <c r="F1324" s="185">
        <v>5.15</v>
      </c>
    </row>
    <row r="1325" spans="1:6" ht="28.5">
      <c r="A1325" s="188">
        <v>200721</v>
      </c>
      <c r="B1325" s="188" t="s">
        <v>503</v>
      </c>
      <c r="C1325" s="184" t="s">
        <v>20</v>
      </c>
      <c r="D1325" s="185">
        <v>22.51</v>
      </c>
      <c r="E1325" s="185">
        <v>22.51</v>
      </c>
      <c r="F1325" s="185">
        <v>11.5</v>
      </c>
    </row>
    <row r="1326" spans="1:6" ht="42.75">
      <c r="A1326" s="188">
        <v>200725</v>
      </c>
      <c r="B1326" s="188" t="s">
        <v>504</v>
      </c>
      <c r="C1326" s="184" t="s">
        <v>23</v>
      </c>
      <c r="D1326" s="185">
        <v>11.26</v>
      </c>
      <c r="E1326" s="185">
        <v>11.26</v>
      </c>
      <c r="F1326" s="185">
        <v>21.4</v>
      </c>
    </row>
    <row r="1327" spans="1:6" ht="42.75">
      <c r="A1327" s="188">
        <v>200726</v>
      </c>
      <c r="B1327" s="188" t="s">
        <v>505</v>
      </c>
      <c r="C1327" s="184" t="s">
        <v>20</v>
      </c>
      <c r="D1327" s="185">
        <v>188.03</v>
      </c>
      <c r="E1327" s="185">
        <v>188.03</v>
      </c>
      <c r="F1327" s="185">
        <v>3.28</v>
      </c>
    </row>
    <row r="1328" spans="1:6" ht="71.25">
      <c r="A1328" s="188">
        <v>200728</v>
      </c>
      <c r="B1328" s="188" t="s">
        <v>506</v>
      </c>
      <c r="C1328" s="184" t="s">
        <v>20</v>
      </c>
      <c r="D1328" s="185">
        <v>191.11</v>
      </c>
      <c r="E1328" s="185">
        <v>191.11</v>
      </c>
      <c r="F1328" s="185">
        <v>125.73</v>
      </c>
    </row>
    <row r="1329" spans="1:6" ht="71.25">
      <c r="A1329" s="188">
        <v>200738</v>
      </c>
      <c r="B1329" s="188" t="s">
        <v>507</v>
      </c>
      <c r="C1329" s="184" t="s">
        <v>90</v>
      </c>
      <c r="D1329" s="185">
        <v>38.11</v>
      </c>
      <c r="E1329" s="185">
        <v>38.11</v>
      </c>
      <c r="F1329" s="185"/>
    </row>
    <row r="1330" spans="1:6" ht="15">
      <c r="A1330" s="187">
        <v>21</v>
      </c>
      <c r="B1330" s="187" t="s">
        <v>726</v>
      </c>
      <c r="C1330" s="184"/>
      <c r="D1330" s="185"/>
      <c r="E1330" s="185"/>
      <c r="F1330" s="185">
        <v>111.33</v>
      </c>
    </row>
    <row r="1331" spans="1:6" ht="15">
      <c r="A1331" s="187">
        <v>2101</v>
      </c>
      <c r="B1331" s="187" t="s">
        <v>727</v>
      </c>
      <c r="C1331" s="184"/>
      <c r="D1331" s="185"/>
      <c r="E1331" s="185"/>
      <c r="F1331" s="185">
        <v>50.5</v>
      </c>
    </row>
    <row r="1332" spans="1:6" ht="14.25">
      <c r="A1332" s="188">
        <v>210105</v>
      </c>
      <c r="B1332" s="188" t="s">
        <v>508</v>
      </c>
      <c r="C1332" s="184" t="s">
        <v>20</v>
      </c>
      <c r="D1332" s="185">
        <v>136.56</v>
      </c>
      <c r="E1332" s="185">
        <v>136.56</v>
      </c>
      <c r="F1332" s="185">
        <v>71</v>
      </c>
    </row>
    <row r="1333" spans="1:6" ht="42.75">
      <c r="A1333" s="188">
        <v>210109</v>
      </c>
      <c r="B1333" s="188" t="s">
        <v>509</v>
      </c>
      <c r="C1333" s="184" t="s">
        <v>19</v>
      </c>
      <c r="D1333" s="185">
        <v>682.03</v>
      </c>
      <c r="E1333" s="185">
        <v>682.03</v>
      </c>
      <c r="F1333" s="185">
        <v>75.62</v>
      </c>
    </row>
    <row r="1334" spans="1:6" ht="85.5">
      <c r="A1334" s="188">
        <v>210114</v>
      </c>
      <c r="B1334" s="188" t="s">
        <v>1138</v>
      </c>
      <c r="C1334" s="184" t="s">
        <v>19</v>
      </c>
      <c r="D1334" s="186">
        <v>7196.17</v>
      </c>
      <c r="E1334" s="186">
        <v>7196.17</v>
      </c>
      <c r="F1334" s="185">
        <v>30.64</v>
      </c>
    </row>
    <row r="1335" spans="1:6" ht="15">
      <c r="A1335" s="187">
        <v>2102</v>
      </c>
      <c r="B1335" s="187" t="s">
        <v>728</v>
      </c>
      <c r="C1335" s="184"/>
      <c r="D1335" s="185"/>
      <c r="E1335" s="185"/>
      <c r="F1335" s="185">
        <v>30.45</v>
      </c>
    </row>
    <row r="1336" spans="1:6" ht="57">
      <c r="A1336" s="188">
        <v>210210</v>
      </c>
      <c r="B1336" s="188" t="s">
        <v>21597</v>
      </c>
      <c r="C1336" s="184" t="s">
        <v>20</v>
      </c>
      <c r="D1336" s="185">
        <v>360.14</v>
      </c>
      <c r="E1336" s="185">
        <v>360.14</v>
      </c>
      <c r="F1336" s="185">
        <v>33.78</v>
      </c>
    </row>
    <row r="1337" spans="1:6" ht="15">
      <c r="A1337" s="187">
        <v>2103</v>
      </c>
      <c r="B1337" s="187" t="s">
        <v>729</v>
      </c>
      <c r="C1337" s="184"/>
      <c r="D1337" s="185"/>
      <c r="E1337" s="185"/>
      <c r="F1337" s="185">
        <v>149.33000000000001</v>
      </c>
    </row>
    <row r="1338" spans="1:6" ht="42.75">
      <c r="A1338" s="188">
        <v>210301</v>
      </c>
      <c r="B1338" s="188" t="s">
        <v>510</v>
      </c>
      <c r="C1338" s="184" t="s">
        <v>23</v>
      </c>
      <c r="D1338" s="185">
        <v>318.95999999999998</v>
      </c>
      <c r="E1338" s="185">
        <v>318.95999999999998</v>
      </c>
      <c r="F1338" s="185">
        <v>77</v>
      </c>
    </row>
    <row r="1339" spans="1:6" ht="42.75">
      <c r="A1339" s="188">
        <v>210302</v>
      </c>
      <c r="B1339" s="188" t="s">
        <v>1139</v>
      </c>
      <c r="C1339" s="184" t="s">
        <v>23</v>
      </c>
      <c r="D1339" s="185">
        <v>233.9</v>
      </c>
      <c r="E1339" s="185">
        <v>233.9</v>
      </c>
      <c r="F1339" s="185">
        <v>41.46</v>
      </c>
    </row>
    <row r="1340" spans="1:6" ht="42.75">
      <c r="A1340" s="188">
        <v>210304</v>
      </c>
      <c r="B1340" s="188" t="s">
        <v>511</v>
      </c>
      <c r="C1340" s="184" t="s">
        <v>23</v>
      </c>
      <c r="D1340" s="185">
        <v>227.22</v>
      </c>
      <c r="E1340" s="185">
        <v>227.22</v>
      </c>
      <c r="F1340" s="185">
        <v>65.28</v>
      </c>
    </row>
    <row r="1341" spans="1:6" ht="57">
      <c r="A1341" s="188">
        <v>210316</v>
      </c>
      <c r="B1341" s="188" t="s">
        <v>512</v>
      </c>
      <c r="C1341" s="184" t="s">
        <v>19</v>
      </c>
      <c r="D1341" s="185">
        <v>916.66</v>
      </c>
      <c r="E1341" s="185">
        <v>916.66</v>
      </c>
      <c r="F1341" s="185">
        <v>567.65</v>
      </c>
    </row>
    <row r="1342" spans="1:6" ht="42.75">
      <c r="A1342" s="188">
        <v>210321</v>
      </c>
      <c r="B1342" s="188" t="s">
        <v>513</v>
      </c>
      <c r="C1342" s="184" t="s">
        <v>19</v>
      </c>
      <c r="D1342" s="185">
        <v>184.01</v>
      </c>
      <c r="E1342" s="185">
        <v>184.01</v>
      </c>
      <c r="F1342" s="185">
        <v>806.34</v>
      </c>
    </row>
    <row r="1343" spans="1:6" ht="28.5">
      <c r="A1343" s="188">
        <v>210322</v>
      </c>
      <c r="B1343" s="188" t="s">
        <v>514</v>
      </c>
      <c r="C1343" s="184" t="s">
        <v>23</v>
      </c>
      <c r="D1343" s="185">
        <v>127.58</v>
      </c>
      <c r="E1343" s="185">
        <v>127.58</v>
      </c>
      <c r="F1343" s="185">
        <v>282.85000000000002</v>
      </c>
    </row>
    <row r="1344" spans="1:6" ht="15">
      <c r="A1344" s="187">
        <v>22</v>
      </c>
      <c r="B1344" s="187" t="s">
        <v>730</v>
      </c>
      <c r="C1344" s="184"/>
      <c r="D1344" s="185"/>
      <c r="E1344" s="185"/>
      <c r="F1344" s="185"/>
    </row>
    <row r="1345" spans="1:6" ht="45">
      <c r="A1345" s="187">
        <v>2208</v>
      </c>
      <c r="B1345" s="187" t="s">
        <v>731</v>
      </c>
      <c r="C1345" s="184"/>
      <c r="D1345" s="185"/>
      <c r="E1345" s="185"/>
      <c r="F1345" s="186">
        <v>6060.76</v>
      </c>
    </row>
    <row r="1346" spans="1:6" ht="85.5">
      <c r="A1346" s="188">
        <v>220803</v>
      </c>
      <c r="B1346" s="188" t="s">
        <v>19382</v>
      </c>
      <c r="C1346" s="184" t="s">
        <v>26</v>
      </c>
      <c r="D1346" s="186">
        <v>3984.69</v>
      </c>
      <c r="E1346" s="186">
        <v>3984.69</v>
      </c>
      <c r="F1346" s="186">
        <v>22729.360000000001</v>
      </c>
    </row>
    <row r="1347" spans="1:6" ht="15">
      <c r="A1347" s="187">
        <v>31</v>
      </c>
      <c r="B1347" s="187" t="s">
        <v>732</v>
      </c>
      <c r="C1347" s="184"/>
      <c r="D1347" s="185"/>
      <c r="E1347" s="185"/>
      <c r="F1347" s="186">
        <v>9451.34</v>
      </c>
    </row>
    <row r="1348" spans="1:6" ht="30">
      <c r="A1348" s="187">
        <v>3108</v>
      </c>
      <c r="B1348" s="187" t="s">
        <v>733</v>
      </c>
      <c r="C1348" s="184"/>
      <c r="D1348" s="185"/>
      <c r="E1348" s="185"/>
      <c r="F1348" s="186">
        <v>2886.01</v>
      </c>
    </row>
    <row r="1349" spans="1:6" ht="14.25">
      <c r="A1349" s="188">
        <v>310801</v>
      </c>
      <c r="B1349" s="188" t="s">
        <v>516</v>
      </c>
      <c r="C1349" s="184" t="s">
        <v>19</v>
      </c>
      <c r="D1349" s="185">
        <v>12.46</v>
      </c>
      <c r="E1349" s="185">
        <v>12.46</v>
      </c>
      <c r="F1349" s="186">
        <v>16235.47</v>
      </c>
    </row>
    <row r="1350" spans="1:6" ht="14.25">
      <c r="A1350" s="188">
        <v>310802</v>
      </c>
      <c r="B1350" s="188" t="s">
        <v>517</v>
      </c>
      <c r="C1350" s="184" t="s">
        <v>19</v>
      </c>
      <c r="D1350" s="185">
        <v>164.57</v>
      </c>
      <c r="E1350" s="185">
        <v>164.57</v>
      </c>
      <c r="F1350" s="186">
        <v>4816.46</v>
      </c>
    </row>
    <row r="1351" spans="1:6" ht="14.25">
      <c r="A1351" s="188">
        <v>310803</v>
      </c>
      <c r="B1351" s="188" t="s">
        <v>518</v>
      </c>
      <c r="C1351" s="184" t="s">
        <v>19</v>
      </c>
      <c r="D1351" s="185">
        <v>21.39</v>
      </c>
      <c r="E1351" s="185">
        <v>21.39</v>
      </c>
      <c r="F1351" s="186">
        <v>4365.4799999999996</v>
      </c>
    </row>
    <row r="1352" spans="1:6" ht="14.25">
      <c r="A1352" s="188">
        <v>310804</v>
      </c>
      <c r="B1352" s="188" t="s">
        <v>519</v>
      </c>
      <c r="C1352" s="184" t="s">
        <v>19</v>
      </c>
      <c r="D1352" s="185">
        <v>55.49</v>
      </c>
      <c r="E1352" s="185">
        <v>55.49</v>
      </c>
      <c r="F1352" s="186">
        <v>12987.78</v>
      </c>
    </row>
    <row r="1353" spans="1:6" ht="14.25">
      <c r="A1353" s="188">
        <v>310805</v>
      </c>
      <c r="B1353" s="188" t="s">
        <v>520</v>
      </c>
      <c r="C1353" s="184" t="s">
        <v>19</v>
      </c>
      <c r="D1353" s="185">
        <v>3.82</v>
      </c>
      <c r="E1353" s="185">
        <v>3.82</v>
      </c>
      <c r="F1353" s="186">
        <v>10750.71</v>
      </c>
    </row>
    <row r="1354" spans="1:6" ht="14.25">
      <c r="A1354" s="188">
        <v>310806</v>
      </c>
      <c r="B1354" s="188" t="s">
        <v>521</v>
      </c>
      <c r="C1354" s="184" t="s">
        <v>19</v>
      </c>
      <c r="D1354" s="185">
        <v>13.89</v>
      </c>
      <c r="E1354" s="185">
        <v>13.89</v>
      </c>
      <c r="F1354" s="186">
        <v>10750.71</v>
      </c>
    </row>
    <row r="1355" spans="1:6" ht="14.25">
      <c r="A1355" s="188">
        <v>310807</v>
      </c>
      <c r="B1355" s="188" t="s">
        <v>522</v>
      </c>
      <c r="C1355" s="184" t="s">
        <v>19</v>
      </c>
      <c r="D1355" s="185">
        <v>25.56</v>
      </c>
      <c r="E1355" s="185">
        <v>25.56</v>
      </c>
      <c r="F1355" s="186">
        <v>9972.2800000000007</v>
      </c>
    </row>
    <row r="1356" spans="1:6" ht="14.25">
      <c r="A1356" s="188">
        <v>310808</v>
      </c>
      <c r="B1356" s="188" t="s">
        <v>523</v>
      </c>
      <c r="C1356" s="184" t="s">
        <v>19</v>
      </c>
      <c r="D1356" s="185">
        <v>1.42</v>
      </c>
      <c r="E1356" s="185">
        <v>1.42</v>
      </c>
      <c r="F1356" s="186">
        <v>10064.56</v>
      </c>
    </row>
    <row r="1357" spans="1:6" ht="14.25">
      <c r="A1357" s="188">
        <v>310809</v>
      </c>
      <c r="B1357" s="188" t="s">
        <v>524</v>
      </c>
      <c r="C1357" s="184" t="s">
        <v>19</v>
      </c>
      <c r="D1357" s="185">
        <v>84.12</v>
      </c>
      <c r="E1357" s="185">
        <v>84.12</v>
      </c>
      <c r="F1357" s="186">
        <v>10765.6</v>
      </c>
    </row>
    <row r="1358" spans="1:6" ht="30">
      <c r="A1358" s="187">
        <v>3109</v>
      </c>
      <c r="B1358" s="187" t="s">
        <v>734</v>
      </c>
      <c r="C1358" s="184"/>
      <c r="D1358" s="185"/>
      <c r="E1358" s="185"/>
      <c r="F1358" s="186">
        <v>23269.65</v>
      </c>
    </row>
    <row r="1359" spans="1:6" ht="14.25">
      <c r="A1359" s="188">
        <v>310901</v>
      </c>
      <c r="B1359" s="188" t="s">
        <v>525</v>
      </c>
      <c r="C1359" s="184" t="s">
        <v>19</v>
      </c>
      <c r="D1359" s="185">
        <v>110.46</v>
      </c>
      <c r="E1359" s="185">
        <v>110.46</v>
      </c>
      <c r="F1359" s="186">
        <v>5767.55</v>
      </c>
    </row>
    <row r="1360" spans="1:6" ht="14.25">
      <c r="A1360" s="188">
        <v>310902</v>
      </c>
      <c r="B1360" s="188" t="s">
        <v>526</v>
      </c>
      <c r="C1360" s="184" t="s">
        <v>19</v>
      </c>
      <c r="D1360" s="185">
        <v>40.700000000000003</v>
      </c>
      <c r="E1360" s="185">
        <v>40.700000000000003</v>
      </c>
      <c r="F1360" s="186">
        <v>12986.29</v>
      </c>
    </row>
    <row r="1361" spans="1:6" ht="14.25">
      <c r="A1361" s="188">
        <v>310903</v>
      </c>
      <c r="B1361" s="188" t="s">
        <v>527</v>
      </c>
      <c r="C1361" s="184" t="s">
        <v>19</v>
      </c>
      <c r="D1361" s="185">
        <v>67.489999999999995</v>
      </c>
      <c r="E1361" s="185">
        <v>67.489999999999995</v>
      </c>
      <c r="F1361" s="186">
        <v>19468.27</v>
      </c>
    </row>
    <row r="1362" spans="1:6" ht="14.25">
      <c r="A1362" s="188">
        <v>310904</v>
      </c>
      <c r="B1362" s="188" t="s">
        <v>528</v>
      </c>
      <c r="C1362" s="184" t="s">
        <v>19</v>
      </c>
      <c r="D1362" s="185">
        <v>104.55</v>
      </c>
      <c r="E1362" s="185">
        <v>104.55</v>
      </c>
      <c r="F1362" s="186">
        <v>2717.82</v>
      </c>
    </row>
    <row r="1363" spans="1:6" ht="14.25">
      <c r="A1363" s="188">
        <v>310905</v>
      </c>
      <c r="B1363" s="188" t="s">
        <v>529</v>
      </c>
      <c r="C1363" s="184" t="s">
        <v>19</v>
      </c>
      <c r="D1363" s="185">
        <v>41.26</v>
      </c>
      <c r="E1363" s="185">
        <v>41.26</v>
      </c>
      <c r="F1363" s="186">
        <v>4916.63</v>
      </c>
    </row>
    <row r="1364" spans="1:6" ht="14.25">
      <c r="A1364" s="188">
        <v>310906</v>
      </c>
      <c r="B1364" s="188" t="s">
        <v>530</v>
      </c>
      <c r="C1364" s="184" t="s">
        <v>19</v>
      </c>
      <c r="D1364" s="185">
        <v>39.21</v>
      </c>
      <c r="E1364" s="185">
        <v>39.21</v>
      </c>
      <c r="F1364" s="186">
        <v>2017.08</v>
      </c>
    </row>
    <row r="1365" spans="1:6" ht="14.25">
      <c r="A1365" s="188">
        <v>310907</v>
      </c>
      <c r="B1365" s="188" t="s">
        <v>531</v>
      </c>
      <c r="C1365" s="184" t="s">
        <v>19</v>
      </c>
      <c r="D1365" s="185">
        <v>44.07</v>
      </c>
      <c r="E1365" s="185">
        <v>44.07</v>
      </c>
      <c r="F1365" s="186">
        <v>2017.08</v>
      </c>
    </row>
    <row r="1366" spans="1:6" ht="14.25">
      <c r="A1366" s="188">
        <v>310908</v>
      </c>
      <c r="B1366" s="188" t="s">
        <v>532</v>
      </c>
      <c r="C1366" s="184" t="s">
        <v>19</v>
      </c>
      <c r="D1366" s="185">
        <v>149.97</v>
      </c>
      <c r="E1366" s="185">
        <v>149.97</v>
      </c>
      <c r="F1366" s="186">
        <v>3782.02</v>
      </c>
    </row>
    <row r="1367" spans="1:6" ht="14.25">
      <c r="A1367" s="188">
        <v>310909</v>
      </c>
      <c r="B1367" s="188" t="s">
        <v>533</v>
      </c>
      <c r="C1367" s="184" t="s">
        <v>19</v>
      </c>
      <c r="D1367" s="185">
        <v>61.79</v>
      </c>
      <c r="E1367" s="185">
        <v>61.79</v>
      </c>
      <c r="F1367" s="185"/>
    </row>
    <row r="1368" spans="1:6" ht="14.25">
      <c r="A1368" s="188">
        <v>310910</v>
      </c>
      <c r="B1368" s="188" t="s">
        <v>534</v>
      </c>
      <c r="C1368" s="184" t="s">
        <v>19</v>
      </c>
      <c r="D1368" s="185">
        <v>38.79</v>
      </c>
      <c r="E1368" s="185">
        <v>38.79</v>
      </c>
      <c r="F1368" s="186">
        <v>7018.5</v>
      </c>
    </row>
    <row r="1369" spans="1:6" ht="14.25">
      <c r="A1369" s="188">
        <v>310911</v>
      </c>
      <c r="B1369" s="188" t="s">
        <v>535</v>
      </c>
      <c r="C1369" s="184" t="s">
        <v>19</v>
      </c>
      <c r="D1369" s="185">
        <v>75.53</v>
      </c>
      <c r="E1369" s="185">
        <v>75.53</v>
      </c>
      <c r="F1369" s="186">
        <v>26321.1</v>
      </c>
    </row>
    <row r="1370" spans="1:6" ht="14.25">
      <c r="A1370" s="188">
        <v>310912</v>
      </c>
      <c r="B1370" s="188" t="s">
        <v>536</v>
      </c>
      <c r="C1370" s="184" t="s">
        <v>19</v>
      </c>
      <c r="D1370" s="185">
        <v>653.07000000000005</v>
      </c>
      <c r="E1370" s="185">
        <v>653.07000000000005</v>
      </c>
      <c r="F1370" s="186">
        <v>10944.86</v>
      </c>
    </row>
    <row r="1371" spans="1:6" ht="14.25">
      <c r="A1371" s="188">
        <v>310913</v>
      </c>
      <c r="B1371" s="188" t="s">
        <v>537</v>
      </c>
      <c r="C1371" s="184" t="s">
        <v>19</v>
      </c>
      <c r="D1371" s="185">
        <v>663.68</v>
      </c>
      <c r="E1371" s="185">
        <v>663.68</v>
      </c>
      <c r="F1371" s="186">
        <v>3342.06</v>
      </c>
    </row>
    <row r="1372" spans="1:6" ht="14.25">
      <c r="A1372" s="188">
        <v>310914</v>
      </c>
      <c r="B1372" s="188" t="s">
        <v>538</v>
      </c>
      <c r="C1372" s="184" t="s">
        <v>19</v>
      </c>
      <c r="D1372" s="185">
        <v>271.57</v>
      </c>
      <c r="E1372" s="185">
        <v>271.57</v>
      </c>
      <c r="F1372" s="186">
        <v>18801.03</v>
      </c>
    </row>
    <row r="1373" spans="1:6" ht="15">
      <c r="A1373" s="187">
        <v>99</v>
      </c>
      <c r="B1373" s="187" t="s">
        <v>21197</v>
      </c>
      <c r="C1373" s="184"/>
      <c r="D1373" s="185"/>
      <c r="E1373" s="185"/>
      <c r="F1373" s="186">
        <v>5577.57</v>
      </c>
    </row>
    <row r="1374" spans="1:6" ht="15">
      <c r="A1374" s="187">
        <v>9901</v>
      </c>
      <c r="B1374" s="187" t="s">
        <v>21198</v>
      </c>
      <c r="C1374" s="184"/>
      <c r="D1374" s="185"/>
      <c r="E1374" s="185"/>
      <c r="F1374" s="186">
        <v>5055.32</v>
      </c>
    </row>
    <row r="1375" spans="1:6" ht="28.5">
      <c r="A1375" s="188">
        <v>990101</v>
      </c>
      <c r="B1375" s="188" t="s">
        <v>21598</v>
      </c>
      <c r="C1375" s="184" t="s">
        <v>20</v>
      </c>
      <c r="D1375" s="185">
        <v>13.54</v>
      </c>
      <c r="E1375" s="185">
        <v>13.54</v>
      </c>
      <c r="F1375" s="186">
        <v>15040.13</v>
      </c>
    </row>
    <row r="1376" spans="1:6" ht="28.5">
      <c r="A1376" s="188">
        <v>990102</v>
      </c>
      <c r="B1376" s="188" t="s">
        <v>21199</v>
      </c>
      <c r="C1376" s="184" t="s">
        <v>21</v>
      </c>
      <c r="D1376" s="185">
        <v>455.47</v>
      </c>
      <c r="E1376" s="185">
        <v>455.47</v>
      </c>
      <c r="F1376" s="186">
        <v>12449.56</v>
      </c>
    </row>
    <row r="1377" spans="1:6" ht="42.75">
      <c r="A1377" s="188">
        <v>990103</v>
      </c>
      <c r="B1377" s="188" t="s">
        <v>21200</v>
      </c>
      <c r="C1377" s="184" t="s">
        <v>21</v>
      </c>
      <c r="D1377" s="185">
        <v>464.76</v>
      </c>
      <c r="E1377" s="185">
        <v>464.76</v>
      </c>
      <c r="F1377" s="186">
        <v>12449.56</v>
      </c>
    </row>
    <row r="1378" spans="1:6" ht="42.75">
      <c r="A1378" s="188">
        <v>990104</v>
      </c>
      <c r="B1378" s="188" t="s">
        <v>21201</v>
      </c>
      <c r="C1378" s="184" t="s">
        <v>21</v>
      </c>
      <c r="D1378" s="185">
        <v>418.76</v>
      </c>
      <c r="E1378" s="185">
        <v>418.76</v>
      </c>
      <c r="F1378" s="186">
        <v>11548.12</v>
      </c>
    </row>
    <row r="1379" spans="1:6" ht="42.75">
      <c r="A1379" s="188">
        <v>990105</v>
      </c>
      <c r="B1379" s="188" t="s">
        <v>21202</v>
      </c>
      <c r="C1379" s="184" t="s">
        <v>21</v>
      </c>
      <c r="D1379" s="185">
        <v>745.61</v>
      </c>
      <c r="E1379" s="185">
        <v>745.61</v>
      </c>
      <c r="F1379" s="186">
        <v>11654.98</v>
      </c>
    </row>
    <row r="1380" spans="1:6" ht="42.75">
      <c r="A1380" s="188">
        <v>990106</v>
      </c>
      <c r="B1380" s="188" t="s">
        <v>21203</v>
      </c>
      <c r="C1380" s="184" t="s">
        <v>20</v>
      </c>
      <c r="D1380" s="185">
        <v>24.46</v>
      </c>
      <c r="E1380" s="185">
        <v>24.46</v>
      </c>
      <c r="F1380" s="186">
        <v>12466.8</v>
      </c>
    </row>
    <row r="1381" spans="1:6" ht="85.5">
      <c r="A1381" s="188">
        <v>990107</v>
      </c>
      <c r="B1381" s="188" t="s">
        <v>21599</v>
      </c>
      <c r="C1381" s="184" t="s">
        <v>20</v>
      </c>
      <c r="D1381" s="185">
        <v>137.03</v>
      </c>
      <c r="E1381" s="185">
        <v>137.03</v>
      </c>
      <c r="F1381" s="186">
        <v>26946.76</v>
      </c>
    </row>
    <row r="1382" spans="1:6" ht="71.25">
      <c r="A1382" s="188">
        <v>990108</v>
      </c>
      <c r="B1382" s="188" t="s">
        <v>21204</v>
      </c>
      <c r="C1382" s="184" t="s">
        <v>20</v>
      </c>
      <c r="D1382" s="185">
        <v>175.46</v>
      </c>
      <c r="E1382" s="185">
        <v>175.46</v>
      </c>
      <c r="F1382" s="186">
        <v>6678.95</v>
      </c>
    </row>
    <row r="1383" spans="1:6" ht="28.5">
      <c r="A1383" s="188">
        <v>990109</v>
      </c>
      <c r="B1383" s="188" t="s">
        <v>21205</v>
      </c>
      <c r="C1383" s="184" t="s">
        <v>23</v>
      </c>
      <c r="D1383" s="185">
        <v>25.2</v>
      </c>
      <c r="E1383" s="185">
        <v>25.2</v>
      </c>
      <c r="F1383" s="186">
        <v>15038.41</v>
      </c>
    </row>
    <row r="1384" spans="1:6" ht="57">
      <c r="A1384" s="188">
        <v>990110</v>
      </c>
      <c r="B1384" s="188" t="s">
        <v>21206</v>
      </c>
      <c r="C1384" s="184" t="s">
        <v>23</v>
      </c>
      <c r="D1384" s="185">
        <v>49.93</v>
      </c>
      <c r="E1384" s="185">
        <v>49.93</v>
      </c>
      <c r="F1384" s="186">
        <v>22544.69</v>
      </c>
    </row>
    <row r="1385" spans="1:6" ht="28.5">
      <c r="A1385" s="188">
        <v>990111</v>
      </c>
      <c r="B1385" s="188" t="s">
        <v>21207</v>
      </c>
      <c r="C1385" s="184" t="s">
        <v>20</v>
      </c>
      <c r="D1385" s="185">
        <v>8.7200000000000006</v>
      </c>
      <c r="E1385" s="185">
        <v>8.7200000000000006</v>
      </c>
      <c r="F1385" s="186">
        <v>3147.29</v>
      </c>
    </row>
    <row r="1386" spans="1:6" ht="28.5">
      <c r="A1386" s="188">
        <v>990112</v>
      </c>
      <c r="B1386" s="188" t="s">
        <v>21208</v>
      </c>
      <c r="C1386" s="184" t="s">
        <v>20</v>
      </c>
      <c r="D1386" s="185">
        <v>163.65</v>
      </c>
      <c r="E1386" s="185">
        <v>163.65</v>
      </c>
      <c r="F1386" s="186">
        <v>5693.57</v>
      </c>
    </row>
    <row r="1387" spans="1:6" ht="28.5">
      <c r="A1387" s="188">
        <v>990113</v>
      </c>
      <c r="B1387" s="188" t="s">
        <v>21209</v>
      </c>
      <c r="C1387" s="184" t="s">
        <v>20</v>
      </c>
      <c r="D1387" s="185">
        <v>26.61</v>
      </c>
      <c r="E1387" s="185">
        <v>26.61</v>
      </c>
      <c r="F1387" s="186">
        <v>2335.8200000000002</v>
      </c>
    </row>
    <row r="1388" spans="1:6" ht="28.5">
      <c r="A1388" s="188">
        <v>990114</v>
      </c>
      <c r="B1388" s="188" t="s">
        <v>21210</v>
      </c>
      <c r="C1388" s="184" t="s">
        <v>20</v>
      </c>
      <c r="D1388" s="185">
        <v>68.06</v>
      </c>
      <c r="E1388" s="185">
        <v>68.06</v>
      </c>
      <c r="F1388" s="186">
        <v>2335.8200000000002</v>
      </c>
    </row>
    <row r="1389" spans="1:6" ht="42.75">
      <c r="A1389" s="188">
        <v>990115</v>
      </c>
      <c r="B1389" s="188" t="s">
        <v>21211</v>
      </c>
      <c r="C1389" s="184" t="s">
        <v>21</v>
      </c>
      <c r="D1389" s="185">
        <v>435.22</v>
      </c>
      <c r="E1389" s="185">
        <v>435.22</v>
      </c>
      <c r="F1389" s="186">
        <v>4379.67</v>
      </c>
    </row>
    <row r="1390" spans="1:6" ht="28.5">
      <c r="A1390" s="188">
        <v>990116</v>
      </c>
      <c r="B1390" s="188" t="s">
        <v>21212</v>
      </c>
      <c r="C1390" s="184" t="s">
        <v>23</v>
      </c>
      <c r="D1390" s="185">
        <v>34.99</v>
      </c>
      <c r="E1390" s="185">
        <v>34.99</v>
      </c>
    </row>
    <row r="1391" spans="1:6" ht="28.5">
      <c r="A1391" s="188">
        <v>990117</v>
      </c>
      <c r="B1391" s="188" t="s">
        <v>21600</v>
      </c>
      <c r="C1391" s="184" t="s">
        <v>20</v>
      </c>
      <c r="D1391" s="185">
        <v>44.73</v>
      </c>
      <c r="E1391" s="185">
        <v>44.73</v>
      </c>
    </row>
    <row r="1392" spans="1:6" ht="57">
      <c r="A1392" s="188">
        <v>990118</v>
      </c>
      <c r="B1392" s="188" t="s">
        <v>21213</v>
      </c>
      <c r="C1392" s="184" t="s">
        <v>20</v>
      </c>
      <c r="D1392" s="185">
        <v>54.17</v>
      </c>
      <c r="E1392" s="185">
        <v>54.17</v>
      </c>
    </row>
    <row r="1393" spans="1:5" ht="28.5">
      <c r="A1393" s="188">
        <v>990119</v>
      </c>
      <c r="B1393" s="188" t="s">
        <v>21214</v>
      </c>
      <c r="C1393" s="184" t="s">
        <v>23</v>
      </c>
      <c r="D1393" s="185">
        <v>10.199999999999999</v>
      </c>
      <c r="E1393" s="185">
        <v>10.199999999999999</v>
      </c>
    </row>
    <row r="1394" spans="1:5" ht="28.5">
      <c r="A1394" s="188">
        <v>990120</v>
      </c>
      <c r="B1394" s="188" t="s">
        <v>21215</v>
      </c>
      <c r="C1394" s="184" t="s">
        <v>19</v>
      </c>
      <c r="D1394" s="185">
        <v>10.130000000000001</v>
      </c>
      <c r="E1394" s="185">
        <v>10.130000000000001</v>
      </c>
    </row>
    <row r="1395" spans="1:5" ht="28.5">
      <c r="A1395" s="188">
        <v>990121</v>
      </c>
      <c r="B1395" s="188" t="s">
        <v>21216</v>
      </c>
      <c r="C1395" s="184" t="s">
        <v>19</v>
      </c>
      <c r="D1395" s="185">
        <v>6.26</v>
      </c>
      <c r="E1395" s="185">
        <v>6.26</v>
      </c>
    </row>
    <row r="1396" spans="1:5" ht="28.5">
      <c r="A1396" s="188">
        <v>990122</v>
      </c>
      <c r="B1396" s="188" t="s">
        <v>21312</v>
      </c>
      <c r="C1396" s="184" t="s">
        <v>19</v>
      </c>
      <c r="D1396" s="185">
        <v>5.96</v>
      </c>
      <c r="E1396" s="185">
        <v>5.96</v>
      </c>
    </row>
    <row r="1397" spans="1:5" ht="28.5">
      <c r="A1397" s="188">
        <v>990123</v>
      </c>
      <c r="B1397" s="188" t="s">
        <v>21217</v>
      </c>
      <c r="C1397" s="184" t="s">
        <v>23</v>
      </c>
      <c r="D1397" s="185">
        <v>92.71</v>
      </c>
      <c r="E1397" s="185">
        <v>92.71</v>
      </c>
    </row>
    <row r="1398" spans="1:5" ht="14.25">
      <c r="A1398" s="188">
        <v>990124</v>
      </c>
      <c r="B1398" s="188" t="s">
        <v>21218</v>
      </c>
      <c r="C1398" s="184" t="s">
        <v>19</v>
      </c>
      <c r="D1398" s="185">
        <v>69.319999999999993</v>
      </c>
      <c r="E1398" s="185">
        <v>69.319999999999993</v>
      </c>
    </row>
    <row r="1399" spans="1:5" ht="28.5">
      <c r="A1399" s="188">
        <v>990125</v>
      </c>
      <c r="B1399" s="188" t="s">
        <v>21219</v>
      </c>
      <c r="C1399" s="184" t="s">
        <v>23</v>
      </c>
      <c r="D1399" s="185">
        <v>26.2</v>
      </c>
      <c r="E1399" s="185">
        <v>26.2</v>
      </c>
    </row>
    <row r="1400" spans="1:5" ht="57">
      <c r="A1400" s="188">
        <v>990126</v>
      </c>
      <c r="B1400" s="188" t="s">
        <v>21220</v>
      </c>
      <c r="C1400" s="184" t="s">
        <v>19</v>
      </c>
      <c r="D1400" s="186">
        <v>2036.66</v>
      </c>
      <c r="E1400" s="186">
        <v>2036.66</v>
      </c>
    </row>
    <row r="1401" spans="1:5" ht="71.25">
      <c r="A1401" s="188">
        <v>990127</v>
      </c>
      <c r="B1401" s="188" t="s">
        <v>21221</v>
      </c>
      <c r="C1401" s="184" t="s">
        <v>21055</v>
      </c>
      <c r="D1401" s="186">
        <v>1141.1199999999999</v>
      </c>
      <c r="E1401" s="186">
        <v>1141.1199999999999</v>
      </c>
    </row>
    <row r="1402" spans="1:5" ht="14.25">
      <c r="A1402" s="188">
        <v>990128</v>
      </c>
      <c r="B1402" s="188" t="s">
        <v>21222</v>
      </c>
      <c r="C1402" s="184" t="s">
        <v>19</v>
      </c>
      <c r="D1402" s="185">
        <v>28.69</v>
      </c>
      <c r="E1402" s="185">
        <v>28.69</v>
      </c>
    </row>
    <row r="1403" spans="1:5" ht="28.5">
      <c r="A1403" s="188">
        <v>990129</v>
      </c>
      <c r="B1403" s="188" t="s">
        <v>21223</v>
      </c>
      <c r="C1403" s="184" t="s">
        <v>19</v>
      </c>
      <c r="D1403" s="185">
        <v>155.81</v>
      </c>
      <c r="E1403" s="185">
        <v>155.81</v>
      </c>
    </row>
    <row r="1404" spans="1:5" ht="28.5">
      <c r="A1404" s="188">
        <v>990130</v>
      </c>
      <c r="B1404" s="188" t="s">
        <v>21224</v>
      </c>
      <c r="C1404" s="184" t="s">
        <v>19</v>
      </c>
      <c r="D1404" s="185">
        <v>577.22</v>
      </c>
      <c r="E1404" s="185">
        <v>577.22</v>
      </c>
    </row>
    <row r="1405" spans="1:5" ht="28.5">
      <c r="A1405" s="188">
        <v>990131</v>
      </c>
      <c r="B1405" s="188" t="s">
        <v>21225</v>
      </c>
      <c r="C1405" s="184" t="s">
        <v>19</v>
      </c>
      <c r="D1405" s="185">
        <v>77.900000000000006</v>
      </c>
      <c r="E1405" s="185">
        <v>77.900000000000006</v>
      </c>
    </row>
    <row r="1406" spans="1:5" ht="28.5">
      <c r="A1406" s="188">
        <v>990132</v>
      </c>
      <c r="B1406" s="188" t="s">
        <v>21226</v>
      </c>
      <c r="C1406" s="184" t="s">
        <v>23</v>
      </c>
      <c r="D1406" s="185">
        <v>99.75</v>
      </c>
      <c r="E1406" s="185">
        <v>99.75</v>
      </c>
    </row>
    <row r="1407" spans="1:5" ht="28.5">
      <c r="A1407" s="188">
        <v>990133</v>
      </c>
      <c r="B1407" s="188" t="s">
        <v>21227</v>
      </c>
      <c r="C1407" s="184" t="s">
        <v>23</v>
      </c>
      <c r="D1407" s="185">
        <v>92.77</v>
      </c>
      <c r="E1407" s="185">
        <v>92.77</v>
      </c>
    </row>
    <row r="1408" spans="1:5" ht="28.5">
      <c r="A1408" s="188">
        <v>990134</v>
      </c>
      <c r="B1408" s="188" t="s">
        <v>21228</v>
      </c>
      <c r="C1408" s="184" t="s">
        <v>23</v>
      </c>
      <c r="D1408" s="185">
        <v>123.24</v>
      </c>
      <c r="E1408" s="185">
        <v>123.24</v>
      </c>
    </row>
    <row r="1409" spans="1:5" ht="14.25">
      <c r="A1409" s="188">
        <v>990135</v>
      </c>
      <c r="B1409" s="188" t="s">
        <v>21229</v>
      </c>
      <c r="C1409" s="184" t="s">
        <v>23</v>
      </c>
      <c r="D1409" s="185">
        <v>25.6</v>
      </c>
      <c r="E1409" s="185">
        <v>25.6</v>
      </c>
    </row>
    <row r="1410" spans="1:5" ht="28.5">
      <c r="A1410" s="188">
        <v>990136</v>
      </c>
      <c r="B1410" s="188" t="s">
        <v>21601</v>
      </c>
      <c r="C1410" s="184" t="s">
        <v>19</v>
      </c>
      <c r="D1410" s="185">
        <v>23.51</v>
      </c>
      <c r="E1410" s="185">
        <v>23.51</v>
      </c>
    </row>
    <row r="1411" spans="1:5" ht="57">
      <c r="A1411" s="188">
        <v>990137</v>
      </c>
      <c r="B1411" s="188" t="s">
        <v>21230</v>
      </c>
      <c r="C1411" s="184" t="s">
        <v>20</v>
      </c>
      <c r="D1411" s="185">
        <v>18.97</v>
      </c>
      <c r="E1411" s="185">
        <v>18.97</v>
      </c>
    </row>
    <row r="1412" spans="1:5" ht="42.75">
      <c r="A1412" s="188">
        <v>990138</v>
      </c>
      <c r="B1412" s="188" t="s">
        <v>21602</v>
      </c>
      <c r="C1412" s="184" t="s">
        <v>23</v>
      </c>
      <c r="D1412" s="185">
        <v>7.06</v>
      </c>
      <c r="E1412" s="185">
        <v>7.06</v>
      </c>
    </row>
    <row r="1413" spans="1:5" ht="42.75">
      <c r="A1413" s="188">
        <v>990139</v>
      </c>
      <c r="B1413" s="188" t="s">
        <v>21603</v>
      </c>
      <c r="C1413" s="184" t="s">
        <v>23</v>
      </c>
      <c r="D1413" s="185">
        <v>10.57</v>
      </c>
      <c r="E1413" s="185">
        <v>10.57</v>
      </c>
    </row>
    <row r="1414" spans="1:5" ht="14.25">
      <c r="A1414" s="188">
        <v>990140</v>
      </c>
      <c r="B1414" s="188" t="s">
        <v>21231</v>
      </c>
      <c r="C1414" s="184" t="s">
        <v>20</v>
      </c>
      <c r="D1414" s="185">
        <v>17.32</v>
      </c>
      <c r="E1414" s="185">
        <v>17.32</v>
      </c>
    </row>
    <row r="1415" spans="1:5" ht="42.75">
      <c r="A1415" s="188">
        <v>990141</v>
      </c>
      <c r="B1415" s="188" t="s">
        <v>21232</v>
      </c>
      <c r="C1415" s="184" t="s">
        <v>20</v>
      </c>
      <c r="D1415" s="185">
        <v>35.159999999999997</v>
      </c>
      <c r="E1415" s="185">
        <v>35.159999999999997</v>
      </c>
    </row>
    <row r="1416" spans="1:5" ht="42.75">
      <c r="A1416" s="188">
        <v>990142</v>
      </c>
      <c r="B1416" s="188" t="s">
        <v>21233</v>
      </c>
      <c r="C1416" s="184" t="s">
        <v>19</v>
      </c>
      <c r="D1416" s="185">
        <v>13.18</v>
      </c>
      <c r="E1416" s="185">
        <v>13.18</v>
      </c>
    </row>
    <row r="1417" spans="1:5" ht="57">
      <c r="A1417" s="188">
        <v>990143</v>
      </c>
      <c r="B1417" s="188" t="s">
        <v>21604</v>
      </c>
      <c r="C1417" s="184" t="s">
        <v>19</v>
      </c>
      <c r="D1417" s="185">
        <v>6.32</v>
      </c>
      <c r="E1417" s="185">
        <v>6.32</v>
      </c>
    </row>
    <row r="1418" spans="1:5" ht="42.75">
      <c r="A1418" s="188">
        <v>990144</v>
      </c>
      <c r="B1418" s="188" t="s">
        <v>21605</v>
      </c>
      <c r="C1418" s="184" t="s">
        <v>19</v>
      </c>
      <c r="D1418" s="185">
        <v>6.75</v>
      </c>
      <c r="E1418" s="185">
        <v>6.75</v>
      </c>
    </row>
    <row r="1419" spans="1:5" ht="57">
      <c r="A1419" s="188">
        <v>990145</v>
      </c>
      <c r="B1419" s="188" t="s">
        <v>21606</v>
      </c>
      <c r="C1419" s="184" t="s">
        <v>19</v>
      </c>
      <c r="D1419" s="185">
        <v>7.82</v>
      </c>
      <c r="E1419" s="185">
        <v>7.82</v>
      </c>
    </row>
    <row r="1420" spans="1:5" ht="42.75">
      <c r="A1420" s="188">
        <v>990146</v>
      </c>
      <c r="B1420" s="188" t="s">
        <v>21607</v>
      </c>
      <c r="C1420" s="184" t="s">
        <v>23</v>
      </c>
      <c r="D1420" s="185">
        <v>8.82</v>
      </c>
      <c r="E1420" s="185">
        <v>8.82</v>
      </c>
    </row>
    <row r="1421" spans="1:5" ht="28.5">
      <c r="A1421" s="188">
        <v>990147</v>
      </c>
      <c r="B1421" s="188" t="s">
        <v>21608</v>
      </c>
      <c r="C1421" s="184" t="s">
        <v>20</v>
      </c>
      <c r="D1421" s="185">
        <v>0.49</v>
      </c>
      <c r="E1421" s="185">
        <v>0.49</v>
      </c>
    </row>
    <row r="1422" spans="1:5" ht="42.75">
      <c r="A1422" s="188">
        <v>990148</v>
      </c>
      <c r="B1422" s="188" t="s">
        <v>21609</v>
      </c>
      <c r="C1422" s="184" t="s">
        <v>20</v>
      </c>
      <c r="D1422" s="185">
        <v>4.92</v>
      </c>
      <c r="E1422" s="185">
        <v>4.92</v>
      </c>
    </row>
    <row r="1423" spans="1:5" ht="42.75">
      <c r="A1423" s="188">
        <v>990149</v>
      </c>
      <c r="B1423" s="188" t="s">
        <v>21610</v>
      </c>
      <c r="C1423" s="184" t="s">
        <v>20</v>
      </c>
      <c r="D1423" s="185">
        <v>1.47</v>
      </c>
      <c r="E1423" s="185">
        <v>1.47</v>
      </c>
    </row>
    <row r="1424" spans="1:5" ht="14.25">
      <c r="A1424" s="188">
        <v>990150</v>
      </c>
      <c r="B1424" s="188" t="s">
        <v>21611</v>
      </c>
      <c r="C1424" s="184" t="s">
        <v>20</v>
      </c>
      <c r="D1424" s="185">
        <v>1.78</v>
      </c>
      <c r="E1424" s="185">
        <v>1.78</v>
      </c>
    </row>
    <row r="1425" spans="1:5" ht="57">
      <c r="A1425" s="188">
        <v>990151</v>
      </c>
      <c r="B1425" s="188" t="s">
        <v>21234</v>
      </c>
      <c r="C1425" s="184" t="s">
        <v>19</v>
      </c>
      <c r="D1425" s="185">
        <v>727.29</v>
      </c>
      <c r="E1425" s="185">
        <v>727.29</v>
      </c>
    </row>
    <row r="1426" spans="1:5" ht="15">
      <c r="A1426" s="187">
        <v>9902</v>
      </c>
      <c r="B1426" s="187" t="s">
        <v>21235</v>
      </c>
      <c r="C1426" s="184"/>
      <c r="D1426" s="185"/>
      <c r="E1426" s="185"/>
    </row>
    <row r="1427" spans="1:5" ht="57">
      <c r="A1427" s="188">
        <v>990201</v>
      </c>
      <c r="B1427" s="188" t="s">
        <v>21236</v>
      </c>
      <c r="C1427" s="184" t="s">
        <v>21237</v>
      </c>
      <c r="D1427" s="185">
        <v>1.93</v>
      </c>
      <c r="E1427" s="185">
        <v>1.93</v>
      </c>
    </row>
    <row r="1428" spans="1:5" ht="57">
      <c r="A1428" s="188">
        <v>990202</v>
      </c>
      <c r="B1428" s="188" t="s">
        <v>21238</v>
      </c>
      <c r="C1428" s="184" t="s">
        <v>21237</v>
      </c>
      <c r="D1428" s="185">
        <v>175.83</v>
      </c>
      <c r="E1428" s="185">
        <v>175.83</v>
      </c>
    </row>
    <row r="1429" spans="1:5" ht="42.75">
      <c r="A1429" s="188">
        <v>990203</v>
      </c>
      <c r="B1429" s="188" t="s">
        <v>21239</v>
      </c>
      <c r="C1429" s="184" t="s">
        <v>21237</v>
      </c>
      <c r="D1429" s="185">
        <v>2.17</v>
      </c>
      <c r="E1429" s="185">
        <v>2.17</v>
      </c>
    </row>
    <row r="1430" spans="1:5" ht="71.25">
      <c r="A1430" s="188">
        <v>990204</v>
      </c>
      <c r="B1430" s="188" t="s">
        <v>21240</v>
      </c>
      <c r="C1430" s="184" t="s">
        <v>21237</v>
      </c>
      <c r="D1430" s="185">
        <v>268.51</v>
      </c>
      <c r="E1430" s="185">
        <v>268.51</v>
      </c>
    </row>
    <row r="1431" spans="1:5" ht="42.75">
      <c r="A1431" s="188">
        <v>990205</v>
      </c>
      <c r="B1431" s="188" t="s">
        <v>21241</v>
      </c>
      <c r="C1431" s="184" t="s">
        <v>21237</v>
      </c>
      <c r="D1431" s="185">
        <v>188.71</v>
      </c>
      <c r="E1431" s="185">
        <v>188.71</v>
      </c>
    </row>
    <row r="1432" spans="1:5" ht="71.25">
      <c r="A1432" s="188">
        <v>990206</v>
      </c>
      <c r="B1432" s="188" t="s">
        <v>21242</v>
      </c>
      <c r="C1432" s="184" t="s">
        <v>21237</v>
      </c>
      <c r="D1432" s="185">
        <v>9.81</v>
      </c>
      <c r="E1432" s="185">
        <v>9.81</v>
      </c>
    </row>
    <row r="1433" spans="1:5" ht="42.75">
      <c r="A1433" s="188">
        <v>990207</v>
      </c>
      <c r="B1433" s="188" t="s">
        <v>21243</v>
      </c>
      <c r="C1433" s="184" t="s">
        <v>21237</v>
      </c>
      <c r="D1433" s="185">
        <v>35.58</v>
      </c>
      <c r="E1433" s="185">
        <v>35.58</v>
      </c>
    </row>
    <row r="1434" spans="1:5" ht="85.5">
      <c r="A1434" s="188">
        <v>990208</v>
      </c>
      <c r="B1434" s="188" t="s">
        <v>21244</v>
      </c>
      <c r="C1434" s="184" t="s">
        <v>21237</v>
      </c>
      <c r="D1434" s="185">
        <v>125.85</v>
      </c>
      <c r="E1434" s="185">
        <v>125.85</v>
      </c>
    </row>
    <row r="1435" spans="1:5" ht="57">
      <c r="A1435" s="188">
        <v>990209</v>
      </c>
      <c r="B1435" s="188" t="s">
        <v>21245</v>
      </c>
      <c r="C1435" s="184" t="s">
        <v>21237</v>
      </c>
      <c r="D1435" s="185">
        <v>249.39</v>
      </c>
      <c r="E1435" s="185">
        <v>249.39</v>
      </c>
    </row>
    <row r="1436" spans="1:5" ht="42.75">
      <c r="A1436" s="188">
        <v>990210</v>
      </c>
      <c r="B1436" s="188" t="s">
        <v>21612</v>
      </c>
      <c r="C1436" s="184" t="s">
        <v>21237</v>
      </c>
      <c r="D1436" s="185">
        <v>334.25</v>
      </c>
      <c r="E1436" s="185">
        <v>334.25</v>
      </c>
    </row>
    <row r="1437" spans="1:5" ht="42.75">
      <c r="A1437" s="188">
        <v>990211</v>
      </c>
      <c r="B1437" s="188" t="s">
        <v>21246</v>
      </c>
      <c r="C1437" s="184" t="s">
        <v>21237</v>
      </c>
      <c r="D1437" s="185">
        <v>31.14</v>
      </c>
      <c r="E1437" s="185">
        <v>31.14</v>
      </c>
    </row>
    <row r="1438" spans="1:5" ht="57">
      <c r="A1438" s="188">
        <v>990212</v>
      </c>
      <c r="B1438" s="188" t="s">
        <v>21613</v>
      </c>
      <c r="C1438" s="184" t="s">
        <v>21237</v>
      </c>
      <c r="D1438" s="185">
        <v>2.15</v>
      </c>
      <c r="E1438" s="185">
        <v>2.15</v>
      </c>
    </row>
    <row r="1439" spans="1:5" ht="57">
      <c r="A1439" s="188">
        <v>990213</v>
      </c>
      <c r="B1439" s="188" t="s">
        <v>21247</v>
      </c>
      <c r="C1439" s="184" t="s">
        <v>21248</v>
      </c>
      <c r="D1439" s="185">
        <v>0.37</v>
      </c>
      <c r="E1439" s="185">
        <v>0.37</v>
      </c>
    </row>
    <row r="1440" spans="1:5" ht="71.25">
      <c r="A1440" s="188">
        <v>990214</v>
      </c>
      <c r="B1440" s="188" t="s">
        <v>21249</v>
      </c>
      <c r="C1440" s="184" t="s">
        <v>21248</v>
      </c>
      <c r="D1440" s="185">
        <v>0.45</v>
      </c>
      <c r="E1440" s="185">
        <v>0.45</v>
      </c>
    </row>
    <row r="1441" spans="1:5" ht="28.5">
      <c r="A1441" s="188">
        <v>990215</v>
      </c>
      <c r="B1441" s="188" t="s">
        <v>21614</v>
      </c>
      <c r="C1441" s="184" t="s">
        <v>21248</v>
      </c>
      <c r="D1441" s="185">
        <v>28.5</v>
      </c>
      <c r="E1441" s="185">
        <v>28.5</v>
      </c>
    </row>
    <row r="1442" spans="1:5" ht="42.75">
      <c r="A1442" s="188">
        <v>990216</v>
      </c>
      <c r="B1442" s="188" t="s">
        <v>21250</v>
      </c>
      <c r="C1442" s="184" t="s">
        <v>21248</v>
      </c>
      <c r="D1442" s="185">
        <v>28.61</v>
      </c>
      <c r="E1442" s="185">
        <v>28.61</v>
      </c>
    </row>
    <row r="1443" spans="1:5" ht="42.75">
      <c r="A1443" s="188">
        <v>990217</v>
      </c>
      <c r="B1443" s="188" t="s">
        <v>21615</v>
      </c>
      <c r="C1443" s="184" t="s">
        <v>21248</v>
      </c>
      <c r="D1443" s="185">
        <v>161.21</v>
      </c>
      <c r="E1443" s="185">
        <v>161.21</v>
      </c>
    </row>
    <row r="1444" spans="1:5" ht="57">
      <c r="A1444" s="188">
        <v>990218</v>
      </c>
      <c r="B1444" s="188" t="s">
        <v>21251</v>
      </c>
      <c r="C1444" s="184" t="s">
        <v>4225</v>
      </c>
      <c r="D1444" s="185">
        <v>0.31</v>
      </c>
      <c r="E1444" s="185">
        <v>0.31</v>
      </c>
    </row>
    <row r="1445" spans="1:5" ht="57">
      <c r="A1445" s="188">
        <v>990219</v>
      </c>
      <c r="B1445" s="188" t="s">
        <v>21252</v>
      </c>
      <c r="C1445" s="184" t="s">
        <v>4225</v>
      </c>
      <c r="D1445" s="185">
        <v>23.03</v>
      </c>
      <c r="E1445" s="185">
        <v>23.03</v>
      </c>
    </row>
    <row r="1446" spans="1:5" ht="42.75">
      <c r="A1446" s="188">
        <v>990220</v>
      </c>
      <c r="B1446" s="188" t="s">
        <v>21253</v>
      </c>
      <c r="C1446" s="184" t="s">
        <v>4225</v>
      </c>
      <c r="D1446" s="185">
        <v>0.45</v>
      </c>
      <c r="E1446" s="185">
        <v>0.45</v>
      </c>
    </row>
    <row r="1447" spans="1:5" ht="71.25">
      <c r="A1447" s="188">
        <v>990221</v>
      </c>
      <c r="B1447" s="188" t="s">
        <v>21254</v>
      </c>
      <c r="C1447" s="184" t="s">
        <v>4225</v>
      </c>
      <c r="D1447" s="185">
        <v>27.52</v>
      </c>
      <c r="E1447" s="185">
        <v>27.52</v>
      </c>
    </row>
    <row r="1448" spans="1:5" ht="42.75">
      <c r="A1448" s="188">
        <v>990222</v>
      </c>
      <c r="B1448" s="188" t="s">
        <v>21255</v>
      </c>
      <c r="C1448" s="184" t="s">
        <v>4225</v>
      </c>
      <c r="D1448" s="185">
        <v>39.69</v>
      </c>
      <c r="E1448" s="185">
        <v>39.69</v>
      </c>
    </row>
    <row r="1449" spans="1:5" ht="71.25">
      <c r="A1449" s="188">
        <v>990223</v>
      </c>
      <c r="B1449" s="188" t="s">
        <v>21256</v>
      </c>
      <c r="C1449" s="184" t="s">
        <v>4225</v>
      </c>
      <c r="D1449" s="185">
        <v>0.41</v>
      </c>
      <c r="E1449" s="185">
        <v>0.41</v>
      </c>
    </row>
    <row r="1450" spans="1:5" ht="42.75">
      <c r="A1450" s="188">
        <v>990224</v>
      </c>
      <c r="B1450" s="188" t="s">
        <v>21257</v>
      </c>
      <c r="C1450" s="184" t="s">
        <v>4225</v>
      </c>
      <c r="D1450" s="185">
        <v>0.64</v>
      </c>
      <c r="E1450" s="185">
        <v>0.64</v>
      </c>
    </row>
    <row r="1451" spans="1:5" ht="85.5">
      <c r="A1451" s="188">
        <v>990225</v>
      </c>
      <c r="B1451" s="188" t="s">
        <v>21258</v>
      </c>
      <c r="C1451" s="184" t="s">
        <v>4225</v>
      </c>
      <c r="D1451" s="185">
        <v>22.2</v>
      </c>
      <c r="E1451" s="185">
        <v>22.2</v>
      </c>
    </row>
    <row r="1452" spans="1:5" ht="57">
      <c r="A1452" s="188">
        <v>990226</v>
      </c>
      <c r="B1452" s="188" t="s">
        <v>21259</v>
      </c>
      <c r="C1452" s="184" t="s">
        <v>4225</v>
      </c>
      <c r="D1452" s="185">
        <v>21.24</v>
      </c>
      <c r="E1452" s="185">
        <v>21.24</v>
      </c>
    </row>
    <row r="1453" spans="1:5" ht="42.75">
      <c r="A1453" s="188">
        <v>990227</v>
      </c>
      <c r="B1453" s="188" t="s">
        <v>21616</v>
      </c>
      <c r="C1453" s="184" t="s">
        <v>4225</v>
      </c>
      <c r="D1453" s="185">
        <v>99.64</v>
      </c>
      <c r="E1453" s="185">
        <v>99.64</v>
      </c>
    </row>
    <row r="1454" spans="1:5" ht="42.75">
      <c r="A1454" s="188">
        <v>990228</v>
      </c>
      <c r="B1454" s="188" t="s">
        <v>21260</v>
      </c>
      <c r="C1454" s="184" t="s">
        <v>4225</v>
      </c>
      <c r="D1454" s="185">
        <v>0.68</v>
      </c>
      <c r="E1454" s="185">
        <v>0.68</v>
      </c>
    </row>
    <row r="1455" spans="1:5" ht="57">
      <c r="A1455" s="188">
        <v>990229</v>
      </c>
      <c r="B1455" s="188" t="s">
        <v>21617</v>
      </c>
      <c r="C1455" s="184" t="s">
        <v>4225</v>
      </c>
      <c r="D1455" s="185">
        <v>0.16</v>
      </c>
      <c r="E1455" s="185">
        <v>0.16</v>
      </c>
    </row>
    <row r="1456" spans="1:5" ht="57">
      <c r="A1456" s="188">
        <v>990230</v>
      </c>
      <c r="B1456" s="188" t="s">
        <v>21261</v>
      </c>
      <c r="C1456" s="184" t="s">
        <v>4225</v>
      </c>
      <c r="D1456" s="185">
        <v>0.06</v>
      </c>
      <c r="E1456" s="185">
        <v>0.06</v>
      </c>
    </row>
    <row r="1457" spans="1:5" ht="57">
      <c r="A1457" s="188">
        <v>990231</v>
      </c>
      <c r="B1457" s="188" t="s">
        <v>21262</v>
      </c>
      <c r="C1457" s="184" t="s">
        <v>4225</v>
      </c>
      <c r="D1457" s="185">
        <v>4.53</v>
      </c>
      <c r="E1457" s="185">
        <v>4.53</v>
      </c>
    </row>
    <row r="1458" spans="1:5" ht="42.75">
      <c r="A1458" s="188">
        <v>990232</v>
      </c>
      <c r="B1458" s="188" t="s">
        <v>21263</v>
      </c>
      <c r="C1458" s="184" t="s">
        <v>4225</v>
      </c>
      <c r="D1458" s="185">
        <v>0.1</v>
      </c>
      <c r="E1458" s="185">
        <v>0.1</v>
      </c>
    </row>
    <row r="1459" spans="1:5" ht="71.25">
      <c r="A1459" s="188">
        <v>990233</v>
      </c>
      <c r="B1459" s="188" t="s">
        <v>21264</v>
      </c>
      <c r="C1459" s="184" t="s">
        <v>4225</v>
      </c>
      <c r="D1459" s="185">
        <v>5.15</v>
      </c>
      <c r="E1459" s="185">
        <v>5.15</v>
      </c>
    </row>
    <row r="1460" spans="1:5" ht="42.75">
      <c r="A1460" s="188">
        <v>990234</v>
      </c>
      <c r="B1460" s="188" t="s">
        <v>21265</v>
      </c>
      <c r="C1460" s="184" t="s">
        <v>4225</v>
      </c>
      <c r="D1460" s="185">
        <v>5.38</v>
      </c>
      <c r="E1460" s="185">
        <v>5.38</v>
      </c>
    </row>
    <row r="1461" spans="1:5" ht="57">
      <c r="A1461" s="188">
        <v>990235</v>
      </c>
      <c r="B1461" s="188" t="s">
        <v>21266</v>
      </c>
      <c r="C1461" s="184" t="s">
        <v>4225</v>
      </c>
      <c r="D1461" s="185">
        <v>0.04</v>
      </c>
      <c r="E1461" s="185">
        <v>0.04</v>
      </c>
    </row>
    <row r="1462" spans="1:5" ht="42.75">
      <c r="A1462" s="188">
        <v>990236</v>
      </c>
      <c r="B1462" s="188" t="s">
        <v>21267</v>
      </c>
      <c r="C1462" s="184" t="s">
        <v>4225</v>
      </c>
      <c r="D1462" s="185">
        <v>0.08</v>
      </c>
      <c r="E1462" s="185">
        <v>0.08</v>
      </c>
    </row>
    <row r="1463" spans="1:5" ht="85.5">
      <c r="A1463" s="188">
        <v>990237</v>
      </c>
      <c r="B1463" s="188" t="s">
        <v>21268</v>
      </c>
      <c r="C1463" s="184" t="s">
        <v>4225</v>
      </c>
      <c r="D1463" s="185">
        <v>3.01</v>
      </c>
      <c r="E1463" s="185">
        <v>3.01</v>
      </c>
    </row>
    <row r="1464" spans="1:5" ht="57">
      <c r="A1464" s="188">
        <v>990238</v>
      </c>
      <c r="B1464" s="188" t="s">
        <v>21269</v>
      </c>
      <c r="C1464" s="184" t="s">
        <v>4225</v>
      </c>
      <c r="D1464" s="185">
        <v>4.1399999999999997</v>
      </c>
      <c r="E1464" s="185">
        <v>4.1399999999999997</v>
      </c>
    </row>
    <row r="1465" spans="1:5" ht="42.75">
      <c r="A1465" s="188">
        <v>990239</v>
      </c>
      <c r="B1465" s="188" t="s">
        <v>21618</v>
      </c>
      <c r="C1465" s="184" t="s">
        <v>4225</v>
      </c>
      <c r="D1465" s="185">
        <v>17.93</v>
      </c>
      <c r="E1465" s="185">
        <v>17.93</v>
      </c>
    </row>
    <row r="1466" spans="1:5" ht="42.75">
      <c r="A1466" s="188">
        <v>990240</v>
      </c>
      <c r="B1466" s="188" t="s">
        <v>21270</v>
      </c>
      <c r="C1466" s="184" t="s">
        <v>4225</v>
      </c>
      <c r="D1466" s="185">
        <v>0.15</v>
      </c>
      <c r="E1466" s="185">
        <v>0.15</v>
      </c>
    </row>
    <row r="1467" spans="1:5" ht="57">
      <c r="A1467" s="188">
        <v>990241</v>
      </c>
      <c r="B1467" s="188" t="s">
        <v>21619</v>
      </c>
      <c r="C1467" s="184" t="s">
        <v>4225</v>
      </c>
      <c r="D1467" s="185">
        <v>0.03</v>
      </c>
      <c r="E1467" s="185">
        <v>0.03</v>
      </c>
    </row>
    <row r="1468" spans="1:5" ht="57">
      <c r="A1468" s="188">
        <v>990242</v>
      </c>
      <c r="B1468" s="188" t="s">
        <v>21271</v>
      </c>
      <c r="C1468" s="184" t="s">
        <v>4225</v>
      </c>
      <c r="D1468" s="185">
        <v>0.28999999999999998</v>
      </c>
      <c r="E1468" s="185">
        <v>0.28999999999999998</v>
      </c>
    </row>
    <row r="1469" spans="1:5" ht="57">
      <c r="A1469" s="188">
        <v>990243</v>
      </c>
      <c r="B1469" s="188" t="s">
        <v>21272</v>
      </c>
      <c r="C1469" s="184" t="s">
        <v>4225</v>
      </c>
      <c r="D1469" s="185">
        <v>41.59</v>
      </c>
      <c r="E1469" s="185">
        <v>41.59</v>
      </c>
    </row>
    <row r="1470" spans="1:5" ht="42.75">
      <c r="A1470" s="188">
        <v>990244</v>
      </c>
      <c r="B1470" s="188" t="s">
        <v>21273</v>
      </c>
      <c r="C1470" s="184" t="s">
        <v>4225</v>
      </c>
      <c r="D1470" s="185">
        <v>0.35</v>
      </c>
      <c r="E1470" s="185">
        <v>0.35</v>
      </c>
    </row>
    <row r="1471" spans="1:5" ht="71.25">
      <c r="A1471" s="188">
        <v>990245</v>
      </c>
      <c r="B1471" s="188" t="s">
        <v>21274</v>
      </c>
      <c r="C1471" s="184" t="s">
        <v>4225</v>
      </c>
      <c r="D1471" s="185">
        <v>46.64</v>
      </c>
      <c r="E1471" s="185">
        <v>46.64</v>
      </c>
    </row>
    <row r="1472" spans="1:5" ht="42.75">
      <c r="A1472" s="188">
        <v>990246</v>
      </c>
      <c r="B1472" s="188" t="s">
        <v>21275</v>
      </c>
      <c r="C1472" s="184" t="s">
        <v>4225</v>
      </c>
      <c r="D1472" s="185">
        <v>70.87</v>
      </c>
      <c r="E1472" s="185">
        <v>70.87</v>
      </c>
    </row>
    <row r="1473" spans="1:5" ht="71.25">
      <c r="A1473" s="188">
        <v>990247</v>
      </c>
      <c r="B1473" s="188" t="s">
        <v>21276</v>
      </c>
      <c r="C1473" s="184" t="s">
        <v>4225</v>
      </c>
      <c r="D1473" s="185">
        <v>0.52</v>
      </c>
      <c r="E1473" s="185">
        <v>0.52</v>
      </c>
    </row>
    <row r="1474" spans="1:5" ht="42.75">
      <c r="A1474" s="188">
        <v>990248</v>
      </c>
      <c r="B1474" s="188" t="s">
        <v>21277</v>
      </c>
      <c r="C1474" s="184" t="s">
        <v>4225</v>
      </c>
      <c r="D1474" s="185">
        <v>0.8</v>
      </c>
      <c r="E1474" s="185">
        <v>0.8</v>
      </c>
    </row>
    <row r="1475" spans="1:5" ht="85.5">
      <c r="A1475" s="188">
        <v>990249</v>
      </c>
      <c r="B1475" s="188" t="s">
        <v>21278</v>
      </c>
      <c r="C1475" s="184" t="s">
        <v>4225</v>
      </c>
      <c r="D1475" s="185">
        <v>27.75</v>
      </c>
      <c r="E1475" s="185">
        <v>27.75</v>
      </c>
    </row>
    <row r="1476" spans="1:5" ht="57">
      <c r="A1476" s="188">
        <v>990250</v>
      </c>
      <c r="B1476" s="188" t="s">
        <v>21279</v>
      </c>
      <c r="C1476" s="184" t="s">
        <v>4225</v>
      </c>
      <c r="D1476" s="185">
        <v>37.35</v>
      </c>
      <c r="E1476" s="185">
        <v>37.35</v>
      </c>
    </row>
    <row r="1477" spans="1:5" ht="42.75">
      <c r="A1477" s="188">
        <v>990251</v>
      </c>
      <c r="B1477" s="188" t="s">
        <v>21280</v>
      </c>
      <c r="C1477" s="184" t="s">
        <v>4225</v>
      </c>
      <c r="D1477" s="185">
        <v>0.85</v>
      </c>
      <c r="E1477" s="185">
        <v>0.85</v>
      </c>
    </row>
    <row r="1478" spans="1:5" ht="57">
      <c r="A1478" s="188">
        <v>990252</v>
      </c>
      <c r="B1478" s="188" t="s">
        <v>21620</v>
      </c>
      <c r="C1478" s="184" t="s">
        <v>4225</v>
      </c>
      <c r="D1478" s="185">
        <v>0.11</v>
      </c>
      <c r="E1478" s="185">
        <v>0.11</v>
      </c>
    </row>
    <row r="1479" spans="1:5" ht="42.75">
      <c r="A1479" s="188">
        <v>990253</v>
      </c>
      <c r="B1479" s="188" t="s">
        <v>21621</v>
      </c>
      <c r="C1479" s="184" t="s">
        <v>4225</v>
      </c>
      <c r="D1479" s="185">
        <v>160.16999999999999</v>
      </c>
      <c r="E1479" s="185">
        <v>160.16999999999999</v>
      </c>
    </row>
    <row r="1480" spans="1:5" ht="57">
      <c r="A1480" s="188">
        <v>990254</v>
      </c>
      <c r="B1480" s="188" t="s">
        <v>21281</v>
      </c>
      <c r="C1480" s="184" t="s">
        <v>4225</v>
      </c>
      <c r="D1480" s="185">
        <v>1.27</v>
      </c>
      <c r="E1480" s="185">
        <v>1.27</v>
      </c>
    </row>
    <row r="1481" spans="1:5" ht="57">
      <c r="A1481" s="188">
        <v>990255</v>
      </c>
      <c r="B1481" s="188" t="s">
        <v>21282</v>
      </c>
      <c r="C1481" s="184" t="s">
        <v>4225</v>
      </c>
      <c r="D1481" s="185">
        <v>80.22</v>
      </c>
      <c r="E1481" s="185">
        <v>80.22</v>
      </c>
    </row>
    <row r="1482" spans="1:5" ht="42.75">
      <c r="A1482" s="188">
        <v>990256</v>
      </c>
      <c r="B1482" s="188" t="s">
        <v>21283</v>
      </c>
      <c r="C1482" s="184" t="s">
        <v>4225</v>
      </c>
      <c r="D1482" s="185">
        <v>1.27</v>
      </c>
      <c r="E1482" s="185">
        <v>1.27</v>
      </c>
    </row>
    <row r="1483" spans="1:5" ht="71.25">
      <c r="A1483" s="188">
        <v>990257</v>
      </c>
      <c r="B1483" s="188" t="s">
        <v>21284</v>
      </c>
      <c r="C1483" s="184" t="s">
        <v>4225</v>
      </c>
      <c r="D1483" s="185">
        <v>155.66999999999999</v>
      </c>
      <c r="E1483" s="185">
        <v>155.66999999999999</v>
      </c>
    </row>
    <row r="1484" spans="1:5" ht="57">
      <c r="A1484" s="188">
        <v>990258</v>
      </c>
      <c r="B1484" s="188" t="s">
        <v>21285</v>
      </c>
      <c r="C1484" s="184" t="s">
        <v>4225</v>
      </c>
      <c r="D1484" s="185">
        <v>44.99</v>
      </c>
      <c r="E1484" s="185">
        <v>44.99</v>
      </c>
    </row>
    <row r="1485" spans="1:5" ht="71.25">
      <c r="A1485" s="188">
        <v>990259</v>
      </c>
      <c r="B1485" s="188" t="s">
        <v>21286</v>
      </c>
      <c r="C1485" s="184" t="s">
        <v>4225</v>
      </c>
      <c r="D1485" s="185">
        <v>8.84</v>
      </c>
      <c r="E1485" s="185">
        <v>8.84</v>
      </c>
    </row>
    <row r="1486" spans="1:5" ht="42.75">
      <c r="A1486" s="188">
        <v>990260</v>
      </c>
      <c r="B1486" s="188" t="s">
        <v>21287</v>
      </c>
      <c r="C1486" s="184" t="s">
        <v>4225</v>
      </c>
      <c r="D1486" s="185">
        <v>6.28</v>
      </c>
      <c r="E1486" s="185">
        <v>6.28</v>
      </c>
    </row>
    <row r="1487" spans="1:5" ht="85.5">
      <c r="A1487" s="188">
        <v>990261</v>
      </c>
      <c r="B1487" s="188" t="s">
        <v>21288</v>
      </c>
      <c r="C1487" s="184" t="s">
        <v>4225</v>
      </c>
      <c r="D1487" s="185">
        <v>45.11</v>
      </c>
      <c r="E1487" s="185">
        <v>45.11</v>
      </c>
    </row>
    <row r="1488" spans="1:5" ht="57">
      <c r="A1488" s="188">
        <v>990262</v>
      </c>
      <c r="B1488" s="188" t="s">
        <v>21289</v>
      </c>
      <c r="C1488" s="184" t="s">
        <v>4225</v>
      </c>
      <c r="D1488" s="185">
        <v>155.66999999999999</v>
      </c>
      <c r="E1488" s="185">
        <v>155.66999999999999</v>
      </c>
    </row>
    <row r="1489" spans="1:5" ht="42.75">
      <c r="A1489" s="188">
        <v>990263</v>
      </c>
      <c r="B1489" s="188" t="s">
        <v>21290</v>
      </c>
      <c r="C1489" s="184" t="s">
        <v>4225</v>
      </c>
      <c r="D1489" s="185">
        <v>1.68</v>
      </c>
      <c r="E1489" s="185">
        <v>1.68</v>
      </c>
    </row>
    <row r="1490" spans="1:5" ht="57">
      <c r="A1490" s="188">
        <v>990264</v>
      </c>
      <c r="B1490" s="188" t="s">
        <v>21622</v>
      </c>
      <c r="C1490" s="184" t="s">
        <v>4225</v>
      </c>
      <c r="D1490" s="185">
        <v>1.85</v>
      </c>
      <c r="E1490" s="185">
        <v>1.85</v>
      </c>
    </row>
    <row r="1491" spans="1:5" ht="42.75">
      <c r="A1491" s="188">
        <v>990265</v>
      </c>
      <c r="B1491" s="188" t="s">
        <v>21623</v>
      </c>
      <c r="C1491" s="184" t="s">
        <v>4225</v>
      </c>
      <c r="D1491" s="185">
        <v>12.87</v>
      </c>
      <c r="E1491" s="185">
        <v>12.87</v>
      </c>
    </row>
    <row r="1492" spans="1:5" ht="57">
      <c r="A1492" s="188">
        <v>990266</v>
      </c>
      <c r="B1492" s="188" t="s">
        <v>21291</v>
      </c>
      <c r="C1492" s="184" t="s">
        <v>4225</v>
      </c>
      <c r="D1492" s="185">
        <v>3.59</v>
      </c>
      <c r="E1492" s="185">
        <v>3.59</v>
      </c>
    </row>
    <row r="1493" spans="1:5" ht="71.25">
      <c r="A1493" s="188">
        <v>990267</v>
      </c>
      <c r="B1493" s="188" t="s">
        <v>21292</v>
      </c>
      <c r="C1493" s="184" t="s">
        <v>4225</v>
      </c>
      <c r="D1493" s="185">
        <v>4.08</v>
      </c>
      <c r="E1493" s="185">
        <v>4.08</v>
      </c>
    </row>
    <row r="1494" spans="1:5" ht="57">
      <c r="A1494" s="188">
        <v>990268</v>
      </c>
      <c r="B1494" s="188" t="s">
        <v>21293</v>
      </c>
      <c r="C1494" s="184" t="s">
        <v>4225</v>
      </c>
      <c r="D1494" s="185">
        <v>3.29</v>
      </c>
      <c r="E1494" s="185">
        <v>3.29</v>
      </c>
    </row>
    <row r="1495" spans="1:5" ht="42.75">
      <c r="A1495" s="188">
        <v>990269</v>
      </c>
      <c r="B1495" s="188" t="s">
        <v>21624</v>
      </c>
      <c r="C1495" s="184" t="s">
        <v>4225</v>
      </c>
      <c r="D1495" s="185">
        <v>14.19</v>
      </c>
      <c r="E1495" s="185">
        <v>14.19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612"/>
  <sheetViews>
    <sheetView workbookViewId="0">
      <selection activeCell="B1" sqref="B1"/>
    </sheetView>
  </sheetViews>
  <sheetFormatPr defaultRowHeight="14.25"/>
  <cols>
    <col min="2" max="2" width="52.5" customWidth="1"/>
    <col min="3" max="3" width="12" customWidth="1"/>
    <col min="4" max="4" width="15.75" customWidth="1"/>
  </cols>
  <sheetData>
    <row r="1" spans="1:5">
      <c r="A1" s="136" t="s">
        <v>601</v>
      </c>
      <c r="B1" s="137">
        <v>45962</v>
      </c>
      <c r="C1" s="550" t="s">
        <v>802</v>
      </c>
      <c r="D1" s="550"/>
    </row>
    <row r="2" spans="1:5">
      <c r="A2" s="138" t="s">
        <v>743</v>
      </c>
      <c r="B2" s="138" t="s">
        <v>590</v>
      </c>
      <c r="C2" s="138" t="s">
        <v>15</v>
      </c>
      <c r="D2" s="308" t="s">
        <v>736</v>
      </c>
    </row>
    <row r="3" spans="1:5" ht="15">
      <c r="A3" s="466" t="s">
        <v>881</v>
      </c>
      <c r="B3" s="466" t="s">
        <v>19451</v>
      </c>
      <c r="C3" s="467" t="s">
        <v>19452</v>
      </c>
      <c r="D3" s="467" t="s">
        <v>19453</v>
      </c>
      <c r="E3" s="467"/>
    </row>
    <row r="4" spans="1:5" ht="15">
      <c r="A4" s="464">
        <v>1</v>
      </c>
      <c r="B4" s="551" t="s">
        <v>19418</v>
      </c>
      <c r="C4" s="552"/>
      <c r="D4" s="552"/>
      <c r="E4" s="553"/>
    </row>
    <row r="5" spans="1:5" ht="15">
      <c r="A5" s="464">
        <v>101</v>
      </c>
      <c r="B5" s="551" t="s">
        <v>19419</v>
      </c>
      <c r="C5" s="552"/>
      <c r="D5" s="552"/>
      <c r="E5" s="553"/>
    </row>
    <row r="6" spans="1:5">
      <c r="A6" s="465">
        <v>10101</v>
      </c>
      <c r="B6" s="465" t="s">
        <v>19420</v>
      </c>
      <c r="C6" s="184" t="s">
        <v>5</v>
      </c>
      <c r="D6" s="185">
        <v>8.5299999999999994</v>
      </c>
      <c r="E6" s="529"/>
    </row>
    <row r="7" spans="1:5">
      <c r="A7" s="465">
        <v>10106</v>
      </c>
      <c r="B7" s="465" t="s">
        <v>19421</v>
      </c>
      <c r="C7" s="184" t="s">
        <v>5</v>
      </c>
      <c r="D7" s="185">
        <v>10.119999999999999</v>
      </c>
      <c r="E7" s="529"/>
    </row>
    <row r="8" spans="1:5">
      <c r="A8" s="465">
        <v>10108</v>
      </c>
      <c r="B8" s="465" t="s">
        <v>19422</v>
      </c>
      <c r="C8" s="184" t="s">
        <v>5</v>
      </c>
      <c r="D8" s="185">
        <v>10.119999999999999</v>
      </c>
      <c r="E8" s="529"/>
    </row>
    <row r="9" spans="1:5">
      <c r="A9" s="465">
        <v>10111</v>
      </c>
      <c r="B9" s="465" t="s">
        <v>19423</v>
      </c>
      <c r="C9" s="184" t="s">
        <v>5</v>
      </c>
      <c r="D9" s="185">
        <v>10.119999999999999</v>
      </c>
      <c r="E9" s="529"/>
    </row>
    <row r="10" spans="1:5">
      <c r="A10" s="465">
        <v>10115</v>
      </c>
      <c r="B10" s="465" t="s">
        <v>19424</v>
      </c>
      <c r="C10" s="184" t="s">
        <v>5</v>
      </c>
      <c r="D10" s="185">
        <v>10.119999999999999</v>
      </c>
      <c r="E10" s="529"/>
    </row>
    <row r="11" spans="1:5">
      <c r="A11" s="465">
        <v>10117</v>
      </c>
      <c r="B11" s="465" t="s">
        <v>19425</v>
      </c>
      <c r="C11" s="184" t="s">
        <v>5</v>
      </c>
      <c r="D11" s="185">
        <v>17.489999999999998</v>
      </c>
      <c r="E11" s="529"/>
    </row>
    <row r="12" spans="1:5">
      <c r="A12" s="465">
        <v>10118</v>
      </c>
      <c r="B12" s="465" t="s">
        <v>19426</v>
      </c>
      <c r="C12" s="184" t="s">
        <v>5</v>
      </c>
      <c r="D12" s="185">
        <v>10.119999999999999</v>
      </c>
      <c r="E12" s="529"/>
    </row>
    <row r="13" spans="1:5">
      <c r="A13" s="465">
        <v>10121</v>
      </c>
      <c r="B13" s="465" t="s">
        <v>19427</v>
      </c>
      <c r="C13" s="184" t="s">
        <v>5</v>
      </c>
      <c r="D13" s="185">
        <v>10.119999999999999</v>
      </c>
      <c r="E13" s="529"/>
    </row>
    <row r="14" spans="1:5">
      <c r="A14" s="465">
        <v>10124</v>
      </c>
      <c r="B14" s="465" t="s">
        <v>19428</v>
      </c>
      <c r="C14" s="184" t="s">
        <v>5</v>
      </c>
      <c r="D14" s="185">
        <v>10.119999999999999</v>
      </c>
      <c r="E14" s="529"/>
    </row>
    <row r="15" spans="1:5">
      <c r="A15" s="465">
        <v>10126</v>
      </c>
      <c r="B15" s="465" t="s">
        <v>21627</v>
      </c>
      <c r="C15" s="184" t="s">
        <v>5</v>
      </c>
      <c r="D15" s="185">
        <v>10.119999999999999</v>
      </c>
      <c r="E15" s="529"/>
    </row>
    <row r="16" spans="1:5">
      <c r="A16" s="465">
        <v>10128</v>
      </c>
      <c r="B16" s="465" t="s">
        <v>19429</v>
      </c>
      <c r="C16" s="184" t="s">
        <v>5</v>
      </c>
      <c r="D16" s="185">
        <v>10.119999999999999</v>
      </c>
      <c r="E16" s="529"/>
    </row>
    <row r="17" spans="1:5">
      <c r="A17" s="465">
        <v>10130</v>
      </c>
      <c r="B17" s="465" t="s">
        <v>19430</v>
      </c>
      <c r="C17" s="184" t="s">
        <v>5</v>
      </c>
      <c r="D17" s="185">
        <v>13.35</v>
      </c>
      <c r="E17" s="529"/>
    </row>
    <row r="18" spans="1:5">
      <c r="A18" s="465">
        <v>10132</v>
      </c>
      <c r="B18" s="465" t="s">
        <v>19431</v>
      </c>
      <c r="C18" s="184" t="s">
        <v>5</v>
      </c>
      <c r="D18" s="185">
        <v>58.65</v>
      </c>
      <c r="E18" s="529"/>
    </row>
    <row r="19" spans="1:5">
      <c r="A19" s="465">
        <v>10138</v>
      </c>
      <c r="B19" s="465" t="s">
        <v>19432</v>
      </c>
      <c r="C19" s="184" t="s">
        <v>5</v>
      </c>
      <c r="D19" s="185">
        <v>10.119999999999999</v>
      </c>
      <c r="E19" s="529"/>
    </row>
    <row r="20" spans="1:5">
      <c r="A20" s="465">
        <v>10139</v>
      </c>
      <c r="B20" s="465" t="s">
        <v>19433</v>
      </c>
      <c r="C20" s="184" t="s">
        <v>5</v>
      </c>
      <c r="D20" s="185">
        <v>10.119999999999999</v>
      </c>
      <c r="E20" s="529"/>
    </row>
    <row r="21" spans="1:5">
      <c r="A21" s="465">
        <v>10140</v>
      </c>
      <c r="B21" s="465" t="s">
        <v>19434</v>
      </c>
      <c r="C21" s="184" t="s">
        <v>5</v>
      </c>
      <c r="D21" s="185">
        <v>10.119999999999999</v>
      </c>
      <c r="E21" s="529"/>
    </row>
    <row r="22" spans="1:5">
      <c r="A22" s="465">
        <v>10144</v>
      </c>
      <c r="B22" s="465" t="s">
        <v>20649</v>
      </c>
      <c r="C22" s="184" t="s">
        <v>5</v>
      </c>
      <c r="D22" s="185">
        <v>10.119999999999999</v>
      </c>
      <c r="E22" s="529"/>
    </row>
    <row r="23" spans="1:5">
      <c r="A23" s="465">
        <v>10146</v>
      </c>
      <c r="B23" s="465" t="s">
        <v>19435</v>
      </c>
      <c r="C23" s="184" t="s">
        <v>5</v>
      </c>
      <c r="D23" s="185">
        <v>7.65</v>
      </c>
      <c r="E23" s="529"/>
    </row>
    <row r="24" spans="1:5">
      <c r="A24" s="465">
        <v>10147</v>
      </c>
      <c r="B24" s="465" t="s">
        <v>19436</v>
      </c>
      <c r="C24" s="184" t="s">
        <v>5</v>
      </c>
      <c r="D24" s="185">
        <v>10.119999999999999</v>
      </c>
      <c r="E24" s="529"/>
    </row>
    <row r="25" spans="1:5">
      <c r="A25" s="465">
        <v>10150</v>
      </c>
      <c r="B25" s="465" t="s">
        <v>19437</v>
      </c>
      <c r="C25" s="184" t="s">
        <v>5</v>
      </c>
      <c r="D25" s="185">
        <v>10.119999999999999</v>
      </c>
      <c r="E25" s="529"/>
    </row>
    <row r="26" spans="1:5" ht="28.5">
      <c r="A26" s="465">
        <v>10157</v>
      </c>
      <c r="B26" s="465" t="s">
        <v>19438</v>
      </c>
      <c r="C26" s="184" t="s">
        <v>5</v>
      </c>
      <c r="D26" s="185">
        <v>10.8</v>
      </c>
      <c r="E26" s="529"/>
    </row>
    <row r="27" spans="1:5" ht="15">
      <c r="A27" s="464">
        <v>102</v>
      </c>
      <c r="B27" s="551" t="s">
        <v>19439</v>
      </c>
      <c r="C27" s="552"/>
      <c r="D27" s="552"/>
      <c r="E27" s="553"/>
    </row>
    <row r="28" spans="1:5">
      <c r="A28" s="465">
        <v>10209</v>
      </c>
      <c r="B28" s="465" t="s">
        <v>19440</v>
      </c>
      <c r="C28" s="184" t="s">
        <v>5</v>
      </c>
      <c r="D28" s="185">
        <v>19.04</v>
      </c>
      <c r="E28" s="529"/>
    </row>
    <row r="29" spans="1:5">
      <c r="A29" s="465">
        <v>10233</v>
      </c>
      <c r="B29" s="465" t="s">
        <v>19441</v>
      </c>
      <c r="C29" s="184" t="s">
        <v>5</v>
      </c>
      <c r="D29" s="185">
        <v>7</v>
      </c>
      <c r="E29" s="529"/>
    </row>
    <row r="30" spans="1:5">
      <c r="A30" s="465">
        <v>10235</v>
      </c>
      <c r="B30" s="465" t="s">
        <v>19442</v>
      </c>
      <c r="C30" s="184" t="s">
        <v>5</v>
      </c>
      <c r="D30" s="185">
        <v>7</v>
      </c>
      <c r="E30" s="529"/>
    </row>
    <row r="31" spans="1:5">
      <c r="A31" s="465">
        <v>10237</v>
      </c>
      <c r="B31" s="465" t="s">
        <v>19443</v>
      </c>
      <c r="C31" s="184" t="s">
        <v>5</v>
      </c>
      <c r="D31" s="185">
        <v>13.45</v>
      </c>
      <c r="E31" s="529"/>
    </row>
    <row r="32" spans="1:5" ht="28.5">
      <c r="A32" s="465">
        <v>10260</v>
      </c>
      <c r="B32" s="465" t="s">
        <v>19444</v>
      </c>
      <c r="C32" s="184" t="s">
        <v>5</v>
      </c>
      <c r="D32" s="185">
        <v>7.85</v>
      </c>
      <c r="E32" s="529"/>
    </row>
    <row r="33" spans="1:5">
      <c r="A33" s="465">
        <v>10278</v>
      </c>
      <c r="B33" s="465" t="s">
        <v>19445</v>
      </c>
      <c r="C33" s="184" t="s">
        <v>5</v>
      </c>
      <c r="D33" s="185">
        <v>15.13</v>
      </c>
      <c r="E33" s="529"/>
    </row>
    <row r="34" spans="1:5">
      <c r="A34" s="465">
        <v>10281</v>
      </c>
      <c r="B34" s="465" t="s">
        <v>19446</v>
      </c>
      <c r="C34" s="184" t="s">
        <v>5</v>
      </c>
      <c r="D34" s="185">
        <v>9.64</v>
      </c>
      <c r="E34" s="529"/>
    </row>
    <row r="35" spans="1:5">
      <c r="A35" s="465">
        <v>10282</v>
      </c>
      <c r="B35" s="465" t="s">
        <v>19447</v>
      </c>
      <c r="C35" s="184" t="s">
        <v>5</v>
      </c>
      <c r="D35" s="185">
        <v>16.32</v>
      </c>
      <c r="E35" s="529"/>
    </row>
    <row r="36" spans="1:5" ht="28.5">
      <c r="A36" s="465">
        <v>10284</v>
      </c>
      <c r="B36" s="465" t="s">
        <v>21628</v>
      </c>
      <c r="C36" s="184" t="s">
        <v>5</v>
      </c>
      <c r="D36" s="185">
        <v>8.89</v>
      </c>
      <c r="E36" s="529"/>
    </row>
    <row r="37" spans="1:5" ht="28.5">
      <c r="A37" s="465">
        <v>10285</v>
      </c>
      <c r="B37" s="465" t="s">
        <v>19448</v>
      </c>
      <c r="C37" s="184" t="s">
        <v>5</v>
      </c>
      <c r="D37" s="185">
        <v>10.77</v>
      </c>
      <c r="E37" s="529"/>
    </row>
    <row r="38" spans="1:5">
      <c r="A38" s="465">
        <v>10290</v>
      </c>
      <c r="B38" s="465" t="s">
        <v>21629</v>
      </c>
      <c r="C38" s="184" t="s">
        <v>5</v>
      </c>
      <c r="D38" s="185">
        <v>10.119999999999999</v>
      </c>
      <c r="E38" s="529"/>
    </row>
    <row r="39" spans="1:5">
      <c r="A39" s="465">
        <v>10292</v>
      </c>
      <c r="B39" s="465" t="s">
        <v>19449</v>
      </c>
      <c r="C39" s="184" t="s">
        <v>5</v>
      </c>
      <c r="D39" s="185">
        <v>11.45</v>
      </c>
      <c r="E39" s="529"/>
    </row>
    <row r="40" spans="1:5" ht="15">
      <c r="A40" s="464">
        <v>103</v>
      </c>
      <c r="B40" s="551" t="s">
        <v>21313</v>
      </c>
      <c r="C40" s="552"/>
      <c r="D40" s="552"/>
      <c r="E40" s="553"/>
    </row>
    <row r="41" spans="1:5">
      <c r="A41" s="465">
        <v>10301</v>
      </c>
      <c r="B41" s="465" t="s">
        <v>19431</v>
      </c>
      <c r="C41" s="184" t="s">
        <v>755</v>
      </c>
      <c r="D41" s="186">
        <v>12903</v>
      </c>
      <c r="E41" s="529"/>
    </row>
    <row r="42" spans="1:5">
      <c r="A42" s="465">
        <v>10302</v>
      </c>
      <c r="B42" s="465" t="s">
        <v>21314</v>
      </c>
      <c r="C42" s="184" t="s">
        <v>755</v>
      </c>
      <c r="D42" s="186">
        <v>14740.23</v>
      </c>
      <c r="E42" s="529"/>
    </row>
    <row r="43" spans="1:5">
      <c r="A43" s="465">
        <v>10303</v>
      </c>
      <c r="B43" s="465" t="s">
        <v>21315</v>
      </c>
      <c r="C43" s="184" t="s">
        <v>755</v>
      </c>
      <c r="D43" s="186">
        <v>16577.43</v>
      </c>
      <c r="E43" s="529"/>
    </row>
    <row r="44" spans="1:5">
      <c r="A44" s="465">
        <v>10304</v>
      </c>
      <c r="B44" s="465" t="s">
        <v>21316</v>
      </c>
      <c r="C44" s="184" t="s">
        <v>755</v>
      </c>
      <c r="D44" s="186">
        <v>6544.04</v>
      </c>
      <c r="E44" s="529"/>
    </row>
    <row r="45" spans="1:5">
      <c r="A45" s="465">
        <v>10305</v>
      </c>
      <c r="B45" s="465" t="s">
        <v>21317</v>
      </c>
      <c r="C45" s="184" t="s">
        <v>755</v>
      </c>
      <c r="D45" s="186">
        <v>5236.08</v>
      </c>
      <c r="E45" s="529"/>
    </row>
    <row r="46" spans="1:5">
      <c r="A46" s="465">
        <v>10306</v>
      </c>
      <c r="B46" s="465" t="s">
        <v>21318</v>
      </c>
      <c r="C46" s="184" t="s">
        <v>755</v>
      </c>
      <c r="D46" s="186">
        <v>4188.18</v>
      </c>
      <c r="E46" s="529"/>
    </row>
    <row r="47" spans="1:5">
      <c r="A47" s="465">
        <v>10307</v>
      </c>
      <c r="B47" s="465" t="s">
        <v>21319</v>
      </c>
      <c r="C47" s="184" t="s">
        <v>755</v>
      </c>
      <c r="D47" s="186">
        <v>4026.88</v>
      </c>
      <c r="E47" s="529"/>
    </row>
    <row r="48" spans="1:5">
      <c r="A48" s="465">
        <v>10308</v>
      </c>
      <c r="B48" s="465" t="s">
        <v>21320</v>
      </c>
      <c r="C48" s="184" t="s">
        <v>755</v>
      </c>
      <c r="D48" s="186">
        <v>3097.6</v>
      </c>
      <c r="E48" s="529"/>
    </row>
    <row r="49" spans="1:5">
      <c r="A49" s="465">
        <v>10309</v>
      </c>
      <c r="B49" s="465" t="s">
        <v>21321</v>
      </c>
      <c r="C49" s="184" t="s">
        <v>755</v>
      </c>
      <c r="D49" s="186">
        <v>18041.96</v>
      </c>
      <c r="E49" s="529"/>
    </row>
    <row r="50" spans="1:5">
      <c r="A50" s="465">
        <v>10310</v>
      </c>
      <c r="B50" s="465" t="s">
        <v>21322</v>
      </c>
      <c r="C50" s="184" t="s">
        <v>755</v>
      </c>
      <c r="D50" s="186">
        <v>3350.96</v>
      </c>
      <c r="E50" s="529"/>
    </row>
    <row r="51" spans="1:5">
      <c r="A51" s="465">
        <v>10311</v>
      </c>
      <c r="B51" s="465" t="s">
        <v>21323</v>
      </c>
      <c r="C51" s="184" t="s">
        <v>755</v>
      </c>
      <c r="D51" s="186">
        <v>2226.4</v>
      </c>
      <c r="E51" s="529"/>
    </row>
    <row r="52" spans="1:5">
      <c r="A52" s="465">
        <v>10315</v>
      </c>
      <c r="B52" s="465" t="s">
        <v>21324</v>
      </c>
      <c r="C52" s="184" t="s">
        <v>755</v>
      </c>
      <c r="D52" s="186">
        <v>1683</v>
      </c>
      <c r="E52" s="529"/>
    </row>
    <row r="53" spans="1:5">
      <c r="A53" s="465">
        <v>10316</v>
      </c>
      <c r="B53" s="465" t="s">
        <v>21325</v>
      </c>
      <c r="C53" s="184" t="s">
        <v>755</v>
      </c>
      <c r="D53" s="186">
        <v>4580.6899999999996</v>
      </c>
      <c r="E53" s="529"/>
    </row>
    <row r="54" spans="1:5">
      <c r="A54" s="465">
        <v>10322</v>
      </c>
      <c r="B54" s="465" t="s">
        <v>21326</v>
      </c>
      <c r="C54" s="184" t="s">
        <v>755</v>
      </c>
      <c r="D54" s="186">
        <v>10306.540000000001</v>
      </c>
      <c r="E54" s="529"/>
    </row>
    <row r="55" spans="1:5">
      <c r="A55" s="465">
        <v>10323</v>
      </c>
      <c r="B55" s="465" t="s">
        <v>21327</v>
      </c>
      <c r="C55" s="184" t="s">
        <v>755</v>
      </c>
      <c r="D55" s="186">
        <v>1683</v>
      </c>
      <c r="E55" s="530"/>
    </row>
    <row r="56" spans="1:5">
      <c r="A56" s="554"/>
      <c r="B56" s="555"/>
      <c r="C56" s="555"/>
      <c r="D56" s="555"/>
      <c r="E56" s="556"/>
    </row>
    <row r="57" spans="1:5" ht="15">
      <c r="A57" s="551" t="s">
        <v>19450</v>
      </c>
      <c r="B57" s="552"/>
      <c r="C57" s="552"/>
      <c r="D57" s="552"/>
      <c r="E57" s="553"/>
    </row>
    <row r="58" spans="1:5">
      <c r="A58" s="554"/>
      <c r="B58" s="555"/>
      <c r="C58" s="555"/>
      <c r="D58" s="555"/>
      <c r="E58" s="556"/>
    </row>
    <row r="59" spans="1:5" ht="15">
      <c r="A59" s="466" t="s">
        <v>881</v>
      </c>
      <c r="B59" s="466" t="s">
        <v>19451</v>
      </c>
      <c r="C59" s="467" t="s">
        <v>19452</v>
      </c>
      <c r="D59" s="467" t="s">
        <v>19453</v>
      </c>
      <c r="E59" s="467"/>
    </row>
    <row r="60" spans="1:5" ht="15">
      <c r="A60" s="464">
        <v>2</v>
      </c>
      <c r="B60" s="551" t="s">
        <v>19454</v>
      </c>
      <c r="C60" s="552"/>
      <c r="D60" s="552"/>
      <c r="E60" s="553"/>
    </row>
    <row r="61" spans="1:5" ht="15">
      <c r="A61" s="464">
        <v>203</v>
      </c>
      <c r="B61" s="551" t="s">
        <v>19455</v>
      </c>
      <c r="C61" s="552"/>
      <c r="D61" s="552"/>
      <c r="E61" s="553"/>
    </row>
    <row r="62" spans="1:5">
      <c r="A62" s="465">
        <v>20356</v>
      </c>
      <c r="B62" s="465" t="s">
        <v>19456</v>
      </c>
      <c r="C62" s="184" t="s">
        <v>2</v>
      </c>
      <c r="D62" s="185">
        <v>87.15</v>
      </c>
      <c r="E62" s="529"/>
    </row>
    <row r="63" spans="1:5" ht="15">
      <c r="A63" s="464">
        <v>204</v>
      </c>
      <c r="B63" s="551" t="s">
        <v>19457</v>
      </c>
      <c r="C63" s="552"/>
      <c r="D63" s="552"/>
      <c r="E63" s="553"/>
    </row>
    <row r="64" spans="1:5" ht="28.5">
      <c r="A64" s="465">
        <v>20416</v>
      </c>
      <c r="B64" s="465" t="s">
        <v>19458</v>
      </c>
      <c r="C64" s="184" t="s">
        <v>7</v>
      </c>
      <c r="D64" s="185">
        <v>557.39</v>
      </c>
      <c r="E64" s="529"/>
    </row>
    <row r="65" spans="1:5">
      <c r="A65" s="465">
        <v>20437</v>
      </c>
      <c r="B65" s="465" t="s">
        <v>19459</v>
      </c>
      <c r="C65" s="184" t="s">
        <v>3</v>
      </c>
      <c r="D65" s="185">
        <v>87.18</v>
      </c>
      <c r="E65" s="529"/>
    </row>
    <row r="66" spans="1:5">
      <c r="A66" s="465">
        <v>20463</v>
      </c>
      <c r="B66" s="465" t="s">
        <v>19460</v>
      </c>
      <c r="C66" s="184" t="s">
        <v>3</v>
      </c>
      <c r="D66" s="185">
        <v>9.19</v>
      </c>
      <c r="E66" s="529"/>
    </row>
    <row r="67" spans="1:5">
      <c r="A67" s="465">
        <v>20468</v>
      </c>
      <c r="B67" s="465" t="s">
        <v>19461</v>
      </c>
      <c r="C67" s="184" t="s">
        <v>3</v>
      </c>
      <c r="D67" s="185">
        <v>16.43</v>
      </c>
      <c r="E67" s="529"/>
    </row>
    <row r="68" spans="1:5" ht="15">
      <c r="A68" s="464">
        <v>205</v>
      </c>
      <c r="B68" s="551" t="s">
        <v>19462</v>
      </c>
      <c r="C68" s="552"/>
      <c r="D68" s="552"/>
      <c r="E68" s="553"/>
    </row>
    <row r="69" spans="1:5">
      <c r="A69" s="465">
        <v>20503</v>
      </c>
      <c r="B69" s="465" t="s">
        <v>19463</v>
      </c>
      <c r="C69" s="184" t="s">
        <v>7</v>
      </c>
      <c r="D69" s="185">
        <v>152</v>
      </c>
      <c r="E69" s="529"/>
    </row>
    <row r="70" spans="1:5">
      <c r="A70" s="465">
        <v>20505</v>
      </c>
      <c r="B70" s="465" t="s">
        <v>19464</v>
      </c>
      <c r="C70" s="184" t="s">
        <v>3</v>
      </c>
      <c r="D70" s="185">
        <v>1.08</v>
      </c>
      <c r="E70" s="529"/>
    </row>
    <row r="71" spans="1:5">
      <c r="A71" s="465">
        <v>20508</v>
      </c>
      <c r="B71" s="465" t="s">
        <v>19465</v>
      </c>
      <c r="C71" s="184" t="s">
        <v>3</v>
      </c>
      <c r="D71" s="185">
        <v>0.57999999999999996</v>
      </c>
      <c r="E71" s="529"/>
    </row>
    <row r="72" spans="1:5">
      <c r="A72" s="465">
        <v>20509</v>
      </c>
      <c r="B72" s="465" t="s">
        <v>19466</v>
      </c>
      <c r="C72" s="184" t="s">
        <v>3</v>
      </c>
      <c r="D72" s="185">
        <v>4.5</v>
      </c>
      <c r="E72" s="529"/>
    </row>
    <row r="73" spans="1:5">
      <c r="A73" s="465">
        <v>20510</v>
      </c>
      <c r="B73" s="465" t="s">
        <v>19467</v>
      </c>
      <c r="C73" s="184" t="s">
        <v>3</v>
      </c>
      <c r="D73" s="185">
        <v>0.77</v>
      </c>
      <c r="E73" s="529"/>
    </row>
    <row r="74" spans="1:5" ht="28.5">
      <c r="A74" s="465">
        <v>20514</v>
      </c>
      <c r="B74" s="465" t="s">
        <v>19468</v>
      </c>
      <c r="C74" s="184" t="s">
        <v>7</v>
      </c>
      <c r="D74" s="185">
        <v>517.04999999999995</v>
      </c>
      <c r="E74" s="529"/>
    </row>
    <row r="75" spans="1:5">
      <c r="A75" s="465">
        <v>20517</v>
      </c>
      <c r="B75" s="465" t="s">
        <v>19469</v>
      </c>
      <c r="C75" s="184" t="s">
        <v>7</v>
      </c>
      <c r="D75" s="185">
        <v>173.27</v>
      </c>
      <c r="E75" s="529"/>
    </row>
    <row r="76" spans="1:5">
      <c r="A76" s="465">
        <v>20518</v>
      </c>
      <c r="B76" s="465" t="s">
        <v>19470</v>
      </c>
      <c r="C76" s="184" t="s">
        <v>7</v>
      </c>
      <c r="D76" s="185">
        <v>173.27</v>
      </c>
      <c r="E76" s="529"/>
    </row>
    <row r="77" spans="1:5">
      <c r="A77" s="465">
        <v>20519</v>
      </c>
      <c r="B77" s="465" t="s">
        <v>19471</v>
      </c>
      <c r="C77" s="184" t="s">
        <v>7</v>
      </c>
      <c r="D77" s="185">
        <v>173.27</v>
      </c>
      <c r="E77" s="529"/>
    </row>
    <row r="78" spans="1:5">
      <c r="A78" s="465">
        <v>20520</v>
      </c>
      <c r="B78" s="465" t="s">
        <v>19472</v>
      </c>
      <c r="C78" s="184" t="s">
        <v>7</v>
      </c>
      <c r="D78" s="185">
        <v>173.27</v>
      </c>
      <c r="E78" s="529"/>
    </row>
    <row r="79" spans="1:5">
      <c r="A79" s="465">
        <v>20521</v>
      </c>
      <c r="B79" s="465" t="s">
        <v>19473</v>
      </c>
      <c r="C79" s="184" t="s">
        <v>7</v>
      </c>
      <c r="D79" s="185">
        <v>154.34</v>
      </c>
      <c r="E79" s="529"/>
    </row>
    <row r="80" spans="1:5">
      <c r="A80" s="465">
        <v>20522</v>
      </c>
      <c r="B80" s="465" t="s">
        <v>19474</v>
      </c>
      <c r="C80" s="184" t="s">
        <v>7</v>
      </c>
      <c r="D80" s="185">
        <v>224.48</v>
      </c>
      <c r="E80" s="529"/>
    </row>
    <row r="81" spans="1:5">
      <c r="A81" s="465">
        <v>20524</v>
      </c>
      <c r="B81" s="465" t="s">
        <v>19475</v>
      </c>
      <c r="C81" s="184" t="s">
        <v>7</v>
      </c>
      <c r="D81" s="185">
        <v>99.87</v>
      </c>
      <c r="E81" s="529"/>
    </row>
    <row r="82" spans="1:5">
      <c r="A82" s="465">
        <v>20553</v>
      </c>
      <c r="B82" s="465" t="s">
        <v>19476</v>
      </c>
      <c r="C82" s="184" t="s">
        <v>7</v>
      </c>
      <c r="D82" s="185">
        <v>173.27</v>
      </c>
      <c r="E82" s="529"/>
    </row>
    <row r="83" spans="1:5">
      <c r="A83" s="465">
        <v>20554</v>
      </c>
      <c r="B83" s="465" t="s">
        <v>19477</v>
      </c>
      <c r="C83" s="184" t="s">
        <v>7</v>
      </c>
      <c r="D83" s="185">
        <v>85</v>
      </c>
      <c r="E83" s="529"/>
    </row>
    <row r="84" spans="1:5" ht="28.5">
      <c r="A84" s="465">
        <v>20567</v>
      </c>
      <c r="B84" s="465" t="s">
        <v>19478</v>
      </c>
      <c r="C84" s="184" t="s">
        <v>7</v>
      </c>
      <c r="D84" s="185">
        <v>539.82000000000005</v>
      </c>
      <c r="E84" s="529"/>
    </row>
    <row r="85" spans="1:5">
      <c r="A85" s="465">
        <v>20571</v>
      </c>
      <c r="B85" s="465" t="s">
        <v>19479</v>
      </c>
      <c r="C85" s="184" t="s">
        <v>7</v>
      </c>
      <c r="D85" s="185">
        <v>173.27</v>
      </c>
      <c r="E85" s="529"/>
    </row>
    <row r="86" spans="1:5" ht="28.5">
      <c r="A86" s="465">
        <v>20572</v>
      </c>
      <c r="B86" s="465" t="s">
        <v>19480</v>
      </c>
      <c r="C86" s="184" t="s">
        <v>3</v>
      </c>
      <c r="D86" s="185">
        <v>3.89</v>
      </c>
      <c r="E86" s="529"/>
    </row>
    <row r="87" spans="1:5">
      <c r="A87" s="465">
        <v>20578</v>
      </c>
      <c r="B87" s="465" t="s">
        <v>19481</v>
      </c>
      <c r="C87" s="184" t="s">
        <v>7</v>
      </c>
      <c r="D87" s="185">
        <v>210</v>
      </c>
      <c r="E87" s="529"/>
    </row>
    <row r="88" spans="1:5">
      <c r="A88" s="465">
        <v>20580</v>
      </c>
      <c r="B88" s="465" t="s">
        <v>19482</v>
      </c>
      <c r="C88" s="184" t="s">
        <v>7</v>
      </c>
      <c r="D88" s="185">
        <v>115</v>
      </c>
      <c r="E88" s="529"/>
    </row>
    <row r="89" spans="1:5">
      <c r="A89" s="465">
        <v>20584</v>
      </c>
      <c r="B89" s="465" t="s">
        <v>19483</v>
      </c>
      <c r="C89" s="184" t="s">
        <v>3</v>
      </c>
      <c r="D89" s="185">
        <v>2.2400000000000002</v>
      </c>
      <c r="E89" s="529"/>
    </row>
    <row r="90" spans="1:5">
      <c r="A90" s="465">
        <v>20588</v>
      </c>
      <c r="B90" s="465" t="s">
        <v>19484</v>
      </c>
      <c r="C90" s="184" t="s">
        <v>3</v>
      </c>
      <c r="D90" s="185">
        <v>9.19</v>
      </c>
      <c r="E90" s="529"/>
    </row>
    <row r="91" spans="1:5" ht="15">
      <c r="A91" s="464">
        <v>207</v>
      </c>
      <c r="B91" s="551" t="s">
        <v>19462</v>
      </c>
      <c r="C91" s="552"/>
      <c r="D91" s="552"/>
      <c r="E91" s="553"/>
    </row>
    <row r="92" spans="1:5" ht="28.5">
      <c r="A92" s="465">
        <v>20732</v>
      </c>
      <c r="B92" s="465" t="s">
        <v>19485</v>
      </c>
      <c r="C92" s="184" t="s">
        <v>3</v>
      </c>
      <c r="D92" s="185">
        <v>1.97</v>
      </c>
      <c r="E92" s="529"/>
    </row>
    <row r="93" spans="1:5" ht="28.5">
      <c r="A93" s="465">
        <v>20746</v>
      </c>
      <c r="B93" s="465" t="s">
        <v>21630</v>
      </c>
      <c r="C93" s="184" t="s">
        <v>3</v>
      </c>
      <c r="D93" s="185">
        <v>4.38</v>
      </c>
      <c r="E93" s="529"/>
    </row>
    <row r="94" spans="1:5" ht="15">
      <c r="A94" s="464">
        <v>209</v>
      </c>
      <c r="B94" s="551" t="s">
        <v>19486</v>
      </c>
      <c r="C94" s="552"/>
      <c r="D94" s="552"/>
      <c r="E94" s="553"/>
    </row>
    <row r="95" spans="1:5">
      <c r="A95" s="465">
        <v>20910</v>
      </c>
      <c r="B95" s="465" t="s">
        <v>19487</v>
      </c>
      <c r="C95" s="184" t="s">
        <v>4</v>
      </c>
      <c r="D95" s="185">
        <v>57.25</v>
      </c>
      <c r="E95" s="529"/>
    </row>
    <row r="96" spans="1:5">
      <c r="A96" s="465">
        <v>20975</v>
      </c>
      <c r="B96" s="465" t="s">
        <v>19488</v>
      </c>
      <c r="C96" s="184" t="s">
        <v>1</v>
      </c>
      <c r="D96" s="185">
        <v>10.44</v>
      </c>
      <c r="E96" s="529"/>
    </row>
    <row r="97" spans="1:5">
      <c r="A97" s="465">
        <v>20977</v>
      </c>
      <c r="B97" s="465" t="s">
        <v>19489</v>
      </c>
      <c r="C97" s="184" t="s">
        <v>1</v>
      </c>
      <c r="D97" s="185">
        <v>5.76</v>
      </c>
      <c r="E97" s="529"/>
    </row>
    <row r="98" spans="1:5">
      <c r="A98" s="465">
        <v>20982</v>
      </c>
      <c r="B98" s="465" t="s">
        <v>19490</v>
      </c>
      <c r="C98" s="184" t="s">
        <v>1</v>
      </c>
      <c r="D98" s="185">
        <v>11.52</v>
      </c>
      <c r="E98" s="529"/>
    </row>
    <row r="99" spans="1:5">
      <c r="A99" s="465">
        <v>20985</v>
      </c>
      <c r="B99" s="465" t="s">
        <v>19491</v>
      </c>
      <c r="C99" s="184" t="s">
        <v>1</v>
      </c>
      <c r="D99" s="185">
        <v>4.01</v>
      </c>
      <c r="E99" s="529"/>
    </row>
    <row r="100" spans="1:5">
      <c r="A100" s="465">
        <v>20986</v>
      </c>
      <c r="B100" s="465" t="s">
        <v>21328</v>
      </c>
      <c r="C100" s="184" t="s">
        <v>1</v>
      </c>
      <c r="D100" s="185">
        <v>3</v>
      </c>
      <c r="E100" s="529"/>
    </row>
    <row r="101" spans="1:5">
      <c r="A101" s="465">
        <v>20987</v>
      </c>
      <c r="B101" s="465" t="s">
        <v>19492</v>
      </c>
      <c r="C101" s="184" t="s">
        <v>4</v>
      </c>
      <c r="D101" s="185">
        <v>59.89</v>
      </c>
      <c r="E101" s="529"/>
    </row>
    <row r="102" spans="1:5">
      <c r="A102" s="465">
        <v>20988</v>
      </c>
      <c r="B102" s="465" t="s">
        <v>19493</v>
      </c>
      <c r="C102" s="184" t="s">
        <v>1</v>
      </c>
      <c r="D102" s="185">
        <v>18.04</v>
      </c>
      <c r="E102" s="529"/>
    </row>
    <row r="103" spans="1:5" ht="15">
      <c r="A103" s="464">
        <v>210</v>
      </c>
      <c r="B103" s="551" t="s">
        <v>19486</v>
      </c>
      <c r="C103" s="552"/>
      <c r="D103" s="552"/>
      <c r="E103" s="553"/>
    </row>
    <row r="104" spans="1:5" ht="28.5">
      <c r="A104" s="465">
        <v>21005</v>
      </c>
      <c r="B104" s="465" t="s">
        <v>19494</v>
      </c>
      <c r="C104" s="184" t="s">
        <v>7</v>
      </c>
      <c r="D104" s="186">
        <v>7476.5</v>
      </c>
      <c r="E104" s="529"/>
    </row>
    <row r="105" spans="1:5">
      <c r="A105" s="465">
        <v>21009</v>
      </c>
      <c r="B105" s="465" t="s">
        <v>19495</v>
      </c>
      <c r="C105" s="184" t="s">
        <v>1</v>
      </c>
      <c r="D105" s="185">
        <v>8.6999999999999993</v>
      </c>
      <c r="E105" s="529"/>
    </row>
    <row r="106" spans="1:5">
      <c r="A106" s="465">
        <v>21018</v>
      </c>
      <c r="B106" s="465" t="s">
        <v>19496</v>
      </c>
      <c r="C106" s="184" t="s">
        <v>1</v>
      </c>
      <c r="D106" s="185">
        <v>18.57</v>
      </c>
      <c r="E106" s="529"/>
    </row>
    <row r="107" spans="1:5">
      <c r="A107" s="465">
        <v>21023</v>
      </c>
      <c r="B107" s="465" t="s">
        <v>19497</v>
      </c>
      <c r="C107" s="184" t="s">
        <v>2</v>
      </c>
      <c r="D107" s="185">
        <v>4.5</v>
      </c>
      <c r="E107" s="529"/>
    </row>
    <row r="108" spans="1:5" ht="28.5">
      <c r="A108" s="465">
        <v>21028</v>
      </c>
      <c r="B108" s="465" t="s">
        <v>19498</v>
      </c>
      <c r="C108" s="184" t="s">
        <v>19499</v>
      </c>
      <c r="D108" s="185">
        <v>226.97</v>
      </c>
      <c r="E108" s="529"/>
    </row>
    <row r="109" spans="1:5">
      <c r="A109" s="465">
        <v>21030</v>
      </c>
      <c r="B109" s="465" t="s">
        <v>19500</v>
      </c>
      <c r="C109" s="184" t="s">
        <v>4</v>
      </c>
      <c r="D109" s="185">
        <v>22.28</v>
      </c>
      <c r="E109" s="529"/>
    </row>
    <row r="110" spans="1:5">
      <c r="A110" s="465">
        <v>21031</v>
      </c>
      <c r="B110" s="465" t="s">
        <v>19501</v>
      </c>
      <c r="C110" s="184" t="s">
        <v>4</v>
      </c>
      <c r="D110" s="185">
        <v>30.55</v>
      </c>
      <c r="E110" s="529"/>
    </row>
    <row r="111" spans="1:5">
      <c r="A111" s="465">
        <v>21032</v>
      </c>
      <c r="B111" s="465" t="s">
        <v>19502</v>
      </c>
      <c r="C111" s="184" t="s">
        <v>4</v>
      </c>
      <c r="D111" s="185">
        <v>35.659999999999997</v>
      </c>
      <c r="E111" s="529"/>
    </row>
    <row r="112" spans="1:5">
      <c r="A112" s="465">
        <v>21033</v>
      </c>
      <c r="B112" s="465" t="s">
        <v>19503</v>
      </c>
      <c r="C112" s="184" t="s">
        <v>4</v>
      </c>
      <c r="D112" s="185">
        <v>43.23</v>
      </c>
      <c r="E112" s="529"/>
    </row>
    <row r="113" spans="1:5">
      <c r="A113" s="465">
        <v>21040</v>
      </c>
      <c r="B113" s="465" t="s">
        <v>19504</v>
      </c>
      <c r="C113" s="184" t="s">
        <v>1</v>
      </c>
      <c r="D113" s="185">
        <v>45.03</v>
      </c>
      <c r="E113" s="529"/>
    </row>
    <row r="114" spans="1:5">
      <c r="A114" s="465">
        <v>21041</v>
      </c>
      <c r="B114" s="465" t="s">
        <v>19505</v>
      </c>
      <c r="C114" s="184" t="s">
        <v>1</v>
      </c>
      <c r="D114" s="185">
        <v>33.049999999999997</v>
      </c>
      <c r="E114" s="529"/>
    </row>
    <row r="115" spans="1:5">
      <c r="A115" s="465">
        <v>21042</v>
      </c>
      <c r="B115" s="465" t="s">
        <v>19506</v>
      </c>
      <c r="C115" s="184" t="s">
        <v>1</v>
      </c>
      <c r="D115" s="185">
        <v>53.35</v>
      </c>
      <c r="E115" s="529"/>
    </row>
    <row r="116" spans="1:5">
      <c r="A116" s="465">
        <v>21043</v>
      </c>
      <c r="B116" s="465" t="s">
        <v>19507</v>
      </c>
      <c r="C116" s="184" t="s">
        <v>1</v>
      </c>
      <c r="D116" s="185">
        <v>414.45</v>
      </c>
      <c r="E116" s="529"/>
    </row>
    <row r="117" spans="1:5">
      <c r="A117" s="465">
        <v>21060</v>
      </c>
      <c r="B117" s="465" t="s">
        <v>19508</v>
      </c>
      <c r="C117" s="184" t="s">
        <v>1</v>
      </c>
      <c r="D117" s="185">
        <v>5</v>
      </c>
      <c r="E117" s="529"/>
    </row>
    <row r="118" spans="1:5">
      <c r="A118" s="465">
        <v>21061</v>
      </c>
      <c r="B118" s="465" t="s">
        <v>19509</v>
      </c>
      <c r="C118" s="184" t="s">
        <v>1</v>
      </c>
      <c r="D118" s="185">
        <v>4</v>
      </c>
      <c r="E118" s="529"/>
    </row>
    <row r="119" spans="1:5">
      <c r="A119" s="465">
        <v>21085</v>
      </c>
      <c r="B119" s="465" t="s">
        <v>19510</v>
      </c>
      <c r="C119" s="184" t="s">
        <v>7</v>
      </c>
      <c r="D119" s="186">
        <v>7476.5</v>
      </c>
      <c r="E119" s="529"/>
    </row>
    <row r="120" spans="1:5">
      <c r="A120" s="465">
        <v>21089</v>
      </c>
      <c r="B120" s="465" t="s">
        <v>19511</v>
      </c>
      <c r="C120" s="184" t="s">
        <v>1</v>
      </c>
      <c r="D120" s="185">
        <v>7.26</v>
      </c>
      <c r="E120" s="529"/>
    </row>
    <row r="121" spans="1:5">
      <c r="A121" s="465">
        <v>21091</v>
      </c>
      <c r="B121" s="465" t="s">
        <v>19512</v>
      </c>
      <c r="C121" s="184" t="s">
        <v>4</v>
      </c>
      <c r="D121" s="185">
        <v>39.950000000000003</v>
      </c>
      <c r="E121" s="529"/>
    </row>
    <row r="122" spans="1:5" ht="15">
      <c r="A122" s="464">
        <v>211</v>
      </c>
      <c r="B122" s="551" t="s">
        <v>19513</v>
      </c>
      <c r="C122" s="552"/>
      <c r="D122" s="552"/>
      <c r="E122" s="553"/>
    </row>
    <row r="123" spans="1:5" ht="28.5">
      <c r="A123" s="465">
        <v>21108</v>
      </c>
      <c r="B123" s="465" t="s">
        <v>21631</v>
      </c>
      <c r="C123" s="184" t="s">
        <v>1</v>
      </c>
      <c r="D123" s="185">
        <v>49.15</v>
      </c>
      <c r="E123" s="529"/>
    </row>
    <row r="124" spans="1:5">
      <c r="A124" s="465">
        <v>21109</v>
      </c>
      <c r="B124" s="465" t="s">
        <v>19514</v>
      </c>
      <c r="C124" s="184" t="s">
        <v>19515</v>
      </c>
      <c r="D124" s="185">
        <v>210.24</v>
      </c>
      <c r="E124" s="529"/>
    </row>
    <row r="125" spans="1:5">
      <c r="A125" s="465">
        <v>21111</v>
      </c>
      <c r="B125" s="465" t="s">
        <v>19516</v>
      </c>
      <c r="C125" s="184" t="s">
        <v>1</v>
      </c>
      <c r="D125" s="185">
        <v>61.46</v>
      </c>
      <c r="E125" s="529"/>
    </row>
    <row r="126" spans="1:5">
      <c r="A126" s="465">
        <v>21118</v>
      </c>
      <c r="B126" s="465" t="s">
        <v>19517</v>
      </c>
      <c r="C126" s="184" t="s">
        <v>1</v>
      </c>
      <c r="D126" s="185">
        <v>34.94</v>
      </c>
      <c r="E126" s="529"/>
    </row>
    <row r="127" spans="1:5">
      <c r="A127" s="465">
        <v>21144</v>
      </c>
      <c r="B127" s="465" t="s">
        <v>19518</v>
      </c>
      <c r="C127" s="184" t="s">
        <v>1</v>
      </c>
      <c r="D127" s="185">
        <v>17.5</v>
      </c>
      <c r="E127" s="529"/>
    </row>
    <row r="128" spans="1:5">
      <c r="A128" s="465">
        <v>21151</v>
      </c>
      <c r="B128" s="465" t="s">
        <v>19519</v>
      </c>
      <c r="C128" s="184" t="s">
        <v>1</v>
      </c>
      <c r="D128" s="185">
        <v>3.63</v>
      </c>
      <c r="E128" s="529"/>
    </row>
    <row r="129" spans="1:5">
      <c r="A129" s="465">
        <v>21170</v>
      </c>
      <c r="B129" s="465" t="s">
        <v>19520</v>
      </c>
      <c r="C129" s="184" t="s">
        <v>1</v>
      </c>
      <c r="D129" s="185">
        <v>12.52</v>
      </c>
      <c r="E129" s="529"/>
    </row>
    <row r="130" spans="1:5" ht="15">
      <c r="A130" s="464">
        <v>212</v>
      </c>
      <c r="B130" s="551" t="s">
        <v>19521</v>
      </c>
      <c r="C130" s="552"/>
      <c r="D130" s="552"/>
      <c r="E130" s="553"/>
    </row>
    <row r="131" spans="1:5">
      <c r="A131" s="465">
        <v>21205</v>
      </c>
      <c r="B131" s="465" t="s">
        <v>19522</v>
      </c>
      <c r="C131" s="184" t="s">
        <v>1</v>
      </c>
      <c r="D131" s="185">
        <v>18.190000000000001</v>
      </c>
      <c r="E131" s="529"/>
    </row>
    <row r="132" spans="1:5">
      <c r="A132" s="465">
        <v>21211</v>
      </c>
      <c r="B132" s="465" t="s">
        <v>19523</v>
      </c>
      <c r="C132" s="184" t="s">
        <v>4</v>
      </c>
      <c r="D132" s="185">
        <v>19.739999999999998</v>
      </c>
      <c r="E132" s="529"/>
    </row>
    <row r="133" spans="1:5" ht="15">
      <c r="A133" s="464">
        <v>213</v>
      </c>
      <c r="B133" s="551" t="s">
        <v>19513</v>
      </c>
      <c r="C133" s="552"/>
      <c r="D133" s="552"/>
      <c r="E133" s="553"/>
    </row>
    <row r="134" spans="1:5">
      <c r="A134" s="465">
        <v>21305</v>
      </c>
      <c r="B134" s="465" t="s">
        <v>19524</v>
      </c>
      <c r="C134" s="184" t="s">
        <v>1</v>
      </c>
      <c r="D134" s="185">
        <v>24.88</v>
      </c>
      <c r="E134" s="529"/>
    </row>
    <row r="135" spans="1:5" ht="28.5">
      <c r="A135" s="465">
        <v>21368</v>
      </c>
      <c r="B135" s="465" t="s">
        <v>19525</v>
      </c>
      <c r="C135" s="184" t="s">
        <v>1</v>
      </c>
      <c r="D135" s="185">
        <v>3.01</v>
      </c>
      <c r="E135" s="529"/>
    </row>
    <row r="136" spans="1:5" ht="15">
      <c r="A136" s="464">
        <v>215</v>
      </c>
      <c r="B136" s="551" t="s">
        <v>19526</v>
      </c>
      <c r="C136" s="552"/>
      <c r="D136" s="552"/>
      <c r="E136" s="553"/>
    </row>
    <row r="137" spans="1:5">
      <c r="A137" s="465">
        <v>21516</v>
      </c>
      <c r="B137" s="465" t="s">
        <v>19527</v>
      </c>
      <c r="C137" s="184" t="s">
        <v>3</v>
      </c>
      <c r="D137" s="185">
        <v>5.99</v>
      </c>
      <c r="E137" s="529"/>
    </row>
    <row r="138" spans="1:5">
      <c r="A138" s="465">
        <v>21517</v>
      </c>
      <c r="B138" s="465" t="s">
        <v>19528</v>
      </c>
      <c r="C138" s="184" t="s">
        <v>3</v>
      </c>
      <c r="D138" s="185">
        <v>5.88</v>
      </c>
      <c r="E138" s="529"/>
    </row>
    <row r="139" spans="1:5">
      <c r="A139" s="465">
        <v>21521</v>
      </c>
      <c r="B139" s="465" t="s">
        <v>19529</v>
      </c>
      <c r="C139" s="184" t="s">
        <v>3</v>
      </c>
      <c r="D139" s="185">
        <v>5.54</v>
      </c>
      <c r="E139" s="529"/>
    </row>
    <row r="140" spans="1:5">
      <c r="A140" s="465">
        <v>21532</v>
      </c>
      <c r="B140" s="465" t="s">
        <v>19530</v>
      </c>
      <c r="C140" s="184" t="s">
        <v>3</v>
      </c>
      <c r="D140" s="185">
        <v>6.66</v>
      </c>
      <c r="E140" s="529"/>
    </row>
    <row r="141" spans="1:5" ht="28.5">
      <c r="A141" s="465">
        <v>21543</v>
      </c>
      <c r="B141" s="465" t="s">
        <v>19531</v>
      </c>
      <c r="C141" s="184" t="s">
        <v>4</v>
      </c>
      <c r="D141" s="185">
        <v>20.69</v>
      </c>
      <c r="E141" s="529"/>
    </row>
    <row r="142" spans="1:5">
      <c r="A142" s="465">
        <v>21566</v>
      </c>
      <c r="B142" s="465" t="s">
        <v>21329</v>
      </c>
      <c r="C142" s="184" t="s">
        <v>2</v>
      </c>
      <c r="D142" s="185">
        <v>0.4</v>
      </c>
      <c r="E142" s="529"/>
    </row>
    <row r="143" spans="1:5" ht="15">
      <c r="A143" s="464">
        <v>220</v>
      </c>
      <c r="B143" s="551" t="s">
        <v>19532</v>
      </c>
      <c r="C143" s="552"/>
      <c r="D143" s="552"/>
      <c r="E143" s="553"/>
    </row>
    <row r="144" spans="1:5" ht="42.75">
      <c r="A144" s="465">
        <v>22001</v>
      </c>
      <c r="B144" s="465" t="s">
        <v>19533</v>
      </c>
      <c r="C144" s="184" t="s">
        <v>4</v>
      </c>
      <c r="D144" s="185">
        <v>65.33</v>
      </c>
      <c r="E144" s="529"/>
    </row>
    <row r="145" spans="1:5" ht="42.75">
      <c r="A145" s="465">
        <v>22002</v>
      </c>
      <c r="B145" s="465" t="s">
        <v>19534</v>
      </c>
      <c r="C145" s="184" t="s">
        <v>4</v>
      </c>
      <c r="D145" s="185">
        <v>76.33</v>
      </c>
      <c r="E145" s="529"/>
    </row>
    <row r="146" spans="1:5" ht="15">
      <c r="A146" s="464">
        <v>225</v>
      </c>
      <c r="B146" s="551" t="s">
        <v>19535</v>
      </c>
      <c r="C146" s="552"/>
      <c r="D146" s="552"/>
      <c r="E146" s="553"/>
    </row>
    <row r="147" spans="1:5">
      <c r="A147" s="465">
        <v>22502</v>
      </c>
      <c r="B147" s="465" t="s">
        <v>19536</v>
      </c>
      <c r="C147" s="184" t="s">
        <v>2</v>
      </c>
      <c r="D147" s="185">
        <v>3.26</v>
      </c>
      <c r="E147" s="529"/>
    </row>
    <row r="148" spans="1:5">
      <c r="A148" s="465">
        <v>22504</v>
      </c>
      <c r="B148" s="465" t="s">
        <v>19537</v>
      </c>
      <c r="C148" s="184" t="s">
        <v>2</v>
      </c>
      <c r="D148" s="185">
        <v>4.09</v>
      </c>
      <c r="E148" s="529"/>
    </row>
    <row r="149" spans="1:5">
      <c r="A149" s="465">
        <v>22505</v>
      </c>
      <c r="B149" s="465" t="s">
        <v>19538</v>
      </c>
      <c r="C149" s="184" t="s">
        <v>2</v>
      </c>
      <c r="D149" s="185">
        <v>5.01</v>
      </c>
      <c r="E149" s="529"/>
    </row>
    <row r="150" spans="1:5">
      <c r="A150" s="465">
        <v>22507</v>
      </c>
      <c r="B150" s="465" t="s">
        <v>19539</v>
      </c>
      <c r="C150" s="184" t="s">
        <v>2</v>
      </c>
      <c r="D150" s="185">
        <v>4.57</v>
      </c>
      <c r="E150" s="529"/>
    </row>
    <row r="151" spans="1:5">
      <c r="A151" s="465">
        <v>22508</v>
      </c>
      <c r="B151" s="465" t="s">
        <v>19540</v>
      </c>
      <c r="C151" s="184" t="s">
        <v>2</v>
      </c>
      <c r="D151" s="185">
        <v>5.47</v>
      </c>
      <c r="E151" s="529"/>
    </row>
    <row r="152" spans="1:5">
      <c r="A152" s="465">
        <v>22548</v>
      </c>
      <c r="B152" s="465" t="s">
        <v>19541</v>
      </c>
      <c r="C152" s="184" t="s">
        <v>2</v>
      </c>
      <c r="D152" s="185">
        <v>3.45</v>
      </c>
      <c r="E152" s="529"/>
    </row>
    <row r="153" spans="1:5" ht="28.5">
      <c r="A153" s="465">
        <v>22585</v>
      </c>
      <c r="B153" s="465" t="s">
        <v>19542</v>
      </c>
      <c r="C153" s="184" t="s">
        <v>2</v>
      </c>
      <c r="D153" s="185">
        <v>1.38</v>
      </c>
      <c r="E153" s="529"/>
    </row>
    <row r="154" spans="1:5">
      <c r="A154" s="465">
        <v>22586</v>
      </c>
      <c r="B154" s="465" t="s">
        <v>19543</v>
      </c>
      <c r="C154" s="184" t="s">
        <v>2</v>
      </c>
      <c r="D154" s="185">
        <v>0.77</v>
      </c>
      <c r="E154" s="529"/>
    </row>
    <row r="155" spans="1:5" ht="15">
      <c r="A155" s="464">
        <v>230</v>
      </c>
      <c r="B155" s="551" t="s">
        <v>19544</v>
      </c>
      <c r="C155" s="552"/>
      <c r="D155" s="552"/>
      <c r="E155" s="553"/>
    </row>
    <row r="156" spans="1:5" ht="28.5">
      <c r="A156" s="465">
        <v>23010</v>
      </c>
      <c r="B156" s="465" t="s">
        <v>19545</v>
      </c>
      <c r="C156" s="184" t="s">
        <v>2</v>
      </c>
      <c r="D156" s="185">
        <v>15.69</v>
      </c>
      <c r="E156" s="529"/>
    </row>
    <row r="157" spans="1:5" ht="28.5">
      <c r="A157" s="465">
        <v>23015</v>
      </c>
      <c r="B157" s="465" t="s">
        <v>19546</v>
      </c>
      <c r="C157" s="184" t="s">
        <v>2</v>
      </c>
      <c r="D157" s="185">
        <v>23.6</v>
      </c>
      <c r="E157" s="529"/>
    </row>
    <row r="158" spans="1:5" ht="15">
      <c r="A158" s="464">
        <v>235</v>
      </c>
      <c r="B158" s="551" t="s">
        <v>19547</v>
      </c>
      <c r="C158" s="552"/>
      <c r="D158" s="552"/>
      <c r="E158" s="553"/>
    </row>
    <row r="159" spans="1:5" ht="28.5">
      <c r="A159" s="465">
        <v>23522</v>
      </c>
      <c r="B159" s="465" t="s">
        <v>19548</v>
      </c>
      <c r="C159" s="184" t="s">
        <v>4</v>
      </c>
      <c r="D159" s="185">
        <v>265.76</v>
      </c>
      <c r="E159" s="529"/>
    </row>
    <row r="160" spans="1:5" ht="15">
      <c r="A160" s="464">
        <v>240</v>
      </c>
      <c r="B160" s="551" t="s">
        <v>19549</v>
      </c>
      <c r="C160" s="552"/>
      <c r="D160" s="552"/>
      <c r="E160" s="553"/>
    </row>
    <row r="161" spans="1:5" ht="42.75">
      <c r="A161" s="465">
        <v>24015</v>
      </c>
      <c r="B161" s="465" t="s">
        <v>19550</v>
      </c>
      <c r="C161" s="184" t="s">
        <v>3</v>
      </c>
      <c r="D161" s="185">
        <v>7.12</v>
      </c>
      <c r="E161" s="529"/>
    </row>
    <row r="162" spans="1:5">
      <c r="A162" s="465">
        <v>24020</v>
      </c>
      <c r="B162" s="465" t="s">
        <v>19551</v>
      </c>
      <c r="C162" s="184" t="s">
        <v>3</v>
      </c>
      <c r="D162" s="185">
        <v>9.4700000000000006</v>
      </c>
      <c r="E162" s="529"/>
    </row>
    <row r="163" spans="1:5" ht="28.5">
      <c r="A163" s="465">
        <v>24034</v>
      </c>
      <c r="B163" s="465" t="s">
        <v>19552</v>
      </c>
      <c r="C163" s="184" t="s">
        <v>3</v>
      </c>
      <c r="D163" s="185">
        <v>15.58</v>
      </c>
      <c r="E163" s="529"/>
    </row>
    <row r="164" spans="1:5" ht="28.5">
      <c r="A164" s="465">
        <v>24035</v>
      </c>
      <c r="B164" s="465" t="s">
        <v>19553</v>
      </c>
      <c r="C164" s="184" t="s">
        <v>3</v>
      </c>
      <c r="D164" s="185">
        <v>18.899999999999999</v>
      </c>
      <c r="E164" s="529"/>
    </row>
    <row r="165" spans="1:5">
      <c r="A165" s="465">
        <v>24038</v>
      </c>
      <c r="B165" s="465" t="s">
        <v>19554</v>
      </c>
      <c r="C165" s="184" t="s">
        <v>19555</v>
      </c>
      <c r="D165" s="185">
        <v>0.22</v>
      </c>
      <c r="E165" s="529"/>
    </row>
    <row r="166" spans="1:5">
      <c r="A166" s="465">
        <v>24042</v>
      </c>
      <c r="B166" s="465" t="s">
        <v>19556</v>
      </c>
      <c r="C166" s="184" t="s">
        <v>3</v>
      </c>
      <c r="D166" s="185">
        <v>31.94</v>
      </c>
      <c r="E166" s="529"/>
    </row>
    <row r="167" spans="1:5">
      <c r="A167" s="465">
        <v>24072</v>
      </c>
      <c r="B167" s="465" t="s">
        <v>21330</v>
      </c>
      <c r="C167" s="184" t="s">
        <v>4</v>
      </c>
      <c r="D167" s="185">
        <v>7.26</v>
      </c>
      <c r="E167" s="529"/>
    </row>
    <row r="168" spans="1:5" ht="15">
      <c r="A168" s="464">
        <v>241</v>
      </c>
      <c r="B168" s="551" t="s">
        <v>19557</v>
      </c>
      <c r="C168" s="552"/>
      <c r="D168" s="552"/>
      <c r="E168" s="553"/>
    </row>
    <row r="169" spans="1:5">
      <c r="A169" s="465">
        <v>24116</v>
      </c>
      <c r="B169" s="465" t="s">
        <v>19558</v>
      </c>
      <c r="C169" s="184" t="s">
        <v>4</v>
      </c>
      <c r="D169" s="185">
        <v>1.06</v>
      </c>
      <c r="E169" s="529"/>
    </row>
    <row r="170" spans="1:5" ht="42.75">
      <c r="A170" s="465">
        <v>24130</v>
      </c>
      <c r="B170" s="465" t="s">
        <v>21030</v>
      </c>
      <c r="C170" s="184" t="s">
        <v>4</v>
      </c>
      <c r="D170" s="185">
        <v>373.49</v>
      </c>
      <c r="E170" s="529"/>
    </row>
    <row r="171" spans="1:5" ht="42.75">
      <c r="A171" s="465">
        <v>24131</v>
      </c>
      <c r="B171" s="465" t="s">
        <v>21031</v>
      </c>
      <c r="C171" s="184" t="s">
        <v>4</v>
      </c>
      <c r="D171" s="185">
        <v>431.43</v>
      </c>
      <c r="E171" s="529"/>
    </row>
    <row r="172" spans="1:5" ht="28.5">
      <c r="A172" s="465">
        <v>24145</v>
      </c>
      <c r="B172" s="465" t="s">
        <v>21331</v>
      </c>
      <c r="C172" s="184" t="s">
        <v>9</v>
      </c>
      <c r="D172" s="185">
        <v>91.12</v>
      </c>
      <c r="E172" s="529"/>
    </row>
    <row r="173" spans="1:5">
      <c r="A173" s="465">
        <v>24184</v>
      </c>
      <c r="B173" s="465" t="s">
        <v>19559</v>
      </c>
      <c r="C173" s="184" t="s">
        <v>2</v>
      </c>
      <c r="D173" s="185">
        <v>36.82</v>
      </c>
      <c r="E173" s="529"/>
    </row>
    <row r="174" spans="1:5" ht="15">
      <c r="A174" s="464">
        <v>245</v>
      </c>
      <c r="B174" s="551" t="s">
        <v>21632</v>
      </c>
      <c r="C174" s="552"/>
      <c r="D174" s="552"/>
      <c r="E174" s="553"/>
    </row>
    <row r="175" spans="1:5" ht="28.5">
      <c r="A175" s="465">
        <v>24516</v>
      </c>
      <c r="B175" s="465" t="s">
        <v>21633</v>
      </c>
      <c r="C175" s="184" t="s">
        <v>2</v>
      </c>
      <c r="D175" s="185">
        <v>27.97</v>
      </c>
      <c r="E175" s="529"/>
    </row>
    <row r="176" spans="1:5" ht="15">
      <c r="A176" s="464">
        <v>255</v>
      </c>
      <c r="B176" s="551" t="s">
        <v>19560</v>
      </c>
      <c r="C176" s="552"/>
      <c r="D176" s="552"/>
      <c r="E176" s="553"/>
    </row>
    <row r="177" spans="1:5">
      <c r="A177" s="465">
        <v>25513</v>
      </c>
      <c r="B177" s="465" t="s">
        <v>19561</v>
      </c>
      <c r="C177" s="184" t="s">
        <v>4</v>
      </c>
      <c r="D177" s="185">
        <v>27.96</v>
      </c>
      <c r="E177" s="529"/>
    </row>
    <row r="178" spans="1:5">
      <c r="A178" s="465">
        <v>25514</v>
      </c>
      <c r="B178" s="465" t="s">
        <v>19562</v>
      </c>
      <c r="C178" s="184" t="s">
        <v>4</v>
      </c>
      <c r="D178" s="185">
        <v>47.33</v>
      </c>
      <c r="E178" s="529"/>
    </row>
    <row r="179" spans="1:5">
      <c r="A179" s="465">
        <v>25532</v>
      </c>
      <c r="B179" s="465" t="s">
        <v>19563</v>
      </c>
      <c r="C179" s="184" t="s">
        <v>4</v>
      </c>
      <c r="D179" s="185">
        <v>78.510000000000005</v>
      </c>
      <c r="E179" s="529"/>
    </row>
    <row r="180" spans="1:5">
      <c r="A180" s="465">
        <v>25568</v>
      </c>
      <c r="B180" s="465" t="s">
        <v>19564</v>
      </c>
      <c r="C180" s="184" t="s">
        <v>4</v>
      </c>
      <c r="D180" s="185">
        <v>32.020000000000003</v>
      </c>
      <c r="E180" s="529"/>
    </row>
    <row r="181" spans="1:5">
      <c r="A181" s="465">
        <v>25569</v>
      </c>
      <c r="B181" s="465" t="s">
        <v>19564</v>
      </c>
      <c r="C181" s="184" t="s">
        <v>4</v>
      </c>
      <c r="D181" s="185">
        <v>93.12</v>
      </c>
      <c r="E181" s="529"/>
    </row>
    <row r="182" spans="1:5" ht="28.5">
      <c r="A182" s="465">
        <v>25570</v>
      </c>
      <c r="B182" s="465" t="s">
        <v>19565</v>
      </c>
      <c r="C182" s="184" t="s">
        <v>2</v>
      </c>
      <c r="D182" s="185">
        <v>2.08</v>
      </c>
      <c r="E182" s="529"/>
    </row>
    <row r="183" spans="1:5">
      <c r="A183" s="465">
        <v>25571</v>
      </c>
      <c r="B183" s="465" t="s">
        <v>19566</v>
      </c>
      <c r="C183" s="184" t="s">
        <v>2</v>
      </c>
      <c r="D183" s="185">
        <v>3.27</v>
      </c>
      <c r="E183" s="529"/>
    </row>
    <row r="184" spans="1:5">
      <c r="A184" s="465">
        <v>25592</v>
      </c>
      <c r="B184" s="465" t="s">
        <v>19567</v>
      </c>
      <c r="C184" s="184" t="s">
        <v>4</v>
      </c>
      <c r="D184" s="185">
        <v>78.489999999999995</v>
      </c>
      <c r="E184" s="529"/>
    </row>
    <row r="185" spans="1:5" ht="15">
      <c r="A185" s="464">
        <v>256</v>
      </c>
      <c r="B185" s="551" t="s">
        <v>19560</v>
      </c>
      <c r="C185" s="552"/>
      <c r="D185" s="552"/>
      <c r="E185" s="553"/>
    </row>
    <row r="186" spans="1:5">
      <c r="A186" s="465">
        <v>25617</v>
      </c>
      <c r="B186" s="465" t="s">
        <v>19568</v>
      </c>
      <c r="C186" s="184" t="s">
        <v>4</v>
      </c>
      <c r="D186" s="185">
        <v>47.41</v>
      </c>
      <c r="E186" s="529"/>
    </row>
    <row r="187" spans="1:5" ht="15">
      <c r="A187" s="464">
        <v>258</v>
      </c>
      <c r="B187" s="551" t="s">
        <v>19560</v>
      </c>
      <c r="C187" s="552"/>
      <c r="D187" s="552"/>
      <c r="E187" s="553"/>
    </row>
    <row r="188" spans="1:5" ht="28.5">
      <c r="A188" s="465">
        <v>25841</v>
      </c>
      <c r="B188" s="465" t="s">
        <v>19569</v>
      </c>
      <c r="C188" s="184" t="s">
        <v>4</v>
      </c>
      <c r="D188" s="185">
        <v>50.86</v>
      </c>
      <c r="E188" s="529"/>
    </row>
    <row r="189" spans="1:5" ht="28.5">
      <c r="A189" s="465">
        <v>25843</v>
      </c>
      <c r="B189" s="465" t="s">
        <v>19570</v>
      </c>
      <c r="C189" s="184" t="s">
        <v>4</v>
      </c>
      <c r="D189" s="185">
        <v>74.38</v>
      </c>
      <c r="E189" s="529"/>
    </row>
    <row r="190" spans="1:5" ht="15">
      <c r="A190" s="464">
        <v>260</v>
      </c>
      <c r="B190" s="551" t="s">
        <v>19571</v>
      </c>
      <c r="C190" s="552"/>
      <c r="D190" s="552"/>
      <c r="E190" s="553"/>
    </row>
    <row r="191" spans="1:5">
      <c r="A191" s="465">
        <v>26008</v>
      </c>
      <c r="B191" s="465" t="s">
        <v>19572</v>
      </c>
      <c r="C191" s="184" t="s">
        <v>1</v>
      </c>
      <c r="D191" s="185">
        <v>74.41</v>
      </c>
      <c r="E191" s="529"/>
    </row>
    <row r="192" spans="1:5">
      <c r="A192" s="465">
        <v>26015</v>
      </c>
      <c r="B192" s="465" t="s">
        <v>19573</v>
      </c>
      <c r="C192" s="184" t="s">
        <v>1</v>
      </c>
      <c r="D192" s="185">
        <v>72.040000000000006</v>
      </c>
      <c r="E192" s="529"/>
    </row>
    <row r="193" spans="1:5">
      <c r="A193" s="465">
        <v>26040</v>
      </c>
      <c r="B193" s="465" t="s">
        <v>19574</v>
      </c>
      <c r="C193" s="184" t="s">
        <v>1</v>
      </c>
      <c r="D193" s="185">
        <v>7.69</v>
      </c>
      <c r="E193" s="529"/>
    </row>
    <row r="194" spans="1:5" ht="28.5">
      <c r="A194" s="465">
        <v>26091</v>
      </c>
      <c r="B194" s="465" t="s">
        <v>19575</v>
      </c>
      <c r="C194" s="184" t="s">
        <v>1</v>
      </c>
      <c r="D194" s="185">
        <v>4.72</v>
      </c>
      <c r="E194" s="529"/>
    </row>
    <row r="195" spans="1:5" ht="15">
      <c r="A195" s="464">
        <v>265</v>
      </c>
      <c r="B195" s="551" t="s">
        <v>19576</v>
      </c>
      <c r="C195" s="552"/>
      <c r="D195" s="552"/>
      <c r="E195" s="553"/>
    </row>
    <row r="196" spans="1:5">
      <c r="A196" s="465">
        <v>26503</v>
      </c>
      <c r="B196" s="465" t="s">
        <v>19577</v>
      </c>
      <c r="C196" s="184" t="s">
        <v>2</v>
      </c>
      <c r="D196" s="185">
        <v>0.89</v>
      </c>
      <c r="E196" s="529"/>
    </row>
    <row r="197" spans="1:5">
      <c r="A197" s="465">
        <v>26506</v>
      </c>
      <c r="B197" s="465" t="s">
        <v>19578</v>
      </c>
      <c r="C197" s="184" t="s">
        <v>2</v>
      </c>
      <c r="D197" s="185">
        <v>300.64999999999998</v>
      </c>
      <c r="E197" s="529"/>
    </row>
    <row r="198" spans="1:5" ht="28.5">
      <c r="A198" s="465">
        <v>26508</v>
      </c>
      <c r="B198" s="465" t="s">
        <v>19579</v>
      </c>
      <c r="C198" s="184" t="s">
        <v>1</v>
      </c>
      <c r="D198" s="185">
        <v>7.29</v>
      </c>
      <c r="E198" s="529"/>
    </row>
    <row r="199" spans="1:5">
      <c r="A199" s="465">
        <v>26512</v>
      </c>
      <c r="B199" s="465" t="s">
        <v>19580</v>
      </c>
      <c r="C199" s="184" t="s">
        <v>2</v>
      </c>
      <c r="D199" s="185">
        <v>0.8</v>
      </c>
      <c r="E199" s="529"/>
    </row>
    <row r="200" spans="1:5" ht="28.5">
      <c r="A200" s="465">
        <v>26517</v>
      </c>
      <c r="B200" s="465" t="s">
        <v>19581</v>
      </c>
      <c r="C200" s="184" t="s">
        <v>2</v>
      </c>
      <c r="D200" s="185">
        <v>1.18</v>
      </c>
      <c r="E200" s="529"/>
    </row>
    <row r="201" spans="1:5">
      <c r="A201" s="465">
        <v>26546</v>
      </c>
      <c r="B201" s="465" t="s">
        <v>19582</v>
      </c>
      <c r="C201" s="184" t="s">
        <v>2</v>
      </c>
      <c r="D201" s="185">
        <v>0.23</v>
      </c>
      <c r="E201" s="529"/>
    </row>
    <row r="202" spans="1:5">
      <c r="A202" s="465">
        <v>26548</v>
      </c>
      <c r="B202" s="465" t="s">
        <v>19583</v>
      </c>
      <c r="C202" s="184" t="s">
        <v>2</v>
      </c>
      <c r="D202" s="185">
        <v>0.47</v>
      </c>
      <c r="E202" s="529"/>
    </row>
    <row r="203" spans="1:5">
      <c r="A203" s="465">
        <v>26549</v>
      </c>
      <c r="B203" s="465" t="s">
        <v>19584</v>
      </c>
      <c r="C203" s="184" t="s">
        <v>2</v>
      </c>
      <c r="D203" s="185">
        <v>0.09</v>
      </c>
      <c r="E203" s="529"/>
    </row>
    <row r="204" spans="1:5" ht="28.5">
      <c r="A204" s="465">
        <v>26550</v>
      </c>
      <c r="B204" s="465" t="s">
        <v>21032</v>
      </c>
      <c r="C204" s="184" t="s">
        <v>2</v>
      </c>
      <c r="D204" s="185">
        <v>14.1</v>
      </c>
      <c r="E204" s="529"/>
    </row>
    <row r="205" spans="1:5">
      <c r="A205" s="465">
        <v>26551</v>
      </c>
      <c r="B205" s="465" t="s">
        <v>19585</v>
      </c>
      <c r="C205" s="184" t="s">
        <v>2</v>
      </c>
      <c r="D205" s="185">
        <v>0.31</v>
      </c>
      <c r="E205" s="529"/>
    </row>
    <row r="206" spans="1:5">
      <c r="A206" s="465">
        <v>26552</v>
      </c>
      <c r="B206" s="465" t="s">
        <v>19586</v>
      </c>
      <c r="C206" s="184" t="s">
        <v>2</v>
      </c>
      <c r="D206" s="185">
        <v>0.08</v>
      </c>
      <c r="E206" s="529"/>
    </row>
    <row r="207" spans="1:5">
      <c r="A207" s="465">
        <v>26554</v>
      </c>
      <c r="B207" s="465" t="s">
        <v>19587</v>
      </c>
      <c r="C207" s="184" t="s">
        <v>2</v>
      </c>
      <c r="D207" s="185">
        <v>0.13</v>
      </c>
      <c r="E207" s="529"/>
    </row>
    <row r="208" spans="1:5">
      <c r="A208" s="465">
        <v>26560</v>
      </c>
      <c r="B208" s="465" t="s">
        <v>19588</v>
      </c>
      <c r="C208" s="184" t="s">
        <v>3</v>
      </c>
      <c r="D208" s="185">
        <v>14.4</v>
      </c>
      <c r="E208" s="529"/>
    </row>
    <row r="209" spans="1:5">
      <c r="A209" s="465">
        <v>26563</v>
      </c>
      <c r="B209" s="465" t="s">
        <v>19589</v>
      </c>
      <c r="C209" s="184" t="s">
        <v>3</v>
      </c>
      <c r="D209" s="185">
        <v>18.87</v>
      </c>
      <c r="E209" s="529"/>
    </row>
    <row r="210" spans="1:5">
      <c r="A210" s="465">
        <v>26566</v>
      </c>
      <c r="B210" s="465" t="s">
        <v>19590</v>
      </c>
      <c r="C210" s="184" t="s">
        <v>3</v>
      </c>
      <c r="D210" s="185">
        <v>15.2</v>
      </c>
      <c r="E210" s="529"/>
    </row>
    <row r="211" spans="1:5">
      <c r="A211" s="465">
        <v>26569</v>
      </c>
      <c r="B211" s="465" t="s">
        <v>19591</v>
      </c>
      <c r="C211" s="184" t="s">
        <v>3</v>
      </c>
      <c r="D211" s="185">
        <v>13.65</v>
      </c>
      <c r="E211" s="529"/>
    </row>
    <row r="212" spans="1:5">
      <c r="A212" s="465">
        <v>26570</v>
      </c>
      <c r="B212" s="465" t="s">
        <v>19592</v>
      </c>
      <c r="C212" s="184" t="s">
        <v>3</v>
      </c>
      <c r="D212" s="185">
        <v>13.65</v>
      </c>
      <c r="E212" s="529"/>
    </row>
    <row r="213" spans="1:5">
      <c r="A213" s="465">
        <v>26573</v>
      </c>
      <c r="B213" s="465" t="s">
        <v>19593</v>
      </c>
      <c r="C213" s="184" t="s">
        <v>3</v>
      </c>
      <c r="D213" s="185">
        <v>19.96</v>
      </c>
      <c r="E213" s="529"/>
    </row>
    <row r="214" spans="1:5">
      <c r="A214" s="465">
        <v>26581</v>
      </c>
      <c r="B214" s="465" t="s">
        <v>19594</v>
      </c>
      <c r="C214" s="184" t="s">
        <v>3</v>
      </c>
      <c r="D214" s="185">
        <v>16.52</v>
      </c>
      <c r="E214" s="529"/>
    </row>
    <row r="215" spans="1:5">
      <c r="A215" s="465">
        <v>26588</v>
      </c>
      <c r="B215" s="465" t="s">
        <v>19595</v>
      </c>
      <c r="C215" s="184" t="s">
        <v>2</v>
      </c>
      <c r="D215" s="185">
        <v>0.13</v>
      </c>
      <c r="E215" s="529"/>
    </row>
    <row r="216" spans="1:5">
      <c r="A216" s="465">
        <v>26589</v>
      </c>
      <c r="B216" s="465" t="s">
        <v>19596</v>
      </c>
      <c r="C216" s="184" t="s">
        <v>2</v>
      </c>
      <c r="D216" s="185">
        <v>0.2</v>
      </c>
      <c r="E216" s="529"/>
    </row>
    <row r="217" spans="1:5">
      <c r="A217" s="465">
        <v>26591</v>
      </c>
      <c r="B217" s="465" t="s">
        <v>19597</v>
      </c>
      <c r="C217" s="184" t="s">
        <v>2</v>
      </c>
      <c r="D217" s="185">
        <v>0.06</v>
      </c>
      <c r="E217" s="529"/>
    </row>
    <row r="218" spans="1:5">
      <c r="A218" s="465">
        <v>26592</v>
      </c>
      <c r="B218" s="465" t="s">
        <v>19598</v>
      </c>
      <c r="C218" s="184" t="s">
        <v>2</v>
      </c>
      <c r="D218" s="185">
        <v>0.09</v>
      </c>
      <c r="E218" s="529"/>
    </row>
    <row r="219" spans="1:5" ht="15">
      <c r="A219" s="464">
        <v>266</v>
      </c>
      <c r="B219" s="551" t="s">
        <v>19599</v>
      </c>
      <c r="C219" s="552"/>
      <c r="D219" s="552"/>
      <c r="E219" s="553"/>
    </row>
    <row r="220" spans="1:5" ht="28.5">
      <c r="A220" s="465">
        <v>26607</v>
      </c>
      <c r="B220" s="465" t="s">
        <v>21033</v>
      </c>
      <c r="C220" s="184" t="s">
        <v>2</v>
      </c>
      <c r="D220" s="185">
        <v>1.06</v>
      </c>
      <c r="E220" s="529"/>
    </row>
    <row r="221" spans="1:5" ht="28.5">
      <c r="A221" s="465">
        <v>26610</v>
      </c>
      <c r="B221" s="465" t="s">
        <v>19600</v>
      </c>
      <c r="C221" s="184" t="s">
        <v>2</v>
      </c>
      <c r="D221" s="185">
        <v>0.49</v>
      </c>
      <c r="E221" s="529"/>
    </row>
    <row r="222" spans="1:5">
      <c r="A222" s="465">
        <v>26612</v>
      </c>
      <c r="B222" s="465" t="s">
        <v>19601</v>
      </c>
      <c r="C222" s="184" t="s">
        <v>2</v>
      </c>
      <c r="D222" s="185">
        <v>0.63</v>
      </c>
      <c r="E222" s="529"/>
    </row>
    <row r="223" spans="1:5">
      <c r="A223" s="465">
        <v>26617</v>
      </c>
      <c r="B223" s="465" t="s">
        <v>19602</v>
      </c>
      <c r="C223" s="184" t="s">
        <v>1</v>
      </c>
      <c r="D223" s="185">
        <v>20.93</v>
      </c>
      <c r="E223" s="529"/>
    </row>
    <row r="224" spans="1:5">
      <c r="A224" s="465">
        <v>26618</v>
      </c>
      <c r="B224" s="465" t="s">
        <v>19603</v>
      </c>
      <c r="C224" s="184" t="s">
        <v>2</v>
      </c>
      <c r="D224" s="185">
        <v>25.99</v>
      </c>
      <c r="E224" s="529"/>
    </row>
    <row r="225" spans="1:5">
      <c r="A225" s="465">
        <v>26648</v>
      </c>
      <c r="B225" s="465" t="s">
        <v>19604</v>
      </c>
      <c r="C225" s="184" t="s">
        <v>2</v>
      </c>
      <c r="D225" s="185">
        <v>0.26</v>
      </c>
      <c r="E225" s="529"/>
    </row>
    <row r="226" spans="1:5">
      <c r="A226" s="465">
        <v>26663</v>
      </c>
      <c r="B226" s="465" t="s">
        <v>21332</v>
      </c>
      <c r="C226" s="184" t="s">
        <v>3</v>
      </c>
      <c r="D226" s="185">
        <v>13.76</v>
      </c>
      <c r="E226" s="529"/>
    </row>
    <row r="227" spans="1:5">
      <c r="A227" s="465">
        <v>26664</v>
      </c>
      <c r="B227" s="465" t="s">
        <v>19605</v>
      </c>
      <c r="C227" s="184" t="s">
        <v>2</v>
      </c>
      <c r="D227" s="185">
        <v>0.33</v>
      </c>
      <c r="E227" s="529"/>
    </row>
    <row r="228" spans="1:5" ht="28.5">
      <c r="A228" s="465">
        <v>26668</v>
      </c>
      <c r="B228" s="465" t="s">
        <v>19606</v>
      </c>
      <c r="C228" s="184" t="s">
        <v>2</v>
      </c>
      <c r="D228" s="185">
        <v>97.48</v>
      </c>
      <c r="E228" s="529"/>
    </row>
    <row r="229" spans="1:5" ht="28.5">
      <c r="A229" s="465">
        <v>26669</v>
      </c>
      <c r="B229" s="465" t="s">
        <v>19607</v>
      </c>
      <c r="C229" s="184" t="s">
        <v>2</v>
      </c>
      <c r="D229" s="185">
        <v>15.3</v>
      </c>
      <c r="E229" s="529"/>
    </row>
    <row r="230" spans="1:5" ht="28.5">
      <c r="A230" s="465">
        <v>26670</v>
      </c>
      <c r="B230" s="465" t="s">
        <v>19608</v>
      </c>
      <c r="C230" s="184" t="s">
        <v>2</v>
      </c>
      <c r="D230" s="185">
        <v>229.73</v>
      </c>
      <c r="E230" s="529"/>
    </row>
    <row r="231" spans="1:5" ht="28.5">
      <c r="A231" s="465">
        <v>26671</v>
      </c>
      <c r="B231" s="465" t="s">
        <v>21634</v>
      </c>
      <c r="C231" s="184" t="s">
        <v>2</v>
      </c>
      <c r="D231" s="185">
        <v>94.25</v>
      </c>
      <c r="E231" s="529"/>
    </row>
    <row r="232" spans="1:5" ht="28.5">
      <c r="A232" s="465">
        <v>26673</v>
      </c>
      <c r="B232" s="465" t="s">
        <v>21333</v>
      </c>
      <c r="C232" s="184" t="s">
        <v>2</v>
      </c>
      <c r="D232" s="185">
        <v>3.53</v>
      </c>
      <c r="E232" s="529"/>
    </row>
    <row r="233" spans="1:5">
      <c r="A233" s="465">
        <v>26675</v>
      </c>
      <c r="B233" s="465" t="s">
        <v>19609</v>
      </c>
      <c r="C233" s="184" t="s">
        <v>2</v>
      </c>
      <c r="D233" s="185">
        <v>0.34</v>
      </c>
      <c r="E233" s="529"/>
    </row>
    <row r="234" spans="1:5">
      <c r="A234" s="465">
        <v>26678</v>
      </c>
      <c r="B234" s="465" t="s">
        <v>19610</v>
      </c>
      <c r="C234" s="184" t="s">
        <v>2</v>
      </c>
      <c r="D234" s="185">
        <v>0.43</v>
      </c>
      <c r="E234" s="529"/>
    </row>
    <row r="235" spans="1:5" ht="15">
      <c r="A235" s="464">
        <v>267</v>
      </c>
      <c r="B235" s="551" t="s">
        <v>19599</v>
      </c>
      <c r="C235" s="552"/>
      <c r="D235" s="552"/>
      <c r="E235" s="553"/>
    </row>
    <row r="236" spans="1:5" ht="28.5">
      <c r="A236" s="465">
        <v>26714</v>
      </c>
      <c r="B236" s="465" t="s">
        <v>19611</v>
      </c>
      <c r="C236" s="184" t="s">
        <v>2</v>
      </c>
      <c r="D236" s="185">
        <v>16.18</v>
      </c>
      <c r="E236" s="529"/>
    </row>
    <row r="237" spans="1:5">
      <c r="A237" s="465">
        <v>26721</v>
      </c>
      <c r="B237" s="465" t="s">
        <v>21334</v>
      </c>
      <c r="C237" s="184" t="s">
        <v>3</v>
      </c>
      <c r="D237" s="185">
        <v>27.39</v>
      </c>
      <c r="E237" s="529"/>
    </row>
    <row r="238" spans="1:5" ht="15">
      <c r="A238" s="464">
        <v>268</v>
      </c>
      <c r="B238" s="551" t="s">
        <v>19599</v>
      </c>
      <c r="C238" s="552"/>
      <c r="D238" s="552"/>
      <c r="E238" s="553"/>
    </row>
    <row r="239" spans="1:5" ht="28.5">
      <c r="A239" s="465">
        <v>26877</v>
      </c>
      <c r="B239" s="465" t="s">
        <v>19612</v>
      </c>
      <c r="C239" s="184" t="s">
        <v>2</v>
      </c>
      <c r="D239" s="185">
        <v>0.64</v>
      </c>
      <c r="E239" s="529"/>
    </row>
    <row r="240" spans="1:5">
      <c r="A240" s="465">
        <v>26879</v>
      </c>
      <c r="B240" s="465" t="s">
        <v>19613</v>
      </c>
      <c r="C240" s="184" t="s">
        <v>2</v>
      </c>
      <c r="D240" s="185">
        <v>0.31</v>
      </c>
      <c r="E240" s="529"/>
    </row>
    <row r="241" spans="1:5">
      <c r="A241" s="465">
        <v>26894</v>
      </c>
      <c r="B241" s="465" t="s">
        <v>19614</v>
      </c>
      <c r="C241" s="184" t="s">
        <v>2</v>
      </c>
      <c r="D241" s="185">
        <v>0.14000000000000001</v>
      </c>
      <c r="E241" s="529"/>
    </row>
    <row r="242" spans="1:5" ht="15">
      <c r="A242" s="464">
        <v>269</v>
      </c>
      <c r="B242" s="551" t="s">
        <v>19615</v>
      </c>
      <c r="C242" s="552"/>
      <c r="D242" s="552"/>
      <c r="E242" s="553"/>
    </row>
    <row r="243" spans="1:5">
      <c r="A243" s="465">
        <v>26917</v>
      </c>
      <c r="B243" s="465" t="s">
        <v>19616</v>
      </c>
      <c r="C243" s="184" t="s">
        <v>2</v>
      </c>
      <c r="D243" s="185">
        <v>82.52</v>
      </c>
      <c r="E243" s="529"/>
    </row>
    <row r="244" spans="1:5" ht="15">
      <c r="A244" s="464">
        <v>270</v>
      </c>
      <c r="B244" s="551" t="s">
        <v>19617</v>
      </c>
      <c r="C244" s="552"/>
      <c r="D244" s="552"/>
      <c r="E244" s="553"/>
    </row>
    <row r="245" spans="1:5">
      <c r="A245" s="465">
        <v>27002</v>
      </c>
      <c r="B245" s="465" t="s">
        <v>19618</v>
      </c>
      <c r="C245" s="184" t="s">
        <v>3</v>
      </c>
      <c r="D245" s="185">
        <v>14.36</v>
      </c>
      <c r="E245" s="529"/>
    </row>
    <row r="246" spans="1:5">
      <c r="A246" s="465">
        <v>27003</v>
      </c>
      <c r="B246" s="465" t="s">
        <v>19619</v>
      </c>
      <c r="C246" s="184" t="s">
        <v>3</v>
      </c>
      <c r="D246" s="185">
        <v>14.37</v>
      </c>
      <c r="E246" s="529"/>
    </row>
    <row r="247" spans="1:5">
      <c r="A247" s="465">
        <v>27004</v>
      </c>
      <c r="B247" s="465" t="s">
        <v>19620</v>
      </c>
      <c r="C247" s="184" t="s">
        <v>3</v>
      </c>
      <c r="D247" s="185">
        <v>15.21</v>
      </c>
      <c r="E247" s="529"/>
    </row>
    <row r="248" spans="1:5">
      <c r="A248" s="465">
        <v>27005</v>
      </c>
      <c r="B248" s="465" t="s">
        <v>19621</v>
      </c>
      <c r="C248" s="184" t="s">
        <v>3</v>
      </c>
      <c r="D248" s="185">
        <v>15.77</v>
      </c>
      <c r="E248" s="529"/>
    </row>
    <row r="249" spans="1:5">
      <c r="A249" s="465">
        <v>27006</v>
      </c>
      <c r="B249" s="465" t="s">
        <v>19622</v>
      </c>
      <c r="C249" s="184" t="s">
        <v>3</v>
      </c>
      <c r="D249" s="185">
        <v>18.68</v>
      </c>
      <c r="E249" s="529"/>
    </row>
    <row r="250" spans="1:5">
      <c r="A250" s="465">
        <v>27010</v>
      </c>
      <c r="B250" s="465" t="s">
        <v>19623</v>
      </c>
      <c r="C250" s="184" t="s">
        <v>3</v>
      </c>
      <c r="D250" s="185">
        <v>12.07</v>
      </c>
      <c r="E250" s="529"/>
    </row>
    <row r="251" spans="1:5">
      <c r="A251" s="465">
        <v>27020</v>
      </c>
      <c r="B251" s="465" t="s">
        <v>19624</v>
      </c>
      <c r="C251" s="184" t="s">
        <v>1</v>
      </c>
      <c r="D251" s="185">
        <v>0.42</v>
      </c>
      <c r="E251" s="529"/>
    </row>
    <row r="252" spans="1:5">
      <c r="A252" s="465">
        <v>27022</v>
      </c>
      <c r="B252" s="465" t="s">
        <v>19625</v>
      </c>
      <c r="C252" s="184" t="s">
        <v>1</v>
      </c>
      <c r="D252" s="185">
        <v>0.9</v>
      </c>
      <c r="E252" s="529"/>
    </row>
    <row r="253" spans="1:5" ht="15">
      <c r="A253" s="464">
        <v>275</v>
      </c>
      <c r="B253" s="551" t="s">
        <v>19626</v>
      </c>
      <c r="C253" s="552"/>
      <c r="D253" s="552"/>
      <c r="E253" s="553"/>
    </row>
    <row r="254" spans="1:5">
      <c r="A254" s="465">
        <v>27504</v>
      </c>
      <c r="B254" s="465" t="s">
        <v>19627</v>
      </c>
      <c r="C254" s="184" t="s">
        <v>2</v>
      </c>
      <c r="D254" s="185">
        <v>104.36</v>
      </c>
      <c r="E254" s="529"/>
    </row>
    <row r="255" spans="1:5" ht="28.5">
      <c r="A255" s="465">
        <v>27520</v>
      </c>
      <c r="B255" s="465" t="s">
        <v>19628</v>
      </c>
      <c r="C255" s="184" t="s">
        <v>4</v>
      </c>
      <c r="D255" s="185">
        <v>21.95</v>
      </c>
      <c r="E255" s="529"/>
    </row>
    <row r="256" spans="1:5">
      <c r="A256" s="465">
        <v>27532</v>
      </c>
      <c r="B256" s="465" t="s">
        <v>19629</v>
      </c>
      <c r="C256" s="184" t="s">
        <v>4</v>
      </c>
      <c r="D256" s="185">
        <v>99.61</v>
      </c>
      <c r="E256" s="529"/>
    </row>
    <row r="257" spans="1:5" ht="28.5">
      <c r="A257" s="465">
        <v>27546</v>
      </c>
      <c r="B257" s="465" t="s">
        <v>19630</v>
      </c>
      <c r="C257" s="184" t="s">
        <v>4</v>
      </c>
      <c r="D257" s="185">
        <v>50.6</v>
      </c>
      <c r="E257" s="529"/>
    </row>
    <row r="258" spans="1:5" ht="15">
      <c r="A258" s="464">
        <v>276</v>
      </c>
      <c r="B258" s="551" t="s">
        <v>19631</v>
      </c>
      <c r="C258" s="552"/>
      <c r="D258" s="552"/>
      <c r="E258" s="553"/>
    </row>
    <row r="259" spans="1:5" ht="28.5">
      <c r="A259" s="465">
        <v>27602</v>
      </c>
      <c r="B259" s="465" t="s">
        <v>19632</v>
      </c>
      <c r="C259" s="184" t="s">
        <v>4</v>
      </c>
      <c r="D259" s="185">
        <v>36.35</v>
      </c>
      <c r="E259" s="529"/>
    </row>
    <row r="260" spans="1:5" ht="28.5">
      <c r="A260" s="465">
        <v>27666</v>
      </c>
      <c r="B260" s="465" t="s">
        <v>19633</v>
      </c>
      <c r="C260" s="184" t="s">
        <v>4</v>
      </c>
      <c r="D260" s="185">
        <v>74.75</v>
      </c>
      <c r="E260" s="529"/>
    </row>
    <row r="261" spans="1:5" ht="28.5">
      <c r="A261" s="465">
        <v>27676</v>
      </c>
      <c r="B261" s="465" t="s">
        <v>19634</v>
      </c>
      <c r="C261" s="184" t="s">
        <v>4</v>
      </c>
      <c r="D261" s="185">
        <v>139.44</v>
      </c>
      <c r="E261" s="529"/>
    </row>
    <row r="262" spans="1:5" ht="28.5">
      <c r="A262" s="465">
        <v>27677</v>
      </c>
      <c r="B262" s="465" t="s">
        <v>19635</v>
      </c>
      <c r="C262" s="184" t="s">
        <v>4</v>
      </c>
      <c r="D262" s="185">
        <v>18.079999999999998</v>
      </c>
      <c r="E262" s="529"/>
    </row>
    <row r="263" spans="1:5" ht="28.5">
      <c r="A263" s="465">
        <v>27678</v>
      </c>
      <c r="B263" s="465" t="s">
        <v>19636</v>
      </c>
      <c r="C263" s="184" t="s">
        <v>4</v>
      </c>
      <c r="D263" s="185">
        <v>40.83</v>
      </c>
      <c r="E263" s="529"/>
    </row>
    <row r="264" spans="1:5" ht="28.5">
      <c r="A264" s="465">
        <v>27679</v>
      </c>
      <c r="B264" s="465" t="s">
        <v>19637</v>
      </c>
      <c r="C264" s="184" t="s">
        <v>4</v>
      </c>
      <c r="D264" s="185">
        <v>135.34</v>
      </c>
      <c r="E264" s="529"/>
    </row>
    <row r="265" spans="1:5" ht="28.5">
      <c r="A265" s="465">
        <v>27680</v>
      </c>
      <c r="B265" s="465" t="s">
        <v>19638</v>
      </c>
      <c r="C265" s="184" t="s">
        <v>4</v>
      </c>
      <c r="D265" s="185">
        <v>85.47</v>
      </c>
      <c r="E265" s="529"/>
    </row>
    <row r="266" spans="1:5" ht="15">
      <c r="A266" s="464">
        <v>280</v>
      </c>
      <c r="B266" s="551" t="s">
        <v>593</v>
      </c>
      <c r="C266" s="552"/>
      <c r="D266" s="552"/>
      <c r="E266" s="553"/>
    </row>
    <row r="267" spans="1:5">
      <c r="A267" s="465">
        <v>28001</v>
      </c>
      <c r="B267" s="465" t="s">
        <v>19639</v>
      </c>
      <c r="C267" s="184" t="s">
        <v>7</v>
      </c>
      <c r="D267" s="185">
        <v>53.33</v>
      </c>
      <c r="E267" s="529"/>
    </row>
    <row r="268" spans="1:5" ht="28.5">
      <c r="A268" s="465">
        <v>28004</v>
      </c>
      <c r="B268" s="465" t="s">
        <v>19640</v>
      </c>
      <c r="C268" s="184" t="s">
        <v>2</v>
      </c>
      <c r="D268" s="185">
        <v>84.97</v>
      </c>
      <c r="E268" s="529"/>
    </row>
    <row r="269" spans="1:5" ht="28.5">
      <c r="A269" s="465">
        <v>28005</v>
      </c>
      <c r="B269" s="465" t="s">
        <v>21335</v>
      </c>
      <c r="C269" s="184" t="s">
        <v>3</v>
      </c>
      <c r="D269" s="185">
        <v>39.47</v>
      </c>
      <c r="E269" s="529"/>
    </row>
    <row r="270" spans="1:5">
      <c r="A270" s="465">
        <v>28008</v>
      </c>
      <c r="B270" s="465" t="s">
        <v>19641</v>
      </c>
      <c r="C270" s="184" t="s">
        <v>9</v>
      </c>
      <c r="D270" s="185">
        <v>11.57</v>
      </c>
      <c r="E270" s="529"/>
    </row>
    <row r="271" spans="1:5">
      <c r="A271" s="465">
        <v>28028</v>
      </c>
      <c r="B271" s="465" t="s">
        <v>19642</v>
      </c>
      <c r="C271" s="184" t="s">
        <v>1</v>
      </c>
      <c r="D271" s="185">
        <v>12.05</v>
      </c>
      <c r="E271" s="529"/>
    </row>
    <row r="272" spans="1:5">
      <c r="A272" s="465">
        <v>28056</v>
      </c>
      <c r="B272" s="465" t="s">
        <v>19643</v>
      </c>
      <c r="C272" s="184" t="s">
        <v>1</v>
      </c>
      <c r="D272" s="185">
        <v>3.44</v>
      </c>
      <c r="E272" s="529"/>
    </row>
    <row r="273" spans="1:5">
      <c r="A273" s="465">
        <v>28067</v>
      </c>
      <c r="B273" s="465" t="s">
        <v>19386</v>
      </c>
      <c r="C273" s="184" t="s">
        <v>1</v>
      </c>
      <c r="D273" s="185">
        <v>4.04</v>
      </c>
      <c r="E273" s="529"/>
    </row>
    <row r="274" spans="1:5">
      <c r="A274" s="465">
        <v>28068</v>
      </c>
      <c r="B274" s="465" t="s">
        <v>19644</v>
      </c>
      <c r="C274" s="184" t="s">
        <v>1</v>
      </c>
      <c r="D274" s="185">
        <v>7.83</v>
      </c>
      <c r="E274" s="529"/>
    </row>
    <row r="275" spans="1:5" ht="15">
      <c r="A275" s="464">
        <v>281</v>
      </c>
      <c r="B275" s="551" t="s">
        <v>19645</v>
      </c>
      <c r="C275" s="552"/>
      <c r="D275" s="552"/>
      <c r="E275" s="553"/>
    </row>
    <row r="276" spans="1:5">
      <c r="A276" s="465">
        <v>28125</v>
      </c>
      <c r="B276" s="465" t="s">
        <v>19646</v>
      </c>
      <c r="C276" s="184" t="s">
        <v>1</v>
      </c>
      <c r="D276" s="185">
        <v>10.09</v>
      </c>
      <c r="E276" s="529"/>
    </row>
    <row r="277" spans="1:5" ht="42.75">
      <c r="A277" s="465">
        <v>28183</v>
      </c>
      <c r="B277" s="465" t="s">
        <v>20661</v>
      </c>
      <c r="C277" s="184" t="s">
        <v>2</v>
      </c>
      <c r="D277" s="185">
        <v>381.82</v>
      </c>
      <c r="E277" s="529"/>
    </row>
    <row r="278" spans="1:5" ht="15">
      <c r="A278" s="464">
        <v>282</v>
      </c>
      <c r="B278" s="551" t="s">
        <v>19645</v>
      </c>
      <c r="C278" s="552"/>
      <c r="D278" s="552"/>
      <c r="E278" s="553"/>
    </row>
    <row r="279" spans="1:5" ht="28.5">
      <c r="A279" s="465">
        <v>28267</v>
      </c>
      <c r="B279" s="465" t="s">
        <v>19647</v>
      </c>
      <c r="C279" s="184" t="s">
        <v>2</v>
      </c>
      <c r="D279" s="185">
        <v>103.82</v>
      </c>
      <c r="E279" s="529"/>
    </row>
    <row r="280" spans="1:5">
      <c r="A280" s="465">
        <v>28270</v>
      </c>
      <c r="B280" s="465" t="s">
        <v>19648</v>
      </c>
      <c r="C280" s="184" t="s">
        <v>1</v>
      </c>
      <c r="D280" s="185">
        <v>0.21</v>
      </c>
      <c r="E280" s="529"/>
    </row>
    <row r="281" spans="1:5" ht="28.5">
      <c r="A281" s="465">
        <v>28273</v>
      </c>
      <c r="B281" s="465" t="s">
        <v>19649</v>
      </c>
      <c r="C281" s="184" t="s">
        <v>2</v>
      </c>
      <c r="D281" s="185">
        <v>152.88</v>
      </c>
      <c r="E281" s="529"/>
    </row>
    <row r="282" spans="1:5" ht="15">
      <c r="A282" s="464">
        <v>290</v>
      </c>
      <c r="B282" s="551" t="s">
        <v>19645</v>
      </c>
      <c r="C282" s="552"/>
      <c r="D282" s="552"/>
      <c r="E282" s="553"/>
    </row>
    <row r="283" spans="1:5">
      <c r="A283" s="465">
        <v>29028</v>
      </c>
      <c r="B283" s="465" t="s">
        <v>19650</v>
      </c>
      <c r="C283" s="184" t="s">
        <v>2</v>
      </c>
      <c r="D283" s="185">
        <v>763.56</v>
      </c>
      <c r="E283" s="529"/>
    </row>
    <row r="284" spans="1:5">
      <c r="A284" s="465">
        <v>29050</v>
      </c>
      <c r="B284" s="465" t="s">
        <v>19651</v>
      </c>
      <c r="C284" s="184" t="s">
        <v>2</v>
      </c>
      <c r="D284" s="185">
        <v>31.99</v>
      </c>
      <c r="E284" s="529"/>
    </row>
    <row r="285" spans="1:5">
      <c r="A285" s="465">
        <v>29093</v>
      </c>
      <c r="B285" s="465" t="s">
        <v>19652</v>
      </c>
      <c r="C285" s="184" t="s">
        <v>2</v>
      </c>
      <c r="D285" s="185">
        <v>1.81</v>
      </c>
      <c r="E285" s="529"/>
    </row>
    <row r="286" spans="1:5" ht="28.5">
      <c r="A286" s="465">
        <v>29094</v>
      </c>
      <c r="B286" s="465" t="s">
        <v>19653</v>
      </c>
      <c r="C286" s="184" t="s">
        <v>2</v>
      </c>
      <c r="D286" s="185">
        <v>34.729999999999997</v>
      </c>
      <c r="E286" s="529"/>
    </row>
    <row r="287" spans="1:5" ht="15">
      <c r="A287" s="464">
        <v>291</v>
      </c>
      <c r="B287" s="551" t="s">
        <v>19645</v>
      </c>
      <c r="C287" s="552"/>
      <c r="D287" s="552"/>
      <c r="E287" s="553"/>
    </row>
    <row r="288" spans="1:5" ht="28.5">
      <c r="A288" s="465">
        <v>29112</v>
      </c>
      <c r="B288" s="465" t="s">
        <v>21336</v>
      </c>
      <c r="C288" s="184" t="s">
        <v>1</v>
      </c>
      <c r="D288" s="185">
        <v>50.52</v>
      </c>
      <c r="E288" s="529"/>
    </row>
    <row r="289" spans="1:5" ht="28.5">
      <c r="A289" s="465">
        <v>29156</v>
      </c>
      <c r="B289" s="465" t="s">
        <v>20796</v>
      </c>
      <c r="C289" s="184" t="s">
        <v>2</v>
      </c>
      <c r="D289" s="185">
        <v>129.9</v>
      </c>
      <c r="E289" s="529"/>
    </row>
    <row r="290" spans="1:5" ht="15">
      <c r="A290" s="464">
        <v>292</v>
      </c>
      <c r="B290" s="551" t="s">
        <v>19645</v>
      </c>
      <c r="C290" s="552"/>
      <c r="D290" s="552"/>
      <c r="E290" s="553"/>
    </row>
    <row r="291" spans="1:5" ht="28.5">
      <c r="A291" s="465">
        <v>29204</v>
      </c>
      <c r="B291" s="465" t="s">
        <v>19654</v>
      </c>
      <c r="C291" s="184" t="s">
        <v>1</v>
      </c>
      <c r="D291" s="185">
        <v>0.61</v>
      </c>
      <c r="E291" s="529"/>
    </row>
    <row r="292" spans="1:5" ht="28.5">
      <c r="A292" s="465">
        <v>29220</v>
      </c>
      <c r="B292" s="465" t="s">
        <v>19655</v>
      </c>
      <c r="C292" s="184" t="s">
        <v>2</v>
      </c>
      <c r="D292" s="185">
        <v>146.27000000000001</v>
      </c>
      <c r="E292" s="529"/>
    </row>
    <row r="293" spans="1:5" ht="28.5">
      <c r="A293" s="465">
        <v>29221</v>
      </c>
      <c r="B293" s="465" t="s">
        <v>19656</v>
      </c>
      <c r="C293" s="184" t="s">
        <v>2</v>
      </c>
      <c r="D293" s="185">
        <v>123.46</v>
      </c>
      <c r="E293" s="529"/>
    </row>
    <row r="294" spans="1:5">
      <c r="A294" s="465">
        <v>29243</v>
      </c>
      <c r="B294" s="465" t="s">
        <v>21635</v>
      </c>
      <c r="C294" s="184" t="s">
        <v>9</v>
      </c>
      <c r="D294" s="185">
        <v>34.61</v>
      </c>
      <c r="E294" s="529"/>
    </row>
    <row r="295" spans="1:5" ht="15">
      <c r="A295" s="464">
        <v>293</v>
      </c>
      <c r="B295" s="551" t="s">
        <v>593</v>
      </c>
      <c r="C295" s="552"/>
      <c r="D295" s="552"/>
      <c r="E295" s="553"/>
    </row>
    <row r="296" spans="1:5" ht="28.5">
      <c r="A296" s="465">
        <v>29337</v>
      </c>
      <c r="B296" s="465" t="s">
        <v>19657</v>
      </c>
      <c r="C296" s="184" t="s">
        <v>2</v>
      </c>
      <c r="D296" s="185">
        <v>61.39</v>
      </c>
      <c r="E296" s="529"/>
    </row>
    <row r="297" spans="1:5">
      <c r="A297" s="465">
        <v>29391</v>
      </c>
      <c r="B297" s="465" t="s">
        <v>21636</v>
      </c>
      <c r="C297" s="184" t="s">
        <v>9</v>
      </c>
      <c r="D297" s="185">
        <v>7.12</v>
      </c>
      <c r="E297" s="529"/>
    </row>
    <row r="298" spans="1:5" ht="15">
      <c r="A298" s="464">
        <v>3</v>
      </c>
      <c r="B298" s="551" t="s">
        <v>19658</v>
      </c>
      <c r="C298" s="552"/>
      <c r="D298" s="552"/>
      <c r="E298" s="553"/>
    </row>
    <row r="299" spans="1:5" ht="15">
      <c r="A299" s="464">
        <v>301</v>
      </c>
      <c r="B299" s="551" t="s">
        <v>19659</v>
      </c>
      <c r="C299" s="552"/>
      <c r="D299" s="552"/>
      <c r="E299" s="553"/>
    </row>
    <row r="300" spans="1:5">
      <c r="A300" s="465">
        <v>30106</v>
      </c>
      <c r="B300" s="465" t="s">
        <v>19660</v>
      </c>
      <c r="C300" s="184" t="s">
        <v>1</v>
      </c>
      <c r="D300" s="185">
        <v>18</v>
      </c>
      <c r="E300" s="529"/>
    </row>
    <row r="301" spans="1:5" ht="28.5">
      <c r="A301" s="465">
        <v>30152</v>
      </c>
      <c r="B301" s="465" t="s">
        <v>19661</v>
      </c>
      <c r="C301" s="184" t="s">
        <v>2</v>
      </c>
      <c r="D301" s="185">
        <v>273</v>
      </c>
      <c r="E301" s="529"/>
    </row>
    <row r="302" spans="1:5" ht="28.5">
      <c r="A302" s="465">
        <v>30172</v>
      </c>
      <c r="B302" s="465" t="s">
        <v>19662</v>
      </c>
      <c r="C302" s="184" t="s">
        <v>2</v>
      </c>
      <c r="D302" s="185">
        <v>297.45999999999998</v>
      </c>
      <c r="E302" s="529"/>
    </row>
    <row r="303" spans="1:5" ht="28.5">
      <c r="A303" s="465">
        <v>30173</v>
      </c>
      <c r="B303" s="465" t="s">
        <v>19663</v>
      </c>
      <c r="C303" s="184" t="s">
        <v>2</v>
      </c>
      <c r="D303" s="185">
        <v>275.94</v>
      </c>
      <c r="E303" s="529"/>
    </row>
    <row r="304" spans="1:5" ht="28.5">
      <c r="A304" s="465">
        <v>30174</v>
      </c>
      <c r="B304" s="465" t="s">
        <v>19664</v>
      </c>
      <c r="C304" s="184" t="s">
        <v>2</v>
      </c>
      <c r="D304" s="185">
        <v>277.27999999999997</v>
      </c>
      <c r="E304" s="529"/>
    </row>
    <row r="305" spans="1:5" ht="28.5">
      <c r="A305" s="465">
        <v>30175</v>
      </c>
      <c r="B305" s="465" t="s">
        <v>19665</v>
      </c>
      <c r="C305" s="184" t="s">
        <v>2</v>
      </c>
      <c r="D305" s="185">
        <v>278.63</v>
      </c>
      <c r="E305" s="529"/>
    </row>
    <row r="306" spans="1:5">
      <c r="A306" s="465">
        <v>30191</v>
      </c>
      <c r="B306" s="465" t="s">
        <v>19666</v>
      </c>
      <c r="C306" s="184" t="s">
        <v>1</v>
      </c>
      <c r="D306" s="185">
        <v>53.24</v>
      </c>
      <c r="E306" s="529"/>
    </row>
    <row r="307" spans="1:5" ht="15">
      <c r="A307" s="464">
        <v>302</v>
      </c>
      <c r="B307" s="551" t="s">
        <v>19667</v>
      </c>
      <c r="C307" s="552"/>
      <c r="D307" s="552"/>
      <c r="E307" s="553"/>
    </row>
    <row r="308" spans="1:5" ht="28.5">
      <c r="A308" s="465">
        <v>30202</v>
      </c>
      <c r="B308" s="465" t="s">
        <v>19668</v>
      </c>
      <c r="C308" s="184" t="s">
        <v>2</v>
      </c>
      <c r="D308" s="185">
        <v>196.07</v>
      </c>
      <c r="E308" s="529"/>
    </row>
    <row r="309" spans="1:5" ht="28.5">
      <c r="A309" s="465">
        <v>30210</v>
      </c>
      <c r="B309" s="465" t="s">
        <v>19669</v>
      </c>
      <c r="C309" s="184" t="s">
        <v>2</v>
      </c>
      <c r="D309" s="185">
        <v>252.5</v>
      </c>
      <c r="E309" s="529"/>
    </row>
    <row r="310" spans="1:5" ht="28.5">
      <c r="A310" s="465">
        <v>30211</v>
      </c>
      <c r="B310" s="465" t="s">
        <v>19670</v>
      </c>
      <c r="C310" s="184" t="s">
        <v>2</v>
      </c>
      <c r="D310" s="185">
        <v>252.5</v>
      </c>
      <c r="E310" s="529"/>
    </row>
    <row r="311" spans="1:5" ht="28.5">
      <c r="A311" s="465">
        <v>30212</v>
      </c>
      <c r="B311" s="465" t="s">
        <v>19671</v>
      </c>
      <c r="C311" s="184" t="s">
        <v>2</v>
      </c>
      <c r="D311" s="185">
        <v>252.5</v>
      </c>
      <c r="E311" s="529"/>
    </row>
    <row r="312" spans="1:5" ht="28.5">
      <c r="A312" s="465">
        <v>30213</v>
      </c>
      <c r="B312" s="465" t="s">
        <v>19672</v>
      </c>
      <c r="C312" s="184" t="s">
        <v>2</v>
      </c>
      <c r="D312" s="185">
        <v>307.25</v>
      </c>
      <c r="E312" s="529"/>
    </row>
    <row r="313" spans="1:5" ht="28.5">
      <c r="A313" s="465">
        <v>30217</v>
      </c>
      <c r="B313" s="465" t="s">
        <v>19673</v>
      </c>
      <c r="C313" s="184" t="s">
        <v>2</v>
      </c>
      <c r="D313" s="185">
        <v>273</v>
      </c>
      <c r="E313" s="529"/>
    </row>
    <row r="314" spans="1:5" ht="28.5">
      <c r="A314" s="465">
        <v>30233</v>
      </c>
      <c r="B314" s="465" t="s">
        <v>19674</v>
      </c>
      <c r="C314" s="184" t="s">
        <v>2</v>
      </c>
      <c r="D314" s="185">
        <v>273</v>
      </c>
      <c r="E314" s="529"/>
    </row>
    <row r="315" spans="1:5">
      <c r="A315" s="465">
        <v>30257</v>
      </c>
      <c r="B315" s="465" t="s">
        <v>19675</v>
      </c>
      <c r="C315" s="184" t="s">
        <v>2</v>
      </c>
      <c r="D315" s="186">
        <v>1045.51</v>
      </c>
      <c r="E315" s="529"/>
    </row>
    <row r="316" spans="1:5">
      <c r="A316" s="465">
        <v>30261</v>
      </c>
      <c r="B316" s="465" t="s">
        <v>19676</v>
      </c>
      <c r="C316" s="184" t="s">
        <v>2</v>
      </c>
      <c r="D316" s="185">
        <v>987.39</v>
      </c>
      <c r="E316" s="529"/>
    </row>
    <row r="317" spans="1:5">
      <c r="A317" s="465">
        <v>30263</v>
      </c>
      <c r="B317" s="465" t="s">
        <v>19677</v>
      </c>
      <c r="C317" s="184" t="s">
        <v>2</v>
      </c>
      <c r="D317" s="186">
        <v>1098.6300000000001</v>
      </c>
      <c r="E317" s="529"/>
    </row>
    <row r="318" spans="1:5" ht="15">
      <c r="A318" s="464">
        <v>303</v>
      </c>
      <c r="B318" s="551" t="s">
        <v>19667</v>
      </c>
      <c r="C318" s="552"/>
      <c r="D318" s="552"/>
      <c r="E318" s="553"/>
    </row>
    <row r="319" spans="1:5">
      <c r="A319" s="465">
        <v>30358</v>
      </c>
      <c r="B319" s="465" t="s">
        <v>19678</v>
      </c>
      <c r="C319" s="184" t="s">
        <v>1</v>
      </c>
      <c r="D319" s="185">
        <v>30.86</v>
      </c>
      <c r="E319" s="529"/>
    </row>
    <row r="320" spans="1:5" ht="15">
      <c r="A320" s="464">
        <v>304</v>
      </c>
      <c r="B320" s="551" t="s">
        <v>19667</v>
      </c>
      <c r="C320" s="552"/>
      <c r="D320" s="552"/>
      <c r="E320" s="553"/>
    </row>
    <row r="321" spans="1:5" ht="28.5">
      <c r="A321" s="465">
        <v>30460</v>
      </c>
      <c r="B321" s="465" t="s">
        <v>19679</v>
      </c>
      <c r="C321" s="184" t="s">
        <v>2</v>
      </c>
      <c r="D321" s="185">
        <v>273</v>
      </c>
      <c r="E321" s="529"/>
    </row>
    <row r="322" spans="1:5">
      <c r="A322" s="465">
        <v>30496</v>
      </c>
      <c r="B322" s="465" t="s">
        <v>19680</v>
      </c>
      <c r="C322" s="184" t="s">
        <v>1</v>
      </c>
      <c r="D322" s="185">
        <v>28</v>
      </c>
      <c r="E322" s="529"/>
    </row>
    <row r="323" spans="1:5" ht="15">
      <c r="A323" s="464">
        <v>306</v>
      </c>
      <c r="B323" s="551" t="s">
        <v>19667</v>
      </c>
      <c r="C323" s="552"/>
      <c r="D323" s="552"/>
      <c r="E323" s="553"/>
    </row>
    <row r="324" spans="1:5">
      <c r="A324" s="465">
        <v>30665</v>
      </c>
      <c r="B324" s="465" t="s">
        <v>19681</v>
      </c>
      <c r="C324" s="184" t="s">
        <v>1</v>
      </c>
      <c r="D324" s="185">
        <v>41.11</v>
      </c>
      <c r="E324" s="529"/>
    </row>
    <row r="325" spans="1:5" ht="28.5">
      <c r="A325" s="465">
        <v>30675</v>
      </c>
      <c r="B325" s="465" t="s">
        <v>19682</v>
      </c>
      <c r="C325" s="184" t="s">
        <v>2</v>
      </c>
      <c r="D325" s="185">
        <v>559.22</v>
      </c>
      <c r="E325" s="529"/>
    </row>
    <row r="326" spans="1:5" ht="28.5">
      <c r="A326" s="465">
        <v>30676</v>
      </c>
      <c r="B326" s="465" t="s">
        <v>19683</v>
      </c>
      <c r="C326" s="184" t="s">
        <v>2</v>
      </c>
      <c r="D326" s="185">
        <v>559.22</v>
      </c>
      <c r="E326" s="529"/>
    </row>
    <row r="327" spans="1:5" ht="28.5">
      <c r="A327" s="465">
        <v>30677</v>
      </c>
      <c r="B327" s="465" t="s">
        <v>19684</v>
      </c>
      <c r="C327" s="184" t="s">
        <v>2</v>
      </c>
      <c r="D327" s="185">
        <v>666.64</v>
      </c>
      <c r="E327" s="529"/>
    </row>
    <row r="328" spans="1:5" ht="15">
      <c r="A328" s="464">
        <v>308</v>
      </c>
      <c r="B328" s="551" t="s">
        <v>19685</v>
      </c>
      <c r="C328" s="552"/>
      <c r="D328" s="552"/>
      <c r="E328" s="553"/>
    </row>
    <row r="329" spans="1:5" ht="28.5">
      <c r="A329" s="465">
        <v>30868</v>
      </c>
      <c r="B329" s="465" t="s">
        <v>19686</v>
      </c>
      <c r="C329" s="184" t="s">
        <v>4</v>
      </c>
      <c r="D329" s="185">
        <v>953.49</v>
      </c>
      <c r="E329" s="529"/>
    </row>
    <row r="330" spans="1:5" ht="15">
      <c r="A330" s="464">
        <v>309</v>
      </c>
      <c r="B330" s="551" t="s">
        <v>19685</v>
      </c>
      <c r="C330" s="552"/>
      <c r="D330" s="552"/>
      <c r="E330" s="553"/>
    </row>
    <row r="331" spans="1:5" ht="28.5">
      <c r="A331" s="465">
        <v>30951</v>
      </c>
      <c r="B331" s="465" t="s">
        <v>19687</v>
      </c>
      <c r="C331" s="184" t="s">
        <v>4</v>
      </c>
      <c r="D331" s="185">
        <v>565.99</v>
      </c>
      <c r="E331" s="529"/>
    </row>
    <row r="332" spans="1:5" ht="15">
      <c r="A332" s="464">
        <v>310</v>
      </c>
      <c r="B332" s="551" t="s">
        <v>19685</v>
      </c>
      <c r="C332" s="552"/>
      <c r="D332" s="552"/>
      <c r="E332" s="553"/>
    </row>
    <row r="333" spans="1:5">
      <c r="A333" s="465">
        <v>31012</v>
      </c>
      <c r="B333" s="465" t="s">
        <v>19688</v>
      </c>
      <c r="C333" s="184" t="s">
        <v>2</v>
      </c>
      <c r="D333" s="186">
        <v>1468.63</v>
      </c>
      <c r="E333" s="529"/>
    </row>
    <row r="334" spans="1:5" ht="15">
      <c r="A334" s="464">
        <v>311</v>
      </c>
      <c r="B334" s="551" t="s">
        <v>19685</v>
      </c>
      <c r="C334" s="552"/>
      <c r="D334" s="552"/>
      <c r="E334" s="553"/>
    </row>
    <row r="335" spans="1:5">
      <c r="A335" s="465">
        <v>31124</v>
      </c>
      <c r="B335" s="465" t="s">
        <v>19689</v>
      </c>
      <c r="C335" s="184" t="s">
        <v>2</v>
      </c>
      <c r="D335" s="186">
        <v>1581.52</v>
      </c>
      <c r="E335" s="529"/>
    </row>
    <row r="336" spans="1:5" ht="15">
      <c r="A336" s="464">
        <v>312</v>
      </c>
      <c r="B336" s="551" t="s">
        <v>19685</v>
      </c>
      <c r="C336" s="552"/>
      <c r="D336" s="552"/>
      <c r="E336" s="553"/>
    </row>
    <row r="337" spans="1:5">
      <c r="A337" s="465">
        <v>31242</v>
      </c>
      <c r="B337" s="465" t="s">
        <v>19690</v>
      </c>
      <c r="C337" s="184" t="s">
        <v>2</v>
      </c>
      <c r="D337" s="186">
        <v>2027.56</v>
      </c>
      <c r="E337" s="529"/>
    </row>
    <row r="338" spans="1:5" ht="15">
      <c r="A338" s="464">
        <v>314</v>
      </c>
      <c r="B338" s="551" t="s">
        <v>19685</v>
      </c>
      <c r="C338" s="552"/>
      <c r="D338" s="552"/>
      <c r="E338" s="553"/>
    </row>
    <row r="339" spans="1:5" ht="28.5">
      <c r="A339" s="465">
        <v>31443</v>
      </c>
      <c r="B339" s="465" t="s">
        <v>19691</v>
      </c>
      <c r="C339" s="184" t="s">
        <v>4</v>
      </c>
      <c r="D339" s="185">
        <v>611.79999999999995</v>
      </c>
      <c r="E339" s="529"/>
    </row>
    <row r="340" spans="1:5" ht="15">
      <c r="A340" s="464">
        <v>315</v>
      </c>
      <c r="B340" s="551" t="s">
        <v>19692</v>
      </c>
      <c r="C340" s="552"/>
      <c r="D340" s="552"/>
      <c r="E340" s="553"/>
    </row>
    <row r="341" spans="1:5">
      <c r="A341" s="465">
        <v>31507</v>
      </c>
      <c r="B341" s="465" t="s">
        <v>19693</v>
      </c>
      <c r="C341" s="184" t="s">
        <v>2</v>
      </c>
      <c r="D341" s="185">
        <v>290.20999999999998</v>
      </c>
      <c r="E341" s="529"/>
    </row>
    <row r="342" spans="1:5">
      <c r="A342" s="465">
        <v>31511</v>
      </c>
      <c r="B342" s="465" t="s">
        <v>19694</v>
      </c>
      <c r="C342" s="184" t="s">
        <v>2</v>
      </c>
      <c r="D342" s="185">
        <v>7.25</v>
      </c>
      <c r="E342" s="529"/>
    </row>
    <row r="343" spans="1:5">
      <c r="A343" s="465">
        <v>31515</v>
      </c>
      <c r="B343" s="465" t="s">
        <v>19695</v>
      </c>
      <c r="C343" s="184" t="s">
        <v>2</v>
      </c>
      <c r="D343" s="185">
        <v>69.67</v>
      </c>
      <c r="E343" s="529"/>
    </row>
    <row r="344" spans="1:5">
      <c r="A344" s="465">
        <v>31516</v>
      </c>
      <c r="B344" s="465" t="s">
        <v>19696</v>
      </c>
      <c r="C344" s="184" t="s">
        <v>2</v>
      </c>
      <c r="D344" s="185">
        <v>6.22</v>
      </c>
      <c r="E344" s="529"/>
    </row>
    <row r="345" spans="1:5">
      <c r="A345" s="465">
        <v>31517</v>
      </c>
      <c r="B345" s="465" t="s">
        <v>19697</v>
      </c>
      <c r="C345" s="184" t="s">
        <v>2</v>
      </c>
      <c r="D345" s="185">
        <v>74.72</v>
      </c>
      <c r="E345" s="529"/>
    </row>
    <row r="346" spans="1:5" ht="28.5">
      <c r="A346" s="465">
        <v>31518</v>
      </c>
      <c r="B346" s="465" t="s">
        <v>19698</v>
      </c>
      <c r="C346" s="184" t="s">
        <v>2</v>
      </c>
      <c r="D346" s="185">
        <v>75.040000000000006</v>
      </c>
      <c r="E346" s="529"/>
    </row>
    <row r="347" spans="1:5">
      <c r="A347" s="465">
        <v>31519</v>
      </c>
      <c r="B347" s="465" t="s">
        <v>19699</v>
      </c>
      <c r="C347" s="184" t="s">
        <v>2</v>
      </c>
      <c r="D347" s="185">
        <v>36.799999999999997</v>
      </c>
      <c r="E347" s="529"/>
    </row>
    <row r="348" spans="1:5">
      <c r="A348" s="465">
        <v>31548</v>
      </c>
      <c r="B348" s="465" t="s">
        <v>19700</v>
      </c>
      <c r="C348" s="184" t="s">
        <v>2</v>
      </c>
      <c r="D348" s="185">
        <v>24.47</v>
      </c>
      <c r="E348" s="529"/>
    </row>
    <row r="349" spans="1:5">
      <c r="A349" s="465">
        <v>31570</v>
      </c>
      <c r="B349" s="465" t="s">
        <v>19701</v>
      </c>
      <c r="C349" s="184" t="s">
        <v>2</v>
      </c>
      <c r="D349" s="185">
        <v>9.8699999999999992</v>
      </c>
      <c r="E349" s="529"/>
    </row>
    <row r="350" spans="1:5">
      <c r="A350" s="465">
        <v>31571</v>
      </c>
      <c r="B350" s="465" t="s">
        <v>19702</v>
      </c>
      <c r="C350" s="184" t="s">
        <v>2</v>
      </c>
      <c r="D350" s="185">
        <v>12.99</v>
      </c>
      <c r="E350" s="529"/>
    </row>
    <row r="351" spans="1:5">
      <c r="A351" s="465">
        <v>31581</v>
      </c>
      <c r="B351" s="465" t="s">
        <v>19703</v>
      </c>
      <c r="C351" s="184" t="s">
        <v>2</v>
      </c>
      <c r="D351" s="185">
        <v>66.510000000000005</v>
      </c>
      <c r="E351" s="529"/>
    </row>
    <row r="352" spans="1:5">
      <c r="A352" s="465">
        <v>31584</v>
      </c>
      <c r="B352" s="465" t="s">
        <v>19704</v>
      </c>
      <c r="C352" s="184" t="s">
        <v>2</v>
      </c>
      <c r="D352" s="185">
        <v>10.95</v>
      </c>
      <c r="E352" s="529"/>
    </row>
    <row r="353" spans="1:5" ht="15">
      <c r="A353" s="464">
        <v>316</v>
      </c>
      <c r="B353" s="551" t="s">
        <v>19705</v>
      </c>
      <c r="C353" s="552"/>
      <c r="D353" s="552"/>
      <c r="E353" s="553"/>
    </row>
    <row r="354" spans="1:5" ht="28.5">
      <c r="A354" s="465">
        <v>31601</v>
      </c>
      <c r="B354" s="465" t="s">
        <v>19706</v>
      </c>
      <c r="C354" s="184" t="s">
        <v>2</v>
      </c>
      <c r="D354" s="185">
        <v>60.52</v>
      </c>
      <c r="E354" s="529"/>
    </row>
    <row r="355" spans="1:5">
      <c r="A355" s="465">
        <v>31647</v>
      </c>
      <c r="B355" s="465" t="s">
        <v>19707</v>
      </c>
      <c r="C355" s="184" t="s">
        <v>2</v>
      </c>
      <c r="D355" s="185">
        <v>55.16</v>
      </c>
      <c r="E355" s="529"/>
    </row>
    <row r="356" spans="1:5" ht="15">
      <c r="A356" s="464">
        <v>317</v>
      </c>
      <c r="B356" s="551" t="s">
        <v>19685</v>
      </c>
      <c r="C356" s="552"/>
      <c r="D356" s="552"/>
      <c r="E356" s="553"/>
    </row>
    <row r="357" spans="1:5">
      <c r="A357" s="465">
        <v>31733</v>
      </c>
      <c r="B357" s="465" t="s">
        <v>19708</v>
      </c>
      <c r="C357" s="184" t="s">
        <v>4</v>
      </c>
      <c r="D357" s="185">
        <v>604.07000000000005</v>
      </c>
      <c r="E357" s="529"/>
    </row>
    <row r="358" spans="1:5" ht="15">
      <c r="A358" s="464">
        <v>318</v>
      </c>
      <c r="B358" s="551" t="s">
        <v>19705</v>
      </c>
      <c r="C358" s="552"/>
      <c r="D358" s="552"/>
      <c r="E358" s="553"/>
    </row>
    <row r="359" spans="1:5">
      <c r="A359" s="465">
        <v>31811</v>
      </c>
      <c r="B359" s="465" t="s">
        <v>19709</v>
      </c>
      <c r="C359" s="184" t="s">
        <v>2</v>
      </c>
      <c r="D359" s="185">
        <v>94.61</v>
      </c>
      <c r="E359" s="529"/>
    </row>
    <row r="360" spans="1:5" ht="28.5">
      <c r="A360" s="465">
        <v>31812</v>
      </c>
      <c r="B360" s="465" t="s">
        <v>19710</v>
      </c>
      <c r="C360" s="184" t="s">
        <v>2</v>
      </c>
      <c r="D360" s="185">
        <v>30.26</v>
      </c>
      <c r="E360" s="529"/>
    </row>
    <row r="361" spans="1:5" ht="28.5">
      <c r="A361" s="465">
        <v>31813</v>
      </c>
      <c r="B361" s="465" t="s">
        <v>19711</v>
      </c>
      <c r="C361" s="184" t="s">
        <v>2</v>
      </c>
      <c r="D361" s="185">
        <v>67.930000000000007</v>
      </c>
      <c r="E361" s="529"/>
    </row>
    <row r="362" spans="1:5" ht="15">
      <c r="A362" s="464">
        <v>320</v>
      </c>
      <c r="B362" s="551" t="s">
        <v>19712</v>
      </c>
      <c r="C362" s="552"/>
      <c r="D362" s="552"/>
      <c r="E362" s="553"/>
    </row>
    <row r="363" spans="1:5">
      <c r="A363" s="465">
        <v>32001</v>
      </c>
      <c r="B363" s="465" t="s">
        <v>19713</v>
      </c>
      <c r="C363" s="184" t="s">
        <v>4</v>
      </c>
      <c r="D363" s="185">
        <v>80.599999999999994</v>
      </c>
      <c r="E363" s="529"/>
    </row>
    <row r="364" spans="1:5" ht="15">
      <c r="A364" s="464">
        <v>322</v>
      </c>
      <c r="B364" s="551" t="s">
        <v>19714</v>
      </c>
      <c r="C364" s="552"/>
      <c r="D364" s="552"/>
      <c r="E364" s="553"/>
    </row>
    <row r="365" spans="1:5">
      <c r="A365" s="465">
        <v>32219</v>
      </c>
      <c r="B365" s="465" t="s">
        <v>19715</v>
      </c>
      <c r="C365" s="184" t="s">
        <v>4</v>
      </c>
      <c r="D365" s="185">
        <v>165.93</v>
      </c>
      <c r="E365" s="529"/>
    </row>
    <row r="366" spans="1:5" ht="15">
      <c r="A366" s="464">
        <v>325</v>
      </c>
      <c r="B366" s="551" t="s">
        <v>19716</v>
      </c>
      <c r="C366" s="552"/>
      <c r="D366" s="552"/>
      <c r="E366" s="553"/>
    </row>
    <row r="367" spans="1:5">
      <c r="A367" s="465">
        <v>32502</v>
      </c>
      <c r="B367" s="465" t="s">
        <v>19717</v>
      </c>
      <c r="C367" s="184" t="s">
        <v>4</v>
      </c>
      <c r="D367" s="185">
        <v>560.30999999999995</v>
      </c>
      <c r="E367" s="529"/>
    </row>
    <row r="368" spans="1:5" ht="28.5">
      <c r="A368" s="465">
        <v>32505</v>
      </c>
      <c r="B368" s="465" t="s">
        <v>19718</v>
      </c>
      <c r="C368" s="184" t="s">
        <v>4</v>
      </c>
      <c r="D368" s="185">
        <v>386.87</v>
      </c>
      <c r="E368" s="529"/>
    </row>
    <row r="369" spans="1:5" ht="15">
      <c r="A369" s="464">
        <v>326</v>
      </c>
      <c r="B369" s="551" t="s">
        <v>21637</v>
      </c>
      <c r="C369" s="552"/>
      <c r="D369" s="552"/>
      <c r="E369" s="553"/>
    </row>
    <row r="370" spans="1:5" ht="28.5">
      <c r="A370" s="465">
        <v>32659</v>
      </c>
      <c r="B370" s="465" t="s">
        <v>21638</v>
      </c>
      <c r="C370" s="184" t="s">
        <v>1</v>
      </c>
      <c r="D370" s="185">
        <v>25.64</v>
      </c>
      <c r="E370" s="529"/>
    </row>
    <row r="371" spans="1:5" ht="15">
      <c r="A371" s="464">
        <v>332</v>
      </c>
      <c r="B371" s="551" t="s">
        <v>20650</v>
      </c>
      <c r="C371" s="552"/>
      <c r="D371" s="552"/>
      <c r="E371" s="553"/>
    </row>
    <row r="372" spans="1:5">
      <c r="A372" s="465">
        <v>33245</v>
      </c>
      <c r="B372" s="465" t="s">
        <v>20651</v>
      </c>
      <c r="C372" s="184" t="s">
        <v>2</v>
      </c>
      <c r="D372" s="186">
        <v>2088.0300000000002</v>
      </c>
      <c r="E372" s="529"/>
    </row>
    <row r="373" spans="1:5" ht="15">
      <c r="A373" s="464">
        <v>335</v>
      </c>
      <c r="B373" s="551" t="s">
        <v>19719</v>
      </c>
      <c r="C373" s="552"/>
      <c r="D373" s="552"/>
      <c r="E373" s="553"/>
    </row>
    <row r="374" spans="1:5">
      <c r="A374" s="465">
        <v>33503</v>
      </c>
      <c r="B374" s="465" t="s">
        <v>19720</v>
      </c>
      <c r="C374" s="184" t="s">
        <v>1</v>
      </c>
      <c r="D374" s="185">
        <v>7.89</v>
      </c>
      <c r="E374" s="529"/>
    </row>
    <row r="375" spans="1:5">
      <c r="A375" s="465">
        <v>33506</v>
      </c>
      <c r="B375" s="465" t="s">
        <v>19721</v>
      </c>
      <c r="C375" s="184" t="s">
        <v>1</v>
      </c>
      <c r="D375" s="185">
        <v>63.71</v>
      </c>
      <c r="E375" s="529"/>
    </row>
    <row r="376" spans="1:5" ht="28.5">
      <c r="A376" s="465">
        <v>33511</v>
      </c>
      <c r="B376" s="465" t="s">
        <v>19722</v>
      </c>
      <c r="C376" s="184" t="s">
        <v>1</v>
      </c>
      <c r="D376" s="185">
        <v>36.770000000000003</v>
      </c>
      <c r="E376" s="529"/>
    </row>
    <row r="377" spans="1:5">
      <c r="A377" s="465">
        <v>33518</v>
      </c>
      <c r="B377" s="465" t="s">
        <v>19723</v>
      </c>
      <c r="C377" s="184" t="s">
        <v>1</v>
      </c>
      <c r="D377" s="185">
        <v>90.07</v>
      </c>
      <c r="E377" s="529"/>
    </row>
    <row r="378" spans="1:5" ht="28.5">
      <c r="A378" s="465">
        <v>33556</v>
      </c>
      <c r="B378" s="465" t="s">
        <v>20819</v>
      </c>
      <c r="C378" s="184" t="s">
        <v>1</v>
      </c>
      <c r="D378" s="185">
        <v>5.04</v>
      </c>
      <c r="E378" s="529"/>
    </row>
    <row r="379" spans="1:5">
      <c r="A379" s="465">
        <v>33599</v>
      </c>
      <c r="B379" s="465" t="s">
        <v>19724</v>
      </c>
      <c r="C379" s="184" t="s">
        <v>1</v>
      </c>
      <c r="D379" s="185">
        <v>19.03</v>
      </c>
      <c r="E379" s="529"/>
    </row>
    <row r="380" spans="1:5" ht="15">
      <c r="A380" s="464">
        <v>338</v>
      </c>
      <c r="B380" s="551" t="s">
        <v>593</v>
      </c>
      <c r="C380" s="552"/>
      <c r="D380" s="552"/>
      <c r="E380" s="553"/>
    </row>
    <row r="381" spans="1:5" ht="28.5">
      <c r="A381" s="465">
        <v>33851</v>
      </c>
      <c r="B381" s="465" t="s">
        <v>20652</v>
      </c>
      <c r="C381" s="184" t="s">
        <v>2</v>
      </c>
      <c r="D381" s="186">
        <v>5820.8</v>
      </c>
      <c r="E381" s="529"/>
    </row>
    <row r="382" spans="1:5" ht="15">
      <c r="A382" s="464">
        <v>339</v>
      </c>
      <c r="B382" s="551" t="s">
        <v>21337</v>
      </c>
      <c r="C382" s="552"/>
      <c r="D382" s="552"/>
      <c r="E382" s="553"/>
    </row>
    <row r="383" spans="1:5" ht="28.5">
      <c r="A383" s="465">
        <v>33976</v>
      </c>
      <c r="B383" s="465" t="s">
        <v>21338</v>
      </c>
      <c r="C383" s="184" t="s">
        <v>2</v>
      </c>
      <c r="D383" s="185">
        <v>244.31</v>
      </c>
      <c r="E383" s="529"/>
    </row>
    <row r="384" spans="1:5" ht="15">
      <c r="A384" s="464">
        <v>340</v>
      </c>
      <c r="B384" s="551" t="s">
        <v>19725</v>
      </c>
      <c r="C384" s="552"/>
      <c r="D384" s="552"/>
      <c r="E384" s="553"/>
    </row>
    <row r="385" spans="1:5" ht="28.5">
      <c r="A385" s="465">
        <v>34005</v>
      </c>
      <c r="B385" s="465" t="s">
        <v>19726</v>
      </c>
      <c r="C385" s="184" t="s">
        <v>4</v>
      </c>
      <c r="D385" s="185">
        <v>52.1</v>
      </c>
      <c r="E385" s="529"/>
    </row>
    <row r="386" spans="1:5" ht="15">
      <c r="A386" s="464">
        <v>341</v>
      </c>
      <c r="B386" s="551" t="s">
        <v>19727</v>
      </c>
      <c r="C386" s="552"/>
      <c r="D386" s="552"/>
      <c r="E386" s="553"/>
    </row>
    <row r="387" spans="1:5" ht="42.75">
      <c r="A387" s="465">
        <v>34129</v>
      </c>
      <c r="B387" s="465" t="s">
        <v>21339</v>
      </c>
      <c r="C387" s="184" t="s">
        <v>4</v>
      </c>
      <c r="D387" s="185">
        <v>85</v>
      </c>
      <c r="E387" s="529"/>
    </row>
    <row r="388" spans="1:5" ht="15">
      <c r="A388" s="464">
        <v>343</v>
      </c>
      <c r="B388" s="551" t="s">
        <v>19728</v>
      </c>
      <c r="C388" s="552"/>
      <c r="D388" s="552"/>
      <c r="E388" s="553"/>
    </row>
    <row r="389" spans="1:5" ht="28.5">
      <c r="A389" s="465">
        <v>34383</v>
      </c>
      <c r="B389" s="465" t="s">
        <v>19729</v>
      </c>
      <c r="C389" s="184" t="s">
        <v>2</v>
      </c>
      <c r="D389" s="185">
        <v>42.69</v>
      </c>
      <c r="E389" s="529"/>
    </row>
    <row r="390" spans="1:5">
      <c r="A390" s="465">
        <v>34384</v>
      </c>
      <c r="B390" s="465" t="s">
        <v>19730</v>
      </c>
      <c r="C390" s="184" t="s">
        <v>2</v>
      </c>
      <c r="D390" s="185">
        <v>51.72</v>
      </c>
      <c r="E390" s="529"/>
    </row>
    <row r="391" spans="1:5" ht="15">
      <c r="A391" s="464">
        <v>345</v>
      </c>
      <c r="B391" s="551" t="s">
        <v>19731</v>
      </c>
      <c r="C391" s="552"/>
      <c r="D391" s="552"/>
      <c r="E391" s="553"/>
    </row>
    <row r="392" spans="1:5">
      <c r="A392" s="465">
        <v>34544</v>
      </c>
      <c r="B392" s="465" t="s">
        <v>19732</v>
      </c>
      <c r="C392" s="184" t="s">
        <v>3</v>
      </c>
      <c r="D392" s="185">
        <v>66.260000000000005</v>
      </c>
      <c r="E392" s="529"/>
    </row>
    <row r="393" spans="1:5" ht="15">
      <c r="A393" s="464">
        <v>346</v>
      </c>
      <c r="B393" s="551" t="s">
        <v>19733</v>
      </c>
      <c r="C393" s="552"/>
      <c r="D393" s="552"/>
      <c r="E393" s="553"/>
    </row>
    <row r="394" spans="1:5" ht="28.5">
      <c r="A394" s="465">
        <v>34656</v>
      </c>
      <c r="B394" s="465" t="s">
        <v>19734</v>
      </c>
      <c r="C394" s="184" t="s">
        <v>4</v>
      </c>
      <c r="D394" s="185">
        <v>93.13</v>
      </c>
      <c r="E394" s="529"/>
    </row>
    <row r="395" spans="1:5" ht="28.5">
      <c r="A395" s="465">
        <v>34666</v>
      </c>
      <c r="B395" s="465" t="s">
        <v>19735</v>
      </c>
      <c r="C395" s="184" t="s">
        <v>4</v>
      </c>
      <c r="D395" s="185">
        <v>93.13</v>
      </c>
      <c r="E395" s="529"/>
    </row>
    <row r="396" spans="1:5" ht="15">
      <c r="A396" s="464">
        <v>347</v>
      </c>
      <c r="B396" s="551" t="s">
        <v>19733</v>
      </c>
      <c r="C396" s="552"/>
      <c r="D396" s="552"/>
      <c r="E396" s="553"/>
    </row>
    <row r="397" spans="1:5" ht="28.5">
      <c r="A397" s="465">
        <v>34787</v>
      </c>
      <c r="B397" s="465" t="s">
        <v>19736</v>
      </c>
      <c r="C397" s="184" t="s">
        <v>4</v>
      </c>
      <c r="D397" s="185">
        <v>62.7</v>
      </c>
      <c r="E397" s="529"/>
    </row>
    <row r="398" spans="1:5" ht="15">
      <c r="A398" s="464">
        <v>348</v>
      </c>
      <c r="B398" s="551" t="s">
        <v>19737</v>
      </c>
      <c r="C398" s="552"/>
      <c r="D398" s="552"/>
      <c r="E398" s="553"/>
    </row>
    <row r="399" spans="1:5" ht="28.5">
      <c r="A399" s="465">
        <v>34850</v>
      </c>
      <c r="B399" s="465" t="s">
        <v>19738</v>
      </c>
      <c r="C399" s="184" t="s">
        <v>9</v>
      </c>
      <c r="D399" s="185">
        <v>153.19999999999999</v>
      </c>
      <c r="E399" s="529"/>
    </row>
    <row r="400" spans="1:5" ht="15">
      <c r="A400" s="464">
        <v>351</v>
      </c>
      <c r="B400" s="551" t="s">
        <v>19739</v>
      </c>
      <c r="C400" s="552"/>
      <c r="D400" s="552"/>
      <c r="E400" s="553"/>
    </row>
    <row r="401" spans="1:5">
      <c r="A401" s="465">
        <v>35114</v>
      </c>
      <c r="B401" s="465" t="s">
        <v>19740</v>
      </c>
      <c r="C401" s="184" t="s">
        <v>1</v>
      </c>
      <c r="D401" s="185">
        <v>1.91</v>
      </c>
      <c r="E401" s="529"/>
    </row>
    <row r="402" spans="1:5" ht="15">
      <c r="A402" s="464">
        <v>352</v>
      </c>
      <c r="B402" s="551" t="s">
        <v>19741</v>
      </c>
      <c r="C402" s="552"/>
      <c r="D402" s="552"/>
      <c r="E402" s="553"/>
    </row>
    <row r="403" spans="1:5" ht="28.5">
      <c r="A403" s="465">
        <v>35211</v>
      </c>
      <c r="B403" s="465" t="s">
        <v>19742</v>
      </c>
      <c r="C403" s="184" t="s">
        <v>19743</v>
      </c>
      <c r="D403" s="185">
        <v>19.93</v>
      </c>
      <c r="E403" s="529"/>
    </row>
    <row r="404" spans="1:5" ht="15">
      <c r="A404" s="464">
        <v>355</v>
      </c>
      <c r="B404" s="551" t="s">
        <v>19744</v>
      </c>
      <c r="C404" s="552"/>
      <c r="D404" s="552"/>
      <c r="E404" s="553"/>
    </row>
    <row r="405" spans="1:5">
      <c r="A405" s="465">
        <v>35504</v>
      </c>
      <c r="B405" s="465" t="s">
        <v>19745</v>
      </c>
      <c r="C405" s="184" t="s">
        <v>3</v>
      </c>
      <c r="D405" s="185">
        <v>1.17</v>
      </c>
      <c r="E405" s="529"/>
    </row>
    <row r="406" spans="1:5" ht="42.75">
      <c r="A406" s="465">
        <v>35571</v>
      </c>
      <c r="B406" s="465" t="s">
        <v>19746</v>
      </c>
      <c r="C406" s="184" t="s">
        <v>4</v>
      </c>
      <c r="D406" s="185">
        <v>286.67</v>
      </c>
      <c r="E406" s="529"/>
    </row>
    <row r="407" spans="1:5" ht="28.5">
      <c r="A407" s="465">
        <v>35579</v>
      </c>
      <c r="B407" s="465" t="s">
        <v>19747</v>
      </c>
      <c r="C407" s="184" t="s">
        <v>4</v>
      </c>
      <c r="D407" s="185">
        <v>276.89</v>
      </c>
      <c r="E407" s="529"/>
    </row>
    <row r="408" spans="1:5" ht="15">
      <c r="A408" s="464">
        <v>356</v>
      </c>
      <c r="B408" s="551" t="s">
        <v>19748</v>
      </c>
      <c r="C408" s="552"/>
      <c r="D408" s="552"/>
      <c r="E408" s="553"/>
    </row>
    <row r="409" spans="1:5" ht="28.5">
      <c r="A409" s="465">
        <v>35625</v>
      </c>
      <c r="B409" s="465" t="s">
        <v>19749</v>
      </c>
      <c r="C409" s="184" t="s">
        <v>4</v>
      </c>
      <c r="D409" s="185">
        <v>176</v>
      </c>
      <c r="E409" s="529"/>
    </row>
    <row r="410" spans="1:5" ht="15">
      <c r="A410" s="464">
        <v>360</v>
      </c>
      <c r="B410" s="551" t="s">
        <v>19750</v>
      </c>
      <c r="C410" s="552"/>
      <c r="D410" s="552"/>
      <c r="E410" s="553"/>
    </row>
    <row r="411" spans="1:5">
      <c r="A411" s="465">
        <v>36002</v>
      </c>
      <c r="B411" s="465" t="s">
        <v>19751</v>
      </c>
      <c r="C411" s="184" t="s">
        <v>1</v>
      </c>
      <c r="D411" s="185">
        <v>19</v>
      </c>
      <c r="E411" s="529"/>
    </row>
    <row r="412" spans="1:5" ht="28.5">
      <c r="A412" s="465">
        <v>36010</v>
      </c>
      <c r="B412" s="465" t="s">
        <v>19752</v>
      </c>
      <c r="C412" s="184" t="s">
        <v>1</v>
      </c>
      <c r="D412" s="185">
        <v>12.41</v>
      </c>
      <c r="E412" s="529"/>
    </row>
    <row r="413" spans="1:5">
      <c r="A413" s="465">
        <v>36012</v>
      </c>
      <c r="B413" s="465" t="s">
        <v>19753</v>
      </c>
      <c r="C413" s="184" t="s">
        <v>1</v>
      </c>
      <c r="D413" s="185">
        <v>4.29</v>
      </c>
      <c r="E413" s="529"/>
    </row>
    <row r="414" spans="1:5">
      <c r="A414" s="465">
        <v>36018</v>
      </c>
      <c r="B414" s="465" t="s">
        <v>19754</v>
      </c>
      <c r="C414" s="184" t="s">
        <v>1</v>
      </c>
      <c r="D414" s="185">
        <v>20.14</v>
      </c>
      <c r="E414" s="529"/>
    </row>
    <row r="415" spans="1:5">
      <c r="A415" s="465">
        <v>36034</v>
      </c>
      <c r="B415" s="465" t="s">
        <v>19755</v>
      </c>
      <c r="C415" s="184" t="s">
        <v>1</v>
      </c>
      <c r="D415" s="185">
        <v>30.48</v>
      </c>
      <c r="E415" s="529"/>
    </row>
    <row r="416" spans="1:5">
      <c r="A416" s="465">
        <v>36044</v>
      </c>
      <c r="B416" s="465" t="s">
        <v>19756</v>
      </c>
      <c r="C416" s="184" t="s">
        <v>1</v>
      </c>
      <c r="D416" s="185">
        <v>51.33</v>
      </c>
      <c r="E416" s="529"/>
    </row>
    <row r="417" spans="1:5" ht="28.5">
      <c r="A417" s="465">
        <v>36091</v>
      </c>
      <c r="B417" s="465" t="s">
        <v>19757</v>
      </c>
      <c r="C417" s="184" t="s">
        <v>1</v>
      </c>
      <c r="D417" s="185">
        <v>17.95</v>
      </c>
      <c r="E417" s="529"/>
    </row>
    <row r="418" spans="1:5" ht="15">
      <c r="A418" s="464">
        <v>365</v>
      </c>
      <c r="B418" s="551" t="s">
        <v>19758</v>
      </c>
      <c r="C418" s="552"/>
      <c r="D418" s="552"/>
      <c r="E418" s="553"/>
    </row>
    <row r="419" spans="1:5">
      <c r="A419" s="465">
        <v>36506</v>
      </c>
      <c r="B419" s="465" t="s">
        <v>19759</v>
      </c>
      <c r="C419" s="184" t="s">
        <v>1</v>
      </c>
      <c r="D419" s="185">
        <v>38.020000000000003</v>
      </c>
      <c r="E419" s="529"/>
    </row>
    <row r="420" spans="1:5" ht="28.5">
      <c r="A420" s="465">
        <v>36512</v>
      </c>
      <c r="B420" s="465" t="s">
        <v>19760</v>
      </c>
      <c r="C420" s="184" t="s">
        <v>2</v>
      </c>
      <c r="D420" s="185">
        <v>1.72</v>
      </c>
      <c r="E420" s="529"/>
    </row>
    <row r="421" spans="1:5">
      <c r="A421" s="465">
        <v>36514</v>
      </c>
      <c r="B421" s="465" t="s">
        <v>19761</v>
      </c>
      <c r="C421" s="184" t="s">
        <v>2</v>
      </c>
      <c r="D421" s="185">
        <v>2.29</v>
      </c>
      <c r="E421" s="529"/>
    </row>
    <row r="422" spans="1:5">
      <c r="A422" s="465">
        <v>36517</v>
      </c>
      <c r="B422" s="465" t="s">
        <v>19762</v>
      </c>
      <c r="C422" s="184" t="s">
        <v>2</v>
      </c>
      <c r="D422" s="185">
        <v>1.4</v>
      </c>
      <c r="E422" s="529"/>
    </row>
    <row r="423" spans="1:5" ht="15">
      <c r="A423" s="464">
        <v>368</v>
      </c>
      <c r="B423" s="551" t="s">
        <v>19737</v>
      </c>
      <c r="C423" s="552"/>
      <c r="D423" s="552"/>
      <c r="E423" s="553"/>
    </row>
    <row r="424" spans="1:5" ht="42.75">
      <c r="A424" s="465">
        <v>36825</v>
      </c>
      <c r="B424" s="465" t="s">
        <v>19763</v>
      </c>
      <c r="C424" s="184" t="s">
        <v>9</v>
      </c>
      <c r="D424" s="185">
        <v>198.61</v>
      </c>
      <c r="E424" s="529"/>
    </row>
    <row r="425" spans="1:5" ht="15">
      <c r="A425" s="464">
        <v>369</v>
      </c>
      <c r="B425" s="551" t="s">
        <v>19764</v>
      </c>
      <c r="C425" s="552"/>
      <c r="D425" s="552"/>
      <c r="E425" s="553"/>
    </row>
    <row r="426" spans="1:5" ht="28.5">
      <c r="A426" s="465">
        <v>36991</v>
      </c>
      <c r="B426" s="465" t="s">
        <v>19765</v>
      </c>
      <c r="C426" s="184" t="s">
        <v>2</v>
      </c>
      <c r="D426" s="185">
        <v>1.0900000000000001</v>
      </c>
      <c r="E426" s="529"/>
    </row>
    <row r="427" spans="1:5" ht="15">
      <c r="A427" s="464">
        <v>370</v>
      </c>
      <c r="B427" s="551" t="s">
        <v>19766</v>
      </c>
      <c r="C427" s="552"/>
      <c r="D427" s="552"/>
      <c r="E427" s="553"/>
    </row>
    <row r="428" spans="1:5">
      <c r="A428" s="465">
        <v>37009</v>
      </c>
      <c r="B428" s="465" t="s">
        <v>19767</v>
      </c>
      <c r="C428" s="184" t="s">
        <v>4</v>
      </c>
      <c r="D428" s="185">
        <v>270.73</v>
      </c>
      <c r="E428" s="529"/>
    </row>
    <row r="429" spans="1:5">
      <c r="A429" s="465">
        <v>37013</v>
      </c>
      <c r="B429" s="465" t="s">
        <v>19768</v>
      </c>
      <c r="C429" s="184" t="s">
        <v>4</v>
      </c>
      <c r="D429" s="185">
        <v>345.42</v>
      </c>
      <c r="E429" s="529"/>
    </row>
    <row r="430" spans="1:5">
      <c r="A430" s="465">
        <v>37043</v>
      </c>
      <c r="B430" s="465" t="s">
        <v>11</v>
      </c>
      <c r="C430" s="184" t="s">
        <v>3</v>
      </c>
      <c r="D430" s="185">
        <v>16.05</v>
      </c>
      <c r="E430" s="529"/>
    </row>
    <row r="431" spans="1:5">
      <c r="A431" s="465">
        <v>37057</v>
      </c>
      <c r="B431" s="465" t="s">
        <v>19769</v>
      </c>
      <c r="C431" s="184" t="s">
        <v>4</v>
      </c>
      <c r="D431" s="185">
        <v>467.46</v>
      </c>
      <c r="E431" s="529"/>
    </row>
    <row r="432" spans="1:5">
      <c r="A432" s="465">
        <v>37090</v>
      </c>
      <c r="B432" s="465" t="s">
        <v>19770</v>
      </c>
      <c r="C432" s="184" t="s">
        <v>2</v>
      </c>
      <c r="D432" s="185">
        <v>4.96</v>
      </c>
      <c r="E432" s="529"/>
    </row>
    <row r="433" spans="1:5" ht="15">
      <c r="A433" s="464">
        <v>371</v>
      </c>
      <c r="B433" s="551" t="s">
        <v>19771</v>
      </c>
      <c r="C433" s="552"/>
      <c r="D433" s="552"/>
      <c r="E433" s="553"/>
    </row>
    <row r="434" spans="1:5">
      <c r="A434" s="465">
        <v>37103</v>
      </c>
      <c r="B434" s="465" t="s">
        <v>19772</v>
      </c>
      <c r="C434" s="184" t="s">
        <v>4</v>
      </c>
      <c r="D434" s="185">
        <v>992.35</v>
      </c>
      <c r="E434" s="529"/>
    </row>
    <row r="435" spans="1:5" ht="15">
      <c r="A435" s="464">
        <v>375</v>
      </c>
      <c r="B435" s="551" t="s">
        <v>19764</v>
      </c>
      <c r="C435" s="552"/>
      <c r="D435" s="552"/>
      <c r="E435" s="553"/>
    </row>
    <row r="436" spans="1:5">
      <c r="A436" s="465">
        <v>37502</v>
      </c>
      <c r="B436" s="465" t="s">
        <v>19773</v>
      </c>
      <c r="C436" s="184" t="s">
        <v>9</v>
      </c>
      <c r="D436" s="185">
        <v>47.36</v>
      </c>
      <c r="E436" s="529"/>
    </row>
    <row r="437" spans="1:5">
      <c r="A437" s="465">
        <v>37509</v>
      </c>
      <c r="B437" s="465" t="s">
        <v>19774</v>
      </c>
      <c r="C437" s="184" t="s">
        <v>9</v>
      </c>
      <c r="D437" s="185">
        <v>94.97</v>
      </c>
      <c r="E437" s="529"/>
    </row>
    <row r="438" spans="1:5" ht="28.5">
      <c r="A438" s="465">
        <v>37513</v>
      </c>
      <c r="B438" s="465" t="s">
        <v>21639</v>
      </c>
      <c r="C438" s="184" t="s">
        <v>9</v>
      </c>
      <c r="D438" s="185">
        <v>29.62</v>
      </c>
      <c r="E438" s="529"/>
    </row>
    <row r="439" spans="1:5">
      <c r="A439" s="465">
        <v>37514</v>
      </c>
      <c r="B439" s="465" t="s">
        <v>19775</v>
      </c>
      <c r="C439" s="184" t="s">
        <v>9</v>
      </c>
      <c r="D439" s="185">
        <v>31.69</v>
      </c>
      <c r="E439" s="529"/>
    </row>
    <row r="440" spans="1:5" ht="28.5">
      <c r="A440" s="465">
        <v>37517</v>
      </c>
      <c r="B440" s="465" t="s">
        <v>21640</v>
      </c>
      <c r="C440" s="184" t="s">
        <v>9</v>
      </c>
      <c r="D440" s="185">
        <v>17.260000000000002</v>
      </c>
      <c r="E440" s="529"/>
    </row>
    <row r="441" spans="1:5">
      <c r="A441" s="465">
        <v>37519</v>
      </c>
      <c r="B441" s="465" t="s">
        <v>21641</v>
      </c>
      <c r="C441" s="184" t="s">
        <v>9</v>
      </c>
      <c r="D441" s="185">
        <v>13.72</v>
      </c>
      <c r="E441" s="529"/>
    </row>
    <row r="442" spans="1:5">
      <c r="A442" s="465">
        <v>37564</v>
      </c>
      <c r="B442" s="465" t="s">
        <v>19776</v>
      </c>
      <c r="C442" s="184" t="s">
        <v>9</v>
      </c>
      <c r="D442" s="185">
        <v>34.81</v>
      </c>
      <c r="E442" s="529"/>
    </row>
    <row r="443" spans="1:5">
      <c r="A443" s="465">
        <v>37566</v>
      </c>
      <c r="B443" s="465" t="s">
        <v>19777</v>
      </c>
      <c r="C443" s="184" t="s">
        <v>9</v>
      </c>
      <c r="D443" s="185">
        <v>17.260000000000002</v>
      </c>
      <c r="E443" s="529"/>
    </row>
    <row r="444" spans="1:5" ht="15">
      <c r="A444" s="464">
        <v>377</v>
      </c>
      <c r="B444" s="551" t="s">
        <v>19764</v>
      </c>
      <c r="C444" s="552"/>
      <c r="D444" s="552"/>
      <c r="E444" s="553"/>
    </row>
    <row r="445" spans="1:5" ht="28.5">
      <c r="A445" s="465">
        <v>37733</v>
      </c>
      <c r="B445" s="465" t="s">
        <v>19778</v>
      </c>
      <c r="C445" s="184" t="s">
        <v>9</v>
      </c>
      <c r="D445" s="185">
        <v>45.71</v>
      </c>
      <c r="E445" s="529"/>
    </row>
    <row r="446" spans="1:5" ht="15">
      <c r="A446" s="464">
        <v>380</v>
      </c>
      <c r="B446" s="551" t="s">
        <v>19779</v>
      </c>
      <c r="C446" s="552"/>
      <c r="D446" s="552"/>
      <c r="E446" s="553"/>
    </row>
    <row r="447" spans="1:5">
      <c r="A447" s="465">
        <v>38001</v>
      </c>
      <c r="B447" s="465" t="s">
        <v>21642</v>
      </c>
      <c r="C447" s="184" t="s">
        <v>9</v>
      </c>
      <c r="D447" s="185">
        <v>15.92</v>
      </c>
      <c r="E447" s="529"/>
    </row>
    <row r="448" spans="1:5">
      <c r="A448" s="465">
        <v>38003</v>
      </c>
      <c r="B448" s="465" t="s">
        <v>19780</v>
      </c>
      <c r="C448" s="184" t="s">
        <v>3</v>
      </c>
      <c r="D448" s="185">
        <v>1.69</v>
      </c>
      <c r="E448" s="529"/>
    </row>
    <row r="449" spans="1:5">
      <c r="A449" s="465">
        <v>38006</v>
      </c>
      <c r="B449" s="465" t="s">
        <v>19781</v>
      </c>
      <c r="C449" s="184" t="s">
        <v>9</v>
      </c>
      <c r="D449" s="185">
        <v>33.61</v>
      </c>
      <c r="E449" s="529"/>
    </row>
    <row r="450" spans="1:5">
      <c r="A450" s="465">
        <v>38009</v>
      </c>
      <c r="B450" s="465" t="s">
        <v>19782</v>
      </c>
      <c r="C450" s="184" t="s">
        <v>9</v>
      </c>
      <c r="D450" s="185">
        <v>13.72</v>
      </c>
      <c r="E450" s="529"/>
    </row>
    <row r="451" spans="1:5" ht="28.5">
      <c r="A451" s="465">
        <v>38012</v>
      </c>
      <c r="B451" s="465" t="s">
        <v>19783</v>
      </c>
      <c r="C451" s="184" t="s">
        <v>2</v>
      </c>
      <c r="D451" s="185">
        <v>3.15</v>
      </c>
      <c r="E451" s="529"/>
    </row>
    <row r="452" spans="1:5">
      <c r="A452" s="465">
        <v>38013</v>
      </c>
      <c r="B452" s="465" t="s">
        <v>19784</v>
      </c>
      <c r="C452" s="184" t="s">
        <v>2</v>
      </c>
      <c r="D452" s="185">
        <v>1.0900000000000001</v>
      </c>
      <c r="E452" s="529"/>
    </row>
    <row r="453" spans="1:5" ht="28.5">
      <c r="A453" s="465">
        <v>38014</v>
      </c>
      <c r="B453" s="465" t="s">
        <v>21673</v>
      </c>
      <c r="C453" s="184" t="s">
        <v>3</v>
      </c>
      <c r="D453" s="185">
        <v>10</v>
      </c>
      <c r="E453" s="529"/>
    </row>
    <row r="454" spans="1:5" ht="28.5">
      <c r="A454" s="465">
        <v>38016</v>
      </c>
      <c r="B454" s="465" t="s">
        <v>21383</v>
      </c>
      <c r="C454" s="184" t="s">
        <v>3</v>
      </c>
      <c r="D454" s="185">
        <v>17.809999999999999</v>
      </c>
      <c r="E454" s="529"/>
    </row>
    <row r="455" spans="1:5" ht="28.5">
      <c r="A455" s="465">
        <v>38017</v>
      </c>
      <c r="B455" s="465" t="s">
        <v>21643</v>
      </c>
      <c r="C455" s="184" t="s">
        <v>3</v>
      </c>
      <c r="D455" s="185">
        <v>4.74</v>
      </c>
      <c r="E455" s="529"/>
    </row>
    <row r="456" spans="1:5">
      <c r="A456" s="465">
        <v>38018</v>
      </c>
      <c r="B456" s="465" t="s">
        <v>19785</v>
      </c>
      <c r="C456" s="184" t="s">
        <v>3</v>
      </c>
      <c r="D456" s="185">
        <v>31.52</v>
      </c>
      <c r="E456" s="529"/>
    </row>
    <row r="457" spans="1:5">
      <c r="A457" s="465">
        <v>38021</v>
      </c>
      <c r="B457" s="465" t="s">
        <v>19786</v>
      </c>
      <c r="C457" s="184" t="s">
        <v>9</v>
      </c>
      <c r="D457" s="185">
        <v>81.23</v>
      </c>
      <c r="E457" s="529"/>
    </row>
    <row r="458" spans="1:5">
      <c r="A458" s="465">
        <v>38022</v>
      </c>
      <c r="B458" s="465" t="s">
        <v>19787</v>
      </c>
      <c r="C458" s="184" t="s">
        <v>9</v>
      </c>
      <c r="D458" s="185">
        <v>37.56</v>
      </c>
      <c r="E458" s="529"/>
    </row>
    <row r="459" spans="1:5">
      <c r="A459" s="465">
        <v>38024</v>
      </c>
      <c r="B459" s="465" t="s">
        <v>19788</v>
      </c>
      <c r="C459" s="184" t="s">
        <v>2</v>
      </c>
      <c r="D459" s="185">
        <v>8.4</v>
      </c>
      <c r="E459" s="529"/>
    </row>
    <row r="460" spans="1:5">
      <c r="A460" s="465">
        <v>38025</v>
      </c>
      <c r="B460" s="465" t="s">
        <v>19789</v>
      </c>
      <c r="C460" s="184" t="s">
        <v>9</v>
      </c>
      <c r="D460" s="185">
        <v>33.96</v>
      </c>
      <c r="E460" s="529"/>
    </row>
    <row r="461" spans="1:5">
      <c r="A461" s="465">
        <v>38028</v>
      </c>
      <c r="B461" s="465" t="s">
        <v>21644</v>
      </c>
      <c r="C461" s="184" t="s">
        <v>9</v>
      </c>
      <c r="D461" s="185">
        <v>42.91</v>
      </c>
      <c r="E461" s="529"/>
    </row>
    <row r="462" spans="1:5" ht="28.5">
      <c r="A462" s="465">
        <v>38029</v>
      </c>
      <c r="B462" s="465" t="s">
        <v>21645</v>
      </c>
      <c r="C462" s="184" t="s">
        <v>9</v>
      </c>
      <c r="D462" s="185">
        <v>38.369999999999997</v>
      </c>
      <c r="E462" s="529"/>
    </row>
    <row r="463" spans="1:5">
      <c r="A463" s="465">
        <v>38030</v>
      </c>
      <c r="B463" s="465" t="s">
        <v>19790</v>
      </c>
      <c r="C463" s="184" t="s">
        <v>9</v>
      </c>
      <c r="D463" s="185">
        <v>30.9</v>
      </c>
      <c r="E463" s="529"/>
    </row>
    <row r="464" spans="1:5" ht="28.5">
      <c r="A464" s="465">
        <v>38051</v>
      </c>
      <c r="B464" s="465" t="s">
        <v>19791</v>
      </c>
      <c r="C464" s="184" t="s">
        <v>9</v>
      </c>
      <c r="D464" s="185">
        <v>51.91</v>
      </c>
      <c r="E464" s="529"/>
    </row>
    <row r="465" spans="1:5">
      <c r="A465" s="465">
        <v>38057</v>
      </c>
      <c r="B465" s="465" t="s">
        <v>21646</v>
      </c>
      <c r="C465" s="184" t="s">
        <v>2</v>
      </c>
      <c r="D465" s="185">
        <v>27.06</v>
      </c>
      <c r="E465" s="529"/>
    </row>
    <row r="466" spans="1:5" ht="28.5">
      <c r="A466" s="465">
        <v>38088</v>
      </c>
      <c r="B466" s="465" t="s">
        <v>19792</v>
      </c>
      <c r="C466" s="184" t="s">
        <v>9</v>
      </c>
      <c r="D466" s="185">
        <v>36.58</v>
      </c>
      <c r="E466" s="529"/>
    </row>
    <row r="467" spans="1:5" ht="15">
      <c r="A467" s="464">
        <v>381</v>
      </c>
      <c r="B467" s="551" t="s">
        <v>19793</v>
      </c>
      <c r="C467" s="552"/>
      <c r="D467" s="552"/>
      <c r="E467" s="553"/>
    </row>
    <row r="468" spans="1:5">
      <c r="A468" s="465">
        <v>38182</v>
      </c>
      <c r="B468" s="465" t="s">
        <v>19794</v>
      </c>
      <c r="C468" s="184" t="s">
        <v>9</v>
      </c>
      <c r="D468" s="185">
        <v>32.270000000000003</v>
      </c>
      <c r="E468" s="529"/>
    </row>
    <row r="469" spans="1:5" ht="15">
      <c r="A469" s="464">
        <v>385</v>
      </c>
      <c r="B469" s="551" t="s">
        <v>594</v>
      </c>
      <c r="C469" s="552"/>
      <c r="D469" s="552"/>
      <c r="E469" s="553"/>
    </row>
    <row r="470" spans="1:5">
      <c r="A470" s="465">
        <v>38509</v>
      </c>
      <c r="B470" s="465" t="s">
        <v>19795</v>
      </c>
      <c r="C470" s="184" t="s">
        <v>4</v>
      </c>
      <c r="D470" s="185">
        <v>14.83</v>
      </c>
      <c r="E470" s="529"/>
    </row>
    <row r="471" spans="1:5">
      <c r="A471" s="465">
        <v>38511</v>
      </c>
      <c r="B471" s="465" t="s">
        <v>19796</v>
      </c>
      <c r="C471" s="184" t="s">
        <v>7</v>
      </c>
      <c r="D471" s="185">
        <v>222.78</v>
      </c>
      <c r="E471" s="529"/>
    </row>
    <row r="472" spans="1:5" ht="15">
      <c r="A472" s="464">
        <v>390</v>
      </c>
      <c r="B472" s="551" t="s">
        <v>593</v>
      </c>
      <c r="C472" s="552"/>
      <c r="D472" s="552"/>
      <c r="E472" s="553"/>
    </row>
    <row r="473" spans="1:5" ht="28.5">
      <c r="A473" s="465">
        <v>39002</v>
      </c>
      <c r="B473" s="465" t="s">
        <v>19797</v>
      </c>
      <c r="C473" s="184" t="s">
        <v>4</v>
      </c>
      <c r="D473" s="185">
        <v>203.33</v>
      </c>
      <c r="E473" s="529"/>
    </row>
    <row r="474" spans="1:5">
      <c r="A474" s="465">
        <v>39021</v>
      </c>
      <c r="B474" s="465" t="s">
        <v>19798</v>
      </c>
      <c r="C474" s="184" t="s">
        <v>3</v>
      </c>
      <c r="D474" s="185">
        <v>22.35</v>
      </c>
      <c r="E474" s="529"/>
    </row>
    <row r="475" spans="1:5" ht="28.5">
      <c r="A475" s="465">
        <v>39075</v>
      </c>
      <c r="B475" s="465" t="s">
        <v>19799</v>
      </c>
      <c r="C475" s="184" t="s">
        <v>4</v>
      </c>
      <c r="D475" s="186">
        <v>1578.95</v>
      </c>
      <c r="E475" s="529"/>
    </row>
    <row r="476" spans="1:5">
      <c r="A476" s="465">
        <v>39089</v>
      </c>
      <c r="B476" s="465" t="s">
        <v>19800</v>
      </c>
      <c r="C476" s="184" t="s">
        <v>2</v>
      </c>
      <c r="D476" s="186">
        <v>2064.42</v>
      </c>
      <c r="E476" s="529"/>
    </row>
    <row r="477" spans="1:5" ht="28.5">
      <c r="A477" s="465">
        <v>39090</v>
      </c>
      <c r="B477" s="465" t="s">
        <v>19801</v>
      </c>
      <c r="C477" s="184" t="s">
        <v>19802</v>
      </c>
      <c r="D477" s="186">
        <v>1831.92</v>
      </c>
      <c r="E477" s="529"/>
    </row>
    <row r="478" spans="1:5" ht="15">
      <c r="A478" s="464">
        <v>391</v>
      </c>
      <c r="B478" s="551" t="s">
        <v>19803</v>
      </c>
      <c r="C478" s="552"/>
      <c r="D478" s="552"/>
      <c r="E478" s="553"/>
    </row>
    <row r="479" spans="1:5" ht="28.5">
      <c r="A479" s="465">
        <v>39113</v>
      </c>
      <c r="B479" s="465" t="s">
        <v>19804</v>
      </c>
      <c r="C479" s="184" t="s">
        <v>2</v>
      </c>
      <c r="D479" s="185">
        <v>224.47</v>
      </c>
      <c r="E479" s="529"/>
    </row>
    <row r="480" spans="1:5">
      <c r="A480" s="465">
        <v>39114</v>
      </c>
      <c r="B480" s="465" t="s">
        <v>19805</v>
      </c>
      <c r="C480" s="184" t="s">
        <v>2</v>
      </c>
      <c r="D480" s="185">
        <v>65.38</v>
      </c>
      <c r="E480" s="529"/>
    </row>
    <row r="481" spans="1:5" ht="28.5">
      <c r="A481" s="465">
        <v>39115</v>
      </c>
      <c r="B481" s="465" t="s">
        <v>19806</v>
      </c>
      <c r="C481" s="184" t="s">
        <v>2</v>
      </c>
      <c r="D481" s="185">
        <v>274.02999999999997</v>
      </c>
      <c r="E481" s="529"/>
    </row>
    <row r="482" spans="1:5" ht="28.5">
      <c r="A482" s="465">
        <v>39123</v>
      </c>
      <c r="B482" s="465" t="s">
        <v>19807</v>
      </c>
      <c r="C482" s="184" t="s">
        <v>1</v>
      </c>
      <c r="D482" s="185">
        <v>9.9</v>
      </c>
      <c r="E482" s="529"/>
    </row>
    <row r="483" spans="1:5" ht="28.5">
      <c r="A483" s="465">
        <v>39125</v>
      </c>
      <c r="B483" s="465" t="s">
        <v>19808</v>
      </c>
      <c r="C483" s="184" t="s">
        <v>1</v>
      </c>
      <c r="D483" s="185">
        <v>31.86</v>
      </c>
      <c r="E483" s="529"/>
    </row>
    <row r="484" spans="1:5" ht="15">
      <c r="A484" s="464">
        <v>395</v>
      </c>
      <c r="B484" s="551" t="s">
        <v>19803</v>
      </c>
      <c r="C484" s="552"/>
      <c r="D484" s="552"/>
      <c r="E484" s="553"/>
    </row>
    <row r="485" spans="1:5" ht="28.5">
      <c r="A485" s="465">
        <v>39515</v>
      </c>
      <c r="B485" s="465" t="s">
        <v>19809</v>
      </c>
      <c r="C485" s="184" t="s">
        <v>2</v>
      </c>
      <c r="D485" s="185">
        <v>14.42</v>
      </c>
      <c r="E485" s="529"/>
    </row>
    <row r="486" spans="1:5" ht="15">
      <c r="A486" s="464">
        <v>398</v>
      </c>
      <c r="B486" s="551" t="s">
        <v>19810</v>
      </c>
      <c r="C486" s="552"/>
      <c r="D486" s="552"/>
      <c r="E486" s="553"/>
    </row>
    <row r="487" spans="1:5" ht="28.5">
      <c r="A487" s="465">
        <v>39841</v>
      </c>
      <c r="B487" s="465" t="s">
        <v>19811</v>
      </c>
      <c r="C487" s="184" t="s">
        <v>4</v>
      </c>
      <c r="D487" s="185">
        <v>202.3</v>
      </c>
      <c r="E487" s="529"/>
    </row>
    <row r="488" spans="1:5" ht="15">
      <c r="A488" s="464">
        <v>4</v>
      </c>
      <c r="B488" s="551" t="s">
        <v>19812</v>
      </c>
      <c r="C488" s="552"/>
      <c r="D488" s="552"/>
      <c r="E488" s="553"/>
    </row>
    <row r="489" spans="1:5" ht="15">
      <c r="A489" s="464">
        <v>401</v>
      </c>
      <c r="B489" s="551" t="s">
        <v>595</v>
      </c>
      <c r="C489" s="552"/>
      <c r="D489" s="552"/>
      <c r="E489" s="553"/>
    </row>
    <row r="490" spans="1:5" ht="28.5">
      <c r="A490" s="465">
        <v>40102</v>
      </c>
      <c r="B490" s="465" t="s">
        <v>19813</v>
      </c>
      <c r="C490" s="184" t="s">
        <v>2</v>
      </c>
      <c r="D490" s="186">
        <v>1363.22</v>
      </c>
      <c r="E490" s="529"/>
    </row>
    <row r="491" spans="1:5">
      <c r="A491" s="465">
        <v>40140</v>
      </c>
      <c r="B491" s="465" t="s">
        <v>19814</v>
      </c>
      <c r="C491" s="184" t="s">
        <v>2</v>
      </c>
      <c r="D491" s="186">
        <v>2017.07</v>
      </c>
      <c r="E491" s="529"/>
    </row>
    <row r="492" spans="1:5" ht="15">
      <c r="A492" s="464">
        <v>402</v>
      </c>
      <c r="B492" s="551" t="s">
        <v>19815</v>
      </c>
      <c r="C492" s="552"/>
      <c r="D492" s="552"/>
      <c r="E492" s="553"/>
    </row>
    <row r="493" spans="1:5">
      <c r="A493" s="465">
        <v>40211</v>
      </c>
      <c r="B493" s="465" t="s">
        <v>19816</v>
      </c>
      <c r="C493" s="184" t="s">
        <v>2</v>
      </c>
      <c r="D493" s="185">
        <v>26.16</v>
      </c>
      <c r="E493" s="529"/>
    </row>
    <row r="494" spans="1:5" ht="28.5">
      <c r="A494" s="465">
        <v>40264</v>
      </c>
      <c r="B494" s="465" t="s">
        <v>19817</v>
      </c>
      <c r="C494" s="184" t="s">
        <v>2</v>
      </c>
      <c r="D494" s="185">
        <v>618.23</v>
      </c>
      <c r="E494" s="529"/>
    </row>
    <row r="495" spans="1:5" ht="15">
      <c r="A495" s="464">
        <v>403</v>
      </c>
      <c r="B495" s="551" t="s">
        <v>593</v>
      </c>
      <c r="C495" s="552"/>
      <c r="D495" s="552"/>
      <c r="E495" s="553"/>
    </row>
    <row r="496" spans="1:5" ht="28.5">
      <c r="A496" s="465">
        <v>40303</v>
      </c>
      <c r="B496" s="465" t="s">
        <v>19818</v>
      </c>
      <c r="C496" s="184" t="s">
        <v>2</v>
      </c>
      <c r="D496" s="185">
        <v>56.16</v>
      </c>
      <c r="E496" s="529"/>
    </row>
    <row r="497" spans="1:5" ht="28.5">
      <c r="A497" s="465">
        <v>40304</v>
      </c>
      <c r="B497" s="465" t="s">
        <v>19819</v>
      </c>
      <c r="C497" s="184" t="s">
        <v>2</v>
      </c>
      <c r="D497" s="185">
        <v>68.09</v>
      </c>
      <c r="E497" s="529"/>
    </row>
    <row r="498" spans="1:5" ht="28.5">
      <c r="A498" s="465">
        <v>40305</v>
      </c>
      <c r="B498" s="465" t="s">
        <v>19820</v>
      </c>
      <c r="C498" s="184" t="s">
        <v>2</v>
      </c>
      <c r="D498" s="185">
        <v>87.35</v>
      </c>
      <c r="E498" s="529"/>
    </row>
    <row r="499" spans="1:5">
      <c r="A499" s="465">
        <v>40306</v>
      </c>
      <c r="B499" s="465" t="s">
        <v>19821</v>
      </c>
      <c r="C499" s="184" t="s">
        <v>2</v>
      </c>
      <c r="D499" s="185">
        <v>9.36</v>
      </c>
      <c r="E499" s="529"/>
    </row>
    <row r="500" spans="1:5" ht="15">
      <c r="A500" s="464">
        <v>404</v>
      </c>
      <c r="B500" s="551" t="s">
        <v>19822</v>
      </c>
      <c r="C500" s="552"/>
      <c r="D500" s="552"/>
      <c r="E500" s="553"/>
    </row>
    <row r="501" spans="1:5">
      <c r="A501" s="465">
        <v>40401</v>
      </c>
      <c r="B501" s="465" t="s">
        <v>19823</v>
      </c>
      <c r="C501" s="184" t="s">
        <v>2</v>
      </c>
      <c r="D501" s="185">
        <v>8.98</v>
      </c>
      <c r="E501" s="529"/>
    </row>
    <row r="502" spans="1:5" ht="15">
      <c r="A502" s="464">
        <v>405</v>
      </c>
      <c r="B502" s="551" t="s">
        <v>19824</v>
      </c>
      <c r="C502" s="552"/>
      <c r="D502" s="552"/>
      <c r="E502" s="553"/>
    </row>
    <row r="503" spans="1:5">
      <c r="A503" s="465">
        <v>40504</v>
      </c>
      <c r="B503" s="465" t="s">
        <v>19825</v>
      </c>
      <c r="C503" s="184" t="s">
        <v>2</v>
      </c>
      <c r="D503" s="185">
        <v>77.09</v>
      </c>
      <c r="E503" s="529"/>
    </row>
    <row r="504" spans="1:5">
      <c r="A504" s="465">
        <v>40522</v>
      </c>
      <c r="B504" s="465" t="s">
        <v>21340</v>
      </c>
      <c r="C504" s="184" t="s">
        <v>2</v>
      </c>
      <c r="D504" s="185">
        <v>6.06</v>
      </c>
      <c r="E504" s="529"/>
    </row>
    <row r="505" spans="1:5">
      <c r="A505" s="465">
        <v>40523</v>
      </c>
      <c r="B505" s="465" t="s">
        <v>21341</v>
      </c>
      <c r="C505" s="184" t="s">
        <v>2</v>
      </c>
      <c r="D505" s="185">
        <v>5.9</v>
      </c>
      <c r="E505" s="529"/>
    </row>
    <row r="506" spans="1:5" ht="15">
      <c r="A506" s="464">
        <v>406</v>
      </c>
      <c r="B506" s="551" t="s">
        <v>19826</v>
      </c>
      <c r="C506" s="552"/>
      <c r="D506" s="552"/>
      <c r="E506" s="553"/>
    </row>
    <row r="507" spans="1:5" ht="28.5">
      <c r="A507" s="465">
        <v>40612</v>
      </c>
      <c r="B507" s="465" t="s">
        <v>20797</v>
      </c>
      <c r="C507" s="184" t="s">
        <v>2</v>
      </c>
      <c r="D507" s="185">
        <v>9.23</v>
      </c>
      <c r="E507" s="529"/>
    </row>
    <row r="508" spans="1:5" ht="15">
      <c r="A508" s="464">
        <v>409</v>
      </c>
      <c r="B508" s="551" t="s">
        <v>593</v>
      </c>
      <c r="C508" s="552"/>
      <c r="D508" s="552"/>
      <c r="E508" s="553"/>
    </row>
    <row r="509" spans="1:5" ht="28.5">
      <c r="A509" s="465">
        <v>40974</v>
      </c>
      <c r="B509" s="465" t="s">
        <v>19827</v>
      </c>
      <c r="C509" s="184" t="s">
        <v>2</v>
      </c>
      <c r="D509" s="185">
        <v>53.49</v>
      </c>
      <c r="E509" s="529"/>
    </row>
    <row r="510" spans="1:5" ht="15">
      <c r="A510" s="464">
        <v>410</v>
      </c>
      <c r="B510" s="551" t="s">
        <v>19828</v>
      </c>
      <c r="C510" s="552"/>
      <c r="D510" s="552"/>
      <c r="E510" s="553"/>
    </row>
    <row r="511" spans="1:5" ht="28.5">
      <c r="A511" s="465">
        <v>41054</v>
      </c>
      <c r="B511" s="465" t="s">
        <v>19829</v>
      </c>
      <c r="C511" s="184" t="s">
        <v>2</v>
      </c>
      <c r="D511" s="186">
        <v>33124.57</v>
      </c>
      <c r="E511" s="529"/>
    </row>
    <row r="512" spans="1:5" ht="28.5">
      <c r="A512" s="465">
        <v>41055</v>
      </c>
      <c r="B512" s="465" t="s">
        <v>19830</v>
      </c>
      <c r="C512" s="184" t="s">
        <v>2</v>
      </c>
      <c r="D512" s="186">
        <v>15411</v>
      </c>
      <c r="E512" s="529"/>
    </row>
    <row r="513" spans="1:5" ht="28.5">
      <c r="A513" s="465">
        <v>41056</v>
      </c>
      <c r="B513" s="465" t="s">
        <v>19831</v>
      </c>
      <c r="C513" s="184" t="s">
        <v>2</v>
      </c>
      <c r="D513" s="186">
        <v>25709.67</v>
      </c>
      <c r="E513" s="529"/>
    </row>
    <row r="514" spans="1:5" ht="28.5">
      <c r="A514" s="465">
        <v>41058</v>
      </c>
      <c r="B514" s="465" t="s">
        <v>19832</v>
      </c>
      <c r="C514" s="184" t="s">
        <v>2</v>
      </c>
      <c r="D514" s="186">
        <v>20547.310000000001</v>
      </c>
      <c r="E514" s="529"/>
    </row>
    <row r="515" spans="1:5" ht="15">
      <c r="A515" s="464">
        <v>411</v>
      </c>
      <c r="B515" s="551" t="s">
        <v>19833</v>
      </c>
      <c r="C515" s="552"/>
      <c r="D515" s="552"/>
      <c r="E515" s="553"/>
    </row>
    <row r="516" spans="1:5">
      <c r="A516" s="465">
        <v>41106</v>
      </c>
      <c r="B516" s="465" t="s">
        <v>19834</v>
      </c>
      <c r="C516" s="184" t="s">
        <v>1</v>
      </c>
      <c r="D516" s="185">
        <v>36.65</v>
      </c>
      <c r="E516" s="529"/>
    </row>
    <row r="517" spans="1:5" ht="15">
      <c r="A517" s="464">
        <v>415</v>
      </c>
      <c r="B517" s="551" t="s">
        <v>19835</v>
      </c>
      <c r="C517" s="552"/>
      <c r="D517" s="552"/>
      <c r="E517" s="553"/>
    </row>
    <row r="518" spans="1:5">
      <c r="A518" s="465">
        <v>41520</v>
      </c>
      <c r="B518" s="465" t="s">
        <v>19836</v>
      </c>
      <c r="C518" s="184" t="s">
        <v>2</v>
      </c>
      <c r="D518" s="186">
        <v>1714.62</v>
      </c>
      <c r="E518" s="529"/>
    </row>
    <row r="519" spans="1:5" ht="28.5">
      <c r="A519" s="465">
        <v>41528</v>
      </c>
      <c r="B519" s="465" t="s">
        <v>19837</v>
      </c>
      <c r="C519" s="184" t="s">
        <v>2</v>
      </c>
      <c r="D519" s="185">
        <v>446.47</v>
      </c>
      <c r="E519" s="529"/>
    </row>
    <row r="520" spans="1:5" ht="28.5">
      <c r="A520" s="465">
        <v>41530</v>
      </c>
      <c r="B520" s="465" t="s">
        <v>19838</v>
      </c>
      <c r="C520" s="184" t="s">
        <v>2</v>
      </c>
      <c r="D520" s="185">
        <v>783.41</v>
      </c>
      <c r="E520" s="529"/>
    </row>
    <row r="521" spans="1:5" ht="28.5">
      <c r="A521" s="465">
        <v>41533</v>
      </c>
      <c r="B521" s="465" t="s">
        <v>19839</v>
      </c>
      <c r="C521" s="184" t="s">
        <v>2</v>
      </c>
      <c r="D521" s="185">
        <v>520.41</v>
      </c>
      <c r="E521" s="529"/>
    </row>
    <row r="522" spans="1:5" ht="28.5">
      <c r="A522" s="465">
        <v>41536</v>
      </c>
      <c r="B522" s="465" t="s">
        <v>19840</v>
      </c>
      <c r="C522" s="184" t="s">
        <v>2</v>
      </c>
      <c r="D522" s="185">
        <v>651.22</v>
      </c>
      <c r="E522" s="529"/>
    </row>
    <row r="523" spans="1:5" ht="28.5">
      <c r="A523" s="465">
        <v>41542</v>
      </c>
      <c r="B523" s="465" t="s">
        <v>19841</v>
      </c>
      <c r="C523" s="184" t="s">
        <v>2</v>
      </c>
      <c r="D523" s="185">
        <v>813.91</v>
      </c>
      <c r="E523" s="529"/>
    </row>
    <row r="524" spans="1:5" ht="28.5">
      <c r="A524" s="465">
        <v>41569</v>
      </c>
      <c r="B524" s="465" t="s">
        <v>19842</v>
      </c>
      <c r="C524" s="184" t="s">
        <v>2</v>
      </c>
      <c r="D524" s="185">
        <v>167.99</v>
      </c>
      <c r="E524" s="529"/>
    </row>
    <row r="525" spans="1:5" ht="28.5">
      <c r="A525" s="465">
        <v>41579</v>
      </c>
      <c r="B525" s="465" t="s">
        <v>19843</v>
      </c>
      <c r="C525" s="184" t="s">
        <v>2</v>
      </c>
      <c r="D525" s="186">
        <v>1337.2</v>
      </c>
      <c r="E525" s="529"/>
    </row>
    <row r="526" spans="1:5">
      <c r="A526" s="465">
        <v>41588</v>
      </c>
      <c r="B526" s="465" t="s">
        <v>19844</v>
      </c>
      <c r="C526" s="184" t="s">
        <v>2</v>
      </c>
      <c r="D526" s="185">
        <v>4.18</v>
      </c>
      <c r="E526" s="529"/>
    </row>
    <row r="527" spans="1:5" ht="15">
      <c r="A527" s="464">
        <v>416</v>
      </c>
      <c r="B527" s="551" t="s">
        <v>19845</v>
      </c>
      <c r="C527" s="552"/>
      <c r="D527" s="552"/>
      <c r="E527" s="553"/>
    </row>
    <row r="528" spans="1:5">
      <c r="A528" s="465">
        <v>41667</v>
      </c>
      <c r="B528" s="465" t="s">
        <v>19846</v>
      </c>
      <c r="C528" s="184" t="s">
        <v>2</v>
      </c>
      <c r="D528" s="185">
        <v>4.26</v>
      </c>
      <c r="E528" s="529"/>
    </row>
    <row r="529" spans="1:5" ht="15">
      <c r="A529" s="464">
        <v>417</v>
      </c>
      <c r="B529" s="551" t="s">
        <v>19845</v>
      </c>
      <c r="C529" s="552"/>
      <c r="D529" s="552"/>
      <c r="E529" s="553"/>
    </row>
    <row r="530" spans="1:5" ht="28.5">
      <c r="A530" s="465">
        <v>41724</v>
      </c>
      <c r="B530" s="465" t="s">
        <v>19847</v>
      </c>
      <c r="C530" s="184" t="s">
        <v>2</v>
      </c>
      <c r="D530" s="185">
        <v>437.16</v>
      </c>
      <c r="E530" s="529"/>
    </row>
    <row r="531" spans="1:5" ht="28.5">
      <c r="A531" s="465">
        <v>41726</v>
      </c>
      <c r="B531" s="465" t="s">
        <v>19848</v>
      </c>
      <c r="C531" s="184" t="s">
        <v>2</v>
      </c>
      <c r="D531" s="185">
        <v>540.45000000000005</v>
      </c>
      <c r="E531" s="529"/>
    </row>
    <row r="532" spans="1:5" ht="15">
      <c r="A532" s="464">
        <v>418</v>
      </c>
      <c r="B532" s="551" t="s">
        <v>19845</v>
      </c>
      <c r="C532" s="552"/>
      <c r="D532" s="552"/>
      <c r="E532" s="553"/>
    </row>
    <row r="533" spans="1:5" ht="28.5">
      <c r="A533" s="465">
        <v>41815</v>
      </c>
      <c r="B533" s="465" t="s">
        <v>19849</v>
      </c>
      <c r="C533" s="184" t="s">
        <v>2</v>
      </c>
      <c r="D533" s="186">
        <v>1075.8399999999999</v>
      </c>
      <c r="E533" s="529"/>
    </row>
    <row r="534" spans="1:5" ht="28.5">
      <c r="A534" s="465">
        <v>41817</v>
      </c>
      <c r="B534" s="465" t="s">
        <v>19850</v>
      </c>
      <c r="C534" s="184" t="s">
        <v>2</v>
      </c>
      <c r="D534" s="185">
        <v>828.86</v>
      </c>
      <c r="E534" s="529"/>
    </row>
    <row r="535" spans="1:5" ht="28.5">
      <c r="A535" s="465">
        <v>41821</v>
      </c>
      <c r="B535" s="465" t="s">
        <v>19851</v>
      </c>
      <c r="C535" s="184" t="s">
        <v>2</v>
      </c>
      <c r="D535" s="185">
        <v>783.41</v>
      </c>
      <c r="E535" s="529"/>
    </row>
    <row r="536" spans="1:5">
      <c r="A536" s="465">
        <v>41860</v>
      </c>
      <c r="B536" s="465" t="s">
        <v>19852</v>
      </c>
      <c r="C536" s="184" t="s">
        <v>2</v>
      </c>
      <c r="D536" s="186">
        <v>1446.72</v>
      </c>
      <c r="E536" s="529"/>
    </row>
    <row r="537" spans="1:5">
      <c r="A537" s="465">
        <v>41861</v>
      </c>
      <c r="B537" s="465" t="s">
        <v>19853</v>
      </c>
      <c r="C537" s="184" t="s">
        <v>2</v>
      </c>
      <c r="D537" s="185">
        <v>269.13</v>
      </c>
      <c r="E537" s="529"/>
    </row>
    <row r="538" spans="1:5" ht="28.5">
      <c r="A538" s="465">
        <v>41866</v>
      </c>
      <c r="B538" s="465" t="s">
        <v>19854</v>
      </c>
      <c r="C538" s="184" t="s">
        <v>2</v>
      </c>
      <c r="D538" s="185">
        <v>127.55</v>
      </c>
      <c r="E538" s="529"/>
    </row>
    <row r="539" spans="1:5" ht="15">
      <c r="A539" s="464">
        <v>419</v>
      </c>
      <c r="B539" s="551" t="s">
        <v>19845</v>
      </c>
      <c r="C539" s="552"/>
      <c r="D539" s="552"/>
      <c r="E539" s="553"/>
    </row>
    <row r="540" spans="1:5" ht="28.5">
      <c r="A540" s="465">
        <v>41962</v>
      </c>
      <c r="B540" s="465" t="s">
        <v>19855</v>
      </c>
      <c r="C540" s="184" t="s">
        <v>2</v>
      </c>
      <c r="D540" s="185">
        <v>651.22</v>
      </c>
      <c r="E540" s="529"/>
    </row>
    <row r="541" spans="1:5" ht="15">
      <c r="A541" s="464">
        <v>420</v>
      </c>
      <c r="B541" s="551" t="s">
        <v>19856</v>
      </c>
      <c r="C541" s="552"/>
      <c r="D541" s="552"/>
      <c r="E541" s="553"/>
    </row>
    <row r="542" spans="1:5">
      <c r="A542" s="465">
        <v>42047</v>
      </c>
      <c r="B542" s="465" t="s">
        <v>19857</v>
      </c>
      <c r="C542" s="184" t="s">
        <v>1</v>
      </c>
      <c r="D542" s="185">
        <v>348.11</v>
      </c>
      <c r="E542" s="529"/>
    </row>
    <row r="543" spans="1:5">
      <c r="A543" s="465">
        <v>42051</v>
      </c>
      <c r="B543" s="465" t="s">
        <v>19858</v>
      </c>
      <c r="C543" s="184" t="s">
        <v>1</v>
      </c>
      <c r="D543" s="185">
        <v>42.67</v>
      </c>
      <c r="E543" s="529"/>
    </row>
    <row r="544" spans="1:5">
      <c r="A544" s="465">
        <v>42052</v>
      </c>
      <c r="B544" s="465" t="s">
        <v>19859</v>
      </c>
      <c r="C544" s="184" t="s">
        <v>1</v>
      </c>
      <c r="D544" s="185">
        <v>71.69</v>
      </c>
      <c r="E544" s="529"/>
    </row>
    <row r="545" spans="1:5" ht="28.5">
      <c r="A545" s="465">
        <v>42087</v>
      </c>
      <c r="B545" s="465" t="s">
        <v>19860</v>
      </c>
      <c r="C545" s="184" t="s">
        <v>2</v>
      </c>
      <c r="D545" s="185">
        <v>90.79</v>
      </c>
      <c r="E545" s="529"/>
    </row>
    <row r="546" spans="1:5">
      <c r="A546" s="465">
        <v>42090</v>
      </c>
      <c r="B546" s="465" t="s">
        <v>19861</v>
      </c>
      <c r="C546" s="184" t="s">
        <v>1</v>
      </c>
      <c r="D546" s="185">
        <v>51.78</v>
      </c>
      <c r="E546" s="529"/>
    </row>
    <row r="547" spans="1:5" ht="28.5">
      <c r="A547" s="465">
        <v>42091</v>
      </c>
      <c r="B547" s="465" t="s">
        <v>19862</v>
      </c>
      <c r="C547" s="184" t="s">
        <v>2</v>
      </c>
      <c r="D547" s="185">
        <v>17.68</v>
      </c>
      <c r="E547" s="529"/>
    </row>
    <row r="548" spans="1:5">
      <c r="A548" s="465">
        <v>42098</v>
      </c>
      <c r="B548" s="465" t="s">
        <v>21647</v>
      </c>
      <c r="C548" s="184" t="s">
        <v>2</v>
      </c>
      <c r="D548" s="185">
        <v>47.67</v>
      </c>
      <c r="E548" s="529"/>
    </row>
    <row r="549" spans="1:5" ht="15">
      <c r="A549" s="464">
        <v>423</v>
      </c>
      <c r="B549" s="551" t="s">
        <v>19863</v>
      </c>
      <c r="C549" s="552"/>
      <c r="D549" s="552"/>
      <c r="E549" s="553"/>
    </row>
    <row r="550" spans="1:5" ht="28.5">
      <c r="A550" s="465">
        <v>42301</v>
      </c>
      <c r="B550" s="465" t="s">
        <v>21384</v>
      </c>
      <c r="C550" s="184" t="s">
        <v>2</v>
      </c>
      <c r="D550" s="185">
        <v>16.329999999999998</v>
      </c>
      <c r="E550" s="529"/>
    </row>
    <row r="551" spans="1:5" ht="28.5">
      <c r="A551" s="465">
        <v>42302</v>
      </c>
      <c r="B551" s="465" t="s">
        <v>21385</v>
      </c>
      <c r="C551" s="184" t="s">
        <v>2</v>
      </c>
      <c r="D551" s="185">
        <v>15.75</v>
      </c>
      <c r="E551" s="529"/>
    </row>
    <row r="552" spans="1:5" ht="28.5">
      <c r="A552" s="465">
        <v>42303</v>
      </c>
      <c r="B552" s="465" t="s">
        <v>21386</v>
      </c>
      <c r="C552" s="184" t="s">
        <v>2</v>
      </c>
      <c r="D552" s="185">
        <v>19.87</v>
      </c>
      <c r="E552" s="529"/>
    </row>
    <row r="553" spans="1:5" ht="15">
      <c r="A553" s="464">
        <v>425</v>
      </c>
      <c r="B553" s="551" t="s">
        <v>19864</v>
      </c>
      <c r="C553" s="552"/>
      <c r="D553" s="552"/>
      <c r="E553" s="553"/>
    </row>
    <row r="554" spans="1:5" ht="28.5">
      <c r="A554" s="465">
        <v>42501</v>
      </c>
      <c r="B554" s="465" t="s">
        <v>19865</v>
      </c>
      <c r="C554" s="184" t="s">
        <v>1</v>
      </c>
      <c r="D554" s="185">
        <v>3.37</v>
      </c>
      <c r="E554" s="529"/>
    </row>
    <row r="555" spans="1:5" ht="28.5">
      <c r="A555" s="465">
        <v>42502</v>
      </c>
      <c r="B555" s="465" t="s">
        <v>19866</v>
      </c>
      <c r="C555" s="184" t="s">
        <v>1</v>
      </c>
      <c r="D555" s="185">
        <v>4.13</v>
      </c>
      <c r="E555" s="529"/>
    </row>
    <row r="556" spans="1:5">
      <c r="A556" s="465">
        <v>42503</v>
      </c>
      <c r="B556" s="465" t="s">
        <v>19867</v>
      </c>
      <c r="C556" s="184" t="s">
        <v>1</v>
      </c>
      <c r="D556" s="185">
        <v>5.6</v>
      </c>
      <c r="E556" s="529"/>
    </row>
    <row r="557" spans="1:5" ht="28.5">
      <c r="A557" s="465">
        <v>42504</v>
      </c>
      <c r="B557" s="465" t="s">
        <v>19868</v>
      </c>
      <c r="C557" s="184" t="s">
        <v>1</v>
      </c>
      <c r="D557" s="185">
        <v>8.91</v>
      </c>
      <c r="E557" s="529"/>
    </row>
    <row r="558" spans="1:5" ht="28.5">
      <c r="A558" s="465">
        <v>42505</v>
      </c>
      <c r="B558" s="465" t="s">
        <v>19869</v>
      </c>
      <c r="C558" s="184" t="s">
        <v>1</v>
      </c>
      <c r="D558" s="185">
        <v>11.19</v>
      </c>
      <c r="E558" s="529"/>
    </row>
    <row r="559" spans="1:5">
      <c r="A559" s="465">
        <v>42506</v>
      </c>
      <c r="B559" s="465" t="s">
        <v>19870</v>
      </c>
      <c r="C559" s="184" t="s">
        <v>1</v>
      </c>
      <c r="D559" s="185">
        <v>13.95</v>
      </c>
      <c r="E559" s="529"/>
    </row>
    <row r="560" spans="1:5">
      <c r="A560" s="465">
        <v>42508</v>
      </c>
      <c r="B560" s="465" t="s">
        <v>19871</v>
      </c>
      <c r="C560" s="184" t="s">
        <v>1</v>
      </c>
      <c r="D560" s="185">
        <v>34.65</v>
      </c>
      <c r="E560" s="529"/>
    </row>
    <row r="561" spans="1:5">
      <c r="A561" s="465">
        <v>42509</v>
      </c>
      <c r="B561" s="465" t="s">
        <v>19872</v>
      </c>
      <c r="C561" s="184" t="s">
        <v>1</v>
      </c>
      <c r="D561" s="185">
        <v>55.44</v>
      </c>
      <c r="E561" s="529"/>
    </row>
    <row r="562" spans="1:5">
      <c r="A562" s="465">
        <v>42511</v>
      </c>
      <c r="B562" s="465" t="s">
        <v>19873</v>
      </c>
      <c r="C562" s="184" t="s">
        <v>2</v>
      </c>
      <c r="D562" s="185">
        <v>3.49</v>
      </c>
      <c r="E562" s="529"/>
    </row>
    <row r="563" spans="1:5">
      <c r="A563" s="465">
        <v>42521</v>
      </c>
      <c r="B563" s="465" t="s">
        <v>19874</v>
      </c>
      <c r="C563" s="184" t="s">
        <v>2</v>
      </c>
      <c r="D563" s="185">
        <v>1.83</v>
      </c>
      <c r="E563" s="529"/>
    </row>
    <row r="564" spans="1:5" ht="28.5">
      <c r="A564" s="465">
        <v>42529</v>
      </c>
      <c r="B564" s="465" t="s">
        <v>19875</v>
      </c>
      <c r="C564" s="184" t="s">
        <v>1</v>
      </c>
      <c r="D564" s="185">
        <v>5.63</v>
      </c>
      <c r="E564" s="529"/>
    </row>
    <row r="565" spans="1:5">
      <c r="A565" s="465">
        <v>42530</v>
      </c>
      <c r="B565" s="465" t="s">
        <v>19876</v>
      </c>
      <c r="C565" s="184" t="s">
        <v>2</v>
      </c>
      <c r="D565" s="185">
        <v>59.68</v>
      </c>
      <c r="E565" s="529"/>
    </row>
    <row r="566" spans="1:5">
      <c r="A566" s="465">
        <v>42535</v>
      </c>
      <c r="B566" s="465" t="s">
        <v>19877</v>
      </c>
      <c r="C566" s="184" t="s">
        <v>1</v>
      </c>
      <c r="D566" s="185">
        <v>5.35</v>
      </c>
      <c r="E566" s="529"/>
    </row>
    <row r="567" spans="1:5" ht="28.5">
      <c r="A567" s="465">
        <v>42546</v>
      </c>
      <c r="B567" s="465" t="s">
        <v>19878</v>
      </c>
      <c r="C567" s="184" t="s">
        <v>1</v>
      </c>
      <c r="D567" s="185">
        <v>7.69</v>
      </c>
      <c r="E567" s="529"/>
    </row>
    <row r="568" spans="1:5">
      <c r="A568" s="465">
        <v>42548</v>
      </c>
      <c r="B568" s="465" t="s">
        <v>19879</v>
      </c>
      <c r="C568" s="184" t="s">
        <v>1</v>
      </c>
      <c r="D568" s="185">
        <v>150.78</v>
      </c>
      <c r="E568" s="529"/>
    </row>
    <row r="569" spans="1:5">
      <c r="A569" s="465">
        <v>42552</v>
      </c>
      <c r="B569" s="465" t="s">
        <v>19880</v>
      </c>
      <c r="C569" s="184" t="s">
        <v>2</v>
      </c>
      <c r="D569" s="185">
        <v>2.92</v>
      </c>
      <c r="E569" s="529"/>
    </row>
    <row r="570" spans="1:5" ht="42.75">
      <c r="A570" s="465">
        <v>42558</v>
      </c>
      <c r="B570" s="465" t="s">
        <v>19881</v>
      </c>
      <c r="C570" s="184" t="s">
        <v>2</v>
      </c>
      <c r="D570" s="185">
        <v>10.71</v>
      </c>
      <c r="E570" s="529"/>
    </row>
    <row r="571" spans="1:5" ht="28.5">
      <c r="A571" s="465">
        <v>42565</v>
      </c>
      <c r="B571" s="465" t="s">
        <v>20798</v>
      </c>
      <c r="C571" s="184" t="s">
        <v>1</v>
      </c>
      <c r="D571" s="185">
        <v>1.78</v>
      </c>
      <c r="E571" s="529"/>
    </row>
    <row r="572" spans="1:5" ht="28.5">
      <c r="A572" s="465">
        <v>42588</v>
      </c>
      <c r="B572" s="465" t="s">
        <v>20799</v>
      </c>
      <c r="C572" s="184" t="s">
        <v>1</v>
      </c>
      <c r="D572" s="185">
        <v>3.18</v>
      </c>
      <c r="E572" s="529"/>
    </row>
    <row r="573" spans="1:5" ht="15">
      <c r="A573" s="464">
        <v>426</v>
      </c>
      <c r="B573" s="551" t="s">
        <v>19882</v>
      </c>
      <c r="C573" s="552"/>
      <c r="D573" s="552"/>
      <c r="E573" s="553"/>
    </row>
    <row r="574" spans="1:5">
      <c r="A574" s="465">
        <v>42636</v>
      </c>
      <c r="B574" s="465" t="s">
        <v>19883</v>
      </c>
      <c r="C574" s="184" t="s">
        <v>1</v>
      </c>
      <c r="D574" s="185">
        <v>31.63</v>
      </c>
      <c r="E574" s="529"/>
    </row>
    <row r="575" spans="1:5">
      <c r="A575" s="465">
        <v>42673</v>
      </c>
      <c r="B575" s="465" t="s">
        <v>20800</v>
      </c>
      <c r="C575" s="184" t="s">
        <v>1</v>
      </c>
      <c r="D575" s="185">
        <v>4.3</v>
      </c>
      <c r="E575" s="529"/>
    </row>
    <row r="576" spans="1:5">
      <c r="A576" s="465">
        <v>42674</v>
      </c>
      <c r="B576" s="465" t="s">
        <v>19884</v>
      </c>
      <c r="C576" s="184" t="s">
        <v>1</v>
      </c>
      <c r="D576" s="185">
        <v>6.27</v>
      </c>
      <c r="E576" s="529"/>
    </row>
    <row r="577" spans="1:5">
      <c r="A577" s="465">
        <v>42690</v>
      </c>
      <c r="B577" s="465" t="s">
        <v>19885</v>
      </c>
      <c r="C577" s="184" t="s">
        <v>1</v>
      </c>
      <c r="D577" s="185">
        <v>13.84</v>
      </c>
      <c r="E577" s="529"/>
    </row>
    <row r="578" spans="1:5" ht="15">
      <c r="A578" s="464">
        <v>427</v>
      </c>
      <c r="B578" s="551" t="s">
        <v>19886</v>
      </c>
      <c r="C578" s="552"/>
      <c r="D578" s="552"/>
      <c r="E578" s="553"/>
    </row>
    <row r="579" spans="1:5">
      <c r="A579" s="465">
        <v>42701</v>
      </c>
      <c r="B579" s="465" t="s">
        <v>19887</v>
      </c>
      <c r="C579" s="184" t="s">
        <v>1</v>
      </c>
      <c r="D579" s="185">
        <v>8.11</v>
      </c>
      <c r="E579" s="529"/>
    </row>
    <row r="580" spans="1:5">
      <c r="A580" s="465">
        <v>42717</v>
      </c>
      <c r="B580" s="465" t="s">
        <v>20801</v>
      </c>
      <c r="C580" s="184" t="s">
        <v>1</v>
      </c>
      <c r="D580" s="185">
        <v>3.04</v>
      </c>
      <c r="E580" s="529"/>
    </row>
    <row r="581" spans="1:5" ht="15">
      <c r="A581" s="464">
        <v>429</v>
      </c>
      <c r="B581" s="551" t="s">
        <v>19888</v>
      </c>
      <c r="C581" s="552"/>
      <c r="D581" s="552"/>
      <c r="E581" s="553"/>
    </row>
    <row r="582" spans="1:5" ht="28.5">
      <c r="A582" s="465">
        <v>42906</v>
      </c>
      <c r="B582" s="465" t="s">
        <v>19889</v>
      </c>
      <c r="C582" s="184" t="s">
        <v>2</v>
      </c>
      <c r="D582" s="185">
        <v>4.72</v>
      </c>
      <c r="E582" s="529"/>
    </row>
    <row r="583" spans="1:5" ht="15">
      <c r="A583" s="464">
        <v>430</v>
      </c>
      <c r="B583" s="551" t="s">
        <v>596</v>
      </c>
      <c r="C583" s="552"/>
      <c r="D583" s="552"/>
      <c r="E583" s="553"/>
    </row>
    <row r="584" spans="1:5">
      <c r="A584" s="465">
        <v>43004</v>
      </c>
      <c r="B584" s="465" t="s">
        <v>19890</v>
      </c>
      <c r="C584" s="184" t="s">
        <v>1</v>
      </c>
      <c r="D584" s="185">
        <v>1.61</v>
      </c>
      <c r="E584" s="529"/>
    </row>
    <row r="585" spans="1:5">
      <c r="A585" s="465">
        <v>43005</v>
      </c>
      <c r="B585" s="465" t="s">
        <v>19891</v>
      </c>
      <c r="C585" s="184" t="s">
        <v>1</v>
      </c>
      <c r="D585" s="185">
        <v>2.54</v>
      </c>
      <c r="E585" s="529"/>
    </row>
    <row r="586" spans="1:5">
      <c r="A586" s="465">
        <v>43006</v>
      </c>
      <c r="B586" s="465" t="s">
        <v>19892</v>
      </c>
      <c r="C586" s="184" t="s">
        <v>1</v>
      </c>
      <c r="D586" s="185">
        <v>4.17</v>
      </c>
      <c r="E586" s="529"/>
    </row>
    <row r="587" spans="1:5">
      <c r="A587" s="465">
        <v>43007</v>
      </c>
      <c r="B587" s="465" t="s">
        <v>19893</v>
      </c>
      <c r="C587" s="184" t="s">
        <v>1</v>
      </c>
      <c r="D587" s="185">
        <v>6.22</v>
      </c>
      <c r="E587" s="529"/>
    </row>
    <row r="588" spans="1:5" ht="28.5">
      <c r="A588" s="465">
        <v>43009</v>
      </c>
      <c r="B588" s="465" t="s">
        <v>19894</v>
      </c>
      <c r="C588" s="184" t="s">
        <v>1</v>
      </c>
      <c r="D588" s="185">
        <v>94.19</v>
      </c>
      <c r="E588" s="529"/>
    </row>
    <row r="589" spans="1:5">
      <c r="A589" s="465">
        <v>43015</v>
      </c>
      <c r="B589" s="465" t="s">
        <v>19895</v>
      </c>
      <c r="C589" s="184" t="s">
        <v>1</v>
      </c>
      <c r="D589" s="185">
        <v>15.06</v>
      </c>
      <c r="E589" s="529"/>
    </row>
    <row r="590" spans="1:5">
      <c r="A590" s="465">
        <v>43016</v>
      </c>
      <c r="B590" s="465" t="s">
        <v>19896</v>
      </c>
      <c r="C590" s="184" t="s">
        <v>1</v>
      </c>
      <c r="D590" s="185">
        <v>23.8</v>
      </c>
      <c r="E590" s="529"/>
    </row>
    <row r="591" spans="1:5" ht="28.5">
      <c r="A591" s="465">
        <v>43023</v>
      </c>
      <c r="B591" s="465" t="s">
        <v>19897</v>
      </c>
      <c r="C591" s="184" t="s">
        <v>1</v>
      </c>
      <c r="D591" s="185">
        <v>181.43</v>
      </c>
      <c r="E591" s="529"/>
    </row>
    <row r="592" spans="1:5" ht="28.5">
      <c r="A592" s="465">
        <v>43036</v>
      </c>
      <c r="B592" s="465" t="s">
        <v>19898</v>
      </c>
      <c r="C592" s="184" t="s">
        <v>1</v>
      </c>
      <c r="D592" s="185">
        <v>7.26</v>
      </c>
      <c r="E592" s="529"/>
    </row>
    <row r="593" spans="1:5" ht="28.5">
      <c r="A593" s="465">
        <v>43038</v>
      </c>
      <c r="B593" s="465" t="s">
        <v>19899</v>
      </c>
      <c r="C593" s="184" t="s">
        <v>1</v>
      </c>
      <c r="D593" s="185">
        <v>17.579999999999998</v>
      </c>
      <c r="E593" s="529"/>
    </row>
    <row r="594" spans="1:5" ht="28.5">
      <c r="A594" s="465">
        <v>43039</v>
      </c>
      <c r="B594" s="465" t="s">
        <v>19900</v>
      </c>
      <c r="C594" s="184" t="s">
        <v>1</v>
      </c>
      <c r="D594" s="185">
        <v>11.02</v>
      </c>
      <c r="E594" s="529"/>
    </row>
    <row r="595" spans="1:5" ht="28.5">
      <c r="A595" s="465">
        <v>43040</v>
      </c>
      <c r="B595" s="465" t="s">
        <v>19901</v>
      </c>
      <c r="C595" s="184" t="s">
        <v>1</v>
      </c>
      <c r="D595" s="185">
        <v>29.62</v>
      </c>
      <c r="E595" s="529"/>
    </row>
    <row r="596" spans="1:5" ht="28.5">
      <c r="A596" s="465">
        <v>43041</v>
      </c>
      <c r="B596" s="465" t="s">
        <v>19902</v>
      </c>
      <c r="C596" s="184" t="s">
        <v>1</v>
      </c>
      <c r="D596" s="185">
        <v>42.67</v>
      </c>
      <c r="E596" s="529"/>
    </row>
    <row r="597" spans="1:5" ht="28.5">
      <c r="A597" s="465">
        <v>43044</v>
      </c>
      <c r="B597" s="465" t="s">
        <v>19903</v>
      </c>
      <c r="C597" s="184" t="s">
        <v>1</v>
      </c>
      <c r="D597" s="185">
        <v>53.33</v>
      </c>
      <c r="E597" s="529"/>
    </row>
    <row r="598" spans="1:5">
      <c r="A598" s="465">
        <v>43055</v>
      </c>
      <c r="B598" s="465" t="s">
        <v>19904</v>
      </c>
      <c r="C598" s="184" t="s">
        <v>1</v>
      </c>
      <c r="D598" s="185">
        <v>22.08</v>
      </c>
      <c r="E598" s="529"/>
    </row>
    <row r="599" spans="1:5" ht="28.5">
      <c r="A599" s="465">
        <v>43059</v>
      </c>
      <c r="B599" s="465" t="s">
        <v>19905</v>
      </c>
      <c r="C599" s="184" t="s">
        <v>1</v>
      </c>
      <c r="D599" s="185">
        <v>15.75</v>
      </c>
      <c r="E599" s="529"/>
    </row>
    <row r="600" spans="1:5" ht="15">
      <c r="A600" s="464">
        <v>431</v>
      </c>
      <c r="B600" s="551" t="s">
        <v>19906</v>
      </c>
      <c r="C600" s="552"/>
      <c r="D600" s="552"/>
      <c r="E600" s="553"/>
    </row>
    <row r="601" spans="1:5">
      <c r="A601" s="465">
        <v>43113</v>
      </c>
      <c r="B601" s="465" t="s">
        <v>19907</v>
      </c>
      <c r="C601" s="184" t="s">
        <v>1</v>
      </c>
      <c r="D601" s="185">
        <v>83.37</v>
      </c>
      <c r="E601" s="529"/>
    </row>
    <row r="602" spans="1:5">
      <c r="A602" s="465">
        <v>43127</v>
      </c>
      <c r="B602" s="465" t="s">
        <v>19908</v>
      </c>
      <c r="C602" s="184" t="s">
        <v>1</v>
      </c>
      <c r="D602" s="185">
        <v>3.36</v>
      </c>
      <c r="E602" s="529"/>
    </row>
    <row r="603" spans="1:5" ht="28.5">
      <c r="A603" s="465">
        <v>43137</v>
      </c>
      <c r="B603" s="465" t="s">
        <v>19909</v>
      </c>
      <c r="C603" s="184" t="s">
        <v>1</v>
      </c>
      <c r="D603" s="185">
        <v>70.38</v>
      </c>
      <c r="E603" s="529"/>
    </row>
    <row r="604" spans="1:5" ht="28.5">
      <c r="A604" s="465">
        <v>43149</v>
      </c>
      <c r="B604" s="465" t="s">
        <v>20707</v>
      </c>
      <c r="C604" s="184" t="s">
        <v>1</v>
      </c>
      <c r="D604" s="185">
        <v>19.66</v>
      </c>
      <c r="E604" s="529"/>
    </row>
    <row r="605" spans="1:5" ht="28.5">
      <c r="A605" s="465">
        <v>43150</v>
      </c>
      <c r="B605" s="465" t="s">
        <v>20708</v>
      </c>
      <c r="C605" s="184" t="s">
        <v>1</v>
      </c>
      <c r="D605" s="185">
        <v>74.959999999999994</v>
      </c>
      <c r="E605" s="529"/>
    </row>
    <row r="606" spans="1:5" ht="28.5">
      <c r="A606" s="465">
        <v>43160</v>
      </c>
      <c r="B606" s="465" t="s">
        <v>19910</v>
      </c>
      <c r="C606" s="184" t="s">
        <v>1</v>
      </c>
      <c r="D606" s="185">
        <v>24.36</v>
      </c>
      <c r="E606" s="529"/>
    </row>
    <row r="607" spans="1:5" ht="28.5">
      <c r="A607" s="465">
        <v>43174</v>
      </c>
      <c r="B607" s="465" t="s">
        <v>19911</v>
      </c>
      <c r="C607" s="184" t="s">
        <v>1</v>
      </c>
      <c r="D607" s="185">
        <v>33.9</v>
      </c>
      <c r="E607" s="529"/>
    </row>
    <row r="608" spans="1:5" ht="28.5">
      <c r="A608" s="465">
        <v>43175</v>
      </c>
      <c r="B608" s="465" t="s">
        <v>19912</v>
      </c>
      <c r="C608" s="184" t="s">
        <v>1</v>
      </c>
      <c r="D608" s="185">
        <v>6.86</v>
      </c>
      <c r="E608" s="529"/>
    </row>
    <row r="609" spans="1:5" ht="28.5">
      <c r="A609" s="465">
        <v>43180</v>
      </c>
      <c r="B609" s="465" t="s">
        <v>19913</v>
      </c>
      <c r="C609" s="184" t="s">
        <v>1</v>
      </c>
      <c r="D609" s="185">
        <v>10.11</v>
      </c>
      <c r="E609" s="529"/>
    </row>
    <row r="610" spans="1:5" ht="28.5">
      <c r="A610" s="465">
        <v>43188</v>
      </c>
      <c r="B610" s="465" t="s">
        <v>20709</v>
      </c>
      <c r="C610" s="184" t="s">
        <v>1</v>
      </c>
      <c r="D610" s="185">
        <v>15.36</v>
      </c>
      <c r="E610" s="529"/>
    </row>
    <row r="611" spans="1:5" ht="28.5">
      <c r="A611" s="465">
        <v>43190</v>
      </c>
      <c r="B611" s="465" t="s">
        <v>19914</v>
      </c>
      <c r="C611" s="184" t="s">
        <v>1</v>
      </c>
      <c r="D611" s="185">
        <v>47.85</v>
      </c>
      <c r="E611" s="529"/>
    </row>
    <row r="612" spans="1:5">
      <c r="A612" s="465">
        <v>43193</v>
      </c>
      <c r="B612" s="465" t="s">
        <v>19915</v>
      </c>
      <c r="C612" s="184" t="s">
        <v>1</v>
      </c>
      <c r="D612" s="185">
        <v>9.61</v>
      </c>
      <c r="E612" s="529"/>
    </row>
    <row r="613" spans="1:5" ht="28.5">
      <c r="A613" s="465">
        <v>43194</v>
      </c>
      <c r="B613" s="465" t="s">
        <v>19916</v>
      </c>
      <c r="C613" s="184" t="s">
        <v>1</v>
      </c>
      <c r="D613" s="185">
        <v>235.34</v>
      </c>
      <c r="E613" s="529"/>
    </row>
    <row r="614" spans="1:5" ht="28.5">
      <c r="A614" s="465">
        <v>43199</v>
      </c>
      <c r="B614" s="465" t="s">
        <v>19917</v>
      </c>
      <c r="C614" s="184" t="s">
        <v>1</v>
      </c>
      <c r="D614" s="185">
        <v>151.66</v>
      </c>
      <c r="E614" s="529"/>
    </row>
    <row r="615" spans="1:5" ht="15">
      <c r="A615" s="464">
        <v>432</v>
      </c>
      <c r="B615" s="551" t="s">
        <v>19906</v>
      </c>
      <c r="C615" s="552"/>
      <c r="D615" s="552"/>
      <c r="E615" s="553"/>
    </row>
    <row r="616" spans="1:5" ht="28.5">
      <c r="A616" s="465">
        <v>43204</v>
      </c>
      <c r="B616" s="465" t="s">
        <v>19918</v>
      </c>
      <c r="C616" s="184" t="s">
        <v>1</v>
      </c>
      <c r="D616" s="185">
        <v>100.25</v>
      </c>
      <c r="E616" s="529"/>
    </row>
    <row r="617" spans="1:5" ht="28.5">
      <c r="A617" s="465">
        <v>43205</v>
      </c>
      <c r="B617" s="465" t="s">
        <v>19919</v>
      </c>
      <c r="C617" s="184" t="s">
        <v>1</v>
      </c>
      <c r="D617" s="185">
        <v>2.95</v>
      </c>
      <c r="E617" s="529"/>
    </row>
    <row r="618" spans="1:5" ht="28.5">
      <c r="A618" s="465">
        <v>43206</v>
      </c>
      <c r="B618" s="465" t="s">
        <v>19920</v>
      </c>
      <c r="C618" s="184" t="s">
        <v>1</v>
      </c>
      <c r="D618" s="185">
        <v>4.38</v>
      </c>
      <c r="E618" s="529"/>
    </row>
    <row r="619" spans="1:5" ht="28.5">
      <c r="A619" s="465">
        <v>43236</v>
      </c>
      <c r="B619" s="465" t="s">
        <v>19921</v>
      </c>
      <c r="C619" s="184" t="s">
        <v>1</v>
      </c>
      <c r="D619" s="185">
        <v>120.94</v>
      </c>
      <c r="E619" s="529"/>
    </row>
    <row r="620" spans="1:5">
      <c r="A620" s="465">
        <v>43243</v>
      </c>
      <c r="B620" s="465" t="s">
        <v>19922</v>
      </c>
      <c r="C620" s="184" t="s">
        <v>3</v>
      </c>
      <c r="D620" s="185">
        <v>107.11</v>
      </c>
      <c r="E620" s="529"/>
    </row>
    <row r="621" spans="1:5" ht="28.5">
      <c r="A621" s="465">
        <v>43253</v>
      </c>
      <c r="B621" s="465" t="s">
        <v>19923</v>
      </c>
      <c r="C621" s="184" t="s">
        <v>1</v>
      </c>
      <c r="D621" s="185">
        <v>327.22000000000003</v>
      </c>
      <c r="E621" s="529"/>
    </row>
    <row r="622" spans="1:5">
      <c r="A622" s="465">
        <v>43287</v>
      </c>
      <c r="B622" s="465" t="s">
        <v>19924</v>
      </c>
      <c r="C622" s="184" t="s">
        <v>1</v>
      </c>
      <c r="D622" s="185">
        <v>5.28</v>
      </c>
      <c r="E622" s="529"/>
    </row>
    <row r="623" spans="1:5" ht="15">
      <c r="A623" s="464">
        <v>433</v>
      </c>
      <c r="B623" s="551" t="s">
        <v>19925</v>
      </c>
      <c r="C623" s="552"/>
      <c r="D623" s="552"/>
      <c r="E623" s="553"/>
    </row>
    <row r="624" spans="1:5" ht="28.5">
      <c r="A624" s="465">
        <v>43303</v>
      </c>
      <c r="B624" s="465" t="s">
        <v>21342</v>
      </c>
      <c r="C624" s="184" t="s">
        <v>1</v>
      </c>
      <c r="D624" s="185">
        <v>1.56</v>
      </c>
      <c r="E624" s="529"/>
    </row>
    <row r="625" spans="1:5" ht="28.5">
      <c r="A625" s="465">
        <v>43304</v>
      </c>
      <c r="B625" s="465" t="s">
        <v>21343</v>
      </c>
      <c r="C625" s="184" t="s">
        <v>1</v>
      </c>
      <c r="D625" s="185">
        <v>2.5299999999999998</v>
      </c>
      <c r="E625" s="529"/>
    </row>
    <row r="626" spans="1:5" ht="28.5">
      <c r="A626" s="465">
        <v>43305</v>
      </c>
      <c r="B626" s="465" t="s">
        <v>21344</v>
      </c>
      <c r="C626" s="184" t="s">
        <v>1</v>
      </c>
      <c r="D626" s="185">
        <v>4.12</v>
      </c>
      <c r="E626" s="529"/>
    </row>
    <row r="627" spans="1:5" ht="28.5">
      <c r="A627" s="465">
        <v>43306</v>
      </c>
      <c r="B627" s="465" t="s">
        <v>21345</v>
      </c>
      <c r="C627" s="184" t="s">
        <v>1</v>
      </c>
      <c r="D627" s="185">
        <v>5.7</v>
      </c>
      <c r="E627" s="529"/>
    </row>
    <row r="628" spans="1:5">
      <c r="A628" s="465">
        <v>43387</v>
      </c>
      <c r="B628" s="465" t="s">
        <v>19926</v>
      </c>
      <c r="C628" s="184" t="s">
        <v>1</v>
      </c>
      <c r="D628" s="185">
        <v>14.37</v>
      </c>
      <c r="E628" s="529"/>
    </row>
    <row r="629" spans="1:5" ht="15">
      <c r="A629" s="464">
        <v>434</v>
      </c>
      <c r="B629" s="551" t="s">
        <v>19927</v>
      </c>
      <c r="C629" s="552"/>
      <c r="D629" s="552"/>
      <c r="E629" s="553"/>
    </row>
    <row r="630" spans="1:5" ht="28.5">
      <c r="A630" s="465">
        <v>43406</v>
      </c>
      <c r="B630" s="465" t="s">
        <v>20710</v>
      </c>
      <c r="C630" s="184" t="s">
        <v>1</v>
      </c>
      <c r="D630" s="185">
        <v>6.29</v>
      </c>
      <c r="E630" s="529"/>
    </row>
    <row r="631" spans="1:5" ht="28.5">
      <c r="A631" s="465">
        <v>43412</v>
      </c>
      <c r="B631" s="465" t="s">
        <v>21346</v>
      </c>
      <c r="C631" s="184" t="s">
        <v>1</v>
      </c>
      <c r="D631" s="185">
        <v>10.66</v>
      </c>
      <c r="E631" s="529"/>
    </row>
    <row r="632" spans="1:5" ht="28.5">
      <c r="A632" s="465">
        <v>43413</v>
      </c>
      <c r="B632" s="465" t="s">
        <v>21347</v>
      </c>
      <c r="C632" s="184" t="s">
        <v>1</v>
      </c>
      <c r="D632" s="185">
        <v>16.690000000000001</v>
      </c>
      <c r="E632" s="529"/>
    </row>
    <row r="633" spans="1:5" ht="28.5">
      <c r="A633" s="465">
        <v>43421</v>
      </c>
      <c r="B633" s="465" t="s">
        <v>21348</v>
      </c>
      <c r="C633" s="184" t="s">
        <v>1</v>
      </c>
      <c r="D633" s="185">
        <v>26.02</v>
      </c>
      <c r="E633" s="529"/>
    </row>
    <row r="634" spans="1:5">
      <c r="A634" s="465">
        <v>43441</v>
      </c>
      <c r="B634" s="465" t="s">
        <v>19928</v>
      </c>
      <c r="C634" s="184" t="s">
        <v>1</v>
      </c>
      <c r="D634" s="185">
        <v>1.78</v>
      </c>
      <c r="E634" s="529"/>
    </row>
    <row r="635" spans="1:5" ht="28.5">
      <c r="A635" s="465">
        <v>43496</v>
      </c>
      <c r="B635" s="465" t="s">
        <v>20711</v>
      </c>
      <c r="C635" s="184" t="s">
        <v>1</v>
      </c>
      <c r="D635" s="185">
        <v>8.93</v>
      </c>
      <c r="E635" s="529"/>
    </row>
    <row r="636" spans="1:5" ht="15">
      <c r="A636" s="464">
        <v>437</v>
      </c>
      <c r="B636" s="551" t="s">
        <v>19645</v>
      </c>
      <c r="C636" s="552"/>
      <c r="D636" s="552"/>
      <c r="E636" s="553"/>
    </row>
    <row r="637" spans="1:5" ht="28.5">
      <c r="A637" s="465">
        <v>43702</v>
      </c>
      <c r="B637" s="465" t="s">
        <v>21349</v>
      </c>
      <c r="C637" s="184" t="s">
        <v>2</v>
      </c>
      <c r="D637" s="185">
        <v>7.05</v>
      </c>
      <c r="E637" s="529"/>
    </row>
    <row r="638" spans="1:5">
      <c r="A638" s="465">
        <v>43792</v>
      </c>
      <c r="B638" s="465" t="s">
        <v>19929</v>
      </c>
      <c r="C638" s="184" t="s">
        <v>2</v>
      </c>
      <c r="D638" s="185">
        <v>3.57</v>
      </c>
      <c r="E638" s="529"/>
    </row>
    <row r="639" spans="1:5">
      <c r="A639" s="465">
        <v>43795</v>
      </c>
      <c r="B639" s="465" t="s">
        <v>19930</v>
      </c>
      <c r="C639" s="184" t="s">
        <v>2</v>
      </c>
      <c r="D639" s="185">
        <v>3.44</v>
      </c>
      <c r="E639" s="529"/>
    </row>
    <row r="640" spans="1:5" ht="15">
      <c r="A640" s="464">
        <v>438</v>
      </c>
      <c r="B640" s="551" t="s">
        <v>19845</v>
      </c>
      <c r="C640" s="552"/>
      <c r="D640" s="552"/>
      <c r="E640" s="553"/>
    </row>
    <row r="641" spans="1:5" ht="28.5">
      <c r="A641" s="465">
        <v>43807</v>
      </c>
      <c r="B641" s="465" t="s">
        <v>19931</v>
      </c>
      <c r="C641" s="184" t="s">
        <v>2</v>
      </c>
      <c r="D641" s="185">
        <v>817.53</v>
      </c>
      <c r="E641" s="529"/>
    </row>
    <row r="642" spans="1:5">
      <c r="A642" s="465">
        <v>43835</v>
      </c>
      <c r="B642" s="465" t="s">
        <v>19932</v>
      </c>
      <c r="C642" s="184" t="s">
        <v>2</v>
      </c>
      <c r="D642" s="185">
        <v>98.26</v>
      </c>
      <c r="E642" s="529"/>
    </row>
    <row r="643" spans="1:5" ht="28.5">
      <c r="A643" s="465">
        <v>43836</v>
      </c>
      <c r="B643" s="465" t="s">
        <v>19933</v>
      </c>
      <c r="C643" s="184" t="s">
        <v>2</v>
      </c>
      <c r="D643" s="185">
        <v>519.66999999999996</v>
      </c>
      <c r="E643" s="529"/>
    </row>
    <row r="644" spans="1:5" ht="28.5">
      <c r="A644" s="465">
        <v>43837</v>
      </c>
      <c r="B644" s="465" t="s">
        <v>19934</v>
      </c>
      <c r="C644" s="184" t="s">
        <v>2</v>
      </c>
      <c r="D644" s="185">
        <v>762.2</v>
      </c>
      <c r="E644" s="529"/>
    </row>
    <row r="645" spans="1:5" ht="28.5">
      <c r="A645" s="465">
        <v>43838</v>
      </c>
      <c r="B645" s="465" t="s">
        <v>19935</v>
      </c>
      <c r="C645" s="184" t="s">
        <v>2</v>
      </c>
      <c r="D645" s="185">
        <v>762.2</v>
      </c>
      <c r="E645" s="529"/>
    </row>
    <row r="646" spans="1:5" ht="15">
      <c r="A646" s="464">
        <v>440</v>
      </c>
      <c r="B646" s="551" t="s">
        <v>19936</v>
      </c>
      <c r="C646" s="552"/>
      <c r="D646" s="552"/>
      <c r="E646" s="553"/>
    </row>
    <row r="647" spans="1:5">
      <c r="A647" s="465">
        <v>44014</v>
      </c>
      <c r="B647" s="465" t="s">
        <v>20802</v>
      </c>
      <c r="C647" s="184" t="s">
        <v>2</v>
      </c>
      <c r="D647" s="185">
        <v>84.94</v>
      </c>
      <c r="E647" s="529"/>
    </row>
    <row r="648" spans="1:5">
      <c r="A648" s="465">
        <v>44034</v>
      </c>
      <c r="B648" s="465" t="s">
        <v>20803</v>
      </c>
      <c r="C648" s="184" t="s">
        <v>2</v>
      </c>
      <c r="D648" s="185">
        <v>84.94</v>
      </c>
      <c r="E648" s="529"/>
    </row>
    <row r="649" spans="1:5">
      <c r="A649" s="465">
        <v>44059</v>
      </c>
      <c r="B649" s="465" t="s">
        <v>19937</v>
      </c>
      <c r="C649" s="184" t="s">
        <v>2</v>
      </c>
      <c r="D649" s="185">
        <v>84.94</v>
      </c>
      <c r="E649" s="529"/>
    </row>
    <row r="650" spans="1:5">
      <c r="A650" s="465">
        <v>44097</v>
      </c>
      <c r="B650" s="465" t="s">
        <v>20804</v>
      </c>
      <c r="C650" s="184" t="s">
        <v>2</v>
      </c>
      <c r="D650" s="185">
        <v>102.82</v>
      </c>
      <c r="E650" s="529"/>
    </row>
    <row r="651" spans="1:5" ht="15">
      <c r="A651" s="464">
        <v>441</v>
      </c>
      <c r="B651" s="551" t="s">
        <v>19938</v>
      </c>
      <c r="C651" s="552"/>
      <c r="D651" s="552"/>
      <c r="E651" s="553"/>
    </row>
    <row r="652" spans="1:5">
      <c r="A652" s="465">
        <v>44112</v>
      </c>
      <c r="B652" s="465" t="s">
        <v>20805</v>
      </c>
      <c r="C652" s="184" t="s">
        <v>2</v>
      </c>
      <c r="D652" s="185">
        <v>102.82</v>
      </c>
      <c r="E652" s="529"/>
    </row>
    <row r="653" spans="1:5">
      <c r="A653" s="465">
        <v>44128</v>
      </c>
      <c r="B653" s="465" t="s">
        <v>19939</v>
      </c>
      <c r="C653" s="184" t="s">
        <v>2</v>
      </c>
      <c r="D653" s="185">
        <v>102.82</v>
      </c>
      <c r="E653" s="529"/>
    </row>
    <row r="654" spans="1:5" ht="15">
      <c r="A654" s="464">
        <v>444</v>
      </c>
      <c r="B654" s="551" t="s">
        <v>19940</v>
      </c>
      <c r="C654" s="552"/>
      <c r="D654" s="552"/>
      <c r="E654" s="553"/>
    </row>
    <row r="655" spans="1:5" ht="28.5">
      <c r="A655" s="465">
        <v>44481</v>
      </c>
      <c r="B655" s="465" t="s">
        <v>20806</v>
      </c>
      <c r="C655" s="184" t="s">
        <v>2</v>
      </c>
      <c r="D655" s="186">
        <v>1107.1300000000001</v>
      </c>
      <c r="E655" s="529"/>
    </row>
    <row r="656" spans="1:5" ht="15">
      <c r="A656" s="464">
        <v>445</v>
      </c>
      <c r="B656" s="551" t="s">
        <v>19941</v>
      </c>
      <c r="C656" s="552"/>
      <c r="D656" s="552"/>
      <c r="E656" s="553"/>
    </row>
    <row r="657" spans="1:5" ht="28.5">
      <c r="A657" s="465">
        <v>44561</v>
      </c>
      <c r="B657" s="465" t="s">
        <v>19942</v>
      </c>
      <c r="C657" s="184" t="s">
        <v>2</v>
      </c>
      <c r="D657" s="185">
        <v>347.41</v>
      </c>
      <c r="E657" s="529"/>
    </row>
    <row r="658" spans="1:5">
      <c r="A658" s="465">
        <v>44562</v>
      </c>
      <c r="B658" s="465" t="s">
        <v>19943</v>
      </c>
      <c r="C658" s="184" t="s">
        <v>2</v>
      </c>
      <c r="D658" s="185">
        <v>191.22</v>
      </c>
      <c r="E658" s="529"/>
    </row>
    <row r="659" spans="1:5" ht="28.5">
      <c r="A659" s="465">
        <v>44582</v>
      </c>
      <c r="B659" s="465" t="s">
        <v>19944</v>
      </c>
      <c r="C659" s="184" t="s">
        <v>2</v>
      </c>
      <c r="D659" s="185">
        <v>349.5</v>
      </c>
      <c r="E659" s="529"/>
    </row>
    <row r="660" spans="1:5" ht="15">
      <c r="A660" s="464">
        <v>446</v>
      </c>
      <c r="B660" s="551" t="s">
        <v>19940</v>
      </c>
      <c r="C660" s="552"/>
      <c r="D660" s="552"/>
      <c r="E660" s="553"/>
    </row>
    <row r="661" spans="1:5">
      <c r="A661" s="465">
        <v>44624</v>
      </c>
      <c r="B661" s="465" t="s">
        <v>19945</v>
      </c>
      <c r="C661" s="184" t="s">
        <v>2</v>
      </c>
      <c r="D661" s="185">
        <v>124.05</v>
      </c>
      <c r="E661" s="529"/>
    </row>
    <row r="662" spans="1:5" ht="28.5">
      <c r="A662" s="465">
        <v>44659</v>
      </c>
      <c r="B662" s="465" t="s">
        <v>19946</v>
      </c>
      <c r="C662" s="184" t="s">
        <v>2</v>
      </c>
      <c r="D662" s="185">
        <v>10.6</v>
      </c>
      <c r="E662" s="529"/>
    </row>
    <row r="663" spans="1:5" ht="28.5">
      <c r="A663" s="465">
        <v>44660</v>
      </c>
      <c r="B663" s="465" t="s">
        <v>19947</v>
      </c>
      <c r="C663" s="184" t="s">
        <v>2</v>
      </c>
      <c r="D663" s="185">
        <v>10.6</v>
      </c>
      <c r="E663" s="529"/>
    </row>
    <row r="664" spans="1:5" ht="28.5">
      <c r="A664" s="465">
        <v>44661</v>
      </c>
      <c r="B664" s="465" t="s">
        <v>19948</v>
      </c>
      <c r="C664" s="184" t="s">
        <v>2</v>
      </c>
      <c r="D664" s="185">
        <v>10.6</v>
      </c>
      <c r="E664" s="529"/>
    </row>
    <row r="665" spans="1:5" ht="28.5">
      <c r="A665" s="465">
        <v>44662</v>
      </c>
      <c r="B665" s="465" t="s">
        <v>19949</v>
      </c>
      <c r="C665" s="184" t="s">
        <v>2</v>
      </c>
      <c r="D665" s="185">
        <v>10.6</v>
      </c>
      <c r="E665" s="529"/>
    </row>
    <row r="666" spans="1:5" ht="28.5">
      <c r="A666" s="465">
        <v>44663</v>
      </c>
      <c r="B666" s="465" t="s">
        <v>19950</v>
      </c>
      <c r="C666" s="184" t="s">
        <v>2</v>
      </c>
      <c r="D666" s="185">
        <v>13.19</v>
      </c>
      <c r="E666" s="529"/>
    </row>
    <row r="667" spans="1:5">
      <c r="A667" s="465">
        <v>44664</v>
      </c>
      <c r="B667" s="465" t="s">
        <v>19951</v>
      </c>
      <c r="C667" s="184" t="s">
        <v>2</v>
      </c>
      <c r="D667" s="185">
        <v>40.799999999999997</v>
      </c>
      <c r="E667" s="529"/>
    </row>
    <row r="668" spans="1:5">
      <c r="A668" s="465">
        <v>44665</v>
      </c>
      <c r="B668" s="465" t="s">
        <v>19952</v>
      </c>
      <c r="C668" s="184" t="s">
        <v>2</v>
      </c>
      <c r="D668" s="185">
        <v>40.799999999999997</v>
      </c>
      <c r="E668" s="529"/>
    </row>
    <row r="669" spans="1:5">
      <c r="A669" s="465">
        <v>44666</v>
      </c>
      <c r="B669" s="465" t="s">
        <v>19953</v>
      </c>
      <c r="C669" s="184" t="s">
        <v>2</v>
      </c>
      <c r="D669" s="185">
        <v>40.799999999999997</v>
      </c>
      <c r="E669" s="529"/>
    </row>
    <row r="670" spans="1:5">
      <c r="A670" s="465">
        <v>44667</v>
      </c>
      <c r="B670" s="465" t="s">
        <v>19954</v>
      </c>
      <c r="C670" s="184" t="s">
        <v>2</v>
      </c>
      <c r="D670" s="185">
        <v>40.799999999999997</v>
      </c>
      <c r="E670" s="529"/>
    </row>
    <row r="671" spans="1:5">
      <c r="A671" s="465">
        <v>44668</v>
      </c>
      <c r="B671" s="465" t="s">
        <v>19955</v>
      </c>
      <c r="C671" s="184" t="s">
        <v>2</v>
      </c>
      <c r="D671" s="185">
        <v>45.1</v>
      </c>
      <c r="E671" s="529"/>
    </row>
    <row r="672" spans="1:5">
      <c r="A672" s="465">
        <v>44669</v>
      </c>
      <c r="B672" s="465" t="s">
        <v>19956</v>
      </c>
      <c r="C672" s="184" t="s">
        <v>2</v>
      </c>
      <c r="D672" s="185">
        <v>45.1</v>
      </c>
      <c r="E672" s="529"/>
    </row>
    <row r="673" spans="1:5">
      <c r="A673" s="465">
        <v>44670</v>
      </c>
      <c r="B673" s="465" t="s">
        <v>19957</v>
      </c>
      <c r="C673" s="184" t="s">
        <v>2</v>
      </c>
      <c r="D673" s="185">
        <v>55.05</v>
      </c>
      <c r="E673" s="529"/>
    </row>
    <row r="674" spans="1:5">
      <c r="A674" s="465">
        <v>44671</v>
      </c>
      <c r="B674" s="465" t="s">
        <v>19958</v>
      </c>
      <c r="C674" s="184" t="s">
        <v>2</v>
      </c>
      <c r="D674" s="185">
        <v>55.05</v>
      </c>
      <c r="E674" s="529"/>
    </row>
    <row r="675" spans="1:5">
      <c r="A675" s="465">
        <v>44672</v>
      </c>
      <c r="B675" s="465" t="s">
        <v>19959</v>
      </c>
      <c r="C675" s="184" t="s">
        <v>2</v>
      </c>
      <c r="D675" s="185">
        <v>55.05</v>
      </c>
      <c r="E675" s="529"/>
    </row>
    <row r="676" spans="1:5">
      <c r="A676" s="465">
        <v>44673</v>
      </c>
      <c r="B676" s="465" t="s">
        <v>19960</v>
      </c>
      <c r="C676" s="184" t="s">
        <v>2</v>
      </c>
      <c r="D676" s="185">
        <v>55.05</v>
      </c>
      <c r="E676" s="529"/>
    </row>
    <row r="677" spans="1:5">
      <c r="A677" s="465">
        <v>44674</v>
      </c>
      <c r="B677" s="465" t="s">
        <v>19961</v>
      </c>
      <c r="C677" s="184" t="s">
        <v>2</v>
      </c>
      <c r="D677" s="185">
        <v>57.07</v>
      </c>
      <c r="E677" s="529"/>
    </row>
    <row r="678" spans="1:5">
      <c r="A678" s="465">
        <v>44675</v>
      </c>
      <c r="B678" s="465" t="s">
        <v>19962</v>
      </c>
      <c r="C678" s="184" t="s">
        <v>2</v>
      </c>
      <c r="D678" s="185">
        <v>57.07</v>
      </c>
      <c r="E678" s="529"/>
    </row>
    <row r="679" spans="1:5">
      <c r="A679" s="465">
        <v>44676</v>
      </c>
      <c r="B679" s="465" t="s">
        <v>19963</v>
      </c>
      <c r="C679" s="184" t="s">
        <v>2</v>
      </c>
      <c r="D679" s="185">
        <v>132.13999999999999</v>
      </c>
      <c r="E679" s="529"/>
    </row>
    <row r="680" spans="1:5">
      <c r="A680" s="465">
        <v>44680</v>
      </c>
      <c r="B680" s="465" t="s">
        <v>19964</v>
      </c>
      <c r="C680" s="184" t="s">
        <v>2</v>
      </c>
      <c r="D680" s="185">
        <v>115.05</v>
      </c>
      <c r="E680" s="529"/>
    </row>
    <row r="681" spans="1:5" ht="15">
      <c r="A681" s="464">
        <v>447</v>
      </c>
      <c r="B681" s="551" t="s">
        <v>19940</v>
      </c>
      <c r="C681" s="552"/>
      <c r="D681" s="552"/>
      <c r="E681" s="553"/>
    </row>
    <row r="682" spans="1:5">
      <c r="A682" s="465">
        <v>44711</v>
      </c>
      <c r="B682" s="465" t="s">
        <v>19965</v>
      </c>
      <c r="C682" s="184" t="s">
        <v>2</v>
      </c>
      <c r="D682" s="185">
        <v>191.22</v>
      </c>
      <c r="E682" s="529"/>
    </row>
    <row r="683" spans="1:5">
      <c r="A683" s="465">
        <v>44712</v>
      </c>
      <c r="B683" s="465" t="s">
        <v>19966</v>
      </c>
      <c r="C683" s="184" t="s">
        <v>2</v>
      </c>
      <c r="D683" s="185">
        <v>64.75</v>
      </c>
      <c r="E683" s="529"/>
    </row>
    <row r="684" spans="1:5" ht="28.5">
      <c r="A684" s="465">
        <v>44715</v>
      </c>
      <c r="B684" s="465" t="s">
        <v>19967</v>
      </c>
      <c r="C684" s="184" t="s">
        <v>2</v>
      </c>
      <c r="D684" s="185">
        <v>10.6</v>
      </c>
      <c r="E684" s="529"/>
    </row>
    <row r="685" spans="1:5">
      <c r="A685" s="465">
        <v>44734</v>
      </c>
      <c r="B685" s="465" t="s">
        <v>19968</v>
      </c>
      <c r="C685" s="184" t="s">
        <v>2</v>
      </c>
      <c r="D685" s="185">
        <v>201.62</v>
      </c>
      <c r="E685" s="529"/>
    </row>
    <row r="686" spans="1:5" ht="28.5">
      <c r="A686" s="465">
        <v>44740</v>
      </c>
      <c r="B686" s="465" t="s">
        <v>19969</v>
      </c>
      <c r="C686" s="184" t="s">
        <v>2</v>
      </c>
      <c r="D686" s="185">
        <v>16.350000000000001</v>
      </c>
      <c r="E686" s="529"/>
    </row>
    <row r="687" spans="1:5">
      <c r="A687" s="465">
        <v>44760</v>
      </c>
      <c r="B687" s="465" t="s">
        <v>19970</v>
      </c>
      <c r="C687" s="184" t="s">
        <v>2</v>
      </c>
      <c r="D687" s="185">
        <v>31.32</v>
      </c>
      <c r="E687" s="529"/>
    </row>
    <row r="688" spans="1:5" ht="28.5">
      <c r="A688" s="465">
        <v>44781</v>
      </c>
      <c r="B688" s="465" t="s">
        <v>19971</v>
      </c>
      <c r="C688" s="184" t="s">
        <v>2</v>
      </c>
      <c r="D688" s="185">
        <v>13.19</v>
      </c>
      <c r="E688" s="529"/>
    </row>
    <row r="689" spans="1:5" ht="28.5">
      <c r="A689" s="465">
        <v>44793</v>
      </c>
      <c r="B689" s="465" t="s">
        <v>20807</v>
      </c>
      <c r="C689" s="184" t="s">
        <v>2</v>
      </c>
      <c r="D689" s="185">
        <v>468.06</v>
      </c>
      <c r="E689" s="529"/>
    </row>
    <row r="690" spans="1:5" ht="15">
      <c r="A690" s="464">
        <v>448</v>
      </c>
      <c r="B690" s="551" t="s">
        <v>19940</v>
      </c>
      <c r="C690" s="552"/>
      <c r="D690" s="552"/>
      <c r="E690" s="553"/>
    </row>
    <row r="691" spans="1:5" ht="28.5">
      <c r="A691" s="465">
        <v>44805</v>
      </c>
      <c r="B691" s="465" t="s">
        <v>20808</v>
      </c>
      <c r="C691" s="184" t="s">
        <v>2</v>
      </c>
      <c r="D691" s="185">
        <v>463.19</v>
      </c>
      <c r="E691" s="529"/>
    </row>
    <row r="692" spans="1:5">
      <c r="A692" s="465">
        <v>44808</v>
      </c>
      <c r="B692" s="465" t="s">
        <v>19972</v>
      </c>
      <c r="C692" s="184" t="s">
        <v>2</v>
      </c>
      <c r="D692" s="185">
        <v>31.32</v>
      </c>
      <c r="E692" s="529"/>
    </row>
    <row r="693" spans="1:5" ht="28.5">
      <c r="A693" s="465">
        <v>44833</v>
      </c>
      <c r="B693" s="465" t="s">
        <v>19973</v>
      </c>
      <c r="C693" s="184" t="s">
        <v>2</v>
      </c>
      <c r="D693" s="185">
        <v>23.88</v>
      </c>
      <c r="E693" s="529"/>
    </row>
    <row r="694" spans="1:5" ht="28.5">
      <c r="A694" s="465">
        <v>44851</v>
      </c>
      <c r="B694" s="465" t="s">
        <v>19974</v>
      </c>
      <c r="C694" s="184" t="s">
        <v>2</v>
      </c>
      <c r="D694" s="185">
        <v>29.13</v>
      </c>
      <c r="E694" s="529"/>
    </row>
    <row r="695" spans="1:5">
      <c r="A695" s="465">
        <v>44852</v>
      </c>
      <c r="B695" s="465" t="s">
        <v>19975</v>
      </c>
      <c r="C695" s="184" t="s">
        <v>2</v>
      </c>
      <c r="D695" s="185">
        <v>58.94</v>
      </c>
      <c r="E695" s="529"/>
    </row>
    <row r="696" spans="1:5">
      <c r="A696" s="465">
        <v>44871</v>
      </c>
      <c r="B696" s="465" t="s">
        <v>19976</v>
      </c>
      <c r="C696" s="184" t="s">
        <v>2</v>
      </c>
      <c r="D696" s="185">
        <v>82.03</v>
      </c>
      <c r="E696" s="529"/>
    </row>
    <row r="697" spans="1:5" ht="15">
      <c r="A697" s="464">
        <v>449</v>
      </c>
      <c r="B697" s="551" t="s">
        <v>19977</v>
      </c>
      <c r="C697" s="552"/>
      <c r="D697" s="552"/>
      <c r="E697" s="553"/>
    </row>
    <row r="698" spans="1:5">
      <c r="A698" s="465">
        <v>44905</v>
      </c>
      <c r="B698" s="465" t="s">
        <v>19978</v>
      </c>
      <c r="C698" s="184" t="s">
        <v>2</v>
      </c>
      <c r="D698" s="185">
        <v>95.95</v>
      </c>
      <c r="E698" s="529"/>
    </row>
    <row r="699" spans="1:5" ht="28.5">
      <c r="A699" s="465">
        <v>44924</v>
      </c>
      <c r="B699" s="465" t="s">
        <v>19979</v>
      </c>
      <c r="C699" s="184" t="s">
        <v>2</v>
      </c>
      <c r="D699" s="185">
        <v>468.8</v>
      </c>
      <c r="E699" s="529"/>
    </row>
    <row r="700" spans="1:5">
      <c r="A700" s="465">
        <v>44951</v>
      </c>
      <c r="B700" s="465" t="s">
        <v>19980</v>
      </c>
      <c r="C700" s="184" t="s">
        <v>2</v>
      </c>
      <c r="D700" s="185">
        <v>31.32</v>
      </c>
      <c r="E700" s="529"/>
    </row>
    <row r="701" spans="1:5">
      <c r="A701" s="465">
        <v>44960</v>
      </c>
      <c r="B701" s="465" t="s">
        <v>19981</v>
      </c>
      <c r="C701" s="184" t="s">
        <v>2</v>
      </c>
      <c r="D701" s="185">
        <v>452.07</v>
      </c>
      <c r="E701" s="529"/>
    </row>
    <row r="702" spans="1:5" ht="15">
      <c r="A702" s="464">
        <v>450</v>
      </c>
      <c r="B702" s="551" t="s">
        <v>19888</v>
      </c>
      <c r="C702" s="552"/>
      <c r="D702" s="552"/>
      <c r="E702" s="553"/>
    </row>
    <row r="703" spans="1:5">
      <c r="A703" s="465">
        <v>45001</v>
      </c>
      <c r="B703" s="465" t="s">
        <v>19982</v>
      </c>
      <c r="C703" s="184" t="s">
        <v>2</v>
      </c>
      <c r="D703" s="185">
        <v>31.74</v>
      </c>
      <c r="E703" s="529"/>
    </row>
    <row r="704" spans="1:5">
      <c r="A704" s="465">
        <v>45002</v>
      </c>
      <c r="B704" s="465" t="s">
        <v>19983</v>
      </c>
      <c r="C704" s="184" t="s">
        <v>2</v>
      </c>
      <c r="D704" s="185">
        <v>40.520000000000003</v>
      </c>
      <c r="E704" s="529"/>
    </row>
    <row r="705" spans="1:5">
      <c r="A705" s="465">
        <v>45003</v>
      </c>
      <c r="B705" s="465" t="s">
        <v>19984</v>
      </c>
      <c r="C705" s="184" t="s">
        <v>2</v>
      </c>
      <c r="D705" s="185">
        <v>61.83</v>
      </c>
      <c r="E705" s="529"/>
    </row>
    <row r="706" spans="1:5">
      <c r="A706" s="465">
        <v>45005</v>
      </c>
      <c r="B706" s="465" t="s">
        <v>19985</v>
      </c>
      <c r="C706" s="184" t="s">
        <v>2</v>
      </c>
      <c r="D706" s="185">
        <v>117.84</v>
      </c>
      <c r="E706" s="529"/>
    </row>
    <row r="707" spans="1:5" ht="28.5">
      <c r="A707" s="465">
        <v>45035</v>
      </c>
      <c r="B707" s="465" t="s">
        <v>19986</v>
      </c>
      <c r="C707" s="184" t="s">
        <v>2</v>
      </c>
      <c r="D707" s="185">
        <v>103.44</v>
      </c>
      <c r="E707" s="529"/>
    </row>
    <row r="708" spans="1:5" ht="28.5">
      <c r="A708" s="465">
        <v>45037</v>
      </c>
      <c r="B708" s="465" t="s">
        <v>19987</v>
      </c>
      <c r="C708" s="184" t="s">
        <v>2</v>
      </c>
      <c r="D708" s="185">
        <v>357.18</v>
      </c>
      <c r="E708" s="529"/>
    </row>
    <row r="709" spans="1:5" ht="28.5">
      <c r="A709" s="465">
        <v>45038</v>
      </c>
      <c r="B709" s="465" t="s">
        <v>19988</v>
      </c>
      <c r="C709" s="184" t="s">
        <v>2</v>
      </c>
      <c r="D709" s="185">
        <v>588.35</v>
      </c>
      <c r="E709" s="529"/>
    </row>
    <row r="710" spans="1:5" ht="28.5">
      <c r="A710" s="465">
        <v>45040</v>
      </c>
      <c r="B710" s="465" t="s">
        <v>19989</v>
      </c>
      <c r="C710" s="184" t="s">
        <v>2</v>
      </c>
      <c r="D710" s="186">
        <v>3007.23</v>
      </c>
      <c r="E710" s="529"/>
    </row>
    <row r="711" spans="1:5">
      <c r="A711" s="465">
        <v>45044</v>
      </c>
      <c r="B711" s="465" t="s">
        <v>19990</v>
      </c>
      <c r="C711" s="184" t="s">
        <v>2</v>
      </c>
      <c r="D711" s="185">
        <v>54.98</v>
      </c>
      <c r="E711" s="529"/>
    </row>
    <row r="712" spans="1:5">
      <c r="A712" s="465">
        <v>45067</v>
      </c>
      <c r="B712" s="465" t="s">
        <v>19991</v>
      </c>
      <c r="C712" s="184" t="s">
        <v>2</v>
      </c>
      <c r="D712" s="185">
        <v>35.25</v>
      </c>
      <c r="E712" s="529"/>
    </row>
    <row r="713" spans="1:5" ht="15">
      <c r="A713" s="464">
        <v>451</v>
      </c>
      <c r="B713" s="551" t="s">
        <v>19992</v>
      </c>
      <c r="C713" s="552"/>
      <c r="D713" s="552"/>
      <c r="E713" s="553"/>
    </row>
    <row r="714" spans="1:5">
      <c r="A714" s="465">
        <v>45104</v>
      </c>
      <c r="B714" s="465" t="s">
        <v>19993</v>
      </c>
      <c r="C714" s="184" t="s">
        <v>2</v>
      </c>
      <c r="D714" s="185">
        <v>2.73</v>
      </c>
      <c r="E714" s="529"/>
    </row>
    <row r="715" spans="1:5" ht="15">
      <c r="A715" s="464">
        <v>452</v>
      </c>
      <c r="B715" s="551" t="s">
        <v>19992</v>
      </c>
      <c r="C715" s="552"/>
      <c r="D715" s="552"/>
      <c r="E715" s="553"/>
    </row>
    <row r="716" spans="1:5" ht="28.5">
      <c r="A716" s="465">
        <v>45270</v>
      </c>
      <c r="B716" s="465" t="s">
        <v>19994</v>
      </c>
      <c r="C716" s="184" t="s">
        <v>2</v>
      </c>
      <c r="D716" s="185">
        <v>16.84</v>
      </c>
      <c r="E716" s="529"/>
    </row>
    <row r="717" spans="1:5" ht="15">
      <c r="A717" s="464">
        <v>454</v>
      </c>
      <c r="B717" s="551" t="s">
        <v>597</v>
      </c>
      <c r="C717" s="552"/>
      <c r="D717" s="552"/>
      <c r="E717" s="553"/>
    </row>
    <row r="718" spans="1:5">
      <c r="A718" s="465">
        <v>45442</v>
      </c>
      <c r="B718" s="465" t="s">
        <v>19995</v>
      </c>
      <c r="C718" s="184" t="s">
        <v>2</v>
      </c>
      <c r="D718" s="186">
        <v>2982.83</v>
      </c>
      <c r="E718" s="529"/>
    </row>
    <row r="719" spans="1:5" ht="28.5">
      <c r="A719" s="465">
        <v>45454</v>
      </c>
      <c r="B719" s="465" t="s">
        <v>21674</v>
      </c>
      <c r="C719" s="184" t="s">
        <v>2</v>
      </c>
      <c r="D719" s="186">
        <v>11880.42</v>
      </c>
      <c r="E719" s="529"/>
    </row>
    <row r="720" spans="1:5" ht="42.75">
      <c r="A720" s="465">
        <v>45472</v>
      </c>
      <c r="B720" s="465" t="s">
        <v>19996</v>
      </c>
      <c r="C720" s="184" t="s">
        <v>2</v>
      </c>
      <c r="D720" s="186">
        <v>3836.5</v>
      </c>
      <c r="E720" s="529"/>
    </row>
    <row r="721" spans="1:5" ht="42.75">
      <c r="A721" s="465">
        <v>45473</v>
      </c>
      <c r="B721" s="465" t="s">
        <v>19997</v>
      </c>
      <c r="C721" s="184" t="s">
        <v>2</v>
      </c>
      <c r="D721" s="186">
        <v>2245.4299999999998</v>
      </c>
      <c r="E721" s="529"/>
    </row>
    <row r="722" spans="1:5" ht="42.75">
      <c r="A722" s="465">
        <v>45484</v>
      </c>
      <c r="B722" s="465" t="s">
        <v>19998</v>
      </c>
      <c r="C722" s="184" t="s">
        <v>2</v>
      </c>
      <c r="D722" s="186">
        <v>4513.47</v>
      </c>
      <c r="E722" s="529"/>
    </row>
    <row r="723" spans="1:5" ht="15">
      <c r="A723" s="464">
        <v>455</v>
      </c>
      <c r="B723" s="551" t="s">
        <v>19999</v>
      </c>
      <c r="C723" s="552"/>
      <c r="D723" s="552"/>
      <c r="E723" s="553"/>
    </row>
    <row r="724" spans="1:5" ht="28.5">
      <c r="A724" s="465">
        <v>45501</v>
      </c>
      <c r="B724" s="465" t="s">
        <v>20000</v>
      </c>
      <c r="C724" s="184" t="s">
        <v>2</v>
      </c>
      <c r="D724" s="185">
        <v>12.81</v>
      </c>
      <c r="E724" s="529"/>
    </row>
    <row r="725" spans="1:5" ht="28.5">
      <c r="A725" s="465">
        <v>45502</v>
      </c>
      <c r="B725" s="465" t="s">
        <v>20001</v>
      </c>
      <c r="C725" s="184" t="s">
        <v>2</v>
      </c>
      <c r="D725" s="185">
        <v>20.190000000000001</v>
      </c>
      <c r="E725" s="529"/>
    </row>
    <row r="726" spans="1:5" ht="28.5">
      <c r="A726" s="465">
        <v>45505</v>
      </c>
      <c r="B726" s="465" t="s">
        <v>20002</v>
      </c>
      <c r="C726" s="184" t="s">
        <v>2</v>
      </c>
      <c r="D726" s="185">
        <v>17.440000000000001</v>
      </c>
      <c r="E726" s="529"/>
    </row>
    <row r="727" spans="1:5" ht="28.5">
      <c r="A727" s="465">
        <v>45519</v>
      </c>
      <c r="B727" s="465" t="s">
        <v>20003</v>
      </c>
      <c r="C727" s="184" t="s">
        <v>2</v>
      </c>
      <c r="D727" s="185">
        <v>30.12</v>
      </c>
      <c r="E727" s="529"/>
    </row>
    <row r="728" spans="1:5" ht="28.5">
      <c r="A728" s="465">
        <v>45520</v>
      </c>
      <c r="B728" s="465" t="s">
        <v>20004</v>
      </c>
      <c r="C728" s="184" t="s">
        <v>2</v>
      </c>
      <c r="D728" s="185">
        <v>23.54</v>
      </c>
      <c r="E728" s="529"/>
    </row>
    <row r="729" spans="1:5">
      <c r="A729" s="465">
        <v>45523</v>
      </c>
      <c r="B729" s="465" t="s">
        <v>20005</v>
      </c>
      <c r="C729" s="184" t="s">
        <v>2</v>
      </c>
      <c r="D729" s="185">
        <v>39.51</v>
      </c>
      <c r="E729" s="529"/>
    </row>
    <row r="730" spans="1:5" ht="28.5">
      <c r="A730" s="465">
        <v>45525</v>
      </c>
      <c r="B730" s="465" t="s">
        <v>21648</v>
      </c>
      <c r="C730" s="184" t="s">
        <v>2</v>
      </c>
      <c r="D730" s="185">
        <v>5.84</v>
      </c>
      <c r="E730" s="529"/>
    </row>
    <row r="731" spans="1:5" ht="28.5">
      <c r="A731" s="465">
        <v>45526</v>
      </c>
      <c r="B731" s="465" t="s">
        <v>21649</v>
      </c>
      <c r="C731" s="184" t="s">
        <v>2</v>
      </c>
      <c r="D731" s="185">
        <v>13.37</v>
      </c>
      <c r="E731" s="529"/>
    </row>
    <row r="732" spans="1:5" ht="15">
      <c r="A732" s="464">
        <v>458</v>
      </c>
      <c r="B732" s="551" t="s">
        <v>20006</v>
      </c>
      <c r="C732" s="552"/>
      <c r="D732" s="552"/>
      <c r="E732" s="553"/>
    </row>
    <row r="733" spans="1:5">
      <c r="A733" s="465">
        <v>45831</v>
      </c>
      <c r="B733" s="465" t="s">
        <v>20007</v>
      </c>
      <c r="C733" s="184" t="s">
        <v>2</v>
      </c>
      <c r="D733" s="185">
        <v>8.7200000000000006</v>
      </c>
      <c r="E733" s="529"/>
    </row>
    <row r="734" spans="1:5">
      <c r="A734" s="465">
        <v>45832</v>
      </c>
      <c r="B734" s="465" t="s">
        <v>21387</v>
      </c>
      <c r="C734" s="184" t="s">
        <v>2</v>
      </c>
      <c r="D734" s="185">
        <v>13.73</v>
      </c>
      <c r="E734" s="529"/>
    </row>
    <row r="735" spans="1:5" ht="15">
      <c r="A735" s="464">
        <v>460</v>
      </c>
      <c r="B735" s="551" t="s">
        <v>20008</v>
      </c>
      <c r="C735" s="552"/>
      <c r="D735" s="552"/>
      <c r="E735" s="553"/>
    </row>
    <row r="736" spans="1:5" ht="28.5">
      <c r="A736" s="465">
        <v>46027</v>
      </c>
      <c r="B736" s="465" t="s">
        <v>20009</v>
      </c>
      <c r="C736" s="184" t="s">
        <v>2</v>
      </c>
      <c r="D736" s="185">
        <v>28.76</v>
      </c>
      <c r="E736" s="529"/>
    </row>
    <row r="737" spans="1:5">
      <c r="A737" s="465">
        <v>46028</v>
      </c>
      <c r="B737" s="465" t="s">
        <v>20010</v>
      </c>
      <c r="C737" s="184" t="s">
        <v>2</v>
      </c>
      <c r="D737" s="185">
        <v>50.98</v>
      </c>
      <c r="E737" s="529"/>
    </row>
    <row r="738" spans="1:5" ht="15">
      <c r="A738" s="464">
        <v>465</v>
      </c>
      <c r="B738" s="551" t="s">
        <v>20011</v>
      </c>
      <c r="C738" s="552"/>
      <c r="D738" s="552"/>
      <c r="E738" s="553"/>
    </row>
    <row r="739" spans="1:5" ht="28.5">
      <c r="A739" s="465">
        <v>46504</v>
      </c>
      <c r="B739" s="465" t="s">
        <v>20012</v>
      </c>
      <c r="C739" s="184" t="s">
        <v>2</v>
      </c>
      <c r="D739" s="185">
        <v>6.42</v>
      </c>
      <c r="E739" s="529"/>
    </row>
    <row r="740" spans="1:5" ht="28.5">
      <c r="A740" s="465">
        <v>46509</v>
      </c>
      <c r="B740" s="465" t="s">
        <v>20013</v>
      </c>
      <c r="C740" s="184" t="s">
        <v>2</v>
      </c>
      <c r="D740" s="185">
        <v>10.72</v>
      </c>
      <c r="E740" s="529"/>
    </row>
    <row r="741" spans="1:5">
      <c r="A741" s="465">
        <v>46524</v>
      </c>
      <c r="B741" s="465" t="s">
        <v>20014</v>
      </c>
      <c r="C741" s="184" t="s">
        <v>2</v>
      </c>
      <c r="D741" s="185">
        <v>15.03</v>
      </c>
      <c r="E741" s="529"/>
    </row>
    <row r="742" spans="1:5">
      <c r="A742" s="465">
        <v>46525</v>
      </c>
      <c r="B742" s="465" t="s">
        <v>20015</v>
      </c>
      <c r="C742" s="184" t="s">
        <v>2</v>
      </c>
      <c r="D742" s="185">
        <v>19.46</v>
      </c>
      <c r="E742" s="529"/>
    </row>
    <row r="743" spans="1:5" ht="15">
      <c r="A743" s="464">
        <v>466</v>
      </c>
      <c r="B743" s="551" t="s">
        <v>20016</v>
      </c>
      <c r="C743" s="552"/>
      <c r="D743" s="552"/>
      <c r="E743" s="553"/>
    </row>
    <row r="744" spans="1:5" ht="28.5">
      <c r="A744" s="465">
        <v>46636</v>
      </c>
      <c r="B744" s="465" t="s">
        <v>20017</v>
      </c>
      <c r="C744" s="184" t="s">
        <v>2</v>
      </c>
      <c r="D744" s="185">
        <v>27.42</v>
      </c>
      <c r="E744" s="529"/>
    </row>
    <row r="745" spans="1:5" ht="42.75">
      <c r="A745" s="465">
        <v>46689</v>
      </c>
      <c r="B745" s="465" t="s">
        <v>20712</v>
      </c>
      <c r="C745" s="184" t="s">
        <v>2</v>
      </c>
      <c r="D745" s="185">
        <v>107.58</v>
      </c>
      <c r="E745" s="529"/>
    </row>
    <row r="746" spans="1:5" ht="15">
      <c r="A746" s="464">
        <v>469</v>
      </c>
      <c r="B746" s="551" t="s">
        <v>20018</v>
      </c>
      <c r="C746" s="552"/>
      <c r="D746" s="552"/>
      <c r="E746" s="553"/>
    </row>
    <row r="747" spans="1:5" ht="42.75">
      <c r="A747" s="465">
        <v>46947</v>
      </c>
      <c r="B747" s="465" t="s">
        <v>20019</v>
      </c>
      <c r="C747" s="184" t="s">
        <v>2</v>
      </c>
      <c r="D747" s="185">
        <v>74.709999999999994</v>
      </c>
      <c r="E747" s="529"/>
    </row>
    <row r="748" spans="1:5" ht="42.75">
      <c r="A748" s="465">
        <v>46986</v>
      </c>
      <c r="B748" s="465" t="s">
        <v>20020</v>
      </c>
      <c r="C748" s="184" t="s">
        <v>2</v>
      </c>
      <c r="D748" s="185">
        <v>106.32</v>
      </c>
      <c r="E748" s="529"/>
    </row>
    <row r="749" spans="1:5" ht="15">
      <c r="A749" s="464">
        <v>471</v>
      </c>
      <c r="B749" s="551" t="s">
        <v>20018</v>
      </c>
      <c r="C749" s="552"/>
      <c r="D749" s="552"/>
      <c r="E749" s="553"/>
    </row>
    <row r="750" spans="1:5" ht="57">
      <c r="A750" s="465">
        <v>47160</v>
      </c>
      <c r="B750" s="465" t="s">
        <v>20021</v>
      </c>
      <c r="C750" s="184" t="s">
        <v>2</v>
      </c>
      <c r="D750" s="185">
        <v>104.42</v>
      </c>
      <c r="E750" s="529"/>
    </row>
    <row r="751" spans="1:5" ht="15">
      <c r="A751" s="464">
        <v>472</v>
      </c>
      <c r="B751" s="551" t="s">
        <v>20022</v>
      </c>
      <c r="C751" s="552"/>
      <c r="D751" s="552"/>
      <c r="E751" s="553"/>
    </row>
    <row r="752" spans="1:5" ht="57">
      <c r="A752" s="465">
        <v>47270</v>
      </c>
      <c r="B752" s="465" t="s">
        <v>20023</v>
      </c>
      <c r="C752" s="184" t="s">
        <v>2</v>
      </c>
      <c r="D752" s="185">
        <v>141.44</v>
      </c>
      <c r="E752" s="529"/>
    </row>
    <row r="753" spans="1:5" ht="42.75">
      <c r="A753" s="465">
        <v>47271</v>
      </c>
      <c r="B753" s="465" t="s">
        <v>20024</v>
      </c>
      <c r="C753" s="184" t="s">
        <v>2</v>
      </c>
      <c r="D753" s="185">
        <v>72.209999999999994</v>
      </c>
      <c r="E753" s="529"/>
    </row>
    <row r="754" spans="1:5" ht="15">
      <c r="A754" s="464">
        <v>475</v>
      </c>
      <c r="B754" s="551" t="s">
        <v>20025</v>
      </c>
      <c r="C754" s="552"/>
      <c r="D754" s="552"/>
      <c r="E754" s="553"/>
    </row>
    <row r="755" spans="1:5">
      <c r="A755" s="465">
        <v>47526</v>
      </c>
      <c r="B755" s="465" t="s">
        <v>20026</v>
      </c>
      <c r="C755" s="184" t="s">
        <v>2</v>
      </c>
      <c r="D755" s="185">
        <v>161.31</v>
      </c>
      <c r="E755" s="529"/>
    </row>
    <row r="756" spans="1:5">
      <c r="A756" s="465">
        <v>47527</v>
      </c>
      <c r="B756" s="465" t="s">
        <v>20027</v>
      </c>
      <c r="C756" s="184" t="s">
        <v>2</v>
      </c>
      <c r="D756" s="186">
        <v>1025.03</v>
      </c>
      <c r="E756" s="529"/>
    </row>
    <row r="757" spans="1:5" ht="28.5">
      <c r="A757" s="465">
        <v>47530</v>
      </c>
      <c r="B757" s="465" t="s">
        <v>20028</v>
      </c>
      <c r="C757" s="184" t="s">
        <v>2</v>
      </c>
      <c r="D757" s="186">
        <v>1349.58</v>
      </c>
      <c r="E757" s="529"/>
    </row>
    <row r="758" spans="1:5" ht="28.5">
      <c r="A758" s="465">
        <v>47561</v>
      </c>
      <c r="B758" s="465" t="s">
        <v>21650</v>
      </c>
      <c r="C758" s="184" t="s">
        <v>2</v>
      </c>
      <c r="D758" s="185">
        <v>91.4</v>
      </c>
      <c r="E758" s="529"/>
    </row>
    <row r="759" spans="1:5">
      <c r="A759" s="465">
        <v>47566</v>
      </c>
      <c r="B759" s="465" t="s">
        <v>20029</v>
      </c>
      <c r="C759" s="184" t="s">
        <v>2</v>
      </c>
      <c r="D759" s="186">
        <v>2279.5300000000002</v>
      </c>
      <c r="E759" s="529"/>
    </row>
    <row r="760" spans="1:5" ht="28.5">
      <c r="A760" s="465">
        <v>47574</v>
      </c>
      <c r="B760" s="465" t="s">
        <v>20030</v>
      </c>
      <c r="C760" s="184" t="s">
        <v>2</v>
      </c>
      <c r="D760" s="186">
        <v>5421.79</v>
      </c>
      <c r="E760" s="529"/>
    </row>
    <row r="761" spans="1:5" ht="15">
      <c r="A761" s="464">
        <v>476</v>
      </c>
      <c r="B761" s="551" t="s">
        <v>20031</v>
      </c>
      <c r="C761" s="552"/>
      <c r="D761" s="552"/>
      <c r="E761" s="553"/>
    </row>
    <row r="762" spans="1:5" ht="28.5">
      <c r="A762" s="465">
        <v>47633</v>
      </c>
      <c r="B762" s="465" t="s">
        <v>20032</v>
      </c>
      <c r="C762" s="184" t="s">
        <v>2</v>
      </c>
      <c r="D762" s="186">
        <v>2003.69</v>
      </c>
      <c r="E762" s="529"/>
    </row>
    <row r="763" spans="1:5" ht="28.5">
      <c r="A763" s="465">
        <v>47634</v>
      </c>
      <c r="B763" s="465" t="s">
        <v>20033</v>
      </c>
      <c r="C763" s="184" t="s">
        <v>2</v>
      </c>
      <c r="D763" s="186">
        <v>1895.5</v>
      </c>
      <c r="E763" s="529"/>
    </row>
    <row r="764" spans="1:5" ht="15">
      <c r="A764" s="464">
        <v>477</v>
      </c>
      <c r="B764" s="551" t="s">
        <v>20031</v>
      </c>
      <c r="C764" s="552"/>
      <c r="D764" s="552"/>
      <c r="E764" s="553"/>
    </row>
    <row r="765" spans="1:5" ht="42.75">
      <c r="A765" s="465">
        <v>47724</v>
      </c>
      <c r="B765" s="465" t="s">
        <v>20034</v>
      </c>
      <c r="C765" s="184" t="s">
        <v>2</v>
      </c>
      <c r="D765" s="186">
        <v>4599.95</v>
      </c>
      <c r="E765" s="529"/>
    </row>
    <row r="766" spans="1:5" ht="42.75">
      <c r="A766" s="465">
        <v>47766</v>
      </c>
      <c r="B766" s="465" t="s">
        <v>21651</v>
      </c>
      <c r="C766" s="184" t="s">
        <v>2</v>
      </c>
      <c r="D766" s="186">
        <v>6507.06</v>
      </c>
      <c r="E766" s="529"/>
    </row>
    <row r="767" spans="1:5">
      <c r="A767" s="465">
        <v>47795</v>
      </c>
      <c r="B767" s="465" t="s">
        <v>20035</v>
      </c>
      <c r="C767" s="184" t="s">
        <v>2</v>
      </c>
      <c r="D767" s="186">
        <v>1368.03</v>
      </c>
      <c r="E767" s="529"/>
    </row>
    <row r="768" spans="1:5" ht="15">
      <c r="A768" s="464">
        <v>478</v>
      </c>
      <c r="B768" s="551" t="s">
        <v>20036</v>
      </c>
      <c r="C768" s="552"/>
      <c r="D768" s="552"/>
      <c r="E768" s="553"/>
    </row>
    <row r="769" spans="1:5" ht="42.75">
      <c r="A769" s="465">
        <v>47826</v>
      </c>
      <c r="B769" s="465" t="s">
        <v>20037</v>
      </c>
      <c r="C769" s="184" t="s">
        <v>2</v>
      </c>
      <c r="D769" s="186">
        <v>2389.12</v>
      </c>
      <c r="E769" s="529"/>
    </row>
    <row r="770" spans="1:5" ht="28.5">
      <c r="A770" s="465">
        <v>47855</v>
      </c>
      <c r="B770" s="465" t="s">
        <v>20038</v>
      </c>
      <c r="C770" s="184" t="s">
        <v>2</v>
      </c>
      <c r="D770" s="185">
        <v>71.16</v>
      </c>
      <c r="E770" s="529"/>
    </row>
    <row r="771" spans="1:5">
      <c r="A771" s="465">
        <v>47862</v>
      </c>
      <c r="B771" s="465" t="s">
        <v>20039</v>
      </c>
      <c r="C771" s="184" t="s">
        <v>2</v>
      </c>
      <c r="D771" s="185">
        <v>180.43</v>
      </c>
      <c r="E771" s="529"/>
    </row>
    <row r="772" spans="1:5" ht="28.5">
      <c r="A772" s="465">
        <v>47876</v>
      </c>
      <c r="B772" s="465" t="s">
        <v>21675</v>
      </c>
      <c r="C772" s="184" t="s">
        <v>2</v>
      </c>
      <c r="D772" s="186">
        <v>9600.77</v>
      </c>
      <c r="E772" s="529"/>
    </row>
    <row r="773" spans="1:5" ht="15">
      <c r="A773" s="464">
        <v>480</v>
      </c>
      <c r="B773" s="551" t="s">
        <v>20040</v>
      </c>
      <c r="C773" s="552"/>
      <c r="D773" s="552"/>
      <c r="E773" s="553"/>
    </row>
    <row r="774" spans="1:5" ht="28.5">
      <c r="A774" s="465">
        <v>48002</v>
      </c>
      <c r="B774" s="465" t="s">
        <v>20041</v>
      </c>
      <c r="C774" s="184" t="s">
        <v>2</v>
      </c>
      <c r="D774" s="185">
        <v>72.84</v>
      </c>
      <c r="E774" s="529"/>
    </row>
    <row r="775" spans="1:5" ht="28.5">
      <c r="A775" s="465">
        <v>48004</v>
      </c>
      <c r="B775" s="465" t="s">
        <v>20042</v>
      </c>
      <c r="C775" s="184" t="s">
        <v>2</v>
      </c>
      <c r="D775" s="185">
        <v>141.83000000000001</v>
      </c>
      <c r="E775" s="529"/>
    </row>
    <row r="776" spans="1:5" ht="28.5">
      <c r="A776" s="465">
        <v>48015</v>
      </c>
      <c r="B776" s="465" t="s">
        <v>20043</v>
      </c>
      <c r="C776" s="184" t="s">
        <v>2</v>
      </c>
      <c r="D776" s="185">
        <v>117.13</v>
      </c>
      <c r="E776" s="529"/>
    </row>
    <row r="777" spans="1:5">
      <c r="A777" s="465">
        <v>48020</v>
      </c>
      <c r="B777" s="465" t="s">
        <v>20044</v>
      </c>
      <c r="C777" s="184" t="s">
        <v>2</v>
      </c>
      <c r="D777" s="185">
        <v>12.73</v>
      </c>
      <c r="E777" s="529"/>
    </row>
    <row r="778" spans="1:5">
      <c r="A778" s="465">
        <v>48035</v>
      </c>
      <c r="B778" s="465" t="s">
        <v>20045</v>
      </c>
      <c r="C778" s="184" t="s">
        <v>2</v>
      </c>
      <c r="D778" s="185">
        <v>150.78</v>
      </c>
      <c r="E778" s="529"/>
    </row>
    <row r="779" spans="1:5">
      <c r="A779" s="465">
        <v>48036</v>
      </c>
      <c r="B779" s="465" t="s">
        <v>20046</v>
      </c>
      <c r="C779" s="184" t="s">
        <v>2</v>
      </c>
      <c r="D779" s="185">
        <v>133.66999999999999</v>
      </c>
      <c r="E779" s="529"/>
    </row>
    <row r="780" spans="1:5" ht="28.5">
      <c r="A780" s="465">
        <v>48038</v>
      </c>
      <c r="B780" s="465" t="s">
        <v>20047</v>
      </c>
      <c r="C780" s="184" t="s">
        <v>2</v>
      </c>
      <c r="D780" s="185">
        <v>16.59</v>
      </c>
      <c r="E780" s="529"/>
    </row>
    <row r="781" spans="1:5">
      <c r="A781" s="465">
        <v>48041</v>
      </c>
      <c r="B781" s="465" t="s">
        <v>20048</v>
      </c>
      <c r="C781" s="184" t="s">
        <v>2</v>
      </c>
      <c r="D781" s="185">
        <v>286.8</v>
      </c>
      <c r="E781" s="529"/>
    </row>
    <row r="782" spans="1:5">
      <c r="A782" s="465">
        <v>48051</v>
      </c>
      <c r="B782" s="465" t="s">
        <v>20049</v>
      </c>
      <c r="C782" s="184" t="s">
        <v>2</v>
      </c>
      <c r="D782" s="185">
        <v>14.76</v>
      </c>
      <c r="E782" s="529"/>
    </row>
    <row r="783" spans="1:5" ht="28.5">
      <c r="A783" s="465">
        <v>48052</v>
      </c>
      <c r="B783" s="465" t="s">
        <v>20050</v>
      </c>
      <c r="C783" s="184" t="s">
        <v>2</v>
      </c>
      <c r="D783" s="185">
        <v>4.53</v>
      </c>
      <c r="E783" s="529"/>
    </row>
    <row r="784" spans="1:5" ht="28.5">
      <c r="A784" s="465">
        <v>48053</v>
      </c>
      <c r="B784" s="465" t="s">
        <v>20051</v>
      </c>
      <c r="C784" s="184" t="s">
        <v>2</v>
      </c>
      <c r="D784" s="185">
        <v>34.4</v>
      </c>
      <c r="E784" s="529"/>
    </row>
    <row r="785" spans="1:5" ht="28.5">
      <c r="A785" s="465">
        <v>48054</v>
      </c>
      <c r="B785" s="465" t="s">
        <v>20052</v>
      </c>
      <c r="C785" s="184" t="s">
        <v>2</v>
      </c>
      <c r="D785" s="185">
        <v>8</v>
      </c>
      <c r="E785" s="529"/>
    </row>
    <row r="786" spans="1:5" ht="28.5">
      <c r="A786" s="465">
        <v>48055</v>
      </c>
      <c r="B786" s="465" t="s">
        <v>20053</v>
      </c>
      <c r="C786" s="184" t="s">
        <v>2</v>
      </c>
      <c r="D786" s="185">
        <v>24.5</v>
      </c>
      <c r="E786" s="529"/>
    </row>
    <row r="787" spans="1:5" ht="28.5">
      <c r="A787" s="465">
        <v>48056</v>
      </c>
      <c r="B787" s="465" t="s">
        <v>20054</v>
      </c>
      <c r="C787" s="184" t="s">
        <v>2</v>
      </c>
      <c r="D787" s="185">
        <v>8.4600000000000009</v>
      </c>
      <c r="E787" s="529"/>
    </row>
    <row r="788" spans="1:5" ht="28.5">
      <c r="A788" s="465">
        <v>48057</v>
      </c>
      <c r="B788" s="465" t="s">
        <v>20055</v>
      </c>
      <c r="C788" s="184" t="s">
        <v>2</v>
      </c>
      <c r="D788" s="185">
        <v>9.7899999999999991</v>
      </c>
      <c r="E788" s="529"/>
    </row>
    <row r="789" spans="1:5" ht="28.5">
      <c r="A789" s="465">
        <v>48064</v>
      </c>
      <c r="B789" s="465" t="s">
        <v>20056</v>
      </c>
      <c r="C789" s="184" t="s">
        <v>2</v>
      </c>
      <c r="D789" s="185">
        <v>19.39</v>
      </c>
      <c r="E789" s="529"/>
    </row>
    <row r="790" spans="1:5" ht="28.5">
      <c r="A790" s="465">
        <v>48067</v>
      </c>
      <c r="B790" s="465" t="s">
        <v>20057</v>
      </c>
      <c r="C790" s="184" t="s">
        <v>2</v>
      </c>
      <c r="D790" s="185">
        <v>3.05</v>
      </c>
      <c r="E790" s="529"/>
    </row>
    <row r="791" spans="1:5" ht="28.5">
      <c r="A791" s="465">
        <v>48070</v>
      </c>
      <c r="B791" s="465" t="s">
        <v>20058</v>
      </c>
      <c r="C791" s="184" t="s">
        <v>2</v>
      </c>
      <c r="D791" s="185">
        <v>1.34</v>
      </c>
      <c r="E791" s="529"/>
    </row>
    <row r="792" spans="1:5" ht="28.5">
      <c r="A792" s="465">
        <v>48085</v>
      </c>
      <c r="B792" s="465" t="s">
        <v>20059</v>
      </c>
      <c r="C792" s="184" t="s">
        <v>2</v>
      </c>
      <c r="D792" s="185">
        <v>69.930000000000007</v>
      </c>
      <c r="E792" s="529"/>
    </row>
    <row r="793" spans="1:5" ht="15">
      <c r="A793" s="464">
        <v>481</v>
      </c>
      <c r="B793" s="551" t="s">
        <v>20060</v>
      </c>
      <c r="C793" s="552"/>
      <c r="D793" s="552"/>
      <c r="E793" s="553"/>
    </row>
    <row r="794" spans="1:5" ht="28.5">
      <c r="A794" s="465">
        <v>48120</v>
      </c>
      <c r="B794" s="465" t="s">
        <v>20061</v>
      </c>
      <c r="C794" s="184" t="s">
        <v>2</v>
      </c>
      <c r="D794" s="185">
        <v>14.76</v>
      </c>
      <c r="E794" s="529"/>
    </row>
    <row r="795" spans="1:5">
      <c r="A795" s="465">
        <v>48145</v>
      </c>
      <c r="B795" s="465" t="s">
        <v>20062</v>
      </c>
      <c r="C795" s="184" t="s">
        <v>2</v>
      </c>
      <c r="D795" s="185">
        <v>8.5</v>
      </c>
      <c r="E795" s="529"/>
    </row>
    <row r="796" spans="1:5" ht="28.5">
      <c r="A796" s="465">
        <v>48146</v>
      </c>
      <c r="B796" s="465" t="s">
        <v>20063</v>
      </c>
      <c r="C796" s="184" t="s">
        <v>2</v>
      </c>
      <c r="D796" s="185">
        <v>6.29</v>
      </c>
      <c r="E796" s="529"/>
    </row>
    <row r="797" spans="1:5">
      <c r="A797" s="465">
        <v>48149</v>
      </c>
      <c r="B797" s="465" t="s">
        <v>20064</v>
      </c>
      <c r="C797" s="184" t="s">
        <v>2</v>
      </c>
      <c r="D797" s="185">
        <v>47.87</v>
      </c>
      <c r="E797" s="529"/>
    </row>
    <row r="798" spans="1:5">
      <c r="A798" s="465">
        <v>48150</v>
      </c>
      <c r="B798" s="465" t="s">
        <v>20065</v>
      </c>
      <c r="C798" s="184" t="s">
        <v>1</v>
      </c>
      <c r="D798" s="185">
        <v>52.52</v>
      </c>
      <c r="E798" s="529"/>
    </row>
    <row r="799" spans="1:5">
      <c r="A799" s="465">
        <v>48151</v>
      </c>
      <c r="B799" s="465" t="s">
        <v>20066</v>
      </c>
      <c r="C799" s="184" t="s">
        <v>1</v>
      </c>
      <c r="D799" s="185">
        <v>40.06</v>
      </c>
      <c r="E799" s="529"/>
    </row>
    <row r="800" spans="1:5">
      <c r="A800" s="465">
        <v>48152</v>
      </c>
      <c r="B800" s="465" t="s">
        <v>20067</v>
      </c>
      <c r="C800" s="184" t="s">
        <v>1</v>
      </c>
      <c r="D800" s="185">
        <v>21.38</v>
      </c>
      <c r="E800" s="529"/>
    </row>
    <row r="801" spans="1:5" ht="15">
      <c r="A801" s="464">
        <v>482</v>
      </c>
      <c r="B801" s="551" t="s">
        <v>593</v>
      </c>
      <c r="C801" s="552"/>
      <c r="D801" s="552"/>
      <c r="E801" s="553"/>
    </row>
    <row r="802" spans="1:5">
      <c r="A802" s="465">
        <v>48220</v>
      </c>
      <c r="B802" s="465" t="s">
        <v>20068</v>
      </c>
      <c r="C802" s="184" t="s">
        <v>2</v>
      </c>
      <c r="D802" s="185">
        <v>16.579999999999998</v>
      </c>
      <c r="E802" s="529"/>
    </row>
    <row r="803" spans="1:5" ht="15">
      <c r="A803" s="464">
        <v>483</v>
      </c>
      <c r="B803" s="551" t="s">
        <v>19803</v>
      </c>
      <c r="C803" s="552"/>
      <c r="D803" s="552"/>
      <c r="E803" s="553"/>
    </row>
    <row r="804" spans="1:5">
      <c r="A804" s="465">
        <v>48316</v>
      </c>
      <c r="B804" s="465" t="s">
        <v>20069</v>
      </c>
      <c r="C804" s="184" t="s">
        <v>2</v>
      </c>
      <c r="D804" s="185">
        <v>575.95000000000005</v>
      </c>
      <c r="E804" s="529"/>
    </row>
    <row r="805" spans="1:5">
      <c r="A805" s="465">
        <v>48340</v>
      </c>
      <c r="B805" s="465" t="s">
        <v>20070</v>
      </c>
      <c r="C805" s="184" t="s">
        <v>2</v>
      </c>
      <c r="D805" s="185">
        <v>32.56</v>
      </c>
      <c r="E805" s="529"/>
    </row>
    <row r="806" spans="1:5">
      <c r="A806" s="465">
        <v>48341</v>
      </c>
      <c r="B806" s="465" t="s">
        <v>20071</v>
      </c>
      <c r="C806" s="184" t="s">
        <v>2</v>
      </c>
      <c r="D806" s="185">
        <v>125.59</v>
      </c>
      <c r="E806" s="529"/>
    </row>
    <row r="807" spans="1:5" ht="28.5">
      <c r="A807" s="465">
        <v>48342</v>
      </c>
      <c r="B807" s="465" t="s">
        <v>20072</v>
      </c>
      <c r="C807" s="184" t="s">
        <v>2</v>
      </c>
      <c r="D807" s="185">
        <v>10.95</v>
      </c>
      <c r="E807" s="529"/>
    </row>
    <row r="808" spans="1:5">
      <c r="A808" s="465">
        <v>48365</v>
      </c>
      <c r="B808" s="465" t="s">
        <v>20073</v>
      </c>
      <c r="C808" s="184" t="s">
        <v>2</v>
      </c>
      <c r="D808" s="185">
        <v>7.65</v>
      </c>
      <c r="E808" s="529"/>
    </row>
    <row r="809" spans="1:5" ht="28.5">
      <c r="A809" s="465">
        <v>48390</v>
      </c>
      <c r="B809" s="465" t="s">
        <v>20074</v>
      </c>
      <c r="C809" s="184" t="s">
        <v>1</v>
      </c>
      <c r="D809" s="185">
        <v>35.19</v>
      </c>
      <c r="E809" s="529"/>
    </row>
    <row r="810" spans="1:5" ht="15">
      <c r="A810" s="464">
        <v>484</v>
      </c>
      <c r="B810" s="551" t="s">
        <v>20075</v>
      </c>
      <c r="C810" s="552"/>
      <c r="D810" s="552"/>
      <c r="E810" s="553"/>
    </row>
    <row r="811" spans="1:5" ht="28.5">
      <c r="A811" s="465">
        <v>48444</v>
      </c>
      <c r="B811" s="465" t="s">
        <v>20076</v>
      </c>
      <c r="C811" s="184" t="s">
        <v>2</v>
      </c>
      <c r="D811" s="185">
        <v>33.270000000000003</v>
      </c>
      <c r="E811" s="529"/>
    </row>
    <row r="812" spans="1:5" ht="28.5">
      <c r="A812" s="465">
        <v>48458</v>
      </c>
      <c r="B812" s="465" t="s">
        <v>20077</v>
      </c>
      <c r="C812" s="184" t="s">
        <v>2</v>
      </c>
      <c r="D812" s="185">
        <v>1.76</v>
      </c>
      <c r="E812" s="529"/>
    </row>
    <row r="813" spans="1:5">
      <c r="A813" s="465">
        <v>48474</v>
      </c>
      <c r="B813" s="465" t="s">
        <v>20078</v>
      </c>
      <c r="C813" s="184" t="s">
        <v>2</v>
      </c>
      <c r="D813" s="185">
        <v>175.86</v>
      </c>
      <c r="E813" s="529"/>
    </row>
    <row r="814" spans="1:5" ht="15">
      <c r="A814" s="464">
        <v>485</v>
      </c>
      <c r="B814" s="551" t="s">
        <v>20075</v>
      </c>
      <c r="C814" s="552"/>
      <c r="D814" s="552"/>
      <c r="E814" s="553"/>
    </row>
    <row r="815" spans="1:5" ht="28.5">
      <c r="A815" s="465">
        <v>48502</v>
      </c>
      <c r="B815" s="465" t="s">
        <v>20079</v>
      </c>
      <c r="C815" s="184" t="s">
        <v>2</v>
      </c>
      <c r="D815" s="185">
        <v>1.61</v>
      </c>
      <c r="E815" s="529"/>
    </row>
    <row r="816" spans="1:5" ht="28.5">
      <c r="A816" s="465">
        <v>48503</v>
      </c>
      <c r="B816" s="465" t="s">
        <v>20080</v>
      </c>
      <c r="C816" s="184" t="s">
        <v>2</v>
      </c>
      <c r="D816" s="185">
        <v>2.0099999999999998</v>
      </c>
      <c r="E816" s="529"/>
    </row>
    <row r="817" spans="1:5" ht="28.5">
      <c r="A817" s="465">
        <v>48505</v>
      </c>
      <c r="B817" s="465" t="s">
        <v>20081</v>
      </c>
      <c r="C817" s="184" t="s">
        <v>2</v>
      </c>
      <c r="D817" s="185">
        <v>3.63</v>
      </c>
      <c r="E817" s="529"/>
    </row>
    <row r="818" spans="1:5" ht="28.5">
      <c r="A818" s="465">
        <v>48506</v>
      </c>
      <c r="B818" s="465" t="s">
        <v>20082</v>
      </c>
      <c r="C818" s="184" t="s">
        <v>2</v>
      </c>
      <c r="D818" s="185">
        <v>6.23</v>
      </c>
      <c r="E818" s="529"/>
    </row>
    <row r="819" spans="1:5" ht="28.5">
      <c r="A819" s="465">
        <v>48508</v>
      </c>
      <c r="B819" s="465" t="s">
        <v>20083</v>
      </c>
      <c r="C819" s="184" t="s">
        <v>2</v>
      </c>
      <c r="D819" s="185">
        <v>10.5</v>
      </c>
      <c r="E819" s="529"/>
    </row>
    <row r="820" spans="1:5" ht="28.5">
      <c r="A820" s="465">
        <v>48510</v>
      </c>
      <c r="B820" s="465" t="s">
        <v>20084</v>
      </c>
      <c r="C820" s="184" t="s">
        <v>2</v>
      </c>
      <c r="D820" s="185">
        <v>14.71</v>
      </c>
      <c r="E820" s="529"/>
    </row>
    <row r="821" spans="1:5" ht="28.5">
      <c r="A821" s="465">
        <v>48512</v>
      </c>
      <c r="B821" s="465" t="s">
        <v>20085</v>
      </c>
      <c r="C821" s="184" t="s">
        <v>2</v>
      </c>
      <c r="D821" s="185">
        <v>54.72</v>
      </c>
      <c r="E821" s="529"/>
    </row>
    <row r="822" spans="1:5" ht="28.5">
      <c r="A822" s="465">
        <v>48516</v>
      </c>
      <c r="B822" s="465" t="s">
        <v>20086</v>
      </c>
      <c r="C822" s="184" t="s">
        <v>2</v>
      </c>
      <c r="D822" s="185">
        <v>0.85</v>
      </c>
      <c r="E822" s="529"/>
    </row>
    <row r="823" spans="1:5" ht="28.5">
      <c r="A823" s="465">
        <v>48517</v>
      </c>
      <c r="B823" s="465" t="s">
        <v>20087</v>
      </c>
      <c r="C823" s="184" t="s">
        <v>2</v>
      </c>
      <c r="D823" s="185">
        <v>1.73</v>
      </c>
      <c r="E823" s="529"/>
    </row>
    <row r="824" spans="1:5" ht="28.5">
      <c r="A824" s="465">
        <v>48518</v>
      </c>
      <c r="B824" s="465" t="s">
        <v>20088</v>
      </c>
      <c r="C824" s="184" t="s">
        <v>2</v>
      </c>
      <c r="D824" s="185">
        <v>1.98</v>
      </c>
      <c r="E824" s="529"/>
    </row>
    <row r="825" spans="1:5" ht="28.5">
      <c r="A825" s="465">
        <v>48519</v>
      </c>
      <c r="B825" s="465" t="s">
        <v>20089</v>
      </c>
      <c r="C825" s="184" t="s">
        <v>2</v>
      </c>
      <c r="D825" s="185">
        <v>2.39</v>
      </c>
      <c r="E825" s="529"/>
    </row>
    <row r="826" spans="1:5" ht="28.5">
      <c r="A826" s="465">
        <v>48520</v>
      </c>
      <c r="B826" s="465" t="s">
        <v>20090</v>
      </c>
      <c r="C826" s="184" t="s">
        <v>2</v>
      </c>
      <c r="D826" s="185">
        <v>3.26</v>
      </c>
      <c r="E826" s="529"/>
    </row>
    <row r="827" spans="1:5" ht="28.5">
      <c r="A827" s="465">
        <v>48522</v>
      </c>
      <c r="B827" s="465" t="s">
        <v>20091</v>
      </c>
      <c r="C827" s="184" t="s">
        <v>2</v>
      </c>
      <c r="D827" s="185">
        <v>9.65</v>
      </c>
      <c r="E827" s="529"/>
    </row>
    <row r="828" spans="1:5" ht="28.5">
      <c r="A828" s="465">
        <v>48524</v>
      </c>
      <c r="B828" s="465" t="s">
        <v>20092</v>
      </c>
      <c r="C828" s="184" t="s">
        <v>2</v>
      </c>
      <c r="D828" s="185">
        <v>14.72</v>
      </c>
      <c r="E828" s="529"/>
    </row>
    <row r="829" spans="1:5" ht="28.5">
      <c r="A829" s="465">
        <v>48525</v>
      </c>
      <c r="B829" s="465" t="s">
        <v>20093</v>
      </c>
      <c r="C829" s="184" t="s">
        <v>2</v>
      </c>
      <c r="D829" s="185">
        <v>28.08</v>
      </c>
      <c r="E829" s="529"/>
    </row>
    <row r="830" spans="1:5" ht="28.5">
      <c r="A830" s="465">
        <v>48534</v>
      </c>
      <c r="B830" s="465" t="s">
        <v>20809</v>
      </c>
      <c r="C830" s="184" t="s">
        <v>2</v>
      </c>
      <c r="D830" s="185">
        <v>0.55000000000000004</v>
      </c>
      <c r="E830" s="529"/>
    </row>
    <row r="831" spans="1:5" ht="28.5">
      <c r="A831" s="465">
        <v>48538</v>
      </c>
      <c r="B831" s="465" t="s">
        <v>20810</v>
      </c>
      <c r="C831" s="184" t="s">
        <v>2</v>
      </c>
      <c r="D831" s="185">
        <v>1.54</v>
      </c>
      <c r="E831" s="529"/>
    </row>
    <row r="832" spans="1:5">
      <c r="A832" s="465">
        <v>48553</v>
      </c>
      <c r="B832" s="465" t="s">
        <v>20094</v>
      </c>
      <c r="C832" s="184" t="s">
        <v>2</v>
      </c>
      <c r="D832" s="185">
        <v>5.81</v>
      </c>
      <c r="E832" s="529"/>
    </row>
    <row r="833" spans="1:5">
      <c r="A833" s="465">
        <v>48556</v>
      </c>
      <c r="B833" s="465" t="s">
        <v>20095</v>
      </c>
      <c r="C833" s="184" t="s">
        <v>2</v>
      </c>
      <c r="D833" s="185">
        <v>3.09</v>
      </c>
      <c r="E833" s="529"/>
    </row>
    <row r="834" spans="1:5" ht="15">
      <c r="A834" s="464">
        <v>486</v>
      </c>
      <c r="B834" s="551" t="s">
        <v>20075</v>
      </c>
      <c r="C834" s="552"/>
      <c r="D834" s="552"/>
      <c r="E834" s="553"/>
    </row>
    <row r="835" spans="1:5" ht="28.5">
      <c r="A835" s="465">
        <v>48606</v>
      </c>
      <c r="B835" s="465" t="s">
        <v>20096</v>
      </c>
      <c r="C835" s="184" t="s">
        <v>2</v>
      </c>
      <c r="D835" s="185">
        <v>7.38</v>
      </c>
      <c r="E835" s="529"/>
    </row>
    <row r="836" spans="1:5">
      <c r="A836" s="465">
        <v>48607</v>
      </c>
      <c r="B836" s="465" t="s">
        <v>20097</v>
      </c>
      <c r="C836" s="184" t="s">
        <v>2</v>
      </c>
      <c r="D836" s="185">
        <v>12.48</v>
      </c>
      <c r="E836" s="529"/>
    </row>
    <row r="837" spans="1:5">
      <c r="A837" s="465">
        <v>48630</v>
      </c>
      <c r="B837" s="465" t="s">
        <v>20098</v>
      </c>
      <c r="C837" s="184" t="s">
        <v>1</v>
      </c>
      <c r="D837" s="185">
        <v>3.84</v>
      </c>
      <c r="E837" s="529"/>
    </row>
    <row r="838" spans="1:5">
      <c r="A838" s="465">
        <v>48634</v>
      </c>
      <c r="B838" s="465" t="s">
        <v>20099</v>
      </c>
      <c r="C838" s="184" t="s">
        <v>1</v>
      </c>
      <c r="D838" s="185">
        <v>27.61</v>
      </c>
      <c r="E838" s="529"/>
    </row>
    <row r="839" spans="1:5">
      <c r="A839" s="465">
        <v>48665</v>
      </c>
      <c r="B839" s="465" t="s">
        <v>20100</v>
      </c>
      <c r="C839" s="184" t="s">
        <v>2</v>
      </c>
      <c r="D839" s="185">
        <v>0.22</v>
      </c>
      <c r="E839" s="529"/>
    </row>
    <row r="840" spans="1:5" ht="15">
      <c r="A840" s="464">
        <v>487</v>
      </c>
      <c r="B840" s="551" t="s">
        <v>20101</v>
      </c>
      <c r="C840" s="552"/>
      <c r="D840" s="552"/>
      <c r="E840" s="553"/>
    </row>
    <row r="841" spans="1:5" ht="28.5">
      <c r="A841" s="465">
        <v>48701</v>
      </c>
      <c r="B841" s="465" t="s">
        <v>20102</v>
      </c>
      <c r="C841" s="184" t="s">
        <v>1</v>
      </c>
      <c r="D841" s="185">
        <v>10.45</v>
      </c>
      <c r="E841" s="529"/>
    </row>
    <row r="842" spans="1:5">
      <c r="A842" s="465">
        <v>48730</v>
      </c>
      <c r="B842" s="465" t="s">
        <v>20103</v>
      </c>
      <c r="C842" s="184" t="s">
        <v>2</v>
      </c>
      <c r="D842" s="185">
        <v>135.38999999999999</v>
      </c>
      <c r="E842" s="529"/>
    </row>
    <row r="843" spans="1:5" ht="28.5">
      <c r="A843" s="465">
        <v>48744</v>
      </c>
      <c r="B843" s="465" t="s">
        <v>20104</v>
      </c>
      <c r="C843" s="184" t="s">
        <v>2</v>
      </c>
      <c r="D843" s="185">
        <v>95.94</v>
      </c>
      <c r="E843" s="529"/>
    </row>
    <row r="844" spans="1:5">
      <c r="A844" s="465">
        <v>48747</v>
      </c>
      <c r="B844" s="465" t="s">
        <v>20105</v>
      </c>
      <c r="C844" s="184" t="s">
        <v>2</v>
      </c>
      <c r="D844" s="185">
        <v>1.48</v>
      </c>
      <c r="E844" s="529"/>
    </row>
    <row r="845" spans="1:5">
      <c r="A845" s="465">
        <v>48763</v>
      </c>
      <c r="B845" s="465" t="s">
        <v>20106</v>
      </c>
      <c r="C845" s="184" t="s">
        <v>2</v>
      </c>
      <c r="D845" s="185">
        <v>27.66</v>
      </c>
      <c r="E845" s="529"/>
    </row>
    <row r="846" spans="1:5">
      <c r="A846" s="465">
        <v>48772</v>
      </c>
      <c r="B846" s="465" t="s">
        <v>20107</v>
      </c>
      <c r="C846" s="184" t="s">
        <v>2</v>
      </c>
      <c r="D846" s="185">
        <v>193.83</v>
      </c>
      <c r="E846" s="529"/>
    </row>
    <row r="847" spans="1:5" ht="28.5">
      <c r="A847" s="465">
        <v>48782</v>
      </c>
      <c r="B847" s="465" t="s">
        <v>20108</v>
      </c>
      <c r="C847" s="184" t="s">
        <v>2</v>
      </c>
      <c r="D847" s="185">
        <v>81.88</v>
      </c>
      <c r="E847" s="529"/>
    </row>
    <row r="848" spans="1:5" ht="28.5">
      <c r="A848" s="465">
        <v>48784</v>
      </c>
      <c r="B848" s="465" t="s">
        <v>20109</v>
      </c>
      <c r="C848" s="184" t="s">
        <v>2</v>
      </c>
      <c r="D848" s="185">
        <v>156.32</v>
      </c>
      <c r="E848" s="529"/>
    </row>
    <row r="849" spans="1:5">
      <c r="A849" s="465">
        <v>48790</v>
      </c>
      <c r="B849" s="465" t="s">
        <v>20110</v>
      </c>
      <c r="C849" s="184" t="s">
        <v>2</v>
      </c>
      <c r="D849" s="185">
        <v>641.12</v>
      </c>
      <c r="E849" s="529"/>
    </row>
    <row r="850" spans="1:5">
      <c r="A850" s="465">
        <v>48794</v>
      </c>
      <c r="B850" s="465" t="s">
        <v>20111</v>
      </c>
      <c r="C850" s="184" t="s">
        <v>2</v>
      </c>
      <c r="D850" s="185">
        <v>54.97</v>
      </c>
      <c r="E850" s="529"/>
    </row>
    <row r="851" spans="1:5" ht="15">
      <c r="A851" s="464">
        <v>488</v>
      </c>
      <c r="B851" s="551" t="s">
        <v>19645</v>
      </c>
      <c r="C851" s="552"/>
      <c r="D851" s="552"/>
      <c r="E851" s="553"/>
    </row>
    <row r="852" spans="1:5">
      <c r="A852" s="465">
        <v>48860</v>
      </c>
      <c r="B852" s="465" t="s">
        <v>20112</v>
      </c>
      <c r="C852" s="184" t="s">
        <v>2</v>
      </c>
      <c r="D852" s="185">
        <v>30.1</v>
      </c>
      <c r="E852" s="529"/>
    </row>
    <row r="853" spans="1:5" ht="15">
      <c r="A853" s="464">
        <v>489</v>
      </c>
      <c r="B853" s="551" t="s">
        <v>19803</v>
      </c>
      <c r="C853" s="552"/>
      <c r="D853" s="552"/>
      <c r="E853" s="553"/>
    </row>
    <row r="854" spans="1:5">
      <c r="A854" s="465">
        <v>48917</v>
      </c>
      <c r="B854" s="465" t="s">
        <v>21652</v>
      </c>
      <c r="C854" s="184" t="s">
        <v>1</v>
      </c>
      <c r="D854" s="185">
        <v>2.97</v>
      </c>
      <c r="E854" s="529"/>
    </row>
    <row r="855" spans="1:5" ht="28.5">
      <c r="A855" s="465">
        <v>48986</v>
      </c>
      <c r="B855" s="465" t="s">
        <v>20113</v>
      </c>
      <c r="C855" s="184" t="s">
        <v>1</v>
      </c>
      <c r="D855" s="185">
        <v>63.02</v>
      </c>
      <c r="E855" s="529"/>
    </row>
    <row r="856" spans="1:5">
      <c r="A856" s="465">
        <v>48987</v>
      </c>
      <c r="B856" s="465" t="s">
        <v>20114</v>
      </c>
      <c r="C856" s="184" t="s">
        <v>2</v>
      </c>
      <c r="D856" s="185">
        <v>38.99</v>
      </c>
      <c r="E856" s="529"/>
    </row>
    <row r="857" spans="1:5" ht="28.5">
      <c r="A857" s="465">
        <v>48988</v>
      </c>
      <c r="B857" s="465" t="s">
        <v>20115</v>
      </c>
      <c r="C857" s="184" t="s">
        <v>1</v>
      </c>
      <c r="D857" s="185">
        <v>84.37</v>
      </c>
      <c r="E857" s="529"/>
    </row>
    <row r="858" spans="1:5" ht="15">
      <c r="A858" s="464">
        <v>490</v>
      </c>
      <c r="B858" s="551" t="s">
        <v>20116</v>
      </c>
      <c r="C858" s="552"/>
      <c r="D858" s="552"/>
      <c r="E858" s="553"/>
    </row>
    <row r="859" spans="1:5" ht="28.5">
      <c r="A859" s="465">
        <v>49002</v>
      </c>
      <c r="B859" s="465" t="s">
        <v>20117</v>
      </c>
      <c r="C859" s="184" t="s">
        <v>2</v>
      </c>
      <c r="D859" s="185">
        <v>27.57</v>
      </c>
      <c r="E859" s="529"/>
    </row>
    <row r="860" spans="1:5">
      <c r="A860" s="465">
        <v>49028</v>
      </c>
      <c r="B860" s="465" t="s">
        <v>20118</v>
      </c>
      <c r="C860" s="184" t="s">
        <v>2</v>
      </c>
      <c r="D860" s="185">
        <v>161.32</v>
      </c>
      <c r="E860" s="529"/>
    </row>
    <row r="861" spans="1:5" ht="28.5">
      <c r="A861" s="465">
        <v>49064</v>
      </c>
      <c r="B861" s="465" t="s">
        <v>20811</v>
      </c>
      <c r="C861" s="184" t="s">
        <v>2</v>
      </c>
      <c r="D861" s="185">
        <v>2.98</v>
      </c>
      <c r="E861" s="529"/>
    </row>
    <row r="862" spans="1:5">
      <c r="A862" s="465">
        <v>49072</v>
      </c>
      <c r="B862" s="465" t="s">
        <v>20119</v>
      </c>
      <c r="C862" s="184" t="s">
        <v>2</v>
      </c>
      <c r="D862" s="185">
        <v>42.17</v>
      </c>
      <c r="E862" s="529"/>
    </row>
    <row r="863" spans="1:5" ht="15">
      <c r="A863" s="464">
        <v>491</v>
      </c>
      <c r="B863" s="551" t="s">
        <v>20116</v>
      </c>
      <c r="C863" s="552"/>
      <c r="D863" s="552"/>
      <c r="E863" s="553"/>
    </row>
    <row r="864" spans="1:5">
      <c r="A864" s="465">
        <v>49101</v>
      </c>
      <c r="B864" s="465" t="s">
        <v>20120</v>
      </c>
      <c r="C864" s="184" t="s">
        <v>2</v>
      </c>
      <c r="D864" s="185">
        <v>391.29</v>
      </c>
      <c r="E864" s="529"/>
    </row>
    <row r="865" spans="1:5">
      <c r="A865" s="465">
        <v>49104</v>
      </c>
      <c r="B865" s="465" t="s">
        <v>20121</v>
      </c>
      <c r="C865" s="184" t="s">
        <v>2</v>
      </c>
      <c r="D865" s="185">
        <v>1.91</v>
      </c>
      <c r="E865" s="529"/>
    </row>
    <row r="866" spans="1:5">
      <c r="A866" s="465">
        <v>49112</v>
      </c>
      <c r="B866" s="465" t="s">
        <v>20122</v>
      </c>
      <c r="C866" s="184" t="s">
        <v>2</v>
      </c>
      <c r="D866" s="185">
        <v>51.01</v>
      </c>
      <c r="E866" s="529"/>
    </row>
    <row r="867" spans="1:5" ht="28.5">
      <c r="A867" s="465">
        <v>49123</v>
      </c>
      <c r="B867" s="465" t="s">
        <v>20123</v>
      </c>
      <c r="C867" s="184" t="s">
        <v>2</v>
      </c>
      <c r="D867" s="185">
        <v>2.91</v>
      </c>
      <c r="E867" s="529"/>
    </row>
    <row r="868" spans="1:5" ht="28.5">
      <c r="A868" s="465">
        <v>49165</v>
      </c>
      <c r="B868" s="465" t="s">
        <v>20124</v>
      </c>
      <c r="C868" s="184" t="s">
        <v>2</v>
      </c>
      <c r="D868" s="185">
        <v>279.08999999999997</v>
      </c>
      <c r="E868" s="529"/>
    </row>
    <row r="869" spans="1:5" ht="28.5">
      <c r="A869" s="465">
        <v>49170</v>
      </c>
      <c r="B869" s="465" t="s">
        <v>20125</v>
      </c>
      <c r="C869" s="184" t="s">
        <v>2</v>
      </c>
      <c r="D869" s="186">
        <v>3087.71</v>
      </c>
      <c r="E869" s="529"/>
    </row>
    <row r="870" spans="1:5" ht="15">
      <c r="A870" s="464">
        <v>492</v>
      </c>
      <c r="B870" s="551" t="s">
        <v>20126</v>
      </c>
      <c r="C870" s="552"/>
      <c r="D870" s="552"/>
      <c r="E870" s="553"/>
    </row>
    <row r="871" spans="1:5">
      <c r="A871" s="465">
        <v>49227</v>
      </c>
      <c r="B871" s="465" t="s">
        <v>20127</v>
      </c>
      <c r="C871" s="184" t="s">
        <v>2</v>
      </c>
      <c r="D871" s="185">
        <v>4.99</v>
      </c>
      <c r="E871" s="529"/>
    </row>
    <row r="872" spans="1:5">
      <c r="A872" s="465">
        <v>49228</v>
      </c>
      <c r="B872" s="465" t="s">
        <v>20128</v>
      </c>
      <c r="C872" s="184" t="s">
        <v>2</v>
      </c>
      <c r="D872" s="185">
        <v>6.33</v>
      </c>
      <c r="E872" s="529"/>
    </row>
    <row r="873" spans="1:5">
      <c r="A873" s="465">
        <v>49241</v>
      </c>
      <c r="B873" s="465" t="s">
        <v>20129</v>
      </c>
      <c r="C873" s="184" t="s">
        <v>2</v>
      </c>
      <c r="D873" s="185">
        <v>7.03</v>
      </c>
      <c r="E873" s="529"/>
    </row>
    <row r="874" spans="1:5">
      <c r="A874" s="465">
        <v>49242</v>
      </c>
      <c r="B874" s="465" t="s">
        <v>20130</v>
      </c>
      <c r="C874" s="184" t="s">
        <v>2</v>
      </c>
      <c r="D874" s="185">
        <v>4.87</v>
      </c>
      <c r="E874" s="529"/>
    </row>
    <row r="875" spans="1:5" ht="28.5">
      <c r="A875" s="465">
        <v>49243</v>
      </c>
      <c r="B875" s="465" t="s">
        <v>20131</v>
      </c>
      <c r="C875" s="184" t="s">
        <v>2</v>
      </c>
      <c r="D875" s="185">
        <v>6.47</v>
      </c>
      <c r="E875" s="529"/>
    </row>
    <row r="876" spans="1:5" ht="28.5">
      <c r="A876" s="465">
        <v>49249</v>
      </c>
      <c r="B876" s="465" t="s">
        <v>20132</v>
      </c>
      <c r="C876" s="184" t="s">
        <v>2</v>
      </c>
      <c r="D876" s="185">
        <v>7.13</v>
      </c>
      <c r="E876" s="529"/>
    </row>
    <row r="877" spans="1:5" ht="28.5">
      <c r="A877" s="465">
        <v>49274</v>
      </c>
      <c r="B877" s="465" t="s">
        <v>20133</v>
      </c>
      <c r="C877" s="184" t="s">
        <v>2</v>
      </c>
      <c r="D877" s="185">
        <v>80.849999999999994</v>
      </c>
      <c r="E877" s="529"/>
    </row>
    <row r="878" spans="1:5" ht="28.5">
      <c r="A878" s="465">
        <v>49275</v>
      </c>
      <c r="B878" s="465" t="s">
        <v>20134</v>
      </c>
      <c r="C878" s="184" t="s">
        <v>2</v>
      </c>
      <c r="D878" s="185">
        <v>113.04</v>
      </c>
      <c r="E878" s="529"/>
    </row>
    <row r="879" spans="1:5">
      <c r="A879" s="465">
        <v>49277</v>
      </c>
      <c r="B879" s="465" t="s">
        <v>20135</v>
      </c>
      <c r="C879" s="184" t="s">
        <v>2</v>
      </c>
      <c r="D879" s="185">
        <v>21.58</v>
      </c>
      <c r="E879" s="529"/>
    </row>
    <row r="880" spans="1:5" ht="28.5">
      <c r="A880" s="465">
        <v>49278</v>
      </c>
      <c r="B880" s="465" t="s">
        <v>20136</v>
      </c>
      <c r="C880" s="184" t="s">
        <v>2</v>
      </c>
      <c r="D880" s="185">
        <v>38.33</v>
      </c>
      <c r="E880" s="529"/>
    </row>
    <row r="881" spans="1:5">
      <c r="A881" s="465">
        <v>49289</v>
      </c>
      <c r="B881" s="465" t="s">
        <v>20137</v>
      </c>
      <c r="C881" s="184" t="s">
        <v>2</v>
      </c>
      <c r="D881" s="185">
        <v>8.7200000000000006</v>
      </c>
      <c r="E881" s="529"/>
    </row>
    <row r="882" spans="1:5" ht="15">
      <c r="A882" s="464">
        <v>494</v>
      </c>
      <c r="B882" s="551" t="s">
        <v>20138</v>
      </c>
      <c r="C882" s="552"/>
      <c r="D882" s="552"/>
      <c r="E882" s="553"/>
    </row>
    <row r="883" spans="1:5" ht="28.5">
      <c r="A883" s="465">
        <v>49424</v>
      </c>
      <c r="B883" s="465" t="s">
        <v>20139</v>
      </c>
      <c r="C883" s="184" t="s">
        <v>2</v>
      </c>
      <c r="D883" s="185">
        <v>13.37</v>
      </c>
      <c r="E883" s="529"/>
    </row>
    <row r="884" spans="1:5" ht="28.5">
      <c r="A884" s="465">
        <v>49428</v>
      </c>
      <c r="B884" s="465" t="s">
        <v>20812</v>
      </c>
      <c r="C884" s="184" t="s">
        <v>2</v>
      </c>
      <c r="D884" s="185">
        <v>2.98</v>
      </c>
      <c r="E884" s="529"/>
    </row>
    <row r="885" spans="1:5" ht="28.5">
      <c r="A885" s="465">
        <v>49459</v>
      </c>
      <c r="B885" s="465" t="s">
        <v>20140</v>
      </c>
      <c r="C885" s="184" t="s">
        <v>2</v>
      </c>
      <c r="D885" s="185">
        <v>503.19</v>
      </c>
      <c r="E885" s="529"/>
    </row>
    <row r="886" spans="1:5">
      <c r="A886" s="465">
        <v>49463</v>
      </c>
      <c r="B886" s="465" t="s">
        <v>20141</v>
      </c>
      <c r="C886" s="184" t="s">
        <v>2</v>
      </c>
      <c r="D886" s="185">
        <v>73.87</v>
      </c>
      <c r="E886" s="529"/>
    </row>
    <row r="887" spans="1:5">
      <c r="A887" s="465">
        <v>49464</v>
      </c>
      <c r="B887" s="465" t="s">
        <v>20142</v>
      </c>
      <c r="C887" s="184" t="s">
        <v>2</v>
      </c>
      <c r="D887" s="185">
        <v>113.83</v>
      </c>
      <c r="E887" s="529"/>
    </row>
    <row r="888" spans="1:5">
      <c r="A888" s="465">
        <v>49488</v>
      </c>
      <c r="B888" s="465" t="s">
        <v>20143</v>
      </c>
      <c r="C888" s="184" t="s">
        <v>2</v>
      </c>
      <c r="D888" s="185">
        <v>1.7</v>
      </c>
      <c r="E888" s="529"/>
    </row>
    <row r="889" spans="1:5">
      <c r="A889" s="465">
        <v>49492</v>
      </c>
      <c r="B889" s="465" t="s">
        <v>20144</v>
      </c>
      <c r="C889" s="184" t="s">
        <v>2</v>
      </c>
      <c r="D889" s="185">
        <v>21.39</v>
      </c>
      <c r="E889" s="529"/>
    </row>
    <row r="890" spans="1:5">
      <c r="A890" s="465">
        <v>49493</v>
      </c>
      <c r="B890" s="465" t="s">
        <v>20145</v>
      </c>
      <c r="C890" s="184" t="s">
        <v>2</v>
      </c>
      <c r="D890" s="185">
        <v>32.380000000000003</v>
      </c>
      <c r="E890" s="529"/>
    </row>
    <row r="891" spans="1:5" ht="15">
      <c r="A891" s="464">
        <v>495</v>
      </c>
      <c r="B891" s="551" t="s">
        <v>593</v>
      </c>
      <c r="C891" s="552"/>
      <c r="D891" s="552"/>
      <c r="E891" s="553"/>
    </row>
    <row r="892" spans="1:5">
      <c r="A892" s="465">
        <v>49502</v>
      </c>
      <c r="B892" s="465" t="s">
        <v>20146</v>
      </c>
      <c r="C892" s="184" t="s">
        <v>2</v>
      </c>
      <c r="D892" s="185">
        <v>1.91</v>
      </c>
      <c r="E892" s="529"/>
    </row>
    <row r="893" spans="1:5">
      <c r="A893" s="465">
        <v>49503</v>
      </c>
      <c r="B893" s="465" t="s">
        <v>20147</v>
      </c>
      <c r="C893" s="184" t="s">
        <v>2</v>
      </c>
      <c r="D893" s="185">
        <v>30.55</v>
      </c>
      <c r="E893" s="529"/>
    </row>
    <row r="894" spans="1:5" ht="28.5">
      <c r="A894" s="465">
        <v>49505</v>
      </c>
      <c r="B894" s="465" t="s">
        <v>20148</v>
      </c>
      <c r="C894" s="184" t="s">
        <v>2</v>
      </c>
      <c r="D894" s="185">
        <v>2.46</v>
      </c>
      <c r="E894" s="529"/>
    </row>
    <row r="895" spans="1:5">
      <c r="A895" s="465">
        <v>49507</v>
      </c>
      <c r="B895" s="465" t="s">
        <v>19387</v>
      </c>
      <c r="C895" s="184" t="s">
        <v>2</v>
      </c>
      <c r="D895" s="185">
        <v>3.92</v>
      </c>
      <c r="E895" s="529"/>
    </row>
    <row r="896" spans="1:5" ht="28.5">
      <c r="A896" s="465">
        <v>49510</v>
      </c>
      <c r="B896" s="465" t="s">
        <v>20149</v>
      </c>
      <c r="C896" s="184" t="s">
        <v>2</v>
      </c>
      <c r="D896" s="185">
        <v>935.31</v>
      </c>
      <c r="E896" s="529"/>
    </row>
    <row r="897" spans="1:5">
      <c r="A897" s="465">
        <v>49514</v>
      </c>
      <c r="B897" s="465" t="s">
        <v>20150</v>
      </c>
      <c r="C897" s="184" t="s">
        <v>2</v>
      </c>
      <c r="D897" s="185">
        <v>18.809999999999999</v>
      </c>
      <c r="E897" s="529"/>
    </row>
    <row r="898" spans="1:5" ht="28.5">
      <c r="A898" s="465">
        <v>49521</v>
      </c>
      <c r="B898" s="465" t="s">
        <v>20151</v>
      </c>
      <c r="C898" s="184" t="s">
        <v>2</v>
      </c>
      <c r="D898" s="185">
        <v>16.579999999999998</v>
      </c>
      <c r="E898" s="529"/>
    </row>
    <row r="899" spans="1:5" ht="28.5">
      <c r="A899" s="465">
        <v>49524</v>
      </c>
      <c r="B899" s="465" t="s">
        <v>20152</v>
      </c>
      <c r="C899" s="184" t="s">
        <v>1</v>
      </c>
      <c r="D899" s="185">
        <v>22.38</v>
      </c>
      <c r="E899" s="529"/>
    </row>
    <row r="900" spans="1:5">
      <c r="A900" s="465">
        <v>49537</v>
      </c>
      <c r="B900" s="465" t="s">
        <v>20153</v>
      </c>
      <c r="C900" s="184" t="s">
        <v>2</v>
      </c>
      <c r="D900" s="185">
        <v>36.85</v>
      </c>
      <c r="E900" s="529"/>
    </row>
    <row r="901" spans="1:5">
      <c r="A901" s="465">
        <v>49565</v>
      </c>
      <c r="B901" s="465" t="s">
        <v>20154</v>
      </c>
      <c r="C901" s="184" t="s">
        <v>2</v>
      </c>
      <c r="D901" s="185">
        <v>28.56</v>
      </c>
      <c r="E901" s="529"/>
    </row>
    <row r="902" spans="1:5">
      <c r="A902" s="465">
        <v>49566</v>
      </c>
      <c r="B902" s="465" t="s">
        <v>20155</v>
      </c>
      <c r="C902" s="184" t="s">
        <v>2</v>
      </c>
      <c r="D902" s="185">
        <v>4.91</v>
      </c>
      <c r="E902" s="529"/>
    </row>
    <row r="903" spans="1:5">
      <c r="A903" s="465">
        <v>49568</v>
      </c>
      <c r="B903" s="465" t="s">
        <v>20156</v>
      </c>
      <c r="C903" s="184" t="s">
        <v>2</v>
      </c>
      <c r="D903" s="185">
        <v>9.35</v>
      </c>
      <c r="E903" s="529"/>
    </row>
    <row r="904" spans="1:5">
      <c r="A904" s="465">
        <v>49570</v>
      </c>
      <c r="B904" s="465" t="s">
        <v>20157</v>
      </c>
      <c r="C904" s="184" t="s">
        <v>2</v>
      </c>
      <c r="D904" s="185">
        <v>7.58</v>
      </c>
      <c r="E904" s="529"/>
    </row>
    <row r="905" spans="1:5" ht="15">
      <c r="A905" s="464">
        <v>496</v>
      </c>
      <c r="B905" s="551" t="s">
        <v>19645</v>
      </c>
      <c r="C905" s="552"/>
      <c r="D905" s="552"/>
      <c r="E905" s="553"/>
    </row>
    <row r="906" spans="1:5" ht="28.5">
      <c r="A906" s="465">
        <v>49606</v>
      </c>
      <c r="B906" s="465" t="s">
        <v>20158</v>
      </c>
      <c r="C906" s="184" t="s">
        <v>1</v>
      </c>
      <c r="D906" s="185">
        <v>14.01</v>
      </c>
      <c r="E906" s="529"/>
    </row>
    <row r="907" spans="1:5" ht="28.5">
      <c r="A907" s="465">
        <v>49626</v>
      </c>
      <c r="B907" s="465" t="s">
        <v>20159</v>
      </c>
      <c r="C907" s="184" t="s">
        <v>2</v>
      </c>
      <c r="D907" s="185">
        <v>2.79</v>
      </c>
      <c r="E907" s="529"/>
    </row>
    <row r="908" spans="1:5">
      <c r="A908" s="465">
        <v>49633</v>
      </c>
      <c r="B908" s="465" t="s">
        <v>20160</v>
      </c>
      <c r="C908" s="184" t="s">
        <v>2</v>
      </c>
      <c r="D908" s="185">
        <v>2.37</v>
      </c>
      <c r="E908" s="529"/>
    </row>
    <row r="909" spans="1:5">
      <c r="A909" s="465">
        <v>49645</v>
      </c>
      <c r="B909" s="465" t="s">
        <v>20161</v>
      </c>
      <c r="C909" s="184" t="s">
        <v>2</v>
      </c>
      <c r="D909" s="185">
        <v>391.29</v>
      </c>
      <c r="E909" s="529"/>
    </row>
    <row r="910" spans="1:5" ht="28.5">
      <c r="A910" s="465">
        <v>49654</v>
      </c>
      <c r="B910" s="465" t="s">
        <v>20162</v>
      </c>
      <c r="C910" s="184" t="s">
        <v>2</v>
      </c>
      <c r="D910" s="185">
        <v>32.65</v>
      </c>
      <c r="E910" s="529"/>
    </row>
    <row r="911" spans="1:5" ht="28.5">
      <c r="A911" s="465">
        <v>49666</v>
      </c>
      <c r="B911" s="465" t="s">
        <v>20163</v>
      </c>
      <c r="C911" s="184" t="s">
        <v>1</v>
      </c>
      <c r="D911" s="185">
        <v>17.45</v>
      </c>
      <c r="E911" s="529"/>
    </row>
    <row r="912" spans="1:5">
      <c r="A912" s="465">
        <v>49674</v>
      </c>
      <c r="B912" s="465" t="s">
        <v>20164</v>
      </c>
      <c r="C912" s="184" t="s">
        <v>2</v>
      </c>
      <c r="D912" s="185">
        <v>41.47</v>
      </c>
      <c r="E912" s="529"/>
    </row>
    <row r="913" spans="1:5">
      <c r="A913" s="465">
        <v>49679</v>
      </c>
      <c r="B913" s="465" t="s">
        <v>20165</v>
      </c>
      <c r="C913" s="184" t="s">
        <v>2</v>
      </c>
      <c r="D913" s="185">
        <v>34.82</v>
      </c>
      <c r="E913" s="529"/>
    </row>
    <row r="914" spans="1:5">
      <c r="A914" s="465">
        <v>49681</v>
      </c>
      <c r="B914" s="465" t="s">
        <v>20166</v>
      </c>
      <c r="C914" s="184" t="s">
        <v>2</v>
      </c>
      <c r="D914" s="185">
        <v>4.71</v>
      </c>
      <c r="E914" s="529"/>
    </row>
    <row r="915" spans="1:5">
      <c r="A915" s="465">
        <v>49686</v>
      </c>
      <c r="B915" s="465" t="s">
        <v>20167</v>
      </c>
      <c r="C915" s="184" t="s">
        <v>2</v>
      </c>
      <c r="D915" s="185">
        <v>92.78</v>
      </c>
      <c r="E915" s="529"/>
    </row>
    <row r="916" spans="1:5">
      <c r="A916" s="465">
        <v>49694</v>
      </c>
      <c r="B916" s="465" t="s">
        <v>20168</v>
      </c>
      <c r="C916" s="184" t="s">
        <v>2</v>
      </c>
      <c r="D916" s="185">
        <v>26.97</v>
      </c>
      <c r="E916" s="529"/>
    </row>
    <row r="917" spans="1:5">
      <c r="A917" s="465">
        <v>49695</v>
      </c>
      <c r="B917" s="465" t="s">
        <v>20169</v>
      </c>
      <c r="C917" s="184" t="s">
        <v>2</v>
      </c>
      <c r="D917" s="185">
        <v>74.2</v>
      </c>
      <c r="E917" s="529"/>
    </row>
    <row r="918" spans="1:5">
      <c r="A918" s="465">
        <v>49696</v>
      </c>
      <c r="B918" s="465" t="s">
        <v>20170</v>
      </c>
      <c r="C918" s="184" t="s">
        <v>2</v>
      </c>
      <c r="D918" s="185">
        <v>110.61</v>
      </c>
      <c r="E918" s="529"/>
    </row>
    <row r="919" spans="1:5" ht="15">
      <c r="A919" s="464">
        <v>497</v>
      </c>
      <c r="B919" s="551" t="s">
        <v>593</v>
      </c>
      <c r="C919" s="552"/>
      <c r="D919" s="552"/>
      <c r="E919" s="553"/>
    </row>
    <row r="920" spans="1:5">
      <c r="A920" s="465">
        <v>49709</v>
      </c>
      <c r="B920" s="465" t="s">
        <v>20171</v>
      </c>
      <c r="C920" s="184" t="s">
        <v>2</v>
      </c>
      <c r="D920" s="185">
        <v>21.25</v>
      </c>
      <c r="E920" s="529"/>
    </row>
    <row r="921" spans="1:5" ht="28.5">
      <c r="A921" s="465">
        <v>49729</v>
      </c>
      <c r="B921" s="465" t="s">
        <v>20172</v>
      </c>
      <c r="C921" s="184" t="s">
        <v>1</v>
      </c>
      <c r="D921" s="185">
        <v>70.33</v>
      </c>
      <c r="E921" s="529"/>
    </row>
    <row r="922" spans="1:5">
      <c r="A922" s="465">
        <v>49774</v>
      </c>
      <c r="B922" s="465" t="s">
        <v>20173</v>
      </c>
      <c r="C922" s="184" t="s">
        <v>2</v>
      </c>
      <c r="D922" s="185">
        <v>33.31</v>
      </c>
      <c r="E922" s="529"/>
    </row>
    <row r="923" spans="1:5" ht="28.5">
      <c r="A923" s="465">
        <v>49791</v>
      </c>
      <c r="B923" s="465" t="s">
        <v>20174</v>
      </c>
      <c r="C923" s="184" t="s">
        <v>2</v>
      </c>
      <c r="D923" s="185">
        <v>10.31</v>
      </c>
      <c r="E923" s="529"/>
    </row>
    <row r="924" spans="1:5" ht="15">
      <c r="A924" s="464">
        <v>498</v>
      </c>
      <c r="B924" s="551" t="s">
        <v>19803</v>
      </c>
      <c r="C924" s="552"/>
      <c r="D924" s="552"/>
      <c r="E924" s="553"/>
    </row>
    <row r="925" spans="1:5">
      <c r="A925" s="465">
        <v>49803</v>
      </c>
      <c r="B925" s="465" t="s">
        <v>20175</v>
      </c>
      <c r="C925" s="184" t="s">
        <v>2</v>
      </c>
      <c r="D925" s="185">
        <v>4.87</v>
      </c>
      <c r="E925" s="529"/>
    </row>
    <row r="926" spans="1:5">
      <c r="A926" s="465">
        <v>49804</v>
      </c>
      <c r="B926" s="465" t="s">
        <v>20176</v>
      </c>
      <c r="C926" s="184" t="s">
        <v>2</v>
      </c>
      <c r="D926" s="185">
        <v>4.92</v>
      </c>
      <c r="E926" s="529"/>
    </row>
    <row r="927" spans="1:5">
      <c r="A927" s="465">
        <v>49805</v>
      </c>
      <c r="B927" s="465" t="s">
        <v>20177</v>
      </c>
      <c r="C927" s="184" t="s">
        <v>2</v>
      </c>
      <c r="D927" s="185">
        <v>9.9</v>
      </c>
      <c r="E927" s="529"/>
    </row>
    <row r="928" spans="1:5">
      <c r="A928" s="465">
        <v>49806</v>
      </c>
      <c r="B928" s="465" t="s">
        <v>20178</v>
      </c>
      <c r="C928" s="184" t="s">
        <v>2</v>
      </c>
      <c r="D928" s="185">
        <v>11.04</v>
      </c>
      <c r="E928" s="529"/>
    </row>
    <row r="929" spans="1:5">
      <c r="A929" s="465">
        <v>49807</v>
      </c>
      <c r="B929" s="465" t="s">
        <v>20179</v>
      </c>
      <c r="C929" s="184" t="s">
        <v>2</v>
      </c>
      <c r="D929" s="185">
        <v>18.07</v>
      </c>
      <c r="E929" s="529"/>
    </row>
    <row r="930" spans="1:5">
      <c r="A930" s="465">
        <v>49809</v>
      </c>
      <c r="B930" s="465" t="s">
        <v>20180</v>
      </c>
      <c r="C930" s="184" t="s">
        <v>2</v>
      </c>
      <c r="D930" s="185">
        <v>25.91</v>
      </c>
      <c r="E930" s="529"/>
    </row>
    <row r="931" spans="1:5">
      <c r="A931" s="465">
        <v>49811</v>
      </c>
      <c r="B931" s="465" t="s">
        <v>20181</v>
      </c>
      <c r="C931" s="184" t="s">
        <v>2</v>
      </c>
      <c r="D931" s="185">
        <v>37.58</v>
      </c>
      <c r="E931" s="529"/>
    </row>
    <row r="932" spans="1:5">
      <c r="A932" s="465">
        <v>49812</v>
      </c>
      <c r="B932" s="465" t="s">
        <v>20182</v>
      </c>
      <c r="C932" s="184" t="s">
        <v>2</v>
      </c>
      <c r="D932" s="185">
        <v>168.47</v>
      </c>
      <c r="E932" s="529"/>
    </row>
    <row r="933" spans="1:5">
      <c r="A933" s="465">
        <v>49818</v>
      </c>
      <c r="B933" s="465" t="s">
        <v>20183</v>
      </c>
      <c r="C933" s="184" t="s">
        <v>2</v>
      </c>
      <c r="D933" s="185">
        <v>1.45</v>
      </c>
      <c r="E933" s="529"/>
    </row>
    <row r="934" spans="1:5" ht="28.5">
      <c r="A934" s="465">
        <v>49860</v>
      </c>
      <c r="B934" s="465" t="s">
        <v>20184</v>
      </c>
      <c r="C934" s="184" t="s">
        <v>2</v>
      </c>
      <c r="D934" s="185">
        <v>124.06</v>
      </c>
      <c r="E934" s="529"/>
    </row>
    <row r="935" spans="1:5" ht="28.5">
      <c r="A935" s="465">
        <v>49861</v>
      </c>
      <c r="B935" s="465" t="s">
        <v>20813</v>
      </c>
      <c r="C935" s="184" t="s">
        <v>2</v>
      </c>
      <c r="D935" s="185">
        <v>4.22</v>
      </c>
      <c r="E935" s="529"/>
    </row>
    <row r="936" spans="1:5">
      <c r="A936" s="465">
        <v>49897</v>
      </c>
      <c r="B936" s="465" t="s">
        <v>20185</v>
      </c>
      <c r="C936" s="184" t="s">
        <v>2</v>
      </c>
      <c r="D936" s="185">
        <v>55.2</v>
      </c>
      <c r="E936" s="529"/>
    </row>
    <row r="937" spans="1:5" ht="15">
      <c r="A937" s="464">
        <v>499</v>
      </c>
      <c r="B937" s="551" t="s">
        <v>20186</v>
      </c>
      <c r="C937" s="552"/>
      <c r="D937" s="552"/>
      <c r="E937" s="553"/>
    </row>
    <row r="938" spans="1:5" ht="28.5">
      <c r="A938" s="465">
        <v>49905</v>
      </c>
      <c r="B938" s="465" t="s">
        <v>20187</v>
      </c>
      <c r="C938" s="184" t="s">
        <v>2</v>
      </c>
      <c r="D938" s="185">
        <v>193.07</v>
      </c>
      <c r="E938" s="529"/>
    </row>
    <row r="939" spans="1:5">
      <c r="A939" s="465">
        <v>49959</v>
      </c>
      <c r="B939" s="465" t="s">
        <v>20188</v>
      </c>
      <c r="C939" s="184" t="s">
        <v>2</v>
      </c>
      <c r="D939" s="185">
        <v>180.14</v>
      </c>
      <c r="E939" s="529"/>
    </row>
    <row r="940" spans="1:5" ht="42.75">
      <c r="A940" s="465">
        <v>49967</v>
      </c>
      <c r="B940" s="465" t="s">
        <v>20189</v>
      </c>
      <c r="C940" s="184" t="s">
        <v>20190</v>
      </c>
      <c r="D940" s="185">
        <v>1.02</v>
      </c>
      <c r="E940" s="529"/>
    </row>
    <row r="941" spans="1:5" ht="15">
      <c r="A941" s="464">
        <v>5</v>
      </c>
      <c r="B941" s="551" t="s">
        <v>20191</v>
      </c>
      <c r="C941" s="552"/>
      <c r="D941" s="552"/>
      <c r="E941" s="553"/>
    </row>
    <row r="942" spans="1:5" ht="15">
      <c r="A942" s="464">
        <v>501</v>
      </c>
      <c r="B942" s="551" t="s">
        <v>20192</v>
      </c>
      <c r="C942" s="552"/>
      <c r="D942" s="552"/>
      <c r="E942" s="553"/>
    </row>
    <row r="943" spans="1:5">
      <c r="A943" s="465">
        <v>50105</v>
      </c>
      <c r="B943" s="465" t="s">
        <v>20193</v>
      </c>
      <c r="C943" s="184" t="s">
        <v>2</v>
      </c>
      <c r="D943" s="185">
        <v>28.28</v>
      </c>
      <c r="E943" s="529"/>
    </row>
    <row r="944" spans="1:5">
      <c r="A944" s="465">
        <v>50126</v>
      </c>
      <c r="B944" s="465" t="s">
        <v>20194</v>
      </c>
      <c r="C944" s="184" t="s">
        <v>2</v>
      </c>
      <c r="D944" s="185">
        <v>22.12</v>
      </c>
      <c r="E944" s="529"/>
    </row>
    <row r="945" spans="1:5" ht="28.5">
      <c r="A945" s="465">
        <v>50128</v>
      </c>
      <c r="B945" s="465" t="s">
        <v>20195</v>
      </c>
      <c r="C945" s="184" t="s">
        <v>2</v>
      </c>
      <c r="D945" s="185">
        <v>0.63</v>
      </c>
      <c r="E945" s="529"/>
    </row>
    <row r="946" spans="1:5">
      <c r="A946" s="465">
        <v>50161</v>
      </c>
      <c r="B946" s="465" t="s">
        <v>20196</v>
      </c>
      <c r="C946" s="184" t="s">
        <v>1</v>
      </c>
      <c r="D946" s="185">
        <v>95.6</v>
      </c>
      <c r="E946" s="529"/>
    </row>
    <row r="947" spans="1:5" ht="28.5">
      <c r="A947" s="465">
        <v>50163</v>
      </c>
      <c r="B947" s="465" t="s">
        <v>21350</v>
      </c>
      <c r="C947" s="184" t="s">
        <v>2</v>
      </c>
      <c r="D947" s="185">
        <v>4.3099999999999996</v>
      </c>
      <c r="E947" s="529"/>
    </row>
    <row r="948" spans="1:5" ht="28.5">
      <c r="A948" s="465">
        <v>50164</v>
      </c>
      <c r="B948" s="465" t="s">
        <v>21351</v>
      </c>
      <c r="C948" s="184" t="s">
        <v>2</v>
      </c>
      <c r="D948" s="185">
        <v>11.11</v>
      </c>
      <c r="E948" s="529"/>
    </row>
    <row r="949" spans="1:5">
      <c r="A949" s="465">
        <v>50167</v>
      </c>
      <c r="B949" s="465" t="s">
        <v>20197</v>
      </c>
      <c r="C949" s="184" t="s">
        <v>2</v>
      </c>
      <c r="D949" s="185">
        <v>48.84</v>
      </c>
      <c r="E949" s="529"/>
    </row>
    <row r="950" spans="1:5">
      <c r="A950" s="465">
        <v>50187</v>
      </c>
      <c r="B950" s="465" t="s">
        <v>20198</v>
      </c>
      <c r="C950" s="184" t="s">
        <v>1</v>
      </c>
      <c r="D950" s="185">
        <v>35.979999999999997</v>
      </c>
      <c r="E950" s="529"/>
    </row>
    <row r="951" spans="1:5">
      <c r="A951" s="465">
        <v>50188</v>
      </c>
      <c r="B951" s="465" t="s">
        <v>20199</v>
      </c>
      <c r="C951" s="184" t="s">
        <v>2</v>
      </c>
      <c r="D951" s="185">
        <v>37.549999999999997</v>
      </c>
      <c r="E951" s="529"/>
    </row>
    <row r="952" spans="1:5" ht="15">
      <c r="A952" s="464">
        <v>510</v>
      </c>
      <c r="B952" s="551" t="s">
        <v>20200</v>
      </c>
      <c r="C952" s="552"/>
      <c r="D952" s="552"/>
      <c r="E952" s="553"/>
    </row>
    <row r="953" spans="1:5">
      <c r="A953" s="465">
        <v>51008</v>
      </c>
      <c r="B953" s="465" t="s">
        <v>20201</v>
      </c>
      <c r="C953" s="184" t="s">
        <v>2</v>
      </c>
      <c r="D953" s="185">
        <v>16.559999999999999</v>
      </c>
      <c r="E953" s="529"/>
    </row>
    <row r="954" spans="1:5">
      <c r="A954" s="465">
        <v>51015</v>
      </c>
      <c r="B954" s="465" t="s">
        <v>20202</v>
      </c>
      <c r="C954" s="184" t="s">
        <v>2</v>
      </c>
      <c r="D954" s="185">
        <v>58.7</v>
      </c>
      <c r="E954" s="529"/>
    </row>
    <row r="955" spans="1:5">
      <c r="A955" s="465">
        <v>51016</v>
      </c>
      <c r="B955" s="465" t="s">
        <v>20203</v>
      </c>
      <c r="C955" s="184" t="s">
        <v>2</v>
      </c>
      <c r="D955" s="185">
        <v>36.85</v>
      </c>
      <c r="E955" s="529"/>
    </row>
    <row r="956" spans="1:5">
      <c r="A956" s="465">
        <v>51033</v>
      </c>
      <c r="B956" s="465" t="s">
        <v>20204</v>
      </c>
      <c r="C956" s="184" t="s">
        <v>2</v>
      </c>
      <c r="D956" s="185">
        <v>40.51</v>
      </c>
      <c r="E956" s="529"/>
    </row>
    <row r="957" spans="1:5" ht="28.5">
      <c r="A957" s="465">
        <v>51046</v>
      </c>
      <c r="B957" s="465" t="s">
        <v>20205</v>
      </c>
      <c r="C957" s="184" t="s">
        <v>2</v>
      </c>
      <c r="D957" s="185">
        <v>33.39</v>
      </c>
      <c r="E957" s="529"/>
    </row>
    <row r="958" spans="1:5">
      <c r="A958" s="465">
        <v>51048</v>
      </c>
      <c r="B958" s="465" t="s">
        <v>20206</v>
      </c>
      <c r="C958" s="184" t="s">
        <v>2</v>
      </c>
      <c r="D958" s="185">
        <v>20.71</v>
      </c>
      <c r="E958" s="529"/>
    </row>
    <row r="959" spans="1:5">
      <c r="A959" s="465">
        <v>51053</v>
      </c>
      <c r="B959" s="465" t="s">
        <v>20207</v>
      </c>
      <c r="C959" s="184" t="s">
        <v>2</v>
      </c>
      <c r="D959" s="185">
        <v>103.55</v>
      </c>
      <c r="E959" s="529"/>
    </row>
    <row r="960" spans="1:5">
      <c r="A960" s="465">
        <v>51054</v>
      </c>
      <c r="B960" s="465" t="s">
        <v>20208</v>
      </c>
      <c r="C960" s="184" t="s">
        <v>2</v>
      </c>
      <c r="D960" s="185">
        <v>109.42</v>
      </c>
      <c r="E960" s="529"/>
    </row>
    <row r="961" spans="1:5" ht="15">
      <c r="A961" s="464">
        <v>520</v>
      </c>
      <c r="B961" s="551" t="s">
        <v>20209</v>
      </c>
      <c r="C961" s="552"/>
      <c r="D961" s="552"/>
      <c r="E961" s="553"/>
    </row>
    <row r="962" spans="1:5" ht="28.5">
      <c r="A962" s="465">
        <v>52004</v>
      </c>
      <c r="B962" s="465" t="s">
        <v>20210</v>
      </c>
      <c r="C962" s="184" t="s">
        <v>2</v>
      </c>
      <c r="D962" s="185">
        <v>256.06</v>
      </c>
      <c r="E962" s="529"/>
    </row>
    <row r="963" spans="1:5">
      <c r="A963" s="465">
        <v>52011</v>
      </c>
      <c r="B963" s="465" t="s">
        <v>20211</v>
      </c>
      <c r="C963" s="184" t="s">
        <v>2</v>
      </c>
      <c r="D963" s="185">
        <v>290.61</v>
      </c>
      <c r="E963" s="529"/>
    </row>
    <row r="964" spans="1:5" ht="71.25">
      <c r="A964" s="465">
        <v>52017</v>
      </c>
      <c r="B964" s="465" t="s">
        <v>20212</v>
      </c>
      <c r="C964" s="184" t="s">
        <v>2</v>
      </c>
      <c r="D964" s="186">
        <v>1692.83</v>
      </c>
      <c r="E964" s="529"/>
    </row>
    <row r="965" spans="1:5">
      <c r="A965" s="465">
        <v>52030</v>
      </c>
      <c r="B965" s="465" t="s">
        <v>20213</v>
      </c>
      <c r="C965" s="184" t="s">
        <v>2</v>
      </c>
      <c r="D965" s="185">
        <v>67.23</v>
      </c>
      <c r="E965" s="529"/>
    </row>
    <row r="966" spans="1:5" ht="57">
      <c r="A966" s="465">
        <v>52031</v>
      </c>
      <c r="B966" s="465" t="s">
        <v>20214</v>
      </c>
      <c r="C966" s="184" t="s">
        <v>2</v>
      </c>
      <c r="D966" s="185">
        <v>450.97</v>
      </c>
      <c r="E966" s="529"/>
    </row>
    <row r="967" spans="1:5" ht="28.5">
      <c r="A967" s="465">
        <v>52035</v>
      </c>
      <c r="B967" s="465" t="s">
        <v>20653</v>
      </c>
      <c r="C967" s="184" t="s">
        <v>2</v>
      </c>
      <c r="D967" s="185">
        <v>350.83</v>
      </c>
      <c r="E967" s="529"/>
    </row>
    <row r="968" spans="1:5" ht="28.5">
      <c r="A968" s="465">
        <v>52036</v>
      </c>
      <c r="B968" s="465" t="s">
        <v>20215</v>
      </c>
      <c r="C968" s="184" t="s">
        <v>2</v>
      </c>
      <c r="D968" s="185">
        <v>474.39</v>
      </c>
      <c r="E968" s="529"/>
    </row>
    <row r="969" spans="1:5" ht="28.5">
      <c r="A969" s="465">
        <v>52041</v>
      </c>
      <c r="B969" s="465" t="s">
        <v>20216</v>
      </c>
      <c r="C969" s="184" t="s">
        <v>2</v>
      </c>
      <c r="D969" s="185">
        <v>256.06</v>
      </c>
      <c r="E969" s="529"/>
    </row>
    <row r="970" spans="1:5">
      <c r="A970" s="465">
        <v>52053</v>
      </c>
      <c r="B970" s="465" t="s">
        <v>21388</v>
      </c>
      <c r="C970" s="184" t="s">
        <v>2</v>
      </c>
      <c r="D970" s="185">
        <v>95.91</v>
      </c>
      <c r="E970" s="529"/>
    </row>
    <row r="971" spans="1:5" ht="57">
      <c r="A971" s="465">
        <v>52076</v>
      </c>
      <c r="B971" s="465" t="s">
        <v>20217</v>
      </c>
      <c r="C971" s="184" t="s">
        <v>2</v>
      </c>
      <c r="D971" s="185">
        <v>333.05</v>
      </c>
      <c r="E971" s="529"/>
    </row>
    <row r="972" spans="1:5">
      <c r="A972" s="465">
        <v>52078</v>
      </c>
      <c r="B972" s="465" t="s">
        <v>20218</v>
      </c>
      <c r="C972" s="184" t="s">
        <v>2</v>
      </c>
      <c r="D972" s="185">
        <v>495</v>
      </c>
      <c r="E972" s="529"/>
    </row>
    <row r="973" spans="1:5" ht="15">
      <c r="A973" s="464">
        <v>521</v>
      </c>
      <c r="B973" s="551" t="s">
        <v>20219</v>
      </c>
      <c r="C973" s="552"/>
      <c r="D973" s="552"/>
      <c r="E973" s="553"/>
    </row>
    <row r="974" spans="1:5">
      <c r="A974" s="465">
        <v>52103</v>
      </c>
      <c r="B974" s="465" t="s">
        <v>20220</v>
      </c>
      <c r="C974" s="184" t="s">
        <v>2</v>
      </c>
      <c r="D974" s="186">
        <v>2641.86</v>
      </c>
      <c r="E974" s="529"/>
    </row>
    <row r="975" spans="1:5">
      <c r="A975" s="465">
        <v>52118</v>
      </c>
      <c r="B975" s="465" t="s">
        <v>20221</v>
      </c>
      <c r="C975" s="184" t="s">
        <v>2</v>
      </c>
      <c r="D975" s="186">
        <v>2891.48</v>
      </c>
      <c r="E975" s="529"/>
    </row>
    <row r="976" spans="1:5" ht="57">
      <c r="A976" s="465">
        <v>52121</v>
      </c>
      <c r="B976" s="465" t="s">
        <v>20222</v>
      </c>
      <c r="C976" s="184" t="s">
        <v>2</v>
      </c>
      <c r="D976" s="185">
        <v>537.66</v>
      </c>
      <c r="E976" s="529"/>
    </row>
    <row r="977" spans="1:5">
      <c r="A977" s="465">
        <v>52123</v>
      </c>
      <c r="B977" s="465" t="s">
        <v>20223</v>
      </c>
      <c r="C977" s="184" t="s">
        <v>2</v>
      </c>
      <c r="D977" s="185">
        <v>825.59</v>
      </c>
      <c r="E977" s="529"/>
    </row>
    <row r="978" spans="1:5" ht="71.25">
      <c r="A978" s="465">
        <v>52125</v>
      </c>
      <c r="B978" s="465" t="s">
        <v>20224</v>
      </c>
      <c r="C978" s="184" t="s">
        <v>2</v>
      </c>
      <c r="D978" s="186">
        <v>1920.01</v>
      </c>
      <c r="E978" s="529"/>
    </row>
    <row r="979" spans="1:5" ht="28.5">
      <c r="A979" s="465">
        <v>52126</v>
      </c>
      <c r="B979" s="465" t="s">
        <v>20225</v>
      </c>
      <c r="C979" s="184" t="s">
        <v>2</v>
      </c>
      <c r="D979" s="185">
        <v>510.92</v>
      </c>
      <c r="E979" s="529"/>
    </row>
    <row r="980" spans="1:5" ht="71.25">
      <c r="A980" s="465">
        <v>52132</v>
      </c>
      <c r="B980" s="465" t="s">
        <v>20226</v>
      </c>
      <c r="C980" s="184" t="s">
        <v>2</v>
      </c>
      <c r="D980" s="186">
        <v>1825.37</v>
      </c>
      <c r="E980" s="529"/>
    </row>
    <row r="981" spans="1:5" ht="57">
      <c r="A981" s="465">
        <v>52150</v>
      </c>
      <c r="B981" s="465" t="s">
        <v>20227</v>
      </c>
      <c r="C981" s="184" t="s">
        <v>2</v>
      </c>
      <c r="D981" s="185">
        <v>683.1</v>
      </c>
      <c r="E981" s="529"/>
    </row>
    <row r="982" spans="1:5" ht="71.25">
      <c r="A982" s="465">
        <v>52164</v>
      </c>
      <c r="B982" s="465" t="s">
        <v>20228</v>
      </c>
      <c r="C982" s="184" t="s">
        <v>2</v>
      </c>
      <c r="D982" s="186">
        <v>2021.6</v>
      </c>
      <c r="E982" s="529"/>
    </row>
    <row r="983" spans="1:5" ht="15">
      <c r="A983" s="464">
        <v>540</v>
      </c>
      <c r="B983" s="551" t="s">
        <v>593</v>
      </c>
      <c r="C983" s="552"/>
      <c r="D983" s="552"/>
      <c r="E983" s="553"/>
    </row>
    <row r="984" spans="1:5" ht="28.5">
      <c r="A984" s="465">
        <v>54003</v>
      </c>
      <c r="B984" s="465" t="s">
        <v>20229</v>
      </c>
      <c r="C984" s="184" t="s">
        <v>2</v>
      </c>
      <c r="D984" s="185">
        <v>3.51</v>
      </c>
      <c r="E984" s="529"/>
    </row>
    <row r="985" spans="1:5" ht="28.5">
      <c r="A985" s="465">
        <v>54010</v>
      </c>
      <c r="B985" s="465" t="s">
        <v>20230</v>
      </c>
      <c r="C985" s="184" t="s">
        <v>2</v>
      </c>
      <c r="D985" s="185">
        <v>24.27</v>
      </c>
      <c r="E985" s="529"/>
    </row>
    <row r="986" spans="1:5">
      <c r="A986" s="465">
        <v>54024</v>
      </c>
      <c r="B986" s="465" t="s">
        <v>21389</v>
      </c>
      <c r="C986" s="184" t="s">
        <v>2</v>
      </c>
      <c r="D986" s="185">
        <v>200.72</v>
      </c>
      <c r="E986" s="529"/>
    </row>
    <row r="987" spans="1:5">
      <c r="A987" s="465">
        <v>54025</v>
      </c>
      <c r="B987" s="465" t="s">
        <v>21390</v>
      </c>
      <c r="C987" s="184" t="s">
        <v>2</v>
      </c>
      <c r="D987" s="185">
        <v>382.37</v>
      </c>
      <c r="E987" s="529"/>
    </row>
    <row r="988" spans="1:5">
      <c r="A988" s="465">
        <v>54062</v>
      </c>
      <c r="B988" s="465" t="s">
        <v>20231</v>
      </c>
      <c r="C988" s="184" t="s">
        <v>2</v>
      </c>
      <c r="D988" s="185">
        <v>93.13</v>
      </c>
      <c r="E988" s="529"/>
    </row>
    <row r="989" spans="1:5">
      <c r="A989" s="465">
        <v>54063</v>
      </c>
      <c r="B989" s="465" t="s">
        <v>20232</v>
      </c>
      <c r="C989" s="184" t="s">
        <v>2</v>
      </c>
      <c r="D989" s="185">
        <v>302.20999999999998</v>
      </c>
      <c r="E989" s="529"/>
    </row>
    <row r="990" spans="1:5">
      <c r="A990" s="465">
        <v>54090</v>
      </c>
      <c r="B990" s="465" t="s">
        <v>20233</v>
      </c>
      <c r="C990" s="184" t="s">
        <v>2</v>
      </c>
      <c r="D990" s="186">
        <v>6136.39</v>
      </c>
      <c r="E990" s="529"/>
    </row>
    <row r="991" spans="1:5" ht="15">
      <c r="A991" s="464">
        <v>6</v>
      </c>
      <c r="B991" s="551" t="s">
        <v>20234</v>
      </c>
      <c r="C991" s="552"/>
      <c r="D991" s="552"/>
      <c r="E991" s="553"/>
    </row>
    <row r="992" spans="1:5" ht="15">
      <c r="A992" s="464">
        <v>601</v>
      </c>
      <c r="B992" s="551" t="s">
        <v>20235</v>
      </c>
      <c r="C992" s="552"/>
      <c r="D992" s="552"/>
      <c r="E992" s="553"/>
    </row>
    <row r="993" spans="1:5" ht="28.5">
      <c r="A993" s="465">
        <v>60101</v>
      </c>
      <c r="B993" s="465" t="s">
        <v>20236</v>
      </c>
      <c r="C993" s="184" t="s">
        <v>1</v>
      </c>
      <c r="D993" s="185">
        <v>83.58</v>
      </c>
      <c r="E993" s="529"/>
    </row>
    <row r="994" spans="1:5" ht="28.5">
      <c r="A994" s="465">
        <v>60104</v>
      </c>
      <c r="B994" s="465" t="s">
        <v>20237</v>
      </c>
      <c r="C994" s="184" t="s">
        <v>1</v>
      </c>
      <c r="D994" s="185">
        <v>61.04</v>
      </c>
      <c r="E994" s="529"/>
    </row>
    <row r="995" spans="1:5" ht="15">
      <c r="A995" s="464">
        <v>602</v>
      </c>
      <c r="B995" s="551" t="s">
        <v>20238</v>
      </c>
      <c r="C995" s="552"/>
      <c r="D995" s="552"/>
      <c r="E995" s="553"/>
    </row>
    <row r="996" spans="1:5">
      <c r="A996" s="465">
        <v>60241</v>
      </c>
      <c r="B996" s="465" t="s">
        <v>20239</v>
      </c>
      <c r="C996" s="184" t="s">
        <v>2</v>
      </c>
      <c r="D996" s="185">
        <v>28.85</v>
      </c>
      <c r="E996" s="529"/>
    </row>
    <row r="997" spans="1:5">
      <c r="A997" s="465">
        <v>60242</v>
      </c>
      <c r="B997" s="465" t="s">
        <v>20240</v>
      </c>
      <c r="C997" s="184" t="s">
        <v>2</v>
      </c>
      <c r="D997" s="185">
        <v>56.88</v>
      </c>
      <c r="E997" s="529"/>
    </row>
    <row r="998" spans="1:5">
      <c r="A998" s="465">
        <v>60243</v>
      </c>
      <c r="B998" s="465" t="s">
        <v>20241</v>
      </c>
      <c r="C998" s="184" t="s">
        <v>2</v>
      </c>
      <c r="D998" s="185">
        <v>106.97</v>
      </c>
      <c r="E998" s="529"/>
    </row>
    <row r="999" spans="1:5" ht="15">
      <c r="A999" s="464">
        <v>604</v>
      </c>
      <c r="B999" s="551" t="s">
        <v>20242</v>
      </c>
      <c r="C999" s="552"/>
      <c r="D999" s="552"/>
      <c r="E999" s="553"/>
    </row>
    <row r="1000" spans="1:5">
      <c r="A1000" s="465">
        <v>60406</v>
      </c>
      <c r="B1000" s="465" t="s">
        <v>20243</v>
      </c>
      <c r="C1000" s="184" t="s">
        <v>2</v>
      </c>
      <c r="D1000" s="185">
        <v>158.08000000000001</v>
      </c>
      <c r="E1000" s="529"/>
    </row>
    <row r="1001" spans="1:5">
      <c r="A1001" s="465">
        <v>60443</v>
      </c>
      <c r="B1001" s="465" t="s">
        <v>20244</v>
      </c>
      <c r="C1001" s="184" t="s">
        <v>2</v>
      </c>
      <c r="D1001" s="185">
        <v>41.67</v>
      </c>
      <c r="E1001" s="529"/>
    </row>
    <row r="1002" spans="1:5" ht="15">
      <c r="A1002" s="464">
        <v>605</v>
      </c>
      <c r="B1002" s="551" t="s">
        <v>20242</v>
      </c>
      <c r="C1002" s="552"/>
      <c r="D1002" s="552"/>
      <c r="E1002" s="553"/>
    </row>
    <row r="1003" spans="1:5">
      <c r="A1003" s="465">
        <v>60501</v>
      </c>
      <c r="B1003" s="465" t="s">
        <v>20245</v>
      </c>
      <c r="C1003" s="184" t="s">
        <v>1</v>
      </c>
      <c r="D1003" s="185">
        <v>20.56</v>
      </c>
      <c r="E1003" s="529"/>
    </row>
    <row r="1004" spans="1:5">
      <c r="A1004" s="465">
        <v>60502</v>
      </c>
      <c r="B1004" s="465" t="s">
        <v>20246</v>
      </c>
      <c r="C1004" s="184" t="s">
        <v>1</v>
      </c>
      <c r="D1004" s="185">
        <v>23.18</v>
      </c>
      <c r="E1004" s="529"/>
    </row>
    <row r="1005" spans="1:5">
      <c r="A1005" s="465">
        <v>60503</v>
      </c>
      <c r="B1005" s="465" t="s">
        <v>20247</v>
      </c>
      <c r="C1005" s="184" t="s">
        <v>1</v>
      </c>
      <c r="D1005" s="185">
        <v>32.799999999999997</v>
      </c>
      <c r="E1005" s="529"/>
    </row>
    <row r="1006" spans="1:5" ht="28.5">
      <c r="A1006" s="465">
        <v>60504</v>
      </c>
      <c r="B1006" s="465" t="s">
        <v>20248</v>
      </c>
      <c r="C1006" s="184" t="s">
        <v>1</v>
      </c>
      <c r="D1006" s="185">
        <v>42.08</v>
      </c>
      <c r="E1006" s="529"/>
    </row>
    <row r="1007" spans="1:5" ht="28.5">
      <c r="A1007" s="465">
        <v>60505</v>
      </c>
      <c r="B1007" s="465" t="s">
        <v>20249</v>
      </c>
      <c r="C1007" s="184" t="s">
        <v>1</v>
      </c>
      <c r="D1007" s="185">
        <v>49.75</v>
      </c>
      <c r="E1007" s="529"/>
    </row>
    <row r="1008" spans="1:5">
      <c r="A1008" s="465">
        <v>60506</v>
      </c>
      <c r="B1008" s="465" t="s">
        <v>20250</v>
      </c>
      <c r="C1008" s="184" t="s">
        <v>1</v>
      </c>
      <c r="D1008" s="185">
        <v>67.150000000000006</v>
      </c>
      <c r="E1008" s="529"/>
    </row>
    <row r="1009" spans="1:5" ht="28.5">
      <c r="A1009" s="465">
        <v>60507</v>
      </c>
      <c r="B1009" s="465" t="s">
        <v>20251</v>
      </c>
      <c r="C1009" s="184" t="s">
        <v>1</v>
      </c>
      <c r="D1009" s="185">
        <v>92</v>
      </c>
      <c r="E1009" s="529"/>
    </row>
    <row r="1010" spans="1:5">
      <c r="A1010" s="465">
        <v>60508</v>
      </c>
      <c r="B1010" s="465" t="s">
        <v>20252</v>
      </c>
      <c r="C1010" s="184" t="s">
        <v>1</v>
      </c>
      <c r="D1010" s="185">
        <v>108.83</v>
      </c>
      <c r="E1010" s="529"/>
    </row>
    <row r="1011" spans="1:5">
      <c r="A1011" s="465">
        <v>60509</v>
      </c>
      <c r="B1011" s="465" t="s">
        <v>20253</v>
      </c>
      <c r="C1011" s="184" t="s">
        <v>1</v>
      </c>
      <c r="D1011" s="185">
        <v>143.5</v>
      </c>
      <c r="E1011" s="529"/>
    </row>
    <row r="1012" spans="1:5">
      <c r="A1012" s="465">
        <v>60517</v>
      </c>
      <c r="B1012" s="465" t="s">
        <v>20254</v>
      </c>
      <c r="C1012" s="184" t="s">
        <v>2</v>
      </c>
      <c r="D1012" s="185">
        <v>47.57</v>
      </c>
      <c r="E1012" s="529"/>
    </row>
    <row r="1013" spans="1:5">
      <c r="A1013" s="465">
        <v>60518</v>
      </c>
      <c r="B1013" s="465" t="s">
        <v>20255</v>
      </c>
      <c r="C1013" s="184" t="s">
        <v>2</v>
      </c>
      <c r="D1013" s="185">
        <v>86.79</v>
      </c>
      <c r="E1013" s="529"/>
    </row>
    <row r="1014" spans="1:5">
      <c r="A1014" s="465">
        <v>60519</v>
      </c>
      <c r="B1014" s="465" t="s">
        <v>20256</v>
      </c>
      <c r="C1014" s="184" t="s">
        <v>2</v>
      </c>
      <c r="D1014" s="185">
        <v>155.88</v>
      </c>
      <c r="E1014" s="529"/>
    </row>
    <row r="1015" spans="1:5">
      <c r="A1015" s="465">
        <v>60528</v>
      </c>
      <c r="B1015" s="465" t="s">
        <v>20257</v>
      </c>
      <c r="C1015" s="184" t="s">
        <v>2</v>
      </c>
      <c r="D1015" s="185">
        <v>36.96</v>
      </c>
      <c r="E1015" s="529"/>
    </row>
    <row r="1016" spans="1:5">
      <c r="A1016" s="465">
        <v>60545</v>
      </c>
      <c r="B1016" s="465" t="s">
        <v>20258</v>
      </c>
      <c r="C1016" s="184" t="s">
        <v>2</v>
      </c>
      <c r="D1016" s="185">
        <v>127.08</v>
      </c>
      <c r="E1016" s="529"/>
    </row>
    <row r="1017" spans="1:5">
      <c r="A1017" s="465">
        <v>60546</v>
      </c>
      <c r="B1017" s="465" t="s">
        <v>20259</v>
      </c>
      <c r="C1017" s="184" t="s">
        <v>2</v>
      </c>
      <c r="D1017" s="185">
        <v>64.59</v>
      </c>
      <c r="E1017" s="529"/>
    </row>
    <row r="1018" spans="1:5">
      <c r="A1018" s="465">
        <v>60585</v>
      </c>
      <c r="B1018" s="465" t="s">
        <v>20260</v>
      </c>
      <c r="C1018" s="184" t="s">
        <v>2</v>
      </c>
      <c r="D1018" s="185">
        <v>34.94</v>
      </c>
      <c r="E1018" s="529"/>
    </row>
    <row r="1019" spans="1:5">
      <c r="A1019" s="465">
        <v>60596</v>
      </c>
      <c r="B1019" s="465" t="s">
        <v>20261</v>
      </c>
      <c r="C1019" s="184" t="s">
        <v>2</v>
      </c>
      <c r="D1019" s="185">
        <v>133.69999999999999</v>
      </c>
      <c r="E1019" s="529"/>
    </row>
    <row r="1020" spans="1:5">
      <c r="A1020" s="465">
        <v>60598</v>
      </c>
      <c r="B1020" s="465" t="s">
        <v>20262</v>
      </c>
      <c r="C1020" s="184" t="s">
        <v>2</v>
      </c>
      <c r="D1020" s="185">
        <v>76.77</v>
      </c>
      <c r="E1020" s="529"/>
    </row>
    <row r="1021" spans="1:5" ht="15">
      <c r="A1021" s="464">
        <v>607</v>
      </c>
      <c r="B1021" s="551" t="s">
        <v>20242</v>
      </c>
      <c r="C1021" s="552"/>
      <c r="D1021" s="552"/>
      <c r="E1021" s="553"/>
    </row>
    <row r="1022" spans="1:5">
      <c r="A1022" s="465">
        <v>60712</v>
      </c>
      <c r="B1022" s="465" t="s">
        <v>20263</v>
      </c>
      <c r="C1022" s="184" t="s">
        <v>2</v>
      </c>
      <c r="D1022" s="185">
        <v>256.48</v>
      </c>
      <c r="E1022" s="529"/>
    </row>
    <row r="1023" spans="1:5">
      <c r="A1023" s="465">
        <v>60719</v>
      </c>
      <c r="B1023" s="465" t="s">
        <v>20264</v>
      </c>
      <c r="C1023" s="184" t="s">
        <v>2</v>
      </c>
      <c r="D1023" s="185">
        <v>270.10000000000002</v>
      </c>
      <c r="E1023" s="529"/>
    </row>
    <row r="1024" spans="1:5" ht="15">
      <c r="A1024" s="464">
        <v>609</v>
      </c>
      <c r="B1024" s="551" t="s">
        <v>20265</v>
      </c>
      <c r="C1024" s="552"/>
      <c r="D1024" s="552"/>
      <c r="E1024" s="553"/>
    </row>
    <row r="1025" spans="1:5">
      <c r="A1025" s="465">
        <v>60906</v>
      </c>
      <c r="B1025" s="465" t="s">
        <v>20266</v>
      </c>
      <c r="C1025" s="184" t="s">
        <v>2</v>
      </c>
      <c r="D1025" s="185">
        <v>297.61</v>
      </c>
      <c r="E1025" s="529"/>
    </row>
    <row r="1026" spans="1:5" ht="15">
      <c r="A1026" s="464">
        <v>610</v>
      </c>
      <c r="B1026" s="551" t="s">
        <v>20267</v>
      </c>
      <c r="C1026" s="552"/>
      <c r="D1026" s="552"/>
      <c r="E1026" s="553"/>
    </row>
    <row r="1027" spans="1:5" ht="28.5">
      <c r="A1027" s="465">
        <v>61004</v>
      </c>
      <c r="B1027" s="465" t="s">
        <v>20268</v>
      </c>
      <c r="C1027" s="184" t="s">
        <v>1</v>
      </c>
      <c r="D1027" s="185">
        <v>837.86</v>
      </c>
      <c r="E1027" s="529"/>
    </row>
    <row r="1028" spans="1:5" ht="15">
      <c r="A1028" s="464">
        <v>621</v>
      </c>
      <c r="B1028" s="551" t="s">
        <v>20269</v>
      </c>
      <c r="C1028" s="552"/>
      <c r="D1028" s="552"/>
      <c r="E1028" s="553"/>
    </row>
    <row r="1029" spans="1:5" ht="28.5">
      <c r="A1029" s="465">
        <v>62101</v>
      </c>
      <c r="B1029" s="465" t="s">
        <v>20713</v>
      </c>
      <c r="C1029" s="184" t="s">
        <v>2</v>
      </c>
      <c r="D1029" s="185">
        <v>11.82</v>
      </c>
      <c r="E1029" s="529"/>
    </row>
    <row r="1030" spans="1:5" ht="28.5">
      <c r="A1030" s="465">
        <v>62102</v>
      </c>
      <c r="B1030" s="465" t="s">
        <v>20714</v>
      </c>
      <c r="C1030" s="184" t="s">
        <v>2</v>
      </c>
      <c r="D1030" s="185">
        <v>17.32</v>
      </c>
      <c r="E1030" s="529"/>
    </row>
    <row r="1031" spans="1:5" ht="28.5">
      <c r="A1031" s="465">
        <v>62103</v>
      </c>
      <c r="B1031" s="465" t="s">
        <v>20715</v>
      </c>
      <c r="C1031" s="184" t="s">
        <v>2</v>
      </c>
      <c r="D1031" s="185">
        <v>27.83</v>
      </c>
      <c r="E1031" s="529"/>
    </row>
    <row r="1032" spans="1:5" ht="28.5">
      <c r="A1032" s="465">
        <v>62104</v>
      </c>
      <c r="B1032" s="465" t="s">
        <v>21352</v>
      </c>
      <c r="C1032" s="184" t="s">
        <v>2</v>
      </c>
      <c r="D1032" s="185">
        <v>24.07</v>
      </c>
      <c r="E1032" s="529"/>
    </row>
    <row r="1033" spans="1:5" ht="28.5">
      <c r="A1033" s="465">
        <v>62105</v>
      </c>
      <c r="B1033" s="465" t="s">
        <v>21353</v>
      </c>
      <c r="C1033" s="184" t="s">
        <v>2</v>
      </c>
      <c r="D1033" s="185">
        <v>35.340000000000003</v>
      </c>
      <c r="E1033" s="529"/>
    </row>
    <row r="1034" spans="1:5" ht="28.5">
      <c r="A1034" s="465">
        <v>62106</v>
      </c>
      <c r="B1034" s="465" t="s">
        <v>21354</v>
      </c>
      <c r="C1034" s="184" t="s">
        <v>2</v>
      </c>
      <c r="D1034" s="185">
        <v>61.42</v>
      </c>
      <c r="E1034" s="529"/>
    </row>
    <row r="1035" spans="1:5" ht="28.5">
      <c r="A1035" s="465">
        <v>62107</v>
      </c>
      <c r="B1035" s="465" t="s">
        <v>21355</v>
      </c>
      <c r="C1035" s="184" t="s">
        <v>2</v>
      </c>
      <c r="D1035" s="185">
        <v>272.35000000000002</v>
      </c>
      <c r="E1035" s="529"/>
    </row>
    <row r="1036" spans="1:5" ht="28.5">
      <c r="A1036" s="465">
        <v>62111</v>
      </c>
      <c r="B1036" s="465" t="s">
        <v>20270</v>
      </c>
      <c r="C1036" s="184" t="s">
        <v>2</v>
      </c>
      <c r="D1036" s="185">
        <v>1.23</v>
      </c>
      <c r="E1036" s="529"/>
    </row>
    <row r="1037" spans="1:5">
      <c r="A1037" s="465">
        <v>62112</v>
      </c>
      <c r="B1037" s="465" t="s">
        <v>20271</v>
      </c>
      <c r="C1037" s="184" t="s">
        <v>2</v>
      </c>
      <c r="D1037" s="185">
        <v>2.67</v>
      </c>
      <c r="E1037" s="529"/>
    </row>
    <row r="1038" spans="1:5" ht="28.5">
      <c r="A1038" s="465">
        <v>62116</v>
      </c>
      <c r="B1038" s="465" t="s">
        <v>20272</v>
      </c>
      <c r="C1038" s="184" t="s">
        <v>2</v>
      </c>
      <c r="D1038" s="185">
        <v>5.71</v>
      </c>
      <c r="E1038" s="529"/>
    </row>
    <row r="1039" spans="1:5">
      <c r="A1039" s="465">
        <v>62122</v>
      </c>
      <c r="B1039" s="465" t="s">
        <v>20273</v>
      </c>
      <c r="C1039" s="184" t="s">
        <v>2</v>
      </c>
      <c r="D1039" s="185">
        <v>1.44</v>
      </c>
      <c r="E1039" s="529"/>
    </row>
    <row r="1040" spans="1:5">
      <c r="A1040" s="465">
        <v>62129</v>
      </c>
      <c r="B1040" s="465" t="s">
        <v>20274</v>
      </c>
      <c r="C1040" s="184" t="s">
        <v>2</v>
      </c>
      <c r="D1040" s="185">
        <v>5.85</v>
      </c>
      <c r="E1040" s="529"/>
    </row>
    <row r="1041" spans="1:5">
      <c r="A1041" s="465">
        <v>62187</v>
      </c>
      <c r="B1041" s="465" t="s">
        <v>20275</v>
      </c>
      <c r="C1041" s="184" t="s">
        <v>2</v>
      </c>
      <c r="D1041" s="185">
        <v>8.69</v>
      </c>
      <c r="E1041" s="529"/>
    </row>
    <row r="1042" spans="1:5" ht="15">
      <c r="A1042" s="464">
        <v>623</v>
      </c>
      <c r="B1042" s="551" t="s">
        <v>20276</v>
      </c>
      <c r="C1042" s="552"/>
      <c r="D1042" s="552"/>
      <c r="E1042" s="553"/>
    </row>
    <row r="1043" spans="1:5">
      <c r="A1043" s="465">
        <v>62319</v>
      </c>
      <c r="B1043" s="465" t="s">
        <v>20277</v>
      </c>
      <c r="C1043" s="184" t="s">
        <v>2</v>
      </c>
      <c r="D1043" s="185">
        <v>5.05</v>
      </c>
      <c r="E1043" s="529"/>
    </row>
    <row r="1044" spans="1:5">
      <c r="A1044" s="465">
        <v>62321</v>
      </c>
      <c r="B1044" s="465" t="s">
        <v>20278</v>
      </c>
      <c r="C1044" s="184" t="s">
        <v>2</v>
      </c>
      <c r="D1044" s="185">
        <v>5.01</v>
      </c>
      <c r="E1044" s="529"/>
    </row>
    <row r="1045" spans="1:5">
      <c r="A1045" s="465">
        <v>62324</v>
      </c>
      <c r="B1045" s="465" t="s">
        <v>20279</v>
      </c>
      <c r="C1045" s="184" t="s">
        <v>2</v>
      </c>
      <c r="D1045" s="185">
        <v>3.28</v>
      </c>
      <c r="E1045" s="529"/>
    </row>
    <row r="1046" spans="1:5" ht="28.5">
      <c r="A1046" s="465">
        <v>62375</v>
      </c>
      <c r="B1046" s="465" t="s">
        <v>20280</v>
      </c>
      <c r="C1046" s="184" t="s">
        <v>1</v>
      </c>
      <c r="D1046" s="185">
        <v>77.5</v>
      </c>
      <c r="E1046" s="529"/>
    </row>
    <row r="1047" spans="1:5" ht="15">
      <c r="A1047" s="464">
        <v>624</v>
      </c>
      <c r="B1047" s="551" t="s">
        <v>20281</v>
      </c>
      <c r="C1047" s="552"/>
      <c r="D1047" s="552"/>
      <c r="E1047" s="553"/>
    </row>
    <row r="1048" spans="1:5">
      <c r="A1048" s="465">
        <v>62420</v>
      </c>
      <c r="B1048" s="465" t="s">
        <v>20282</v>
      </c>
      <c r="C1048" s="184" t="s">
        <v>2</v>
      </c>
      <c r="D1048" s="185">
        <v>6.2</v>
      </c>
      <c r="E1048" s="529"/>
    </row>
    <row r="1049" spans="1:5">
      <c r="A1049" s="465">
        <v>62423</v>
      </c>
      <c r="B1049" s="465" t="s">
        <v>20283</v>
      </c>
      <c r="C1049" s="184" t="s">
        <v>2</v>
      </c>
      <c r="D1049" s="185">
        <v>26.67</v>
      </c>
      <c r="E1049" s="529"/>
    </row>
    <row r="1050" spans="1:5">
      <c r="A1050" s="465">
        <v>62430</v>
      </c>
      <c r="B1050" s="465" t="s">
        <v>20284</v>
      </c>
      <c r="C1050" s="184" t="s">
        <v>2</v>
      </c>
      <c r="D1050" s="185">
        <v>51.64</v>
      </c>
      <c r="E1050" s="529"/>
    </row>
    <row r="1051" spans="1:5">
      <c r="A1051" s="465">
        <v>62440</v>
      </c>
      <c r="B1051" s="465" t="s">
        <v>20285</v>
      </c>
      <c r="C1051" s="184" t="s">
        <v>2</v>
      </c>
      <c r="D1051" s="185">
        <v>30.57</v>
      </c>
      <c r="E1051" s="529"/>
    </row>
    <row r="1052" spans="1:5">
      <c r="A1052" s="465">
        <v>62472</v>
      </c>
      <c r="B1052" s="465" t="s">
        <v>20286</v>
      </c>
      <c r="C1052" s="184" t="s">
        <v>2</v>
      </c>
      <c r="D1052" s="185">
        <v>16.2</v>
      </c>
      <c r="E1052" s="529"/>
    </row>
    <row r="1053" spans="1:5">
      <c r="A1053" s="465">
        <v>62482</v>
      </c>
      <c r="B1053" s="465" t="s">
        <v>20287</v>
      </c>
      <c r="C1053" s="184" t="s">
        <v>2</v>
      </c>
      <c r="D1053" s="185">
        <v>65.709999999999994</v>
      </c>
      <c r="E1053" s="529"/>
    </row>
    <row r="1054" spans="1:5" ht="15">
      <c r="A1054" s="464">
        <v>625</v>
      </c>
      <c r="B1054" s="551" t="s">
        <v>20288</v>
      </c>
      <c r="C1054" s="552"/>
      <c r="D1054" s="552"/>
      <c r="E1054" s="553"/>
    </row>
    <row r="1055" spans="1:5" ht="28.5">
      <c r="A1055" s="465">
        <v>62501</v>
      </c>
      <c r="B1055" s="465" t="s">
        <v>20289</v>
      </c>
      <c r="C1055" s="184" t="s">
        <v>1</v>
      </c>
      <c r="D1055" s="185">
        <v>3.88</v>
      </c>
      <c r="E1055" s="529"/>
    </row>
    <row r="1056" spans="1:5" ht="28.5">
      <c r="A1056" s="465">
        <v>62502</v>
      </c>
      <c r="B1056" s="465" t="s">
        <v>20290</v>
      </c>
      <c r="C1056" s="184" t="s">
        <v>1</v>
      </c>
      <c r="D1056" s="185">
        <v>4.37</v>
      </c>
      <c r="E1056" s="529"/>
    </row>
    <row r="1057" spans="1:5" ht="28.5">
      <c r="A1057" s="465">
        <v>62503</v>
      </c>
      <c r="B1057" s="465" t="s">
        <v>20291</v>
      </c>
      <c r="C1057" s="184" t="s">
        <v>1</v>
      </c>
      <c r="D1057" s="185">
        <v>7.87</v>
      </c>
      <c r="E1057" s="529"/>
    </row>
    <row r="1058" spans="1:5" ht="28.5">
      <c r="A1058" s="465">
        <v>62504</v>
      </c>
      <c r="B1058" s="465" t="s">
        <v>20292</v>
      </c>
      <c r="C1058" s="184" t="s">
        <v>1</v>
      </c>
      <c r="D1058" s="185">
        <v>12.9</v>
      </c>
      <c r="E1058" s="529"/>
    </row>
    <row r="1059" spans="1:5" ht="28.5">
      <c r="A1059" s="465">
        <v>62505</v>
      </c>
      <c r="B1059" s="465" t="s">
        <v>20293</v>
      </c>
      <c r="C1059" s="184" t="s">
        <v>1</v>
      </c>
      <c r="D1059" s="185">
        <v>16.87</v>
      </c>
      <c r="E1059" s="529"/>
    </row>
    <row r="1060" spans="1:5" ht="28.5">
      <c r="A1060" s="465">
        <v>62506</v>
      </c>
      <c r="B1060" s="465" t="s">
        <v>20294</v>
      </c>
      <c r="C1060" s="184" t="s">
        <v>1</v>
      </c>
      <c r="D1060" s="185">
        <v>28.87</v>
      </c>
      <c r="E1060" s="529"/>
    </row>
    <row r="1061" spans="1:5" ht="28.5">
      <c r="A1061" s="465">
        <v>62507</v>
      </c>
      <c r="B1061" s="465" t="s">
        <v>20295</v>
      </c>
      <c r="C1061" s="184" t="s">
        <v>1</v>
      </c>
      <c r="D1061" s="185">
        <v>46.73</v>
      </c>
      <c r="E1061" s="529"/>
    </row>
    <row r="1062" spans="1:5" ht="28.5">
      <c r="A1062" s="465">
        <v>62508</v>
      </c>
      <c r="B1062" s="465" t="s">
        <v>20296</v>
      </c>
      <c r="C1062" s="184" t="s">
        <v>1</v>
      </c>
      <c r="D1062" s="185">
        <v>64.52</v>
      </c>
      <c r="E1062" s="529"/>
    </row>
    <row r="1063" spans="1:5">
      <c r="A1063" s="465">
        <v>62511</v>
      </c>
      <c r="B1063" s="465" t="s">
        <v>20297</v>
      </c>
      <c r="C1063" s="184" t="s">
        <v>2</v>
      </c>
      <c r="D1063" s="185">
        <v>0.96</v>
      </c>
      <c r="E1063" s="529"/>
    </row>
    <row r="1064" spans="1:5">
      <c r="A1064" s="465">
        <v>62512</v>
      </c>
      <c r="B1064" s="465" t="s">
        <v>20298</v>
      </c>
      <c r="C1064" s="184" t="s">
        <v>2</v>
      </c>
      <c r="D1064" s="185">
        <v>2.79</v>
      </c>
      <c r="E1064" s="529"/>
    </row>
    <row r="1065" spans="1:5">
      <c r="A1065" s="465">
        <v>62514</v>
      </c>
      <c r="B1065" s="465" t="s">
        <v>20299</v>
      </c>
      <c r="C1065" s="184" t="s">
        <v>2</v>
      </c>
      <c r="D1065" s="185">
        <v>6.48</v>
      </c>
      <c r="E1065" s="529"/>
    </row>
    <row r="1066" spans="1:5">
      <c r="A1066" s="465">
        <v>62520</v>
      </c>
      <c r="B1066" s="465" t="s">
        <v>20300</v>
      </c>
      <c r="C1066" s="184" t="s">
        <v>2</v>
      </c>
      <c r="D1066" s="185">
        <v>1.91</v>
      </c>
      <c r="E1066" s="529"/>
    </row>
    <row r="1067" spans="1:5">
      <c r="A1067" s="465">
        <v>62521</v>
      </c>
      <c r="B1067" s="465" t="s">
        <v>20301</v>
      </c>
      <c r="C1067" s="184" t="s">
        <v>2</v>
      </c>
      <c r="D1067" s="185">
        <v>4.6100000000000003</v>
      </c>
      <c r="E1067" s="529"/>
    </row>
    <row r="1068" spans="1:5" ht="42.75">
      <c r="A1068" s="465">
        <v>62530</v>
      </c>
      <c r="B1068" s="465" t="s">
        <v>20302</v>
      </c>
      <c r="C1068" s="184" t="s">
        <v>1</v>
      </c>
      <c r="D1068" s="185">
        <v>6.35</v>
      </c>
      <c r="E1068" s="529"/>
    </row>
    <row r="1069" spans="1:5" ht="28.5">
      <c r="A1069" s="465">
        <v>62531</v>
      </c>
      <c r="B1069" s="465" t="s">
        <v>20303</v>
      </c>
      <c r="C1069" s="184" t="s">
        <v>1</v>
      </c>
      <c r="D1069" s="185">
        <v>10.46</v>
      </c>
      <c r="E1069" s="529"/>
    </row>
    <row r="1070" spans="1:5" ht="28.5">
      <c r="A1070" s="465">
        <v>62532</v>
      </c>
      <c r="B1070" s="465" t="s">
        <v>20304</v>
      </c>
      <c r="C1070" s="184" t="s">
        <v>1</v>
      </c>
      <c r="D1070" s="185">
        <v>16.23</v>
      </c>
      <c r="E1070" s="529"/>
    </row>
    <row r="1071" spans="1:5" ht="42.75">
      <c r="A1071" s="465">
        <v>62533</v>
      </c>
      <c r="B1071" s="465" t="s">
        <v>20305</v>
      </c>
      <c r="C1071" s="184" t="s">
        <v>1</v>
      </c>
      <c r="D1071" s="185">
        <v>19.149999999999999</v>
      </c>
      <c r="E1071" s="529"/>
    </row>
    <row r="1072" spans="1:5" ht="42.75">
      <c r="A1072" s="465">
        <v>62534</v>
      </c>
      <c r="B1072" s="465" t="s">
        <v>20306</v>
      </c>
      <c r="C1072" s="184" t="s">
        <v>1</v>
      </c>
      <c r="D1072" s="185">
        <v>34.72</v>
      </c>
      <c r="E1072" s="529"/>
    </row>
    <row r="1073" spans="1:5" ht="42.75">
      <c r="A1073" s="465">
        <v>62535</v>
      </c>
      <c r="B1073" s="465" t="s">
        <v>20307</v>
      </c>
      <c r="C1073" s="184" t="s">
        <v>1</v>
      </c>
      <c r="D1073" s="185">
        <v>96.8</v>
      </c>
      <c r="E1073" s="529"/>
    </row>
    <row r="1074" spans="1:5">
      <c r="A1074" s="465">
        <v>62536</v>
      </c>
      <c r="B1074" s="465" t="s">
        <v>20308</v>
      </c>
      <c r="C1074" s="184" t="s">
        <v>2</v>
      </c>
      <c r="D1074" s="185">
        <v>3.06</v>
      </c>
      <c r="E1074" s="529"/>
    </row>
    <row r="1075" spans="1:5">
      <c r="A1075" s="465">
        <v>62540</v>
      </c>
      <c r="B1075" s="465" t="s">
        <v>20309</v>
      </c>
      <c r="C1075" s="184" t="s">
        <v>2</v>
      </c>
      <c r="D1075" s="185">
        <v>2.16</v>
      </c>
      <c r="E1075" s="529"/>
    </row>
    <row r="1076" spans="1:5">
      <c r="A1076" s="465">
        <v>62542</v>
      </c>
      <c r="B1076" s="465" t="s">
        <v>20310</v>
      </c>
      <c r="C1076" s="184" t="s">
        <v>2</v>
      </c>
      <c r="D1076" s="185">
        <v>7.01</v>
      </c>
      <c r="E1076" s="529"/>
    </row>
    <row r="1077" spans="1:5">
      <c r="A1077" s="465">
        <v>62543</v>
      </c>
      <c r="B1077" s="465" t="s">
        <v>20311</v>
      </c>
      <c r="C1077" s="184" t="s">
        <v>2</v>
      </c>
      <c r="D1077" s="185">
        <v>7.48</v>
      </c>
      <c r="E1077" s="529"/>
    </row>
    <row r="1078" spans="1:5">
      <c r="A1078" s="465">
        <v>62544</v>
      </c>
      <c r="B1078" s="465" t="s">
        <v>20312</v>
      </c>
      <c r="C1078" s="184" t="s">
        <v>2</v>
      </c>
      <c r="D1078" s="185">
        <v>3.79</v>
      </c>
      <c r="E1078" s="529"/>
    </row>
    <row r="1079" spans="1:5">
      <c r="A1079" s="465">
        <v>62547</v>
      </c>
      <c r="B1079" s="465" t="s">
        <v>20313</v>
      </c>
      <c r="C1079" s="184" t="s">
        <v>2</v>
      </c>
      <c r="D1079" s="185">
        <v>15.94</v>
      </c>
      <c r="E1079" s="529"/>
    </row>
    <row r="1080" spans="1:5">
      <c r="A1080" s="465">
        <v>62549</v>
      </c>
      <c r="B1080" s="465" t="s">
        <v>20314</v>
      </c>
      <c r="C1080" s="184" t="s">
        <v>2</v>
      </c>
      <c r="D1080" s="185">
        <v>14.46</v>
      </c>
      <c r="E1080" s="529"/>
    </row>
    <row r="1081" spans="1:5">
      <c r="A1081" s="465">
        <v>62570</v>
      </c>
      <c r="B1081" s="465" t="s">
        <v>20315</v>
      </c>
      <c r="C1081" s="184" t="s">
        <v>2</v>
      </c>
      <c r="D1081" s="185">
        <v>1.07</v>
      </c>
      <c r="E1081" s="529"/>
    </row>
    <row r="1082" spans="1:5">
      <c r="A1082" s="465">
        <v>62577</v>
      </c>
      <c r="B1082" s="465" t="s">
        <v>20316</v>
      </c>
      <c r="C1082" s="184" t="s">
        <v>2</v>
      </c>
      <c r="D1082" s="185">
        <v>53.03</v>
      </c>
      <c r="E1082" s="529"/>
    </row>
    <row r="1083" spans="1:5">
      <c r="A1083" s="465">
        <v>62588</v>
      </c>
      <c r="B1083" s="465" t="s">
        <v>20317</v>
      </c>
      <c r="C1083" s="184" t="s">
        <v>2</v>
      </c>
      <c r="D1083" s="185">
        <v>9.59</v>
      </c>
      <c r="E1083" s="529"/>
    </row>
    <row r="1084" spans="1:5">
      <c r="A1084" s="465">
        <v>62594</v>
      </c>
      <c r="B1084" s="465" t="s">
        <v>20318</v>
      </c>
      <c r="C1084" s="184" t="s">
        <v>2</v>
      </c>
      <c r="D1084" s="185">
        <v>2.02</v>
      </c>
      <c r="E1084" s="529"/>
    </row>
    <row r="1085" spans="1:5" ht="15">
      <c r="A1085" s="464">
        <v>626</v>
      </c>
      <c r="B1085" s="551" t="s">
        <v>20319</v>
      </c>
      <c r="C1085" s="552"/>
      <c r="D1085" s="552"/>
      <c r="E1085" s="553"/>
    </row>
    <row r="1086" spans="1:5">
      <c r="A1086" s="465">
        <v>62674</v>
      </c>
      <c r="B1086" s="465" t="s">
        <v>20320</v>
      </c>
      <c r="C1086" s="184" t="s">
        <v>2</v>
      </c>
      <c r="D1086" s="185">
        <v>11.03</v>
      </c>
      <c r="E1086" s="529"/>
    </row>
    <row r="1087" spans="1:5" ht="15">
      <c r="A1087" s="464">
        <v>627</v>
      </c>
      <c r="B1087" s="551" t="s">
        <v>20321</v>
      </c>
      <c r="C1087" s="552"/>
      <c r="D1087" s="552"/>
      <c r="E1087" s="553"/>
    </row>
    <row r="1088" spans="1:5">
      <c r="A1088" s="465">
        <v>62703</v>
      </c>
      <c r="B1088" s="465" t="s">
        <v>20322</v>
      </c>
      <c r="C1088" s="184" t="s">
        <v>1</v>
      </c>
      <c r="D1088" s="185">
        <v>44.11</v>
      </c>
      <c r="E1088" s="529"/>
    </row>
    <row r="1089" spans="1:5" ht="15">
      <c r="A1089" s="464">
        <v>630</v>
      </c>
      <c r="B1089" s="551" t="s">
        <v>20323</v>
      </c>
      <c r="C1089" s="552"/>
      <c r="D1089" s="552"/>
      <c r="E1089" s="553"/>
    </row>
    <row r="1090" spans="1:5" ht="28.5">
      <c r="A1090" s="465">
        <v>63043</v>
      </c>
      <c r="B1090" s="465" t="s">
        <v>20324</v>
      </c>
      <c r="C1090" s="184" t="s">
        <v>1</v>
      </c>
      <c r="D1090" s="185">
        <v>22.17</v>
      </c>
      <c r="E1090" s="529"/>
    </row>
    <row r="1091" spans="1:5">
      <c r="A1091" s="465">
        <v>63096</v>
      </c>
      <c r="B1091" s="465" t="s">
        <v>20325</v>
      </c>
      <c r="C1091" s="184" t="s">
        <v>1</v>
      </c>
      <c r="D1091" s="185">
        <v>49.28</v>
      </c>
      <c r="E1091" s="529"/>
    </row>
    <row r="1092" spans="1:5" ht="15">
      <c r="A1092" s="464">
        <v>631</v>
      </c>
      <c r="B1092" s="551" t="s">
        <v>20326</v>
      </c>
      <c r="C1092" s="552"/>
      <c r="D1092" s="552"/>
      <c r="E1092" s="553"/>
    </row>
    <row r="1093" spans="1:5">
      <c r="A1093" s="465">
        <v>63108</v>
      </c>
      <c r="B1093" s="465" t="s">
        <v>20327</v>
      </c>
      <c r="C1093" s="184" t="s">
        <v>1</v>
      </c>
      <c r="D1093" s="185">
        <v>63.87</v>
      </c>
      <c r="E1093" s="529"/>
    </row>
    <row r="1094" spans="1:5" ht="28.5">
      <c r="A1094" s="465">
        <v>63109</v>
      </c>
      <c r="B1094" s="465" t="s">
        <v>20328</v>
      </c>
      <c r="C1094" s="184" t="s">
        <v>1</v>
      </c>
      <c r="D1094" s="185">
        <v>83.49</v>
      </c>
      <c r="E1094" s="529"/>
    </row>
    <row r="1095" spans="1:5">
      <c r="A1095" s="465">
        <v>63148</v>
      </c>
      <c r="B1095" s="465" t="s">
        <v>20329</v>
      </c>
      <c r="C1095" s="184" t="s">
        <v>1</v>
      </c>
      <c r="D1095" s="185">
        <v>14.23</v>
      </c>
      <c r="E1095" s="529"/>
    </row>
    <row r="1096" spans="1:5" ht="28.5">
      <c r="A1096" s="465">
        <v>63149</v>
      </c>
      <c r="B1096" s="465" t="s">
        <v>20330</v>
      </c>
      <c r="C1096" s="184" t="s">
        <v>1</v>
      </c>
      <c r="D1096" s="185">
        <v>29.43</v>
      </c>
      <c r="E1096" s="529"/>
    </row>
    <row r="1097" spans="1:5" ht="28.5">
      <c r="A1097" s="465">
        <v>63150</v>
      </c>
      <c r="B1097" s="465" t="s">
        <v>20331</v>
      </c>
      <c r="C1097" s="184" t="s">
        <v>1</v>
      </c>
      <c r="D1097" s="185">
        <v>41.6</v>
      </c>
      <c r="E1097" s="529"/>
    </row>
    <row r="1098" spans="1:5" ht="28.5">
      <c r="A1098" s="465">
        <v>63164</v>
      </c>
      <c r="B1098" s="465" t="s">
        <v>20332</v>
      </c>
      <c r="C1098" s="184" t="s">
        <v>1</v>
      </c>
      <c r="D1098" s="185">
        <v>111.54</v>
      </c>
      <c r="E1098" s="529"/>
    </row>
    <row r="1099" spans="1:5" ht="28.5">
      <c r="A1099" s="465">
        <v>63165</v>
      </c>
      <c r="B1099" s="465" t="s">
        <v>20333</v>
      </c>
      <c r="C1099" s="184" t="s">
        <v>1</v>
      </c>
      <c r="D1099" s="185">
        <v>103.8</v>
      </c>
      <c r="E1099" s="529"/>
    </row>
    <row r="1100" spans="1:5" ht="15">
      <c r="A1100" s="464">
        <v>633</v>
      </c>
      <c r="B1100" s="551" t="s">
        <v>20654</v>
      </c>
      <c r="C1100" s="552"/>
      <c r="D1100" s="552"/>
      <c r="E1100" s="553"/>
    </row>
    <row r="1101" spans="1:5">
      <c r="A1101" s="465">
        <v>63341</v>
      </c>
      <c r="B1101" s="465" t="s">
        <v>20655</v>
      </c>
      <c r="C1101" s="184" t="s">
        <v>2</v>
      </c>
      <c r="D1101" s="185">
        <v>1.9</v>
      </c>
      <c r="E1101" s="529"/>
    </row>
    <row r="1102" spans="1:5" ht="15">
      <c r="A1102" s="464">
        <v>634</v>
      </c>
      <c r="B1102" s="551" t="s">
        <v>20334</v>
      </c>
      <c r="C1102" s="552"/>
      <c r="D1102" s="552"/>
      <c r="E1102" s="553"/>
    </row>
    <row r="1103" spans="1:5">
      <c r="A1103" s="465">
        <v>63480</v>
      </c>
      <c r="B1103" s="465" t="s">
        <v>20335</v>
      </c>
      <c r="C1103" s="184" t="s">
        <v>2</v>
      </c>
      <c r="D1103" s="185">
        <v>456.12</v>
      </c>
      <c r="E1103" s="529"/>
    </row>
    <row r="1104" spans="1:5" ht="15">
      <c r="A1104" s="464">
        <v>635</v>
      </c>
      <c r="B1104" s="551" t="s">
        <v>20336</v>
      </c>
      <c r="C1104" s="552"/>
      <c r="D1104" s="552"/>
      <c r="E1104" s="553"/>
    </row>
    <row r="1105" spans="1:5">
      <c r="A1105" s="465">
        <v>63501</v>
      </c>
      <c r="B1105" s="465" t="s">
        <v>21034</v>
      </c>
      <c r="C1105" s="184" t="s">
        <v>2</v>
      </c>
      <c r="D1105" s="185">
        <v>41.34</v>
      </c>
      <c r="E1105" s="529"/>
    </row>
    <row r="1106" spans="1:5">
      <c r="A1106" s="465">
        <v>63502</v>
      </c>
      <c r="B1106" s="465" t="s">
        <v>21035</v>
      </c>
      <c r="C1106" s="184" t="s">
        <v>2</v>
      </c>
      <c r="D1106" s="185">
        <v>43.21</v>
      </c>
      <c r="E1106" s="529"/>
    </row>
    <row r="1107" spans="1:5">
      <c r="A1107" s="465">
        <v>63503</v>
      </c>
      <c r="B1107" s="465" t="s">
        <v>21036</v>
      </c>
      <c r="C1107" s="184" t="s">
        <v>2</v>
      </c>
      <c r="D1107" s="185">
        <v>69.64</v>
      </c>
      <c r="E1107" s="529"/>
    </row>
    <row r="1108" spans="1:5">
      <c r="A1108" s="465">
        <v>63504</v>
      </c>
      <c r="B1108" s="465" t="s">
        <v>21037</v>
      </c>
      <c r="C1108" s="184" t="s">
        <v>2</v>
      </c>
      <c r="D1108" s="185">
        <v>94.58</v>
      </c>
      <c r="E1108" s="529"/>
    </row>
    <row r="1109" spans="1:5">
      <c r="A1109" s="465">
        <v>63505</v>
      </c>
      <c r="B1109" s="465" t="s">
        <v>21038</v>
      </c>
      <c r="C1109" s="184" t="s">
        <v>2</v>
      </c>
      <c r="D1109" s="185">
        <v>145.34</v>
      </c>
      <c r="E1109" s="529"/>
    </row>
    <row r="1110" spans="1:5" ht="28.5">
      <c r="A1110" s="465">
        <v>63506</v>
      </c>
      <c r="B1110" s="465" t="s">
        <v>21653</v>
      </c>
      <c r="C1110" s="184" t="s">
        <v>2</v>
      </c>
      <c r="D1110" s="185">
        <v>259.58999999999997</v>
      </c>
      <c r="E1110" s="529"/>
    </row>
    <row r="1111" spans="1:5" ht="28.5">
      <c r="A1111" s="465">
        <v>63507</v>
      </c>
      <c r="B1111" s="465" t="s">
        <v>21654</v>
      </c>
      <c r="C1111" s="184" t="s">
        <v>2</v>
      </c>
      <c r="D1111" s="185">
        <v>385.01</v>
      </c>
      <c r="E1111" s="529"/>
    </row>
    <row r="1112" spans="1:5" ht="28.5">
      <c r="A1112" s="465">
        <v>63508</v>
      </c>
      <c r="B1112" s="465" t="s">
        <v>21655</v>
      </c>
      <c r="C1112" s="184" t="s">
        <v>2</v>
      </c>
      <c r="D1112" s="185">
        <v>584.27</v>
      </c>
      <c r="E1112" s="529"/>
    </row>
    <row r="1113" spans="1:5">
      <c r="A1113" s="465">
        <v>63515</v>
      </c>
      <c r="B1113" s="465" t="s">
        <v>20337</v>
      </c>
      <c r="C1113" s="184" t="s">
        <v>2</v>
      </c>
      <c r="D1113" s="185">
        <v>105.45</v>
      </c>
      <c r="E1113" s="529"/>
    </row>
    <row r="1114" spans="1:5">
      <c r="A1114" s="465">
        <v>63516</v>
      </c>
      <c r="B1114" s="465" t="s">
        <v>20338</v>
      </c>
      <c r="C1114" s="184" t="s">
        <v>2</v>
      </c>
      <c r="D1114" s="185">
        <v>113.9</v>
      </c>
      <c r="E1114" s="529"/>
    </row>
    <row r="1115" spans="1:5">
      <c r="A1115" s="465">
        <v>63517</v>
      </c>
      <c r="B1115" s="465" t="s">
        <v>20339</v>
      </c>
      <c r="C1115" s="184" t="s">
        <v>2</v>
      </c>
      <c r="D1115" s="185">
        <v>153.12</v>
      </c>
      <c r="E1115" s="529"/>
    </row>
    <row r="1116" spans="1:5">
      <c r="A1116" s="465">
        <v>63518</v>
      </c>
      <c r="B1116" s="465" t="s">
        <v>20340</v>
      </c>
      <c r="C1116" s="184" t="s">
        <v>2</v>
      </c>
      <c r="D1116" s="185">
        <v>195.77</v>
      </c>
      <c r="E1116" s="529"/>
    </row>
    <row r="1117" spans="1:5" ht="28.5">
      <c r="A1117" s="465">
        <v>63520</v>
      </c>
      <c r="B1117" s="465" t="s">
        <v>20341</v>
      </c>
      <c r="C1117" s="184" t="s">
        <v>2</v>
      </c>
      <c r="D1117" s="185">
        <v>115.62</v>
      </c>
      <c r="E1117" s="529"/>
    </row>
    <row r="1118" spans="1:5" ht="28.5">
      <c r="A1118" s="465">
        <v>63521</v>
      </c>
      <c r="B1118" s="465" t="s">
        <v>20342</v>
      </c>
      <c r="C1118" s="184" t="s">
        <v>2</v>
      </c>
      <c r="D1118" s="185">
        <v>133.27000000000001</v>
      </c>
      <c r="E1118" s="529"/>
    </row>
    <row r="1119" spans="1:5">
      <c r="A1119" s="465">
        <v>63523</v>
      </c>
      <c r="B1119" s="465" t="s">
        <v>20343</v>
      </c>
      <c r="C1119" s="184" t="s">
        <v>2</v>
      </c>
      <c r="D1119" s="185">
        <v>177.89</v>
      </c>
      <c r="E1119" s="529"/>
    </row>
    <row r="1120" spans="1:5">
      <c r="A1120" s="465">
        <v>63530</v>
      </c>
      <c r="B1120" s="465" t="s">
        <v>20344</v>
      </c>
      <c r="C1120" s="184" t="s">
        <v>2</v>
      </c>
      <c r="D1120" s="185">
        <v>46.33</v>
      </c>
      <c r="E1120" s="529"/>
    </row>
    <row r="1121" spans="1:5">
      <c r="A1121" s="465">
        <v>63536</v>
      </c>
      <c r="B1121" s="465" t="s">
        <v>20345</v>
      </c>
      <c r="C1121" s="184" t="s">
        <v>2</v>
      </c>
      <c r="D1121" s="185">
        <v>41</v>
      </c>
      <c r="E1121" s="529"/>
    </row>
    <row r="1122" spans="1:5">
      <c r="A1122" s="465">
        <v>63567</v>
      </c>
      <c r="B1122" s="465" t="s">
        <v>20346</v>
      </c>
      <c r="C1122" s="184" t="s">
        <v>2</v>
      </c>
      <c r="D1122" s="185">
        <v>920.09</v>
      </c>
      <c r="E1122" s="529"/>
    </row>
    <row r="1123" spans="1:5" ht="15">
      <c r="A1123" s="464">
        <v>640</v>
      </c>
      <c r="B1123" s="551" t="s">
        <v>20347</v>
      </c>
      <c r="C1123" s="552"/>
      <c r="D1123" s="552"/>
      <c r="E1123" s="553"/>
    </row>
    <row r="1124" spans="1:5" ht="28.5">
      <c r="A1124" s="465">
        <v>64001</v>
      </c>
      <c r="B1124" s="465" t="s">
        <v>21391</v>
      </c>
      <c r="C1124" s="184" t="s">
        <v>2</v>
      </c>
      <c r="D1124" s="185">
        <v>55.17</v>
      </c>
      <c r="E1124" s="529"/>
    </row>
    <row r="1125" spans="1:5">
      <c r="A1125" s="465">
        <v>64002</v>
      </c>
      <c r="B1125" s="465" t="s">
        <v>20348</v>
      </c>
      <c r="C1125" s="184" t="s">
        <v>2</v>
      </c>
      <c r="D1125" s="185">
        <v>37.42</v>
      </c>
      <c r="E1125" s="529"/>
    </row>
    <row r="1126" spans="1:5" ht="28.5">
      <c r="A1126" s="465">
        <v>64003</v>
      </c>
      <c r="B1126" s="465" t="s">
        <v>20349</v>
      </c>
      <c r="C1126" s="184" t="s">
        <v>2</v>
      </c>
      <c r="D1126" s="185">
        <v>77.63</v>
      </c>
      <c r="E1126" s="529"/>
    </row>
    <row r="1127" spans="1:5">
      <c r="A1127" s="465">
        <v>64004</v>
      </c>
      <c r="B1127" s="465" t="s">
        <v>20350</v>
      </c>
      <c r="C1127" s="184" t="s">
        <v>2</v>
      </c>
      <c r="D1127" s="185">
        <v>226.05</v>
      </c>
      <c r="E1127" s="529"/>
    </row>
    <row r="1128" spans="1:5">
      <c r="A1128" s="465">
        <v>64005</v>
      </c>
      <c r="B1128" s="465" t="s">
        <v>21039</v>
      </c>
      <c r="C1128" s="184" t="s">
        <v>2</v>
      </c>
      <c r="D1128" s="185">
        <v>14.93</v>
      </c>
      <c r="E1128" s="529"/>
    </row>
    <row r="1129" spans="1:5">
      <c r="A1129" s="465">
        <v>64006</v>
      </c>
      <c r="B1129" s="465" t="s">
        <v>21040</v>
      </c>
      <c r="C1129" s="184" t="s">
        <v>2</v>
      </c>
      <c r="D1129" s="185">
        <v>8.84</v>
      </c>
      <c r="E1129" s="529"/>
    </row>
    <row r="1130" spans="1:5" ht="28.5">
      <c r="A1130" s="465">
        <v>64010</v>
      </c>
      <c r="B1130" s="465" t="s">
        <v>20351</v>
      </c>
      <c r="C1130" s="184" t="s">
        <v>2</v>
      </c>
      <c r="D1130" s="185">
        <v>310.27999999999997</v>
      </c>
      <c r="E1130" s="529"/>
    </row>
    <row r="1131" spans="1:5" ht="28.5">
      <c r="A1131" s="465">
        <v>64011</v>
      </c>
      <c r="B1131" s="465" t="s">
        <v>20352</v>
      </c>
      <c r="C1131" s="184" t="s">
        <v>2</v>
      </c>
      <c r="D1131" s="185">
        <v>164.63</v>
      </c>
      <c r="E1131" s="529"/>
    </row>
    <row r="1132" spans="1:5">
      <c r="A1132" s="465">
        <v>64015</v>
      </c>
      <c r="B1132" s="465" t="s">
        <v>21392</v>
      </c>
      <c r="C1132" s="184" t="s">
        <v>2</v>
      </c>
      <c r="D1132" s="185">
        <v>88.13</v>
      </c>
      <c r="E1132" s="529"/>
    </row>
    <row r="1133" spans="1:5">
      <c r="A1133" s="465">
        <v>64016</v>
      </c>
      <c r="B1133" s="465" t="s">
        <v>21393</v>
      </c>
      <c r="C1133" s="184" t="s">
        <v>2</v>
      </c>
      <c r="D1133" s="185">
        <v>114.06</v>
      </c>
      <c r="E1133" s="529"/>
    </row>
    <row r="1134" spans="1:5">
      <c r="A1134" s="465">
        <v>64017</v>
      </c>
      <c r="B1134" s="465" t="s">
        <v>21394</v>
      </c>
      <c r="C1134" s="184" t="s">
        <v>2</v>
      </c>
      <c r="D1134" s="185">
        <v>133.1</v>
      </c>
      <c r="E1134" s="529"/>
    </row>
    <row r="1135" spans="1:5" ht="28.5">
      <c r="A1135" s="465">
        <v>64018</v>
      </c>
      <c r="B1135" s="465" t="s">
        <v>21395</v>
      </c>
      <c r="C1135" s="184" t="s">
        <v>2</v>
      </c>
      <c r="D1135" s="185">
        <v>214.48</v>
      </c>
      <c r="E1135" s="529"/>
    </row>
    <row r="1136" spans="1:5" ht="28.5">
      <c r="A1136" s="465">
        <v>64019</v>
      </c>
      <c r="B1136" s="465" t="s">
        <v>21396</v>
      </c>
      <c r="C1136" s="184" t="s">
        <v>2</v>
      </c>
      <c r="D1136" s="185">
        <v>260.67</v>
      </c>
      <c r="E1136" s="529"/>
    </row>
    <row r="1137" spans="1:5">
      <c r="A1137" s="465">
        <v>64020</v>
      </c>
      <c r="B1137" s="465" t="s">
        <v>21397</v>
      </c>
      <c r="C1137" s="184" t="s">
        <v>2</v>
      </c>
      <c r="D1137" s="185">
        <v>403.33</v>
      </c>
      <c r="E1137" s="529"/>
    </row>
    <row r="1138" spans="1:5" ht="28.5">
      <c r="A1138" s="465">
        <v>64021</v>
      </c>
      <c r="B1138" s="465" t="s">
        <v>21398</v>
      </c>
      <c r="C1138" s="184" t="s">
        <v>2</v>
      </c>
      <c r="D1138" s="185">
        <v>659.62</v>
      </c>
      <c r="E1138" s="529"/>
    </row>
    <row r="1139" spans="1:5">
      <c r="A1139" s="465">
        <v>64022</v>
      </c>
      <c r="B1139" s="465" t="s">
        <v>20353</v>
      </c>
      <c r="C1139" s="184" t="s">
        <v>2</v>
      </c>
      <c r="D1139" s="185">
        <v>884.35</v>
      </c>
      <c r="E1139" s="529"/>
    </row>
    <row r="1140" spans="1:5">
      <c r="A1140" s="465">
        <v>64023</v>
      </c>
      <c r="B1140" s="465" t="s">
        <v>21399</v>
      </c>
      <c r="C1140" s="184" t="s">
        <v>2</v>
      </c>
      <c r="D1140" s="186">
        <v>1384.57</v>
      </c>
      <c r="E1140" s="529"/>
    </row>
    <row r="1141" spans="1:5">
      <c r="A1141" s="465">
        <v>64034</v>
      </c>
      <c r="B1141" s="465" t="s">
        <v>21656</v>
      </c>
      <c r="C1141" s="184" t="s">
        <v>2</v>
      </c>
      <c r="D1141" s="185">
        <v>145.16999999999999</v>
      </c>
      <c r="E1141" s="529"/>
    </row>
    <row r="1142" spans="1:5">
      <c r="A1142" s="465">
        <v>64035</v>
      </c>
      <c r="B1142" s="465" t="s">
        <v>21657</v>
      </c>
      <c r="C1142" s="184" t="s">
        <v>2</v>
      </c>
      <c r="D1142" s="185">
        <v>75.959999999999994</v>
      </c>
      <c r="E1142" s="529"/>
    </row>
    <row r="1143" spans="1:5">
      <c r="A1143" s="465">
        <v>64040</v>
      </c>
      <c r="B1143" s="465" t="s">
        <v>20354</v>
      </c>
      <c r="C1143" s="184" t="s">
        <v>2</v>
      </c>
      <c r="D1143" s="185">
        <v>64.63</v>
      </c>
      <c r="E1143" s="529"/>
    </row>
    <row r="1144" spans="1:5">
      <c r="A1144" s="465">
        <v>64041</v>
      </c>
      <c r="B1144" s="465" t="s">
        <v>21658</v>
      </c>
      <c r="C1144" s="184" t="s">
        <v>2</v>
      </c>
      <c r="D1144" s="185">
        <v>171.23</v>
      </c>
      <c r="E1144" s="529"/>
    </row>
    <row r="1145" spans="1:5">
      <c r="A1145" s="465">
        <v>64042</v>
      </c>
      <c r="B1145" s="465" t="s">
        <v>20355</v>
      </c>
      <c r="C1145" s="184" t="s">
        <v>2</v>
      </c>
      <c r="D1145" s="185">
        <v>270.43</v>
      </c>
      <c r="E1145" s="529"/>
    </row>
    <row r="1146" spans="1:5">
      <c r="A1146" s="465">
        <v>64043</v>
      </c>
      <c r="B1146" s="465" t="s">
        <v>21659</v>
      </c>
      <c r="C1146" s="184" t="s">
        <v>2</v>
      </c>
      <c r="D1146" s="185">
        <v>441.83</v>
      </c>
      <c r="E1146" s="529"/>
    </row>
    <row r="1147" spans="1:5">
      <c r="A1147" s="465">
        <v>64044</v>
      </c>
      <c r="B1147" s="465" t="s">
        <v>20356</v>
      </c>
      <c r="C1147" s="184" t="s">
        <v>2</v>
      </c>
      <c r="D1147" s="185">
        <v>587.34</v>
      </c>
      <c r="E1147" s="529"/>
    </row>
    <row r="1148" spans="1:5" ht="28.5">
      <c r="A1148" s="465">
        <v>64045</v>
      </c>
      <c r="B1148" s="465" t="s">
        <v>21400</v>
      </c>
      <c r="C1148" s="184" t="s">
        <v>2</v>
      </c>
      <c r="D1148" s="185">
        <v>50.5</v>
      </c>
      <c r="E1148" s="529"/>
    </row>
    <row r="1149" spans="1:5">
      <c r="A1149" s="465">
        <v>64066</v>
      </c>
      <c r="B1149" s="465" t="s">
        <v>21660</v>
      </c>
      <c r="C1149" s="184" t="s">
        <v>2</v>
      </c>
      <c r="D1149" s="185">
        <v>98.03</v>
      </c>
      <c r="E1149" s="529"/>
    </row>
    <row r="1150" spans="1:5" ht="28.5">
      <c r="A1150" s="465">
        <v>64077</v>
      </c>
      <c r="B1150" s="465" t="s">
        <v>20357</v>
      </c>
      <c r="C1150" s="184" t="s">
        <v>2</v>
      </c>
      <c r="D1150" s="185">
        <v>12.7</v>
      </c>
      <c r="E1150" s="529"/>
    </row>
    <row r="1151" spans="1:5" ht="28.5">
      <c r="A1151" s="465">
        <v>64094</v>
      </c>
      <c r="B1151" s="465" t="s">
        <v>21041</v>
      </c>
      <c r="C1151" s="184" t="s">
        <v>2</v>
      </c>
      <c r="D1151" s="185">
        <v>310.27999999999997</v>
      </c>
      <c r="E1151" s="529"/>
    </row>
    <row r="1152" spans="1:5">
      <c r="A1152" s="465">
        <v>64097</v>
      </c>
      <c r="B1152" s="465" t="s">
        <v>20358</v>
      </c>
      <c r="C1152" s="184" t="s">
        <v>2</v>
      </c>
      <c r="D1152" s="185">
        <v>285.95999999999998</v>
      </c>
      <c r="E1152" s="529"/>
    </row>
    <row r="1153" spans="1:5" ht="15">
      <c r="A1153" s="464">
        <v>641</v>
      </c>
      <c r="B1153" s="551" t="s">
        <v>20359</v>
      </c>
      <c r="C1153" s="552"/>
      <c r="D1153" s="552"/>
      <c r="E1153" s="553"/>
    </row>
    <row r="1154" spans="1:5">
      <c r="A1154" s="465">
        <v>64142</v>
      </c>
      <c r="B1154" s="465" t="s">
        <v>21661</v>
      </c>
      <c r="C1154" s="184" t="s">
        <v>2</v>
      </c>
      <c r="D1154" s="186">
        <v>1003.19</v>
      </c>
      <c r="E1154" s="529"/>
    </row>
    <row r="1155" spans="1:5">
      <c r="A1155" s="465">
        <v>64149</v>
      </c>
      <c r="B1155" s="465" t="s">
        <v>20360</v>
      </c>
      <c r="C1155" s="184" t="s">
        <v>2</v>
      </c>
      <c r="D1155" s="185">
        <v>108.21</v>
      </c>
      <c r="E1155" s="529"/>
    </row>
    <row r="1156" spans="1:5" ht="15">
      <c r="A1156" s="464">
        <v>645</v>
      </c>
      <c r="B1156" s="551" t="s">
        <v>20361</v>
      </c>
      <c r="C1156" s="552"/>
      <c r="D1156" s="552"/>
      <c r="E1156" s="553"/>
    </row>
    <row r="1157" spans="1:5">
      <c r="A1157" s="465">
        <v>64503</v>
      </c>
      <c r="B1157" s="465" t="s">
        <v>20362</v>
      </c>
      <c r="C1157" s="184" t="s">
        <v>2</v>
      </c>
      <c r="D1157" s="185">
        <v>141.79</v>
      </c>
      <c r="E1157" s="529"/>
    </row>
    <row r="1158" spans="1:5">
      <c r="A1158" s="465">
        <v>64504</v>
      </c>
      <c r="B1158" s="465" t="s">
        <v>20363</v>
      </c>
      <c r="C1158" s="184" t="s">
        <v>2</v>
      </c>
      <c r="D1158" s="185">
        <v>280.3</v>
      </c>
      <c r="E1158" s="529"/>
    </row>
    <row r="1159" spans="1:5" ht="28.5">
      <c r="A1159" s="465">
        <v>64506</v>
      </c>
      <c r="B1159" s="465" t="s">
        <v>21662</v>
      </c>
      <c r="C1159" s="184" t="s">
        <v>2</v>
      </c>
      <c r="D1159" s="185">
        <v>146.44999999999999</v>
      </c>
      <c r="E1159" s="529"/>
    </row>
    <row r="1160" spans="1:5">
      <c r="A1160" s="465">
        <v>64507</v>
      </c>
      <c r="B1160" s="465" t="s">
        <v>20364</v>
      </c>
      <c r="C1160" s="184" t="s">
        <v>2</v>
      </c>
      <c r="D1160" s="185">
        <v>18.690000000000001</v>
      </c>
      <c r="E1160" s="529"/>
    </row>
    <row r="1161" spans="1:5">
      <c r="A1161" s="465">
        <v>64511</v>
      </c>
      <c r="B1161" s="465" t="s">
        <v>20365</v>
      </c>
      <c r="C1161" s="184" t="s">
        <v>2</v>
      </c>
      <c r="D1161" s="185">
        <v>173.47</v>
      </c>
      <c r="E1161" s="529"/>
    </row>
    <row r="1162" spans="1:5" ht="28.5">
      <c r="A1162" s="465">
        <v>64515</v>
      </c>
      <c r="B1162" s="465" t="s">
        <v>21663</v>
      </c>
      <c r="C1162" s="184" t="s">
        <v>2</v>
      </c>
      <c r="D1162" s="185">
        <v>18.989999999999998</v>
      </c>
      <c r="E1162" s="529"/>
    </row>
    <row r="1163" spans="1:5">
      <c r="A1163" s="465">
        <v>64519</v>
      </c>
      <c r="B1163" s="465" t="s">
        <v>20366</v>
      </c>
      <c r="C1163" s="184" t="s">
        <v>2</v>
      </c>
      <c r="D1163" s="185">
        <v>9.44</v>
      </c>
      <c r="E1163" s="529"/>
    </row>
    <row r="1164" spans="1:5">
      <c r="A1164" s="465">
        <v>64527</v>
      </c>
      <c r="B1164" s="465" t="s">
        <v>20367</v>
      </c>
      <c r="C1164" s="184" t="s">
        <v>2</v>
      </c>
      <c r="D1164" s="185">
        <v>34.729999999999997</v>
      </c>
      <c r="E1164" s="529"/>
    </row>
    <row r="1165" spans="1:5" ht="15">
      <c r="A1165" s="464">
        <v>647</v>
      </c>
      <c r="B1165" s="551" t="s">
        <v>593</v>
      </c>
      <c r="C1165" s="552"/>
      <c r="D1165" s="552"/>
      <c r="E1165" s="553"/>
    </row>
    <row r="1166" spans="1:5">
      <c r="A1166" s="465">
        <v>64702</v>
      </c>
      <c r="B1166" s="465" t="s">
        <v>20368</v>
      </c>
      <c r="C1166" s="184" t="s">
        <v>2</v>
      </c>
      <c r="D1166" s="185">
        <v>27.97</v>
      </c>
      <c r="E1166" s="529"/>
    </row>
    <row r="1167" spans="1:5">
      <c r="A1167" s="465">
        <v>64703</v>
      </c>
      <c r="B1167" s="465" t="s">
        <v>20369</v>
      </c>
      <c r="C1167" s="184" t="s">
        <v>2</v>
      </c>
      <c r="D1167" s="185">
        <v>17.149999999999999</v>
      </c>
      <c r="E1167" s="529"/>
    </row>
    <row r="1168" spans="1:5">
      <c r="A1168" s="465">
        <v>64704</v>
      </c>
      <c r="B1168" s="465" t="s">
        <v>20370</v>
      </c>
      <c r="C1168" s="184" t="s">
        <v>2</v>
      </c>
      <c r="D1168" s="185">
        <v>28.88</v>
      </c>
      <c r="E1168" s="529"/>
    </row>
    <row r="1169" spans="1:5">
      <c r="A1169" s="465">
        <v>64706</v>
      </c>
      <c r="B1169" s="465" t="s">
        <v>20371</v>
      </c>
      <c r="C1169" s="184" t="s">
        <v>2</v>
      </c>
      <c r="D1169" s="185">
        <v>59.78</v>
      </c>
      <c r="E1169" s="529"/>
    </row>
    <row r="1170" spans="1:5" ht="28.5">
      <c r="A1170" s="465">
        <v>64707</v>
      </c>
      <c r="B1170" s="465" t="s">
        <v>20372</v>
      </c>
      <c r="C1170" s="184" t="s">
        <v>2</v>
      </c>
      <c r="D1170" s="185">
        <v>601.51</v>
      </c>
      <c r="E1170" s="529"/>
    </row>
    <row r="1171" spans="1:5">
      <c r="A1171" s="465">
        <v>64709</v>
      </c>
      <c r="B1171" s="465" t="s">
        <v>20373</v>
      </c>
      <c r="C1171" s="184" t="s">
        <v>2</v>
      </c>
      <c r="D1171" s="185">
        <v>33.06</v>
      </c>
      <c r="E1171" s="529"/>
    </row>
    <row r="1172" spans="1:5" ht="15">
      <c r="A1172" s="464">
        <v>650</v>
      </c>
      <c r="B1172" s="551" t="s">
        <v>20374</v>
      </c>
      <c r="C1172" s="552"/>
      <c r="D1172" s="552"/>
      <c r="E1172" s="553"/>
    </row>
    <row r="1173" spans="1:5" ht="28.5">
      <c r="A1173" s="465">
        <v>65002</v>
      </c>
      <c r="B1173" s="465" t="s">
        <v>20375</v>
      </c>
      <c r="C1173" s="184" t="s">
        <v>2</v>
      </c>
      <c r="D1173" s="185">
        <v>50.2</v>
      </c>
      <c r="E1173" s="529"/>
    </row>
    <row r="1174" spans="1:5">
      <c r="A1174" s="465">
        <v>65004</v>
      </c>
      <c r="B1174" s="465" t="s">
        <v>20376</v>
      </c>
      <c r="C1174" s="184" t="s">
        <v>2</v>
      </c>
      <c r="D1174" s="185">
        <v>436.92</v>
      </c>
      <c r="E1174" s="529"/>
    </row>
    <row r="1175" spans="1:5">
      <c r="A1175" s="465">
        <v>65005</v>
      </c>
      <c r="B1175" s="465" t="s">
        <v>20377</v>
      </c>
      <c r="C1175" s="184" t="s">
        <v>2</v>
      </c>
      <c r="D1175" s="186">
        <v>3354.98</v>
      </c>
      <c r="E1175" s="529"/>
    </row>
    <row r="1176" spans="1:5">
      <c r="A1176" s="465">
        <v>65023</v>
      </c>
      <c r="B1176" s="465" t="s">
        <v>20378</v>
      </c>
      <c r="C1176" s="184" t="s">
        <v>2</v>
      </c>
      <c r="D1176" s="186">
        <v>1132.5</v>
      </c>
      <c r="E1176" s="529"/>
    </row>
    <row r="1177" spans="1:5">
      <c r="A1177" s="465">
        <v>65024</v>
      </c>
      <c r="B1177" s="465" t="s">
        <v>20379</v>
      </c>
      <c r="C1177" s="184" t="s">
        <v>2</v>
      </c>
      <c r="D1177" s="185">
        <v>278.33999999999997</v>
      </c>
      <c r="E1177" s="529"/>
    </row>
    <row r="1178" spans="1:5" ht="42.75">
      <c r="A1178" s="465">
        <v>65028</v>
      </c>
      <c r="B1178" s="465" t="s">
        <v>20656</v>
      </c>
      <c r="C1178" s="184" t="s">
        <v>2</v>
      </c>
      <c r="D1178" s="186">
        <v>18331.48</v>
      </c>
      <c r="E1178" s="529"/>
    </row>
    <row r="1179" spans="1:5">
      <c r="A1179" s="465">
        <v>65031</v>
      </c>
      <c r="B1179" s="465" t="s">
        <v>20380</v>
      </c>
      <c r="C1179" s="184" t="s">
        <v>2</v>
      </c>
      <c r="D1179" s="185">
        <v>263.52</v>
      </c>
      <c r="E1179" s="529"/>
    </row>
    <row r="1180" spans="1:5">
      <c r="A1180" s="465">
        <v>65032</v>
      </c>
      <c r="B1180" s="465" t="s">
        <v>20381</v>
      </c>
      <c r="C1180" s="184" t="s">
        <v>2</v>
      </c>
      <c r="D1180" s="186">
        <v>2027.28</v>
      </c>
      <c r="E1180" s="529"/>
    </row>
    <row r="1181" spans="1:5">
      <c r="A1181" s="465">
        <v>65033</v>
      </c>
      <c r="B1181" s="465" t="s">
        <v>20382</v>
      </c>
      <c r="C1181" s="184" t="s">
        <v>2</v>
      </c>
      <c r="D1181" s="186">
        <v>1214.3800000000001</v>
      </c>
      <c r="E1181" s="529"/>
    </row>
    <row r="1182" spans="1:5">
      <c r="A1182" s="465">
        <v>65076</v>
      </c>
      <c r="B1182" s="465" t="s">
        <v>20383</v>
      </c>
      <c r="C1182" s="184" t="s">
        <v>2</v>
      </c>
      <c r="D1182" s="186">
        <v>12499.36</v>
      </c>
      <c r="E1182" s="529"/>
    </row>
    <row r="1183" spans="1:5" ht="15">
      <c r="A1183" s="464">
        <v>652</v>
      </c>
      <c r="B1183" s="551" t="s">
        <v>20384</v>
      </c>
      <c r="C1183" s="552"/>
      <c r="D1183" s="552"/>
      <c r="E1183" s="553"/>
    </row>
    <row r="1184" spans="1:5">
      <c r="A1184" s="465">
        <v>65204</v>
      </c>
      <c r="B1184" s="465" t="s">
        <v>20385</v>
      </c>
      <c r="C1184" s="184" t="s">
        <v>2</v>
      </c>
      <c r="D1184" s="186">
        <v>1561.81</v>
      </c>
      <c r="E1184" s="529"/>
    </row>
    <row r="1185" spans="1:5" ht="42.75">
      <c r="A1185" s="465">
        <v>65256</v>
      </c>
      <c r="B1185" s="465" t="s">
        <v>20386</v>
      </c>
      <c r="C1185" s="184" t="s">
        <v>2</v>
      </c>
      <c r="D1185" s="185">
        <v>248.55</v>
      </c>
      <c r="E1185" s="529"/>
    </row>
    <row r="1186" spans="1:5" ht="28.5">
      <c r="A1186" s="465">
        <v>65257</v>
      </c>
      <c r="B1186" s="465" t="s">
        <v>21356</v>
      </c>
      <c r="C1186" s="184" t="s">
        <v>2</v>
      </c>
      <c r="D1186" s="185">
        <v>713.35</v>
      </c>
      <c r="E1186" s="529"/>
    </row>
    <row r="1187" spans="1:5" ht="15">
      <c r="A1187" s="464">
        <v>655</v>
      </c>
      <c r="B1187" s="551" t="s">
        <v>20384</v>
      </c>
      <c r="C1187" s="552"/>
      <c r="D1187" s="552"/>
      <c r="E1187" s="553"/>
    </row>
    <row r="1188" spans="1:5">
      <c r="A1188" s="465">
        <v>65502</v>
      </c>
      <c r="B1188" s="465" t="s">
        <v>20387</v>
      </c>
      <c r="C1188" s="184" t="s">
        <v>2</v>
      </c>
      <c r="D1188" s="185">
        <v>274.07</v>
      </c>
      <c r="E1188" s="529"/>
    </row>
    <row r="1189" spans="1:5" ht="28.5">
      <c r="A1189" s="465">
        <v>65503</v>
      </c>
      <c r="B1189" s="465" t="s">
        <v>21357</v>
      </c>
      <c r="C1189" s="184" t="s">
        <v>2</v>
      </c>
      <c r="D1189" s="185">
        <v>476.16</v>
      </c>
      <c r="E1189" s="529"/>
    </row>
    <row r="1190" spans="1:5" ht="28.5">
      <c r="A1190" s="465">
        <v>65507</v>
      </c>
      <c r="B1190" s="465" t="s">
        <v>21042</v>
      </c>
      <c r="C1190" s="184" t="s">
        <v>2</v>
      </c>
      <c r="D1190" s="185">
        <v>25.27</v>
      </c>
      <c r="E1190" s="529"/>
    </row>
    <row r="1191" spans="1:5" ht="28.5">
      <c r="A1191" s="465">
        <v>65508</v>
      </c>
      <c r="B1191" s="465" t="s">
        <v>21043</v>
      </c>
      <c r="C1191" s="184" t="s">
        <v>2</v>
      </c>
      <c r="D1191" s="185">
        <v>280.29000000000002</v>
      </c>
      <c r="E1191" s="529"/>
    </row>
    <row r="1192" spans="1:5">
      <c r="A1192" s="465">
        <v>65509</v>
      </c>
      <c r="B1192" s="465" t="s">
        <v>20388</v>
      </c>
      <c r="C1192" s="184" t="s">
        <v>2</v>
      </c>
      <c r="D1192" s="185">
        <v>132.61000000000001</v>
      </c>
      <c r="E1192" s="529"/>
    </row>
    <row r="1193" spans="1:5">
      <c r="A1193" s="465">
        <v>65510</v>
      </c>
      <c r="B1193" s="465" t="s">
        <v>20389</v>
      </c>
      <c r="C1193" s="184" t="s">
        <v>1</v>
      </c>
      <c r="D1193" s="186">
        <v>1212.03</v>
      </c>
      <c r="E1193" s="529"/>
    </row>
    <row r="1194" spans="1:5">
      <c r="A1194" s="465">
        <v>65513</v>
      </c>
      <c r="B1194" s="465" t="s">
        <v>20390</v>
      </c>
      <c r="C1194" s="184" t="s">
        <v>2</v>
      </c>
      <c r="D1194" s="186">
        <v>1531.26</v>
      </c>
      <c r="E1194" s="529"/>
    </row>
    <row r="1195" spans="1:5">
      <c r="A1195" s="465">
        <v>65521</v>
      </c>
      <c r="B1195" s="465" t="s">
        <v>20391</v>
      </c>
      <c r="C1195" s="184" t="s">
        <v>2</v>
      </c>
      <c r="D1195" s="186">
        <v>2061.73</v>
      </c>
      <c r="E1195" s="529"/>
    </row>
    <row r="1196" spans="1:5">
      <c r="A1196" s="465">
        <v>65523</v>
      </c>
      <c r="B1196" s="465" t="s">
        <v>20392</v>
      </c>
      <c r="C1196" s="184" t="s">
        <v>2</v>
      </c>
      <c r="D1196" s="186">
        <v>1328.44</v>
      </c>
      <c r="E1196" s="529"/>
    </row>
    <row r="1197" spans="1:5" ht="28.5">
      <c r="A1197" s="465">
        <v>65524</v>
      </c>
      <c r="B1197" s="465" t="s">
        <v>21664</v>
      </c>
      <c r="C1197" s="184" t="s">
        <v>2</v>
      </c>
      <c r="D1197" s="185">
        <v>19.260000000000002</v>
      </c>
      <c r="E1197" s="529"/>
    </row>
    <row r="1198" spans="1:5">
      <c r="A1198" s="465">
        <v>65526</v>
      </c>
      <c r="B1198" s="465" t="s">
        <v>20393</v>
      </c>
      <c r="C1198" s="184" t="s">
        <v>2</v>
      </c>
      <c r="D1198" s="185">
        <v>19.38</v>
      </c>
      <c r="E1198" s="529"/>
    </row>
    <row r="1199" spans="1:5" ht="28.5">
      <c r="A1199" s="465">
        <v>65528</v>
      </c>
      <c r="B1199" s="465" t="s">
        <v>21044</v>
      </c>
      <c r="C1199" s="184" t="s">
        <v>2</v>
      </c>
      <c r="D1199" s="185">
        <v>673.3</v>
      </c>
      <c r="E1199" s="529"/>
    </row>
    <row r="1200" spans="1:5" ht="28.5">
      <c r="A1200" s="465">
        <v>65544</v>
      </c>
      <c r="B1200" s="465" t="s">
        <v>20394</v>
      </c>
      <c r="C1200" s="184" t="s">
        <v>2</v>
      </c>
      <c r="D1200" s="185">
        <v>98.73</v>
      </c>
      <c r="E1200" s="529"/>
    </row>
    <row r="1201" spans="1:5">
      <c r="A1201" s="465">
        <v>65555</v>
      </c>
      <c r="B1201" s="465" t="s">
        <v>20395</v>
      </c>
      <c r="C1201" s="184" t="s">
        <v>1</v>
      </c>
      <c r="D1201" s="186">
        <v>1307.44</v>
      </c>
      <c r="E1201" s="529"/>
    </row>
    <row r="1202" spans="1:5">
      <c r="A1202" s="465">
        <v>65556</v>
      </c>
      <c r="B1202" s="465" t="s">
        <v>20396</v>
      </c>
      <c r="C1202" s="184" t="s">
        <v>1</v>
      </c>
      <c r="D1202" s="186">
        <v>1307.44</v>
      </c>
      <c r="E1202" s="529"/>
    </row>
    <row r="1203" spans="1:5">
      <c r="A1203" s="465">
        <v>65563</v>
      </c>
      <c r="B1203" s="465" t="s">
        <v>20397</v>
      </c>
      <c r="C1203" s="184" t="s">
        <v>1</v>
      </c>
      <c r="D1203" s="186">
        <v>1212.03</v>
      </c>
      <c r="E1203" s="529"/>
    </row>
    <row r="1204" spans="1:5">
      <c r="A1204" s="465">
        <v>65565</v>
      </c>
      <c r="B1204" s="465" t="s">
        <v>20398</v>
      </c>
      <c r="C1204" s="184" t="s">
        <v>2</v>
      </c>
      <c r="D1204" s="186">
        <v>2679.28</v>
      </c>
      <c r="E1204" s="529"/>
    </row>
    <row r="1205" spans="1:5" ht="28.5">
      <c r="A1205" s="465">
        <v>65566</v>
      </c>
      <c r="B1205" s="465" t="s">
        <v>20399</v>
      </c>
      <c r="C1205" s="184" t="s">
        <v>2</v>
      </c>
      <c r="D1205" s="186">
        <v>3395.47</v>
      </c>
      <c r="E1205" s="529"/>
    </row>
    <row r="1206" spans="1:5">
      <c r="A1206" s="465">
        <v>65567</v>
      </c>
      <c r="B1206" s="465" t="s">
        <v>20400</v>
      </c>
      <c r="C1206" s="184" t="s">
        <v>2</v>
      </c>
      <c r="D1206" s="186">
        <v>1528.64</v>
      </c>
      <c r="E1206" s="529"/>
    </row>
    <row r="1207" spans="1:5">
      <c r="A1207" s="465">
        <v>65572</v>
      </c>
      <c r="B1207" s="465" t="s">
        <v>20401</v>
      </c>
      <c r="C1207" s="184" t="s">
        <v>2</v>
      </c>
      <c r="D1207" s="186">
        <v>2826.72</v>
      </c>
      <c r="E1207" s="529"/>
    </row>
    <row r="1208" spans="1:5">
      <c r="A1208" s="465">
        <v>65594</v>
      </c>
      <c r="B1208" s="465" t="s">
        <v>20402</v>
      </c>
      <c r="C1208" s="184" t="s">
        <v>1</v>
      </c>
      <c r="D1208" s="186">
        <v>1307.44</v>
      </c>
      <c r="E1208" s="529"/>
    </row>
    <row r="1209" spans="1:5" ht="28.5">
      <c r="A1209" s="465">
        <v>65596</v>
      </c>
      <c r="B1209" s="465" t="s">
        <v>21665</v>
      </c>
      <c r="C1209" s="184" t="s">
        <v>2</v>
      </c>
      <c r="D1209" s="185">
        <v>320.66000000000003</v>
      </c>
      <c r="E1209" s="529"/>
    </row>
    <row r="1210" spans="1:5">
      <c r="A1210" s="465">
        <v>65598</v>
      </c>
      <c r="B1210" s="465" t="s">
        <v>21666</v>
      </c>
      <c r="C1210" s="184" t="s">
        <v>2</v>
      </c>
      <c r="D1210" s="185">
        <v>309.58999999999997</v>
      </c>
      <c r="E1210" s="529"/>
    </row>
    <row r="1211" spans="1:5" ht="15">
      <c r="A1211" s="464">
        <v>656</v>
      </c>
      <c r="B1211" s="551" t="s">
        <v>20384</v>
      </c>
      <c r="C1211" s="552"/>
      <c r="D1211" s="552"/>
      <c r="E1211" s="553"/>
    </row>
    <row r="1212" spans="1:5" ht="28.5">
      <c r="A1212" s="465">
        <v>65604</v>
      </c>
      <c r="B1212" s="465" t="s">
        <v>21358</v>
      </c>
      <c r="C1212" s="184" t="s">
        <v>2</v>
      </c>
      <c r="D1212" s="185">
        <v>32.46</v>
      </c>
      <c r="E1212" s="529"/>
    </row>
    <row r="1213" spans="1:5" ht="28.5">
      <c r="A1213" s="465">
        <v>65611</v>
      </c>
      <c r="B1213" s="465" t="s">
        <v>21045</v>
      </c>
      <c r="C1213" s="184" t="s">
        <v>2</v>
      </c>
      <c r="D1213" s="185">
        <v>81.510000000000005</v>
      </c>
      <c r="E1213" s="529"/>
    </row>
    <row r="1214" spans="1:5">
      <c r="A1214" s="465">
        <v>65670</v>
      </c>
      <c r="B1214" s="465" t="s">
        <v>20403</v>
      </c>
      <c r="C1214" s="184" t="s">
        <v>2</v>
      </c>
      <c r="D1214" s="185">
        <v>118.81</v>
      </c>
      <c r="E1214" s="529"/>
    </row>
    <row r="1215" spans="1:5" ht="28.5">
      <c r="A1215" s="465">
        <v>65697</v>
      </c>
      <c r="B1215" s="465" t="s">
        <v>21359</v>
      </c>
      <c r="C1215" s="184" t="s">
        <v>2</v>
      </c>
      <c r="D1215" s="185">
        <v>222.28</v>
      </c>
      <c r="E1215" s="529"/>
    </row>
    <row r="1216" spans="1:5" ht="28.5">
      <c r="A1216" s="465">
        <v>65698</v>
      </c>
      <c r="B1216" s="465" t="s">
        <v>21046</v>
      </c>
      <c r="C1216" s="184" t="s">
        <v>2</v>
      </c>
      <c r="D1216" s="185">
        <v>99.42</v>
      </c>
      <c r="E1216" s="529"/>
    </row>
    <row r="1217" spans="1:5" ht="15">
      <c r="A1217" s="464">
        <v>657</v>
      </c>
      <c r="B1217" s="551" t="s">
        <v>20384</v>
      </c>
      <c r="C1217" s="552"/>
      <c r="D1217" s="552"/>
      <c r="E1217" s="553"/>
    </row>
    <row r="1218" spans="1:5" ht="28.5">
      <c r="A1218" s="465">
        <v>65717</v>
      </c>
      <c r="B1218" s="465" t="s">
        <v>21667</v>
      </c>
      <c r="C1218" s="184" t="s">
        <v>2</v>
      </c>
      <c r="D1218" s="185">
        <v>273.79000000000002</v>
      </c>
      <c r="E1218" s="529"/>
    </row>
    <row r="1219" spans="1:5" ht="15">
      <c r="A1219" s="464">
        <v>658</v>
      </c>
      <c r="B1219" s="551" t="s">
        <v>20384</v>
      </c>
      <c r="C1219" s="552"/>
      <c r="D1219" s="552"/>
      <c r="E1219" s="553"/>
    </row>
    <row r="1220" spans="1:5" ht="28.5">
      <c r="A1220" s="465">
        <v>65812</v>
      </c>
      <c r="B1220" s="465" t="s">
        <v>20404</v>
      </c>
      <c r="C1220" s="184" t="s">
        <v>2</v>
      </c>
      <c r="D1220" s="185">
        <v>339.26</v>
      </c>
      <c r="E1220" s="529"/>
    </row>
    <row r="1221" spans="1:5">
      <c r="A1221" s="465">
        <v>65829</v>
      </c>
      <c r="B1221" s="465" t="s">
        <v>20405</v>
      </c>
      <c r="C1221" s="184" t="s">
        <v>2</v>
      </c>
      <c r="D1221" s="186">
        <v>1776.95</v>
      </c>
      <c r="E1221" s="529"/>
    </row>
    <row r="1222" spans="1:5">
      <c r="A1222" s="465">
        <v>65830</v>
      </c>
      <c r="B1222" s="465" t="s">
        <v>20406</v>
      </c>
      <c r="C1222" s="184" t="s">
        <v>2</v>
      </c>
      <c r="D1222" s="186">
        <v>2488.81</v>
      </c>
      <c r="E1222" s="529"/>
    </row>
    <row r="1223" spans="1:5" ht="28.5">
      <c r="A1223" s="465">
        <v>65831</v>
      </c>
      <c r="B1223" s="465" t="s">
        <v>20407</v>
      </c>
      <c r="C1223" s="184" t="s">
        <v>2</v>
      </c>
      <c r="D1223" s="185">
        <v>211.63</v>
      </c>
      <c r="E1223" s="529"/>
    </row>
    <row r="1224" spans="1:5">
      <c r="A1224" s="465">
        <v>65847</v>
      </c>
      <c r="B1224" s="465" t="s">
        <v>20408</v>
      </c>
      <c r="C1224" s="184" t="s">
        <v>2</v>
      </c>
      <c r="D1224" s="185">
        <v>249</v>
      </c>
      <c r="E1224" s="529"/>
    </row>
    <row r="1225" spans="1:5" ht="28.5">
      <c r="A1225" s="465">
        <v>65861</v>
      </c>
      <c r="B1225" s="465" t="s">
        <v>20409</v>
      </c>
      <c r="C1225" s="184" t="s">
        <v>2</v>
      </c>
      <c r="D1225" s="185">
        <v>264.01</v>
      </c>
      <c r="E1225" s="529"/>
    </row>
    <row r="1226" spans="1:5" ht="28.5">
      <c r="A1226" s="465">
        <v>65881</v>
      </c>
      <c r="B1226" s="465" t="s">
        <v>20410</v>
      </c>
      <c r="C1226" s="184" t="s">
        <v>2</v>
      </c>
      <c r="D1226" s="186">
        <v>1796.82</v>
      </c>
      <c r="E1226" s="529"/>
    </row>
    <row r="1227" spans="1:5" ht="15">
      <c r="A1227" s="464">
        <v>659</v>
      </c>
      <c r="B1227" s="551" t="s">
        <v>20384</v>
      </c>
      <c r="C1227" s="552"/>
      <c r="D1227" s="552"/>
      <c r="E1227" s="553"/>
    </row>
    <row r="1228" spans="1:5">
      <c r="A1228" s="465">
        <v>65943</v>
      </c>
      <c r="B1228" s="465" t="s">
        <v>20411</v>
      </c>
      <c r="C1228" s="184" t="s">
        <v>2</v>
      </c>
      <c r="D1228" s="185">
        <v>304.83999999999997</v>
      </c>
      <c r="E1228" s="529"/>
    </row>
    <row r="1229" spans="1:5" ht="28.5">
      <c r="A1229" s="465">
        <v>65955</v>
      </c>
      <c r="B1229" s="465" t="s">
        <v>21047</v>
      </c>
      <c r="C1229" s="184" t="s">
        <v>2</v>
      </c>
      <c r="D1229" s="185">
        <v>757.49</v>
      </c>
      <c r="E1229" s="529"/>
    </row>
    <row r="1230" spans="1:5" ht="28.5">
      <c r="A1230" s="465">
        <v>65973</v>
      </c>
      <c r="B1230" s="465" t="s">
        <v>20412</v>
      </c>
      <c r="C1230" s="184" t="s">
        <v>2</v>
      </c>
      <c r="D1230" s="186">
        <v>1627.72</v>
      </c>
      <c r="E1230" s="529"/>
    </row>
    <row r="1231" spans="1:5" ht="15">
      <c r="A1231" s="464">
        <v>660</v>
      </c>
      <c r="B1231" s="551" t="s">
        <v>20413</v>
      </c>
      <c r="C1231" s="552"/>
      <c r="D1231" s="552"/>
      <c r="E1231" s="553"/>
    </row>
    <row r="1232" spans="1:5" ht="28.5">
      <c r="A1232" s="465">
        <v>66008</v>
      </c>
      <c r="B1232" s="465" t="s">
        <v>21048</v>
      </c>
      <c r="C1232" s="184" t="s">
        <v>2</v>
      </c>
      <c r="D1232" s="185">
        <v>187.65</v>
      </c>
      <c r="E1232" s="529"/>
    </row>
    <row r="1233" spans="1:5">
      <c r="A1233" s="465">
        <v>66009</v>
      </c>
      <c r="B1233" s="465" t="s">
        <v>21401</v>
      </c>
      <c r="C1233" s="184" t="s">
        <v>2</v>
      </c>
      <c r="D1233" s="185">
        <v>200.29</v>
      </c>
      <c r="E1233" s="529"/>
    </row>
    <row r="1234" spans="1:5" ht="42.75">
      <c r="A1234" s="465">
        <v>66012</v>
      </c>
      <c r="B1234" s="465" t="s">
        <v>21049</v>
      </c>
      <c r="C1234" s="184" t="s">
        <v>2</v>
      </c>
      <c r="D1234" s="185">
        <v>253.44</v>
      </c>
      <c r="E1234" s="529"/>
    </row>
    <row r="1235" spans="1:5">
      <c r="A1235" s="465">
        <v>66013</v>
      </c>
      <c r="B1235" s="465" t="s">
        <v>20414</v>
      </c>
      <c r="C1235" s="184" t="s">
        <v>2</v>
      </c>
      <c r="D1235" s="185">
        <v>138.56</v>
      </c>
      <c r="E1235" s="529"/>
    </row>
    <row r="1236" spans="1:5" ht="28.5">
      <c r="A1236" s="465">
        <v>66022</v>
      </c>
      <c r="B1236" s="465" t="s">
        <v>20814</v>
      </c>
      <c r="C1236" s="184" t="s">
        <v>2</v>
      </c>
      <c r="D1236" s="185">
        <v>113.37</v>
      </c>
      <c r="E1236" s="529"/>
    </row>
    <row r="1237" spans="1:5" ht="28.5">
      <c r="A1237" s="465">
        <v>66024</v>
      </c>
      <c r="B1237" s="465" t="s">
        <v>21050</v>
      </c>
      <c r="C1237" s="184" t="s">
        <v>2</v>
      </c>
      <c r="D1237" s="185">
        <v>25.9</v>
      </c>
      <c r="E1237" s="529"/>
    </row>
    <row r="1238" spans="1:5" ht="28.5">
      <c r="A1238" s="465">
        <v>66027</v>
      </c>
      <c r="B1238" s="465" t="s">
        <v>20415</v>
      </c>
      <c r="C1238" s="184" t="s">
        <v>2</v>
      </c>
      <c r="D1238" s="185">
        <v>317.07</v>
      </c>
      <c r="E1238" s="529"/>
    </row>
    <row r="1239" spans="1:5" ht="28.5">
      <c r="A1239" s="465">
        <v>66045</v>
      </c>
      <c r="B1239" s="465" t="s">
        <v>21051</v>
      </c>
      <c r="C1239" s="184" t="s">
        <v>2</v>
      </c>
      <c r="D1239" s="185">
        <v>345.66</v>
      </c>
      <c r="E1239" s="529"/>
    </row>
    <row r="1240" spans="1:5" ht="28.5">
      <c r="A1240" s="465">
        <v>66048</v>
      </c>
      <c r="B1240" s="465" t="s">
        <v>20416</v>
      </c>
      <c r="C1240" s="184" t="s">
        <v>2</v>
      </c>
      <c r="D1240" s="185">
        <v>75.78</v>
      </c>
      <c r="E1240" s="529"/>
    </row>
    <row r="1241" spans="1:5">
      <c r="A1241" s="465">
        <v>66049</v>
      </c>
      <c r="B1241" s="465" t="s">
        <v>20417</v>
      </c>
      <c r="C1241" s="184" t="s">
        <v>2</v>
      </c>
      <c r="D1241" s="185">
        <v>17.62</v>
      </c>
      <c r="E1241" s="529"/>
    </row>
    <row r="1242" spans="1:5" ht="28.5">
      <c r="A1242" s="465">
        <v>66058</v>
      </c>
      <c r="B1242" s="465" t="s">
        <v>21052</v>
      </c>
      <c r="C1242" s="184" t="s">
        <v>2</v>
      </c>
      <c r="D1242" s="185">
        <v>187.65</v>
      </c>
      <c r="E1242" s="529"/>
    </row>
    <row r="1243" spans="1:5" ht="28.5">
      <c r="A1243" s="465">
        <v>66074</v>
      </c>
      <c r="B1243" s="465" t="s">
        <v>20418</v>
      </c>
      <c r="C1243" s="184" t="s">
        <v>2</v>
      </c>
      <c r="D1243" s="185">
        <v>408.06</v>
      </c>
      <c r="E1243" s="529"/>
    </row>
    <row r="1244" spans="1:5" ht="15">
      <c r="A1244" s="464">
        <v>661</v>
      </c>
      <c r="B1244" s="551" t="s">
        <v>20413</v>
      </c>
      <c r="C1244" s="552"/>
      <c r="D1244" s="552"/>
      <c r="E1244" s="553"/>
    </row>
    <row r="1245" spans="1:5">
      <c r="A1245" s="465">
        <v>66124</v>
      </c>
      <c r="B1245" s="465" t="s">
        <v>20419</v>
      </c>
      <c r="C1245" s="184" t="s">
        <v>2</v>
      </c>
      <c r="D1245" s="185">
        <v>200.29</v>
      </c>
      <c r="E1245" s="529"/>
    </row>
    <row r="1246" spans="1:5" ht="28.5">
      <c r="A1246" s="465">
        <v>66125</v>
      </c>
      <c r="B1246" s="465" t="s">
        <v>20420</v>
      </c>
      <c r="C1246" s="184" t="s">
        <v>2</v>
      </c>
      <c r="D1246" s="185">
        <v>170.93</v>
      </c>
      <c r="E1246" s="529"/>
    </row>
    <row r="1247" spans="1:5" ht="28.5">
      <c r="A1247" s="465">
        <v>66178</v>
      </c>
      <c r="B1247" s="465" t="s">
        <v>20421</v>
      </c>
      <c r="C1247" s="184" t="s">
        <v>2</v>
      </c>
      <c r="D1247" s="185">
        <v>769.51</v>
      </c>
      <c r="E1247" s="529"/>
    </row>
    <row r="1248" spans="1:5" ht="15">
      <c r="A1248" s="464">
        <v>662</v>
      </c>
      <c r="B1248" s="551" t="s">
        <v>20384</v>
      </c>
      <c r="C1248" s="552"/>
      <c r="D1248" s="552"/>
      <c r="E1248" s="553"/>
    </row>
    <row r="1249" spans="1:5">
      <c r="A1249" s="465">
        <v>66207</v>
      </c>
      <c r="B1249" s="465" t="s">
        <v>20422</v>
      </c>
      <c r="C1249" s="184" t="s">
        <v>2</v>
      </c>
      <c r="D1249" s="186">
        <v>1169.08</v>
      </c>
      <c r="E1249" s="529"/>
    </row>
    <row r="1250" spans="1:5" ht="15">
      <c r="A1250" s="464">
        <v>663</v>
      </c>
      <c r="B1250" s="551" t="s">
        <v>20413</v>
      </c>
      <c r="C1250" s="552"/>
      <c r="D1250" s="552"/>
      <c r="E1250" s="553"/>
    </row>
    <row r="1251" spans="1:5" ht="42.75">
      <c r="A1251" s="465">
        <v>66301</v>
      </c>
      <c r="B1251" s="465" t="s">
        <v>20423</v>
      </c>
      <c r="C1251" s="184" t="s">
        <v>2</v>
      </c>
      <c r="D1251" s="185">
        <v>502.98</v>
      </c>
      <c r="E1251" s="529"/>
    </row>
    <row r="1252" spans="1:5" ht="28.5">
      <c r="A1252" s="465">
        <v>66335</v>
      </c>
      <c r="B1252" s="465" t="s">
        <v>20424</v>
      </c>
      <c r="C1252" s="184" t="s">
        <v>2</v>
      </c>
      <c r="D1252" s="185">
        <v>263.72000000000003</v>
      </c>
      <c r="E1252" s="529"/>
    </row>
    <row r="1253" spans="1:5" ht="28.5">
      <c r="A1253" s="465">
        <v>66368</v>
      </c>
      <c r="B1253" s="465" t="s">
        <v>20425</v>
      </c>
      <c r="C1253" s="184" t="s">
        <v>2</v>
      </c>
      <c r="D1253" s="185">
        <v>653.97</v>
      </c>
      <c r="E1253" s="529"/>
    </row>
    <row r="1254" spans="1:5">
      <c r="A1254" s="465">
        <v>66372</v>
      </c>
      <c r="B1254" s="465" t="s">
        <v>20426</v>
      </c>
      <c r="C1254" s="184" t="s">
        <v>2</v>
      </c>
      <c r="D1254" s="185">
        <v>289.02999999999997</v>
      </c>
      <c r="E1254" s="529"/>
    </row>
    <row r="1255" spans="1:5" ht="15">
      <c r="A1255" s="464">
        <v>666</v>
      </c>
      <c r="B1255" s="551" t="s">
        <v>20427</v>
      </c>
      <c r="C1255" s="552"/>
      <c r="D1255" s="552"/>
      <c r="E1255" s="553"/>
    </row>
    <row r="1256" spans="1:5" ht="28.5">
      <c r="A1256" s="465">
        <v>66608</v>
      </c>
      <c r="B1256" s="465" t="s">
        <v>20815</v>
      </c>
      <c r="C1256" s="184" t="s">
        <v>2</v>
      </c>
      <c r="D1256" s="186">
        <v>1089.06</v>
      </c>
      <c r="E1256" s="529"/>
    </row>
    <row r="1257" spans="1:5" ht="15">
      <c r="A1257" s="464">
        <v>670</v>
      </c>
      <c r="B1257" s="551" t="s">
        <v>20428</v>
      </c>
      <c r="C1257" s="552"/>
      <c r="D1257" s="552"/>
      <c r="E1257" s="553"/>
    </row>
    <row r="1258" spans="1:5" ht="28.5">
      <c r="A1258" s="465">
        <v>67001</v>
      </c>
      <c r="B1258" s="465" t="s">
        <v>20429</v>
      </c>
      <c r="C1258" s="184" t="s">
        <v>2</v>
      </c>
      <c r="D1258" s="185">
        <v>369.2</v>
      </c>
      <c r="E1258" s="529"/>
    </row>
    <row r="1259" spans="1:5" ht="28.5">
      <c r="A1259" s="465">
        <v>67004</v>
      </c>
      <c r="B1259" s="465" t="s">
        <v>21360</v>
      </c>
      <c r="C1259" s="184" t="s">
        <v>2</v>
      </c>
      <c r="D1259" s="185">
        <v>679.18</v>
      </c>
      <c r="E1259" s="529"/>
    </row>
    <row r="1260" spans="1:5">
      <c r="A1260" s="465">
        <v>67007</v>
      </c>
      <c r="B1260" s="465" t="s">
        <v>20430</v>
      </c>
      <c r="C1260" s="184" t="s">
        <v>2</v>
      </c>
      <c r="D1260" s="185">
        <v>272.92</v>
      </c>
      <c r="E1260" s="529"/>
    </row>
    <row r="1261" spans="1:5" ht="28.5">
      <c r="A1261" s="465">
        <v>67008</v>
      </c>
      <c r="B1261" s="465" t="s">
        <v>20431</v>
      </c>
      <c r="C1261" s="184" t="s">
        <v>2</v>
      </c>
      <c r="D1261" s="185">
        <v>76.28</v>
      </c>
      <c r="E1261" s="529"/>
    </row>
    <row r="1262" spans="1:5">
      <c r="A1262" s="465">
        <v>67035</v>
      </c>
      <c r="B1262" s="465" t="s">
        <v>21361</v>
      </c>
      <c r="C1262" s="184" t="s">
        <v>2</v>
      </c>
      <c r="D1262" s="185">
        <v>10.23</v>
      </c>
      <c r="E1262" s="529"/>
    </row>
    <row r="1263" spans="1:5" ht="28.5">
      <c r="A1263" s="465">
        <v>67040</v>
      </c>
      <c r="B1263" s="465" t="s">
        <v>21362</v>
      </c>
      <c r="C1263" s="184" t="s">
        <v>2</v>
      </c>
      <c r="D1263" s="185">
        <v>159.9</v>
      </c>
      <c r="E1263" s="529"/>
    </row>
    <row r="1264" spans="1:5" ht="28.5">
      <c r="A1264" s="465">
        <v>67042</v>
      </c>
      <c r="B1264" s="465" t="s">
        <v>21363</v>
      </c>
      <c r="C1264" s="184" t="s">
        <v>2</v>
      </c>
      <c r="D1264" s="185">
        <v>149.93</v>
      </c>
      <c r="E1264" s="529"/>
    </row>
    <row r="1265" spans="1:5" ht="28.5">
      <c r="A1265" s="465">
        <v>67043</v>
      </c>
      <c r="B1265" s="465" t="s">
        <v>21364</v>
      </c>
      <c r="C1265" s="184" t="s">
        <v>2</v>
      </c>
      <c r="D1265" s="185">
        <v>167.94</v>
      </c>
      <c r="E1265" s="529"/>
    </row>
    <row r="1266" spans="1:5">
      <c r="A1266" s="465">
        <v>67046</v>
      </c>
      <c r="B1266" s="465" t="s">
        <v>20432</v>
      </c>
      <c r="C1266" s="184" t="s">
        <v>2</v>
      </c>
      <c r="D1266" s="185">
        <v>142.82</v>
      </c>
      <c r="E1266" s="529"/>
    </row>
    <row r="1267" spans="1:5">
      <c r="A1267" s="465">
        <v>67047</v>
      </c>
      <c r="B1267" s="465" t="s">
        <v>20433</v>
      </c>
      <c r="C1267" s="184" t="s">
        <v>2</v>
      </c>
      <c r="D1267" s="185">
        <v>796.16</v>
      </c>
      <c r="E1267" s="529"/>
    </row>
    <row r="1268" spans="1:5">
      <c r="A1268" s="465">
        <v>67050</v>
      </c>
      <c r="B1268" s="465" t="s">
        <v>20434</v>
      </c>
      <c r="C1268" s="184" t="s">
        <v>2</v>
      </c>
      <c r="D1268" s="185">
        <v>344.33</v>
      </c>
      <c r="E1268" s="529"/>
    </row>
    <row r="1269" spans="1:5" ht="28.5">
      <c r="A1269" s="465">
        <v>67051</v>
      </c>
      <c r="B1269" s="465" t="s">
        <v>20435</v>
      </c>
      <c r="C1269" s="184" t="s">
        <v>2</v>
      </c>
      <c r="D1269" s="185">
        <v>80.92</v>
      </c>
      <c r="E1269" s="529"/>
    </row>
    <row r="1270" spans="1:5" ht="28.5">
      <c r="A1270" s="465">
        <v>67054</v>
      </c>
      <c r="B1270" s="465" t="s">
        <v>20436</v>
      </c>
      <c r="C1270" s="184" t="s">
        <v>2</v>
      </c>
      <c r="D1270" s="185">
        <v>456.75</v>
      </c>
      <c r="E1270" s="529"/>
    </row>
    <row r="1271" spans="1:5">
      <c r="A1271" s="465">
        <v>67061</v>
      </c>
      <c r="B1271" s="465" t="s">
        <v>20437</v>
      </c>
      <c r="C1271" s="184" t="s">
        <v>2</v>
      </c>
      <c r="D1271" s="185">
        <v>13.94</v>
      </c>
      <c r="E1271" s="529"/>
    </row>
    <row r="1272" spans="1:5" ht="28.5">
      <c r="A1272" s="465">
        <v>67066</v>
      </c>
      <c r="B1272" s="465" t="s">
        <v>20438</v>
      </c>
      <c r="C1272" s="184" t="s">
        <v>2</v>
      </c>
      <c r="D1272" s="185">
        <v>569.91</v>
      </c>
      <c r="E1272" s="529"/>
    </row>
    <row r="1273" spans="1:5">
      <c r="A1273" s="465">
        <v>67067</v>
      </c>
      <c r="B1273" s="465" t="s">
        <v>20439</v>
      </c>
      <c r="C1273" s="184" t="s">
        <v>2</v>
      </c>
      <c r="D1273" s="185">
        <v>86.27</v>
      </c>
      <c r="E1273" s="529"/>
    </row>
    <row r="1274" spans="1:5" ht="42.75">
      <c r="A1274" s="465">
        <v>67090</v>
      </c>
      <c r="B1274" s="465" t="s">
        <v>20440</v>
      </c>
      <c r="C1274" s="184" t="s">
        <v>2</v>
      </c>
      <c r="D1274" s="185">
        <v>15.2</v>
      </c>
      <c r="E1274" s="529"/>
    </row>
    <row r="1275" spans="1:5">
      <c r="A1275" s="465">
        <v>67094</v>
      </c>
      <c r="B1275" s="465" t="s">
        <v>20441</v>
      </c>
      <c r="C1275" s="184" t="s">
        <v>2</v>
      </c>
      <c r="D1275" s="185">
        <v>162.66</v>
      </c>
      <c r="E1275" s="529"/>
    </row>
    <row r="1276" spans="1:5" ht="15">
      <c r="A1276" s="464">
        <v>671</v>
      </c>
      <c r="B1276" s="551" t="s">
        <v>20428</v>
      </c>
      <c r="C1276" s="552"/>
      <c r="D1276" s="552"/>
      <c r="E1276" s="553"/>
    </row>
    <row r="1277" spans="1:5">
      <c r="A1277" s="465">
        <v>67130</v>
      </c>
      <c r="B1277" s="465" t="s">
        <v>20442</v>
      </c>
      <c r="C1277" s="184" t="s">
        <v>2</v>
      </c>
      <c r="D1277" s="185">
        <v>122.37</v>
      </c>
      <c r="E1277" s="529"/>
    </row>
    <row r="1278" spans="1:5" ht="15">
      <c r="A1278" s="464">
        <v>675</v>
      </c>
      <c r="B1278" s="551" t="s">
        <v>20443</v>
      </c>
      <c r="C1278" s="552"/>
      <c r="D1278" s="552"/>
      <c r="E1278" s="553"/>
    </row>
    <row r="1279" spans="1:5" ht="28.5">
      <c r="A1279" s="465">
        <v>67507</v>
      </c>
      <c r="B1279" s="465" t="s">
        <v>20444</v>
      </c>
      <c r="C1279" s="184" t="s">
        <v>2</v>
      </c>
      <c r="D1279" s="185">
        <v>29.51</v>
      </c>
      <c r="E1279" s="529"/>
    </row>
    <row r="1280" spans="1:5">
      <c r="A1280" s="465">
        <v>67510</v>
      </c>
      <c r="B1280" s="465" t="s">
        <v>20445</v>
      </c>
      <c r="C1280" s="184" t="s">
        <v>2</v>
      </c>
      <c r="D1280" s="185">
        <v>27.39</v>
      </c>
      <c r="E1280" s="529"/>
    </row>
    <row r="1281" spans="1:5" ht="28.5">
      <c r="A1281" s="465">
        <v>67512</v>
      </c>
      <c r="B1281" s="465" t="s">
        <v>20446</v>
      </c>
      <c r="C1281" s="184" t="s">
        <v>2</v>
      </c>
      <c r="D1281" s="185">
        <v>51.72</v>
      </c>
      <c r="E1281" s="529"/>
    </row>
    <row r="1282" spans="1:5">
      <c r="A1282" s="465">
        <v>67522</v>
      </c>
      <c r="B1282" s="465" t="s">
        <v>20447</v>
      </c>
      <c r="C1282" s="184" t="s">
        <v>2</v>
      </c>
      <c r="D1282" s="185">
        <v>13.91</v>
      </c>
      <c r="E1282" s="529"/>
    </row>
    <row r="1283" spans="1:5" ht="28.5">
      <c r="A1283" s="465">
        <v>67533</v>
      </c>
      <c r="B1283" s="465" t="s">
        <v>21365</v>
      </c>
      <c r="C1283" s="184" t="s">
        <v>2</v>
      </c>
      <c r="D1283" s="185">
        <v>628</v>
      </c>
      <c r="E1283" s="529"/>
    </row>
    <row r="1284" spans="1:5">
      <c r="A1284" s="465">
        <v>67552</v>
      </c>
      <c r="B1284" s="465" t="s">
        <v>20448</v>
      </c>
      <c r="C1284" s="184" t="s">
        <v>2</v>
      </c>
      <c r="D1284" s="185">
        <v>29.14</v>
      </c>
      <c r="E1284" s="529"/>
    </row>
    <row r="1285" spans="1:5" ht="28.5">
      <c r="A1285" s="465">
        <v>67560</v>
      </c>
      <c r="B1285" s="465" t="s">
        <v>20449</v>
      </c>
      <c r="C1285" s="184" t="s">
        <v>2</v>
      </c>
      <c r="D1285" s="185">
        <v>52.61</v>
      </c>
      <c r="E1285" s="529"/>
    </row>
    <row r="1286" spans="1:5">
      <c r="A1286" s="465">
        <v>67561</v>
      </c>
      <c r="B1286" s="465" t="s">
        <v>20450</v>
      </c>
      <c r="C1286" s="184" t="s">
        <v>2</v>
      </c>
      <c r="D1286" s="185">
        <v>61.49</v>
      </c>
      <c r="E1286" s="529"/>
    </row>
    <row r="1287" spans="1:5" ht="28.5">
      <c r="A1287" s="465">
        <v>67578</v>
      </c>
      <c r="B1287" s="465" t="s">
        <v>20451</v>
      </c>
      <c r="C1287" s="184" t="s">
        <v>2</v>
      </c>
      <c r="D1287" s="185">
        <v>29.51</v>
      </c>
      <c r="E1287" s="529"/>
    </row>
    <row r="1288" spans="1:5" ht="15">
      <c r="A1288" s="464">
        <v>676</v>
      </c>
      <c r="B1288" s="551" t="s">
        <v>20452</v>
      </c>
      <c r="C1288" s="552"/>
      <c r="D1288" s="552"/>
      <c r="E1288" s="553"/>
    </row>
    <row r="1289" spans="1:5" ht="28.5">
      <c r="A1289" s="465">
        <v>67650</v>
      </c>
      <c r="B1289" s="465" t="s">
        <v>20453</v>
      </c>
      <c r="C1289" s="184" t="s">
        <v>2</v>
      </c>
      <c r="D1289" s="185">
        <v>43.68</v>
      </c>
      <c r="E1289" s="529"/>
    </row>
    <row r="1290" spans="1:5">
      <c r="A1290" s="465">
        <v>67651</v>
      </c>
      <c r="B1290" s="465" t="s">
        <v>20454</v>
      </c>
      <c r="C1290" s="184" t="s">
        <v>2</v>
      </c>
      <c r="D1290" s="185">
        <v>23.58</v>
      </c>
      <c r="E1290" s="529"/>
    </row>
    <row r="1291" spans="1:5">
      <c r="A1291" s="465">
        <v>67652</v>
      </c>
      <c r="B1291" s="465" t="s">
        <v>20455</v>
      </c>
      <c r="C1291" s="184" t="s">
        <v>2</v>
      </c>
      <c r="D1291" s="185">
        <v>9.3699999999999992</v>
      </c>
      <c r="E1291" s="529"/>
    </row>
    <row r="1292" spans="1:5" ht="15">
      <c r="A1292" s="464">
        <v>680</v>
      </c>
      <c r="B1292" s="551" t="s">
        <v>20456</v>
      </c>
      <c r="C1292" s="552"/>
      <c r="D1292" s="552"/>
      <c r="E1292" s="553"/>
    </row>
    <row r="1293" spans="1:5">
      <c r="A1293" s="465">
        <v>68001</v>
      </c>
      <c r="B1293" s="465" t="s">
        <v>20457</v>
      </c>
      <c r="C1293" s="184" t="s">
        <v>1</v>
      </c>
      <c r="D1293" s="185">
        <v>14.47</v>
      </c>
      <c r="E1293" s="529"/>
    </row>
    <row r="1294" spans="1:5">
      <c r="A1294" s="465">
        <v>68017</v>
      </c>
      <c r="B1294" s="465" t="s">
        <v>20458</v>
      </c>
      <c r="C1294" s="184" t="s">
        <v>2</v>
      </c>
      <c r="D1294" s="185">
        <v>30.58</v>
      </c>
      <c r="E1294" s="529"/>
    </row>
    <row r="1295" spans="1:5">
      <c r="A1295" s="465">
        <v>68020</v>
      </c>
      <c r="B1295" s="465" t="s">
        <v>20459</v>
      </c>
      <c r="C1295" s="184" t="s">
        <v>4</v>
      </c>
      <c r="D1295" s="185">
        <v>127.31</v>
      </c>
      <c r="E1295" s="529"/>
    </row>
    <row r="1296" spans="1:5" ht="28.5">
      <c r="A1296" s="465">
        <v>68023</v>
      </c>
      <c r="B1296" s="465" t="s">
        <v>20460</v>
      </c>
      <c r="C1296" s="184" t="s">
        <v>1</v>
      </c>
      <c r="D1296" s="185">
        <v>202.84</v>
      </c>
      <c r="E1296" s="529"/>
    </row>
    <row r="1297" spans="1:5">
      <c r="A1297" s="465">
        <v>68047</v>
      </c>
      <c r="B1297" s="465" t="s">
        <v>20461</v>
      </c>
      <c r="C1297" s="184" t="s">
        <v>4</v>
      </c>
      <c r="D1297" s="185">
        <v>163.26</v>
      </c>
      <c r="E1297" s="529"/>
    </row>
    <row r="1298" spans="1:5" ht="15">
      <c r="A1298" s="464">
        <v>681</v>
      </c>
      <c r="B1298" s="551" t="s">
        <v>20462</v>
      </c>
      <c r="C1298" s="552"/>
      <c r="D1298" s="552"/>
      <c r="E1298" s="553"/>
    </row>
    <row r="1299" spans="1:5" ht="28.5">
      <c r="A1299" s="465">
        <v>68138</v>
      </c>
      <c r="B1299" s="465" t="s">
        <v>20816</v>
      </c>
      <c r="C1299" s="184" t="s">
        <v>2</v>
      </c>
      <c r="D1299" s="185">
        <v>327.52</v>
      </c>
      <c r="E1299" s="529"/>
    </row>
    <row r="1300" spans="1:5" ht="15">
      <c r="A1300" s="464">
        <v>685</v>
      </c>
      <c r="B1300" s="551" t="s">
        <v>20463</v>
      </c>
      <c r="C1300" s="552"/>
      <c r="D1300" s="552"/>
      <c r="E1300" s="553"/>
    </row>
    <row r="1301" spans="1:5" ht="42.75">
      <c r="A1301" s="465">
        <v>68509</v>
      </c>
      <c r="B1301" s="465" t="s">
        <v>20464</v>
      </c>
      <c r="C1301" s="184" t="s">
        <v>1</v>
      </c>
      <c r="D1301" s="185">
        <v>14.14</v>
      </c>
      <c r="E1301" s="529"/>
    </row>
    <row r="1302" spans="1:5" ht="15">
      <c r="A1302" s="464">
        <v>691</v>
      </c>
      <c r="B1302" s="551" t="s">
        <v>19645</v>
      </c>
      <c r="C1302" s="552"/>
      <c r="D1302" s="552"/>
      <c r="E1302" s="553"/>
    </row>
    <row r="1303" spans="1:5">
      <c r="A1303" s="465">
        <v>69172</v>
      </c>
      <c r="B1303" s="465" t="s">
        <v>20465</v>
      </c>
      <c r="C1303" s="184" t="s">
        <v>2</v>
      </c>
      <c r="D1303" s="185">
        <v>70.680000000000007</v>
      </c>
      <c r="E1303" s="529"/>
    </row>
    <row r="1304" spans="1:5" ht="28.5">
      <c r="A1304" s="465">
        <v>69185</v>
      </c>
      <c r="B1304" s="465" t="s">
        <v>20466</v>
      </c>
      <c r="C1304" s="184" t="s">
        <v>1</v>
      </c>
      <c r="D1304" s="185">
        <v>13.13</v>
      </c>
      <c r="E1304" s="529"/>
    </row>
    <row r="1305" spans="1:5" ht="28.5">
      <c r="A1305" s="465">
        <v>69191</v>
      </c>
      <c r="B1305" s="465" t="s">
        <v>20467</v>
      </c>
      <c r="C1305" s="184" t="s">
        <v>2</v>
      </c>
      <c r="D1305" s="185">
        <v>158.18</v>
      </c>
      <c r="E1305" s="529"/>
    </row>
    <row r="1306" spans="1:5" ht="28.5">
      <c r="A1306" s="465">
        <v>69194</v>
      </c>
      <c r="B1306" s="465" t="s">
        <v>20468</v>
      </c>
      <c r="C1306" s="184" t="s">
        <v>2</v>
      </c>
      <c r="D1306" s="185">
        <v>316.08</v>
      </c>
      <c r="E1306" s="529"/>
    </row>
    <row r="1307" spans="1:5" ht="15">
      <c r="A1307" s="464">
        <v>692</v>
      </c>
      <c r="B1307" s="551" t="s">
        <v>20469</v>
      </c>
      <c r="C1307" s="552"/>
      <c r="D1307" s="552"/>
      <c r="E1307" s="553"/>
    </row>
    <row r="1308" spans="1:5" ht="28.5">
      <c r="A1308" s="465">
        <v>69213</v>
      </c>
      <c r="B1308" s="465" t="s">
        <v>20470</v>
      </c>
      <c r="C1308" s="184" t="s">
        <v>2</v>
      </c>
      <c r="D1308" s="185">
        <v>245.9</v>
      </c>
      <c r="E1308" s="529"/>
    </row>
    <row r="1309" spans="1:5">
      <c r="A1309" s="465">
        <v>69284</v>
      </c>
      <c r="B1309" s="465" t="s">
        <v>20471</v>
      </c>
      <c r="C1309" s="184" t="s">
        <v>4</v>
      </c>
      <c r="D1309" s="185">
        <v>57.89</v>
      </c>
      <c r="E1309" s="529"/>
    </row>
    <row r="1310" spans="1:5" ht="28.5">
      <c r="A1310" s="465">
        <v>69291</v>
      </c>
      <c r="B1310" s="465" t="s">
        <v>20472</v>
      </c>
      <c r="C1310" s="184" t="s">
        <v>2</v>
      </c>
      <c r="D1310" s="186">
        <v>1906</v>
      </c>
      <c r="E1310" s="529"/>
    </row>
    <row r="1311" spans="1:5" ht="15">
      <c r="A1311" s="464">
        <v>694</v>
      </c>
      <c r="B1311" s="551" t="s">
        <v>19803</v>
      </c>
      <c r="C1311" s="552"/>
      <c r="D1311" s="552"/>
      <c r="E1311" s="553"/>
    </row>
    <row r="1312" spans="1:5">
      <c r="A1312" s="465">
        <v>69404</v>
      </c>
      <c r="B1312" s="465" t="s">
        <v>20473</v>
      </c>
      <c r="C1312" s="184" t="s">
        <v>2</v>
      </c>
      <c r="D1312" s="186">
        <v>1941.55</v>
      </c>
      <c r="E1312" s="529"/>
    </row>
    <row r="1313" spans="1:5" ht="28.5">
      <c r="A1313" s="465">
        <v>69409</v>
      </c>
      <c r="B1313" s="465" t="s">
        <v>20474</v>
      </c>
      <c r="C1313" s="184" t="s">
        <v>2</v>
      </c>
      <c r="D1313" s="185">
        <v>106.35</v>
      </c>
      <c r="E1313" s="529"/>
    </row>
    <row r="1314" spans="1:5">
      <c r="A1314" s="465">
        <v>69421</v>
      </c>
      <c r="B1314" s="465" t="s">
        <v>20475</v>
      </c>
      <c r="C1314" s="184" t="s">
        <v>2</v>
      </c>
      <c r="D1314" s="185">
        <v>537.65</v>
      </c>
      <c r="E1314" s="529"/>
    </row>
    <row r="1315" spans="1:5" ht="28.5">
      <c r="A1315" s="465">
        <v>69445</v>
      </c>
      <c r="B1315" s="465" t="s">
        <v>20476</v>
      </c>
      <c r="C1315" s="184" t="s">
        <v>2</v>
      </c>
      <c r="D1315" s="186">
        <v>1957.15</v>
      </c>
      <c r="E1315" s="529"/>
    </row>
    <row r="1316" spans="1:5" ht="15">
      <c r="A1316" s="464">
        <v>695</v>
      </c>
      <c r="B1316" s="551" t="s">
        <v>593</v>
      </c>
      <c r="C1316" s="552"/>
      <c r="D1316" s="552"/>
      <c r="E1316" s="553"/>
    </row>
    <row r="1317" spans="1:5">
      <c r="A1317" s="465">
        <v>69503</v>
      </c>
      <c r="B1317" s="465" t="s">
        <v>20477</v>
      </c>
      <c r="C1317" s="184" t="s">
        <v>2</v>
      </c>
      <c r="D1317" s="185">
        <v>7.58</v>
      </c>
      <c r="E1317" s="529"/>
    </row>
    <row r="1318" spans="1:5">
      <c r="A1318" s="465">
        <v>69505</v>
      </c>
      <c r="B1318" s="465" t="s">
        <v>21366</v>
      </c>
      <c r="C1318" s="184" t="s">
        <v>2</v>
      </c>
      <c r="D1318" s="185">
        <v>6.42</v>
      </c>
      <c r="E1318" s="529"/>
    </row>
    <row r="1319" spans="1:5">
      <c r="A1319" s="465">
        <v>69506</v>
      </c>
      <c r="B1319" s="465" t="s">
        <v>21367</v>
      </c>
      <c r="C1319" s="184" t="s">
        <v>2</v>
      </c>
      <c r="D1319" s="185">
        <v>36.29</v>
      </c>
      <c r="E1319" s="529"/>
    </row>
    <row r="1320" spans="1:5" ht="28.5">
      <c r="A1320" s="465">
        <v>69508</v>
      </c>
      <c r="B1320" s="465" t="s">
        <v>20478</v>
      </c>
      <c r="C1320" s="184" t="s">
        <v>3</v>
      </c>
      <c r="D1320" s="185">
        <v>193.67</v>
      </c>
      <c r="E1320" s="529"/>
    </row>
    <row r="1321" spans="1:5">
      <c r="A1321" s="465">
        <v>69509</v>
      </c>
      <c r="B1321" s="465" t="s">
        <v>20479</v>
      </c>
      <c r="C1321" s="184" t="s">
        <v>2</v>
      </c>
      <c r="D1321" s="185">
        <v>38.99</v>
      </c>
      <c r="E1321" s="529"/>
    </row>
    <row r="1322" spans="1:5">
      <c r="A1322" s="465">
        <v>69512</v>
      </c>
      <c r="B1322" s="465" t="s">
        <v>19388</v>
      </c>
      <c r="C1322" s="184" t="s">
        <v>1</v>
      </c>
      <c r="D1322" s="185">
        <v>0.24</v>
      </c>
      <c r="E1322" s="529"/>
    </row>
    <row r="1323" spans="1:5">
      <c r="A1323" s="465">
        <v>69513</v>
      </c>
      <c r="B1323" s="465" t="s">
        <v>20480</v>
      </c>
      <c r="C1323" s="184" t="s">
        <v>3</v>
      </c>
      <c r="D1323" s="185">
        <v>65.900000000000006</v>
      </c>
      <c r="E1323" s="529"/>
    </row>
    <row r="1324" spans="1:5">
      <c r="A1324" s="465">
        <v>69514</v>
      </c>
      <c r="B1324" s="465" t="s">
        <v>20481</v>
      </c>
      <c r="C1324" s="184" t="s">
        <v>9</v>
      </c>
      <c r="D1324" s="185">
        <v>70.56</v>
      </c>
      <c r="E1324" s="529"/>
    </row>
    <row r="1325" spans="1:5" ht="28.5">
      <c r="A1325" s="465">
        <v>69515</v>
      </c>
      <c r="B1325" s="465" t="s">
        <v>20482</v>
      </c>
      <c r="C1325" s="184" t="s">
        <v>2</v>
      </c>
      <c r="D1325" s="185">
        <v>104.97</v>
      </c>
      <c r="E1325" s="529"/>
    </row>
    <row r="1326" spans="1:5">
      <c r="A1326" s="465">
        <v>69516</v>
      </c>
      <c r="B1326" s="465" t="s">
        <v>21402</v>
      </c>
      <c r="C1326" s="184" t="s">
        <v>2</v>
      </c>
      <c r="D1326" s="185">
        <v>113.95</v>
      </c>
      <c r="E1326" s="529"/>
    </row>
    <row r="1327" spans="1:5" ht="28.5">
      <c r="A1327" s="465">
        <v>69521</v>
      </c>
      <c r="B1327" s="465" t="s">
        <v>20483</v>
      </c>
      <c r="C1327" s="184" t="s">
        <v>2</v>
      </c>
      <c r="D1327" s="185">
        <v>104.97</v>
      </c>
      <c r="E1327" s="529"/>
    </row>
    <row r="1328" spans="1:5">
      <c r="A1328" s="465">
        <v>69522</v>
      </c>
      <c r="B1328" s="465" t="s">
        <v>21403</v>
      </c>
      <c r="C1328" s="184" t="s">
        <v>2</v>
      </c>
      <c r="D1328" s="185">
        <v>245.69</v>
      </c>
      <c r="E1328" s="529"/>
    </row>
    <row r="1329" spans="1:5">
      <c r="A1329" s="465">
        <v>69525</v>
      </c>
      <c r="B1329" s="465" t="s">
        <v>20484</v>
      </c>
      <c r="C1329" s="184" t="s">
        <v>2</v>
      </c>
      <c r="D1329" s="186">
        <v>2308.21</v>
      </c>
      <c r="E1329" s="529"/>
    </row>
    <row r="1330" spans="1:5" ht="28.5">
      <c r="A1330" s="465">
        <v>69526</v>
      </c>
      <c r="B1330" s="465" t="s">
        <v>20485</v>
      </c>
      <c r="C1330" s="184" t="s">
        <v>2</v>
      </c>
      <c r="D1330" s="186">
        <v>5063.55</v>
      </c>
      <c r="E1330" s="529"/>
    </row>
    <row r="1331" spans="1:5" ht="28.5">
      <c r="A1331" s="465">
        <v>69527</v>
      </c>
      <c r="B1331" s="465" t="s">
        <v>20486</v>
      </c>
      <c r="C1331" s="184" t="s">
        <v>2</v>
      </c>
      <c r="D1331" s="186">
        <v>5496.88</v>
      </c>
      <c r="E1331" s="529"/>
    </row>
    <row r="1332" spans="1:5">
      <c r="A1332" s="465">
        <v>69545</v>
      </c>
      <c r="B1332" s="465" t="s">
        <v>20487</v>
      </c>
      <c r="C1332" s="184" t="s">
        <v>2</v>
      </c>
      <c r="D1332" s="185">
        <v>149.63999999999999</v>
      </c>
      <c r="E1332" s="529"/>
    </row>
    <row r="1333" spans="1:5">
      <c r="A1333" s="465">
        <v>69547</v>
      </c>
      <c r="B1333" s="465" t="s">
        <v>20488</v>
      </c>
      <c r="C1333" s="184" t="s">
        <v>2</v>
      </c>
      <c r="D1333" s="185">
        <v>9.27</v>
      </c>
      <c r="E1333" s="529"/>
    </row>
    <row r="1334" spans="1:5">
      <c r="A1334" s="465">
        <v>69567</v>
      </c>
      <c r="B1334" s="465" t="s">
        <v>20489</v>
      </c>
      <c r="C1334" s="184" t="s">
        <v>2</v>
      </c>
      <c r="D1334" s="185">
        <v>7.35</v>
      </c>
      <c r="E1334" s="529"/>
    </row>
    <row r="1335" spans="1:5">
      <c r="A1335" s="465">
        <v>69572</v>
      </c>
      <c r="B1335" s="465" t="s">
        <v>20490</v>
      </c>
      <c r="C1335" s="184" t="s">
        <v>3</v>
      </c>
      <c r="D1335" s="185">
        <v>73.72</v>
      </c>
      <c r="E1335" s="529"/>
    </row>
    <row r="1336" spans="1:5" ht="15">
      <c r="A1336" s="464">
        <v>696</v>
      </c>
      <c r="B1336" s="551" t="s">
        <v>20186</v>
      </c>
      <c r="C1336" s="552"/>
      <c r="D1336" s="552"/>
      <c r="E1336" s="553"/>
    </row>
    <row r="1337" spans="1:5">
      <c r="A1337" s="465">
        <v>69606</v>
      </c>
      <c r="B1337" s="465" t="s">
        <v>20491</v>
      </c>
      <c r="C1337" s="184" t="s">
        <v>2</v>
      </c>
      <c r="D1337" s="186">
        <v>2158.21</v>
      </c>
      <c r="E1337" s="529"/>
    </row>
    <row r="1338" spans="1:5" ht="28.5">
      <c r="A1338" s="465">
        <v>69616</v>
      </c>
      <c r="B1338" s="465" t="s">
        <v>21668</v>
      </c>
      <c r="C1338" s="184" t="s">
        <v>2</v>
      </c>
      <c r="D1338" s="185">
        <v>46</v>
      </c>
      <c r="E1338" s="529"/>
    </row>
    <row r="1339" spans="1:5">
      <c r="A1339" s="465">
        <v>69626</v>
      </c>
      <c r="B1339" s="465" t="s">
        <v>20492</v>
      </c>
      <c r="C1339" s="184" t="s">
        <v>2</v>
      </c>
      <c r="D1339" s="185">
        <v>83.03</v>
      </c>
      <c r="E1339" s="529"/>
    </row>
    <row r="1340" spans="1:5">
      <c r="A1340" s="465">
        <v>69646</v>
      </c>
      <c r="B1340" s="465" t="s">
        <v>20493</v>
      </c>
      <c r="C1340" s="184" t="s">
        <v>2</v>
      </c>
      <c r="D1340" s="185">
        <v>132.16999999999999</v>
      </c>
      <c r="E1340" s="529"/>
    </row>
    <row r="1341" spans="1:5">
      <c r="A1341" s="465">
        <v>69656</v>
      </c>
      <c r="B1341" s="465" t="s">
        <v>20494</v>
      </c>
      <c r="C1341" s="184" t="s">
        <v>2</v>
      </c>
      <c r="D1341" s="185">
        <v>134.66999999999999</v>
      </c>
      <c r="E1341" s="529"/>
    </row>
    <row r="1342" spans="1:5">
      <c r="A1342" s="465">
        <v>69670</v>
      </c>
      <c r="B1342" s="465" t="s">
        <v>20495</v>
      </c>
      <c r="C1342" s="184" t="s">
        <v>2</v>
      </c>
      <c r="D1342" s="185">
        <v>197.11</v>
      </c>
      <c r="E1342" s="529"/>
    </row>
    <row r="1343" spans="1:5" ht="28.5">
      <c r="A1343" s="465">
        <v>69681</v>
      </c>
      <c r="B1343" s="465" t="s">
        <v>20496</v>
      </c>
      <c r="C1343" s="184" t="s">
        <v>2</v>
      </c>
      <c r="D1343" s="185">
        <v>632.04999999999995</v>
      </c>
      <c r="E1343" s="529"/>
    </row>
    <row r="1344" spans="1:5">
      <c r="A1344" s="465">
        <v>69682</v>
      </c>
      <c r="B1344" s="465" t="s">
        <v>20497</v>
      </c>
      <c r="C1344" s="184" t="s">
        <v>2</v>
      </c>
      <c r="D1344" s="185">
        <v>622.04999999999995</v>
      </c>
      <c r="E1344" s="529"/>
    </row>
    <row r="1345" spans="1:5" ht="15">
      <c r="A1345" s="464">
        <v>697</v>
      </c>
      <c r="B1345" s="551" t="s">
        <v>20498</v>
      </c>
      <c r="C1345" s="552"/>
      <c r="D1345" s="552"/>
      <c r="E1345" s="553"/>
    </row>
    <row r="1346" spans="1:5">
      <c r="A1346" s="465">
        <v>69753</v>
      </c>
      <c r="B1346" s="465" t="s">
        <v>20499</v>
      </c>
      <c r="C1346" s="184" t="s">
        <v>2</v>
      </c>
      <c r="D1346" s="185">
        <v>57.49</v>
      </c>
      <c r="E1346" s="529"/>
    </row>
    <row r="1347" spans="1:5" ht="15">
      <c r="A1347" s="464">
        <v>7</v>
      </c>
      <c r="B1347" s="551" t="s">
        <v>593</v>
      </c>
      <c r="C1347" s="552"/>
      <c r="D1347" s="552"/>
      <c r="E1347" s="553"/>
    </row>
    <row r="1348" spans="1:5" ht="15">
      <c r="A1348" s="464">
        <v>701</v>
      </c>
      <c r="B1348" s="551" t="s">
        <v>593</v>
      </c>
      <c r="C1348" s="552"/>
      <c r="D1348" s="552"/>
      <c r="E1348" s="553"/>
    </row>
    <row r="1349" spans="1:5" ht="28.5">
      <c r="A1349" s="465">
        <v>70114</v>
      </c>
      <c r="B1349" s="465" t="s">
        <v>20500</v>
      </c>
      <c r="C1349" s="184" t="s">
        <v>7</v>
      </c>
      <c r="D1349" s="185">
        <v>80</v>
      </c>
      <c r="E1349" s="529"/>
    </row>
    <row r="1350" spans="1:5" ht="15">
      <c r="A1350" s="464">
        <v>702</v>
      </c>
      <c r="B1350" s="551" t="s">
        <v>20116</v>
      </c>
      <c r="C1350" s="552"/>
      <c r="D1350" s="552"/>
      <c r="E1350" s="553"/>
    </row>
    <row r="1351" spans="1:5">
      <c r="A1351" s="465">
        <v>70276</v>
      </c>
      <c r="B1351" s="465" t="s">
        <v>20501</v>
      </c>
      <c r="C1351" s="184" t="s">
        <v>1</v>
      </c>
      <c r="D1351" s="185">
        <v>12.62</v>
      </c>
      <c r="E1351" s="529"/>
    </row>
    <row r="1352" spans="1:5" ht="15">
      <c r="A1352" s="464">
        <v>703</v>
      </c>
      <c r="B1352" s="551" t="s">
        <v>20116</v>
      </c>
      <c r="C1352" s="552"/>
      <c r="D1352" s="552"/>
      <c r="E1352" s="553"/>
    </row>
    <row r="1353" spans="1:5">
      <c r="A1353" s="465">
        <v>70328</v>
      </c>
      <c r="B1353" s="465" t="s">
        <v>20502</v>
      </c>
      <c r="C1353" s="184" t="s">
        <v>1</v>
      </c>
      <c r="D1353" s="185">
        <v>70.91</v>
      </c>
      <c r="E1353" s="529"/>
    </row>
    <row r="1354" spans="1:5">
      <c r="A1354" s="465">
        <v>70350</v>
      </c>
      <c r="B1354" s="465" t="s">
        <v>20503</v>
      </c>
      <c r="C1354" s="184" t="s">
        <v>1</v>
      </c>
      <c r="D1354" s="185">
        <v>36.11</v>
      </c>
      <c r="E1354" s="529"/>
    </row>
    <row r="1355" spans="1:5" ht="15">
      <c r="A1355" s="464">
        <v>706</v>
      </c>
      <c r="B1355" s="551" t="s">
        <v>20116</v>
      </c>
      <c r="C1355" s="552"/>
      <c r="D1355" s="552"/>
      <c r="E1355" s="553"/>
    </row>
    <row r="1356" spans="1:5">
      <c r="A1356" s="465">
        <v>70674</v>
      </c>
      <c r="B1356" s="465" t="s">
        <v>20504</v>
      </c>
      <c r="C1356" s="184" t="s">
        <v>2</v>
      </c>
      <c r="D1356" s="185">
        <v>728.33</v>
      </c>
      <c r="E1356" s="529"/>
    </row>
    <row r="1357" spans="1:5" ht="15">
      <c r="A1357" s="464">
        <v>710</v>
      </c>
      <c r="B1357" s="551" t="s">
        <v>20116</v>
      </c>
      <c r="C1357" s="552"/>
      <c r="D1357" s="552"/>
      <c r="E1357" s="553"/>
    </row>
    <row r="1358" spans="1:5">
      <c r="A1358" s="465">
        <v>71096</v>
      </c>
      <c r="B1358" s="465" t="s">
        <v>20505</v>
      </c>
      <c r="C1358" s="184" t="s">
        <v>4</v>
      </c>
      <c r="D1358" s="185">
        <v>59</v>
      </c>
      <c r="E1358" s="529"/>
    </row>
    <row r="1359" spans="1:5" ht="15">
      <c r="A1359" s="464">
        <v>712</v>
      </c>
      <c r="B1359" s="551" t="s">
        <v>20116</v>
      </c>
      <c r="C1359" s="552"/>
      <c r="D1359" s="552"/>
      <c r="E1359" s="553"/>
    </row>
    <row r="1360" spans="1:5">
      <c r="A1360" s="465">
        <v>71268</v>
      </c>
      <c r="B1360" s="465" t="s">
        <v>20506</v>
      </c>
      <c r="C1360" s="184" t="s">
        <v>1</v>
      </c>
      <c r="D1360" s="185">
        <v>24.52</v>
      </c>
      <c r="E1360" s="529"/>
    </row>
    <row r="1361" spans="1:5">
      <c r="A1361" s="465">
        <v>71270</v>
      </c>
      <c r="B1361" s="465" t="s">
        <v>20507</v>
      </c>
      <c r="C1361" s="184" t="s">
        <v>1</v>
      </c>
      <c r="D1361" s="185">
        <v>94.98</v>
      </c>
      <c r="E1361" s="529"/>
    </row>
    <row r="1362" spans="1:5" ht="15">
      <c r="A1362" s="464">
        <v>716</v>
      </c>
      <c r="B1362" s="551" t="s">
        <v>20116</v>
      </c>
      <c r="C1362" s="552"/>
      <c r="D1362" s="552"/>
      <c r="E1362" s="553"/>
    </row>
    <row r="1363" spans="1:5" ht="28.5">
      <c r="A1363" s="465">
        <v>71637</v>
      </c>
      <c r="B1363" s="465" t="s">
        <v>20508</v>
      </c>
      <c r="C1363" s="184" t="s">
        <v>2</v>
      </c>
      <c r="D1363" s="185">
        <v>99.64</v>
      </c>
      <c r="E1363" s="529"/>
    </row>
    <row r="1364" spans="1:5" ht="15">
      <c r="A1364" s="464">
        <v>717</v>
      </c>
      <c r="B1364" s="551" t="s">
        <v>20116</v>
      </c>
      <c r="C1364" s="552"/>
      <c r="D1364" s="552"/>
      <c r="E1364" s="553"/>
    </row>
    <row r="1365" spans="1:5" ht="28.5">
      <c r="A1365" s="465">
        <v>71707</v>
      </c>
      <c r="B1365" s="465" t="s">
        <v>20509</v>
      </c>
      <c r="C1365" s="184" t="s">
        <v>515</v>
      </c>
      <c r="D1365" s="185">
        <v>816.67</v>
      </c>
      <c r="E1365" s="529"/>
    </row>
    <row r="1366" spans="1:5" ht="28.5">
      <c r="A1366" s="465">
        <v>71711</v>
      </c>
      <c r="B1366" s="465" t="s">
        <v>20510</v>
      </c>
      <c r="C1366" s="184" t="s">
        <v>4</v>
      </c>
      <c r="D1366" s="185">
        <v>12.39</v>
      </c>
      <c r="E1366" s="529"/>
    </row>
    <row r="1367" spans="1:5" ht="15">
      <c r="A1367" s="464">
        <v>718</v>
      </c>
      <c r="B1367" s="551" t="s">
        <v>20116</v>
      </c>
      <c r="C1367" s="552"/>
      <c r="D1367" s="552"/>
      <c r="E1367" s="553"/>
    </row>
    <row r="1368" spans="1:5" ht="28.5">
      <c r="A1368" s="465">
        <v>71820</v>
      </c>
      <c r="B1368" s="465" t="s">
        <v>20511</v>
      </c>
      <c r="C1368" s="184" t="s">
        <v>2</v>
      </c>
      <c r="D1368" s="186">
        <v>1766.67</v>
      </c>
      <c r="E1368" s="529"/>
    </row>
    <row r="1369" spans="1:5">
      <c r="A1369" s="465">
        <v>71874</v>
      </c>
      <c r="B1369" s="465" t="s">
        <v>20512</v>
      </c>
      <c r="C1369" s="184" t="s">
        <v>1</v>
      </c>
      <c r="D1369" s="185">
        <v>52.9</v>
      </c>
      <c r="E1369" s="529"/>
    </row>
    <row r="1370" spans="1:5" ht="28.5">
      <c r="A1370" s="465">
        <v>71894</v>
      </c>
      <c r="B1370" s="465" t="s">
        <v>20513</v>
      </c>
      <c r="C1370" s="184" t="s">
        <v>2</v>
      </c>
      <c r="D1370" s="185">
        <v>247.54</v>
      </c>
      <c r="E1370" s="529"/>
    </row>
    <row r="1371" spans="1:5" ht="15">
      <c r="A1371" s="464">
        <v>719</v>
      </c>
      <c r="B1371" s="551" t="s">
        <v>20116</v>
      </c>
      <c r="C1371" s="552"/>
      <c r="D1371" s="552"/>
      <c r="E1371" s="553"/>
    </row>
    <row r="1372" spans="1:5">
      <c r="A1372" s="465">
        <v>71911</v>
      </c>
      <c r="B1372" s="465" t="s">
        <v>20514</v>
      </c>
      <c r="C1372" s="184" t="s">
        <v>20515</v>
      </c>
      <c r="D1372" s="185">
        <v>283</v>
      </c>
      <c r="E1372" s="529"/>
    </row>
    <row r="1373" spans="1:5" ht="28.5">
      <c r="A1373" s="465">
        <v>71963</v>
      </c>
      <c r="B1373" s="465" t="s">
        <v>20516</v>
      </c>
      <c r="C1373" s="184" t="s">
        <v>2</v>
      </c>
      <c r="D1373" s="185">
        <v>19</v>
      </c>
      <c r="E1373" s="529"/>
    </row>
    <row r="1374" spans="1:5" ht="15">
      <c r="A1374" s="464">
        <v>720</v>
      </c>
      <c r="B1374" s="551" t="s">
        <v>20116</v>
      </c>
      <c r="C1374" s="552"/>
      <c r="D1374" s="552"/>
      <c r="E1374" s="553"/>
    </row>
    <row r="1375" spans="1:5" ht="28.5">
      <c r="A1375" s="465">
        <v>72054</v>
      </c>
      <c r="B1375" s="465" t="s">
        <v>20517</v>
      </c>
      <c r="C1375" s="184" t="s">
        <v>515</v>
      </c>
      <c r="D1375" s="185">
        <v>744.25</v>
      </c>
      <c r="E1375" s="529"/>
    </row>
    <row r="1376" spans="1:5" ht="15">
      <c r="A1376" s="464">
        <v>722</v>
      </c>
      <c r="B1376" s="551" t="s">
        <v>20116</v>
      </c>
      <c r="C1376" s="552"/>
      <c r="D1376" s="552"/>
      <c r="E1376" s="553"/>
    </row>
    <row r="1377" spans="1:5">
      <c r="A1377" s="465">
        <v>72280</v>
      </c>
      <c r="B1377" s="465" t="s">
        <v>20518</v>
      </c>
      <c r="C1377" s="184" t="s">
        <v>515</v>
      </c>
      <c r="D1377" s="186">
        <v>1224.25</v>
      </c>
      <c r="E1377" s="529"/>
    </row>
    <row r="1378" spans="1:5">
      <c r="A1378" s="465">
        <v>72282</v>
      </c>
      <c r="B1378" s="465" t="s">
        <v>20519</v>
      </c>
      <c r="C1378" s="184" t="s">
        <v>515</v>
      </c>
      <c r="D1378" s="186">
        <v>1199.25</v>
      </c>
      <c r="E1378" s="529"/>
    </row>
    <row r="1379" spans="1:5" ht="15">
      <c r="A1379" s="464">
        <v>724</v>
      </c>
      <c r="B1379" s="551" t="s">
        <v>20116</v>
      </c>
      <c r="C1379" s="552"/>
      <c r="D1379" s="552"/>
      <c r="E1379" s="553"/>
    </row>
    <row r="1380" spans="1:5" ht="28.5">
      <c r="A1380" s="465">
        <v>72455</v>
      </c>
      <c r="B1380" s="465" t="s">
        <v>20520</v>
      </c>
      <c r="C1380" s="184" t="s">
        <v>2</v>
      </c>
      <c r="D1380" s="185">
        <v>81.42</v>
      </c>
      <c r="E1380" s="529"/>
    </row>
    <row r="1381" spans="1:5" ht="15">
      <c r="A1381" s="464">
        <v>727</v>
      </c>
      <c r="B1381" s="551" t="s">
        <v>20116</v>
      </c>
      <c r="C1381" s="552"/>
      <c r="D1381" s="552"/>
      <c r="E1381" s="553"/>
    </row>
    <row r="1382" spans="1:5">
      <c r="A1382" s="465">
        <v>72708</v>
      </c>
      <c r="B1382" s="465" t="s">
        <v>20521</v>
      </c>
      <c r="C1382" s="184" t="s">
        <v>2</v>
      </c>
      <c r="D1382" s="185">
        <v>29.11</v>
      </c>
      <c r="E1382" s="529"/>
    </row>
    <row r="1383" spans="1:5" ht="15">
      <c r="A1383" s="464">
        <v>728</v>
      </c>
      <c r="B1383" s="551" t="s">
        <v>593</v>
      </c>
      <c r="C1383" s="552"/>
      <c r="D1383" s="552"/>
      <c r="E1383" s="553"/>
    </row>
    <row r="1384" spans="1:5">
      <c r="A1384" s="465">
        <v>72812</v>
      </c>
      <c r="B1384" s="465" t="s">
        <v>20522</v>
      </c>
      <c r="C1384" s="184" t="s">
        <v>1</v>
      </c>
      <c r="D1384" s="185">
        <v>9.01</v>
      </c>
      <c r="E1384" s="529"/>
    </row>
    <row r="1385" spans="1:5" ht="15">
      <c r="A1385" s="464">
        <v>781</v>
      </c>
      <c r="B1385" s="551" t="s">
        <v>19645</v>
      </c>
      <c r="C1385" s="552"/>
      <c r="D1385" s="552"/>
      <c r="E1385" s="553"/>
    </row>
    <row r="1386" spans="1:5" ht="28.5">
      <c r="A1386" s="465">
        <v>78133</v>
      </c>
      <c r="B1386" s="465" t="s">
        <v>20523</v>
      </c>
      <c r="C1386" s="184" t="s">
        <v>515</v>
      </c>
      <c r="D1386" s="186">
        <v>1232.33</v>
      </c>
      <c r="E1386" s="529"/>
    </row>
    <row r="1387" spans="1:5" ht="15">
      <c r="A1387" s="464">
        <v>782</v>
      </c>
      <c r="B1387" s="551" t="s">
        <v>593</v>
      </c>
      <c r="C1387" s="552"/>
      <c r="D1387" s="552"/>
      <c r="E1387" s="553"/>
    </row>
    <row r="1388" spans="1:5" ht="28.5">
      <c r="A1388" s="465">
        <v>78203</v>
      </c>
      <c r="B1388" s="465" t="s">
        <v>20524</v>
      </c>
      <c r="C1388" s="184" t="s">
        <v>2</v>
      </c>
      <c r="D1388" s="185">
        <v>660</v>
      </c>
      <c r="E1388" s="529"/>
    </row>
    <row r="1389" spans="1:5" ht="28.5">
      <c r="A1389" s="465">
        <v>78226</v>
      </c>
      <c r="B1389" s="465" t="s">
        <v>20525</v>
      </c>
      <c r="C1389" s="184" t="s">
        <v>2</v>
      </c>
      <c r="D1389" s="185">
        <v>3.44</v>
      </c>
      <c r="E1389" s="529"/>
    </row>
    <row r="1390" spans="1:5" ht="15">
      <c r="A1390" s="464">
        <v>783</v>
      </c>
      <c r="B1390" s="551" t="s">
        <v>20526</v>
      </c>
      <c r="C1390" s="552"/>
      <c r="D1390" s="552"/>
      <c r="E1390" s="553"/>
    </row>
    <row r="1391" spans="1:5" ht="28.5">
      <c r="A1391" s="465">
        <v>78373</v>
      </c>
      <c r="B1391" s="465" t="s">
        <v>20527</v>
      </c>
      <c r="C1391" s="184" t="s">
        <v>515</v>
      </c>
      <c r="D1391" s="186">
        <v>1250</v>
      </c>
      <c r="E1391" s="529"/>
    </row>
    <row r="1392" spans="1:5" ht="15">
      <c r="A1392" s="464">
        <v>784</v>
      </c>
      <c r="B1392" s="551" t="s">
        <v>593</v>
      </c>
      <c r="C1392" s="552"/>
      <c r="D1392" s="552"/>
      <c r="E1392" s="553"/>
    </row>
    <row r="1393" spans="1:5">
      <c r="A1393" s="465">
        <v>78402</v>
      </c>
      <c r="B1393" s="465" t="s">
        <v>20528</v>
      </c>
      <c r="C1393" s="184" t="s">
        <v>1</v>
      </c>
      <c r="D1393" s="185">
        <v>5.9</v>
      </c>
      <c r="E1393" s="529"/>
    </row>
    <row r="1394" spans="1:5">
      <c r="A1394" s="465">
        <v>78403</v>
      </c>
      <c r="B1394" s="465" t="s">
        <v>20529</v>
      </c>
      <c r="C1394" s="184" t="s">
        <v>1</v>
      </c>
      <c r="D1394" s="185">
        <v>4</v>
      </c>
      <c r="E1394" s="529"/>
    </row>
    <row r="1395" spans="1:5">
      <c r="A1395" s="465">
        <v>78404</v>
      </c>
      <c r="B1395" s="465" t="s">
        <v>20530</v>
      </c>
      <c r="C1395" s="184" t="s">
        <v>1</v>
      </c>
      <c r="D1395" s="185">
        <v>6.55</v>
      </c>
      <c r="E1395" s="529"/>
    </row>
    <row r="1396" spans="1:5">
      <c r="A1396" s="465">
        <v>78405</v>
      </c>
      <c r="B1396" s="465" t="s">
        <v>20531</v>
      </c>
      <c r="C1396" s="184" t="s">
        <v>1</v>
      </c>
      <c r="D1396" s="185">
        <v>7.89</v>
      </c>
      <c r="E1396" s="529"/>
    </row>
    <row r="1397" spans="1:5">
      <c r="A1397" s="465">
        <v>78406</v>
      </c>
      <c r="B1397" s="465" t="s">
        <v>20532</v>
      </c>
      <c r="C1397" s="184" t="s">
        <v>1</v>
      </c>
      <c r="D1397" s="185">
        <v>4.84</v>
      </c>
      <c r="E1397" s="529"/>
    </row>
    <row r="1398" spans="1:5" ht="15">
      <c r="A1398" s="464">
        <v>786</v>
      </c>
      <c r="B1398" s="551" t="s">
        <v>19803</v>
      </c>
      <c r="C1398" s="552"/>
      <c r="D1398" s="552"/>
      <c r="E1398" s="553"/>
    </row>
    <row r="1399" spans="1:5">
      <c r="A1399" s="465">
        <v>78627</v>
      </c>
      <c r="B1399" s="465" t="s">
        <v>20533</v>
      </c>
      <c r="C1399" s="184" t="s">
        <v>2</v>
      </c>
      <c r="D1399" s="185">
        <v>184.69</v>
      </c>
      <c r="E1399" s="529"/>
    </row>
    <row r="1400" spans="1:5" ht="15">
      <c r="A1400" s="464">
        <v>787</v>
      </c>
      <c r="B1400" s="551" t="s">
        <v>20526</v>
      </c>
      <c r="C1400" s="552"/>
      <c r="D1400" s="552"/>
      <c r="E1400" s="553"/>
    </row>
    <row r="1401" spans="1:5">
      <c r="A1401" s="465">
        <v>78735</v>
      </c>
      <c r="B1401" s="465" t="s">
        <v>20534</v>
      </c>
      <c r="C1401" s="184" t="s">
        <v>2</v>
      </c>
      <c r="D1401" s="185">
        <v>37.06</v>
      </c>
      <c r="E1401" s="529"/>
    </row>
    <row r="1402" spans="1:5">
      <c r="A1402" s="465">
        <v>78749</v>
      </c>
      <c r="B1402" s="465" t="s">
        <v>20535</v>
      </c>
      <c r="C1402" s="184" t="s">
        <v>2</v>
      </c>
      <c r="D1402" s="185">
        <v>81.22</v>
      </c>
      <c r="E1402" s="529"/>
    </row>
    <row r="1403" spans="1:5">
      <c r="A1403" s="465">
        <v>78760</v>
      </c>
      <c r="B1403" s="465" t="s">
        <v>20536</v>
      </c>
      <c r="C1403" s="184" t="s">
        <v>1</v>
      </c>
      <c r="D1403" s="185">
        <v>13.02</v>
      </c>
      <c r="E1403" s="529"/>
    </row>
    <row r="1404" spans="1:5" ht="15">
      <c r="A1404" s="464">
        <v>788</v>
      </c>
      <c r="B1404" s="551" t="s">
        <v>593</v>
      </c>
      <c r="C1404" s="552"/>
      <c r="D1404" s="552"/>
      <c r="E1404" s="553"/>
    </row>
    <row r="1405" spans="1:5">
      <c r="A1405" s="465">
        <v>78848</v>
      </c>
      <c r="B1405" s="465" t="s">
        <v>20537</v>
      </c>
      <c r="C1405" s="184" t="s">
        <v>1</v>
      </c>
      <c r="D1405" s="185">
        <v>10.75</v>
      </c>
      <c r="E1405" s="529"/>
    </row>
    <row r="1406" spans="1:5" ht="28.5">
      <c r="A1406" s="465">
        <v>78898</v>
      </c>
      <c r="B1406" s="465" t="s">
        <v>20538</v>
      </c>
      <c r="C1406" s="184" t="s">
        <v>2</v>
      </c>
      <c r="D1406" s="185">
        <v>31.9</v>
      </c>
      <c r="E1406" s="529"/>
    </row>
    <row r="1407" spans="1:5" ht="15">
      <c r="A1407" s="464">
        <v>791</v>
      </c>
      <c r="B1407" s="551" t="s">
        <v>20539</v>
      </c>
      <c r="C1407" s="552"/>
      <c r="D1407" s="552"/>
      <c r="E1407" s="553"/>
    </row>
    <row r="1408" spans="1:5">
      <c r="A1408" s="465">
        <v>79166</v>
      </c>
      <c r="B1408" s="465" t="s">
        <v>20540</v>
      </c>
      <c r="C1408" s="184" t="s">
        <v>1</v>
      </c>
      <c r="D1408" s="185">
        <v>7.21</v>
      </c>
      <c r="E1408" s="529"/>
    </row>
    <row r="1409" spans="1:5" ht="15">
      <c r="A1409" s="464">
        <v>792</v>
      </c>
      <c r="B1409" s="551" t="s">
        <v>20539</v>
      </c>
      <c r="C1409" s="552"/>
      <c r="D1409" s="552"/>
      <c r="E1409" s="553"/>
    </row>
    <row r="1410" spans="1:5">
      <c r="A1410" s="465">
        <v>79245</v>
      </c>
      <c r="B1410" s="465" t="s">
        <v>20541</v>
      </c>
      <c r="C1410" s="184" t="s">
        <v>3</v>
      </c>
      <c r="D1410" s="185">
        <v>73.040000000000006</v>
      </c>
      <c r="E1410" s="529"/>
    </row>
    <row r="1411" spans="1:5">
      <c r="A1411" s="465">
        <v>79246</v>
      </c>
      <c r="B1411" s="465" t="s">
        <v>20542</v>
      </c>
      <c r="C1411" s="184" t="s">
        <v>3</v>
      </c>
      <c r="D1411" s="185">
        <v>83.96</v>
      </c>
      <c r="E1411" s="529"/>
    </row>
    <row r="1412" spans="1:5">
      <c r="A1412" s="465">
        <v>79247</v>
      </c>
      <c r="B1412" s="465" t="s">
        <v>20543</v>
      </c>
      <c r="C1412" s="184" t="s">
        <v>3</v>
      </c>
      <c r="D1412" s="185">
        <v>96.37</v>
      </c>
      <c r="E1412" s="529"/>
    </row>
    <row r="1413" spans="1:5" ht="15">
      <c r="A1413" s="464">
        <v>793</v>
      </c>
      <c r="B1413" s="551" t="s">
        <v>20116</v>
      </c>
      <c r="C1413" s="552"/>
      <c r="D1413" s="552"/>
      <c r="E1413" s="553"/>
    </row>
    <row r="1414" spans="1:5" ht="28.5">
      <c r="A1414" s="465">
        <v>79372</v>
      </c>
      <c r="B1414" s="465" t="s">
        <v>20544</v>
      </c>
      <c r="C1414" s="184" t="s">
        <v>1</v>
      </c>
      <c r="D1414" s="185">
        <v>168.49</v>
      </c>
      <c r="E1414" s="529"/>
    </row>
    <row r="1415" spans="1:5" ht="28.5">
      <c r="A1415" s="465">
        <v>79374</v>
      </c>
      <c r="B1415" s="465" t="s">
        <v>20545</v>
      </c>
      <c r="C1415" s="184" t="s">
        <v>2</v>
      </c>
      <c r="D1415" s="185">
        <v>47.23</v>
      </c>
      <c r="E1415" s="529"/>
    </row>
    <row r="1416" spans="1:5">
      <c r="A1416" s="465">
        <v>79375</v>
      </c>
      <c r="B1416" s="465" t="s">
        <v>20546</v>
      </c>
      <c r="C1416" s="184" t="s">
        <v>3</v>
      </c>
      <c r="D1416" s="185">
        <v>3.77</v>
      </c>
      <c r="E1416" s="529"/>
    </row>
    <row r="1417" spans="1:5" ht="15">
      <c r="A1417" s="464">
        <v>794</v>
      </c>
      <c r="B1417" s="551" t="s">
        <v>20547</v>
      </c>
      <c r="C1417" s="552"/>
      <c r="D1417" s="552"/>
      <c r="E1417" s="553"/>
    </row>
    <row r="1418" spans="1:5">
      <c r="A1418" s="465">
        <v>79419</v>
      </c>
      <c r="B1418" s="465" t="s">
        <v>20548</v>
      </c>
      <c r="C1418" s="184" t="s">
        <v>4</v>
      </c>
      <c r="D1418" s="185">
        <v>67.08</v>
      </c>
      <c r="E1418" s="529"/>
    </row>
    <row r="1419" spans="1:5" ht="15">
      <c r="A1419" s="464">
        <v>796</v>
      </c>
      <c r="B1419" s="551" t="s">
        <v>20116</v>
      </c>
      <c r="C1419" s="552"/>
      <c r="D1419" s="552"/>
      <c r="E1419" s="553"/>
    </row>
    <row r="1420" spans="1:5" ht="28.5">
      <c r="A1420" s="465">
        <v>79654</v>
      </c>
      <c r="B1420" s="465" t="s">
        <v>20657</v>
      </c>
      <c r="C1420" s="184" t="s">
        <v>20</v>
      </c>
      <c r="D1420" s="185">
        <v>600.72</v>
      </c>
      <c r="E1420" s="529"/>
    </row>
    <row r="1421" spans="1:5" ht="28.5">
      <c r="A1421" s="465">
        <v>79664</v>
      </c>
      <c r="B1421" s="465" t="s">
        <v>21669</v>
      </c>
      <c r="C1421" s="184" t="s">
        <v>2</v>
      </c>
      <c r="D1421" s="185">
        <v>581.57000000000005</v>
      </c>
      <c r="E1421" s="529"/>
    </row>
    <row r="1422" spans="1:5" ht="15">
      <c r="A1422" s="464">
        <v>10</v>
      </c>
      <c r="B1422" s="551" t="s">
        <v>20549</v>
      </c>
      <c r="C1422" s="552"/>
      <c r="D1422" s="552"/>
      <c r="E1422" s="553"/>
    </row>
    <row r="1423" spans="1:5" ht="15">
      <c r="A1423" s="464">
        <v>1001</v>
      </c>
      <c r="B1423" s="551" t="s">
        <v>20549</v>
      </c>
      <c r="C1423" s="552"/>
      <c r="D1423" s="552"/>
      <c r="E1423" s="553"/>
    </row>
    <row r="1424" spans="1:5">
      <c r="A1424" s="465">
        <v>100150</v>
      </c>
      <c r="B1424" s="465" t="s">
        <v>20550</v>
      </c>
      <c r="C1424" s="184" t="s">
        <v>7</v>
      </c>
      <c r="D1424" s="185">
        <v>69.239999999999995</v>
      </c>
      <c r="E1424" s="529"/>
    </row>
    <row r="1425" spans="1:5">
      <c r="A1425" s="465">
        <v>100151</v>
      </c>
      <c r="B1425" s="465" t="s">
        <v>20551</v>
      </c>
      <c r="C1425" s="184" t="s">
        <v>3</v>
      </c>
      <c r="D1425" s="185">
        <v>226.81</v>
      </c>
      <c r="E1425" s="529"/>
    </row>
    <row r="1426" spans="1:5">
      <c r="A1426" s="465">
        <v>100189</v>
      </c>
      <c r="B1426" s="465" t="s">
        <v>20552</v>
      </c>
      <c r="C1426" s="184" t="s">
        <v>1</v>
      </c>
      <c r="D1426" s="185">
        <v>3.93</v>
      </c>
      <c r="E1426" s="529"/>
    </row>
    <row r="1427" spans="1:5">
      <c r="A1427" s="465">
        <v>100190</v>
      </c>
      <c r="B1427" s="465" t="s">
        <v>20553</v>
      </c>
      <c r="C1427" s="184" t="s">
        <v>1</v>
      </c>
      <c r="D1427" s="185">
        <v>15.6</v>
      </c>
      <c r="E1427" s="529"/>
    </row>
    <row r="1428" spans="1:5" ht="28.5">
      <c r="A1428" s="465">
        <v>100192</v>
      </c>
      <c r="B1428" s="465" t="s">
        <v>20554</v>
      </c>
      <c r="C1428" s="184" t="s">
        <v>1</v>
      </c>
      <c r="D1428" s="185">
        <v>23.29</v>
      </c>
      <c r="E1428" s="529"/>
    </row>
    <row r="1429" spans="1:5">
      <c r="A1429" s="465">
        <v>100194</v>
      </c>
      <c r="B1429" s="465" t="s">
        <v>20555</v>
      </c>
      <c r="C1429" s="184" t="s">
        <v>1</v>
      </c>
      <c r="D1429" s="185">
        <v>8.41</v>
      </c>
      <c r="E1429" s="529"/>
    </row>
    <row r="1430" spans="1:5">
      <c r="A1430" s="465">
        <v>100195</v>
      </c>
      <c r="B1430" s="465" t="s">
        <v>20556</v>
      </c>
      <c r="C1430" s="184" t="s">
        <v>3</v>
      </c>
      <c r="D1430" s="185">
        <v>8.1199999999999992</v>
      </c>
      <c r="E1430" s="529"/>
    </row>
    <row r="1431" spans="1:5">
      <c r="A1431" s="465">
        <v>100196</v>
      </c>
      <c r="B1431" s="465" t="s">
        <v>20557</v>
      </c>
      <c r="C1431" s="184" t="s">
        <v>3</v>
      </c>
      <c r="D1431" s="185">
        <v>8.24</v>
      </c>
      <c r="E1431" s="529"/>
    </row>
    <row r="1432" spans="1:5">
      <c r="A1432" s="465">
        <v>100197</v>
      </c>
      <c r="B1432" s="465" t="s">
        <v>20558</v>
      </c>
      <c r="C1432" s="184" t="s">
        <v>3</v>
      </c>
      <c r="D1432" s="185">
        <v>8.7899999999999991</v>
      </c>
      <c r="E1432" s="529"/>
    </row>
    <row r="1433" spans="1:5">
      <c r="A1433" s="465">
        <v>100198</v>
      </c>
      <c r="B1433" s="465" t="s">
        <v>20559</v>
      </c>
      <c r="C1433" s="184" t="s">
        <v>1</v>
      </c>
      <c r="D1433" s="185">
        <v>10.91</v>
      </c>
      <c r="E1433" s="529"/>
    </row>
    <row r="1434" spans="1:5" ht="15">
      <c r="A1434" s="464">
        <v>1002</v>
      </c>
      <c r="B1434" s="551" t="s">
        <v>20560</v>
      </c>
      <c r="C1434" s="552"/>
      <c r="D1434" s="552"/>
      <c r="E1434" s="553"/>
    </row>
    <row r="1435" spans="1:5">
      <c r="A1435" s="465">
        <v>100202</v>
      </c>
      <c r="B1435" s="465" t="s">
        <v>20561</v>
      </c>
      <c r="C1435" s="184" t="s">
        <v>3</v>
      </c>
      <c r="D1435" s="185">
        <v>12.36</v>
      </c>
      <c r="E1435" s="529"/>
    </row>
    <row r="1436" spans="1:5">
      <c r="A1436" s="465">
        <v>100203</v>
      </c>
      <c r="B1436" s="465" t="s">
        <v>20562</v>
      </c>
      <c r="C1436" s="184" t="s">
        <v>3</v>
      </c>
      <c r="D1436" s="185">
        <v>12.36</v>
      </c>
      <c r="E1436" s="529"/>
    </row>
    <row r="1437" spans="1:5">
      <c r="A1437" s="465">
        <v>100205</v>
      </c>
      <c r="B1437" s="465" t="s">
        <v>20563</v>
      </c>
      <c r="C1437" s="184" t="s">
        <v>1</v>
      </c>
      <c r="D1437" s="185">
        <v>170.16</v>
      </c>
      <c r="E1437" s="529"/>
    </row>
    <row r="1438" spans="1:5">
      <c r="A1438" s="465">
        <v>100208</v>
      </c>
      <c r="B1438" s="465" t="s">
        <v>20564</v>
      </c>
      <c r="C1438" s="184" t="s">
        <v>1</v>
      </c>
      <c r="D1438" s="185">
        <v>111.25</v>
      </c>
      <c r="E1438" s="529"/>
    </row>
    <row r="1439" spans="1:5" ht="28.5">
      <c r="A1439" s="465">
        <v>100209</v>
      </c>
      <c r="B1439" s="465" t="s">
        <v>20565</v>
      </c>
      <c r="C1439" s="184" t="s">
        <v>3</v>
      </c>
      <c r="D1439" s="185">
        <v>12.36</v>
      </c>
      <c r="E1439" s="529"/>
    </row>
    <row r="1440" spans="1:5" ht="15">
      <c r="A1440" s="464">
        <v>13</v>
      </c>
      <c r="B1440" s="551" t="s">
        <v>20566</v>
      </c>
      <c r="C1440" s="552"/>
      <c r="D1440" s="552"/>
      <c r="E1440" s="553"/>
    </row>
    <row r="1441" spans="1:5" ht="15">
      <c r="A1441" s="464">
        <v>1304</v>
      </c>
      <c r="B1441" s="551" t="s">
        <v>20567</v>
      </c>
      <c r="C1441" s="552"/>
      <c r="D1441" s="552"/>
      <c r="E1441" s="553"/>
    </row>
    <row r="1442" spans="1:5">
      <c r="A1442" s="465">
        <v>130401</v>
      </c>
      <c r="B1442" s="465" t="s">
        <v>20568</v>
      </c>
      <c r="C1442" s="184" t="s">
        <v>2</v>
      </c>
      <c r="D1442" s="185">
        <v>173.28</v>
      </c>
      <c r="E1442" s="529"/>
    </row>
    <row r="1443" spans="1:5" ht="15">
      <c r="A1443" s="464">
        <v>1305</v>
      </c>
      <c r="B1443" s="551" t="s">
        <v>20018</v>
      </c>
      <c r="C1443" s="552"/>
      <c r="D1443" s="552"/>
      <c r="E1443" s="553"/>
    </row>
    <row r="1444" spans="1:5" ht="42.75">
      <c r="A1444" s="465">
        <v>130561</v>
      </c>
      <c r="B1444" s="465" t="s">
        <v>20569</v>
      </c>
      <c r="C1444" s="184" t="s">
        <v>2</v>
      </c>
      <c r="D1444" s="185">
        <v>140.63</v>
      </c>
      <c r="E1444" s="529"/>
    </row>
    <row r="1445" spans="1:5" ht="57">
      <c r="A1445" s="465">
        <v>130572</v>
      </c>
      <c r="B1445" s="465" t="s">
        <v>20716</v>
      </c>
      <c r="C1445" s="184" t="s">
        <v>2</v>
      </c>
      <c r="D1445" s="185">
        <v>446.22</v>
      </c>
      <c r="E1445" s="529"/>
    </row>
    <row r="1446" spans="1:5" ht="15">
      <c r="A1446" s="464">
        <v>1306</v>
      </c>
      <c r="B1446" s="551" t="s">
        <v>19845</v>
      </c>
      <c r="C1446" s="552"/>
      <c r="D1446" s="552"/>
      <c r="E1446" s="553"/>
    </row>
    <row r="1447" spans="1:5" ht="28.5">
      <c r="A1447" s="465">
        <v>130628</v>
      </c>
      <c r="B1447" s="465" t="s">
        <v>20570</v>
      </c>
      <c r="C1447" s="184" t="s">
        <v>2</v>
      </c>
      <c r="D1447" s="185">
        <v>53.23</v>
      </c>
      <c r="E1447" s="529"/>
    </row>
    <row r="1448" spans="1:5" ht="28.5">
      <c r="A1448" s="465">
        <v>130636</v>
      </c>
      <c r="B1448" s="465" t="s">
        <v>21368</v>
      </c>
      <c r="C1448" s="184" t="s">
        <v>19</v>
      </c>
      <c r="D1448" s="185">
        <v>44.19</v>
      </c>
      <c r="E1448" s="529"/>
    </row>
    <row r="1449" spans="1:5" ht="15">
      <c r="A1449" s="464">
        <v>1307</v>
      </c>
      <c r="B1449" s="551" t="s">
        <v>19826</v>
      </c>
      <c r="C1449" s="552"/>
      <c r="D1449" s="552"/>
      <c r="E1449" s="553"/>
    </row>
    <row r="1450" spans="1:5" ht="28.5">
      <c r="A1450" s="465">
        <v>130701</v>
      </c>
      <c r="B1450" s="465" t="s">
        <v>20817</v>
      </c>
      <c r="C1450" s="184" t="s">
        <v>2</v>
      </c>
      <c r="D1450" s="185">
        <v>11.69</v>
      </c>
      <c r="E1450" s="529"/>
    </row>
    <row r="1451" spans="1:5" ht="15">
      <c r="A1451" s="464">
        <v>1311</v>
      </c>
      <c r="B1451" s="551" t="s">
        <v>20469</v>
      </c>
      <c r="C1451" s="552"/>
      <c r="D1451" s="552"/>
      <c r="E1451" s="553"/>
    </row>
    <row r="1452" spans="1:5" ht="28.5">
      <c r="A1452" s="465">
        <v>131108</v>
      </c>
      <c r="B1452" s="465" t="s">
        <v>21369</v>
      </c>
      <c r="C1452" s="184" t="s">
        <v>20190</v>
      </c>
      <c r="D1452" s="185">
        <v>0.99</v>
      </c>
      <c r="E1452" s="529"/>
    </row>
    <row r="1453" spans="1:5" ht="15">
      <c r="A1453" s="464">
        <v>1316</v>
      </c>
      <c r="B1453" s="551" t="s">
        <v>21370</v>
      </c>
      <c r="C1453" s="552"/>
      <c r="D1453" s="552"/>
      <c r="E1453" s="553"/>
    </row>
    <row r="1454" spans="1:5" ht="42.75">
      <c r="A1454" s="465">
        <v>131611</v>
      </c>
      <c r="B1454" s="465" t="s">
        <v>21371</v>
      </c>
      <c r="C1454" s="184" t="s">
        <v>2</v>
      </c>
      <c r="D1454" s="185">
        <v>422.54</v>
      </c>
      <c r="E1454" s="529"/>
    </row>
    <row r="1455" spans="1:5" ht="28.5">
      <c r="A1455" s="465">
        <v>131613</v>
      </c>
      <c r="B1455" s="465" t="s">
        <v>21372</v>
      </c>
      <c r="C1455" s="184" t="s">
        <v>2</v>
      </c>
      <c r="D1455" s="185">
        <v>24.53</v>
      </c>
      <c r="E1455" s="529"/>
    </row>
    <row r="1456" spans="1:5" ht="15">
      <c r="A1456" s="464">
        <v>15</v>
      </c>
      <c r="B1456" s="551" t="s">
        <v>20571</v>
      </c>
      <c r="C1456" s="552"/>
      <c r="D1456" s="552"/>
      <c r="E1456" s="553"/>
    </row>
    <row r="1457" spans="1:5" ht="15">
      <c r="A1457" s="464">
        <v>1502</v>
      </c>
      <c r="B1457" s="551" t="s">
        <v>20572</v>
      </c>
      <c r="C1457" s="552"/>
      <c r="D1457" s="552"/>
      <c r="E1457" s="553"/>
    </row>
    <row r="1458" spans="1:5" ht="28.5">
      <c r="A1458" s="465">
        <v>150266</v>
      </c>
      <c r="B1458" s="465" t="s">
        <v>20573</v>
      </c>
      <c r="C1458" s="184" t="s">
        <v>4</v>
      </c>
      <c r="D1458" s="185">
        <v>35.729999999999997</v>
      </c>
      <c r="E1458" s="529"/>
    </row>
    <row r="1459" spans="1:5" ht="42.75">
      <c r="A1459" s="465">
        <v>150275</v>
      </c>
      <c r="B1459" s="465" t="s">
        <v>21670</v>
      </c>
      <c r="C1459" s="184" t="s">
        <v>4</v>
      </c>
      <c r="D1459" s="185">
        <v>50.01</v>
      </c>
      <c r="E1459" s="529"/>
    </row>
    <row r="1460" spans="1:5" ht="42.75">
      <c r="A1460" s="465">
        <v>150276</v>
      </c>
      <c r="B1460" s="465" t="s">
        <v>21373</v>
      </c>
      <c r="C1460" s="184" t="s">
        <v>4</v>
      </c>
      <c r="D1460" s="185">
        <v>81.33</v>
      </c>
      <c r="E1460" s="529"/>
    </row>
    <row r="1461" spans="1:5" ht="15">
      <c r="A1461" s="464">
        <v>1503</v>
      </c>
      <c r="B1461" s="551" t="s">
        <v>19733</v>
      </c>
      <c r="C1461" s="552"/>
      <c r="D1461" s="552"/>
      <c r="E1461" s="553"/>
    </row>
    <row r="1462" spans="1:5" ht="28.5">
      <c r="A1462" s="465">
        <v>150301</v>
      </c>
      <c r="B1462" s="465" t="s">
        <v>21374</v>
      </c>
      <c r="C1462" s="184" t="s">
        <v>20</v>
      </c>
      <c r="D1462" s="185">
        <v>82</v>
      </c>
      <c r="E1462" s="529"/>
    </row>
    <row r="1463" spans="1:5" ht="28.5">
      <c r="A1463" s="465">
        <v>150302</v>
      </c>
      <c r="B1463" s="465" t="s">
        <v>21053</v>
      </c>
      <c r="C1463" s="184" t="s">
        <v>20</v>
      </c>
      <c r="D1463" s="185">
        <v>143.26</v>
      </c>
      <c r="E1463" s="529"/>
    </row>
    <row r="1464" spans="1:5" ht="15">
      <c r="A1464" s="464">
        <v>1507</v>
      </c>
      <c r="B1464" s="551" t="s">
        <v>20574</v>
      </c>
      <c r="C1464" s="552"/>
      <c r="D1464" s="552"/>
      <c r="E1464" s="553"/>
    </row>
    <row r="1465" spans="1:5" ht="28.5">
      <c r="A1465" s="465">
        <v>150706</v>
      </c>
      <c r="B1465" s="465" t="s">
        <v>20575</v>
      </c>
      <c r="C1465" s="184" t="s">
        <v>2</v>
      </c>
      <c r="D1465" s="186">
        <v>2125.89</v>
      </c>
      <c r="E1465" s="529"/>
    </row>
    <row r="1466" spans="1:5" ht="15">
      <c r="A1466" s="464">
        <v>1508</v>
      </c>
      <c r="B1466" s="551" t="s">
        <v>20576</v>
      </c>
      <c r="C1466" s="552"/>
      <c r="D1466" s="552"/>
      <c r="E1466" s="553"/>
    </row>
    <row r="1467" spans="1:5" ht="28.5">
      <c r="A1467" s="465">
        <v>150881</v>
      </c>
      <c r="B1467" s="465" t="s">
        <v>21404</v>
      </c>
      <c r="C1467" s="184" t="s">
        <v>2</v>
      </c>
      <c r="D1467" s="185">
        <v>1.95</v>
      </c>
      <c r="E1467" s="529"/>
    </row>
    <row r="1468" spans="1:5" ht="15">
      <c r="A1468" s="464">
        <v>1530</v>
      </c>
      <c r="B1468" s="551" t="s">
        <v>593</v>
      </c>
      <c r="C1468" s="552"/>
      <c r="D1468" s="552"/>
      <c r="E1468" s="553"/>
    </row>
    <row r="1469" spans="1:5" ht="28.5">
      <c r="A1469" s="465">
        <v>153068</v>
      </c>
      <c r="B1469" s="465" t="s">
        <v>21375</v>
      </c>
      <c r="C1469" s="184" t="s">
        <v>2</v>
      </c>
      <c r="D1469" s="185">
        <v>5.76</v>
      </c>
      <c r="E1469" s="529"/>
    </row>
    <row r="1470" spans="1:5" ht="57">
      <c r="A1470" s="465">
        <v>153070</v>
      </c>
      <c r="B1470" s="465" t="s">
        <v>21376</v>
      </c>
      <c r="C1470" s="184" t="s">
        <v>2</v>
      </c>
      <c r="D1470" s="185">
        <v>613.11</v>
      </c>
      <c r="E1470" s="529"/>
    </row>
    <row r="1471" spans="1:5" ht="15">
      <c r="A1471" s="464">
        <v>60</v>
      </c>
      <c r="B1471" s="551" t="s">
        <v>20577</v>
      </c>
      <c r="C1471" s="552"/>
      <c r="D1471" s="552"/>
      <c r="E1471" s="553"/>
    </row>
    <row r="1472" spans="1:5" ht="15">
      <c r="A1472" s="464">
        <v>6003</v>
      </c>
      <c r="B1472" s="551" t="s">
        <v>20578</v>
      </c>
      <c r="C1472" s="552"/>
      <c r="D1472" s="552"/>
      <c r="E1472" s="553"/>
    </row>
    <row r="1473" spans="1:5">
      <c r="A1473" s="465">
        <v>600327</v>
      </c>
      <c r="B1473" s="465" t="s">
        <v>20579</v>
      </c>
      <c r="C1473" s="184" t="s">
        <v>7</v>
      </c>
      <c r="D1473" s="185">
        <v>129.08000000000001</v>
      </c>
      <c r="E1473" s="529"/>
    </row>
    <row r="1474" spans="1:5" ht="15">
      <c r="A1474" s="464">
        <v>80</v>
      </c>
      <c r="B1474" s="551" t="s">
        <v>20580</v>
      </c>
      <c r="C1474" s="552"/>
      <c r="D1474" s="552"/>
      <c r="E1474" s="553"/>
    </row>
    <row r="1475" spans="1:5" ht="15">
      <c r="A1475" s="464">
        <v>8001</v>
      </c>
      <c r="B1475" s="551" t="s">
        <v>20581</v>
      </c>
      <c r="C1475" s="552"/>
      <c r="D1475" s="552"/>
      <c r="E1475" s="553"/>
    </row>
    <row r="1476" spans="1:5">
      <c r="A1476" s="465">
        <v>800102</v>
      </c>
      <c r="B1476" s="465" t="s">
        <v>10</v>
      </c>
      <c r="C1476" s="184" t="s">
        <v>9</v>
      </c>
      <c r="D1476" s="185">
        <v>6.1</v>
      </c>
      <c r="E1476" s="529"/>
    </row>
    <row r="1477" spans="1:5">
      <c r="A1477" s="465">
        <v>800103</v>
      </c>
      <c r="B1477" s="465" t="s">
        <v>20582</v>
      </c>
      <c r="C1477" s="184" t="s">
        <v>9</v>
      </c>
      <c r="D1477" s="185">
        <v>5.89</v>
      </c>
      <c r="E1477" s="529"/>
    </row>
    <row r="1478" spans="1:5" ht="15">
      <c r="A1478" s="464">
        <v>8005</v>
      </c>
      <c r="B1478" s="551" t="s">
        <v>20583</v>
      </c>
      <c r="C1478" s="552"/>
      <c r="D1478" s="552"/>
      <c r="E1478" s="553"/>
    </row>
    <row r="1479" spans="1:5">
      <c r="A1479" s="465">
        <v>800560</v>
      </c>
      <c r="B1479" s="465" t="s">
        <v>20584</v>
      </c>
      <c r="C1479" s="184" t="s">
        <v>20585</v>
      </c>
      <c r="D1479" s="185">
        <v>6.45</v>
      </c>
      <c r="E1479" s="529"/>
    </row>
    <row r="1480" spans="1:5" ht="15">
      <c r="A1480" s="464">
        <v>82</v>
      </c>
      <c r="B1480" s="551" t="s">
        <v>21405</v>
      </c>
      <c r="C1480" s="552"/>
      <c r="D1480" s="552"/>
      <c r="E1480" s="553"/>
    </row>
    <row r="1481" spans="1:5" ht="15">
      <c r="A1481" s="464">
        <v>8201</v>
      </c>
      <c r="B1481" s="551" t="s">
        <v>21406</v>
      </c>
      <c r="C1481" s="552"/>
      <c r="D1481" s="552"/>
      <c r="E1481" s="553"/>
    </row>
    <row r="1482" spans="1:5">
      <c r="A1482" s="465">
        <v>820101</v>
      </c>
      <c r="B1482" s="465" t="s">
        <v>20586</v>
      </c>
      <c r="C1482" s="184" t="s">
        <v>2</v>
      </c>
      <c r="D1482" s="185">
        <v>84.12</v>
      </c>
      <c r="E1482" s="529"/>
    </row>
    <row r="1483" spans="1:5">
      <c r="A1483" s="465">
        <v>820104</v>
      </c>
      <c r="B1483" s="465" t="s">
        <v>20587</v>
      </c>
      <c r="C1483" s="184" t="s">
        <v>2</v>
      </c>
      <c r="D1483" s="185">
        <v>164.57</v>
      </c>
      <c r="E1483" s="529"/>
    </row>
    <row r="1484" spans="1:5">
      <c r="A1484" s="465">
        <v>820106</v>
      </c>
      <c r="B1484" s="465" t="s">
        <v>20588</v>
      </c>
      <c r="C1484" s="184" t="s">
        <v>2</v>
      </c>
      <c r="D1484" s="185">
        <v>25.56</v>
      </c>
      <c r="E1484" s="529"/>
    </row>
    <row r="1485" spans="1:5">
      <c r="A1485" s="465">
        <v>820113</v>
      </c>
      <c r="B1485" s="465" t="s">
        <v>20589</v>
      </c>
      <c r="C1485" s="184" t="s">
        <v>2</v>
      </c>
      <c r="D1485" s="185">
        <v>21.39</v>
      </c>
      <c r="E1485" s="529"/>
    </row>
    <row r="1486" spans="1:5">
      <c r="A1486" s="465">
        <v>820114</v>
      </c>
      <c r="B1486" s="465" t="s">
        <v>20590</v>
      </c>
      <c r="C1486" s="184" t="s">
        <v>2</v>
      </c>
      <c r="D1486" s="185">
        <v>12.46</v>
      </c>
      <c r="E1486" s="529"/>
    </row>
    <row r="1487" spans="1:5">
      <c r="A1487" s="465">
        <v>820115</v>
      </c>
      <c r="B1487" s="465" t="s">
        <v>20591</v>
      </c>
      <c r="C1487" s="184" t="s">
        <v>2</v>
      </c>
      <c r="D1487" s="185">
        <v>55.49</v>
      </c>
      <c r="E1487" s="529"/>
    </row>
    <row r="1488" spans="1:5">
      <c r="A1488" s="465">
        <v>820116</v>
      </c>
      <c r="B1488" s="465" t="s">
        <v>20592</v>
      </c>
      <c r="C1488" s="184" t="s">
        <v>2</v>
      </c>
      <c r="D1488" s="185">
        <v>3.82</v>
      </c>
      <c r="E1488" s="529"/>
    </row>
    <row r="1489" spans="1:5">
      <c r="A1489" s="465">
        <v>820117</v>
      </c>
      <c r="B1489" s="465" t="s">
        <v>20593</v>
      </c>
      <c r="C1489" s="184" t="s">
        <v>2</v>
      </c>
      <c r="D1489" s="185">
        <v>13.89</v>
      </c>
      <c r="E1489" s="529"/>
    </row>
    <row r="1490" spans="1:5">
      <c r="A1490" s="465">
        <v>820118</v>
      </c>
      <c r="B1490" s="465" t="s">
        <v>20594</v>
      </c>
      <c r="C1490" s="184" t="s">
        <v>2</v>
      </c>
      <c r="D1490" s="185">
        <v>1.42</v>
      </c>
      <c r="E1490" s="529"/>
    </row>
    <row r="1491" spans="1:5" ht="15">
      <c r="A1491" s="464">
        <v>83</v>
      </c>
      <c r="B1491" s="551" t="s">
        <v>20595</v>
      </c>
      <c r="C1491" s="552"/>
      <c r="D1491" s="552"/>
      <c r="E1491" s="553"/>
    </row>
    <row r="1492" spans="1:5" ht="15">
      <c r="A1492" s="464">
        <v>8301</v>
      </c>
      <c r="B1492" s="551" t="s">
        <v>20596</v>
      </c>
      <c r="C1492" s="552"/>
      <c r="D1492" s="552"/>
      <c r="E1492" s="553"/>
    </row>
    <row r="1493" spans="1:5">
      <c r="A1493" s="465">
        <v>830101</v>
      </c>
      <c r="B1493" s="465" t="s">
        <v>20597</v>
      </c>
      <c r="C1493" s="184" t="s">
        <v>2</v>
      </c>
      <c r="D1493" s="185">
        <v>110.46</v>
      </c>
      <c r="E1493" s="529"/>
    </row>
    <row r="1494" spans="1:5">
      <c r="A1494" s="465">
        <v>830102</v>
      </c>
      <c r="B1494" s="465" t="s">
        <v>20598</v>
      </c>
      <c r="C1494" s="184" t="s">
        <v>2</v>
      </c>
      <c r="D1494" s="185">
        <v>40.700000000000003</v>
      </c>
      <c r="E1494" s="529"/>
    </row>
    <row r="1495" spans="1:5">
      <c r="A1495" s="465">
        <v>830103</v>
      </c>
      <c r="B1495" s="465" t="s">
        <v>20599</v>
      </c>
      <c r="C1495" s="184" t="s">
        <v>2</v>
      </c>
      <c r="D1495" s="185">
        <v>67.489999999999995</v>
      </c>
      <c r="E1495" s="529"/>
    </row>
    <row r="1496" spans="1:5">
      <c r="A1496" s="465">
        <v>830104</v>
      </c>
      <c r="B1496" s="465" t="s">
        <v>20600</v>
      </c>
      <c r="C1496" s="184" t="s">
        <v>2</v>
      </c>
      <c r="D1496" s="185">
        <v>104.55</v>
      </c>
      <c r="E1496" s="529"/>
    </row>
    <row r="1497" spans="1:5">
      <c r="A1497" s="465">
        <v>830105</v>
      </c>
      <c r="B1497" s="465" t="s">
        <v>20601</v>
      </c>
      <c r="C1497" s="184" t="s">
        <v>2</v>
      </c>
      <c r="D1497" s="185">
        <v>41.26</v>
      </c>
      <c r="E1497" s="529"/>
    </row>
    <row r="1498" spans="1:5">
      <c r="A1498" s="465">
        <v>830106</v>
      </c>
      <c r="B1498" s="465" t="s">
        <v>20602</v>
      </c>
      <c r="C1498" s="184" t="s">
        <v>2</v>
      </c>
      <c r="D1498" s="185">
        <v>39.21</v>
      </c>
      <c r="E1498" s="529"/>
    </row>
    <row r="1499" spans="1:5">
      <c r="A1499" s="465">
        <v>830107</v>
      </c>
      <c r="B1499" s="465" t="s">
        <v>20603</v>
      </c>
      <c r="C1499" s="184" t="s">
        <v>2</v>
      </c>
      <c r="D1499" s="185">
        <v>44.07</v>
      </c>
      <c r="E1499" s="529"/>
    </row>
    <row r="1500" spans="1:5">
      <c r="A1500" s="465">
        <v>830108</v>
      </c>
      <c r="B1500" s="465" t="s">
        <v>20604</v>
      </c>
      <c r="C1500" s="184" t="s">
        <v>2</v>
      </c>
      <c r="D1500" s="185">
        <v>149.97</v>
      </c>
      <c r="E1500" s="529"/>
    </row>
    <row r="1501" spans="1:5">
      <c r="A1501" s="465">
        <v>830109</v>
      </c>
      <c r="B1501" s="465" t="s">
        <v>20605</v>
      </c>
      <c r="C1501" s="184" t="s">
        <v>2</v>
      </c>
      <c r="D1501" s="185">
        <v>61.79</v>
      </c>
      <c r="E1501" s="529"/>
    </row>
    <row r="1502" spans="1:5">
      <c r="A1502" s="465">
        <v>830110</v>
      </c>
      <c r="B1502" s="465" t="s">
        <v>20606</v>
      </c>
      <c r="C1502" s="184" t="s">
        <v>2</v>
      </c>
      <c r="D1502" s="185">
        <v>38.79</v>
      </c>
      <c r="E1502" s="529"/>
    </row>
    <row r="1503" spans="1:5">
      <c r="A1503" s="465">
        <v>830111</v>
      </c>
      <c r="B1503" s="465" t="s">
        <v>20607</v>
      </c>
      <c r="C1503" s="184" t="s">
        <v>2</v>
      </c>
      <c r="D1503" s="185">
        <v>75.53</v>
      </c>
      <c r="E1503" s="529"/>
    </row>
    <row r="1504" spans="1:5">
      <c r="A1504" s="465">
        <v>830112</v>
      </c>
      <c r="B1504" s="465" t="s">
        <v>20608</v>
      </c>
      <c r="C1504" s="184" t="s">
        <v>2</v>
      </c>
      <c r="D1504" s="185">
        <v>653.07000000000005</v>
      </c>
      <c r="E1504" s="529"/>
    </row>
    <row r="1505" spans="1:5">
      <c r="A1505" s="465">
        <v>830113</v>
      </c>
      <c r="B1505" s="465" t="s">
        <v>20609</v>
      </c>
      <c r="C1505" s="184" t="s">
        <v>2</v>
      </c>
      <c r="D1505" s="185">
        <v>663.68</v>
      </c>
      <c r="E1505" s="529"/>
    </row>
    <row r="1506" spans="1:5">
      <c r="A1506" s="465">
        <v>830114</v>
      </c>
      <c r="B1506" s="465" t="s">
        <v>20610</v>
      </c>
      <c r="C1506" s="184" t="s">
        <v>2</v>
      </c>
      <c r="D1506" s="185">
        <v>271.57</v>
      </c>
      <c r="E1506" s="529"/>
    </row>
    <row r="1507" spans="1:5" ht="15">
      <c r="A1507" s="464">
        <v>93</v>
      </c>
      <c r="B1507" s="551" t="s">
        <v>20611</v>
      </c>
      <c r="C1507" s="552"/>
      <c r="D1507" s="552"/>
      <c r="E1507" s="553"/>
    </row>
    <row r="1508" spans="1:5" ht="15">
      <c r="A1508" s="464">
        <v>9302</v>
      </c>
      <c r="B1508" s="551" t="s">
        <v>20612</v>
      </c>
      <c r="C1508" s="552"/>
      <c r="D1508" s="552"/>
      <c r="E1508" s="553"/>
    </row>
    <row r="1509" spans="1:5" ht="28.5">
      <c r="A1509" s="465">
        <v>930213</v>
      </c>
      <c r="B1509" s="465" t="s">
        <v>20613</v>
      </c>
      <c r="C1509" s="184" t="s">
        <v>2</v>
      </c>
      <c r="D1509" s="185">
        <v>905</v>
      </c>
      <c r="E1509" s="529"/>
    </row>
    <row r="1510" spans="1:5" ht="28.5">
      <c r="A1510" s="465">
        <v>930214</v>
      </c>
      <c r="B1510" s="465" t="s">
        <v>20614</v>
      </c>
      <c r="C1510" s="184" t="s">
        <v>2</v>
      </c>
      <c r="D1510" s="186">
        <v>1913.49</v>
      </c>
      <c r="E1510" s="529"/>
    </row>
    <row r="1511" spans="1:5" ht="28.5">
      <c r="A1511" s="465">
        <v>930218</v>
      </c>
      <c r="B1511" s="465" t="s">
        <v>20615</v>
      </c>
      <c r="C1511" s="184" t="s">
        <v>2</v>
      </c>
      <c r="D1511" s="185">
        <v>810</v>
      </c>
      <c r="E1511" s="529"/>
    </row>
    <row r="1512" spans="1:5" ht="28.5">
      <c r="A1512" s="465">
        <v>930219</v>
      </c>
      <c r="B1512" s="465" t="s">
        <v>20616</v>
      </c>
      <c r="C1512" s="184" t="s">
        <v>2</v>
      </c>
      <c r="D1512" s="185">
        <v>860</v>
      </c>
      <c r="E1512" s="529"/>
    </row>
    <row r="1513" spans="1:5" ht="28.5">
      <c r="A1513" s="465">
        <v>930220</v>
      </c>
      <c r="B1513" s="465" t="s">
        <v>20617</v>
      </c>
      <c r="C1513" s="184" t="s">
        <v>2</v>
      </c>
      <c r="D1513" s="186">
        <v>1045</v>
      </c>
      <c r="E1513" s="529"/>
    </row>
    <row r="1514" spans="1:5" ht="28.5">
      <c r="A1514" s="465">
        <v>930226</v>
      </c>
      <c r="B1514" s="465" t="s">
        <v>20618</v>
      </c>
      <c r="C1514" s="184" t="s">
        <v>2</v>
      </c>
      <c r="D1514" s="186">
        <v>7145</v>
      </c>
      <c r="E1514" s="529"/>
    </row>
    <row r="1515" spans="1:5" ht="28.5">
      <c r="A1515" s="465">
        <v>930235</v>
      </c>
      <c r="B1515" s="465" t="s">
        <v>20619</v>
      </c>
      <c r="C1515" s="184" t="s">
        <v>2</v>
      </c>
      <c r="D1515" s="185">
        <v>257.64999999999998</v>
      </c>
      <c r="E1515" s="529"/>
    </row>
    <row r="1516" spans="1:5" ht="15">
      <c r="A1516" s="464">
        <v>95</v>
      </c>
      <c r="B1516" s="551" t="s">
        <v>598</v>
      </c>
      <c r="C1516" s="552"/>
      <c r="D1516" s="552"/>
      <c r="E1516" s="553"/>
    </row>
    <row r="1517" spans="1:5" ht="15">
      <c r="A1517" s="464">
        <v>9501</v>
      </c>
      <c r="B1517" s="551" t="s">
        <v>20620</v>
      </c>
      <c r="C1517" s="552"/>
      <c r="D1517" s="552"/>
      <c r="E1517" s="553"/>
    </row>
    <row r="1518" spans="1:5" ht="28.5">
      <c r="A1518" s="465">
        <v>950101</v>
      </c>
      <c r="B1518" s="465" t="s">
        <v>20621</v>
      </c>
      <c r="C1518" s="184" t="s">
        <v>5</v>
      </c>
      <c r="D1518" s="185">
        <v>3.67</v>
      </c>
      <c r="E1518" s="529"/>
    </row>
    <row r="1519" spans="1:5" ht="28.5">
      <c r="A1519" s="465">
        <v>950102</v>
      </c>
      <c r="B1519" s="465" t="s">
        <v>20622</v>
      </c>
      <c r="C1519" s="184" t="s">
        <v>5</v>
      </c>
      <c r="D1519" s="185">
        <v>10.01</v>
      </c>
      <c r="E1519" s="530"/>
    </row>
    <row r="1520" spans="1:5">
      <c r="A1520" s="554"/>
      <c r="B1520" s="555"/>
      <c r="C1520" s="555"/>
      <c r="D1520" s="555"/>
      <c r="E1520" s="556"/>
    </row>
    <row r="1521" spans="1:5" ht="15">
      <c r="A1521" s="551" t="s">
        <v>20623</v>
      </c>
      <c r="B1521" s="552"/>
      <c r="C1521" s="552"/>
      <c r="D1521" s="552"/>
      <c r="E1521" s="553"/>
    </row>
    <row r="1522" spans="1:5">
      <c r="A1522" s="554"/>
      <c r="B1522" s="555"/>
      <c r="C1522" s="555"/>
      <c r="D1522" s="555"/>
      <c r="E1522" s="556"/>
    </row>
    <row r="1523" spans="1:5" ht="30">
      <c r="A1523" s="466" t="s">
        <v>881</v>
      </c>
      <c r="B1523" s="466" t="s">
        <v>19451</v>
      </c>
      <c r="C1523" s="467" t="s">
        <v>19452</v>
      </c>
      <c r="D1523" s="467" t="s">
        <v>20624</v>
      </c>
      <c r="E1523" s="467" t="s">
        <v>21054</v>
      </c>
    </row>
    <row r="1524" spans="1:5" ht="15">
      <c r="A1524" s="464">
        <v>8</v>
      </c>
      <c r="B1524" s="551" t="s">
        <v>20625</v>
      </c>
      <c r="C1524" s="552"/>
      <c r="D1524" s="552"/>
      <c r="E1524" s="553"/>
    </row>
    <row r="1525" spans="1:5" ht="15">
      <c r="A1525" s="464">
        <v>802</v>
      </c>
      <c r="B1525" s="551" t="s">
        <v>20626</v>
      </c>
      <c r="C1525" s="552"/>
      <c r="D1525" s="552"/>
      <c r="E1525" s="553"/>
    </row>
    <row r="1526" spans="1:5">
      <c r="A1526" s="465">
        <v>80201</v>
      </c>
      <c r="B1526" s="465" t="s">
        <v>20627</v>
      </c>
      <c r="C1526" s="184" t="s">
        <v>5</v>
      </c>
      <c r="D1526" s="185">
        <v>2.59</v>
      </c>
      <c r="E1526" s="185">
        <v>0</v>
      </c>
    </row>
    <row r="1527" spans="1:5">
      <c r="A1527" s="465">
        <v>80202</v>
      </c>
      <c r="B1527" s="465" t="s">
        <v>20628</v>
      </c>
      <c r="C1527" s="184" t="s">
        <v>5</v>
      </c>
      <c r="D1527" s="185">
        <v>2.59</v>
      </c>
      <c r="E1527" s="185">
        <v>0</v>
      </c>
    </row>
    <row r="1528" spans="1:5" ht="15">
      <c r="A1528" s="464">
        <v>804</v>
      </c>
      <c r="B1528" s="551" t="s">
        <v>20629</v>
      </c>
      <c r="C1528" s="552"/>
      <c r="D1528" s="552"/>
      <c r="E1528" s="553"/>
    </row>
    <row r="1529" spans="1:5" ht="28.5">
      <c r="A1529" s="465">
        <v>80425</v>
      </c>
      <c r="B1529" s="465" t="s">
        <v>20630</v>
      </c>
      <c r="C1529" s="184" t="s">
        <v>2</v>
      </c>
      <c r="D1529" s="185">
        <v>315.17</v>
      </c>
      <c r="E1529" s="185">
        <v>0</v>
      </c>
    </row>
    <row r="1530" spans="1:5" ht="15">
      <c r="A1530" s="464">
        <v>807</v>
      </c>
      <c r="B1530" s="551" t="s">
        <v>20631</v>
      </c>
      <c r="C1530" s="552"/>
      <c r="D1530" s="552"/>
      <c r="E1530" s="553"/>
    </row>
    <row r="1531" spans="1:5" ht="28.5">
      <c r="A1531" s="465">
        <v>80731</v>
      </c>
      <c r="B1531" s="465" t="s">
        <v>20632</v>
      </c>
      <c r="C1531" s="184" t="s">
        <v>2</v>
      </c>
      <c r="D1531" s="186">
        <v>55542</v>
      </c>
      <c r="E1531" s="185">
        <v>0</v>
      </c>
    </row>
    <row r="1532" spans="1:5" ht="42.75">
      <c r="A1532" s="465">
        <v>80734</v>
      </c>
      <c r="B1532" s="465" t="s">
        <v>21671</v>
      </c>
      <c r="C1532" s="184" t="s">
        <v>15</v>
      </c>
      <c r="D1532" s="186">
        <v>2491030.2799999998</v>
      </c>
      <c r="E1532" s="185">
        <v>0</v>
      </c>
    </row>
    <row r="1533" spans="1:5" ht="15">
      <c r="A1533" s="464">
        <v>811</v>
      </c>
      <c r="B1533" s="551" t="s">
        <v>20633</v>
      </c>
      <c r="C1533" s="552"/>
      <c r="D1533" s="552"/>
      <c r="E1533" s="553"/>
    </row>
    <row r="1534" spans="1:5" ht="42.75">
      <c r="A1534" s="465">
        <v>81115</v>
      </c>
      <c r="B1534" s="465" t="s">
        <v>20634</v>
      </c>
      <c r="C1534" s="184" t="s">
        <v>2</v>
      </c>
      <c r="D1534" s="186">
        <v>4940</v>
      </c>
      <c r="E1534" s="185">
        <v>0</v>
      </c>
    </row>
    <row r="1535" spans="1:5" ht="57">
      <c r="A1535" s="465">
        <v>81116</v>
      </c>
      <c r="B1535" s="465" t="s">
        <v>20635</v>
      </c>
      <c r="C1535" s="184" t="s">
        <v>2</v>
      </c>
      <c r="D1535" s="186">
        <v>571483.76</v>
      </c>
      <c r="E1535" s="185">
        <v>0</v>
      </c>
    </row>
    <row r="1536" spans="1:5" ht="28.5">
      <c r="A1536" s="465">
        <v>81117</v>
      </c>
      <c r="B1536" s="465" t="s">
        <v>7492</v>
      </c>
      <c r="C1536" s="184" t="s">
        <v>2</v>
      </c>
      <c r="D1536" s="186">
        <v>57902.09</v>
      </c>
      <c r="E1536" s="185">
        <v>0</v>
      </c>
    </row>
    <row r="1537" spans="1:5" ht="42.75">
      <c r="A1537" s="465">
        <v>81121</v>
      </c>
      <c r="B1537" s="465" t="s">
        <v>7497</v>
      </c>
      <c r="C1537" s="184" t="s">
        <v>2</v>
      </c>
      <c r="D1537" s="186">
        <v>3581.62</v>
      </c>
      <c r="E1537" s="185">
        <v>0</v>
      </c>
    </row>
    <row r="1538" spans="1:5" ht="71.25">
      <c r="A1538" s="465">
        <v>81124</v>
      </c>
      <c r="B1538" s="465" t="s">
        <v>20636</v>
      </c>
      <c r="C1538" s="184" t="s">
        <v>2</v>
      </c>
      <c r="D1538" s="186">
        <v>143750</v>
      </c>
      <c r="E1538" s="185">
        <v>0</v>
      </c>
    </row>
    <row r="1539" spans="1:5" ht="42.75">
      <c r="A1539" s="465">
        <v>81126</v>
      </c>
      <c r="B1539" s="465" t="s">
        <v>7495</v>
      </c>
      <c r="C1539" s="184" t="s">
        <v>2</v>
      </c>
      <c r="D1539" s="186">
        <v>708750</v>
      </c>
      <c r="E1539" s="185">
        <v>0</v>
      </c>
    </row>
    <row r="1540" spans="1:5" ht="57">
      <c r="A1540" s="465">
        <v>81128</v>
      </c>
      <c r="B1540" s="465" t="s">
        <v>20660</v>
      </c>
      <c r="C1540" s="184" t="s">
        <v>2</v>
      </c>
      <c r="D1540" s="186">
        <v>6175.81</v>
      </c>
      <c r="E1540" s="185">
        <v>0</v>
      </c>
    </row>
    <row r="1541" spans="1:5" ht="42.75">
      <c r="A1541" s="465">
        <v>81129</v>
      </c>
      <c r="B1541" s="465" t="s">
        <v>7494</v>
      </c>
      <c r="C1541" s="184" t="s">
        <v>15</v>
      </c>
      <c r="D1541" s="186">
        <v>12116.83</v>
      </c>
      <c r="E1541" s="185">
        <v>0</v>
      </c>
    </row>
    <row r="1542" spans="1:5" ht="85.5">
      <c r="A1542" s="465">
        <v>81133</v>
      </c>
      <c r="B1542" s="465" t="s">
        <v>20637</v>
      </c>
      <c r="C1542" s="184" t="s">
        <v>15</v>
      </c>
      <c r="D1542" s="186">
        <v>396439.01</v>
      </c>
      <c r="E1542" s="185">
        <v>0</v>
      </c>
    </row>
    <row r="1543" spans="1:5" ht="42.75">
      <c r="A1543" s="465">
        <v>81134</v>
      </c>
      <c r="B1543" s="465" t="s">
        <v>7496</v>
      </c>
      <c r="C1543" s="184" t="s">
        <v>15</v>
      </c>
      <c r="D1543" s="186">
        <v>72388.38</v>
      </c>
      <c r="E1543" s="185">
        <v>0</v>
      </c>
    </row>
    <row r="1544" spans="1:5" ht="57">
      <c r="A1544" s="465">
        <v>81135</v>
      </c>
      <c r="B1544" s="465" t="s">
        <v>7493</v>
      </c>
      <c r="C1544" s="184" t="s">
        <v>15</v>
      </c>
      <c r="D1544" s="186">
        <v>503450</v>
      </c>
      <c r="E1544" s="185">
        <v>0</v>
      </c>
    </row>
    <row r="1545" spans="1:5" ht="42.75">
      <c r="A1545" s="465">
        <v>81149</v>
      </c>
      <c r="B1545" s="465" t="s">
        <v>21377</v>
      </c>
      <c r="C1545" s="184" t="s">
        <v>2</v>
      </c>
      <c r="D1545" s="186">
        <v>10714</v>
      </c>
      <c r="E1545" s="185">
        <v>0</v>
      </c>
    </row>
    <row r="1546" spans="1:5" ht="57">
      <c r="A1546" s="465">
        <v>81150</v>
      </c>
      <c r="B1546" s="465" t="s">
        <v>21672</v>
      </c>
      <c r="C1546" s="184" t="s">
        <v>2</v>
      </c>
      <c r="D1546" s="186">
        <v>2389</v>
      </c>
      <c r="E1546" s="185">
        <v>0</v>
      </c>
    </row>
    <row r="1547" spans="1:5">
      <c r="A1547" s="554"/>
      <c r="B1547" s="555"/>
      <c r="C1547" s="555"/>
      <c r="D1547" s="555"/>
      <c r="E1547" s="556"/>
    </row>
    <row r="1548" spans="1:5" ht="15">
      <c r="A1548" s="551" t="s">
        <v>21378</v>
      </c>
      <c r="B1548" s="552"/>
      <c r="C1548" s="552"/>
      <c r="D1548" s="552"/>
      <c r="E1548" s="553"/>
    </row>
    <row r="1549" spans="1:5">
      <c r="A1549" s="554"/>
      <c r="B1549" s="555"/>
      <c r="C1549" s="555"/>
      <c r="D1549" s="555"/>
      <c r="E1549" s="556"/>
    </row>
    <row r="1550" spans="1:5" ht="15">
      <c r="A1550" s="466" t="s">
        <v>881</v>
      </c>
      <c r="B1550" s="466" t="s">
        <v>19451</v>
      </c>
      <c r="C1550" s="467" t="s">
        <v>19452</v>
      </c>
      <c r="D1550" s="467" t="s">
        <v>19453</v>
      </c>
      <c r="E1550" s="467"/>
    </row>
    <row r="1551" spans="1:5" ht="15">
      <c r="A1551" s="464">
        <v>21</v>
      </c>
      <c r="B1551" s="551" t="s">
        <v>21379</v>
      </c>
      <c r="C1551" s="552"/>
      <c r="D1551" s="552"/>
      <c r="E1551" s="553"/>
    </row>
    <row r="1552" spans="1:5" ht="15">
      <c r="A1552" s="464">
        <v>2101</v>
      </c>
      <c r="B1552" s="551" t="s">
        <v>21380</v>
      </c>
      <c r="C1552" s="552"/>
      <c r="D1552" s="552"/>
      <c r="E1552" s="553"/>
    </row>
    <row r="1553" spans="1:5" ht="57">
      <c r="A1553" s="465">
        <v>210101</v>
      </c>
      <c r="B1553" s="465" t="s">
        <v>21381</v>
      </c>
      <c r="C1553" s="184" t="s">
        <v>4</v>
      </c>
      <c r="D1553" s="185">
        <v>173</v>
      </c>
      <c r="E1553" s="529"/>
    </row>
    <row r="1554" spans="1:5" ht="57">
      <c r="A1554" s="465">
        <v>210102</v>
      </c>
      <c r="B1554" s="465" t="s">
        <v>21382</v>
      </c>
      <c r="C1554" s="184" t="s">
        <v>15</v>
      </c>
      <c r="D1554" s="185">
        <v>590.66999999999996</v>
      </c>
      <c r="E1554" s="530"/>
    </row>
    <row r="1555" spans="1:5">
      <c r="A1555" s="465"/>
      <c r="B1555" s="465"/>
      <c r="C1555" s="184"/>
      <c r="D1555" s="186"/>
      <c r="E1555" s="185"/>
    </row>
    <row r="1556" spans="1:5">
      <c r="A1556" s="465"/>
      <c r="B1556" s="465"/>
      <c r="C1556" s="184"/>
      <c r="D1556" s="186"/>
      <c r="E1556" s="185"/>
    </row>
    <row r="1557" spans="1:5">
      <c r="A1557" s="465"/>
      <c r="B1557" s="465"/>
      <c r="C1557" s="184"/>
      <c r="D1557" s="186"/>
      <c r="E1557" s="185"/>
    </row>
    <row r="1558" spans="1:5">
      <c r="A1558" s="465"/>
      <c r="B1558" s="465"/>
      <c r="C1558" s="184"/>
      <c r="D1558" s="186"/>
      <c r="E1558" s="185"/>
    </row>
    <row r="1559" spans="1:5">
      <c r="A1559" s="465"/>
      <c r="B1559" s="465"/>
      <c r="C1559" s="184"/>
      <c r="D1559" s="186"/>
      <c r="E1559" s="185"/>
    </row>
    <row r="1560" spans="1:5">
      <c r="A1560" s="465"/>
      <c r="B1560" s="465"/>
      <c r="C1560" s="184"/>
      <c r="D1560" s="186"/>
      <c r="E1560" s="185"/>
    </row>
    <row r="1561" spans="1:5">
      <c r="A1561" s="465"/>
      <c r="B1561" s="465"/>
      <c r="C1561" s="184"/>
      <c r="D1561" s="186"/>
      <c r="E1561" s="185"/>
    </row>
    <row r="1562" spans="1:5">
      <c r="A1562" s="465"/>
      <c r="B1562" s="465"/>
      <c r="C1562" s="184"/>
      <c r="D1562" s="186"/>
      <c r="E1562" s="185"/>
    </row>
    <row r="1563" spans="1:5">
      <c r="A1563" s="465"/>
      <c r="B1563" s="465"/>
      <c r="C1563" s="184"/>
      <c r="D1563" s="186"/>
      <c r="E1563" s="185"/>
    </row>
    <row r="1564" spans="1:5">
      <c r="A1564" s="465"/>
      <c r="B1564" s="465"/>
      <c r="C1564" s="184"/>
      <c r="D1564" s="186"/>
      <c r="E1564" s="185"/>
    </row>
    <row r="1565" spans="1:5">
      <c r="A1565" s="465"/>
      <c r="B1565" s="465"/>
      <c r="C1565" s="184"/>
      <c r="D1565" s="186"/>
      <c r="E1565" s="185"/>
    </row>
    <row r="1566" spans="1:5">
      <c r="A1566" s="465"/>
      <c r="B1566" s="465"/>
      <c r="C1566" s="184"/>
      <c r="D1566" s="186"/>
      <c r="E1566" s="185"/>
    </row>
    <row r="1567" spans="1:5">
      <c r="A1567" s="465"/>
      <c r="B1567" s="465"/>
      <c r="C1567" s="184"/>
      <c r="D1567" s="186"/>
      <c r="E1567" s="185"/>
    </row>
    <row r="1568" spans="1:5">
      <c r="A1568" s="465"/>
      <c r="B1568" s="465"/>
      <c r="C1568" s="184"/>
      <c r="D1568" s="186"/>
    </row>
    <row r="1569" spans="1:4" ht="15">
      <c r="A1569" s="464"/>
      <c r="B1569" s="551"/>
      <c r="C1569" s="552"/>
      <c r="D1569" s="552"/>
    </row>
    <row r="1570" spans="1:4">
      <c r="A1570" s="465"/>
      <c r="B1570" s="465"/>
      <c r="C1570" s="184"/>
      <c r="D1570" s="186"/>
    </row>
    <row r="1571" spans="1:4">
      <c r="A1571" s="465"/>
      <c r="B1571" s="465"/>
      <c r="C1571" s="184"/>
      <c r="D1571" s="186"/>
    </row>
    <row r="1572" spans="1:4">
      <c r="A1572" s="465"/>
      <c r="B1572" s="465"/>
      <c r="C1572" s="184"/>
      <c r="D1572" s="186"/>
    </row>
    <row r="1573" spans="1:4">
      <c r="A1573" s="465"/>
      <c r="B1573" s="465"/>
      <c r="C1573" s="184"/>
      <c r="D1573" s="186"/>
    </row>
    <row r="1574" spans="1:4" ht="15">
      <c r="A1574" s="464"/>
      <c r="B1574" s="551"/>
      <c r="C1574" s="552"/>
      <c r="D1574" s="552"/>
    </row>
    <row r="1575" spans="1:4" ht="15">
      <c r="A1575" s="464"/>
      <c r="B1575" s="551"/>
      <c r="C1575" s="552"/>
      <c r="D1575" s="552"/>
    </row>
    <row r="1576" spans="1:4">
      <c r="A1576" s="465"/>
      <c r="B1576" s="465"/>
      <c r="C1576" s="184"/>
      <c r="D1576" s="186"/>
    </row>
    <row r="1577" spans="1:4">
      <c r="A1577" s="465"/>
      <c r="B1577" s="465"/>
      <c r="C1577" s="184"/>
      <c r="D1577" s="186"/>
    </row>
    <row r="1578" spans="1:4">
      <c r="A1578" s="465"/>
      <c r="B1578" s="465"/>
      <c r="C1578" s="184"/>
      <c r="D1578" s="185"/>
    </row>
    <row r="1579" spans="1:4">
      <c r="A1579" s="465"/>
      <c r="B1579" s="465"/>
      <c r="C1579" s="184"/>
      <c r="D1579" s="186"/>
    </row>
    <row r="1580" spans="1:4">
      <c r="A1580" s="465"/>
      <c r="B1580" s="465"/>
      <c r="C1580" s="184"/>
      <c r="D1580" s="186"/>
    </row>
    <row r="1581" spans="1:4">
      <c r="A1581" s="465"/>
      <c r="B1581" s="465"/>
      <c r="C1581" s="184"/>
      <c r="D1581" s="186"/>
    </row>
    <row r="1582" spans="1:4">
      <c r="A1582" s="465"/>
      <c r="B1582" s="465"/>
      <c r="C1582" s="184"/>
      <c r="D1582" s="185"/>
    </row>
    <row r="1583" spans="1:4" ht="15">
      <c r="A1583" s="464"/>
      <c r="B1583" s="551"/>
      <c r="C1583" s="552"/>
      <c r="D1583" s="552"/>
    </row>
    <row r="1584" spans="1:4" ht="15">
      <c r="A1584" s="464"/>
      <c r="B1584" s="551"/>
      <c r="C1584" s="552"/>
      <c r="D1584" s="552"/>
    </row>
    <row r="1585" spans="1:4">
      <c r="A1585" s="465"/>
      <c r="B1585" s="465"/>
      <c r="C1585" s="184"/>
      <c r="D1585" s="185"/>
    </row>
    <row r="1586" spans="1:4">
      <c r="A1586" s="465"/>
      <c r="B1586" s="465"/>
      <c r="C1586" s="184"/>
      <c r="D1586" s="185"/>
    </row>
    <row r="1587" spans="1:4">
      <c r="A1587" s="554"/>
      <c r="B1587" s="555"/>
      <c r="C1587" s="555"/>
      <c r="D1587" s="555"/>
    </row>
    <row r="1588" spans="1:4" ht="15">
      <c r="A1588" s="551"/>
      <c r="B1588" s="552"/>
      <c r="C1588" s="552"/>
      <c r="D1588" s="552"/>
    </row>
    <row r="1589" spans="1:4">
      <c r="A1589" s="554"/>
      <c r="B1589" s="555"/>
      <c r="C1589" s="555"/>
      <c r="D1589" s="555"/>
    </row>
    <row r="1590" spans="1:4" ht="15">
      <c r="A1590" s="466"/>
      <c r="B1590" s="466"/>
      <c r="C1590" s="467"/>
      <c r="D1590" s="467"/>
    </row>
    <row r="1591" spans="1:4" ht="15">
      <c r="A1591" s="464"/>
      <c r="B1591" s="551"/>
      <c r="C1591" s="552"/>
      <c r="D1591" s="552"/>
    </row>
    <row r="1592" spans="1:4" ht="15">
      <c r="A1592" s="464"/>
      <c r="B1592" s="551"/>
      <c r="C1592" s="552"/>
      <c r="D1592" s="552"/>
    </row>
    <row r="1593" spans="1:4">
      <c r="A1593" s="465"/>
      <c r="B1593" s="465"/>
      <c r="C1593" s="184"/>
      <c r="D1593" s="185"/>
    </row>
    <row r="1594" spans="1:4">
      <c r="A1594" s="465"/>
      <c r="B1594" s="465"/>
      <c r="C1594" s="184"/>
      <c r="D1594" s="185"/>
    </row>
    <row r="1595" spans="1:4" ht="15">
      <c r="A1595" s="464"/>
      <c r="B1595" s="551"/>
      <c r="C1595" s="552"/>
      <c r="D1595" s="552"/>
    </row>
    <row r="1596" spans="1:4">
      <c r="A1596" s="465"/>
      <c r="B1596" s="465"/>
      <c r="C1596" s="184"/>
      <c r="D1596" s="185"/>
    </row>
    <row r="1597" spans="1:4" ht="15">
      <c r="A1597" s="464"/>
      <c r="B1597" s="551"/>
      <c r="C1597" s="552"/>
      <c r="D1597" s="552"/>
    </row>
    <row r="1598" spans="1:4">
      <c r="A1598" s="465"/>
      <c r="B1598" s="465"/>
      <c r="C1598" s="184"/>
      <c r="D1598" s="186"/>
    </row>
    <row r="1599" spans="1:4" ht="15">
      <c r="A1599" s="464"/>
      <c r="B1599" s="551"/>
      <c r="C1599" s="552"/>
      <c r="D1599" s="552"/>
    </row>
    <row r="1600" spans="1:4">
      <c r="A1600" s="465"/>
      <c r="B1600" s="465"/>
      <c r="C1600" s="184"/>
      <c r="D1600" s="186"/>
    </row>
    <row r="1601" spans="1:4">
      <c r="A1601" s="465"/>
      <c r="B1601" s="465"/>
      <c r="C1601" s="184"/>
      <c r="D1601" s="186"/>
    </row>
    <row r="1602" spans="1:4">
      <c r="A1602" s="465"/>
      <c r="B1602" s="465"/>
      <c r="C1602" s="184"/>
      <c r="D1602" s="186"/>
    </row>
    <row r="1603" spans="1:4">
      <c r="A1603" s="465"/>
      <c r="B1603" s="465"/>
      <c r="C1603" s="184"/>
      <c r="D1603" s="186"/>
    </row>
    <row r="1604" spans="1:4">
      <c r="A1604" s="465"/>
      <c r="B1604" s="465"/>
      <c r="C1604" s="184"/>
      <c r="D1604" s="186"/>
    </row>
    <row r="1605" spans="1:4">
      <c r="A1605" s="465"/>
      <c r="B1605" s="465"/>
      <c r="C1605" s="184"/>
      <c r="D1605" s="186"/>
    </row>
    <row r="1606" spans="1:4">
      <c r="A1606" s="465"/>
      <c r="B1606" s="465"/>
      <c r="C1606" s="184"/>
      <c r="D1606" s="186"/>
    </row>
    <row r="1607" spans="1:4">
      <c r="A1607" s="465"/>
      <c r="B1607" s="465"/>
      <c r="C1607" s="184"/>
      <c r="D1607" s="186"/>
    </row>
    <row r="1608" spans="1:4">
      <c r="A1608" s="465"/>
      <c r="B1608" s="465"/>
      <c r="C1608" s="184"/>
      <c r="D1608" s="186"/>
    </row>
    <row r="1609" spans="1:4">
      <c r="A1609" s="465"/>
      <c r="B1609" s="465"/>
      <c r="C1609" s="184"/>
      <c r="D1609" s="186"/>
    </row>
    <row r="1610" spans="1:4">
      <c r="A1610" s="465"/>
      <c r="B1610" s="465"/>
      <c r="C1610" s="184"/>
      <c r="D1610" s="186"/>
    </row>
    <row r="1611" spans="1:4">
      <c r="A1611" s="465"/>
      <c r="B1611" s="465"/>
      <c r="C1611" s="184"/>
      <c r="D1611" s="186"/>
    </row>
    <row r="1612" spans="1:4">
      <c r="A1612" s="465"/>
      <c r="B1612" s="465"/>
      <c r="C1612" s="184"/>
      <c r="D1612" s="186"/>
    </row>
  </sheetData>
  <mergeCells count="303">
    <mergeCell ref="B1288:E1288"/>
    <mergeCell ref="B500:E500"/>
    <mergeCell ref="B508:E508"/>
    <mergeCell ref="B510:E510"/>
    <mergeCell ref="B515:E515"/>
    <mergeCell ref="B517:E517"/>
    <mergeCell ref="B527:E527"/>
    <mergeCell ref="B529:E529"/>
    <mergeCell ref="B738:E738"/>
    <mergeCell ref="B749:E749"/>
    <mergeCell ref="B746:E746"/>
    <mergeCell ref="B1599:D1599"/>
    <mergeCell ref="B1569:D1569"/>
    <mergeCell ref="B1574:D1574"/>
    <mergeCell ref="B1575:D1575"/>
    <mergeCell ref="B1583:D1583"/>
    <mergeCell ref="B1584:D1584"/>
    <mergeCell ref="A1587:D1587"/>
    <mergeCell ref="A1588:D1588"/>
    <mergeCell ref="A1589:D1589"/>
    <mergeCell ref="B1591:D1591"/>
    <mergeCell ref="B1595:D1595"/>
    <mergeCell ref="B1597:D1597"/>
    <mergeCell ref="B1592:D1592"/>
    <mergeCell ref="B793:E793"/>
    <mergeCell ref="B801:E801"/>
    <mergeCell ref="B803:E803"/>
    <mergeCell ref="B810:E810"/>
    <mergeCell ref="B814:E814"/>
    <mergeCell ref="B1364:E1364"/>
    <mergeCell ref="B1381:E1381"/>
    <mergeCell ref="B1398:E1398"/>
    <mergeCell ref="B1524:E1524"/>
    <mergeCell ref="B1404:E1404"/>
    <mergeCell ref="B1419:E1419"/>
    <mergeCell ref="B905:E905"/>
    <mergeCell ref="B919:E919"/>
    <mergeCell ref="B924:E924"/>
    <mergeCell ref="B937:E937"/>
    <mergeCell ref="B941:E941"/>
    <mergeCell ref="B942:E942"/>
    <mergeCell ref="B1089:E1089"/>
    <mergeCell ref="B1092:E1092"/>
    <mergeCell ref="B1392:E1392"/>
    <mergeCell ref="B1248:E1248"/>
    <mergeCell ref="B1250:E1250"/>
    <mergeCell ref="B1300:E1300"/>
    <mergeCell ref="B1278:E1278"/>
    <mergeCell ref="C1:D1"/>
    <mergeCell ref="B4:E4"/>
    <mergeCell ref="B5:E5"/>
    <mergeCell ref="B27:E27"/>
    <mergeCell ref="B40:E40"/>
    <mergeCell ref="A56:E56"/>
    <mergeCell ref="A57:E57"/>
    <mergeCell ref="B295:E295"/>
    <mergeCell ref="B320:E320"/>
    <mergeCell ref="B290:E290"/>
    <mergeCell ref="B298:E298"/>
    <mergeCell ref="B299:E299"/>
    <mergeCell ref="B307:E307"/>
    <mergeCell ref="B318:E318"/>
    <mergeCell ref="B130:E130"/>
    <mergeCell ref="B133:E133"/>
    <mergeCell ref="B143:E143"/>
    <mergeCell ref="B185:E185"/>
    <mergeCell ref="B190:E190"/>
    <mergeCell ref="B155:E155"/>
    <mergeCell ref="B195:E195"/>
    <mergeCell ref="B219:E219"/>
    <mergeCell ref="B238:E238"/>
    <mergeCell ref="B275:E275"/>
    <mergeCell ref="B60:E60"/>
    <mergeCell ref="B91:E91"/>
    <mergeCell ref="B366:E366"/>
    <mergeCell ref="A58:E58"/>
    <mergeCell ref="B61:E61"/>
    <mergeCell ref="B63:E63"/>
    <mergeCell ref="B68:E68"/>
    <mergeCell ref="B94:E94"/>
    <mergeCell ref="B103:E103"/>
    <mergeCell ref="B122:E122"/>
    <mergeCell ref="B136:E136"/>
    <mergeCell ref="B146:E146"/>
    <mergeCell ref="B158:E158"/>
    <mergeCell ref="B160:E160"/>
    <mergeCell ref="B168:E168"/>
    <mergeCell ref="B174:E174"/>
    <mergeCell ref="B176:E176"/>
    <mergeCell ref="B187:E187"/>
    <mergeCell ref="B323:E323"/>
    <mergeCell ref="B353:E353"/>
    <mergeCell ref="B362:E362"/>
    <mergeCell ref="B702:E702"/>
    <mergeCell ref="B713:E713"/>
    <mergeCell ref="B715:E715"/>
    <mergeCell ref="B717:E717"/>
    <mergeCell ref="B393:E393"/>
    <mergeCell ref="B418:E418"/>
    <mergeCell ref="B400:E400"/>
    <mergeCell ref="B402:E402"/>
    <mergeCell ref="B404:E404"/>
    <mergeCell ref="B408:E408"/>
    <mergeCell ref="B410:E410"/>
    <mergeCell ref="B423:E423"/>
    <mergeCell ref="B425:E425"/>
    <mergeCell ref="B427:E427"/>
    <mergeCell ref="B433:E433"/>
    <mergeCell ref="B435:E435"/>
    <mergeCell ref="B484:E484"/>
    <mergeCell ref="B488:E488"/>
    <mergeCell ref="B502:E502"/>
    <mergeCell ref="B506:E506"/>
    <mergeCell ref="B697:E697"/>
    <mergeCell ref="B573:E573"/>
    <mergeCell ref="B578:E578"/>
    <mergeCell ref="B495:E495"/>
    <mergeCell ref="B1552:E1552"/>
    <mergeCell ref="B1528:E1528"/>
    <mergeCell ref="B1466:E1466"/>
    <mergeCell ref="B1345:E1345"/>
    <mergeCell ref="B1348:E1348"/>
    <mergeCell ref="B1352:E1352"/>
    <mergeCell ref="B1355:E1355"/>
    <mergeCell ref="B1357:E1357"/>
    <mergeCell ref="B1350:E1350"/>
    <mergeCell ref="B1449:E1449"/>
    <mergeCell ref="B1453:E1453"/>
    <mergeCell ref="B1456:E1456"/>
    <mergeCell ref="B1461:E1461"/>
    <mergeCell ref="B1367:E1367"/>
    <mergeCell ref="B1374:E1374"/>
    <mergeCell ref="B1376:E1376"/>
    <mergeCell ref="B235:E235"/>
    <mergeCell ref="B242:E242"/>
    <mergeCell ref="B244:E244"/>
    <mergeCell ref="B253:E253"/>
    <mergeCell ref="B258:E258"/>
    <mergeCell ref="B266:E266"/>
    <mergeCell ref="B278:E278"/>
    <mergeCell ref="B282:E282"/>
    <mergeCell ref="B287:E287"/>
    <mergeCell ref="B328:E328"/>
    <mergeCell ref="B330:E330"/>
    <mergeCell ref="B332:E332"/>
    <mergeCell ref="B334:E334"/>
    <mergeCell ref="B336:E336"/>
    <mergeCell ref="B338:E338"/>
    <mergeCell ref="B340:E340"/>
    <mergeCell ref="B356:E356"/>
    <mergeCell ref="B358:E358"/>
    <mergeCell ref="B364:E364"/>
    <mergeCell ref="B369:E369"/>
    <mergeCell ref="B371:E371"/>
    <mergeCell ref="B373:E373"/>
    <mergeCell ref="B380:E380"/>
    <mergeCell ref="B382:E382"/>
    <mergeCell ref="B384:E384"/>
    <mergeCell ref="B396:E396"/>
    <mergeCell ref="B398:E398"/>
    <mergeCell ref="B391:E391"/>
    <mergeCell ref="B386:E386"/>
    <mergeCell ref="B388:E388"/>
    <mergeCell ref="B444:E444"/>
    <mergeCell ref="B446:E446"/>
    <mergeCell ref="B467:E467"/>
    <mergeCell ref="B469:E469"/>
    <mergeCell ref="B472:E472"/>
    <mergeCell ref="B478:E478"/>
    <mergeCell ref="B486:E486"/>
    <mergeCell ref="B489:E489"/>
    <mergeCell ref="B492:E492"/>
    <mergeCell ref="B532:E532"/>
    <mergeCell ref="B539:E539"/>
    <mergeCell ref="B541:E541"/>
    <mergeCell ref="B549:E549"/>
    <mergeCell ref="B553:E553"/>
    <mergeCell ref="B581:E581"/>
    <mergeCell ref="B583:E583"/>
    <mergeCell ref="B600:E600"/>
    <mergeCell ref="B615:E615"/>
    <mergeCell ref="B623:E623"/>
    <mergeCell ref="B629:E629"/>
    <mergeCell ref="B636:E636"/>
    <mergeCell ref="B640:E640"/>
    <mergeCell ref="B654:E654"/>
    <mergeCell ref="B656:E656"/>
    <mergeCell ref="B660:E660"/>
    <mergeCell ref="B681:E681"/>
    <mergeCell ref="B690:E690"/>
    <mergeCell ref="B646:E646"/>
    <mergeCell ref="B651:E651"/>
    <mergeCell ref="B723:E723"/>
    <mergeCell ref="B732:E732"/>
    <mergeCell ref="B735:E735"/>
    <mergeCell ref="B743:E743"/>
    <mergeCell ref="B751:E751"/>
    <mergeCell ref="B754:E754"/>
    <mergeCell ref="B761:E761"/>
    <mergeCell ref="B764:E764"/>
    <mergeCell ref="B773:E773"/>
    <mergeCell ref="B768:E768"/>
    <mergeCell ref="B834:E834"/>
    <mergeCell ref="B840:E840"/>
    <mergeCell ref="B851:E851"/>
    <mergeCell ref="B853:E853"/>
    <mergeCell ref="B858:E858"/>
    <mergeCell ref="B863:E863"/>
    <mergeCell ref="B870:E870"/>
    <mergeCell ref="B882:E882"/>
    <mergeCell ref="B891:E891"/>
    <mergeCell ref="B952:E952"/>
    <mergeCell ref="B961:E961"/>
    <mergeCell ref="B973:E973"/>
    <mergeCell ref="B983:E983"/>
    <mergeCell ref="B991:E991"/>
    <mergeCell ref="B992:E992"/>
    <mergeCell ref="B995:E995"/>
    <mergeCell ref="B999:E999"/>
    <mergeCell ref="B1002:E1002"/>
    <mergeCell ref="B1021:E1021"/>
    <mergeCell ref="B1024:E1024"/>
    <mergeCell ref="B1026:E1026"/>
    <mergeCell ref="B1028:E1028"/>
    <mergeCell ref="B1042:E1042"/>
    <mergeCell ref="B1047:E1047"/>
    <mergeCell ref="B1054:E1054"/>
    <mergeCell ref="B1085:E1085"/>
    <mergeCell ref="B1087:E1087"/>
    <mergeCell ref="B1100:E1100"/>
    <mergeCell ref="B1102:E1102"/>
    <mergeCell ref="B1104:E1104"/>
    <mergeCell ref="B1123:E1123"/>
    <mergeCell ref="B1153:E1153"/>
    <mergeCell ref="B1156:E1156"/>
    <mergeCell ref="B1172:E1172"/>
    <mergeCell ref="B1183:E1183"/>
    <mergeCell ref="B1187:E1187"/>
    <mergeCell ref="B1165:E1165"/>
    <mergeCell ref="B1211:E1211"/>
    <mergeCell ref="B1217:E1217"/>
    <mergeCell ref="B1219:E1219"/>
    <mergeCell ref="B1227:E1227"/>
    <mergeCell ref="B1231:E1231"/>
    <mergeCell ref="B1244:E1244"/>
    <mergeCell ref="B1255:E1255"/>
    <mergeCell ref="B1257:E1257"/>
    <mergeCell ref="B1276:E1276"/>
    <mergeCell ref="B1292:E1292"/>
    <mergeCell ref="B1298:E1298"/>
    <mergeCell ref="B1302:E1302"/>
    <mergeCell ref="B1307:E1307"/>
    <mergeCell ref="B1311:E1311"/>
    <mergeCell ref="B1316:E1316"/>
    <mergeCell ref="B1336:E1336"/>
    <mergeCell ref="B1347:E1347"/>
    <mergeCell ref="B1359:E1359"/>
    <mergeCell ref="B1362:E1362"/>
    <mergeCell ref="B1371:E1371"/>
    <mergeCell ref="B1379:E1379"/>
    <mergeCell ref="B1383:E1383"/>
    <mergeCell ref="B1385:E1385"/>
    <mergeCell ref="B1387:E1387"/>
    <mergeCell ref="B1390:E1390"/>
    <mergeCell ref="B1400:E1400"/>
    <mergeCell ref="B1407:E1407"/>
    <mergeCell ref="B1409:E1409"/>
    <mergeCell ref="B1413:E1413"/>
    <mergeCell ref="B1417:E1417"/>
    <mergeCell ref="B1422:E1422"/>
    <mergeCell ref="B1423:E1423"/>
    <mergeCell ref="B1434:E1434"/>
    <mergeCell ref="B1440:E1440"/>
    <mergeCell ref="B1441:E1441"/>
    <mergeCell ref="B1443:E1443"/>
    <mergeCell ref="B1446:E1446"/>
    <mergeCell ref="B1451:E1451"/>
    <mergeCell ref="B1457:E1457"/>
    <mergeCell ref="B1464:E1464"/>
    <mergeCell ref="B1468:E1468"/>
    <mergeCell ref="B1471:E1471"/>
    <mergeCell ref="B1472:E1472"/>
    <mergeCell ref="B1474:E1474"/>
    <mergeCell ref="B1475:E1475"/>
    <mergeCell ref="B1478:E1478"/>
    <mergeCell ref="B1480:E1480"/>
    <mergeCell ref="B1481:E1481"/>
    <mergeCell ref="B1491:E1491"/>
    <mergeCell ref="B1492:E1492"/>
    <mergeCell ref="B1507:E1507"/>
    <mergeCell ref="B1508:E1508"/>
    <mergeCell ref="B1516:E1516"/>
    <mergeCell ref="B1517:E1517"/>
    <mergeCell ref="B1551:E1551"/>
    <mergeCell ref="A1520:E1520"/>
    <mergeCell ref="A1521:E1521"/>
    <mergeCell ref="A1522:E1522"/>
    <mergeCell ref="B1525:E1525"/>
    <mergeCell ref="B1530:E1530"/>
    <mergeCell ref="B1533:E1533"/>
    <mergeCell ref="A1547:E1547"/>
    <mergeCell ref="A1548:E1548"/>
    <mergeCell ref="A1549:E154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479"/>
  <sheetViews>
    <sheetView topLeftCell="A733" zoomScale="130" zoomScaleNormal="130" workbookViewId="0">
      <selection activeCell="B741" sqref="B741"/>
    </sheetView>
  </sheetViews>
  <sheetFormatPr defaultColWidth="8.75" defaultRowHeight="12.75"/>
  <cols>
    <col min="1" max="1" width="9.75" style="271" customWidth="1"/>
    <col min="2" max="2" width="62.375" style="271" customWidth="1"/>
    <col min="3" max="3" width="7.375" style="271" customWidth="1"/>
    <col min="4" max="4" width="16.375" style="271" customWidth="1"/>
    <col min="5" max="5" width="13" style="271" customWidth="1"/>
    <col min="6" max="6" width="2.625" style="271" customWidth="1"/>
    <col min="7" max="7" width="19.25" style="271" customWidth="1"/>
    <col min="8" max="16384" width="8.75" style="271"/>
  </cols>
  <sheetData>
    <row r="1" spans="1:5" s="12" customFormat="1" ht="11.25">
      <c r="A1" s="136" t="s">
        <v>601</v>
      </c>
      <c r="B1" s="137">
        <v>44743</v>
      </c>
      <c r="C1" s="558" t="s">
        <v>1146</v>
      </c>
      <c r="D1" s="558"/>
      <c r="E1" s="558"/>
    </row>
    <row r="2" spans="1:5" ht="13.15" customHeight="1">
      <c r="A2" s="268" t="s">
        <v>1144</v>
      </c>
      <c r="B2" s="269" t="s">
        <v>1140</v>
      </c>
      <c r="C2" s="270" t="s">
        <v>1141</v>
      </c>
      <c r="D2" s="268" t="s">
        <v>1142</v>
      </c>
      <c r="E2" s="269" t="s">
        <v>1143</v>
      </c>
    </row>
    <row r="3" spans="1:5" ht="12.75" customHeight="1">
      <c r="A3" s="334">
        <v>43339</v>
      </c>
      <c r="B3" s="335" t="s">
        <v>7498</v>
      </c>
      <c r="C3" s="336" t="s">
        <v>7499</v>
      </c>
      <c r="D3" s="337">
        <v>0.86</v>
      </c>
      <c r="E3" s="338"/>
    </row>
    <row r="4" spans="1:5" ht="9" customHeight="1">
      <c r="A4" s="334">
        <v>41099</v>
      </c>
      <c r="B4" s="335" t="s">
        <v>7500</v>
      </c>
      <c r="C4" s="336" t="s">
        <v>7501</v>
      </c>
      <c r="D4" s="337">
        <v>10.17</v>
      </c>
      <c r="E4" s="338"/>
    </row>
    <row r="5" spans="1:5" ht="9" customHeight="1">
      <c r="A5" s="334">
        <v>40224</v>
      </c>
      <c r="B5" s="335" t="s">
        <v>7502</v>
      </c>
      <c r="C5" s="336" t="s">
        <v>7501</v>
      </c>
      <c r="D5" s="337">
        <v>5.27</v>
      </c>
      <c r="E5" s="338"/>
    </row>
    <row r="6" spans="1:5" ht="9" customHeight="1">
      <c r="A6" s="334">
        <v>40225</v>
      </c>
      <c r="B6" s="335" t="s">
        <v>7503</v>
      </c>
      <c r="C6" s="336" t="s">
        <v>7501</v>
      </c>
      <c r="D6" s="337">
        <v>6.81</v>
      </c>
      <c r="E6" s="338"/>
    </row>
    <row r="7" spans="1:5" ht="9" customHeight="1">
      <c r="A7" s="334">
        <v>40226</v>
      </c>
      <c r="B7" s="335" t="s">
        <v>7504</v>
      </c>
      <c r="C7" s="336" t="s">
        <v>7501</v>
      </c>
      <c r="D7" s="337">
        <v>10.17</v>
      </c>
      <c r="E7" s="338"/>
    </row>
    <row r="8" spans="1:5" ht="9" customHeight="1">
      <c r="A8" s="334">
        <v>40229</v>
      </c>
      <c r="B8" s="335" t="s">
        <v>7505</v>
      </c>
      <c r="C8" s="336" t="s">
        <v>7501</v>
      </c>
      <c r="D8" s="337">
        <v>11.43</v>
      </c>
      <c r="E8" s="338"/>
    </row>
    <row r="9" spans="1:5" ht="9" customHeight="1">
      <c r="A9" s="334">
        <v>43340</v>
      </c>
      <c r="B9" s="335" t="s">
        <v>7506</v>
      </c>
      <c r="C9" s="336" t="s">
        <v>7501</v>
      </c>
      <c r="D9" s="337">
        <v>10.18</v>
      </c>
      <c r="E9" s="338"/>
    </row>
    <row r="10" spans="1:5" ht="9" customHeight="1">
      <c r="A10" s="334">
        <v>40228</v>
      </c>
      <c r="B10" s="335" t="s">
        <v>7507</v>
      </c>
      <c r="C10" s="336" t="s">
        <v>7501</v>
      </c>
      <c r="D10" s="337">
        <v>7.9</v>
      </c>
      <c r="E10" s="338"/>
    </row>
    <row r="11" spans="1:5" ht="9" customHeight="1">
      <c r="A11" s="334">
        <v>42227</v>
      </c>
      <c r="B11" s="335" t="s">
        <v>7508</v>
      </c>
      <c r="C11" s="336" t="s">
        <v>7501</v>
      </c>
      <c r="D11" s="337">
        <v>7.96</v>
      </c>
      <c r="E11" s="338"/>
    </row>
    <row r="12" spans="1:5" ht="9" customHeight="1">
      <c r="A12" s="334">
        <v>40994</v>
      </c>
      <c r="B12" s="335" t="s">
        <v>7509</v>
      </c>
      <c r="C12" s="336" t="s">
        <v>7501</v>
      </c>
      <c r="D12" s="337">
        <v>10.14</v>
      </c>
      <c r="E12" s="338"/>
    </row>
    <row r="13" spans="1:5" ht="9" customHeight="1">
      <c r="A13" s="334">
        <v>42940</v>
      </c>
      <c r="B13" s="335" t="s">
        <v>7510</v>
      </c>
      <c r="C13" s="336" t="s">
        <v>7511</v>
      </c>
      <c r="D13" s="337">
        <v>376.42</v>
      </c>
      <c r="E13" s="338"/>
    </row>
    <row r="14" spans="1:5" ht="18.399999999999999" customHeight="1">
      <c r="A14" s="334">
        <v>41047</v>
      </c>
      <c r="B14" s="339" t="s">
        <v>7512</v>
      </c>
      <c r="C14" s="336" t="s">
        <v>7501</v>
      </c>
      <c r="D14" s="337">
        <v>816.04</v>
      </c>
      <c r="E14" s="340"/>
    </row>
    <row r="15" spans="1:5" ht="18.399999999999999" customHeight="1">
      <c r="A15" s="334">
        <v>41048</v>
      </c>
      <c r="B15" s="339" t="s">
        <v>7513</v>
      </c>
      <c r="C15" s="336" t="s">
        <v>7501</v>
      </c>
      <c r="D15" s="337">
        <v>711.06</v>
      </c>
      <c r="E15" s="340"/>
    </row>
    <row r="16" spans="1:5" ht="9" customHeight="1">
      <c r="A16" s="334">
        <v>40217</v>
      </c>
      <c r="B16" s="335" t="s">
        <v>7514</v>
      </c>
      <c r="C16" s="336" t="s">
        <v>7501</v>
      </c>
      <c r="D16" s="337">
        <v>67.510000000000005</v>
      </c>
      <c r="E16" s="338"/>
    </row>
    <row r="17" spans="1:5" ht="9" customHeight="1">
      <c r="A17" s="334">
        <v>40172</v>
      </c>
      <c r="B17" s="335" t="s">
        <v>7515</v>
      </c>
      <c r="C17" s="336" t="s">
        <v>7516</v>
      </c>
      <c r="D17" s="337">
        <v>46.68</v>
      </c>
      <c r="E17" s="338"/>
    </row>
    <row r="18" spans="1:5" ht="9" customHeight="1">
      <c r="A18" s="334">
        <v>40171</v>
      </c>
      <c r="B18" s="335" t="s">
        <v>7517</v>
      </c>
      <c r="C18" s="336" t="s">
        <v>7516</v>
      </c>
      <c r="D18" s="337">
        <v>23.34</v>
      </c>
      <c r="E18" s="338"/>
    </row>
    <row r="19" spans="1:5" ht="9" customHeight="1">
      <c r="A19" s="334">
        <v>42225</v>
      </c>
      <c r="B19" s="335" t="s">
        <v>7518</v>
      </c>
      <c r="C19" s="336" t="s">
        <v>7501</v>
      </c>
      <c r="D19" s="337">
        <v>13.49</v>
      </c>
      <c r="E19" s="338"/>
    </row>
    <row r="20" spans="1:5" ht="9" customHeight="1">
      <c r="A20" s="334">
        <v>40178</v>
      </c>
      <c r="B20" s="335" t="s">
        <v>7519</v>
      </c>
      <c r="C20" s="336" t="s">
        <v>7501</v>
      </c>
      <c r="D20" s="337">
        <v>10.53</v>
      </c>
      <c r="E20" s="338"/>
    </row>
    <row r="21" spans="1:5" ht="18.399999999999999" customHeight="1">
      <c r="A21" s="334">
        <v>40179</v>
      </c>
      <c r="B21" s="339" t="s">
        <v>7520</v>
      </c>
      <c r="C21" s="336" t="s">
        <v>7501</v>
      </c>
      <c r="D21" s="337">
        <v>20.52</v>
      </c>
      <c r="E21" s="340"/>
    </row>
    <row r="22" spans="1:5" ht="18.399999999999999" customHeight="1">
      <c r="A22" s="334">
        <v>40184</v>
      </c>
      <c r="B22" s="339" t="s">
        <v>7521</v>
      </c>
      <c r="C22" s="336" t="s">
        <v>7501</v>
      </c>
      <c r="D22" s="337">
        <v>35.200000000000003</v>
      </c>
      <c r="E22" s="340"/>
    </row>
    <row r="23" spans="1:5" ht="18.399999999999999" customHeight="1">
      <c r="A23" s="334">
        <v>40180</v>
      </c>
      <c r="B23" s="339" t="s">
        <v>7522</v>
      </c>
      <c r="C23" s="336" t="s">
        <v>7501</v>
      </c>
      <c r="D23" s="337">
        <v>23.31</v>
      </c>
      <c r="E23" s="340"/>
    </row>
    <row r="24" spans="1:5" ht="18.399999999999999" customHeight="1">
      <c r="A24" s="334">
        <v>40181</v>
      </c>
      <c r="B24" s="339" t="s">
        <v>7523</v>
      </c>
      <c r="C24" s="336" t="s">
        <v>7501</v>
      </c>
      <c r="D24" s="337">
        <v>26.21</v>
      </c>
      <c r="E24" s="340"/>
    </row>
    <row r="25" spans="1:5" ht="18.399999999999999" customHeight="1">
      <c r="A25" s="334">
        <v>40182</v>
      </c>
      <c r="B25" s="339" t="s">
        <v>7524</v>
      </c>
      <c r="C25" s="336" t="s">
        <v>7501</v>
      </c>
      <c r="D25" s="337">
        <v>29.79</v>
      </c>
      <c r="E25" s="340"/>
    </row>
    <row r="26" spans="1:5" ht="18.399999999999999" customHeight="1">
      <c r="A26" s="334">
        <v>40183</v>
      </c>
      <c r="B26" s="339" t="s">
        <v>7525</v>
      </c>
      <c r="C26" s="336" t="s">
        <v>7501</v>
      </c>
      <c r="D26" s="337">
        <v>31.64</v>
      </c>
      <c r="E26" s="340"/>
    </row>
    <row r="27" spans="1:5" ht="18.399999999999999" customHeight="1">
      <c r="A27" s="334">
        <v>40191</v>
      </c>
      <c r="B27" s="339" t="s">
        <v>7526</v>
      </c>
      <c r="C27" s="336" t="s">
        <v>7501</v>
      </c>
      <c r="D27" s="337">
        <v>31.34</v>
      </c>
      <c r="E27" s="340"/>
    </row>
    <row r="28" spans="1:5" ht="18.399999999999999" customHeight="1">
      <c r="A28" s="334">
        <v>40196</v>
      </c>
      <c r="B28" s="339" t="s">
        <v>7527</v>
      </c>
      <c r="C28" s="336" t="s">
        <v>7501</v>
      </c>
      <c r="D28" s="337">
        <v>48.34</v>
      </c>
      <c r="E28" s="340"/>
    </row>
    <row r="29" spans="1:5" ht="18.399999999999999" customHeight="1">
      <c r="A29" s="334">
        <v>40192</v>
      </c>
      <c r="B29" s="339" t="s">
        <v>7528</v>
      </c>
      <c r="C29" s="336" t="s">
        <v>7501</v>
      </c>
      <c r="D29" s="337">
        <v>33.409999999999997</v>
      </c>
      <c r="E29" s="340"/>
    </row>
    <row r="30" spans="1:5" ht="18.399999999999999" customHeight="1">
      <c r="A30" s="334">
        <v>40193</v>
      </c>
      <c r="B30" s="339" t="s">
        <v>7529</v>
      </c>
      <c r="C30" s="336" t="s">
        <v>7501</v>
      </c>
      <c r="D30" s="337">
        <v>36.6</v>
      </c>
      <c r="E30" s="340"/>
    </row>
    <row r="31" spans="1:5" ht="18.399999999999999" customHeight="1">
      <c r="A31" s="334">
        <v>40194</v>
      </c>
      <c r="B31" s="339" t="s">
        <v>7530</v>
      </c>
      <c r="C31" s="336" t="s">
        <v>7501</v>
      </c>
      <c r="D31" s="337">
        <v>41.42</v>
      </c>
      <c r="E31" s="340"/>
    </row>
    <row r="32" spans="1:5" ht="18.399999999999999" customHeight="1">
      <c r="A32" s="334">
        <v>40195</v>
      </c>
      <c r="B32" s="339" t="s">
        <v>7531</v>
      </c>
      <c r="C32" s="336" t="s">
        <v>7501</v>
      </c>
      <c r="D32" s="337">
        <v>44.32</v>
      </c>
      <c r="E32" s="340"/>
    </row>
    <row r="33" spans="1:5" ht="9" customHeight="1">
      <c r="A33" s="334">
        <v>40220</v>
      </c>
      <c r="B33" s="335" t="s">
        <v>7532</v>
      </c>
      <c r="C33" s="336" t="s">
        <v>7501</v>
      </c>
      <c r="D33" s="337">
        <v>13.79</v>
      </c>
      <c r="E33" s="338"/>
    </row>
    <row r="34" spans="1:5" ht="9" customHeight="1">
      <c r="A34" s="334">
        <v>40230</v>
      </c>
      <c r="B34" s="335" t="s">
        <v>7533</v>
      </c>
      <c r="C34" s="336" t="s">
        <v>7501</v>
      </c>
      <c r="D34" s="337">
        <v>5.17</v>
      </c>
      <c r="E34" s="338"/>
    </row>
    <row r="35" spans="1:5" ht="9" customHeight="1">
      <c r="A35" s="334">
        <v>40221</v>
      </c>
      <c r="B35" s="335" t="s">
        <v>7534</v>
      </c>
      <c r="C35" s="336" t="s">
        <v>7501</v>
      </c>
      <c r="D35" s="337">
        <v>14.44</v>
      </c>
      <c r="E35" s="338"/>
    </row>
    <row r="36" spans="1:5" ht="9" customHeight="1">
      <c r="A36" s="334">
        <v>40231</v>
      </c>
      <c r="B36" s="335" t="s">
        <v>7535</v>
      </c>
      <c r="C36" s="336" t="s">
        <v>7501</v>
      </c>
      <c r="D36" s="337">
        <v>7.64</v>
      </c>
      <c r="E36" s="338"/>
    </row>
    <row r="37" spans="1:5" ht="9" customHeight="1">
      <c r="A37" s="334">
        <v>40222</v>
      </c>
      <c r="B37" s="335" t="s">
        <v>7536</v>
      </c>
      <c r="C37" s="336" t="s">
        <v>7501</v>
      </c>
      <c r="D37" s="337">
        <v>20.66</v>
      </c>
      <c r="E37" s="338"/>
    </row>
    <row r="38" spans="1:5" ht="9" customHeight="1">
      <c r="A38" s="334">
        <v>40216</v>
      </c>
      <c r="B38" s="335" t="s">
        <v>7537</v>
      </c>
      <c r="C38" s="336" t="s">
        <v>7501</v>
      </c>
      <c r="D38" s="337">
        <v>144.59</v>
      </c>
      <c r="E38" s="338"/>
    </row>
    <row r="39" spans="1:5" ht="9" customHeight="1">
      <c r="A39" s="334">
        <v>40223</v>
      </c>
      <c r="B39" s="335" t="s">
        <v>7538</v>
      </c>
      <c r="C39" s="336" t="s">
        <v>7501</v>
      </c>
      <c r="D39" s="337">
        <v>67.16</v>
      </c>
      <c r="E39" s="338"/>
    </row>
    <row r="40" spans="1:5" ht="9" customHeight="1">
      <c r="A40" s="334">
        <v>43335</v>
      </c>
      <c r="B40" s="335" t="s">
        <v>7539</v>
      </c>
      <c r="C40" s="336" t="s">
        <v>7501</v>
      </c>
      <c r="D40" s="337">
        <v>3.82</v>
      </c>
      <c r="E40" s="338"/>
    </row>
    <row r="41" spans="1:5" ht="9" customHeight="1">
      <c r="A41" s="334">
        <v>42547</v>
      </c>
      <c r="B41" s="335" t="s">
        <v>7540</v>
      </c>
      <c r="C41" s="336" t="s">
        <v>7501</v>
      </c>
      <c r="D41" s="337">
        <v>2.52</v>
      </c>
      <c r="E41" s="338"/>
    </row>
    <row r="42" spans="1:5" ht="9" customHeight="1">
      <c r="A42" s="334">
        <v>40177</v>
      </c>
      <c r="B42" s="335" t="s">
        <v>7541</v>
      </c>
      <c r="C42" s="336" t="s">
        <v>7501</v>
      </c>
      <c r="D42" s="337">
        <v>6.21</v>
      </c>
      <c r="E42" s="338"/>
    </row>
    <row r="43" spans="1:5" ht="18.399999999999999" customHeight="1">
      <c r="A43" s="334">
        <v>41056</v>
      </c>
      <c r="B43" s="339" t="s">
        <v>7542</v>
      </c>
      <c r="C43" s="336" t="s">
        <v>7501</v>
      </c>
      <c r="D43" s="337">
        <v>132.63999999999999</v>
      </c>
      <c r="E43" s="340"/>
    </row>
    <row r="44" spans="1:5" ht="9" customHeight="1">
      <c r="A44" s="334">
        <v>40218</v>
      </c>
      <c r="B44" s="335" t="s">
        <v>7543</v>
      </c>
      <c r="C44" s="336" t="s">
        <v>7501</v>
      </c>
      <c r="D44" s="337">
        <v>68.400000000000006</v>
      </c>
      <c r="E44" s="338"/>
    </row>
    <row r="45" spans="1:5" ht="9" customHeight="1">
      <c r="A45" s="334">
        <v>40170</v>
      </c>
      <c r="B45" s="335" t="s">
        <v>7544</v>
      </c>
      <c r="C45" s="336" t="s">
        <v>7499</v>
      </c>
      <c r="D45" s="337">
        <v>1.17</v>
      </c>
      <c r="E45" s="338"/>
    </row>
    <row r="46" spans="1:5" ht="18.399999999999999" customHeight="1">
      <c r="A46" s="334">
        <v>40167</v>
      </c>
      <c r="B46" s="339" t="s">
        <v>7545</v>
      </c>
      <c r="C46" s="336" t="s">
        <v>7499</v>
      </c>
      <c r="D46" s="337">
        <v>0.9</v>
      </c>
      <c r="E46" s="340"/>
    </row>
    <row r="47" spans="1:5" ht="9" customHeight="1">
      <c r="A47" s="334">
        <v>40168</v>
      </c>
      <c r="B47" s="335" t="s">
        <v>7546</v>
      </c>
      <c r="C47" s="336" t="s">
        <v>7499</v>
      </c>
      <c r="D47" s="337">
        <v>3.97</v>
      </c>
      <c r="E47" s="338"/>
    </row>
    <row r="48" spans="1:5" ht="18.399999999999999" customHeight="1">
      <c r="A48" s="334">
        <v>40169</v>
      </c>
      <c r="B48" s="339" t="s">
        <v>7547</v>
      </c>
      <c r="C48" s="336" t="s">
        <v>7499</v>
      </c>
      <c r="D48" s="337">
        <v>10.79</v>
      </c>
      <c r="E48" s="340"/>
    </row>
    <row r="49" spans="1:6" ht="9" customHeight="1">
      <c r="A49" s="334">
        <v>102069</v>
      </c>
      <c r="B49" s="335" t="s">
        <v>7548</v>
      </c>
      <c r="C49" s="336" t="s">
        <v>7549</v>
      </c>
      <c r="D49" s="337">
        <v>5.29</v>
      </c>
      <c r="E49" s="338"/>
    </row>
    <row r="50" spans="1:6" ht="9" customHeight="1">
      <c r="A50" s="334">
        <v>40219</v>
      </c>
      <c r="B50" s="335" t="s">
        <v>7550</v>
      </c>
      <c r="C50" s="336" t="s">
        <v>7499</v>
      </c>
      <c r="D50" s="337">
        <v>47.97</v>
      </c>
      <c r="E50" s="338"/>
    </row>
    <row r="51" spans="1:6" ht="9" customHeight="1">
      <c r="A51" s="334">
        <v>41095</v>
      </c>
      <c r="B51" s="335" t="s">
        <v>7551</v>
      </c>
      <c r="C51" s="336" t="s">
        <v>7501</v>
      </c>
      <c r="D51" s="337">
        <v>38.9</v>
      </c>
      <c r="E51" s="338"/>
    </row>
    <row r="52" spans="1:6" ht="18.399999999999999" customHeight="1">
      <c r="A52" s="334">
        <v>43352</v>
      </c>
      <c r="B52" s="339" t="s">
        <v>7552</v>
      </c>
      <c r="C52" s="336" t="s">
        <v>7499</v>
      </c>
      <c r="D52" s="337">
        <v>0.83</v>
      </c>
      <c r="E52" s="340"/>
    </row>
    <row r="53" spans="1:6" ht="9" customHeight="1">
      <c r="A53" s="334">
        <v>43338</v>
      </c>
      <c r="B53" s="335" t="s">
        <v>7553</v>
      </c>
      <c r="C53" s="336" t="s">
        <v>7499</v>
      </c>
      <c r="D53" s="337">
        <v>0.65</v>
      </c>
      <c r="E53" s="338"/>
    </row>
    <row r="54" spans="1:6" ht="9" customHeight="1">
      <c r="A54" s="334">
        <v>40166</v>
      </c>
      <c r="B54" s="335" t="s">
        <v>7554</v>
      </c>
      <c r="C54" s="336" t="s">
        <v>7499</v>
      </c>
      <c r="D54" s="337">
        <v>0.25</v>
      </c>
      <c r="E54" s="338"/>
    </row>
    <row r="55" spans="1:6">
      <c r="A55" s="334">
        <v>41326</v>
      </c>
      <c r="B55" s="335" t="s">
        <v>7555</v>
      </c>
      <c r="C55" s="336" t="s">
        <v>7501</v>
      </c>
      <c r="D55" s="337">
        <v>8.76</v>
      </c>
      <c r="E55" s="338"/>
      <c r="F55" s="341"/>
    </row>
    <row r="56" spans="1:6" ht="12.75" customHeight="1">
      <c r="A56" s="557" t="s">
        <v>7556</v>
      </c>
      <c r="B56" s="557"/>
      <c r="C56" s="557"/>
      <c r="D56" s="557"/>
      <c r="E56" s="557"/>
      <c r="F56" s="557"/>
    </row>
    <row r="57" spans="1:6">
      <c r="A57" s="342" t="s">
        <v>7557</v>
      </c>
      <c r="B57" s="343" t="s">
        <v>1140</v>
      </c>
      <c r="C57" s="344" t="s">
        <v>1141</v>
      </c>
      <c r="D57" s="342" t="s">
        <v>1142</v>
      </c>
      <c r="E57" s="343" t="s">
        <v>1143</v>
      </c>
      <c r="F57" s="341"/>
    </row>
    <row r="58" spans="1:6" ht="18">
      <c r="A58" s="334">
        <v>40801</v>
      </c>
      <c r="B58" s="339" t="s">
        <v>7558</v>
      </c>
      <c r="C58" s="336" t="s">
        <v>7501</v>
      </c>
      <c r="D58" s="337">
        <v>124.52</v>
      </c>
      <c r="E58" s="335" t="s">
        <v>7559</v>
      </c>
      <c r="F58" s="341"/>
    </row>
    <row r="59" spans="1:6" ht="18">
      <c r="A59" s="334">
        <v>40799</v>
      </c>
      <c r="B59" s="339" t="s">
        <v>7560</v>
      </c>
      <c r="C59" s="336" t="s">
        <v>7501</v>
      </c>
      <c r="D59" s="337">
        <v>95.31</v>
      </c>
      <c r="E59" s="335" t="s">
        <v>7559</v>
      </c>
      <c r="F59" s="341"/>
    </row>
    <row r="60" spans="1:6" ht="18">
      <c r="A60" s="334">
        <v>40793</v>
      </c>
      <c r="B60" s="339" t="s">
        <v>7561</v>
      </c>
      <c r="C60" s="336" t="s">
        <v>7501</v>
      </c>
      <c r="D60" s="337">
        <v>147.84</v>
      </c>
      <c r="E60" s="335" t="s">
        <v>7559</v>
      </c>
      <c r="F60" s="341"/>
    </row>
    <row r="61" spans="1:6" ht="18">
      <c r="A61" s="334">
        <v>40797</v>
      </c>
      <c r="B61" s="339" t="s">
        <v>7562</v>
      </c>
      <c r="C61" s="336" t="s">
        <v>7501</v>
      </c>
      <c r="D61" s="337">
        <v>62.95</v>
      </c>
      <c r="E61" s="335" t="s">
        <v>7559</v>
      </c>
      <c r="F61" s="341"/>
    </row>
    <row r="62" spans="1:6">
      <c r="A62" s="334">
        <v>41157</v>
      </c>
      <c r="B62" s="335" t="s">
        <v>7563</v>
      </c>
      <c r="C62" s="336" t="s">
        <v>7501</v>
      </c>
      <c r="D62" s="337">
        <v>85.78</v>
      </c>
      <c r="E62" s="338"/>
      <c r="F62" s="341"/>
    </row>
    <row r="63" spans="1:6">
      <c r="A63" s="334">
        <v>40795</v>
      </c>
      <c r="B63" s="335" t="s">
        <v>7564</v>
      </c>
      <c r="C63" s="336" t="s">
        <v>7501</v>
      </c>
      <c r="D63" s="337">
        <v>62.09</v>
      </c>
      <c r="E63" s="335" t="s">
        <v>7559</v>
      </c>
      <c r="F63" s="341"/>
    </row>
    <row r="64" spans="1:6">
      <c r="A64" s="334">
        <v>40787</v>
      </c>
      <c r="B64" s="335" t="s">
        <v>7565</v>
      </c>
      <c r="C64" s="336" t="s">
        <v>7501</v>
      </c>
      <c r="D64" s="337">
        <v>182.11</v>
      </c>
      <c r="E64" s="335" t="s">
        <v>7559</v>
      </c>
      <c r="F64" s="341"/>
    </row>
    <row r="65" spans="1:6">
      <c r="A65" s="334">
        <v>40812</v>
      </c>
      <c r="B65" s="335" t="s">
        <v>7566</v>
      </c>
      <c r="C65" s="336" t="s">
        <v>7501</v>
      </c>
      <c r="D65" s="337">
        <v>182.11</v>
      </c>
      <c r="E65" s="338"/>
      <c r="F65" s="341"/>
    </row>
    <row r="66" spans="1:6">
      <c r="A66" s="334">
        <v>42673</v>
      </c>
      <c r="B66" s="335" t="s">
        <v>7567</v>
      </c>
      <c r="C66" s="336" t="s">
        <v>7501</v>
      </c>
      <c r="D66" s="337">
        <v>216.21</v>
      </c>
      <c r="E66" s="338"/>
      <c r="F66" s="341"/>
    </row>
    <row r="67" spans="1:6">
      <c r="A67" s="334">
        <v>40803</v>
      </c>
      <c r="B67" s="335" t="s">
        <v>7568</v>
      </c>
      <c r="C67" s="336" t="s">
        <v>7501</v>
      </c>
      <c r="D67" s="337">
        <v>112.39</v>
      </c>
      <c r="E67" s="335" t="s">
        <v>7559</v>
      </c>
      <c r="F67" s="341"/>
    </row>
    <row r="68" spans="1:6" ht="18">
      <c r="A68" s="334">
        <v>41406</v>
      </c>
      <c r="B68" s="339" t="s">
        <v>7569</v>
      </c>
      <c r="C68" s="336" t="s">
        <v>7501</v>
      </c>
      <c r="D68" s="337">
        <v>99.02</v>
      </c>
      <c r="E68" s="335" t="s">
        <v>7559</v>
      </c>
      <c r="F68" s="341"/>
    </row>
    <row r="69" spans="1:6" ht="18">
      <c r="A69" s="334">
        <v>41100</v>
      </c>
      <c r="B69" s="339" t="s">
        <v>7570</v>
      </c>
      <c r="C69" s="336" t="s">
        <v>7501</v>
      </c>
      <c r="D69" s="337">
        <v>95.41</v>
      </c>
      <c r="E69" s="340"/>
      <c r="F69" s="341"/>
    </row>
    <row r="70" spans="1:6" ht="18">
      <c r="A70" s="334">
        <v>40979</v>
      </c>
      <c r="B70" s="339" t="s">
        <v>7571</v>
      </c>
      <c r="C70" s="336" t="s">
        <v>7501</v>
      </c>
      <c r="D70" s="337">
        <v>79.709999999999994</v>
      </c>
      <c r="E70" s="340"/>
      <c r="F70" s="341"/>
    </row>
    <row r="71" spans="1:6">
      <c r="A71" s="334">
        <v>40815</v>
      </c>
      <c r="B71" s="335" t="s">
        <v>7572</v>
      </c>
      <c r="C71" s="336" t="s">
        <v>7501</v>
      </c>
      <c r="D71" s="337">
        <v>101.11</v>
      </c>
      <c r="E71" s="338"/>
      <c r="F71" s="341"/>
    </row>
    <row r="72" spans="1:6">
      <c r="A72" s="334">
        <v>40809</v>
      </c>
      <c r="B72" s="335" t="s">
        <v>7573</v>
      </c>
      <c r="C72" s="336" t="s">
        <v>7501</v>
      </c>
      <c r="D72" s="337">
        <v>117.08</v>
      </c>
      <c r="E72" s="338"/>
      <c r="F72" s="341"/>
    </row>
    <row r="73" spans="1:6">
      <c r="A73" s="334">
        <v>40810</v>
      </c>
      <c r="B73" s="335" t="s">
        <v>7574</v>
      </c>
      <c r="C73" s="336" t="s">
        <v>7501</v>
      </c>
      <c r="D73" s="337">
        <v>149.19</v>
      </c>
      <c r="E73" s="338"/>
      <c r="F73" s="341"/>
    </row>
    <row r="74" spans="1:6">
      <c r="A74" s="334">
        <v>41097</v>
      </c>
      <c r="B74" s="335" t="s">
        <v>7575</v>
      </c>
      <c r="C74" s="336" t="s">
        <v>7501</v>
      </c>
      <c r="D74" s="337">
        <v>168.6</v>
      </c>
      <c r="E74" s="335" t="s">
        <v>7559</v>
      </c>
      <c r="F74" s="341"/>
    </row>
    <row r="75" spans="1:6" ht="18">
      <c r="A75" s="334">
        <v>41364</v>
      </c>
      <c r="B75" s="339" t="s">
        <v>7576</v>
      </c>
      <c r="C75" s="336" t="s">
        <v>7501</v>
      </c>
      <c r="D75" s="337">
        <v>99.02</v>
      </c>
      <c r="E75" s="340"/>
      <c r="F75" s="341"/>
    </row>
    <row r="76" spans="1:6">
      <c r="A76" s="334">
        <v>40777</v>
      </c>
      <c r="B76" s="335" t="s">
        <v>7577</v>
      </c>
      <c r="C76" s="336" t="s">
        <v>7501</v>
      </c>
      <c r="D76" s="337">
        <v>70.150000000000006</v>
      </c>
      <c r="E76" s="335" t="s">
        <v>7559</v>
      </c>
      <c r="F76" s="341"/>
    </row>
    <row r="77" spans="1:6">
      <c r="A77" s="334">
        <v>40779</v>
      </c>
      <c r="B77" s="335" t="s">
        <v>7578</v>
      </c>
      <c r="C77" s="336" t="s">
        <v>7501</v>
      </c>
      <c r="D77" s="337">
        <v>81.569999999999993</v>
      </c>
      <c r="E77" s="335" t="s">
        <v>7559</v>
      </c>
      <c r="F77" s="341"/>
    </row>
    <row r="78" spans="1:6">
      <c r="A78" s="334">
        <v>40781</v>
      </c>
      <c r="B78" s="335" t="s">
        <v>7579</v>
      </c>
      <c r="C78" s="336" t="s">
        <v>7501</v>
      </c>
      <c r="D78" s="337">
        <v>117.08</v>
      </c>
      <c r="E78" s="335" t="s">
        <v>7559</v>
      </c>
      <c r="F78" s="341"/>
    </row>
    <row r="79" spans="1:6">
      <c r="A79" s="334">
        <v>40783</v>
      </c>
      <c r="B79" s="335" t="s">
        <v>7580</v>
      </c>
      <c r="C79" s="336" t="s">
        <v>7501</v>
      </c>
      <c r="D79" s="337">
        <v>149.19</v>
      </c>
      <c r="E79" s="335" t="s">
        <v>7559</v>
      </c>
      <c r="F79" s="341"/>
    </row>
    <row r="80" spans="1:6">
      <c r="A80" s="334">
        <v>41366</v>
      </c>
      <c r="B80" s="335" t="s">
        <v>7581</v>
      </c>
      <c r="C80" s="336" t="s">
        <v>7501</v>
      </c>
      <c r="D80" s="337">
        <v>168.6</v>
      </c>
      <c r="E80" s="338"/>
      <c r="F80" s="341"/>
    </row>
    <row r="81" spans="1:6" ht="18">
      <c r="A81" s="334">
        <v>40834</v>
      </c>
      <c r="B81" s="339" t="s">
        <v>7582</v>
      </c>
      <c r="C81" s="336" t="s">
        <v>7499</v>
      </c>
      <c r="D81" s="337">
        <v>2.99</v>
      </c>
      <c r="E81" s="335" t="s">
        <v>7559</v>
      </c>
      <c r="F81" s="341"/>
    </row>
    <row r="82" spans="1:6">
      <c r="A82" s="334">
        <v>40835</v>
      </c>
      <c r="B82" s="335" t="s">
        <v>7583</v>
      </c>
      <c r="C82" s="336" t="s">
        <v>7499</v>
      </c>
      <c r="D82" s="337">
        <v>5.74</v>
      </c>
      <c r="E82" s="335" t="s">
        <v>7559</v>
      </c>
      <c r="F82" s="341"/>
    </row>
    <row r="83" spans="1:6" ht="18">
      <c r="A83" s="334">
        <v>40841</v>
      </c>
      <c r="B83" s="339" t="s">
        <v>7584</v>
      </c>
      <c r="C83" s="336" t="s">
        <v>7585</v>
      </c>
      <c r="D83" s="337">
        <v>186.63</v>
      </c>
      <c r="E83" s="335" t="s">
        <v>7559</v>
      </c>
      <c r="F83" s="341"/>
    </row>
    <row r="84" spans="1:6" ht="18">
      <c r="A84" s="334">
        <v>40842</v>
      </c>
      <c r="B84" s="339" t="s">
        <v>7586</v>
      </c>
      <c r="C84" s="336" t="s">
        <v>7585</v>
      </c>
      <c r="D84" s="337">
        <v>600.70000000000005</v>
      </c>
      <c r="E84" s="335" t="s">
        <v>7559</v>
      </c>
      <c r="F84" s="341"/>
    </row>
    <row r="85" spans="1:6">
      <c r="A85" s="334">
        <v>40843</v>
      </c>
      <c r="B85" s="335" t="s">
        <v>7587</v>
      </c>
      <c r="C85" s="336" t="s">
        <v>7585</v>
      </c>
      <c r="D85" s="337">
        <v>189.99</v>
      </c>
      <c r="E85" s="335" t="s">
        <v>7559</v>
      </c>
      <c r="F85" s="341"/>
    </row>
    <row r="86" spans="1:6" ht="18">
      <c r="A86" s="334">
        <v>40844</v>
      </c>
      <c r="B86" s="339" t="s">
        <v>7588</v>
      </c>
      <c r="C86" s="336" t="s">
        <v>7585</v>
      </c>
      <c r="D86" s="337">
        <v>606.29999999999995</v>
      </c>
      <c r="E86" s="335" t="s">
        <v>7559</v>
      </c>
      <c r="F86" s="341"/>
    </row>
    <row r="87" spans="1:6" ht="18">
      <c r="A87" s="334">
        <v>41112</v>
      </c>
      <c r="B87" s="339" t="s">
        <v>7589</v>
      </c>
      <c r="C87" s="336" t="s">
        <v>7585</v>
      </c>
      <c r="D87" s="337">
        <v>181.14</v>
      </c>
      <c r="E87" s="335" t="s">
        <v>7559</v>
      </c>
      <c r="F87" s="341"/>
    </row>
    <row r="88" spans="1:6" ht="18">
      <c r="A88" s="334">
        <v>43342</v>
      </c>
      <c r="B88" s="339" t="s">
        <v>7590</v>
      </c>
      <c r="C88" s="336" t="s">
        <v>7585</v>
      </c>
      <c r="D88" s="337">
        <v>188.43</v>
      </c>
      <c r="E88" s="335" t="s">
        <v>7559</v>
      </c>
      <c r="F88" s="341"/>
    </row>
    <row r="89" spans="1:6" ht="18">
      <c r="A89" s="334">
        <v>40878</v>
      </c>
      <c r="B89" s="339" t="s">
        <v>7591</v>
      </c>
      <c r="C89" s="336" t="s">
        <v>7585</v>
      </c>
      <c r="D89" s="337">
        <v>190.4</v>
      </c>
      <c r="E89" s="335" t="s">
        <v>7559</v>
      </c>
      <c r="F89" s="341"/>
    </row>
    <row r="90" spans="1:6">
      <c r="A90" s="334">
        <v>40845</v>
      </c>
      <c r="B90" s="335" t="s">
        <v>7592</v>
      </c>
      <c r="C90" s="336" t="s">
        <v>7585</v>
      </c>
      <c r="D90" s="337">
        <v>153.44</v>
      </c>
      <c r="E90" s="335" t="s">
        <v>7559</v>
      </c>
      <c r="F90" s="341"/>
    </row>
    <row r="91" spans="1:6">
      <c r="A91" s="334">
        <v>40846</v>
      </c>
      <c r="B91" s="335" t="s">
        <v>7593</v>
      </c>
      <c r="C91" s="336" t="s">
        <v>7585</v>
      </c>
      <c r="D91" s="337">
        <v>569.75</v>
      </c>
      <c r="E91" s="335" t="s">
        <v>7559</v>
      </c>
      <c r="F91" s="341"/>
    </row>
    <row r="92" spans="1:6" ht="18">
      <c r="A92" s="334">
        <v>40879</v>
      </c>
      <c r="B92" s="339" t="s">
        <v>7594</v>
      </c>
      <c r="C92" s="336" t="s">
        <v>7585</v>
      </c>
      <c r="D92" s="337">
        <v>153.85</v>
      </c>
      <c r="E92" s="340"/>
      <c r="F92" s="341"/>
    </row>
    <row r="93" spans="1:6">
      <c r="A93" s="334">
        <v>40877</v>
      </c>
      <c r="B93" s="335" t="s">
        <v>7595</v>
      </c>
      <c r="C93" s="336" t="s">
        <v>7585</v>
      </c>
      <c r="D93" s="337">
        <v>196.83</v>
      </c>
      <c r="E93" s="335" t="s">
        <v>7559</v>
      </c>
      <c r="F93" s="341"/>
    </row>
    <row r="94" spans="1:6" ht="18">
      <c r="A94" s="334">
        <v>43341</v>
      </c>
      <c r="B94" s="339" t="s">
        <v>7596</v>
      </c>
      <c r="C94" s="336" t="s">
        <v>7585</v>
      </c>
      <c r="D94" s="337">
        <v>198.17</v>
      </c>
      <c r="E94" s="335" t="s">
        <v>7559</v>
      </c>
      <c r="F94" s="341"/>
    </row>
    <row r="95" spans="1:6">
      <c r="A95" s="334">
        <v>40867</v>
      </c>
      <c r="B95" s="335" t="s">
        <v>7597</v>
      </c>
      <c r="C95" s="336" t="s">
        <v>7499</v>
      </c>
      <c r="D95" s="337">
        <v>4.66</v>
      </c>
      <c r="E95" s="338"/>
      <c r="F95" s="341"/>
    </row>
    <row r="96" spans="1:6">
      <c r="A96" s="334">
        <v>40763</v>
      </c>
      <c r="B96" s="335" t="s">
        <v>7598</v>
      </c>
      <c r="C96" s="336" t="s">
        <v>7499</v>
      </c>
      <c r="D96" s="337">
        <v>1.28</v>
      </c>
      <c r="E96" s="338"/>
      <c r="F96" s="341"/>
    </row>
    <row r="97" spans="1:6">
      <c r="A97" s="334">
        <v>40765</v>
      </c>
      <c r="B97" s="345" t="s">
        <v>19378</v>
      </c>
      <c r="C97" s="336" t="s">
        <v>7499</v>
      </c>
      <c r="D97" s="337">
        <v>10.27</v>
      </c>
      <c r="E97" s="338"/>
      <c r="F97" s="341"/>
    </row>
    <row r="98" spans="1:6">
      <c r="A98" s="334">
        <v>40757</v>
      </c>
      <c r="B98" s="335" t="s">
        <v>7599</v>
      </c>
      <c r="C98" s="336" t="s">
        <v>7501</v>
      </c>
      <c r="D98" s="337">
        <v>30.65</v>
      </c>
      <c r="E98" s="338"/>
      <c r="F98" s="341"/>
    </row>
    <row r="99" spans="1:6">
      <c r="A99" s="334">
        <v>40758</v>
      </c>
      <c r="B99" s="335" t="s">
        <v>7600</v>
      </c>
      <c r="C99" s="336" t="s">
        <v>7501</v>
      </c>
      <c r="D99" s="337">
        <v>33.01</v>
      </c>
      <c r="E99" s="338"/>
      <c r="F99" s="341"/>
    </row>
    <row r="100" spans="1:6" ht="18">
      <c r="A100" s="334">
        <v>40761</v>
      </c>
      <c r="B100" s="339" t="s">
        <v>7601</v>
      </c>
      <c r="C100" s="336" t="s">
        <v>7501</v>
      </c>
      <c r="D100" s="337">
        <v>62.99</v>
      </c>
      <c r="E100" s="340"/>
      <c r="F100" s="341"/>
    </row>
    <row r="101" spans="1:6">
      <c r="A101" s="334">
        <v>40759</v>
      </c>
      <c r="B101" s="335" t="s">
        <v>7602</v>
      </c>
      <c r="C101" s="336" t="s">
        <v>7501</v>
      </c>
      <c r="D101" s="337">
        <v>33.76</v>
      </c>
      <c r="E101" s="338"/>
      <c r="F101" s="341"/>
    </row>
    <row r="102" spans="1:6">
      <c r="A102" s="334">
        <v>40760</v>
      </c>
      <c r="B102" s="335" t="s">
        <v>7603</v>
      </c>
      <c r="C102" s="336" t="s">
        <v>7501</v>
      </c>
      <c r="D102" s="337">
        <v>34.81</v>
      </c>
      <c r="E102" s="338"/>
      <c r="F102" s="341"/>
    </row>
    <row r="103" spans="1:6">
      <c r="A103" s="334">
        <v>41069</v>
      </c>
      <c r="B103" s="335" t="s">
        <v>7604</v>
      </c>
      <c r="C103" s="336" t="s">
        <v>7499</v>
      </c>
      <c r="D103" s="337">
        <v>18.27</v>
      </c>
      <c r="E103" s="338"/>
      <c r="F103" s="341"/>
    </row>
    <row r="104" spans="1:6">
      <c r="A104" s="334">
        <v>40985</v>
      </c>
      <c r="B104" s="335" t="s">
        <v>7605</v>
      </c>
      <c r="C104" s="336" t="s">
        <v>7499</v>
      </c>
      <c r="D104" s="337">
        <v>15.83</v>
      </c>
      <c r="E104" s="338"/>
    </row>
    <row r="105" spans="1:6">
      <c r="A105" s="334">
        <v>40868</v>
      </c>
      <c r="B105" s="335" t="s">
        <v>7606</v>
      </c>
      <c r="C105" s="336" t="s">
        <v>7499</v>
      </c>
      <c r="D105" s="337">
        <v>23.51</v>
      </c>
      <c r="E105" s="338"/>
    </row>
    <row r="106" spans="1:6">
      <c r="A106" s="334">
        <v>40816</v>
      </c>
      <c r="B106" s="335" t="s">
        <v>7607</v>
      </c>
      <c r="C106" s="336" t="s">
        <v>7499</v>
      </c>
      <c r="D106" s="337">
        <v>1.29</v>
      </c>
      <c r="E106" s="338"/>
    </row>
    <row r="107" spans="1:6">
      <c r="A107" s="334">
        <v>40817</v>
      </c>
      <c r="B107" s="335" t="s">
        <v>7608</v>
      </c>
      <c r="C107" s="336" t="s">
        <v>7499</v>
      </c>
      <c r="D107" s="337">
        <v>11.06</v>
      </c>
      <c r="E107" s="335" t="s">
        <v>7559</v>
      </c>
    </row>
    <row r="108" spans="1:6">
      <c r="A108" s="334">
        <v>40850</v>
      </c>
      <c r="B108" s="335" t="s">
        <v>7609</v>
      </c>
      <c r="C108" s="336" t="s">
        <v>7499</v>
      </c>
      <c r="D108" s="337">
        <v>2.57</v>
      </c>
      <c r="E108" s="335" t="s">
        <v>7559</v>
      </c>
    </row>
    <row r="109" spans="1:6">
      <c r="A109" s="334">
        <v>40851</v>
      </c>
      <c r="B109" s="335" t="s">
        <v>7610</v>
      </c>
      <c r="C109" s="336" t="s">
        <v>7499</v>
      </c>
      <c r="D109" s="337">
        <v>6.58</v>
      </c>
      <c r="E109" s="335" t="s">
        <v>7559</v>
      </c>
    </row>
    <row r="110" spans="1:6">
      <c r="A110" s="334">
        <v>40852</v>
      </c>
      <c r="B110" s="335" t="s">
        <v>7611</v>
      </c>
      <c r="C110" s="336" t="s">
        <v>7499</v>
      </c>
      <c r="D110" s="337">
        <v>2.73</v>
      </c>
      <c r="E110" s="335" t="s">
        <v>7559</v>
      </c>
    </row>
    <row r="111" spans="1:6">
      <c r="A111" s="334">
        <v>40853</v>
      </c>
      <c r="B111" s="335" t="s">
        <v>7612</v>
      </c>
      <c r="C111" s="336" t="s">
        <v>7499</v>
      </c>
      <c r="D111" s="337">
        <v>9.0500000000000007</v>
      </c>
      <c r="E111" s="335" t="s">
        <v>7559</v>
      </c>
    </row>
    <row r="112" spans="1:6">
      <c r="A112" s="334">
        <v>40854</v>
      </c>
      <c r="B112" s="335" t="s">
        <v>7613</v>
      </c>
      <c r="C112" s="336" t="s">
        <v>7499</v>
      </c>
      <c r="D112" s="337">
        <v>2.87</v>
      </c>
      <c r="E112" s="335" t="s">
        <v>7559</v>
      </c>
    </row>
    <row r="113" spans="1:5">
      <c r="A113" s="334">
        <v>40855</v>
      </c>
      <c r="B113" s="335" t="s">
        <v>7614</v>
      </c>
      <c r="C113" s="336" t="s">
        <v>7499</v>
      </c>
      <c r="D113" s="337">
        <v>12.04</v>
      </c>
      <c r="E113" s="335" t="s">
        <v>7559</v>
      </c>
    </row>
    <row r="114" spans="1:5">
      <c r="A114" s="334">
        <v>40856</v>
      </c>
      <c r="B114" s="335" t="s">
        <v>7615</v>
      </c>
      <c r="C114" s="336" t="s">
        <v>7499</v>
      </c>
      <c r="D114" s="337">
        <v>3.29</v>
      </c>
      <c r="E114" s="335" t="s">
        <v>7559</v>
      </c>
    </row>
    <row r="115" spans="1:5">
      <c r="A115" s="334">
        <v>40857</v>
      </c>
      <c r="B115" s="335" t="s">
        <v>7616</v>
      </c>
      <c r="C115" s="336" t="s">
        <v>7499</v>
      </c>
      <c r="D115" s="337">
        <v>15.92</v>
      </c>
      <c r="E115" s="335" t="s">
        <v>7559</v>
      </c>
    </row>
    <row r="116" spans="1:5">
      <c r="A116" s="334">
        <v>42229</v>
      </c>
      <c r="B116" s="335" t="s">
        <v>7617</v>
      </c>
      <c r="C116" s="336" t="s">
        <v>7501</v>
      </c>
      <c r="D116" s="337">
        <v>31.13</v>
      </c>
      <c r="E116" s="338"/>
    </row>
    <row r="117" spans="1:5">
      <c r="A117" s="334">
        <v>40894</v>
      </c>
      <c r="B117" s="335" t="s">
        <v>7618</v>
      </c>
      <c r="C117" s="336" t="s">
        <v>7619</v>
      </c>
      <c r="D117" s="337">
        <v>37.94</v>
      </c>
      <c r="E117" s="338"/>
    </row>
    <row r="118" spans="1:5">
      <c r="A118" s="334">
        <v>40895</v>
      </c>
      <c r="B118" s="335" t="s">
        <v>7620</v>
      </c>
      <c r="C118" s="336" t="s">
        <v>7619</v>
      </c>
      <c r="D118" s="337">
        <v>67.73</v>
      </c>
      <c r="E118" s="338"/>
    </row>
    <row r="119" spans="1:5" ht="18">
      <c r="A119" s="334">
        <v>40869</v>
      </c>
      <c r="B119" s="339" t="s">
        <v>7621</v>
      </c>
      <c r="C119" s="336" t="s">
        <v>7499</v>
      </c>
      <c r="D119" s="337">
        <v>9.26</v>
      </c>
      <c r="E119" s="335" t="s">
        <v>7559</v>
      </c>
    </row>
    <row r="120" spans="1:5">
      <c r="A120" s="334">
        <v>40881</v>
      </c>
      <c r="B120" s="345" t="s">
        <v>7622</v>
      </c>
      <c r="C120" s="336" t="s">
        <v>7499</v>
      </c>
      <c r="D120" s="337">
        <v>9.26</v>
      </c>
      <c r="E120" s="340"/>
    </row>
    <row r="121" spans="1:5" ht="18">
      <c r="A121" s="334">
        <v>40870</v>
      </c>
      <c r="B121" s="339" t="s">
        <v>7623</v>
      </c>
      <c r="C121" s="336" t="s">
        <v>7499</v>
      </c>
      <c r="D121" s="337">
        <v>24.34</v>
      </c>
      <c r="E121" s="335" t="s">
        <v>7559</v>
      </c>
    </row>
    <row r="122" spans="1:5" ht="18">
      <c r="A122" s="334">
        <v>40860</v>
      </c>
      <c r="B122" s="339" t="s">
        <v>7624</v>
      </c>
      <c r="C122" s="336" t="s">
        <v>7499</v>
      </c>
      <c r="D122" s="337">
        <v>69.12</v>
      </c>
      <c r="E122" s="335" t="s">
        <v>7559</v>
      </c>
    </row>
    <row r="123" spans="1:5" ht="18">
      <c r="A123" s="334">
        <v>40864</v>
      </c>
      <c r="B123" s="339" t="s">
        <v>7625</v>
      </c>
      <c r="C123" s="336" t="s">
        <v>7585</v>
      </c>
      <c r="D123" s="337">
        <v>709.28</v>
      </c>
      <c r="E123" s="335" t="s">
        <v>7559</v>
      </c>
    </row>
    <row r="124" spans="1:5" ht="18">
      <c r="A124" s="334">
        <v>40861</v>
      </c>
      <c r="B124" s="339" t="s">
        <v>7626</v>
      </c>
      <c r="C124" s="336" t="s">
        <v>7499</v>
      </c>
      <c r="D124" s="337">
        <v>112.97</v>
      </c>
      <c r="E124" s="335" t="s">
        <v>7559</v>
      </c>
    </row>
    <row r="125" spans="1:5">
      <c r="A125" s="334">
        <v>40865</v>
      </c>
      <c r="B125" s="335" t="s">
        <v>7627</v>
      </c>
      <c r="C125" s="336" t="s">
        <v>7585</v>
      </c>
      <c r="D125" s="346">
        <v>1194.29</v>
      </c>
      <c r="E125" s="335" t="s">
        <v>7559</v>
      </c>
    </row>
    <row r="126" spans="1:5" ht="18">
      <c r="A126" s="334">
        <v>40880</v>
      </c>
      <c r="B126" s="339" t="s">
        <v>7628</v>
      </c>
      <c r="C126" s="336" t="s">
        <v>7499</v>
      </c>
      <c r="D126" s="337">
        <v>76.11</v>
      </c>
      <c r="E126" s="340"/>
    </row>
    <row r="127" spans="1:5">
      <c r="A127" s="334">
        <v>40858</v>
      </c>
      <c r="B127" s="335" t="s">
        <v>7629</v>
      </c>
      <c r="C127" s="336" t="s">
        <v>7499</v>
      </c>
      <c r="D127" s="337">
        <v>61.7</v>
      </c>
      <c r="E127" s="335" t="s">
        <v>7559</v>
      </c>
    </row>
    <row r="128" spans="1:5">
      <c r="A128" s="334">
        <v>40862</v>
      </c>
      <c r="B128" s="335" t="s">
        <v>7630</v>
      </c>
      <c r="C128" s="336" t="s">
        <v>7585</v>
      </c>
      <c r="D128" s="337">
        <v>632.05999999999995</v>
      </c>
      <c r="E128" s="335" t="s">
        <v>7559</v>
      </c>
    </row>
    <row r="129" spans="1:5">
      <c r="A129" s="334">
        <v>40859</v>
      </c>
      <c r="B129" s="335" t="s">
        <v>7631</v>
      </c>
      <c r="C129" s="336" t="s">
        <v>7499</v>
      </c>
      <c r="D129" s="337">
        <v>107.33</v>
      </c>
      <c r="E129" s="335" t="s">
        <v>7559</v>
      </c>
    </row>
    <row r="130" spans="1:5">
      <c r="A130" s="334">
        <v>40863</v>
      </c>
      <c r="B130" s="335" t="s">
        <v>7632</v>
      </c>
      <c r="C130" s="336" t="s">
        <v>7585</v>
      </c>
      <c r="D130" s="346">
        <v>1122.17</v>
      </c>
      <c r="E130" s="335" t="s">
        <v>7559</v>
      </c>
    </row>
    <row r="131" spans="1:5" ht="18">
      <c r="A131" s="334">
        <v>40883</v>
      </c>
      <c r="B131" s="339" t="s">
        <v>7633</v>
      </c>
      <c r="C131" s="336" t="s">
        <v>7499</v>
      </c>
      <c r="D131" s="337">
        <v>124.7</v>
      </c>
      <c r="E131" s="335" t="s">
        <v>7559</v>
      </c>
    </row>
    <row r="132" spans="1:5" ht="18">
      <c r="A132" s="334">
        <v>40885</v>
      </c>
      <c r="B132" s="339" t="s">
        <v>7634</v>
      </c>
      <c r="C132" s="336" t="s">
        <v>7499</v>
      </c>
      <c r="D132" s="337">
        <v>152.74</v>
      </c>
      <c r="E132" s="335" t="s">
        <v>7559</v>
      </c>
    </row>
    <row r="133" spans="1:5" ht="18">
      <c r="A133" s="334">
        <v>40897</v>
      </c>
      <c r="B133" s="339" t="s">
        <v>7635</v>
      </c>
      <c r="C133" s="336" t="s">
        <v>7499</v>
      </c>
      <c r="D133" s="337">
        <v>124.7</v>
      </c>
      <c r="E133" s="340"/>
    </row>
    <row r="134" spans="1:5" ht="18">
      <c r="A134" s="334">
        <v>40884</v>
      </c>
      <c r="B134" s="339" t="s">
        <v>7636</v>
      </c>
      <c r="C134" s="336" t="s">
        <v>7499</v>
      </c>
      <c r="D134" s="337">
        <v>141.27000000000001</v>
      </c>
      <c r="E134" s="335" t="s">
        <v>7559</v>
      </c>
    </row>
    <row r="135" spans="1:5" ht="18">
      <c r="A135" s="334">
        <v>40898</v>
      </c>
      <c r="B135" s="339" t="s">
        <v>7637</v>
      </c>
      <c r="C135" s="336" t="s">
        <v>7499</v>
      </c>
      <c r="D135" s="337">
        <v>141.27000000000001</v>
      </c>
      <c r="E135" s="340"/>
    </row>
    <row r="136" spans="1:5" ht="18">
      <c r="A136" s="334">
        <v>40896</v>
      </c>
      <c r="B136" s="339" t="s">
        <v>7638</v>
      </c>
      <c r="C136" s="336" t="s">
        <v>7499</v>
      </c>
      <c r="D136" s="337">
        <v>152.74</v>
      </c>
      <c r="E136" s="340"/>
    </row>
    <row r="137" spans="1:5" ht="18">
      <c r="A137" s="334">
        <v>40886</v>
      </c>
      <c r="B137" s="339" t="s">
        <v>7639</v>
      </c>
      <c r="C137" s="336" t="s">
        <v>7499</v>
      </c>
      <c r="D137" s="337">
        <v>52.28</v>
      </c>
      <c r="E137" s="335" t="s">
        <v>7559</v>
      </c>
    </row>
    <row r="138" spans="1:5" ht="18">
      <c r="A138" s="334">
        <v>40887</v>
      </c>
      <c r="B138" s="339" t="s">
        <v>7640</v>
      </c>
      <c r="C138" s="336" t="s">
        <v>7499</v>
      </c>
      <c r="D138" s="337">
        <v>302.26</v>
      </c>
      <c r="E138" s="335" t="s">
        <v>7559</v>
      </c>
    </row>
    <row r="139" spans="1:5" ht="18">
      <c r="A139" s="334">
        <v>40888</v>
      </c>
      <c r="B139" s="339" t="s">
        <v>7641</v>
      </c>
      <c r="C139" s="336" t="s">
        <v>7499</v>
      </c>
      <c r="D139" s="337">
        <v>300.95</v>
      </c>
      <c r="E139" s="335" t="s">
        <v>7559</v>
      </c>
    </row>
    <row r="140" spans="1:5" ht="18">
      <c r="A140" s="334">
        <v>40889</v>
      </c>
      <c r="B140" s="339" t="s">
        <v>7642</v>
      </c>
      <c r="C140" s="336" t="s">
        <v>7499</v>
      </c>
      <c r="D140" s="337">
        <v>172.13</v>
      </c>
      <c r="E140" s="335" t="s">
        <v>7559</v>
      </c>
    </row>
    <row r="141" spans="1:5">
      <c r="A141" s="334">
        <v>40818</v>
      </c>
      <c r="B141" s="335" t="s">
        <v>7643</v>
      </c>
      <c r="C141" s="336" t="s">
        <v>7499</v>
      </c>
      <c r="D141" s="337">
        <v>1.08</v>
      </c>
      <c r="E141" s="338"/>
    </row>
    <row r="142" spans="1:5">
      <c r="A142" s="334">
        <v>40819</v>
      </c>
      <c r="B142" s="335" t="s">
        <v>7644</v>
      </c>
      <c r="C142" s="336" t="s">
        <v>7499</v>
      </c>
      <c r="D142" s="337">
        <v>4.04</v>
      </c>
      <c r="E142" s="335" t="s">
        <v>7559</v>
      </c>
    </row>
    <row r="143" spans="1:5">
      <c r="A143" s="334">
        <v>40872</v>
      </c>
      <c r="B143" s="335" t="s">
        <v>7645</v>
      </c>
      <c r="C143" s="336" t="s">
        <v>7585</v>
      </c>
      <c r="D143" s="337">
        <v>111.67</v>
      </c>
      <c r="E143" s="335" t="s">
        <v>7559</v>
      </c>
    </row>
    <row r="144" spans="1:5">
      <c r="A144" s="334">
        <v>40836</v>
      </c>
      <c r="B144" s="335" t="s">
        <v>7646</v>
      </c>
      <c r="C144" s="336" t="s">
        <v>7585</v>
      </c>
      <c r="D144" s="337">
        <v>76.22</v>
      </c>
      <c r="E144" s="335" t="s">
        <v>7559</v>
      </c>
    </row>
    <row r="145" spans="1:5">
      <c r="A145" s="334">
        <v>40837</v>
      </c>
      <c r="B145" s="335" t="s">
        <v>7647</v>
      </c>
      <c r="C145" s="336" t="s">
        <v>7585</v>
      </c>
      <c r="D145" s="337">
        <v>497.63</v>
      </c>
      <c r="E145" s="335" t="s">
        <v>7559</v>
      </c>
    </row>
    <row r="146" spans="1:5">
      <c r="A146" s="334">
        <v>41076</v>
      </c>
      <c r="B146" s="335" t="s">
        <v>7648</v>
      </c>
      <c r="C146" s="336" t="s">
        <v>7501</v>
      </c>
      <c r="D146" s="337">
        <v>69.739999999999995</v>
      </c>
      <c r="E146" s="338"/>
    </row>
    <row r="147" spans="1:5">
      <c r="A147" s="334">
        <v>41556</v>
      </c>
      <c r="B147" s="335" t="s">
        <v>7649</v>
      </c>
      <c r="C147" s="336" t="s">
        <v>7501</v>
      </c>
      <c r="D147" s="337">
        <v>75.959999999999994</v>
      </c>
      <c r="E147" s="335" t="s">
        <v>7559</v>
      </c>
    </row>
    <row r="148" spans="1:5">
      <c r="A148" s="334">
        <v>43345</v>
      </c>
      <c r="B148" s="335" t="s">
        <v>7650</v>
      </c>
      <c r="C148" s="336" t="s">
        <v>7501</v>
      </c>
      <c r="D148" s="337">
        <v>58.7</v>
      </c>
      <c r="E148" s="338"/>
    </row>
    <row r="149" spans="1:5">
      <c r="A149" s="334">
        <v>40720</v>
      </c>
      <c r="B149" s="335" t="s">
        <v>7651</v>
      </c>
      <c r="C149" s="336" t="s">
        <v>7501</v>
      </c>
      <c r="D149" s="337">
        <v>119.73</v>
      </c>
      <c r="E149" s="338"/>
    </row>
    <row r="150" spans="1:5" ht="18">
      <c r="A150" s="334">
        <v>41070</v>
      </c>
      <c r="B150" s="339" t="s">
        <v>7652</v>
      </c>
      <c r="C150" s="336" t="s">
        <v>7501</v>
      </c>
      <c r="D150" s="337">
        <v>152.13</v>
      </c>
      <c r="E150" s="335" t="s">
        <v>7559</v>
      </c>
    </row>
    <row r="151" spans="1:5">
      <c r="A151" s="334">
        <v>40984</v>
      </c>
      <c r="B151" s="335" t="s">
        <v>7653</v>
      </c>
      <c r="C151" s="336" t="s">
        <v>7501</v>
      </c>
      <c r="D151" s="337">
        <v>77.16</v>
      </c>
      <c r="E151" s="338"/>
    </row>
    <row r="152" spans="1:5" ht="18">
      <c r="A152" s="334">
        <v>41356</v>
      </c>
      <c r="B152" s="339" t="s">
        <v>7654</v>
      </c>
      <c r="C152" s="336" t="s">
        <v>7501</v>
      </c>
      <c r="D152" s="337">
        <v>160.84</v>
      </c>
      <c r="E152" s="335" t="s">
        <v>7559</v>
      </c>
    </row>
    <row r="153" spans="1:5" ht="18">
      <c r="A153" s="334">
        <v>40774</v>
      </c>
      <c r="B153" s="339" t="s">
        <v>7655</v>
      </c>
      <c r="C153" s="336" t="s">
        <v>7501</v>
      </c>
      <c r="D153" s="337">
        <v>160.84</v>
      </c>
      <c r="E153" s="340"/>
    </row>
    <row r="154" spans="1:5" ht="18">
      <c r="A154" s="334">
        <v>40768</v>
      </c>
      <c r="B154" s="339" t="s">
        <v>7656</v>
      </c>
      <c r="C154" s="336" t="s">
        <v>7501</v>
      </c>
      <c r="D154" s="337">
        <v>144.87</v>
      </c>
      <c r="E154" s="335" t="s">
        <v>7559</v>
      </c>
    </row>
    <row r="155" spans="1:5" ht="18">
      <c r="A155" s="334">
        <v>40767</v>
      </c>
      <c r="B155" s="339" t="s">
        <v>7657</v>
      </c>
      <c r="C155" s="336" t="s">
        <v>7501</v>
      </c>
      <c r="D155" s="337">
        <v>119.83</v>
      </c>
      <c r="E155" s="335" t="s">
        <v>7559</v>
      </c>
    </row>
    <row r="156" spans="1:5" ht="18">
      <c r="A156" s="334">
        <v>40769</v>
      </c>
      <c r="B156" s="339" t="s">
        <v>7658</v>
      </c>
      <c r="C156" s="336" t="s">
        <v>7501</v>
      </c>
      <c r="D156" s="337">
        <v>176.82</v>
      </c>
      <c r="E156" s="335" t="s">
        <v>7559</v>
      </c>
    </row>
    <row r="157" spans="1:5">
      <c r="A157" s="334">
        <v>40766</v>
      </c>
      <c r="B157" s="335" t="s">
        <v>7659</v>
      </c>
      <c r="C157" s="336" t="s">
        <v>7501</v>
      </c>
      <c r="D157" s="337">
        <v>84.17</v>
      </c>
      <c r="E157" s="338"/>
    </row>
    <row r="158" spans="1:5" ht="18">
      <c r="A158" s="334">
        <v>40771</v>
      </c>
      <c r="B158" s="339" t="s">
        <v>7660</v>
      </c>
      <c r="C158" s="336" t="s">
        <v>7501</v>
      </c>
      <c r="D158" s="337">
        <v>431.28</v>
      </c>
      <c r="E158" s="335" t="s">
        <v>7559</v>
      </c>
    </row>
    <row r="159" spans="1:5" ht="18">
      <c r="A159" s="334">
        <v>40773</v>
      </c>
      <c r="B159" s="339" t="s">
        <v>7661</v>
      </c>
      <c r="C159" s="336" t="s">
        <v>7501</v>
      </c>
      <c r="D159" s="337">
        <v>107.74</v>
      </c>
      <c r="E159" s="335" t="s">
        <v>7559</v>
      </c>
    </row>
    <row r="160" spans="1:5" ht="18">
      <c r="A160" s="334">
        <v>40775</v>
      </c>
      <c r="B160" s="339" t="s">
        <v>7662</v>
      </c>
      <c r="C160" s="336" t="s">
        <v>7501</v>
      </c>
      <c r="D160" s="337">
        <v>176.82</v>
      </c>
      <c r="E160" s="340"/>
    </row>
    <row r="161" spans="1:5">
      <c r="A161" s="334">
        <v>40762</v>
      </c>
      <c r="B161" s="335" t="s">
        <v>7663</v>
      </c>
      <c r="C161" s="336" t="s">
        <v>7499</v>
      </c>
      <c r="D161" s="337">
        <v>10.119999999999999</v>
      </c>
      <c r="E161" s="338"/>
    </row>
    <row r="162" spans="1:5">
      <c r="A162" s="334">
        <v>40804</v>
      </c>
      <c r="B162" s="335" t="s">
        <v>7664</v>
      </c>
      <c r="C162" s="336" t="s">
        <v>7499</v>
      </c>
      <c r="D162" s="337">
        <v>18.59</v>
      </c>
      <c r="E162" s="335" t="s">
        <v>7559</v>
      </c>
    </row>
    <row r="163" spans="1:5" ht="18">
      <c r="A163" s="334">
        <v>40811</v>
      </c>
      <c r="B163" s="339" t="s">
        <v>7665</v>
      </c>
      <c r="C163" s="336" t="s">
        <v>7501</v>
      </c>
      <c r="D163" s="337">
        <v>111.41</v>
      </c>
      <c r="E163" s="340"/>
    </row>
    <row r="164" spans="1:5" ht="18">
      <c r="A164" s="334">
        <v>42211</v>
      </c>
      <c r="B164" s="339" t="s">
        <v>7666</v>
      </c>
      <c r="C164" s="336" t="s">
        <v>7501</v>
      </c>
      <c r="D164" s="337">
        <v>111.41</v>
      </c>
      <c r="E164" s="335" t="s">
        <v>7559</v>
      </c>
    </row>
    <row r="165" spans="1:5">
      <c r="A165" s="334">
        <v>40756</v>
      </c>
      <c r="B165" s="335" t="s">
        <v>7667</v>
      </c>
      <c r="C165" s="336" t="s">
        <v>7501</v>
      </c>
      <c r="D165" s="337">
        <v>11.29</v>
      </c>
      <c r="E165" s="338"/>
    </row>
    <row r="166" spans="1:5">
      <c r="A166" s="334">
        <v>40754</v>
      </c>
      <c r="B166" s="335" t="s">
        <v>7668</v>
      </c>
      <c r="C166" s="336" t="s">
        <v>7499</v>
      </c>
      <c r="D166" s="337">
        <v>2.02</v>
      </c>
      <c r="E166" s="338"/>
    </row>
    <row r="167" spans="1:5">
      <c r="A167" s="334">
        <v>40866</v>
      </c>
      <c r="B167" s="335" t="s">
        <v>7669</v>
      </c>
      <c r="C167" s="336" t="s">
        <v>7499</v>
      </c>
      <c r="D167" s="337">
        <v>1.27</v>
      </c>
      <c r="E167" s="338"/>
    </row>
    <row r="168" spans="1:5">
      <c r="A168" s="334">
        <v>40893</v>
      </c>
      <c r="B168" s="335" t="s">
        <v>7670</v>
      </c>
      <c r="C168" s="336" t="s">
        <v>7619</v>
      </c>
      <c r="D168" s="337">
        <v>29.78</v>
      </c>
      <c r="E168" s="338"/>
    </row>
    <row r="169" spans="1:5">
      <c r="A169" s="334">
        <v>40891</v>
      </c>
      <c r="B169" s="335" t="s">
        <v>7671</v>
      </c>
      <c r="C169" s="336" t="s">
        <v>7499</v>
      </c>
      <c r="D169" s="337">
        <v>24.08</v>
      </c>
      <c r="E169" s="338"/>
    </row>
    <row r="170" spans="1:5">
      <c r="A170" s="334">
        <v>40890</v>
      </c>
      <c r="B170" s="335" t="s">
        <v>7672</v>
      </c>
      <c r="C170" s="336" t="s">
        <v>7499</v>
      </c>
      <c r="D170" s="337">
        <v>100.12</v>
      </c>
      <c r="E170" s="335" t="s">
        <v>7559</v>
      </c>
    </row>
    <row r="171" spans="1:5" ht="18">
      <c r="A171" s="334">
        <v>40892</v>
      </c>
      <c r="B171" s="339" t="s">
        <v>7673</v>
      </c>
      <c r="C171" s="336" t="s">
        <v>7499</v>
      </c>
      <c r="D171" s="337">
        <v>115.08</v>
      </c>
      <c r="E171" s="335" t="s">
        <v>7559</v>
      </c>
    </row>
    <row r="172" spans="1:5">
      <c r="A172" s="334">
        <v>40749</v>
      </c>
      <c r="B172" s="335" t="s">
        <v>7674</v>
      </c>
      <c r="C172" s="336" t="s">
        <v>7499</v>
      </c>
      <c r="D172" s="337">
        <v>0.27</v>
      </c>
      <c r="E172" s="338"/>
    </row>
    <row r="173" spans="1:5">
      <c r="A173" s="334">
        <v>40750</v>
      </c>
      <c r="B173" s="335" t="s">
        <v>7675</v>
      </c>
      <c r="C173" s="336" t="s">
        <v>7499</v>
      </c>
      <c r="D173" s="337">
        <v>1.34</v>
      </c>
      <c r="E173" s="338"/>
    </row>
    <row r="174" spans="1:5" ht="18">
      <c r="A174" s="334">
        <v>40792</v>
      </c>
      <c r="B174" s="339" t="s">
        <v>7676</v>
      </c>
      <c r="C174" s="336" t="s">
        <v>7501</v>
      </c>
      <c r="D174" s="337">
        <v>147.84</v>
      </c>
      <c r="E174" s="335" t="s">
        <v>7559</v>
      </c>
    </row>
    <row r="175" spans="1:5">
      <c r="A175" s="334">
        <v>40794</v>
      </c>
      <c r="B175" s="335" t="s">
        <v>7677</v>
      </c>
      <c r="C175" s="336" t="s">
        <v>7501</v>
      </c>
      <c r="D175" s="337">
        <v>62.09</v>
      </c>
      <c r="E175" s="335" t="s">
        <v>7559</v>
      </c>
    </row>
    <row r="176" spans="1:5" ht="18">
      <c r="A176" s="334">
        <v>40796</v>
      </c>
      <c r="B176" s="339" t="s">
        <v>7678</v>
      </c>
      <c r="C176" s="336" t="s">
        <v>7501</v>
      </c>
      <c r="D176" s="337">
        <v>62.95</v>
      </c>
      <c r="E176" s="335" t="s">
        <v>7559</v>
      </c>
    </row>
    <row r="177" spans="1:5" ht="18">
      <c r="A177" s="334">
        <v>41098</v>
      </c>
      <c r="B177" s="339" t="s">
        <v>7679</v>
      </c>
      <c r="C177" s="336" t="s">
        <v>7501</v>
      </c>
      <c r="D177" s="337">
        <v>62.95</v>
      </c>
      <c r="E177" s="340"/>
    </row>
    <row r="178" spans="1:5">
      <c r="A178" s="334">
        <v>40786</v>
      </c>
      <c r="B178" s="335" t="s">
        <v>7680</v>
      </c>
      <c r="C178" s="336" t="s">
        <v>7501</v>
      </c>
      <c r="D178" s="337">
        <v>182.11</v>
      </c>
      <c r="E178" s="335" t="s">
        <v>7559</v>
      </c>
    </row>
    <row r="179" spans="1:5">
      <c r="A179" s="334">
        <v>43327</v>
      </c>
      <c r="B179" s="335" t="s">
        <v>7681</v>
      </c>
      <c r="C179" s="336" t="s">
        <v>7501</v>
      </c>
      <c r="D179" s="337">
        <v>182.11</v>
      </c>
      <c r="E179" s="338"/>
    </row>
    <row r="180" spans="1:5">
      <c r="A180" s="334">
        <v>42675</v>
      </c>
      <c r="B180" s="335" t="s">
        <v>7682</v>
      </c>
      <c r="C180" s="336" t="s">
        <v>7501</v>
      </c>
      <c r="D180" s="337">
        <v>216.21</v>
      </c>
      <c r="E180" s="338"/>
    </row>
    <row r="181" spans="1:5">
      <c r="A181" s="334">
        <v>40802</v>
      </c>
      <c r="B181" s="335" t="s">
        <v>7683</v>
      </c>
      <c r="C181" s="336" t="s">
        <v>7501</v>
      </c>
      <c r="D181" s="337">
        <v>112.39</v>
      </c>
      <c r="E181" s="335" t="s">
        <v>7559</v>
      </c>
    </row>
    <row r="182" spans="1:5">
      <c r="A182" s="334">
        <v>41074</v>
      </c>
      <c r="B182" s="335" t="s">
        <v>7684</v>
      </c>
      <c r="C182" s="336" t="s">
        <v>7501</v>
      </c>
      <c r="D182" s="337">
        <v>112.8</v>
      </c>
      <c r="E182" s="338"/>
    </row>
    <row r="183" spans="1:5">
      <c r="A183" s="334">
        <v>40776</v>
      </c>
      <c r="B183" s="335" t="s">
        <v>7685</v>
      </c>
      <c r="C183" s="336" t="s">
        <v>7501</v>
      </c>
      <c r="D183" s="337">
        <v>70.150000000000006</v>
      </c>
      <c r="E183" s="335" t="s">
        <v>7559</v>
      </c>
    </row>
    <row r="184" spans="1:5">
      <c r="A184" s="334">
        <v>40778</v>
      </c>
      <c r="B184" s="335" t="s">
        <v>7686</v>
      </c>
      <c r="C184" s="336" t="s">
        <v>7501</v>
      </c>
      <c r="D184" s="337">
        <v>81.569999999999993</v>
      </c>
      <c r="E184" s="335" t="s">
        <v>7559</v>
      </c>
    </row>
    <row r="185" spans="1:5">
      <c r="A185" s="334">
        <v>40780</v>
      </c>
      <c r="B185" s="335" t="s">
        <v>7687</v>
      </c>
      <c r="C185" s="336" t="s">
        <v>7501</v>
      </c>
      <c r="D185" s="337">
        <v>117.08</v>
      </c>
      <c r="E185" s="335" t="s">
        <v>7559</v>
      </c>
    </row>
    <row r="186" spans="1:5">
      <c r="A186" s="334">
        <v>40782</v>
      </c>
      <c r="B186" s="335" t="s">
        <v>7688</v>
      </c>
      <c r="C186" s="336" t="s">
        <v>7501</v>
      </c>
      <c r="D186" s="337">
        <v>149.19</v>
      </c>
      <c r="E186" s="335" t="s">
        <v>7559</v>
      </c>
    </row>
    <row r="187" spans="1:5" ht="18">
      <c r="A187" s="334">
        <v>40830</v>
      </c>
      <c r="B187" s="339" t="s">
        <v>7689</v>
      </c>
      <c r="C187" s="336" t="s">
        <v>7499</v>
      </c>
      <c r="D187" s="337">
        <v>13.66</v>
      </c>
      <c r="E187" s="335" t="s">
        <v>7559</v>
      </c>
    </row>
    <row r="188" spans="1:5" ht="18">
      <c r="A188" s="334">
        <v>40873</v>
      </c>
      <c r="B188" s="339" t="s">
        <v>7690</v>
      </c>
      <c r="C188" s="336" t="s">
        <v>7499</v>
      </c>
      <c r="D188" s="337">
        <v>11.08</v>
      </c>
      <c r="E188" s="335" t="s">
        <v>7559</v>
      </c>
    </row>
    <row r="189" spans="1:5" ht="18">
      <c r="A189" s="334">
        <v>40876</v>
      </c>
      <c r="B189" s="339" t="s">
        <v>7691</v>
      </c>
      <c r="C189" s="336" t="s">
        <v>7499</v>
      </c>
      <c r="D189" s="337">
        <v>11.91</v>
      </c>
      <c r="E189" s="340"/>
    </row>
    <row r="190" spans="1:5" ht="18">
      <c r="A190" s="334">
        <v>41363</v>
      </c>
      <c r="B190" s="339" t="s">
        <v>7692</v>
      </c>
      <c r="C190" s="336" t="s">
        <v>7499</v>
      </c>
      <c r="D190" s="337">
        <v>20.48</v>
      </c>
      <c r="E190" s="335" t="s">
        <v>7559</v>
      </c>
    </row>
    <row r="191" spans="1:5" ht="18">
      <c r="A191" s="334">
        <v>40831</v>
      </c>
      <c r="B191" s="339" t="s">
        <v>7693</v>
      </c>
      <c r="C191" s="336" t="s">
        <v>7499</v>
      </c>
      <c r="D191" s="337">
        <v>34.590000000000003</v>
      </c>
      <c r="E191" s="335" t="s">
        <v>7559</v>
      </c>
    </row>
    <row r="192" spans="1:5" ht="18">
      <c r="A192" s="334">
        <v>40827</v>
      </c>
      <c r="B192" s="339" t="s">
        <v>7694</v>
      </c>
      <c r="C192" s="336" t="s">
        <v>7499</v>
      </c>
      <c r="D192" s="337">
        <v>19.91</v>
      </c>
      <c r="E192" s="335" t="s">
        <v>7559</v>
      </c>
    </row>
    <row r="193" spans="1:6" ht="18">
      <c r="A193" s="334">
        <v>40828</v>
      </c>
      <c r="B193" s="339" t="s">
        <v>7695</v>
      </c>
      <c r="C193" s="336" t="s">
        <v>7499</v>
      </c>
      <c r="D193" s="337">
        <v>12.5</v>
      </c>
      <c r="E193" s="335" t="s">
        <v>7559</v>
      </c>
    </row>
    <row r="194" spans="1:6" ht="18">
      <c r="A194" s="334">
        <v>40874</v>
      </c>
      <c r="B194" s="339" t="s">
        <v>7696</v>
      </c>
      <c r="C194" s="336" t="s">
        <v>7499</v>
      </c>
      <c r="D194" s="337">
        <v>12.28</v>
      </c>
      <c r="E194" s="335" t="s">
        <v>7559</v>
      </c>
    </row>
    <row r="195" spans="1:6" ht="18">
      <c r="A195" s="334">
        <v>40875</v>
      </c>
      <c r="B195" s="339" t="s">
        <v>7697</v>
      </c>
      <c r="C195" s="336" t="s">
        <v>7499</v>
      </c>
      <c r="D195" s="337">
        <v>11.71</v>
      </c>
      <c r="E195" s="340"/>
    </row>
    <row r="196" spans="1:6" ht="18">
      <c r="A196" s="334">
        <v>40829</v>
      </c>
      <c r="B196" s="339" t="s">
        <v>7698</v>
      </c>
      <c r="C196" s="336" t="s">
        <v>7499</v>
      </c>
      <c r="D196" s="337">
        <v>31.77</v>
      </c>
      <c r="E196" s="335" t="s">
        <v>7559</v>
      </c>
    </row>
    <row r="197" spans="1:6" ht="18">
      <c r="A197" s="334">
        <v>40824</v>
      </c>
      <c r="B197" s="339" t="s">
        <v>7699</v>
      </c>
      <c r="C197" s="336" t="s">
        <v>7499</v>
      </c>
      <c r="D197" s="337">
        <v>7.79</v>
      </c>
      <c r="E197" s="335" t="s">
        <v>7559</v>
      </c>
    </row>
    <row r="198" spans="1:6" ht="18">
      <c r="A198" s="334">
        <v>40825</v>
      </c>
      <c r="B198" s="339" t="s">
        <v>7700</v>
      </c>
      <c r="C198" s="336" t="s">
        <v>7499</v>
      </c>
      <c r="D198" s="337">
        <v>15.2</v>
      </c>
      <c r="E198" s="335" t="s">
        <v>7559</v>
      </c>
    </row>
    <row r="199" spans="1:6" ht="18">
      <c r="A199" s="334">
        <v>40820</v>
      </c>
      <c r="B199" s="339" t="s">
        <v>7701</v>
      </c>
      <c r="C199" s="336" t="s">
        <v>7499</v>
      </c>
      <c r="D199" s="337">
        <v>7.17</v>
      </c>
      <c r="E199" s="335" t="s">
        <v>7559</v>
      </c>
    </row>
    <row r="200" spans="1:6">
      <c r="A200" s="334">
        <v>40821</v>
      </c>
      <c r="B200" s="335" t="s">
        <v>7702</v>
      </c>
      <c r="C200" s="336" t="s">
        <v>7499</v>
      </c>
      <c r="D200" s="337">
        <v>14.58</v>
      </c>
      <c r="E200" s="335" t="s">
        <v>7559</v>
      </c>
      <c r="F200" s="341"/>
    </row>
    <row r="201" spans="1:6" ht="18">
      <c r="A201" s="334">
        <v>40840</v>
      </c>
      <c r="B201" s="339" t="s">
        <v>7703</v>
      </c>
      <c r="C201" s="336" t="s">
        <v>7585</v>
      </c>
      <c r="D201" s="337">
        <v>88.26</v>
      </c>
      <c r="E201" s="335" t="s">
        <v>7559</v>
      </c>
      <c r="F201" s="341"/>
    </row>
    <row r="202" spans="1:6">
      <c r="A202" s="334">
        <v>43331</v>
      </c>
      <c r="B202" s="335" t="s">
        <v>7704</v>
      </c>
      <c r="C202" s="336" t="s">
        <v>7501</v>
      </c>
      <c r="D202" s="337">
        <v>10.63</v>
      </c>
      <c r="E202" s="338"/>
      <c r="F202" s="341"/>
    </row>
    <row r="203" spans="1:6">
      <c r="A203" s="557" t="s">
        <v>7705</v>
      </c>
      <c r="B203" s="557"/>
      <c r="C203" s="557"/>
      <c r="D203" s="557"/>
      <c r="E203" s="557"/>
      <c r="F203" s="557"/>
    </row>
    <row r="204" spans="1:6">
      <c r="A204" s="342" t="s">
        <v>7557</v>
      </c>
      <c r="B204" s="343" t="s">
        <v>1140</v>
      </c>
      <c r="C204" s="344" t="s">
        <v>1141</v>
      </c>
      <c r="D204" s="342" t="s">
        <v>1142</v>
      </c>
      <c r="E204" s="343" t="s">
        <v>1143</v>
      </c>
      <c r="F204" s="341"/>
    </row>
    <row r="205" spans="1:6">
      <c r="A205" s="334">
        <v>100394</v>
      </c>
      <c r="B205" s="335" t="s">
        <v>7706</v>
      </c>
      <c r="C205" s="336" t="s">
        <v>7707</v>
      </c>
      <c r="D205" s="337">
        <v>22.32</v>
      </c>
      <c r="E205" s="338"/>
      <c r="F205" s="341"/>
    </row>
    <row r="206" spans="1:6">
      <c r="A206" s="334">
        <v>40376</v>
      </c>
      <c r="B206" s="335" t="s">
        <v>7708</v>
      </c>
      <c r="C206" s="336" t="s">
        <v>7707</v>
      </c>
      <c r="D206" s="337">
        <v>20.69</v>
      </c>
      <c r="E206" s="338"/>
      <c r="F206" s="341"/>
    </row>
    <row r="207" spans="1:6" ht="18">
      <c r="A207" s="334">
        <v>43351</v>
      </c>
      <c r="B207" s="339" t="s">
        <v>7709</v>
      </c>
      <c r="C207" s="336" t="s">
        <v>7707</v>
      </c>
      <c r="D207" s="337">
        <v>19.760000000000002</v>
      </c>
      <c r="E207" s="340"/>
      <c r="F207" s="341"/>
    </row>
    <row r="208" spans="1:6">
      <c r="A208" s="334">
        <v>43350</v>
      </c>
      <c r="B208" s="335" t="s">
        <v>7710</v>
      </c>
      <c r="C208" s="336" t="s">
        <v>7707</v>
      </c>
      <c r="D208" s="337">
        <v>20.66</v>
      </c>
      <c r="E208" s="338"/>
      <c r="F208" s="341"/>
    </row>
    <row r="209" spans="1:6">
      <c r="A209" s="334">
        <v>41261</v>
      </c>
      <c r="B209" s="335" t="s">
        <v>7711</v>
      </c>
      <c r="C209" s="336" t="s">
        <v>7707</v>
      </c>
      <c r="D209" s="337">
        <v>18.149999999999999</v>
      </c>
      <c r="E209" s="338"/>
      <c r="F209" s="341"/>
    </row>
    <row r="210" spans="1:6">
      <c r="A210" s="334">
        <v>41023</v>
      </c>
      <c r="B210" s="335" t="s">
        <v>7712</v>
      </c>
      <c r="C210" s="336" t="s">
        <v>7619</v>
      </c>
      <c r="D210" s="337">
        <v>119.09</v>
      </c>
      <c r="E210" s="338"/>
      <c r="F210" s="341"/>
    </row>
    <row r="211" spans="1:6" ht="18">
      <c r="A211" s="334">
        <v>41575</v>
      </c>
      <c r="B211" s="339" t="s">
        <v>7713</v>
      </c>
      <c r="C211" s="336" t="s">
        <v>7499</v>
      </c>
      <c r="D211" s="337">
        <v>73.7</v>
      </c>
      <c r="E211" s="335" t="s">
        <v>7559</v>
      </c>
      <c r="F211" s="341"/>
    </row>
    <row r="212" spans="1:6" ht="18">
      <c r="A212" s="334">
        <v>40346</v>
      </c>
      <c r="B212" s="339" t="s">
        <v>7714</v>
      </c>
      <c r="C212" s="336" t="s">
        <v>7499</v>
      </c>
      <c r="D212" s="337">
        <v>120.6</v>
      </c>
      <c r="E212" s="335" t="s">
        <v>7559</v>
      </c>
      <c r="F212" s="341"/>
    </row>
    <row r="213" spans="1:6" ht="18">
      <c r="A213" s="334">
        <v>40345</v>
      </c>
      <c r="B213" s="339" t="s">
        <v>7715</v>
      </c>
      <c r="C213" s="336" t="s">
        <v>7499</v>
      </c>
      <c r="D213" s="337">
        <v>76</v>
      </c>
      <c r="E213" s="335" t="s">
        <v>7559</v>
      </c>
      <c r="F213" s="341"/>
    </row>
    <row r="214" spans="1:6" ht="18">
      <c r="A214" s="334">
        <v>40343</v>
      </c>
      <c r="B214" s="339" t="s">
        <v>7716</v>
      </c>
      <c r="C214" s="336" t="s">
        <v>7501</v>
      </c>
      <c r="D214" s="337">
        <v>465.9</v>
      </c>
      <c r="E214" s="335" t="s">
        <v>7559</v>
      </c>
      <c r="F214" s="341"/>
    </row>
    <row r="215" spans="1:6">
      <c r="A215" s="334">
        <v>40344</v>
      </c>
      <c r="B215" s="335" t="s">
        <v>7717</v>
      </c>
      <c r="C215" s="336" t="s">
        <v>7501</v>
      </c>
      <c r="D215" s="337">
        <v>349.15</v>
      </c>
      <c r="E215" s="335" t="s">
        <v>7559</v>
      </c>
      <c r="F215" s="341"/>
    </row>
    <row r="216" spans="1:6">
      <c r="A216" s="334">
        <v>41027</v>
      </c>
      <c r="B216" s="335" t="s">
        <v>7718</v>
      </c>
      <c r="C216" s="336" t="s">
        <v>7501</v>
      </c>
      <c r="D216" s="337">
        <v>37.979999999999997</v>
      </c>
      <c r="E216" s="338"/>
      <c r="F216" s="341"/>
    </row>
    <row r="217" spans="1:6">
      <c r="A217" s="334">
        <v>40337</v>
      </c>
      <c r="B217" s="335" t="s">
        <v>7719</v>
      </c>
      <c r="C217" s="336" t="s">
        <v>7499</v>
      </c>
      <c r="D217" s="337">
        <v>166.38</v>
      </c>
      <c r="E217" s="338"/>
      <c r="F217" s="341"/>
    </row>
    <row r="218" spans="1:6">
      <c r="A218" s="334">
        <v>40395</v>
      </c>
      <c r="B218" s="335" t="s">
        <v>7720</v>
      </c>
      <c r="C218" s="336" t="s">
        <v>7499</v>
      </c>
      <c r="D218" s="337">
        <v>30.22</v>
      </c>
      <c r="E218" s="338"/>
      <c r="F218" s="341"/>
    </row>
    <row r="219" spans="1:6">
      <c r="A219" s="334">
        <v>40300</v>
      </c>
      <c r="B219" s="335" t="s">
        <v>7721</v>
      </c>
      <c r="C219" s="336" t="s">
        <v>7501</v>
      </c>
      <c r="D219" s="337">
        <v>64.55</v>
      </c>
      <c r="E219" s="338"/>
      <c r="F219" s="341"/>
    </row>
    <row r="220" spans="1:6">
      <c r="A220" s="334">
        <v>40348</v>
      </c>
      <c r="B220" s="335" t="s">
        <v>7722</v>
      </c>
      <c r="C220" s="336" t="s">
        <v>7501</v>
      </c>
      <c r="D220" s="337">
        <v>568.03</v>
      </c>
      <c r="E220" s="335" t="s">
        <v>7559</v>
      </c>
      <c r="F220" s="341"/>
    </row>
    <row r="221" spans="1:6">
      <c r="A221" s="334">
        <v>40347</v>
      </c>
      <c r="B221" s="335" t="s">
        <v>7723</v>
      </c>
      <c r="C221" s="336" t="s">
        <v>7501</v>
      </c>
      <c r="D221" s="346">
        <v>1015.44</v>
      </c>
      <c r="E221" s="335" t="s">
        <v>7559</v>
      </c>
      <c r="F221" s="341"/>
    </row>
    <row r="222" spans="1:6">
      <c r="A222" s="334">
        <v>41415</v>
      </c>
      <c r="B222" s="335" t="s">
        <v>7724</v>
      </c>
      <c r="C222" s="336" t="s">
        <v>7501</v>
      </c>
      <c r="D222" s="337">
        <v>584.04999999999995</v>
      </c>
      <c r="E222" s="335" t="s">
        <v>7559</v>
      </c>
      <c r="F222" s="341"/>
    </row>
    <row r="223" spans="1:6">
      <c r="A223" s="334">
        <v>42257</v>
      </c>
      <c r="B223" s="335" t="s">
        <v>7725</v>
      </c>
      <c r="C223" s="336" t="s">
        <v>7501</v>
      </c>
      <c r="D223" s="337">
        <v>11.35</v>
      </c>
      <c r="E223" s="338"/>
      <c r="F223" s="341"/>
    </row>
    <row r="224" spans="1:6">
      <c r="A224" s="334">
        <v>40519</v>
      </c>
      <c r="B224" s="335" t="s">
        <v>7726</v>
      </c>
      <c r="C224" s="336" t="s">
        <v>7619</v>
      </c>
      <c r="D224" s="337">
        <v>343.75</v>
      </c>
      <c r="E224" s="335" t="s">
        <v>7559</v>
      </c>
      <c r="F224" s="341"/>
    </row>
    <row r="225" spans="1:6">
      <c r="A225" s="334">
        <v>40520</v>
      </c>
      <c r="B225" s="335" t="s">
        <v>7727</v>
      </c>
      <c r="C225" s="336" t="s">
        <v>7619</v>
      </c>
      <c r="D225" s="337">
        <v>537.36</v>
      </c>
      <c r="E225" s="335" t="s">
        <v>7559</v>
      </c>
      <c r="F225" s="341"/>
    </row>
    <row r="226" spans="1:6">
      <c r="A226" s="334">
        <v>40521</v>
      </c>
      <c r="B226" s="335" t="s">
        <v>7728</v>
      </c>
      <c r="C226" s="336" t="s">
        <v>7619</v>
      </c>
      <c r="D226" s="337">
        <v>773.32</v>
      </c>
      <c r="E226" s="335" t="s">
        <v>7559</v>
      </c>
      <c r="F226" s="341"/>
    </row>
    <row r="227" spans="1:6">
      <c r="A227" s="334">
        <v>40522</v>
      </c>
      <c r="B227" s="335" t="s">
        <v>7729</v>
      </c>
      <c r="C227" s="336" t="s">
        <v>7619</v>
      </c>
      <c r="D227" s="346">
        <v>1044.0999999999999</v>
      </c>
      <c r="E227" s="335" t="s">
        <v>7559</v>
      </c>
      <c r="F227" s="341"/>
    </row>
    <row r="228" spans="1:6">
      <c r="A228" s="334">
        <v>40523</v>
      </c>
      <c r="B228" s="335" t="s">
        <v>7730</v>
      </c>
      <c r="C228" s="336" t="s">
        <v>7619</v>
      </c>
      <c r="D228" s="346">
        <v>1507.58</v>
      </c>
      <c r="E228" s="335" t="s">
        <v>7559</v>
      </c>
      <c r="F228" s="341"/>
    </row>
    <row r="229" spans="1:6">
      <c r="A229" s="334">
        <v>40513</v>
      </c>
      <c r="B229" s="335" t="s">
        <v>7731</v>
      </c>
      <c r="C229" s="336" t="s">
        <v>7619</v>
      </c>
      <c r="D229" s="337">
        <v>122.82</v>
      </c>
      <c r="E229" s="335" t="s">
        <v>7559</v>
      </c>
      <c r="F229" s="341"/>
    </row>
    <row r="230" spans="1:6">
      <c r="A230" s="334">
        <v>40514</v>
      </c>
      <c r="B230" s="335" t="s">
        <v>7732</v>
      </c>
      <c r="C230" s="336" t="s">
        <v>7619</v>
      </c>
      <c r="D230" s="337">
        <v>205.66</v>
      </c>
      <c r="E230" s="335" t="s">
        <v>7559</v>
      </c>
      <c r="F230" s="341"/>
    </row>
    <row r="231" spans="1:6">
      <c r="A231" s="334">
        <v>40515</v>
      </c>
      <c r="B231" s="335" t="s">
        <v>7733</v>
      </c>
      <c r="C231" s="336" t="s">
        <v>7619</v>
      </c>
      <c r="D231" s="337">
        <v>313.39999999999998</v>
      </c>
      <c r="E231" s="335" t="s">
        <v>7559</v>
      </c>
      <c r="F231" s="341"/>
    </row>
    <row r="232" spans="1:6">
      <c r="A232" s="334">
        <v>40516</v>
      </c>
      <c r="B232" s="335" t="s">
        <v>7734</v>
      </c>
      <c r="C232" s="336" t="s">
        <v>7619</v>
      </c>
      <c r="D232" s="337">
        <v>442.02</v>
      </c>
      <c r="E232" s="335" t="s">
        <v>7559</v>
      </c>
      <c r="F232" s="341"/>
    </row>
    <row r="233" spans="1:6">
      <c r="A233" s="334">
        <v>40517</v>
      </c>
      <c r="B233" s="335" t="s">
        <v>7735</v>
      </c>
      <c r="C233" s="336" t="s">
        <v>7619</v>
      </c>
      <c r="D233" s="337">
        <v>588.64</v>
      </c>
      <c r="E233" s="335" t="s">
        <v>7559</v>
      </c>
      <c r="F233" s="341"/>
    </row>
    <row r="234" spans="1:6">
      <c r="A234" s="334">
        <v>40518</v>
      </c>
      <c r="B234" s="335" t="s">
        <v>7736</v>
      </c>
      <c r="C234" s="336" t="s">
        <v>7619</v>
      </c>
      <c r="D234" s="337">
        <v>836.28</v>
      </c>
      <c r="E234" s="335" t="s">
        <v>7559</v>
      </c>
      <c r="F234" s="341"/>
    </row>
    <row r="235" spans="1:6">
      <c r="A235" s="334">
        <v>40524</v>
      </c>
      <c r="B235" s="335" t="s">
        <v>7737</v>
      </c>
      <c r="C235" s="336" t="s">
        <v>7619</v>
      </c>
      <c r="D235" s="337">
        <v>479.51</v>
      </c>
      <c r="E235" s="335" t="s">
        <v>7559</v>
      </c>
      <c r="F235" s="341"/>
    </row>
    <row r="236" spans="1:6">
      <c r="A236" s="334">
        <v>40525</v>
      </c>
      <c r="B236" s="335" t="s">
        <v>7738</v>
      </c>
      <c r="C236" s="336" t="s">
        <v>7619</v>
      </c>
      <c r="D236" s="337">
        <v>762.48</v>
      </c>
      <c r="E236" s="335" t="s">
        <v>7559</v>
      </c>
      <c r="F236" s="341"/>
    </row>
    <row r="237" spans="1:6">
      <c r="A237" s="334">
        <v>40526</v>
      </c>
      <c r="B237" s="335" t="s">
        <v>7739</v>
      </c>
      <c r="C237" s="336" t="s">
        <v>7619</v>
      </c>
      <c r="D237" s="346">
        <v>1104.04</v>
      </c>
      <c r="E237" s="335" t="s">
        <v>7559</v>
      </c>
      <c r="F237" s="341"/>
    </row>
    <row r="238" spans="1:6">
      <c r="A238" s="334">
        <v>40527</v>
      </c>
      <c r="B238" s="335" t="s">
        <v>7740</v>
      </c>
      <c r="C238" s="336" t="s">
        <v>7619</v>
      </c>
      <c r="D238" s="346">
        <v>1499.57</v>
      </c>
      <c r="E238" s="335" t="s">
        <v>7559</v>
      </c>
      <c r="F238" s="341"/>
    </row>
    <row r="239" spans="1:6">
      <c r="A239" s="334">
        <v>40528</v>
      </c>
      <c r="B239" s="335" t="s">
        <v>7741</v>
      </c>
      <c r="C239" s="336" t="s">
        <v>7619</v>
      </c>
      <c r="D239" s="346">
        <v>2178.89</v>
      </c>
      <c r="E239" s="335" t="s">
        <v>7559</v>
      </c>
      <c r="F239" s="341"/>
    </row>
    <row r="240" spans="1:6">
      <c r="A240" s="334">
        <v>41177</v>
      </c>
      <c r="B240" s="335" t="s">
        <v>7742</v>
      </c>
      <c r="C240" s="336" t="s">
        <v>7619</v>
      </c>
      <c r="D240" s="337">
        <v>65.400000000000006</v>
      </c>
      <c r="E240" s="335" t="s">
        <v>7559</v>
      </c>
      <c r="F240" s="341"/>
    </row>
    <row r="241" spans="1:6">
      <c r="A241" s="334">
        <v>100391</v>
      </c>
      <c r="B241" s="335" t="s">
        <v>7743</v>
      </c>
      <c r="C241" s="336" t="s">
        <v>7619</v>
      </c>
      <c r="D241" s="337">
        <v>72.989999999999995</v>
      </c>
      <c r="E241" s="335" t="s">
        <v>7559</v>
      </c>
      <c r="F241" s="341"/>
    </row>
    <row r="242" spans="1:6">
      <c r="A242" s="334">
        <v>41172</v>
      </c>
      <c r="B242" s="335" t="s">
        <v>7744</v>
      </c>
      <c r="C242" s="336" t="s">
        <v>7619</v>
      </c>
      <c r="D242" s="337">
        <v>109.11</v>
      </c>
      <c r="E242" s="335" t="s">
        <v>7559</v>
      </c>
      <c r="F242" s="341"/>
    </row>
    <row r="243" spans="1:6">
      <c r="A243" s="334">
        <v>40620</v>
      </c>
      <c r="B243" s="335" t="s">
        <v>7745</v>
      </c>
      <c r="C243" s="336" t="s">
        <v>7516</v>
      </c>
      <c r="D243" s="346">
        <v>22935.3</v>
      </c>
      <c r="E243" s="338"/>
      <c r="F243" s="341"/>
    </row>
    <row r="244" spans="1:6">
      <c r="A244" s="334">
        <v>40626</v>
      </c>
      <c r="B244" s="335" t="s">
        <v>7746</v>
      </c>
      <c r="C244" s="336" t="s">
        <v>7516</v>
      </c>
      <c r="D244" s="346">
        <v>22240.26</v>
      </c>
      <c r="E244" s="338"/>
      <c r="F244" s="341"/>
    </row>
    <row r="245" spans="1:6">
      <c r="A245" s="334">
        <v>40621</v>
      </c>
      <c r="B245" s="335" t="s">
        <v>7747</v>
      </c>
      <c r="C245" s="336" t="s">
        <v>7516</v>
      </c>
      <c r="D245" s="346">
        <v>35245.71</v>
      </c>
      <c r="E245" s="338"/>
      <c r="F245" s="341"/>
    </row>
    <row r="246" spans="1:6">
      <c r="A246" s="334">
        <v>40622</v>
      </c>
      <c r="B246" s="335" t="s">
        <v>7748</v>
      </c>
      <c r="C246" s="336" t="s">
        <v>7516</v>
      </c>
      <c r="D246" s="346">
        <v>55877.03</v>
      </c>
      <c r="E246" s="338"/>
      <c r="F246" s="341"/>
    </row>
    <row r="247" spans="1:6">
      <c r="A247" s="334">
        <v>40627</v>
      </c>
      <c r="B247" s="335" t="s">
        <v>7749</v>
      </c>
      <c r="C247" s="336" t="s">
        <v>7516</v>
      </c>
      <c r="D247" s="346">
        <v>41139.050000000003</v>
      </c>
      <c r="E247" s="338"/>
      <c r="F247" s="341"/>
    </row>
    <row r="248" spans="1:6">
      <c r="A248" s="334">
        <v>40623</v>
      </c>
      <c r="B248" s="335" t="s">
        <v>7750</v>
      </c>
      <c r="C248" s="336" t="s">
        <v>7516</v>
      </c>
      <c r="D248" s="346">
        <v>49076.02</v>
      </c>
      <c r="E248" s="338"/>
      <c r="F248" s="341"/>
    </row>
    <row r="249" spans="1:6">
      <c r="A249" s="334">
        <v>40624</v>
      </c>
      <c r="B249" s="335" t="s">
        <v>7751</v>
      </c>
      <c r="C249" s="336" t="s">
        <v>7516</v>
      </c>
      <c r="D249" s="346">
        <v>63355.42</v>
      </c>
      <c r="E249" s="338"/>
      <c r="F249" s="341"/>
    </row>
    <row r="250" spans="1:6">
      <c r="A250" s="334">
        <v>40625</v>
      </c>
      <c r="B250" s="335" t="s">
        <v>7752</v>
      </c>
      <c r="C250" s="336" t="s">
        <v>7516</v>
      </c>
      <c r="D250" s="346">
        <v>70564.179999999993</v>
      </c>
      <c r="E250" s="338"/>
      <c r="F250" s="341"/>
    </row>
    <row r="251" spans="1:6">
      <c r="A251" s="334">
        <v>40613</v>
      </c>
      <c r="B251" s="335" t="s">
        <v>7753</v>
      </c>
      <c r="C251" s="336" t="s">
        <v>7516</v>
      </c>
      <c r="D251" s="346">
        <v>19733.3</v>
      </c>
      <c r="E251" s="338"/>
      <c r="F251" s="341"/>
    </row>
    <row r="252" spans="1:6">
      <c r="A252" s="334">
        <v>40614</v>
      </c>
      <c r="B252" s="335" t="s">
        <v>7754</v>
      </c>
      <c r="C252" s="336" t="s">
        <v>7516</v>
      </c>
      <c r="D252" s="346">
        <v>30639.82</v>
      </c>
      <c r="E252" s="338"/>
      <c r="F252" s="341"/>
    </row>
    <row r="253" spans="1:6">
      <c r="A253" s="334">
        <v>40615</v>
      </c>
      <c r="B253" s="335" t="s">
        <v>7755</v>
      </c>
      <c r="C253" s="336" t="s">
        <v>7516</v>
      </c>
      <c r="D253" s="346">
        <v>46837.91</v>
      </c>
      <c r="E253" s="338"/>
      <c r="F253" s="341"/>
    </row>
    <row r="254" spans="1:6">
      <c r="A254" s="334">
        <v>40616</v>
      </c>
      <c r="B254" s="335" t="s">
        <v>7756</v>
      </c>
      <c r="C254" s="336" t="s">
        <v>7516</v>
      </c>
      <c r="D254" s="346">
        <v>40318.03</v>
      </c>
      <c r="E254" s="338"/>
      <c r="F254" s="341"/>
    </row>
    <row r="255" spans="1:6">
      <c r="A255" s="334">
        <v>40617</v>
      </c>
      <c r="B255" s="335" t="s">
        <v>7757</v>
      </c>
      <c r="C255" s="336" t="s">
        <v>7516</v>
      </c>
      <c r="D255" s="346">
        <v>52392.09</v>
      </c>
      <c r="E255" s="338"/>
      <c r="F255" s="341"/>
    </row>
    <row r="256" spans="1:6">
      <c r="A256" s="334">
        <v>40618</v>
      </c>
      <c r="B256" s="335" t="s">
        <v>7758</v>
      </c>
      <c r="C256" s="336" t="s">
        <v>7516</v>
      </c>
      <c r="D256" s="346">
        <v>58123.65</v>
      </c>
      <c r="E256" s="338"/>
      <c r="F256" s="341"/>
    </row>
    <row r="257" spans="1:6">
      <c r="A257" s="334">
        <v>40629</v>
      </c>
      <c r="B257" s="335" t="s">
        <v>7759</v>
      </c>
      <c r="C257" s="336" t="s">
        <v>7516</v>
      </c>
      <c r="D257" s="346">
        <v>28400.57</v>
      </c>
      <c r="E257" s="338"/>
      <c r="F257" s="341"/>
    </row>
    <row r="258" spans="1:6">
      <c r="A258" s="334">
        <v>40630</v>
      </c>
      <c r="B258" s="335" t="s">
        <v>7760</v>
      </c>
      <c r="C258" s="336" t="s">
        <v>7516</v>
      </c>
      <c r="D258" s="346">
        <v>43155.35</v>
      </c>
      <c r="E258" s="338"/>
      <c r="F258" s="341"/>
    </row>
    <row r="259" spans="1:6">
      <c r="A259" s="334">
        <v>40631</v>
      </c>
      <c r="B259" s="335" t="s">
        <v>7761</v>
      </c>
      <c r="C259" s="336" t="s">
        <v>7516</v>
      </c>
      <c r="D259" s="346">
        <v>66278.789999999994</v>
      </c>
      <c r="E259" s="338"/>
      <c r="F259" s="341"/>
    </row>
    <row r="260" spans="1:6">
      <c r="A260" s="334">
        <v>40632</v>
      </c>
      <c r="B260" s="335" t="s">
        <v>7762</v>
      </c>
      <c r="C260" s="336" t="s">
        <v>7516</v>
      </c>
      <c r="D260" s="346">
        <v>60701.79</v>
      </c>
      <c r="E260" s="338"/>
      <c r="F260" s="341"/>
    </row>
    <row r="261" spans="1:6">
      <c r="A261" s="334">
        <v>40633</v>
      </c>
      <c r="B261" s="335" t="s">
        <v>7763</v>
      </c>
      <c r="C261" s="336" t="s">
        <v>7516</v>
      </c>
      <c r="D261" s="346">
        <v>75722.42</v>
      </c>
      <c r="E261" s="338"/>
    </row>
    <row r="262" spans="1:6">
      <c r="A262" s="334">
        <v>40634</v>
      </c>
      <c r="B262" s="335" t="s">
        <v>7764</v>
      </c>
      <c r="C262" s="336" t="s">
        <v>7516</v>
      </c>
      <c r="D262" s="346">
        <v>85302.71</v>
      </c>
      <c r="E262" s="338"/>
    </row>
    <row r="263" spans="1:6">
      <c r="A263" s="334">
        <v>40535</v>
      </c>
      <c r="B263" s="335" t="s">
        <v>7765</v>
      </c>
      <c r="C263" s="336" t="s">
        <v>7516</v>
      </c>
      <c r="D263" s="346">
        <v>1763.24</v>
      </c>
      <c r="E263" s="335" t="s">
        <v>7559</v>
      </c>
    </row>
    <row r="264" spans="1:6">
      <c r="A264" s="334">
        <v>40536</v>
      </c>
      <c r="B264" s="335" t="s">
        <v>7766</v>
      </c>
      <c r="C264" s="336" t="s">
        <v>7516</v>
      </c>
      <c r="D264" s="346">
        <v>2917.92</v>
      </c>
      <c r="E264" s="335" t="s">
        <v>7559</v>
      </c>
    </row>
    <row r="265" spans="1:6">
      <c r="A265" s="334">
        <v>40537</v>
      </c>
      <c r="B265" s="335" t="s">
        <v>7767</v>
      </c>
      <c r="C265" s="336" t="s">
        <v>7516</v>
      </c>
      <c r="D265" s="346">
        <v>5426.16</v>
      </c>
      <c r="E265" s="335" t="s">
        <v>7559</v>
      </c>
    </row>
    <row r="266" spans="1:6">
      <c r="A266" s="334">
        <v>40538</v>
      </c>
      <c r="B266" s="335" t="s">
        <v>7768</v>
      </c>
      <c r="C266" s="336" t="s">
        <v>7516</v>
      </c>
      <c r="D266" s="346">
        <v>7820.39</v>
      </c>
      <c r="E266" s="335" t="s">
        <v>7559</v>
      </c>
    </row>
    <row r="267" spans="1:6">
      <c r="A267" s="334">
        <v>40539</v>
      </c>
      <c r="B267" s="335" t="s">
        <v>7769</v>
      </c>
      <c r="C267" s="336" t="s">
        <v>7516</v>
      </c>
      <c r="D267" s="346">
        <v>13708.09</v>
      </c>
      <c r="E267" s="335" t="s">
        <v>7559</v>
      </c>
    </row>
    <row r="268" spans="1:6">
      <c r="A268" s="334">
        <v>40529</v>
      </c>
      <c r="B268" s="335" t="s">
        <v>7770</v>
      </c>
      <c r="C268" s="336" t="s">
        <v>7516</v>
      </c>
      <c r="D268" s="337">
        <v>509.53</v>
      </c>
      <c r="E268" s="335" t="s">
        <v>7559</v>
      </c>
    </row>
    <row r="269" spans="1:6">
      <c r="A269" s="334">
        <v>40530</v>
      </c>
      <c r="B269" s="335" t="s">
        <v>7771</v>
      </c>
      <c r="C269" s="336" t="s">
        <v>7516</v>
      </c>
      <c r="D269" s="346">
        <v>1539.65</v>
      </c>
      <c r="E269" s="335" t="s">
        <v>7559</v>
      </c>
    </row>
    <row r="270" spans="1:6">
      <c r="A270" s="334">
        <v>40531</v>
      </c>
      <c r="B270" s="335" t="s">
        <v>7772</v>
      </c>
      <c r="C270" s="336" t="s">
        <v>7516</v>
      </c>
      <c r="D270" s="346">
        <v>2547.0700000000002</v>
      </c>
      <c r="E270" s="335" t="s">
        <v>7559</v>
      </c>
    </row>
    <row r="271" spans="1:6">
      <c r="A271" s="334">
        <v>40532</v>
      </c>
      <c r="B271" s="335" t="s">
        <v>7773</v>
      </c>
      <c r="C271" s="336" t="s">
        <v>7516</v>
      </c>
      <c r="D271" s="346">
        <v>3902.11</v>
      </c>
      <c r="E271" s="335" t="s">
        <v>7559</v>
      </c>
    </row>
    <row r="272" spans="1:6">
      <c r="A272" s="334">
        <v>40533</v>
      </c>
      <c r="B272" s="335" t="s">
        <v>7774</v>
      </c>
      <c r="C272" s="336" t="s">
        <v>7516</v>
      </c>
      <c r="D272" s="346">
        <v>5607.98</v>
      </c>
      <c r="E272" s="335" t="s">
        <v>7559</v>
      </c>
    </row>
    <row r="273" spans="1:5">
      <c r="A273" s="334">
        <v>40534</v>
      </c>
      <c r="B273" s="335" t="s">
        <v>7775</v>
      </c>
      <c r="C273" s="336" t="s">
        <v>7516</v>
      </c>
      <c r="D273" s="346">
        <v>10074.99</v>
      </c>
      <c r="E273" s="335" t="s">
        <v>7559</v>
      </c>
    </row>
    <row r="274" spans="1:5">
      <c r="A274" s="334">
        <v>40540</v>
      </c>
      <c r="B274" s="335" t="s">
        <v>7776</v>
      </c>
      <c r="C274" s="336" t="s">
        <v>7516</v>
      </c>
      <c r="D274" s="346">
        <v>2197.31</v>
      </c>
      <c r="E274" s="335" t="s">
        <v>7559</v>
      </c>
    </row>
    <row r="275" spans="1:5">
      <c r="A275" s="334">
        <v>40541</v>
      </c>
      <c r="B275" s="335" t="s">
        <v>7777</v>
      </c>
      <c r="C275" s="336" t="s">
        <v>7516</v>
      </c>
      <c r="D275" s="346">
        <v>3577.32</v>
      </c>
      <c r="E275" s="335" t="s">
        <v>7559</v>
      </c>
    </row>
    <row r="276" spans="1:5">
      <c r="A276" s="334">
        <v>40542</v>
      </c>
      <c r="B276" s="335" t="s">
        <v>7778</v>
      </c>
      <c r="C276" s="336" t="s">
        <v>7516</v>
      </c>
      <c r="D276" s="346">
        <v>6950.19</v>
      </c>
      <c r="E276" s="335" t="s">
        <v>7559</v>
      </c>
    </row>
    <row r="277" spans="1:5">
      <c r="A277" s="334">
        <v>40543</v>
      </c>
      <c r="B277" s="335" t="s">
        <v>7779</v>
      </c>
      <c r="C277" s="336" t="s">
        <v>7516</v>
      </c>
      <c r="D277" s="346">
        <v>10031.65</v>
      </c>
      <c r="E277" s="335" t="s">
        <v>7559</v>
      </c>
    </row>
    <row r="278" spans="1:5">
      <c r="A278" s="334">
        <v>40544</v>
      </c>
      <c r="B278" s="335" t="s">
        <v>7780</v>
      </c>
      <c r="C278" s="336" t="s">
        <v>7516</v>
      </c>
      <c r="D278" s="346">
        <v>17408.77</v>
      </c>
      <c r="E278" s="335" t="s">
        <v>7559</v>
      </c>
    </row>
    <row r="279" spans="1:5">
      <c r="A279" s="334">
        <v>40565</v>
      </c>
      <c r="B279" s="335" t="s">
        <v>7781</v>
      </c>
      <c r="C279" s="336" t="s">
        <v>7516</v>
      </c>
      <c r="D279" s="346">
        <v>4291.4399999999996</v>
      </c>
      <c r="E279" s="338"/>
    </row>
    <row r="280" spans="1:5">
      <c r="A280" s="334">
        <v>40656</v>
      </c>
      <c r="B280" s="335" t="s">
        <v>7782</v>
      </c>
      <c r="C280" s="336" t="s">
        <v>7516</v>
      </c>
      <c r="D280" s="337">
        <v>323.25</v>
      </c>
      <c r="E280" s="335" t="s">
        <v>7559</v>
      </c>
    </row>
    <row r="281" spans="1:5" ht="18">
      <c r="A281" s="334">
        <v>41102</v>
      </c>
      <c r="B281" s="339" t="s">
        <v>7783</v>
      </c>
      <c r="C281" s="336" t="s">
        <v>7619</v>
      </c>
      <c r="D281" s="346">
        <v>5169.78</v>
      </c>
      <c r="E281" s="335" t="s">
        <v>7559</v>
      </c>
    </row>
    <row r="282" spans="1:5" ht="18">
      <c r="A282" s="334">
        <v>41103</v>
      </c>
      <c r="B282" s="339" t="s">
        <v>7784</v>
      </c>
      <c r="C282" s="336" t="s">
        <v>7619</v>
      </c>
      <c r="D282" s="346">
        <v>6282.68</v>
      </c>
      <c r="E282" s="335" t="s">
        <v>7559</v>
      </c>
    </row>
    <row r="283" spans="1:5" ht="18">
      <c r="A283" s="334">
        <v>41104</v>
      </c>
      <c r="B283" s="339" t="s">
        <v>7785</v>
      </c>
      <c r="C283" s="336" t="s">
        <v>7619</v>
      </c>
      <c r="D283" s="346">
        <v>8143.99</v>
      </c>
      <c r="E283" s="335" t="s">
        <v>7559</v>
      </c>
    </row>
    <row r="284" spans="1:5" ht="18">
      <c r="A284" s="334">
        <v>41155</v>
      </c>
      <c r="B284" s="339" t="s">
        <v>7786</v>
      </c>
      <c r="C284" s="336" t="s">
        <v>7619</v>
      </c>
      <c r="D284" s="346">
        <v>9486.77</v>
      </c>
      <c r="E284" s="335" t="s">
        <v>7559</v>
      </c>
    </row>
    <row r="285" spans="1:5" ht="18">
      <c r="A285" s="334">
        <v>40635</v>
      </c>
      <c r="B285" s="339" t="s">
        <v>7787</v>
      </c>
      <c r="C285" s="336" t="s">
        <v>7619</v>
      </c>
      <c r="D285" s="346">
        <v>23433.34</v>
      </c>
      <c r="E285" s="335" t="s">
        <v>7559</v>
      </c>
    </row>
    <row r="286" spans="1:5" ht="18">
      <c r="A286" s="334">
        <v>42230</v>
      </c>
      <c r="B286" s="339" t="s">
        <v>7788</v>
      </c>
      <c r="C286" s="336" t="s">
        <v>7619</v>
      </c>
      <c r="D286" s="346">
        <v>19642.59</v>
      </c>
      <c r="E286" s="335" t="s">
        <v>7559</v>
      </c>
    </row>
    <row r="287" spans="1:5">
      <c r="A287" s="334">
        <v>40658</v>
      </c>
      <c r="B287" s="335" t="s">
        <v>7789</v>
      </c>
      <c r="C287" s="336" t="s">
        <v>7499</v>
      </c>
      <c r="D287" s="337">
        <v>7.15</v>
      </c>
      <c r="E287" s="338"/>
    </row>
    <row r="288" spans="1:5">
      <c r="A288" s="334">
        <v>41161</v>
      </c>
      <c r="B288" s="335" t="s">
        <v>7790</v>
      </c>
      <c r="C288" s="336" t="s">
        <v>7516</v>
      </c>
      <c r="D288" s="346">
        <v>6314.92</v>
      </c>
      <c r="E288" s="338"/>
    </row>
    <row r="289" spans="1:5">
      <c r="A289" s="334">
        <v>40563</v>
      </c>
      <c r="B289" s="335" t="s">
        <v>7791</v>
      </c>
      <c r="C289" s="336" t="s">
        <v>7516</v>
      </c>
      <c r="D289" s="346">
        <v>6078.24</v>
      </c>
      <c r="E289" s="338"/>
    </row>
    <row r="290" spans="1:5">
      <c r="A290" s="334">
        <v>40564</v>
      </c>
      <c r="B290" s="335" t="s">
        <v>7792</v>
      </c>
      <c r="C290" s="336" t="s">
        <v>7516</v>
      </c>
      <c r="D290" s="346">
        <v>7463.91</v>
      </c>
      <c r="E290" s="338"/>
    </row>
    <row r="291" spans="1:5">
      <c r="A291" s="334">
        <v>41333</v>
      </c>
      <c r="B291" s="335" t="s">
        <v>7793</v>
      </c>
      <c r="C291" s="336" t="s">
        <v>7516</v>
      </c>
      <c r="D291" s="346">
        <v>3012.52</v>
      </c>
      <c r="E291" s="335" t="s">
        <v>7559</v>
      </c>
    </row>
    <row r="292" spans="1:5">
      <c r="A292" s="334">
        <v>40545</v>
      </c>
      <c r="B292" s="335" t="s">
        <v>7794</v>
      </c>
      <c r="C292" s="336" t="s">
        <v>7516</v>
      </c>
      <c r="D292" s="346">
        <v>2870.98</v>
      </c>
      <c r="E292" s="335" t="s">
        <v>7559</v>
      </c>
    </row>
    <row r="293" spans="1:5">
      <c r="A293" s="334">
        <v>40546</v>
      </c>
      <c r="B293" s="335" t="s">
        <v>7795</v>
      </c>
      <c r="C293" s="336" t="s">
        <v>7516</v>
      </c>
      <c r="D293" s="346">
        <v>4426.3</v>
      </c>
      <c r="E293" s="335" t="s">
        <v>7559</v>
      </c>
    </row>
    <row r="294" spans="1:5">
      <c r="A294" s="334">
        <v>40547</v>
      </c>
      <c r="B294" s="335" t="s">
        <v>7796</v>
      </c>
      <c r="C294" s="336" t="s">
        <v>7516</v>
      </c>
      <c r="D294" s="346">
        <v>5505</v>
      </c>
      <c r="E294" s="335" t="s">
        <v>7559</v>
      </c>
    </row>
    <row r="295" spans="1:5">
      <c r="A295" s="334">
        <v>40548</v>
      </c>
      <c r="B295" s="335" t="s">
        <v>7797</v>
      </c>
      <c r="C295" s="336" t="s">
        <v>7516</v>
      </c>
      <c r="D295" s="346">
        <v>6533.29</v>
      </c>
      <c r="E295" s="335" t="s">
        <v>7559</v>
      </c>
    </row>
    <row r="296" spans="1:5">
      <c r="A296" s="334">
        <v>40549</v>
      </c>
      <c r="B296" s="335" t="s">
        <v>7798</v>
      </c>
      <c r="C296" s="336" t="s">
        <v>7516</v>
      </c>
      <c r="D296" s="346">
        <v>1878.91</v>
      </c>
      <c r="E296" s="338"/>
    </row>
    <row r="297" spans="1:5">
      <c r="A297" s="334">
        <v>40550</v>
      </c>
      <c r="B297" s="335" t="s">
        <v>7799</v>
      </c>
      <c r="C297" s="336" t="s">
        <v>7516</v>
      </c>
      <c r="D297" s="346">
        <v>2370.71</v>
      </c>
      <c r="E297" s="338"/>
    </row>
    <row r="298" spans="1:5">
      <c r="A298" s="334">
        <v>40551</v>
      </c>
      <c r="B298" s="335" t="s">
        <v>7800</v>
      </c>
      <c r="C298" s="336" t="s">
        <v>7516</v>
      </c>
      <c r="D298" s="346">
        <v>2978.68</v>
      </c>
      <c r="E298" s="338"/>
    </row>
    <row r="299" spans="1:5">
      <c r="A299" s="334">
        <v>40552</v>
      </c>
      <c r="B299" s="335" t="s">
        <v>7801</v>
      </c>
      <c r="C299" s="336" t="s">
        <v>7516</v>
      </c>
      <c r="D299" s="346">
        <v>4750.26</v>
      </c>
      <c r="E299" s="338"/>
    </row>
    <row r="300" spans="1:5">
      <c r="A300" s="334">
        <v>41320</v>
      </c>
      <c r="B300" s="335" t="s">
        <v>7802</v>
      </c>
      <c r="C300" s="336" t="s">
        <v>7516</v>
      </c>
      <c r="D300" s="346">
        <v>11242.65</v>
      </c>
      <c r="E300" s="335" t="s">
        <v>7559</v>
      </c>
    </row>
    <row r="301" spans="1:5">
      <c r="A301" s="334">
        <v>41184</v>
      </c>
      <c r="B301" s="335" t="s">
        <v>7803</v>
      </c>
      <c r="C301" s="336" t="s">
        <v>7619</v>
      </c>
      <c r="D301" s="346">
        <v>1912.13</v>
      </c>
      <c r="E301" s="338"/>
    </row>
    <row r="302" spans="1:5">
      <c r="A302" s="334">
        <v>41338</v>
      </c>
      <c r="B302" s="335" t="s">
        <v>7804</v>
      </c>
      <c r="C302" s="336" t="s">
        <v>7516</v>
      </c>
      <c r="D302" s="337">
        <v>873.56</v>
      </c>
      <c r="E302" s="338"/>
    </row>
    <row r="303" spans="1:5">
      <c r="A303" s="334">
        <v>40561</v>
      </c>
      <c r="B303" s="335" t="s">
        <v>7805</v>
      </c>
      <c r="C303" s="336" t="s">
        <v>7516</v>
      </c>
      <c r="D303" s="337">
        <v>758.49</v>
      </c>
      <c r="E303" s="335" t="s">
        <v>7559</v>
      </c>
    </row>
    <row r="304" spans="1:5">
      <c r="A304" s="334">
        <v>40672</v>
      </c>
      <c r="B304" s="335" t="s">
        <v>7806</v>
      </c>
      <c r="C304" s="336" t="s">
        <v>7619</v>
      </c>
      <c r="D304" s="337">
        <v>914.56</v>
      </c>
      <c r="E304" s="335" t="s">
        <v>7559</v>
      </c>
    </row>
    <row r="305" spans="1:5">
      <c r="A305" s="334">
        <v>40703</v>
      </c>
      <c r="B305" s="335" t="s">
        <v>7807</v>
      </c>
      <c r="C305" s="336" t="s">
        <v>7619</v>
      </c>
      <c r="D305" s="337">
        <v>272.41000000000003</v>
      </c>
      <c r="E305" s="338"/>
    </row>
    <row r="306" spans="1:5">
      <c r="A306" s="334">
        <v>40671</v>
      </c>
      <c r="B306" s="335" t="s">
        <v>7808</v>
      </c>
      <c r="C306" s="336" t="s">
        <v>7619</v>
      </c>
      <c r="D306" s="337">
        <v>339.08</v>
      </c>
      <c r="E306" s="338"/>
    </row>
    <row r="307" spans="1:5">
      <c r="A307" s="334">
        <v>41016</v>
      </c>
      <c r="B307" s="335" t="s">
        <v>7809</v>
      </c>
      <c r="C307" s="336" t="s">
        <v>7619</v>
      </c>
      <c r="D307" s="337">
        <v>251.17</v>
      </c>
      <c r="E307" s="335" t="s">
        <v>7559</v>
      </c>
    </row>
    <row r="308" spans="1:5">
      <c r="A308" s="334">
        <v>40952</v>
      </c>
      <c r="B308" s="335" t="s">
        <v>7810</v>
      </c>
      <c r="C308" s="336" t="s">
        <v>7499</v>
      </c>
      <c r="D308" s="337">
        <v>64.84</v>
      </c>
      <c r="E308" s="338"/>
    </row>
    <row r="309" spans="1:5">
      <c r="A309" s="334">
        <v>40953</v>
      </c>
      <c r="B309" s="335" t="s">
        <v>7811</v>
      </c>
      <c r="C309" s="336" t="s">
        <v>7619</v>
      </c>
      <c r="D309" s="337">
        <v>142.05000000000001</v>
      </c>
      <c r="E309" s="335" t="s">
        <v>7559</v>
      </c>
    </row>
    <row r="310" spans="1:5" ht="18">
      <c r="A310" s="334">
        <v>40708</v>
      </c>
      <c r="B310" s="339" t="s">
        <v>7812</v>
      </c>
      <c r="C310" s="336" t="s">
        <v>7499</v>
      </c>
      <c r="D310" s="337">
        <v>139</v>
      </c>
      <c r="E310" s="340"/>
    </row>
    <row r="311" spans="1:5">
      <c r="A311" s="334">
        <v>40377</v>
      </c>
      <c r="B311" s="335" t="s">
        <v>7813</v>
      </c>
      <c r="C311" s="336" t="s">
        <v>7499</v>
      </c>
      <c r="D311" s="337">
        <v>7.07</v>
      </c>
      <c r="E311" s="338"/>
    </row>
    <row r="312" spans="1:5">
      <c r="A312" s="334">
        <v>40378</v>
      </c>
      <c r="B312" s="335" t="s">
        <v>7814</v>
      </c>
      <c r="C312" s="336" t="s">
        <v>7499</v>
      </c>
      <c r="D312" s="337">
        <v>11.77</v>
      </c>
      <c r="E312" s="338"/>
    </row>
    <row r="313" spans="1:5">
      <c r="A313" s="334">
        <v>41389</v>
      </c>
      <c r="B313" s="335" t="s">
        <v>7815</v>
      </c>
      <c r="C313" s="336" t="s">
        <v>7501</v>
      </c>
      <c r="D313" s="337">
        <v>8.1300000000000008</v>
      </c>
      <c r="E313" s="338"/>
    </row>
    <row r="314" spans="1:5" ht="18">
      <c r="A314" s="334">
        <v>40715</v>
      </c>
      <c r="B314" s="339" t="s">
        <v>7816</v>
      </c>
      <c r="C314" s="336" t="s">
        <v>7501</v>
      </c>
      <c r="D314" s="337">
        <v>104.31</v>
      </c>
      <c r="E314" s="335" t="s">
        <v>7559</v>
      </c>
    </row>
    <row r="315" spans="1:5" ht="18">
      <c r="A315" s="334">
        <v>40716</v>
      </c>
      <c r="B315" s="339" t="s">
        <v>7817</v>
      </c>
      <c r="C315" s="336" t="s">
        <v>7501</v>
      </c>
      <c r="D315" s="337">
        <v>168.07</v>
      </c>
      <c r="E315" s="335" t="s">
        <v>7559</v>
      </c>
    </row>
    <row r="316" spans="1:5" ht="18">
      <c r="A316" s="334">
        <v>40717</v>
      </c>
      <c r="B316" s="339" t="s">
        <v>7818</v>
      </c>
      <c r="C316" s="336" t="s">
        <v>7501</v>
      </c>
      <c r="D316" s="337">
        <v>163.47</v>
      </c>
      <c r="E316" s="335" t="s">
        <v>7559</v>
      </c>
    </row>
    <row r="317" spans="1:5" ht="18">
      <c r="A317" s="334">
        <v>40718</v>
      </c>
      <c r="B317" s="339" t="s">
        <v>7819</v>
      </c>
      <c r="C317" s="336" t="s">
        <v>7501</v>
      </c>
      <c r="D317" s="337">
        <v>147.68</v>
      </c>
      <c r="E317" s="335" t="s">
        <v>7559</v>
      </c>
    </row>
    <row r="318" spans="1:5">
      <c r="A318" s="334">
        <v>40652</v>
      </c>
      <c r="B318" s="335" t="s">
        <v>7820</v>
      </c>
      <c r="C318" s="336" t="s">
        <v>7619</v>
      </c>
      <c r="D318" s="337">
        <v>615.74</v>
      </c>
      <c r="E318" s="335" t="s">
        <v>7559</v>
      </c>
    </row>
    <row r="319" spans="1:5" ht="18">
      <c r="A319" s="334">
        <v>41090</v>
      </c>
      <c r="B319" s="339" t="s">
        <v>7821</v>
      </c>
      <c r="C319" s="336" t="s">
        <v>7501</v>
      </c>
      <c r="D319" s="346">
        <v>1794.79</v>
      </c>
      <c r="E319" s="340"/>
    </row>
    <row r="320" spans="1:5">
      <c r="A320" s="334">
        <v>40350</v>
      </c>
      <c r="B320" s="335" t="s">
        <v>7822</v>
      </c>
      <c r="C320" s="336" t="s">
        <v>7501</v>
      </c>
      <c r="D320" s="337">
        <v>544.23</v>
      </c>
      <c r="E320" s="335" t="s">
        <v>7559</v>
      </c>
    </row>
    <row r="321" spans="1:5">
      <c r="A321" s="334">
        <v>40351</v>
      </c>
      <c r="B321" s="335" t="s">
        <v>7823</v>
      </c>
      <c r="C321" s="336" t="s">
        <v>7501</v>
      </c>
      <c r="D321" s="337">
        <v>580.20000000000005</v>
      </c>
      <c r="E321" s="335" t="s">
        <v>7559</v>
      </c>
    </row>
    <row r="322" spans="1:5">
      <c r="A322" s="334">
        <v>40353</v>
      </c>
      <c r="B322" s="335" t="s">
        <v>7824</v>
      </c>
      <c r="C322" s="336" t="s">
        <v>7501</v>
      </c>
      <c r="D322" s="337">
        <v>598.36</v>
      </c>
      <c r="E322" s="335" t="s">
        <v>7559</v>
      </c>
    </row>
    <row r="323" spans="1:5">
      <c r="A323" s="334">
        <v>40349</v>
      </c>
      <c r="B323" s="335" t="s">
        <v>7825</v>
      </c>
      <c r="C323" s="336" t="s">
        <v>7501</v>
      </c>
      <c r="D323" s="337">
        <v>604.16</v>
      </c>
      <c r="E323" s="335" t="s">
        <v>7559</v>
      </c>
    </row>
    <row r="324" spans="1:5">
      <c r="A324" s="334">
        <v>40358</v>
      </c>
      <c r="B324" s="335" t="s">
        <v>7826</v>
      </c>
      <c r="C324" s="336" t="s">
        <v>7501</v>
      </c>
      <c r="D324" s="337">
        <v>753.7</v>
      </c>
      <c r="E324" s="335" t="s">
        <v>7559</v>
      </c>
    </row>
    <row r="325" spans="1:5">
      <c r="A325" s="334">
        <v>40361</v>
      </c>
      <c r="B325" s="335" t="s">
        <v>7827</v>
      </c>
      <c r="C325" s="336" t="s">
        <v>7501</v>
      </c>
      <c r="D325" s="337">
        <v>786.73</v>
      </c>
      <c r="E325" s="335" t="s">
        <v>7559</v>
      </c>
    </row>
    <row r="326" spans="1:5">
      <c r="A326" s="334">
        <v>40360</v>
      </c>
      <c r="B326" s="335" t="s">
        <v>7828</v>
      </c>
      <c r="C326" s="336" t="s">
        <v>7501</v>
      </c>
      <c r="D326" s="337">
        <v>779.64</v>
      </c>
      <c r="E326" s="335" t="s">
        <v>7559</v>
      </c>
    </row>
    <row r="327" spans="1:5">
      <c r="A327" s="334">
        <v>40363</v>
      </c>
      <c r="B327" s="335" t="s">
        <v>7829</v>
      </c>
      <c r="C327" s="336" t="s">
        <v>7501</v>
      </c>
      <c r="D327" s="337">
        <v>815.13</v>
      </c>
      <c r="E327" s="335" t="s">
        <v>7559</v>
      </c>
    </row>
    <row r="328" spans="1:5" ht="18">
      <c r="A328" s="334">
        <v>40362</v>
      </c>
      <c r="B328" s="339" t="s">
        <v>7830</v>
      </c>
      <c r="C328" s="336" t="s">
        <v>7501</v>
      </c>
      <c r="D328" s="337">
        <v>807.2</v>
      </c>
      <c r="E328" s="335" t="s">
        <v>7559</v>
      </c>
    </row>
    <row r="329" spans="1:5">
      <c r="A329" s="334">
        <v>40368</v>
      </c>
      <c r="B329" s="335" t="s">
        <v>7831</v>
      </c>
      <c r="C329" s="336" t="s">
        <v>7501</v>
      </c>
      <c r="D329" s="346">
        <v>1002.72</v>
      </c>
      <c r="E329" s="335" t="s">
        <v>7559</v>
      </c>
    </row>
    <row r="330" spans="1:5">
      <c r="A330" s="334">
        <v>40365</v>
      </c>
      <c r="B330" s="335" t="s">
        <v>7832</v>
      </c>
      <c r="C330" s="336" t="s">
        <v>7501</v>
      </c>
      <c r="D330" s="337">
        <v>841.36</v>
      </c>
      <c r="E330" s="335" t="s">
        <v>7559</v>
      </c>
    </row>
    <row r="331" spans="1:5">
      <c r="A331" s="334">
        <v>40364</v>
      </c>
      <c r="B331" s="335" t="s">
        <v>7833</v>
      </c>
      <c r="C331" s="336" t="s">
        <v>7501</v>
      </c>
      <c r="D331" s="337">
        <v>832.63</v>
      </c>
      <c r="E331" s="335" t="s">
        <v>7559</v>
      </c>
    </row>
    <row r="332" spans="1:5">
      <c r="A332" s="334">
        <v>40369</v>
      </c>
      <c r="B332" s="335" t="s">
        <v>7834</v>
      </c>
      <c r="C332" s="336" t="s">
        <v>7501</v>
      </c>
      <c r="D332" s="346">
        <v>1044.97</v>
      </c>
      <c r="E332" s="335" t="s">
        <v>7559</v>
      </c>
    </row>
    <row r="333" spans="1:5">
      <c r="A333" s="334">
        <v>40371</v>
      </c>
      <c r="B333" s="335" t="s">
        <v>7835</v>
      </c>
      <c r="C333" s="336" t="s">
        <v>7501</v>
      </c>
      <c r="D333" s="346">
        <v>1848.82</v>
      </c>
      <c r="E333" s="335" t="s">
        <v>7559</v>
      </c>
    </row>
    <row r="334" spans="1:5" ht="18">
      <c r="A334" s="334">
        <v>40467</v>
      </c>
      <c r="B334" s="339" t="s">
        <v>7836</v>
      </c>
      <c r="C334" s="336" t="s">
        <v>7619</v>
      </c>
      <c r="D334" s="337">
        <v>547.62</v>
      </c>
      <c r="E334" s="335" t="s">
        <v>7559</v>
      </c>
    </row>
    <row r="335" spans="1:5" ht="18">
      <c r="A335" s="334">
        <v>40468</v>
      </c>
      <c r="B335" s="339" t="s">
        <v>7837</v>
      </c>
      <c r="C335" s="336" t="s">
        <v>7619</v>
      </c>
      <c r="D335" s="337">
        <v>547.62</v>
      </c>
      <c r="E335" s="335" t="s">
        <v>7559</v>
      </c>
    </row>
    <row r="336" spans="1:5" ht="18">
      <c r="A336" s="334">
        <v>40469</v>
      </c>
      <c r="B336" s="339" t="s">
        <v>7838</v>
      </c>
      <c r="C336" s="336" t="s">
        <v>7619</v>
      </c>
      <c r="D336" s="337">
        <v>557.71</v>
      </c>
      <c r="E336" s="335" t="s">
        <v>7559</v>
      </c>
    </row>
    <row r="337" spans="1:5" ht="18">
      <c r="A337" s="334">
        <v>40470</v>
      </c>
      <c r="B337" s="339" t="s">
        <v>7839</v>
      </c>
      <c r="C337" s="336" t="s">
        <v>7619</v>
      </c>
      <c r="D337" s="337">
        <v>557.71</v>
      </c>
      <c r="E337" s="335" t="s">
        <v>7559</v>
      </c>
    </row>
    <row r="338" spans="1:5" ht="18">
      <c r="A338" s="334">
        <v>40471</v>
      </c>
      <c r="B338" s="339" t="s">
        <v>7840</v>
      </c>
      <c r="C338" s="336" t="s">
        <v>7619</v>
      </c>
      <c r="D338" s="346">
        <v>1078.81</v>
      </c>
      <c r="E338" s="335" t="s">
        <v>7559</v>
      </c>
    </row>
    <row r="339" spans="1:5" ht="18">
      <c r="A339" s="334">
        <v>40472</v>
      </c>
      <c r="B339" s="339" t="s">
        <v>7841</v>
      </c>
      <c r="C339" s="336" t="s">
        <v>7619</v>
      </c>
      <c r="D339" s="346">
        <v>1078.81</v>
      </c>
      <c r="E339" s="335" t="s">
        <v>7559</v>
      </c>
    </row>
    <row r="340" spans="1:5" ht="18">
      <c r="A340" s="334">
        <v>40473</v>
      </c>
      <c r="B340" s="339" t="s">
        <v>7842</v>
      </c>
      <c r="C340" s="336" t="s">
        <v>7619</v>
      </c>
      <c r="D340" s="346">
        <v>1103.23</v>
      </c>
      <c r="E340" s="335" t="s">
        <v>7559</v>
      </c>
    </row>
    <row r="341" spans="1:5" ht="18">
      <c r="A341" s="334">
        <v>40474</v>
      </c>
      <c r="B341" s="339" t="s">
        <v>7843</v>
      </c>
      <c r="C341" s="336" t="s">
        <v>7619</v>
      </c>
      <c r="D341" s="346">
        <v>1103.23</v>
      </c>
      <c r="E341" s="335" t="s">
        <v>7559</v>
      </c>
    </row>
    <row r="342" spans="1:5" ht="18">
      <c r="A342" s="334">
        <v>40475</v>
      </c>
      <c r="B342" s="339" t="s">
        <v>7844</v>
      </c>
      <c r="C342" s="336" t="s">
        <v>7619</v>
      </c>
      <c r="D342" s="346">
        <v>1364.78</v>
      </c>
      <c r="E342" s="335" t="s">
        <v>7559</v>
      </c>
    </row>
    <row r="343" spans="1:5" ht="18">
      <c r="A343" s="334">
        <v>40476</v>
      </c>
      <c r="B343" s="339" t="s">
        <v>7845</v>
      </c>
      <c r="C343" s="336" t="s">
        <v>7619</v>
      </c>
      <c r="D343" s="346">
        <v>1364.78</v>
      </c>
      <c r="E343" s="335" t="s">
        <v>7559</v>
      </c>
    </row>
    <row r="344" spans="1:5" ht="18">
      <c r="A344" s="334">
        <v>40477</v>
      </c>
      <c r="B344" s="339" t="s">
        <v>7846</v>
      </c>
      <c r="C344" s="336" t="s">
        <v>7619</v>
      </c>
      <c r="D344" s="346">
        <v>1541.3</v>
      </c>
      <c r="E344" s="335" t="s">
        <v>7559</v>
      </c>
    </row>
    <row r="345" spans="1:5" ht="18">
      <c r="A345" s="334">
        <v>40478</v>
      </c>
      <c r="B345" s="339" t="s">
        <v>7847</v>
      </c>
      <c r="C345" s="336" t="s">
        <v>7619</v>
      </c>
      <c r="D345" s="346">
        <v>1541.3</v>
      </c>
      <c r="E345" s="335" t="s">
        <v>7559</v>
      </c>
    </row>
    <row r="346" spans="1:5" ht="18">
      <c r="A346" s="334">
        <v>40479</v>
      </c>
      <c r="B346" s="339" t="s">
        <v>7848</v>
      </c>
      <c r="C346" s="336" t="s">
        <v>7619</v>
      </c>
      <c r="D346" s="346">
        <v>1807.77</v>
      </c>
      <c r="E346" s="335" t="s">
        <v>7559</v>
      </c>
    </row>
    <row r="347" spans="1:5" ht="18">
      <c r="A347" s="334">
        <v>40480</v>
      </c>
      <c r="B347" s="339" t="s">
        <v>7849</v>
      </c>
      <c r="C347" s="336" t="s">
        <v>7619</v>
      </c>
      <c r="D347" s="346">
        <v>2018.61</v>
      </c>
      <c r="E347" s="335" t="s">
        <v>7559</v>
      </c>
    </row>
    <row r="348" spans="1:5" ht="18">
      <c r="A348" s="334">
        <v>40481</v>
      </c>
      <c r="B348" s="339" t="s">
        <v>7850</v>
      </c>
      <c r="C348" s="336" t="s">
        <v>7619</v>
      </c>
      <c r="D348" s="346">
        <v>2018.61</v>
      </c>
      <c r="E348" s="335" t="s">
        <v>7559</v>
      </c>
    </row>
    <row r="349" spans="1:5" ht="18">
      <c r="A349" s="334">
        <v>40482</v>
      </c>
      <c r="B349" s="339" t="s">
        <v>7851</v>
      </c>
      <c r="C349" s="336" t="s">
        <v>7619</v>
      </c>
      <c r="D349" s="346">
        <v>2244.2600000000002</v>
      </c>
      <c r="E349" s="335" t="s">
        <v>7559</v>
      </c>
    </row>
    <row r="350" spans="1:5" ht="18">
      <c r="A350" s="334">
        <v>40483</v>
      </c>
      <c r="B350" s="339" t="s">
        <v>7852</v>
      </c>
      <c r="C350" s="336" t="s">
        <v>7619</v>
      </c>
      <c r="D350" s="346">
        <v>2171.25</v>
      </c>
      <c r="E350" s="335" t="s">
        <v>7559</v>
      </c>
    </row>
    <row r="351" spans="1:5" ht="18">
      <c r="A351" s="334">
        <v>40484</v>
      </c>
      <c r="B351" s="339" t="s">
        <v>7853</v>
      </c>
      <c r="C351" s="336" t="s">
        <v>7619</v>
      </c>
      <c r="D351" s="346">
        <v>2654.32</v>
      </c>
      <c r="E351" s="335" t="s">
        <v>7559</v>
      </c>
    </row>
    <row r="352" spans="1:5" ht="18">
      <c r="A352" s="334">
        <v>40485</v>
      </c>
      <c r="B352" s="339" t="s">
        <v>7854</v>
      </c>
      <c r="C352" s="336" t="s">
        <v>7619</v>
      </c>
      <c r="D352" s="346">
        <v>2866.38</v>
      </c>
      <c r="E352" s="335" t="s">
        <v>7559</v>
      </c>
    </row>
    <row r="353" spans="1:5" ht="18">
      <c r="A353" s="334">
        <v>40486</v>
      </c>
      <c r="B353" s="339" t="s">
        <v>7855</v>
      </c>
      <c r="C353" s="336" t="s">
        <v>7619</v>
      </c>
      <c r="D353" s="346">
        <v>2866.38</v>
      </c>
      <c r="E353" s="335" t="s">
        <v>7559</v>
      </c>
    </row>
    <row r="354" spans="1:5" ht="18">
      <c r="A354" s="334">
        <v>40487</v>
      </c>
      <c r="B354" s="339" t="s">
        <v>7856</v>
      </c>
      <c r="C354" s="336" t="s">
        <v>7619</v>
      </c>
      <c r="D354" s="346">
        <v>2982.8</v>
      </c>
      <c r="E354" s="335" t="s">
        <v>7559</v>
      </c>
    </row>
    <row r="355" spans="1:5" ht="18">
      <c r="A355" s="334">
        <v>40488</v>
      </c>
      <c r="B355" s="339" t="s">
        <v>7857</v>
      </c>
      <c r="C355" s="336" t="s">
        <v>7619</v>
      </c>
      <c r="D355" s="346">
        <v>2982.8</v>
      </c>
      <c r="E355" s="335" t="s">
        <v>7559</v>
      </c>
    </row>
    <row r="356" spans="1:5" ht="18">
      <c r="A356" s="334">
        <v>40489</v>
      </c>
      <c r="B356" s="339" t="s">
        <v>7858</v>
      </c>
      <c r="C356" s="336" t="s">
        <v>7619</v>
      </c>
      <c r="D356" s="346">
        <v>3614.44</v>
      </c>
      <c r="E356" s="335" t="s">
        <v>7559</v>
      </c>
    </row>
    <row r="357" spans="1:5">
      <c r="A357" s="334">
        <v>40417</v>
      </c>
      <c r="B357" s="335" t="s">
        <v>7859</v>
      </c>
      <c r="C357" s="336" t="s">
        <v>7619</v>
      </c>
      <c r="D357" s="337">
        <v>129.80000000000001</v>
      </c>
      <c r="E357" s="335" t="s">
        <v>7559</v>
      </c>
    </row>
    <row r="358" spans="1:5">
      <c r="A358" s="334">
        <v>40418</v>
      </c>
      <c r="B358" s="335" t="s">
        <v>7860</v>
      </c>
      <c r="C358" s="336" t="s">
        <v>7619</v>
      </c>
      <c r="D358" s="337">
        <v>139.38</v>
      </c>
      <c r="E358" s="335" t="s">
        <v>7559</v>
      </c>
    </row>
    <row r="359" spans="1:5">
      <c r="A359" s="334">
        <v>40419</v>
      </c>
      <c r="B359" s="335" t="s">
        <v>7861</v>
      </c>
      <c r="C359" s="336" t="s">
        <v>7619</v>
      </c>
      <c r="D359" s="337">
        <v>167.06</v>
      </c>
      <c r="E359" s="335" t="s">
        <v>7559</v>
      </c>
    </row>
    <row r="360" spans="1:5">
      <c r="A360" s="334">
        <v>40420</v>
      </c>
      <c r="B360" s="335" t="s">
        <v>7862</v>
      </c>
      <c r="C360" s="336" t="s">
        <v>7619</v>
      </c>
      <c r="D360" s="337">
        <v>178.94</v>
      </c>
      <c r="E360" s="335" t="s">
        <v>7559</v>
      </c>
    </row>
    <row r="361" spans="1:5">
      <c r="A361" s="334">
        <v>40422</v>
      </c>
      <c r="B361" s="335" t="s">
        <v>7863</v>
      </c>
      <c r="C361" s="336" t="s">
        <v>7619</v>
      </c>
      <c r="D361" s="337">
        <v>233.71</v>
      </c>
      <c r="E361" s="335" t="s">
        <v>7559</v>
      </c>
    </row>
    <row r="362" spans="1:5">
      <c r="A362" s="334">
        <v>40423</v>
      </c>
      <c r="B362" s="335" t="s">
        <v>7864</v>
      </c>
      <c r="C362" s="336" t="s">
        <v>7619</v>
      </c>
      <c r="D362" s="337">
        <v>235.1</v>
      </c>
      <c r="E362" s="335" t="s">
        <v>7559</v>
      </c>
    </row>
    <row r="363" spans="1:5">
      <c r="A363" s="334">
        <v>40426</v>
      </c>
      <c r="B363" s="335" t="s">
        <v>7865</v>
      </c>
      <c r="C363" s="336" t="s">
        <v>7619</v>
      </c>
      <c r="D363" s="337">
        <v>372.56</v>
      </c>
      <c r="E363" s="335" t="s">
        <v>7559</v>
      </c>
    </row>
    <row r="364" spans="1:5">
      <c r="A364" s="334">
        <v>40427</v>
      </c>
      <c r="B364" s="335" t="s">
        <v>7866</v>
      </c>
      <c r="C364" s="336" t="s">
        <v>7619</v>
      </c>
      <c r="D364" s="337">
        <v>383.91</v>
      </c>
      <c r="E364" s="335" t="s">
        <v>7559</v>
      </c>
    </row>
    <row r="365" spans="1:5" ht="18">
      <c r="A365" s="334">
        <v>40421</v>
      </c>
      <c r="B365" s="339" t="s">
        <v>7867</v>
      </c>
      <c r="C365" s="336" t="s">
        <v>7619</v>
      </c>
      <c r="D365" s="337">
        <v>221.43</v>
      </c>
      <c r="E365" s="335" t="s">
        <v>7559</v>
      </c>
    </row>
    <row r="366" spans="1:5" ht="18">
      <c r="A366" s="334">
        <v>40424</v>
      </c>
      <c r="B366" s="339" t="s">
        <v>7868</v>
      </c>
      <c r="C366" s="336" t="s">
        <v>7619</v>
      </c>
      <c r="D366" s="337">
        <v>275.06</v>
      </c>
      <c r="E366" s="335" t="s">
        <v>7559</v>
      </c>
    </row>
    <row r="367" spans="1:5" ht="18">
      <c r="A367" s="334">
        <v>40425</v>
      </c>
      <c r="B367" s="339" t="s">
        <v>7869</v>
      </c>
      <c r="C367" s="336" t="s">
        <v>7619</v>
      </c>
      <c r="D367" s="337">
        <v>285.18</v>
      </c>
      <c r="E367" s="335" t="s">
        <v>7559</v>
      </c>
    </row>
    <row r="368" spans="1:5" ht="18">
      <c r="A368" s="334">
        <v>40428</v>
      </c>
      <c r="B368" s="339" t="s">
        <v>7870</v>
      </c>
      <c r="C368" s="336" t="s">
        <v>7619</v>
      </c>
      <c r="D368" s="337">
        <v>425.4</v>
      </c>
      <c r="E368" s="335" t="s">
        <v>7559</v>
      </c>
    </row>
    <row r="369" spans="1:5" ht="18">
      <c r="A369" s="334">
        <v>40429</v>
      </c>
      <c r="B369" s="339" t="s">
        <v>7871</v>
      </c>
      <c r="C369" s="336" t="s">
        <v>7619</v>
      </c>
      <c r="D369" s="337">
        <v>425.4</v>
      </c>
      <c r="E369" s="335" t="s">
        <v>7559</v>
      </c>
    </row>
    <row r="370" spans="1:5" ht="18">
      <c r="A370" s="334">
        <v>40430</v>
      </c>
      <c r="B370" s="339" t="s">
        <v>7872</v>
      </c>
      <c r="C370" s="336" t="s">
        <v>7619</v>
      </c>
      <c r="D370" s="337">
        <v>430.44</v>
      </c>
      <c r="E370" s="335" t="s">
        <v>7559</v>
      </c>
    </row>
    <row r="371" spans="1:5" ht="18">
      <c r="A371" s="334">
        <v>40431</v>
      </c>
      <c r="B371" s="339" t="s">
        <v>7873</v>
      </c>
      <c r="C371" s="336" t="s">
        <v>7619</v>
      </c>
      <c r="D371" s="337">
        <v>430.44</v>
      </c>
      <c r="E371" s="335" t="s">
        <v>7559</v>
      </c>
    </row>
    <row r="372" spans="1:5" ht="18">
      <c r="A372" s="334">
        <v>40432</v>
      </c>
      <c r="B372" s="339" t="s">
        <v>7874</v>
      </c>
      <c r="C372" s="336" t="s">
        <v>7619</v>
      </c>
      <c r="D372" s="337">
        <v>809.16</v>
      </c>
      <c r="E372" s="335" t="s">
        <v>7559</v>
      </c>
    </row>
    <row r="373" spans="1:5" ht="18">
      <c r="A373" s="334">
        <v>40433</v>
      </c>
      <c r="B373" s="339" t="s">
        <v>7875</v>
      </c>
      <c r="C373" s="336" t="s">
        <v>7619</v>
      </c>
      <c r="D373" s="337">
        <v>809.16</v>
      </c>
      <c r="E373" s="335" t="s">
        <v>7559</v>
      </c>
    </row>
    <row r="374" spans="1:5" ht="18">
      <c r="A374" s="334">
        <v>40434</v>
      </c>
      <c r="B374" s="339" t="s">
        <v>7876</v>
      </c>
      <c r="C374" s="336" t="s">
        <v>7619</v>
      </c>
      <c r="D374" s="337">
        <v>821.37</v>
      </c>
      <c r="E374" s="335" t="s">
        <v>7559</v>
      </c>
    </row>
    <row r="375" spans="1:5" ht="18">
      <c r="A375" s="334">
        <v>40435</v>
      </c>
      <c r="B375" s="339" t="s">
        <v>7877</v>
      </c>
      <c r="C375" s="336" t="s">
        <v>7619</v>
      </c>
      <c r="D375" s="337">
        <v>821.37</v>
      </c>
      <c r="E375" s="335" t="s">
        <v>7559</v>
      </c>
    </row>
    <row r="376" spans="1:5" ht="18">
      <c r="A376" s="334">
        <v>40436</v>
      </c>
      <c r="B376" s="339" t="s">
        <v>7878</v>
      </c>
      <c r="C376" s="336" t="s">
        <v>7619</v>
      </c>
      <c r="D376" s="346">
        <v>1083.45</v>
      </c>
      <c r="E376" s="335" t="s">
        <v>7559</v>
      </c>
    </row>
    <row r="377" spans="1:5" ht="18">
      <c r="A377" s="334">
        <v>40437</v>
      </c>
      <c r="B377" s="339" t="s">
        <v>7879</v>
      </c>
      <c r="C377" s="336" t="s">
        <v>7619</v>
      </c>
      <c r="D377" s="346">
        <v>1083.45</v>
      </c>
      <c r="E377" s="335" t="s">
        <v>7559</v>
      </c>
    </row>
    <row r="378" spans="1:5" ht="18">
      <c r="A378" s="334">
        <v>40438</v>
      </c>
      <c r="B378" s="339" t="s">
        <v>7880</v>
      </c>
      <c r="C378" s="336" t="s">
        <v>7619</v>
      </c>
      <c r="D378" s="346">
        <v>1171.71</v>
      </c>
      <c r="E378" s="335" t="s">
        <v>7559</v>
      </c>
    </row>
    <row r="379" spans="1:5" ht="18">
      <c r="A379" s="334">
        <v>40439</v>
      </c>
      <c r="B379" s="339" t="s">
        <v>7881</v>
      </c>
      <c r="C379" s="336" t="s">
        <v>7619</v>
      </c>
      <c r="D379" s="346">
        <v>1171.71</v>
      </c>
      <c r="E379" s="335" t="s">
        <v>7559</v>
      </c>
    </row>
    <row r="380" spans="1:5" ht="18">
      <c r="A380" s="334">
        <v>40440</v>
      </c>
      <c r="B380" s="339" t="s">
        <v>7882</v>
      </c>
      <c r="C380" s="336" t="s">
        <v>7619</v>
      </c>
      <c r="D380" s="346">
        <v>1537.59</v>
      </c>
      <c r="E380" s="335" t="s">
        <v>7559</v>
      </c>
    </row>
    <row r="381" spans="1:5" ht="18">
      <c r="A381" s="334">
        <v>40441</v>
      </c>
      <c r="B381" s="339" t="s">
        <v>7883</v>
      </c>
      <c r="C381" s="336" t="s">
        <v>7619</v>
      </c>
      <c r="D381" s="346">
        <v>1537.59</v>
      </c>
      <c r="E381" s="335" t="s">
        <v>7559</v>
      </c>
    </row>
    <row r="382" spans="1:5" ht="18">
      <c r="A382" s="334">
        <v>40442</v>
      </c>
      <c r="B382" s="339" t="s">
        <v>7884</v>
      </c>
      <c r="C382" s="336" t="s">
        <v>7619</v>
      </c>
      <c r="D382" s="346">
        <v>1650.41</v>
      </c>
      <c r="E382" s="335" t="s">
        <v>7559</v>
      </c>
    </row>
    <row r="383" spans="1:5" ht="18">
      <c r="A383" s="334">
        <v>40443</v>
      </c>
      <c r="B383" s="339" t="s">
        <v>7885</v>
      </c>
      <c r="C383" s="336" t="s">
        <v>7619</v>
      </c>
      <c r="D383" s="346">
        <v>1613.91</v>
      </c>
      <c r="E383" s="335" t="s">
        <v>7559</v>
      </c>
    </row>
    <row r="384" spans="1:5" ht="18">
      <c r="A384" s="334">
        <v>40444</v>
      </c>
      <c r="B384" s="339" t="s">
        <v>7886</v>
      </c>
      <c r="C384" s="336" t="s">
        <v>7619</v>
      </c>
      <c r="D384" s="337">
        <v>275.87</v>
      </c>
      <c r="E384" s="335" t="s">
        <v>7559</v>
      </c>
    </row>
    <row r="385" spans="1:5" ht="18">
      <c r="A385" s="334">
        <v>40445</v>
      </c>
      <c r="B385" s="339" t="s">
        <v>7887</v>
      </c>
      <c r="C385" s="336" t="s">
        <v>7619</v>
      </c>
      <c r="D385" s="337">
        <v>275.87</v>
      </c>
      <c r="E385" s="335" t="s">
        <v>7559</v>
      </c>
    </row>
    <row r="386" spans="1:5" ht="18">
      <c r="A386" s="334">
        <v>40446</v>
      </c>
      <c r="B386" s="339" t="s">
        <v>7888</v>
      </c>
      <c r="C386" s="336" t="s">
        <v>7619</v>
      </c>
      <c r="D386" s="337">
        <v>280.92</v>
      </c>
      <c r="E386" s="335" t="s">
        <v>7559</v>
      </c>
    </row>
    <row r="387" spans="1:5" ht="18">
      <c r="A387" s="334">
        <v>40447</v>
      </c>
      <c r="B387" s="339" t="s">
        <v>7889</v>
      </c>
      <c r="C387" s="336" t="s">
        <v>7619</v>
      </c>
      <c r="D387" s="337">
        <v>280.92</v>
      </c>
      <c r="E387" s="335" t="s">
        <v>7559</v>
      </c>
    </row>
    <row r="388" spans="1:5" ht="18">
      <c r="A388" s="334">
        <v>40448</v>
      </c>
      <c r="B388" s="339" t="s">
        <v>7890</v>
      </c>
      <c r="C388" s="336" t="s">
        <v>7619</v>
      </c>
      <c r="D388" s="337">
        <v>596.97</v>
      </c>
      <c r="E388" s="335" t="s">
        <v>7559</v>
      </c>
    </row>
    <row r="389" spans="1:5" ht="18">
      <c r="A389" s="334">
        <v>40449</v>
      </c>
      <c r="B389" s="339" t="s">
        <v>7891</v>
      </c>
      <c r="C389" s="336" t="s">
        <v>7619</v>
      </c>
      <c r="D389" s="337">
        <v>596.97</v>
      </c>
      <c r="E389" s="335" t="s">
        <v>7559</v>
      </c>
    </row>
    <row r="390" spans="1:5" ht="18">
      <c r="A390" s="334">
        <v>40450</v>
      </c>
      <c r="B390" s="339" t="s">
        <v>7892</v>
      </c>
      <c r="C390" s="336" t="s">
        <v>7619</v>
      </c>
      <c r="D390" s="337">
        <v>609.17999999999995</v>
      </c>
      <c r="E390" s="335" t="s">
        <v>7559</v>
      </c>
    </row>
    <row r="391" spans="1:5" ht="18">
      <c r="A391" s="334">
        <v>40451</v>
      </c>
      <c r="B391" s="339" t="s">
        <v>7893</v>
      </c>
      <c r="C391" s="336" t="s">
        <v>7619</v>
      </c>
      <c r="D391" s="337">
        <v>609.17999999999995</v>
      </c>
      <c r="E391" s="335" t="s">
        <v>7559</v>
      </c>
    </row>
    <row r="392" spans="1:5" ht="18">
      <c r="A392" s="334">
        <v>40452</v>
      </c>
      <c r="B392" s="339" t="s">
        <v>7894</v>
      </c>
      <c r="C392" s="336" t="s">
        <v>7619</v>
      </c>
      <c r="D392" s="337">
        <v>738.83</v>
      </c>
      <c r="E392" s="335" t="s">
        <v>7559</v>
      </c>
    </row>
    <row r="393" spans="1:5" ht="18">
      <c r="A393" s="334">
        <v>40453</v>
      </c>
      <c r="B393" s="339" t="s">
        <v>7895</v>
      </c>
      <c r="C393" s="336" t="s">
        <v>7619</v>
      </c>
      <c r="D393" s="337">
        <v>738.83</v>
      </c>
      <c r="E393" s="335" t="s">
        <v>7559</v>
      </c>
    </row>
    <row r="394" spans="1:5" ht="18">
      <c r="A394" s="334">
        <v>40454</v>
      </c>
      <c r="B394" s="339" t="s">
        <v>7896</v>
      </c>
      <c r="C394" s="336" t="s">
        <v>7619</v>
      </c>
      <c r="D394" s="337">
        <v>827.09</v>
      </c>
      <c r="E394" s="335" t="s">
        <v>7559</v>
      </c>
    </row>
    <row r="395" spans="1:5" ht="18">
      <c r="A395" s="334">
        <v>40455</v>
      </c>
      <c r="B395" s="339" t="s">
        <v>7897</v>
      </c>
      <c r="C395" s="336" t="s">
        <v>7619</v>
      </c>
      <c r="D395" s="337">
        <v>827.09</v>
      </c>
      <c r="E395" s="335" t="s">
        <v>7559</v>
      </c>
    </row>
    <row r="396" spans="1:5" ht="18">
      <c r="A396" s="334">
        <v>40456</v>
      </c>
      <c r="B396" s="339" t="s">
        <v>7898</v>
      </c>
      <c r="C396" s="336" t="s">
        <v>7619</v>
      </c>
      <c r="D396" s="337">
        <v>960.32</v>
      </c>
      <c r="E396" s="335" t="s">
        <v>7559</v>
      </c>
    </row>
    <row r="397" spans="1:5" ht="18">
      <c r="A397" s="334">
        <v>40457</v>
      </c>
      <c r="B397" s="339" t="s">
        <v>7899</v>
      </c>
      <c r="C397" s="336" t="s">
        <v>7619</v>
      </c>
      <c r="D397" s="346">
        <v>1069.8900000000001</v>
      </c>
      <c r="E397" s="335" t="s">
        <v>7559</v>
      </c>
    </row>
    <row r="398" spans="1:5" ht="18">
      <c r="A398" s="334">
        <v>40458</v>
      </c>
      <c r="B398" s="339" t="s">
        <v>7900</v>
      </c>
      <c r="C398" s="336" t="s">
        <v>7619</v>
      </c>
      <c r="D398" s="346">
        <v>1069.8900000000001</v>
      </c>
      <c r="E398" s="335" t="s">
        <v>7559</v>
      </c>
    </row>
    <row r="399" spans="1:5" ht="18">
      <c r="A399" s="334">
        <v>40459</v>
      </c>
      <c r="B399" s="339" t="s">
        <v>7901</v>
      </c>
      <c r="C399" s="336" t="s">
        <v>7619</v>
      </c>
      <c r="D399" s="346">
        <v>1182.72</v>
      </c>
      <c r="E399" s="335" t="s">
        <v>7559</v>
      </c>
    </row>
    <row r="400" spans="1:5" ht="18">
      <c r="A400" s="334">
        <v>40460</v>
      </c>
      <c r="B400" s="339" t="s">
        <v>7902</v>
      </c>
      <c r="C400" s="336" t="s">
        <v>7619</v>
      </c>
      <c r="D400" s="346">
        <v>1146.22</v>
      </c>
      <c r="E400" s="335" t="s">
        <v>7559</v>
      </c>
    </row>
    <row r="401" spans="1:5" ht="18">
      <c r="A401" s="334">
        <v>40461</v>
      </c>
      <c r="B401" s="339" t="s">
        <v>7903</v>
      </c>
      <c r="C401" s="336" t="s">
        <v>7619</v>
      </c>
      <c r="D401" s="346">
        <v>1387.75</v>
      </c>
      <c r="E401" s="335" t="s">
        <v>7559</v>
      </c>
    </row>
    <row r="402" spans="1:5" ht="18">
      <c r="A402" s="334">
        <v>40462</v>
      </c>
      <c r="B402" s="339" t="s">
        <v>7904</v>
      </c>
      <c r="C402" s="336" t="s">
        <v>7619</v>
      </c>
      <c r="D402" s="346">
        <v>1489.63</v>
      </c>
      <c r="E402" s="335" t="s">
        <v>7559</v>
      </c>
    </row>
    <row r="403" spans="1:5" ht="18">
      <c r="A403" s="334">
        <v>40463</v>
      </c>
      <c r="B403" s="339" t="s">
        <v>7905</v>
      </c>
      <c r="C403" s="336" t="s">
        <v>7619</v>
      </c>
      <c r="D403" s="346">
        <v>1489.63</v>
      </c>
      <c r="E403" s="335" t="s">
        <v>7559</v>
      </c>
    </row>
    <row r="404" spans="1:5" ht="18">
      <c r="A404" s="334">
        <v>40464</v>
      </c>
      <c r="B404" s="339" t="s">
        <v>7906</v>
      </c>
      <c r="C404" s="336" t="s">
        <v>7619</v>
      </c>
      <c r="D404" s="346">
        <v>1547.83</v>
      </c>
      <c r="E404" s="335" t="s">
        <v>7559</v>
      </c>
    </row>
    <row r="405" spans="1:5" ht="18">
      <c r="A405" s="334">
        <v>40465</v>
      </c>
      <c r="B405" s="339" t="s">
        <v>7907</v>
      </c>
      <c r="C405" s="336" t="s">
        <v>7619</v>
      </c>
      <c r="D405" s="346">
        <v>1547.83</v>
      </c>
      <c r="E405" s="335" t="s">
        <v>7559</v>
      </c>
    </row>
    <row r="406" spans="1:5" ht="18">
      <c r="A406" s="334">
        <v>40466</v>
      </c>
      <c r="B406" s="339" t="s">
        <v>7908</v>
      </c>
      <c r="C406" s="336" t="s">
        <v>7619</v>
      </c>
      <c r="D406" s="346">
        <v>1863.66</v>
      </c>
      <c r="E406" s="335" t="s">
        <v>7559</v>
      </c>
    </row>
    <row r="407" spans="1:5" ht="18">
      <c r="A407" s="334">
        <v>40490</v>
      </c>
      <c r="B407" s="339" t="s">
        <v>7909</v>
      </c>
      <c r="C407" s="336" t="s">
        <v>7619</v>
      </c>
      <c r="D407" s="337">
        <v>823.53</v>
      </c>
      <c r="E407" s="335" t="s">
        <v>7559</v>
      </c>
    </row>
    <row r="408" spans="1:5" ht="18">
      <c r="A408" s="334">
        <v>40491</v>
      </c>
      <c r="B408" s="339" t="s">
        <v>7910</v>
      </c>
      <c r="C408" s="336" t="s">
        <v>7619</v>
      </c>
      <c r="D408" s="337">
        <v>823.53</v>
      </c>
      <c r="E408" s="335" t="s">
        <v>7559</v>
      </c>
    </row>
    <row r="409" spans="1:5" ht="18">
      <c r="A409" s="334">
        <v>40492</v>
      </c>
      <c r="B409" s="339" t="s">
        <v>7911</v>
      </c>
      <c r="C409" s="336" t="s">
        <v>7619</v>
      </c>
      <c r="D409" s="337">
        <v>838.66</v>
      </c>
      <c r="E409" s="335" t="s">
        <v>7559</v>
      </c>
    </row>
    <row r="410" spans="1:5" ht="18">
      <c r="A410" s="334">
        <v>40493</v>
      </c>
      <c r="B410" s="339" t="s">
        <v>7912</v>
      </c>
      <c r="C410" s="336" t="s">
        <v>7619</v>
      </c>
      <c r="D410" s="337">
        <v>838.66</v>
      </c>
      <c r="E410" s="335" t="s">
        <v>7559</v>
      </c>
    </row>
    <row r="411" spans="1:5" ht="18">
      <c r="A411" s="334">
        <v>40494</v>
      </c>
      <c r="B411" s="339" t="s">
        <v>7913</v>
      </c>
      <c r="C411" s="336" t="s">
        <v>7619</v>
      </c>
      <c r="D411" s="346">
        <v>1565.21</v>
      </c>
      <c r="E411" s="335" t="s">
        <v>7559</v>
      </c>
    </row>
    <row r="412" spans="1:5" ht="18">
      <c r="A412" s="334">
        <v>40495</v>
      </c>
      <c r="B412" s="339" t="s">
        <v>7914</v>
      </c>
      <c r="C412" s="336" t="s">
        <v>7619</v>
      </c>
      <c r="D412" s="346">
        <v>1565.21</v>
      </c>
      <c r="E412" s="335" t="s">
        <v>7559</v>
      </c>
    </row>
    <row r="413" spans="1:5" ht="18">
      <c r="A413" s="334">
        <v>40496</v>
      </c>
      <c r="B413" s="339" t="s">
        <v>7915</v>
      </c>
      <c r="C413" s="336" t="s">
        <v>7619</v>
      </c>
      <c r="D413" s="346">
        <v>1601.84</v>
      </c>
      <c r="E413" s="335" t="s">
        <v>7559</v>
      </c>
    </row>
    <row r="414" spans="1:5" ht="18">
      <c r="A414" s="334">
        <v>40497</v>
      </c>
      <c r="B414" s="339" t="s">
        <v>7916</v>
      </c>
      <c r="C414" s="336" t="s">
        <v>7619</v>
      </c>
      <c r="D414" s="346">
        <v>1601.84</v>
      </c>
      <c r="E414" s="335" t="s">
        <v>7559</v>
      </c>
    </row>
    <row r="415" spans="1:5" ht="18">
      <c r="A415" s="334">
        <v>40498</v>
      </c>
      <c r="B415" s="339" t="s">
        <v>7917</v>
      </c>
      <c r="C415" s="336" t="s">
        <v>7619</v>
      </c>
      <c r="D415" s="346">
        <v>1990.75</v>
      </c>
      <c r="E415" s="335" t="s">
        <v>7559</v>
      </c>
    </row>
    <row r="416" spans="1:5" ht="18">
      <c r="A416" s="334">
        <v>40499</v>
      </c>
      <c r="B416" s="339" t="s">
        <v>7918</v>
      </c>
      <c r="C416" s="336" t="s">
        <v>7619</v>
      </c>
      <c r="D416" s="346">
        <v>1990.75</v>
      </c>
      <c r="E416" s="335" t="s">
        <v>7559</v>
      </c>
    </row>
    <row r="417" spans="1:5" ht="18">
      <c r="A417" s="334">
        <v>40500</v>
      </c>
      <c r="B417" s="339" t="s">
        <v>7919</v>
      </c>
      <c r="C417" s="336" t="s">
        <v>7619</v>
      </c>
      <c r="D417" s="346">
        <v>2255.5300000000002</v>
      </c>
      <c r="E417" s="335" t="s">
        <v>7559</v>
      </c>
    </row>
    <row r="418" spans="1:5" ht="18">
      <c r="A418" s="334">
        <v>40501</v>
      </c>
      <c r="B418" s="339" t="s">
        <v>7920</v>
      </c>
      <c r="C418" s="336" t="s">
        <v>7619</v>
      </c>
      <c r="D418" s="346">
        <v>2255.5300000000002</v>
      </c>
      <c r="E418" s="335" t="s">
        <v>7559</v>
      </c>
    </row>
    <row r="419" spans="1:5" ht="18">
      <c r="A419" s="334">
        <v>40502</v>
      </c>
      <c r="B419" s="339" t="s">
        <v>7921</v>
      </c>
      <c r="C419" s="336" t="s">
        <v>7619</v>
      </c>
      <c r="D419" s="346">
        <v>2655.23</v>
      </c>
      <c r="E419" s="335" t="s">
        <v>7559</v>
      </c>
    </row>
    <row r="420" spans="1:5" ht="18">
      <c r="A420" s="334">
        <v>40503</v>
      </c>
      <c r="B420" s="339" t="s">
        <v>7922</v>
      </c>
      <c r="C420" s="336" t="s">
        <v>7619</v>
      </c>
      <c r="D420" s="346">
        <v>2983.93</v>
      </c>
      <c r="E420" s="335" t="s">
        <v>7559</v>
      </c>
    </row>
    <row r="421" spans="1:5" ht="18">
      <c r="A421" s="334">
        <v>40504</v>
      </c>
      <c r="B421" s="339" t="s">
        <v>7923</v>
      </c>
      <c r="C421" s="336" t="s">
        <v>7619</v>
      </c>
      <c r="D421" s="346">
        <v>2983.93</v>
      </c>
      <c r="E421" s="335" t="s">
        <v>7559</v>
      </c>
    </row>
    <row r="422" spans="1:5" ht="18">
      <c r="A422" s="334">
        <v>40505</v>
      </c>
      <c r="B422" s="339" t="s">
        <v>7924</v>
      </c>
      <c r="C422" s="336" t="s">
        <v>7619</v>
      </c>
      <c r="D422" s="346">
        <v>3322.41</v>
      </c>
      <c r="E422" s="335" t="s">
        <v>7559</v>
      </c>
    </row>
    <row r="423" spans="1:5" ht="18">
      <c r="A423" s="334">
        <v>40506</v>
      </c>
      <c r="B423" s="339" t="s">
        <v>7925</v>
      </c>
      <c r="C423" s="336" t="s">
        <v>7619</v>
      </c>
      <c r="D423" s="346">
        <v>3212.9</v>
      </c>
      <c r="E423" s="335" t="s">
        <v>7559</v>
      </c>
    </row>
    <row r="424" spans="1:5" ht="18">
      <c r="A424" s="334">
        <v>40507</v>
      </c>
      <c r="B424" s="339" t="s">
        <v>7926</v>
      </c>
      <c r="C424" s="336" t="s">
        <v>7619</v>
      </c>
      <c r="D424" s="346">
        <v>3937.5</v>
      </c>
      <c r="E424" s="335" t="s">
        <v>7559</v>
      </c>
    </row>
    <row r="425" spans="1:5" ht="18">
      <c r="A425" s="334">
        <v>40508</v>
      </c>
      <c r="B425" s="339" t="s">
        <v>7927</v>
      </c>
      <c r="C425" s="336" t="s">
        <v>7619</v>
      </c>
      <c r="D425" s="346">
        <v>4243.1400000000003</v>
      </c>
      <c r="E425" s="335" t="s">
        <v>7559</v>
      </c>
    </row>
    <row r="426" spans="1:5" ht="18">
      <c r="A426" s="334">
        <v>40509</v>
      </c>
      <c r="B426" s="339" t="s">
        <v>7928</v>
      </c>
      <c r="C426" s="336" t="s">
        <v>7619</v>
      </c>
      <c r="D426" s="346">
        <v>4243.1400000000003</v>
      </c>
      <c r="E426" s="335" t="s">
        <v>7559</v>
      </c>
    </row>
    <row r="427" spans="1:5" ht="18">
      <c r="A427" s="334">
        <v>40510</v>
      </c>
      <c r="B427" s="339" t="s">
        <v>7929</v>
      </c>
      <c r="C427" s="336" t="s">
        <v>7619</v>
      </c>
      <c r="D427" s="346">
        <v>4417.76</v>
      </c>
      <c r="E427" s="335" t="s">
        <v>7559</v>
      </c>
    </row>
    <row r="428" spans="1:5" ht="18">
      <c r="A428" s="334">
        <v>40511</v>
      </c>
      <c r="B428" s="339" t="s">
        <v>7930</v>
      </c>
      <c r="C428" s="336" t="s">
        <v>7619</v>
      </c>
      <c r="D428" s="346">
        <v>4417.76</v>
      </c>
      <c r="E428" s="335" t="s">
        <v>7559</v>
      </c>
    </row>
    <row r="429" spans="1:5" ht="18">
      <c r="A429" s="334">
        <v>40512</v>
      </c>
      <c r="B429" s="339" t="s">
        <v>7931</v>
      </c>
      <c r="C429" s="336" t="s">
        <v>7619</v>
      </c>
      <c r="D429" s="346">
        <v>5365.23</v>
      </c>
      <c r="E429" s="335" t="s">
        <v>7559</v>
      </c>
    </row>
    <row r="430" spans="1:5">
      <c r="A430" s="334">
        <v>40586</v>
      </c>
      <c r="B430" s="335" t="s">
        <v>7932</v>
      </c>
      <c r="C430" s="336" t="s">
        <v>7619</v>
      </c>
      <c r="D430" s="346">
        <v>6382.9</v>
      </c>
      <c r="E430" s="338"/>
    </row>
    <row r="431" spans="1:5">
      <c r="A431" s="334">
        <v>40592</v>
      </c>
      <c r="B431" s="335" t="s">
        <v>7933</v>
      </c>
      <c r="C431" s="336" t="s">
        <v>7619</v>
      </c>
      <c r="D431" s="346">
        <v>6796.76</v>
      </c>
      <c r="E431" s="338"/>
    </row>
    <row r="432" spans="1:5">
      <c r="A432" s="334">
        <v>40598</v>
      </c>
      <c r="B432" s="335" t="s">
        <v>7934</v>
      </c>
      <c r="C432" s="336" t="s">
        <v>7619</v>
      </c>
      <c r="D432" s="346">
        <v>9840.82</v>
      </c>
      <c r="E432" s="338"/>
    </row>
    <row r="433" spans="1:5">
      <c r="A433" s="334">
        <v>40587</v>
      </c>
      <c r="B433" s="335" t="s">
        <v>7935</v>
      </c>
      <c r="C433" s="336" t="s">
        <v>7619</v>
      </c>
      <c r="D433" s="346">
        <v>9315.56</v>
      </c>
      <c r="E433" s="338"/>
    </row>
    <row r="434" spans="1:5">
      <c r="A434" s="334">
        <v>40593</v>
      </c>
      <c r="B434" s="335" t="s">
        <v>7936</v>
      </c>
      <c r="C434" s="336" t="s">
        <v>7619</v>
      </c>
      <c r="D434" s="346">
        <v>10705.93</v>
      </c>
      <c r="E434" s="338"/>
    </row>
    <row r="435" spans="1:5">
      <c r="A435" s="334">
        <v>40588</v>
      </c>
      <c r="B435" s="335" t="s">
        <v>7937</v>
      </c>
      <c r="C435" s="336" t="s">
        <v>7619</v>
      </c>
      <c r="D435" s="346">
        <v>13084.7</v>
      </c>
      <c r="E435" s="338"/>
    </row>
    <row r="436" spans="1:5">
      <c r="A436" s="334">
        <v>40594</v>
      </c>
      <c r="B436" s="335" t="s">
        <v>7938</v>
      </c>
      <c r="C436" s="336" t="s">
        <v>7619</v>
      </c>
      <c r="D436" s="346">
        <v>15651.5</v>
      </c>
      <c r="E436" s="338"/>
    </row>
    <row r="437" spans="1:5">
      <c r="A437" s="334">
        <v>40599</v>
      </c>
      <c r="B437" s="335" t="s">
        <v>7939</v>
      </c>
      <c r="C437" s="336" t="s">
        <v>7619</v>
      </c>
      <c r="D437" s="346">
        <v>14127.4</v>
      </c>
      <c r="E437" s="338"/>
    </row>
    <row r="438" spans="1:5">
      <c r="A438" s="334">
        <v>40589</v>
      </c>
      <c r="B438" s="335" t="s">
        <v>7940</v>
      </c>
      <c r="C438" s="336" t="s">
        <v>7619</v>
      </c>
      <c r="D438" s="346">
        <v>12676.56</v>
      </c>
      <c r="E438" s="338"/>
    </row>
    <row r="439" spans="1:5">
      <c r="A439" s="334">
        <v>40595</v>
      </c>
      <c r="B439" s="335" t="s">
        <v>7941</v>
      </c>
      <c r="C439" s="336" t="s">
        <v>7619</v>
      </c>
      <c r="D439" s="346">
        <v>14173.36</v>
      </c>
      <c r="E439" s="338"/>
    </row>
    <row r="440" spans="1:5">
      <c r="A440" s="334">
        <v>40590</v>
      </c>
      <c r="B440" s="335" t="s">
        <v>7942</v>
      </c>
      <c r="C440" s="336" t="s">
        <v>7619</v>
      </c>
      <c r="D440" s="346">
        <v>15135.68</v>
      </c>
      <c r="E440" s="338"/>
    </row>
    <row r="441" spans="1:5">
      <c r="A441" s="334">
        <v>40596</v>
      </c>
      <c r="B441" s="335" t="s">
        <v>7943</v>
      </c>
      <c r="C441" s="336" t="s">
        <v>7619</v>
      </c>
      <c r="D441" s="346">
        <v>16794.39</v>
      </c>
      <c r="E441" s="338"/>
    </row>
    <row r="442" spans="1:5">
      <c r="A442" s="334">
        <v>40591</v>
      </c>
      <c r="B442" s="335" t="s">
        <v>7944</v>
      </c>
      <c r="C442" s="336" t="s">
        <v>7619</v>
      </c>
      <c r="D442" s="346">
        <v>16576.84</v>
      </c>
      <c r="E442" s="338"/>
    </row>
    <row r="443" spans="1:5">
      <c r="A443" s="334">
        <v>40597</v>
      </c>
      <c r="B443" s="335" t="s">
        <v>7945</v>
      </c>
      <c r="C443" s="336" t="s">
        <v>7619</v>
      </c>
      <c r="D443" s="346">
        <v>17720.62</v>
      </c>
      <c r="E443" s="338"/>
    </row>
    <row r="444" spans="1:5">
      <c r="A444" s="334">
        <v>40573</v>
      </c>
      <c r="B444" s="335" t="s">
        <v>7946</v>
      </c>
      <c r="C444" s="336" t="s">
        <v>7619</v>
      </c>
      <c r="D444" s="346">
        <v>3906.22</v>
      </c>
      <c r="E444" s="338"/>
    </row>
    <row r="445" spans="1:5">
      <c r="A445" s="334">
        <v>40579</v>
      </c>
      <c r="B445" s="335" t="s">
        <v>7947</v>
      </c>
      <c r="C445" s="336" t="s">
        <v>7619</v>
      </c>
      <c r="D445" s="346">
        <v>4216.6099999999997</v>
      </c>
      <c r="E445" s="338"/>
    </row>
    <row r="446" spans="1:5">
      <c r="A446" s="334">
        <v>41113</v>
      </c>
      <c r="B446" s="335" t="s">
        <v>7948</v>
      </c>
      <c r="C446" s="336" t="s">
        <v>7619</v>
      </c>
      <c r="D446" s="346">
        <v>7026.65</v>
      </c>
      <c r="E446" s="338"/>
    </row>
    <row r="447" spans="1:5">
      <c r="A447" s="334">
        <v>40574</v>
      </c>
      <c r="B447" s="335" t="s">
        <v>7949</v>
      </c>
      <c r="C447" s="336" t="s">
        <v>7619</v>
      </c>
      <c r="D447" s="346">
        <v>5622.62</v>
      </c>
      <c r="E447" s="338"/>
    </row>
    <row r="448" spans="1:5">
      <c r="A448" s="334">
        <v>40580</v>
      </c>
      <c r="B448" s="335" t="s">
        <v>7950</v>
      </c>
      <c r="C448" s="336" t="s">
        <v>7619</v>
      </c>
      <c r="D448" s="346">
        <v>6302.39</v>
      </c>
      <c r="E448" s="338"/>
    </row>
    <row r="449" spans="1:5">
      <c r="A449" s="334">
        <v>40575</v>
      </c>
      <c r="B449" s="335" t="s">
        <v>7951</v>
      </c>
      <c r="C449" s="336" t="s">
        <v>7619</v>
      </c>
      <c r="D449" s="346">
        <v>8079.76</v>
      </c>
      <c r="E449" s="338"/>
    </row>
    <row r="450" spans="1:5">
      <c r="A450" s="334">
        <v>40581</v>
      </c>
      <c r="B450" s="335" t="s">
        <v>7952</v>
      </c>
      <c r="C450" s="336" t="s">
        <v>7619</v>
      </c>
      <c r="D450" s="346">
        <v>10358.43</v>
      </c>
      <c r="E450" s="338"/>
    </row>
    <row r="451" spans="1:5">
      <c r="A451" s="334">
        <v>40576</v>
      </c>
      <c r="B451" s="335" t="s">
        <v>7953</v>
      </c>
      <c r="C451" s="336" t="s">
        <v>7619</v>
      </c>
      <c r="D451" s="346">
        <v>7939.35</v>
      </c>
      <c r="E451" s="338"/>
    </row>
    <row r="452" spans="1:5">
      <c r="A452" s="334">
        <v>40582</v>
      </c>
      <c r="B452" s="335" t="s">
        <v>7954</v>
      </c>
      <c r="C452" s="336" t="s">
        <v>7619</v>
      </c>
      <c r="D452" s="346">
        <v>9036.08</v>
      </c>
      <c r="E452" s="338"/>
    </row>
    <row r="453" spans="1:5">
      <c r="A453" s="334">
        <v>40577</v>
      </c>
      <c r="B453" s="335" t="s">
        <v>7955</v>
      </c>
      <c r="C453" s="336" t="s">
        <v>7619</v>
      </c>
      <c r="D453" s="346">
        <v>10078.459999999999</v>
      </c>
      <c r="E453" s="338"/>
    </row>
    <row r="454" spans="1:5">
      <c r="A454" s="334">
        <v>40583</v>
      </c>
      <c r="B454" s="335" t="s">
        <v>7956</v>
      </c>
      <c r="C454" s="336" t="s">
        <v>7619</v>
      </c>
      <c r="D454" s="346">
        <v>12342.69</v>
      </c>
      <c r="E454" s="338"/>
    </row>
    <row r="455" spans="1:5">
      <c r="A455" s="334">
        <v>40578</v>
      </c>
      <c r="B455" s="335" t="s">
        <v>7957</v>
      </c>
      <c r="C455" s="336" t="s">
        <v>7619</v>
      </c>
      <c r="D455" s="346">
        <v>10868.25</v>
      </c>
      <c r="E455" s="338"/>
    </row>
    <row r="456" spans="1:5">
      <c r="A456" s="334">
        <v>40584</v>
      </c>
      <c r="B456" s="335" t="s">
        <v>7958</v>
      </c>
      <c r="C456" s="336" t="s">
        <v>7619</v>
      </c>
      <c r="D456" s="346">
        <v>12598.08</v>
      </c>
      <c r="E456" s="338"/>
    </row>
    <row r="457" spans="1:5">
      <c r="A457" s="334">
        <v>40601</v>
      </c>
      <c r="B457" s="335" t="s">
        <v>7959</v>
      </c>
      <c r="C457" s="336" t="s">
        <v>7619</v>
      </c>
      <c r="D457" s="346">
        <v>8947.82</v>
      </c>
      <c r="E457" s="338"/>
    </row>
    <row r="458" spans="1:5">
      <c r="A458" s="334">
        <v>40607</v>
      </c>
      <c r="B458" s="335" t="s">
        <v>7960</v>
      </c>
      <c r="C458" s="336" t="s">
        <v>7619</v>
      </c>
      <c r="D458" s="346">
        <v>9713.4699999999993</v>
      </c>
      <c r="E458" s="338"/>
    </row>
    <row r="459" spans="1:5">
      <c r="A459" s="334">
        <v>40602</v>
      </c>
      <c r="B459" s="335" t="s">
        <v>7961</v>
      </c>
      <c r="C459" s="336" t="s">
        <v>7619</v>
      </c>
      <c r="D459" s="346">
        <v>13287.74</v>
      </c>
      <c r="E459" s="338"/>
    </row>
    <row r="460" spans="1:5">
      <c r="A460" s="334">
        <v>40608</v>
      </c>
      <c r="B460" s="335" t="s">
        <v>7962</v>
      </c>
      <c r="C460" s="336" t="s">
        <v>7619</v>
      </c>
      <c r="D460" s="346">
        <v>14628.85</v>
      </c>
      <c r="E460" s="338"/>
    </row>
    <row r="461" spans="1:5">
      <c r="A461" s="334">
        <v>40603</v>
      </c>
      <c r="B461" s="335" t="s">
        <v>7963</v>
      </c>
      <c r="C461" s="336" t="s">
        <v>7619</v>
      </c>
      <c r="D461" s="346">
        <v>19194.099999999999</v>
      </c>
      <c r="E461" s="338"/>
    </row>
    <row r="462" spans="1:5">
      <c r="A462" s="334">
        <v>40609</v>
      </c>
      <c r="B462" s="335" t="s">
        <v>7964</v>
      </c>
      <c r="C462" s="336" t="s">
        <v>7619</v>
      </c>
      <c r="D462" s="346">
        <v>22000.3</v>
      </c>
      <c r="E462" s="338"/>
    </row>
    <row r="463" spans="1:5">
      <c r="A463" s="334">
        <v>40604</v>
      </c>
      <c r="B463" s="335" t="s">
        <v>7965</v>
      </c>
      <c r="C463" s="336" t="s">
        <v>7619</v>
      </c>
      <c r="D463" s="346">
        <v>17364.7</v>
      </c>
      <c r="E463" s="338"/>
    </row>
    <row r="464" spans="1:5">
      <c r="A464" s="334">
        <v>40610</v>
      </c>
      <c r="B464" s="335" t="s">
        <v>7966</v>
      </c>
      <c r="C464" s="336" t="s">
        <v>7619</v>
      </c>
      <c r="D464" s="346">
        <v>19507.64</v>
      </c>
      <c r="E464" s="338"/>
    </row>
    <row r="465" spans="1:5">
      <c r="A465" s="334">
        <v>40605</v>
      </c>
      <c r="B465" s="335" t="s">
        <v>7967</v>
      </c>
      <c r="C465" s="336" t="s">
        <v>7619</v>
      </c>
      <c r="D465" s="346">
        <v>21453.19</v>
      </c>
      <c r="E465" s="338"/>
    </row>
    <row r="466" spans="1:5">
      <c r="A466" s="334">
        <v>40611</v>
      </c>
      <c r="B466" s="335" t="s">
        <v>7968</v>
      </c>
      <c r="C466" s="336" t="s">
        <v>7619</v>
      </c>
      <c r="D466" s="346">
        <v>24591.46</v>
      </c>
      <c r="E466" s="338"/>
    </row>
    <row r="467" spans="1:5">
      <c r="A467" s="334">
        <v>40606</v>
      </c>
      <c r="B467" s="335" t="s">
        <v>7969</v>
      </c>
      <c r="C467" s="336" t="s">
        <v>7619</v>
      </c>
      <c r="D467" s="346">
        <v>22808.93</v>
      </c>
      <c r="E467" s="338"/>
    </row>
    <row r="468" spans="1:5">
      <c r="A468" s="334">
        <v>40612</v>
      </c>
      <c r="B468" s="335" t="s">
        <v>7970</v>
      </c>
      <c r="C468" s="336" t="s">
        <v>7619</v>
      </c>
      <c r="D468" s="346">
        <v>25749.85</v>
      </c>
      <c r="E468" s="338"/>
    </row>
    <row r="469" spans="1:5">
      <c r="A469" s="334">
        <v>40305</v>
      </c>
      <c r="B469" s="335" t="s">
        <v>7971</v>
      </c>
      <c r="C469" s="336" t="s">
        <v>7501</v>
      </c>
      <c r="D469" s="337">
        <v>24.97</v>
      </c>
      <c r="E469" s="338"/>
    </row>
    <row r="470" spans="1:5">
      <c r="A470" s="334">
        <v>40306</v>
      </c>
      <c r="B470" s="335" t="s">
        <v>7972</v>
      </c>
      <c r="C470" s="336" t="s">
        <v>7501</v>
      </c>
      <c r="D470" s="337">
        <v>49.94</v>
      </c>
      <c r="E470" s="338"/>
    </row>
    <row r="471" spans="1:5">
      <c r="A471" s="334">
        <v>41049</v>
      </c>
      <c r="B471" s="335" t="s">
        <v>7973</v>
      </c>
      <c r="C471" s="336" t="s">
        <v>7619</v>
      </c>
      <c r="D471" s="337">
        <v>24.67</v>
      </c>
      <c r="E471" s="338"/>
    </row>
    <row r="472" spans="1:5">
      <c r="A472" s="334">
        <v>40372</v>
      </c>
      <c r="B472" s="335" t="s">
        <v>7974</v>
      </c>
      <c r="C472" s="336" t="s">
        <v>7501</v>
      </c>
      <c r="D472" s="337">
        <v>248.83</v>
      </c>
      <c r="E472" s="338"/>
    </row>
    <row r="473" spans="1:5">
      <c r="A473" s="334">
        <v>40374</v>
      </c>
      <c r="B473" s="335" t="s">
        <v>7975</v>
      </c>
      <c r="C473" s="336" t="s">
        <v>7501</v>
      </c>
      <c r="D473" s="337">
        <v>367.23</v>
      </c>
      <c r="E473" s="338"/>
    </row>
    <row r="474" spans="1:5">
      <c r="A474" s="334">
        <v>40373</v>
      </c>
      <c r="B474" s="335" t="s">
        <v>7976</v>
      </c>
      <c r="C474" s="336" t="s">
        <v>7501</v>
      </c>
      <c r="D474" s="337">
        <v>324.02</v>
      </c>
      <c r="E474" s="338"/>
    </row>
    <row r="475" spans="1:5">
      <c r="A475" s="334">
        <v>40375</v>
      </c>
      <c r="B475" s="335" t="s">
        <v>7977</v>
      </c>
      <c r="C475" s="336" t="s">
        <v>7501</v>
      </c>
      <c r="D475" s="337">
        <v>272.45</v>
      </c>
      <c r="E475" s="338"/>
    </row>
    <row r="476" spans="1:5">
      <c r="A476" s="334">
        <v>40678</v>
      </c>
      <c r="B476" s="335" t="s">
        <v>7978</v>
      </c>
      <c r="C476" s="336" t="s">
        <v>7619</v>
      </c>
      <c r="D476" s="337">
        <v>535.03</v>
      </c>
      <c r="E476" s="338"/>
    </row>
    <row r="477" spans="1:5">
      <c r="A477" s="334">
        <v>40679</v>
      </c>
      <c r="B477" s="335" t="s">
        <v>7979</v>
      </c>
      <c r="C477" s="336" t="s">
        <v>7516</v>
      </c>
      <c r="D477" s="346">
        <v>1001.75</v>
      </c>
      <c r="E477" s="338"/>
    </row>
    <row r="478" spans="1:5">
      <c r="A478" s="334">
        <v>40684</v>
      </c>
      <c r="B478" s="335" t="s">
        <v>7980</v>
      </c>
      <c r="C478" s="336" t="s">
        <v>7516</v>
      </c>
      <c r="D478" s="346">
        <v>1060.1500000000001</v>
      </c>
      <c r="E478" s="338"/>
    </row>
    <row r="479" spans="1:5">
      <c r="A479" s="334">
        <v>40683</v>
      </c>
      <c r="B479" s="335" t="s">
        <v>7981</v>
      </c>
      <c r="C479" s="336" t="s">
        <v>7619</v>
      </c>
      <c r="D479" s="337">
        <v>514.29</v>
      </c>
      <c r="E479" s="338"/>
    </row>
    <row r="480" spans="1:5">
      <c r="A480" s="334">
        <v>40685</v>
      </c>
      <c r="B480" s="335" t="s">
        <v>7982</v>
      </c>
      <c r="C480" s="336" t="s">
        <v>7516</v>
      </c>
      <c r="D480" s="337">
        <v>935.02</v>
      </c>
      <c r="E480" s="338"/>
    </row>
    <row r="481" spans="1:5">
      <c r="A481" s="334">
        <v>40686</v>
      </c>
      <c r="B481" s="335" t="s">
        <v>7983</v>
      </c>
      <c r="C481" s="336" t="s">
        <v>7619</v>
      </c>
      <c r="D481" s="337">
        <v>714.22</v>
      </c>
      <c r="E481" s="338"/>
    </row>
    <row r="482" spans="1:5">
      <c r="A482" s="334">
        <v>40687</v>
      </c>
      <c r="B482" s="335" t="s">
        <v>7984</v>
      </c>
      <c r="C482" s="336" t="s">
        <v>7619</v>
      </c>
      <c r="D482" s="337">
        <v>678.87</v>
      </c>
      <c r="E482" s="338"/>
    </row>
    <row r="483" spans="1:5">
      <c r="A483" s="334">
        <v>40676</v>
      </c>
      <c r="B483" s="335" t="s">
        <v>7985</v>
      </c>
      <c r="C483" s="336" t="s">
        <v>7619</v>
      </c>
      <c r="D483" s="337">
        <v>390.18</v>
      </c>
      <c r="E483" s="338"/>
    </row>
    <row r="484" spans="1:5">
      <c r="A484" s="334">
        <v>40677</v>
      </c>
      <c r="B484" s="335" t="s">
        <v>7986</v>
      </c>
      <c r="C484" s="336" t="s">
        <v>7516</v>
      </c>
      <c r="D484" s="337">
        <v>836.2</v>
      </c>
      <c r="E484" s="338"/>
    </row>
    <row r="485" spans="1:5">
      <c r="A485" s="334">
        <v>40681</v>
      </c>
      <c r="B485" s="335" t="s">
        <v>7987</v>
      </c>
      <c r="C485" s="336" t="s">
        <v>7516</v>
      </c>
      <c r="D485" s="337">
        <v>939.1</v>
      </c>
      <c r="E485" s="338"/>
    </row>
    <row r="486" spans="1:5">
      <c r="A486" s="334">
        <v>40680</v>
      </c>
      <c r="B486" s="335" t="s">
        <v>7988</v>
      </c>
      <c r="C486" s="336" t="s">
        <v>7619</v>
      </c>
      <c r="D486" s="337">
        <v>472.9</v>
      </c>
      <c r="E486" s="338"/>
    </row>
    <row r="487" spans="1:5">
      <c r="A487" s="334">
        <v>40682</v>
      </c>
      <c r="B487" s="335" t="s">
        <v>7989</v>
      </c>
      <c r="C487" s="336" t="s">
        <v>7516</v>
      </c>
      <c r="D487" s="337">
        <v>831.55</v>
      </c>
      <c r="E487" s="338"/>
    </row>
    <row r="488" spans="1:5">
      <c r="A488" s="334">
        <v>41189</v>
      </c>
      <c r="B488" s="335" t="s">
        <v>7990</v>
      </c>
      <c r="C488" s="336" t="s">
        <v>7619</v>
      </c>
      <c r="D488" s="337">
        <v>50.59</v>
      </c>
      <c r="E488" s="335" t="s">
        <v>7559</v>
      </c>
    </row>
    <row r="489" spans="1:5">
      <c r="A489" s="334">
        <v>40728</v>
      </c>
      <c r="B489" s="335" t="s">
        <v>7991</v>
      </c>
      <c r="C489" s="336" t="s">
        <v>7516</v>
      </c>
      <c r="D489" s="337">
        <v>468.81</v>
      </c>
      <c r="E489" s="335" t="s">
        <v>7559</v>
      </c>
    </row>
    <row r="490" spans="1:5">
      <c r="A490" s="334">
        <v>40732</v>
      </c>
      <c r="B490" s="335" t="s">
        <v>7992</v>
      </c>
      <c r="C490" s="336" t="s">
        <v>7516</v>
      </c>
      <c r="D490" s="337">
        <v>808.42</v>
      </c>
      <c r="E490" s="335" t="s">
        <v>7559</v>
      </c>
    </row>
    <row r="491" spans="1:5">
      <c r="A491" s="334">
        <v>40733</v>
      </c>
      <c r="B491" s="335" t="s">
        <v>7993</v>
      </c>
      <c r="C491" s="336" t="s">
        <v>7516</v>
      </c>
      <c r="D491" s="346">
        <v>2002.19</v>
      </c>
      <c r="E491" s="335" t="s">
        <v>7559</v>
      </c>
    </row>
    <row r="492" spans="1:5">
      <c r="A492" s="334">
        <v>40734</v>
      </c>
      <c r="B492" s="335" t="s">
        <v>7994</v>
      </c>
      <c r="C492" s="336" t="s">
        <v>7516</v>
      </c>
      <c r="D492" s="346">
        <v>3134.78</v>
      </c>
      <c r="E492" s="335" t="s">
        <v>7559</v>
      </c>
    </row>
    <row r="493" spans="1:5">
      <c r="A493" s="334">
        <v>40735</v>
      </c>
      <c r="B493" s="335" t="s">
        <v>7995</v>
      </c>
      <c r="C493" s="336" t="s">
        <v>7516</v>
      </c>
      <c r="D493" s="346">
        <v>4528.72</v>
      </c>
      <c r="E493" s="335" t="s">
        <v>7559</v>
      </c>
    </row>
    <row r="494" spans="1:5">
      <c r="A494" s="334">
        <v>40736</v>
      </c>
      <c r="B494" s="335" t="s">
        <v>7996</v>
      </c>
      <c r="C494" s="336" t="s">
        <v>7516</v>
      </c>
      <c r="D494" s="346">
        <v>6091.36</v>
      </c>
      <c r="E494" s="335" t="s">
        <v>7559</v>
      </c>
    </row>
    <row r="495" spans="1:5">
      <c r="A495" s="334">
        <v>40737</v>
      </c>
      <c r="B495" s="335" t="s">
        <v>7997</v>
      </c>
      <c r="C495" s="336" t="s">
        <v>7516</v>
      </c>
      <c r="D495" s="346">
        <v>9679.0499999999993</v>
      </c>
      <c r="E495" s="335" t="s">
        <v>7559</v>
      </c>
    </row>
    <row r="496" spans="1:5">
      <c r="A496" s="334">
        <v>40738</v>
      </c>
      <c r="B496" s="335" t="s">
        <v>7998</v>
      </c>
      <c r="C496" s="336" t="s">
        <v>7516</v>
      </c>
      <c r="D496" s="346">
        <v>6199.77</v>
      </c>
      <c r="E496" s="335" t="s">
        <v>7559</v>
      </c>
    </row>
    <row r="497" spans="1:5">
      <c r="A497" s="334">
        <v>40739</v>
      </c>
      <c r="B497" s="335" t="s">
        <v>7999</v>
      </c>
      <c r="C497" s="336" t="s">
        <v>7516</v>
      </c>
      <c r="D497" s="346">
        <v>8344.6200000000008</v>
      </c>
      <c r="E497" s="335" t="s">
        <v>7559</v>
      </c>
    </row>
    <row r="498" spans="1:5">
      <c r="A498" s="334">
        <v>40740</v>
      </c>
      <c r="B498" s="335" t="s">
        <v>8000</v>
      </c>
      <c r="C498" s="336" t="s">
        <v>7516</v>
      </c>
      <c r="D498" s="346">
        <v>12939.27</v>
      </c>
      <c r="E498" s="335" t="s">
        <v>7559</v>
      </c>
    </row>
    <row r="499" spans="1:5">
      <c r="A499" s="334">
        <v>40741</v>
      </c>
      <c r="B499" s="335" t="s">
        <v>8001</v>
      </c>
      <c r="C499" s="336" t="s">
        <v>7516</v>
      </c>
      <c r="D499" s="346">
        <v>7880.24</v>
      </c>
      <c r="E499" s="335" t="s">
        <v>7559</v>
      </c>
    </row>
    <row r="500" spans="1:5">
      <c r="A500" s="334">
        <v>40742</v>
      </c>
      <c r="B500" s="335" t="s">
        <v>8002</v>
      </c>
      <c r="C500" s="336" t="s">
        <v>7516</v>
      </c>
      <c r="D500" s="346">
        <v>16196.93</v>
      </c>
      <c r="E500" s="335" t="s">
        <v>7559</v>
      </c>
    </row>
    <row r="501" spans="1:5">
      <c r="A501" s="334">
        <v>40729</v>
      </c>
      <c r="B501" s="335" t="s">
        <v>8003</v>
      </c>
      <c r="C501" s="336" t="s">
        <v>7516</v>
      </c>
      <c r="D501" s="337">
        <v>394.16</v>
      </c>
      <c r="E501" s="335" t="s">
        <v>7559</v>
      </c>
    </row>
    <row r="502" spans="1:5">
      <c r="A502" s="334">
        <v>40730</v>
      </c>
      <c r="B502" s="335" t="s">
        <v>8004</v>
      </c>
      <c r="C502" s="336" t="s">
        <v>7516</v>
      </c>
      <c r="D502" s="337">
        <v>468.81</v>
      </c>
      <c r="E502" s="335" t="s">
        <v>7559</v>
      </c>
    </row>
    <row r="503" spans="1:5">
      <c r="A503" s="334">
        <v>40731</v>
      </c>
      <c r="B503" s="335" t="s">
        <v>8005</v>
      </c>
      <c r="C503" s="336" t="s">
        <v>7516</v>
      </c>
      <c r="D503" s="337">
        <v>558.99</v>
      </c>
      <c r="E503" s="335" t="s">
        <v>7559</v>
      </c>
    </row>
    <row r="504" spans="1:5" ht="18">
      <c r="A504" s="334">
        <v>40650</v>
      </c>
      <c r="B504" s="339" t="s">
        <v>8006</v>
      </c>
      <c r="C504" s="336" t="s">
        <v>7619</v>
      </c>
      <c r="D504" s="337">
        <v>87.9</v>
      </c>
      <c r="E504" s="335" t="s">
        <v>7559</v>
      </c>
    </row>
    <row r="505" spans="1:5">
      <c r="A505" s="334">
        <v>40637</v>
      </c>
      <c r="B505" s="335" t="s">
        <v>8007</v>
      </c>
      <c r="C505" s="336" t="s">
        <v>7619</v>
      </c>
      <c r="D505" s="337">
        <v>72.260000000000005</v>
      </c>
      <c r="E505" s="338"/>
    </row>
    <row r="506" spans="1:5">
      <c r="A506" s="334">
        <v>40636</v>
      </c>
      <c r="B506" s="335" t="s">
        <v>8008</v>
      </c>
      <c r="C506" s="336" t="s">
        <v>7619</v>
      </c>
      <c r="D506" s="337">
        <v>43.66</v>
      </c>
      <c r="E506" s="338"/>
    </row>
    <row r="507" spans="1:5" ht="18">
      <c r="A507" s="334">
        <v>40712</v>
      </c>
      <c r="B507" s="339" t="s">
        <v>8009</v>
      </c>
      <c r="C507" s="336" t="s">
        <v>7619</v>
      </c>
      <c r="D507" s="337">
        <v>140.05000000000001</v>
      </c>
      <c r="E507" s="335" t="s">
        <v>7559</v>
      </c>
    </row>
    <row r="508" spans="1:5" ht="18">
      <c r="A508" s="334">
        <v>40713</v>
      </c>
      <c r="B508" s="339" t="s">
        <v>8010</v>
      </c>
      <c r="C508" s="336" t="s">
        <v>7619</v>
      </c>
      <c r="D508" s="337">
        <v>184.4</v>
      </c>
      <c r="E508" s="335" t="s">
        <v>7559</v>
      </c>
    </row>
    <row r="509" spans="1:5" ht="18">
      <c r="A509" s="334">
        <v>41262</v>
      </c>
      <c r="B509" s="339" t="s">
        <v>8011</v>
      </c>
      <c r="C509" s="336" t="s">
        <v>7619</v>
      </c>
      <c r="D509" s="337">
        <v>126.68</v>
      </c>
      <c r="E509" s="340"/>
    </row>
    <row r="510" spans="1:5">
      <c r="A510" s="334">
        <v>41259</v>
      </c>
      <c r="B510" s="335" t="s">
        <v>8012</v>
      </c>
      <c r="C510" s="336" t="s">
        <v>7619</v>
      </c>
      <c r="D510" s="337">
        <v>41.69</v>
      </c>
      <c r="E510" s="338"/>
    </row>
    <row r="511" spans="1:5" ht="18">
      <c r="A511" s="334">
        <v>40640</v>
      </c>
      <c r="B511" s="339" t="s">
        <v>8013</v>
      </c>
      <c r="C511" s="336" t="s">
        <v>7619</v>
      </c>
      <c r="D511" s="337">
        <v>129.86000000000001</v>
      </c>
      <c r="E511" s="335" t="s">
        <v>7559</v>
      </c>
    </row>
    <row r="512" spans="1:5" ht="18">
      <c r="A512" s="334">
        <v>40642</v>
      </c>
      <c r="B512" s="339" t="s">
        <v>8014</v>
      </c>
      <c r="C512" s="336" t="s">
        <v>7619</v>
      </c>
      <c r="D512" s="337">
        <v>144.79</v>
      </c>
      <c r="E512" s="335" t="s">
        <v>7559</v>
      </c>
    </row>
    <row r="513" spans="1:5" ht="18">
      <c r="A513" s="334">
        <v>40643</v>
      </c>
      <c r="B513" s="339" t="s">
        <v>8015</v>
      </c>
      <c r="C513" s="336" t="s">
        <v>7619</v>
      </c>
      <c r="D513" s="337">
        <v>158.97999999999999</v>
      </c>
      <c r="E513" s="335" t="s">
        <v>7559</v>
      </c>
    </row>
    <row r="514" spans="1:5" ht="18">
      <c r="A514" s="334">
        <v>40641</v>
      </c>
      <c r="B514" s="339" t="s">
        <v>8016</v>
      </c>
      <c r="C514" s="336" t="s">
        <v>7619</v>
      </c>
      <c r="D514" s="337">
        <v>150.72</v>
      </c>
      <c r="E514" s="335" t="s">
        <v>7559</v>
      </c>
    </row>
    <row r="515" spans="1:5" ht="18">
      <c r="A515" s="334">
        <v>40648</v>
      </c>
      <c r="B515" s="339" t="s">
        <v>8017</v>
      </c>
      <c r="C515" s="336" t="s">
        <v>7619</v>
      </c>
      <c r="D515" s="337">
        <v>186.89</v>
      </c>
      <c r="E515" s="335" t="s">
        <v>7559</v>
      </c>
    </row>
    <row r="516" spans="1:5" ht="18">
      <c r="A516" s="334">
        <v>40649</v>
      </c>
      <c r="B516" s="339" t="s">
        <v>8018</v>
      </c>
      <c r="C516" s="336" t="s">
        <v>7619</v>
      </c>
      <c r="D516" s="337">
        <v>151.25</v>
      </c>
      <c r="E516" s="335" t="s">
        <v>7559</v>
      </c>
    </row>
    <row r="517" spans="1:5" ht="18">
      <c r="A517" s="334">
        <v>40645</v>
      </c>
      <c r="B517" s="339" t="s">
        <v>8019</v>
      </c>
      <c r="C517" s="336" t="s">
        <v>7619</v>
      </c>
      <c r="D517" s="337">
        <v>357.27</v>
      </c>
      <c r="E517" s="335" t="s">
        <v>7559</v>
      </c>
    </row>
    <row r="518" spans="1:5" ht="18">
      <c r="A518" s="334">
        <v>40644</v>
      </c>
      <c r="B518" s="339" t="s">
        <v>8020</v>
      </c>
      <c r="C518" s="336" t="s">
        <v>7619</v>
      </c>
      <c r="D518" s="337">
        <v>228</v>
      </c>
      <c r="E518" s="335" t="s">
        <v>7559</v>
      </c>
    </row>
    <row r="519" spans="1:5" ht="18">
      <c r="A519" s="334">
        <v>40646</v>
      </c>
      <c r="B519" s="339" t="s">
        <v>8021</v>
      </c>
      <c r="C519" s="336" t="s">
        <v>7619</v>
      </c>
      <c r="D519" s="337">
        <v>167.86</v>
      </c>
      <c r="E519" s="335" t="s">
        <v>7559</v>
      </c>
    </row>
    <row r="520" spans="1:5" ht="18">
      <c r="A520" s="334">
        <v>40647</v>
      </c>
      <c r="B520" s="339" t="s">
        <v>8022</v>
      </c>
      <c r="C520" s="336" t="s">
        <v>7619</v>
      </c>
      <c r="D520" s="337">
        <v>172.69</v>
      </c>
      <c r="E520" s="335" t="s">
        <v>7559</v>
      </c>
    </row>
    <row r="521" spans="1:5" ht="18">
      <c r="A521" s="334">
        <v>40704</v>
      </c>
      <c r="B521" s="339" t="s">
        <v>8023</v>
      </c>
      <c r="C521" s="336" t="s">
        <v>7619</v>
      </c>
      <c r="D521" s="337">
        <v>152.21</v>
      </c>
      <c r="E521" s="335" t="s">
        <v>7559</v>
      </c>
    </row>
    <row r="522" spans="1:5" ht="18">
      <c r="A522" s="334">
        <v>41107</v>
      </c>
      <c r="B522" s="339" t="s">
        <v>8024</v>
      </c>
      <c r="C522" s="336" t="s">
        <v>7619</v>
      </c>
      <c r="D522" s="337">
        <v>201.48</v>
      </c>
      <c r="E522" s="335" t="s">
        <v>7559</v>
      </c>
    </row>
    <row r="523" spans="1:5" ht="18">
      <c r="A523" s="334">
        <v>40638</v>
      </c>
      <c r="B523" s="339" t="s">
        <v>8025</v>
      </c>
      <c r="C523" s="336" t="s">
        <v>7619</v>
      </c>
      <c r="D523" s="337">
        <v>756.17</v>
      </c>
      <c r="E523" s="340"/>
    </row>
    <row r="524" spans="1:5" ht="18">
      <c r="A524" s="334">
        <v>41188</v>
      </c>
      <c r="B524" s="339" t="s">
        <v>8026</v>
      </c>
      <c r="C524" s="336" t="s">
        <v>7619</v>
      </c>
      <c r="D524" s="346">
        <v>1116.42</v>
      </c>
      <c r="E524" s="340"/>
    </row>
    <row r="525" spans="1:5" ht="18">
      <c r="A525" s="334">
        <v>41187</v>
      </c>
      <c r="B525" s="339" t="s">
        <v>8027</v>
      </c>
      <c r="C525" s="336" t="s">
        <v>7619</v>
      </c>
      <c r="D525" s="346">
        <v>1473.89</v>
      </c>
      <c r="E525" s="340"/>
    </row>
    <row r="526" spans="1:5" ht="18">
      <c r="A526" s="334">
        <v>40705</v>
      </c>
      <c r="B526" s="339" t="s">
        <v>8028</v>
      </c>
      <c r="C526" s="336" t="s">
        <v>7619</v>
      </c>
      <c r="D526" s="337">
        <v>114.6</v>
      </c>
      <c r="E526" s="335" t="s">
        <v>7559</v>
      </c>
    </row>
    <row r="527" spans="1:5">
      <c r="A527" s="334">
        <v>40639</v>
      </c>
      <c r="B527" s="335" t="s">
        <v>8029</v>
      </c>
      <c r="C527" s="336" t="s">
        <v>7619</v>
      </c>
      <c r="D527" s="337">
        <v>767.72</v>
      </c>
      <c r="E527" s="338"/>
    </row>
    <row r="528" spans="1:5" ht="18">
      <c r="A528" s="334">
        <v>41227</v>
      </c>
      <c r="B528" s="339" t="s">
        <v>8030</v>
      </c>
      <c r="C528" s="336" t="s">
        <v>7619</v>
      </c>
      <c r="D528" s="337">
        <v>248.63</v>
      </c>
      <c r="E528" s="340"/>
    </row>
    <row r="529" spans="1:5">
      <c r="A529" s="334">
        <v>40951</v>
      </c>
      <c r="B529" s="335" t="s">
        <v>8031</v>
      </c>
      <c r="C529" s="336" t="s">
        <v>7619</v>
      </c>
      <c r="D529" s="337">
        <v>39.93</v>
      </c>
      <c r="E529" s="338"/>
    </row>
    <row r="530" spans="1:5">
      <c r="A530" s="334">
        <v>41121</v>
      </c>
      <c r="B530" s="335" t="s">
        <v>8032</v>
      </c>
      <c r="C530" s="336" t="s">
        <v>7619</v>
      </c>
      <c r="D530" s="337">
        <v>45.54</v>
      </c>
      <c r="E530" s="338"/>
    </row>
    <row r="531" spans="1:5">
      <c r="A531" s="334">
        <v>41120</v>
      </c>
      <c r="B531" s="335" t="s">
        <v>8033</v>
      </c>
      <c r="C531" s="336" t="s">
        <v>7619</v>
      </c>
      <c r="D531" s="337">
        <v>28.68</v>
      </c>
      <c r="E531" s="338"/>
    </row>
    <row r="532" spans="1:5">
      <c r="A532" s="334">
        <v>41128</v>
      </c>
      <c r="B532" s="335" t="s">
        <v>8034</v>
      </c>
      <c r="C532" s="336" t="s">
        <v>7619</v>
      </c>
      <c r="D532" s="337">
        <v>9.19</v>
      </c>
      <c r="E532" s="338"/>
    </row>
    <row r="533" spans="1:5">
      <c r="A533" s="334">
        <v>41129</v>
      </c>
      <c r="B533" s="335" t="s">
        <v>8035</v>
      </c>
      <c r="C533" s="336" t="s">
        <v>7619</v>
      </c>
      <c r="D533" s="337">
        <v>10.97</v>
      </c>
      <c r="E533" s="338"/>
    </row>
    <row r="534" spans="1:5">
      <c r="A534" s="334">
        <v>41131</v>
      </c>
      <c r="B534" s="335" t="s">
        <v>8036</v>
      </c>
      <c r="C534" s="336" t="s">
        <v>7619</v>
      </c>
      <c r="D534" s="337">
        <v>11.6</v>
      </c>
      <c r="E534" s="338"/>
    </row>
    <row r="535" spans="1:5">
      <c r="A535" s="334">
        <v>41130</v>
      </c>
      <c r="B535" s="335" t="s">
        <v>8037</v>
      </c>
      <c r="C535" s="336" t="s">
        <v>7619</v>
      </c>
      <c r="D535" s="337">
        <v>24.92</v>
      </c>
      <c r="E535" s="338"/>
    </row>
    <row r="536" spans="1:5" ht="18">
      <c r="A536" s="334">
        <v>40997</v>
      </c>
      <c r="B536" s="339" t="s">
        <v>8038</v>
      </c>
      <c r="C536" s="336" t="s">
        <v>7501</v>
      </c>
      <c r="D536" s="337">
        <v>164.47</v>
      </c>
      <c r="E536" s="340"/>
    </row>
    <row r="537" spans="1:5">
      <c r="A537" s="334">
        <v>40724</v>
      </c>
      <c r="B537" s="335" t="s">
        <v>8039</v>
      </c>
      <c r="C537" s="336" t="s">
        <v>7501</v>
      </c>
      <c r="D537" s="337">
        <v>228.24</v>
      </c>
      <c r="E537" s="338"/>
    </row>
    <row r="538" spans="1:5" ht="18">
      <c r="A538" s="334">
        <v>40722</v>
      </c>
      <c r="B538" s="339" t="s">
        <v>8040</v>
      </c>
      <c r="C538" s="336" t="s">
        <v>7501</v>
      </c>
      <c r="D538" s="337">
        <v>17.04</v>
      </c>
      <c r="E538" s="340"/>
    </row>
    <row r="539" spans="1:5">
      <c r="A539" s="334">
        <v>40998</v>
      </c>
      <c r="B539" s="335" t="s">
        <v>8041</v>
      </c>
      <c r="C539" s="336" t="s">
        <v>7501</v>
      </c>
      <c r="D539" s="337">
        <v>15.18</v>
      </c>
      <c r="E539" s="338"/>
    </row>
    <row r="540" spans="1:5">
      <c r="A540" s="334">
        <v>40723</v>
      </c>
      <c r="B540" s="335" t="s">
        <v>8042</v>
      </c>
      <c r="C540" s="336" t="s">
        <v>7501</v>
      </c>
      <c r="D540" s="337">
        <v>118.9</v>
      </c>
      <c r="E540" s="338"/>
    </row>
    <row r="541" spans="1:5">
      <c r="A541" s="334">
        <v>40335</v>
      </c>
      <c r="B541" s="335" t="s">
        <v>8043</v>
      </c>
      <c r="C541" s="336" t="s">
        <v>7499</v>
      </c>
      <c r="D541" s="337">
        <v>814.23</v>
      </c>
      <c r="E541" s="335" t="s">
        <v>7559</v>
      </c>
    </row>
    <row r="542" spans="1:5">
      <c r="A542" s="334">
        <v>40334</v>
      </c>
      <c r="B542" s="335" t="s">
        <v>8044</v>
      </c>
      <c r="C542" s="336" t="s">
        <v>7499</v>
      </c>
      <c r="D542" s="346">
        <v>1180.93</v>
      </c>
      <c r="E542" s="335" t="s">
        <v>7559</v>
      </c>
    </row>
    <row r="543" spans="1:5" ht="18">
      <c r="A543" s="334">
        <v>40333</v>
      </c>
      <c r="B543" s="339" t="s">
        <v>8045</v>
      </c>
      <c r="C543" s="336" t="s">
        <v>7499</v>
      </c>
      <c r="D543" s="337">
        <v>407.11</v>
      </c>
      <c r="E543" s="335" t="s">
        <v>7559</v>
      </c>
    </row>
    <row r="544" spans="1:5" ht="18">
      <c r="A544" s="334">
        <v>40332</v>
      </c>
      <c r="B544" s="339" t="s">
        <v>8046</v>
      </c>
      <c r="C544" s="336" t="s">
        <v>7499</v>
      </c>
      <c r="D544" s="337">
        <v>590.46</v>
      </c>
      <c r="E544" s="335" t="s">
        <v>7559</v>
      </c>
    </row>
    <row r="545" spans="1:5">
      <c r="A545" s="334">
        <v>40675</v>
      </c>
      <c r="B545" s="335" t="s">
        <v>8047</v>
      </c>
      <c r="C545" s="336" t="s">
        <v>7516</v>
      </c>
      <c r="D545" s="337">
        <v>334.99</v>
      </c>
      <c r="E545" s="338"/>
    </row>
    <row r="546" spans="1:5">
      <c r="A546" s="334">
        <v>40673</v>
      </c>
      <c r="B546" s="335" t="s">
        <v>8048</v>
      </c>
      <c r="C546" s="336" t="s">
        <v>7516</v>
      </c>
      <c r="D546" s="337">
        <v>96.31</v>
      </c>
      <c r="E546" s="338"/>
    </row>
    <row r="547" spans="1:5">
      <c r="A547" s="334">
        <v>40674</v>
      </c>
      <c r="B547" s="335" t="s">
        <v>8049</v>
      </c>
      <c r="C547" s="336" t="s">
        <v>7516</v>
      </c>
      <c r="D547" s="337">
        <v>103.08</v>
      </c>
      <c r="E547" s="338"/>
    </row>
    <row r="548" spans="1:5">
      <c r="A548" s="334">
        <v>41037</v>
      </c>
      <c r="B548" s="335" t="s">
        <v>8050</v>
      </c>
      <c r="C548" s="336" t="s">
        <v>7619</v>
      </c>
      <c r="D548" s="337">
        <v>127.67</v>
      </c>
      <c r="E548" s="338"/>
    </row>
    <row r="549" spans="1:5">
      <c r="A549" s="334">
        <v>40258</v>
      </c>
      <c r="B549" s="335" t="s">
        <v>8051</v>
      </c>
      <c r="C549" s="336" t="s">
        <v>7501</v>
      </c>
      <c r="D549" s="337">
        <v>79.14</v>
      </c>
      <c r="E549" s="338"/>
    </row>
    <row r="550" spans="1:5">
      <c r="A550" s="334">
        <v>40261</v>
      </c>
      <c r="B550" s="335" t="s">
        <v>8052</v>
      </c>
      <c r="C550" s="336" t="s">
        <v>7501</v>
      </c>
      <c r="D550" s="337">
        <v>91.79</v>
      </c>
      <c r="E550" s="338"/>
    </row>
    <row r="551" spans="1:5">
      <c r="A551" s="334">
        <v>40259</v>
      </c>
      <c r="B551" s="335" t="s">
        <v>8053</v>
      </c>
      <c r="C551" s="336" t="s">
        <v>7501</v>
      </c>
      <c r="D551" s="337">
        <v>116.64</v>
      </c>
      <c r="E551" s="338"/>
    </row>
    <row r="552" spans="1:5">
      <c r="A552" s="334">
        <v>40262</v>
      </c>
      <c r="B552" s="335" t="s">
        <v>8054</v>
      </c>
      <c r="C552" s="336" t="s">
        <v>7501</v>
      </c>
      <c r="D552" s="337">
        <v>129.30000000000001</v>
      </c>
      <c r="E552" s="338"/>
    </row>
    <row r="553" spans="1:5">
      <c r="A553" s="334">
        <v>40260</v>
      </c>
      <c r="B553" s="335" t="s">
        <v>8055</v>
      </c>
      <c r="C553" s="336" t="s">
        <v>7501</v>
      </c>
      <c r="D553" s="337">
        <v>172.89</v>
      </c>
      <c r="E553" s="338"/>
    </row>
    <row r="554" spans="1:5">
      <c r="A554" s="334">
        <v>40263</v>
      </c>
      <c r="B554" s="335" t="s">
        <v>8056</v>
      </c>
      <c r="C554" s="336" t="s">
        <v>7501</v>
      </c>
      <c r="D554" s="337">
        <v>185.54</v>
      </c>
      <c r="E554" s="338"/>
    </row>
    <row r="555" spans="1:5">
      <c r="A555" s="334">
        <v>40267</v>
      </c>
      <c r="B555" s="335" t="s">
        <v>8057</v>
      </c>
      <c r="C555" s="336" t="s">
        <v>7501</v>
      </c>
      <c r="D555" s="337">
        <v>191.12</v>
      </c>
      <c r="E555" s="338"/>
    </row>
    <row r="556" spans="1:5">
      <c r="A556" s="334">
        <v>40264</v>
      </c>
      <c r="B556" s="335" t="s">
        <v>8058</v>
      </c>
      <c r="C556" s="336" t="s">
        <v>7501</v>
      </c>
      <c r="D556" s="337">
        <v>178.46</v>
      </c>
      <c r="E556" s="338"/>
    </row>
    <row r="557" spans="1:5">
      <c r="A557" s="334">
        <v>40268</v>
      </c>
      <c r="B557" s="335" t="s">
        <v>8059</v>
      </c>
      <c r="C557" s="336" t="s">
        <v>7501</v>
      </c>
      <c r="D557" s="337">
        <v>234.73</v>
      </c>
      <c r="E557" s="338"/>
    </row>
    <row r="558" spans="1:5">
      <c r="A558" s="334">
        <v>40265</v>
      </c>
      <c r="B558" s="335" t="s">
        <v>8060</v>
      </c>
      <c r="C558" s="336" t="s">
        <v>7501</v>
      </c>
      <c r="D558" s="337">
        <v>222.08</v>
      </c>
      <c r="E558" s="338"/>
    </row>
    <row r="559" spans="1:5">
      <c r="A559" s="334">
        <v>40269</v>
      </c>
      <c r="B559" s="335" t="s">
        <v>8061</v>
      </c>
      <c r="C559" s="336" t="s">
        <v>7501</v>
      </c>
      <c r="D559" s="337">
        <v>407.09</v>
      </c>
      <c r="E559" s="338"/>
    </row>
    <row r="560" spans="1:5">
      <c r="A560" s="334">
        <v>40266</v>
      </c>
      <c r="B560" s="335" t="s">
        <v>8062</v>
      </c>
      <c r="C560" s="336" t="s">
        <v>7501</v>
      </c>
      <c r="D560" s="337">
        <v>394.43</v>
      </c>
      <c r="E560" s="338"/>
    </row>
    <row r="561" spans="1:5">
      <c r="A561" s="334">
        <v>40276</v>
      </c>
      <c r="B561" s="335" t="s">
        <v>8063</v>
      </c>
      <c r="C561" s="336" t="s">
        <v>7501</v>
      </c>
      <c r="D561" s="337">
        <v>326.97000000000003</v>
      </c>
      <c r="E561" s="338"/>
    </row>
    <row r="562" spans="1:5">
      <c r="A562" s="334">
        <v>40256</v>
      </c>
      <c r="B562" s="335" t="s">
        <v>8064</v>
      </c>
      <c r="C562" s="336" t="s">
        <v>7501</v>
      </c>
      <c r="D562" s="337">
        <v>116.64</v>
      </c>
      <c r="E562" s="338"/>
    </row>
    <row r="563" spans="1:5">
      <c r="A563" s="334">
        <v>40257</v>
      </c>
      <c r="B563" s="335" t="s">
        <v>8065</v>
      </c>
      <c r="C563" s="336" t="s">
        <v>7501</v>
      </c>
      <c r="D563" s="337">
        <v>265.61</v>
      </c>
      <c r="E563" s="338"/>
    </row>
    <row r="564" spans="1:5">
      <c r="A564" s="334">
        <v>40282</v>
      </c>
      <c r="B564" s="335" t="s">
        <v>8066</v>
      </c>
      <c r="C564" s="336" t="s">
        <v>7501</v>
      </c>
      <c r="D564" s="337">
        <v>22.7</v>
      </c>
      <c r="E564" s="338"/>
    </row>
    <row r="565" spans="1:5">
      <c r="A565" s="334">
        <v>40285</v>
      </c>
      <c r="B565" s="335" t="s">
        <v>8067</v>
      </c>
      <c r="C565" s="336" t="s">
        <v>7501</v>
      </c>
      <c r="D565" s="337">
        <v>35.35</v>
      </c>
      <c r="E565" s="338"/>
    </row>
    <row r="566" spans="1:5">
      <c r="A566" s="334">
        <v>40283</v>
      </c>
      <c r="B566" s="335" t="s">
        <v>8068</v>
      </c>
      <c r="C566" s="336" t="s">
        <v>7501</v>
      </c>
      <c r="D566" s="337">
        <v>24.97</v>
      </c>
      <c r="E566" s="338"/>
    </row>
    <row r="567" spans="1:5">
      <c r="A567" s="334">
        <v>40286</v>
      </c>
      <c r="B567" s="335" t="s">
        <v>8069</v>
      </c>
      <c r="C567" s="336" t="s">
        <v>7501</v>
      </c>
      <c r="D567" s="337">
        <v>37.619999999999997</v>
      </c>
      <c r="E567" s="338"/>
    </row>
    <row r="568" spans="1:5">
      <c r="A568" s="334">
        <v>40284</v>
      </c>
      <c r="B568" s="335" t="s">
        <v>8070</v>
      </c>
      <c r="C568" s="336" t="s">
        <v>7501</v>
      </c>
      <c r="D568" s="337">
        <v>29.37</v>
      </c>
      <c r="E568" s="338"/>
    </row>
    <row r="569" spans="1:5">
      <c r="A569" s="334">
        <v>40287</v>
      </c>
      <c r="B569" s="335" t="s">
        <v>8071</v>
      </c>
      <c r="C569" s="336" t="s">
        <v>7501</v>
      </c>
      <c r="D569" s="337">
        <v>42.02</v>
      </c>
      <c r="E569" s="338"/>
    </row>
    <row r="570" spans="1:5">
      <c r="A570" s="334">
        <v>40288</v>
      </c>
      <c r="B570" s="335" t="s">
        <v>8072</v>
      </c>
      <c r="C570" s="336" t="s">
        <v>7501</v>
      </c>
      <c r="D570" s="337">
        <v>41.62</v>
      </c>
      <c r="E570" s="338"/>
    </row>
    <row r="571" spans="1:5">
      <c r="A571" s="334">
        <v>40291</v>
      </c>
      <c r="B571" s="335" t="s">
        <v>8073</v>
      </c>
      <c r="C571" s="336" t="s">
        <v>7501</v>
      </c>
      <c r="D571" s="337">
        <v>54.27</v>
      </c>
      <c r="E571" s="338"/>
    </row>
    <row r="572" spans="1:5">
      <c r="A572" s="334">
        <v>40289</v>
      </c>
      <c r="B572" s="335" t="s">
        <v>8074</v>
      </c>
      <c r="C572" s="336" t="s">
        <v>7501</v>
      </c>
      <c r="D572" s="337">
        <v>49.94</v>
      </c>
      <c r="E572" s="338"/>
    </row>
    <row r="573" spans="1:5">
      <c r="A573" s="334">
        <v>40292</v>
      </c>
      <c r="B573" s="335" t="s">
        <v>8075</v>
      </c>
      <c r="C573" s="336" t="s">
        <v>7501</v>
      </c>
      <c r="D573" s="337">
        <v>62.59</v>
      </c>
      <c r="E573" s="338"/>
    </row>
    <row r="574" spans="1:5">
      <c r="A574" s="334">
        <v>40290</v>
      </c>
      <c r="B574" s="335" t="s">
        <v>8076</v>
      </c>
      <c r="C574" s="336" t="s">
        <v>7501</v>
      </c>
      <c r="D574" s="337">
        <v>62.43</v>
      </c>
      <c r="E574" s="338"/>
    </row>
    <row r="575" spans="1:5">
      <c r="A575" s="334">
        <v>40293</v>
      </c>
      <c r="B575" s="335" t="s">
        <v>8077</v>
      </c>
      <c r="C575" s="336" t="s">
        <v>7501</v>
      </c>
      <c r="D575" s="337">
        <v>75.08</v>
      </c>
      <c r="E575" s="338"/>
    </row>
    <row r="576" spans="1:5">
      <c r="A576" s="334">
        <v>40294</v>
      </c>
      <c r="B576" s="335" t="s">
        <v>8078</v>
      </c>
      <c r="C576" s="336" t="s">
        <v>7501</v>
      </c>
      <c r="D576" s="337">
        <v>195.05</v>
      </c>
      <c r="E576" s="338"/>
    </row>
    <row r="577" spans="1:5">
      <c r="A577" s="334">
        <v>40297</v>
      </c>
      <c r="B577" s="335" t="s">
        <v>8079</v>
      </c>
      <c r="C577" s="336" t="s">
        <v>7501</v>
      </c>
      <c r="D577" s="337">
        <v>207.7</v>
      </c>
      <c r="E577" s="338"/>
    </row>
    <row r="578" spans="1:5">
      <c r="A578" s="334">
        <v>40295</v>
      </c>
      <c r="B578" s="335" t="s">
        <v>8080</v>
      </c>
      <c r="C578" s="336" t="s">
        <v>7501</v>
      </c>
      <c r="D578" s="337">
        <v>218.46</v>
      </c>
      <c r="E578" s="338"/>
    </row>
    <row r="579" spans="1:5">
      <c r="A579" s="334">
        <v>40298</v>
      </c>
      <c r="B579" s="335" t="s">
        <v>8081</v>
      </c>
      <c r="C579" s="336" t="s">
        <v>7501</v>
      </c>
      <c r="D579" s="337">
        <v>231.11</v>
      </c>
      <c r="E579" s="338"/>
    </row>
    <row r="580" spans="1:5">
      <c r="A580" s="334">
        <v>40296</v>
      </c>
      <c r="B580" s="335" t="s">
        <v>8082</v>
      </c>
      <c r="C580" s="336" t="s">
        <v>7501</v>
      </c>
      <c r="D580" s="337">
        <v>261.04000000000002</v>
      </c>
      <c r="E580" s="338"/>
    </row>
    <row r="581" spans="1:5">
      <c r="A581" s="334">
        <v>40299</v>
      </c>
      <c r="B581" s="335" t="s">
        <v>8083</v>
      </c>
      <c r="C581" s="336" t="s">
        <v>7501</v>
      </c>
      <c r="D581" s="337">
        <v>273.69</v>
      </c>
      <c r="E581" s="338"/>
    </row>
    <row r="582" spans="1:5">
      <c r="A582" s="334">
        <v>40327</v>
      </c>
      <c r="B582" s="335" t="s">
        <v>8084</v>
      </c>
      <c r="C582" s="336" t="s">
        <v>7499</v>
      </c>
      <c r="D582" s="337">
        <v>252.3</v>
      </c>
      <c r="E582" s="335" t="s">
        <v>7559</v>
      </c>
    </row>
    <row r="583" spans="1:5" ht="18">
      <c r="A583" s="334">
        <v>40328</v>
      </c>
      <c r="B583" s="339" t="s">
        <v>8085</v>
      </c>
      <c r="C583" s="336" t="s">
        <v>7501</v>
      </c>
      <c r="D583" s="337">
        <v>164.8</v>
      </c>
      <c r="E583" s="335" t="s">
        <v>7559</v>
      </c>
    </row>
    <row r="584" spans="1:5" ht="18">
      <c r="A584" s="334">
        <v>43332</v>
      </c>
      <c r="B584" s="339" t="s">
        <v>8086</v>
      </c>
      <c r="C584" s="336" t="s">
        <v>8087</v>
      </c>
      <c r="D584" s="346">
        <v>8980.43</v>
      </c>
      <c r="E584" s="340"/>
    </row>
    <row r="585" spans="1:5">
      <c r="A585" s="334">
        <v>40316</v>
      </c>
      <c r="B585" s="335" t="s">
        <v>8088</v>
      </c>
      <c r="C585" s="336" t="s">
        <v>7499</v>
      </c>
      <c r="D585" s="337">
        <v>110.12</v>
      </c>
      <c r="E585" s="335" t="s">
        <v>7559</v>
      </c>
    </row>
    <row r="586" spans="1:5" ht="18">
      <c r="A586" s="334">
        <v>40317</v>
      </c>
      <c r="B586" s="339" t="s">
        <v>8089</v>
      </c>
      <c r="C586" s="336" t="s">
        <v>7499</v>
      </c>
      <c r="D586" s="337">
        <v>97.64</v>
      </c>
      <c r="E586" s="335" t="s">
        <v>7559</v>
      </c>
    </row>
    <row r="587" spans="1:5">
      <c r="A587" s="334">
        <v>40318</v>
      </c>
      <c r="B587" s="335" t="s">
        <v>8090</v>
      </c>
      <c r="C587" s="336" t="s">
        <v>7499</v>
      </c>
      <c r="D587" s="337">
        <v>11.64</v>
      </c>
      <c r="E587" s="338"/>
    </row>
    <row r="588" spans="1:5" ht="18">
      <c r="A588" s="334">
        <v>40311</v>
      </c>
      <c r="B588" s="339" t="s">
        <v>8091</v>
      </c>
      <c r="C588" s="336" t="s">
        <v>7499</v>
      </c>
      <c r="D588" s="337">
        <v>139.31</v>
      </c>
      <c r="E588" s="335" t="s">
        <v>7559</v>
      </c>
    </row>
    <row r="589" spans="1:5" ht="18">
      <c r="A589" s="334">
        <v>40312</v>
      </c>
      <c r="B589" s="339" t="s">
        <v>8092</v>
      </c>
      <c r="C589" s="336" t="s">
        <v>7499</v>
      </c>
      <c r="D589" s="337">
        <v>116.87</v>
      </c>
      <c r="E589" s="335" t="s">
        <v>7559</v>
      </c>
    </row>
    <row r="590" spans="1:5" ht="18">
      <c r="A590" s="334">
        <v>40313</v>
      </c>
      <c r="B590" s="339" t="s">
        <v>8093</v>
      </c>
      <c r="C590" s="336" t="s">
        <v>7499</v>
      </c>
      <c r="D590" s="337">
        <v>99.39</v>
      </c>
      <c r="E590" s="335" t="s">
        <v>7559</v>
      </c>
    </row>
    <row r="591" spans="1:5" ht="18">
      <c r="A591" s="334">
        <v>40310</v>
      </c>
      <c r="B591" s="339" t="s">
        <v>8094</v>
      </c>
      <c r="C591" s="336" t="s">
        <v>7499</v>
      </c>
      <c r="D591" s="337">
        <v>203.46</v>
      </c>
      <c r="E591" s="335" t="s">
        <v>7559</v>
      </c>
    </row>
    <row r="592" spans="1:5" ht="18">
      <c r="A592" s="334">
        <v>40748</v>
      </c>
      <c r="B592" s="339" t="s">
        <v>8095</v>
      </c>
      <c r="C592" s="336" t="s">
        <v>7499</v>
      </c>
      <c r="D592" s="337">
        <v>317.45</v>
      </c>
      <c r="E592" s="340"/>
    </row>
    <row r="593" spans="1:5" ht="18">
      <c r="A593" s="334">
        <v>40726</v>
      </c>
      <c r="B593" s="339" t="s">
        <v>8096</v>
      </c>
      <c r="C593" s="336" t="s">
        <v>7501</v>
      </c>
      <c r="D593" s="337">
        <v>674.77</v>
      </c>
      <c r="E593" s="335" t="s">
        <v>7559</v>
      </c>
    </row>
    <row r="594" spans="1:5">
      <c r="A594" s="334">
        <v>40725</v>
      </c>
      <c r="B594" s="335" t="s">
        <v>8097</v>
      </c>
      <c r="C594" s="336" t="s">
        <v>7501</v>
      </c>
      <c r="D594" s="337">
        <v>671.51</v>
      </c>
      <c r="E594" s="335" t="s">
        <v>7559</v>
      </c>
    </row>
    <row r="595" spans="1:5" ht="18">
      <c r="A595" s="334">
        <v>41394</v>
      </c>
      <c r="B595" s="339" t="s">
        <v>8098</v>
      </c>
      <c r="C595" s="336" t="s">
        <v>7499</v>
      </c>
      <c r="D595" s="337">
        <v>41.32</v>
      </c>
      <c r="E595" s="340"/>
    </row>
    <row r="596" spans="1:5" ht="18">
      <c r="A596" s="334">
        <v>41393</v>
      </c>
      <c r="B596" s="339" t="s">
        <v>8099</v>
      </c>
      <c r="C596" s="336" t="s">
        <v>7499</v>
      </c>
      <c r="D596" s="337">
        <v>49.26</v>
      </c>
      <c r="E596" s="340"/>
    </row>
    <row r="597" spans="1:5" ht="18">
      <c r="A597" s="334">
        <v>41391</v>
      </c>
      <c r="B597" s="339" t="s">
        <v>8100</v>
      </c>
      <c r="C597" s="336" t="s">
        <v>7499</v>
      </c>
      <c r="D597" s="337">
        <v>80.349999999999994</v>
      </c>
      <c r="E597" s="340"/>
    </row>
    <row r="598" spans="1:5" ht="18">
      <c r="A598" s="334">
        <v>102596</v>
      </c>
      <c r="B598" s="339" t="s">
        <v>8101</v>
      </c>
      <c r="C598" s="336" t="s">
        <v>8102</v>
      </c>
      <c r="D598" s="337">
        <v>26.51</v>
      </c>
      <c r="E598" s="340"/>
    </row>
    <row r="599" spans="1:5" ht="18">
      <c r="A599" s="334">
        <v>102595</v>
      </c>
      <c r="B599" s="339" t="s">
        <v>8103</v>
      </c>
      <c r="C599" s="336" t="s">
        <v>8102</v>
      </c>
      <c r="D599" s="337">
        <v>31.71</v>
      </c>
      <c r="E599" s="340"/>
    </row>
    <row r="600" spans="1:5" ht="18">
      <c r="A600" s="334">
        <v>41392</v>
      </c>
      <c r="B600" s="339" t="s">
        <v>8104</v>
      </c>
      <c r="C600" s="336" t="s">
        <v>7499</v>
      </c>
      <c r="D600" s="337">
        <v>56.33</v>
      </c>
      <c r="E600" s="340"/>
    </row>
    <row r="601" spans="1:5" ht="18">
      <c r="A601" s="334">
        <v>102594</v>
      </c>
      <c r="B601" s="339" t="s">
        <v>8105</v>
      </c>
      <c r="C601" s="336" t="s">
        <v>8102</v>
      </c>
      <c r="D601" s="337">
        <v>38.06</v>
      </c>
      <c r="E601" s="340"/>
    </row>
    <row r="602" spans="1:5">
      <c r="A602" s="334">
        <v>41197</v>
      </c>
      <c r="B602" s="335" t="s">
        <v>8106</v>
      </c>
      <c r="C602" s="336" t="s">
        <v>7499</v>
      </c>
      <c r="D602" s="337">
        <v>58.45</v>
      </c>
      <c r="E602" s="338"/>
    </row>
    <row r="603" spans="1:5" ht="18">
      <c r="A603" s="334">
        <v>40709</v>
      </c>
      <c r="B603" s="339" t="s">
        <v>8107</v>
      </c>
      <c r="C603" s="336" t="s">
        <v>7499</v>
      </c>
      <c r="D603" s="337">
        <v>40.700000000000003</v>
      </c>
      <c r="E603" s="340"/>
    </row>
    <row r="604" spans="1:5">
      <c r="A604" s="334">
        <v>40721</v>
      </c>
      <c r="B604" s="335" t="s">
        <v>8108</v>
      </c>
      <c r="C604" s="336" t="s">
        <v>7501</v>
      </c>
      <c r="D604" s="337">
        <v>189.64</v>
      </c>
      <c r="E604" s="335" t="s">
        <v>7559</v>
      </c>
    </row>
    <row r="605" spans="1:5">
      <c r="A605" s="334">
        <v>40396</v>
      </c>
      <c r="B605" s="335" t="s">
        <v>8109</v>
      </c>
      <c r="C605" s="336" t="s">
        <v>7499</v>
      </c>
      <c r="D605" s="337">
        <v>43.34</v>
      </c>
      <c r="E605" s="338"/>
    </row>
    <row r="606" spans="1:5">
      <c r="A606" s="334">
        <v>40744</v>
      </c>
      <c r="B606" s="335" t="s">
        <v>8110</v>
      </c>
      <c r="C606" s="336" t="s">
        <v>7619</v>
      </c>
      <c r="D606" s="337">
        <v>38.840000000000003</v>
      </c>
      <c r="E606" s="338"/>
    </row>
    <row r="607" spans="1:5">
      <c r="A607" s="334">
        <v>40746</v>
      </c>
      <c r="B607" s="335" t="s">
        <v>8111</v>
      </c>
      <c r="C607" s="336" t="s">
        <v>7619</v>
      </c>
      <c r="D607" s="337">
        <v>75.61</v>
      </c>
      <c r="E607" s="338"/>
    </row>
    <row r="608" spans="1:5">
      <c r="A608" s="334">
        <v>40743</v>
      </c>
      <c r="B608" s="335" t="s">
        <v>8112</v>
      </c>
      <c r="C608" s="336" t="s">
        <v>7619</v>
      </c>
      <c r="D608" s="337">
        <v>20.45</v>
      </c>
      <c r="E608" s="338"/>
    </row>
    <row r="609" spans="1:5">
      <c r="A609" s="334">
        <v>40745</v>
      </c>
      <c r="B609" s="335" t="s">
        <v>8113</v>
      </c>
      <c r="C609" s="336" t="s">
        <v>7619</v>
      </c>
      <c r="D609" s="337">
        <v>57.23</v>
      </c>
      <c r="E609" s="338"/>
    </row>
    <row r="610" spans="1:5">
      <c r="A610" s="334">
        <v>40397</v>
      </c>
      <c r="B610" s="335" t="s">
        <v>8114</v>
      </c>
      <c r="C610" s="336" t="s">
        <v>7499</v>
      </c>
      <c r="D610" s="337">
        <v>129.21</v>
      </c>
      <c r="E610" s="338"/>
    </row>
    <row r="611" spans="1:5">
      <c r="A611" s="334">
        <v>41221</v>
      </c>
      <c r="B611" s="335" t="s">
        <v>8115</v>
      </c>
      <c r="C611" s="336" t="s">
        <v>7499</v>
      </c>
      <c r="D611" s="337">
        <v>5.78</v>
      </c>
      <c r="E611" s="338"/>
    </row>
    <row r="612" spans="1:5" ht="18">
      <c r="A612" s="334">
        <v>41401</v>
      </c>
      <c r="B612" s="339" t="s">
        <v>8116</v>
      </c>
      <c r="C612" s="336" t="s">
        <v>7499</v>
      </c>
      <c r="D612" s="337">
        <v>12.97</v>
      </c>
      <c r="E612" s="340"/>
    </row>
    <row r="613" spans="1:5">
      <c r="A613" s="334">
        <v>40714</v>
      </c>
      <c r="B613" s="335" t="s">
        <v>8117</v>
      </c>
      <c r="C613" s="336" t="s">
        <v>7499</v>
      </c>
      <c r="D613" s="337">
        <v>18.75</v>
      </c>
      <c r="E613" s="338"/>
    </row>
    <row r="614" spans="1:5">
      <c r="A614" s="334">
        <v>40660</v>
      </c>
      <c r="B614" s="335" t="s">
        <v>8118</v>
      </c>
      <c r="C614" s="336" t="s">
        <v>7619</v>
      </c>
      <c r="D614" s="337">
        <v>78.11</v>
      </c>
      <c r="E614" s="338"/>
    </row>
    <row r="615" spans="1:5">
      <c r="A615" s="334">
        <v>40661</v>
      </c>
      <c r="B615" s="335" t="s">
        <v>8119</v>
      </c>
      <c r="C615" s="336" t="s">
        <v>7619</v>
      </c>
      <c r="D615" s="337">
        <v>151.43</v>
      </c>
      <c r="E615" s="338"/>
    </row>
    <row r="616" spans="1:5">
      <c r="A616" s="334">
        <v>40662</v>
      </c>
      <c r="B616" s="335" t="s">
        <v>8120</v>
      </c>
      <c r="C616" s="336" t="s">
        <v>7619</v>
      </c>
      <c r="D616" s="337">
        <v>83.43</v>
      </c>
      <c r="E616" s="338"/>
    </row>
    <row r="617" spans="1:5">
      <c r="A617" s="334">
        <v>40663</v>
      </c>
      <c r="B617" s="335" t="s">
        <v>8121</v>
      </c>
      <c r="C617" s="336" t="s">
        <v>7619</v>
      </c>
      <c r="D617" s="337">
        <v>83.82</v>
      </c>
      <c r="E617" s="335" t="s">
        <v>7559</v>
      </c>
    </row>
    <row r="618" spans="1:5">
      <c r="A618" s="334">
        <v>40659</v>
      </c>
      <c r="B618" s="335" t="s">
        <v>8122</v>
      </c>
      <c r="C618" s="336" t="s">
        <v>7619</v>
      </c>
      <c r="D618" s="337">
        <v>70.55</v>
      </c>
      <c r="E618" s="338"/>
    </row>
    <row r="619" spans="1:5" ht="18">
      <c r="A619" s="334">
        <v>41024</v>
      </c>
      <c r="B619" s="339" t="s">
        <v>8123</v>
      </c>
      <c r="C619" s="336" t="s">
        <v>7619</v>
      </c>
      <c r="D619" s="337">
        <v>28.31</v>
      </c>
      <c r="E619" s="340"/>
    </row>
    <row r="620" spans="1:5">
      <c r="A620" s="334">
        <v>40657</v>
      </c>
      <c r="B620" s="335" t="s">
        <v>8124</v>
      </c>
      <c r="C620" s="336" t="s">
        <v>7619</v>
      </c>
      <c r="D620" s="337">
        <v>250.31</v>
      </c>
      <c r="E620" s="338"/>
    </row>
    <row r="621" spans="1:5">
      <c r="A621" s="334">
        <v>41395</v>
      </c>
      <c r="B621" s="335" t="s">
        <v>8125</v>
      </c>
      <c r="C621" s="336" t="s">
        <v>7499</v>
      </c>
      <c r="D621" s="346">
        <v>1003.15</v>
      </c>
      <c r="E621" s="335" t="s">
        <v>7559</v>
      </c>
    </row>
    <row r="622" spans="1:5" ht="18">
      <c r="A622" s="334">
        <v>41396</v>
      </c>
      <c r="B622" s="339" t="s">
        <v>8126</v>
      </c>
      <c r="C622" s="336" t="s">
        <v>7499</v>
      </c>
      <c r="D622" s="346">
        <v>1197.4000000000001</v>
      </c>
      <c r="E622" s="335" t="s">
        <v>7559</v>
      </c>
    </row>
    <row r="623" spans="1:5" ht="18">
      <c r="A623" s="334">
        <v>41397</v>
      </c>
      <c r="B623" s="339" t="s">
        <v>8127</v>
      </c>
      <c r="C623" s="336" t="s">
        <v>7499</v>
      </c>
      <c r="D623" s="346">
        <v>1166.05</v>
      </c>
      <c r="E623" s="335" t="s">
        <v>7559</v>
      </c>
    </row>
    <row r="624" spans="1:5" ht="18">
      <c r="A624" s="334">
        <v>41398</v>
      </c>
      <c r="B624" s="339" t="s">
        <v>8128</v>
      </c>
      <c r="C624" s="336" t="s">
        <v>7499</v>
      </c>
      <c r="D624" s="346">
        <v>1247.29</v>
      </c>
      <c r="E624" s="335" t="s">
        <v>7559</v>
      </c>
    </row>
    <row r="625" spans="1:5" ht="18">
      <c r="A625" s="334">
        <v>41399</v>
      </c>
      <c r="B625" s="339" t="s">
        <v>8129</v>
      </c>
      <c r="C625" s="336" t="s">
        <v>7499</v>
      </c>
      <c r="D625" s="346">
        <v>1258.8499999999999</v>
      </c>
      <c r="E625" s="335" t="s">
        <v>7559</v>
      </c>
    </row>
    <row r="626" spans="1:5" ht="18">
      <c r="A626" s="334">
        <v>40654</v>
      </c>
      <c r="B626" s="339" t="s">
        <v>8130</v>
      </c>
      <c r="C626" s="336" t="s">
        <v>7516</v>
      </c>
      <c r="D626" s="337">
        <v>816.31</v>
      </c>
      <c r="E626" s="335" t="s">
        <v>7559</v>
      </c>
    </row>
    <row r="627" spans="1:5">
      <c r="A627" s="334">
        <v>40653</v>
      </c>
      <c r="B627" s="335" t="s">
        <v>8131</v>
      </c>
      <c r="C627" s="336" t="s">
        <v>7516</v>
      </c>
      <c r="D627" s="337">
        <v>896.78</v>
      </c>
      <c r="E627" s="335" t="s">
        <v>7559</v>
      </c>
    </row>
    <row r="628" spans="1:5">
      <c r="A628" s="334">
        <v>41337</v>
      </c>
      <c r="B628" s="335" t="s">
        <v>8132</v>
      </c>
      <c r="C628" s="336" t="s">
        <v>7516</v>
      </c>
      <c r="D628" s="337">
        <v>402.49</v>
      </c>
      <c r="E628" s="335" t="s">
        <v>7559</v>
      </c>
    </row>
    <row r="629" spans="1:5">
      <c r="A629" s="334">
        <v>40719</v>
      </c>
      <c r="B629" s="335" t="s">
        <v>8133</v>
      </c>
      <c r="C629" s="336" t="s">
        <v>7501</v>
      </c>
      <c r="D629" s="337">
        <v>101.56</v>
      </c>
      <c r="E629" s="338"/>
    </row>
    <row r="630" spans="1:5" ht="18">
      <c r="A630" s="334">
        <v>41019</v>
      </c>
      <c r="B630" s="339" t="s">
        <v>8134</v>
      </c>
      <c r="C630" s="336" t="s">
        <v>7619</v>
      </c>
      <c r="D630" s="346">
        <v>1073.8399999999999</v>
      </c>
      <c r="E630" s="340"/>
    </row>
    <row r="631" spans="1:5" ht="18">
      <c r="A631" s="334">
        <v>40557</v>
      </c>
      <c r="B631" s="339" t="s">
        <v>8135</v>
      </c>
      <c r="C631" s="336" t="s">
        <v>7516</v>
      </c>
      <c r="D631" s="337">
        <v>158.87</v>
      </c>
      <c r="E631" s="335" t="s">
        <v>7559</v>
      </c>
    </row>
    <row r="632" spans="1:5">
      <c r="A632" s="334">
        <v>40391</v>
      </c>
      <c r="B632" s="335" t="s">
        <v>8136</v>
      </c>
      <c r="C632" s="336" t="s">
        <v>7499</v>
      </c>
      <c r="D632" s="337">
        <v>5.75</v>
      </c>
      <c r="E632" s="338"/>
    </row>
    <row r="633" spans="1:5">
      <c r="A633" s="334">
        <v>40380</v>
      </c>
      <c r="B633" s="335" t="s">
        <v>8137</v>
      </c>
      <c r="C633" s="336" t="s">
        <v>7499</v>
      </c>
      <c r="D633" s="337">
        <v>69.78</v>
      </c>
      <c r="E633" s="338"/>
    </row>
    <row r="634" spans="1:5">
      <c r="A634" s="334">
        <v>40399</v>
      </c>
      <c r="B634" s="335" t="s">
        <v>8138</v>
      </c>
      <c r="C634" s="336" t="s">
        <v>7499</v>
      </c>
      <c r="D634" s="337">
        <v>320.16000000000003</v>
      </c>
      <c r="E634" s="338"/>
    </row>
    <row r="635" spans="1:5">
      <c r="A635" s="334">
        <v>41028</v>
      </c>
      <c r="B635" s="335" t="s">
        <v>8139</v>
      </c>
      <c r="C635" s="336" t="s">
        <v>7499</v>
      </c>
      <c r="D635" s="337">
        <v>4.8899999999999997</v>
      </c>
      <c r="E635" s="338"/>
    </row>
    <row r="636" spans="1:5">
      <c r="A636" s="334">
        <v>41167</v>
      </c>
      <c r="B636" s="335" t="s">
        <v>8140</v>
      </c>
      <c r="C636" s="336" t="s">
        <v>7516</v>
      </c>
      <c r="D636" s="346">
        <v>3751.85</v>
      </c>
      <c r="E636" s="338"/>
    </row>
    <row r="637" spans="1:5">
      <c r="A637" s="334">
        <v>41168</v>
      </c>
      <c r="B637" s="335" t="s">
        <v>8141</v>
      </c>
      <c r="C637" s="336" t="s">
        <v>7516</v>
      </c>
      <c r="D637" s="346">
        <v>4341.71</v>
      </c>
      <c r="E637" s="338"/>
    </row>
    <row r="638" spans="1:5">
      <c r="A638" s="334">
        <v>40570</v>
      </c>
      <c r="B638" s="335" t="s">
        <v>8142</v>
      </c>
      <c r="C638" s="336" t="s">
        <v>7516</v>
      </c>
      <c r="D638" s="346">
        <v>16437.38</v>
      </c>
      <c r="E638" s="335" t="s">
        <v>7559</v>
      </c>
    </row>
    <row r="639" spans="1:5">
      <c r="A639" s="334">
        <v>41115</v>
      </c>
      <c r="B639" s="335" t="s">
        <v>8143</v>
      </c>
      <c r="C639" s="336" t="s">
        <v>7516</v>
      </c>
      <c r="D639" s="346">
        <v>2236.0700000000002</v>
      </c>
      <c r="E639" s="338"/>
    </row>
    <row r="640" spans="1:5">
      <c r="A640" s="334">
        <v>41116</v>
      </c>
      <c r="B640" s="335" t="s">
        <v>8144</v>
      </c>
      <c r="C640" s="336" t="s">
        <v>7516</v>
      </c>
      <c r="D640" s="346">
        <v>2867.19</v>
      </c>
      <c r="E640" s="338"/>
    </row>
    <row r="641" spans="1:5">
      <c r="A641" s="334">
        <v>41117</v>
      </c>
      <c r="B641" s="335" t="s">
        <v>8145</v>
      </c>
      <c r="C641" s="336" t="s">
        <v>7516</v>
      </c>
      <c r="D641" s="346">
        <v>3511.73</v>
      </c>
      <c r="E641" s="338"/>
    </row>
    <row r="642" spans="1:5">
      <c r="A642" s="334">
        <v>40572</v>
      </c>
      <c r="B642" s="335" t="s">
        <v>8146</v>
      </c>
      <c r="C642" s="336" t="s">
        <v>7516</v>
      </c>
      <c r="D642" s="346">
        <v>26760.92</v>
      </c>
      <c r="E642" s="335" t="s">
        <v>7559</v>
      </c>
    </row>
    <row r="643" spans="1:5" ht="18">
      <c r="A643" s="334">
        <v>40553</v>
      </c>
      <c r="B643" s="339" t="s">
        <v>8147</v>
      </c>
      <c r="C643" s="336" t="s">
        <v>7516</v>
      </c>
      <c r="D643" s="346">
        <v>5318.97</v>
      </c>
      <c r="E643" s="335" t="s">
        <v>7559</v>
      </c>
    </row>
    <row r="644" spans="1:5" ht="18">
      <c r="A644" s="334">
        <v>40554</v>
      </c>
      <c r="B644" s="339" t="s">
        <v>8148</v>
      </c>
      <c r="C644" s="336" t="s">
        <v>7516</v>
      </c>
      <c r="D644" s="346">
        <v>5873.71</v>
      </c>
      <c r="E644" s="335" t="s">
        <v>7559</v>
      </c>
    </row>
    <row r="645" spans="1:5" ht="18">
      <c r="A645" s="334">
        <v>40555</v>
      </c>
      <c r="B645" s="339" t="s">
        <v>8149</v>
      </c>
      <c r="C645" s="336" t="s">
        <v>7516</v>
      </c>
      <c r="D645" s="346">
        <v>6428.46</v>
      </c>
      <c r="E645" s="335" t="s">
        <v>7559</v>
      </c>
    </row>
    <row r="646" spans="1:5" ht="18">
      <c r="A646" s="334">
        <v>40556</v>
      </c>
      <c r="B646" s="339" t="s">
        <v>8150</v>
      </c>
      <c r="C646" s="336" t="s">
        <v>7516</v>
      </c>
      <c r="D646" s="346">
        <v>6983.19</v>
      </c>
      <c r="E646" s="335" t="s">
        <v>7559</v>
      </c>
    </row>
    <row r="647" spans="1:5" ht="18">
      <c r="A647" s="334">
        <v>41086</v>
      </c>
      <c r="B647" s="339" t="s">
        <v>8151</v>
      </c>
      <c r="C647" s="336" t="s">
        <v>7499</v>
      </c>
      <c r="D647" s="337">
        <v>13.09</v>
      </c>
      <c r="E647" s="340"/>
    </row>
    <row r="648" spans="1:5" ht="18">
      <c r="A648" s="334">
        <v>41021</v>
      </c>
      <c r="B648" s="339" t="s">
        <v>8152</v>
      </c>
      <c r="C648" s="336" t="s">
        <v>7499</v>
      </c>
      <c r="D648" s="337">
        <v>10.5</v>
      </c>
      <c r="E648" s="340"/>
    </row>
    <row r="649" spans="1:5">
      <c r="A649" s="334">
        <v>40304</v>
      </c>
      <c r="B649" s="335" t="s">
        <v>8153</v>
      </c>
      <c r="C649" s="336" t="s">
        <v>7501</v>
      </c>
      <c r="D649" s="337">
        <v>79.5</v>
      </c>
      <c r="E649" s="335" t="s">
        <v>7559</v>
      </c>
    </row>
    <row r="650" spans="1:5">
      <c r="A650" s="334">
        <v>40302</v>
      </c>
      <c r="B650" s="335" t="s">
        <v>8154</v>
      </c>
      <c r="C650" s="336" t="s">
        <v>7501</v>
      </c>
      <c r="D650" s="337">
        <v>83.3</v>
      </c>
      <c r="E650" s="338"/>
    </row>
    <row r="651" spans="1:5">
      <c r="A651" s="334">
        <v>40301</v>
      </c>
      <c r="B651" s="335" t="s">
        <v>8155</v>
      </c>
      <c r="C651" s="336" t="s">
        <v>7501</v>
      </c>
      <c r="D651" s="337">
        <v>120.8</v>
      </c>
      <c r="E651" s="338"/>
    </row>
    <row r="652" spans="1:5">
      <c r="A652" s="334">
        <v>40303</v>
      </c>
      <c r="B652" s="335" t="s">
        <v>8156</v>
      </c>
      <c r="C652" s="336" t="s">
        <v>7501</v>
      </c>
      <c r="D652" s="337">
        <v>52.57</v>
      </c>
      <c r="E652" s="338"/>
    </row>
    <row r="653" spans="1:5">
      <c r="A653" s="334">
        <v>40559</v>
      </c>
      <c r="B653" s="335" t="s">
        <v>8157</v>
      </c>
      <c r="C653" s="336" t="s">
        <v>7516</v>
      </c>
      <c r="D653" s="346">
        <v>1228.27</v>
      </c>
      <c r="E653" s="335" t="s">
        <v>7559</v>
      </c>
    </row>
    <row r="654" spans="1:5">
      <c r="A654" s="334">
        <v>41224</v>
      </c>
      <c r="B654" s="335" t="s">
        <v>8158</v>
      </c>
      <c r="C654" s="336" t="s">
        <v>7619</v>
      </c>
      <c r="D654" s="337">
        <v>26.05</v>
      </c>
      <c r="E654" s="338"/>
    </row>
    <row r="655" spans="1:5">
      <c r="A655" s="334">
        <v>41225</v>
      </c>
      <c r="B655" s="335" t="s">
        <v>8159</v>
      </c>
      <c r="C655" s="336" t="s">
        <v>7619</v>
      </c>
      <c r="D655" s="337">
        <v>31.05</v>
      </c>
      <c r="E655" s="338"/>
    </row>
    <row r="656" spans="1:5">
      <c r="A656" s="334">
        <v>41226</v>
      </c>
      <c r="B656" s="335" t="s">
        <v>8160</v>
      </c>
      <c r="C656" s="336" t="s">
        <v>7619</v>
      </c>
      <c r="D656" s="337">
        <v>41.38</v>
      </c>
      <c r="E656" s="338"/>
    </row>
    <row r="657" spans="1:6">
      <c r="A657" s="334">
        <v>41060</v>
      </c>
      <c r="B657" s="335" t="s">
        <v>8161</v>
      </c>
      <c r="C657" s="336" t="s">
        <v>7619</v>
      </c>
      <c r="D657" s="337">
        <v>99.53</v>
      </c>
      <c r="E657" s="338"/>
    </row>
    <row r="658" spans="1:6">
      <c r="A658" s="334">
        <v>41059</v>
      </c>
      <c r="B658" s="335" t="s">
        <v>8162</v>
      </c>
      <c r="C658" s="336" t="s">
        <v>7619</v>
      </c>
      <c r="D658" s="337">
        <v>169.56</v>
      </c>
      <c r="E658" s="338"/>
    </row>
    <row r="659" spans="1:6">
      <c r="A659" s="334">
        <v>40567</v>
      </c>
      <c r="B659" s="335" t="s">
        <v>8163</v>
      </c>
      <c r="C659" s="336" t="s">
        <v>7619</v>
      </c>
      <c r="D659" s="337">
        <v>103.16</v>
      </c>
      <c r="E659" s="338"/>
    </row>
    <row r="660" spans="1:6">
      <c r="A660" s="334">
        <v>40747</v>
      </c>
      <c r="B660" s="335" t="s">
        <v>8164</v>
      </c>
      <c r="C660" s="336" t="s">
        <v>7619</v>
      </c>
      <c r="D660" s="337">
        <v>186.96</v>
      </c>
      <c r="E660" s="338"/>
    </row>
    <row r="661" spans="1:6">
      <c r="A661" s="334">
        <v>40727</v>
      </c>
      <c r="B661" s="335" t="s">
        <v>8165</v>
      </c>
      <c r="C661" s="336" t="s">
        <v>7501</v>
      </c>
      <c r="D661" s="337">
        <v>432.07</v>
      </c>
      <c r="E661" s="335" t="s">
        <v>7559</v>
      </c>
    </row>
    <row r="662" spans="1:6" ht="14.25">
      <c r="A662" s="334">
        <v>41264</v>
      </c>
      <c r="B662" s="335" t="s">
        <v>8166</v>
      </c>
      <c r="C662" s="336" t="s">
        <v>7501</v>
      </c>
      <c r="D662" s="337">
        <v>591.65</v>
      </c>
      <c r="E662" s="335" t="s">
        <v>7559</v>
      </c>
      <c r="F662" s="276"/>
    </row>
    <row r="663" spans="1:6" ht="14.25">
      <c r="A663" s="334">
        <v>41239</v>
      </c>
      <c r="B663" s="335" t="s">
        <v>8167</v>
      </c>
      <c r="C663" s="336" t="s">
        <v>7501</v>
      </c>
      <c r="D663" s="337">
        <v>143.9</v>
      </c>
      <c r="E663" s="338"/>
      <c r="F663" s="276"/>
    </row>
    <row r="664" spans="1:6" ht="14.25">
      <c r="A664" s="334">
        <v>40688</v>
      </c>
      <c r="B664" s="335" t="s">
        <v>8168</v>
      </c>
      <c r="C664" s="336" t="s">
        <v>7516</v>
      </c>
      <c r="D664" s="337">
        <v>425.77</v>
      </c>
      <c r="E664" s="338"/>
      <c r="F664" s="276"/>
    </row>
    <row r="665" spans="1:6">
      <c r="A665" s="334">
        <v>40690</v>
      </c>
      <c r="B665" s="335" t="s">
        <v>8169</v>
      </c>
      <c r="C665" s="336" t="s">
        <v>7516</v>
      </c>
      <c r="D665" s="346">
        <v>1864.52</v>
      </c>
      <c r="E665" s="338"/>
      <c r="F665" s="341"/>
    </row>
    <row r="666" spans="1:6">
      <c r="A666" s="334">
        <v>40691</v>
      </c>
      <c r="B666" s="335" t="s">
        <v>8170</v>
      </c>
      <c r="C666" s="336" t="s">
        <v>7516</v>
      </c>
      <c r="D666" s="346">
        <v>2224.59</v>
      </c>
      <c r="E666" s="338"/>
      <c r="F666" s="341"/>
    </row>
    <row r="667" spans="1:6">
      <c r="A667" s="334">
        <v>40689</v>
      </c>
      <c r="B667" s="335" t="s">
        <v>8171</v>
      </c>
      <c r="C667" s="336" t="s">
        <v>7516</v>
      </c>
      <c r="D667" s="337">
        <v>969.92</v>
      </c>
      <c r="E667" s="338"/>
      <c r="F667" s="341"/>
    </row>
    <row r="668" spans="1:6">
      <c r="A668" s="334">
        <v>40666</v>
      </c>
      <c r="B668" s="335" t="s">
        <v>8172</v>
      </c>
      <c r="C668" s="336" t="s">
        <v>7619</v>
      </c>
      <c r="D668" s="337">
        <v>110.44</v>
      </c>
      <c r="E668" s="338"/>
      <c r="F668" s="341"/>
    </row>
    <row r="669" spans="1:6">
      <c r="A669" s="334">
        <v>40667</v>
      </c>
      <c r="B669" s="335" t="s">
        <v>8173</v>
      </c>
      <c r="C669" s="336" t="s">
        <v>7619</v>
      </c>
      <c r="D669" s="337">
        <v>115.5</v>
      </c>
      <c r="E669" s="338"/>
      <c r="F669" s="341"/>
    </row>
    <row r="670" spans="1:6">
      <c r="A670" s="334">
        <v>41180</v>
      </c>
      <c r="B670" s="335" t="s">
        <v>8174</v>
      </c>
      <c r="C670" s="336" t="s">
        <v>7619</v>
      </c>
      <c r="D670" s="337">
        <v>101.25</v>
      </c>
      <c r="E670" s="335" t="s">
        <v>7559</v>
      </c>
      <c r="F670" s="341"/>
    </row>
    <row r="671" spans="1:6">
      <c r="A671" s="334">
        <v>40668</v>
      </c>
      <c r="B671" s="335" t="s">
        <v>8175</v>
      </c>
      <c r="C671" s="336" t="s">
        <v>7619</v>
      </c>
      <c r="D671" s="337">
        <v>132.33000000000001</v>
      </c>
      <c r="E671" s="338"/>
      <c r="F671" s="341"/>
    </row>
    <row r="672" spans="1:6">
      <c r="A672" s="334">
        <v>40982</v>
      </c>
      <c r="B672" s="335" t="s">
        <v>8176</v>
      </c>
      <c r="C672" s="336" t="s">
        <v>7619</v>
      </c>
      <c r="D672" s="337">
        <v>249.55</v>
      </c>
      <c r="E672" s="338"/>
      <c r="F672" s="341"/>
    </row>
    <row r="673" spans="1:6">
      <c r="A673" s="334">
        <v>41336</v>
      </c>
      <c r="B673" s="335" t="s">
        <v>8177</v>
      </c>
      <c r="C673" s="336" t="s">
        <v>7619</v>
      </c>
      <c r="D673" s="337">
        <v>131.11000000000001</v>
      </c>
      <c r="E673" s="335" t="s">
        <v>7559</v>
      </c>
      <c r="F673" s="341"/>
    </row>
    <row r="674" spans="1:6">
      <c r="A674" s="334">
        <v>40669</v>
      </c>
      <c r="B674" s="335" t="s">
        <v>8178</v>
      </c>
      <c r="C674" s="336" t="s">
        <v>7619</v>
      </c>
      <c r="D674" s="337">
        <v>107.94</v>
      </c>
      <c r="E674" s="338"/>
      <c r="F674" s="341"/>
    </row>
    <row r="675" spans="1:6">
      <c r="A675" s="334">
        <v>40670</v>
      </c>
      <c r="B675" s="335" t="s">
        <v>8179</v>
      </c>
      <c r="C675" s="336" t="s">
        <v>7619</v>
      </c>
      <c r="D675" s="337">
        <v>80.39</v>
      </c>
      <c r="E675" s="338"/>
      <c r="F675" s="341"/>
    </row>
    <row r="676" spans="1:6">
      <c r="A676" s="334">
        <v>40560</v>
      </c>
      <c r="B676" s="335" t="s">
        <v>8180</v>
      </c>
      <c r="C676" s="336" t="s">
        <v>7516</v>
      </c>
      <c r="D676" s="337">
        <v>355.96</v>
      </c>
      <c r="E676" s="335" t="s">
        <v>7559</v>
      </c>
      <c r="F676" s="341"/>
    </row>
    <row r="677" spans="1:6">
      <c r="A677" s="334">
        <v>40558</v>
      </c>
      <c r="B677" s="335" t="s">
        <v>8181</v>
      </c>
      <c r="C677" s="336" t="s">
        <v>7516</v>
      </c>
      <c r="D677" s="337">
        <v>770.57</v>
      </c>
      <c r="E677" s="335" t="s">
        <v>7559</v>
      </c>
      <c r="F677" s="341"/>
    </row>
    <row r="678" spans="1:6" ht="18">
      <c r="A678" s="334">
        <v>41029</v>
      </c>
      <c r="B678" s="339" t="s">
        <v>8182</v>
      </c>
      <c r="C678" s="336" t="s">
        <v>7499</v>
      </c>
      <c r="D678" s="337">
        <v>67.069999999999993</v>
      </c>
      <c r="E678" s="340"/>
      <c r="F678" s="341"/>
    </row>
    <row r="679" spans="1:6">
      <c r="A679" s="334">
        <v>41040</v>
      </c>
      <c r="B679" s="335" t="s">
        <v>8183</v>
      </c>
      <c r="C679" s="336" t="s">
        <v>7499</v>
      </c>
      <c r="D679" s="337">
        <v>67.040000000000006</v>
      </c>
      <c r="E679" s="338"/>
      <c r="F679" s="341"/>
    </row>
    <row r="680" spans="1:6">
      <c r="A680" s="334">
        <v>42658</v>
      </c>
      <c r="B680" s="335" t="s">
        <v>8184</v>
      </c>
      <c r="C680" s="336" t="s">
        <v>7499</v>
      </c>
      <c r="D680" s="337">
        <v>88.56</v>
      </c>
      <c r="E680" s="338"/>
      <c r="F680" s="341"/>
    </row>
    <row r="681" spans="1:6">
      <c r="A681" s="334">
        <v>40655</v>
      </c>
      <c r="B681" s="335" t="s">
        <v>8185</v>
      </c>
      <c r="C681" s="336" t="s">
        <v>7516</v>
      </c>
      <c r="D681" s="337">
        <v>457.97</v>
      </c>
      <c r="E681" s="335" t="s">
        <v>7559</v>
      </c>
      <c r="F681" s="341"/>
    </row>
    <row r="682" spans="1:6">
      <c r="A682" s="334">
        <v>41092</v>
      </c>
      <c r="B682" s="335" t="s">
        <v>8186</v>
      </c>
      <c r="C682" s="336" t="s">
        <v>8187</v>
      </c>
      <c r="D682" s="337">
        <v>29.76</v>
      </c>
      <c r="E682" s="338"/>
      <c r="F682" s="341"/>
    </row>
    <row r="683" spans="1:6">
      <c r="A683" s="334">
        <v>41091</v>
      </c>
      <c r="B683" s="335" t="s">
        <v>8188</v>
      </c>
      <c r="C683" s="336" t="s">
        <v>8187</v>
      </c>
      <c r="D683" s="337">
        <v>40.270000000000003</v>
      </c>
      <c r="E683" s="338"/>
      <c r="F683" s="341"/>
    </row>
    <row r="684" spans="1:6">
      <c r="A684" s="334">
        <v>40706</v>
      </c>
      <c r="B684" s="335" t="s">
        <v>8189</v>
      </c>
      <c r="C684" s="336" t="s">
        <v>7619</v>
      </c>
      <c r="D684" s="337">
        <v>436.35</v>
      </c>
      <c r="E684" s="335" t="s">
        <v>7559</v>
      </c>
      <c r="F684" s="341"/>
    </row>
    <row r="685" spans="1:6" ht="18">
      <c r="A685" s="334">
        <v>40651</v>
      </c>
      <c r="B685" s="339" t="s">
        <v>8190</v>
      </c>
      <c r="C685" s="336" t="s">
        <v>7619</v>
      </c>
      <c r="D685" s="337">
        <v>667.54</v>
      </c>
      <c r="E685" s="335" t="s">
        <v>7559</v>
      </c>
      <c r="F685" s="341"/>
    </row>
    <row r="686" spans="1:6">
      <c r="A686" s="334">
        <v>41122</v>
      </c>
      <c r="B686" s="335" t="s">
        <v>8191</v>
      </c>
      <c r="C686" s="336" t="s">
        <v>7619</v>
      </c>
      <c r="D686" s="337">
        <v>35.61</v>
      </c>
      <c r="E686" s="338"/>
      <c r="F686" s="341"/>
    </row>
    <row r="687" spans="1:6">
      <c r="A687" s="334">
        <v>41123</v>
      </c>
      <c r="B687" s="335" t="s">
        <v>8192</v>
      </c>
      <c r="C687" s="336" t="s">
        <v>7619</v>
      </c>
      <c r="D687" s="337">
        <v>91.86</v>
      </c>
      <c r="E687" s="338"/>
      <c r="F687" s="341"/>
    </row>
    <row r="688" spans="1:6">
      <c r="A688" s="334">
        <v>41125</v>
      </c>
      <c r="B688" s="335" t="s">
        <v>8193</v>
      </c>
      <c r="C688" s="336" t="s">
        <v>7619</v>
      </c>
      <c r="D688" s="337">
        <v>76.599999999999994</v>
      </c>
      <c r="E688" s="338"/>
      <c r="F688" s="341"/>
    </row>
    <row r="689" spans="1:6">
      <c r="A689" s="334">
        <v>41119</v>
      </c>
      <c r="B689" s="335" t="s">
        <v>8194</v>
      </c>
      <c r="C689" s="336" t="s">
        <v>7619</v>
      </c>
      <c r="D689" s="337">
        <v>12.99</v>
      </c>
      <c r="E689" s="338"/>
      <c r="F689" s="341"/>
    </row>
    <row r="690" spans="1:6">
      <c r="A690" s="334">
        <v>41114</v>
      </c>
      <c r="B690" s="335" t="s">
        <v>8195</v>
      </c>
      <c r="C690" s="336" t="s">
        <v>7619</v>
      </c>
      <c r="D690" s="337">
        <v>15.99</v>
      </c>
      <c r="E690" s="338"/>
      <c r="F690" s="341"/>
    </row>
    <row r="691" spans="1:6">
      <c r="A691" s="334">
        <v>40707</v>
      </c>
      <c r="B691" s="335" t="s">
        <v>8196</v>
      </c>
      <c r="C691" s="336" t="s">
        <v>7619</v>
      </c>
      <c r="D691" s="337">
        <v>306.79000000000002</v>
      </c>
      <c r="E691" s="335" t="s">
        <v>7559</v>
      </c>
      <c r="F691" s="341"/>
    </row>
    <row r="692" spans="1:6">
      <c r="A692" s="334">
        <v>41118</v>
      </c>
      <c r="B692" s="335" t="s">
        <v>8197</v>
      </c>
      <c r="C692" s="336" t="s">
        <v>7619</v>
      </c>
      <c r="D692" s="337">
        <v>24.3</v>
      </c>
      <c r="E692" s="338"/>
      <c r="F692" s="341"/>
    </row>
    <row r="693" spans="1:6">
      <c r="A693" s="334">
        <v>40702</v>
      </c>
      <c r="B693" s="335" t="s">
        <v>8198</v>
      </c>
      <c r="C693" s="336" t="s">
        <v>7501</v>
      </c>
      <c r="D693" s="337">
        <v>465.9</v>
      </c>
      <c r="E693" s="335" t="s">
        <v>7559</v>
      </c>
      <c r="F693" s="341"/>
    </row>
    <row r="694" spans="1:6">
      <c r="A694" s="334">
        <v>40701</v>
      </c>
      <c r="B694" s="335" t="s">
        <v>8199</v>
      </c>
      <c r="C694" s="336" t="s">
        <v>7501</v>
      </c>
      <c r="D694" s="337">
        <v>228.24</v>
      </c>
      <c r="E694" s="335" t="s">
        <v>7559</v>
      </c>
      <c r="F694" s="341"/>
    </row>
    <row r="695" spans="1:6">
      <c r="A695" s="334">
        <v>40698</v>
      </c>
      <c r="B695" s="335" t="s">
        <v>8200</v>
      </c>
      <c r="C695" s="336" t="s">
        <v>7619</v>
      </c>
      <c r="D695" s="337">
        <v>124.01</v>
      </c>
      <c r="E695" s="335" t="s">
        <v>7559</v>
      </c>
      <c r="F695" s="341"/>
    </row>
    <row r="696" spans="1:6">
      <c r="A696" s="334">
        <v>40700</v>
      </c>
      <c r="B696" s="335" t="s">
        <v>8201</v>
      </c>
      <c r="C696" s="336" t="s">
        <v>7619</v>
      </c>
      <c r="D696" s="337">
        <v>117.53</v>
      </c>
      <c r="E696" s="335" t="s">
        <v>7559</v>
      </c>
      <c r="F696" s="341"/>
    </row>
    <row r="697" spans="1:6">
      <c r="A697" s="334">
        <v>40696</v>
      </c>
      <c r="B697" s="335" t="s">
        <v>8202</v>
      </c>
      <c r="C697" s="336" t="s">
        <v>7619</v>
      </c>
      <c r="D697" s="337">
        <v>230.26</v>
      </c>
      <c r="E697" s="335" t="s">
        <v>7559</v>
      </c>
      <c r="F697" s="341"/>
    </row>
    <row r="698" spans="1:6">
      <c r="A698" s="334">
        <v>40695</v>
      </c>
      <c r="B698" s="335" t="s">
        <v>8203</v>
      </c>
      <c r="C698" s="336" t="s">
        <v>7619</v>
      </c>
      <c r="D698" s="337">
        <v>82.14</v>
      </c>
      <c r="E698" s="338"/>
      <c r="F698" s="341"/>
    </row>
    <row r="699" spans="1:6">
      <c r="A699" s="334">
        <v>40692</v>
      </c>
      <c r="B699" s="335" t="s">
        <v>8204</v>
      </c>
      <c r="C699" s="336" t="s">
        <v>7619</v>
      </c>
      <c r="D699" s="337">
        <v>4.57</v>
      </c>
      <c r="E699" s="338"/>
      <c r="F699" s="341"/>
    </row>
    <row r="700" spans="1:6">
      <c r="A700" s="334">
        <v>40697</v>
      </c>
      <c r="B700" s="335" t="s">
        <v>8205</v>
      </c>
      <c r="C700" s="336" t="s">
        <v>7619</v>
      </c>
      <c r="D700" s="337">
        <v>121.34</v>
      </c>
      <c r="E700" s="335" t="s">
        <v>7559</v>
      </c>
      <c r="F700" s="341"/>
    </row>
    <row r="701" spans="1:6" ht="13.15" customHeight="1">
      <c r="A701" s="334">
        <v>40699</v>
      </c>
      <c r="B701" s="335" t="s">
        <v>8206</v>
      </c>
      <c r="C701" s="336" t="s">
        <v>7619</v>
      </c>
      <c r="D701" s="337">
        <v>272.77</v>
      </c>
      <c r="E701" s="335" t="s">
        <v>7559</v>
      </c>
      <c r="F701" s="341"/>
    </row>
    <row r="702" spans="1:6">
      <c r="A702" s="334">
        <v>40693</v>
      </c>
      <c r="B702" s="335" t="s">
        <v>8207</v>
      </c>
      <c r="C702" s="336" t="s">
        <v>7619</v>
      </c>
      <c r="D702" s="337">
        <v>44.46</v>
      </c>
      <c r="E702" s="338"/>
      <c r="F702" s="341"/>
    </row>
    <row r="703" spans="1:6">
      <c r="A703" s="334">
        <v>40694</v>
      </c>
      <c r="B703" s="335" t="s">
        <v>8208</v>
      </c>
      <c r="C703" s="336" t="s">
        <v>7619</v>
      </c>
      <c r="D703" s="337">
        <v>98.5</v>
      </c>
      <c r="E703" s="335" t="s">
        <v>7559</v>
      </c>
      <c r="F703" s="341"/>
    </row>
    <row r="704" spans="1:6">
      <c r="A704" s="557" t="s">
        <v>8209</v>
      </c>
      <c r="B704" s="557"/>
      <c r="C704" s="557"/>
      <c r="D704" s="557"/>
      <c r="E704" s="557"/>
      <c r="F704" s="557"/>
    </row>
    <row r="705" spans="1:6">
      <c r="A705" s="342" t="s">
        <v>7557</v>
      </c>
      <c r="B705" s="343" t="s">
        <v>1140</v>
      </c>
      <c r="C705" s="344" t="s">
        <v>1141</v>
      </c>
      <c r="D705" s="342" t="s">
        <v>1142</v>
      </c>
      <c r="E705" s="343" t="s">
        <v>1143</v>
      </c>
      <c r="F705" s="341"/>
    </row>
    <row r="706" spans="1:6">
      <c r="A706" s="334">
        <v>40972</v>
      </c>
      <c r="B706" s="335" t="s">
        <v>8210</v>
      </c>
      <c r="C706" s="336" t="s">
        <v>8211</v>
      </c>
      <c r="D706" s="337">
        <v>0</v>
      </c>
      <c r="E706" s="338"/>
      <c r="F706" s="341"/>
    </row>
    <row r="707" spans="1:6">
      <c r="A707" s="334">
        <v>41405</v>
      </c>
      <c r="B707" s="335" t="s">
        <v>8212</v>
      </c>
      <c r="C707" s="336" t="s">
        <v>7585</v>
      </c>
      <c r="D707" s="346">
        <v>6883.16</v>
      </c>
      <c r="E707" s="338"/>
      <c r="F707" s="341"/>
    </row>
    <row r="708" spans="1:6">
      <c r="A708" s="334">
        <v>41360</v>
      </c>
      <c r="B708" s="335" t="s">
        <v>8213</v>
      </c>
      <c r="C708" s="336" t="s">
        <v>7585</v>
      </c>
      <c r="D708" s="346">
        <v>5235.29</v>
      </c>
      <c r="E708" s="338"/>
      <c r="F708" s="341"/>
    </row>
    <row r="709" spans="1:6">
      <c r="A709" s="334">
        <v>40968</v>
      </c>
      <c r="B709" s="335" t="s">
        <v>8214</v>
      </c>
      <c r="C709" s="336" t="s">
        <v>7585</v>
      </c>
      <c r="D709" s="346">
        <v>6607.49</v>
      </c>
      <c r="E709" s="338"/>
      <c r="F709" s="341"/>
    </row>
    <row r="710" spans="1:6">
      <c r="A710" s="334">
        <v>40976</v>
      </c>
      <c r="B710" s="335" t="s">
        <v>8215</v>
      </c>
      <c r="C710" s="336" t="s">
        <v>7585</v>
      </c>
      <c r="D710" s="346">
        <v>72220</v>
      </c>
      <c r="E710" s="338"/>
      <c r="F710" s="341"/>
    </row>
    <row r="711" spans="1:6">
      <c r="A711" s="334">
        <v>101196</v>
      </c>
      <c r="B711" s="335" t="s">
        <v>8216</v>
      </c>
      <c r="C711" s="336" t="s">
        <v>7585</v>
      </c>
      <c r="D711" s="346">
        <v>3692.1</v>
      </c>
      <c r="E711" s="338"/>
      <c r="F711" s="341"/>
    </row>
    <row r="712" spans="1:6">
      <c r="A712" s="334">
        <v>42545</v>
      </c>
      <c r="B712" s="335" t="s">
        <v>8217</v>
      </c>
      <c r="C712" s="336" t="s">
        <v>7585</v>
      </c>
      <c r="D712" s="346">
        <v>4654.99</v>
      </c>
      <c r="E712" s="338"/>
      <c r="F712" s="341"/>
    </row>
    <row r="713" spans="1:6">
      <c r="A713" s="334">
        <v>40974</v>
      </c>
      <c r="B713" s="335" t="s">
        <v>8218</v>
      </c>
      <c r="C713" s="336" t="s">
        <v>7585</v>
      </c>
      <c r="D713" s="346">
        <v>4271.57</v>
      </c>
      <c r="E713" s="338"/>
      <c r="F713" s="341"/>
    </row>
    <row r="714" spans="1:6">
      <c r="A714" s="334">
        <v>40978</v>
      </c>
      <c r="B714" s="335" t="s">
        <v>8219</v>
      </c>
      <c r="C714" s="336" t="s">
        <v>7585</v>
      </c>
      <c r="D714" s="346">
        <v>4464.2299999999996</v>
      </c>
      <c r="E714" s="338"/>
      <c r="F714" s="341"/>
    </row>
    <row r="715" spans="1:6" ht="13.15" customHeight="1">
      <c r="A715" s="334">
        <v>40975</v>
      </c>
      <c r="B715" s="335" t="s">
        <v>8220</v>
      </c>
      <c r="C715" s="336" t="s">
        <v>7585</v>
      </c>
      <c r="D715" s="346">
        <v>4008.34</v>
      </c>
      <c r="E715" s="338"/>
      <c r="F715" s="341"/>
    </row>
    <row r="716" spans="1:6">
      <c r="A716" s="334">
        <v>40969</v>
      </c>
      <c r="B716" s="335" t="s">
        <v>8221</v>
      </c>
      <c r="C716" s="336" t="s">
        <v>7585</v>
      </c>
      <c r="D716" s="346">
        <v>4466.55</v>
      </c>
      <c r="E716" s="338"/>
      <c r="F716" s="341"/>
    </row>
    <row r="717" spans="1:6">
      <c r="A717" s="334">
        <v>40971</v>
      </c>
      <c r="B717" s="335" t="s">
        <v>8222</v>
      </c>
      <c r="C717" s="336" t="s">
        <v>7585</v>
      </c>
      <c r="D717" s="346">
        <v>4855.4799999999996</v>
      </c>
      <c r="E717" s="338"/>
      <c r="F717" s="341"/>
    </row>
    <row r="718" spans="1:6">
      <c r="A718" s="557" t="s">
        <v>8223</v>
      </c>
      <c r="B718" s="557"/>
      <c r="C718" s="557"/>
      <c r="D718" s="557"/>
      <c r="E718" s="557"/>
      <c r="F718" s="557"/>
    </row>
    <row r="719" spans="1:6">
      <c r="A719" s="342" t="s">
        <v>7557</v>
      </c>
      <c r="B719" s="343" t="s">
        <v>1140</v>
      </c>
      <c r="C719" s="344" t="s">
        <v>1141</v>
      </c>
      <c r="D719" s="342" t="s">
        <v>1142</v>
      </c>
      <c r="E719" s="343" t="s">
        <v>1143</v>
      </c>
      <c r="F719" s="341"/>
    </row>
    <row r="720" spans="1:6">
      <c r="A720" s="334">
        <v>40910</v>
      </c>
      <c r="B720" s="335" t="s">
        <v>8224</v>
      </c>
      <c r="C720" s="336" t="s">
        <v>7516</v>
      </c>
      <c r="D720" s="346">
        <v>21669.39</v>
      </c>
      <c r="E720" s="338"/>
      <c r="F720" s="341"/>
    </row>
    <row r="721" spans="1:6">
      <c r="A721" s="334">
        <v>41362</v>
      </c>
      <c r="B721" s="335" t="s">
        <v>8225</v>
      </c>
      <c r="C721" s="336" t="s">
        <v>7516</v>
      </c>
      <c r="D721" s="346">
        <v>16833.64</v>
      </c>
      <c r="E721" s="338"/>
      <c r="F721" s="341"/>
    </row>
    <row r="722" spans="1:6" ht="18">
      <c r="A722" s="334">
        <v>43343</v>
      </c>
      <c r="B722" s="339" t="s">
        <v>8226</v>
      </c>
      <c r="C722" s="336" t="s">
        <v>7499</v>
      </c>
      <c r="D722" s="337">
        <v>130.63999999999999</v>
      </c>
      <c r="E722" s="340"/>
      <c r="F722" s="341"/>
    </row>
    <row r="723" spans="1:6">
      <c r="A723" s="334">
        <v>41151</v>
      </c>
      <c r="B723" s="335" t="s">
        <v>8227</v>
      </c>
      <c r="C723" s="336" t="s">
        <v>7516</v>
      </c>
      <c r="D723" s="346">
        <v>3406.55</v>
      </c>
      <c r="E723" s="338"/>
      <c r="F723" s="341"/>
    </row>
    <row r="724" spans="1:6">
      <c r="A724" s="334">
        <v>41346</v>
      </c>
      <c r="B724" s="335" t="s">
        <v>8228</v>
      </c>
      <c r="C724" s="336" t="s">
        <v>7619</v>
      </c>
      <c r="D724" s="337">
        <v>65.37</v>
      </c>
      <c r="E724" s="338"/>
      <c r="F724" s="341"/>
    </row>
    <row r="725" spans="1:6">
      <c r="A725" s="334">
        <v>41150</v>
      </c>
      <c r="B725" s="335" t="s">
        <v>8229</v>
      </c>
      <c r="C725" s="336" t="s">
        <v>7619</v>
      </c>
      <c r="D725" s="337">
        <v>10.33</v>
      </c>
      <c r="E725" s="338"/>
      <c r="F725" s="341"/>
    </row>
    <row r="726" spans="1:6">
      <c r="A726" s="334">
        <v>41149</v>
      </c>
      <c r="B726" s="335" t="s">
        <v>8230</v>
      </c>
      <c r="C726" s="336" t="s">
        <v>7619</v>
      </c>
      <c r="D726" s="337">
        <v>15.05</v>
      </c>
      <c r="E726" s="338"/>
      <c r="F726" s="341"/>
    </row>
    <row r="727" spans="1:6">
      <c r="A727" s="334">
        <v>41410</v>
      </c>
      <c r="B727" s="335" t="s">
        <v>8231</v>
      </c>
      <c r="C727" s="336" t="s">
        <v>7619</v>
      </c>
      <c r="D727" s="337">
        <v>12.61</v>
      </c>
      <c r="E727" s="338"/>
      <c r="F727" s="341"/>
    </row>
    <row r="728" spans="1:6">
      <c r="A728" s="334">
        <v>41148</v>
      </c>
      <c r="B728" s="335" t="s">
        <v>8232</v>
      </c>
      <c r="C728" s="336" t="s">
        <v>7619</v>
      </c>
      <c r="D728" s="337">
        <v>15.2</v>
      </c>
      <c r="E728" s="338"/>
      <c r="F728" s="341"/>
    </row>
    <row r="729" spans="1:6">
      <c r="A729" s="334">
        <v>41152</v>
      </c>
      <c r="B729" s="335" t="s">
        <v>8233</v>
      </c>
      <c r="C729" s="336" t="s">
        <v>7516</v>
      </c>
      <c r="D729" s="337">
        <v>695.27</v>
      </c>
      <c r="E729" s="338"/>
      <c r="F729" s="341"/>
    </row>
    <row r="730" spans="1:6">
      <c r="A730" s="334">
        <v>41004</v>
      </c>
      <c r="B730" s="335" t="s">
        <v>8234</v>
      </c>
      <c r="C730" s="336" t="s">
        <v>7516</v>
      </c>
      <c r="D730" s="346">
        <v>1386.26</v>
      </c>
      <c r="E730" s="338"/>
      <c r="F730" s="341"/>
    </row>
    <row r="731" spans="1:6">
      <c r="A731" s="334">
        <v>40911</v>
      </c>
      <c r="B731" s="335" t="s">
        <v>8235</v>
      </c>
      <c r="C731" s="336" t="s">
        <v>7499</v>
      </c>
      <c r="D731" s="337">
        <v>61.9</v>
      </c>
      <c r="E731" s="335" t="s">
        <v>7559</v>
      </c>
      <c r="F731" s="341"/>
    </row>
    <row r="732" spans="1:6" ht="18">
      <c r="A732" s="334">
        <v>40915</v>
      </c>
      <c r="B732" s="339" t="s">
        <v>8236</v>
      </c>
      <c r="C732" s="336" t="s">
        <v>7499</v>
      </c>
      <c r="D732" s="337">
        <v>127.31</v>
      </c>
      <c r="E732" s="335" t="s">
        <v>7559</v>
      </c>
      <c r="F732" s="341"/>
    </row>
    <row r="733" spans="1:6" ht="18">
      <c r="A733" s="334">
        <v>40899</v>
      </c>
      <c r="B733" s="339" t="s">
        <v>8237</v>
      </c>
      <c r="C733" s="336" t="s">
        <v>7619</v>
      </c>
      <c r="D733" s="337">
        <v>26.79</v>
      </c>
      <c r="E733" s="335" t="s">
        <v>7559</v>
      </c>
      <c r="F733" s="341"/>
    </row>
    <row r="734" spans="1:6" ht="18">
      <c r="A734" s="334">
        <v>40900</v>
      </c>
      <c r="B734" s="339" t="s">
        <v>8238</v>
      </c>
      <c r="C734" s="336" t="s">
        <v>7619</v>
      </c>
      <c r="D734" s="337">
        <v>38.99</v>
      </c>
      <c r="E734" s="335" t="s">
        <v>7559</v>
      </c>
      <c r="F734" s="341"/>
    </row>
    <row r="735" spans="1:6" ht="18">
      <c r="A735" s="334">
        <v>41365</v>
      </c>
      <c r="B735" s="339" t="s">
        <v>8239</v>
      </c>
      <c r="C735" s="336" t="s">
        <v>7619</v>
      </c>
      <c r="D735" s="337">
        <v>27.31</v>
      </c>
      <c r="E735" s="335" t="s">
        <v>7559</v>
      </c>
      <c r="F735" s="341"/>
    </row>
    <row r="736" spans="1:6" ht="18">
      <c r="A736" s="334">
        <v>41110</v>
      </c>
      <c r="B736" s="339" t="s">
        <v>8240</v>
      </c>
      <c r="C736" s="336" t="s">
        <v>7619</v>
      </c>
      <c r="D736" s="337">
        <v>27.99</v>
      </c>
      <c r="E736" s="335" t="s">
        <v>7559</v>
      </c>
      <c r="F736" s="341"/>
    </row>
    <row r="737" spans="1:6">
      <c r="A737" s="334">
        <v>40903</v>
      </c>
      <c r="B737" s="335" t="s">
        <v>8241</v>
      </c>
      <c r="C737" s="336" t="s">
        <v>7619</v>
      </c>
      <c r="D737" s="337">
        <v>41.06</v>
      </c>
      <c r="E737" s="335" t="s">
        <v>7559</v>
      </c>
      <c r="F737" s="341"/>
    </row>
    <row r="738" spans="1:6">
      <c r="A738" s="334">
        <v>40904</v>
      </c>
      <c r="B738" s="335" t="s">
        <v>8242</v>
      </c>
      <c r="C738" s="336" t="s">
        <v>7619</v>
      </c>
      <c r="D738" s="337">
        <v>70.56</v>
      </c>
      <c r="E738" s="335" t="s">
        <v>7559</v>
      </c>
      <c r="F738" s="341"/>
    </row>
    <row r="739" spans="1:6" ht="18">
      <c r="A739" s="334">
        <v>40905</v>
      </c>
      <c r="B739" s="339" t="s">
        <v>8243</v>
      </c>
      <c r="C739" s="336" t="s">
        <v>7619</v>
      </c>
      <c r="D739" s="337">
        <v>44.99</v>
      </c>
      <c r="E739" s="335" t="s">
        <v>7559</v>
      </c>
      <c r="F739" s="341"/>
    </row>
    <row r="740" spans="1:6" ht="18">
      <c r="A740" s="334">
        <v>43330</v>
      </c>
      <c r="B740" s="339" t="s">
        <v>8244</v>
      </c>
      <c r="C740" s="336" t="s">
        <v>7619</v>
      </c>
      <c r="D740" s="337">
        <v>42.91</v>
      </c>
      <c r="E740" s="335" t="s">
        <v>7559</v>
      </c>
      <c r="F740" s="341"/>
    </row>
    <row r="741" spans="1:6" ht="18">
      <c r="A741" s="334">
        <v>40901</v>
      </c>
      <c r="B741" s="339" t="s">
        <v>8245</v>
      </c>
      <c r="C741" s="336" t="s">
        <v>7619</v>
      </c>
      <c r="D741" s="337">
        <v>26.16</v>
      </c>
      <c r="E741" s="335" t="s">
        <v>7559</v>
      </c>
      <c r="F741" s="341"/>
    </row>
    <row r="742" spans="1:6">
      <c r="A742" s="334">
        <v>42475</v>
      </c>
      <c r="B742" s="335" t="s">
        <v>8246</v>
      </c>
      <c r="C742" s="336" t="s">
        <v>7501</v>
      </c>
      <c r="D742" s="337">
        <v>702.3</v>
      </c>
      <c r="E742" s="335" t="s">
        <v>7559</v>
      </c>
      <c r="F742" s="341"/>
    </row>
    <row r="743" spans="1:6">
      <c r="A743" s="334">
        <v>40945</v>
      </c>
      <c r="B743" s="335" t="s">
        <v>8247</v>
      </c>
      <c r="C743" s="336" t="s">
        <v>7619</v>
      </c>
      <c r="D743" s="337">
        <v>83.2</v>
      </c>
      <c r="E743" s="335" t="s">
        <v>7559</v>
      </c>
      <c r="F743" s="341"/>
    </row>
    <row r="744" spans="1:6">
      <c r="A744" s="334">
        <v>41109</v>
      </c>
      <c r="B744" s="335" t="s">
        <v>8248</v>
      </c>
      <c r="C744" s="336" t="s">
        <v>7619</v>
      </c>
      <c r="D744" s="337">
        <v>3.44</v>
      </c>
      <c r="E744" s="338"/>
      <c r="F744" s="341"/>
    </row>
    <row r="745" spans="1:6">
      <c r="A745" s="334">
        <v>40164</v>
      </c>
      <c r="B745" s="335" t="s">
        <v>8249</v>
      </c>
      <c r="C745" s="336" t="s">
        <v>7499</v>
      </c>
      <c r="D745" s="337">
        <v>70.650000000000006</v>
      </c>
      <c r="E745" s="338"/>
      <c r="F745" s="341"/>
    </row>
    <row r="746" spans="1:6">
      <c r="A746" s="334">
        <v>40944</v>
      </c>
      <c r="B746" s="335" t="s">
        <v>8250</v>
      </c>
      <c r="C746" s="336" t="s">
        <v>7619</v>
      </c>
      <c r="D746" s="337">
        <v>767.88</v>
      </c>
      <c r="E746" s="335" t="s">
        <v>7559</v>
      </c>
      <c r="F746" s="341"/>
    </row>
    <row r="747" spans="1:6">
      <c r="A747" s="334">
        <v>40902</v>
      </c>
      <c r="B747" s="335" t="s">
        <v>8251</v>
      </c>
      <c r="C747" s="336" t="s">
        <v>7619</v>
      </c>
      <c r="D747" s="337">
        <v>6.21</v>
      </c>
      <c r="E747" s="338"/>
      <c r="F747" s="341"/>
    </row>
    <row r="748" spans="1:6">
      <c r="A748" s="334">
        <v>41344</v>
      </c>
      <c r="B748" s="335" t="s">
        <v>8252</v>
      </c>
      <c r="C748" s="336" t="s">
        <v>7619</v>
      </c>
      <c r="D748" s="337">
        <v>92.28</v>
      </c>
      <c r="E748" s="338"/>
      <c r="F748" s="341"/>
    </row>
    <row r="749" spans="1:6">
      <c r="A749" s="334">
        <v>41345</v>
      </c>
      <c r="B749" s="335" t="s">
        <v>8253</v>
      </c>
      <c r="C749" s="336" t="s">
        <v>7619</v>
      </c>
      <c r="D749" s="337">
        <v>148.58000000000001</v>
      </c>
      <c r="E749" s="338"/>
      <c r="F749" s="341"/>
    </row>
    <row r="750" spans="1:6">
      <c r="A750" s="334">
        <v>41242</v>
      </c>
      <c r="B750" s="335" t="s">
        <v>8254</v>
      </c>
      <c r="C750" s="336" t="s">
        <v>7499</v>
      </c>
      <c r="D750" s="337">
        <v>76.599999999999994</v>
      </c>
      <c r="E750" s="338"/>
      <c r="F750" s="341"/>
    </row>
    <row r="751" spans="1:6">
      <c r="A751" s="334">
        <v>42476</v>
      </c>
      <c r="B751" s="335" t="s">
        <v>8255</v>
      </c>
      <c r="C751" s="336" t="s">
        <v>7516</v>
      </c>
      <c r="D751" s="337">
        <v>50.01</v>
      </c>
      <c r="E751" s="338"/>
      <c r="F751" s="341"/>
    </row>
    <row r="752" spans="1:6">
      <c r="A752" s="334">
        <v>41136</v>
      </c>
      <c r="B752" s="335" t="s">
        <v>8256</v>
      </c>
      <c r="C752" s="336" t="s">
        <v>7516</v>
      </c>
      <c r="D752" s="337">
        <v>177.69</v>
      </c>
      <c r="E752" s="338"/>
      <c r="F752" s="341"/>
    </row>
    <row r="753" spans="1:6">
      <c r="A753" s="334">
        <v>41135</v>
      </c>
      <c r="B753" s="335" t="s">
        <v>8257</v>
      </c>
      <c r="C753" s="336" t="s">
        <v>7516</v>
      </c>
      <c r="D753" s="337">
        <v>115.11</v>
      </c>
      <c r="E753" s="338"/>
      <c r="F753" s="341"/>
    </row>
    <row r="754" spans="1:6">
      <c r="A754" s="334">
        <v>40912</v>
      </c>
      <c r="B754" s="335" t="s">
        <v>8258</v>
      </c>
      <c r="C754" s="336" t="s">
        <v>7499</v>
      </c>
      <c r="D754" s="337">
        <v>125.77</v>
      </c>
      <c r="E754" s="335" t="s">
        <v>7559</v>
      </c>
      <c r="F754" s="341"/>
    </row>
    <row r="755" spans="1:6">
      <c r="A755" s="334">
        <v>40908</v>
      </c>
      <c r="B755" s="335" t="s">
        <v>8259</v>
      </c>
      <c r="C755" s="336" t="s">
        <v>7516</v>
      </c>
      <c r="D755" s="346">
        <v>12745.87</v>
      </c>
      <c r="E755" s="335" t="s">
        <v>7559</v>
      </c>
      <c r="F755" s="341"/>
    </row>
    <row r="756" spans="1:6">
      <c r="A756" s="334">
        <v>40907</v>
      </c>
      <c r="B756" s="335" t="s">
        <v>8260</v>
      </c>
      <c r="C756" s="336" t="s">
        <v>7516</v>
      </c>
      <c r="D756" s="346">
        <v>18106.82</v>
      </c>
      <c r="E756" s="335" t="s">
        <v>7559</v>
      </c>
      <c r="F756" s="341"/>
    </row>
    <row r="757" spans="1:6">
      <c r="A757" s="334">
        <v>40906</v>
      </c>
      <c r="B757" s="335" t="s">
        <v>8261</v>
      </c>
      <c r="C757" s="336" t="s">
        <v>7619</v>
      </c>
      <c r="D757" s="346">
        <v>5931.4</v>
      </c>
      <c r="E757" s="338"/>
      <c r="F757" s="341"/>
    </row>
    <row r="758" spans="1:6">
      <c r="A758" s="334">
        <v>41240</v>
      </c>
      <c r="B758" s="335" t="s">
        <v>8262</v>
      </c>
      <c r="C758" s="336" t="s">
        <v>7499</v>
      </c>
      <c r="D758" s="337">
        <v>116.79</v>
      </c>
      <c r="E758" s="335" t="s">
        <v>7559</v>
      </c>
      <c r="F758" s="341"/>
    </row>
    <row r="759" spans="1:6" ht="18">
      <c r="A759" s="334">
        <v>40946</v>
      </c>
      <c r="B759" s="339" t="s">
        <v>8263</v>
      </c>
      <c r="C759" s="336" t="s">
        <v>7499</v>
      </c>
      <c r="D759" s="337">
        <v>125.04</v>
      </c>
      <c r="E759" s="335" t="s">
        <v>7559</v>
      </c>
      <c r="F759" s="341"/>
    </row>
    <row r="760" spans="1:6">
      <c r="A760" s="334">
        <v>40942</v>
      </c>
      <c r="B760" s="335" t="s">
        <v>8264</v>
      </c>
      <c r="C760" s="336" t="s">
        <v>7499</v>
      </c>
      <c r="D760" s="337">
        <v>50.03</v>
      </c>
      <c r="E760" s="335" t="s">
        <v>7559</v>
      </c>
      <c r="F760" s="341"/>
    </row>
    <row r="761" spans="1:6">
      <c r="A761" s="334">
        <v>41245</v>
      </c>
      <c r="B761" s="335" t="s">
        <v>8265</v>
      </c>
      <c r="C761" s="336" t="s">
        <v>7499</v>
      </c>
      <c r="D761" s="337">
        <v>51.59</v>
      </c>
      <c r="E761" s="338"/>
      <c r="F761" s="341"/>
    </row>
    <row r="762" spans="1:6">
      <c r="A762" s="334">
        <v>41404</v>
      </c>
      <c r="B762" s="335" t="s">
        <v>8266</v>
      </c>
      <c r="C762" s="336" t="s">
        <v>7499</v>
      </c>
      <c r="D762" s="337">
        <v>46.84</v>
      </c>
      <c r="E762" s="338"/>
      <c r="F762" s="341"/>
    </row>
    <row r="763" spans="1:6">
      <c r="A763" s="334">
        <v>41244</v>
      </c>
      <c r="B763" s="335" t="s">
        <v>8267</v>
      </c>
      <c r="C763" s="336" t="s">
        <v>7499</v>
      </c>
      <c r="D763" s="337">
        <v>23.98</v>
      </c>
      <c r="E763" s="338"/>
      <c r="F763" s="341"/>
    </row>
    <row r="764" spans="1:6">
      <c r="A764" s="334">
        <v>43328</v>
      </c>
      <c r="B764" s="335" t="s">
        <v>8268</v>
      </c>
      <c r="C764" s="336" t="s">
        <v>7516</v>
      </c>
      <c r="D764" s="337">
        <v>14.28</v>
      </c>
      <c r="E764" s="338"/>
      <c r="F764" s="341"/>
    </row>
    <row r="765" spans="1:6" ht="18">
      <c r="A765" s="334">
        <v>40909</v>
      </c>
      <c r="B765" s="339" t="s">
        <v>8269</v>
      </c>
      <c r="C765" s="336" t="s">
        <v>7516</v>
      </c>
      <c r="D765" s="346">
        <v>4699.66</v>
      </c>
      <c r="E765" s="335" t="s">
        <v>7559</v>
      </c>
      <c r="F765" s="341"/>
    </row>
    <row r="766" spans="1:6">
      <c r="A766" s="334">
        <v>41140</v>
      </c>
      <c r="B766" s="335" t="s">
        <v>8270</v>
      </c>
      <c r="C766" s="336" t="s">
        <v>7516</v>
      </c>
      <c r="D766" s="346">
        <v>1728.57</v>
      </c>
      <c r="E766" s="338"/>
      <c r="F766" s="341"/>
    </row>
    <row r="767" spans="1:6">
      <c r="A767" s="334">
        <v>41139</v>
      </c>
      <c r="B767" s="335" t="s">
        <v>8271</v>
      </c>
      <c r="C767" s="336" t="s">
        <v>7516</v>
      </c>
      <c r="D767" s="346">
        <v>3756.56</v>
      </c>
      <c r="E767" s="338"/>
      <c r="F767" s="341"/>
    </row>
    <row r="768" spans="1:6">
      <c r="A768" s="334">
        <v>41138</v>
      </c>
      <c r="B768" s="335" t="s">
        <v>8272</v>
      </c>
      <c r="C768" s="336" t="s">
        <v>7516</v>
      </c>
      <c r="D768" s="346">
        <v>4491.54</v>
      </c>
      <c r="E768" s="338"/>
      <c r="F768" s="341"/>
    </row>
    <row r="769" spans="1:6">
      <c r="A769" s="334">
        <v>41246</v>
      </c>
      <c r="B769" s="335" t="s">
        <v>8273</v>
      </c>
      <c r="C769" s="336" t="s">
        <v>7619</v>
      </c>
      <c r="D769" s="337">
        <v>80.77</v>
      </c>
      <c r="E769" s="335" t="s">
        <v>7559</v>
      </c>
      <c r="F769" s="341"/>
    </row>
    <row r="770" spans="1:6">
      <c r="A770" s="334">
        <v>40943</v>
      </c>
      <c r="B770" s="335" t="s">
        <v>8274</v>
      </c>
      <c r="C770" s="336" t="s">
        <v>7619</v>
      </c>
      <c r="D770" s="337">
        <v>60.56</v>
      </c>
      <c r="E770" s="335" t="s">
        <v>7559</v>
      </c>
      <c r="F770" s="341"/>
    </row>
    <row r="771" spans="1:6">
      <c r="A771" s="334">
        <v>40922</v>
      </c>
      <c r="B771" s="335" t="s">
        <v>8275</v>
      </c>
      <c r="C771" s="336" t="s">
        <v>7501</v>
      </c>
      <c r="D771" s="337">
        <v>10.029999999999999</v>
      </c>
      <c r="E771" s="338"/>
      <c r="F771" s="341"/>
    </row>
    <row r="772" spans="1:6">
      <c r="A772" s="334">
        <v>40914</v>
      </c>
      <c r="B772" s="335" t="s">
        <v>8276</v>
      </c>
      <c r="C772" s="336" t="s">
        <v>7619</v>
      </c>
      <c r="D772" s="337">
        <v>28.43</v>
      </c>
      <c r="E772" s="335" t="s">
        <v>7559</v>
      </c>
      <c r="F772" s="341"/>
    </row>
    <row r="773" spans="1:6">
      <c r="A773" s="334">
        <v>40913</v>
      </c>
      <c r="B773" s="335" t="s">
        <v>8277</v>
      </c>
      <c r="C773" s="336" t="s">
        <v>7619</v>
      </c>
      <c r="D773" s="337">
        <v>146.54</v>
      </c>
      <c r="E773" s="338"/>
      <c r="F773" s="341"/>
    </row>
    <row r="774" spans="1:6" ht="18">
      <c r="A774" s="334">
        <v>41191</v>
      </c>
      <c r="B774" s="339" t="s">
        <v>8278</v>
      </c>
      <c r="C774" s="336" t="s">
        <v>7619</v>
      </c>
      <c r="D774" s="337">
        <v>542.75</v>
      </c>
      <c r="E774" s="335" t="s">
        <v>7559</v>
      </c>
      <c r="F774" s="341"/>
    </row>
    <row r="775" spans="1:6" ht="13.15" customHeight="1">
      <c r="A775" s="334">
        <v>40947</v>
      </c>
      <c r="B775" s="335" t="s">
        <v>8279</v>
      </c>
      <c r="C775" s="336" t="s">
        <v>7516</v>
      </c>
      <c r="D775" s="346">
        <v>4881.41</v>
      </c>
      <c r="E775" s="335" t="s">
        <v>7559</v>
      </c>
      <c r="F775" s="341"/>
    </row>
    <row r="776" spans="1:6">
      <c r="A776" s="334">
        <v>43329</v>
      </c>
      <c r="B776" s="335" t="s">
        <v>8280</v>
      </c>
      <c r="C776" s="336" t="s">
        <v>7516</v>
      </c>
      <c r="D776" s="337">
        <v>298.74</v>
      </c>
      <c r="E776" s="335" t="s">
        <v>7559</v>
      </c>
      <c r="F776" s="341"/>
    </row>
    <row r="777" spans="1:6" ht="18">
      <c r="A777" s="334">
        <v>42050</v>
      </c>
      <c r="B777" s="339" t="s">
        <v>8281</v>
      </c>
      <c r="C777" s="336" t="s">
        <v>7499</v>
      </c>
      <c r="D777" s="337">
        <v>175.86</v>
      </c>
      <c r="E777" s="335" t="s">
        <v>7559</v>
      </c>
      <c r="F777" s="341"/>
    </row>
    <row r="778" spans="1:6">
      <c r="A778" s="557" t="s">
        <v>8282</v>
      </c>
      <c r="B778" s="557"/>
      <c r="C778" s="557"/>
      <c r="D778" s="557"/>
      <c r="E778" s="557"/>
      <c r="F778" s="557"/>
    </row>
    <row r="779" spans="1:6">
      <c r="A779" s="342" t="s">
        <v>7557</v>
      </c>
      <c r="B779" s="343" t="s">
        <v>1140</v>
      </c>
      <c r="C779" s="344" t="s">
        <v>1141</v>
      </c>
      <c r="D779" s="342" t="s">
        <v>1142</v>
      </c>
      <c r="E779" s="343" t="s">
        <v>1143</v>
      </c>
      <c r="F779" s="341"/>
    </row>
    <row r="780" spans="1:6">
      <c r="A780" s="334">
        <v>42203</v>
      </c>
      <c r="B780" s="335" t="s">
        <v>8283</v>
      </c>
      <c r="C780" s="336" t="s">
        <v>7516</v>
      </c>
      <c r="D780" s="337">
        <v>221.75</v>
      </c>
      <c r="E780" s="335" t="s">
        <v>7559</v>
      </c>
      <c r="F780" s="341"/>
    </row>
    <row r="781" spans="1:6">
      <c r="A781" s="334">
        <v>42202</v>
      </c>
      <c r="B781" s="335" t="s">
        <v>8284</v>
      </c>
      <c r="C781" s="336" t="s">
        <v>7516</v>
      </c>
      <c r="D781" s="337">
        <v>141.88999999999999</v>
      </c>
      <c r="E781" s="335" t="s">
        <v>7559</v>
      </c>
      <c r="F781" s="341"/>
    </row>
    <row r="782" spans="1:6" ht="18">
      <c r="A782" s="334">
        <v>42041</v>
      </c>
      <c r="B782" s="339" t="s">
        <v>8285</v>
      </c>
      <c r="C782" s="336" t="s">
        <v>7619</v>
      </c>
      <c r="D782" s="337">
        <v>37.619999999999997</v>
      </c>
      <c r="E782" s="335" t="s">
        <v>7559</v>
      </c>
      <c r="F782" s="341"/>
    </row>
    <row r="783" spans="1:6">
      <c r="A783" s="334">
        <v>42199</v>
      </c>
      <c r="B783" s="335" t="s">
        <v>8286</v>
      </c>
      <c r="C783" s="336" t="s">
        <v>7499</v>
      </c>
      <c r="D783" s="337">
        <v>1.91</v>
      </c>
      <c r="E783" s="338"/>
      <c r="F783" s="341"/>
    </row>
    <row r="784" spans="1:6">
      <c r="A784" s="334">
        <v>42210</v>
      </c>
      <c r="B784" s="335" t="s">
        <v>8287</v>
      </c>
      <c r="C784" s="336" t="s">
        <v>7499</v>
      </c>
      <c r="D784" s="337">
        <v>35.5</v>
      </c>
      <c r="E784" s="335" t="s">
        <v>7559</v>
      </c>
      <c r="F784" s="341"/>
    </row>
    <row r="785" spans="1:6">
      <c r="A785" s="334">
        <v>42206</v>
      </c>
      <c r="B785" s="335" t="s">
        <v>8288</v>
      </c>
      <c r="C785" s="336" t="s">
        <v>7499</v>
      </c>
      <c r="D785" s="337">
        <v>26.61</v>
      </c>
      <c r="E785" s="335" t="s">
        <v>7559</v>
      </c>
      <c r="F785" s="341"/>
    </row>
    <row r="786" spans="1:6">
      <c r="A786" s="334">
        <v>42208</v>
      </c>
      <c r="B786" s="335" t="s">
        <v>8289</v>
      </c>
      <c r="C786" s="336" t="s">
        <v>7499</v>
      </c>
      <c r="D786" s="337">
        <v>2.35</v>
      </c>
      <c r="E786" s="338"/>
      <c r="F786" s="341"/>
    </row>
    <row r="787" spans="1:6">
      <c r="A787" s="334">
        <v>42209</v>
      </c>
      <c r="B787" s="335" t="s">
        <v>8290</v>
      </c>
      <c r="C787" s="336" t="s">
        <v>7499</v>
      </c>
      <c r="D787" s="337">
        <v>11.34</v>
      </c>
      <c r="E787" s="335" t="s">
        <v>7559</v>
      </c>
      <c r="F787" s="341"/>
    </row>
    <row r="788" spans="1:6">
      <c r="A788" s="334">
        <v>42207</v>
      </c>
      <c r="B788" s="335" t="s">
        <v>8291</v>
      </c>
      <c r="C788" s="336" t="s">
        <v>7499</v>
      </c>
      <c r="D788" s="337">
        <v>4.59</v>
      </c>
      <c r="E788" s="338"/>
      <c r="F788" s="341"/>
    </row>
    <row r="789" spans="1:6">
      <c r="A789" s="334">
        <v>42200</v>
      </c>
      <c r="B789" s="335" t="s">
        <v>8292</v>
      </c>
      <c r="C789" s="336" t="s">
        <v>7499</v>
      </c>
      <c r="D789" s="337">
        <v>10.59</v>
      </c>
      <c r="E789" s="338"/>
      <c r="F789" s="341"/>
    </row>
    <row r="790" spans="1:6">
      <c r="A790" s="334">
        <v>42201</v>
      </c>
      <c r="B790" s="335" t="s">
        <v>8293</v>
      </c>
      <c r="C790" s="336" t="s">
        <v>7499</v>
      </c>
      <c r="D790" s="337">
        <v>8.5399999999999991</v>
      </c>
      <c r="E790" s="338"/>
      <c r="F790" s="341"/>
    </row>
    <row r="791" spans="1:6" ht="18">
      <c r="A791" s="334">
        <v>41247</v>
      </c>
      <c r="B791" s="339" t="s">
        <v>8294</v>
      </c>
      <c r="C791" s="336" t="s">
        <v>7501</v>
      </c>
      <c r="D791" s="337">
        <v>79.3</v>
      </c>
      <c r="E791" s="340"/>
      <c r="F791" s="341"/>
    </row>
    <row r="792" spans="1:6">
      <c r="A792" s="334">
        <v>42204</v>
      </c>
      <c r="B792" s="335" t="s">
        <v>8295</v>
      </c>
      <c r="C792" s="336" t="s">
        <v>7516</v>
      </c>
      <c r="D792" s="337">
        <v>55.03</v>
      </c>
      <c r="E792" s="335" t="s">
        <v>7559</v>
      </c>
      <c r="F792" s="341"/>
    </row>
    <row r="793" spans="1:6" ht="13.15" customHeight="1">
      <c r="A793" s="334">
        <v>42044</v>
      </c>
      <c r="B793" s="335" t="s">
        <v>8296</v>
      </c>
      <c r="C793" s="336" t="s">
        <v>7516</v>
      </c>
      <c r="D793" s="346">
        <v>5578.49</v>
      </c>
      <c r="E793" s="338"/>
      <c r="F793" s="341"/>
    </row>
    <row r="794" spans="1:6">
      <c r="A794" s="334">
        <v>40102</v>
      </c>
      <c r="B794" s="335" t="s">
        <v>8297</v>
      </c>
      <c r="C794" s="336" t="s">
        <v>7499</v>
      </c>
      <c r="D794" s="337">
        <v>26.08</v>
      </c>
      <c r="E794" s="335" t="s">
        <v>7559</v>
      </c>
      <c r="F794" s="341"/>
    </row>
    <row r="795" spans="1:6">
      <c r="A795" s="334">
        <v>42039</v>
      </c>
      <c r="B795" s="335" t="s">
        <v>8298</v>
      </c>
      <c r="C795" s="336" t="s">
        <v>7499</v>
      </c>
      <c r="D795" s="337">
        <v>30.71</v>
      </c>
      <c r="E795" s="335" t="s">
        <v>7559</v>
      </c>
      <c r="F795" s="341"/>
    </row>
    <row r="796" spans="1:6">
      <c r="A796" s="557" t="s">
        <v>8299</v>
      </c>
      <c r="B796" s="557"/>
      <c r="C796" s="557"/>
      <c r="D796" s="557"/>
      <c r="E796" s="557"/>
      <c r="F796" s="557"/>
    </row>
    <row r="797" spans="1:6">
      <c r="A797" s="342" t="s">
        <v>7557</v>
      </c>
      <c r="B797" s="343" t="s">
        <v>1140</v>
      </c>
      <c r="C797" s="344" t="s">
        <v>1141</v>
      </c>
      <c r="D797" s="342" t="s">
        <v>1142</v>
      </c>
      <c r="E797" s="343" t="s">
        <v>1143</v>
      </c>
      <c r="F797" s="341"/>
    </row>
    <row r="798" spans="1:6">
      <c r="A798" s="334">
        <v>41153</v>
      </c>
      <c r="B798" s="335" t="s">
        <v>8300</v>
      </c>
      <c r="C798" s="336" t="s">
        <v>7516</v>
      </c>
      <c r="D798" s="337">
        <v>192.69</v>
      </c>
      <c r="E798" s="338"/>
      <c r="F798" s="341"/>
    </row>
    <row r="799" spans="1:6">
      <c r="A799" s="334">
        <v>41409</v>
      </c>
      <c r="B799" s="335" t="s">
        <v>8301</v>
      </c>
      <c r="C799" s="336" t="s">
        <v>7516</v>
      </c>
      <c r="D799" s="337">
        <v>687.69</v>
      </c>
      <c r="E799" s="338"/>
      <c r="F799" s="341"/>
    </row>
    <row r="800" spans="1:6">
      <c r="A800" s="334">
        <v>40928</v>
      </c>
      <c r="B800" s="335" t="s">
        <v>8302</v>
      </c>
      <c r="C800" s="336" t="s">
        <v>7516</v>
      </c>
      <c r="D800" s="337">
        <v>96.8</v>
      </c>
      <c r="E800" s="335" t="s">
        <v>7559</v>
      </c>
      <c r="F800" s="341"/>
    </row>
    <row r="801" spans="1:6">
      <c r="A801" s="334">
        <v>41408</v>
      </c>
      <c r="B801" s="335" t="s">
        <v>8303</v>
      </c>
      <c r="C801" s="336" t="s">
        <v>7516</v>
      </c>
      <c r="D801" s="346">
        <v>3034.48</v>
      </c>
      <c r="E801" s="338"/>
      <c r="F801" s="341"/>
    </row>
    <row r="802" spans="1:6">
      <c r="A802" s="334">
        <v>41147</v>
      </c>
      <c r="B802" s="335" t="s">
        <v>8304</v>
      </c>
      <c r="C802" s="336" t="s">
        <v>7619</v>
      </c>
      <c r="D802" s="337">
        <v>13.6</v>
      </c>
      <c r="E802" s="338"/>
      <c r="F802" s="341"/>
    </row>
    <row r="803" spans="1:6">
      <c r="A803" s="334">
        <v>42046</v>
      </c>
      <c r="B803" s="335" t="s">
        <v>8305</v>
      </c>
      <c r="C803" s="336" t="s">
        <v>7516</v>
      </c>
      <c r="D803" s="337">
        <v>170.23</v>
      </c>
      <c r="E803" s="338"/>
      <c r="F803" s="341"/>
    </row>
    <row r="804" spans="1:6">
      <c r="A804" s="334">
        <v>41407</v>
      </c>
      <c r="B804" s="335" t="s">
        <v>8306</v>
      </c>
      <c r="C804" s="336" t="s">
        <v>7516</v>
      </c>
      <c r="D804" s="346">
        <v>14261.83</v>
      </c>
      <c r="E804" s="338"/>
      <c r="F804" s="341"/>
    </row>
    <row r="805" spans="1:6">
      <c r="A805" s="334">
        <v>41146</v>
      </c>
      <c r="B805" s="335" t="s">
        <v>8307</v>
      </c>
      <c r="C805" s="336" t="s">
        <v>7516</v>
      </c>
      <c r="D805" s="346">
        <v>15831.27</v>
      </c>
      <c r="E805" s="338"/>
      <c r="F805" s="341"/>
    </row>
    <row r="806" spans="1:6">
      <c r="A806" s="334">
        <v>41017</v>
      </c>
      <c r="B806" s="335" t="s">
        <v>8308</v>
      </c>
      <c r="C806" s="336" t="s">
        <v>7619</v>
      </c>
      <c r="D806" s="337">
        <v>691.18</v>
      </c>
      <c r="E806" s="338"/>
      <c r="F806" s="341"/>
    </row>
    <row r="807" spans="1:6">
      <c r="A807" s="334">
        <v>40929</v>
      </c>
      <c r="B807" s="335" t="s">
        <v>8309</v>
      </c>
      <c r="C807" s="336" t="s">
        <v>7619</v>
      </c>
      <c r="D807" s="337">
        <v>614.09</v>
      </c>
      <c r="E807" s="335" t="s">
        <v>7559</v>
      </c>
      <c r="F807" s="341"/>
    </row>
    <row r="808" spans="1:6" ht="18">
      <c r="A808" s="334">
        <v>41203</v>
      </c>
      <c r="B808" s="339" t="s">
        <v>8310</v>
      </c>
      <c r="C808" s="336" t="s">
        <v>7619</v>
      </c>
      <c r="D808" s="346">
        <v>1219.1500000000001</v>
      </c>
      <c r="E808" s="335" t="s">
        <v>7559</v>
      </c>
      <c r="F808" s="341"/>
    </row>
    <row r="809" spans="1:6">
      <c r="A809" s="334">
        <v>42047</v>
      </c>
      <c r="B809" s="335" t="s">
        <v>8311</v>
      </c>
      <c r="C809" s="336" t="s">
        <v>7516</v>
      </c>
      <c r="D809" s="337">
        <v>45.97</v>
      </c>
      <c r="E809" s="338"/>
      <c r="F809" s="341"/>
    </row>
    <row r="810" spans="1:6" ht="18">
      <c r="A810" s="334">
        <v>41145</v>
      </c>
      <c r="B810" s="339" t="s">
        <v>8312</v>
      </c>
      <c r="C810" s="336" t="s">
        <v>7516</v>
      </c>
      <c r="D810" s="346">
        <v>9155.2099999999991</v>
      </c>
      <c r="E810" s="340"/>
      <c r="F810" s="341"/>
    </row>
    <row r="811" spans="1:6">
      <c r="A811" s="334">
        <v>41141</v>
      </c>
      <c r="B811" s="335" t="s">
        <v>8313</v>
      </c>
      <c r="C811" s="336" t="s">
        <v>7516</v>
      </c>
      <c r="D811" s="346">
        <v>2270.98</v>
      </c>
      <c r="E811" s="338"/>
      <c r="F811" s="341"/>
    </row>
    <row r="812" spans="1:6">
      <c r="A812" s="334">
        <v>41142</v>
      </c>
      <c r="B812" s="335" t="s">
        <v>8314</v>
      </c>
      <c r="C812" s="336" t="s">
        <v>7516</v>
      </c>
      <c r="D812" s="346">
        <v>2654.63</v>
      </c>
      <c r="E812" s="338"/>
      <c r="F812" s="341"/>
    </row>
    <row r="813" spans="1:6">
      <c r="A813" s="334">
        <v>41143</v>
      </c>
      <c r="B813" s="335" t="s">
        <v>8315</v>
      </c>
      <c r="C813" s="336" t="s">
        <v>7516</v>
      </c>
      <c r="D813" s="346">
        <v>4265.17</v>
      </c>
      <c r="E813" s="338"/>
      <c r="F813" s="341"/>
    </row>
    <row r="814" spans="1:6">
      <c r="A814" s="334">
        <v>43162</v>
      </c>
      <c r="B814" s="335" t="s">
        <v>8316</v>
      </c>
      <c r="C814" s="336" t="s">
        <v>7619</v>
      </c>
      <c r="D814" s="337">
        <v>567.23</v>
      </c>
      <c r="E814" s="335" t="s">
        <v>7559</v>
      </c>
      <c r="F814" s="341"/>
    </row>
    <row r="815" spans="1:6">
      <c r="A815" s="334">
        <v>40931</v>
      </c>
      <c r="B815" s="335" t="s">
        <v>8317</v>
      </c>
      <c r="C815" s="336" t="s">
        <v>7499</v>
      </c>
      <c r="D815" s="337">
        <v>280.63</v>
      </c>
      <c r="E815" s="335" t="s">
        <v>7559</v>
      </c>
      <c r="F815" s="341"/>
    </row>
    <row r="816" spans="1:6">
      <c r="A816" s="334">
        <v>41526</v>
      </c>
      <c r="B816" s="335" t="s">
        <v>8318</v>
      </c>
      <c r="C816" s="336" t="s">
        <v>7499</v>
      </c>
      <c r="D816" s="337">
        <v>12.84</v>
      </c>
      <c r="E816" s="335" t="s">
        <v>7559</v>
      </c>
      <c r="F816" s="341"/>
    </row>
    <row r="817" spans="1:6">
      <c r="A817" s="334">
        <v>42524</v>
      </c>
      <c r="B817" s="335" t="s">
        <v>8319</v>
      </c>
      <c r="C817" s="336" t="s">
        <v>7499</v>
      </c>
      <c r="D817" s="337">
        <v>127.47</v>
      </c>
      <c r="E817" s="338"/>
      <c r="F817" s="341"/>
    </row>
    <row r="818" spans="1:6">
      <c r="A818" s="334">
        <v>40938</v>
      </c>
      <c r="B818" s="335" t="s">
        <v>8320</v>
      </c>
      <c r="C818" s="336" t="s">
        <v>7499</v>
      </c>
      <c r="D818" s="337">
        <v>822.6</v>
      </c>
      <c r="E818" s="338"/>
      <c r="F818" s="341"/>
    </row>
    <row r="819" spans="1:6">
      <c r="A819" s="334">
        <v>40924</v>
      </c>
      <c r="B819" s="335" t="s">
        <v>8321</v>
      </c>
      <c r="C819" s="336" t="s">
        <v>7499</v>
      </c>
      <c r="D819" s="337">
        <v>21.9</v>
      </c>
      <c r="E819" s="335" t="s">
        <v>7559</v>
      </c>
      <c r="F819" s="341"/>
    </row>
    <row r="820" spans="1:6">
      <c r="A820" s="334">
        <v>40925</v>
      </c>
      <c r="B820" s="335" t="s">
        <v>8322</v>
      </c>
      <c r="C820" s="336" t="s">
        <v>7499</v>
      </c>
      <c r="D820" s="337">
        <v>26.84</v>
      </c>
      <c r="E820" s="335" t="s">
        <v>7559</v>
      </c>
      <c r="F820" s="341"/>
    </row>
    <row r="821" spans="1:6">
      <c r="A821" s="334">
        <v>40926</v>
      </c>
      <c r="B821" s="335" t="s">
        <v>8323</v>
      </c>
      <c r="C821" s="336" t="s">
        <v>7499</v>
      </c>
      <c r="D821" s="337">
        <v>31.77</v>
      </c>
      <c r="E821" s="335" t="s">
        <v>7559</v>
      </c>
      <c r="F821" s="341"/>
    </row>
    <row r="822" spans="1:6">
      <c r="A822" s="334">
        <v>40927</v>
      </c>
      <c r="B822" s="335" t="s">
        <v>8324</v>
      </c>
      <c r="C822" s="336" t="s">
        <v>7499</v>
      </c>
      <c r="D822" s="337">
        <v>51.51</v>
      </c>
      <c r="E822" s="335" t="s">
        <v>7559</v>
      </c>
      <c r="F822" s="341"/>
    </row>
    <row r="823" spans="1:6">
      <c r="A823" s="334">
        <v>41202</v>
      </c>
      <c r="B823" s="335" t="s">
        <v>8325</v>
      </c>
      <c r="C823" s="336" t="s">
        <v>7619</v>
      </c>
      <c r="D823" s="337">
        <v>37.47</v>
      </c>
      <c r="E823" s="338"/>
      <c r="F823" s="341"/>
    </row>
    <row r="824" spans="1:6">
      <c r="A824" s="334">
        <v>40937</v>
      </c>
      <c r="B824" s="335" t="s">
        <v>8326</v>
      </c>
      <c r="C824" s="336" t="s">
        <v>7499</v>
      </c>
      <c r="D824" s="337">
        <v>751.25</v>
      </c>
      <c r="E824" s="338"/>
      <c r="F824" s="341"/>
    </row>
    <row r="825" spans="1:6" ht="18">
      <c r="A825" s="334">
        <v>40939</v>
      </c>
      <c r="B825" s="339" t="s">
        <v>8327</v>
      </c>
      <c r="C825" s="336" t="s">
        <v>7499</v>
      </c>
      <c r="D825" s="337">
        <v>854.97</v>
      </c>
      <c r="E825" s="340"/>
      <c r="F825" s="341"/>
    </row>
    <row r="826" spans="1:6">
      <c r="A826" s="334">
        <v>40936</v>
      </c>
      <c r="B826" s="335" t="s">
        <v>8328</v>
      </c>
      <c r="C826" s="336" t="s">
        <v>7499</v>
      </c>
      <c r="D826" s="337">
        <v>932.71</v>
      </c>
      <c r="E826" s="338"/>
      <c r="F826" s="341"/>
    </row>
    <row r="827" spans="1:6">
      <c r="A827" s="334">
        <v>40930</v>
      </c>
      <c r="B827" s="335" t="s">
        <v>8329</v>
      </c>
      <c r="C827" s="336" t="s">
        <v>7499</v>
      </c>
      <c r="D827" s="337">
        <v>275.48</v>
      </c>
      <c r="E827" s="335" t="s">
        <v>7559</v>
      </c>
      <c r="F827" s="341"/>
    </row>
    <row r="828" spans="1:6" ht="18">
      <c r="A828" s="334">
        <v>41222</v>
      </c>
      <c r="B828" s="339" t="s">
        <v>8330</v>
      </c>
      <c r="C828" s="336" t="s">
        <v>7516</v>
      </c>
      <c r="D828" s="337">
        <v>105.99</v>
      </c>
      <c r="E828" s="340"/>
      <c r="F828" s="341"/>
    </row>
    <row r="829" spans="1:6">
      <c r="A829" s="334">
        <v>40932</v>
      </c>
      <c r="B829" s="335" t="s">
        <v>8331</v>
      </c>
      <c r="C829" s="336" t="s">
        <v>7516</v>
      </c>
      <c r="D829" s="337">
        <v>31.56</v>
      </c>
      <c r="E829" s="338"/>
      <c r="F829" s="341"/>
    </row>
    <row r="830" spans="1:6">
      <c r="A830" s="334">
        <v>40934</v>
      </c>
      <c r="B830" s="335" t="s">
        <v>8332</v>
      </c>
      <c r="C830" s="336" t="s">
        <v>7516</v>
      </c>
      <c r="D830" s="337">
        <v>35.76</v>
      </c>
      <c r="E830" s="338"/>
      <c r="F830" s="341"/>
    </row>
    <row r="831" spans="1:6" ht="13.15" customHeight="1">
      <c r="A831" s="334">
        <v>40933</v>
      </c>
      <c r="B831" s="335" t="s">
        <v>8333</v>
      </c>
      <c r="C831" s="336" t="s">
        <v>7516</v>
      </c>
      <c r="D831" s="337">
        <v>68.28</v>
      </c>
      <c r="E831" s="338"/>
      <c r="F831" s="341"/>
    </row>
    <row r="832" spans="1:6">
      <c r="A832" s="334">
        <v>40935</v>
      </c>
      <c r="B832" s="335" t="s">
        <v>8334</v>
      </c>
      <c r="C832" s="336" t="s">
        <v>7516</v>
      </c>
      <c r="D832" s="337">
        <v>71.77</v>
      </c>
      <c r="E832" s="338"/>
      <c r="F832" s="341"/>
    </row>
    <row r="833" spans="1:6">
      <c r="A833" s="334">
        <v>41359</v>
      </c>
      <c r="B833" s="335" t="s">
        <v>8335</v>
      </c>
      <c r="C833" s="336" t="s">
        <v>7619</v>
      </c>
      <c r="D833" s="337">
        <v>22.25</v>
      </c>
      <c r="E833" s="335" t="s">
        <v>7559</v>
      </c>
      <c r="F833" s="341"/>
    </row>
    <row r="834" spans="1:6">
      <c r="A834" s="557" t="s">
        <v>8336</v>
      </c>
      <c r="B834" s="557"/>
      <c r="C834" s="557"/>
      <c r="D834" s="557"/>
      <c r="E834" s="557"/>
      <c r="F834" s="557"/>
    </row>
    <row r="835" spans="1:6">
      <c r="A835" s="342" t="s">
        <v>7557</v>
      </c>
      <c r="B835" s="343" t="s">
        <v>1140</v>
      </c>
      <c r="C835" s="344" t="s">
        <v>1141</v>
      </c>
      <c r="D835" s="342" t="s">
        <v>1142</v>
      </c>
      <c r="E835" s="343" t="s">
        <v>1143</v>
      </c>
      <c r="F835" s="341"/>
    </row>
    <row r="836" spans="1:6" ht="18">
      <c r="A836" s="334">
        <v>42878</v>
      </c>
      <c r="B836" s="339" t="s">
        <v>8337</v>
      </c>
      <c r="C836" s="336" t="s">
        <v>8087</v>
      </c>
      <c r="D836" s="346">
        <v>7215.46</v>
      </c>
      <c r="E836" s="340"/>
      <c r="F836" s="341"/>
    </row>
    <row r="837" spans="1:6">
      <c r="A837" s="334">
        <v>42888</v>
      </c>
      <c r="B837" s="335" t="s">
        <v>8338</v>
      </c>
      <c r="C837" s="336" t="s">
        <v>8087</v>
      </c>
      <c r="D837" s="346">
        <v>14256.37</v>
      </c>
      <c r="E837" s="338"/>
      <c r="F837" s="341"/>
    </row>
    <row r="838" spans="1:6">
      <c r="A838" s="334">
        <v>40981</v>
      </c>
      <c r="B838" s="335" t="s">
        <v>8339</v>
      </c>
      <c r="C838" s="336" t="s">
        <v>7499</v>
      </c>
      <c r="D838" s="337">
        <v>2.92</v>
      </c>
      <c r="E838" s="338"/>
    </row>
    <row r="839" spans="1:6">
      <c r="A839" s="334">
        <v>40101</v>
      </c>
      <c r="B839" s="335" t="s">
        <v>8340</v>
      </c>
      <c r="C839" s="336" t="s">
        <v>7516</v>
      </c>
      <c r="D839" s="337">
        <v>251.35</v>
      </c>
      <c r="E839" s="338"/>
    </row>
    <row r="840" spans="1:6">
      <c r="A840" s="334">
        <v>40110</v>
      </c>
      <c r="B840" s="335" t="s">
        <v>8341</v>
      </c>
      <c r="C840" s="336" t="s">
        <v>7501</v>
      </c>
      <c r="D840" s="337">
        <v>60.51</v>
      </c>
      <c r="E840" s="338"/>
    </row>
    <row r="841" spans="1:6">
      <c r="A841" s="334">
        <v>40137</v>
      </c>
      <c r="B841" s="335" t="s">
        <v>8342</v>
      </c>
      <c r="C841" s="336" t="s">
        <v>7516</v>
      </c>
      <c r="D841" s="346">
        <v>2138.02</v>
      </c>
      <c r="E841" s="335" t="s">
        <v>7559</v>
      </c>
    </row>
    <row r="842" spans="1:6">
      <c r="A842" s="334">
        <v>40138</v>
      </c>
      <c r="B842" s="335" t="s">
        <v>8343</v>
      </c>
      <c r="C842" s="336" t="s">
        <v>7516</v>
      </c>
      <c r="D842" s="346">
        <v>3639.34</v>
      </c>
      <c r="E842" s="335" t="s">
        <v>7559</v>
      </c>
    </row>
    <row r="843" spans="1:6">
      <c r="A843" s="334">
        <v>43336</v>
      </c>
      <c r="B843" s="335" t="s">
        <v>7498</v>
      </c>
      <c r="C843" s="336" t="s">
        <v>7499</v>
      </c>
      <c r="D843" s="337">
        <v>2.0099999999999998</v>
      </c>
      <c r="E843" s="338"/>
    </row>
    <row r="844" spans="1:6">
      <c r="A844" s="334">
        <v>40980</v>
      </c>
      <c r="B844" s="335" t="s">
        <v>8344</v>
      </c>
      <c r="C844" s="336" t="s">
        <v>7501</v>
      </c>
      <c r="D844" s="337">
        <v>18.38</v>
      </c>
      <c r="E844" s="338"/>
    </row>
    <row r="845" spans="1:6">
      <c r="A845" s="334">
        <v>40115</v>
      </c>
      <c r="B845" s="335" t="s">
        <v>8345</v>
      </c>
      <c r="C845" s="336" t="s">
        <v>7585</v>
      </c>
      <c r="D845" s="337">
        <v>569.75</v>
      </c>
      <c r="E845" s="335" t="s">
        <v>7559</v>
      </c>
    </row>
    <row r="846" spans="1:6">
      <c r="A846" s="334">
        <v>40104</v>
      </c>
      <c r="B846" s="335" t="s">
        <v>8346</v>
      </c>
      <c r="C846" s="336" t="s">
        <v>7619</v>
      </c>
      <c r="D846" s="337">
        <v>26.3</v>
      </c>
      <c r="E846" s="335" t="s">
        <v>7559</v>
      </c>
    </row>
    <row r="847" spans="1:6" ht="18">
      <c r="A847" s="334">
        <v>40143</v>
      </c>
      <c r="B847" s="339" t="s">
        <v>8347</v>
      </c>
      <c r="C847" s="336" t="s">
        <v>7501</v>
      </c>
      <c r="D847" s="337">
        <v>170.65</v>
      </c>
      <c r="E847" s="335" t="s">
        <v>7559</v>
      </c>
    </row>
    <row r="848" spans="1:6">
      <c r="A848" s="334">
        <v>40107</v>
      </c>
      <c r="B848" s="335" t="s">
        <v>7507</v>
      </c>
      <c r="C848" s="336" t="s">
        <v>7501</v>
      </c>
      <c r="D848" s="337">
        <v>9.86</v>
      </c>
      <c r="E848" s="338"/>
    </row>
    <row r="849" spans="1:5">
      <c r="A849" s="334">
        <v>40108</v>
      </c>
      <c r="B849" s="335" t="s">
        <v>8348</v>
      </c>
      <c r="C849" s="336" t="s">
        <v>7499</v>
      </c>
      <c r="D849" s="337">
        <v>4.71</v>
      </c>
      <c r="E849" s="338"/>
    </row>
    <row r="850" spans="1:5">
      <c r="A850" s="334">
        <v>40081</v>
      </c>
      <c r="B850" s="335" t="s">
        <v>8349</v>
      </c>
      <c r="C850" s="336" t="s">
        <v>7501</v>
      </c>
      <c r="D850" s="337">
        <v>12.46</v>
      </c>
      <c r="E850" s="338"/>
    </row>
    <row r="851" spans="1:5">
      <c r="A851" s="334">
        <v>40136</v>
      </c>
      <c r="B851" s="335" t="s">
        <v>8350</v>
      </c>
      <c r="C851" s="336" t="s">
        <v>7619</v>
      </c>
      <c r="D851" s="337">
        <v>775.48</v>
      </c>
      <c r="E851" s="335" t="s">
        <v>7559</v>
      </c>
    </row>
    <row r="852" spans="1:5" ht="18">
      <c r="A852" s="334">
        <v>40096</v>
      </c>
      <c r="B852" s="339" t="s">
        <v>8351</v>
      </c>
      <c r="C852" s="336" t="s">
        <v>7619</v>
      </c>
      <c r="D852" s="337">
        <v>756.88</v>
      </c>
      <c r="E852" s="340"/>
    </row>
    <row r="853" spans="1:5">
      <c r="A853" s="334">
        <v>40134</v>
      </c>
      <c r="B853" s="335" t="s">
        <v>8352</v>
      </c>
      <c r="C853" s="336" t="s">
        <v>7499</v>
      </c>
      <c r="D853" s="337">
        <v>8.7899999999999991</v>
      </c>
      <c r="E853" s="338"/>
    </row>
    <row r="854" spans="1:5">
      <c r="A854" s="334">
        <v>40105</v>
      </c>
      <c r="B854" s="335" t="s">
        <v>8353</v>
      </c>
      <c r="C854" s="336" t="s">
        <v>7499</v>
      </c>
      <c r="D854" s="337">
        <v>1.1399999999999999</v>
      </c>
      <c r="E854" s="338"/>
    </row>
    <row r="855" spans="1:5">
      <c r="A855" s="334">
        <v>40084</v>
      </c>
      <c r="B855" s="335" t="s">
        <v>8354</v>
      </c>
      <c r="C855" s="336" t="s">
        <v>7619</v>
      </c>
      <c r="D855" s="337">
        <v>2.34</v>
      </c>
      <c r="E855" s="338"/>
    </row>
    <row r="856" spans="1:5">
      <c r="A856" s="334">
        <v>40144</v>
      </c>
      <c r="B856" s="335" t="s">
        <v>8355</v>
      </c>
      <c r="C856" s="336" t="s">
        <v>7619</v>
      </c>
      <c r="D856" s="337">
        <v>199.96</v>
      </c>
      <c r="E856" s="335" t="s">
        <v>7559</v>
      </c>
    </row>
    <row r="857" spans="1:5">
      <c r="A857" s="334">
        <v>40106</v>
      </c>
      <c r="B857" s="335" t="s">
        <v>8356</v>
      </c>
      <c r="C857" s="336" t="s">
        <v>7501</v>
      </c>
      <c r="D857" s="337">
        <v>18.63</v>
      </c>
      <c r="E857" s="335" t="s">
        <v>7559</v>
      </c>
    </row>
    <row r="858" spans="1:5">
      <c r="A858" s="334">
        <v>40135</v>
      </c>
      <c r="B858" s="335" t="s">
        <v>8357</v>
      </c>
      <c r="C858" s="336" t="s">
        <v>7499</v>
      </c>
      <c r="D858" s="337">
        <v>23.51</v>
      </c>
      <c r="E858" s="338"/>
    </row>
    <row r="859" spans="1:5">
      <c r="A859" s="334">
        <v>40111</v>
      </c>
      <c r="B859" s="335" t="s">
        <v>8358</v>
      </c>
      <c r="C859" s="336" t="s">
        <v>7499</v>
      </c>
      <c r="D859" s="337">
        <v>11.39</v>
      </c>
      <c r="E859" s="335" t="s">
        <v>7559</v>
      </c>
    </row>
    <row r="860" spans="1:5">
      <c r="A860" s="334">
        <v>40126</v>
      </c>
      <c r="B860" s="335" t="s">
        <v>8359</v>
      </c>
      <c r="C860" s="336" t="s">
        <v>7499</v>
      </c>
      <c r="D860" s="337">
        <v>6.58</v>
      </c>
      <c r="E860" s="335" t="s">
        <v>7559</v>
      </c>
    </row>
    <row r="861" spans="1:5">
      <c r="A861" s="334">
        <v>40127</v>
      </c>
      <c r="B861" s="335" t="s">
        <v>8360</v>
      </c>
      <c r="C861" s="336" t="s">
        <v>7499</v>
      </c>
      <c r="D861" s="337">
        <v>9.0500000000000007</v>
      </c>
      <c r="E861" s="335" t="s">
        <v>7559</v>
      </c>
    </row>
    <row r="862" spans="1:5">
      <c r="A862" s="334">
        <v>40128</v>
      </c>
      <c r="B862" s="335" t="s">
        <v>8361</v>
      </c>
      <c r="C862" s="336" t="s">
        <v>7499</v>
      </c>
      <c r="D862" s="337">
        <v>12.04</v>
      </c>
      <c r="E862" s="335" t="s">
        <v>7559</v>
      </c>
    </row>
    <row r="863" spans="1:5">
      <c r="A863" s="334">
        <v>40129</v>
      </c>
      <c r="B863" s="335" t="s">
        <v>8362</v>
      </c>
      <c r="C863" s="336" t="s">
        <v>7499</v>
      </c>
      <c r="D863" s="337">
        <v>15.92</v>
      </c>
      <c r="E863" s="335" t="s">
        <v>7559</v>
      </c>
    </row>
    <row r="864" spans="1:5">
      <c r="A864" s="334">
        <v>40085</v>
      </c>
      <c r="B864" s="335" t="s">
        <v>8363</v>
      </c>
      <c r="C864" s="336" t="s">
        <v>7619</v>
      </c>
      <c r="D864" s="337">
        <v>1.75</v>
      </c>
      <c r="E864" s="338"/>
    </row>
    <row r="865" spans="1:5">
      <c r="A865" s="334">
        <v>40086</v>
      </c>
      <c r="B865" s="335" t="s">
        <v>8364</v>
      </c>
      <c r="C865" s="336" t="s">
        <v>7619</v>
      </c>
      <c r="D865" s="337">
        <v>42.84</v>
      </c>
      <c r="E865" s="338"/>
    </row>
    <row r="866" spans="1:5">
      <c r="A866" s="334">
        <v>40087</v>
      </c>
      <c r="B866" s="335" t="s">
        <v>8365</v>
      </c>
      <c r="C866" s="336" t="s">
        <v>7516</v>
      </c>
      <c r="D866" s="337">
        <v>168.4</v>
      </c>
      <c r="E866" s="338"/>
    </row>
    <row r="867" spans="1:5" ht="18">
      <c r="A867" s="334">
        <v>40983</v>
      </c>
      <c r="B867" s="339" t="s">
        <v>8366</v>
      </c>
      <c r="C867" s="336" t="s">
        <v>7619</v>
      </c>
      <c r="D867" s="337">
        <v>15.83</v>
      </c>
      <c r="E867" s="340"/>
    </row>
    <row r="868" spans="1:5">
      <c r="A868" s="334">
        <v>40100</v>
      </c>
      <c r="B868" s="335" t="s">
        <v>8367</v>
      </c>
      <c r="C868" s="336" t="s">
        <v>7619</v>
      </c>
      <c r="D868" s="337">
        <v>143.35</v>
      </c>
      <c r="E868" s="338"/>
    </row>
    <row r="869" spans="1:5">
      <c r="A869" s="334">
        <v>40141</v>
      </c>
      <c r="B869" s="335" t="s">
        <v>8368</v>
      </c>
      <c r="C869" s="336" t="s">
        <v>7619</v>
      </c>
      <c r="D869" s="337">
        <v>83.82</v>
      </c>
      <c r="E869" s="335" t="s">
        <v>7559</v>
      </c>
    </row>
    <row r="870" spans="1:5">
      <c r="A870" s="334">
        <v>40118</v>
      </c>
      <c r="B870" s="335" t="s">
        <v>8369</v>
      </c>
      <c r="C870" s="336" t="s">
        <v>7499</v>
      </c>
      <c r="D870" s="337">
        <v>118.68</v>
      </c>
      <c r="E870" s="335" t="s">
        <v>7559</v>
      </c>
    </row>
    <row r="871" spans="1:5">
      <c r="A871" s="334">
        <v>40116</v>
      </c>
      <c r="B871" s="335" t="s">
        <v>8370</v>
      </c>
      <c r="C871" s="336" t="s">
        <v>7499</v>
      </c>
      <c r="D871" s="337">
        <v>106.91</v>
      </c>
      <c r="E871" s="335" t="s">
        <v>7559</v>
      </c>
    </row>
    <row r="872" spans="1:5">
      <c r="A872" s="334">
        <v>40117</v>
      </c>
      <c r="B872" s="335" t="s">
        <v>8371</v>
      </c>
      <c r="C872" s="336" t="s">
        <v>7499</v>
      </c>
      <c r="D872" s="337">
        <v>63.76</v>
      </c>
      <c r="E872" s="335" t="s">
        <v>7559</v>
      </c>
    </row>
    <row r="873" spans="1:5">
      <c r="A873" s="334">
        <v>40148</v>
      </c>
      <c r="B873" s="335" t="s">
        <v>8372</v>
      </c>
      <c r="C873" s="336" t="s">
        <v>7619</v>
      </c>
      <c r="D873" s="337">
        <v>3.82</v>
      </c>
      <c r="E873" s="338"/>
    </row>
    <row r="874" spans="1:5">
      <c r="A874" s="334">
        <v>40112</v>
      </c>
      <c r="B874" s="335" t="s">
        <v>8373</v>
      </c>
      <c r="C874" s="336" t="s">
        <v>7499</v>
      </c>
      <c r="D874" s="337">
        <v>4.25</v>
      </c>
      <c r="E874" s="335" t="s">
        <v>7559</v>
      </c>
    </row>
    <row r="875" spans="1:5">
      <c r="A875" s="334">
        <v>40149</v>
      </c>
      <c r="B875" s="335" t="s">
        <v>8374</v>
      </c>
      <c r="C875" s="336" t="s">
        <v>7499</v>
      </c>
      <c r="D875" s="337">
        <v>7.85</v>
      </c>
      <c r="E875" s="338"/>
    </row>
    <row r="876" spans="1:5">
      <c r="A876" s="334">
        <v>40094</v>
      </c>
      <c r="B876" s="335" t="s">
        <v>8375</v>
      </c>
      <c r="C876" s="336" t="s">
        <v>7499</v>
      </c>
      <c r="D876" s="337">
        <v>141.38999999999999</v>
      </c>
      <c r="E876" s="338"/>
    </row>
    <row r="877" spans="1:5">
      <c r="A877" s="334">
        <v>40095</v>
      </c>
      <c r="B877" s="335" t="s">
        <v>8376</v>
      </c>
      <c r="C877" s="336" t="s">
        <v>7499</v>
      </c>
      <c r="D877" s="337">
        <v>959.03</v>
      </c>
      <c r="E877" s="335" t="s">
        <v>7559</v>
      </c>
    </row>
    <row r="878" spans="1:5">
      <c r="A878" s="334">
        <v>40114</v>
      </c>
      <c r="B878" s="335" t="s">
        <v>8377</v>
      </c>
      <c r="C878" s="336" t="s">
        <v>7585</v>
      </c>
      <c r="D878" s="337">
        <v>490.39</v>
      </c>
      <c r="E878" s="335" t="s">
        <v>7559</v>
      </c>
    </row>
    <row r="879" spans="1:5" ht="18">
      <c r="A879" s="334">
        <v>41134</v>
      </c>
      <c r="B879" s="339" t="s">
        <v>8378</v>
      </c>
      <c r="C879" s="336" t="s">
        <v>7501</v>
      </c>
      <c r="D879" s="337">
        <v>168.08</v>
      </c>
      <c r="E879" s="335" t="s">
        <v>7559</v>
      </c>
    </row>
    <row r="880" spans="1:5">
      <c r="A880" s="334">
        <v>40130</v>
      </c>
      <c r="B880" s="335" t="s">
        <v>8379</v>
      </c>
      <c r="C880" s="336" t="s">
        <v>7585</v>
      </c>
      <c r="D880" s="337">
        <v>607.42999999999995</v>
      </c>
      <c r="E880" s="335" t="s">
        <v>7559</v>
      </c>
    </row>
    <row r="881" spans="1:5">
      <c r="A881" s="334">
        <v>40131</v>
      </c>
      <c r="B881" s="335" t="s">
        <v>8380</v>
      </c>
      <c r="C881" s="336" t="s">
        <v>7585</v>
      </c>
      <c r="D881" s="337">
        <v>524.29999999999995</v>
      </c>
      <c r="E881" s="335" t="s">
        <v>7559</v>
      </c>
    </row>
    <row r="882" spans="1:5">
      <c r="A882" s="334">
        <v>40083</v>
      </c>
      <c r="B882" s="335" t="s">
        <v>8381</v>
      </c>
      <c r="C882" s="336" t="s">
        <v>7499</v>
      </c>
      <c r="D882" s="337">
        <v>4.76</v>
      </c>
      <c r="E882" s="335" t="s">
        <v>7559</v>
      </c>
    </row>
    <row r="883" spans="1:5">
      <c r="A883" s="334">
        <v>40079</v>
      </c>
      <c r="B883" s="335" t="s">
        <v>8382</v>
      </c>
      <c r="C883" s="336" t="s">
        <v>7501</v>
      </c>
      <c r="D883" s="337">
        <v>39.119999999999997</v>
      </c>
      <c r="E883" s="335" t="s">
        <v>7559</v>
      </c>
    </row>
    <row r="884" spans="1:5">
      <c r="A884" s="334">
        <v>40082</v>
      </c>
      <c r="B884" s="335" t="s">
        <v>8383</v>
      </c>
      <c r="C884" s="336" t="s">
        <v>7499</v>
      </c>
      <c r="D884" s="337">
        <v>0.18</v>
      </c>
      <c r="E884" s="338"/>
    </row>
    <row r="885" spans="1:5">
      <c r="A885" s="334">
        <v>40119</v>
      </c>
      <c r="B885" s="335" t="s">
        <v>8384</v>
      </c>
      <c r="C885" s="336" t="s">
        <v>7499</v>
      </c>
      <c r="D885" s="337">
        <v>61.88</v>
      </c>
      <c r="E885" s="335" t="s">
        <v>7559</v>
      </c>
    </row>
    <row r="886" spans="1:5">
      <c r="A886" s="334">
        <v>40122</v>
      </c>
      <c r="B886" s="335" t="s">
        <v>8384</v>
      </c>
      <c r="C886" s="336" t="s">
        <v>7585</v>
      </c>
      <c r="D886" s="337">
        <v>711.95</v>
      </c>
      <c r="E886" s="335" t="s">
        <v>7559</v>
      </c>
    </row>
    <row r="887" spans="1:5">
      <c r="A887" s="334">
        <v>40120</v>
      </c>
      <c r="B887" s="335" t="s">
        <v>8385</v>
      </c>
      <c r="C887" s="336" t="s">
        <v>7499</v>
      </c>
      <c r="D887" s="337">
        <v>18.73</v>
      </c>
      <c r="E887" s="335" t="s">
        <v>7559</v>
      </c>
    </row>
    <row r="888" spans="1:5">
      <c r="A888" s="334">
        <v>40121</v>
      </c>
      <c r="B888" s="335" t="s">
        <v>8386</v>
      </c>
      <c r="C888" s="336" t="s">
        <v>7499</v>
      </c>
      <c r="D888" s="337">
        <v>73.64</v>
      </c>
      <c r="E888" s="335" t="s">
        <v>7559</v>
      </c>
    </row>
    <row r="889" spans="1:5">
      <c r="A889" s="334">
        <v>40123</v>
      </c>
      <c r="B889" s="335" t="s">
        <v>8386</v>
      </c>
      <c r="C889" s="336" t="s">
        <v>7585</v>
      </c>
      <c r="D889" s="337">
        <v>784.06</v>
      </c>
      <c r="E889" s="335" t="s">
        <v>7559</v>
      </c>
    </row>
    <row r="890" spans="1:5">
      <c r="A890" s="334">
        <v>40080</v>
      </c>
      <c r="B890" s="335" t="s">
        <v>8387</v>
      </c>
      <c r="C890" s="336" t="s">
        <v>7501</v>
      </c>
      <c r="D890" s="337">
        <v>2.79</v>
      </c>
      <c r="E890" s="335" t="s">
        <v>7559</v>
      </c>
    </row>
    <row r="891" spans="1:5">
      <c r="A891" s="334">
        <v>40089</v>
      </c>
      <c r="B891" s="335" t="s">
        <v>8388</v>
      </c>
      <c r="C891" s="336" t="s">
        <v>7516</v>
      </c>
      <c r="D891" s="346">
        <v>2424.8000000000002</v>
      </c>
      <c r="E891" s="335" t="s">
        <v>7559</v>
      </c>
    </row>
    <row r="892" spans="1:5">
      <c r="A892" s="334">
        <v>40088</v>
      </c>
      <c r="B892" s="335" t="s">
        <v>8389</v>
      </c>
      <c r="C892" s="336" t="s">
        <v>7516</v>
      </c>
      <c r="D892" s="346">
        <v>1081.1199999999999</v>
      </c>
      <c r="E892" s="335" t="s">
        <v>7559</v>
      </c>
    </row>
    <row r="893" spans="1:5">
      <c r="A893" s="334">
        <v>40092</v>
      </c>
      <c r="B893" s="335" t="s">
        <v>8390</v>
      </c>
      <c r="C893" s="336" t="s">
        <v>7516</v>
      </c>
      <c r="D893" s="337">
        <v>419.37</v>
      </c>
      <c r="E893" s="335" t="s">
        <v>7559</v>
      </c>
    </row>
    <row r="894" spans="1:5" ht="18">
      <c r="A894" s="334">
        <v>40078</v>
      </c>
      <c r="B894" s="339" t="s">
        <v>8391</v>
      </c>
      <c r="C894" s="336" t="s">
        <v>7619</v>
      </c>
      <c r="D894" s="337">
        <v>12.02</v>
      </c>
      <c r="E894" s="335" t="s">
        <v>7559</v>
      </c>
    </row>
    <row r="895" spans="1:5">
      <c r="A895" s="334">
        <v>40097</v>
      </c>
      <c r="B895" s="335" t="s">
        <v>8392</v>
      </c>
      <c r="C895" s="336" t="s">
        <v>7619</v>
      </c>
      <c r="D895" s="337">
        <v>184.53</v>
      </c>
      <c r="E895" s="338"/>
    </row>
    <row r="896" spans="1:5">
      <c r="A896" s="334">
        <v>40090</v>
      </c>
      <c r="B896" s="335" t="s">
        <v>8393</v>
      </c>
      <c r="C896" s="336" t="s">
        <v>7619</v>
      </c>
      <c r="D896" s="337">
        <v>46.89</v>
      </c>
      <c r="E896" s="335" t="s">
        <v>7559</v>
      </c>
    </row>
    <row r="897" spans="1:6">
      <c r="A897" s="334">
        <v>40099</v>
      </c>
      <c r="B897" s="335" t="s">
        <v>8394</v>
      </c>
      <c r="C897" s="336" t="s">
        <v>7501</v>
      </c>
      <c r="D897" s="337">
        <v>982.7</v>
      </c>
      <c r="E897" s="335" t="s">
        <v>7559</v>
      </c>
    </row>
    <row r="898" spans="1:6">
      <c r="A898" s="334">
        <v>40091</v>
      </c>
      <c r="B898" s="335" t="s">
        <v>8395</v>
      </c>
      <c r="C898" s="336" t="s">
        <v>7619</v>
      </c>
      <c r="D898" s="337">
        <v>61.15</v>
      </c>
      <c r="E898" s="335" t="s">
        <v>7559</v>
      </c>
    </row>
    <row r="899" spans="1:6" ht="14.25">
      <c r="A899" s="334">
        <v>40093</v>
      </c>
      <c r="B899" s="335" t="s">
        <v>8396</v>
      </c>
      <c r="C899" s="336" t="s">
        <v>7499</v>
      </c>
      <c r="D899" s="337">
        <v>131.79</v>
      </c>
      <c r="E899" s="338"/>
      <c r="F899" s="276"/>
    </row>
    <row r="900" spans="1:6" ht="18">
      <c r="A900" s="334">
        <v>43353</v>
      </c>
      <c r="B900" s="339" t="s">
        <v>8397</v>
      </c>
      <c r="C900" s="336" t="s">
        <v>7499</v>
      </c>
      <c r="D900" s="337">
        <v>1.02</v>
      </c>
      <c r="E900" s="340"/>
      <c r="F900" s="276"/>
    </row>
    <row r="901" spans="1:6" ht="18">
      <c r="A901" s="334">
        <v>43337</v>
      </c>
      <c r="B901" s="339" t="s">
        <v>8398</v>
      </c>
      <c r="C901" s="336" t="s">
        <v>7499</v>
      </c>
      <c r="D901" s="337">
        <v>0.83</v>
      </c>
      <c r="E901" s="340"/>
      <c r="F901" s="276"/>
    </row>
    <row r="902" spans="1:6">
      <c r="A902" s="334">
        <v>40077</v>
      </c>
      <c r="B902" s="335" t="s">
        <v>8399</v>
      </c>
      <c r="C902" s="336" t="s">
        <v>7499</v>
      </c>
      <c r="D902" s="337">
        <v>0.3</v>
      </c>
      <c r="E902" s="338"/>
      <c r="F902" s="341"/>
    </row>
    <row r="903" spans="1:6">
      <c r="A903" s="334">
        <v>40142</v>
      </c>
      <c r="B903" s="335" t="s">
        <v>8400</v>
      </c>
      <c r="C903" s="336" t="s">
        <v>7619</v>
      </c>
      <c r="D903" s="337">
        <v>125.39</v>
      </c>
      <c r="E903" s="335" t="s">
        <v>7559</v>
      </c>
      <c r="F903" s="341"/>
    </row>
    <row r="904" spans="1:6">
      <c r="A904" s="334">
        <v>40124</v>
      </c>
      <c r="B904" s="335" t="s">
        <v>8401</v>
      </c>
      <c r="C904" s="336" t="s">
        <v>7499</v>
      </c>
      <c r="D904" s="337">
        <v>17.03</v>
      </c>
      <c r="E904" s="335" t="s">
        <v>7559</v>
      </c>
      <c r="F904" s="341"/>
    </row>
    <row r="905" spans="1:6">
      <c r="A905" s="334">
        <v>40146</v>
      </c>
      <c r="B905" s="335" t="s">
        <v>8402</v>
      </c>
      <c r="C905" s="336" t="s">
        <v>7499</v>
      </c>
      <c r="D905" s="337">
        <v>25.76</v>
      </c>
      <c r="E905" s="335" t="s">
        <v>7559</v>
      </c>
      <c r="F905" s="341"/>
    </row>
    <row r="906" spans="1:6">
      <c r="A906" s="334">
        <v>40145</v>
      </c>
      <c r="B906" s="335" t="s">
        <v>8403</v>
      </c>
      <c r="C906" s="336" t="s">
        <v>7499</v>
      </c>
      <c r="D906" s="337">
        <v>812.33</v>
      </c>
      <c r="E906" s="335" t="s">
        <v>7559</v>
      </c>
      <c r="F906" s="341"/>
    </row>
    <row r="907" spans="1:6">
      <c r="A907" s="334">
        <v>40109</v>
      </c>
      <c r="B907" s="335" t="s">
        <v>8404</v>
      </c>
      <c r="C907" s="336" t="s">
        <v>7501</v>
      </c>
      <c r="D907" s="337">
        <v>53.45</v>
      </c>
      <c r="E907" s="338"/>
      <c r="F907" s="341"/>
    </row>
    <row r="908" spans="1:6">
      <c r="A908" s="334">
        <v>40125</v>
      </c>
      <c r="B908" s="335" t="s">
        <v>8405</v>
      </c>
      <c r="C908" s="336" t="s">
        <v>7499</v>
      </c>
      <c r="D908" s="337">
        <v>19.440000000000001</v>
      </c>
      <c r="E908" s="335" t="s">
        <v>7559</v>
      </c>
      <c r="F908" s="341"/>
    </row>
    <row r="909" spans="1:6" ht="13.15" customHeight="1">
      <c r="A909" s="334">
        <v>40113</v>
      </c>
      <c r="B909" s="335" t="s">
        <v>8406</v>
      </c>
      <c r="C909" s="336" t="s">
        <v>7499</v>
      </c>
      <c r="D909" s="337">
        <v>30.52</v>
      </c>
      <c r="E909" s="335" t="s">
        <v>7559</v>
      </c>
      <c r="F909" s="341"/>
    </row>
    <row r="910" spans="1:6">
      <c r="A910" s="334">
        <v>40140</v>
      </c>
      <c r="B910" s="335" t="s">
        <v>8407</v>
      </c>
      <c r="C910" s="336" t="s">
        <v>7619</v>
      </c>
      <c r="D910" s="337">
        <v>121.26</v>
      </c>
      <c r="E910" s="335" t="s">
        <v>7559</v>
      </c>
      <c r="F910" s="341"/>
    </row>
    <row r="911" spans="1:6">
      <c r="A911" s="334">
        <v>40139</v>
      </c>
      <c r="B911" s="335" t="s">
        <v>8408</v>
      </c>
      <c r="C911" s="336" t="s">
        <v>7619</v>
      </c>
      <c r="D911" s="337">
        <v>13.2</v>
      </c>
      <c r="E911" s="338"/>
      <c r="F911" s="341"/>
    </row>
    <row r="912" spans="1:6" ht="13.15" customHeight="1">
      <c r="A912" s="557" t="s">
        <v>8409</v>
      </c>
      <c r="B912" s="557"/>
      <c r="C912" s="557"/>
      <c r="D912" s="557"/>
      <c r="E912" s="557"/>
      <c r="F912" s="557"/>
    </row>
    <row r="913" spans="1:6">
      <c r="A913" s="342" t="s">
        <v>7557</v>
      </c>
      <c r="B913" s="343" t="s">
        <v>1140</v>
      </c>
      <c r="C913" s="344" t="s">
        <v>1141</v>
      </c>
      <c r="D913" s="342" t="s">
        <v>1142</v>
      </c>
      <c r="E913" s="343" t="s">
        <v>1143</v>
      </c>
      <c r="F913" s="341"/>
    </row>
    <row r="914" spans="1:6">
      <c r="A914" s="334">
        <v>42186</v>
      </c>
      <c r="B914" s="335" t="s">
        <v>8410</v>
      </c>
      <c r="C914" s="336" t="s">
        <v>8087</v>
      </c>
      <c r="D914" s="346">
        <v>10107.299999999999</v>
      </c>
      <c r="E914" s="338"/>
      <c r="F914" s="341"/>
    </row>
    <row r="915" spans="1:6" ht="12.75" customHeight="1">
      <c r="A915" s="557" t="s">
        <v>8411</v>
      </c>
      <c r="B915" s="557"/>
      <c r="C915" s="557"/>
      <c r="D915" s="557"/>
      <c r="E915" s="557"/>
      <c r="F915" s="557"/>
    </row>
    <row r="916" spans="1:6">
      <c r="A916" s="342" t="s">
        <v>7557</v>
      </c>
      <c r="B916" s="343" t="s">
        <v>1140</v>
      </c>
      <c r="C916" s="344" t="s">
        <v>1141</v>
      </c>
      <c r="D916" s="342" t="s">
        <v>1142</v>
      </c>
      <c r="E916" s="343" t="s">
        <v>1143</v>
      </c>
      <c r="F916" s="341"/>
    </row>
    <row r="917" spans="1:6">
      <c r="A917" s="334">
        <v>41352</v>
      </c>
      <c r="B917" s="335" t="s">
        <v>8412</v>
      </c>
      <c r="C917" s="336" t="s">
        <v>7516</v>
      </c>
      <c r="D917" s="337">
        <v>234.16</v>
      </c>
      <c r="E917" s="338"/>
      <c r="F917" s="341"/>
    </row>
    <row r="918" spans="1:6" ht="18">
      <c r="A918" s="334">
        <v>41340</v>
      </c>
      <c r="B918" s="339" t="s">
        <v>8413</v>
      </c>
      <c r="C918" s="336" t="s">
        <v>7619</v>
      </c>
      <c r="D918" s="346">
        <v>1206.56</v>
      </c>
      <c r="E918" s="340"/>
      <c r="F918" s="341"/>
    </row>
    <row r="919" spans="1:6">
      <c r="A919" s="334">
        <v>40331</v>
      </c>
      <c r="B919" s="335" t="s">
        <v>8414</v>
      </c>
      <c r="C919" s="336" t="s">
        <v>7499</v>
      </c>
      <c r="D919" s="337">
        <v>135.61000000000001</v>
      </c>
      <c r="E919" s="335" t="s">
        <v>7559</v>
      </c>
      <c r="F919" s="341"/>
    </row>
    <row r="920" spans="1:6">
      <c r="A920" s="334">
        <v>40403</v>
      </c>
      <c r="B920" s="335" t="s">
        <v>8415</v>
      </c>
      <c r="C920" s="336" t="s">
        <v>7619</v>
      </c>
      <c r="D920" s="337">
        <v>288.61</v>
      </c>
      <c r="E920" s="335" t="s">
        <v>7559</v>
      </c>
      <c r="F920" s="341"/>
    </row>
    <row r="921" spans="1:6">
      <c r="A921" s="334">
        <v>40405</v>
      </c>
      <c r="B921" s="335" t="s">
        <v>8416</v>
      </c>
      <c r="C921" s="336" t="s">
        <v>7619</v>
      </c>
      <c r="D921" s="337">
        <v>434.09</v>
      </c>
      <c r="E921" s="338"/>
      <c r="F921" s="341"/>
    </row>
    <row r="922" spans="1:6">
      <c r="A922" s="334">
        <v>40408</v>
      </c>
      <c r="B922" s="335" t="s">
        <v>8417</v>
      </c>
      <c r="C922" s="336" t="s">
        <v>7619</v>
      </c>
      <c r="D922" s="337">
        <v>832.47</v>
      </c>
      <c r="E922" s="335" t="s">
        <v>7559</v>
      </c>
      <c r="F922" s="341"/>
    </row>
    <row r="923" spans="1:6" ht="18">
      <c r="A923" s="334">
        <v>40406</v>
      </c>
      <c r="B923" s="339" t="s">
        <v>8418</v>
      </c>
      <c r="C923" s="336" t="s">
        <v>7619</v>
      </c>
      <c r="D923" s="337">
        <v>758.97</v>
      </c>
      <c r="E923" s="335" t="s">
        <v>7559</v>
      </c>
      <c r="F923" s="341"/>
    </row>
    <row r="924" spans="1:6" ht="18">
      <c r="A924" s="334">
        <v>40407</v>
      </c>
      <c r="B924" s="339" t="s">
        <v>8419</v>
      </c>
      <c r="C924" s="336" t="s">
        <v>7619</v>
      </c>
      <c r="D924" s="346">
        <v>1294.55</v>
      </c>
      <c r="E924" s="335" t="s">
        <v>7559</v>
      </c>
      <c r="F924" s="341"/>
    </row>
    <row r="925" spans="1:6" ht="18">
      <c r="A925" s="334">
        <v>40409</v>
      </c>
      <c r="B925" s="339" t="s">
        <v>8420</v>
      </c>
      <c r="C925" s="336" t="s">
        <v>7619</v>
      </c>
      <c r="D925" s="346">
        <v>1441.53</v>
      </c>
      <c r="E925" s="335" t="s">
        <v>7559</v>
      </c>
      <c r="F925" s="341"/>
    </row>
    <row r="926" spans="1:6">
      <c r="A926" s="334">
        <v>40404</v>
      </c>
      <c r="B926" s="335" t="s">
        <v>8421</v>
      </c>
      <c r="C926" s="336" t="s">
        <v>7619</v>
      </c>
      <c r="D926" s="337">
        <v>298.42</v>
      </c>
      <c r="E926" s="338"/>
      <c r="F926" s="341"/>
    </row>
    <row r="927" spans="1:6" ht="18">
      <c r="A927" s="334">
        <v>42051</v>
      </c>
      <c r="B927" s="339" t="s">
        <v>8422</v>
      </c>
      <c r="C927" s="336" t="s">
        <v>7619</v>
      </c>
      <c r="D927" s="346">
        <v>1858.33</v>
      </c>
      <c r="E927" s="335" t="s">
        <v>7559</v>
      </c>
      <c r="F927" s="341"/>
    </row>
    <row r="928" spans="1:6" ht="18">
      <c r="A928" s="334">
        <v>42052</v>
      </c>
      <c r="B928" s="339" t="s">
        <v>8423</v>
      </c>
      <c r="C928" s="336" t="s">
        <v>7619</v>
      </c>
      <c r="D928" s="346">
        <v>1037.5999999999999</v>
      </c>
      <c r="E928" s="335" t="s">
        <v>7559</v>
      </c>
      <c r="F928" s="341"/>
    </row>
    <row r="929" spans="1:6">
      <c r="A929" s="334">
        <v>40410</v>
      </c>
      <c r="B929" s="335" t="s">
        <v>8424</v>
      </c>
      <c r="C929" s="336" t="s">
        <v>7619</v>
      </c>
      <c r="D929" s="337">
        <v>673.53</v>
      </c>
      <c r="E929" s="335" t="s">
        <v>7559</v>
      </c>
      <c r="F929" s="341"/>
    </row>
    <row r="930" spans="1:6" ht="18">
      <c r="A930" s="334">
        <v>40309</v>
      </c>
      <c r="B930" s="339" t="s">
        <v>8425</v>
      </c>
      <c r="C930" s="336" t="s">
        <v>7499</v>
      </c>
      <c r="D930" s="337">
        <v>243.07</v>
      </c>
      <c r="E930" s="335" t="s">
        <v>7559</v>
      </c>
      <c r="F930" s="341"/>
    </row>
    <row r="931" spans="1:6">
      <c r="A931" s="334">
        <v>41258</v>
      </c>
      <c r="B931" s="335" t="s">
        <v>8426</v>
      </c>
      <c r="C931" s="336" t="s">
        <v>7619</v>
      </c>
      <c r="D931" s="337">
        <v>354.01</v>
      </c>
      <c r="E931" s="338"/>
      <c r="F931" s="341"/>
    </row>
    <row r="932" spans="1:6" ht="13.15" customHeight="1">
      <c r="A932" s="334">
        <v>41034</v>
      </c>
      <c r="B932" s="335" t="s">
        <v>8427</v>
      </c>
      <c r="C932" s="336" t="s">
        <v>7619</v>
      </c>
      <c r="D932" s="337">
        <v>272.31</v>
      </c>
      <c r="E932" s="338"/>
      <c r="F932" s="341"/>
    </row>
    <row r="933" spans="1:6" ht="18">
      <c r="A933" s="334">
        <v>41026</v>
      </c>
      <c r="B933" s="339" t="s">
        <v>8428</v>
      </c>
      <c r="C933" s="336" t="s">
        <v>7619</v>
      </c>
      <c r="D933" s="337">
        <v>218.21</v>
      </c>
      <c r="E933" s="340"/>
      <c r="F933" s="341"/>
    </row>
    <row r="934" spans="1:6" ht="18">
      <c r="A934" s="334">
        <v>41022</v>
      </c>
      <c r="B934" s="339" t="s">
        <v>8429</v>
      </c>
      <c r="C934" s="336" t="s">
        <v>7619</v>
      </c>
      <c r="D934" s="337">
        <v>203.66</v>
      </c>
      <c r="E934" s="340"/>
      <c r="F934" s="341"/>
    </row>
    <row r="935" spans="1:6" ht="12.75" customHeight="1">
      <c r="A935" s="557" t="s">
        <v>8430</v>
      </c>
      <c r="B935" s="557"/>
      <c r="C935" s="557"/>
      <c r="D935" s="557"/>
      <c r="E935" s="557"/>
      <c r="F935" s="557"/>
    </row>
    <row r="936" spans="1:6">
      <c r="A936" s="342" t="s">
        <v>7557</v>
      </c>
      <c r="B936" s="343" t="s">
        <v>1140</v>
      </c>
      <c r="C936" s="344" t="s">
        <v>1141</v>
      </c>
      <c r="D936" s="342" t="s">
        <v>1142</v>
      </c>
      <c r="E936" s="343" t="s">
        <v>1143</v>
      </c>
      <c r="F936" s="341"/>
    </row>
    <row r="937" spans="1:6" ht="13.15" customHeight="1">
      <c r="A937" s="334">
        <v>41403</v>
      </c>
      <c r="B937" s="339" t="s">
        <v>8431</v>
      </c>
      <c r="C937" s="336" t="s">
        <v>7619</v>
      </c>
      <c r="D937" s="346">
        <v>2036.64</v>
      </c>
      <c r="E937" s="340"/>
      <c r="F937" s="341"/>
    </row>
    <row r="938" spans="1:6">
      <c r="A938" s="334">
        <v>40398</v>
      </c>
      <c r="B938" s="335" t="s">
        <v>8432</v>
      </c>
      <c r="C938" s="336" t="s">
        <v>7499</v>
      </c>
      <c r="D938" s="337">
        <v>320.16000000000003</v>
      </c>
      <c r="E938" s="338"/>
      <c r="F938" s="341"/>
    </row>
    <row r="939" spans="1:6">
      <c r="A939" s="334">
        <v>41036</v>
      </c>
      <c r="B939" s="335" t="s">
        <v>8433</v>
      </c>
      <c r="C939" s="336" t="s">
        <v>8434</v>
      </c>
      <c r="D939" s="337">
        <v>191.75</v>
      </c>
      <c r="E939" s="338"/>
      <c r="F939" s="341"/>
    </row>
    <row r="940" spans="1:6" ht="12.75" customHeight="1">
      <c r="A940" s="557" t="s">
        <v>8435</v>
      </c>
      <c r="B940" s="557"/>
      <c r="C940" s="557"/>
      <c r="D940" s="557"/>
      <c r="E940" s="557"/>
      <c r="F940" s="557"/>
    </row>
    <row r="941" spans="1:6">
      <c r="A941" s="342" t="s">
        <v>7557</v>
      </c>
      <c r="B941" s="343" t="s">
        <v>1140</v>
      </c>
      <c r="C941" s="344" t="s">
        <v>1141</v>
      </c>
      <c r="D941" s="342" t="s">
        <v>1142</v>
      </c>
      <c r="E941" s="343" t="s">
        <v>1143</v>
      </c>
      <c r="F941" s="341"/>
    </row>
    <row r="942" spans="1:6" ht="18">
      <c r="A942" s="334">
        <v>40381</v>
      </c>
      <c r="B942" s="339" t="s">
        <v>8436</v>
      </c>
      <c r="C942" s="336" t="s">
        <v>7499</v>
      </c>
      <c r="D942" s="337">
        <v>35.33</v>
      </c>
      <c r="E942" s="340"/>
      <c r="F942" s="341"/>
    </row>
    <row r="943" spans="1:6">
      <c r="A943" s="334">
        <v>41260</v>
      </c>
      <c r="B943" s="335" t="s">
        <v>8437</v>
      </c>
      <c r="C943" s="336" t="s">
        <v>7516</v>
      </c>
      <c r="D943" s="346">
        <v>1465.06</v>
      </c>
      <c r="E943" s="335" t="s">
        <v>7559</v>
      </c>
      <c r="F943" s="341"/>
    </row>
    <row r="944" spans="1:6">
      <c r="A944" s="334">
        <v>41045</v>
      </c>
      <c r="B944" s="335" t="s">
        <v>8438</v>
      </c>
      <c r="C944" s="336" t="s">
        <v>7516</v>
      </c>
      <c r="D944" s="346">
        <v>1379.16</v>
      </c>
      <c r="E944" s="335" t="s">
        <v>7559</v>
      </c>
      <c r="F944" s="341"/>
    </row>
    <row r="945" spans="1:6" ht="18">
      <c r="A945" s="334">
        <v>40387</v>
      </c>
      <c r="B945" s="339" t="s">
        <v>8439</v>
      </c>
      <c r="C945" s="336" t="s">
        <v>8440</v>
      </c>
      <c r="D945" s="337">
        <v>107.25</v>
      </c>
      <c r="E945" s="335" t="s">
        <v>7559</v>
      </c>
      <c r="F945" s="341"/>
    </row>
    <row r="946" spans="1:6" ht="18">
      <c r="A946" s="334">
        <v>40339</v>
      </c>
      <c r="B946" s="339" t="s">
        <v>8441</v>
      </c>
      <c r="C946" s="336" t="s">
        <v>7619</v>
      </c>
      <c r="D946" s="337">
        <v>155.79</v>
      </c>
      <c r="E946" s="340"/>
      <c r="F946" s="341"/>
    </row>
    <row r="947" spans="1:6">
      <c r="A947" s="334">
        <v>40379</v>
      </c>
      <c r="B947" s="335" t="s">
        <v>8442</v>
      </c>
      <c r="C947" s="336" t="s">
        <v>7707</v>
      </c>
      <c r="D947" s="337">
        <v>24.82</v>
      </c>
      <c r="E947" s="335" t="s">
        <v>7559</v>
      </c>
      <c r="F947" s="341"/>
    </row>
    <row r="948" spans="1:6" ht="18">
      <c r="A948" s="334">
        <v>42875</v>
      </c>
      <c r="B948" s="339" t="s">
        <v>8443</v>
      </c>
      <c r="C948" s="336" t="s">
        <v>7619</v>
      </c>
      <c r="D948" s="337">
        <v>91.39</v>
      </c>
      <c r="E948" s="340"/>
      <c r="F948" s="341"/>
    </row>
    <row r="949" spans="1:6" ht="18">
      <c r="A949" s="334">
        <v>40991</v>
      </c>
      <c r="B949" s="339" t="s">
        <v>8444</v>
      </c>
      <c r="C949" s="336" t="s">
        <v>7707</v>
      </c>
      <c r="D949" s="337">
        <v>64.44</v>
      </c>
      <c r="E949" s="340"/>
      <c r="F949" s="276"/>
    </row>
    <row r="950" spans="1:6" ht="14.25">
      <c r="A950" s="334">
        <v>108478</v>
      </c>
      <c r="B950" s="335" t="s">
        <v>8445</v>
      </c>
      <c r="C950" s="336" t="s">
        <v>7511</v>
      </c>
      <c r="D950" s="337">
        <v>685.56</v>
      </c>
      <c r="E950" s="338"/>
      <c r="F950" s="276"/>
    </row>
    <row r="951" spans="1:6" ht="14.25">
      <c r="A951" s="334">
        <v>108479</v>
      </c>
      <c r="B951" s="335" t="s">
        <v>8446</v>
      </c>
      <c r="C951" s="336" t="s">
        <v>7511</v>
      </c>
      <c r="D951" s="337">
        <v>711.75</v>
      </c>
      <c r="E951" s="338"/>
      <c r="F951" s="276"/>
    </row>
    <row r="952" spans="1:6" ht="14.25">
      <c r="A952" s="334">
        <v>108480</v>
      </c>
      <c r="B952" s="335" t="s">
        <v>8447</v>
      </c>
      <c r="C952" s="336" t="s">
        <v>7511</v>
      </c>
      <c r="D952" s="337">
        <v>729.42</v>
      </c>
      <c r="E952" s="338"/>
      <c r="F952" s="276"/>
    </row>
    <row r="953" spans="1:6" ht="14.25">
      <c r="A953" s="334">
        <v>108481</v>
      </c>
      <c r="B953" s="335" t="s">
        <v>8448</v>
      </c>
      <c r="C953" s="336" t="s">
        <v>7511</v>
      </c>
      <c r="D953" s="337">
        <v>734.16</v>
      </c>
      <c r="E953" s="338"/>
      <c r="F953" s="276"/>
    </row>
    <row r="954" spans="1:6" ht="14.25">
      <c r="A954" s="334">
        <v>108477</v>
      </c>
      <c r="B954" s="335" t="s">
        <v>8449</v>
      </c>
      <c r="C954" s="336" t="s">
        <v>7511</v>
      </c>
      <c r="D954" s="337">
        <v>763.28</v>
      </c>
      <c r="E954" s="338"/>
      <c r="F954" s="276"/>
    </row>
    <row r="955" spans="1:6" ht="14.25">
      <c r="A955" s="334">
        <v>40382</v>
      </c>
      <c r="B955" s="335" t="s">
        <v>8450</v>
      </c>
      <c r="C955" s="336" t="s">
        <v>7501</v>
      </c>
      <c r="D955" s="346">
        <v>1057.18</v>
      </c>
      <c r="E955" s="338"/>
      <c r="F955" s="276"/>
    </row>
    <row r="956" spans="1:6" ht="14.25">
      <c r="A956" s="334">
        <v>42660</v>
      </c>
      <c r="B956" s="335" t="s">
        <v>8451</v>
      </c>
      <c r="C956" s="336" t="s">
        <v>7501</v>
      </c>
      <c r="D956" s="346">
        <v>1309.25</v>
      </c>
      <c r="E956" s="338"/>
      <c r="F956" s="276"/>
    </row>
    <row r="957" spans="1:6" ht="18">
      <c r="A957" s="334">
        <v>40401</v>
      </c>
      <c r="B957" s="339" t="s">
        <v>8452</v>
      </c>
      <c r="C957" s="336" t="s">
        <v>7516</v>
      </c>
      <c r="D957" s="346">
        <v>1736.37</v>
      </c>
      <c r="E957" s="335" t="s">
        <v>7559</v>
      </c>
      <c r="F957" s="276"/>
    </row>
    <row r="958" spans="1:6" ht="14.25">
      <c r="A958" s="334">
        <v>41200</v>
      </c>
      <c r="B958" s="335" t="s">
        <v>8453</v>
      </c>
      <c r="C958" s="336" t="s">
        <v>7516</v>
      </c>
      <c r="D958" s="337">
        <v>32.28</v>
      </c>
      <c r="E958" s="338"/>
      <c r="F958" s="276"/>
    </row>
    <row r="959" spans="1:6" ht="14.25">
      <c r="A959" s="334">
        <v>42876</v>
      </c>
      <c r="B959" s="335" t="s">
        <v>8454</v>
      </c>
      <c r="C959" s="336" t="s">
        <v>7499</v>
      </c>
      <c r="D959" s="337">
        <v>158.38999999999999</v>
      </c>
      <c r="E959" s="338"/>
      <c r="F959" s="276"/>
    </row>
    <row r="960" spans="1:6" ht="18">
      <c r="A960" s="334">
        <v>42239</v>
      </c>
      <c r="B960" s="339" t="s">
        <v>8455</v>
      </c>
      <c r="C960" s="336" t="s">
        <v>7501</v>
      </c>
      <c r="D960" s="337">
        <v>208.22</v>
      </c>
      <c r="E960" s="335" t="s">
        <v>7559</v>
      </c>
      <c r="F960" s="276"/>
    </row>
    <row r="961" spans="1:6" ht="18">
      <c r="A961" s="334">
        <v>40329</v>
      </c>
      <c r="B961" s="339" t="s">
        <v>8456</v>
      </c>
      <c r="C961" s="336" t="s">
        <v>7501</v>
      </c>
      <c r="D961" s="337">
        <v>232.96</v>
      </c>
      <c r="E961" s="335" t="s">
        <v>7559</v>
      </c>
      <c r="F961" s="276"/>
    </row>
    <row r="962" spans="1:6" ht="14.25">
      <c r="A962" s="334">
        <v>41195</v>
      </c>
      <c r="B962" s="335" t="s">
        <v>8457</v>
      </c>
      <c r="C962" s="336" t="s">
        <v>7707</v>
      </c>
      <c r="D962" s="337">
        <v>18.63</v>
      </c>
      <c r="E962" s="338"/>
      <c r="F962" s="276"/>
    </row>
    <row r="963" spans="1:6" ht="14.25">
      <c r="A963" s="334">
        <v>40315</v>
      </c>
      <c r="B963" s="335" t="s">
        <v>8458</v>
      </c>
      <c r="C963" s="336" t="s">
        <v>7499</v>
      </c>
      <c r="D963" s="337">
        <v>420.6</v>
      </c>
      <c r="E963" s="335" t="s">
        <v>7559</v>
      </c>
      <c r="F963" s="276"/>
    </row>
    <row r="964" spans="1:6" ht="18">
      <c r="A964" s="334">
        <v>40314</v>
      </c>
      <c r="B964" s="339" t="s">
        <v>8459</v>
      </c>
      <c r="C964" s="336" t="s">
        <v>7499</v>
      </c>
      <c r="D964" s="337">
        <v>152.16</v>
      </c>
      <c r="E964" s="335" t="s">
        <v>7559</v>
      </c>
      <c r="F964" s="276"/>
    </row>
    <row r="965" spans="1:6" ht="18">
      <c r="A965" s="334">
        <v>40321</v>
      </c>
      <c r="B965" s="339" t="s">
        <v>8460</v>
      </c>
      <c r="C965" s="336" t="s">
        <v>7499</v>
      </c>
      <c r="D965" s="337">
        <v>112.49</v>
      </c>
      <c r="E965" s="335" t="s">
        <v>7559</v>
      </c>
      <c r="F965" s="276"/>
    </row>
    <row r="966" spans="1:6" ht="18">
      <c r="A966" s="334">
        <v>40323</v>
      </c>
      <c r="B966" s="339" t="s">
        <v>8461</v>
      </c>
      <c r="C966" s="336" t="s">
        <v>7499</v>
      </c>
      <c r="D966" s="337">
        <v>116.62</v>
      </c>
      <c r="E966" s="335" t="s">
        <v>7559</v>
      </c>
      <c r="F966" s="276"/>
    </row>
    <row r="967" spans="1:6" ht="18">
      <c r="A967" s="334">
        <v>40324</v>
      </c>
      <c r="B967" s="339" t="s">
        <v>8462</v>
      </c>
      <c r="C967" s="336" t="s">
        <v>7499</v>
      </c>
      <c r="D967" s="337">
        <v>101.28</v>
      </c>
      <c r="E967" s="335" t="s">
        <v>7559</v>
      </c>
      <c r="F967" s="276"/>
    </row>
    <row r="968" spans="1:6" ht="18">
      <c r="A968" s="334">
        <v>40325</v>
      </c>
      <c r="B968" s="339" t="s">
        <v>8463</v>
      </c>
      <c r="C968" s="336" t="s">
        <v>7499</v>
      </c>
      <c r="D968" s="337">
        <v>87.9</v>
      </c>
      <c r="E968" s="335" t="s">
        <v>7559</v>
      </c>
      <c r="F968" s="276"/>
    </row>
    <row r="969" spans="1:6" ht="18">
      <c r="A969" s="334">
        <v>40319</v>
      </c>
      <c r="B969" s="339" t="s">
        <v>8464</v>
      </c>
      <c r="C969" s="336" t="s">
        <v>7499</v>
      </c>
      <c r="D969" s="337">
        <v>146.96</v>
      </c>
      <c r="E969" s="335" t="s">
        <v>7559</v>
      </c>
      <c r="F969" s="276"/>
    </row>
    <row r="970" spans="1:6" ht="18">
      <c r="A970" s="334">
        <v>40320</v>
      </c>
      <c r="B970" s="339" t="s">
        <v>8465</v>
      </c>
      <c r="C970" s="336" t="s">
        <v>7499</v>
      </c>
      <c r="D970" s="337">
        <v>158.55000000000001</v>
      </c>
      <c r="E970" s="335" t="s">
        <v>7559</v>
      </c>
      <c r="F970" s="276"/>
    </row>
    <row r="971" spans="1:6" ht="18">
      <c r="A971" s="334">
        <v>40322</v>
      </c>
      <c r="B971" s="339" t="s">
        <v>8466</v>
      </c>
      <c r="C971" s="336" t="s">
        <v>7499</v>
      </c>
      <c r="D971" s="337">
        <v>165.54</v>
      </c>
      <c r="E971" s="335" t="s">
        <v>7559</v>
      </c>
      <c r="F971" s="276"/>
    </row>
    <row r="972" spans="1:6" ht="14.25">
      <c r="A972" s="334">
        <v>40342</v>
      </c>
      <c r="B972" s="335" t="s">
        <v>8467</v>
      </c>
      <c r="C972" s="336" t="s">
        <v>7516</v>
      </c>
      <c r="D972" s="337">
        <v>58.67</v>
      </c>
      <c r="E972" s="338"/>
      <c r="F972" s="276"/>
    </row>
    <row r="973" spans="1:6" ht="14.25">
      <c r="A973" s="334">
        <v>40338</v>
      </c>
      <c r="B973" s="335" t="s">
        <v>8468</v>
      </c>
      <c r="C973" s="336" t="s">
        <v>7516</v>
      </c>
      <c r="D973" s="337">
        <v>37.880000000000003</v>
      </c>
      <c r="E973" s="338"/>
      <c r="F973" s="276"/>
    </row>
    <row r="974" spans="1:6" ht="18">
      <c r="A974" s="334">
        <v>40341</v>
      </c>
      <c r="B974" s="339" t="s">
        <v>8469</v>
      </c>
      <c r="C974" s="336" t="s">
        <v>7516</v>
      </c>
      <c r="D974" s="337">
        <v>11.38</v>
      </c>
      <c r="E974" s="340"/>
      <c r="F974" s="276"/>
    </row>
    <row r="975" spans="1:6" ht="14.25">
      <c r="A975" s="334">
        <v>40416</v>
      </c>
      <c r="B975" s="335" t="s">
        <v>8470</v>
      </c>
      <c r="C975" s="336" t="s">
        <v>7619</v>
      </c>
      <c r="D975" s="337">
        <v>573.20000000000005</v>
      </c>
      <c r="E975" s="338"/>
      <c r="F975" s="276"/>
    </row>
    <row r="976" spans="1:6" ht="14.25">
      <c r="A976" s="334">
        <v>40388</v>
      </c>
      <c r="B976" s="335" t="s">
        <v>8471</v>
      </c>
      <c r="C976" s="336" t="s">
        <v>7619</v>
      </c>
      <c r="D976" s="337">
        <v>400.24</v>
      </c>
      <c r="E976" s="338"/>
      <c r="F976" s="276"/>
    </row>
    <row r="977" spans="1:6" ht="14.25">
      <c r="A977" s="334">
        <v>40402</v>
      </c>
      <c r="B977" s="335" t="s">
        <v>8472</v>
      </c>
      <c r="C977" s="336" t="s">
        <v>7499</v>
      </c>
      <c r="D977" s="337">
        <v>18.850000000000001</v>
      </c>
      <c r="E977" s="338"/>
      <c r="F977" s="276"/>
    </row>
    <row r="978" spans="1:6" ht="14.25">
      <c r="A978" s="334">
        <v>41033</v>
      </c>
      <c r="B978" s="335" t="s">
        <v>8473</v>
      </c>
      <c r="C978" s="336" t="s">
        <v>8474</v>
      </c>
      <c r="D978" s="337">
        <v>53.79</v>
      </c>
      <c r="E978" s="338"/>
      <c r="F978" s="276"/>
    </row>
    <row r="979" spans="1:6" ht="14.25">
      <c r="A979" s="334">
        <v>41233</v>
      </c>
      <c r="B979" s="335" t="s">
        <v>8475</v>
      </c>
      <c r="C979" s="336" t="s">
        <v>7707</v>
      </c>
      <c r="D979" s="337">
        <v>750.24</v>
      </c>
      <c r="E979" s="338"/>
      <c r="F979" s="276"/>
    </row>
    <row r="980" spans="1:6" ht="14.25">
      <c r="A980" s="334">
        <v>40386</v>
      </c>
      <c r="B980" s="335" t="s">
        <v>8476</v>
      </c>
      <c r="C980" s="336" t="s">
        <v>7619</v>
      </c>
      <c r="D980" s="337">
        <v>285.42</v>
      </c>
      <c r="E980" s="335" t="s">
        <v>7559</v>
      </c>
      <c r="F980" s="276"/>
    </row>
    <row r="981" spans="1:6" ht="18">
      <c r="A981" s="334">
        <v>41199</v>
      </c>
      <c r="B981" s="339" t="s">
        <v>8477</v>
      </c>
      <c r="C981" s="336" t="s">
        <v>7619</v>
      </c>
      <c r="D981" s="337">
        <v>97.53</v>
      </c>
      <c r="E981" s="340"/>
      <c r="F981" s="276"/>
    </row>
    <row r="982" spans="1:6" ht="18">
      <c r="A982" s="334">
        <v>42529</v>
      </c>
      <c r="B982" s="339" t="s">
        <v>8478</v>
      </c>
      <c r="C982" s="336" t="s">
        <v>7619</v>
      </c>
      <c r="D982" s="337">
        <v>579.6</v>
      </c>
      <c r="E982" s="340"/>
      <c r="F982" s="276"/>
    </row>
    <row r="983" spans="1:6" ht="18">
      <c r="A983" s="334">
        <v>40384</v>
      </c>
      <c r="B983" s="339" t="s">
        <v>8479</v>
      </c>
      <c r="C983" s="336" t="s">
        <v>7619</v>
      </c>
      <c r="D983" s="346">
        <v>1653.26</v>
      </c>
      <c r="E983" s="340"/>
      <c r="F983" s="276"/>
    </row>
    <row r="984" spans="1:6" ht="18">
      <c r="A984" s="334">
        <v>40385</v>
      </c>
      <c r="B984" s="339" t="s">
        <v>8480</v>
      </c>
      <c r="C984" s="336" t="s">
        <v>7619</v>
      </c>
      <c r="D984" s="346">
        <v>1717.04</v>
      </c>
      <c r="E984" s="340"/>
      <c r="F984" s="276"/>
    </row>
    <row r="985" spans="1:6" ht="14.25">
      <c r="A985" s="334">
        <v>40393</v>
      </c>
      <c r="B985" s="335" t="s">
        <v>8481</v>
      </c>
      <c r="C985" s="336" t="s">
        <v>7619</v>
      </c>
      <c r="D985" s="337">
        <v>30.7</v>
      </c>
      <c r="E985" s="338"/>
      <c r="F985" s="276"/>
    </row>
    <row r="986" spans="1:6" ht="14.25">
      <c r="A986" s="334">
        <v>40394</v>
      </c>
      <c r="B986" s="335" t="s">
        <v>8482</v>
      </c>
      <c r="C986" s="336" t="s">
        <v>7619</v>
      </c>
      <c r="D986" s="337">
        <v>35.020000000000003</v>
      </c>
      <c r="E986" s="338"/>
      <c r="F986" s="276"/>
    </row>
    <row r="987" spans="1:6" ht="14.25">
      <c r="A987" s="334">
        <v>40390</v>
      </c>
      <c r="B987" s="335" t="s">
        <v>8483</v>
      </c>
      <c r="C987" s="336" t="s">
        <v>7499</v>
      </c>
      <c r="D987" s="337">
        <v>5.15</v>
      </c>
      <c r="E987" s="338"/>
      <c r="F987" s="276"/>
    </row>
    <row r="988" spans="1:6" ht="13.15" customHeight="1">
      <c r="A988" s="334">
        <v>42256</v>
      </c>
      <c r="B988" s="339" t="s">
        <v>8484</v>
      </c>
      <c r="C988" s="336" t="s">
        <v>7499</v>
      </c>
      <c r="D988" s="346">
        <v>5910.6</v>
      </c>
      <c r="E988" s="335" t="s">
        <v>7559</v>
      </c>
      <c r="F988" s="272"/>
    </row>
    <row r="989" spans="1:6" ht="18">
      <c r="A989" s="334">
        <v>40400</v>
      </c>
      <c r="B989" s="339" t="s">
        <v>8485</v>
      </c>
      <c r="C989" s="336" t="s">
        <v>7707</v>
      </c>
      <c r="D989" s="337">
        <v>29.7</v>
      </c>
      <c r="E989" s="335" t="s">
        <v>7559</v>
      </c>
      <c r="F989" s="276"/>
    </row>
    <row r="990" spans="1:6" ht="14.25">
      <c r="A990" s="334">
        <v>41201</v>
      </c>
      <c r="B990" s="335" t="s">
        <v>8486</v>
      </c>
      <c r="C990" s="336" t="s">
        <v>7499</v>
      </c>
      <c r="D990" s="337">
        <v>448.37</v>
      </c>
      <c r="E990" s="338"/>
      <c r="F990" s="276"/>
    </row>
    <row r="991" spans="1:6" ht="14.25">
      <c r="A991" s="334">
        <v>41035</v>
      </c>
      <c r="B991" s="335" t="s">
        <v>8487</v>
      </c>
      <c r="C991" s="336" t="s">
        <v>7619</v>
      </c>
      <c r="D991" s="337">
        <v>172.93</v>
      </c>
      <c r="E991" s="338"/>
      <c r="F991" s="276"/>
    </row>
    <row r="992" spans="1:6" ht="18">
      <c r="A992" s="334">
        <v>41263</v>
      </c>
      <c r="B992" s="339" t="s">
        <v>8488</v>
      </c>
      <c r="C992" s="336" t="s">
        <v>7619</v>
      </c>
      <c r="D992" s="337">
        <v>299.75</v>
      </c>
      <c r="E992" s="340"/>
      <c r="F992" s="276"/>
    </row>
    <row r="993" spans="1:6" ht="18">
      <c r="A993" s="334">
        <v>41089</v>
      </c>
      <c r="B993" s="339" t="s">
        <v>8489</v>
      </c>
      <c r="C993" s="336" t="s">
        <v>7619</v>
      </c>
      <c r="D993" s="337">
        <v>287.47000000000003</v>
      </c>
      <c r="E993" s="340"/>
      <c r="F993" s="276"/>
    </row>
    <row r="994" spans="1:6" ht="18">
      <c r="A994" s="334">
        <v>41039</v>
      </c>
      <c r="B994" s="339" t="s">
        <v>8490</v>
      </c>
      <c r="C994" s="336" t="s">
        <v>7619</v>
      </c>
      <c r="D994" s="337">
        <v>436.84</v>
      </c>
      <c r="E994" s="340"/>
      <c r="F994" s="276"/>
    </row>
    <row r="995" spans="1:6" ht="14.25">
      <c r="A995" s="334">
        <v>41030</v>
      </c>
      <c r="B995" s="335" t="s">
        <v>8491</v>
      </c>
      <c r="C995" s="336" t="s">
        <v>7619</v>
      </c>
      <c r="D995" s="337">
        <v>253.76</v>
      </c>
      <c r="E995" s="338"/>
      <c r="F995" s="276"/>
    </row>
    <row r="996" spans="1:6">
      <c r="A996" s="334">
        <v>42045</v>
      </c>
      <c r="B996" s="335" t="s">
        <v>8492</v>
      </c>
      <c r="C996" s="336" t="s">
        <v>7501</v>
      </c>
      <c r="D996" s="337">
        <v>46.11</v>
      </c>
      <c r="E996" s="338"/>
      <c r="F996" s="341"/>
    </row>
    <row r="997" spans="1:6">
      <c r="A997" s="334">
        <v>42043</v>
      </c>
      <c r="B997" s="335" t="s">
        <v>8493</v>
      </c>
      <c r="C997" s="336" t="s">
        <v>8211</v>
      </c>
      <c r="D997" s="337">
        <v>0</v>
      </c>
      <c r="E997" s="338"/>
      <c r="F997" s="341"/>
    </row>
    <row r="998" spans="1:6">
      <c r="A998" s="557" t="s">
        <v>8494</v>
      </c>
      <c r="B998" s="557"/>
      <c r="C998" s="557"/>
      <c r="D998" s="557"/>
      <c r="E998" s="557"/>
      <c r="F998" s="557"/>
    </row>
    <row r="999" spans="1:6">
      <c r="A999" s="342" t="s">
        <v>7557</v>
      </c>
      <c r="B999" s="343" t="s">
        <v>1140</v>
      </c>
      <c r="C999" s="344" t="s">
        <v>1141</v>
      </c>
      <c r="D999" s="342" t="s">
        <v>1142</v>
      </c>
      <c r="E999" s="343" t="s">
        <v>1143</v>
      </c>
      <c r="F999" s="341"/>
    </row>
    <row r="1000" spans="1:6">
      <c r="A1000" s="334">
        <v>42512</v>
      </c>
      <c r="B1000" s="335" t="s">
        <v>8495</v>
      </c>
      <c r="C1000" s="336" t="s">
        <v>7501</v>
      </c>
      <c r="D1000" s="337">
        <v>5.9</v>
      </c>
      <c r="E1000" s="338"/>
      <c r="F1000" s="341"/>
    </row>
    <row r="1001" spans="1:6">
      <c r="A1001" s="334">
        <v>42513</v>
      </c>
      <c r="B1001" s="335" t="s">
        <v>8496</v>
      </c>
      <c r="C1001" s="336" t="s">
        <v>7501</v>
      </c>
      <c r="D1001" s="337">
        <v>7.68</v>
      </c>
      <c r="E1001" s="338"/>
      <c r="F1001" s="341"/>
    </row>
    <row r="1002" spans="1:6">
      <c r="A1002" s="334">
        <v>42514</v>
      </c>
      <c r="B1002" s="335" t="s">
        <v>8497</v>
      </c>
      <c r="C1002" s="336" t="s">
        <v>7501</v>
      </c>
      <c r="D1002" s="337">
        <v>12.17</v>
      </c>
      <c r="E1002" s="338"/>
      <c r="F1002" s="341"/>
    </row>
    <row r="1003" spans="1:6">
      <c r="A1003" s="334">
        <v>43349</v>
      </c>
      <c r="B1003" s="335" t="s">
        <v>8498</v>
      </c>
      <c r="C1003" s="336" t="s">
        <v>7501</v>
      </c>
      <c r="D1003" s="337">
        <v>12.29</v>
      </c>
      <c r="E1003" s="338"/>
      <c r="F1003" s="341"/>
    </row>
    <row r="1004" spans="1:6">
      <c r="A1004" s="334">
        <v>42515</v>
      </c>
      <c r="B1004" s="335" t="s">
        <v>8499</v>
      </c>
      <c r="C1004" s="336" t="s">
        <v>7501</v>
      </c>
      <c r="D1004" s="337">
        <v>9.49</v>
      </c>
      <c r="E1004" s="338"/>
      <c r="F1004" s="341"/>
    </row>
    <row r="1005" spans="1:6">
      <c r="A1005" s="334">
        <v>42523</v>
      </c>
      <c r="B1005" s="335" t="s">
        <v>8500</v>
      </c>
      <c r="C1005" s="336" t="s">
        <v>7501</v>
      </c>
      <c r="D1005" s="337">
        <v>16.21</v>
      </c>
      <c r="E1005" s="338"/>
      <c r="F1005" s="341"/>
    </row>
    <row r="1006" spans="1:6">
      <c r="A1006" s="334">
        <v>42576</v>
      </c>
      <c r="B1006" s="335" t="s">
        <v>8501</v>
      </c>
      <c r="C1006" s="336" t="s">
        <v>7501</v>
      </c>
      <c r="D1006" s="337">
        <v>172.66</v>
      </c>
      <c r="E1006" s="338"/>
      <c r="F1006" s="341"/>
    </row>
    <row r="1007" spans="1:6">
      <c r="A1007" s="334">
        <v>42577</v>
      </c>
      <c r="B1007" s="335" t="s">
        <v>8502</v>
      </c>
      <c r="C1007" s="336" t="s">
        <v>7501</v>
      </c>
      <c r="D1007" s="337">
        <v>15.3</v>
      </c>
      <c r="E1007" s="338"/>
      <c r="F1007" s="341"/>
    </row>
    <row r="1008" spans="1:6">
      <c r="A1008" s="334">
        <v>42578</v>
      </c>
      <c r="B1008" s="335" t="s">
        <v>8503</v>
      </c>
      <c r="C1008" s="336" t="s">
        <v>7501</v>
      </c>
      <c r="D1008" s="337">
        <v>6.22</v>
      </c>
      <c r="E1008" s="338"/>
      <c r="F1008" s="341"/>
    </row>
    <row r="1009" spans="1:6" ht="13.15" customHeight="1">
      <c r="A1009" s="334">
        <v>42580</v>
      </c>
      <c r="B1009" s="335" t="s">
        <v>8504</v>
      </c>
      <c r="C1009" s="336" t="s">
        <v>7501</v>
      </c>
      <c r="D1009" s="337">
        <v>9.18</v>
      </c>
      <c r="E1009" s="338"/>
      <c r="F1009" s="341"/>
    </row>
    <row r="1010" spans="1:6">
      <c r="A1010" s="334">
        <v>42582</v>
      </c>
      <c r="B1010" s="335" t="s">
        <v>8505</v>
      </c>
      <c r="C1010" s="336" t="s">
        <v>7501</v>
      </c>
      <c r="D1010" s="337">
        <v>85.05</v>
      </c>
      <c r="E1010" s="338"/>
      <c r="F1010" s="341"/>
    </row>
    <row r="1011" spans="1:6">
      <c r="A1011" s="334">
        <v>42586</v>
      </c>
      <c r="B1011" s="335" t="s">
        <v>8506</v>
      </c>
      <c r="C1011" s="336" t="s">
        <v>7501</v>
      </c>
      <c r="D1011" s="337">
        <v>81.680000000000007</v>
      </c>
      <c r="E1011" s="338"/>
      <c r="F1011" s="341"/>
    </row>
    <row r="1012" spans="1:6">
      <c r="A1012" s="334">
        <v>42587</v>
      </c>
      <c r="B1012" s="335" t="s">
        <v>8507</v>
      </c>
      <c r="C1012" s="336" t="s">
        <v>7499</v>
      </c>
      <c r="D1012" s="337">
        <v>1.41</v>
      </c>
      <c r="E1012" s="338"/>
      <c r="F1012" s="341"/>
    </row>
    <row r="1013" spans="1:6" ht="18">
      <c r="A1013" s="334">
        <v>42590</v>
      </c>
      <c r="B1013" s="339" t="s">
        <v>8508</v>
      </c>
      <c r="C1013" s="336" t="s">
        <v>7499</v>
      </c>
      <c r="D1013" s="337">
        <v>12.99</v>
      </c>
      <c r="E1013" s="340"/>
      <c r="F1013" s="341"/>
    </row>
    <row r="1014" spans="1:6">
      <c r="A1014" s="334">
        <v>42591</v>
      </c>
      <c r="B1014" s="335" t="s">
        <v>8509</v>
      </c>
      <c r="C1014" s="336" t="s">
        <v>7499</v>
      </c>
      <c r="D1014" s="337">
        <v>59.61</v>
      </c>
      <c r="E1014" s="338"/>
      <c r="F1014" s="341"/>
    </row>
    <row r="1015" spans="1:6">
      <c r="A1015" s="334">
        <v>42592</v>
      </c>
      <c r="B1015" s="335" t="s">
        <v>8510</v>
      </c>
      <c r="C1015" s="336" t="s">
        <v>7499</v>
      </c>
      <c r="D1015" s="337">
        <v>26.82</v>
      </c>
      <c r="E1015" s="335" t="s">
        <v>7559</v>
      </c>
      <c r="F1015" s="341"/>
    </row>
    <row r="1016" spans="1:6" ht="18">
      <c r="A1016" s="334">
        <v>42593</v>
      </c>
      <c r="B1016" s="339" t="s">
        <v>8511</v>
      </c>
      <c r="C1016" s="336" t="s">
        <v>7501</v>
      </c>
      <c r="D1016" s="337">
        <v>49.37</v>
      </c>
      <c r="E1016" s="340"/>
      <c r="F1016" s="341"/>
    </row>
    <row r="1017" spans="1:6" ht="18">
      <c r="A1017" s="334">
        <v>42596</v>
      </c>
      <c r="B1017" s="339" t="s">
        <v>8512</v>
      </c>
      <c r="C1017" s="336" t="s">
        <v>7501</v>
      </c>
      <c r="D1017" s="337">
        <v>10.55</v>
      </c>
      <c r="E1017" s="340"/>
      <c r="F1017" s="341"/>
    </row>
    <row r="1018" spans="1:6">
      <c r="A1018" s="557" t="s">
        <v>8513</v>
      </c>
      <c r="B1018" s="557"/>
      <c r="C1018" s="557"/>
      <c r="D1018" s="557"/>
      <c r="E1018" s="557"/>
      <c r="F1018" s="557"/>
    </row>
    <row r="1019" spans="1:6">
      <c r="A1019" s="342" t="s">
        <v>7557</v>
      </c>
      <c r="B1019" s="343" t="s">
        <v>1140</v>
      </c>
      <c r="C1019" s="344" t="s">
        <v>1141</v>
      </c>
      <c r="D1019" s="342" t="s">
        <v>1142</v>
      </c>
      <c r="E1019" s="343" t="s">
        <v>1143</v>
      </c>
      <c r="F1019" s="341"/>
    </row>
    <row r="1020" spans="1:6">
      <c r="A1020" s="334">
        <v>42483</v>
      </c>
      <c r="B1020" s="335" t="s">
        <v>8514</v>
      </c>
      <c r="C1020" s="336" t="s">
        <v>7501</v>
      </c>
      <c r="D1020" s="337">
        <v>191.7</v>
      </c>
      <c r="E1020" s="338"/>
      <c r="F1020" s="341"/>
    </row>
    <row r="1021" spans="1:6">
      <c r="A1021" s="334">
        <v>42695</v>
      </c>
      <c r="B1021" s="335" t="s">
        <v>8515</v>
      </c>
      <c r="C1021" s="336" t="s">
        <v>7501</v>
      </c>
      <c r="D1021" s="337">
        <v>225.79</v>
      </c>
      <c r="E1021" s="338"/>
      <c r="F1021" s="341"/>
    </row>
    <row r="1022" spans="1:6" ht="18">
      <c r="A1022" s="334">
        <v>42481</v>
      </c>
      <c r="B1022" s="339" t="s">
        <v>8516</v>
      </c>
      <c r="C1022" s="336" t="s">
        <v>7501</v>
      </c>
      <c r="D1022" s="337">
        <v>133.02000000000001</v>
      </c>
      <c r="E1022" s="340"/>
      <c r="F1022" s="341"/>
    </row>
    <row r="1023" spans="1:6">
      <c r="A1023" s="334">
        <v>42496</v>
      </c>
      <c r="B1023" s="335" t="s">
        <v>8517</v>
      </c>
      <c r="C1023" s="336" t="s">
        <v>7499</v>
      </c>
      <c r="D1023" s="337">
        <v>6.65</v>
      </c>
      <c r="E1023" s="338"/>
      <c r="F1023" s="341"/>
    </row>
    <row r="1024" spans="1:6" ht="18">
      <c r="A1024" s="334">
        <v>41133</v>
      </c>
      <c r="B1024" s="339" t="s">
        <v>8518</v>
      </c>
      <c r="C1024" s="336" t="s">
        <v>7499</v>
      </c>
      <c r="D1024" s="337">
        <v>24.91</v>
      </c>
      <c r="E1024" s="340"/>
      <c r="F1024" s="341"/>
    </row>
    <row r="1025" spans="1:6" ht="18">
      <c r="A1025" s="334">
        <v>42479</v>
      </c>
      <c r="B1025" s="339" t="s">
        <v>8519</v>
      </c>
      <c r="C1025" s="336" t="s">
        <v>7499</v>
      </c>
      <c r="D1025" s="337">
        <v>16.96</v>
      </c>
      <c r="E1025" s="340"/>
      <c r="F1025" s="341"/>
    </row>
    <row r="1026" spans="1:6" ht="18">
      <c r="A1026" s="334">
        <v>43333</v>
      </c>
      <c r="B1026" s="339" t="s">
        <v>8520</v>
      </c>
      <c r="C1026" s="336" t="s">
        <v>7499</v>
      </c>
      <c r="D1026" s="337">
        <v>1.86</v>
      </c>
      <c r="E1026" s="340"/>
      <c r="F1026" s="341"/>
    </row>
    <row r="1027" spans="1:6" ht="18">
      <c r="A1027" s="334">
        <v>42484</v>
      </c>
      <c r="B1027" s="339" t="s">
        <v>8521</v>
      </c>
      <c r="C1027" s="336" t="s">
        <v>7499</v>
      </c>
      <c r="D1027" s="337">
        <v>11.62</v>
      </c>
      <c r="E1027" s="335" t="s">
        <v>7559</v>
      </c>
      <c r="F1027" s="341"/>
    </row>
    <row r="1028" spans="1:6" ht="18">
      <c r="A1028" s="334">
        <v>42497</v>
      </c>
      <c r="B1028" s="339" t="s">
        <v>8522</v>
      </c>
      <c r="C1028" s="336" t="s">
        <v>7499</v>
      </c>
      <c r="D1028" s="337">
        <v>26.63</v>
      </c>
      <c r="E1028" s="335" t="s">
        <v>7559</v>
      </c>
      <c r="F1028" s="341"/>
    </row>
    <row r="1029" spans="1:6" ht="18">
      <c r="A1029" s="334">
        <v>42493</v>
      </c>
      <c r="B1029" s="339" t="s">
        <v>8523</v>
      </c>
      <c r="C1029" s="336" t="s">
        <v>7499</v>
      </c>
      <c r="D1029" s="337">
        <v>136.53</v>
      </c>
      <c r="E1029" s="335" t="s">
        <v>7559</v>
      </c>
      <c r="F1029" s="341"/>
    </row>
    <row r="1030" spans="1:6" ht="18">
      <c r="A1030" s="334">
        <v>42494</v>
      </c>
      <c r="B1030" s="339" t="s">
        <v>8524</v>
      </c>
      <c r="C1030" s="336" t="s">
        <v>7585</v>
      </c>
      <c r="D1030" s="337">
        <v>825.78</v>
      </c>
      <c r="E1030" s="335" t="s">
        <v>7559</v>
      </c>
      <c r="F1030" s="341"/>
    </row>
    <row r="1031" spans="1:6" ht="18">
      <c r="A1031" s="334">
        <v>42498</v>
      </c>
      <c r="B1031" s="339" t="s">
        <v>8525</v>
      </c>
      <c r="C1031" s="336" t="s">
        <v>7499</v>
      </c>
      <c r="D1031" s="337">
        <v>134.43</v>
      </c>
      <c r="E1031" s="335" t="s">
        <v>7559</v>
      </c>
      <c r="F1031" s="341"/>
    </row>
    <row r="1032" spans="1:6" ht="18">
      <c r="A1032" s="334">
        <v>42499</v>
      </c>
      <c r="B1032" s="339" t="s">
        <v>8526</v>
      </c>
      <c r="C1032" s="336" t="s">
        <v>7499</v>
      </c>
      <c r="D1032" s="337">
        <v>151</v>
      </c>
      <c r="E1032" s="335" t="s">
        <v>7559</v>
      </c>
      <c r="F1032" s="341"/>
    </row>
    <row r="1033" spans="1:6" ht="18">
      <c r="A1033" s="334">
        <v>42500</v>
      </c>
      <c r="B1033" s="339" t="s">
        <v>8527</v>
      </c>
      <c r="C1033" s="336" t="s">
        <v>7499</v>
      </c>
      <c r="D1033" s="337">
        <v>162.47</v>
      </c>
      <c r="E1033" s="335" t="s">
        <v>7559</v>
      </c>
      <c r="F1033" s="341"/>
    </row>
    <row r="1034" spans="1:6" ht="18">
      <c r="A1034" s="334">
        <v>42501</v>
      </c>
      <c r="B1034" s="339" t="s">
        <v>8528</v>
      </c>
      <c r="C1034" s="336" t="s">
        <v>7499</v>
      </c>
      <c r="D1034" s="337">
        <v>311.99</v>
      </c>
      <c r="E1034" s="335" t="s">
        <v>7559</v>
      </c>
      <c r="F1034" s="341"/>
    </row>
    <row r="1035" spans="1:6" ht="18">
      <c r="A1035" s="334">
        <v>42502</v>
      </c>
      <c r="B1035" s="339" t="s">
        <v>8529</v>
      </c>
      <c r="C1035" s="336" t="s">
        <v>7499</v>
      </c>
      <c r="D1035" s="337">
        <v>310.68</v>
      </c>
      <c r="E1035" s="335" t="s">
        <v>7559</v>
      </c>
      <c r="F1035" s="341"/>
    </row>
    <row r="1036" spans="1:6" ht="18">
      <c r="A1036" s="334">
        <v>42503</v>
      </c>
      <c r="B1036" s="339" t="s">
        <v>8530</v>
      </c>
      <c r="C1036" s="336" t="s">
        <v>7499</v>
      </c>
      <c r="D1036" s="337">
        <v>186.21</v>
      </c>
      <c r="E1036" s="335" t="s">
        <v>7559</v>
      </c>
      <c r="F1036" s="341"/>
    </row>
    <row r="1037" spans="1:6" ht="18">
      <c r="A1037" s="334">
        <v>43334</v>
      </c>
      <c r="B1037" s="339" t="s">
        <v>8531</v>
      </c>
      <c r="C1037" s="336" t="s">
        <v>7499</v>
      </c>
      <c r="D1037" s="337">
        <v>1.54</v>
      </c>
      <c r="E1037" s="340"/>
      <c r="F1037" s="341"/>
    </row>
    <row r="1038" spans="1:6" ht="18">
      <c r="A1038" s="334">
        <v>42485</v>
      </c>
      <c r="B1038" s="339" t="s">
        <v>8532</v>
      </c>
      <c r="C1038" s="336" t="s">
        <v>7499</v>
      </c>
      <c r="D1038" s="337">
        <v>4.5</v>
      </c>
      <c r="E1038" s="335" t="s">
        <v>7559</v>
      </c>
      <c r="F1038" s="341"/>
    </row>
    <row r="1039" spans="1:6">
      <c r="A1039" s="334">
        <v>42495</v>
      </c>
      <c r="B1039" s="335" t="s">
        <v>8533</v>
      </c>
      <c r="C1039" s="336" t="s">
        <v>7499</v>
      </c>
      <c r="D1039" s="337">
        <v>1.82</v>
      </c>
      <c r="E1039" s="338"/>
      <c r="F1039" s="341"/>
    </row>
    <row r="1040" spans="1:6">
      <c r="A1040" s="334">
        <v>42507</v>
      </c>
      <c r="B1040" s="335" t="s">
        <v>8534</v>
      </c>
      <c r="C1040" s="336" t="s">
        <v>7619</v>
      </c>
      <c r="D1040" s="337">
        <v>32.369999999999997</v>
      </c>
      <c r="E1040" s="338"/>
      <c r="F1040" s="341"/>
    </row>
    <row r="1041" spans="1:6">
      <c r="A1041" s="334">
        <v>42505</v>
      </c>
      <c r="B1041" s="335" t="s">
        <v>8535</v>
      </c>
      <c r="C1041" s="336" t="s">
        <v>7499</v>
      </c>
      <c r="D1041" s="337">
        <v>26.16</v>
      </c>
      <c r="E1041" s="338"/>
      <c r="F1041" s="341"/>
    </row>
    <row r="1042" spans="1:6" ht="13.15" customHeight="1">
      <c r="A1042" s="334">
        <v>42504</v>
      </c>
      <c r="B1042" s="335" t="s">
        <v>8536</v>
      </c>
      <c r="C1042" s="336" t="s">
        <v>7499</v>
      </c>
      <c r="D1042" s="337">
        <v>76.48</v>
      </c>
      <c r="E1042" s="335" t="s">
        <v>7559</v>
      </c>
      <c r="F1042" s="276"/>
    </row>
    <row r="1043" spans="1:6" ht="14.25">
      <c r="A1043" s="334">
        <v>42506</v>
      </c>
      <c r="B1043" s="335" t="s">
        <v>8537</v>
      </c>
      <c r="C1043" s="336" t="s">
        <v>7499</v>
      </c>
      <c r="D1043" s="337">
        <v>91.44</v>
      </c>
      <c r="E1043" s="335" t="s">
        <v>7559</v>
      </c>
      <c r="F1043" s="276"/>
    </row>
    <row r="1044" spans="1:6" ht="14.25">
      <c r="A1044" s="334">
        <v>42482</v>
      </c>
      <c r="B1044" s="335" t="s">
        <v>8538</v>
      </c>
      <c r="C1044" s="336" t="s">
        <v>7501</v>
      </c>
      <c r="D1044" s="337">
        <v>182.11</v>
      </c>
      <c r="E1044" s="335" t="s">
        <v>7559</v>
      </c>
      <c r="F1044" s="276"/>
    </row>
    <row r="1045" spans="1:6" ht="14.25">
      <c r="A1045" s="334">
        <v>42702</v>
      </c>
      <c r="B1045" s="335" t="s">
        <v>8539</v>
      </c>
      <c r="C1045" s="336" t="s">
        <v>7501</v>
      </c>
      <c r="D1045" s="337">
        <v>225.79</v>
      </c>
      <c r="E1045" s="347"/>
      <c r="F1045" s="276"/>
    </row>
    <row r="1046" spans="1:6" ht="18">
      <c r="A1046" s="334">
        <v>42480</v>
      </c>
      <c r="B1046" s="188" t="s">
        <v>8540</v>
      </c>
      <c r="C1046" s="336" t="s">
        <v>7501</v>
      </c>
      <c r="D1046" s="337">
        <v>133.02000000000001</v>
      </c>
      <c r="E1046" s="335" t="s">
        <v>7559</v>
      </c>
      <c r="F1046" s="276"/>
    </row>
    <row r="1047" spans="1:6" ht="18">
      <c r="A1047" s="334">
        <v>42489</v>
      </c>
      <c r="B1047" s="188" t="s">
        <v>8541</v>
      </c>
      <c r="C1047" s="336" t="s">
        <v>7499</v>
      </c>
      <c r="D1047" s="337">
        <v>23.44</v>
      </c>
      <c r="E1047" s="335" t="s">
        <v>7559</v>
      </c>
      <c r="F1047" s="276"/>
    </row>
    <row r="1048" spans="1:6" ht="18">
      <c r="A1048" s="334">
        <v>42487</v>
      </c>
      <c r="B1048" s="188" t="s">
        <v>8542</v>
      </c>
      <c r="C1048" s="336" t="s">
        <v>7499</v>
      </c>
      <c r="D1048" s="337">
        <v>38.08</v>
      </c>
      <c r="E1048" s="335" t="s">
        <v>7559</v>
      </c>
      <c r="F1048" s="276"/>
    </row>
    <row r="1049" spans="1:6" ht="18">
      <c r="A1049" s="334">
        <v>42486</v>
      </c>
      <c r="B1049" s="188" t="s">
        <v>8543</v>
      </c>
      <c r="C1049" s="336" t="s">
        <v>7499</v>
      </c>
      <c r="D1049" s="337">
        <v>22.98</v>
      </c>
      <c r="E1049" s="335" t="s">
        <v>7559</v>
      </c>
      <c r="F1049" s="276"/>
    </row>
    <row r="1050" spans="1:6" ht="18">
      <c r="A1050" s="334">
        <v>42488</v>
      </c>
      <c r="B1050" s="188" t="s">
        <v>8544</v>
      </c>
      <c r="C1050" s="336" t="s">
        <v>7499</v>
      </c>
      <c r="D1050" s="337">
        <v>15.24</v>
      </c>
      <c r="E1050" s="335" t="s">
        <v>7559</v>
      </c>
      <c r="F1050" s="276"/>
    </row>
    <row r="1051" spans="1:6">
      <c r="A1051" s="557" t="s">
        <v>8545</v>
      </c>
      <c r="B1051" s="557"/>
      <c r="C1051" s="557"/>
      <c r="D1051" s="557"/>
      <c r="E1051" s="557"/>
      <c r="F1051" s="557"/>
    </row>
    <row r="1052" spans="1:6" ht="14.25">
      <c r="A1052" s="273" t="s">
        <v>7557</v>
      </c>
      <c r="B1052" s="274" t="s">
        <v>1140</v>
      </c>
      <c r="C1052" s="275" t="s">
        <v>1141</v>
      </c>
      <c r="D1052" s="273" t="s">
        <v>1142</v>
      </c>
      <c r="E1052" s="274" t="s">
        <v>1143</v>
      </c>
      <c r="F1052" s="276"/>
    </row>
    <row r="1053" spans="1:6" ht="18">
      <c r="A1053" s="334">
        <v>42601</v>
      </c>
      <c r="B1053" s="188" t="s">
        <v>8546</v>
      </c>
      <c r="C1053" s="336" t="s">
        <v>7499</v>
      </c>
      <c r="D1053" s="337">
        <v>80.459999999999994</v>
      </c>
      <c r="E1053" s="335" t="s">
        <v>7559</v>
      </c>
      <c r="F1053" s="276"/>
    </row>
    <row r="1054" spans="1:6" ht="14.25">
      <c r="A1054" s="334">
        <v>43602</v>
      </c>
      <c r="B1054" s="335" t="s">
        <v>8547</v>
      </c>
      <c r="C1054" s="336" t="s">
        <v>7499</v>
      </c>
      <c r="D1054" s="337">
        <v>120.6</v>
      </c>
      <c r="E1054" s="335" t="s">
        <v>7559</v>
      </c>
      <c r="F1054" s="276"/>
    </row>
    <row r="1055" spans="1:6" ht="18">
      <c r="A1055" s="334">
        <v>42602</v>
      </c>
      <c r="B1055" s="188" t="s">
        <v>8548</v>
      </c>
      <c r="C1055" s="336" t="s">
        <v>7499</v>
      </c>
      <c r="D1055" s="337">
        <v>130.74</v>
      </c>
      <c r="E1055" s="335" t="s">
        <v>7559</v>
      </c>
      <c r="F1055" s="276"/>
    </row>
    <row r="1056" spans="1:6" ht="18">
      <c r="A1056" s="334">
        <v>42603</v>
      </c>
      <c r="B1056" s="188" t="s">
        <v>8549</v>
      </c>
      <c r="C1056" s="336" t="s">
        <v>7499</v>
      </c>
      <c r="D1056" s="337">
        <v>83.25</v>
      </c>
      <c r="E1056" s="335" t="s">
        <v>7559</v>
      </c>
      <c r="F1056" s="276"/>
    </row>
    <row r="1057" spans="1:6" ht="14.25">
      <c r="A1057" s="334">
        <v>42604</v>
      </c>
      <c r="B1057" s="335" t="s">
        <v>8550</v>
      </c>
      <c r="C1057" s="336" t="s">
        <v>7501</v>
      </c>
      <c r="D1057" s="337">
        <v>375.11</v>
      </c>
      <c r="E1057" s="335" t="s">
        <v>7559</v>
      </c>
      <c r="F1057" s="276"/>
    </row>
    <row r="1058" spans="1:6" ht="18">
      <c r="A1058" s="334">
        <v>42605</v>
      </c>
      <c r="B1058" s="188" t="s">
        <v>8551</v>
      </c>
      <c r="C1058" s="336" t="s">
        <v>7501</v>
      </c>
      <c r="D1058" s="337">
        <v>501.34</v>
      </c>
      <c r="E1058" s="335" t="s">
        <v>7559</v>
      </c>
      <c r="F1058" s="276"/>
    </row>
    <row r="1059" spans="1:6" ht="18">
      <c r="A1059" s="334">
        <v>42606</v>
      </c>
      <c r="B1059" s="188" t="s">
        <v>8552</v>
      </c>
      <c r="C1059" s="336" t="s">
        <v>7501</v>
      </c>
      <c r="D1059" s="337">
        <v>40.729999999999997</v>
      </c>
      <c r="E1059" s="348"/>
      <c r="F1059" s="276"/>
    </row>
    <row r="1060" spans="1:6" ht="14.25">
      <c r="A1060" s="334">
        <v>42607</v>
      </c>
      <c r="B1060" s="335" t="s">
        <v>8553</v>
      </c>
      <c r="C1060" s="336" t="s">
        <v>7499</v>
      </c>
      <c r="D1060" s="337">
        <v>172.69</v>
      </c>
      <c r="E1060" s="347"/>
      <c r="F1060" s="276"/>
    </row>
    <row r="1061" spans="1:6" ht="14.25">
      <c r="A1061" s="334">
        <v>42608</v>
      </c>
      <c r="B1061" s="335" t="s">
        <v>8554</v>
      </c>
      <c r="C1061" s="336" t="s">
        <v>7499</v>
      </c>
      <c r="D1061" s="337">
        <v>32.85</v>
      </c>
      <c r="E1061" s="347"/>
      <c r="F1061" s="276"/>
    </row>
    <row r="1062" spans="1:6" ht="14.25">
      <c r="A1062" s="334">
        <v>42609</v>
      </c>
      <c r="B1062" s="335" t="s">
        <v>8555</v>
      </c>
      <c r="C1062" s="336" t="s">
        <v>7501</v>
      </c>
      <c r="D1062" s="337">
        <v>70.16</v>
      </c>
      <c r="E1062" s="347"/>
      <c r="F1062" s="276"/>
    </row>
    <row r="1063" spans="1:6" ht="14.25">
      <c r="A1063" s="334">
        <v>42611</v>
      </c>
      <c r="B1063" s="335" t="s">
        <v>8556</v>
      </c>
      <c r="C1063" s="336" t="s">
        <v>7501</v>
      </c>
      <c r="D1063" s="337">
        <v>615.12</v>
      </c>
      <c r="E1063" s="335" t="s">
        <v>7559</v>
      </c>
      <c r="F1063" s="276"/>
    </row>
    <row r="1064" spans="1:6" ht="14.25">
      <c r="A1064" s="334">
        <v>42612</v>
      </c>
      <c r="B1064" s="335" t="s">
        <v>8557</v>
      </c>
      <c r="C1064" s="336" t="s">
        <v>7501</v>
      </c>
      <c r="D1064" s="346">
        <v>1062.52</v>
      </c>
      <c r="E1064" s="335" t="s">
        <v>7559</v>
      </c>
      <c r="F1064" s="276"/>
    </row>
    <row r="1065" spans="1:6" ht="14.25">
      <c r="A1065" s="334">
        <v>42613</v>
      </c>
      <c r="B1065" s="335" t="s">
        <v>8558</v>
      </c>
      <c r="C1065" s="336" t="s">
        <v>7501</v>
      </c>
      <c r="D1065" s="337">
        <v>630.39</v>
      </c>
      <c r="E1065" s="335" t="s">
        <v>7559</v>
      </c>
      <c r="F1065" s="276"/>
    </row>
    <row r="1066" spans="1:6" ht="14.25">
      <c r="A1066" s="334">
        <v>42615</v>
      </c>
      <c r="B1066" s="335" t="s">
        <v>8559</v>
      </c>
      <c r="C1066" s="336" t="s">
        <v>7619</v>
      </c>
      <c r="D1066" s="337">
        <v>343.75</v>
      </c>
      <c r="E1066" s="335" t="s">
        <v>7559</v>
      </c>
      <c r="F1066" s="276"/>
    </row>
    <row r="1067" spans="1:6" ht="14.25">
      <c r="A1067" s="334">
        <v>41173</v>
      </c>
      <c r="B1067" s="335" t="s">
        <v>8560</v>
      </c>
      <c r="C1067" s="336" t="s">
        <v>7619</v>
      </c>
      <c r="D1067" s="337">
        <v>27.47</v>
      </c>
      <c r="E1067" s="335" t="s">
        <v>7559</v>
      </c>
      <c r="F1067" s="276"/>
    </row>
    <row r="1068" spans="1:6" ht="14.25">
      <c r="A1068" s="334">
        <v>41174</v>
      </c>
      <c r="B1068" s="335" t="s">
        <v>8561</v>
      </c>
      <c r="C1068" s="336" t="s">
        <v>7619</v>
      </c>
      <c r="D1068" s="337">
        <v>29.37</v>
      </c>
      <c r="E1068" s="335" t="s">
        <v>7559</v>
      </c>
      <c r="F1068" s="276"/>
    </row>
    <row r="1069" spans="1:6" ht="14.25">
      <c r="A1069" s="334">
        <v>41175</v>
      </c>
      <c r="B1069" s="335" t="s">
        <v>8562</v>
      </c>
      <c r="C1069" s="336" t="s">
        <v>7619</v>
      </c>
      <c r="D1069" s="337">
        <v>36.950000000000003</v>
      </c>
      <c r="E1069" s="335" t="s">
        <v>7559</v>
      </c>
      <c r="F1069" s="276"/>
    </row>
    <row r="1070" spans="1:6" ht="14.25">
      <c r="A1070" s="334">
        <v>41176</v>
      </c>
      <c r="B1070" s="335" t="s">
        <v>8563</v>
      </c>
      <c r="C1070" s="336" t="s">
        <v>7619</v>
      </c>
      <c r="D1070" s="337">
        <v>55.92</v>
      </c>
      <c r="E1070" s="335" t="s">
        <v>7559</v>
      </c>
      <c r="F1070" s="276"/>
    </row>
    <row r="1071" spans="1:6" ht="14.25">
      <c r="A1071" s="334">
        <v>42635</v>
      </c>
      <c r="B1071" s="335" t="s">
        <v>8564</v>
      </c>
      <c r="C1071" s="336" t="s">
        <v>7516</v>
      </c>
      <c r="D1071" s="346">
        <v>22369.02</v>
      </c>
      <c r="E1071" s="347"/>
      <c r="F1071" s="276"/>
    </row>
    <row r="1072" spans="1:6" ht="14.25">
      <c r="A1072" s="334">
        <v>40628</v>
      </c>
      <c r="B1072" s="335" t="s">
        <v>8565</v>
      </c>
      <c r="C1072" s="336" t="s">
        <v>7516</v>
      </c>
      <c r="D1072" s="346">
        <v>45172.31</v>
      </c>
      <c r="E1072" s="347"/>
      <c r="F1072" s="276"/>
    </row>
    <row r="1073" spans="1:6" ht="14.25">
      <c r="A1073" s="334">
        <v>40619</v>
      </c>
      <c r="B1073" s="335" t="s">
        <v>8566</v>
      </c>
      <c r="C1073" s="336" t="s">
        <v>7516</v>
      </c>
      <c r="D1073" s="346">
        <v>41033.71</v>
      </c>
      <c r="E1073" s="347"/>
      <c r="F1073" s="276"/>
    </row>
    <row r="1074" spans="1:6" ht="14.25">
      <c r="A1074" s="334">
        <v>41087</v>
      </c>
      <c r="B1074" s="335" t="s">
        <v>8567</v>
      </c>
      <c r="C1074" s="336" t="s">
        <v>7516</v>
      </c>
      <c r="D1074" s="346">
        <v>1951.87</v>
      </c>
      <c r="E1074" s="347"/>
      <c r="F1074" s="276"/>
    </row>
    <row r="1075" spans="1:6" ht="18">
      <c r="A1075" s="334">
        <v>42676</v>
      </c>
      <c r="B1075" s="188" t="s">
        <v>8568</v>
      </c>
      <c r="C1075" s="336" t="s">
        <v>7619</v>
      </c>
      <c r="D1075" s="346">
        <v>24560.42</v>
      </c>
      <c r="E1075" s="335" t="s">
        <v>7559</v>
      </c>
      <c r="F1075" s="276"/>
    </row>
    <row r="1076" spans="1:6" ht="18">
      <c r="A1076" s="334">
        <v>42677</v>
      </c>
      <c r="B1076" s="188" t="s">
        <v>8569</v>
      </c>
      <c r="C1076" s="336" t="s">
        <v>7619</v>
      </c>
      <c r="D1076" s="346">
        <v>19860.189999999999</v>
      </c>
      <c r="E1076" s="335" t="s">
        <v>7559</v>
      </c>
      <c r="F1076" s="276"/>
    </row>
    <row r="1077" spans="1:6" ht="14.25">
      <c r="A1077" s="334">
        <v>42678</v>
      </c>
      <c r="B1077" s="335" t="s">
        <v>8570</v>
      </c>
      <c r="C1077" s="336" t="s">
        <v>7499</v>
      </c>
      <c r="D1077" s="337">
        <v>8.5</v>
      </c>
      <c r="E1077" s="347"/>
      <c r="F1077" s="276"/>
    </row>
    <row r="1078" spans="1:6" ht="18">
      <c r="A1078" s="334">
        <v>41159</v>
      </c>
      <c r="B1078" s="188" t="s">
        <v>8571</v>
      </c>
      <c r="C1078" s="336" t="s">
        <v>7516</v>
      </c>
      <c r="D1078" s="346">
        <v>4581.37</v>
      </c>
      <c r="E1078" s="348"/>
      <c r="F1078" s="276"/>
    </row>
    <row r="1079" spans="1:6" ht="18">
      <c r="A1079" s="334">
        <v>41144</v>
      </c>
      <c r="B1079" s="188" t="s">
        <v>8572</v>
      </c>
      <c r="C1079" s="336" t="s">
        <v>7516</v>
      </c>
      <c r="D1079" s="346">
        <v>3354.5</v>
      </c>
      <c r="E1079" s="348"/>
      <c r="F1079" s="276"/>
    </row>
    <row r="1080" spans="1:6" ht="14.25">
      <c r="A1080" s="334">
        <v>41158</v>
      </c>
      <c r="B1080" s="335" t="s">
        <v>8573</v>
      </c>
      <c r="C1080" s="336" t="s">
        <v>7516</v>
      </c>
      <c r="D1080" s="346">
        <v>3926.31</v>
      </c>
      <c r="E1080" s="347"/>
      <c r="F1080" s="276"/>
    </row>
    <row r="1081" spans="1:6" ht="14.25">
      <c r="A1081" s="334">
        <v>41160</v>
      </c>
      <c r="B1081" s="335" t="s">
        <v>8574</v>
      </c>
      <c r="C1081" s="336" t="s">
        <v>7516</v>
      </c>
      <c r="D1081" s="346">
        <v>5839.94</v>
      </c>
      <c r="E1081" s="347"/>
      <c r="F1081" s="276"/>
    </row>
    <row r="1082" spans="1:6" ht="18">
      <c r="A1082" s="334">
        <v>41101</v>
      </c>
      <c r="B1082" s="188" t="s">
        <v>8575</v>
      </c>
      <c r="C1082" s="336" t="s">
        <v>7516</v>
      </c>
      <c r="D1082" s="346">
        <v>2807.51</v>
      </c>
      <c r="E1082" s="348"/>
      <c r="F1082" s="276"/>
    </row>
    <row r="1083" spans="1:6" ht="14.25">
      <c r="A1083" s="334">
        <v>42679</v>
      </c>
      <c r="B1083" s="335" t="s">
        <v>8576</v>
      </c>
      <c r="C1083" s="336" t="s">
        <v>7516</v>
      </c>
      <c r="D1083" s="346">
        <v>6323.83</v>
      </c>
      <c r="E1083" s="347"/>
      <c r="F1083" s="276"/>
    </row>
    <row r="1084" spans="1:6" ht="14.25">
      <c r="A1084" s="334">
        <v>42680</v>
      </c>
      <c r="B1084" s="335" t="s">
        <v>8577</v>
      </c>
      <c r="C1084" s="336" t="s">
        <v>7516</v>
      </c>
      <c r="D1084" s="346">
        <v>6087.46</v>
      </c>
      <c r="E1084" s="347"/>
      <c r="F1084" s="276"/>
    </row>
    <row r="1085" spans="1:6" ht="14.25">
      <c r="A1085" s="334">
        <v>42681</v>
      </c>
      <c r="B1085" s="335" t="s">
        <v>8578</v>
      </c>
      <c r="C1085" s="336" t="s">
        <v>7516</v>
      </c>
      <c r="D1085" s="346">
        <v>7473.14</v>
      </c>
      <c r="E1085" s="347"/>
      <c r="F1085" s="276"/>
    </row>
    <row r="1086" spans="1:6" ht="14.25">
      <c r="A1086" s="334">
        <v>42682</v>
      </c>
      <c r="B1086" s="335" t="s">
        <v>8579</v>
      </c>
      <c r="C1086" s="336" t="s">
        <v>7516</v>
      </c>
      <c r="D1086" s="346">
        <v>3021.43</v>
      </c>
      <c r="E1086" s="335" t="s">
        <v>7559</v>
      </c>
      <c r="F1086" s="276"/>
    </row>
    <row r="1087" spans="1:6" ht="14.25">
      <c r="A1087" s="334">
        <v>41334</v>
      </c>
      <c r="B1087" s="335" t="s">
        <v>8580</v>
      </c>
      <c r="C1087" s="336" t="s">
        <v>7516</v>
      </c>
      <c r="D1087" s="346">
        <v>3813.85</v>
      </c>
      <c r="E1087" s="335" t="s">
        <v>7559</v>
      </c>
      <c r="F1087" s="276"/>
    </row>
    <row r="1088" spans="1:6" ht="14.25">
      <c r="A1088" s="334">
        <v>42683</v>
      </c>
      <c r="B1088" s="335" t="s">
        <v>8581</v>
      </c>
      <c r="C1088" s="336" t="s">
        <v>7516</v>
      </c>
      <c r="D1088" s="346">
        <v>2875.6</v>
      </c>
      <c r="E1088" s="335" t="s">
        <v>7559</v>
      </c>
      <c r="F1088" s="276"/>
    </row>
    <row r="1089" spans="1:6" ht="14.25">
      <c r="A1089" s="334">
        <v>42684</v>
      </c>
      <c r="B1089" s="335" t="s">
        <v>8582</v>
      </c>
      <c r="C1089" s="336" t="s">
        <v>7516</v>
      </c>
      <c r="D1089" s="346">
        <v>4433.21</v>
      </c>
      <c r="E1089" s="335" t="s">
        <v>7559</v>
      </c>
      <c r="F1089" s="276"/>
    </row>
    <row r="1090" spans="1:6" ht="14.25">
      <c r="A1090" s="334">
        <v>42685</v>
      </c>
      <c r="B1090" s="335" t="s">
        <v>8583</v>
      </c>
      <c r="C1090" s="336" t="s">
        <v>7516</v>
      </c>
      <c r="D1090" s="346">
        <v>5514.22</v>
      </c>
      <c r="E1090" s="335" t="s">
        <v>7559</v>
      </c>
      <c r="F1090" s="276"/>
    </row>
    <row r="1091" spans="1:6" ht="14.25">
      <c r="A1091" s="334">
        <v>42686</v>
      </c>
      <c r="B1091" s="335" t="s">
        <v>8584</v>
      </c>
      <c r="C1091" s="336" t="s">
        <v>7516</v>
      </c>
      <c r="D1091" s="346">
        <v>6542.52</v>
      </c>
      <c r="E1091" s="335" t="s">
        <v>7559</v>
      </c>
      <c r="F1091" s="276"/>
    </row>
    <row r="1092" spans="1:6" ht="18">
      <c r="A1092" s="334">
        <v>41162</v>
      </c>
      <c r="B1092" s="188" t="s">
        <v>8585</v>
      </c>
      <c r="C1092" s="336" t="s">
        <v>7516</v>
      </c>
      <c r="D1092" s="346">
        <v>2986.87</v>
      </c>
      <c r="E1092" s="348"/>
      <c r="F1092" s="276"/>
    </row>
    <row r="1093" spans="1:6">
      <c r="A1093" s="334">
        <v>41163</v>
      </c>
      <c r="B1093" s="335" t="s">
        <v>8586</v>
      </c>
      <c r="C1093" s="336" t="s">
        <v>7516</v>
      </c>
      <c r="D1093" s="346">
        <v>3576.73</v>
      </c>
      <c r="E1093" s="338"/>
    </row>
    <row r="1094" spans="1:6">
      <c r="A1094" s="334">
        <v>41164</v>
      </c>
      <c r="B1094" s="335" t="s">
        <v>8587</v>
      </c>
      <c r="C1094" s="336" t="s">
        <v>7516</v>
      </c>
      <c r="D1094" s="346">
        <v>4360.8599999999997</v>
      </c>
      <c r="E1094" s="338"/>
    </row>
    <row r="1095" spans="1:6">
      <c r="A1095" s="334">
        <v>41165</v>
      </c>
      <c r="B1095" s="335" t="s">
        <v>8588</v>
      </c>
      <c r="C1095" s="336" t="s">
        <v>7516</v>
      </c>
      <c r="D1095" s="346">
        <v>4868.6899999999996</v>
      </c>
      <c r="E1095" s="338"/>
    </row>
    <row r="1096" spans="1:6">
      <c r="A1096" s="334">
        <v>41166</v>
      </c>
      <c r="B1096" s="335" t="s">
        <v>8589</v>
      </c>
      <c r="C1096" s="336" t="s">
        <v>7516</v>
      </c>
      <c r="D1096" s="346">
        <v>5969.24</v>
      </c>
      <c r="E1096" s="338"/>
    </row>
    <row r="1097" spans="1:6">
      <c r="A1097" s="334">
        <v>42687</v>
      </c>
      <c r="B1097" s="335" t="s">
        <v>8590</v>
      </c>
      <c r="C1097" s="336" t="s">
        <v>7516</v>
      </c>
      <c r="D1097" s="346">
        <v>1883.52</v>
      </c>
      <c r="E1097" s="338"/>
    </row>
    <row r="1098" spans="1:6">
      <c r="A1098" s="334">
        <v>42688</v>
      </c>
      <c r="B1098" s="335" t="s">
        <v>8591</v>
      </c>
      <c r="C1098" s="336" t="s">
        <v>7516</v>
      </c>
      <c r="D1098" s="346">
        <v>2377.63</v>
      </c>
      <c r="E1098" s="338"/>
    </row>
    <row r="1099" spans="1:6">
      <c r="A1099" s="334">
        <v>42689</v>
      </c>
      <c r="B1099" s="335" t="s">
        <v>8592</v>
      </c>
      <c r="C1099" s="336" t="s">
        <v>7516</v>
      </c>
      <c r="D1099" s="346">
        <v>2985.6</v>
      </c>
      <c r="E1099" s="338"/>
    </row>
    <row r="1100" spans="1:6">
      <c r="A1100" s="334">
        <v>42690</v>
      </c>
      <c r="B1100" s="335" t="s">
        <v>8593</v>
      </c>
      <c r="C1100" s="336" t="s">
        <v>7516</v>
      </c>
      <c r="D1100" s="346">
        <v>4759.4799999999996</v>
      </c>
      <c r="E1100" s="338"/>
    </row>
    <row r="1101" spans="1:6">
      <c r="A1101" s="334">
        <v>42691</v>
      </c>
      <c r="B1101" s="335" t="s">
        <v>8594</v>
      </c>
      <c r="C1101" s="336" t="s">
        <v>7516</v>
      </c>
      <c r="D1101" s="346">
        <v>11359.94</v>
      </c>
      <c r="E1101" s="335" t="s">
        <v>7559</v>
      </c>
    </row>
    <row r="1102" spans="1:6">
      <c r="A1102" s="334">
        <v>42693</v>
      </c>
      <c r="B1102" s="335" t="s">
        <v>8595</v>
      </c>
      <c r="C1102" s="336" t="s">
        <v>7619</v>
      </c>
      <c r="D1102" s="346">
        <v>5185.17</v>
      </c>
      <c r="E1102" s="338"/>
    </row>
    <row r="1103" spans="1:6">
      <c r="A1103" s="334">
        <v>42692</v>
      </c>
      <c r="B1103" s="335" t="s">
        <v>8596</v>
      </c>
      <c r="C1103" s="336" t="s">
        <v>7516</v>
      </c>
      <c r="D1103" s="337">
        <v>925.57</v>
      </c>
      <c r="E1103" s="338"/>
    </row>
    <row r="1104" spans="1:6">
      <c r="A1104" s="334">
        <v>41085</v>
      </c>
      <c r="B1104" s="335" t="s">
        <v>8597</v>
      </c>
      <c r="C1104" s="336" t="s">
        <v>7516</v>
      </c>
      <c r="D1104" s="346">
        <v>2071.02</v>
      </c>
      <c r="E1104" s="338"/>
    </row>
    <row r="1105" spans="1:5">
      <c r="A1105" s="334">
        <v>42694</v>
      </c>
      <c r="B1105" s="335" t="s">
        <v>8598</v>
      </c>
      <c r="C1105" s="336" t="s">
        <v>7516</v>
      </c>
      <c r="D1105" s="337">
        <v>773.24</v>
      </c>
      <c r="E1105" s="335" t="s">
        <v>7559</v>
      </c>
    </row>
    <row r="1106" spans="1:5">
      <c r="A1106" s="334">
        <v>41241</v>
      </c>
      <c r="B1106" s="335" t="s">
        <v>8599</v>
      </c>
      <c r="C1106" s="336" t="s">
        <v>7516</v>
      </c>
      <c r="D1106" s="346">
        <v>1923.47</v>
      </c>
      <c r="E1106" s="335" t="s">
        <v>7559</v>
      </c>
    </row>
    <row r="1107" spans="1:5">
      <c r="A1107" s="334">
        <v>42697</v>
      </c>
      <c r="B1107" s="335" t="s">
        <v>8600</v>
      </c>
      <c r="C1107" s="336" t="s">
        <v>7619</v>
      </c>
      <c r="D1107" s="337">
        <v>923</v>
      </c>
      <c r="E1107" s="335" t="s">
        <v>7559</v>
      </c>
    </row>
    <row r="1108" spans="1:5" ht="18">
      <c r="A1108" s="334">
        <v>42698</v>
      </c>
      <c r="B1108" s="339" t="s">
        <v>8601</v>
      </c>
      <c r="C1108" s="336" t="s">
        <v>7619</v>
      </c>
      <c r="D1108" s="337">
        <v>266.39999999999998</v>
      </c>
      <c r="E1108" s="335" t="s">
        <v>7559</v>
      </c>
    </row>
    <row r="1109" spans="1:5">
      <c r="A1109" s="334">
        <v>42699</v>
      </c>
      <c r="B1109" s="335" t="s">
        <v>8602</v>
      </c>
      <c r="C1109" s="336" t="s">
        <v>7619</v>
      </c>
      <c r="D1109" s="337">
        <v>339.08</v>
      </c>
      <c r="E1109" s="338"/>
    </row>
    <row r="1110" spans="1:5">
      <c r="A1110" s="334">
        <v>42700</v>
      </c>
      <c r="B1110" s="335" t="s">
        <v>8603</v>
      </c>
      <c r="C1110" s="336" t="s">
        <v>7619</v>
      </c>
      <c r="D1110" s="337">
        <v>239.78</v>
      </c>
      <c r="E1110" s="335" t="s">
        <v>7559</v>
      </c>
    </row>
    <row r="1111" spans="1:5">
      <c r="A1111" s="334">
        <v>42701</v>
      </c>
      <c r="B1111" s="335" t="s">
        <v>8604</v>
      </c>
      <c r="C1111" s="336" t="s">
        <v>7499</v>
      </c>
      <c r="D1111" s="337">
        <v>67.19</v>
      </c>
      <c r="E1111" s="338"/>
    </row>
    <row r="1112" spans="1:5" ht="18">
      <c r="A1112" s="334">
        <v>42703</v>
      </c>
      <c r="B1112" s="339" t="s">
        <v>8605</v>
      </c>
      <c r="C1112" s="336" t="s">
        <v>7499</v>
      </c>
      <c r="D1112" s="337">
        <v>147.82</v>
      </c>
      <c r="E1112" s="340"/>
    </row>
    <row r="1113" spans="1:5">
      <c r="A1113" s="334">
        <v>42704</v>
      </c>
      <c r="B1113" s="335" t="s">
        <v>8606</v>
      </c>
      <c r="C1113" s="336" t="s">
        <v>7499</v>
      </c>
      <c r="D1113" s="337">
        <v>8.1</v>
      </c>
      <c r="E1113" s="338"/>
    </row>
    <row r="1114" spans="1:5">
      <c r="A1114" s="334">
        <v>42705</v>
      </c>
      <c r="B1114" s="335" t="s">
        <v>8607</v>
      </c>
      <c r="C1114" s="336" t="s">
        <v>7499</v>
      </c>
      <c r="D1114" s="337">
        <v>13.68</v>
      </c>
      <c r="E1114" s="338"/>
    </row>
    <row r="1115" spans="1:5" ht="18">
      <c r="A1115" s="334">
        <v>42706</v>
      </c>
      <c r="B1115" s="339" t="s">
        <v>8608</v>
      </c>
      <c r="C1115" s="336" t="s">
        <v>7501</v>
      </c>
      <c r="D1115" s="337">
        <v>9.76</v>
      </c>
      <c r="E1115" s="340"/>
    </row>
    <row r="1116" spans="1:5" ht="18">
      <c r="A1116" s="334">
        <v>42707</v>
      </c>
      <c r="B1116" s="339" t="s">
        <v>8609</v>
      </c>
      <c r="C1116" s="336" t="s">
        <v>7501</v>
      </c>
      <c r="D1116" s="337">
        <v>105.94</v>
      </c>
      <c r="E1116" s="335" t="s">
        <v>7559</v>
      </c>
    </row>
    <row r="1117" spans="1:5" ht="18">
      <c r="A1117" s="334">
        <v>42708</v>
      </c>
      <c r="B1117" s="339" t="s">
        <v>8610</v>
      </c>
      <c r="C1117" s="336" t="s">
        <v>7501</v>
      </c>
      <c r="D1117" s="337">
        <v>169.88</v>
      </c>
      <c r="E1117" s="335" t="s">
        <v>7559</v>
      </c>
    </row>
    <row r="1118" spans="1:5" ht="18">
      <c r="A1118" s="334">
        <v>42709</v>
      </c>
      <c r="B1118" s="339" t="s">
        <v>8611</v>
      </c>
      <c r="C1118" s="336" t="s">
        <v>7501</v>
      </c>
      <c r="D1118" s="337">
        <v>165.28</v>
      </c>
      <c r="E1118" s="335" t="s">
        <v>7559</v>
      </c>
    </row>
    <row r="1119" spans="1:5" ht="18">
      <c r="A1119" s="334">
        <v>42710</v>
      </c>
      <c r="B1119" s="339" t="s">
        <v>8612</v>
      </c>
      <c r="C1119" s="336" t="s">
        <v>7501</v>
      </c>
      <c r="D1119" s="337">
        <v>149.5</v>
      </c>
      <c r="E1119" s="335" t="s">
        <v>7559</v>
      </c>
    </row>
    <row r="1120" spans="1:5" ht="18">
      <c r="A1120" s="334">
        <v>42711</v>
      </c>
      <c r="B1120" s="339" t="s">
        <v>8613</v>
      </c>
      <c r="C1120" s="336" t="s">
        <v>7619</v>
      </c>
      <c r="D1120" s="337">
        <v>707.14</v>
      </c>
      <c r="E1120" s="335" t="s">
        <v>7559</v>
      </c>
    </row>
    <row r="1121" spans="1:5" ht="18">
      <c r="A1121" s="334">
        <v>42712</v>
      </c>
      <c r="B1121" s="339" t="s">
        <v>8614</v>
      </c>
      <c r="C1121" s="336" t="s">
        <v>7501</v>
      </c>
      <c r="D1121" s="346">
        <v>1844.2</v>
      </c>
      <c r="E1121" s="340"/>
    </row>
    <row r="1122" spans="1:5">
      <c r="A1122" s="334">
        <v>42714</v>
      </c>
      <c r="B1122" s="335" t="s">
        <v>8615</v>
      </c>
      <c r="C1122" s="336" t="s">
        <v>7501</v>
      </c>
      <c r="D1122" s="337">
        <v>664.12</v>
      </c>
      <c r="E1122" s="335" t="s">
        <v>7559</v>
      </c>
    </row>
    <row r="1123" spans="1:5">
      <c r="A1123" s="334">
        <v>42717</v>
      </c>
      <c r="B1123" s="335" t="s">
        <v>8616</v>
      </c>
      <c r="C1123" s="336" t="s">
        <v>7501</v>
      </c>
      <c r="D1123" s="337">
        <v>860.4</v>
      </c>
      <c r="E1123" s="335" t="s">
        <v>7559</v>
      </c>
    </row>
    <row r="1124" spans="1:5">
      <c r="A1124" s="334">
        <v>42716</v>
      </c>
      <c r="B1124" s="335" t="s">
        <v>8617</v>
      </c>
      <c r="C1124" s="336" t="s">
        <v>7501</v>
      </c>
      <c r="D1124" s="337">
        <v>853.31</v>
      </c>
      <c r="E1124" s="335" t="s">
        <v>7559</v>
      </c>
    </row>
    <row r="1125" spans="1:5">
      <c r="A1125" s="334">
        <v>42719</v>
      </c>
      <c r="B1125" s="335" t="s">
        <v>8618</v>
      </c>
      <c r="C1125" s="336" t="s">
        <v>7501</v>
      </c>
      <c r="D1125" s="337">
        <v>888.8</v>
      </c>
      <c r="E1125" s="335" t="s">
        <v>7559</v>
      </c>
    </row>
    <row r="1126" spans="1:5">
      <c r="A1126" s="334">
        <v>42718</v>
      </c>
      <c r="B1126" s="335" t="s">
        <v>8619</v>
      </c>
      <c r="C1126" s="336" t="s">
        <v>7501</v>
      </c>
      <c r="D1126" s="337">
        <v>880.87</v>
      </c>
      <c r="E1126" s="335" t="s">
        <v>7559</v>
      </c>
    </row>
    <row r="1127" spans="1:5" ht="18">
      <c r="A1127" s="334">
        <v>42722</v>
      </c>
      <c r="B1127" s="339" t="s">
        <v>8620</v>
      </c>
      <c r="C1127" s="336" t="s">
        <v>7501</v>
      </c>
      <c r="D1127" s="346">
        <v>1076.3900000000001</v>
      </c>
      <c r="E1127" s="335" t="s">
        <v>7559</v>
      </c>
    </row>
    <row r="1128" spans="1:5">
      <c r="A1128" s="334">
        <v>42721</v>
      </c>
      <c r="B1128" s="335" t="s">
        <v>8621</v>
      </c>
      <c r="C1128" s="336" t="s">
        <v>7501</v>
      </c>
      <c r="D1128" s="337">
        <v>915.03</v>
      </c>
      <c r="E1128" s="335" t="s">
        <v>7559</v>
      </c>
    </row>
    <row r="1129" spans="1:5">
      <c r="A1129" s="334">
        <v>42720</v>
      </c>
      <c r="B1129" s="335" t="s">
        <v>8622</v>
      </c>
      <c r="C1129" s="336" t="s">
        <v>7501</v>
      </c>
      <c r="D1129" s="337">
        <v>906.3</v>
      </c>
      <c r="E1129" s="335" t="s">
        <v>7559</v>
      </c>
    </row>
    <row r="1130" spans="1:5" ht="18">
      <c r="A1130" s="334">
        <v>42723</v>
      </c>
      <c r="B1130" s="339" t="s">
        <v>8623</v>
      </c>
      <c r="C1130" s="336" t="s">
        <v>7501</v>
      </c>
      <c r="D1130" s="346">
        <v>1005.4</v>
      </c>
      <c r="E1130" s="335" t="s">
        <v>7559</v>
      </c>
    </row>
    <row r="1131" spans="1:5">
      <c r="A1131" s="334">
        <v>42724</v>
      </c>
      <c r="B1131" s="335" t="s">
        <v>8624</v>
      </c>
      <c r="C1131" s="336" t="s">
        <v>7501</v>
      </c>
      <c r="D1131" s="346">
        <v>2133.9499999999998</v>
      </c>
      <c r="E1131" s="335" t="s">
        <v>7559</v>
      </c>
    </row>
    <row r="1132" spans="1:5" ht="18">
      <c r="A1132" s="334">
        <v>42726</v>
      </c>
      <c r="B1132" s="339" t="s">
        <v>8625</v>
      </c>
      <c r="C1132" s="336" t="s">
        <v>7619</v>
      </c>
      <c r="D1132" s="337">
        <v>578.14</v>
      </c>
      <c r="E1132" s="335" t="s">
        <v>7559</v>
      </c>
    </row>
    <row r="1133" spans="1:5" ht="18">
      <c r="A1133" s="334">
        <v>42727</v>
      </c>
      <c r="B1133" s="339" t="s">
        <v>8626</v>
      </c>
      <c r="C1133" s="336" t="s">
        <v>7619</v>
      </c>
      <c r="D1133" s="337">
        <v>578.14</v>
      </c>
      <c r="E1133" s="335" t="s">
        <v>7559</v>
      </c>
    </row>
    <row r="1134" spans="1:5" ht="18">
      <c r="A1134" s="334">
        <v>42728</v>
      </c>
      <c r="B1134" s="339" t="s">
        <v>8627</v>
      </c>
      <c r="C1134" s="336" t="s">
        <v>7619</v>
      </c>
      <c r="D1134" s="337">
        <v>588.23</v>
      </c>
      <c r="E1134" s="335" t="s">
        <v>7559</v>
      </c>
    </row>
    <row r="1135" spans="1:5" ht="18">
      <c r="A1135" s="334">
        <v>42729</v>
      </c>
      <c r="B1135" s="339" t="s">
        <v>8628</v>
      </c>
      <c r="C1135" s="336" t="s">
        <v>7619</v>
      </c>
      <c r="D1135" s="337">
        <v>588.23</v>
      </c>
      <c r="E1135" s="335" t="s">
        <v>7559</v>
      </c>
    </row>
    <row r="1136" spans="1:5" ht="18">
      <c r="A1136" s="334">
        <v>42730</v>
      </c>
      <c r="B1136" s="339" t="s">
        <v>8629</v>
      </c>
      <c r="C1136" s="336" t="s">
        <v>7619</v>
      </c>
      <c r="D1136" s="346">
        <v>1161.47</v>
      </c>
      <c r="E1136" s="335" t="s">
        <v>7559</v>
      </c>
    </row>
    <row r="1137" spans="1:5" ht="18">
      <c r="A1137" s="334">
        <v>42731</v>
      </c>
      <c r="B1137" s="339" t="s">
        <v>8630</v>
      </c>
      <c r="C1137" s="336" t="s">
        <v>7619</v>
      </c>
      <c r="D1137" s="346">
        <v>1161.47</v>
      </c>
      <c r="E1137" s="335" t="s">
        <v>7559</v>
      </c>
    </row>
    <row r="1138" spans="1:5" ht="18">
      <c r="A1138" s="334">
        <v>42732</v>
      </c>
      <c r="B1138" s="339" t="s">
        <v>8631</v>
      </c>
      <c r="C1138" s="336" t="s">
        <v>7619</v>
      </c>
      <c r="D1138" s="346">
        <v>1185.8900000000001</v>
      </c>
      <c r="E1138" s="335" t="s">
        <v>7559</v>
      </c>
    </row>
    <row r="1139" spans="1:5" ht="18">
      <c r="A1139" s="334">
        <v>42733</v>
      </c>
      <c r="B1139" s="339" t="s">
        <v>8632</v>
      </c>
      <c r="C1139" s="336" t="s">
        <v>7619</v>
      </c>
      <c r="D1139" s="346">
        <v>1185.8900000000001</v>
      </c>
      <c r="E1139" s="335" t="s">
        <v>7559</v>
      </c>
    </row>
    <row r="1140" spans="1:5" ht="18">
      <c r="A1140" s="334">
        <v>42734</v>
      </c>
      <c r="B1140" s="339" t="s">
        <v>8633</v>
      </c>
      <c r="C1140" s="336" t="s">
        <v>7619</v>
      </c>
      <c r="D1140" s="346">
        <v>1457.3</v>
      </c>
      <c r="E1140" s="335" t="s">
        <v>7559</v>
      </c>
    </row>
    <row r="1141" spans="1:5" ht="18">
      <c r="A1141" s="334">
        <v>42735</v>
      </c>
      <c r="B1141" s="339" t="s">
        <v>8634</v>
      </c>
      <c r="C1141" s="336" t="s">
        <v>7619</v>
      </c>
      <c r="D1141" s="346">
        <v>1364.78</v>
      </c>
      <c r="E1141" s="335" t="s">
        <v>7559</v>
      </c>
    </row>
    <row r="1142" spans="1:5" ht="18">
      <c r="A1142" s="334">
        <v>42736</v>
      </c>
      <c r="B1142" s="339" t="s">
        <v>8635</v>
      </c>
      <c r="C1142" s="336" t="s">
        <v>7619</v>
      </c>
      <c r="D1142" s="346">
        <v>1633.82</v>
      </c>
      <c r="E1142" s="335" t="s">
        <v>7559</v>
      </c>
    </row>
    <row r="1143" spans="1:5" ht="18">
      <c r="A1143" s="334">
        <v>42737</v>
      </c>
      <c r="B1143" s="339" t="s">
        <v>8636</v>
      </c>
      <c r="C1143" s="336" t="s">
        <v>7619</v>
      </c>
      <c r="D1143" s="346">
        <v>1633.82</v>
      </c>
      <c r="E1143" s="335" t="s">
        <v>7559</v>
      </c>
    </row>
    <row r="1144" spans="1:5" ht="18">
      <c r="A1144" s="334">
        <v>42738</v>
      </c>
      <c r="B1144" s="339" t="s">
        <v>8637</v>
      </c>
      <c r="C1144" s="336" t="s">
        <v>7619</v>
      </c>
      <c r="D1144" s="346">
        <v>1900.29</v>
      </c>
      <c r="E1144" s="335" t="s">
        <v>7559</v>
      </c>
    </row>
    <row r="1145" spans="1:5" ht="18">
      <c r="A1145" s="334">
        <v>42739</v>
      </c>
      <c r="B1145" s="339" t="s">
        <v>8638</v>
      </c>
      <c r="C1145" s="336" t="s">
        <v>7619</v>
      </c>
      <c r="D1145" s="346">
        <v>2134.06</v>
      </c>
      <c r="E1145" s="335" t="s">
        <v>7559</v>
      </c>
    </row>
    <row r="1146" spans="1:5" ht="18">
      <c r="A1146" s="334">
        <v>42740</v>
      </c>
      <c r="B1146" s="339" t="s">
        <v>8639</v>
      </c>
      <c r="C1146" s="336" t="s">
        <v>7619</v>
      </c>
      <c r="D1146" s="346">
        <v>2359.71</v>
      </c>
      <c r="E1146" s="335" t="s">
        <v>7559</v>
      </c>
    </row>
    <row r="1147" spans="1:5" ht="18">
      <c r="A1147" s="334">
        <v>42741</v>
      </c>
      <c r="B1147" s="339" t="s">
        <v>8640</v>
      </c>
      <c r="C1147" s="336" t="s">
        <v>7619</v>
      </c>
      <c r="D1147" s="346">
        <v>2286.71</v>
      </c>
      <c r="E1147" s="335" t="s">
        <v>7559</v>
      </c>
    </row>
    <row r="1148" spans="1:5" ht="18">
      <c r="A1148" s="334">
        <v>42742</v>
      </c>
      <c r="B1148" s="339" t="s">
        <v>8641</v>
      </c>
      <c r="C1148" s="336" t="s">
        <v>7619</v>
      </c>
      <c r="D1148" s="346">
        <v>2769.77</v>
      </c>
      <c r="E1148" s="335" t="s">
        <v>7559</v>
      </c>
    </row>
    <row r="1149" spans="1:5" ht="18">
      <c r="A1149" s="334">
        <v>42743</v>
      </c>
      <c r="B1149" s="339" t="s">
        <v>8642</v>
      </c>
      <c r="C1149" s="336" t="s">
        <v>7619</v>
      </c>
      <c r="D1149" s="346">
        <v>3009.87</v>
      </c>
      <c r="E1149" s="335" t="s">
        <v>7559</v>
      </c>
    </row>
    <row r="1150" spans="1:5" ht="18">
      <c r="A1150" s="334">
        <v>42744</v>
      </c>
      <c r="B1150" s="339" t="s">
        <v>8643</v>
      </c>
      <c r="C1150" s="336" t="s">
        <v>7619</v>
      </c>
      <c r="D1150" s="346">
        <v>3009.87</v>
      </c>
      <c r="E1150" s="335" t="s">
        <v>7559</v>
      </c>
    </row>
    <row r="1151" spans="1:5" ht="18">
      <c r="A1151" s="334">
        <v>42745</v>
      </c>
      <c r="B1151" s="339" t="s">
        <v>8644</v>
      </c>
      <c r="C1151" s="336" t="s">
        <v>7619</v>
      </c>
      <c r="D1151" s="346">
        <v>3126.28</v>
      </c>
      <c r="E1151" s="335" t="s">
        <v>7559</v>
      </c>
    </row>
    <row r="1152" spans="1:5" ht="18">
      <c r="A1152" s="334">
        <v>42746</v>
      </c>
      <c r="B1152" s="339" t="s">
        <v>8645</v>
      </c>
      <c r="C1152" s="336" t="s">
        <v>7619</v>
      </c>
      <c r="D1152" s="346">
        <v>3126.28</v>
      </c>
      <c r="E1152" s="335" t="s">
        <v>7559</v>
      </c>
    </row>
    <row r="1153" spans="1:5" ht="18">
      <c r="A1153" s="334">
        <v>42747</v>
      </c>
      <c r="B1153" s="339" t="s">
        <v>8646</v>
      </c>
      <c r="C1153" s="336" t="s">
        <v>7619</v>
      </c>
      <c r="D1153" s="346">
        <v>3757.93</v>
      </c>
      <c r="E1153" s="335" t="s">
        <v>7559</v>
      </c>
    </row>
    <row r="1154" spans="1:5" ht="18">
      <c r="A1154" s="334">
        <v>42748</v>
      </c>
      <c r="B1154" s="339" t="s">
        <v>8647</v>
      </c>
      <c r="C1154" s="336" t="s">
        <v>7619</v>
      </c>
      <c r="D1154" s="337">
        <v>134.86000000000001</v>
      </c>
      <c r="E1154" s="335" t="s">
        <v>7559</v>
      </c>
    </row>
    <row r="1155" spans="1:5" ht="18">
      <c r="A1155" s="334">
        <v>42749</v>
      </c>
      <c r="B1155" s="339" t="s">
        <v>8648</v>
      </c>
      <c r="C1155" s="336" t="s">
        <v>7619</v>
      </c>
      <c r="D1155" s="337">
        <v>144.44</v>
      </c>
      <c r="E1155" s="335" t="s">
        <v>7559</v>
      </c>
    </row>
    <row r="1156" spans="1:5" ht="18">
      <c r="A1156" s="334">
        <v>42750</v>
      </c>
      <c r="B1156" s="339" t="s">
        <v>8649</v>
      </c>
      <c r="C1156" s="336" t="s">
        <v>7619</v>
      </c>
      <c r="D1156" s="337">
        <v>174.43</v>
      </c>
      <c r="E1156" s="335" t="s">
        <v>7559</v>
      </c>
    </row>
    <row r="1157" spans="1:5" ht="18">
      <c r="A1157" s="334">
        <v>42751</v>
      </c>
      <c r="B1157" s="339" t="s">
        <v>8650</v>
      </c>
      <c r="C1157" s="336" t="s">
        <v>7619</v>
      </c>
      <c r="D1157" s="337">
        <v>186.32</v>
      </c>
      <c r="E1157" s="335" t="s">
        <v>7559</v>
      </c>
    </row>
    <row r="1158" spans="1:5" ht="18">
      <c r="A1158" s="334">
        <v>42752</v>
      </c>
      <c r="B1158" s="339" t="s">
        <v>8651</v>
      </c>
      <c r="C1158" s="336" t="s">
        <v>7619</v>
      </c>
      <c r="D1158" s="337">
        <v>244.79</v>
      </c>
      <c r="E1158" s="335" t="s">
        <v>7559</v>
      </c>
    </row>
    <row r="1159" spans="1:5" ht="18">
      <c r="A1159" s="334">
        <v>42753</v>
      </c>
      <c r="B1159" s="339" t="s">
        <v>8652</v>
      </c>
      <c r="C1159" s="336" t="s">
        <v>7619</v>
      </c>
      <c r="D1159" s="337">
        <v>246.18</v>
      </c>
      <c r="E1159" s="335" t="s">
        <v>7559</v>
      </c>
    </row>
    <row r="1160" spans="1:5" ht="18">
      <c r="A1160" s="334">
        <v>42754</v>
      </c>
      <c r="B1160" s="339" t="s">
        <v>8653</v>
      </c>
      <c r="C1160" s="336" t="s">
        <v>7619</v>
      </c>
      <c r="D1160" s="337">
        <v>388.24</v>
      </c>
      <c r="E1160" s="335" t="s">
        <v>7559</v>
      </c>
    </row>
    <row r="1161" spans="1:5" ht="18">
      <c r="A1161" s="334">
        <v>42755</v>
      </c>
      <c r="B1161" s="339" t="s">
        <v>8654</v>
      </c>
      <c r="C1161" s="336" t="s">
        <v>7619</v>
      </c>
      <c r="D1161" s="337">
        <v>399.6</v>
      </c>
      <c r="E1161" s="335" t="s">
        <v>7559</v>
      </c>
    </row>
    <row r="1162" spans="1:5" ht="18">
      <c r="A1162" s="334">
        <v>42756</v>
      </c>
      <c r="B1162" s="339" t="s">
        <v>8655</v>
      </c>
      <c r="C1162" s="336" t="s">
        <v>7619</v>
      </c>
      <c r="D1162" s="337">
        <v>228.8</v>
      </c>
      <c r="E1162" s="335" t="s">
        <v>7559</v>
      </c>
    </row>
    <row r="1163" spans="1:5" ht="18">
      <c r="A1163" s="334">
        <v>42757</v>
      </c>
      <c r="B1163" s="339" t="s">
        <v>8656</v>
      </c>
      <c r="C1163" s="336" t="s">
        <v>7619</v>
      </c>
      <c r="D1163" s="337">
        <v>286.13</v>
      </c>
      <c r="E1163" s="335" t="s">
        <v>7559</v>
      </c>
    </row>
    <row r="1164" spans="1:5" ht="18">
      <c r="A1164" s="334">
        <v>42759</v>
      </c>
      <c r="B1164" s="339" t="s">
        <v>8657</v>
      </c>
      <c r="C1164" s="336" t="s">
        <v>7619</v>
      </c>
      <c r="D1164" s="337">
        <v>296.26</v>
      </c>
      <c r="E1164" s="335" t="s">
        <v>7559</v>
      </c>
    </row>
    <row r="1165" spans="1:5" ht="18">
      <c r="A1165" s="334">
        <v>42760</v>
      </c>
      <c r="B1165" s="339" t="s">
        <v>8658</v>
      </c>
      <c r="C1165" s="336" t="s">
        <v>7619</v>
      </c>
      <c r="D1165" s="337">
        <v>441.09</v>
      </c>
      <c r="E1165" s="335" t="s">
        <v>7559</v>
      </c>
    </row>
    <row r="1166" spans="1:5" ht="18">
      <c r="A1166" s="334">
        <v>42761</v>
      </c>
      <c r="B1166" s="339" t="s">
        <v>8659</v>
      </c>
      <c r="C1166" s="336" t="s">
        <v>7619</v>
      </c>
      <c r="D1166" s="337">
        <v>441.09</v>
      </c>
      <c r="E1166" s="335" t="s">
        <v>7559</v>
      </c>
    </row>
    <row r="1167" spans="1:5" ht="18">
      <c r="A1167" s="334">
        <v>42762</v>
      </c>
      <c r="B1167" s="339" t="s">
        <v>8660</v>
      </c>
      <c r="C1167" s="336" t="s">
        <v>7619</v>
      </c>
      <c r="D1167" s="337">
        <v>446.13</v>
      </c>
      <c r="E1167" s="335" t="s">
        <v>7559</v>
      </c>
    </row>
    <row r="1168" spans="1:5" ht="18">
      <c r="A1168" s="334">
        <v>42763</v>
      </c>
      <c r="B1168" s="339" t="s">
        <v>8661</v>
      </c>
      <c r="C1168" s="336" t="s">
        <v>7619</v>
      </c>
      <c r="D1168" s="337">
        <v>446.13</v>
      </c>
      <c r="E1168" s="335" t="s">
        <v>7559</v>
      </c>
    </row>
    <row r="1169" spans="1:5" ht="18">
      <c r="A1169" s="334">
        <v>42764</v>
      </c>
      <c r="B1169" s="339" t="s">
        <v>8662</v>
      </c>
      <c r="C1169" s="336" t="s">
        <v>7619</v>
      </c>
      <c r="D1169" s="337">
        <v>862.29</v>
      </c>
      <c r="E1169" s="335" t="s">
        <v>7559</v>
      </c>
    </row>
    <row r="1170" spans="1:5" ht="18">
      <c r="A1170" s="334">
        <v>42765</v>
      </c>
      <c r="B1170" s="339" t="s">
        <v>8663</v>
      </c>
      <c r="C1170" s="336" t="s">
        <v>7619</v>
      </c>
      <c r="D1170" s="337">
        <v>862.29</v>
      </c>
      <c r="E1170" s="335" t="s">
        <v>7559</v>
      </c>
    </row>
    <row r="1171" spans="1:5" ht="18">
      <c r="A1171" s="334">
        <v>42766</v>
      </c>
      <c r="B1171" s="339" t="s">
        <v>8664</v>
      </c>
      <c r="C1171" s="336" t="s">
        <v>7619</v>
      </c>
      <c r="D1171" s="337">
        <v>874.49</v>
      </c>
      <c r="E1171" s="335" t="s">
        <v>7559</v>
      </c>
    </row>
    <row r="1172" spans="1:5" ht="18">
      <c r="A1172" s="334">
        <v>42767</v>
      </c>
      <c r="B1172" s="339" t="s">
        <v>8665</v>
      </c>
      <c r="C1172" s="336" t="s">
        <v>7619</v>
      </c>
      <c r="D1172" s="337">
        <v>874.49</v>
      </c>
      <c r="E1172" s="335" t="s">
        <v>7559</v>
      </c>
    </row>
    <row r="1173" spans="1:5" ht="18">
      <c r="A1173" s="334">
        <v>42768</v>
      </c>
      <c r="B1173" s="339" t="s">
        <v>8666</v>
      </c>
      <c r="C1173" s="336" t="s">
        <v>7619</v>
      </c>
      <c r="D1173" s="346">
        <v>1141.27</v>
      </c>
      <c r="E1173" s="335" t="s">
        <v>7559</v>
      </c>
    </row>
    <row r="1174" spans="1:5" ht="18">
      <c r="A1174" s="334">
        <v>42769</v>
      </c>
      <c r="B1174" s="339" t="s">
        <v>8667</v>
      </c>
      <c r="C1174" s="336" t="s">
        <v>7619</v>
      </c>
      <c r="D1174" s="346">
        <v>1141.27</v>
      </c>
      <c r="E1174" s="335" t="s">
        <v>7559</v>
      </c>
    </row>
    <row r="1175" spans="1:5" ht="18">
      <c r="A1175" s="334">
        <v>42770</v>
      </c>
      <c r="B1175" s="339" t="s">
        <v>8668</v>
      </c>
      <c r="C1175" s="336" t="s">
        <v>7619</v>
      </c>
      <c r="D1175" s="346">
        <v>1229.53</v>
      </c>
      <c r="E1175" s="335" t="s">
        <v>7559</v>
      </c>
    </row>
    <row r="1176" spans="1:5" ht="18">
      <c r="A1176" s="334">
        <v>42771</v>
      </c>
      <c r="B1176" s="339" t="s">
        <v>8669</v>
      </c>
      <c r="C1176" s="336" t="s">
        <v>7619</v>
      </c>
      <c r="D1176" s="346">
        <v>1229.53</v>
      </c>
      <c r="E1176" s="335" t="s">
        <v>7559</v>
      </c>
    </row>
    <row r="1177" spans="1:5" ht="18">
      <c r="A1177" s="334">
        <v>42772</v>
      </c>
      <c r="B1177" s="339" t="s">
        <v>8670</v>
      </c>
      <c r="C1177" s="336" t="s">
        <v>7619</v>
      </c>
      <c r="D1177" s="346">
        <v>1607.72</v>
      </c>
      <c r="E1177" s="335" t="s">
        <v>7559</v>
      </c>
    </row>
    <row r="1178" spans="1:5" ht="18">
      <c r="A1178" s="334">
        <v>42773</v>
      </c>
      <c r="B1178" s="339" t="s">
        <v>8671</v>
      </c>
      <c r="C1178" s="336" t="s">
        <v>7619</v>
      </c>
      <c r="D1178" s="346">
        <v>1607.72</v>
      </c>
      <c r="E1178" s="335" t="s">
        <v>7559</v>
      </c>
    </row>
    <row r="1179" spans="1:5" ht="18">
      <c r="A1179" s="334">
        <v>42774</v>
      </c>
      <c r="B1179" s="339" t="s">
        <v>8672</v>
      </c>
      <c r="C1179" s="336" t="s">
        <v>7619</v>
      </c>
      <c r="D1179" s="346">
        <v>1720.54</v>
      </c>
      <c r="E1179" s="335" t="s">
        <v>7559</v>
      </c>
    </row>
    <row r="1180" spans="1:5" ht="18">
      <c r="A1180" s="334">
        <v>42775</v>
      </c>
      <c r="B1180" s="339" t="s">
        <v>8673</v>
      </c>
      <c r="C1180" s="336" t="s">
        <v>7619</v>
      </c>
      <c r="D1180" s="346">
        <v>1684.04</v>
      </c>
      <c r="E1180" s="335" t="s">
        <v>7559</v>
      </c>
    </row>
    <row r="1181" spans="1:5" ht="18">
      <c r="A1181" s="334">
        <v>42776</v>
      </c>
      <c r="B1181" s="339" t="s">
        <v>8674</v>
      </c>
      <c r="C1181" s="336" t="s">
        <v>7619</v>
      </c>
      <c r="D1181" s="337">
        <v>291.56</v>
      </c>
      <c r="E1181" s="335" t="s">
        <v>7559</v>
      </c>
    </row>
    <row r="1182" spans="1:5" ht="18">
      <c r="A1182" s="334">
        <v>42777</v>
      </c>
      <c r="B1182" s="339" t="s">
        <v>8675</v>
      </c>
      <c r="C1182" s="336" t="s">
        <v>7619</v>
      </c>
      <c r="D1182" s="337">
        <v>291.56</v>
      </c>
      <c r="E1182" s="335" t="s">
        <v>7559</v>
      </c>
    </row>
    <row r="1183" spans="1:5" ht="18">
      <c r="A1183" s="334">
        <v>42778</v>
      </c>
      <c r="B1183" s="339" t="s">
        <v>8676</v>
      </c>
      <c r="C1183" s="336" t="s">
        <v>7619</v>
      </c>
      <c r="D1183" s="337">
        <v>296.60000000000002</v>
      </c>
      <c r="E1183" s="335" t="s">
        <v>7559</v>
      </c>
    </row>
    <row r="1184" spans="1:5" ht="18">
      <c r="A1184" s="334">
        <v>42779</v>
      </c>
      <c r="B1184" s="339" t="s">
        <v>8677</v>
      </c>
      <c r="C1184" s="336" t="s">
        <v>7619</v>
      </c>
      <c r="D1184" s="337">
        <v>296.60000000000002</v>
      </c>
      <c r="E1184" s="335" t="s">
        <v>7559</v>
      </c>
    </row>
    <row r="1185" spans="1:5" ht="18">
      <c r="A1185" s="334">
        <v>42780</v>
      </c>
      <c r="B1185" s="339" t="s">
        <v>8678</v>
      </c>
      <c r="C1185" s="336" t="s">
        <v>7619</v>
      </c>
      <c r="D1185" s="337">
        <v>650.1</v>
      </c>
      <c r="E1185" s="335" t="s">
        <v>7559</v>
      </c>
    </row>
    <row r="1186" spans="1:5" ht="18">
      <c r="A1186" s="334">
        <v>42781</v>
      </c>
      <c r="B1186" s="339" t="s">
        <v>8679</v>
      </c>
      <c r="C1186" s="336" t="s">
        <v>7619</v>
      </c>
      <c r="D1186" s="337">
        <v>650.1</v>
      </c>
      <c r="E1186" s="335" t="s">
        <v>7559</v>
      </c>
    </row>
    <row r="1187" spans="1:5" ht="18">
      <c r="A1187" s="334">
        <v>42782</v>
      </c>
      <c r="B1187" s="339" t="s">
        <v>8680</v>
      </c>
      <c r="C1187" s="336" t="s">
        <v>7619</v>
      </c>
      <c r="D1187" s="337">
        <v>662.31</v>
      </c>
      <c r="E1187" s="335" t="s">
        <v>7559</v>
      </c>
    </row>
    <row r="1188" spans="1:5" ht="18">
      <c r="A1188" s="334">
        <v>42783</v>
      </c>
      <c r="B1188" s="339" t="s">
        <v>8681</v>
      </c>
      <c r="C1188" s="336" t="s">
        <v>7619</v>
      </c>
      <c r="D1188" s="337">
        <v>662.31</v>
      </c>
      <c r="E1188" s="335" t="s">
        <v>7559</v>
      </c>
    </row>
    <row r="1189" spans="1:5" ht="18">
      <c r="A1189" s="334">
        <v>42784</v>
      </c>
      <c r="B1189" s="339" t="s">
        <v>8682</v>
      </c>
      <c r="C1189" s="336" t="s">
        <v>7619</v>
      </c>
      <c r="D1189" s="337">
        <v>796.65</v>
      </c>
      <c r="E1189" s="335" t="s">
        <v>7559</v>
      </c>
    </row>
    <row r="1190" spans="1:5" ht="18">
      <c r="A1190" s="334">
        <v>42785</v>
      </c>
      <c r="B1190" s="339" t="s">
        <v>8683</v>
      </c>
      <c r="C1190" s="336" t="s">
        <v>7619</v>
      </c>
      <c r="D1190" s="337">
        <v>796.65</v>
      </c>
      <c r="E1190" s="335" t="s">
        <v>7559</v>
      </c>
    </row>
    <row r="1191" spans="1:5" ht="18">
      <c r="A1191" s="334">
        <v>42786</v>
      </c>
      <c r="B1191" s="339" t="s">
        <v>8684</v>
      </c>
      <c r="C1191" s="336" t="s">
        <v>7619</v>
      </c>
      <c r="D1191" s="337">
        <v>884.91</v>
      </c>
      <c r="E1191" s="335" t="s">
        <v>7559</v>
      </c>
    </row>
    <row r="1192" spans="1:5" ht="18">
      <c r="A1192" s="334">
        <v>42787</v>
      </c>
      <c r="B1192" s="339" t="s">
        <v>8685</v>
      </c>
      <c r="C1192" s="336" t="s">
        <v>7619</v>
      </c>
      <c r="D1192" s="337">
        <v>884.91</v>
      </c>
      <c r="E1192" s="335" t="s">
        <v>7559</v>
      </c>
    </row>
    <row r="1193" spans="1:5" ht="18">
      <c r="A1193" s="334">
        <v>42788</v>
      </c>
      <c r="B1193" s="339" t="s">
        <v>8686</v>
      </c>
      <c r="C1193" s="336" t="s">
        <v>7619</v>
      </c>
      <c r="D1193" s="346">
        <v>1018.15</v>
      </c>
      <c r="E1193" s="335" t="s">
        <v>7559</v>
      </c>
    </row>
    <row r="1194" spans="1:5" ht="18">
      <c r="A1194" s="334">
        <v>42789</v>
      </c>
      <c r="B1194" s="339" t="s">
        <v>8687</v>
      </c>
      <c r="C1194" s="336" t="s">
        <v>7619</v>
      </c>
      <c r="D1194" s="346">
        <v>1140.03</v>
      </c>
      <c r="E1194" s="335" t="s">
        <v>7559</v>
      </c>
    </row>
    <row r="1195" spans="1:5" ht="18">
      <c r="A1195" s="334">
        <v>42790</v>
      </c>
      <c r="B1195" s="339" t="s">
        <v>8688</v>
      </c>
      <c r="C1195" s="336" t="s">
        <v>7619</v>
      </c>
      <c r="D1195" s="346">
        <v>1140.03</v>
      </c>
      <c r="E1195" s="335" t="s">
        <v>7559</v>
      </c>
    </row>
    <row r="1196" spans="1:5" ht="18">
      <c r="A1196" s="334">
        <v>42791</v>
      </c>
      <c r="B1196" s="339" t="s">
        <v>8689</v>
      </c>
      <c r="C1196" s="336" t="s">
        <v>7619</v>
      </c>
      <c r="D1196" s="346">
        <v>1252.8499999999999</v>
      </c>
      <c r="E1196" s="335" t="s">
        <v>7559</v>
      </c>
    </row>
    <row r="1197" spans="1:5" ht="18">
      <c r="A1197" s="334">
        <v>42792</v>
      </c>
      <c r="B1197" s="339" t="s">
        <v>8690</v>
      </c>
      <c r="C1197" s="336" t="s">
        <v>7619</v>
      </c>
      <c r="D1197" s="346">
        <v>1216.3499999999999</v>
      </c>
      <c r="E1197" s="335" t="s">
        <v>7559</v>
      </c>
    </row>
    <row r="1198" spans="1:5" ht="18">
      <c r="A1198" s="334">
        <v>42793</v>
      </c>
      <c r="B1198" s="339" t="s">
        <v>8691</v>
      </c>
      <c r="C1198" s="336" t="s">
        <v>7619</v>
      </c>
      <c r="D1198" s="346">
        <v>1457.88</v>
      </c>
      <c r="E1198" s="335" t="s">
        <v>7559</v>
      </c>
    </row>
    <row r="1199" spans="1:5" ht="18">
      <c r="A1199" s="334">
        <v>42794</v>
      </c>
      <c r="B1199" s="339" t="s">
        <v>8692</v>
      </c>
      <c r="C1199" s="336" t="s">
        <v>7619</v>
      </c>
      <c r="D1199" s="346">
        <v>1572.93</v>
      </c>
      <c r="E1199" s="335" t="s">
        <v>7559</v>
      </c>
    </row>
    <row r="1200" spans="1:5" ht="18">
      <c r="A1200" s="334">
        <v>42758</v>
      </c>
      <c r="B1200" s="339" t="s">
        <v>8693</v>
      </c>
      <c r="C1200" s="336" t="s">
        <v>7619</v>
      </c>
      <c r="D1200" s="346">
        <v>1572.93</v>
      </c>
      <c r="E1200" s="335" t="s">
        <v>7559</v>
      </c>
    </row>
    <row r="1201" spans="1:5" ht="18">
      <c r="A1201" s="334">
        <v>42795</v>
      </c>
      <c r="B1201" s="339" t="s">
        <v>8694</v>
      </c>
      <c r="C1201" s="336" t="s">
        <v>7619</v>
      </c>
      <c r="D1201" s="346">
        <v>1631.14</v>
      </c>
      <c r="E1201" s="335" t="s">
        <v>7559</v>
      </c>
    </row>
    <row r="1202" spans="1:5" ht="18">
      <c r="A1202" s="334">
        <v>42796</v>
      </c>
      <c r="B1202" s="339" t="s">
        <v>8695</v>
      </c>
      <c r="C1202" s="336" t="s">
        <v>7619</v>
      </c>
      <c r="D1202" s="346">
        <v>1631.14</v>
      </c>
      <c r="E1202" s="335" t="s">
        <v>7559</v>
      </c>
    </row>
    <row r="1203" spans="1:5" ht="18">
      <c r="A1203" s="334">
        <v>42797</v>
      </c>
      <c r="B1203" s="339" t="s">
        <v>8696</v>
      </c>
      <c r="C1203" s="336" t="s">
        <v>7619</v>
      </c>
      <c r="D1203" s="346">
        <v>1946.96</v>
      </c>
      <c r="E1203" s="335" t="s">
        <v>7559</v>
      </c>
    </row>
    <row r="1204" spans="1:5" ht="18">
      <c r="A1204" s="334">
        <v>42798</v>
      </c>
      <c r="B1204" s="339" t="s">
        <v>8697</v>
      </c>
      <c r="C1204" s="336" t="s">
        <v>7619</v>
      </c>
      <c r="D1204" s="337">
        <v>869.73</v>
      </c>
      <c r="E1204" s="335" t="s">
        <v>7559</v>
      </c>
    </row>
    <row r="1205" spans="1:5" ht="18">
      <c r="A1205" s="334">
        <v>42799</v>
      </c>
      <c r="B1205" s="339" t="s">
        <v>8698</v>
      </c>
      <c r="C1205" s="336" t="s">
        <v>7619</v>
      </c>
      <c r="D1205" s="337">
        <v>869.73</v>
      </c>
      <c r="E1205" s="335" t="s">
        <v>7559</v>
      </c>
    </row>
    <row r="1206" spans="1:5" ht="18">
      <c r="A1206" s="334">
        <v>42800</v>
      </c>
      <c r="B1206" s="339" t="s">
        <v>8699</v>
      </c>
      <c r="C1206" s="336" t="s">
        <v>7619</v>
      </c>
      <c r="D1206" s="337">
        <v>884.87</v>
      </c>
      <c r="E1206" s="335" t="s">
        <v>7559</v>
      </c>
    </row>
    <row r="1207" spans="1:5" ht="18">
      <c r="A1207" s="334">
        <v>42801</v>
      </c>
      <c r="B1207" s="339" t="s">
        <v>8700</v>
      </c>
      <c r="C1207" s="336" t="s">
        <v>7619</v>
      </c>
      <c r="D1207" s="337">
        <v>884.87</v>
      </c>
      <c r="E1207" s="335" t="s">
        <v>7559</v>
      </c>
    </row>
    <row r="1208" spans="1:5" ht="18">
      <c r="A1208" s="334">
        <v>42802</v>
      </c>
      <c r="B1208" s="339" t="s">
        <v>8701</v>
      </c>
      <c r="C1208" s="336" t="s">
        <v>7619</v>
      </c>
      <c r="D1208" s="346">
        <v>1678.36</v>
      </c>
      <c r="E1208" s="335" t="s">
        <v>7559</v>
      </c>
    </row>
    <row r="1209" spans="1:5" ht="18">
      <c r="A1209" s="334">
        <v>42803</v>
      </c>
      <c r="B1209" s="339" t="s">
        <v>8702</v>
      </c>
      <c r="C1209" s="336" t="s">
        <v>7619</v>
      </c>
      <c r="D1209" s="346">
        <v>1678.36</v>
      </c>
      <c r="E1209" s="335" t="s">
        <v>7559</v>
      </c>
    </row>
    <row r="1210" spans="1:5" ht="18">
      <c r="A1210" s="334">
        <v>42804</v>
      </c>
      <c r="B1210" s="339" t="s">
        <v>8703</v>
      </c>
      <c r="C1210" s="336" t="s">
        <v>7619</v>
      </c>
      <c r="D1210" s="346">
        <v>1714.98</v>
      </c>
      <c r="E1210" s="335" t="s">
        <v>7559</v>
      </c>
    </row>
    <row r="1211" spans="1:5" ht="18">
      <c r="A1211" s="334">
        <v>42805</v>
      </c>
      <c r="B1211" s="339" t="s">
        <v>8704</v>
      </c>
      <c r="C1211" s="336" t="s">
        <v>7619</v>
      </c>
      <c r="D1211" s="346">
        <v>1714.98</v>
      </c>
      <c r="E1211" s="335" t="s">
        <v>7559</v>
      </c>
    </row>
    <row r="1212" spans="1:5" ht="18">
      <c r="A1212" s="334">
        <v>42806</v>
      </c>
      <c r="B1212" s="339" t="s">
        <v>8705</v>
      </c>
      <c r="C1212" s="336" t="s">
        <v>7619</v>
      </c>
      <c r="D1212" s="346">
        <v>2117.9899999999998</v>
      </c>
      <c r="E1212" s="335" t="s">
        <v>7559</v>
      </c>
    </row>
    <row r="1213" spans="1:5" ht="18">
      <c r="A1213" s="334">
        <v>42807</v>
      </c>
      <c r="B1213" s="339" t="s">
        <v>8706</v>
      </c>
      <c r="C1213" s="336" t="s">
        <v>7619</v>
      </c>
      <c r="D1213" s="346">
        <v>2117.9899999999998</v>
      </c>
      <c r="E1213" s="335" t="s">
        <v>7559</v>
      </c>
    </row>
    <row r="1214" spans="1:5" ht="18">
      <c r="A1214" s="334">
        <v>42808</v>
      </c>
      <c r="B1214" s="339" t="s">
        <v>8707</v>
      </c>
      <c r="C1214" s="336" t="s">
        <v>7619</v>
      </c>
      <c r="D1214" s="346">
        <v>2382.77</v>
      </c>
      <c r="E1214" s="335" t="s">
        <v>7559</v>
      </c>
    </row>
    <row r="1215" spans="1:5" ht="18">
      <c r="A1215" s="334">
        <v>42809</v>
      </c>
      <c r="B1215" s="339" t="s">
        <v>8708</v>
      </c>
      <c r="C1215" s="336" t="s">
        <v>7619</v>
      </c>
      <c r="D1215" s="346">
        <v>2382.77</v>
      </c>
      <c r="E1215" s="335" t="s">
        <v>7559</v>
      </c>
    </row>
    <row r="1216" spans="1:5" ht="18">
      <c r="A1216" s="334">
        <v>42810</v>
      </c>
      <c r="B1216" s="339" t="s">
        <v>8709</v>
      </c>
      <c r="C1216" s="336" t="s">
        <v>7619</v>
      </c>
      <c r="D1216" s="346">
        <v>2782.48</v>
      </c>
      <c r="E1216" s="335" t="s">
        <v>7559</v>
      </c>
    </row>
    <row r="1217" spans="1:5" ht="18">
      <c r="A1217" s="334">
        <v>42811</v>
      </c>
      <c r="B1217" s="339" t="s">
        <v>8710</v>
      </c>
      <c r="C1217" s="336" t="s">
        <v>7619</v>
      </c>
      <c r="D1217" s="346">
        <v>3148.11</v>
      </c>
      <c r="E1217" s="335" t="s">
        <v>7559</v>
      </c>
    </row>
    <row r="1218" spans="1:5" ht="18">
      <c r="A1218" s="334">
        <v>42812</v>
      </c>
      <c r="B1218" s="339" t="s">
        <v>8711</v>
      </c>
      <c r="C1218" s="336" t="s">
        <v>7619</v>
      </c>
      <c r="D1218" s="346">
        <v>3148.11</v>
      </c>
      <c r="E1218" s="335" t="s">
        <v>7559</v>
      </c>
    </row>
    <row r="1219" spans="1:5" ht="18">
      <c r="A1219" s="334">
        <v>42813</v>
      </c>
      <c r="B1219" s="339" t="s">
        <v>8712</v>
      </c>
      <c r="C1219" s="336" t="s">
        <v>7619</v>
      </c>
      <c r="D1219" s="346">
        <v>3486.58</v>
      </c>
      <c r="E1219" s="335" t="s">
        <v>7559</v>
      </c>
    </row>
    <row r="1220" spans="1:5" ht="18">
      <c r="A1220" s="334">
        <v>42814</v>
      </c>
      <c r="B1220" s="339" t="s">
        <v>8713</v>
      </c>
      <c r="C1220" s="336" t="s">
        <v>7619</v>
      </c>
      <c r="D1220" s="346">
        <v>3377.08</v>
      </c>
      <c r="E1220" s="335" t="s">
        <v>7559</v>
      </c>
    </row>
    <row r="1221" spans="1:5" ht="18">
      <c r="A1221" s="334">
        <v>42815</v>
      </c>
      <c r="B1221" s="339" t="s">
        <v>8714</v>
      </c>
      <c r="C1221" s="336" t="s">
        <v>7619</v>
      </c>
      <c r="D1221" s="346">
        <v>4101.68</v>
      </c>
      <c r="E1221" s="335" t="s">
        <v>7559</v>
      </c>
    </row>
    <row r="1222" spans="1:5" ht="18">
      <c r="A1222" s="334">
        <v>42816</v>
      </c>
      <c r="B1222" s="339" t="s">
        <v>8715</v>
      </c>
      <c r="C1222" s="336" t="s">
        <v>7619</v>
      </c>
      <c r="D1222" s="346">
        <v>4446.8</v>
      </c>
      <c r="E1222" s="335" t="s">
        <v>7559</v>
      </c>
    </row>
    <row r="1223" spans="1:5" ht="18">
      <c r="A1223" s="334">
        <v>42817</v>
      </c>
      <c r="B1223" s="339" t="s">
        <v>8716</v>
      </c>
      <c r="C1223" s="336" t="s">
        <v>7619</v>
      </c>
      <c r="D1223" s="346">
        <v>4446.8</v>
      </c>
      <c r="E1223" s="335" t="s">
        <v>7559</v>
      </c>
    </row>
    <row r="1224" spans="1:5" ht="18">
      <c r="A1224" s="334">
        <v>42818</v>
      </c>
      <c r="B1224" s="339" t="s">
        <v>8717</v>
      </c>
      <c r="C1224" s="336" t="s">
        <v>7619</v>
      </c>
      <c r="D1224" s="346">
        <v>4621.42</v>
      </c>
      <c r="E1224" s="335" t="s">
        <v>7559</v>
      </c>
    </row>
    <row r="1225" spans="1:5" ht="18">
      <c r="A1225" s="334">
        <v>42819</v>
      </c>
      <c r="B1225" s="339" t="s">
        <v>8718</v>
      </c>
      <c r="C1225" s="336" t="s">
        <v>7619</v>
      </c>
      <c r="D1225" s="346">
        <v>4621.42</v>
      </c>
      <c r="E1225" s="335" t="s">
        <v>7559</v>
      </c>
    </row>
    <row r="1226" spans="1:5" ht="18">
      <c r="A1226" s="334">
        <v>42820</v>
      </c>
      <c r="B1226" s="339" t="s">
        <v>8719</v>
      </c>
      <c r="C1226" s="336" t="s">
        <v>7619</v>
      </c>
      <c r="D1226" s="346">
        <v>5568.89</v>
      </c>
      <c r="E1226" s="335" t="s">
        <v>7559</v>
      </c>
    </row>
    <row r="1227" spans="1:5">
      <c r="A1227" s="334">
        <v>41321</v>
      </c>
      <c r="B1227" s="335" t="s">
        <v>8720</v>
      </c>
      <c r="C1227" s="336" t="s">
        <v>7619</v>
      </c>
      <c r="D1227" s="346">
        <v>8262.57</v>
      </c>
      <c r="E1227" s="338"/>
    </row>
    <row r="1228" spans="1:5">
      <c r="A1228" s="334">
        <v>42821</v>
      </c>
      <c r="B1228" s="335" t="s">
        <v>8721</v>
      </c>
      <c r="C1228" s="336" t="s">
        <v>7619</v>
      </c>
      <c r="D1228" s="346">
        <v>6447.28</v>
      </c>
      <c r="E1228" s="338"/>
    </row>
    <row r="1229" spans="1:5">
      <c r="A1229" s="334">
        <v>42822</v>
      </c>
      <c r="B1229" s="335" t="s">
        <v>8722</v>
      </c>
      <c r="C1229" s="336" t="s">
        <v>7619</v>
      </c>
      <c r="D1229" s="346">
        <v>6861.14</v>
      </c>
      <c r="E1229" s="338"/>
    </row>
    <row r="1230" spans="1:5">
      <c r="A1230" s="334">
        <v>42823</v>
      </c>
      <c r="B1230" s="335" t="s">
        <v>8723</v>
      </c>
      <c r="C1230" s="336" t="s">
        <v>7619</v>
      </c>
      <c r="D1230" s="346">
        <v>9905.19</v>
      </c>
      <c r="E1230" s="338"/>
    </row>
    <row r="1231" spans="1:5">
      <c r="A1231" s="334">
        <v>42824</v>
      </c>
      <c r="B1231" s="335" t="s">
        <v>8724</v>
      </c>
      <c r="C1231" s="336" t="s">
        <v>7619</v>
      </c>
      <c r="D1231" s="346">
        <v>9379.94</v>
      </c>
      <c r="E1231" s="338"/>
    </row>
    <row r="1232" spans="1:5">
      <c r="A1232" s="334">
        <v>42825</v>
      </c>
      <c r="B1232" s="335" t="s">
        <v>8725</v>
      </c>
      <c r="C1232" s="336" t="s">
        <v>7619</v>
      </c>
      <c r="D1232" s="346">
        <v>10834.69</v>
      </c>
      <c r="E1232" s="338"/>
    </row>
    <row r="1233" spans="1:5">
      <c r="A1233" s="334">
        <v>40600</v>
      </c>
      <c r="B1233" s="335" t="s">
        <v>8726</v>
      </c>
      <c r="C1233" s="336" t="s">
        <v>7619</v>
      </c>
      <c r="D1233" s="346">
        <v>14469.72</v>
      </c>
      <c r="E1233" s="338"/>
    </row>
    <row r="1234" spans="1:5">
      <c r="A1234" s="334">
        <v>42827</v>
      </c>
      <c r="B1234" s="335" t="s">
        <v>8727</v>
      </c>
      <c r="C1234" s="336" t="s">
        <v>7619</v>
      </c>
      <c r="D1234" s="346">
        <v>15780.26</v>
      </c>
      <c r="E1234" s="338"/>
    </row>
    <row r="1235" spans="1:5">
      <c r="A1235" s="334">
        <v>42826</v>
      </c>
      <c r="B1235" s="335" t="s">
        <v>8728</v>
      </c>
      <c r="C1235" s="336" t="s">
        <v>7619</v>
      </c>
      <c r="D1235" s="346">
        <v>13213.46</v>
      </c>
      <c r="E1235" s="338"/>
    </row>
    <row r="1236" spans="1:5">
      <c r="A1236" s="334">
        <v>42828</v>
      </c>
      <c r="B1236" s="335" t="s">
        <v>8729</v>
      </c>
      <c r="C1236" s="336" t="s">
        <v>7619</v>
      </c>
      <c r="D1236" s="346">
        <v>14191.77</v>
      </c>
      <c r="E1236" s="338"/>
    </row>
    <row r="1237" spans="1:5">
      <c r="A1237" s="334">
        <v>42830</v>
      </c>
      <c r="B1237" s="335" t="s">
        <v>8730</v>
      </c>
      <c r="C1237" s="336" t="s">
        <v>7619</v>
      </c>
      <c r="D1237" s="346">
        <v>14302.12</v>
      </c>
      <c r="E1237" s="338"/>
    </row>
    <row r="1238" spans="1:5">
      <c r="A1238" s="334">
        <v>42829</v>
      </c>
      <c r="B1238" s="335" t="s">
        <v>8731</v>
      </c>
      <c r="C1238" s="336" t="s">
        <v>7619</v>
      </c>
      <c r="D1238" s="346">
        <v>12805.32</v>
      </c>
      <c r="E1238" s="338"/>
    </row>
    <row r="1239" spans="1:5">
      <c r="A1239" s="334">
        <v>42831</v>
      </c>
      <c r="B1239" s="335" t="s">
        <v>8732</v>
      </c>
      <c r="C1239" s="336" t="s">
        <v>7619</v>
      </c>
      <c r="D1239" s="346">
        <v>15264.43</v>
      </c>
      <c r="E1239" s="338"/>
    </row>
    <row r="1240" spans="1:5">
      <c r="A1240" s="334">
        <v>42832</v>
      </c>
      <c r="B1240" s="335" t="s">
        <v>8733</v>
      </c>
      <c r="C1240" s="336" t="s">
        <v>7619</v>
      </c>
      <c r="D1240" s="346">
        <v>16923.150000000001</v>
      </c>
      <c r="E1240" s="338"/>
    </row>
    <row r="1241" spans="1:5">
      <c r="A1241" s="334">
        <v>42834</v>
      </c>
      <c r="B1241" s="335" t="s">
        <v>8734</v>
      </c>
      <c r="C1241" s="336" t="s">
        <v>7619</v>
      </c>
      <c r="D1241" s="346">
        <v>17849.38</v>
      </c>
      <c r="E1241" s="338"/>
    </row>
    <row r="1242" spans="1:5">
      <c r="A1242" s="334">
        <v>42833</v>
      </c>
      <c r="B1242" s="335" t="s">
        <v>8735</v>
      </c>
      <c r="C1242" s="336" t="s">
        <v>7619</v>
      </c>
      <c r="D1242" s="346">
        <v>16705.599999999999</v>
      </c>
      <c r="E1242" s="338"/>
    </row>
    <row r="1243" spans="1:5">
      <c r="A1243" s="334">
        <v>42835</v>
      </c>
      <c r="B1243" s="335" t="s">
        <v>8736</v>
      </c>
      <c r="C1243" s="336" t="s">
        <v>7619</v>
      </c>
      <c r="D1243" s="346">
        <v>3946.05</v>
      </c>
      <c r="E1243" s="338"/>
    </row>
    <row r="1244" spans="1:5">
      <c r="A1244" s="334">
        <v>42836</v>
      </c>
      <c r="B1244" s="335" t="s">
        <v>8737</v>
      </c>
      <c r="C1244" s="336" t="s">
        <v>7619</v>
      </c>
      <c r="D1244" s="346">
        <v>4256.45</v>
      </c>
      <c r="E1244" s="338"/>
    </row>
    <row r="1245" spans="1:5">
      <c r="A1245" s="334">
        <v>42837</v>
      </c>
      <c r="B1245" s="335" t="s">
        <v>8738</v>
      </c>
      <c r="C1245" s="336" t="s">
        <v>7619</v>
      </c>
      <c r="D1245" s="346">
        <v>7091.02</v>
      </c>
      <c r="E1245" s="338"/>
    </row>
    <row r="1246" spans="1:5">
      <c r="A1246" s="334">
        <v>42838</v>
      </c>
      <c r="B1246" s="335" t="s">
        <v>8739</v>
      </c>
      <c r="C1246" s="336" t="s">
        <v>7619</v>
      </c>
      <c r="D1246" s="346">
        <v>5687</v>
      </c>
      <c r="E1246" s="338"/>
    </row>
    <row r="1247" spans="1:5">
      <c r="A1247" s="334">
        <v>42839</v>
      </c>
      <c r="B1247" s="335" t="s">
        <v>8740</v>
      </c>
      <c r="C1247" s="336" t="s">
        <v>7619</v>
      </c>
      <c r="D1247" s="346">
        <v>6366.76</v>
      </c>
      <c r="E1247" s="338"/>
    </row>
    <row r="1248" spans="1:5">
      <c r="A1248" s="334">
        <v>42840</v>
      </c>
      <c r="B1248" s="335" t="s">
        <v>8741</v>
      </c>
      <c r="C1248" s="336" t="s">
        <v>7619</v>
      </c>
      <c r="D1248" s="346">
        <v>8144.13</v>
      </c>
      <c r="E1248" s="338"/>
    </row>
    <row r="1249" spans="1:5">
      <c r="A1249" s="334">
        <v>42841</v>
      </c>
      <c r="B1249" s="335" t="s">
        <v>8742</v>
      </c>
      <c r="C1249" s="336" t="s">
        <v>7619</v>
      </c>
      <c r="D1249" s="346">
        <v>10422.799999999999</v>
      </c>
      <c r="E1249" s="338"/>
    </row>
    <row r="1250" spans="1:5">
      <c r="A1250" s="334">
        <v>40585</v>
      </c>
      <c r="B1250" s="335" t="s">
        <v>8743</v>
      </c>
      <c r="C1250" s="336" t="s">
        <v>7619</v>
      </c>
      <c r="D1250" s="346">
        <v>9136.2800000000007</v>
      </c>
      <c r="E1250" s="338"/>
    </row>
    <row r="1251" spans="1:5">
      <c r="A1251" s="334">
        <v>42843</v>
      </c>
      <c r="B1251" s="335" t="s">
        <v>8744</v>
      </c>
      <c r="C1251" s="336" t="s">
        <v>7619</v>
      </c>
      <c r="D1251" s="346">
        <v>9100.4599999999991</v>
      </c>
      <c r="E1251" s="338"/>
    </row>
    <row r="1252" spans="1:5">
      <c r="A1252" s="334">
        <v>42844</v>
      </c>
      <c r="B1252" s="335" t="s">
        <v>8745</v>
      </c>
      <c r="C1252" s="336" t="s">
        <v>7619</v>
      </c>
      <c r="D1252" s="346">
        <v>10207.219999999999</v>
      </c>
      <c r="E1252" s="338"/>
    </row>
    <row r="1253" spans="1:5">
      <c r="A1253" s="334">
        <v>42845</v>
      </c>
      <c r="B1253" s="335" t="s">
        <v>8746</v>
      </c>
      <c r="C1253" s="336" t="s">
        <v>7619</v>
      </c>
      <c r="D1253" s="346">
        <v>12471.45</v>
      </c>
      <c r="E1253" s="338"/>
    </row>
    <row r="1254" spans="1:5">
      <c r="A1254" s="334">
        <v>41179</v>
      </c>
      <c r="B1254" s="335" t="s">
        <v>8747</v>
      </c>
      <c r="C1254" s="336" t="s">
        <v>7619</v>
      </c>
      <c r="D1254" s="346">
        <v>10270</v>
      </c>
      <c r="E1254" s="338"/>
    </row>
    <row r="1255" spans="1:5">
      <c r="A1255" s="334">
        <v>42842</v>
      </c>
      <c r="B1255" s="335" t="s">
        <v>8748</v>
      </c>
      <c r="C1255" s="336" t="s">
        <v>7619</v>
      </c>
      <c r="D1255" s="346">
        <v>10997.01</v>
      </c>
      <c r="E1255" s="338"/>
    </row>
    <row r="1256" spans="1:5">
      <c r="A1256" s="334">
        <v>42848</v>
      </c>
      <c r="B1256" s="335" t="s">
        <v>8749</v>
      </c>
      <c r="C1256" s="336" t="s">
        <v>7619</v>
      </c>
      <c r="D1256" s="346">
        <v>12726.84</v>
      </c>
      <c r="E1256" s="338"/>
    </row>
    <row r="1257" spans="1:5">
      <c r="A1257" s="334">
        <v>42849</v>
      </c>
      <c r="B1257" s="335" t="s">
        <v>8750</v>
      </c>
      <c r="C1257" s="336" t="s">
        <v>7619</v>
      </c>
      <c r="D1257" s="346">
        <v>9012.2000000000007</v>
      </c>
      <c r="E1257" s="338"/>
    </row>
    <row r="1258" spans="1:5">
      <c r="A1258" s="334">
        <v>42850</v>
      </c>
      <c r="B1258" s="335" t="s">
        <v>8751</v>
      </c>
      <c r="C1258" s="336" t="s">
        <v>7619</v>
      </c>
      <c r="D1258" s="346">
        <v>9777.84</v>
      </c>
      <c r="E1258" s="338"/>
    </row>
    <row r="1259" spans="1:5">
      <c r="A1259" s="334">
        <v>42851</v>
      </c>
      <c r="B1259" s="335" t="s">
        <v>8752</v>
      </c>
      <c r="C1259" s="336" t="s">
        <v>7619</v>
      </c>
      <c r="D1259" s="346">
        <v>13416.5</v>
      </c>
      <c r="E1259" s="338"/>
    </row>
    <row r="1260" spans="1:5">
      <c r="A1260" s="334">
        <v>42852</v>
      </c>
      <c r="B1260" s="335" t="s">
        <v>8753</v>
      </c>
      <c r="C1260" s="336" t="s">
        <v>7619</v>
      </c>
      <c r="D1260" s="346">
        <v>14693.23</v>
      </c>
      <c r="E1260" s="338"/>
    </row>
    <row r="1261" spans="1:5">
      <c r="A1261" s="334">
        <v>42853</v>
      </c>
      <c r="B1261" s="335" t="s">
        <v>8754</v>
      </c>
      <c r="C1261" s="336" t="s">
        <v>7619</v>
      </c>
      <c r="D1261" s="346">
        <v>19322.86</v>
      </c>
      <c r="E1261" s="338"/>
    </row>
    <row r="1262" spans="1:5">
      <c r="A1262" s="334">
        <v>42854</v>
      </c>
      <c r="B1262" s="335" t="s">
        <v>8755</v>
      </c>
      <c r="C1262" s="336" t="s">
        <v>7619</v>
      </c>
      <c r="D1262" s="346">
        <v>22129.05</v>
      </c>
      <c r="E1262" s="338"/>
    </row>
    <row r="1263" spans="1:5">
      <c r="A1263" s="334">
        <v>42855</v>
      </c>
      <c r="B1263" s="335" t="s">
        <v>8756</v>
      </c>
      <c r="C1263" s="336" t="s">
        <v>7619</v>
      </c>
      <c r="D1263" s="346">
        <v>17493.45</v>
      </c>
      <c r="E1263" s="338"/>
    </row>
    <row r="1264" spans="1:5">
      <c r="A1264" s="334">
        <v>42856</v>
      </c>
      <c r="B1264" s="335" t="s">
        <v>8757</v>
      </c>
      <c r="C1264" s="336" t="s">
        <v>7619</v>
      </c>
      <c r="D1264" s="346">
        <v>19636.400000000001</v>
      </c>
      <c r="E1264" s="338"/>
    </row>
    <row r="1265" spans="1:5">
      <c r="A1265" s="334">
        <v>42858</v>
      </c>
      <c r="B1265" s="335" t="s">
        <v>8758</v>
      </c>
      <c r="C1265" s="336" t="s">
        <v>7619</v>
      </c>
      <c r="D1265" s="346">
        <v>21581.94</v>
      </c>
      <c r="E1265" s="338"/>
    </row>
    <row r="1266" spans="1:5">
      <c r="A1266" s="334">
        <v>42857</v>
      </c>
      <c r="B1266" s="335" t="s">
        <v>8759</v>
      </c>
      <c r="C1266" s="336" t="s">
        <v>7619</v>
      </c>
      <c r="D1266" s="346">
        <v>21581.94</v>
      </c>
      <c r="E1266" s="338"/>
    </row>
    <row r="1267" spans="1:5">
      <c r="A1267" s="334">
        <v>42859</v>
      </c>
      <c r="B1267" s="335" t="s">
        <v>8760</v>
      </c>
      <c r="C1267" s="336" t="s">
        <v>7619</v>
      </c>
      <c r="D1267" s="346">
        <v>24720.22</v>
      </c>
      <c r="E1267" s="338"/>
    </row>
    <row r="1268" spans="1:5">
      <c r="A1268" s="334">
        <v>42860</v>
      </c>
      <c r="B1268" s="335" t="s">
        <v>8761</v>
      </c>
      <c r="C1268" s="336" t="s">
        <v>7619</v>
      </c>
      <c r="D1268" s="346">
        <v>22937.69</v>
      </c>
      <c r="E1268" s="338"/>
    </row>
    <row r="1269" spans="1:5">
      <c r="A1269" s="334">
        <v>42861</v>
      </c>
      <c r="B1269" s="335" t="s">
        <v>8762</v>
      </c>
      <c r="C1269" s="336" t="s">
        <v>7619</v>
      </c>
      <c r="D1269" s="346">
        <v>25878.61</v>
      </c>
      <c r="E1269" s="338"/>
    </row>
    <row r="1270" spans="1:5">
      <c r="A1270" s="334">
        <v>42862</v>
      </c>
      <c r="B1270" s="335" t="s">
        <v>8763</v>
      </c>
      <c r="C1270" s="336" t="s">
        <v>7501</v>
      </c>
      <c r="D1270" s="337">
        <v>30.09</v>
      </c>
      <c r="E1270" s="338"/>
    </row>
    <row r="1271" spans="1:5">
      <c r="A1271" s="334">
        <v>42863</v>
      </c>
      <c r="B1271" s="335" t="s">
        <v>8764</v>
      </c>
      <c r="C1271" s="336" t="s">
        <v>7501</v>
      </c>
      <c r="D1271" s="337">
        <v>60.18</v>
      </c>
      <c r="E1271" s="338"/>
    </row>
    <row r="1272" spans="1:5">
      <c r="A1272" s="334">
        <v>42864</v>
      </c>
      <c r="B1272" s="335" t="s">
        <v>8765</v>
      </c>
      <c r="C1272" s="336" t="s">
        <v>7501</v>
      </c>
      <c r="D1272" s="337">
        <v>228.78</v>
      </c>
      <c r="E1272" s="338"/>
    </row>
    <row r="1273" spans="1:5" ht="18">
      <c r="A1273" s="334">
        <v>42865</v>
      </c>
      <c r="B1273" s="339" t="s">
        <v>8766</v>
      </c>
      <c r="C1273" s="336" t="s">
        <v>7619</v>
      </c>
      <c r="D1273" s="337">
        <v>29.72</v>
      </c>
      <c r="E1273" s="340"/>
    </row>
    <row r="1274" spans="1:5">
      <c r="A1274" s="334">
        <v>42867</v>
      </c>
      <c r="B1274" s="335" t="s">
        <v>8767</v>
      </c>
      <c r="C1274" s="336" t="s">
        <v>7501</v>
      </c>
      <c r="D1274" s="337">
        <v>270.45999999999998</v>
      </c>
      <c r="E1274" s="338"/>
    </row>
    <row r="1275" spans="1:5">
      <c r="A1275" s="334">
        <v>42868</v>
      </c>
      <c r="B1275" s="335" t="s">
        <v>8768</v>
      </c>
      <c r="C1275" s="336" t="s">
        <v>7501</v>
      </c>
      <c r="D1275" s="337">
        <v>399.16</v>
      </c>
      <c r="E1275" s="338"/>
    </row>
    <row r="1276" spans="1:5">
      <c r="A1276" s="334">
        <v>42869</v>
      </c>
      <c r="B1276" s="335" t="s">
        <v>8769</v>
      </c>
      <c r="C1276" s="336" t="s">
        <v>7501</v>
      </c>
      <c r="D1276" s="337">
        <v>352.18</v>
      </c>
      <c r="E1276" s="338"/>
    </row>
    <row r="1277" spans="1:5">
      <c r="A1277" s="334">
        <v>42870</v>
      </c>
      <c r="B1277" s="335" t="s">
        <v>8770</v>
      </c>
      <c r="C1277" s="336" t="s">
        <v>7501</v>
      </c>
      <c r="D1277" s="337">
        <v>328.25</v>
      </c>
      <c r="E1277" s="338"/>
    </row>
    <row r="1278" spans="1:5">
      <c r="A1278" s="334">
        <v>42880</v>
      </c>
      <c r="B1278" s="335" t="s">
        <v>8771</v>
      </c>
      <c r="C1278" s="336" t="s">
        <v>7516</v>
      </c>
      <c r="D1278" s="337">
        <v>939.1</v>
      </c>
      <c r="E1278" s="338"/>
    </row>
    <row r="1279" spans="1:5">
      <c r="A1279" s="334">
        <v>42883</v>
      </c>
      <c r="B1279" s="335" t="s">
        <v>8772</v>
      </c>
      <c r="C1279" s="336" t="s">
        <v>7619</v>
      </c>
      <c r="D1279" s="337">
        <v>54.26</v>
      </c>
      <c r="E1279" s="335" t="s">
        <v>7559</v>
      </c>
    </row>
    <row r="1280" spans="1:5" ht="18">
      <c r="A1280" s="334">
        <v>42899</v>
      </c>
      <c r="B1280" s="339" t="s">
        <v>8773</v>
      </c>
      <c r="C1280" s="336" t="s">
        <v>7619</v>
      </c>
      <c r="D1280" s="337">
        <v>93.36</v>
      </c>
      <c r="E1280" s="335" t="s">
        <v>7559</v>
      </c>
    </row>
    <row r="1281" spans="1:5">
      <c r="A1281" s="334">
        <v>42901</v>
      </c>
      <c r="B1281" s="335" t="s">
        <v>8774</v>
      </c>
      <c r="C1281" s="336" t="s">
        <v>7619</v>
      </c>
      <c r="D1281" s="337">
        <v>76.489999999999995</v>
      </c>
      <c r="E1281" s="338"/>
    </row>
    <row r="1282" spans="1:5">
      <c r="A1282" s="334">
        <v>42900</v>
      </c>
      <c r="B1282" s="335" t="s">
        <v>8775</v>
      </c>
      <c r="C1282" s="336" t="s">
        <v>7619</v>
      </c>
      <c r="D1282" s="337">
        <v>46.19</v>
      </c>
      <c r="E1282" s="338"/>
    </row>
    <row r="1283" spans="1:5">
      <c r="A1283" s="334">
        <v>41185</v>
      </c>
      <c r="B1283" s="335" t="s">
        <v>8776</v>
      </c>
      <c r="C1283" s="336" t="s">
        <v>7619</v>
      </c>
      <c r="D1283" s="337">
        <v>14.46</v>
      </c>
      <c r="E1283" s="335" t="s">
        <v>7559</v>
      </c>
    </row>
    <row r="1284" spans="1:5" ht="18">
      <c r="A1284" s="334">
        <v>42903</v>
      </c>
      <c r="B1284" s="339" t="s">
        <v>8777</v>
      </c>
      <c r="C1284" s="336" t="s">
        <v>7619</v>
      </c>
      <c r="D1284" s="337">
        <v>188.44</v>
      </c>
      <c r="E1284" s="335" t="s">
        <v>7559</v>
      </c>
    </row>
    <row r="1285" spans="1:5" ht="18">
      <c r="A1285" s="334">
        <v>42904</v>
      </c>
      <c r="B1285" s="339" t="s">
        <v>8778</v>
      </c>
      <c r="C1285" s="336" t="s">
        <v>7619</v>
      </c>
      <c r="D1285" s="337">
        <v>126.89</v>
      </c>
      <c r="E1285" s="335" t="s">
        <v>7559</v>
      </c>
    </row>
    <row r="1286" spans="1:5" ht="18">
      <c r="A1286" s="334">
        <v>42902</v>
      </c>
      <c r="B1286" s="339" t="s">
        <v>8779</v>
      </c>
      <c r="C1286" s="336" t="s">
        <v>7619</v>
      </c>
      <c r="D1286" s="337">
        <v>135.41</v>
      </c>
      <c r="E1286" s="340"/>
    </row>
    <row r="1287" spans="1:5">
      <c r="A1287" s="334">
        <v>42905</v>
      </c>
      <c r="B1287" s="335" t="s">
        <v>8780</v>
      </c>
      <c r="C1287" s="336" t="s">
        <v>7619</v>
      </c>
      <c r="D1287" s="337">
        <v>43.48</v>
      </c>
      <c r="E1287" s="338"/>
    </row>
    <row r="1288" spans="1:5" ht="18">
      <c r="A1288" s="334">
        <v>43120</v>
      </c>
      <c r="B1288" s="339" t="s">
        <v>8781</v>
      </c>
      <c r="C1288" s="336" t="s">
        <v>7619</v>
      </c>
      <c r="D1288" s="337">
        <v>139.09</v>
      </c>
      <c r="E1288" s="335" t="s">
        <v>7559</v>
      </c>
    </row>
    <row r="1289" spans="1:5" ht="18">
      <c r="A1289" s="334">
        <v>42906</v>
      </c>
      <c r="B1289" s="339" t="s">
        <v>8782</v>
      </c>
      <c r="C1289" s="336" t="s">
        <v>7619</v>
      </c>
      <c r="D1289" s="337">
        <v>155.9</v>
      </c>
      <c r="E1289" s="335" t="s">
        <v>7559</v>
      </c>
    </row>
    <row r="1290" spans="1:5" ht="18">
      <c r="A1290" s="334">
        <v>42907</v>
      </c>
      <c r="B1290" s="339" t="s">
        <v>8783</v>
      </c>
      <c r="C1290" s="336" t="s">
        <v>7619</v>
      </c>
      <c r="D1290" s="337">
        <v>170.09</v>
      </c>
      <c r="E1290" s="335" t="s">
        <v>7559</v>
      </c>
    </row>
    <row r="1291" spans="1:5" ht="18">
      <c r="A1291" s="334">
        <v>42908</v>
      </c>
      <c r="B1291" s="339" t="s">
        <v>8784</v>
      </c>
      <c r="C1291" s="336" t="s">
        <v>7619</v>
      </c>
      <c r="D1291" s="337">
        <v>161.83000000000001</v>
      </c>
      <c r="E1291" s="335" t="s">
        <v>7559</v>
      </c>
    </row>
    <row r="1292" spans="1:5" ht="18">
      <c r="A1292" s="334">
        <v>43122</v>
      </c>
      <c r="B1292" s="339" t="s">
        <v>8785</v>
      </c>
      <c r="C1292" s="336" t="s">
        <v>7619</v>
      </c>
      <c r="D1292" s="337">
        <v>160.41</v>
      </c>
      <c r="E1292" s="335" t="s">
        <v>7559</v>
      </c>
    </row>
    <row r="1293" spans="1:5" ht="18">
      <c r="A1293" s="334">
        <v>42913</v>
      </c>
      <c r="B1293" s="339" t="s">
        <v>8786</v>
      </c>
      <c r="C1293" s="336" t="s">
        <v>7619</v>
      </c>
      <c r="D1293" s="337">
        <v>196.05</v>
      </c>
      <c r="E1293" s="335" t="s">
        <v>7559</v>
      </c>
    </row>
    <row r="1294" spans="1:5" ht="18">
      <c r="A1294" s="334">
        <v>42910</v>
      </c>
      <c r="B1294" s="339" t="s">
        <v>8787</v>
      </c>
      <c r="C1294" s="336" t="s">
        <v>7619</v>
      </c>
      <c r="D1294" s="337">
        <v>369.78</v>
      </c>
      <c r="E1294" s="335" t="s">
        <v>7559</v>
      </c>
    </row>
    <row r="1295" spans="1:5" ht="18">
      <c r="A1295" s="334">
        <v>42909</v>
      </c>
      <c r="B1295" s="339" t="s">
        <v>8788</v>
      </c>
      <c r="C1295" s="336" t="s">
        <v>7619</v>
      </c>
      <c r="D1295" s="337">
        <v>240.52</v>
      </c>
      <c r="E1295" s="335" t="s">
        <v>7559</v>
      </c>
    </row>
    <row r="1296" spans="1:5" ht="18">
      <c r="A1296" s="334">
        <v>42911</v>
      </c>
      <c r="B1296" s="339" t="s">
        <v>8789</v>
      </c>
      <c r="C1296" s="336" t="s">
        <v>7619</v>
      </c>
      <c r="D1296" s="337">
        <v>177.02</v>
      </c>
      <c r="E1296" s="335" t="s">
        <v>7559</v>
      </c>
    </row>
    <row r="1297" spans="1:5" ht="18">
      <c r="A1297" s="334">
        <v>42912</v>
      </c>
      <c r="B1297" s="339" t="s">
        <v>8790</v>
      </c>
      <c r="C1297" s="336" t="s">
        <v>7619</v>
      </c>
      <c r="D1297" s="337">
        <v>181.86</v>
      </c>
      <c r="E1297" s="335" t="s">
        <v>7559</v>
      </c>
    </row>
    <row r="1298" spans="1:5" ht="18">
      <c r="A1298" s="334">
        <v>42915</v>
      </c>
      <c r="B1298" s="339" t="s">
        <v>8791</v>
      </c>
      <c r="C1298" s="336" t="s">
        <v>7619</v>
      </c>
      <c r="D1298" s="337">
        <v>212.59</v>
      </c>
      <c r="E1298" s="335" t="s">
        <v>7559</v>
      </c>
    </row>
    <row r="1299" spans="1:5" ht="18">
      <c r="A1299" s="334">
        <v>42914</v>
      </c>
      <c r="B1299" s="339" t="s">
        <v>8792</v>
      </c>
      <c r="C1299" s="336" t="s">
        <v>7619</v>
      </c>
      <c r="D1299" s="337">
        <v>155.43</v>
      </c>
      <c r="E1299" s="335" t="s">
        <v>7559</v>
      </c>
    </row>
    <row r="1300" spans="1:5" ht="18">
      <c r="A1300" s="334">
        <v>42917</v>
      </c>
      <c r="B1300" s="339" t="s">
        <v>8793</v>
      </c>
      <c r="C1300" s="336" t="s">
        <v>7619</v>
      </c>
      <c r="D1300" s="346">
        <v>1193.49</v>
      </c>
      <c r="E1300" s="340"/>
    </row>
    <row r="1301" spans="1:5" ht="18">
      <c r="A1301" s="334">
        <v>42918</v>
      </c>
      <c r="B1301" s="339" t="s">
        <v>8794</v>
      </c>
      <c r="C1301" s="336" t="s">
        <v>7619</v>
      </c>
      <c r="D1301" s="346">
        <v>1547.19</v>
      </c>
      <c r="E1301" s="340"/>
    </row>
    <row r="1302" spans="1:5" ht="18">
      <c r="A1302" s="334">
        <v>42916</v>
      </c>
      <c r="B1302" s="339" t="s">
        <v>8795</v>
      </c>
      <c r="C1302" s="336" t="s">
        <v>7619</v>
      </c>
      <c r="D1302" s="337">
        <v>902.6</v>
      </c>
      <c r="E1302" s="340"/>
    </row>
    <row r="1303" spans="1:5" ht="18">
      <c r="A1303" s="334">
        <v>42919</v>
      </c>
      <c r="B1303" s="339" t="s">
        <v>8796</v>
      </c>
      <c r="C1303" s="336" t="s">
        <v>7619</v>
      </c>
      <c r="D1303" s="337">
        <v>117.81</v>
      </c>
      <c r="E1303" s="335" t="s">
        <v>7559</v>
      </c>
    </row>
    <row r="1304" spans="1:5" ht="18">
      <c r="A1304" s="334">
        <v>42920</v>
      </c>
      <c r="B1304" s="339" t="s">
        <v>8797</v>
      </c>
      <c r="C1304" s="336" t="s">
        <v>7619</v>
      </c>
      <c r="D1304" s="337">
        <v>914.15</v>
      </c>
      <c r="E1304" s="340"/>
    </row>
    <row r="1305" spans="1:5" ht="18">
      <c r="A1305" s="334">
        <v>42921</v>
      </c>
      <c r="B1305" s="339" t="s">
        <v>8798</v>
      </c>
      <c r="C1305" s="336" t="s">
        <v>7619</v>
      </c>
      <c r="D1305" s="337">
        <v>253.61</v>
      </c>
      <c r="E1305" s="340"/>
    </row>
    <row r="1306" spans="1:5">
      <c r="A1306" s="334">
        <v>42922</v>
      </c>
      <c r="B1306" s="335" t="s">
        <v>8799</v>
      </c>
      <c r="C1306" s="336" t="s">
        <v>7619</v>
      </c>
      <c r="D1306" s="337">
        <v>42.73</v>
      </c>
      <c r="E1306" s="338"/>
    </row>
    <row r="1307" spans="1:5">
      <c r="A1307" s="334">
        <v>42923</v>
      </c>
      <c r="B1307" s="335" t="s">
        <v>8800</v>
      </c>
      <c r="C1307" s="336" t="s">
        <v>7619</v>
      </c>
      <c r="D1307" s="337">
        <v>46.52</v>
      </c>
      <c r="E1307" s="338"/>
    </row>
    <row r="1308" spans="1:5">
      <c r="A1308" s="334">
        <v>42924</v>
      </c>
      <c r="B1308" s="335" t="s">
        <v>8801</v>
      </c>
      <c r="C1308" s="336" t="s">
        <v>7619</v>
      </c>
      <c r="D1308" s="337">
        <v>29.67</v>
      </c>
      <c r="E1308" s="338"/>
    </row>
    <row r="1309" spans="1:5">
      <c r="A1309" s="334">
        <v>42925</v>
      </c>
      <c r="B1309" s="335" t="s">
        <v>8802</v>
      </c>
      <c r="C1309" s="336" t="s">
        <v>7619</v>
      </c>
      <c r="D1309" s="337">
        <v>10.18</v>
      </c>
      <c r="E1309" s="338"/>
    </row>
    <row r="1310" spans="1:5">
      <c r="A1310" s="334">
        <v>42926</v>
      </c>
      <c r="B1310" s="335" t="s">
        <v>8803</v>
      </c>
      <c r="C1310" s="336" t="s">
        <v>7619</v>
      </c>
      <c r="D1310" s="337">
        <v>11.96</v>
      </c>
      <c r="E1310" s="338"/>
    </row>
    <row r="1311" spans="1:5">
      <c r="A1311" s="334">
        <v>42927</v>
      </c>
      <c r="B1311" s="335" t="s">
        <v>8804</v>
      </c>
      <c r="C1311" s="336" t="s">
        <v>7619</v>
      </c>
      <c r="D1311" s="337">
        <v>12.59</v>
      </c>
      <c r="E1311" s="338"/>
    </row>
    <row r="1312" spans="1:5">
      <c r="A1312" s="334">
        <v>42928</v>
      </c>
      <c r="B1312" s="335" t="s">
        <v>8805</v>
      </c>
      <c r="C1312" s="336" t="s">
        <v>7619</v>
      </c>
      <c r="D1312" s="337">
        <v>25.9</v>
      </c>
      <c r="E1312" s="338"/>
    </row>
    <row r="1313" spans="1:5" ht="18">
      <c r="A1313" s="334">
        <v>42942</v>
      </c>
      <c r="B1313" s="339" t="s">
        <v>8806</v>
      </c>
      <c r="C1313" s="336" t="s">
        <v>7619</v>
      </c>
      <c r="D1313" s="337">
        <v>136.58000000000001</v>
      </c>
      <c r="E1313" s="340"/>
    </row>
    <row r="1314" spans="1:5">
      <c r="A1314" s="334">
        <v>42944</v>
      </c>
      <c r="B1314" s="335" t="s">
        <v>8807</v>
      </c>
      <c r="C1314" s="336" t="s">
        <v>7501</v>
      </c>
      <c r="D1314" s="337">
        <v>92.9</v>
      </c>
      <c r="E1314" s="338"/>
    </row>
    <row r="1315" spans="1:5">
      <c r="A1315" s="334">
        <v>42943</v>
      </c>
      <c r="B1315" s="335" t="s">
        <v>8808</v>
      </c>
      <c r="C1315" s="336" t="s">
        <v>7501</v>
      </c>
      <c r="D1315" s="337">
        <v>86.02</v>
      </c>
      <c r="E1315" s="338"/>
    </row>
    <row r="1316" spans="1:5">
      <c r="A1316" s="334">
        <v>42946</v>
      </c>
      <c r="B1316" s="335" t="s">
        <v>8809</v>
      </c>
      <c r="C1316" s="336" t="s">
        <v>7501</v>
      </c>
      <c r="D1316" s="337">
        <v>130.41</v>
      </c>
      <c r="E1316" s="338"/>
    </row>
    <row r="1317" spans="1:5">
      <c r="A1317" s="334">
        <v>42945</v>
      </c>
      <c r="B1317" s="335" t="s">
        <v>8810</v>
      </c>
      <c r="C1317" s="336" t="s">
        <v>7501</v>
      </c>
      <c r="D1317" s="337">
        <v>126.78</v>
      </c>
      <c r="E1317" s="338"/>
    </row>
    <row r="1318" spans="1:5">
      <c r="A1318" s="334">
        <v>42948</v>
      </c>
      <c r="B1318" s="335" t="s">
        <v>8811</v>
      </c>
      <c r="C1318" s="336" t="s">
        <v>7501</v>
      </c>
      <c r="D1318" s="337">
        <v>186.65</v>
      </c>
      <c r="E1318" s="338"/>
    </row>
    <row r="1319" spans="1:5">
      <c r="A1319" s="334">
        <v>42947</v>
      </c>
      <c r="B1319" s="335" t="s">
        <v>8812</v>
      </c>
      <c r="C1319" s="336" t="s">
        <v>7501</v>
      </c>
      <c r="D1319" s="337">
        <v>187.92</v>
      </c>
      <c r="E1319" s="338"/>
    </row>
    <row r="1320" spans="1:5">
      <c r="A1320" s="334">
        <v>42949</v>
      </c>
      <c r="B1320" s="335" t="s">
        <v>8813</v>
      </c>
      <c r="C1320" s="336" t="s">
        <v>7501</v>
      </c>
      <c r="D1320" s="337">
        <v>192.23</v>
      </c>
      <c r="E1320" s="338"/>
    </row>
    <row r="1321" spans="1:5">
      <c r="A1321" s="334">
        <v>42950</v>
      </c>
      <c r="B1321" s="335" t="s">
        <v>8814</v>
      </c>
      <c r="C1321" s="336" t="s">
        <v>7501</v>
      </c>
      <c r="D1321" s="337">
        <v>193.98</v>
      </c>
      <c r="E1321" s="338"/>
    </row>
    <row r="1322" spans="1:5">
      <c r="A1322" s="334">
        <v>42951</v>
      </c>
      <c r="B1322" s="335" t="s">
        <v>8815</v>
      </c>
      <c r="C1322" s="336" t="s">
        <v>7501</v>
      </c>
      <c r="D1322" s="337">
        <v>235.84</v>
      </c>
      <c r="E1322" s="338"/>
    </row>
    <row r="1323" spans="1:5">
      <c r="A1323" s="334">
        <v>42952</v>
      </c>
      <c r="B1323" s="335" t="s">
        <v>8816</v>
      </c>
      <c r="C1323" s="336" t="s">
        <v>7501</v>
      </c>
      <c r="D1323" s="337">
        <v>241.39</v>
      </c>
      <c r="E1323" s="338"/>
    </row>
    <row r="1324" spans="1:5">
      <c r="A1324" s="334">
        <v>42953</v>
      </c>
      <c r="B1324" s="335" t="s">
        <v>8817</v>
      </c>
      <c r="C1324" s="336" t="s">
        <v>7501</v>
      </c>
      <c r="D1324" s="337">
        <v>408.2</v>
      </c>
      <c r="E1324" s="338"/>
    </row>
    <row r="1325" spans="1:5">
      <c r="A1325" s="334">
        <v>42954</v>
      </c>
      <c r="B1325" s="335" t="s">
        <v>8818</v>
      </c>
      <c r="C1325" s="336" t="s">
        <v>7501</v>
      </c>
      <c r="D1325" s="337">
        <v>428.73</v>
      </c>
      <c r="E1325" s="338"/>
    </row>
    <row r="1326" spans="1:5">
      <c r="A1326" s="334">
        <v>42955</v>
      </c>
      <c r="B1326" s="335" t="s">
        <v>8819</v>
      </c>
      <c r="C1326" s="336" t="s">
        <v>7501</v>
      </c>
      <c r="D1326" s="337">
        <v>353.74</v>
      </c>
      <c r="E1326" s="338"/>
    </row>
    <row r="1327" spans="1:5">
      <c r="A1327" s="334">
        <v>42956</v>
      </c>
      <c r="B1327" s="335" t="s">
        <v>8820</v>
      </c>
      <c r="C1327" s="336" t="s">
        <v>7501</v>
      </c>
      <c r="D1327" s="337">
        <v>126.78</v>
      </c>
      <c r="E1327" s="338"/>
    </row>
    <row r="1328" spans="1:5" ht="18">
      <c r="A1328" s="334">
        <v>42957</v>
      </c>
      <c r="B1328" s="339" t="s">
        <v>8821</v>
      </c>
      <c r="C1328" s="336" t="s">
        <v>7501</v>
      </c>
      <c r="D1328" s="337">
        <v>288.7</v>
      </c>
      <c r="E1328" s="340"/>
    </row>
    <row r="1329" spans="1:5" ht="18">
      <c r="A1329" s="334">
        <v>42958</v>
      </c>
      <c r="B1329" s="339" t="s">
        <v>8822</v>
      </c>
      <c r="C1329" s="336" t="s">
        <v>7501</v>
      </c>
      <c r="D1329" s="337">
        <v>356.99</v>
      </c>
      <c r="E1329" s="335" t="s">
        <v>7559</v>
      </c>
    </row>
    <row r="1330" spans="1:5" ht="18">
      <c r="A1330" s="334">
        <v>42959</v>
      </c>
      <c r="B1330" s="339" t="s">
        <v>8823</v>
      </c>
      <c r="C1330" s="336" t="s">
        <v>7501</v>
      </c>
      <c r="D1330" s="337">
        <v>360.43</v>
      </c>
      <c r="E1330" s="335" t="s">
        <v>7559</v>
      </c>
    </row>
    <row r="1331" spans="1:5" ht="18">
      <c r="A1331" s="334">
        <v>42961</v>
      </c>
      <c r="B1331" s="339" t="s">
        <v>8824</v>
      </c>
      <c r="C1331" s="336" t="s">
        <v>7501</v>
      </c>
      <c r="D1331" s="337">
        <v>36.46</v>
      </c>
      <c r="E1331" s="340"/>
    </row>
    <row r="1332" spans="1:5" ht="18">
      <c r="A1332" s="334">
        <v>42962</v>
      </c>
      <c r="B1332" s="339" t="s">
        <v>8824</v>
      </c>
      <c r="C1332" s="336" t="s">
        <v>7501</v>
      </c>
      <c r="D1332" s="337">
        <v>36.46</v>
      </c>
      <c r="E1332" s="340"/>
    </row>
    <row r="1333" spans="1:5">
      <c r="A1333" s="334">
        <v>42960</v>
      </c>
      <c r="B1333" s="335" t="s">
        <v>8825</v>
      </c>
      <c r="C1333" s="336" t="s">
        <v>7501</v>
      </c>
      <c r="D1333" s="337">
        <v>24.97</v>
      </c>
      <c r="E1333" s="338"/>
    </row>
    <row r="1334" spans="1:5" ht="18">
      <c r="A1334" s="334">
        <v>42964</v>
      </c>
      <c r="B1334" s="339" t="s">
        <v>8826</v>
      </c>
      <c r="C1334" s="336" t="s">
        <v>7501</v>
      </c>
      <c r="D1334" s="337">
        <v>38.729999999999997</v>
      </c>
      <c r="E1334" s="340"/>
    </row>
    <row r="1335" spans="1:5">
      <c r="A1335" s="334">
        <v>42963</v>
      </c>
      <c r="B1335" s="335" t="s">
        <v>8827</v>
      </c>
      <c r="C1335" s="336" t="s">
        <v>7501</v>
      </c>
      <c r="D1335" s="337">
        <v>27.14</v>
      </c>
      <c r="E1335" s="338"/>
    </row>
    <row r="1336" spans="1:5" ht="18">
      <c r="A1336" s="334">
        <v>42966</v>
      </c>
      <c r="B1336" s="339" t="s">
        <v>8828</v>
      </c>
      <c r="C1336" s="336" t="s">
        <v>7501</v>
      </c>
      <c r="D1336" s="337">
        <v>43.13</v>
      </c>
      <c r="E1336" s="340"/>
    </row>
    <row r="1337" spans="1:5">
      <c r="A1337" s="334">
        <v>42965</v>
      </c>
      <c r="B1337" s="335" t="s">
        <v>8829</v>
      </c>
      <c r="C1337" s="336" t="s">
        <v>7501</v>
      </c>
      <c r="D1337" s="337">
        <v>31.5</v>
      </c>
      <c r="E1337" s="338"/>
    </row>
    <row r="1338" spans="1:5" ht="18">
      <c r="A1338" s="334">
        <v>42968</v>
      </c>
      <c r="B1338" s="339" t="s">
        <v>8830</v>
      </c>
      <c r="C1338" s="336" t="s">
        <v>7501</v>
      </c>
      <c r="D1338" s="337">
        <v>55.38</v>
      </c>
      <c r="E1338" s="340"/>
    </row>
    <row r="1339" spans="1:5">
      <c r="A1339" s="334">
        <v>42967</v>
      </c>
      <c r="B1339" s="335" t="s">
        <v>8831</v>
      </c>
      <c r="C1339" s="336" t="s">
        <v>7501</v>
      </c>
      <c r="D1339" s="337">
        <v>45.4</v>
      </c>
      <c r="E1339" s="338"/>
    </row>
    <row r="1340" spans="1:5" ht="18">
      <c r="A1340" s="334">
        <v>42970</v>
      </c>
      <c r="B1340" s="339" t="s">
        <v>8832</v>
      </c>
      <c r="C1340" s="336" t="s">
        <v>7501</v>
      </c>
      <c r="D1340" s="337">
        <v>63.7</v>
      </c>
      <c r="E1340" s="340"/>
    </row>
    <row r="1341" spans="1:5">
      <c r="A1341" s="334">
        <v>42969</v>
      </c>
      <c r="B1341" s="335" t="s">
        <v>8833</v>
      </c>
      <c r="C1341" s="336" t="s">
        <v>7501</v>
      </c>
      <c r="D1341" s="337">
        <v>54.28</v>
      </c>
      <c r="E1341" s="338"/>
    </row>
    <row r="1342" spans="1:5" ht="18">
      <c r="A1342" s="334">
        <v>42973</v>
      </c>
      <c r="B1342" s="339" t="s">
        <v>8834</v>
      </c>
      <c r="C1342" s="336" t="s">
        <v>7501</v>
      </c>
      <c r="D1342" s="337">
        <v>76.19</v>
      </c>
      <c r="E1342" s="340"/>
    </row>
    <row r="1343" spans="1:5" ht="18">
      <c r="A1343" s="334">
        <v>42979</v>
      </c>
      <c r="B1343" s="339" t="s">
        <v>8835</v>
      </c>
      <c r="C1343" s="336" t="s">
        <v>7501</v>
      </c>
      <c r="D1343" s="337">
        <v>76.19</v>
      </c>
      <c r="E1343" s="340"/>
    </row>
    <row r="1344" spans="1:5">
      <c r="A1344" s="334">
        <v>42971</v>
      </c>
      <c r="B1344" s="335" t="s">
        <v>8836</v>
      </c>
      <c r="C1344" s="336" t="s">
        <v>7501</v>
      </c>
      <c r="D1344" s="337">
        <v>67.94</v>
      </c>
      <c r="E1344" s="338"/>
    </row>
    <row r="1345" spans="1:5" ht="18">
      <c r="A1345" s="334">
        <v>42981</v>
      </c>
      <c r="B1345" s="339" t="s">
        <v>8837</v>
      </c>
      <c r="C1345" s="336" t="s">
        <v>7499</v>
      </c>
      <c r="D1345" s="337">
        <v>261.54000000000002</v>
      </c>
      <c r="E1345" s="335" t="s">
        <v>7559</v>
      </c>
    </row>
    <row r="1346" spans="1:5" ht="18">
      <c r="A1346" s="334">
        <v>42982</v>
      </c>
      <c r="B1346" s="339" t="s">
        <v>8838</v>
      </c>
      <c r="C1346" s="336" t="s">
        <v>7501</v>
      </c>
      <c r="D1346" s="337">
        <v>190.4</v>
      </c>
      <c r="E1346" s="335" t="s">
        <v>7559</v>
      </c>
    </row>
    <row r="1347" spans="1:5" ht="18">
      <c r="A1347" s="334">
        <v>42987</v>
      </c>
      <c r="B1347" s="339" t="s">
        <v>8839</v>
      </c>
      <c r="C1347" s="336" t="s">
        <v>7499</v>
      </c>
      <c r="D1347" s="337">
        <v>116.68</v>
      </c>
      <c r="E1347" s="335" t="s">
        <v>7559</v>
      </c>
    </row>
    <row r="1348" spans="1:5" ht="18">
      <c r="A1348" s="334">
        <v>42988</v>
      </c>
      <c r="B1348" s="339" t="s">
        <v>8840</v>
      </c>
      <c r="C1348" s="336" t="s">
        <v>7499</v>
      </c>
      <c r="D1348" s="337">
        <v>102.02</v>
      </c>
      <c r="E1348" s="335" t="s">
        <v>7559</v>
      </c>
    </row>
    <row r="1349" spans="1:5">
      <c r="A1349" s="334">
        <v>42989</v>
      </c>
      <c r="B1349" s="335" t="s">
        <v>8841</v>
      </c>
      <c r="C1349" s="336" t="s">
        <v>7499</v>
      </c>
      <c r="D1349" s="337">
        <v>12.86</v>
      </c>
      <c r="E1349" s="338"/>
    </row>
    <row r="1350" spans="1:5" ht="18">
      <c r="A1350" s="334">
        <v>42991</v>
      </c>
      <c r="B1350" s="339" t="s">
        <v>8842</v>
      </c>
      <c r="C1350" s="336" t="s">
        <v>7499</v>
      </c>
      <c r="D1350" s="337">
        <v>153.63999999999999</v>
      </c>
      <c r="E1350" s="335" t="s">
        <v>7559</v>
      </c>
    </row>
    <row r="1351" spans="1:5" ht="18">
      <c r="A1351" s="334">
        <v>42992</v>
      </c>
      <c r="B1351" s="339" t="s">
        <v>8843</v>
      </c>
      <c r="C1351" s="336" t="s">
        <v>7499</v>
      </c>
      <c r="D1351" s="337">
        <v>129.80000000000001</v>
      </c>
      <c r="E1351" s="335" t="s">
        <v>7559</v>
      </c>
    </row>
    <row r="1352" spans="1:5" ht="18">
      <c r="A1352" s="334">
        <v>42993</v>
      </c>
      <c r="B1352" s="339" t="s">
        <v>8844</v>
      </c>
      <c r="C1352" s="336" t="s">
        <v>7499</v>
      </c>
      <c r="D1352" s="337">
        <v>109.59</v>
      </c>
      <c r="E1352" s="335" t="s">
        <v>7559</v>
      </c>
    </row>
    <row r="1353" spans="1:5" ht="18">
      <c r="A1353" s="334">
        <v>42994</v>
      </c>
      <c r="B1353" s="339" t="s">
        <v>8845</v>
      </c>
      <c r="C1353" s="336" t="s">
        <v>7499</v>
      </c>
      <c r="D1353" s="337">
        <v>221.97</v>
      </c>
      <c r="E1353" s="335" t="s">
        <v>7559</v>
      </c>
    </row>
    <row r="1354" spans="1:5" ht="18">
      <c r="A1354" s="334">
        <v>43070</v>
      </c>
      <c r="B1354" s="339" t="s">
        <v>8846</v>
      </c>
      <c r="C1354" s="336" t="s">
        <v>7499</v>
      </c>
      <c r="D1354" s="337">
        <v>334.12</v>
      </c>
      <c r="E1354" s="340"/>
    </row>
    <row r="1355" spans="1:5">
      <c r="A1355" s="334">
        <v>42996</v>
      </c>
      <c r="B1355" s="335" t="s">
        <v>8847</v>
      </c>
      <c r="C1355" s="336" t="s">
        <v>7501</v>
      </c>
      <c r="D1355" s="337">
        <v>683.35</v>
      </c>
      <c r="E1355" s="335" t="s">
        <v>7559</v>
      </c>
    </row>
    <row r="1356" spans="1:5">
      <c r="A1356" s="334">
        <v>43012</v>
      </c>
      <c r="B1356" s="335" t="s">
        <v>8848</v>
      </c>
      <c r="C1356" s="336" t="s">
        <v>7499</v>
      </c>
      <c r="D1356" s="337">
        <v>18.95</v>
      </c>
      <c r="E1356" s="338"/>
    </row>
    <row r="1357" spans="1:5" ht="18">
      <c r="A1357" s="334">
        <v>43011</v>
      </c>
      <c r="B1357" s="339" t="s">
        <v>8849</v>
      </c>
      <c r="C1357" s="336" t="s">
        <v>7499</v>
      </c>
      <c r="D1357" s="337">
        <v>13.2</v>
      </c>
      <c r="E1357" s="340"/>
    </row>
    <row r="1358" spans="1:5">
      <c r="A1358" s="334">
        <v>43003</v>
      </c>
      <c r="B1358" s="335" t="s">
        <v>8850</v>
      </c>
      <c r="C1358" s="336" t="s">
        <v>7501</v>
      </c>
      <c r="D1358" s="337">
        <v>200.93</v>
      </c>
      <c r="E1358" s="335" t="s">
        <v>7559</v>
      </c>
    </row>
    <row r="1359" spans="1:5">
      <c r="A1359" s="334">
        <v>43004</v>
      </c>
      <c r="B1359" s="335" t="s">
        <v>8851</v>
      </c>
      <c r="C1359" s="336" t="s">
        <v>7499</v>
      </c>
      <c r="D1359" s="337">
        <v>52.21</v>
      </c>
      <c r="E1359" s="338"/>
    </row>
    <row r="1360" spans="1:5">
      <c r="A1360" s="334">
        <v>43005</v>
      </c>
      <c r="B1360" s="335" t="s">
        <v>8852</v>
      </c>
      <c r="C1360" s="336" t="s">
        <v>7619</v>
      </c>
      <c r="D1360" s="337">
        <v>46.79</v>
      </c>
      <c r="E1360" s="338"/>
    </row>
    <row r="1361" spans="1:5">
      <c r="A1361" s="334">
        <v>43006</v>
      </c>
      <c r="B1361" s="335" t="s">
        <v>8853</v>
      </c>
      <c r="C1361" s="336" t="s">
        <v>7619</v>
      </c>
      <c r="D1361" s="337">
        <v>75.61</v>
      </c>
      <c r="E1361" s="338"/>
    </row>
    <row r="1362" spans="1:5">
      <c r="A1362" s="334">
        <v>43007</v>
      </c>
      <c r="B1362" s="335" t="s">
        <v>8854</v>
      </c>
      <c r="C1362" s="336" t="s">
        <v>7619</v>
      </c>
      <c r="D1362" s="337">
        <v>24.63</v>
      </c>
      <c r="E1362" s="338"/>
    </row>
    <row r="1363" spans="1:5">
      <c r="A1363" s="334">
        <v>43008</v>
      </c>
      <c r="B1363" s="335" t="s">
        <v>8855</v>
      </c>
      <c r="C1363" s="336" t="s">
        <v>7619</v>
      </c>
      <c r="D1363" s="337">
        <v>68.94</v>
      </c>
      <c r="E1363" s="338"/>
    </row>
    <row r="1364" spans="1:5">
      <c r="A1364" s="334">
        <v>43009</v>
      </c>
      <c r="B1364" s="335" t="s">
        <v>8856</v>
      </c>
      <c r="C1364" s="336" t="s">
        <v>7499</v>
      </c>
      <c r="D1364" s="337">
        <v>155.66999999999999</v>
      </c>
      <c r="E1364" s="338"/>
    </row>
    <row r="1365" spans="1:5" ht="18">
      <c r="A1365" s="334">
        <v>43018</v>
      </c>
      <c r="B1365" s="339" t="s">
        <v>8857</v>
      </c>
      <c r="C1365" s="336" t="s">
        <v>7619</v>
      </c>
      <c r="D1365" s="337">
        <v>90.76</v>
      </c>
      <c r="E1365" s="335" t="s">
        <v>7559</v>
      </c>
    </row>
    <row r="1366" spans="1:5" ht="18">
      <c r="A1366" s="334">
        <v>43026</v>
      </c>
      <c r="B1366" s="339" t="s">
        <v>8858</v>
      </c>
      <c r="C1366" s="336" t="s">
        <v>7619</v>
      </c>
      <c r="D1366" s="337">
        <v>34.11</v>
      </c>
      <c r="E1366" s="340"/>
    </row>
    <row r="1367" spans="1:5" ht="18">
      <c r="A1367" s="334">
        <v>43033</v>
      </c>
      <c r="B1367" s="339" t="s">
        <v>8859</v>
      </c>
      <c r="C1367" s="336" t="s">
        <v>7516</v>
      </c>
      <c r="D1367" s="346">
        <v>1456.97</v>
      </c>
      <c r="E1367" s="335" t="s">
        <v>7559</v>
      </c>
    </row>
    <row r="1368" spans="1:5">
      <c r="A1368" s="334">
        <v>43037</v>
      </c>
      <c r="B1368" s="335" t="s">
        <v>8860</v>
      </c>
      <c r="C1368" s="336" t="s">
        <v>7501</v>
      </c>
      <c r="D1368" s="337">
        <v>110.6</v>
      </c>
      <c r="E1368" s="338"/>
    </row>
    <row r="1369" spans="1:5" ht="18">
      <c r="A1369" s="334">
        <v>43038</v>
      </c>
      <c r="B1369" s="339" t="s">
        <v>8861</v>
      </c>
      <c r="C1369" s="336" t="s">
        <v>7516</v>
      </c>
      <c r="D1369" s="337">
        <v>169.01</v>
      </c>
      <c r="E1369" s="335" t="s">
        <v>7559</v>
      </c>
    </row>
    <row r="1370" spans="1:5">
      <c r="A1370" s="334">
        <v>43039</v>
      </c>
      <c r="B1370" s="335" t="s">
        <v>8862</v>
      </c>
      <c r="C1370" s="336" t="s">
        <v>7499</v>
      </c>
      <c r="D1370" s="337">
        <v>6.68</v>
      </c>
      <c r="E1370" s="338"/>
    </row>
    <row r="1371" spans="1:5" ht="18">
      <c r="A1371" s="334">
        <v>43040</v>
      </c>
      <c r="B1371" s="339" t="s">
        <v>8863</v>
      </c>
      <c r="C1371" s="336" t="s">
        <v>7499</v>
      </c>
      <c r="D1371" s="337">
        <v>73.11</v>
      </c>
      <c r="E1371" s="340"/>
    </row>
    <row r="1372" spans="1:5">
      <c r="A1372" s="334">
        <v>43042</v>
      </c>
      <c r="B1372" s="335" t="s">
        <v>8864</v>
      </c>
      <c r="C1372" s="336" t="s">
        <v>7499</v>
      </c>
      <c r="D1372" s="337">
        <v>5.33</v>
      </c>
      <c r="E1372" s="338"/>
    </row>
    <row r="1373" spans="1:5">
      <c r="A1373" s="334">
        <v>43043</v>
      </c>
      <c r="B1373" s="335" t="s">
        <v>8865</v>
      </c>
      <c r="C1373" s="336" t="s">
        <v>7516</v>
      </c>
      <c r="D1373" s="346">
        <v>3765.44</v>
      </c>
      <c r="E1373" s="338"/>
    </row>
    <row r="1374" spans="1:5">
      <c r="A1374" s="334">
        <v>43044</v>
      </c>
      <c r="B1374" s="335" t="s">
        <v>8866</v>
      </c>
      <c r="C1374" s="336" t="s">
        <v>7516</v>
      </c>
      <c r="D1374" s="346">
        <v>4355.3</v>
      </c>
      <c r="E1374" s="338"/>
    </row>
    <row r="1375" spans="1:5">
      <c r="A1375" s="334">
        <v>41169</v>
      </c>
      <c r="B1375" s="335" t="s">
        <v>8867</v>
      </c>
      <c r="C1375" s="336" t="s">
        <v>7516</v>
      </c>
      <c r="D1375" s="346">
        <v>5139.43</v>
      </c>
      <c r="E1375" s="338"/>
    </row>
    <row r="1376" spans="1:5">
      <c r="A1376" s="334">
        <v>41170</v>
      </c>
      <c r="B1376" s="335" t="s">
        <v>8868</v>
      </c>
      <c r="C1376" s="336" t="s">
        <v>7516</v>
      </c>
      <c r="D1376" s="346">
        <v>5647.26</v>
      </c>
      <c r="E1376" s="338"/>
    </row>
    <row r="1377" spans="1:5">
      <c r="A1377" s="334">
        <v>41171</v>
      </c>
      <c r="B1377" s="335" t="s">
        <v>8869</v>
      </c>
      <c r="C1377" s="336" t="s">
        <v>7516</v>
      </c>
      <c r="D1377" s="346">
        <v>6734.22</v>
      </c>
      <c r="E1377" s="338"/>
    </row>
    <row r="1378" spans="1:5">
      <c r="A1378" s="334">
        <v>43046</v>
      </c>
      <c r="B1378" s="335" t="s">
        <v>8870</v>
      </c>
      <c r="C1378" s="336" t="s">
        <v>7516</v>
      </c>
      <c r="D1378" s="346">
        <v>2294.84</v>
      </c>
      <c r="E1378" s="338"/>
    </row>
    <row r="1379" spans="1:5">
      <c r="A1379" s="334">
        <v>43047</v>
      </c>
      <c r="B1379" s="335" t="s">
        <v>8871</v>
      </c>
      <c r="C1379" s="336" t="s">
        <v>7516</v>
      </c>
      <c r="D1379" s="346">
        <v>2925.96</v>
      </c>
      <c r="E1379" s="338"/>
    </row>
    <row r="1380" spans="1:5">
      <c r="A1380" s="334">
        <v>43048</v>
      </c>
      <c r="B1380" s="335" t="s">
        <v>8872</v>
      </c>
      <c r="C1380" s="336" t="s">
        <v>7516</v>
      </c>
      <c r="D1380" s="346">
        <v>3570.5</v>
      </c>
      <c r="E1380" s="338"/>
    </row>
    <row r="1381" spans="1:5" ht="18">
      <c r="A1381" s="334">
        <v>43050</v>
      </c>
      <c r="B1381" s="339" t="s">
        <v>8873</v>
      </c>
      <c r="C1381" s="336" t="s">
        <v>7516</v>
      </c>
      <c r="D1381" s="346">
        <v>5330.75</v>
      </c>
      <c r="E1381" s="335" t="s">
        <v>7559</v>
      </c>
    </row>
    <row r="1382" spans="1:5" ht="18">
      <c r="A1382" s="334">
        <v>43051</v>
      </c>
      <c r="B1382" s="339" t="s">
        <v>8874</v>
      </c>
      <c r="C1382" s="336" t="s">
        <v>7516</v>
      </c>
      <c r="D1382" s="346">
        <v>5885.49</v>
      </c>
      <c r="E1382" s="335" t="s">
        <v>7559</v>
      </c>
    </row>
    <row r="1383" spans="1:5" ht="18">
      <c r="A1383" s="334">
        <v>43052</v>
      </c>
      <c r="B1383" s="339" t="s">
        <v>8875</v>
      </c>
      <c r="C1383" s="336" t="s">
        <v>7516</v>
      </c>
      <c r="D1383" s="346">
        <v>6440.23</v>
      </c>
      <c r="E1383" s="335" t="s">
        <v>7559</v>
      </c>
    </row>
    <row r="1384" spans="1:5" ht="18">
      <c r="A1384" s="334">
        <v>43053</v>
      </c>
      <c r="B1384" s="339" t="s">
        <v>8876</v>
      </c>
      <c r="C1384" s="336" t="s">
        <v>7516</v>
      </c>
      <c r="D1384" s="346">
        <v>6994.96</v>
      </c>
      <c r="E1384" s="335" t="s">
        <v>7559</v>
      </c>
    </row>
    <row r="1385" spans="1:5" ht="18">
      <c r="A1385" s="334">
        <v>43054</v>
      </c>
      <c r="B1385" s="339" t="s">
        <v>8877</v>
      </c>
      <c r="C1385" s="336" t="s">
        <v>7499</v>
      </c>
      <c r="D1385" s="337">
        <v>14.23</v>
      </c>
      <c r="E1385" s="340"/>
    </row>
    <row r="1386" spans="1:5" ht="18">
      <c r="A1386" s="334">
        <v>43055</v>
      </c>
      <c r="B1386" s="339" t="s">
        <v>8878</v>
      </c>
      <c r="C1386" s="336" t="s">
        <v>7499</v>
      </c>
      <c r="D1386" s="337">
        <v>11.41</v>
      </c>
      <c r="E1386" s="340"/>
    </row>
    <row r="1387" spans="1:5">
      <c r="A1387" s="334">
        <v>43056</v>
      </c>
      <c r="B1387" s="335" t="s">
        <v>8879</v>
      </c>
      <c r="C1387" s="336" t="s">
        <v>7501</v>
      </c>
      <c r="D1387" s="337">
        <v>81.95</v>
      </c>
      <c r="E1387" s="335" t="s">
        <v>7559</v>
      </c>
    </row>
    <row r="1388" spans="1:5">
      <c r="A1388" s="334">
        <v>43058</v>
      </c>
      <c r="B1388" s="335" t="s">
        <v>8880</v>
      </c>
      <c r="C1388" s="336" t="s">
        <v>7501</v>
      </c>
      <c r="D1388" s="337">
        <v>131.29</v>
      </c>
      <c r="E1388" s="338"/>
    </row>
    <row r="1389" spans="1:5">
      <c r="A1389" s="334">
        <v>43057</v>
      </c>
      <c r="B1389" s="335" t="s">
        <v>8881</v>
      </c>
      <c r="C1389" s="336" t="s">
        <v>7501</v>
      </c>
      <c r="D1389" s="337">
        <v>90.54</v>
      </c>
      <c r="E1389" s="338"/>
    </row>
    <row r="1390" spans="1:5">
      <c r="A1390" s="334">
        <v>43059</v>
      </c>
      <c r="B1390" s="335" t="s">
        <v>8882</v>
      </c>
      <c r="C1390" s="336" t="s">
        <v>7501</v>
      </c>
      <c r="D1390" s="337">
        <v>57.13</v>
      </c>
      <c r="E1390" s="338"/>
    </row>
    <row r="1391" spans="1:5">
      <c r="A1391" s="334">
        <v>43060</v>
      </c>
      <c r="B1391" s="335" t="s">
        <v>8883</v>
      </c>
      <c r="C1391" s="336" t="s">
        <v>7516</v>
      </c>
      <c r="D1391" s="346">
        <v>1231</v>
      </c>
      <c r="E1391" s="335" t="s">
        <v>7559</v>
      </c>
    </row>
    <row r="1392" spans="1:5">
      <c r="A1392" s="334">
        <v>43064</v>
      </c>
      <c r="B1392" s="335" t="s">
        <v>8884</v>
      </c>
      <c r="C1392" s="336" t="s">
        <v>7619</v>
      </c>
      <c r="D1392" s="337">
        <v>29.54</v>
      </c>
      <c r="E1392" s="338"/>
    </row>
    <row r="1393" spans="1:6">
      <c r="A1393" s="334">
        <v>43065</v>
      </c>
      <c r="B1393" s="335" t="s">
        <v>8885</v>
      </c>
      <c r="C1393" s="336" t="s">
        <v>7619</v>
      </c>
      <c r="D1393" s="337">
        <v>35.03</v>
      </c>
      <c r="E1393" s="338"/>
    </row>
    <row r="1394" spans="1:6">
      <c r="A1394" s="334">
        <v>43066</v>
      </c>
      <c r="B1394" s="335" t="s">
        <v>8886</v>
      </c>
      <c r="C1394" s="336" t="s">
        <v>7619</v>
      </c>
      <c r="D1394" s="337">
        <v>50.48</v>
      </c>
      <c r="E1394" s="338"/>
    </row>
    <row r="1395" spans="1:6">
      <c r="A1395" s="334">
        <v>43067</v>
      </c>
      <c r="B1395" s="335" t="s">
        <v>8887</v>
      </c>
      <c r="C1395" s="336" t="s">
        <v>7619</v>
      </c>
      <c r="D1395" s="337">
        <v>104.52</v>
      </c>
      <c r="E1395" s="338"/>
    </row>
    <row r="1396" spans="1:6" ht="18">
      <c r="A1396" s="334">
        <v>43063</v>
      </c>
      <c r="B1396" s="339" t="s">
        <v>8888</v>
      </c>
      <c r="C1396" s="336" t="s">
        <v>7619</v>
      </c>
      <c r="D1396" s="337">
        <v>174.55</v>
      </c>
      <c r="E1396" s="340"/>
    </row>
    <row r="1397" spans="1:6">
      <c r="A1397" s="334">
        <v>43068</v>
      </c>
      <c r="B1397" s="335" t="s">
        <v>8889</v>
      </c>
      <c r="C1397" s="336" t="s">
        <v>7619</v>
      </c>
      <c r="D1397" s="337">
        <v>107.37</v>
      </c>
      <c r="E1397" s="338"/>
    </row>
    <row r="1398" spans="1:6">
      <c r="A1398" s="334">
        <v>43069</v>
      </c>
      <c r="B1398" s="335" t="s">
        <v>8890</v>
      </c>
      <c r="C1398" s="336" t="s">
        <v>7619</v>
      </c>
      <c r="D1398" s="337">
        <v>225.25</v>
      </c>
      <c r="E1398" s="335" t="s">
        <v>7559</v>
      </c>
    </row>
    <row r="1399" spans="1:6" ht="18">
      <c r="A1399" s="334">
        <v>43071</v>
      </c>
      <c r="B1399" s="339" t="s">
        <v>8891</v>
      </c>
      <c r="C1399" s="336" t="s">
        <v>7501</v>
      </c>
      <c r="D1399" s="337">
        <v>451.38</v>
      </c>
      <c r="E1399" s="335" t="s">
        <v>7559</v>
      </c>
    </row>
    <row r="1400" spans="1:6">
      <c r="A1400" s="334">
        <v>43078</v>
      </c>
      <c r="B1400" s="335" t="s">
        <v>8892</v>
      </c>
      <c r="C1400" s="336" t="s">
        <v>7619</v>
      </c>
      <c r="D1400" s="337">
        <v>115.13</v>
      </c>
      <c r="E1400" s="338"/>
    </row>
    <row r="1401" spans="1:6">
      <c r="A1401" s="334">
        <v>43079</v>
      </c>
      <c r="B1401" s="335" t="s">
        <v>8893</v>
      </c>
      <c r="C1401" s="336" t="s">
        <v>7619</v>
      </c>
      <c r="D1401" s="337">
        <v>120.18</v>
      </c>
      <c r="E1401" s="338"/>
    </row>
    <row r="1402" spans="1:6">
      <c r="A1402" s="334">
        <v>43080</v>
      </c>
      <c r="B1402" s="335" t="s">
        <v>8894</v>
      </c>
      <c r="C1402" s="336" t="s">
        <v>7619</v>
      </c>
      <c r="D1402" s="337">
        <v>105.94</v>
      </c>
      <c r="E1402" s="335" t="s">
        <v>7559</v>
      </c>
    </row>
    <row r="1403" spans="1:6">
      <c r="A1403" s="334">
        <v>43081</v>
      </c>
      <c r="B1403" s="335" t="s">
        <v>8895</v>
      </c>
      <c r="C1403" s="336" t="s">
        <v>7619</v>
      </c>
      <c r="D1403" s="337">
        <v>137.02000000000001</v>
      </c>
      <c r="E1403" s="338"/>
    </row>
    <row r="1404" spans="1:6">
      <c r="A1404" s="334">
        <v>43085</v>
      </c>
      <c r="B1404" s="335" t="s">
        <v>8896</v>
      </c>
      <c r="C1404" s="336" t="s">
        <v>7619</v>
      </c>
      <c r="D1404" s="337">
        <v>255.23</v>
      </c>
      <c r="E1404" s="338"/>
    </row>
    <row r="1405" spans="1:6" ht="18">
      <c r="A1405" s="334">
        <v>43083</v>
      </c>
      <c r="B1405" s="339" t="s">
        <v>8897</v>
      </c>
      <c r="C1405" s="336" t="s">
        <v>7619</v>
      </c>
      <c r="D1405" s="337">
        <v>112.62</v>
      </c>
      <c r="E1405" s="340"/>
    </row>
    <row r="1406" spans="1:6" ht="18">
      <c r="A1406" s="334">
        <v>43084</v>
      </c>
      <c r="B1406" s="339" t="s">
        <v>8898</v>
      </c>
      <c r="C1406" s="336" t="s">
        <v>7619</v>
      </c>
      <c r="D1406" s="337">
        <v>85.07</v>
      </c>
      <c r="E1406" s="340"/>
      <c r="F1406" s="276"/>
    </row>
    <row r="1407" spans="1:6" ht="14.25">
      <c r="A1407" s="334">
        <v>43086</v>
      </c>
      <c r="B1407" s="335" t="s">
        <v>8899</v>
      </c>
      <c r="C1407" s="336" t="s">
        <v>7516</v>
      </c>
      <c r="D1407" s="337">
        <v>357.87</v>
      </c>
      <c r="E1407" s="335" t="s">
        <v>7559</v>
      </c>
      <c r="F1407" s="276"/>
    </row>
    <row r="1408" spans="1:6" ht="14.25">
      <c r="A1408" s="334">
        <v>43087</v>
      </c>
      <c r="B1408" s="335" t="s">
        <v>8900</v>
      </c>
      <c r="C1408" s="336" t="s">
        <v>7516</v>
      </c>
      <c r="D1408" s="337">
        <v>774.56</v>
      </c>
      <c r="E1408" s="335" t="s">
        <v>7559</v>
      </c>
      <c r="F1408" s="276"/>
    </row>
    <row r="1409" spans="1:6" ht="18">
      <c r="A1409" s="334">
        <v>43089</v>
      </c>
      <c r="B1409" s="339" t="s">
        <v>8901</v>
      </c>
      <c r="C1409" s="336" t="s">
        <v>7499</v>
      </c>
      <c r="D1409" s="337">
        <v>73.489999999999995</v>
      </c>
      <c r="E1409" s="340"/>
      <c r="F1409" s="276"/>
    </row>
    <row r="1410" spans="1:6" ht="14.25">
      <c r="A1410" s="334">
        <v>43090</v>
      </c>
      <c r="B1410" s="335" t="s">
        <v>8902</v>
      </c>
      <c r="C1410" s="336" t="s">
        <v>7499</v>
      </c>
      <c r="D1410" s="337">
        <v>70.62</v>
      </c>
      <c r="E1410" s="338"/>
      <c r="F1410" s="276"/>
    </row>
    <row r="1411" spans="1:6" ht="18">
      <c r="A1411" s="334">
        <v>43088</v>
      </c>
      <c r="B1411" s="339" t="s">
        <v>8903</v>
      </c>
      <c r="C1411" s="336" t="s">
        <v>7619</v>
      </c>
      <c r="D1411" s="337">
        <v>22.87</v>
      </c>
      <c r="E1411" s="335" t="s">
        <v>7559</v>
      </c>
      <c r="F1411" s="276"/>
    </row>
    <row r="1412" spans="1:6" ht="14.25">
      <c r="A1412" s="334">
        <v>43091</v>
      </c>
      <c r="B1412" s="335" t="s">
        <v>8904</v>
      </c>
      <c r="C1412" s="336" t="s">
        <v>7516</v>
      </c>
      <c r="D1412" s="337">
        <v>506.77</v>
      </c>
      <c r="E1412" s="335" t="s">
        <v>7559</v>
      </c>
      <c r="F1412" s="276"/>
    </row>
    <row r="1413" spans="1:6" ht="18">
      <c r="A1413" s="334">
        <v>43092</v>
      </c>
      <c r="B1413" s="339" t="s">
        <v>8905</v>
      </c>
      <c r="C1413" s="336" t="s">
        <v>8187</v>
      </c>
      <c r="D1413" s="337">
        <v>32.340000000000003</v>
      </c>
      <c r="E1413" s="340"/>
      <c r="F1413" s="276"/>
    </row>
    <row r="1414" spans="1:6" ht="18">
      <c r="A1414" s="334">
        <v>43093</v>
      </c>
      <c r="B1414" s="339" t="s">
        <v>8906</v>
      </c>
      <c r="C1414" s="336" t="s">
        <v>8187</v>
      </c>
      <c r="D1414" s="337">
        <v>43.77</v>
      </c>
      <c r="E1414" s="340"/>
      <c r="F1414" s="276"/>
    </row>
    <row r="1415" spans="1:6" ht="18">
      <c r="A1415" s="334">
        <v>43094</v>
      </c>
      <c r="B1415" s="339" t="s">
        <v>8907</v>
      </c>
      <c r="C1415" s="336" t="s">
        <v>7619</v>
      </c>
      <c r="D1415" s="337">
        <v>451.63</v>
      </c>
      <c r="E1415" s="335" t="s">
        <v>7559</v>
      </c>
      <c r="F1415" s="341"/>
    </row>
    <row r="1416" spans="1:6" ht="18">
      <c r="A1416" s="334">
        <v>43095</v>
      </c>
      <c r="B1416" s="339" t="s">
        <v>8908</v>
      </c>
      <c r="C1416" s="336" t="s">
        <v>7619</v>
      </c>
      <c r="D1416" s="337">
        <v>758.93</v>
      </c>
      <c r="E1416" s="335" t="s">
        <v>7559</v>
      </c>
      <c r="F1416" s="341"/>
    </row>
    <row r="1417" spans="1:6">
      <c r="A1417" s="334">
        <v>43096</v>
      </c>
      <c r="B1417" s="335" t="s">
        <v>8909</v>
      </c>
      <c r="C1417" s="336" t="s">
        <v>7619</v>
      </c>
      <c r="D1417" s="337">
        <v>738.57</v>
      </c>
      <c r="E1417" s="338"/>
      <c r="F1417" s="341"/>
    </row>
    <row r="1418" spans="1:6">
      <c r="A1418" s="334">
        <v>43098</v>
      </c>
      <c r="B1418" s="335" t="s">
        <v>8910</v>
      </c>
      <c r="C1418" s="336" t="s">
        <v>7619</v>
      </c>
      <c r="D1418" s="337">
        <v>36.6</v>
      </c>
      <c r="E1418" s="338"/>
      <c r="F1418" s="341"/>
    </row>
    <row r="1419" spans="1:6" ht="13.15" customHeight="1">
      <c r="A1419" s="334">
        <v>43097</v>
      </c>
      <c r="B1419" s="335" t="s">
        <v>8911</v>
      </c>
      <c r="C1419" s="336" t="s">
        <v>7619</v>
      </c>
      <c r="D1419" s="337">
        <v>92.84</v>
      </c>
      <c r="E1419" s="338"/>
      <c r="F1419" s="341"/>
    </row>
    <row r="1420" spans="1:6">
      <c r="A1420" s="334">
        <v>43100</v>
      </c>
      <c r="B1420" s="335" t="s">
        <v>8912</v>
      </c>
      <c r="C1420" s="336" t="s">
        <v>7619</v>
      </c>
      <c r="D1420" s="337">
        <v>77.59</v>
      </c>
      <c r="E1420" s="338"/>
      <c r="F1420" s="341"/>
    </row>
    <row r="1421" spans="1:6">
      <c r="A1421" s="334">
        <v>43101</v>
      </c>
      <c r="B1421" s="335" t="s">
        <v>8913</v>
      </c>
      <c r="C1421" s="336" t="s">
        <v>7619</v>
      </c>
      <c r="D1421" s="337">
        <v>13.98</v>
      </c>
      <c r="E1421" s="338"/>
      <c r="F1421" s="341"/>
    </row>
    <row r="1422" spans="1:6">
      <c r="A1422" s="334">
        <v>43102</v>
      </c>
      <c r="B1422" s="335" t="s">
        <v>8914</v>
      </c>
      <c r="C1422" s="336" t="s">
        <v>7619</v>
      </c>
      <c r="D1422" s="337">
        <v>16.98</v>
      </c>
      <c r="E1422" s="338"/>
      <c r="F1422" s="341"/>
    </row>
    <row r="1423" spans="1:6">
      <c r="A1423" s="334">
        <v>42614</v>
      </c>
      <c r="B1423" s="335" t="s">
        <v>8915</v>
      </c>
      <c r="C1423" s="336" t="s">
        <v>7619</v>
      </c>
      <c r="D1423" s="337">
        <v>311.01</v>
      </c>
      <c r="E1423" s="335" t="s">
        <v>7559</v>
      </c>
      <c r="F1423" s="341"/>
    </row>
    <row r="1424" spans="1:6" ht="18">
      <c r="A1424" s="334">
        <v>43104</v>
      </c>
      <c r="B1424" s="339" t="s">
        <v>8916</v>
      </c>
      <c r="C1424" s="336" t="s">
        <v>7619</v>
      </c>
      <c r="D1424" s="337">
        <v>25.29</v>
      </c>
      <c r="E1424" s="340"/>
      <c r="F1424" s="341"/>
    </row>
    <row r="1425" spans="1:6">
      <c r="A1425" s="334">
        <v>43105</v>
      </c>
      <c r="B1425" s="335" t="s">
        <v>8917</v>
      </c>
      <c r="C1425" s="336" t="s">
        <v>7501</v>
      </c>
      <c r="D1425" s="337">
        <v>465.9</v>
      </c>
      <c r="E1425" s="335" t="s">
        <v>7559</v>
      </c>
      <c r="F1425" s="341"/>
    </row>
    <row r="1426" spans="1:6">
      <c r="A1426" s="334">
        <v>43106</v>
      </c>
      <c r="B1426" s="335" t="s">
        <v>8918</v>
      </c>
      <c r="C1426" s="336" t="s">
        <v>7501</v>
      </c>
      <c r="D1426" s="337">
        <v>251.32</v>
      </c>
      <c r="E1426" s="335" t="s">
        <v>7559</v>
      </c>
      <c r="F1426" s="341"/>
    </row>
    <row r="1427" spans="1:6">
      <c r="A1427" s="334">
        <v>43111</v>
      </c>
      <c r="B1427" s="335" t="s">
        <v>8919</v>
      </c>
      <c r="C1427" s="336" t="s">
        <v>7619</v>
      </c>
      <c r="D1427" s="337">
        <v>4.96</v>
      </c>
      <c r="E1427" s="338"/>
      <c r="F1427" s="341"/>
    </row>
    <row r="1428" spans="1:6">
      <c r="A1428" s="557" t="s">
        <v>8920</v>
      </c>
      <c r="B1428" s="557"/>
      <c r="C1428" s="557"/>
      <c r="D1428" s="557"/>
      <c r="E1428" s="557"/>
      <c r="F1428" s="557"/>
    </row>
    <row r="1429" spans="1:6">
      <c r="A1429" s="342" t="s">
        <v>7557</v>
      </c>
      <c r="B1429" s="343" t="s">
        <v>1140</v>
      </c>
      <c r="C1429" s="344" t="s">
        <v>1141</v>
      </c>
      <c r="D1429" s="342" t="s">
        <v>1142</v>
      </c>
      <c r="E1429" s="343" t="s">
        <v>1143</v>
      </c>
      <c r="F1429" s="341"/>
    </row>
    <row r="1430" spans="1:6" ht="18">
      <c r="A1430" s="334">
        <v>41578</v>
      </c>
      <c r="B1430" s="339" t="s">
        <v>8921</v>
      </c>
      <c r="C1430" s="336" t="s">
        <v>8087</v>
      </c>
      <c r="D1430" s="346">
        <v>1274.3</v>
      </c>
      <c r="E1430" s="340"/>
      <c r="F1430" s="341"/>
    </row>
    <row r="1431" spans="1:6" ht="18">
      <c r="A1431" s="334">
        <v>42511</v>
      </c>
      <c r="B1431" s="339" t="s">
        <v>8922</v>
      </c>
      <c r="C1431" s="336" t="s">
        <v>8087</v>
      </c>
      <c r="D1431" s="346">
        <v>1188.49</v>
      </c>
      <c r="E1431" s="340"/>
      <c r="F1431" s="341"/>
    </row>
    <row r="1432" spans="1:6">
      <c r="A1432" s="334">
        <v>41579</v>
      </c>
      <c r="B1432" s="335" t="s">
        <v>8923</v>
      </c>
      <c r="C1432" s="336" t="s">
        <v>8087</v>
      </c>
      <c r="D1432" s="337">
        <v>872.36</v>
      </c>
      <c r="E1432" s="338"/>
      <c r="F1432" s="341"/>
    </row>
    <row r="1433" spans="1:6" ht="18">
      <c r="A1433" s="334">
        <v>41494</v>
      </c>
      <c r="B1433" s="339" t="s">
        <v>8924</v>
      </c>
      <c r="C1433" s="336" t="s">
        <v>8087</v>
      </c>
      <c r="D1433" s="346">
        <v>1417.72</v>
      </c>
      <c r="E1433" s="340"/>
      <c r="F1433" s="341"/>
    </row>
    <row r="1434" spans="1:6" ht="18">
      <c r="A1434" s="334">
        <v>41678</v>
      </c>
      <c r="B1434" s="339" t="s">
        <v>8925</v>
      </c>
      <c r="C1434" s="336" t="s">
        <v>8087</v>
      </c>
      <c r="D1434" s="346">
        <v>1202.3699999999999</v>
      </c>
      <c r="E1434" s="340"/>
      <c r="F1434" s="341"/>
    </row>
    <row r="1435" spans="1:6" ht="18">
      <c r="A1435" s="334">
        <v>41455</v>
      </c>
      <c r="B1435" s="339" t="s">
        <v>8926</v>
      </c>
      <c r="C1435" s="336" t="s">
        <v>8087</v>
      </c>
      <c r="D1435" s="346">
        <v>2404.7399999999998</v>
      </c>
      <c r="E1435" s="340"/>
      <c r="F1435" s="341"/>
    </row>
    <row r="1436" spans="1:6" ht="18">
      <c r="A1436" s="334">
        <v>41456</v>
      </c>
      <c r="B1436" s="339" t="s">
        <v>8927</v>
      </c>
      <c r="C1436" s="336" t="s">
        <v>8087</v>
      </c>
      <c r="D1436" s="346">
        <v>3607.11</v>
      </c>
      <c r="E1436" s="340"/>
      <c r="F1436" s="341"/>
    </row>
    <row r="1437" spans="1:6" ht="18">
      <c r="A1437" s="334">
        <v>41580</v>
      </c>
      <c r="B1437" s="339" t="s">
        <v>8928</v>
      </c>
      <c r="C1437" s="336" t="s">
        <v>8087</v>
      </c>
      <c r="D1437" s="346">
        <v>1254.6500000000001</v>
      </c>
      <c r="E1437" s="340"/>
      <c r="F1437" s="341"/>
    </row>
    <row r="1438" spans="1:6">
      <c r="A1438" s="334">
        <v>41454</v>
      </c>
      <c r="B1438" s="335" t="s">
        <v>8929</v>
      </c>
      <c r="C1438" s="336" t="s">
        <v>8087</v>
      </c>
      <c r="D1438" s="337">
        <v>886.67</v>
      </c>
      <c r="E1438" s="338"/>
      <c r="F1438" s="341"/>
    </row>
    <row r="1439" spans="1:6" ht="18">
      <c r="A1439" s="334">
        <v>41498</v>
      </c>
      <c r="B1439" s="339" t="s">
        <v>8930</v>
      </c>
      <c r="C1439" s="336" t="s">
        <v>7499</v>
      </c>
      <c r="D1439" s="346">
        <v>1106.92</v>
      </c>
      <c r="E1439" s="340"/>
      <c r="F1439" s="341"/>
    </row>
    <row r="1440" spans="1:6" ht="18">
      <c r="A1440" s="334">
        <v>41531</v>
      </c>
      <c r="B1440" s="339" t="s">
        <v>8931</v>
      </c>
      <c r="C1440" s="336" t="s">
        <v>7499</v>
      </c>
      <c r="D1440" s="337">
        <v>832.29</v>
      </c>
      <c r="E1440" s="340"/>
      <c r="F1440" s="341"/>
    </row>
    <row r="1441" spans="1:6">
      <c r="A1441" s="334">
        <v>41557</v>
      </c>
      <c r="B1441" s="335" t="s">
        <v>8932</v>
      </c>
      <c r="C1441" s="336" t="s">
        <v>7619</v>
      </c>
      <c r="D1441" s="337">
        <v>235.18</v>
      </c>
      <c r="E1441" s="338"/>
      <c r="F1441" s="341"/>
    </row>
    <row r="1442" spans="1:6" ht="18">
      <c r="A1442" s="334">
        <v>41506</v>
      </c>
      <c r="B1442" s="339" t="s">
        <v>8933</v>
      </c>
      <c r="C1442" s="336" t="s">
        <v>7499</v>
      </c>
      <c r="D1442" s="337">
        <v>74.099999999999994</v>
      </c>
      <c r="E1442" s="340"/>
      <c r="F1442" s="341"/>
    </row>
    <row r="1443" spans="1:6" ht="18">
      <c r="A1443" s="334">
        <v>41505</v>
      </c>
      <c r="B1443" s="339" t="s">
        <v>8934</v>
      </c>
      <c r="C1443" s="336" t="s">
        <v>7499</v>
      </c>
      <c r="D1443" s="337">
        <v>139.38</v>
      </c>
      <c r="E1443" s="340"/>
      <c r="F1443" s="341"/>
    </row>
    <row r="1444" spans="1:6" ht="18">
      <c r="A1444" s="334">
        <v>41528</v>
      </c>
      <c r="B1444" s="339" t="s">
        <v>8935</v>
      </c>
      <c r="C1444" s="336" t="s">
        <v>7499</v>
      </c>
      <c r="D1444" s="337">
        <v>302.83</v>
      </c>
      <c r="E1444" s="340"/>
      <c r="F1444" s="341"/>
    </row>
    <row r="1445" spans="1:6">
      <c r="A1445" s="334">
        <v>41546</v>
      </c>
      <c r="B1445" s="335" t="s">
        <v>8936</v>
      </c>
      <c r="C1445" s="336" t="s">
        <v>8937</v>
      </c>
      <c r="D1445" s="337">
        <v>419.26</v>
      </c>
      <c r="E1445" s="338"/>
      <c r="F1445" s="341"/>
    </row>
    <row r="1446" spans="1:6">
      <c r="A1446" s="334">
        <v>41545</v>
      </c>
      <c r="B1446" s="335" t="s">
        <v>8938</v>
      </c>
      <c r="C1446" s="336" t="s">
        <v>8937</v>
      </c>
      <c r="D1446" s="337">
        <v>353.37</v>
      </c>
      <c r="E1446" s="338"/>
      <c r="F1446" s="341"/>
    </row>
    <row r="1447" spans="1:6">
      <c r="A1447" s="334">
        <v>41547</v>
      </c>
      <c r="B1447" s="335" t="s">
        <v>8939</v>
      </c>
      <c r="C1447" s="336" t="s">
        <v>8937</v>
      </c>
      <c r="D1447" s="337">
        <v>334.16</v>
      </c>
      <c r="E1447" s="338"/>
      <c r="F1447" s="341"/>
    </row>
    <row r="1448" spans="1:6">
      <c r="A1448" s="334">
        <v>41497</v>
      </c>
      <c r="B1448" s="335" t="s">
        <v>8940</v>
      </c>
      <c r="C1448" s="336" t="s">
        <v>7516</v>
      </c>
      <c r="D1448" s="346">
        <v>4868.09</v>
      </c>
      <c r="E1448" s="338"/>
      <c r="F1448" s="341"/>
    </row>
    <row r="1449" spans="1:6">
      <c r="A1449" s="334">
        <v>41495</v>
      </c>
      <c r="B1449" s="335" t="s">
        <v>8941</v>
      </c>
      <c r="C1449" s="336" t="s">
        <v>7516</v>
      </c>
      <c r="D1449" s="346">
        <v>1536.45</v>
      </c>
      <c r="E1449" s="338"/>
      <c r="F1449" s="341"/>
    </row>
    <row r="1450" spans="1:6">
      <c r="A1450" s="334">
        <v>41496</v>
      </c>
      <c r="B1450" s="335" t="s">
        <v>8942</v>
      </c>
      <c r="C1450" s="336" t="s">
        <v>7516</v>
      </c>
      <c r="D1450" s="346">
        <v>2301.9699999999998</v>
      </c>
      <c r="E1450" s="338"/>
      <c r="F1450" s="341"/>
    </row>
    <row r="1451" spans="1:6">
      <c r="A1451" s="334">
        <v>41544</v>
      </c>
      <c r="B1451" s="335" t="s">
        <v>8943</v>
      </c>
      <c r="C1451" s="336" t="s">
        <v>8937</v>
      </c>
      <c r="D1451" s="337">
        <v>684.64</v>
      </c>
      <c r="E1451" s="338"/>
      <c r="F1451" s="341"/>
    </row>
    <row r="1452" spans="1:6">
      <c r="A1452" s="334">
        <v>41500</v>
      </c>
      <c r="B1452" s="335" t="s">
        <v>8944</v>
      </c>
      <c r="C1452" s="336" t="s">
        <v>7499</v>
      </c>
      <c r="D1452" s="337">
        <v>340.06</v>
      </c>
      <c r="E1452" s="338"/>
      <c r="F1452" s="341"/>
    </row>
    <row r="1453" spans="1:6" ht="18">
      <c r="A1453" s="334">
        <v>41501</v>
      </c>
      <c r="B1453" s="339" t="s">
        <v>8945</v>
      </c>
      <c r="C1453" s="336" t="s">
        <v>7619</v>
      </c>
      <c r="D1453" s="337">
        <v>63.52</v>
      </c>
      <c r="E1453" s="340"/>
      <c r="F1453" s="341"/>
    </row>
    <row r="1454" spans="1:6" ht="18">
      <c r="A1454" s="334">
        <v>41499</v>
      </c>
      <c r="B1454" s="339" t="s">
        <v>8946</v>
      </c>
      <c r="C1454" s="336" t="s">
        <v>7619</v>
      </c>
      <c r="D1454" s="337">
        <v>498.68</v>
      </c>
      <c r="E1454" s="340"/>
      <c r="F1454" s="341"/>
    </row>
    <row r="1455" spans="1:6" ht="18">
      <c r="A1455" s="334">
        <v>41503</v>
      </c>
      <c r="B1455" s="339" t="s">
        <v>8947</v>
      </c>
      <c r="C1455" s="336" t="s">
        <v>7619</v>
      </c>
      <c r="D1455" s="337">
        <v>616.20000000000005</v>
      </c>
      <c r="E1455" s="340"/>
      <c r="F1455" s="341"/>
    </row>
    <row r="1456" spans="1:6" ht="18">
      <c r="A1456" s="334">
        <v>41530</v>
      </c>
      <c r="B1456" s="339" t="s">
        <v>8948</v>
      </c>
      <c r="C1456" s="336" t="s">
        <v>7499</v>
      </c>
      <c r="D1456" s="337">
        <v>638.26</v>
      </c>
      <c r="E1456" s="340"/>
      <c r="F1456" s="341"/>
    </row>
    <row r="1457" spans="1:6">
      <c r="A1457" s="334">
        <v>41527</v>
      </c>
      <c r="B1457" s="335" t="s">
        <v>8949</v>
      </c>
      <c r="C1457" s="336" t="s">
        <v>7516</v>
      </c>
      <c r="D1457" s="346">
        <v>3161.72</v>
      </c>
      <c r="E1457" s="338"/>
      <c r="F1457" s="341"/>
    </row>
    <row r="1458" spans="1:6" ht="18">
      <c r="A1458" s="334">
        <v>41529</v>
      </c>
      <c r="B1458" s="339" t="s">
        <v>8950</v>
      </c>
      <c r="C1458" s="336" t="s">
        <v>7516</v>
      </c>
      <c r="D1458" s="346">
        <v>39304.35</v>
      </c>
      <c r="E1458" s="340"/>
      <c r="F1458" s="341"/>
    </row>
    <row r="1459" spans="1:6">
      <c r="A1459" s="334">
        <v>41555</v>
      </c>
      <c r="B1459" s="335" t="s">
        <v>8951</v>
      </c>
      <c r="C1459" s="336" t="s">
        <v>7516</v>
      </c>
      <c r="D1459" s="346">
        <v>8847.85</v>
      </c>
      <c r="E1459" s="338"/>
      <c r="F1459" s="341"/>
    </row>
    <row r="1460" spans="1:6" ht="18">
      <c r="A1460" s="334">
        <v>100883</v>
      </c>
      <c r="B1460" s="339" t="s">
        <v>8952</v>
      </c>
      <c r="C1460" s="336" t="s">
        <v>7619</v>
      </c>
      <c r="D1460" s="337">
        <v>348.74</v>
      </c>
      <c r="E1460" s="340"/>
      <c r="F1460" s="341"/>
    </row>
    <row r="1461" spans="1:6" ht="18">
      <c r="A1461" s="334">
        <v>100882</v>
      </c>
      <c r="B1461" s="339" t="s">
        <v>8953</v>
      </c>
      <c r="C1461" s="336" t="s">
        <v>7619</v>
      </c>
      <c r="D1461" s="337">
        <v>244.72</v>
      </c>
      <c r="E1461" s="340"/>
      <c r="F1461" s="341"/>
    </row>
    <row r="1462" spans="1:6" ht="12.75" customHeight="1">
      <c r="A1462" s="557" t="s">
        <v>8954</v>
      </c>
      <c r="B1462" s="557"/>
      <c r="C1462" s="557"/>
      <c r="D1462" s="557"/>
      <c r="E1462" s="557"/>
      <c r="F1462" s="557"/>
    </row>
    <row r="1463" spans="1:6">
      <c r="A1463" s="342" t="s">
        <v>7557</v>
      </c>
      <c r="B1463" s="343" t="s">
        <v>1140</v>
      </c>
      <c r="C1463" s="344" t="s">
        <v>1141</v>
      </c>
      <c r="D1463" s="342" t="s">
        <v>1142</v>
      </c>
      <c r="E1463" s="343" t="s">
        <v>1143</v>
      </c>
      <c r="F1463" s="341"/>
    </row>
    <row r="1464" spans="1:6">
      <c r="A1464" s="334">
        <v>100390</v>
      </c>
      <c r="B1464" s="335" t="s">
        <v>8955</v>
      </c>
      <c r="C1464" s="336" t="s">
        <v>8956</v>
      </c>
      <c r="D1464" s="337">
        <v>0</v>
      </c>
      <c r="E1464" s="338"/>
      <c r="F1464" s="341"/>
    </row>
    <row r="1465" spans="1:6">
      <c r="A1465" s="334">
        <v>60019</v>
      </c>
      <c r="B1465" s="335" t="s">
        <v>8957</v>
      </c>
      <c r="C1465" s="336" t="s">
        <v>8434</v>
      </c>
      <c r="D1465" s="335" t="s">
        <v>8958</v>
      </c>
    </row>
    <row r="1466" spans="1:6">
      <c r="A1466" s="334">
        <v>60022</v>
      </c>
      <c r="B1466" s="335" t="s">
        <v>8959</v>
      </c>
      <c r="C1466" s="336" t="s">
        <v>8434</v>
      </c>
      <c r="D1466" s="335" t="s">
        <v>8960</v>
      </c>
    </row>
    <row r="1467" spans="1:6">
      <c r="A1467" s="334">
        <v>60020</v>
      </c>
      <c r="B1467" s="335" t="s">
        <v>8961</v>
      </c>
      <c r="C1467" s="336" t="s">
        <v>8434</v>
      </c>
      <c r="D1467" s="335" t="s">
        <v>8962</v>
      </c>
    </row>
    <row r="1468" spans="1:6">
      <c r="A1468" s="334">
        <v>60021</v>
      </c>
      <c r="B1468" s="335" t="s">
        <v>8963</v>
      </c>
      <c r="C1468" s="336" t="s">
        <v>8434</v>
      </c>
      <c r="D1468" s="335" t="s">
        <v>8964</v>
      </c>
    </row>
    <row r="1469" spans="1:6">
      <c r="A1469" s="334">
        <v>60024</v>
      </c>
      <c r="B1469" s="335" t="s">
        <v>8965</v>
      </c>
      <c r="C1469" s="336" t="s">
        <v>8434</v>
      </c>
      <c r="D1469" s="335" t="s">
        <v>8966</v>
      </c>
    </row>
    <row r="1470" spans="1:6">
      <c r="A1470" s="334">
        <v>100849</v>
      </c>
      <c r="B1470" s="335" t="s">
        <v>8967</v>
      </c>
      <c r="C1470" s="336" t="s">
        <v>8434</v>
      </c>
      <c r="D1470" s="335" t="s">
        <v>8968</v>
      </c>
    </row>
    <row r="1471" spans="1:6">
      <c r="A1471" s="334">
        <v>60010</v>
      </c>
      <c r="B1471" s="335" t="s">
        <v>8969</v>
      </c>
      <c r="C1471" s="336" t="s">
        <v>7585</v>
      </c>
      <c r="D1471" s="335" t="s">
        <v>8970</v>
      </c>
    </row>
    <row r="1472" spans="1:6">
      <c r="A1472" s="334">
        <v>60002</v>
      </c>
      <c r="B1472" s="335" t="s">
        <v>8971</v>
      </c>
      <c r="C1472" s="336" t="s">
        <v>8434</v>
      </c>
      <c r="D1472" s="335" t="s">
        <v>8972</v>
      </c>
    </row>
    <row r="1473" spans="1:4">
      <c r="A1473" s="334">
        <v>60003</v>
      </c>
      <c r="B1473" s="335" t="s">
        <v>8973</v>
      </c>
      <c r="C1473" s="336" t="s">
        <v>8434</v>
      </c>
      <c r="D1473" s="335" t="s">
        <v>8974</v>
      </c>
    </row>
    <row r="1474" spans="1:4">
      <c r="A1474" s="334">
        <v>60012</v>
      </c>
      <c r="B1474" s="335" t="s">
        <v>8975</v>
      </c>
      <c r="C1474" s="336" t="s">
        <v>8434</v>
      </c>
      <c r="D1474" s="335" t="s">
        <v>8974</v>
      </c>
    </row>
    <row r="1475" spans="1:4">
      <c r="A1475" s="334">
        <v>60004</v>
      </c>
      <c r="B1475" s="335" t="s">
        <v>8976</v>
      </c>
      <c r="C1475" s="336" t="s">
        <v>8434</v>
      </c>
      <c r="D1475" s="335" t="s">
        <v>8977</v>
      </c>
    </row>
    <row r="1476" spans="1:4">
      <c r="A1476" s="334">
        <v>60013</v>
      </c>
      <c r="B1476" s="335" t="s">
        <v>8978</v>
      </c>
      <c r="C1476" s="336" t="s">
        <v>8434</v>
      </c>
      <c r="D1476" s="335" t="s">
        <v>8977</v>
      </c>
    </row>
    <row r="1477" spans="1:4">
      <c r="A1477" s="334">
        <v>60005</v>
      </c>
      <c r="B1477" s="335" t="s">
        <v>8979</v>
      </c>
      <c r="C1477" s="336" t="s">
        <v>8434</v>
      </c>
      <c r="D1477" s="335" t="s">
        <v>8980</v>
      </c>
    </row>
    <row r="1478" spans="1:4">
      <c r="A1478" s="334">
        <v>60014</v>
      </c>
      <c r="B1478" s="335" t="s">
        <v>8981</v>
      </c>
      <c r="C1478" s="336" t="s">
        <v>8434</v>
      </c>
      <c r="D1478" s="335" t="s">
        <v>8980</v>
      </c>
    </row>
    <row r="1479" spans="1:4">
      <c r="A1479" s="334">
        <v>60006</v>
      </c>
      <c r="B1479" s="335" t="s">
        <v>8982</v>
      </c>
      <c r="C1479" s="336" t="s">
        <v>8434</v>
      </c>
      <c r="D1479" s="335" t="s">
        <v>8983</v>
      </c>
    </row>
  </sheetData>
  <mergeCells count="17">
    <mergeCell ref="C1:E1"/>
    <mergeCell ref="A56:F56"/>
    <mergeCell ref="A203:F203"/>
    <mergeCell ref="A704:F704"/>
    <mergeCell ref="A718:F718"/>
    <mergeCell ref="A778:F778"/>
    <mergeCell ref="A796:F796"/>
    <mergeCell ref="A834:F834"/>
    <mergeCell ref="A912:F912"/>
    <mergeCell ref="A915:F915"/>
    <mergeCell ref="A1428:F1428"/>
    <mergeCell ref="A1462:F1462"/>
    <mergeCell ref="A935:F935"/>
    <mergeCell ref="A940:F940"/>
    <mergeCell ref="A998:F998"/>
    <mergeCell ref="A1018:F1018"/>
    <mergeCell ref="A1051:F1051"/>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6377"/>
  <sheetViews>
    <sheetView showGridLines="0" topLeftCell="A5247" workbookViewId="0">
      <selection activeCell="B5270" sqref="B5270"/>
    </sheetView>
  </sheetViews>
  <sheetFormatPr defaultColWidth="8.75" defaultRowHeight="15"/>
  <cols>
    <col min="1" max="1" width="8.5" style="300" customWidth="1"/>
    <col min="2" max="2" width="68.875" style="300" customWidth="1"/>
    <col min="3" max="3" width="8.5" style="300" customWidth="1"/>
    <col min="4" max="4" width="9.5" style="300" customWidth="1"/>
    <col min="5" max="16384" width="8.75" style="300"/>
  </cols>
  <sheetData>
    <row r="1" spans="1:4">
      <c r="A1" s="349" t="s">
        <v>1148</v>
      </c>
      <c r="B1" s="559" t="s">
        <v>1149</v>
      </c>
      <c r="C1" s="559"/>
      <c r="D1" s="349" t="s">
        <v>1150</v>
      </c>
    </row>
    <row r="2" spans="1:4" ht="12" customHeight="1">
      <c r="A2"/>
      <c r="B2" s="350" t="s">
        <v>8984</v>
      </c>
      <c r="C2"/>
      <c r="D2"/>
    </row>
    <row r="3" spans="1:4" ht="33.75" customHeight="1">
      <c r="A3" s="351" t="s">
        <v>881</v>
      </c>
      <c r="B3" s="351" t="s">
        <v>1151</v>
      </c>
      <c r="C3" s="351" t="s">
        <v>1152</v>
      </c>
      <c r="D3" s="352" t="s">
        <v>1153</v>
      </c>
    </row>
    <row r="4" spans="1:4" ht="11.25" customHeight="1">
      <c r="A4" s="301" t="s">
        <v>8985</v>
      </c>
      <c r="B4" s="302" t="s">
        <v>1154</v>
      </c>
      <c r="C4" s="301" t="s">
        <v>1155</v>
      </c>
      <c r="D4" s="303">
        <v>109.14</v>
      </c>
    </row>
    <row r="5" spans="1:4" ht="9" customHeight="1">
      <c r="A5" s="301" t="s">
        <v>8986</v>
      </c>
      <c r="B5" s="302" t="s">
        <v>1156</v>
      </c>
      <c r="C5" s="301" t="s">
        <v>1155</v>
      </c>
      <c r="D5" s="303">
        <v>86.88</v>
      </c>
    </row>
    <row r="6" spans="1:4" ht="9" customHeight="1">
      <c r="A6" s="301" t="s">
        <v>8987</v>
      </c>
      <c r="B6" s="302" t="s">
        <v>1157</v>
      </c>
      <c r="C6" s="301" t="s">
        <v>756</v>
      </c>
      <c r="D6" s="303">
        <v>14741.31</v>
      </c>
    </row>
    <row r="7" spans="1:4" ht="9" customHeight="1">
      <c r="A7" s="301" t="s">
        <v>8988</v>
      </c>
      <c r="B7" s="302" t="s">
        <v>1158</v>
      </c>
      <c r="C7" s="301" t="s">
        <v>756</v>
      </c>
      <c r="D7" s="303">
        <v>96631.9</v>
      </c>
    </row>
    <row r="8" spans="1:4" ht="9" customHeight="1">
      <c r="A8" s="301" t="s">
        <v>8989</v>
      </c>
      <c r="B8" s="302" t="s">
        <v>1159</v>
      </c>
      <c r="C8" s="301" t="s">
        <v>756</v>
      </c>
      <c r="D8" s="303">
        <v>24085.07</v>
      </c>
    </row>
    <row r="9" spans="1:4" ht="9" customHeight="1">
      <c r="A9" s="301" t="s">
        <v>8990</v>
      </c>
      <c r="B9" s="302" t="s">
        <v>1160</v>
      </c>
      <c r="C9" s="301" t="s">
        <v>756</v>
      </c>
      <c r="D9" s="303">
        <v>38802.46</v>
      </c>
    </row>
    <row r="10" spans="1:4" ht="9" customHeight="1">
      <c r="A10" s="301" t="s">
        <v>8991</v>
      </c>
      <c r="B10" s="302" t="s">
        <v>1161</v>
      </c>
      <c r="C10" s="301" t="s">
        <v>756</v>
      </c>
      <c r="D10" s="303">
        <v>52075.71</v>
      </c>
    </row>
    <row r="11" spans="1:4" ht="9" customHeight="1">
      <c r="A11" s="301" t="s">
        <v>8992</v>
      </c>
      <c r="B11" s="302" t="s">
        <v>1162</v>
      </c>
      <c r="C11" s="301" t="s">
        <v>756</v>
      </c>
      <c r="D11" s="303">
        <v>71438.559999999998</v>
      </c>
    </row>
    <row r="12" spans="1:4" ht="9" customHeight="1">
      <c r="A12" s="301" t="s">
        <v>8993</v>
      </c>
      <c r="B12" s="302" t="s">
        <v>1163</v>
      </c>
      <c r="C12" s="301" t="s">
        <v>756</v>
      </c>
      <c r="D12" s="303">
        <v>9863.74</v>
      </c>
    </row>
    <row r="13" spans="1:4" ht="9" customHeight="1">
      <c r="A13" s="301" t="s">
        <v>8994</v>
      </c>
      <c r="B13" s="302" t="s">
        <v>1164</v>
      </c>
      <c r="C13" s="301" t="s">
        <v>756</v>
      </c>
      <c r="D13" s="303">
        <v>8606.2800000000007</v>
      </c>
    </row>
    <row r="14" spans="1:4" ht="9" customHeight="1">
      <c r="A14" s="301" t="s">
        <v>8995</v>
      </c>
      <c r="B14" s="302" t="s">
        <v>1165</v>
      </c>
      <c r="C14" s="301" t="s">
        <v>756</v>
      </c>
      <c r="D14" s="303">
        <v>51590.559999999998</v>
      </c>
    </row>
    <row r="15" spans="1:4" ht="9" customHeight="1">
      <c r="A15" s="301" t="s">
        <v>8996</v>
      </c>
      <c r="B15" s="302" t="s">
        <v>1166</v>
      </c>
      <c r="C15" s="301" t="s">
        <v>756</v>
      </c>
      <c r="D15" s="303">
        <v>11959.25</v>
      </c>
    </row>
    <row r="16" spans="1:4" ht="9" customHeight="1">
      <c r="A16" s="301" t="s">
        <v>8997</v>
      </c>
      <c r="B16" s="302" t="s">
        <v>1167</v>
      </c>
      <c r="C16" s="301" t="s">
        <v>756</v>
      </c>
      <c r="D16" s="303">
        <v>19922.080000000002</v>
      </c>
    </row>
    <row r="17" spans="1:4" ht="9" customHeight="1">
      <c r="A17" s="301" t="s">
        <v>8998</v>
      </c>
      <c r="B17" s="302" t="s">
        <v>1168</v>
      </c>
      <c r="C17" s="301" t="s">
        <v>756</v>
      </c>
      <c r="D17" s="303">
        <v>28604.54</v>
      </c>
    </row>
    <row r="18" spans="1:4" ht="9" customHeight="1">
      <c r="A18" s="301" t="s">
        <v>8999</v>
      </c>
      <c r="B18" s="302" t="s">
        <v>1169</v>
      </c>
      <c r="C18" s="301" t="s">
        <v>756</v>
      </c>
      <c r="D18" s="303">
        <v>37266.730000000003</v>
      </c>
    </row>
    <row r="19" spans="1:4" ht="9" customHeight="1">
      <c r="A19" s="301" t="s">
        <v>9000</v>
      </c>
      <c r="B19" s="302" t="s">
        <v>1170</v>
      </c>
      <c r="C19" s="301" t="s">
        <v>756</v>
      </c>
      <c r="D19" s="303">
        <v>5044.25</v>
      </c>
    </row>
    <row r="20" spans="1:4" ht="9" customHeight="1">
      <c r="A20" s="301" t="s">
        <v>9001</v>
      </c>
      <c r="B20" s="302" t="s">
        <v>1171</v>
      </c>
      <c r="C20" s="301" t="s">
        <v>756</v>
      </c>
      <c r="D20" s="303">
        <v>10181.39</v>
      </c>
    </row>
    <row r="21" spans="1:4" ht="9" customHeight="1">
      <c r="A21" s="301" t="s">
        <v>9002</v>
      </c>
      <c r="B21" s="302" t="s">
        <v>1172</v>
      </c>
      <c r="C21" s="301" t="s">
        <v>756</v>
      </c>
      <c r="D21" s="303">
        <v>57080.5</v>
      </c>
    </row>
    <row r="22" spans="1:4" ht="9" customHeight="1">
      <c r="A22" s="301" t="s">
        <v>9003</v>
      </c>
      <c r="B22" s="302" t="s">
        <v>1173</v>
      </c>
      <c r="C22" s="301" t="s">
        <v>756</v>
      </c>
      <c r="D22" s="303">
        <v>15733.88</v>
      </c>
    </row>
    <row r="23" spans="1:4" ht="9" customHeight="1">
      <c r="A23" s="301" t="s">
        <v>9004</v>
      </c>
      <c r="B23" s="302" t="s">
        <v>1174</v>
      </c>
      <c r="C23" s="301" t="s">
        <v>756</v>
      </c>
      <c r="D23" s="303">
        <v>24388.880000000001</v>
      </c>
    </row>
    <row r="24" spans="1:4" ht="9" customHeight="1">
      <c r="A24" s="301" t="s">
        <v>9005</v>
      </c>
      <c r="B24" s="302" t="s">
        <v>1175</v>
      </c>
      <c r="C24" s="301" t="s">
        <v>756</v>
      </c>
      <c r="D24" s="303">
        <v>32437.55</v>
      </c>
    </row>
    <row r="25" spans="1:4" ht="9" customHeight="1">
      <c r="A25" s="301" t="s">
        <v>9006</v>
      </c>
      <c r="B25" s="302" t="s">
        <v>1176</v>
      </c>
      <c r="C25" s="301" t="s">
        <v>756</v>
      </c>
      <c r="D25" s="303">
        <v>45008.52</v>
      </c>
    </row>
    <row r="26" spans="1:4" ht="9" customHeight="1">
      <c r="A26" s="301" t="s">
        <v>9007</v>
      </c>
      <c r="B26" s="302" t="s">
        <v>1177</v>
      </c>
      <c r="C26" s="301" t="s">
        <v>756</v>
      </c>
      <c r="D26" s="303">
        <v>7535.64</v>
      </c>
    </row>
    <row r="27" spans="1:4" ht="9" customHeight="1">
      <c r="A27" s="301" t="s">
        <v>9008</v>
      </c>
      <c r="B27" s="302" t="s">
        <v>1178</v>
      </c>
      <c r="C27" s="301" t="s">
        <v>756</v>
      </c>
      <c r="D27" s="303">
        <v>5029.75</v>
      </c>
    </row>
    <row r="28" spans="1:4" ht="9" customHeight="1">
      <c r="A28" s="301" t="s">
        <v>9009</v>
      </c>
      <c r="B28" s="302" t="s">
        <v>1179</v>
      </c>
      <c r="C28" s="301" t="s">
        <v>756</v>
      </c>
      <c r="D28" s="303">
        <v>7475.34</v>
      </c>
    </row>
    <row r="29" spans="1:4" ht="9" customHeight="1">
      <c r="A29" s="301" t="s">
        <v>9010</v>
      </c>
      <c r="B29" s="302" t="s">
        <v>1180</v>
      </c>
      <c r="C29" s="301" t="s">
        <v>756</v>
      </c>
      <c r="D29" s="303">
        <v>136724.39000000001</v>
      </c>
    </row>
    <row r="30" spans="1:4" ht="9" customHeight="1">
      <c r="A30" s="301" t="s">
        <v>9011</v>
      </c>
      <c r="B30" s="302" t="s">
        <v>1181</v>
      </c>
      <c r="C30" s="301" t="s">
        <v>756</v>
      </c>
      <c r="D30" s="303">
        <v>9449.52</v>
      </c>
    </row>
    <row r="31" spans="1:4" ht="9" customHeight="1">
      <c r="A31" s="301" t="s">
        <v>9012</v>
      </c>
      <c r="B31" s="302" t="s">
        <v>1182</v>
      </c>
      <c r="C31" s="301" t="s">
        <v>756</v>
      </c>
      <c r="D31" s="303">
        <v>11908.7</v>
      </c>
    </row>
    <row r="32" spans="1:4" ht="9" customHeight="1">
      <c r="A32" s="301" t="s">
        <v>9013</v>
      </c>
      <c r="B32" s="302" t="s">
        <v>1183</v>
      </c>
      <c r="C32" s="301" t="s">
        <v>756</v>
      </c>
      <c r="D32" s="303">
        <v>13672.13</v>
      </c>
    </row>
    <row r="33" spans="1:4" ht="9" customHeight="1">
      <c r="A33" s="301" t="s">
        <v>9014</v>
      </c>
      <c r="B33" s="302" t="s">
        <v>1184</v>
      </c>
      <c r="C33" s="301" t="s">
        <v>756</v>
      </c>
      <c r="D33" s="303">
        <v>16511.009999999998</v>
      </c>
    </row>
    <row r="34" spans="1:4" ht="9" customHeight="1">
      <c r="A34" s="301" t="s">
        <v>9015</v>
      </c>
      <c r="B34" s="302" t="s">
        <v>1185</v>
      </c>
      <c r="C34" s="301" t="s">
        <v>756</v>
      </c>
      <c r="D34" s="303">
        <v>19458.36</v>
      </c>
    </row>
    <row r="35" spans="1:4" ht="9" customHeight="1">
      <c r="A35" s="301" t="s">
        <v>9016</v>
      </c>
      <c r="B35" s="302" t="s">
        <v>1186</v>
      </c>
      <c r="C35" s="301" t="s">
        <v>756</v>
      </c>
      <c r="D35" s="303">
        <v>60482.01</v>
      </c>
    </row>
    <row r="36" spans="1:4" ht="9" customHeight="1">
      <c r="A36" s="301" t="s">
        <v>9017</v>
      </c>
      <c r="B36" s="302" t="s">
        <v>1187</v>
      </c>
      <c r="C36" s="301" t="s">
        <v>756</v>
      </c>
      <c r="D36" s="303">
        <v>67248.479999999996</v>
      </c>
    </row>
    <row r="37" spans="1:4" ht="9" customHeight="1">
      <c r="A37" s="301" t="s">
        <v>9018</v>
      </c>
      <c r="B37" s="302" t="s">
        <v>1188</v>
      </c>
      <c r="C37" s="301" t="s">
        <v>756</v>
      </c>
      <c r="D37" s="303">
        <v>72942.25</v>
      </c>
    </row>
    <row r="38" spans="1:4" ht="9" customHeight="1">
      <c r="A38" s="301" t="s">
        <v>9019</v>
      </c>
      <c r="B38" s="302" t="s">
        <v>1189</v>
      </c>
      <c r="C38" s="301" t="s">
        <v>756</v>
      </c>
      <c r="D38" s="303">
        <v>78687</v>
      </c>
    </row>
    <row r="39" spans="1:4" ht="9" customHeight="1">
      <c r="A39" s="301" t="s">
        <v>9020</v>
      </c>
      <c r="B39" s="302" t="s">
        <v>1190</v>
      </c>
      <c r="C39" s="301" t="s">
        <v>756</v>
      </c>
      <c r="D39" s="303">
        <v>89429.62</v>
      </c>
    </row>
    <row r="40" spans="1:4" ht="9" customHeight="1">
      <c r="A40" s="301" t="s">
        <v>9021</v>
      </c>
      <c r="B40" s="302" t="s">
        <v>1191</v>
      </c>
      <c r="C40" s="301" t="s">
        <v>756</v>
      </c>
      <c r="D40" s="303">
        <v>92277.91</v>
      </c>
    </row>
    <row r="41" spans="1:4" ht="9" customHeight="1">
      <c r="A41" s="301" t="s">
        <v>9022</v>
      </c>
      <c r="B41" s="302" t="s">
        <v>1192</v>
      </c>
      <c r="C41" s="301" t="s">
        <v>756</v>
      </c>
      <c r="D41" s="303">
        <v>103105.31</v>
      </c>
    </row>
    <row r="42" spans="1:4" ht="9" customHeight="1">
      <c r="A42" s="301" t="s">
        <v>9023</v>
      </c>
      <c r="B42" s="302" t="s">
        <v>1193</v>
      </c>
      <c r="C42" s="301" t="s">
        <v>756</v>
      </c>
      <c r="D42" s="303">
        <v>110223.12</v>
      </c>
    </row>
    <row r="43" spans="1:4" ht="9" customHeight="1">
      <c r="A43" s="301" t="s">
        <v>9024</v>
      </c>
      <c r="B43" s="302" t="s">
        <v>1194</v>
      </c>
      <c r="C43" s="301" t="s">
        <v>756</v>
      </c>
      <c r="D43" s="303">
        <v>112504.42</v>
      </c>
    </row>
    <row r="44" spans="1:4" ht="9" customHeight="1">
      <c r="A44" s="301" t="s">
        <v>9025</v>
      </c>
      <c r="B44" s="302" t="s">
        <v>1195</v>
      </c>
      <c r="C44" s="301" t="s">
        <v>756</v>
      </c>
      <c r="D44" s="303">
        <v>121893.92</v>
      </c>
    </row>
    <row r="45" spans="1:4" ht="9" customHeight="1">
      <c r="A45" s="301" t="s">
        <v>9026</v>
      </c>
      <c r="B45" s="302" t="s">
        <v>1196</v>
      </c>
      <c r="C45" s="301" t="s">
        <v>756</v>
      </c>
      <c r="D45" s="303">
        <v>128505.43</v>
      </c>
    </row>
    <row r="46" spans="1:4" ht="9" customHeight="1">
      <c r="A46" s="301" t="s">
        <v>9027</v>
      </c>
      <c r="B46" s="302" t="s">
        <v>1197</v>
      </c>
      <c r="C46" s="301" t="s">
        <v>756</v>
      </c>
      <c r="D46" s="303">
        <v>10675.7</v>
      </c>
    </row>
    <row r="47" spans="1:4" ht="9" customHeight="1">
      <c r="A47" s="301" t="s">
        <v>9028</v>
      </c>
      <c r="B47" s="302" t="s">
        <v>1198</v>
      </c>
      <c r="C47" s="301" t="s">
        <v>756</v>
      </c>
      <c r="D47" s="303">
        <v>14424.18</v>
      </c>
    </row>
    <row r="48" spans="1:4" ht="9" customHeight="1">
      <c r="A48" s="301" t="s">
        <v>9029</v>
      </c>
      <c r="B48" s="302" t="s">
        <v>1199</v>
      </c>
      <c r="C48" s="301" t="s">
        <v>756</v>
      </c>
      <c r="D48" s="303">
        <v>95826.57</v>
      </c>
    </row>
    <row r="49" spans="1:4" ht="9" customHeight="1">
      <c r="A49" s="301" t="s">
        <v>9030</v>
      </c>
      <c r="B49" s="302" t="s">
        <v>1200</v>
      </c>
      <c r="C49" s="301" t="s">
        <v>756</v>
      </c>
      <c r="D49" s="303">
        <v>18682.830000000002</v>
      </c>
    </row>
    <row r="50" spans="1:4" ht="9" customHeight="1">
      <c r="A50" s="301" t="s">
        <v>9031</v>
      </c>
      <c r="B50" s="302" t="s">
        <v>1201</v>
      </c>
      <c r="C50" s="301" t="s">
        <v>756</v>
      </c>
      <c r="D50" s="303">
        <v>23512.98</v>
      </c>
    </row>
    <row r="51" spans="1:4" ht="9" customHeight="1">
      <c r="A51" s="301" t="s">
        <v>9032</v>
      </c>
      <c r="B51" s="302" t="s">
        <v>1202</v>
      </c>
      <c r="C51" s="301" t="s">
        <v>756</v>
      </c>
      <c r="D51" s="303">
        <v>27166.46</v>
      </c>
    </row>
    <row r="52" spans="1:4" ht="9" customHeight="1">
      <c r="A52" s="301" t="s">
        <v>9033</v>
      </c>
      <c r="B52" s="302" t="s">
        <v>1203</v>
      </c>
      <c r="C52" s="301" t="s">
        <v>756</v>
      </c>
      <c r="D52" s="303">
        <v>31339.67</v>
      </c>
    </row>
    <row r="53" spans="1:4" ht="9" customHeight="1">
      <c r="A53" s="301" t="s">
        <v>9034</v>
      </c>
      <c r="B53" s="302" t="s">
        <v>1204</v>
      </c>
      <c r="C53" s="301" t="s">
        <v>756</v>
      </c>
      <c r="D53" s="303">
        <v>36226.75</v>
      </c>
    </row>
    <row r="54" spans="1:4" ht="9" customHeight="1">
      <c r="A54" s="301" t="s">
        <v>9035</v>
      </c>
      <c r="B54" s="302" t="s">
        <v>1205</v>
      </c>
      <c r="C54" s="301" t="s">
        <v>756</v>
      </c>
      <c r="D54" s="303">
        <v>40949.980000000003</v>
      </c>
    </row>
    <row r="55" spans="1:4" ht="9" customHeight="1">
      <c r="A55" s="301" t="s">
        <v>9036</v>
      </c>
      <c r="B55" s="302" t="s">
        <v>1206</v>
      </c>
      <c r="C55" s="301" t="s">
        <v>756</v>
      </c>
      <c r="D55" s="303">
        <v>46173.95</v>
      </c>
    </row>
    <row r="56" spans="1:4" ht="9" customHeight="1">
      <c r="A56" s="301" t="s">
        <v>9037</v>
      </c>
      <c r="B56" s="302" t="s">
        <v>1207</v>
      </c>
      <c r="C56" s="301" t="s">
        <v>756</v>
      </c>
      <c r="D56" s="303">
        <v>49880.47</v>
      </c>
    </row>
    <row r="57" spans="1:4" ht="9" customHeight="1">
      <c r="A57" s="301" t="s">
        <v>9038</v>
      </c>
      <c r="B57" s="302" t="s">
        <v>1208</v>
      </c>
      <c r="C57" s="301" t="s">
        <v>756</v>
      </c>
      <c r="D57" s="303">
        <v>57047.11</v>
      </c>
    </row>
    <row r="58" spans="1:4" ht="9" customHeight="1">
      <c r="A58" s="301" t="s">
        <v>9039</v>
      </c>
      <c r="B58" s="302" t="s">
        <v>1209</v>
      </c>
      <c r="C58" s="301" t="s">
        <v>756</v>
      </c>
      <c r="D58" s="303">
        <v>61436.61</v>
      </c>
    </row>
    <row r="59" spans="1:4" ht="9" customHeight="1">
      <c r="A59" s="301" t="s">
        <v>9040</v>
      </c>
      <c r="B59" s="302" t="s">
        <v>1210</v>
      </c>
      <c r="C59" s="301" t="s">
        <v>756</v>
      </c>
      <c r="D59" s="303">
        <v>65900.31</v>
      </c>
    </row>
    <row r="60" spans="1:4" ht="9" customHeight="1">
      <c r="A60" s="301" t="s">
        <v>9041</v>
      </c>
      <c r="B60" s="302" t="s">
        <v>1211</v>
      </c>
      <c r="C60" s="301" t="s">
        <v>756</v>
      </c>
      <c r="D60" s="303">
        <v>69323.8</v>
      </c>
    </row>
    <row r="61" spans="1:4" ht="9" customHeight="1">
      <c r="A61" s="301" t="s">
        <v>9042</v>
      </c>
      <c r="B61" s="302" t="s">
        <v>1212</v>
      </c>
      <c r="C61" s="301" t="s">
        <v>756</v>
      </c>
      <c r="D61" s="303">
        <v>75436.37</v>
      </c>
    </row>
    <row r="62" spans="1:4" ht="9" customHeight="1">
      <c r="A62" s="301" t="s">
        <v>9043</v>
      </c>
      <c r="B62" s="302" t="s">
        <v>1213</v>
      </c>
      <c r="C62" s="301" t="s">
        <v>756</v>
      </c>
      <c r="D62" s="303">
        <v>80218.080000000002</v>
      </c>
    </row>
    <row r="63" spans="1:4" ht="9" customHeight="1">
      <c r="A63" s="301" t="s">
        <v>9044</v>
      </c>
      <c r="B63" s="302" t="s">
        <v>1214</v>
      </c>
      <c r="C63" s="301" t="s">
        <v>756</v>
      </c>
      <c r="D63" s="303">
        <v>84552.3</v>
      </c>
    </row>
    <row r="64" spans="1:4" ht="9" customHeight="1">
      <c r="A64" s="301" t="s">
        <v>9045</v>
      </c>
      <c r="B64" s="302" t="s">
        <v>1215</v>
      </c>
      <c r="C64" s="301" t="s">
        <v>756</v>
      </c>
      <c r="D64" s="303">
        <v>90671.87</v>
      </c>
    </row>
    <row r="65" spans="1:4" ht="9" customHeight="1">
      <c r="A65" s="301" t="s">
        <v>9046</v>
      </c>
      <c r="B65" s="302" t="s">
        <v>1216</v>
      </c>
      <c r="C65" s="301" t="s">
        <v>756</v>
      </c>
      <c r="D65" s="303">
        <v>5834.98</v>
      </c>
    </row>
    <row r="66" spans="1:4" ht="9" customHeight="1">
      <c r="A66" s="301" t="s">
        <v>9047</v>
      </c>
      <c r="B66" s="302" t="s">
        <v>1217</v>
      </c>
      <c r="C66" s="301" t="s">
        <v>756</v>
      </c>
      <c r="D66" s="303">
        <v>9118.7000000000007</v>
      </c>
    </row>
    <row r="67" spans="1:4" ht="9" customHeight="1">
      <c r="A67" s="301" t="s">
        <v>9048</v>
      </c>
      <c r="B67" s="302" t="s">
        <v>1218</v>
      </c>
      <c r="C67" s="301" t="s">
        <v>756</v>
      </c>
      <c r="D67" s="303">
        <v>104576.32000000001</v>
      </c>
    </row>
    <row r="68" spans="1:4" ht="9" customHeight="1">
      <c r="A68" s="301" t="s">
        <v>9049</v>
      </c>
      <c r="B68" s="302" t="s">
        <v>1219</v>
      </c>
      <c r="C68" s="301" t="s">
        <v>756</v>
      </c>
      <c r="D68" s="303">
        <v>11043.51</v>
      </c>
    </row>
    <row r="69" spans="1:4" ht="9" customHeight="1">
      <c r="A69" s="301" t="s">
        <v>9050</v>
      </c>
      <c r="B69" s="302" t="s">
        <v>1220</v>
      </c>
      <c r="C69" s="301" t="s">
        <v>756</v>
      </c>
      <c r="D69" s="303">
        <v>13737.56</v>
      </c>
    </row>
    <row r="70" spans="1:4" ht="9" customHeight="1">
      <c r="A70" s="301" t="s">
        <v>9051</v>
      </c>
      <c r="B70" s="302" t="s">
        <v>1221</v>
      </c>
      <c r="C70" s="301" t="s">
        <v>756</v>
      </c>
      <c r="D70" s="303">
        <v>16911.29</v>
      </c>
    </row>
    <row r="71" spans="1:4" ht="9" customHeight="1">
      <c r="A71" s="301" t="s">
        <v>9052</v>
      </c>
      <c r="B71" s="302" t="s">
        <v>1222</v>
      </c>
      <c r="C71" s="301" t="s">
        <v>756</v>
      </c>
      <c r="D71" s="303">
        <v>19150.97</v>
      </c>
    </row>
    <row r="72" spans="1:4" ht="9" customHeight="1">
      <c r="A72" s="301" t="s">
        <v>9053</v>
      </c>
      <c r="B72" s="302" t="s">
        <v>1223</v>
      </c>
      <c r="C72" s="301" t="s">
        <v>756</v>
      </c>
      <c r="D72" s="303">
        <v>28736.67</v>
      </c>
    </row>
    <row r="73" spans="1:4" ht="9" customHeight="1">
      <c r="A73" s="301" t="s">
        <v>9054</v>
      </c>
      <c r="B73" s="302" t="s">
        <v>1224</v>
      </c>
      <c r="C73" s="301" t="s">
        <v>756</v>
      </c>
      <c r="D73" s="303">
        <v>47603.47</v>
      </c>
    </row>
    <row r="74" spans="1:4" ht="9" customHeight="1">
      <c r="A74" s="301" t="s">
        <v>9055</v>
      </c>
      <c r="B74" s="302" t="s">
        <v>1225</v>
      </c>
      <c r="C74" s="301" t="s">
        <v>756</v>
      </c>
      <c r="D74" s="303">
        <v>52608.89</v>
      </c>
    </row>
    <row r="75" spans="1:4" ht="9" customHeight="1">
      <c r="A75" s="301" t="s">
        <v>9056</v>
      </c>
      <c r="B75" s="302" t="s">
        <v>1226</v>
      </c>
      <c r="C75" s="301" t="s">
        <v>756</v>
      </c>
      <c r="D75" s="303">
        <v>57394.89</v>
      </c>
    </row>
    <row r="76" spans="1:4" ht="9" customHeight="1">
      <c r="A76" s="301" t="s">
        <v>9057</v>
      </c>
      <c r="B76" s="302" t="s">
        <v>1227</v>
      </c>
      <c r="C76" s="301" t="s">
        <v>756</v>
      </c>
      <c r="D76" s="303">
        <v>61867.46</v>
      </c>
    </row>
    <row r="77" spans="1:4" ht="9" customHeight="1">
      <c r="A77" s="301" t="s">
        <v>9058</v>
      </c>
      <c r="B77" s="302" t="s">
        <v>1228</v>
      </c>
      <c r="C77" s="301" t="s">
        <v>756</v>
      </c>
      <c r="D77" s="303">
        <v>68454.149999999994</v>
      </c>
    </row>
    <row r="78" spans="1:4" ht="9" customHeight="1">
      <c r="A78" s="301" t="s">
        <v>9059</v>
      </c>
      <c r="B78" s="302" t="s">
        <v>1229</v>
      </c>
      <c r="C78" s="301" t="s">
        <v>756</v>
      </c>
      <c r="D78" s="303">
        <v>73699.19</v>
      </c>
    </row>
    <row r="79" spans="1:4" ht="9" customHeight="1">
      <c r="A79" s="301" t="s">
        <v>9060</v>
      </c>
      <c r="B79" s="302" t="s">
        <v>1230</v>
      </c>
      <c r="C79" s="301" t="s">
        <v>756</v>
      </c>
      <c r="D79" s="303">
        <v>80192.850000000006</v>
      </c>
    </row>
    <row r="80" spans="1:4" ht="9" customHeight="1">
      <c r="A80" s="301" t="s">
        <v>9061</v>
      </c>
      <c r="B80" s="302" t="s">
        <v>1231</v>
      </c>
      <c r="C80" s="301" t="s">
        <v>756</v>
      </c>
      <c r="D80" s="303">
        <v>84076.28</v>
      </c>
    </row>
    <row r="81" spans="1:4" ht="9" customHeight="1">
      <c r="A81" s="301" t="s">
        <v>9062</v>
      </c>
      <c r="B81" s="302" t="s">
        <v>1232</v>
      </c>
      <c r="C81" s="301" t="s">
        <v>756</v>
      </c>
      <c r="D81" s="303">
        <v>90892.78</v>
      </c>
    </row>
    <row r="82" spans="1:4" ht="9" customHeight="1">
      <c r="A82" s="301" t="s">
        <v>9063</v>
      </c>
      <c r="B82" s="302" t="s">
        <v>1233</v>
      </c>
      <c r="C82" s="301" t="s">
        <v>756</v>
      </c>
      <c r="D82" s="303">
        <v>96220.96</v>
      </c>
    </row>
    <row r="83" spans="1:4" ht="9" customHeight="1">
      <c r="A83" s="301" t="s">
        <v>9064</v>
      </c>
      <c r="B83" s="302" t="s">
        <v>1234</v>
      </c>
      <c r="C83" s="301" t="s">
        <v>756</v>
      </c>
      <c r="D83" s="303">
        <v>101371.51</v>
      </c>
    </row>
    <row r="84" spans="1:4" ht="9" customHeight="1">
      <c r="A84" s="301" t="s">
        <v>9065</v>
      </c>
      <c r="B84" s="302" t="s">
        <v>1235</v>
      </c>
      <c r="C84" s="301" t="s">
        <v>23</v>
      </c>
      <c r="D84" s="303">
        <v>426.18</v>
      </c>
    </row>
    <row r="85" spans="1:4" ht="9" customHeight="1">
      <c r="A85" s="301" t="s">
        <v>9066</v>
      </c>
      <c r="B85" s="302" t="s">
        <v>1236</v>
      </c>
      <c r="C85" s="301" t="s">
        <v>23</v>
      </c>
      <c r="D85" s="303">
        <v>536.20000000000005</v>
      </c>
    </row>
    <row r="86" spans="1:4" ht="9" customHeight="1">
      <c r="A86" s="301" t="s">
        <v>9067</v>
      </c>
      <c r="B86" s="302" t="s">
        <v>1237</v>
      </c>
      <c r="C86" s="301" t="s">
        <v>23</v>
      </c>
      <c r="D86" s="303">
        <v>889.79</v>
      </c>
    </row>
    <row r="87" spans="1:4" ht="9" customHeight="1">
      <c r="A87" s="301" t="s">
        <v>9068</v>
      </c>
      <c r="B87" s="302" t="s">
        <v>1238</v>
      </c>
      <c r="C87" s="301" t="s">
        <v>23</v>
      </c>
      <c r="D87" s="303">
        <v>1176.02</v>
      </c>
    </row>
    <row r="88" spans="1:4" ht="9" customHeight="1">
      <c r="A88" s="301" t="s">
        <v>9069</v>
      </c>
      <c r="B88" s="302" t="s">
        <v>1239</v>
      </c>
      <c r="C88" s="301" t="s">
        <v>23</v>
      </c>
      <c r="D88" s="303">
        <v>1448.58</v>
      </c>
    </row>
    <row r="89" spans="1:4" ht="9" customHeight="1">
      <c r="A89" s="301" t="s">
        <v>9070</v>
      </c>
      <c r="B89" s="302" t="s">
        <v>1240</v>
      </c>
      <c r="C89" s="301" t="s">
        <v>23</v>
      </c>
      <c r="D89" s="303">
        <v>0</v>
      </c>
    </row>
    <row r="90" spans="1:4" ht="9" customHeight="1">
      <c r="A90" s="301" t="s">
        <v>9071</v>
      </c>
      <c r="B90" s="302" t="s">
        <v>1241</v>
      </c>
      <c r="C90" s="301" t="s">
        <v>23</v>
      </c>
      <c r="D90" s="303">
        <v>28.99</v>
      </c>
    </row>
    <row r="91" spans="1:4" ht="9" customHeight="1">
      <c r="A91" s="301" t="s">
        <v>9072</v>
      </c>
      <c r="B91" s="302" t="s">
        <v>1242</v>
      </c>
      <c r="C91" s="301" t="s">
        <v>90</v>
      </c>
      <c r="D91" s="303">
        <v>15.06</v>
      </c>
    </row>
    <row r="92" spans="1:4" ht="9" customHeight="1">
      <c r="A92" s="301" t="s">
        <v>9073</v>
      </c>
      <c r="B92" s="302" t="s">
        <v>1243</v>
      </c>
      <c r="C92" s="301" t="s">
        <v>90</v>
      </c>
      <c r="D92" s="303">
        <v>14.36</v>
      </c>
    </row>
    <row r="93" spans="1:4" ht="9" customHeight="1">
      <c r="A93" s="301" t="s">
        <v>9074</v>
      </c>
      <c r="B93" s="302" t="s">
        <v>1244</v>
      </c>
      <c r="C93" s="301" t="s">
        <v>90</v>
      </c>
      <c r="D93" s="303">
        <v>15.86</v>
      </c>
    </row>
    <row r="94" spans="1:4" ht="9" customHeight="1">
      <c r="A94" s="301" t="s">
        <v>9075</v>
      </c>
      <c r="B94" s="302" t="s">
        <v>1245</v>
      </c>
      <c r="C94" s="301" t="s">
        <v>90</v>
      </c>
      <c r="D94" s="303">
        <v>17.39</v>
      </c>
    </row>
    <row r="95" spans="1:4" ht="9" customHeight="1">
      <c r="A95" s="301" t="s">
        <v>9076</v>
      </c>
      <c r="B95" s="302" t="s">
        <v>1246</v>
      </c>
      <c r="C95" s="301" t="s">
        <v>756</v>
      </c>
      <c r="D95" s="303">
        <v>26.52</v>
      </c>
    </row>
    <row r="96" spans="1:4" ht="9" customHeight="1">
      <c r="A96" s="301" t="s">
        <v>9077</v>
      </c>
      <c r="B96" s="302" t="s">
        <v>1247</v>
      </c>
      <c r="C96" s="301" t="s">
        <v>756</v>
      </c>
      <c r="D96" s="303">
        <v>37.81</v>
      </c>
    </row>
    <row r="97" spans="1:4" ht="9" customHeight="1">
      <c r="A97" s="301" t="s">
        <v>9078</v>
      </c>
      <c r="B97" s="302" t="s">
        <v>1248</v>
      </c>
      <c r="C97" s="301" t="s">
        <v>756</v>
      </c>
      <c r="D97" s="303">
        <v>49.33</v>
      </c>
    </row>
    <row r="98" spans="1:4" ht="9" customHeight="1">
      <c r="A98" s="301" t="s">
        <v>9079</v>
      </c>
      <c r="B98" s="302" t="s">
        <v>1249</v>
      </c>
      <c r="C98" s="301" t="s">
        <v>756</v>
      </c>
      <c r="D98" s="303">
        <v>72.39</v>
      </c>
    </row>
    <row r="99" spans="1:4" ht="9" customHeight="1">
      <c r="A99" s="301" t="s">
        <v>9080</v>
      </c>
      <c r="B99" s="302" t="s">
        <v>1250</v>
      </c>
      <c r="C99" s="301" t="s">
        <v>756</v>
      </c>
      <c r="D99" s="303">
        <v>108.9</v>
      </c>
    </row>
    <row r="100" spans="1:4" ht="9" customHeight="1">
      <c r="A100" s="301" t="s">
        <v>9081</v>
      </c>
      <c r="B100" s="302" t="s">
        <v>1251</v>
      </c>
      <c r="C100" s="301" t="s">
        <v>756</v>
      </c>
      <c r="D100" s="303">
        <v>25.62</v>
      </c>
    </row>
    <row r="101" spans="1:4" ht="9" customHeight="1">
      <c r="A101" s="301" t="s">
        <v>9082</v>
      </c>
      <c r="B101" s="302" t="s">
        <v>1252</v>
      </c>
      <c r="C101" s="301" t="s">
        <v>756</v>
      </c>
      <c r="D101" s="303">
        <v>35.659999999999997</v>
      </c>
    </row>
    <row r="102" spans="1:4" ht="9" customHeight="1">
      <c r="A102" s="301" t="s">
        <v>9083</v>
      </c>
      <c r="B102" s="302" t="s">
        <v>1253</v>
      </c>
      <c r="C102" s="301" t="s">
        <v>756</v>
      </c>
      <c r="D102" s="303">
        <v>51</v>
      </c>
    </row>
    <row r="103" spans="1:4" ht="9" customHeight="1">
      <c r="A103" s="301" t="s">
        <v>9084</v>
      </c>
      <c r="B103" s="302" t="s">
        <v>1254</v>
      </c>
      <c r="C103" s="301" t="s">
        <v>756</v>
      </c>
      <c r="D103" s="303">
        <v>88.29</v>
      </c>
    </row>
    <row r="104" spans="1:4" ht="9" customHeight="1">
      <c r="A104" s="301" t="s">
        <v>9085</v>
      </c>
      <c r="B104" s="302" t="s">
        <v>1255</v>
      </c>
      <c r="C104" s="301" t="s">
        <v>756</v>
      </c>
      <c r="D104" s="303">
        <v>178.19</v>
      </c>
    </row>
    <row r="105" spans="1:4" ht="9" customHeight="1">
      <c r="A105" s="301" t="s">
        <v>9086</v>
      </c>
      <c r="B105" s="302" t="s">
        <v>7371</v>
      </c>
      <c r="C105" s="301" t="s">
        <v>90</v>
      </c>
      <c r="D105" s="303">
        <v>15.41</v>
      </c>
    </row>
    <row r="106" spans="1:4" ht="9" customHeight="1">
      <c r="A106" s="301" t="s">
        <v>9087</v>
      </c>
      <c r="B106" s="302" t="s">
        <v>1256</v>
      </c>
      <c r="C106" s="301" t="s">
        <v>90</v>
      </c>
      <c r="D106" s="303">
        <v>17.350000000000001</v>
      </c>
    </row>
    <row r="107" spans="1:4" ht="18" customHeight="1">
      <c r="A107" s="301" t="s">
        <v>9088</v>
      </c>
      <c r="B107" s="302" t="s">
        <v>1257</v>
      </c>
      <c r="C107" s="301" t="s">
        <v>23</v>
      </c>
      <c r="D107" s="303">
        <v>60444.05</v>
      </c>
    </row>
    <row r="108" spans="1:4" ht="18" customHeight="1">
      <c r="A108" s="301" t="s">
        <v>9089</v>
      </c>
      <c r="B108" s="302" t="s">
        <v>1258</v>
      </c>
      <c r="C108" s="301" t="s">
        <v>23</v>
      </c>
      <c r="D108" s="303">
        <v>59789.93</v>
      </c>
    </row>
    <row r="109" spans="1:4" ht="18" customHeight="1">
      <c r="A109" s="301" t="s">
        <v>9090</v>
      </c>
      <c r="B109" s="302" t="s">
        <v>1259</v>
      </c>
      <c r="C109" s="301" t="s">
        <v>23</v>
      </c>
      <c r="D109" s="303">
        <v>61291.62</v>
      </c>
    </row>
    <row r="110" spans="1:4" ht="18" customHeight="1">
      <c r="A110" s="301" t="s">
        <v>9091</v>
      </c>
      <c r="B110" s="302" t="s">
        <v>1260</v>
      </c>
      <c r="C110" s="301" t="s">
        <v>23</v>
      </c>
      <c r="D110" s="303">
        <v>60263.74</v>
      </c>
    </row>
    <row r="111" spans="1:4" ht="18" customHeight="1">
      <c r="A111" s="301" t="s">
        <v>9092</v>
      </c>
      <c r="B111" s="302" t="s">
        <v>1261</v>
      </c>
      <c r="C111" s="301" t="s">
        <v>23</v>
      </c>
      <c r="D111" s="303">
        <v>55957.64</v>
      </c>
    </row>
    <row r="112" spans="1:4" ht="18" customHeight="1">
      <c r="A112" s="301" t="s">
        <v>9093</v>
      </c>
      <c r="B112" s="302" t="s">
        <v>1262</v>
      </c>
      <c r="C112" s="301" t="s">
        <v>23</v>
      </c>
      <c r="D112" s="303">
        <v>55715.77</v>
      </c>
    </row>
    <row r="113" spans="1:4" ht="18" customHeight="1">
      <c r="A113" s="301" t="s">
        <v>9094</v>
      </c>
      <c r="B113" s="302" t="s">
        <v>1263</v>
      </c>
      <c r="C113" s="301" t="s">
        <v>23</v>
      </c>
      <c r="D113" s="303">
        <v>62376.53</v>
      </c>
    </row>
    <row r="114" spans="1:4" ht="18" customHeight="1">
      <c r="A114" s="301" t="s">
        <v>9095</v>
      </c>
      <c r="B114" s="302" t="s">
        <v>1264</v>
      </c>
      <c r="C114" s="301" t="s">
        <v>23</v>
      </c>
      <c r="D114" s="303">
        <v>61696.88</v>
      </c>
    </row>
    <row r="115" spans="1:4" ht="18" customHeight="1">
      <c r="A115" s="301" t="s">
        <v>9096</v>
      </c>
      <c r="B115" s="302" t="s">
        <v>1265</v>
      </c>
      <c r="C115" s="301" t="s">
        <v>23</v>
      </c>
      <c r="D115" s="303">
        <v>72935.45</v>
      </c>
    </row>
    <row r="116" spans="1:4" ht="18" customHeight="1">
      <c r="A116" s="301" t="s">
        <v>9097</v>
      </c>
      <c r="B116" s="302" t="s">
        <v>1266</v>
      </c>
      <c r="C116" s="301" t="s">
        <v>23</v>
      </c>
      <c r="D116" s="303">
        <v>72313.490000000005</v>
      </c>
    </row>
    <row r="117" spans="1:4" ht="18" customHeight="1">
      <c r="A117" s="301" t="s">
        <v>9098</v>
      </c>
      <c r="B117" s="302" t="s">
        <v>1267</v>
      </c>
      <c r="C117" s="301" t="s">
        <v>23</v>
      </c>
      <c r="D117" s="303">
        <v>65444.19</v>
      </c>
    </row>
    <row r="118" spans="1:4" ht="18" customHeight="1">
      <c r="A118" s="301" t="s">
        <v>9099</v>
      </c>
      <c r="B118" s="302" t="s">
        <v>1268</v>
      </c>
      <c r="C118" s="301" t="s">
        <v>23</v>
      </c>
      <c r="D118" s="303">
        <v>64710.23</v>
      </c>
    </row>
    <row r="119" spans="1:4" ht="18" customHeight="1">
      <c r="A119" s="301" t="s">
        <v>9100</v>
      </c>
      <c r="B119" s="302" t="s">
        <v>1269</v>
      </c>
      <c r="C119" s="301" t="s">
        <v>23</v>
      </c>
      <c r="D119" s="303">
        <v>80640.509999999995</v>
      </c>
    </row>
    <row r="120" spans="1:4" ht="18" customHeight="1">
      <c r="A120" s="301" t="s">
        <v>9101</v>
      </c>
      <c r="B120" s="302" t="s">
        <v>1270</v>
      </c>
      <c r="C120" s="301" t="s">
        <v>23</v>
      </c>
      <c r="D120" s="303">
        <v>79940.009999999995</v>
      </c>
    </row>
    <row r="121" spans="1:4" ht="18" customHeight="1">
      <c r="A121" s="301" t="s">
        <v>9102</v>
      </c>
      <c r="B121" s="302" t="s">
        <v>1271</v>
      </c>
      <c r="C121" s="301" t="s">
        <v>23</v>
      </c>
      <c r="D121" s="303">
        <v>84061.23</v>
      </c>
    </row>
    <row r="122" spans="1:4" ht="18" customHeight="1">
      <c r="A122" s="301" t="s">
        <v>9103</v>
      </c>
      <c r="B122" s="302" t="s">
        <v>1272</v>
      </c>
      <c r="C122" s="301" t="s">
        <v>23</v>
      </c>
      <c r="D122" s="303">
        <v>83305.77</v>
      </c>
    </row>
    <row r="123" spans="1:4" ht="18" customHeight="1">
      <c r="A123" s="301" t="s">
        <v>9104</v>
      </c>
      <c r="B123" s="302" t="s">
        <v>1273</v>
      </c>
      <c r="C123" s="301" t="s">
        <v>23</v>
      </c>
      <c r="D123" s="303">
        <v>70712.38</v>
      </c>
    </row>
    <row r="124" spans="1:4" ht="18" customHeight="1">
      <c r="A124" s="301" t="s">
        <v>9105</v>
      </c>
      <c r="B124" s="302" t="s">
        <v>1274</v>
      </c>
      <c r="C124" s="301" t="s">
        <v>23</v>
      </c>
      <c r="D124" s="303">
        <v>69866.720000000001</v>
      </c>
    </row>
    <row r="125" spans="1:4" ht="18" customHeight="1">
      <c r="A125" s="301" t="s">
        <v>9106</v>
      </c>
      <c r="B125" s="302" t="s">
        <v>1275</v>
      </c>
      <c r="C125" s="301" t="s">
        <v>23</v>
      </c>
      <c r="D125" s="303">
        <v>90669.35</v>
      </c>
    </row>
    <row r="126" spans="1:4" ht="18" customHeight="1">
      <c r="A126" s="301" t="s">
        <v>9107</v>
      </c>
      <c r="B126" s="302" t="s">
        <v>1276</v>
      </c>
      <c r="C126" s="301" t="s">
        <v>23</v>
      </c>
      <c r="D126" s="303">
        <v>89801.44</v>
      </c>
    </row>
    <row r="127" spans="1:4" ht="18" customHeight="1">
      <c r="A127" s="301" t="s">
        <v>9108</v>
      </c>
      <c r="B127" s="302" t="s">
        <v>1277</v>
      </c>
      <c r="C127" s="301" t="s">
        <v>23</v>
      </c>
      <c r="D127" s="303">
        <v>29489.96</v>
      </c>
    </row>
    <row r="128" spans="1:4" ht="18" customHeight="1">
      <c r="A128" s="301" t="s">
        <v>9109</v>
      </c>
      <c r="B128" s="302" t="s">
        <v>1278</v>
      </c>
      <c r="C128" s="301" t="s">
        <v>23</v>
      </c>
      <c r="D128" s="303">
        <v>29261.08</v>
      </c>
    </row>
    <row r="129" spans="1:4" ht="18" customHeight="1">
      <c r="A129" s="301" t="s">
        <v>9110</v>
      </c>
      <c r="B129" s="302" t="s">
        <v>1279</v>
      </c>
      <c r="C129" s="301" t="s">
        <v>23</v>
      </c>
      <c r="D129" s="303">
        <v>34526.550000000003</v>
      </c>
    </row>
    <row r="130" spans="1:4" ht="18" customHeight="1">
      <c r="A130" s="301" t="s">
        <v>9111</v>
      </c>
      <c r="B130" s="302" t="s">
        <v>1280</v>
      </c>
      <c r="C130" s="301" t="s">
        <v>23</v>
      </c>
      <c r="D130" s="303">
        <v>34264.1</v>
      </c>
    </row>
    <row r="131" spans="1:4" ht="18" customHeight="1">
      <c r="A131" s="301" t="s">
        <v>9112</v>
      </c>
      <c r="B131" s="302" t="s">
        <v>1281</v>
      </c>
      <c r="C131" s="301" t="s">
        <v>23</v>
      </c>
      <c r="D131" s="303">
        <v>34141.35</v>
      </c>
    </row>
    <row r="132" spans="1:4" ht="18" customHeight="1">
      <c r="A132" s="301" t="s">
        <v>9113</v>
      </c>
      <c r="B132" s="302" t="s">
        <v>1282</v>
      </c>
      <c r="C132" s="301" t="s">
        <v>23</v>
      </c>
      <c r="D132" s="303">
        <v>34406.86</v>
      </c>
    </row>
    <row r="133" spans="1:4" ht="18" customHeight="1">
      <c r="A133" s="301" t="s">
        <v>9114</v>
      </c>
      <c r="B133" s="302" t="s">
        <v>1283</v>
      </c>
      <c r="C133" s="301" t="s">
        <v>23</v>
      </c>
      <c r="D133" s="303">
        <v>36339.25</v>
      </c>
    </row>
    <row r="134" spans="1:4" ht="18" customHeight="1">
      <c r="A134" s="301" t="s">
        <v>9115</v>
      </c>
      <c r="B134" s="302" t="s">
        <v>1284</v>
      </c>
      <c r="C134" s="301" t="s">
        <v>23</v>
      </c>
      <c r="D134" s="303">
        <v>36059.94</v>
      </c>
    </row>
    <row r="135" spans="1:4" ht="18" customHeight="1">
      <c r="A135" s="301" t="s">
        <v>9116</v>
      </c>
      <c r="B135" s="302" t="s">
        <v>1285</v>
      </c>
      <c r="C135" s="301" t="s">
        <v>23</v>
      </c>
      <c r="D135" s="303">
        <v>41286.74</v>
      </c>
    </row>
    <row r="136" spans="1:4" ht="18" customHeight="1">
      <c r="A136" s="301" t="s">
        <v>9117</v>
      </c>
      <c r="B136" s="302" t="s">
        <v>1286</v>
      </c>
      <c r="C136" s="301" t="s">
        <v>23</v>
      </c>
      <c r="D136" s="303">
        <v>40949.47</v>
      </c>
    </row>
    <row r="137" spans="1:4" ht="18" customHeight="1">
      <c r="A137" s="301" t="s">
        <v>9118</v>
      </c>
      <c r="B137" s="302" t="s">
        <v>1287</v>
      </c>
      <c r="C137" s="301" t="s">
        <v>23</v>
      </c>
      <c r="D137" s="303">
        <v>41288.660000000003</v>
      </c>
    </row>
    <row r="138" spans="1:4" ht="18" customHeight="1">
      <c r="A138" s="301" t="s">
        <v>9119</v>
      </c>
      <c r="B138" s="302" t="s">
        <v>1288</v>
      </c>
      <c r="C138" s="301" t="s">
        <v>23</v>
      </c>
      <c r="D138" s="303">
        <v>40960.379999999997</v>
      </c>
    </row>
    <row r="139" spans="1:4" ht="18" customHeight="1">
      <c r="A139" s="301" t="s">
        <v>9120</v>
      </c>
      <c r="B139" s="302" t="s">
        <v>1289</v>
      </c>
      <c r="C139" s="301" t="s">
        <v>23</v>
      </c>
      <c r="D139" s="303">
        <v>36997.660000000003</v>
      </c>
    </row>
    <row r="140" spans="1:4" ht="18" customHeight="1">
      <c r="A140" s="301" t="s">
        <v>9121</v>
      </c>
      <c r="B140" s="302" t="s">
        <v>1290</v>
      </c>
      <c r="C140" s="301" t="s">
        <v>23</v>
      </c>
      <c r="D140" s="303">
        <v>36707.160000000003</v>
      </c>
    </row>
    <row r="141" spans="1:4" ht="18" customHeight="1">
      <c r="A141" s="301" t="s">
        <v>9122</v>
      </c>
      <c r="B141" s="302" t="s">
        <v>1291</v>
      </c>
      <c r="C141" s="301" t="s">
        <v>23</v>
      </c>
      <c r="D141" s="303">
        <v>37659.01</v>
      </c>
    </row>
    <row r="142" spans="1:4" ht="18" customHeight="1">
      <c r="A142" s="301" t="s">
        <v>9123</v>
      </c>
      <c r="B142" s="302" t="s">
        <v>1292</v>
      </c>
      <c r="C142" s="301" t="s">
        <v>23</v>
      </c>
      <c r="D142" s="303">
        <v>37355.32</v>
      </c>
    </row>
    <row r="143" spans="1:4" ht="18" customHeight="1">
      <c r="A143" s="301" t="s">
        <v>9124</v>
      </c>
      <c r="B143" s="302" t="s">
        <v>1293</v>
      </c>
      <c r="C143" s="301" t="s">
        <v>23</v>
      </c>
      <c r="D143" s="303">
        <v>43274.62</v>
      </c>
    </row>
    <row r="144" spans="1:4" ht="18" customHeight="1">
      <c r="A144" s="301" t="s">
        <v>9125</v>
      </c>
      <c r="B144" s="302" t="s">
        <v>1294</v>
      </c>
      <c r="C144" s="301" t="s">
        <v>23</v>
      </c>
      <c r="D144" s="303">
        <v>42907.6</v>
      </c>
    </row>
    <row r="145" spans="1:4" ht="18" customHeight="1">
      <c r="A145" s="301" t="s">
        <v>9126</v>
      </c>
      <c r="B145" s="302" t="s">
        <v>1295</v>
      </c>
      <c r="C145" s="301" t="s">
        <v>23</v>
      </c>
      <c r="D145" s="303">
        <v>40793.480000000003</v>
      </c>
    </row>
    <row r="146" spans="1:4" ht="18" customHeight="1">
      <c r="A146" s="301" t="s">
        <v>9127</v>
      </c>
      <c r="B146" s="302" t="s">
        <v>1296</v>
      </c>
      <c r="C146" s="301" t="s">
        <v>23</v>
      </c>
      <c r="D146" s="303">
        <v>40445.68</v>
      </c>
    </row>
    <row r="147" spans="1:4" ht="18" customHeight="1">
      <c r="A147" s="301" t="s">
        <v>9128</v>
      </c>
      <c r="B147" s="302" t="s">
        <v>1297</v>
      </c>
      <c r="C147" s="301" t="s">
        <v>23</v>
      </c>
      <c r="D147" s="303">
        <v>40222.25</v>
      </c>
    </row>
    <row r="148" spans="1:4" ht="18" customHeight="1">
      <c r="A148" s="301" t="s">
        <v>9129</v>
      </c>
      <c r="B148" s="302" t="s">
        <v>1298</v>
      </c>
      <c r="C148" s="301" t="s">
        <v>23</v>
      </c>
      <c r="D148" s="303">
        <v>39878.31</v>
      </c>
    </row>
    <row r="149" spans="1:4" ht="18" customHeight="1">
      <c r="A149" s="301" t="s">
        <v>9130</v>
      </c>
      <c r="B149" s="302" t="s">
        <v>1299</v>
      </c>
      <c r="C149" s="301" t="s">
        <v>23</v>
      </c>
      <c r="D149" s="303">
        <v>44626.75</v>
      </c>
    </row>
    <row r="150" spans="1:4" ht="18" customHeight="1">
      <c r="A150" s="301" t="s">
        <v>9131</v>
      </c>
      <c r="B150" s="302" t="s">
        <v>1300</v>
      </c>
      <c r="C150" s="301" t="s">
        <v>23</v>
      </c>
      <c r="D150" s="303">
        <v>44231.23</v>
      </c>
    </row>
    <row r="151" spans="1:4" ht="18" customHeight="1">
      <c r="A151" s="301" t="s">
        <v>9132</v>
      </c>
      <c r="B151" s="302" t="s">
        <v>1301</v>
      </c>
      <c r="C151" s="301" t="s">
        <v>23</v>
      </c>
      <c r="D151" s="303">
        <v>41567.839999999997</v>
      </c>
    </row>
    <row r="152" spans="1:4" ht="18" customHeight="1">
      <c r="A152" s="301" t="s">
        <v>9133</v>
      </c>
      <c r="B152" s="302" t="s">
        <v>1302</v>
      </c>
      <c r="C152" s="301" t="s">
        <v>23</v>
      </c>
      <c r="D152" s="303">
        <v>41208.32</v>
      </c>
    </row>
    <row r="153" spans="1:4" ht="18" customHeight="1">
      <c r="A153" s="301" t="s">
        <v>9134</v>
      </c>
      <c r="B153" s="302" t="s">
        <v>1303</v>
      </c>
      <c r="C153" s="301" t="s">
        <v>23</v>
      </c>
      <c r="D153" s="303">
        <v>45325.82</v>
      </c>
    </row>
    <row r="154" spans="1:4" ht="18" customHeight="1">
      <c r="A154" s="301" t="s">
        <v>9135</v>
      </c>
      <c r="B154" s="302" t="s">
        <v>1304</v>
      </c>
      <c r="C154" s="301" t="s">
        <v>23</v>
      </c>
      <c r="D154" s="303">
        <v>44914.57</v>
      </c>
    </row>
    <row r="155" spans="1:4" ht="18" customHeight="1">
      <c r="A155" s="301" t="s">
        <v>9136</v>
      </c>
      <c r="B155" s="302" t="s">
        <v>1305</v>
      </c>
      <c r="C155" s="301" t="s">
        <v>23</v>
      </c>
      <c r="D155" s="303">
        <v>46558.49</v>
      </c>
    </row>
    <row r="156" spans="1:4" ht="18" customHeight="1">
      <c r="A156" s="301" t="s">
        <v>9137</v>
      </c>
      <c r="B156" s="302" t="s">
        <v>1306</v>
      </c>
      <c r="C156" s="301" t="s">
        <v>23</v>
      </c>
      <c r="D156" s="303">
        <v>46130</v>
      </c>
    </row>
    <row r="157" spans="1:4" ht="18" customHeight="1">
      <c r="A157" s="301" t="s">
        <v>9138</v>
      </c>
      <c r="B157" s="302" t="s">
        <v>1307</v>
      </c>
      <c r="C157" s="301" t="s">
        <v>23</v>
      </c>
      <c r="D157" s="303">
        <v>42903.96</v>
      </c>
    </row>
    <row r="158" spans="1:4" ht="18" customHeight="1">
      <c r="A158" s="301" t="s">
        <v>9139</v>
      </c>
      <c r="B158" s="302" t="s">
        <v>1308</v>
      </c>
      <c r="C158" s="301" t="s">
        <v>23</v>
      </c>
      <c r="D158" s="303">
        <v>42517.06</v>
      </c>
    </row>
    <row r="159" spans="1:4" ht="18" customHeight="1">
      <c r="A159" s="301" t="s">
        <v>9140</v>
      </c>
      <c r="B159" s="302" t="s">
        <v>1309</v>
      </c>
      <c r="C159" s="301" t="s">
        <v>23</v>
      </c>
      <c r="D159" s="303">
        <v>44876.93</v>
      </c>
    </row>
    <row r="160" spans="1:4" ht="18" customHeight="1">
      <c r="A160" s="301" t="s">
        <v>9141</v>
      </c>
      <c r="B160" s="302" t="s">
        <v>1310</v>
      </c>
      <c r="C160" s="301" t="s">
        <v>23</v>
      </c>
      <c r="D160" s="303">
        <v>44456.69</v>
      </c>
    </row>
    <row r="161" spans="1:4" ht="18" customHeight="1">
      <c r="A161" s="301" t="s">
        <v>9142</v>
      </c>
      <c r="B161" s="302" t="s">
        <v>1311</v>
      </c>
      <c r="C161" s="301" t="s">
        <v>23</v>
      </c>
      <c r="D161" s="303">
        <v>49338.95</v>
      </c>
    </row>
    <row r="162" spans="1:4" ht="18" customHeight="1">
      <c r="A162" s="301" t="s">
        <v>9143</v>
      </c>
      <c r="B162" s="302" t="s">
        <v>1312</v>
      </c>
      <c r="C162" s="301" t="s">
        <v>23</v>
      </c>
      <c r="D162" s="303">
        <v>48849.27</v>
      </c>
    </row>
    <row r="163" spans="1:4" ht="18" customHeight="1">
      <c r="A163" s="301" t="s">
        <v>9144</v>
      </c>
      <c r="B163" s="302" t="s">
        <v>1313</v>
      </c>
      <c r="C163" s="301" t="s">
        <v>23</v>
      </c>
      <c r="D163" s="303">
        <v>52592.72</v>
      </c>
    </row>
    <row r="164" spans="1:4" ht="18" customHeight="1">
      <c r="A164" s="301" t="s">
        <v>9145</v>
      </c>
      <c r="B164" s="302" t="s">
        <v>1314</v>
      </c>
      <c r="C164" s="301" t="s">
        <v>23</v>
      </c>
      <c r="D164" s="303">
        <v>52053.46</v>
      </c>
    </row>
    <row r="165" spans="1:4" ht="18" customHeight="1">
      <c r="A165" s="301" t="s">
        <v>9146</v>
      </c>
      <c r="B165" s="302" t="s">
        <v>1315</v>
      </c>
      <c r="C165" s="301" t="s">
        <v>23</v>
      </c>
      <c r="D165" s="303">
        <v>49366.720000000001</v>
      </c>
    </row>
    <row r="166" spans="1:4" ht="18" customHeight="1">
      <c r="A166" s="301" t="s">
        <v>9147</v>
      </c>
      <c r="B166" s="302" t="s">
        <v>1316</v>
      </c>
      <c r="C166" s="301" t="s">
        <v>23</v>
      </c>
      <c r="D166" s="303">
        <v>48890.38</v>
      </c>
    </row>
    <row r="167" spans="1:4" ht="18" customHeight="1">
      <c r="A167" s="301" t="s">
        <v>9148</v>
      </c>
      <c r="B167" s="302" t="s">
        <v>1317</v>
      </c>
      <c r="C167" s="301" t="s">
        <v>23</v>
      </c>
      <c r="D167" s="303">
        <v>50167.66</v>
      </c>
    </row>
    <row r="168" spans="1:4" ht="18" customHeight="1">
      <c r="A168" s="301" t="s">
        <v>9149</v>
      </c>
      <c r="B168" s="302" t="s">
        <v>1318</v>
      </c>
      <c r="C168" s="301" t="s">
        <v>23</v>
      </c>
      <c r="D168" s="303">
        <v>49671.69</v>
      </c>
    </row>
    <row r="169" spans="1:4" ht="18" customHeight="1">
      <c r="A169" s="301" t="s">
        <v>9150</v>
      </c>
      <c r="B169" s="302" t="s">
        <v>1319</v>
      </c>
      <c r="C169" s="301" t="s">
        <v>23</v>
      </c>
      <c r="D169" s="303">
        <v>54650.69</v>
      </c>
    </row>
    <row r="170" spans="1:4" ht="18" customHeight="1">
      <c r="A170" s="301" t="s">
        <v>9151</v>
      </c>
      <c r="B170" s="302" t="s">
        <v>1320</v>
      </c>
      <c r="C170" s="301" t="s">
        <v>23</v>
      </c>
      <c r="D170" s="303">
        <v>54072.91</v>
      </c>
    </row>
    <row r="171" spans="1:4" ht="18" customHeight="1">
      <c r="A171" s="301" t="s">
        <v>9152</v>
      </c>
      <c r="B171" s="302" t="s">
        <v>1321</v>
      </c>
      <c r="C171" s="301" t="s">
        <v>23</v>
      </c>
      <c r="D171" s="303">
        <v>54106.15</v>
      </c>
    </row>
    <row r="172" spans="1:4" ht="18" customHeight="1">
      <c r="A172" s="301" t="s">
        <v>9153</v>
      </c>
      <c r="B172" s="302" t="s">
        <v>1322</v>
      </c>
      <c r="C172" s="301" t="s">
        <v>23</v>
      </c>
      <c r="D172" s="303">
        <v>53542.32</v>
      </c>
    </row>
    <row r="173" spans="1:4" ht="18" customHeight="1">
      <c r="A173" s="301" t="s">
        <v>9154</v>
      </c>
      <c r="B173" s="302" t="s">
        <v>1323</v>
      </c>
      <c r="C173" s="301" t="s">
        <v>23</v>
      </c>
      <c r="D173" s="303">
        <v>53424.92</v>
      </c>
    </row>
    <row r="174" spans="1:4" ht="18" customHeight="1">
      <c r="A174" s="301" t="s">
        <v>9155</v>
      </c>
      <c r="B174" s="302" t="s">
        <v>1324</v>
      </c>
      <c r="C174" s="301" t="s">
        <v>23</v>
      </c>
      <c r="D174" s="303">
        <v>52874.66</v>
      </c>
    </row>
    <row r="175" spans="1:4" ht="18" customHeight="1">
      <c r="A175" s="301" t="s">
        <v>9156</v>
      </c>
      <c r="B175" s="302" t="s">
        <v>1325</v>
      </c>
      <c r="C175" s="301" t="s">
        <v>23</v>
      </c>
      <c r="D175" s="303">
        <v>59578.36</v>
      </c>
    </row>
    <row r="176" spans="1:4" ht="18" customHeight="1">
      <c r="A176" s="301" t="s">
        <v>9157</v>
      </c>
      <c r="B176" s="302" t="s">
        <v>1326</v>
      </c>
      <c r="C176" s="301" t="s">
        <v>23</v>
      </c>
      <c r="D176" s="303">
        <v>58945.24</v>
      </c>
    </row>
    <row r="177" spans="1:4" ht="18" customHeight="1">
      <c r="A177" s="301" t="s">
        <v>9158</v>
      </c>
      <c r="B177" s="302" t="s">
        <v>1327</v>
      </c>
      <c r="C177" s="301" t="s">
        <v>23</v>
      </c>
      <c r="D177" s="303">
        <v>54320.27</v>
      </c>
    </row>
    <row r="178" spans="1:4" ht="18" customHeight="1">
      <c r="A178" s="301" t="s">
        <v>9159</v>
      </c>
      <c r="B178" s="302" t="s">
        <v>1328</v>
      </c>
      <c r="C178" s="301" t="s">
        <v>23</v>
      </c>
      <c r="D178" s="303">
        <v>53737.2</v>
      </c>
    </row>
    <row r="179" spans="1:4" ht="18" customHeight="1">
      <c r="A179" s="301" t="s">
        <v>9160</v>
      </c>
      <c r="B179" s="302" t="s">
        <v>7372</v>
      </c>
      <c r="C179" s="301" t="s">
        <v>23</v>
      </c>
      <c r="D179" s="303">
        <v>67320.36</v>
      </c>
    </row>
    <row r="180" spans="1:4" ht="18" customHeight="1">
      <c r="A180" s="301" t="s">
        <v>9161</v>
      </c>
      <c r="B180" s="302" t="s">
        <v>7373</v>
      </c>
      <c r="C180" s="301" t="s">
        <v>23</v>
      </c>
      <c r="D180" s="303">
        <v>67086.929999999993</v>
      </c>
    </row>
    <row r="181" spans="1:4" ht="18" customHeight="1">
      <c r="A181" s="301" t="s">
        <v>9162</v>
      </c>
      <c r="B181" s="302" t="s">
        <v>7374</v>
      </c>
      <c r="C181" s="301" t="s">
        <v>23</v>
      </c>
      <c r="D181" s="303">
        <v>69960.09</v>
      </c>
    </row>
    <row r="182" spans="1:4" ht="18" customHeight="1">
      <c r="A182" s="301" t="s">
        <v>9163</v>
      </c>
      <c r="B182" s="302" t="s">
        <v>7375</v>
      </c>
      <c r="C182" s="301" t="s">
        <v>23</v>
      </c>
      <c r="D182" s="303">
        <v>69711.11</v>
      </c>
    </row>
    <row r="183" spans="1:4" ht="18" customHeight="1">
      <c r="A183" s="301" t="s">
        <v>9164</v>
      </c>
      <c r="B183" s="302" t="s">
        <v>7376</v>
      </c>
      <c r="C183" s="301" t="s">
        <v>23</v>
      </c>
      <c r="D183" s="303">
        <v>72513.48</v>
      </c>
    </row>
    <row r="184" spans="1:4" ht="18" customHeight="1">
      <c r="A184" s="301" t="s">
        <v>9165</v>
      </c>
      <c r="B184" s="302" t="s">
        <v>7377</v>
      </c>
      <c r="C184" s="301" t="s">
        <v>23</v>
      </c>
      <c r="D184" s="303">
        <v>72268.84</v>
      </c>
    </row>
    <row r="185" spans="1:4" ht="18" customHeight="1">
      <c r="A185" s="301" t="s">
        <v>9166</v>
      </c>
      <c r="B185" s="302" t="s">
        <v>7378</v>
      </c>
      <c r="C185" s="301" t="s">
        <v>23</v>
      </c>
      <c r="D185" s="303">
        <v>71051.59</v>
      </c>
    </row>
    <row r="186" spans="1:4" ht="18" customHeight="1">
      <c r="A186" s="301" t="s">
        <v>9167</v>
      </c>
      <c r="B186" s="302" t="s">
        <v>7379</v>
      </c>
      <c r="C186" s="301" t="s">
        <v>23</v>
      </c>
      <c r="D186" s="303">
        <v>70797.78</v>
      </c>
    </row>
    <row r="187" spans="1:4" ht="18" customHeight="1">
      <c r="A187" s="301" t="s">
        <v>9168</v>
      </c>
      <c r="B187" s="302" t="s">
        <v>7380</v>
      </c>
      <c r="C187" s="301" t="s">
        <v>23</v>
      </c>
      <c r="D187" s="303">
        <v>74647.289999999994</v>
      </c>
    </row>
    <row r="188" spans="1:4" ht="18" customHeight="1">
      <c r="A188" s="301" t="s">
        <v>9169</v>
      </c>
      <c r="B188" s="302" t="s">
        <v>7381</v>
      </c>
      <c r="C188" s="301" t="s">
        <v>23</v>
      </c>
      <c r="D188" s="303">
        <v>74363.960000000006</v>
      </c>
    </row>
    <row r="189" spans="1:4" ht="18" customHeight="1">
      <c r="A189" s="301" t="s">
        <v>9170</v>
      </c>
      <c r="B189" s="302" t="s">
        <v>7382</v>
      </c>
      <c r="C189" s="301" t="s">
        <v>23</v>
      </c>
      <c r="D189" s="303">
        <v>76477.16</v>
      </c>
    </row>
    <row r="190" spans="1:4" ht="18" customHeight="1">
      <c r="A190" s="301" t="s">
        <v>9171</v>
      </c>
      <c r="B190" s="302" t="s">
        <v>7383</v>
      </c>
      <c r="C190" s="301" t="s">
        <v>23</v>
      </c>
      <c r="D190" s="303">
        <v>76193.25</v>
      </c>
    </row>
    <row r="191" spans="1:4" ht="18" customHeight="1">
      <c r="A191" s="301" t="s">
        <v>9172</v>
      </c>
      <c r="B191" s="302" t="s">
        <v>7384</v>
      </c>
      <c r="C191" s="301" t="s">
        <v>23</v>
      </c>
      <c r="D191" s="303">
        <v>76595.5</v>
      </c>
    </row>
    <row r="192" spans="1:4" ht="18" customHeight="1">
      <c r="A192" s="301" t="s">
        <v>9173</v>
      </c>
      <c r="B192" s="302" t="s">
        <v>7385</v>
      </c>
      <c r="C192" s="301" t="s">
        <v>23</v>
      </c>
      <c r="D192" s="303">
        <v>76297.649999999994</v>
      </c>
    </row>
    <row r="193" spans="1:4" ht="18" customHeight="1">
      <c r="A193" s="301" t="s">
        <v>9174</v>
      </c>
      <c r="B193" s="302" t="s">
        <v>7386</v>
      </c>
      <c r="C193" s="301" t="s">
        <v>23</v>
      </c>
      <c r="D193" s="303">
        <v>82755.199999999997</v>
      </c>
    </row>
    <row r="194" spans="1:4" ht="18" customHeight="1">
      <c r="A194" s="301" t="s">
        <v>9175</v>
      </c>
      <c r="B194" s="302" t="s">
        <v>7387</v>
      </c>
      <c r="C194" s="301" t="s">
        <v>23</v>
      </c>
      <c r="D194" s="303">
        <v>82469.94</v>
      </c>
    </row>
    <row r="195" spans="1:4" ht="18" customHeight="1">
      <c r="A195" s="301" t="s">
        <v>9176</v>
      </c>
      <c r="B195" s="302" t="s">
        <v>7388</v>
      </c>
      <c r="C195" s="301" t="s">
        <v>23</v>
      </c>
      <c r="D195" s="303">
        <v>83443.48</v>
      </c>
    </row>
    <row r="196" spans="1:4" ht="18" customHeight="1">
      <c r="A196" s="301" t="s">
        <v>9177</v>
      </c>
      <c r="B196" s="302" t="s">
        <v>7389</v>
      </c>
      <c r="C196" s="301" t="s">
        <v>23</v>
      </c>
      <c r="D196" s="303">
        <v>83124.92</v>
      </c>
    </row>
    <row r="197" spans="1:4" ht="18" customHeight="1">
      <c r="A197" s="301" t="s">
        <v>9178</v>
      </c>
      <c r="B197" s="302" t="s">
        <v>7390</v>
      </c>
      <c r="C197" s="301" t="s">
        <v>23</v>
      </c>
      <c r="D197" s="303">
        <v>84265.37</v>
      </c>
    </row>
    <row r="198" spans="1:4" ht="18" customHeight="1">
      <c r="A198" s="301" t="s">
        <v>9179</v>
      </c>
      <c r="B198" s="302" t="s">
        <v>7391</v>
      </c>
      <c r="C198" s="301" t="s">
        <v>23</v>
      </c>
      <c r="D198" s="303">
        <v>83965.119999999995</v>
      </c>
    </row>
    <row r="199" spans="1:4" ht="9" customHeight="1">
      <c r="A199" s="301" t="s">
        <v>9180</v>
      </c>
      <c r="B199" s="302" t="s">
        <v>1329</v>
      </c>
      <c r="C199" s="301" t="s">
        <v>1330</v>
      </c>
      <c r="D199" s="303">
        <v>269.58</v>
      </c>
    </row>
    <row r="200" spans="1:4" ht="9" customHeight="1">
      <c r="A200" s="301" t="s">
        <v>9181</v>
      </c>
      <c r="B200" s="302" t="s">
        <v>1331</v>
      </c>
      <c r="C200" s="301" t="s">
        <v>23</v>
      </c>
      <c r="D200" s="303">
        <v>1589.06</v>
      </c>
    </row>
    <row r="201" spans="1:4" ht="9" customHeight="1">
      <c r="A201" s="301" t="s">
        <v>9182</v>
      </c>
      <c r="B201" s="302" t="s">
        <v>1332</v>
      </c>
      <c r="C201" s="301" t="s">
        <v>23</v>
      </c>
      <c r="D201" s="303">
        <v>1572.52</v>
      </c>
    </row>
    <row r="202" spans="1:4" ht="9" customHeight="1">
      <c r="A202" s="301" t="s">
        <v>9183</v>
      </c>
      <c r="B202" s="302" t="s">
        <v>1333</v>
      </c>
      <c r="C202" s="301" t="s">
        <v>23</v>
      </c>
      <c r="D202" s="303">
        <v>1830.26</v>
      </c>
    </row>
    <row r="203" spans="1:4" ht="9" customHeight="1">
      <c r="A203" s="301" t="s">
        <v>9184</v>
      </c>
      <c r="B203" s="302" t="s">
        <v>1334</v>
      </c>
      <c r="C203" s="301" t="s">
        <v>23</v>
      </c>
      <c r="D203" s="303">
        <v>1812.68</v>
      </c>
    </row>
    <row r="204" spans="1:4" ht="9" customHeight="1">
      <c r="A204" s="301" t="s">
        <v>9185</v>
      </c>
      <c r="B204" s="302" t="s">
        <v>1335</v>
      </c>
      <c r="C204" s="301" t="s">
        <v>23</v>
      </c>
      <c r="D204" s="303">
        <v>2071.48</v>
      </c>
    </row>
    <row r="205" spans="1:4" ht="9" customHeight="1">
      <c r="A205" s="301" t="s">
        <v>9186</v>
      </c>
      <c r="B205" s="302" t="s">
        <v>1336</v>
      </c>
      <c r="C205" s="301" t="s">
        <v>23</v>
      </c>
      <c r="D205" s="303">
        <v>2052.87</v>
      </c>
    </row>
    <row r="206" spans="1:4" ht="9" customHeight="1">
      <c r="A206" s="301" t="s">
        <v>9187</v>
      </c>
      <c r="B206" s="302" t="s">
        <v>1337</v>
      </c>
      <c r="C206" s="301" t="s">
        <v>23</v>
      </c>
      <c r="D206" s="303">
        <v>2265.5100000000002</v>
      </c>
    </row>
    <row r="207" spans="1:4" ht="9" customHeight="1">
      <c r="A207" s="301" t="s">
        <v>9188</v>
      </c>
      <c r="B207" s="302" t="s">
        <v>1338</v>
      </c>
      <c r="C207" s="301" t="s">
        <v>23</v>
      </c>
      <c r="D207" s="303">
        <v>2245.86</v>
      </c>
    </row>
    <row r="208" spans="1:4" ht="9" customHeight="1">
      <c r="A208" s="301" t="s">
        <v>9189</v>
      </c>
      <c r="B208" s="302" t="s">
        <v>1339</v>
      </c>
      <c r="C208" s="301" t="s">
        <v>23</v>
      </c>
      <c r="D208" s="303">
        <v>2506.3000000000002</v>
      </c>
    </row>
    <row r="209" spans="1:4" ht="9" customHeight="1">
      <c r="A209" s="301" t="s">
        <v>9190</v>
      </c>
      <c r="B209" s="302" t="s">
        <v>1340</v>
      </c>
      <c r="C209" s="301" t="s">
        <v>23</v>
      </c>
      <c r="D209" s="303">
        <v>2485.62</v>
      </c>
    </row>
    <row r="210" spans="1:4" ht="9" customHeight="1">
      <c r="A210" s="301" t="s">
        <v>9191</v>
      </c>
      <c r="B210" s="302" t="s">
        <v>1341</v>
      </c>
      <c r="C210" s="301" t="s">
        <v>23</v>
      </c>
      <c r="D210" s="303">
        <v>2842.38</v>
      </c>
    </row>
    <row r="211" spans="1:4" ht="9" customHeight="1">
      <c r="A211" s="301" t="s">
        <v>9192</v>
      </c>
      <c r="B211" s="302" t="s">
        <v>1342</v>
      </c>
      <c r="C211" s="301" t="s">
        <v>23</v>
      </c>
      <c r="D211" s="303">
        <v>2820.66</v>
      </c>
    </row>
    <row r="212" spans="1:4" ht="9" customHeight="1">
      <c r="A212" s="301" t="s">
        <v>9193</v>
      </c>
      <c r="B212" s="302" t="s">
        <v>1343</v>
      </c>
      <c r="C212" s="301" t="s">
        <v>23</v>
      </c>
      <c r="D212" s="303">
        <v>3036.37</v>
      </c>
    </row>
    <row r="213" spans="1:4" ht="9" customHeight="1">
      <c r="A213" s="301" t="s">
        <v>9194</v>
      </c>
      <c r="B213" s="302" t="s">
        <v>1344</v>
      </c>
      <c r="C213" s="301" t="s">
        <v>23</v>
      </c>
      <c r="D213" s="303">
        <v>3013.62</v>
      </c>
    </row>
    <row r="214" spans="1:4" ht="9" customHeight="1">
      <c r="A214" s="301" t="s">
        <v>9195</v>
      </c>
      <c r="B214" s="302" t="s">
        <v>1345</v>
      </c>
      <c r="C214" s="301" t="s">
        <v>23</v>
      </c>
      <c r="D214" s="303">
        <v>3308.87</v>
      </c>
    </row>
    <row r="215" spans="1:4" ht="9" customHeight="1">
      <c r="A215" s="301" t="s">
        <v>9196</v>
      </c>
      <c r="B215" s="302" t="s">
        <v>1346</v>
      </c>
      <c r="C215" s="301" t="s">
        <v>23</v>
      </c>
      <c r="D215" s="303">
        <v>3273.2</v>
      </c>
    </row>
    <row r="216" spans="1:4" ht="9" customHeight="1">
      <c r="A216" s="301" t="s">
        <v>9197</v>
      </c>
      <c r="B216" s="302" t="s">
        <v>1347</v>
      </c>
      <c r="C216" s="301" t="s">
        <v>23</v>
      </c>
      <c r="D216" s="303">
        <v>3506.78</v>
      </c>
    </row>
    <row r="217" spans="1:4" ht="9" customHeight="1">
      <c r="A217" s="301" t="s">
        <v>9198</v>
      </c>
      <c r="B217" s="302" t="s">
        <v>1348</v>
      </c>
      <c r="C217" s="301" t="s">
        <v>23</v>
      </c>
      <c r="D217" s="303">
        <v>3469.56</v>
      </c>
    </row>
    <row r="218" spans="1:4" ht="9" customHeight="1">
      <c r="A218" s="301" t="s">
        <v>9199</v>
      </c>
      <c r="B218" s="302" t="s">
        <v>1349</v>
      </c>
      <c r="C218" s="301" t="s">
        <v>23</v>
      </c>
      <c r="D218" s="303">
        <v>3752.56</v>
      </c>
    </row>
    <row r="219" spans="1:4" ht="9" customHeight="1">
      <c r="A219" s="301" t="s">
        <v>9200</v>
      </c>
      <c r="B219" s="302" t="s">
        <v>1350</v>
      </c>
      <c r="C219" s="301" t="s">
        <v>23</v>
      </c>
      <c r="D219" s="303">
        <v>3713.78</v>
      </c>
    </row>
    <row r="220" spans="1:4" ht="9" customHeight="1">
      <c r="A220" s="301" t="s">
        <v>9201</v>
      </c>
      <c r="B220" s="302" t="s">
        <v>1351</v>
      </c>
      <c r="C220" s="301" t="s">
        <v>23</v>
      </c>
      <c r="D220" s="303">
        <v>4002</v>
      </c>
    </row>
    <row r="221" spans="1:4" ht="9" customHeight="1">
      <c r="A221" s="301" t="s">
        <v>9202</v>
      </c>
      <c r="B221" s="302" t="s">
        <v>1352</v>
      </c>
      <c r="C221" s="301" t="s">
        <v>23</v>
      </c>
      <c r="D221" s="303">
        <v>3961.67</v>
      </c>
    </row>
    <row r="222" spans="1:4" ht="9" customHeight="1">
      <c r="A222" s="301" t="s">
        <v>9203</v>
      </c>
      <c r="B222" s="302" t="s">
        <v>1353</v>
      </c>
      <c r="C222" s="301" t="s">
        <v>23</v>
      </c>
      <c r="D222" s="303">
        <v>4205.58</v>
      </c>
    </row>
    <row r="223" spans="1:4" ht="9" customHeight="1">
      <c r="A223" s="301" t="s">
        <v>9204</v>
      </c>
      <c r="B223" s="302" t="s">
        <v>1354</v>
      </c>
      <c r="C223" s="301" t="s">
        <v>23</v>
      </c>
      <c r="D223" s="303">
        <v>4163.7</v>
      </c>
    </row>
    <row r="224" spans="1:4" ht="9" customHeight="1">
      <c r="A224" s="301" t="s">
        <v>9205</v>
      </c>
      <c r="B224" s="302" t="s">
        <v>1355</v>
      </c>
      <c r="C224" s="301" t="s">
        <v>23</v>
      </c>
      <c r="D224" s="303">
        <v>4671.93</v>
      </c>
    </row>
    <row r="225" spans="1:4" ht="9" customHeight="1">
      <c r="A225" s="301" t="s">
        <v>9206</v>
      </c>
      <c r="B225" s="302" t="s">
        <v>1356</v>
      </c>
      <c r="C225" s="301" t="s">
        <v>23</v>
      </c>
      <c r="D225" s="303">
        <v>4628.51</v>
      </c>
    </row>
    <row r="226" spans="1:4" ht="9" customHeight="1">
      <c r="A226" s="301" t="s">
        <v>9207</v>
      </c>
      <c r="B226" s="302" t="s">
        <v>1357</v>
      </c>
      <c r="C226" s="301" t="s">
        <v>23</v>
      </c>
      <c r="D226" s="303">
        <v>5479.94</v>
      </c>
    </row>
    <row r="227" spans="1:4" ht="9" customHeight="1">
      <c r="A227" s="301" t="s">
        <v>9208</v>
      </c>
      <c r="B227" s="302" t="s">
        <v>1358</v>
      </c>
      <c r="C227" s="301" t="s">
        <v>23</v>
      </c>
      <c r="D227" s="303">
        <v>5434.96</v>
      </c>
    </row>
    <row r="228" spans="1:4" ht="9" customHeight="1">
      <c r="A228" s="301" t="s">
        <v>9209</v>
      </c>
      <c r="B228" s="302" t="s">
        <v>1359</v>
      </c>
      <c r="C228" s="301" t="s">
        <v>23</v>
      </c>
      <c r="D228" s="303">
        <v>5738.66</v>
      </c>
    </row>
    <row r="229" spans="1:4" ht="9" customHeight="1">
      <c r="A229" s="301" t="s">
        <v>9210</v>
      </c>
      <c r="B229" s="302" t="s">
        <v>1360</v>
      </c>
      <c r="C229" s="301" t="s">
        <v>23</v>
      </c>
      <c r="D229" s="303">
        <v>5692.13</v>
      </c>
    </row>
    <row r="230" spans="1:4" ht="9" customHeight="1">
      <c r="A230" s="301" t="s">
        <v>9211</v>
      </c>
      <c r="B230" s="302" t="s">
        <v>1361</v>
      </c>
      <c r="C230" s="301" t="s">
        <v>23</v>
      </c>
      <c r="D230" s="303">
        <v>6164.35</v>
      </c>
    </row>
    <row r="231" spans="1:4" ht="9" customHeight="1">
      <c r="A231" s="301" t="s">
        <v>9212</v>
      </c>
      <c r="B231" s="302" t="s">
        <v>1362</v>
      </c>
      <c r="C231" s="301" t="s">
        <v>23</v>
      </c>
      <c r="D231" s="303">
        <v>6116.27</v>
      </c>
    </row>
    <row r="232" spans="1:4" ht="9" customHeight="1">
      <c r="A232" s="301" t="s">
        <v>9213</v>
      </c>
      <c r="B232" s="302" t="s">
        <v>1363</v>
      </c>
      <c r="C232" s="301" t="s">
        <v>23</v>
      </c>
      <c r="D232" s="303">
        <v>6371.45</v>
      </c>
    </row>
    <row r="233" spans="1:4" ht="9" customHeight="1">
      <c r="A233" s="301" t="s">
        <v>9214</v>
      </c>
      <c r="B233" s="302" t="s">
        <v>1364</v>
      </c>
      <c r="C233" s="301" t="s">
        <v>23</v>
      </c>
      <c r="D233" s="303">
        <v>6321.81</v>
      </c>
    </row>
    <row r="234" spans="1:4" ht="9" customHeight="1">
      <c r="A234" s="301" t="s">
        <v>9215</v>
      </c>
      <c r="B234" s="302" t="s">
        <v>1365</v>
      </c>
      <c r="C234" s="301" t="s">
        <v>23</v>
      </c>
      <c r="D234" s="303">
        <v>6708.4</v>
      </c>
    </row>
    <row r="235" spans="1:4" ht="9" customHeight="1">
      <c r="A235" s="301" t="s">
        <v>9216</v>
      </c>
      <c r="B235" s="302" t="s">
        <v>1366</v>
      </c>
      <c r="C235" s="301" t="s">
        <v>23</v>
      </c>
      <c r="D235" s="303">
        <v>6657.22</v>
      </c>
    </row>
    <row r="236" spans="1:4" ht="9" customHeight="1">
      <c r="A236" s="301" t="s">
        <v>9217</v>
      </c>
      <c r="B236" s="302" t="s">
        <v>1367</v>
      </c>
      <c r="C236" s="301" t="s">
        <v>23</v>
      </c>
      <c r="D236" s="303">
        <v>9004.86</v>
      </c>
    </row>
    <row r="237" spans="1:4" ht="9" customHeight="1">
      <c r="A237" s="301" t="s">
        <v>9218</v>
      </c>
      <c r="B237" s="302" t="s">
        <v>1368</v>
      </c>
      <c r="C237" s="301" t="s">
        <v>23</v>
      </c>
      <c r="D237" s="303">
        <v>8952.1299999999992</v>
      </c>
    </row>
    <row r="238" spans="1:4" ht="9" customHeight="1">
      <c r="A238" s="301" t="s">
        <v>9219</v>
      </c>
      <c r="B238" s="302" t="s">
        <v>1369</v>
      </c>
      <c r="C238" s="301" t="s">
        <v>23</v>
      </c>
      <c r="D238" s="303">
        <v>11334.71</v>
      </c>
    </row>
    <row r="239" spans="1:4" ht="9" customHeight="1">
      <c r="A239" s="301" t="s">
        <v>9220</v>
      </c>
      <c r="B239" s="302" t="s">
        <v>1370</v>
      </c>
      <c r="C239" s="301" t="s">
        <v>23</v>
      </c>
      <c r="D239" s="303">
        <v>11280.42</v>
      </c>
    </row>
    <row r="240" spans="1:4" ht="9" customHeight="1">
      <c r="A240" s="301" t="s">
        <v>9221</v>
      </c>
      <c r="B240" s="302" t="s">
        <v>1371</v>
      </c>
      <c r="C240" s="301" t="s">
        <v>23</v>
      </c>
      <c r="D240" s="303">
        <v>12104.67</v>
      </c>
    </row>
    <row r="241" spans="1:4" ht="9" customHeight="1">
      <c r="A241" s="301" t="s">
        <v>9222</v>
      </c>
      <c r="B241" s="302" t="s">
        <v>1372</v>
      </c>
      <c r="C241" s="301" t="s">
        <v>23</v>
      </c>
      <c r="D241" s="303">
        <v>12048.84</v>
      </c>
    </row>
    <row r="242" spans="1:4" ht="9" customHeight="1">
      <c r="A242" s="301" t="s">
        <v>9223</v>
      </c>
      <c r="B242" s="302" t="s">
        <v>1373</v>
      </c>
      <c r="C242" s="301" t="s">
        <v>23</v>
      </c>
      <c r="D242" s="303">
        <v>12554.67</v>
      </c>
    </row>
    <row r="243" spans="1:4" ht="9" customHeight="1">
      <c r="A243" s="301" t="s">
        <v>9224</v>
      </c>
      <c r="B243" s="302" t="s">
        <v>1374</v>
      </c>
      <c r="C243" s="301" t="s">
        <v>23</v>
      </c>
      <c r="D243" s="303">
        <v>12497.28</v>
      </c>
    </row>
    <row r="244" spans="1:4" ht="9" customHeight="1">
      <c r="A244" s="301" t="s">
        <v>9225</v>
      </c>
      <c r="B244" s="302" t="s">
        <v>1375</v>
      </c>
      <c r="C244" s="301" t="s">
        <v>23</v>
      </c>
      <c r="D244" s="303">
        <v>13377.18</v>
      </c>
    </row>
    <row r="245" spans="1:4" ht="9" customHeight="1">
      <c r="A245" s="301" t="s">
        <v>9226</v>
      </c>
      <c r="B245" s="302" t="s">
        <v>1376</v>
      </c>
      <c r="C245" s="301" t="s">
        <v>23</v>
      </c>
      <c r="D245" s="303">
        <v>13318.24</v>
      </c>
    </row>
    <row r="246" spans="1:4" ht="9" customHeight="1">
      <c r="A246" s="301" t="s">
        <v>9227</v>
      </c>
      <c r="B246" s="302" t="s">
        <v>1377</v>
      </c>
      <c r="C246" s="301" t="s">
        <v>23</v>
      </c>
      <c r="D246" s="303">
        <v>1499.94</v>
      </c>
    </row>
    <row r="247" spans="1:4" ht="9" customHeight="1">
      <c r="A247" s="301" t="s">
        <v>9228</v>
      </c>
      <c r="B247" s="302" t="s">
        <v>1378</v>
      </c>
      <c r="C247" s="301" t="s">
        <v>23</v>
      </c>
      <c r="D247" s="303">
        <v>1483.4</v>
      </c>
    </row>
    <row r="248" spans="1:4" ht="9" customHeight="1">
      <c r="A248" s="301" t="s">
        <v>9229</v>
      </c>
      <c r="B248" s="302" t="s">
        <v>1379</v>
      </c>
      <c r="C248" s="301" t="s">
        <v>23</v>
      </c>
      <c r="D248" s="303">
        <v>1727.22</v>
      </c>
    </row>
    <row r="249" spans="1:4" ht="9" customHeight="1">
      <c r="A249" s="301" t="s">
        <v>9230</v>
      </c>
      <c r="B249" s="302" t="s">
        <v>1380</v>
      </c>
      <c r="C249" s="301" t="s">
        <v>23</v>
      </c>
      <c r="D249" s="303">
        <v>1709.64</v>
      </c>
    </row>
    <row r="250" spans="1:4" ht="9" customHeight="1">
      <c r="A250" s="301" t="s">
        <v>9231</v>
      </c>
      <c r="B250" s="302" t="s">
        <v>1381</v>
      </c>
      <c r="C250" s="301" t="s">
        <v>23</v>
      </c>
      <c r="D250" s="303">
        <v>1954.52</v>
      </c>
    </row>
    <row r="251" spans="1:4" ht="9" customHeight="1">
      <c r="A251" s="301" t="s">
        <v>9232</v>
      </c>
      <c r="B251" s="302" t="s">
        <v>1382</v>
      </c>
      <c r="C251" s="301" t="s">
        <v>23</v>
      </c>
      <c r="D251" s="303">
        <v>1935.91</v>
      </c>
    </row>
    <row r="252" spans="1:4" ht="9" customHeight="1">
      <c r="A252" s="301" t="s">
        <v>9233</v>
      </c>
      <c r="B252" s="302" t="s">
        <v>1383</v>
      </c>
      <c r="C252" s="301" t="s">
        <v>23</v>
      </c>
      <c r="D252" s="303">
        <v>2137.41</v>
      </c>
    </row>
    <row r="253" spans="1:4" ht="9" customHeight="1">
      <c r="A253" s="301" t="s">
        <v>9234</v>
      </c>
      <c r="B253" s="302" t="s">
        <v>1384</v>
      </c>
      <c r="C253" s="301" t="s">
        <v>23</v>
      </c>
      <c r="D253" s="303">
        <v>2117.77</v>
      </c>
    </row>
    <row r="254" spans="1:4" ht="9" customHeight="1">
      <c r="A254" s="301" t="s">
        <v>9235</v>
      </c>
      <c r="B254" s="302" t="s">
        <v>1385</v>
      </c>
      <c r="C254" s="301" t="s">
        <v>23</v>
      </c>
      <c r="D254" s="303">
        <v>2364.65</v>
      </c>
    </row>
    <row r="255" spans="1:4" ht="9" customHeight="1">
      <c r="A255" s="301" t="s">
        <v>9236</v>
      </c>
      <c r="B255" s="302" t="s">
        <v>1386</v>
      </c>
      <c r="C255" s="301" t="s">
        <v>23</v>
      </c>
      <c r="D255" s="303">
        <v>2343.9699999999998</v>
      </c>
    </row>
    <row r="256" spans="1:4" ht="9" customHeight="1">
      <c r="A256" s="301" t="s">
        <v>9237</v>
      </c>
      <c r="B256" s="302" t="s">
        <v>1387</v>
      </c>
      <c r="C256" s="301" t="s">
        <v>23</v>
      </c>
      <c r="D256" s="303">
        <v>2680.85</v>
      </c>
    </row>
    <row r="257" spans="1:4" ht="9" customHeight="1">
      <c r="A257" s="301" t="s">
        <v>9238</v>
      </c>
      <c r="B257" s="302" t="s">
        <v>1388</v>
      </c>
      <c r="C257" s="301" t="s">
        <v>23</v>
      </c>
      <c r="D257" s="303">
        <v>2659.14</v>
      </c>
    </row>
    <row r="258" spans="1:4" ht="9" customHeight="1">
      <c r="A258" s="301" t="s">
        <v>9239</v>
      </c>
      <c r="B258" s="302" t="s">
        <v>1389</v>
      </c>
      <c r="C258" s="301" t="s">
        <v>23</v>
      </c>
      <c r="D258" s="303">
        <v>2863.71</v>
      </c>
    </row>
    <row r="259" spans="1:4" ht="9" customHeight="1">
      <c r="A259" s="301" t="s">
        <v>9240</v>
      </c>
      <c r="B259" s="302" t="s">
        <v>1390</v>
      </c>
      <c r="C259" s="301" t="s">
        <v>23</v>
      </c>
      <c r="D259" s="303">
        <v>2840.96</v>
      </c>
    </row>
    <row r="260" spans="1:4" ht="9" customHeight="1">
      <c r="A260" s="301" t="s">
        <v>9241</v>
      </c>
      <c r="B260" s="302" t="s">
        <v>1391</v>
      </c>
      <c r="C260" s="301" t="s">
        <v>23</v>
      </c>
      <c r="D260" s="303">
        <v>3122.29</v>
      </c>
    </row>
    <row r="261" spans="1:4" ht="9" customHeight="1">
      <c r="A261" s="301" t="s">
        <v>9242</v>
      </c>
      <c r="B261" s="302" t="s">
        <v>1392</v>
      </c>
      <c r="C261" s="301" t="s">
        <v>23</v>
      </c>
      <c r="D261" s="303">
        <v>3086.62</v>
      </c>
    </row>
    <row r="262" spans="1:4" ht="9" customHeight="1">
      <c r="A262" s="301" t="s">
        <v>9243</v>
      </c>
      <c r="B262" s="302" t="s">
        <v>1393</v>
      </c>
      <c r="C262" s="301" t="s">
        <v>23</v>
      </c>
      <c r="D262" s="303">
        <v>3309.06</v>
      </c>
    </row>
    <row r="263" spans="1:4" ht="9" customHeight="1">
      <c r="A263" s="301" t="s">
        <v>9244</v>
      </c>
      <c r="B263" s="302" t="s">
        <v>1394</v>
      </c>
      <c r="C263" s="301" t="s">
        <v>23</v>
      </c>
      <c r="D263" s="303">
        <v>3271.84</v>
      </c>
    </row>
    <row r="264" spans="1:4" ht="9" customHeight="1">
      <c r="A264" s="301" t="s">
        <v>9245</v>
      </c>
      <c r="B264" s="302" t="s">
        <v>1395</v>
      </c>
      <c r="C264" s="301" t="s">
        <v>23</v>
      </c>
      <c r="D264" s="303">
        <v>3540.91</v>
      </c>
    </row>
    <row r="265" spans="1:4" ht="9" customHeight="1">
      <c r="A265" s="301" t="s">
        <v>9246</v>
      </c>
      <c r="B265" s="302" t="s">
        <v>1396</v>
      </c>
      <c r="C265" s="301" t="s">
        <v>23</v>
      </c>
      <c r="D265" s="303">
        <v>3502.14</v>
      </c>
    </row>
    <row r="266" spans="1:4" ht="9" customHeight="1">
      <c r="A266" s="301" t="s">
        <v>9247</v>
      </c>
      <c r="B266" s="302" t="s">
        <v>1397</v>
      </c>
      <c r="C266" s="301" t="s">
        <v>23</v>
      </c>
      <c r="D266" s="303">
        <v>3776.44</v>
      </c>
    </row>
    <row r="267" spans="1:4" ht="9" customHeight="1">
      <c r="A267" s="301" t="s">
        <v>9248</v>
      </c>
      <c r="B267" s="302" t="s">
        <v>1398</v>
      </c>
      <c r="C267" s="301" t="s">
        <v>23</v>
      </c>
      <c r="D267" s="303">
        <v>3736.11</v>
      </c>
    </row>
    <row r="268" spans="1:4" ht="9" customHeight="1">
      <c r="A268" s="301" t="s">
        <v>9249</v>
      </c>
      <c r="B268" s="302" t="s">
        <v>1399</v>
      </c>
      <c r="C268" s="301" t="s">
        <v>23</v>
      </c>
      <c r="D268" s="303">
        <v>3968.87</v>
      </c>
    </row>
    <row r="269" spans="1:4" ht="9" customHeight="1">
      <c r="A269" s="301" t="s">
        <v>9250</v>
      </c>
      <c r="B269" s="302" t="s">
        <v>1400</v>
      </c>
      <c r="C269" s="301" t="s">
        <v>23</v>
      </c>
      <c r="D269" s="303">
        <v>3927</v>
      </c>
    </row>
    <row r="270" spans="1:4" ht="9" customHeight="1">
      <c r="A270" s="301" t="s">
        <v>9251</v>
      </c>
      <c r="B270" s="302" t="s">
        <v>1401</v>
      </c>
      <c r="C270" s="301" t="s">
        <v>23</v>
      </c>
      <c r="D270" s="303">
        <v>4421.25</v>
      </c>
    </row>
    <row r="271" spans="1:4" ht="9" customHeight="1">
      <c r="A271" s="301" t="s">
        <v>9252</v>
      </c>
      <c r="B271" s="302" t="s">
        <v>1402</v>
      </c>
      <c r="C271" s="301" t="s">
        <v>23</v>
      </c>
      <c r="D271" s="303">
        <v>4377.82</v>
      </c>
    </row>
    <row r="272" spans="1:4" ht="9" customHeight="1">
      <c r="A272" s="301" t="s">
        <v>9253</v>
      </c>
      <c r="B272" s="302" t="s">
        <v>1403</v>
      </c>
      <c r="C272" s="301" t="s">
        <v>23</v>
      </c>
      <c r="D272" s="303">
        <v>5179.53</v>
      </c>
    </row>
    <row r="273" spans="1:4" ht="9" customHeight="1">
      <c r="A273" s="301" t="s">
        <v>9254</v>
      </c>
      <c r="B273" s="302" t="s">
        <v>1404</v>
      </c>
      <c r="C273" s="301" t="s">
        <v>23</v>
      </c>
      <c r="D273" s="303">
        <v>5134.55</v>
      </c>
    </row>
    <row r="274" spans="1:4" ht="9" customHeight="1">
      <c r="A274" s="301" t="s">
        <v>9255</v>
      </c>
      <c r="B274" s="302" t="s">
        <v>1405</v>
      </c>
      <c r="C274" s="301" t="s">
        <v>23</v>
      </c>
      <c r="D274" s="303">
        <v>5422.01</v>
      </c>
    </row>
    <row r="275" spans="1:4" ht="9" customHeight="1">
      <c r="A275" s="301" t="s">
        <v>9256</v>
      </c>
      <c r="B275" s="302" t="s">
        <v>1406</v>
      </c>
      <c r="C275" s="301" t="s">
        <v>23</v>
      </c>
      <c r="D275" s="303">
        <v>5375.48</v>
      </c>
    </row>
    <row r="276" spans="1:4" ht="9" customHeight="1">
      <c r="A276" s="301" t="s">
        <v>9257</v>
      </c>
      <c r="B276" s="302" t="s">
        <v>1407</v>
      </c>
      <c r="C276" s="301" t="s">
        <v>23</v>
      </c>
      <c r="D276" s="303">
        <v>5826.06</v>
      </c>
    </row>
    <row r="277" spans="1:4" ht="9" customHeight="1">
      <c r="A277" s="301" t="s">
        <v>9258</v>
      </c>
      <c r="B277" s="302" t="s">
        <v>1408</v>
      </c>
      <c r="C277" s="301" t="s">
        <v>23</v>
      </c>
      <c r="D277" s="303">
        <v>5777.98</v>
      </c>
    </row>
    <row r="278" spans="1:4" ht="9" customHeight="1">
      <c r="A278" s="301" t="s">
        <v>9259</v>
      </c>
      <c r="B278" s="302" t="s">
        <v>1409</v>
      </c>
      <c r="C278" s="301" t="s">
        <v>23</v>
      </c>
      <c r="D278" s="303">
        <v>6025.03</v>
      </c>
    </row>
    <row r="279" spans="1:4" ht="9" customHeight="1">
      <c r="A279" s="301" t="s">
        <v>9260</v>
      </c>
      <c r="B279" s="302" t="s">
        <v>1410</v>
      </c>
      <c r="C279" s="301" t="s">
        <v>23</v>
      </c>
      <c r="D279" s="303">
        <v>5975.4</v>
      </c>
    </row>
    <row r="280" spans="1:4" ht="9" customHeight="1">
      <c r="A280" s="301" t="s">
        <v>9261</v>
      </c>
      <c r="B280" s="302" t="s">
        <v>1411</v>
      </c>
      <c r="C280" s="301" t="s">
        <v>23</v>
      </c>
      <c r="D280" s="303">
        <v>6348.46</v>
      </c>
    </row>
    <row r="281" spans="1:4" ht="9" customHeight="1">
      <c r="A281" s="301" t="s">
        <v>9262</v>
      </c>
      <c r="B281" s="302" t="s">
        <v>1412</v>
      </c>
      <c r="C281" s="301" t="s">
        <v>23</v>
      </c>
      <c r="D281" s="303">
        <v>6297.28</v>
      </c>
    </row>
    <row r="282" spans="1:4" ht="9" customHeight="1">
      <c r="A282" s="301" t="s">
        <v>9263</v>
      </c>
      <c r="B282" s="302" t="s">
        <v>1413</v>
      </c>
      <c r="C282" s="301" t="s">
        <v>23</v>
      </c>
      <c r="D282" s="303">
        <v>8337.16</v>
      </c>
    </row>
    <row r="283" spans="1:4" ht="9" customHeight="1">
      <c r="A283" s="301" t="s">
        <v>9264</v>
      </c>
      <c r="B283" s="302" t="s">
        <v>1414</v>
      </c>
      <c r="C283" s="301" t="s">
        <v>23</v>
      </c>
      <c r="D283" s="303">
        <v>8284.43</v>
      </c>
    </row>
    <row r="284" spans="1:4" ht="9" customHeight="1">
      <c r="A284" s="301" t="s">
        <v>9265</v>
      </c>
      <c r="B284" s="302" t="s">
        <v>1415</v>
      </c>
      <c r="C284" s="301" t="s">
        <v>23</v>
      </c>
      <c r="D284" s="303">
        <v>10493.28</v>
      </c>
    </row>
    <row r="285" spans="1:4" ht="9" customHeight="1">
      <c r="A285" s="301" t="s">
        <v>9266</v>
      </c>
      <c r="B285" s="302" t="s">
        <v>1416</v>
      </c>
      <c r="C285" s="301" t="s">
        <v>23</v>
      </c>
      <c r="D285" s="303">
        <v>10439</v>
      </c>
    </row>
    <row r="286" spans="1:4" ht="9" customHeight="1">
      <c r="A286" s="301" t="s">
        <v>9267</v>
      </c>
      <c r="B286" s="302" t="s">
        <v>1417</v>
      </c>
      <c r="C286" s="301" t="s">
        <v>23</v>
      </c>
      <c r="D286" s="303">
        <v>11215.36</v>
      </c>
    </row>
    <row r="287" spans="1:4" ht="9" customHeight="1">
      <c r="A287" s="301" t="s">
        <v>9268</v>
      </c>
      <c r="B287" s="302" t="s">
        <v>1418</v>
      </c>
      <c r="C287" s="301" t="s">
        <v>23</v>
      </c>
      <c r="D287" s="303">
        <v>11159.52</v>
      </c>
    </row>
    <row r="288" spans="1:4" ht="9" customHeight="1">
      <c r="A288" s="301" t="s">
        <v>9269</v>
      </c>
      <c r="B288" s="302" t="s">
        <v>1419</v>
      </c>
      <c r="C288" s="301" t="s">
        <v>23</v>
      </c>
      <c r="D288" s="303">
        <v>11648.24</v>
      </c>
    </row>
    <row r="289" spans="1:4" ht="9" customHeight="1">
      <c r="A289" s="301" t="s">
        <v>9270</v>
      </c>
      <c r="B289" s="302" t="s">
        <v>1420</v>
      </c>
      <c r="C289" s="301" t="s">
        <v>23</v>
      </c>
      <c r="D289" s="303">
        <v>11590.85</v>
      </c>
    </row>
    <row r="290" spans="1:4" ht="9" customHeight="1">
      <c r="A290" s="301" t="s">
        <v>9271</v>
      </c>
      <c r="B290" s="302" t="s">
        <v>1421</v>
      </c>
      <c r="C290" s="301" t="s">
        <v>23</v>
      </c>
      <c r="D290" s="303">
        <v>12426.3</v>
      </c>
    </row>
    <row r="291" spans="1:4" ht="9" customHeight="1">
      <c r="A291" s="301" t="s">
        <v>9272</v>
      </c>
      <c r="B291" s="302" t="s">
        <v>1422</v>
      </c>
      <c r="C291" s="301" t="s">
        <v>23</v>
      </c>
      <c r="D291" s="303">
        <v>12367.36</v>
      </c>
    </row>
    <row r="292" spans="1:4" ht="9" customHeight="1">
      <c r="A292" s="301" t="s">
        <v>9273</v>
      </c>
      <c r="B292" s="302" t="s">
        <v>1423</v>
      </c>
      <c r="C292" s="301" t="s">
        <v>23</v>
      </c>
      <c r="D292" s="303">
        <v>7498.59</v>
      </c>
    </row>
    <row r="293" spans="1:4" ht="9" customHeight="1">
      <c r="A293" s="301" t="s">
        <v>9274</v>
      </c>
      <c r="B293" s="302" t="s">
        <v>1424</v>
      </c>
      <c r="C293" s="301" t="s">
        <v>23</v>
      </c>
      <c r="D293" s="303">
        <v>7459.81</v>
      </c>
    </row>
    <row r="294" spans="1:4" ht="9" customHeight="1">
      <c r="A294" s="301" t="s">
        <v>9275</v>
      </c>
      <c r="B294" s="302" t="s">
        <v>1425</v>
      </c>
      <c r="C294" s="301" t="s">
        <v>23</v>
      </c>
      <c r="D294" s="303">
        <v>9293.11</v>
      </c>
    </row>
    <row r="295" spans="1:4" ht="9" customHeight="1">
      <c r="A295" s="301" t="s">
        <v>9276</v>
      </c>
      <c r="B295" s="302" t="s">
        <v>1426</v>
      </c>
      <c r="C295" s="301" t="s">
        <v>23</v>
      </c>
      <c r="D295" s="303">
        <v>9249.68</v>
      </c>
    </row>
    <row r="296" spans="1:4" ht="9" customHeight="1">
      <c r="A296" s="301" t="s">
        <v>9277</v>
      </c>
      <c r="B296" s="302" t="s">
        <v>1427</v>
      </c>
      <c r="C296" s="301" t="s">
        <v>23</v>
      </c>
      <c r="D296" s="303">
        <v>9724.49</v>
      </c>
    </row>
    <row r="297" spans="1:4" ht="9" customHeight="1">
      <c r="A297" s="301" t="s">
        <v>9278</v>
      </c>
      <c r="B297" s="302" t="s">
        <v>1428</v>
      </c>
      <c r="C297" s="301" t="s">
        <v>23</v>
      </c>
      <c r="D297" s="303">
        <v>9679.51</v>
      </c>
    </row>
    <row r="298" spans="1:4" ht="9" customHeight="1">
      <c r="A298" s="301" t="s">
        <v>9279</v>
      </c>
      <c r="B298" s="302" t="s">
        <v>1429</v>
      </c>
      <c r="C298" s="301" t="s">
        <v>23</v>
      </c>
      <c r="D298" s="303">
        <v>10864.25</v>
      </c>
    </row>
    <row r="299" spans="1:4" ht="9" customHeight="1">
      <c r="A299" s="301" t="s">
        <v>9280</v>
      </c>
      <c r="B299" s="302" t="s">
        <v>1430</v>
      </c>
      <c r="C299" s="301" t="s">
        <v>23</v>
      </c>
      <c r="D299" s="303">
        <v>10815.4</v>
      </c>
    </row>
    <row r="300" spans="1:4" ht="9" customHeight="1">
      <c r="A300" s="301" t="s">
        <v>9281</v>
      </c>
      <c r="B300" s="302" t="s">
        <v>1431</v>
      </c>
      <c r="C300" s="301" t="s">
        <v>23</v>
      </c>
      <c r="D300" s="303">
        <v>11510.49</v>
      </c>
    </row>
    <row r="301" spans="1:4" ht="9" customHeight="1">
      <c r="A301" s="301" t="s">
        <v>9282</v>
      </c>
      <c r="B301" s="302" t="s">
        <v>1432</v>
      </c>
      <c r="C301" s="301" t="s">
        <v>23</v>
      </c>
      <c r="D301" s="303">
        <v>11459.31</v>
      </c>
    </row>
    <row r="302" spans="1:4" ht="9" customHeight="1">
      <c r="A302" s="301" t="s">
        <v>9283</v>
      </c>
      <c r="B302" s="302" t="s">
        <v>1433</v>
      </c>
      <c r="C302" s="301" t="s">
        <v>23</v>
      </c>
      <c r="D302" s="303">
        <v>13461.65</v>
      </c>
    </row>
    <row r="303" spans="1:4" ht="9" customHeight="1">
      <c r="A303" s="301" t="s">
        <v>9284</v>
      </c>
      <c r="B303" s="302" t="s">
        <v>1434</v>
      </c>
      <c r="C303" s="301" t="s">
        <v>23</v>
      </c>
      <c r="D303" s="303">
        <v>13405.04</v>
      </c>
    </row>
    <row r="304" spans="1:4" ht="9" customHeight="1">
      <c r="A304" s="301" t="s">
        <v>9285</v>
      </c>
      <c r="B304" s="302" t="s">
        <v>1435</v>
      </c>
      <c r="C304" s="301" t="s">
        <v>23</v>
      </c>
      <c r="D304" s="303">
        <v>15362.99</v>
      </c>
    </row>
    <row r="305" spans="1:4" ht="9" customHeight="1">
      <c r="A305" s="301" t="s">
        <v>9286</v>
      </c>
      <c r="B305" s="302" t="s">
        <v>1436</v>
      </c>
      <c r="C305" s="301" t="s">
        <v>23</v>
      </c>
      <c r="D305" s="303">
        <v>15284.66</v>
      </c>
    </row>
    <row r="306" spans="1:4" ht="9" customHeight="1">
      <c r="A306" s="301" t="s">
        <v>9287</v>
      </c>
      <c r="B306" s="302" t="s">
        <v>1437</v>
      </c>
      <c r="C306" s="301" t="s">
        <v>23</v>
      </c>
      <c r="D306" s="303">
        <v>16311.25</v>
      </c>
    </row>
    <row r="307" spans="1:4" ht="9" customHeight="1">
      <c r="A307" s="301" t="s">
        <v>9288</v>
      </c>
      <c r="B307" s="302" t="s">
        <v>1438</v>
      </c>
      <c r="C307" s="301" t="s">
        <v>23</v>
      </c>
      <c r="D307" s="303">
        <v>16230.6</v>
      </c>
    </row>
    <row r="308" spans="1:4" ht="9" customHeight="1">
      <c r="A308" s="301" t="s">
        <v>9289</v>
      </c>
      <c r="B308" s="302" t="s">
        <v>1439</v>
      </c>
      <c r="C308" s="301" t="s">
        <v>23</v>
      </c>
      <c r="D308" s="303">
        <v>17265.86</v>
      </c>
    </row>
    <row r="309" spans="1:4" ht="9" customHeight="1">
      <c r="A309" s="301" t="s">
        <v>9290</v>
      </c>
      <c r="B309" s="302" t="s">
        <v>1440</v>
      </c>
      <c r="C309" s="301" t="s">
        <v>23</v>
      </c>
      <c r="D309" s="303">
        <v>17182.099999999999</v>
      </c>
    </row>
    <row r="310" spans="1:4" ht="9" customHeight="1">
      <c r="A310" s="301" t="s">
        <v>9291</v>
      </c>
      <c r="B310" s="302" t="s">
        <v>1441</v>
      </c>
      <c r="C310" s="301" t="s">
        <v>23</v>
      </c>
      <c r="D310" s="303">
        <v>18507.61</v>
      </c>
    </row>
    <row r="311" spans="1:4" ht="9" customHeight="1">
      <c r="A311" s="301" t="s">
        <v>9292</v>
      </c>
      <c r="B311" s="302" t="s">
        <v>1442</v>
      </c>
      <c r="C311" s="301" t="s">
        <v>23</v>
      </c>
      <c r="D311" s="303">
        <v>18419.98</v>
      </c>
    </row>
    <row r="312" spans="1:4" ht="9" customHeight="1">
      <c r="A312" s="301" t="s">
        <v>9293</v>
      </c>
      <c r="B312" s="302" t="s">
        <v>1443</v>
      </c>
      <c r="C312" s="301" t="s">
        <v>23</v>
      </c>
      <c r="D312" s="303">
        <v>19199.669999999998</v>
      </c>
    </row>
    <row r="313" spans="1:4" ht="9" customHeight="1">
      <c r="A313" s="301" t="s">
        <v>9294</v>
      </c>
      <c r="B313" s="302" t="s">
        <v>1444</v>
      </c>
      <c r="C313" s="301" t="s">
        <v>23</v>
      </c>
      <c r="D313" s="303">
        <v>19109.71</v>
      </c>
    </row>
    <row r="314" spans="1:4" ht="9" customHeight="1">
      <c r="A314" s="301" t="s">
        <v>9295</v>
      </c>
      <c r="B314" s="302" t="s">
        <v>1445</v>
      </c>
      <c r="C314" s="301" t="s">
        <v>23</v>
      </c>
      <c r="D314" s="303">
        <v>21086.97</v>
      </c>
    </row>
    <row r="315" spans="1:4" ht="9" customHeight="1">
      <c r="A315" s="301" t="s">
        <v>9296</v>
      </c>
      <c r="B315" s="302" t="s">
        <v>1446</v>
      </c>
      <c r="C315" s="301" t="s">
        <v>23</v>
      </c>
      <c r="D315" s="303">
        <v>20990.799999999999</v>
      </c>
    </row>
    <row r="316" spans="1:4" ht="9" customHeight="1">
      <c r="A316" s="301" t="s">
        <v>9297</v>
      </c>
      <c r="B316" s="302" t="s">
        <v>1447</v>
      </c>
      <c r="C316" s="301" t="s">
        <v>23</v>
      </c>
      <c r="D316" s="303">
        <v>22994.95</v>
      </c>
    </row>
    <row r="317" spans="1:4" ht="9" customHeight="1">
      <c r="A317" s="301" t="s">
        <v>9298</v>
      </c>
      <c r="B317" s="302" t="s">
        <v>1448</v>
      </c>
      <c r="C317" s="301" t="s">
        <v>23</v>
      </c>
      <c r="D317" s="303">
        <v>22892.58</v>
      </c>
    </row>
    <row r="318" spans="1:4" ht="9" customHeight="1">
      <c r="A318" s="301" t="s">
        <v>9299</v>
      </c>
      <c r="B318" s="302" t="s">
        <v>1449</v>
      </c>
      <c r="C318" s="301" t="s">
        <v>23</v>
      </c>
      <c r="D318" s="303">
        <v>29164.52</v>
      </c>
    </row>
    <row r="319" spans="1:4" ht="9" customHeight="1">
      <c r="A319" s="301" t="s">
        <v>9300</v>
      </c>
      <c r="B319" s="302" t="s">
        <v>1450</v>
      </c>
      <c r="C319" s="301" t="s">
        <v>23</v>
      </c>
      <c r="D319" s="303">
        <v>29059.05</v>
      </c>
    </row>
    <row r="320" spans="1:4" ht="9" customHeight="1">
      <c r="A320" s="301" t="s">
        <v>9301</v>
      </c>
      <c r="B320" s="302" t="s">
        <v>1451</v>
      </c>
      <c r="C320" s="301" t="s">
        <v>23</v>
      </c>
      <c r="D320" s="303">
        <v>30144.47</v>
      </c>
    </row>
    <row r="321" spans="1:4" ht="9" customHeight="1">
      <c r="A321" s="301" t="s">
        <v>9302</v>
      </c>
      <c r="B321" s="302" t="s">
        <v>1452</v>
      </c>
      <c r="C321" s="301" t="s">
        <v>23</v>
      </c>
      <c r="D321" s="303">
        <v>30017.8</v>
      </c>
    </row>
    <row r="322" spans="1:4" ht="9" customHeight="1">
      <c r="A322" s="301" t="s">
        <v>9303</v>
      </c>
      <c r="B322" s="302" t="s">
        <v>1453</v>
      </c>
      <c r="C322" s="301" t="s">
        <v>23</v>
      </c>
      <c r="D322" s="303">
        <v>36727.089999999997</v>
      </c>
    </row>
    <row r="323" spans="1:4" ht="9" customHeight="1">
      <c r="A323" s="301" t="s">
        <v>9304</v>
      </c>
      <c r="B323" s="302" t="s">
        <v>1454</v>
      </c>
      <c r="C323" s="301" t="s">
        <v>23</v>
      </c>
      <c r="D323" s="303">
        <v>36594.089999999997</v>
      </c>
    </row>
    <row r="324" spans="1:4" ht="9" customHeight="1">
      <c r="A324" s="301" t="s">
        <v>9305</v>
      </c>
      <c r="B324" s="302" t="s">
        <v>1455</v>
      </c>
      <c r="C324" s="301" t="s">
        <v>23</v>
      </c>
      <c r="D324" s="303">
        <v>39455.35</v>
      </c>
    </row>
    <row r="325" spans="1:4" ht="9" customHeight="1">
      <c r="A325" s="301" t="s">
        <v>9306</v>
      </c>
      <c r="B325" s="302" t="s">
        <v>1456</v>
      </c>
      <c r="C325" s="301" t="s">
        <v>23</v>
      </c>
      <c r="D325" s="303">
        <v>39316.019999999997</v>
      </c>
    </row>
    <row r="326" spans="1:4" ht="9" customHeight="1">
      <c r="A326" s="301" t="s">
        <v>9307</v>
      </c>
      <c r="B326" s="302" t="s">
        <v>1457</v>
      </c>
      <c r="C326" s="301" t="s">
        <v>23</v>
      </c>
      <c r="D326" s="303">
        <v>48661.95</v>
      </c>
    </row>
    <row r="327" spans="1:4" ht="9" customHeight="1">
      <c r="A327" s="301" t="s">
        <v>9308</v>
      </c>
      <c r="B327" s="302" t="s">
        <v>1458</v>
      </c>
      <c r="C327" s="301" t="s">
        <v>23</v>
      </c>
      <c r="D327" s="303">
        <v>48515.38</v>
      </c>
    </row>
    <row r="328" spans="1:4" ht="9" customHeight="1">
      <c r="A328" s="301" t="s">
        <v>9309</v>
      </c>
      <c r="B328" s="302" t="s">
        <v>1459</v>
      </c>
      <c r="C328" s="301" t="s">
        <v>23</v>
      </c>
      <c r="D328" s="303">
        <v>60034.93</v>
      </c>
    </row>
    <row r="329" spans="1:4" ht="9" customHeight="1">
      <c r="A329" s="301" t="s">
        <v>9310</v>
      </c>
      <c r="B329" s="302" t="s">
        <v>1460</v>
      </c>
      <c r="C329" s="301" t="s">
        <v>23</v>
      </c>
      <c r="D329" s="303">
        <v>59881.120000000003</v>
      </c>
    </row>
    <row r="330" spans="1:4" ht="9" customHeight="1">
      <c r="A330" s="301" t="s">
        <v>9311</v>
      </c>
      <c r="B330" s="302" t="s">
        <v>1461</v>
      </c>
      <c r="C330" s="301" t="s">
        <v>23</v>
      </c>
      <c r="D330" s="303">
        <v>66054.5</v>
      </c>
    </row>
    <row r="331" spans="1:4" ht="9" customHeight="1">
      <c r="A331" s="301" t="s">
        <v>9312</v>
      </c>
      <c r="B331" s="302" t="s">
        <v>1462</v>
      </c>
      <c r="C331" s="301" t="s">
        <v>23</v>
      </c>
      <c r="D331" s="303">
        <v>65894.36</v>
      </c>
    </row>
    <row r="332" spans="1:4" ht="9" customHeight="1">
      <c r="A332" s="301" t="s">
        <v>9313</v>
      </c>
      <c r="B332" s="302" t="s">
        <v>1463</v>
      </c>
      <c r="C332" s="301" t="s">
        <v>23</v>
      </c>
      <c r="D332" s="303">
        <v>70038.559999999998</v>
      </c>
    </row>
    <row r="333" spans="1:4" ht="9" customHeight="1">
      <c r="A333" s="301" t="s">
        <v>9314</v>
      </c>
      <c r="B333" s="302" t="s">
        <v>1464</v>
      </c>
      <c r="C333" s="301" t="s">
        <v>23</v>
      </c>
      <c r="D333" s="303">
        <v>69871.179999999993</v>
      </c>
    </row>
    <row r="334" spans="1:4" ht="9" customHeight="1">
      <c r="A334" s="301" t="s">
        <v>9315</v>
      </c>
      <c r="B334" s="302" t="s">
        <v>1465</v>
      </c>
      <c r="C334" s="301" t="s">
        <v>23</v>
      </c>
      <c r="D334" s="303">
        <v>7243.84</v>
      </c>
    </row>
    <row r="335" spans="1:4" ht="9" customHeight="1">
      <c r="A335" s="301" t="s">
        <v>9316</v>
      </c>
      <c r="B335" s="302" t="s">
        <v>1466</v>
      </c>
      <c r="C335" s="301" t="s">
        <v>23</v>
      </c>
      <c r="D335" s="303">
        <v>7205.07</v>
      </c>
    </row>
    <row r="336" spans="1:4" ht="9" customHeight="1">
      <c r="A336" s="301" t="s">
        <v>9317</v>
      </c>
      <c r="B336" s="302" t="s">
        <v>1467</v>
      </c>
      <c r="C336" s="301" t="s">
        <v>23</v>
      </c>
      <c r="D336" s="303">
        <v>8985.09</v>
      </c>
    </row>
    <row r="337" spans="1:4" ht="9" customHeight="1">
      <c r="A337" s="301" t="s">
        <v>9318</v>
      </c>
      <c r="B337" s="302" t="s">
        <v>1468</v>
      </c>
      <c r="C337" s="301" t="s">
        <v>23</v>
      </c>
      <c r="D337" s="303">
        <v>8941.66</v>
      </c>
    </row>
    <row r="338" spans="1:4" ht="9" customHeight="1">
      <c r="A338" s="301" t="s">
        <v>9319</v>
      </c>
      <c r="B338" s="302" t="s">
        <v>1469</v>
      </c>
      <c r="C338" s="301" t="s">
        <v>23</v>
      </c>
      <c r="D338" s="303">
        <v>9406.48</v>
      </c>
    </row>
    <row r="339" spans="1:4" ht="9" customHeight="1">
      <c r="A339" s="301" t="s">
        <v>9320</v>
      </c>
      <c r="B339" s="302" t="s">
        <v>1470</v>
      </c>
      <c r="C339" s="301" t="s">
        <v>23</v>
      </c>
      <c r="D339" s="303">
        <v>9361.5</v>
      </c>
    </row>
    <row r="340" spans="1:4" ht="9" customHeight="1">
      <c r="A340" s="301" t="s">
        <v>9321</v>
      </c>
      <c r="B340" s="302" t="s">
        <v>1471</v>
      </c>
      <c r="C340" s="301" t="s">
        <v>23</v>
      </c>
      <c r="D340" s="303">
        <v>10502.95</v>
      </c>
    </row>
    <row r="341" spans="1:4" ht="9" customHeight="1">
      <c r="A341" s="301" t="s">
        <v>9322</v>
      </c>
      <c r="B341" s="302" t="s">
        <v>1472</v>
      </c>
      <c r="C341" s="301" t="s">
        <v>23</v>
      </c>
      <c r="D341" s="303">
        <v>10454.1</v>
      </c>
    </row>
    <row r="342" spans="1:4" ht="9" customHeight="1">
      <c r="A342" s="301" t="s">
        <v>9323</v>
      </c>
      <c r="B342" s="302" t="s">
        <v>1473</v>
      </c>
      <c r="C342" s="301" t="s">
        <v>23</v>
      </c>
      <c r="D342" s="303">
        <v>11129.2</v>
      </c>
    </row>
    <row r="343" spans="1:4" ht="9" customHeight="1">
      <c r="A343" s="301" t="s">
        <v>9324</v>
      </c>
      <c r="B343" s="302" t="s">
        <v>1474</v>
      </c>
      <c r="C343" s="301" t="s">
        <v>23</v>
      </c>
      <c r="D343" s="303">
        <v>11078.02</v>
      </c>
    </row>
    <row r="344" spans="1:4" ht="9" customHeight="1">
      <c r="A344" s="301" t="s">
        <v>9325</v>
      </c>
      <c r="B344" s="302" t="s">
        <v>1475</v>
      </c>
      <c r="C344" s="301" t="s">
        <v>23</v>
      </c>
      <c r="D344" s="303">
        <v>13015.44</v>
      </c>
    </row>
    <row r="345" spans="1:4" ht="9" customHeight="1">
      <c r="A345" s="301" t="s">
        <v>9326</v>
      </c>
      <c r="B345" s="302" t="s">
        <v>1476</v>
      </c>
      <c r="C345" s="301" t="s">
        <v>23</v>
      </c>
      <c r="D345" s="303">
        <v>12958.83</v>
      </c>
    </row>
    <row r="346" spans="1:4" ht="9" customHeight="1">
      <c r="A346" s="301" t="s">
        <v>9327</v>
      </c>
      <c r="B346" s="302" t="s">
        <v>1477</v>
      </c>
      <c r="C346" s="301" t="s">
        <v>23</v>
      </c>
      <c r="D346" s="303">
        <v>14853.5</v>
      </c>
    </row>
    <row r="347" spans="1:4" ht="9" customHeight="1">
      <c r="A347" s="301" t="s">
        <v>9328</v>
      </c>
      <c r="B347" s="302" t="s">
        <v>1478</v>
      </c>
      <c r="C347" s="301" t="s">
        <v>23</v>
      </c>
      <c r="D347" s="303">
        <v>14775.18</v>
      </c>
    </row>
    <row r="348" spans="1:4" ht="9" customHeight="1">
      <c r="A348" s="301" t="s">
        <v>9329</v>
      </c>
      <c r="B348" s="302" t="s">
        <v>1479</v>
      </c>
      <c r="C348" s="301" t="s">
        <v>23</v>
      </c>
      <c r="D348" s="303">
        <v>15770.13</v>
      </c>
    </row>
    <row r="349" spans="1:4" ht="9" customHeight="1">
      <c r="A349" s="301" t="s">
        <v>9330</v>
      </c>
      <c r="B349" s="302" t="s">
        <v>1480</v>
      </c>
      <c r="C349" s="301" t="s">
        <v>23</v>
      </c>
      <c r="D349" s="303">
        <v>15689.48</v>
      </c>
    </row>
    <row r="350" spans="1:4" ht="9" customHeight="1">
      <c r="A350" s="301" t="s">
        <v>9331</v>
      </c>
      <c r="B350" s="302" t="s">
        <v>1481</v>
      </c>
      <c r="C350" s="301" t="s">
        <v>23</v>
      </c>
      <c r="D350" s="303">
        <v>16693.099999999999</v>
      </c>
    </row>
    <row r="351" spans="1:4" ht="9" customHeight="1">
      <c r="A351" s="301" t="s">
        <v>9332</v>
      </c>
      <c r="B351" s="302" t="s">
        <v>1482</v>
      </c>
      <c r="C351" s="301" t="s">
        <v>23</v>
      </c>
      <c r="D351" s="303">
        <v>16609.349999999999</v>
      </c>
    </row>
    <row r="352" spans="1:4" ht="9" customHeight="1">
      <c r="A352" s="301" t="s">
        <v>9333</v>
      </c>
      <c r="B352" s="302" t="s">
        <v>1483</v>
      </c>
      <c r="C352" s="301" t="s">
        <v>23</v>
      </c>
      <c r="D352" s="303">
        <v>17893.23</v>
      </c>
    </row>
    <row r="353" spans="1:4" ht="9" customHeight="1">
      <c r="A353" s="301" t="s">
        <v>9334</v>
      </c>
      <c r="B353" s="302" t="s">
        <v>1484</v>
      </c>
      <c r="C353" s="301" t="s">
        <v>23</v>
      </c>
      <c r="D353" s="303">
        <v>17805.599999999999</v>
      </c>
    </row>
    <row r="354" spans="1:4" ht="9" customHeight="1">
      <c r="A354" s="301" t="s">
        <v>9335</v>
      </c>
      <c r="B354" s="302" t="s">
        <v>1485</v>
      </c>
      <c r="C354" s="301" t="s">
        <v>23</v>
      </c>
      <c r="D354" s="303">
        <v>18563.64</v>
      </c>
    </row>
    <row r="355" spans="1:4" ht="9" customHeight="1">
      <c r="A355" s="301" t="s">
        <v>9336</v>
      </c>
      <c r="B355" s="302" t="s">
        <v>1486</v>
      </c>
      <c r="C355" s="301" t="s">
        <v>23</v>
      </c>
      <c r="D355" s="303">
        <v>18473.68</v>
      </c>
    </row>
    <row r="356" spans="1:4" ht="9" customHeight="1">
      <c r="A356" s="301" t="s">
        <v>9337</v>
      </c>
      <c r="B356" s="302" t="s">
        <v>1487</v>
      </c>
      <c r="C356" s="301" t="s">
        <v>23</v>
      </c>
      <c r="D356" s="303">
        <v>20386.009999999998</v>
      </c>
    </row>
    <row r="357" spans="1:4" ht="9" customHeight="1">
      <c r="A357" s="301" t="s">
        <v>9338</v>
      </c>
      <c r="B357" s="302" t="s">
        <v>1488</v>
      </c>
      <c r="C357" s="301" t="s">
        <v>23</v>
      </c>
      <c r="D357" s="303">
        <v>20289.849999999999</v>
      </c>
    </row>
    <row r="358" spans="1:4" ht="9" customHeight="1">
      <c r="A358" s="301" t="s">
        <v>9339</v>
      </c>
      <c r="B358" s="302" t="s">
        <v>1489</v>
      </c>
      <c r="C358" s="301" t="s">
        <v>23</v>
      </c>
      <c r="D358" s="303">
        <v>22230.720000000001</v>
      </c>
    </row>
    <row r="359" spans="1:4" ht="9" customHeight="1">
      <c r="A359" s="301" t="s">
        <v>9340</v>
      </c>
      <c r="B359" s="302" t="s">
        <v>1490</v>
      </c>
      <c r="C359" s="301" t="s">
        <v>23</v>
      </c>
      <c r="D359" s="303">
        <v>22128.36</v>
      </c>
    </row>
    <row r="360" spans="1:4" ht="9" customHeight="1">
      <c r="A360" s="301" t="s">
        <v>9341</v>
      </c>
      <c r="B360" s="302" t="s">
        <v>1491</v>
      </c>
      <c r="C360" s="301" t="s">
        <v>23</v>
      </c>
      <c r="D360" s="303">
        <v>25388.33</v>
      </c>
    </row>
    <row r="361" spans="1:4" ht="9" customHeight="1">
      <c r="A361" s="301" t="s">
        <v>9342</v>
      </c>
      <c r="B361" s="302" t="s">
        <v>1492</v>
      </c>
      <c r="C361" s="301" t="s">
        <v>23</v>
      </c>
      <c r="D361" s="303">
        <v>25282.86</v>
      </c>
    </row>
    <row r="362" spans="1:4" ht="9" customHeight="1">
      <c r="A362" s="301" t="s">
        <v>9343</v>
      </c>
      <c r="B362" s="302" t="s">
        <v>1493</v>
      </c>
      <c r="C362" s="301" t="s">
        <v>23</v>
      </c>
      <c r="D362" s="303">
        <v>26261.65</v>
      </c>
    </row>
    <row r="363" spans="1:4" ht="9" customHeight="1">
      <c r="A363" s="301" t="s">
        <v>9344</v>
      </c>
      <c r="B363" s="302" t="s">
        <v>1494</v>
      </c>
      <c r="C363" s="301" t="s">
        <v>23</v>
      </c>
      <c r="D363" s="303">
        <v>26134.98</v>
      </c>
    </row>
    <row r="364" spans="1:4" ht="9" customHeight="1">
      <c r="A364" s="301" t="s">
        <v>9345</v>
      </c>
      <c r="B364" s="302" t="s">
        <v>1495</v>
      </c>
      <c r="C364" s="301" t="s">
        <v>23</v>
      </c>
      <c r="D364" s="303">
        <v>32961.730000000003</v>
      </c>
    </row>
    <row r="365" spans="1:4" ht="9" customHeight="1">
      <c r="A365" s="301" t="s">
        <v>9346</v>
      </c>
      <c r="B365" s="302" t="s">
        <v>1496</v>
      </c>
      <c r="C365" s="301" t="s">
        <v>23</v>
      </c>
      <c r="D365" s="303">
        <v>32828.730000000003</v>
      </c>
    </row>
    <row r="366" spans="1:4" ht="9" customHeight="1">
      <c r="A366" s="301" t="s">
        <v>9347</v>
      </c>
      <c r="B366" s="302" t="s">
        <v>1497</v>
      </c>
      <c r="C366" s="301" t="s">
        <v>23</v>
      </c>
      <c r="D366" s="303">
        <v>35420.69</v>
      </c>
    </row>
    <row r="367" spans="1:4" ht="9" customHeight="1">
      <c r="A367" s="301" t="s">
        <v>9348</v>
      </c>
      <c r="B367" s="302" t="s">
        <v>1498</v>
      </c>
      <c r="C367" s="301" t="s">
        <v>23</v>
      </c>
      <c r="D367" s="303">
        <v>35281.360000000001</v>
      </c>
    </row>
    <row r="368" spans="1:4" ht="9" customHeight="1">
      <c r="A368" s="301" t="s">
        <v>9349</v>
      </c>
      <c r="B368" s="302" t="s">
        <v>1499</v>
      </c>
      <c r="C368" s="301" t="s">
        <v>23</v>
      </c>
      <c r="D368" s="303">
        <v>43527.35</v>
      </c>
    </row>
    <row r="369" spans="1:4" ht="9" customHeight="1">
      <c r="A369" s="301" t="s">
        <v>9350</v>
      </c>
      <c r="B369" s="302" t="s">
        <v>1500</v>
      </c>
      <c r="C369" s="301" t="s">
        <v>23</v>
      </c>
      <c r="D369" s="303">
        <v>43380.78</v>
      </c>
    </row>
    <row r="370" spans="1:4" ht="9" customHeight="1">
      <c r="A370" s="301" t="s">
        <v>9351</v>
      </c>
      <c r="B370" s="302" t="s">
        <v>1501</v>
      </c>
      <c r="C370" s="301" t="s">
        <v>23</v>
      </c>
      <c r="D370" s="303">
        <v>52054.16</v>
      </c>
    </row>
    <row r="371" spans="1:4" ht="9" customHeight="1">
      <c r="A371" s="301" t="s">
        <v>9352</v>
      </c>
      <c r="B371" s="302" t="s">
        <v>1502</v>
      </c>
      <c r="C371" s="301" t="s">
        <v>23</v>
      </c>
      <c r="D371" s="303">
        <v>51900.35</v>
      </c>
    </row>
    <row r="372" spans="1:4" ht="9" customHeight="1">
      <c r="A372" s="301" t="s">
        <v>9353</v>
      </c>
      <c r="B372" s="302" t="s">
        <v>1503</v>
      </c>
      <c r="C372" s="301" t="s">
        <v>23</v>
      </c>
      <c r="D372" s="303">
        <v>55389.73</v>
      </c>
    </row>
    <row r="373" spans="1:4" ht="9" customHeight="1">
      <c r="A373" s="301" t="s">
        <v>9354</v>
      </c>
      <c r="B373" s="302" t="s">
        <v>1504</v>
      </c>
      <c r="C373" s="301" t="s">
        <v>23</v>
      </c>
      <c r="D373" s="303">
        <v>55229.59</v>
      </c>
    </row>
    <row r="374" spans="1:4" ht="9" customHeight="1">
      <c r="A374" s="301" t="s">
        <v>9355</v>
      </c>
      <c r="B374" s="302" t="s">
        <v>1505</v>
      </c>
      <c r="C374" s="301" t="s">
        <v>23</v>
      </c>
      <c r="D374" s="303">
        <v>58783.53</v>
      </c>
    </row>
    <row r="375" spans="1:4" ht="9" customHeight="1">
      <c r="A375" s="301" t="s">
        <v>9356</v>
      </c>
      <c r="B375" s="302" t="s">
        <v>1506</v>
      </c>
      <c r="C375" s="301" t="s">
        <v>23</v>
      </c>
      <c r="D375" s="303">
        <v>58616.15</v>
      </c>
    </row>
    <row r="376" spans="1:4" ht="18" customHeight="1">
      <c r="A376" s="301" t="s">
        <v>9357</v>
      </c>
      <c r="B376" s="302" t="s">
        <v>1507</v>
      </c>
      <c r="C376" s="301" t="s">
        <v>23</v>
      </c>
      <c r="D376" s="303">
        <v>8726.84</v>
      </c>
    </row>
    <row r="377" spans="1:4" ht="18" customHeight="1">
      <c r="A377" s="301" t="s">
        <v>9358</v>
      </c>
      <c r="B377" s="302" t="s">
        <v>1508</v>
      </c>
      <c r="C377" s="301" t="s">
        <v>23</v>
      </c>
      <c r="D377" s="303">
        <v>8681.09</v>
      </c>
    </row>
    <row r="378" spans="1:4" ht="18" customHeight="1">
      <c r="A378" s="301" t="s">
        <v>9359</v>
      </c>
      <c r="B378" s="302" t="s">
        <v>1509</v>
      </c>
      <c r="C378" s="301" t="s">
        <v>23</v>
      </c>
      <c r="D378" s="303">
        <v>9649.9599999999991</v>
      </c>
    </row>
    <row r="379" spans="1:4" ht="18" customHeight="1">
      <c r="A379" s="301" t="s">
        <v>9360</v>
      </c>
      <c r="B379" s="302" t="s">
        <v>1510</v>
      </c>
      <c r="C379" s="301" t="s">
        <v>23</v>
      </c>
      <c r="D379" s="303">
        <v>9601.1</v>
      </c>
    </row>
    <row r="380" spans="1:4" ht="18" customHeight="1">
      <c r="A380" s="301" t="s">
        <v>9361</v>
      </c>
      <c r="B380" s="302" t="s">
        <v>1511</v>
      </c>
      <c r="C380" s="301" t="s">
        <v>23</v>
      </c>
      <c r="D380" s="303">
        <v>10555.35</v>
      </c>
    </row>
    <row r="381" spans="1:4" ht="18" customHeight="1">
      <c r="A381" s="301" t="s">
        <v>9362</v>
      </c>
      <c r="B381" s="302" t="s">
        <v>1512</v>
      </c>
      <c r="C381" s="301" t="s">
        <v>23</v>
      </c>
      <c r="D381" s="303">
        <v>10504.17</v>
      </c>
    </row>
    <row r="382" spans="1:4" ht="18" customHeight="1">
      <c r="A382" s="301" t="s">
        <v>9363</v>
      </c>
      <c r="B382" s="302" t="s">
        <v>1513</v>
      </c>
      <c r="C382" s="301" t="s">
        <v>23</v>
      </c>
      <c r="D382" s="303">
        <v>11221.95</v>
      </c>
    </row>
    <row r="383" spans="1:4" ht="18" customHeight="1">
      <c r="A383" s="301" t="s">
        <v>9364</v>
      </c>
      <c r="B383" s="302" t="s">
        <v>1514</v>
      </c>
      <c r="C383" s="301" t="s">
        <v>23</v>
      </c>
      <c r="D383" s="303">
        <v>11166.89</v>
      </c>
    </row>
    <row r="384" spans="1:4" ht="18" customHeight="1">
      <c r="A384" s="301" t="s">
        <v>9365</v>
      </c>
      <c r="B384" s="302" t="s">
        <v>1515</v>
      </c>
      <c r="C384" s="301" t="s">
        <v>23</v>
      </c>
      <c r="D384" s="303">
        <v>12145.3</v>
      </c>
    </row>
    <row r="385" spans="1:4" ht="18" customHeight="1">
      <c r="A385" s="301" t="s">
        <v>9366</v>
      </c>
      <c r="B385" s="302" t="s">
        <v>1516</v>
      </c>
      <c r="C385" s="301" t="s">
        <v>23</v>
      </c>
      <c r="D385" s="303">
        <v>12088.43</v>
      </c>
    </row>
    <row r="386" spans="1:4" ht="18" customHeight="1">
      <c r="A386" s="301" t="s">
        <v>9367</v>
      </c>
      <c r="B386" s="302" t="s">
        <v>1517</v>
      </c>
      <c r="C386" s="301" t="s">
        <v>23</v>
      </c>
      <c r="D386" s="303">
        <v>12471.15</v>
      </c>
    </row>
    <row r="387" spans="1:4" ht="18" customHeight="1">
      <c r="A387" s="301" t="s">
        <v>9368</v>
      </c>
      <c r="B387" s="302" t="s">
        <v>1518</v>
      </c>
      <c r="C387" s="301" t="s">
        <v>23</v>
      </c>
      <c r="D387" s="303">
        <v>12412.99</v>
      </c>
    </row>
    <row r="388" spans="1:4" ht="18" customHeight="1">
      <c r="A388" s="301" t="s">
        <v>9369</v>
      </c>
      <c r="B388" s="302" t="s">
        <v>1519</v>
      </c>
      <c r="C388" s="301" t="s">
        <v>23</v>
      </c>
      <c r="D388" s="303">
        <v>13137.16</v>
      </c>
    </row>
    <row r="389" spans="1:4" ht="18" customHeight="1">
      <c r="A389" s="301" t="s">
        <v>9370</v>
      </c>
      <c r="B389" s="302" t="s">
        <v>1520</v>
      </c>
      <c r="C389" s="301" t="s">
        <v>23</v>
      </c>
      <c r="D389" s="303">
        <v>13059.61</v>
      </c>
    </row>
    <row r="390" spans="1:4" ht="18" customHeight="1">
      <c r="A390" s="301" t="s">
        <v>9371</v>
      </c>
      <c r="B390" s="302" t="s">
        <v>1521</v>
      </c>
      <c r="C390" s="301" t="s">
        <v>23</v>
      </c>
      <c r="D390" s="303">
        <v>13735.18</v>
      </c>
    </row>
    <row r="391" spans="1:4" ht="18" customHeight="1">
      <c r="A391" s="301" t="s">
        <v>9372</v>
      </c>
      <c r="B391" s="302" t="s">
        <v>1522</v>
      </c>
      <c r="C391" s="301" t="s">
        <v>23</v>
      </c>
      <c r="D391" s="303">
        <v>13654.53</v>
      </c>
    </row>
    <row r="392" spans="1:4" ht="18" customHeight="1">
      <c r="A392" s="301" t="s">
        <v>9373</v>
      </c>
      <c r="B392" s="302" t="s">
        <v>1523</v>
      </c>
      <c r="C392" s="301" t="s">
        <v>23</v>
      </c>
      <c r="D392" s="303">
        <v>14390.24</v>
      </c>
    </row>
    <row r="393" spans="1:4" ht="18" customHeight="1">
      <c r="A393" s="301" t="s">
        <v>9374</v>
      </c>
      <c r="B393" s="302" t="s">
        <v>1524</v>
      </c>
      <c r="C393" s="301" t="s">
        <v>23</v>
      </c>
      <c r="D393" s="303">
        <v>14307.26</v>
      </c>
    </row>
    <row r="394" spans="1:4" ht="18" customHeight="1">
      <c r="A394" s="301" t="s">
        <v>9375</v>
      </c>
      <c r="B394" s="302" t="s">
        <v>1525</v>
      </c>
      <c r="C394" s="301" t="s">
        <v>23</v>
      </c>
      <c r="D394" s="303">
        <v>15018.31</v>
      </c>
    </row>
    <row r="395" spans="1:4" ht="18" customHeight="1">
      <c r="A395" s="301" t="s">
        <v>9376</v>
      </c>
      <c r="B395" s="302" t="s">
        <v>1526</v>
      </c>
      <c r="C395" s="301" t="s">
        <v>23</v>
      </c>
      <c r="D395" s="303">
        <v>14932.23</v>
      </c>
    </row>
    <row r="396" spans="1:4" ht="18" customHeight="1">
      <c r="A396" s="301" t="s">
        <v>9377</v>
      </c>
      <c r="B396" s="302" t="s">
        <v>1527</v>
      </c>
      <c r="C396" s="301" t="s">
        <v>23</v>
      </c>
      <c r="D396" s="303">
        <v>15926.67</v>
      </c>
    </row>
    <row r="397" spans="1:4" ht="18" customHeight="1">
      <c r="A397" s="301" t="s">
        <v>9378</v>
      </c>
      <c r="B397" s="302" t="s">
        <v>1528</v>
      </c>
      <c r="C397" s="301" t="s">
        <v>23</v>
      </c>
      <c r="D397" s="303">
        <v>15838.27</v>
      </c>
    </row>
    <row r="398" spans="1:4" ht="18" customHeight="1">
      <c r="A398" s="301" t="s">
        <v>9379</v>
      </c>
      <c r="B398" s="302" t="s">
        <v>1529</v>
      </c>
      <c r="C398" s="301" t="s">
        <v>23</v>
      </c>
      <c r="D398" s="303">
        <v>16609.990000000002</v>
      </c>
    </row>
    <row r="399" spans="1:4" ht="18" customHeight="1">
      <c r="A399" s="301" t="s">
        <v>9380</v>
      </c>
      <c r="B399" s="302" t="s">
        <v>1530</v>
      </c>
      <c r="C399" s="301" t="s">
        <v>23</v>
      </c>
      <c r="D399" s="303">
        <v>16518.490000000002</v>
      </c>
    </row>
    <row r="400" spans="1:4" ht="18" customHeight="1">
      <c r="A400" s="301" t="s">
        <v>9381</v>
      </c>
      <c r="B400" s="302" t="s">
        <v>1531</v>
      </c>
      <c r="C400" s="301" t="s">
        <v>23</v>
      </c>
      <c r="D400" s="303">
        <v>17259.78</v>
      </c>
    </row>
    <row r="401" spans="1:4" ht="18" customHeight="1">
      <c r="A401" s="301" t="s">
        <v>9382</v>
      </c>
      <c r="B401" s="302" t="s">
        <v>1532</v>
      </c>
      <c r="C401" s="301" t="s">
        <v>23</v>
      </c>
      <c r="D401" s="303">
        <v>17166.72</v>
      </c>
    </row>
    <row r="402" spans="1:4" ht="18" customHeight="1">
      <c r="A402" s="301" t="s">
        <v>9383</v>
      </c>
      <c r="B402" s="302" t="s">
        <v>1533</v>
      </c>
      <c r="C402" s="301" t="s">
        <v>23</v>
      </c>
      <c r="D402" s="303">
        <v>17890.89</v>
      </c>
    </row>
    <row r="403" spans="1:4" ht="18" customHeight="1">
      <c r="A403" s="301" t="s">
        <v>9384</v>
      </c>
      <c r="B403" s="302" t="s">
        <v>1534</v>
      </c>
      <c r="C403" s="301" t="s">
        <v>23</v>
      </c>
      <c r="D403" s="303">
        <v>17795.509999999998</v>
      </c>
    </row>
    <row r="404" spans="1:4" ht="18" customHeight="1">
      <c r="A404" s="301" t="s">
        <v>9385</v>
      </c>
      <c r="B404" s="302" t="s">
        <v>1535</v>
      </c>
      <c r="C404" s="301" t="s">
        <v>23</v>
      </c>
      <c r="D404" s="303">
        <v>18574.23</v>
      </c>
    </row>
    <row r="405" spans="1:4" ht="18" customHeight="1">
      <c r="A405" s="301" t="s">
        <v>9386</v>
      </c>
      <c r="B405" s="302" t="s">
        <v>1536</v>
      </c>
      <c r="C405" s="301" t="s">
        <v>23</v>
      </c>
      <c r="D405" s="303">
        <v>18458.419999999998</v>
      </c>
    </row>
    <row r="406" spans="1:4" ht="18" customHeight="1">
      <c r="A406" s="301" t="s">
        <v>9387</v>
      </c>
      <c r="B406" s="302" t="s">
        <v>1537</v>
      </c>
      <c r="C406" s="301" t="s">
        <v>23</v>
      </c>
      <c r="D406" s="303">
        <v>19536.02</v>
      </c>
    </row>
    <row r="407" spans="1:4" ht="18" customHeight="1">
      <c r="A407" s="301" t="s">
        <v>9388</v>
      </c>
      <c r="B407" s="302" t="s">
        <v>1538</v>
      </c>
      <c r="C407" s="301" t="s">
        <v>23</v>
      </c>
      <c r="D407" s="303">
        <v>19416.59</v>
      </c>
    </row>
    <row r="408" spans="1:4" ht="18" customHeight="1">
      <c r="A408" s="301" t="s">
        <v>9389</v>
      </c>
      <c r="B408" s="302" t="s">
        <v>1539</v>
      </c>
      <c r="C408" s="301" t="s">
        <v>23</v>
      </c>
      <c r="D408" s="303">
        <v>24093.54</v>
      </c>
    </row>
    <row r="409" spans="1:4" ht="18" customHeight="1">
      <c r="A409" s="301" t="s">
        <v>9390</v>
      </c>
      <c r="B409" s="302" t="s">
        <v>1540</v>
      </c>
      <c r="C409" s="301" t="s">
        <v>23</v>
      </c>
      <c r="D409" s="303">
        <v>23970.49</v>
      </c>
    </row>
    <row r="410" spans="1:4" ht="18" customHeight="1">
      <c r="A410" s="301" t="s">
        <v>9391</v>
      </c>
      <c r="B410" s="302" t="s">
        <v>1541</v>
      </c>
      <c r="C410" s="301" t="s">
        <v>23</v>
      </c>
      <c r="D410" s="303">
        <v>25046.2</v>
      </c>
    </row>
    <row r="411" spans="1:4" ht="18" customHeight="1">
      <c r="A411" s="301" t="s">
        <v>9392</v>
      </c>
      <c r="B411" s="302" t="s">
        <v>1542</v>
      </c>
      <c r="C411" s="301" t="s">
        <v>23</v>
      </c>
      <c r="D411" s="303">
        <v>24918.63</v>
      </c>
    </row>
    <row r="412" spans="1:4" ht="18" customHeight="1">
      <c r="A412" s="301" t="s">
        <v>9393</v>
      </c>
      <c r="B412" s="302" t="s">
        <v>1543</v>
      </c>
      <c r="C412" s="301" t="s">
        <v>23</v>
      </c>
      <c r="D412" s="303">
        <v>25852.400000000001</v>
      </c>
    </row>
    <row r="413" spans="1:4" ht="18" customHeight="1">
      <c r="A413" s="301" t="s">
        <v>9394</v>
      </c>
      <c r="B413" s="302" t="s">
        <v>1544</v>
      </c>
      <c r="C413" s="301" t="s">
        <v>23</v>
      </c>
      <c r="D413" s="303">
        <v>25721.21</v>
      </c>
    </row>
    <row r="414" spans="1:4" ht="18" customHeight="1">
      <c r="A414" s="301" t="s">
        <v>9395</v>
      </c>
      <c r="B414" s="302" t="s">
        <v>1545</v>
      </c>
      <c r="C414" s="301" t="s">
        <v>23</v>
      </c>
      <c r="D414" s="303">
        <v>29467.08</v>
      </c>
    </row>
    <row r="415" spans="1:4" ht="18" customHeight="1">
      <c r="A415" s="301" t="s">
        <v>9396</v>
      </c>
      <c r="B415" s="302" t="s">
        <v>1546</v>
      </c>
      <c r="C415" s="301" t="s">
        <v>23</v>
      </c>
      <c r="D415" s="303">
        <v>29332.27</v>
      </c>
    </row>
    <row r="416" spans="1:4" ht="18" customHeight="1">
      <c r="A416" s="301" t="s">
        <v>9397</v>
      </c>
      <c r="B416" s="302" t="s">
        <v>1547</v>
      </c>
      <c r="C416" s="301" t="s">
        <v>23</v>
      </c>
      <c r="D416" s="303">
        <v>29922.85</v>
      </c>
    </row>
    <row r="417" spans="1:4" ht="18" customHeight="1">
      <c r="A417" s="301" t="s">
        <v>9398</v>
      </c>
      <c r="B417" s="302" t="s">
        <v>1548</v>
      </c>
      <c r="C417" s="301" t="s">
        <v>23</v>
      </c>
      <c r="D417" s="303">
        <v>29785.33</v>
      </c>
    </row>
    <row r="418" spans="1:4" ht="18" customHeight="1">
      <c r="A418" s="301" t="s">
        <v>9399</v>
      </c>
      <c r="B418" s="302" t="s">
        <v>1549</v>
      </c>
      <c r="C418" s="301" t="s">
        <v>23</v>
      </c>
      <c r="D418" s="303">
        <v>35736.230000000003</v>
      </c>
    </row>
    <row r="419" spans="1:4" ht="18" customHeight="1">
      <c r="A419" s="301" t="s">
        <v>9400</v>
      </c>
      <c r="B419" s="302" t="s">
        <v>1550</v>
      </c>
      <c r="C419" s="301" t="s">
        <v>23</v>
      </c>
      <c r="D419" s="303">
        <v>35595.089999999997</v>
      </c>
    </row>
    <row r="420" spans="1:4" ht="18" customHeight="1">
      <c r="A420" s="301" t="s">
        <v>9401</v>
      </c>
      <c r="B420" s="302" t="s">
        <v>1551</v>
      </c>
      <c r="C420" s="301" t="s">
        <v>23</v>
      </c>
      <c r="D420" s="303">
        <v>36311.96</v>
      </c>
    </row>
    <row r="421" spans="1:4" ht="18" customHeight="1">
      <c r="A421" s="301" t="s">
        <v>9402</v>
      </c>
      <c r="B421" s="302" t="s">
        <v>1552</v>
      </c>
      <c r="C421" s="301" t="s">
        <v>23</v>
      </c>
      <c r="D421" s="303">
        <v>36169.01</v>
      </c>
    </row>
    <row r="422" spans="1:4" ht="18" customHeight="1">
      <c r="A422" s="301" t="s">
        <v>9403</v>
      </c>
      <c r="B422" s="302" t="s">
        <v>1553</v>
      </c>
      <c r="C422" s="301" t="s">
        <v>23</v>
      </c>
      <c r="D422" s="303">
        <v>37695.760000000002</v>
      </c>
    </row>
    <row r="423" spans="1:4" ht="18" customHeight="1">
      <c r="A423" s="301" t="s">
        <v>9404</v>
      </c>
      <c r="B423" s="302" t="s">
        <v>1554</v>
      </c>
      <c r="C423" s="301" t="s">
        <v>23</v>
      </c>
      <c r="D423" s="303">
        <v>37549.19</v>
      </c>
    </row>
    <row r="424" spans="1:4" ht="18" customHeight="1">
      <c r="A424" s="301" t="s">
        <v>9405</v>
      </c>
      <c r="B424" s="302" t="s">
        <v>1555</v>
      </c>
      <c r="C424" s="301" t="s">
        <v>23</v>
      </c>
      <c r="D424" s="303">
        <v>38303.550000000003</v>
      </c>
    </row>
    <row r="425" spans="1:4" ht="18" customHeight="1">
      <c r="A425" s="301" t="s">
        <v>9406</v>
      </c>
      <c r="B425" s="302" t="s">
        <v>1556</v>
      </c>
      <c r="C425" s="301" t="s">
        <v>23</v>
      </c>
      <c r="D425" s="303">
        <v>38154.269999999997</v>
      </c>
    </row>
    <row r="426" spans="1:4" ht="18" customHeight="1">
      <c r="A426" s="301" t="s">
        <v>9407</v>
      </c>
      <c r="B426" s="302" t="s">
        <v>1557</v>
      </c>
      <c r="C426" s="301" t="s">
        <v>23</v>
      </c>
      <c r="D426" s="303">
        <v>52095.13</v>
      </c>
    </row>
    <row r="427" spans="1:4" ht="18" customHeight="1">
      <c r="A427" s="301" t="s">
        <v>9408</v>
      </c>
      <c r="B427" s="302" t="s">
        <v>1558</v>
      </c>
      <c r="C427" s="301" t="s">
        <v>23</v>
      </c>
      <c r="D427" s="303">
        <v>51943.13</v>
      </c>
    </row>
    <row r="428" spans="1:4" ht="18" customHeight="1">
      <c r="A428" s="301" t="s">
        <v>9409</v>
      </c>
      <c r="B428" s="302" t="s">
        <v>1559</v>
      </c>
      <c r="C428" s="301" t="s">
        <v>23</v>
      </c>
      <c r="D428" s="303">
        <v>54220.79</v>
      </c>
    </row>
    <row r="429" spans="1:4" ht="18" customHeight="1">
      <c r="A429" s="301" t="s">
        <v>9410</v>
      </c>
      <c r="B429" s="302" t="s">
        <v>1560</v>
      </c>
      <c r="C429" s="301" t="s">
        <v>23</v>
      </c>
      <c r="D429" s="303">
        <v>54065.18</v>
      </c>
    </row>
    <row r="430" spans="1:4" ht="18" customHeight="1">
      <c r="A430" s="301" t="s">
        <v>9411</v>
      </c>
      <c r="B430" s="302" t="s">
        <v>1561</v>
      </c>
      <c r="C430" s="301" t="s">
        <v>23</v>
      </c>
      <c r="D430" s="303">
        <v>12260.95</v>
      </c>
    </row>
    <row r="431" spans="1:4" ht="18" customHeight="1">
      <c r="A431" s="301" t="s">
        <v>9412</v>
      </c>
      <c r="B431" s="302" t="s">
        <v>1562</v>
      </c>
      <c r="C431" s="301" t="s">
        <v>23</v>
      </c>
      <c r="D431" s="303">
        <v>12203.05</v>
      </c>
    </row>
    <row r="432" spans="1:4" ht="18" customHeight="1">
      <c r="A432" s="301" t="s">
        <v>9413</v>
      </c>
      <c r="B432" s="302" t="s">
        <v>1563</v>
      </c>
      <c r="C432" s="301" t="s">
        <v>23</v>
      </c>
      <c r="D432" s="303">
        <v>15971.43</v>
      </c>
    </row>
    <row r="433" spans="1:4" ht="18" customHeight="1">
      <c r="A433" s="301" t="s">
        <v>9414</v>
      </c>
      <c r="B433" s="302" t="s">
        <v>1564</v>
      </c>
      <c r="C433" s="301" t="s">
        <v>23</v>
      </c>
      <c r="D433" s="303">
        <v>15900.85</v>
      </c>
    </row>
    <row r="434" spans="1:4" ht="18" customHeight="1">
      <c r="A434" s="301" t="s">
        <v>9415</v>
      </c>
      <c r="B434" s="302" t="s">
        <v>1565</v>
      </c>
      <c r="C434" s="301" t="s">
        <v>23</v>
      </c>
      <c r="D434" s="303">
        <v>18574.79</v>
      </c>
    </row>
    <row r="435" spans="1:4" ht="18" customHeight="1">
      <c r="A435" s="301" t="s">
        <v>9416</v>
      </c>
      <c r="B435" s="302" t="s">
        <v>1566</v>
      </c>
      <c r="C435" s="301" t="s">
        <v>23</v>
      </c>
      <c r="D435" s="303">
        <v>18471.650000000001</v>
      </c>
    </row>
    <row r="436" spans="1:4" ht="18" customHeight="1">
      <c r="A436" s="301" t="s">
        <v>9417</v>
      </c>
      <c r="B436" s="302" t="s">
        <v>1567</v>
      </c>
      <c r="C436" s="301" t="s">
        <v>23</v>
      </c>
      <c r="D436" s="303">
        <v>19543.2</v>
      </c>
    </row>
    <row r="437" spans="1:4" ht="18" customHeight="1">
      <c r="A437" s="301" t="s">
        <v>9418</v>
      </c>
      <c r="B437" s="302" t="s">
        <v>1568</v>
      </c>
      <c r="C437" s="301" t="s">
        <v>23</v>
      </c>
      <c r="D437" s="303">
        <v>19436.439999999999</v>
      </c>
    </row>
    <row r="438" spans="1:4" ht="18" customHeight="1">
      <c r="A438" s="301" t="s">
        <v>9419</v>
      </c>
      <c r="B438" s="302" t="s">
        <v>1569</v>
      </c>
      <c r="C438" s="301" t="s">
        <v>23</v>
      </c>
      <c r="D438" s="303">
        <v>20032.43</v>
      </c>
    </row>
    <row r="439" spans="1:4" ht="18" customHeight="1">
      <c r="A439" s="301" t="s">
        <v>9420</v>
      </c>
      <c r="B439" s="302" t="s">
        <v>1570</v>
      </c>
      <c r="C439" s="301" t="s">
        <v>23</v>
      </c>
      <c r="D439" s="303">
        <v>19923.86</v>
      </c>
    </row>
    <row r="440" spans="1:4" ht="18" customHeight="1">
      <c r="A440" s="301" t="s">
        <v>9421</v>
      </c>
      <c r="B440" s="302" t="s">
        <v>1571</v>
      </c>
      <c r="C440" s="301" t="s">
        <v>23</v>
      </c>
      <c r="D440" s="303">
        <v>20722.52</v>
      </c>
    </row>
    <row r="441" spans="1:4" ht="18" customHeight="1">
      <c r="A441" s="301" t="s">
        <v>9422</v>
      </c>
      <c r="B441" s="302" t="s">
        <v>1572</v>
      </c>
      <c r="C441" s="301" t="s">
        <v>23</v>
      </c>
      <c r="D441" s="303">
        <v>20610.330000000002</v>
      </c>
    </row>
    <row r="442" spans="1:4" ht="18" customHeight="1">
      <c r="A442" s="301" t="s">
        <v>9423</v>
      </c>
      <c r="B442" s="302" t="s">
        <v>1573</v>
      </c>
      <c r="C442" s="301" t="s">
        <v>23</v>
      </c>
      <c r="D442" s="303">
        <v>21387.279999999999</v>
      </c>
    </row>
    <row r="443" spans="1:4" ht="18" customHeight="1">
      <c r="A443" s="301" t="s">
        <v>9424</v>
      </c>
      <c r="B443" s="302" t="s">
        <v>1574</v>
      </c>
      <c r="C443" s="301" t="s">
        <v>23</v>
      </c>
      <c r="D443" s="303">
        <v>21274.18</v>
      </c>
    </row>
    <row r="444" spans="1:4" ht="18" customHeight="1">
      <c r="A444" s="301" t="s">
        <v>9425</v>
      </c>
      <c r="B444" s="302" t="s">
        <v>1575</v>
      </c>
      <c r="C444" s="301" t="s">
        <v>23</v>
      </c>
      <c r="D444" s="303">
        <v>22324.22</v>
      </c>
    </row>
    <row r="445" spans="1:4" ht="18" customHeight="1">
      <c r="A445" s="301" t="s">
        <v>9426</v>
      </c>
      <c r="B445" s="302" t="s">
        <v>1576</v>
      </c>
      <c r="C445" s="301" t="s">
        <v>23</v>
      </c>
      <c r="D445" s="303">
        <v>22208.41</v>
      </c>
    </row>
    <row r="446" spans="1:4" ht="18" customHeight="1">
      <c r="A446" s="301" t="s">
        <v>9427</v>
      </c>
      <c r="B446" s="302" t="s">
        <v>1577</v>
      </c>
      <c r="C446" s="301" t="s">
        <v>23</v>
      </c>
      <c r="D446" s="303">
        <v>22975.5</v>
      </c>
    </row>
    <row r="447" spans="1:4" ht="18" customHeight="1">
      <c r="A447" s="301" t="s">
        <v>9428</v>
      </c>
      <c r="B447" s="302" t="s">
        <v>1578</v>
      </c>
      <c r="C447" s="301" t="s">
        <v>23</v>
      </c>
      <c r="D447" s="303">
        <v>22857.88</v>
      </c>
    </row>
    <row r="448" spans="1:4" ht="18" customHeight="1">
      <c r="A448" s="301" t="s">
        <v>9429</v>
      </c>
      <c r="B448" s="302" t="s">
        <v>1579</v>
      </c>
      <c r="C448" s="301" t="s">
        <v>23</v>
      </c>
      <c r="D448" s="303">
        <v>28386.95</v>
      </c>
    </row>
    <row r="449" spans="1:4" ht="18" customHeight="1">
      <c r="A449" s="301" t="s">
        <v>9430</v>
      </c>
      <c r="B449" s="302" t="s">
        <v>1580</v>
      </c>
      <c r="C449" s="301" t="s">
        <v>23</v>
      </c>
      <c r="D449" s="303">
        <v>28265.72</v>
      </c>
    </row>
    <row r="450" spans="1:4" ht="18" customHeight="1">
      <c r="A450" s="301" t="s">
        <v>9431</v>
      </c>
      <c r="B450" s="302" t="s">
        <v>1581</v>
      </c>
      <c r="C450" s="301" t="s">
        <v>23</v>
      </c>
      <c r="D450" s="303">
        <v>29919.68</v>
      </c>
    </row>
    <row r="451" spans="1:4" ht="18" customHeight="1">
      <c r="A451" s="301" t="s">
        <v>9432</v>
      </c>
      <c r="B451" s="302" t="s">
        <v>1582</v>
      </c>
      <c r="C451" s="301" t="s">
        <v>23</v>
      </c>
      <c r="D451" s="303">
        <v>29796.639999999999</v>
      </c>
    </row>
    <row r="452" spans="1:4" ht="18" customHeight="1">
      <c r="A452" s="301" t="s">
        <v>9433</v>
      </c>
      <c r="B452" s="302" t="s">
        <v>1583</v>
      </c>
      <c r="C452" s="301" t="s">
        <v>23</v>
      </c>
      <c r="D452" s="303">
        <v>30793.27</v>
      </c>
    </row>
    <row r="453" spans="1:4" ht="18" customHeight="1">
      <c r="A453" s="301" t="s">
        <v>9434</v>
      </c>
      <c r="B453" s="302" t="s">
        <v>1584</v>
      </c>
      <c r="C453" s="301" t="s">
        <v>23</v>
      </c>
      <c r="D453" s="303">
        <v>30666.61</v>
      </c>
    </row>
    <row r="454" spans="1:4" ht="18" customHeight="1">
      <c r="A454" s="301" t="s">
        <v>9435</v>
      </c>
      <c r="B454" s="302" t="s">
        <v>1585</v>
      </c>
      <c r="C454" s="301" t="s">
        <v>23</v>
      </c>
      <c r="D454" s="303">
        <v>31651.279999999999</v>
      </c>
    </row>
    <row r="455" spans="1:4" ht="18" customHeight="1">
      <c r="A455" s="301" t="s">
        <v>9436</v>
      </c>
      <c r="B455" s="302" t="s">
        <v>1586</v>
      </c>
      <c r="C455" s="301" t="s">
        <v>23</v>
      </c>
      <c r="D455" s="303">
        <v>31521.9</v>
      </c>
    </row>
    <row r="456" spans="1:4" ht="18" customHeight="1">
      <c r="A456" s="301" t="s">
        <v>9437</v>
      </c>
      <c r="B456" s="302" t="s">
        <v>1587</v>
      </c>
      <c r="C456" s="301" t="s">
        <v>23</v>
      </c>
      <c r="D456" s="303">
        <v>32303.86</v>
      </c>
    </row>
    <row r="457" spans="1:4" ht="18" customHeight="1">
      <c r="A457" s="301" t="s">
        <v>9438</v>
      </c>
      <c r="B457" s="302" t="s">
        <v>1588</v>
      </c>
      <c r="C457" s="301" t="s">
        <v>23</v>
      </c>
      <c r="D457" s="303">
        <v>32172.68</v>
      </c>
    </row>
    <row r="458" spans="1:4" ht="18" customHeight="1">
      <c r="A458" s="301" t="s">
        <v>9439</v>
      </c>
      <c r="B458" s="302" t="s">
        <v>1589</v>
      </c>
      <c r="C458" s="301" t="s">
        <v>23</v>
      </c>
      <c r="D458" s="303">
        <v>34051.519999999997</v>
      </c>
    </row>
    <row r="459" spans="1:4" ht="18" customHeight="1">
      <c r="A459" s="301" t="s">
        <v>9440</v>
      </c>
      <c r="B459" s="302" t="s">
        <v>1590</v>
      </c>
      <c r="C459" s="301" t="s">
        <v>23</v>
      </c>
      <c r="D459" s="303">
        <v>33919.43</v>
      </c>
    </row>
    <row r="460" spans="1:4" ht="18" customHeight="1">
      <c r="A460" s="301" t="s">
        <v>9441</v>
      </c>
      <c r="B460" s="302" t="s">
        <v>1591</v>
      </c>
      <c r="C460" s="301" t="s">
        <v>23</v>
      </c>
      <c r="D460" s="303">
        <v>39333.199999999997</v>
      </c>
    </row>
    <row r="461" spans="1:4" ht="18" customHeight="1">
      <c r="A461" s="301" t="s">
        <v>9442</v>
      </c>
      <c r="B461" s="302" t="s">
        <v>1592</v>
      </c>
      <c r="C461" s="301" t="s">
        <v>23</v>
      </c>
      <c r="D461" s="303">
        <v>39194.769999999997</v>
      </c>
    </row>
    <row r="462" spans="1:4" ht="18" customHeight="1">
      <c r="A462" s="301" t="s">
        <v>9443</v>
      </c>
      <c r="B462" s="302" t="s">
        <v>1593</v>
      </c>
      <c r="C462" s="301" t="s">
        <v>23</v>
      </c>
      <c r="D462" s="303">
        <v>46325.96</v>
      </c>
    </row>
    <row r="463" spans="1:4" ht="18" customHeight="1">
      <c r="A463" s="301" t="s">
        <v>9444</v>
      </c>
      <c r="B463" s="302" t="s">
        <v>1594</v>
      </c>
      <c r="C463" s="301" t="s">
        <v>23</v>
      </c>
      <c r="D463" s="303">
        <v>46183.92</v>
      </c>
    </row>
    <row r="464" spans="1:4" ht="18" customHeight="1">
      <c r="A464" s="301" t="s">
        <v>9445</v>
      </c>
      <c r="B464" s="302" t="s">
        <v>1595</v>
      </c>
      <c r="C464" s="301" t="s">
        <v>23</v>
      </c>
      <c r="D464" s="303">
        <v>47425.49</v>
      </c>
    </row>
    <row r="465" spans="1:4" ht="18" customHeight="1">
      <c r="A465" s="301" t="s">
        <v>9446</v>
      </c>
      <c r="B465" s="302" t="s">
        <v>1596</v>
      </c>
      <c r="C465" s="301" t="s">
        <v>23</v>
      </c>
      <c r="D465" s="303">
        <v>47280.73</v>
      </c>
    </row>
    <row r="466" spans="1:4" ht="18" customHeight="1">
      <c r="A466" s="301" t="s">
        <v>9447</v>
      </c>
      <c r="B466" s="302" t="s">
        <v>1597</v>
      </c>
      <c r="C466" s="301" t="s">
        <v>23</v>
      </c>
      <c r="D466" s="303">
        <v>48708.2</v>
      </c>
    </row>
    <row r="467" spans="1:4" ht="18" customHeight="1">
      <c r="A467" s="301" t="s">
        <v>9448</v>
      </c>
      <c r="B467" s="302" t="s">
        <v>1598</v>
      </c>
      <c r="C467" s="301" t="s">
        <v>23</v>
      </c>
      <c r="D467" s="303">
        <v>48558.92</v>
      </c>
    </row>
    <row r="468" spans="1:4" ht="18" customHeight="1">
      <c r="A468" s="301" t="s">
        <v>9449</v>
      </c>
      <c r="B468" s="302" t="s">
        <v>1599</v>
      </c>
      <c r="C468" s="301" t="s">
        <v>23</v>
      </c>
      <c r="D468" s="303">
        <v>7026.46</v>
      </c>
    </row>
    <row r="469" spans="1:4" ht="18" customHeight="1">
      <c r="A469" s="301" t="s">
        <v>9450</v>
      </c>
      <c r="B469" s="302" t="s">
        <v>1600</v>
      </c>
      <c r="C469" s="301" t="s">
        <v>23</v>
      </c>
      <c r="D469" s="303">
        <v>6216.14</v>
      </c>
    </row>
    <row r="470" spans="1:4" ht="18" customHeight="1">
      <c r="A470" s="301" t="s">
        <v>9451</v>
      </c>
      <c r="B470" s="302" t="s">
        <v>1601</v>
      </c>
      <c r="C470" s="301" t="s">
        <v>23</v>
      </c>
      <c r="D470" s="303">
        <v>7449.54</v>
      </c>
    </row>
    <row r="471" spans="1:4" ht="18" customHeight="1">
      <c r="A471" s="301" t="s">
        <v>9452</v>
      </c>
      <c r="B471" s="302" t="s">
        <v>1602</v>
      </c>
      <c r="C471" s="301" t="s">
        <v>23</v>
      </c>
      <c r="D471" s="303">
        <v>6639.21</v>
      </c>
    </row>
    <row r="472" spans="1:4" ht="18" customHeight="1">
      <c r="A472" s="301" t="s">
        <v>9453</v>
      </c>
      <c r="B472" s="302" t="s">
        <v>1603</v>
      </c>
      <c r="C472" s="301" t="s">
        <v>23</v>
      </c>
      <c r="D472" s="303">
        <v>8180.31</v>
      </c>
    </row>
    <row r="473" spans="1:4" ht="18" customHeight="1">
      <c r="A473" s="301" t="s">
        <v>9454</v>
      </c>
      <c r="B473" s="302" t="s">
        <v>1604</v>
      </c>
      <c r="C473" s="301" t="s">
        <v>23</v>
      </c>
      <c r="D473" s="303">
        <v>7369.98</v>
      </c>
    </row>
    <row r="474" spans="1:4" ht="18" customHeight="1">
      <c r="A474" s="301" t="s">
        <v>9455</v>
      </c>
      <c r="B474" s="302" t="s">
        <v>1605</v>
      </c>
      <c r="C474" s="301" t="s">
        <v>23</v>
      </c>
      <c r="D474" s="303">
        <v>6773.13</v>
      </c>
    </row>
    <row r="475" spans="1:4" ht="18" customHeight="1">
      <c r="A475" s="301" t="s">
        <v>9456</v>
      </c>
      <c r="B475" s="302" t="s">
        <v>1606</v>
      </c>
      <c r="C475" s="301" t="s">
        <v>23</v>
      </c>
      <c r="D475" s="303">
        <v>5913.57</v>
      </c>
    </row>
    <row r="476" spans="1:4" ht="18" customHeight="1">
      <c r="A476" s="301" t="s">
        <v>9457</v>
      </c>
      <c r="B476" s="302" t="s">
        <v>1607</v>
      </c>
      <c r="C476" s="301" t="s">
        <v>23</v>
      </c>
      <c r="D476" s="303">
        <v>7196.21</v>
      </c>
    </row>
    <row r="477" spans="1:4" ht="18" customHeight="1">
      <c r="A477" s="301" t="s">
        <v>9458</v>
      </c>
      <c r="B477" s="302" t="s">
        <v>1608</v>
      </c>
      <c r="C477" s="301" t="s">
        <v>23</v>
      </c>
      <c r="D477" s="303">
        <v>6336.65</v>
      </c>
    </row>
    <row r="478" spans="1:4" ht="18" customHeight="1">
      <c r="A478" s="301" t="s">
        <v>9459</v>
      </c>
      <c r="B478" s="302" t="s">
        <v>1609</v>
      </c>
      <c r="C478" s="301" t="s">
        <v>23</v>
      </c>
      <c r="D478" s="303">
        <v>7926.98</v>
      </c>
    </row>
    <row r="479" spans="1:4" ht="18" customHeight="1">
      <c r="A479" s="301" t="s">
        <v>9460</v>
      </c>
      <c r="B479" s="302" t="s">
        <v>1610</v>
      </c>
      <c r="C479" s="301" t="s">
        <v>23</v>
      </c>
      <c r="D479" s="303">
        <v>7067.42</v>
      </c>
    </row>
    <row r="480" spans="1:4" ht="18" customHeight="1">
      <c r="A480" s="301" t="s">
        <v>9461</v>
      </c>
      <c r="B480" s="302" t="s">
        <v>1611</v>
      </c>
      <c r="C480" s="301" t="s">
        <v>23</v>
      </c>
      <c r="D480" s="303">
        <v>7948.14</v>
      </c>
    </row>
    <row r="481" spans="1:4" ht="18" customHeight="1">
      <c r="A481" s="301" t="s">
        <v>9462</v>
      </c>
      <c r="B481" s="302" t="s">
        <v>1612</v>
      </c>
      <c r="C481" s="301" t="s">
        <v>23</v>
      </c>
      <c r="D481" s="303">
        <v>7072.43</v>
      </c>
    </row>
    <row r="482" spans="1:4" ht="18" customHeight="1">
      <c r="A482" s="301" t="s">
        <v>9463</v>
      </c>
      <c r="B482" s="302" t="s">
        <v>1613</v>
      </c>
      <c r="C482" s="301" t="s">
        <v>23</v>
      </c>
      <c r="D482" s="303">
        <v>8500.73</v>
      </c>
    </row>
    <row r="483" spans="1:4" ht="18" customHeight="1">
      <c r="A483" s="301" t="s">
        <v>9464</v>
      </c>
      <c r="B483" s="302" t="s">
        <v>1614</v>
      </c>
      <c r="C483" s="301" t="s">
        <v>23</v>
      </c>
      <c r="D483" s="303">
        <v>7625.02</v>
      </c>
    </row>
    <row r="484" spans="1:4" ht="18" customHeight="1">
      <c r="A484" s="301" t="s">
        <v>9465</v>
      </c>
      <c r="B484" s="302" t="s">
        <v>1615</v>
      </c>
      <c r="C484" s="301" t="s">
        <v>23</v>
      </c>
      <c r="D484" s="303">
        <v>9455.2000000000007</v>
      </c>
    </row>
    <row r="485" spans="1:4" ht="18" customHeight="1">
      <c r="A485" s="301" t="s">
        <v>9466</v>
      </c>
      <c r="B485" s="302" t="s">
        <v>1616</v>
      </c>
      <c r="C485" s="301" t="s">
        <v>23</v>
      </c>
      <c r="D485" s="303">
        <v>8579.5</v>
      </c>
    </row>
    <row r="486" spans="1:4" ht="18" customHeight="1">
      <c r="A486" s="301" t="s">
        <v>9467</v>
      </c>
      <c r="B486" s="302" t="s">
        <v>1617</v>
      </c>
      <c r="C486" s="301" t="s">
        <v>23</v>
      </c>
      <c r="D486" s="303">
        <v>7662.61</v>
      </c>
    </row>
    <row r="487" spans="1:4" ht="18" customHeight="1">
      <c r="A487" s="301" t="s">
        <v>9468</v>
      </c>
      <c r="B487" s="302" t="s">
        <v>1618</v>
      </c>
      <c r="C487" s="301" t="s">
        <v>23</v>
      </c>
      <c r="D487" s="303">
        <v>6728.91</v>
      </c>
    </row>
    <row r="488" spans="1:4" ht="18" customHeight="1">
      <c r="A488" s="301" t="s">
        <v>9469</v>
      </c>
      <c r="B488" s="302" t="s">
        <v>1619</v>
      </c>
      <c r="C488" s="301" t="s">
        <v>23</v>
      </c>
      <c r="D488" s="303">
        <v>8215.2000000000007</v>
      </c>
    </row>
    <row r="489" spans="1:4" ht="18" customHeight="1">
      <c r="A489" s="301" t="s">
        <v>9470</v>
      </c>
      <c r="B489" s="302" t="s">
        <v>1620</v>
      </c>
      <c r="C489" s="301" t="s">
        <v>23</v>
      </c>
      <c r="D489" s="303">
        <v>7281.49</v>
      </c>
    </row>
    <row r="490" spans="1:4" ht="18" customHeight="1">
      <c r="A490" s="301" t="s">
        <v>9471</v>
      </c>
      <c r="B490" s="302" t="s">
        <v>1621</v>
      </c>
      <c r="C490" s="301" t="s">
        <v>23</v>
      </c>
      <c r="D490" s="303">
        <v>9169.68</v>
      </c>
    </row>
    <row r="491" spans="1:4" ht="18" customHeight="1">
      <c r="A491" s="301" t="s">
        <v>9472</v>
      </c>
      <c r="B491" s="302" t="s">
        <v>1622</v>
      </c>
      <c r="C491" s="301" t="s">
        <v>23</v>
      </c>
      <c r="D491" s="303">
        <v>8235.9699999999993</v>
      </c>
    </row>
    <row r="492" spans="1:4" ht="18" customHeight="1">
      <c r="A492" s="301" t="s">
        <v>9473</v>
      </c>
      <c r="B492" s="302" t="s">
        <v>1623</v>
      </c>
      <c r="C492" s="301" t="s">
        <v>23</v>
      </c>
      <c r="D492" s="303">
        <v>9457.6299999999992</v>
      </c>
    </row>
    <row r="493" spans="1:4" ht="18" customHeight="1">
      <c r="A493" s="301" t="s">
        <v>9474</v>
      </c>
      <c r="B493" s="302" t="s">
        <v>1624</v>
      </c>
      <c r="C493" s="301" t="s">
        <v>23</v>
      </c>
      <c r="D493" s="303">
        <v>8530.14</v>
      </c>
    </row>
    <row r="494" spans="1:4" ht="18" customHeight="1">
      <c r="A494" s="301" t="s">
        <v>9475</v>
      </c>
      <c r="B494" s="302" t="s">
        <v>1625</v>
      </c>
      <c r="C494" s="301" t="s">
        <v>23</v>
      </c>
      <c r="D494" s="303">
        <v>10157</v>
      </c>
    </row>
    <row r="495" spans="1:4" ht="18" customHeight="1">
      <c r="A495" s="301" t="s">
        <v>9476</v>
      </c>
      <c r="B495" s="302" t="s">
        <v>1626</v>
      </c>
      <c r="C495" s="301" t="s">
        <v>23</v>
      </c>
      <c r="D495" s="303">
        <v>9229.5</v>
      </c>
    </row>
    <row r="496" spans="1:4" ht="18" customHeight="1">
      <c r="A496" s="301" t="s">
        <v>9477</v>
      </c>
      <c r="B496" s="302" t="s">
        <v>1627</v>
      </c>
      <c r="C496" s="301" t="s">
        <v>23</v>
      </c>
      <c r="D496" s="303">
        <v>11365.01</v>
      </c>
    </row>
    <row r="497" spans="1:4" ht="18" customHeight="1">
      <c r="A497" s="301" t="s">
        <v>9478</v>
      </c>
      <c r="B497" s="302" t="s">
        <v>1628</v>
      </c>
      <c r="C497" s="301" t="s">
        <v>23</v>
      </c>
      <c r="D497" s="303">
        <v>10437.52</v>
      </c>
    </row>
    <row r="498" spans="1:4" ht="18" customHeight="1">
      <c r="A498" s="301" t="s">
        <v>9479</v>
      </c>
      <c r="B498" s="302" t="s">
        <v>1629</v>
      </c>
      <c r="C498" s="301" t="s">
        <v>23</v>
      </c>
      <c r="D498" s="303">
        <v>9124.8799999999992</v>
      </c>
    </row>
    <row r="499" spans="1:4" ht="18" customHeight="1">
      <c r="A499" s="301" t="s">
        <v>9480</v>
      </c>
      <c r="B499" s="302" t="s">
        <v>1630</v>
      </c>
      <c r="C499" s="301" t="s">
        <v>23</v>
      </c>
      <c r="D499" s="303">
        <v>8123.56</v>
      </c>
    </row>
    <row r="500" spans="1:4" ht="18" customHeight="1">
      <c r="A500" s="301" t="s">
        <v>9481</v>
      </c>
      <c r="B500" s="302" t="s">
        <v>1631</v>
      </c>
      <c r="C500" s="301" t="s">
        <v>23</v>
      </c>
      <c r="D500" s="303">
        <v>9824.25</v>
      </c>
    </row>
    <row r="501" spans="1:4" ht="18" customHeight="1">
      <c r="A501" s="301" t="s">
        <v>9482</v>
      </c>
      <c r="B501" s="302" t="s">
        <v>1632</v>
      </c>
      <c r="C501" s="301" t="s">
        <v>23</v>
      </c>
      <c r="D501" s="303">
        <v>8822.93</v>
      </c>
    </row>
    <row r="502" spans="1:4" ht="18" customHeight="1">
      <c r="A502" s="301" t="s">
        <v>9483</v>
      </c>
      <c r="B502" s="302" t="s">
        <v>1633</v>
      </c>
      <c r="C502" s="301" t="s">
        <v>23</v>
      </c>
      <c r="D502" s="303">
        <v>11032.26</v>
      </c>
    </row>
    <row r="503" spans="1:4" ht="18" customHeight="1">
      <c r="A503" s="301" t="s">
        <v>9484</v>
      </c>
      <c r="B503" s="302" t="s">
        <v>1634</v>
      </c>
      <c r="C503" s="301" t="s">
        <v>23</v>
      </c>
      <c r="D503" s="303">
        <v>10030.94</v>
      </c>
    </row>
    <row r="504" spans="1:4" ht="18" customHeight="1">
      <c r="A504" s="301" t="s">
        <v>9485</v>
      </c>
      <c r="B504" s="302" t="s">
        <v>1635</v>
      </c>
      <c r="C504" s="301" t="s">
        <v>23</v>
      </c>
      <c r="D504" s="303">
        <v>10754.82</v>
      </c>
    </row>
    <row r="505" spans="1:4" ht="18" customHeight="1">
      <c r="A505" s="301" t="s">
        <v>9486</v>
      </c>
      <c r="B505" s="302" t="s">
        <v>1636</v>
      </c>
      <c r="C505" s="301" t="s">
        <v>23</v>
      </c>
      <c r="D505" s="303">
        <v>9685.18</v>
      </c>
    </row>
    <row r="506" spans="1:4" ht="18" customHeight="1">
      <c r="A506" s="301" t="s">
        <v>9487</v>
      </c>
      <c r="B506" s="302" t="s">
        <v>1637</v>
      </c>
      <c r="C506" s="301" t="s">
        <v>23</v>
      </c>
      <c r="D506" s="303">
        <v>11618.24</v>
      </c>
    </row>
    <row r="507" spans="1:4" ht="18" customHeight="1">
      <c r="A507" s="301" t="s">
        <v>9488</v>
      </c>
      <c r="B507" s="302" t="s">
        <v>1638</v>
      </c>
      <c r="C507" s="301" t="s">
        <v>23</v>
      </c>
      <c r="D507" s="303">
        <v>10548.59</v>
      </c>
    </row>
    <row r="508" spans="1:4" ht="18" customHeight="1">
      <c r="A508" s="301" t="s">
        <v>9489</v>
      </c>
      <c r="B508" s="302" t="s">
        <v>1639</v>
      </c>
      <c r="C508" s="301" t="s">
        <v>23</v>
      </c>
      <c r="D508" s="303">
        <v>13109.61</v>
      </c>
    </row>
    <row r="509" spans="1:4" ht="18" customHeight="1">
      <c r="A509" s="301" t="s">
        <v>9490</v>
      </c>
      <c r="B509" s="302" t="s">
        <v>1640</v>
      </c>
      <c r="C509" s="301" t="s">
        <v>23</v>
      </c>
      <c r="D509" s="303">
        <v>12039.96</v>
      </c>
    </row>
    <row r="510" spans="1:4" ht="18" customHeight="1">
      <c r="A510" s="301" t="s">
        <v>9491</v>
      </c>
      <c r="B510" s="302" t="s">
        <v>1641</v>
      </c>
      <c r="C510" s="301" t="s">
        <v>23</v>
      </c>
      <c r="D510" s="303">
        <v>10374.83</v>
      </c>
    </row>
    <row r="511" spans="1:4" ht="18" customHeight="1">
      <c r="A511" s="301" t="s">
        <v>9492</v>
      </c>
      <c r="B511" s="302" t="s">
        <v>1642</v>
      </c>
      <c r="C511" s="301" t="s">
        <v>23</v>
      </c>
      <c r="D511" s="303">
        <v>9221.8799999999992</v>
      </c>
    </row>
    <row r="512" spans="1:4" ht="18" customHeight="1">
      <c r="A512" s="301" t="s">
        <v>9493</v>
      </c>
      <c r="B512" s="302" t="s">
        <v>1643</v>
      </c>
      <c r="C512" s="301" t="s">
        <v>23</v>
      </c>
      <c r="D512" s="303">
        <v>11238.25</v>
      </c>
    </row>
    <row r="513" spans="1:4" ht="18" customHeight="1">
      <c r="A513" s="301" t="s">
        <v>9494</v>
      </c>
      <c r="B513" s="302" t="s">
        <v>1644</v>
      </c>
      <c r="C513" s="301" t="s">
        <v>23</v>
      </c>
      <c r="D513" s="303">
        <v>10085.290000000001</v>
      </c>
    </row>
    <row r="514" spans="1:4" ht="18" customHeight="1">
      <c r="A514" s="301" t="s">
        <v>9495</v>
      </c>
      <c r="B514" s="302" t="s">
        <v>1645</v>
      </c>
      <c r="C514" s="301" t="s">
        <v>23</v>
      </c>
      <c r="D514" s="303">
        <v>12729.62</v>
      </c>
    </row>
    <row r="515" spans="1:4" ht="18" customHeight="1">
      <c r="A515" s="301" t="s">
        <v>9496</v>
      </c>
      <c r="B515" s="302" t="s">
        <v>1646</v>
      </c>
      <c r="C515" s="301" t="s">
        <v>23</v>
      </c>
      <c r="D515" s="303">
        <v>11576.67</v>
      </c>
    </row>
    <row r="516" spans="1:4" ht="18" customHeight="1">
      <c r="A516" s="301" t="s">
        <v>9497</v>
      </c>
      <c r="B516" s="302" t="s">
        <v>1647</v>
      </c>
      <c r="C516" s="301" t="s">
        <v>23</v>
      </c>
      <c r="D516" s="303">
        <v>12086.11</v>
      </c>
    </row>
    <row r="517" spans="1:4" ht="18" customHeight="1">
      <c r="A517" s="301" t="s">
        <v>9498</v>
      </c>
      <c r="B517" s="302" t="s">
        <v>1648</v>
      </c>
      <c r="C517" s="301" t="s">
        <v>23</v>
      </c>
      <c r="D517" s="303">
        <v>10910.07</v>
      </c>
    </row>
    <row r="518" spans="1:4" ht="18" customHeight="1">
      <c r="A518" s="301" t="s">
        <v>9499</v>
      </c>
      <c r="B518" s="302" t="s">
        <v>1649</v>
      </c>
      <c r="C518" s="301" t="s">
        <v>23</v>
      </c>
      <c r="D518" s="303">
        <v>13130.84</v>
      </c>
    </row>
    <row r="519" spans="1:4" ht="18" customHeight="1">
      <c r="A519" s="301" t="s">
        <v>9500</v>
      </c>
      <c r="B519" s="302" t="s">
        <v>1650</v>
      </c>
      <c r="C519" s="301" t="s">
        <v>23</v>
      </c>
      <c r="D519" s="303">
        <v>11954.81</v>
      </c>
    </row>
    <row r="520" spans="1:4" ht="18" customHeight="1">
      <c r="A520" s="301" t="s">
        <v>9501</v>
      </c>
      <c r="B520" s="302" t="s">
        <v>1651</v>
      </c>
      <c r="C520" s="301" t="s">
        <v>23</v>
      </c>
      <c r="D520" s="303">
        <v>14935.4</v>
      </c>
    </row>
    <row r="521" spans="1:4" ht="18" customHeight="1">
      <c r="A521" s="301" t="s">
        <v>9502</v>
      </c>
      <c r="B521" s="302" t="s">
        <v>1652</v>
      </c>
      <c r="C521" s="301" t="s">
        <v>23</v>
      </c>
      <c r="D521" s="303">
        <v>13759.37</v>
      </c>
    </row>
    <row r="522" spans="1:4" ht="18" customHeight="1">
      <c r="A522" s="301" t="s">
        <v>9503</v>
      </c>
      <c r="B522" s="302" t="s">
        <v>1653</v>
      </c>
      <c r="C522" s="301" t="s">
        <v>23</v>
      </c>
      <c r="D522" s="303">
        <v>11667.48</v>
      </c>
    </row>
    <row r="523" spans="1:4" ht="18" customHeight="1">
      <c r="A523" s="301" t="s">
        <v>9504</v>
      </c>
      <c r="B523" s="302" t="s">
        <v>1654</v>
      </c>
      <c r="C523" s="301" t="s">
        <v>23</v>
      </c>
      <c r="D523" s="303">
        <v>10399.51</v>
      </c>
    </row>
    <row r="524" spans="1:4" ht="18" customHeight="1">
      <c r="A524" s="301" t="s">
        <v>9505</v>
      </c>
      <c r="B524" s="302" t="s">
        <v>1655</v>
      </c>
      <c r="C524" s="301" t="s">
        <v>23</v>
      </c>
      <c r="D524" s="303">
        <v>12712.22</v>
      </c>
    </row>
    <row r="525" spans="1:4" ht="18" customHeight="1">
      <c r="A525" s="301" t="s">
        <v>9506</v>
      </c>
      <c r="B525" s="302" t="s">
        <v>1656</v>
      </c>
      <c r="C525" s="301" t="s">
        <v>23</v>
      </c>
      <c r="D525" s="303">
        <v>11444.24</v>
      </c>
    </row>
    <row r="526" spans="1:4" ht="18" customHeight="1">
      <c r="A526" s="301" t="s">
        <v>9507</v>
      </c>
      <c r="B526" s="302" t="s">
        <v>1657</v>
      </c>
      <c r="C526" s="301" t="s">
        <v>23</v>
      </c>
      <c r="D526" s="303">
        <v>14516.78</v>
      </c>
    </row>
    <row r="527" spans="1:4" ht="18" customHeight="1">
      <c r="A527" s="301" t="s">
        <v>9508</v>
      </c>
      <c r="B527" s="302" t="s">
        <v>1658</v>
      </c>
      <c r="C527" s="301" t="s">
        <v>23</v>
      </c>
      <c r="D527" s="303">
        <v>13248.8</v>
      </c>
    </row>
    <row r="528" spans="1:4" ht="18" customHeight="1">
      <c r="A528" s="301" t="s">
        <v>9509</v>
      </c>
      <c r="B528" s="302" t="s">
        <v>1659</v>
      </c>
      <c r="C528" s="301" t="s">
        <v>23</v>
      </c>
      <c r="D528" s="303">
        <v>15691.47</v>
      </c>
    </row>
    <row r="529" spans="1:4" ht="18" customHeight="1">
      <c r="A529" s="301" t="s">
        <v>9510</v>
      </c>
      <c r="B529" s="302" t="s">
        <v>1660</v>
      </c>
      <c r="C529" s="301" t="s">
        <v>23</v>
      </c>
      <c r="D529" s="303">
        <v>12305.13</v>
      </c>
    </row>
    <row r="530" spans="1:4" ht="18" customHeight="1">
      <c r="A530" s="301" t="s">
        <v>9511</v>
      </c>
      <c r="B530" s="302" t="s">
        <v>1661</v>
      </c>
      <c r="C530" s="301" t="s">
        <v>23</v>
      </c>
      <c r="D530" s="303">
        <v>16934.79</v>
      </c>
    </row>
    <row r="531" spans="1:4" ht="18" customHeight="1">
      <c r="A531" s="301" t="s">
        <v>9512</v>
      </c>
      <c r="B531" s="302" t="s">
        <v>1662</v>
      </c>
      <c r="C531" s="301" t="s">
        <v>23</v>
      </c>
      <c r="D531" s="303">
        <v>13548.45</v>
      </c>
    </row>
    <row r="532" spans="1:4" ht="18" customHeight="1">
      <c r="A532" s="301" t="s">
        <v>9513</v>
      </c>
      <c r="B532" s="302" t="s">
        <v>1663</v>
      </c>
      <c r="C532" s="301" t="s">
        <v>23</v>
      </c>
      <c r="D532" s="303">
        <v>19082.36</v>
      </c>
    </row>
    <row r="533" spans="1:4" ht="18" customHeight="1">
      <c r="A533" s="301" t="s">
        <v>9514</v>
      </c>
      <c r="B533" s="302" t="s">
        <v>1664</v>
      </c>
      <c r="C533" s="301" t="s">
        <v>23</v>
      </c>
      <c r="D533" s="303">
        <v>15696.02</v>
      </c>
    </row>
    <row r="534" spans="1:4" ht="18" customHeight="1">
      <c r="A534" s="301" t="s">
        <v>9515</v>
      </c>
      <c r="B534" s="302" t="s">
        <v>1665</v>
      </c>
      <c r="C534" s="301" t="s">
        <v>23</v>
      </c>
      <c r="D534" s="303">
        <v>14809.34</v>
      </c>
    </row>
    <row r="535" spans="1:4" ht="18" customHeight="1">
      <c r="A535" s="301" t="s">
        <v>9516</v>
      </c>
      <c r="B535" s="302" t="s">
        <v>1666</v>
      </c>
      <c r="C535" s="301" t="s">
        <v>23</v>
      </c>
      <c r="D535" s="303">
        <v>11740.97</v>
      </c>
    </row>
    <row r="536" spans="1:4" ht="18" customHeight="1">
      <c r="A536" s="301" t="s">
        <v>9517</v>
      </c>
      <c r="B536" s="302" t="s">
        <v>1667</v>
      </c>
      <c r="C536" s="301" t="s">
        <v>23</v>
      </c>
      <c r="D536" s="303">
        <v>16052.66</v>
      </c>
    </row>
    <row r="537" spans="1:4" ht="18" customHeight="1">
      <c r="A537" s="301" t="s">
        <v>9518</v>
      </c>
      <c r="B537" s="302" t="s">
        <v>1668</v>
      </c>
      <c r="C537" s="301" t="s">
        <v>23</v>
      </c>
      <c r="D537" s="303">
        <v>12984.29</v>
      </c>
    </row>
    <row r="538" spans="1:4" ht="18" customHeight="1">
      <c r="A538" s="301" t="s">
        <v>9519</v>
      </c>
      <c r="B538" s="302" t="s">
        <v>1669</v>
      </c>
      <c r="C538" s="301" t="s">
        <v>23</v>
      </c>
      <c r="D538" s="303">
        <v>18200.240000000002</v>
      </c>
    </row>
    <row r="539" spans="1:4" ht="18" customHeight="1">
      <c r="A539" s="301" t="s">
        <v>9520</v>
      </c>
      <c r="B539" s="302" t="s">
        <v>1670</v>
      </c>
      <c r="C539" s="301" t="s">
        <v>23</v>
      </c>
      <c r="D539" s="303">
        <v>15131.86</v>
      </c>
    </row>
    <row r="540" spans="1:4" ht="18" customHeight="1">
      <c r="A540" s="301" t="s">
        <v>9521</v>
      </c>
      <c r="B540" s="302" t="s">
        <v>1671</v>
      </c>
      <c r="C540" s="301" t="s">
        <v>23</v>
      </c>
      <c r="D540" s="303">
        <v>17140.37</v>
      </c>
    </row>
    <row r="541" spans="1:4" ht="18" customHeight="1">
      <c r="A541" s="301" t="s">
        <v>9522</v>
      </c>
      <c r="B541" s="302" t="s">
        <v>1672</v>
      </c>
      <c r="C541" s="301" t="s">
        <v>23</v>
      </c>
      <c r="D541" s="303">
        <v>13439.53</v>
      </c>
    </row>
    <row r="542" spans="1:4" ht="18" customHeight="1">
      <c r="A542" s="301" t="s">
        <v>9523</v>
      </c>
      <c r="B542" s="302" t="s">
        <v>1673</v>
      </c>
      <c r="C542" s="301" t="s">
        <v>23</v>
      </c>
      <c r="D542" s="303">
        <v>18599.54</v>
      </c>
    </row>
    <row r="543" spans="1:4" ht="18" customHeight="1">
      <c r="A543" s="301" t="s">
        <v>9524</v>
      </c>
      <c r="B543" s="302" t="s">
        <v>1674</v>
      </c>
      <c r="C543" s="301" t="s">
        <v>23</v>
      </c>
      <c r="D543" s="303">
        <v>14898.71</v>
      </c>
    </row>
    <row r="544" spans="1:4" ht="18" customHeight="1">
      <c r="A544" s="301" t="s">
        <v>9525</v>
      </c>
      <c r="B544" s="302" t="s">
        <v>1675</v>
      </c>
      <c r="C544" s="301" t="s">
        <v>23</v>
      </c>
      <c r="D544" s="303">
        <v>21119.96</v>
      </c>
    </row>
    <row r="545" spans="1:4" ht="18" customHeight="1">
      <c r="A545" s="301" t="s">
        <v>9526</v>
      </c>
      <c r="B545" s="302" t="s">
        <v>1676</v>
      </c>
      <c r="C545" s="301" t="s">
        <v>23</v>
      </c>
      <c r="D545" s="303">
        <v>17419.12</v>
      </c>
    </row>
    <row r="546" spans="1:4" ht="18" customHeight="1">
      <c r="A546" s="301" t="s">
        <v>9527</v>
      </c>
      <c r="B546" s="302" t="s">
        <v>1677</v>
      </c>
      <c r="C546" s="301" t="s">
        <v>23</v>
      </c>
      <c r="D546" s="303">
        <v>16185.55</v>
      </c>
    </row>
    <row r="547" spans="1:4" ht="18" customHeight="1">
      <c r="A547" s="301" t="s">
        <v>9528</v>
      </c>
      <c r="B547" s="302" t="s">
        <v>1678</v>
      </c>
      <c r="C547" s="301" t="s">
        <v>23</v>
      </c>
      <c r="D547" s="303">
        <v>12831.26</v>
      </c>
    </row>
    <row r="548" spans="1:4" ht="18" customHeight="1">
      <c r="A548" s="301" t="s">
        <v>9529</v>
      </c>
      <c r="B548" s="302" t="s">
        <v>1679</v>
      </c>
      <c r="C548" s="301" t="s">
        <v>23</v>
      </c>
      <c r="D548" s="303">
        <v>17644.73</v>
      </c>
    </row>
    <row r="549" spans="1:4" ht="18" customHeight="1">
      <c r="A549" s="301" t="s">
        <v>9530</v>
      </c>
      <c r="B549" s="302" t="s">
        <v>1680</v>
      </c>
      <c r="C549" s="301" t="s">
        <v>23</v>
      </c>
      <c r="D549" s="303">
        <v>14290.44</v>
      </c>
    </row>
    <row r="550" spans="1:4" ht="18" customHeight="1">
      <c r="A550" s="301" t="s">
        <v>9531</v>
      </c>
      <c r="B550" s="302" t="s">
        <v>1681</v>
      </c>
      <c r="C550" s="301" t="s">
        <v>23</v>
      </c>
      <c r="D550" s="303">
        <v>20165.14</v>
      </c>
    </row>
    <row r="551" spans="1:4" ht="18" customHeight="1">
      <c r="A551" s="301" t="s">
        <v>9532</v>
      </c>
      <c r="B551" s="302" t="s">
        <v>1682</v>
      </c>
      <c r="C551" s="301" t="s">
        <v>23</v>
      </c>
      <c r="D551" s="303">
        <v>16810.849999999999</v>
      </c>
    </row>
    <row r="552" spans="1:4" ht="18" customHeight="1">
      <c r="A552" s="301" t="s">
        <v>9533</v>
      </c>
      <c r="B552" s="302" t="s">
        <v>1683</v>
      </c>
      <c r="C552" s="301" t="s">
        <v>23</v>
      </c>
      <c r="D552" s="303">
        <v>18912.150000000001</v>
      </c>
    </row>
    <row r="553" spans="1:4" ht="18" customHeight="1">
      <c r="A553" s="301" t="s">
        <v>9534</v>
      </c>
      <c r="B553" s="302" t="s">
        <v>1684</v>
      </c>
      <c r="C553" s="301" t="s">
        <v>23</v>
      </c>
      <c r="D553" s="303">
        <v>14861.02</v>
      </c>
    </row>
    <row r="554" spans="1:4" ht="18" customHeight="1">
      <c r="A554" s="301" t="s">
        <v>9535</v>
      </c>
      <c r="B554" s="302" t="s">
        <v>1685</v>
      </c>
      <c r="C554" s="301" t="s">
        <v>23</v>
      </c>
      <c r="D554" s="303">
        <v>20604.45</v>
      </c>
    </row>
    <row r="555" spans="1:4" ht="18" customHeight="1">
      <c r="A555" s="301" t="s">
        <v>9536</v>
      </c>
      <c r="B555" s="302" t="s">
        <v>1686</v>
      </c>
      <c r="C555" s="301" t="s">
        <v>23</v>
      </c>
      <c r="D555" s="303">
        <v>16553.32</v>
      </c>
    </row>
    <row r="556" spans="1:4" ht="18" customHeight="1">
      <c r="A556" s="301" t="s">
        <v>9537</v>
      </c>
      <c r="B556" s="302" t="s">
        <v>1687</v>
      </c>
      <c r="C556" s="301" t="s">
        <v>23</v>
      </c>
      <c r="D556" s="303">
        <v>23527.54</v>
      </c>
    </row>
    <row r="557" spans="1:4" ht="18" customHeight="1">
      <c r="A557" s="301" t="s">
        <v>9538</v>
      </c>
      <c r="B557" s="302" t="s">
        <v>1688</v>
      </c>
      <c r="C557" s="301" t="s">
        <v>23</v>
      </c>
      <c r="D557" s="303">
        <v>19476.41</v>
      </c>
    </row>
    <row r="558" spans="1:4" ht="18" customHeight="1">
      <c r="A558" s="301" t="s">
        <v>9539</v>
      </c>
      <c r="B558" s="302" t="s">
        <v>1689</v>
      </c>
      <c r="C558" s="301" t="s">
        <v>23</v>
      </c>
      <c r="D558" s="303">
        <v>17871.439999999999</v>
      </c>
    </row>
    <row r="559" spans="1:4" ht="18" customHeight="1">
      <c r="A559" s="301" t="s">
        <v>9540</v>
      </c>
      <c r="B559" s="302" t="s">
        <v>1690</v>
      </c>
      <c r="C559" s="301" t="s">
        <v>23</v>
      </c>
      <c r="D559" s="303">
        <v>14199.17</v>
      </c>
    </row>
    <row r="560" spans="1:4" ht="18" customHeight="1">
      <c r="A560" s="301" t="s">
        <v>9541</v>
      </c>
      <c r="B560" s="302" t="s">
        <v>1691</v>
      </c>
      <c r="C560" s="301" t="s">
        <v>23</v>
      </c>
      <c r="D560" s="303">
        <v>19563.740000000002</v>
      </c>
    </row>
    <row r="561" spans="1:4" ht="18" customHeight="1">
      <c r="A561" s="301" t="s">
        <v>9542</v>
      </c>
      <c r="B561" s="302" t="s">
        <v>1692</v>
      </c>
      <c r="C561" s="301" t="s">
        <v>23</v>
      </c>
      <c r="D561" s="303">
        <v>15891.47</v>
      </c>
    </row>
    <row r="562" spans="1:4" ht="18" customHeight="1">
      <c r="A562" s="301" t="s">
        <v>9543</v>
      </c>
      <c r="B562" s="302" t="s">
        <v>1693</v>
      </c>
      <c r="C562" s="301" t="s">
        <v>23</v>
      </c>
      <c r="D562" s="303">
        <v>22486.82</v>
      </c>
    </row>
    <row r="563" spans="1:4" ht="18" customHeight="1">
      <c r="A563" s="301" t="s">
        <v>9544</v>
      </c>
      <c r="B563" s="302" t="s">
        <v>1694</v>
      </c>
      <c r="C563" s="301" t="s">
        <v>23</v>
      </c>
      <c r="D563" s="303">
        <v>18814.560000000001</v>
      </c>
    </row>
    <row r="564" spans="1:4" ht="18" customHeight="1">
      <c r="A564" s="301" t="s">
        <v>9545</v>
      </c>
      <c r="B564" s="302" t="s">
        <v>1695</v>
      </c>
      <c r="C564" s="301" t="s">
        <v>23</v>
      </c>
      <c r="D564" s="303">
        <v>20334.12</v>
      </c>
    </row>
    <row r="565" spans="1:4" ht="18" customHeight="1">
      <c r="A565" s="301" t="s">
        <v>9546</v>
      </c>
      <c r="B565" s="302" t="s">
        <v>1696</v>
      </c>
      <c r="C565" s="301" t="s">
        <v>23</v>
      </c>
      <c r="D565" s="303">
        <v>16015.72</v>
      </c>
    </row>
    <row r="566" spans="1:4" ht="18" customHeight="1">
      <c r="A566" s="301" t="s">
        <v>9547</v>
      </c>
      <c r="B566" s="302" t="s">
        <v>1697</v>
      </c>
      <c r="C566" s="301" t="s">
        <v>23</v>
      </c>
      <c r="D566" s="303">
        <v>22276.799999999999</v>
      </c>
    </row>
    <row r="567" spans="1:4" ht="18" customHeight="1">
      <c r="A567" s="301" t="s">
        <v>9548</v>
      </c>
      <c r="B567" s="302" t="s">
        <v>1698</v>
      </c>
      <c r="C567" s="301" t="s">
        <v>23</v>
      </c>
      <c r="D567" s="303">
        <v>17958.400000000001</v>
      </c>
    </row>
    <row r="568" spans="1:4" ht="18" customHeight="1">
      <c r="A568" s="301" t="s">
        <v>9549</v>
      </c>
      <c r="B568" s="302" t="s">
        <v>1699</v>
      </c>
      <c r="C568" s="301" t="s">
        <v>23</v>
      </c>
      <c r="D568" s="303">
        <v>25632.39</v>
      </c>
    </row>
    <row r="569" spans="1:4" ht="18" customHeight="1">
      <c r="A569" s="301" t="s">
        <v>9550</v>
      </c>
      <c r="B569" s="302" t="s">
        <v>1700</v>
      </c>
      <c r="C569" s="301" t="s">
        <v>23</v>
      </c>
      <c r="D569" s="303">
        <v>21313.99</v>
      </c>
    </row>
    <row r="570" spans="1:4" ht="18" customHeight="1">
      <c r="A570" s="301" t="s">
        <v>9551</v>
      </c>
      <c r="B570" s="302" t="s">
        <v>1701</v>
      </c>
      <c r="C570" s="301" t="s">
        <v>23</v>
      </c>
      <c r="D570" s="303">
        <v>19220.72</v>
      </c>
    </row>
    <row r="571" spans="1:4" ht="18" customHeight="1">
      <c r="A571" s="301" t="s">
        <v>9552</v>
      </c>
      <c r="B571" s="302" t="s">
        <v>1702</v>
      </c>
      <c r="C571" s="301" t="s">
        <v>23</v>
      </c>
      <c r="D571" s="303">
        <v>15306.59</v>
      </c>
    </row>
    <row r="572" spans="1:4" ht="18" customHeight="1">
      <c r="A572" s="301" t="s">
        <v>9553</v>
      </c>
      <c r="B572" s="302" t="s">
        <v>1703</v>
      </c>
      <c r="C572" s="301" t="s">
        <v>23</v>
      </c>
      <c r="D572" s="303">
        <v>21163.4</v>
      </c>
    </row>
    <row r="573" spans="1:4" ht="18" customHeight="1">
      <c r="A573" s="301" t="s">
        <v>9554</v>
      </c>
      <c r="B573" s="302" t="s">
        <v>1704</v>
      </c>
      <c r="C573" s="301" t="s">
        <v>23</v>
      </c>
      <c r="D573" s="303">
        <v>17249.27</v>
      </c>
    </row>
    <row r="574" spans="1:4" ht="18" customHeight="1">
      <c r="A574" s="301" t="s">
        <v>9555</v>
      </c>
      <c r="B574" s="302" t="s">
        <v>1705</v>
      </c>
      <c r="C574" s="301" t="s">
        <v>23</v>
      </c>
      <c r="D574" s="303">
        <v>24518.99</v>
      </c>
    </row>
    <row r="575" spans="1:4" ht="18" customHeight="1">
      <c r="A575" s="301" t="s">
        <v>9556</v>
      </c>
      <c r="B575" s="302" t="s">
        <v>1706</v>
      </c>
      <c r="C575" s="301" t="s">
        <v>23</v>
      </c>
      <c r="D575" s="303">
        <v>20604.86</v>
      </c>
    </row>
    <row r="576" spans="1:4" ht="18" customHeight="1">
      <c r="A576" s="301" t="s">
        <v>9557</v>
      </c>
      <c r="B576" s="302" t="s">
        <v>1707</v>
      </c>
      <c r="C576" s="301" t="s">
        <v>23</v>
      </c>
      <c r="D576" s="303">
        <v>22160.84</v>
      </c>
    </row>
    <row r="577" spans="1:4" ht="18" customHeight="1">
      <c r="A577" s="301" t="s">
        <v>9558</v>
      </c>
      <c r="B577" s="302" t="s">
        <v>1708</v>
      </c>
      <c r="C577" s="301" t="s">
        <v>23</v>
      </c>
      <c r="D577" s="303">
        <v>17539.55</v>
      </c>
    </row>
    <row r="578" spans="1:4" ht="18" customHeight="1">
      <c r="A578" s="301" t="s">
        <v>9559</v>
      </c>
      <c r="B578" s="302" t="s">
        <v>1709</v>
      </c>
      <c r="C578" s="301" t="s">
        <v>23</v>
      </c>
      <c r="D578" s="303">
        <v>24371.18</v>
      </c>
    </row>
    <row r="579" spans="1:4" ht="18" customHeight="1">
      <c r="A579" s="301" t="s">
        <v>9560</v>
      </c>
      <c r="B579" s="302" t="s">
        <v>1710</v>
      </c>
      <c r="C579" s="301" t="s">
        <v>23</v>
      </c>
      <c r="D579" s="303">
        <v>19749.900000000001</v>
      </c>
    </row>
    <row r="580" spans="1:4" ht="18" customHeight="1">
      <c r="A580" s="301" t="s">
        <v>9561</v>
      </c>
      <c r="B580" s="302" t="s">
        <v>1711</v>
      </c>
      <c r="C580" s="301" t="s">
        <v>23</v>
      </c>
      <c r="D580" s="303">
        <v>28189.1</v>
      </c>
    </row>
    <row r="581" spans="1:4" ht="18" customHeight="1">
      <c r="A581" s="301" t="s">
        <v>9562</v>
      </c>
      <c r="B581" s="302" t="s">
        <v>1712</v>
      </c>
      <c r="C581" s="301" t="s">
        <v>23</v>
      </c>
      <c r="D581" s="303">
        <v>23567.81</v>
      </c>
    </row>
    <row r="582" spans="1:4" ht="18" customHeight="1">
      <c r="A582" s="301" t="s">
        <v>9563</v>
      </c>
      <c r="B582" s="302" t="s">
        <v>1713</v>
      </c>
      <c r="C582" s="301" t="s">
        <v>23</v>
      </c>
      <c r="D582" s="303">
        <v>20961.54</v>
      </c>
    </row>
    <row r="583" spans="1:4" ht="18" customHeight="1">
      <c r="A583" s="301" t="s">
        <v>9564</v>
      </c>
      <c r="B583" s="302" t="s">
        <v>1714</v>
      </c>
      <c r="C583" s="301" t="s">
        <v>23</v>
      </c>
      <c r="D583" s="303">
        <v>16773.689999999999</v>
      </c>
    </row>
    <row r="584" spans="1:4" ht="18" customHeight="1">
      <c r="A584" s="301" t="s">
        <v>9565</v>
      </c>
      <c r="B584" s="302" t="s">
        <v>1715</v>
      </c>
      <c r="C584" s="301" t="s">
        <v>23</v>
      </c>
      <c r="D584" s="303">
        <v>23171.89</v>
      </c>
    </row>
    <row r="585" spans="1:4" ht="18" customHeight="1">
      <c r="A585" s="301" t="s">
        <v>9566</v>
      </c>
      <c r="B585" s="302" t="s">
        <v>1716</v>
      </c>
      <c r="C585" s="301" t="s">
        <v>23</v>
      </c>
      <c r="D585" s="303">
        <v>18984.04</v>
      </c>
    </row>
    <row r="586" spans="1:4" ht="18" customHeight="1">
      <c r="A586" s="301" t="s">
        <v>9567</v>
      </c>
      <c r="B586" s="302" t="s">
        <v>1717</v>
      </c>
      <c r="C586" s="301" t="s">
        <v>23</v>
      </c>
      <c r="D586" s="303">
        <v>26989.8</v>
      </c>
    </row>
    <row r="587" spans="1:4" ht="18" customHeight="1">
      <c r="A587" s="301" t="s">
        <v>9568</v>
      </c>
      <c r="B587" s="302" t="s">
        <v>1718</v>
      </c>
      <c r="C587" s="301" t="s">
        <v>23</v>
      </c>
      <c r="D587" s="303">
        <v>22801.95</v>
      </c>
    </row>
    <row r="588" spans="1:4" ht="18" customHeight="1">
      <c r="A588" s="301" t="s">
        <v>9569</v>
      </c>
      <c r="B588" s="302" t="s">
        <v>1719</v>
      </c>
      <c r="C588" s="301" t="s">
        <v>23</v>
      </c>
      <c r="D588" s="303">
        <v>24017.040000000001</v>
      </c>
    </row>
    <row r="589" spans="1:4" ht="18" customHeight="1">
      <c r="A589" s="301" t="s">
        <v>9570</v>
      </c>
      <c r="B589" s="302" t="s">
        <v>1720</v>
      </c>
      <c r="C589" s="301" t="s">
        <v>23</v>
      </c>
      <c r="D589" s="303">
        <v>21021.62</v>
      </c>
    </row>
    <row r="590" spans="1:4" ht="18" customHeight="1">
      <c r="A590" s="301" t="s">
        <v>9571</v>
      </c>
      <c r="B590" s="302" t="s">
        <v>1721</v>
      </c>
      <c r="C590" s="301" t="s">
        <v>23</v>
      </c>
      <c r="D590" s="303">
        <v>26512.31</v>
      </c>
    </row>
    <row r="591" spans="1:4" ht="18" customHeight="1">
      <c r="A591" s="301" t="s">
        <v>9572</v>
      </c>
      <c r="B591" s="302" t="s">
        <v>1722</v>
      </c>
      <c r="C591" s="301" t="s">
        <v>23</v>
      </c>
      <c r="D591" s="303">
        <v>23516.89</v>
      </c>
    </row>
    <row r="592" spans="1:4" ht="18" customHeight="1">
      <c r="A592" s="301" t="s">
        <v>9573</v>
      </c>
      <c r="B592" s="302" t="s">
        <v>1723</v>
      </c>
      <c r="C592" s="301" t="s">
        <v>23</v>
      </c>
      <c r="D592" s="303">
        <v>30822.38</v>
      </c>
    </row>
    <row r="593" spans="1:4" ht="18" customHeight="1">
      <c r="A593" s="301" t="s">
        <v>9574</v>
      </c>
      <c r="B593" s="302" t="s">
        <v>1724</v>
      </c>
      <c r="C593" s="301" t="s">
        <v>23</v>
      </c>
      <c r="D593" s="303">
        <v>27826.95</v>
      </c>
    </row>
    <row r="594" spans="1:4" ht="18" customHeight="1">
      <c r="A594" s="301" t="s">
        <v>9575</v>
      </c>
      <c r="B594" s="302" t="s">
        <v>1725</v>
      </c>
      <c r="C594" s="301" t="s">
        <v>23</v>
      </c>
      <c r="D594" s="303">
        <v>22745.06</v>
      </c>
    </row>
    <row r="595" spans="1:4" ht="18" customHeight="1">
      <c r="A595" s="301" t="s">
        <v>9576</v>
      </c>
      <c r="B595" s="302" t="s">
        <v>1726</v>
      </c>
      <c r="C595" s="301" t="s">
        <v>23</v>
      </c>
      <c r="D595" s="303">
        <v>20353.96</v>
      </c>
    </row>
    <row r="596" spans="1:4" ht="18" customHeight="1">
      <c r="A596" s="301" t="s">
        <v>9577</v>
      </c>
      <c r="B596" s="302" t="s">
        <v>1727</v>
      </c>
      <c r="C596" s="301" t="s">
        <v>23</v>
      </c>
      <c r="D596" s="303">
        <v>25240.33</v>
      </c>
    </row>
    <row r="597" spans="1:4" ht="18" customHeight="1">
      <c r="A597" s="301" t="s">
        <v>9578</v>
      </c>
      <c r="B597" s="302" t="s">
        <v>1728</v>
      </c>
      <c r="C597" s="301" t="s">
        <v>23</v>
      </c>
      <c r="D597" s="303">
        <v>22849.23</v>
      </c>
    </row>
    <row r="598" spans="1:4" ht="18" customHeight="1">
      <c r="A598" s="301" t="s">
        <v>9579</v>
      </c>
      <c r="B598" s="302" t="s">
        <v>1729</v>
      </c>
      <c r="C598" s="301" t="s">
        <v>23</v>
      </c>
      <c r="D598" s="303">
        <v>29550.39</v>
      </c>
    </row>
    <row r="599" spans="1:4" ht="18" customHeight="1">
      <c r="A599" s="301" t="s">
        <v>9580</v>
      </c>
      <c r="B599" s="302" t="s">
        <v>1730</v>
      </c>
      <c r="C599" s="301" t="s">
        <v>23</v>
      </c>
      <c r="D599" s="303">
        <v>27159.29</v>
      </c>
    </row>
    <row r="600" spans="1:4" ht="18" customHeight="1">
      <c r="A600" s="301" t="s">
        <v>9581</v>
      </c>
      <c r="B600" s="302" t="s">
        <v>1731</v>
      </c>
      <c r="C600" s="301" t="s">
        <v>23</v>
      </c>
      <c r="D600" s="303">
        <v>26590.98</v>
      </c>
    </row>
    <row r="601" spans="1:4" ht="18" customHeight="1">
      <c r="A601" s="301" t="s">
        <v>9582</v>
      </c>
      <c r="B601" s="302" t="s">
        <v>1732</v>
      </c>
      <c r="C601" s="301" t="s">
        <v>23</v>
      </c>
      <c r="D601" s="303">
        <v>22109.68</v>
      </c>
    </row>
    <row r="602" spans="1:4" ht="18" customHeight="1">
      <c r="A602" s="301" t="s">
        <v>9583</v>
      </c>
      <c r="B602" s="302" t="s">
        <v>1733</v>
      </c>
      <c r="C602" s="301" t="s">
        <v>23</v>
      </c>
      <c r="D602" s="303">
        <v>29388.44</v>
      </c>
    </row>
    <row r="603" spans="1:4" ht="18" customHeight="1">
      <c r="A603" s="301" t="s">
        <v>9584</v>
      </c>
      <c r="B603" s="302" t="s">
        <v>1734</v>
      </c>
      <c r="C603" s="301" t="s">
        <v>23</v>
      </c>
      <c r="D603" s="303">
        <v>24907.15</v>
      </c>
    </row>
    <row r="604" spans="1:4" ht="18" customHeight="1">
      <c r="A604" s="301" t="s">
        <v>9585</v>
      </c>
      <c r="B604" s="302" t="s">
        <v>1735</v>
      </c>
      <c r="C604" s="301" t="s">
        <v>23</v>
      </c>
      <c r="D604" s="303">
        <v>34220.49</v>
      </c>
    </row>
    <row r="605" spans="1:4" ht="18" customHeight="1">
      <c r="A605" s="301" t="s">
        <v>9586</v>
      </c>
      <c r="B605" s="302" t="s">
        <v>1736</v>
      </c>
      <c r="C605" s="301" t="s">
        <v>23</v>
      </c>
      <c r="D605" s="303">
        <v>29739.200000000001</v>
      </c>
    </row>
    <row r="606" spans="1:4" ht="18" customHeight="1">
      <c r="A606" s="301" t="s">
        <v>9587</v>
      </c>
      <c r="B606" s="302" t="s">
        <v>1737</v>
      </c>
      <c r="C606" s="301" t="s">
        <v>23</v>
      </c>
      <c r="D606" s="303">
        <v>28190.66</v>
      </c>
    </row>
    <row r="607" spans="1:4" ht="18" customHeight="1">
      <c r="A607" s="301" t="s">
        <v>9588</v>
      </c>
      <c r="B607" s="302" t="s">
        <v>1738</v>
      </c>
      <c r="C607" s="301" t="s">
        <v>23</v>
      </c>
      <c r="D607" s="303">
        <v>23411.19</v>
      </c>
    </row>
    <row r="608" spans="1:4" ht="18" customHeight="1">
      <c r="A608" s="301" t="s">
        <v>9589</v>
      </c>
      <c r="B608" s="302" t="s">
        <v>1739</v>
      </c>
      <c r="C608" s="301" t="s">
        <v>23</v>
      </c>
      <c r="D608" s="303">
        <v>31307.59</v>
      </c>
    </row>
    <row r="609" spans="1:4" ht="18" customHeight="1">
      <c r="A609" s="301" t="s">
        <v>9590</v>
      </c>
      <c r="B609" s="302" t="s">
        <v>1740</v>
      </c>
      <c r="C609" s="301" t="s">
        <v>23</v>
      </c>
      <c r="D609" s="303">
        <v>26528.12</v>
      </c>
    </row>
    <row r="610" spans="1:4" ht="18" customHeight="1">
      <c r="A610" s="301" t="s">
        <v>9591</v>
      </c>
      <c r="B610" s="302" t="s">
        <v>1741</v>
      </c>
      <c r="C610" s="301" t="s">
        <v>23</v>
      </c>
      <c r="D610" s="303">
        <v>36691.440000000002</v>
      </c>
    </row>
    <row r="611" spans="1:4" ht="18" customHeight="1">
      <c r="A611" s="301" t="s">
        <v>9592</v>
      </c>
      <c r="B611" s="302" t="s">
        <v>1742</v>
      </c>
      <c r="C611" s="301" t="s">
        <v>23</v>
      </c>
      <c r="D611" s="303">
        <v>31911.97</v>
      </c>
    </row>
    <row r="612" spans="1:4" ht="18" customHeight="1">
      <c r="A612" s="301" t="s">
        <v>9593</v>
      </c>
      <c r="B612" s="302" t="s">
        <v>1743</v>
      </c>
      <c r="C612" s="301" t="s">
        <v>23</v>
      </c>
      <c r="D612" s="303">
        <v>30299.66</v>
      </c>
    </row>
    <row r="613" spans="1:4" ht="18" customHeight="1">
      <c r="A613" s="301" t="s">
        <v>9594</v>
      </c>
      <c r="B613" s="302" t="s">
        <v>1744</v>
      </c>
      <c r="C613" s="301" t="s">
        <v>23</v>
      </c>
      <c r="D613" s="303">
        <v>25153.17</v>
      </c>
    </row>
    <row r="614" spans="1:4" ht="18" customHeight="1">
      <c r="A614" s="301" t="s">
        <v>9595</v>
      </c>
      <c r="B614" s="302" t="s">
        <v>1745</v>
      </c>
      <c r="C614" s="301" t="s">
        <v>23</v>
      </c>
      <c r="D614" s="303">
        <v>33753.33</v>
      </c>
    </row>
    <row r="615" spans="1:4" ht="18" customHeight="1">
      <c r="A615" s="301" t="s">
        <v>9596</v>
      </c>
      <c r="B615" s="302" t="s">
        <v>1746</v>
      </c>
      <c r="C615" s="301" t="s">
        <v>23</v>
      </c>
      <c r="D615" s="303">
        <v>28606.84</v>
      </c>
    </row>
    <row r="616" spans="1:4" ht="18" customHeight="1">
      <c r="A616" s="301" t="s">
        <v>9597</v>
      </c>
      <c r="B616" s="302" t="s">
        <v>1747</v>
      </c>
      <c r="C616" s="301" t="s">
        <v>23</v>
      </c>
      <c r="D616" s="303">
        <v>39718.81</v>
      </c>
    </row>
    <row r="617" spans="1:4" ht="18" customHeight="1">
      <c r="A617" s="301" t="s">
        <v>9598</v>
      </c>
      <c r="B617" s="302" t="s">
        <v>1748</v>
      </c>
      <c r="C617" s="301" t="s">
        <v>23</v>
      </c>
      <c r="D617" s="303">
        <v>34572.32</v>
      </c>
    </row>
    <row r="618" spans="1:4" ht="18" customHeight="1">
      <c r="A618" s="301" t="s">
        <v>9599</v>
      </c>
      <c r="B618" s="302" t="s">
        <v>1749</v>
      </c>
      <c r="C618" s="301" t="s">
        <v>23</v>
      </c>
      <c r="D618" s="303">
        <v>31874.37</v>
      </c>
    </row>
    <row r="619" spans="1:4" ht="18" customHeight="1">
      <c r="A619" s="301" t="s">
        <v>9600</v>
      </c>
      <c r="B619" s="302" t="s">
        <v>1750</v>
      </c>
      <c r="C619" s="301" t="s">
        <v>23</v>
      </c>
      <c r="D619" s="303">
        <v>26521.78</v>
      </c>
    </row>
    <row r="620" spans="1:4" ht="18" customHeight="1">
      <c r="A620" s="301" t="s">
        <v>9601</v>
      </c>
      <c r="B620" s="302" t="s">
        <v>1751</v>
      </c>
      <c r="C620" s="301" t="s">
        <v>23</v>
      </c>
      <c r="D620" s="303">
        <v>35682.03</v>
      </c>
    </row>
    <row r="621" spans="1:4" ht="18" customHeight="1">
      <c r="A621" s="301" t="s">
        <v>9602</v>
      </c>
      <c r="B621" s="302" t="s">
        <v>1752</v>
      </c>
      <c r="C621" s="301" t="s">
        <v>23</v>
      </c>
      <c r="D621" s="303">
        <v>30329.439999999999</v>
      </c>
    </row>
    <row r="622" spans="1:4" ht="18" customHeight="1">
      <c r="A622" s="301" t="s">
        <v>9603</v>
      </c>
      <c r="B622" s="302" t="s">
        <v>1753</v>
      </c>
      <c r="C622" s="301" t="s">
        <v>23</v>
      </c>
      <c r="D622" s="303">
        <v>42258.98</v>
      </c>
    </row>
    <row r="623" spans="1:4" ht="18" customHeight="1">
      <c r="A623" s="301" t="s">
        <v>9604</v>
      </c>
      <c r="B623" s="302" t="s">
        <v>1754</v>
      </c>
      <c r="C623" s="301" t="s">
        <v>23</v>
      </c>
      <c r="D623" s="303">
        <v>36906.39</v>
      </c>
    </row>
    <row r="624" spans="1:4" ht="18" customHeight="1">
      <c r="A624" s="301" t="s">
        <v>9605</v>
      </c>
      <c r="B624" s="302" t="s">
        <v>1755</v>
      </c>
      <c r="C624" s="301" t="s">
        <v>23</v>
      </c>
      <c r="D624" s="303">
        <v>33962.81</v>
      </c>
    </row>
    <row r="625" spans="1:4" ht="18" customHeight="1">
      <c r="A625" s="301" t="s">
        <v>9606</v>
      </c>
      <c r="B625" s="302" t="s">
        <v>1756</v>
      </c>
      <c r="C625" s="301" t="s">
        <v>23</v>
      </c>
      <c r="D625" s="303">
        <v>31569.47</v>
      </c>
    </row>
    <row r="626" spans="1:4" ht="18" customHeight="1">
      <c r="A626" s="301" t="s">
        <v>9607</v>
      </c>
      <c r="B626" s="302" t="s">
        <v>1757</v>
      </c>
      <c r="C626" s="301" t="s">
        <v>23</v>
      </c>
      <c r="D626" s="303">
        <v>38141.74</v>
      </c>
    </row>
    <row r="627" spans="1:4" ht="18" customHeight="1">
      <c r="A627" s="301" t="s">
        <v>9608</v>
      </c>
      <c r="B627" s="302" t="s">
        <v>1758</v>
      </c>
      <c r="C627" s="301" t="s">
        <v>23</v>
      </c>
      <c r="D627" s="303">
        <v>35748.400000000001</v>
      </c>
    </row>
    <row r="628" spans="1:4" ht="18" customHeight="1">
      <c r="A628" s="301" t="s">
        <v>9609</v>
      </c>
      <c r="B628" s="302" t="s">
        <v>1759</v>
      </c>
      <c r="C628" s="301" t="s">
        <v>23</v>
      </c>
      <c r="D628" s="303">
        <v>45359.98</v>
      </c>
    </row>
    <row r="629" spans="1:4" ht="18" customHeight="1">
      <c r="A629" s="301" t="s">
        <v>9610</v>
      </c>
      <c r="B629" s="302" t="s">
        <v>1760</v>
      </c>
      <c r="C629" s="301" t="s">
        <v>23</v>
      </c>
      <c r="D629" s="303">
        <v>42966.64</v>
      </c>
    </row>
    <row r="630" spans="1:4" ht="18" customHeight="1">
      <c r="A630" s="301" t="s">
        <v>9611</v>
      </c>
      <c r="B630" s="302" t="s">
        <v>1761</v>
      </c>
      <c r="C630" s="301" t="s">
        <v>23</v>
      </c>
      <c r="D630" s="303">
        <v>36211.46</v>
      </c>
    </row>
    <row r="631" spans="1:4" ht="18" customHeight="1">
      <c r="A631" s="301" t="s">
        <v>9612</v>
      </c>
      <c r="B631" s="302" t="s">
        <v>1762</v>
      </c>
      <c r="C631" s="301" t="s">
        <v>23</v>
      </c>
      <c r="D631" s="303">
        <v>33650.82</v>
      </c>
    </row>
    <row r="632" spans="1:4" ht="18" customHeight="1">
      <c r="A632" s="301" t="s">
        <v>9613</v>
      </c>
      <c r="B632" s="302" t="s">
        <v>1763</v>
      </c>
      <c r="C632" s="301" t="s">
        <v>23</v>
      </c>
      <c r="D632" s="303">
        <v>40778.93</v>
      </c>
    </row>
    <row r="633" spans="1:4" ht="18" customHeight="1">
      <c r="A633" s="301" t="s">
        <v>9614</v>
      </c>
      <c r="B633" s="302" t="s">
        <v>1764</v>
      </c>
      <c r="C633" s="301" t="s">
        <v>23</v>
      </c>
      <c r="D633" s="303">
        <v>38218.29</v>
      </c>
    </row>
    <row r="634" spans="1:4" ht="18" customHeight="1">
      <c r="A634" s="301" t="s">
        <v>9615</v>
      </c>
      <c r="B634" s="302" t="s">
        <v>1765</v>
      </c>
      <c r="C634" s="301" t="s">
        <v>23</v>
      </c>
      <c r="D634" s="303">
        <v>48668.29</v>
      </c>
    </row>
    <row r="635" spans="1:4" ht="18" customHeight="1">
      <c r="A635" s="301" t="s">
        <v>9616</v>
      </c>
      <c r="B635" s="302" t="s">
        <v>1766</v>
      </c>
      <c r="C635" s="301" t="s">
        <v>23</v>
      </c>
      <c r="D635" s="303">
        <v>46107.65</v>
      </c>
    </row>
    <row r="636" spans="1:4" ht="18" customHeight="1">
      <c r="A636" s="301" t="s">
        <v>9617</v>
      </c>
      <c r="B636" s="302" t="s">
        <v>1767</v>
      </c>
      <c r="C636" s="301" t="s">
        <v>23</v>
      </c>
      <c r="D636" s="303">
        <v>38365.69</v>
      </c>
    </row>
    <row r="637" spans="1:4" ht="18" customHeight="1">
      <c r="A637" s="301" t="s">
        <v>9618</v>
      </c>
      <c r="B637" s="302" t="s">
        <v>1768</v>
      </c>
      <c r="C637" s="301" t="s">
        <v>23</v>
      </c>
      <c r="D637" s="303">
        <v>35761.96</v>
      </c>
    </row>
    <row r="638" spans="1:4" ht="18" customHeight="1">
      <c r="A638" s="301" t="s">
        <v>9619</v>
      </c>
      <c r="B638" s="302" t="s">
        <v>1769</v>
      </c>
      <c r="C638" s="301" t="s">
        <v>23</v>
      </c>
      <c r="D638" s="303">
        <v>43338.96</v>
      </c>
    </row>
    <row r="639" spans="1:4" ht="18" customHeight="1">
      <c r="A639" s="301" t="s">
        <v>9620</v>
      </c>
      <c r="B639" s="302" t="s">
        <v>1770</v>
      </c>
      <c r="C639" s="301" t="s">
        <v>23</v>
      </c>
      <c r="D639" s="303">
        <v>40735.230000000003</v>
      </c>
    </row>
    <row r="640" spans="1:4" ht="18" customHeight="1">
      <c r="A640" s="301" t="s">
        <v>9621</v>
      </c>
      <c r="B640" s="302" t="s">
        <v>1771</v>
      </c>
      <c r="C640" s="301" t="s">
        <v>23</v>
      </c>
      <c r="D640" s="303">
        <v>51929.26</v>
      </c>
    </row>
    <row r="641" spans="1:4" ht="18" customHeight="1">
      <c r="A641" s="301" t="s">
        <v>9622</v>
      </c>
      <c r="B641" s="302" t="s">
        <v>1772</v>
      </c>
      <c r="C641" s="301" t="s">
        <v>23</v>
      </c>
      <c r="D641" s="303">
        <v>49325.53</v>
      </c>
    </row>
    <row r="642" spans="1:4" ht="18" customHeight="1">
      <c r="A642" s="301" t="s">
        <v>9623</v>
      </c>
      <c r="B642" s="302" t="s">
        <v>1773</v>
      </c>
      <c r="C642" s="301" t="s">
        <v>23</v>
      </c>
      <c r="D642" s="303">
        <v>42859.08</v>
      </c>
    </row>
    <row r="643" spans="1:4" ht="18" customHeight="1">
      <c r="A643" s="301" t="s">
        <v>9624</v>
      </c>
      <c r="B643" s="302" t="s">
        <v>1774</v>
      </c>
      <c r="C643" s="301" t="s">
        <v>23</v>
      </c>
      <c r="D643" s="303">
        <v>40516.879999999997</v>
      </c>
    </row>
    <row r="644" spans="1:4" ht="18" customHeight="1">
      <c r="A644" s="301" t="s">
        <v>9625</v>
      </c>
      <c r="B644" s="302" t="s">
        <v>1775</v>
      </c>
      <c r="C644" s="301" t="s">
        <v>23</v>
      </c>
      <c r="D644" s="303">
        <v>48255.43</v>
      </c>
    </row>
    <row r="645" spans="1:4" ht="18" customHeight="1">
      <c r="A645" s="301" t="s">
        <v>9626</v>
      </c>
      <c r="B645" s="302" t="s">
        <v>1776</v>
      </c>
      <c r="C645" s="301" t="s">
        <v>23</v>
      </c>
      <c r="D645" s="303">
        <v>45913.22</v>
      </c>
    </row>
    <row r="646" spans="1:4" ht="18" customHeight="1">
      <c r="A646" s="301" t="s">
        <v>9627</v>
      </c>
      <c r="B646" s="302" t="s">
        <v>1777</v>
      </c>
      <c r="C646" s="301" t="s">
        <v>23</v>
      </c>
      <c r="D646" s="303">
        <v>57576.5</v>
      </c>
    </row>
    <row r="647" spans="1:4" ht="18" customHeight="1">
      <c r="A647" s="301" t="s">
        <v>9628</v>
      </c>
      <c r="B647" s="302" t="s">
        <v>1778</v>
      </c>
      <c r="C647" s="301" t="s">
        <v>23</v>
      </c>
      <c r="D647" s="303">
        <v>55234.3</v>
      </c>
    </row>
    <row r="648" spans="1:4" ht="18" customHeight="1">
      <c r="A648" s="301" t="s">
        <v>9629</v>
      </c>
      <c r="B648" s="302" t="s">
        <v>1779</v>
      </c>
      <c r="C648" s="301" t="s">
        <v>23</v>
      </c>
      <c r="D648" s="303">
        <v>47025.440000000002</v>
      </c>
    </row>
    <row r="649" spans="1:4" ht="18" customHeight="1">
      <c r="A649" s="301" t="s">
        <v>9630</v>
      </c>
      <c r="B649" s="302" t="s">
        <v>1780</v>
      </c>
      <c r="C649" s="301" t="s">
        <v>23</v>
      </c>
      <c r="D649" s="303">
        <v>42897.04</v>
      </c>
    </row>
    <row r="650" spans="1:4" ht="18" customHeight="1">
      <c r="A650" s="301" t="s">
        <v>9631</v>
      </c>
      <c r="B650" s="302" t="s">
        <v>1781</v>
      </c>
      <c r="C650" s="301" t="s">
        <v>23</v>
      </c>
      <c r="D650" s="303">
        <v>52862.13</v>
      </c>
    </row>
    <row r="651" spans="1:4" ht="18" customHeight="1">
      <c r="A651" s="301" t="s">
        <v>9632</v>
      </c>
      <c r="B651" s="302" t="s">
        <v>1782</v>
      </c>
      <c r="C651" s="301" t="s">
        <v>23</v>
      </c>
      <c r="D651" s="303">
        <v>48733.73</v>
      </c>
    </row>
    <row r="652" spans="1:4" ht="18" customHeight="1">
      <c r="A652" s="301" t="s">
        <v>9633</v>
      </c>
      <c r="B652" s="302" t="s">
        <v>1783</v>
      </c>
      <c r="C652" s="301" t="s">
        <v>23</v>
      </c>
      <c r="D652" s="303">
        <v>62943.81</v>
      </c>
    </row>
    <row r="653" spans="1:4" ht="18" customHeight="1">
      <c r="A653" s="301" t="s">
        <v>9634</v>
      </c>
      <c r="B653" s="302" t="s">
        <v>1784</v>
      </c>
      <c r="C653" s="301" t="s">
        <v>23</v>
      </c>
      <c r="D653" s="303">
        <v>58815.4</v>
      </c>
    </row>
    <row r="654" spans="1:4" ht="9" customHeight="1">
      <c r="A654" s="301" t="s">
        <v>9635</v>
      </c>
      <c r="B654" s="302" t="s">
        <v>1785</v>
      </c>
      <c r="C654" s="301" t="s">
        <v>1330</v>
      </c>
      <c r="D654" s="303">
        <v>11.63</v>
      </c>
    </row>
    <row r="655" spans="1:4" ht="9" customHeight="1">
      <c r="A655" s="301" t="s">
        <v>9636</v>
      </c>
      <c r="B655" s="302" t="s">
        <v>1786</v>
      </c>
      <c r="C655" s="301" t="s">
        <v>756</v>
      </c>
      <c r="D655" s="303">
        <v>13702.18</v>
      </c>
    </row>
    <row r="656" spans="1:4" ht="9" customHeight="1">
      <c r="A656" s="301" t="s">
        <v>9637</v>
      </c>
      <c r="B656" s="302" t="s">
        <v>1787</v>
      </c>
      <c r="C656" s="301" t="s">
        <v>756</v>
      </c>
      <c r="D656" s="303">
        <v>12508.09</v>
      </c>
    </row>
    <row r="657" spans="1:4" ht="9" customHeight="1">
      <c r="A657" s="301" t="s">
        <v>9638</v>
      </c>
      <c r="B657" s="302" t="s">
        <v>1788</v>
      </c>
      <c r="C657" s="301" t="s">
        <v>756</v>
      </c>
      <c r="D657" s="303">
        <v>15061.76</v>
      </c>
    </row>
    <row r="658" spans="1:4" ht="9" customHeight="1">
      <c r="A658" s="301" t="s">
        <v>9639</v>
      </c>
      <c r="B658" s="302" t="s">
        <v>1789</v>
      </c>
      <c r="C658" s="301" t="s">
        <v>756</v>
      </c>
      <c r="D658" s="303">
        <v>13771.41</v>
      </c>
    </row>
    <row r="659" spans="1:4" ht="9" customHeight="1">
      <c r="A659" s="301" t="s">
        <v>9640</v>
      </c>
      <c r="B659" s="302" t="s">
        <v>1790</v>
      </c>
      <c r="C659" s="301" t="s">
        <v>756</v>
      </c>
      <c r="D659" s="303">
        <v>15980.55</v>
      </c>
    </row>
    <row r="660" spans="1:4" ht="9" customHeight="1">
      <c r="A660" s="301" t="s">
        <v>9641</v>
      </c>
      <c r="B660" s="302" t="s">
        <v>1791</v>
      </c>
      <c r="C660" s="301" t="s">
        <v>756</v>
      </c>
      <c r="D660" s="303">
        <v>14526.46</v>
      </c>
    </row>
    <row r="661" spans="1:4" ht="9" customHeight="1">
      <c r="A661" s="301" t="s">
        <v>9642</v>
      </c>
      <c r="B661" s="302" t="s">
        <v>1792</v>
      </c>
      <c r="C661" s="301" t="s">
        <v>756</v>
      </c>
      <c r="D661" s="303">
        <v>20124.82</v>
      </c>
    </row>
    <row r="662" spans="1:4" ht="9" customHeight="1">
      <c r="A662" s="301" t="s">
        <v>9643</v>
      </c>
      <c r="B662" s="302" t="s">
        <v>1793</v>
      </c>
      <c r="C662" s="301" t="s">
        <v>756</v>
      </c>
      <c r="D662" s="303">
        <v>18344.990000000002</v>
      </c>
    </row>
    <row r="663" spans="1:4" ht="9" customHeight="1">
      <c r="A663" s="301" t="s">
        <v>9644</v>
      </c>
      <c r="B663" s="302" t="s">
        <v>1794</v>
      </c>
      <c r="C663" s="301" t="s">
        <v>756</v>
      </c>
      <c r="D663" s="303">
        <v>21308.44</v>
      </c>
    </row>
    <row r="664" spans="1:4" ht="9" customHeight="1">
      <c r="A664" s="301" t="s">
        <v>9645</v>
      </c>
      <c r="B664" s="302" t="s">
        <v>1795</v>
      </c>
      <c r="C664" s="301" t="s">
        <v>756</v>
      </c>
      <c r="D664" s="303">
        <v>19300.38</v>
      </c>
    </row>
    <row r="665" spans="1:4" ht="9" customHeight="1">
      <c r="A665" s="301" t="s">
        <v>9646</v>
      </c>
      <c r="B665" s="302" t="s">
        <v>1796</v>
      </c>
      <c r="C665" s="301" t="s">
        <v>756</v>
      </c>
      <c r="D665" s="303">
        <v>23429.74</v>
      </c>
    </row>
    <row r="666" spans="1:4" ht="9" customHeight="1">
      <c r="A666" s="301" t="s">
        <v>9647</v>
      </c>
      <c r="B666" s="302" t="s">
        <v>1797</v>
      </c>
      <c r="C666" s="301" t="s">
        <v>756</v>
      </c>
      <c r="D666" s="303">
        <v>21276.43</v>
      </c>
    </row>
    <row r="667" spans="1:4" ht="9" customHeight="1">
      <c r="A667" s="301" t="s">
        <v>9648</v>
      </c>
      <c r="B667" s="302" t="s">
        <v>1798</v>
      </c>
      <c r="C667" s="301" t="s">
        <v>756</v>
      </c>
      <c r="D667" s="303">
        <v>25087.97</v>
      </c>
    </row>
    <row r="668" spans="1:4" ht="9" customHeight="1">
      <c r="A668" s="301" t="s">
        <v>9649</v>
      </c>
      <c r="B668" s="302" t="s">
        <v>1799</v>
      </c>
      <c r="C668" s="301" t="s">
        <v>756</v>
      </c>
      <c r="D668" s="303">
        <v>22730.31</v>
      </c>
    </row>
    <row r="669" spans="1:4" ht="9" customHeight="1">
      <c r="A669" s="301" t="s">
        <v>9650</v>
      </c>
      <c r="B669" s="302" t="s">
        <v>1800</v>
      </c>
      <c r="C669" s="301" t="s">
        <v>756</v>
      </c>
      <c r="D669" s="303">
        <v>31980.59</v>
      </c>
    </row>
    <row r="670" spans="1:4" ht="9" customHeight="1">
      <c r="A670" s="301" t="s">
        <v>9651</v>
      </c>
      <c r="B670" s="302" t="s">
        <v>1801</v>
      </c>
      <c r="C670" s="301" t="s">
        <v>756</v>
      </c>
      <c r="D670" s="303">
        <v>29055.67</v>
      </c>
    </row>
    <row r="671" spans="1:4" ht="9" customHeight="1">
      <c r="A671" s="301" t="s">
        <v>9652</v>
      </c>
      <c r="B671" s="302" t="s">
        <v>1802</v>
      </c>
      <c r="C671" s="301" t="s">
        <v>756</v>
      </c>
      <c r="D671" s="303">
        <v>29846.81</v>
      </c>
    </row>
    <row r="672" spans="1:4" ht="9" customHeight="1">
      <c r="A672" s="301" t="s">
        <v>9653</v>
      </c>
      <c r="B672" s="302" t="s">
        <v>1803</v>
      </c>
      <c r="C672" s="301" t="s">
        <v>756</v>
      </c>
      <c r="D672" s="303">
        <v>26926.560000000001</v>
      </c>
    </row>
    <row r="673" spans="1:4" ht="9" customHeight="1">
      <c r="A673" s="301" t="s">
        <v>9654</v>
      </c>
      <c r="B673" s="302" t="s">
        <v>1804</v>
      </c>
      <c r="C673" s="301" t="s">
        <v>756</v>
      </c>
      <c r="D673" s="303">
        <v>32406.33</v>
      </c>
    </row>
    <row r="674" spans="1:4" ht="9" customHeight="1">
      <c r="A674" s="301" t="s">
        <v>9655</v>
      </c>
      <c r="B674" s="302" t="s">
        <v>1805</v>
      </c>
      <c r="C674" s="301" t="s">
        <v>756</v>
      </c>
      <c r="D674" s="303">
        <v>29422.34</v>
      </c>
    </row>
    <row r="675" spans="1:4" ht="9" customHeight="1">
      <c r="A675" s="301" t="s">
        <v>9656</v>
      </c>
      <c r="B675" s="302" t="s">
        <v>1806</v>
      </c>
      <c r="C675" s="301" t="s">
        <v>756</v>
      </c>
      <c r="D675" s="303">
        <v>34769.43</v>
      </c>
    </row>
    <row r="676" spans="1:4" ht="9" customHeight="1">
      <c r="A676" s="301" t="s">
        <v>9657</v>
      </c>
      <c r="B676" s="302" t="s">
        <v>1807</v>
      </c>
      <c r="C676" s="301" t="s">
        <v>756</v>
      </c>
      <c r="D676" s="303">
        <v>31812.639999999999</v>
      </c>
    </row>
    <row r="677" spans="1:4" ht="9" customHeight="1">
      <c r="A677" s="301" t="s">
        <v>9658</v>
      </c>
      <c r="B677" s="302" t="s">
        <v>1808</v>
      </c>
      <c r="C677" s="301" t="s">
        <v>756</v>
      </c>
      <c r="D677" s="303">
        <v>46651.07</v>
      </c>
    </row>
    <row r="678" spans="1:4" ht="9" customHeight="1">
      <c r="A678" s="301" t="s">
        <v>9659</v>
      </c>
      <c r="B678" s="302" t="s">
        <v>1809</v>
      </c>
      <c r="C678" s="301" t="s">
        <v>756</v>
      </c>
      <c r="D678" s="303">
        <v>42530.37</v>
      </c>
    </row>
    <row r="679" spans="1:4" ht="9" customHeight="1">
      <c r="A679" s="301" t="s">
        <v>9660</v>
      </c>
      <c r="B679" s="302" t="s">
        <v>1810</v>
      </c>
      <c r="C679" s="301" t="s">
        <v>756</v>
      </c>
      <c r="D679" s="303">
        <v>43426.17</v>
      </c>
    </row>
    <row r="680" spans="1:4" ht="9" customHeight="1">
      <c r="A680" s="301" t="s">
        <v>9661</v>
      </c>
      <c r="B680" s="302" t="s">
        <v>1811</v>
      </c>
      <c r="C680" s="301" t="s">
        <v>756</v>
      </c>
      <c r="D680" s="303">
        <v>39172.959999999999</v>
      </c>
    </row>
    <row r="681" spans="1:4" ht="9" customHeight="1">
      <c r="A681" s="301" t="s">
        <v>9662</v>
      </c>
      <c r="B681" s="302" t="s">
        <v>1812</v>
      </c>
      <c r="C681" s="301" t="s">
        <v>756</v>
      </c>
      <c r="D681" s="303">
        <v>47023.79</v>
      </c>
    </row>
    <row r="682" spans="1:4" ht="9" customHeight="1">
      <c r="A682" s="301" t="s">
        <v>9663</v>
      </c>
      <c r="B682" s="302" t="s">
        <v>1813</v>
      </c>
      <c r="C682" s="301" t="s">
        <v>756</v>
      </c>
      <c r="D682" s="303">
        <v>42717.59</v>
      </c>
    </row>
    <row r="683" spans="1:4" ht="9" customHeight="1">
      <c r="A683" s="301" t="s">
        <v>9664</v>
      </c>
      <c r="B683" s="302" t="s">
        <v>1814</v>
      </c>
      <c r="C683" s="301" t="s">
        <v>756</v>
      </c>
      <c r="D683" s="303">
        <v>53492.18</v>
      </c>
    </row>
    <row r="684" spans="1:4" ht="9" customHeight="1">
      <c r="A684" s="301" t="s">
        <v>9665</v>
      </c>
      <c r="B684" s="302" t="s">
        <v>1815</v>
      </c>
      <c r="C684" s="301" t="s">
        <v>756</v>
      </c>
      <c r="D684" s="303">
        <v>48703.28</v>
      </c>
    </row>
    <row r="685" spans="1:4" ht="9" customHeight="1">
      <c r="A685" s="301" t="s">
        <v>9666</v>
      </c>
      <c r="B685" s="302" t="s">
        <v>1816</v>
      </c>
      <c r="C685" s="301" t="s">
        <v>756</v>
      </c>
      <c r="D685" s="303">
        <v>68050.97</v>
      </c>
    </row>
    <row r="686" spans="1:4" ht="9" customHeight="1">
      <c r="A686" s="301" t="s">
        <v>9667</v>
      </c>
      <c r="B686" s="302" t="s">
        <v>1817</v>
      </c>
      <c r="C686" s="301" t="s">
        <v>756</v>
      </c>
      <c r="D686" s="303">
        <v>62183.29</v>
      </c>
    </row>
    <row r="687" spans="1:4" ht="9" customHeight="1">
      <c r="A687" s="301" t="s">
        <v>9668</v>
      </c>
      <c r="B687" s="302" t="s">
        <v>1818</v>
      </c>
      <c r="C687" s="301" t="s">
        <v>756</v>
      </c>
      <c r="D687" s="303">
        <v>11621.92</v>
      </c>
    </row>
    <row r="688" spans="1:4" ht="9" customHeight="1">
      <c r="A688" s="301" t="s">
        <v>9669</v>
      </c>
      <c r="B688" s="302" t="s">
        <v>1819</v>
      </c>
      <c r="C688" s="301" t="s">
        <v>756</v>
      </c>
      <c r="D688" s="303">
        <v>10524.66</v>
      </c>
    </row>
    <row r="689" spans="1:4" ht="9" customHeight="1">
      <c r="A689" s="301" t="s">
        <v>9670</v>
      </c>
      <c r="B689" s="302" t="s">
        <v>1820</v>
      </c>
      <c r="C689" s="301" t="s">
        <v>756</v>
      </c>
      <c r="D689" s="303">
        <v>12117.61</v>
      </c>
    </row>
    <row r="690" spans="1:4" ht="9" customHeight="1">
      <c r="A690" s="301" t="s">
        <v>9671</v>
      </c>
      <c r="B690" s="302" t="s">
        <v>1821</v>
      </c>
      <c r="C690" s="301" t="s">
        <v>756</v>
      </c>
      <c r="D690" s="303">
        <v>11109.41</v>
      </c>
    </row>
    <row r="691" spans="1:4" ht="9" customHeight="1">
      <c r="A691" s="301" t="s">
        <v>9672</v>
      </c>
      <c r="B691" s="302" t="s">
        <v>1822</v>
      </c>
      <c r="C691" s="301" t="s">
        <v>756</v>
      </c>
      <c r="D691" s="303">
        <v>13012.5</v>
      </c>
    </row>
    <row r="692" spans="1:4" ht="9" customHeight="1">
      <c r="A692" s="301" t="s">
        <v>9673</v>
      </c>
      <c r="B692" s="302" t="s">
        <v>1823</v>
      </c>
      <c r="C692" s="301" t="s">
        <v>756</v>
      </c>
      <c r="D692" s="303">
        <v>11849.17</v>
      </c>
    </row>
    <row r="693" spans="1:4" ht="9" customHeight="1">
      <c r="A693" s="301" t="s">
        <v>9674</v>
      </c>
      <c r="B693" s="302" t="s">
        <v>1824</v>
      </c>
      <c r="C693" s="301" t="s">
        <v>756</v>
      </c>
      <c r="D693" s="303">
        <v>16311</v>
      </c>
    </row>
    <row r="694" spans="1:4" ht="9" customHeight="1">
      <c r="A694" s="301" t="s">
        <v>9675</v>
      </c>
      <c r="B694" s="302" t="s">
        <v>1825</v>
      </c>
      <c r="C694" s="301" t="s">
        <v>756</v>
      </c>
      <c r="D694" s="303">
        <v>14948.13</v>
      </c>
    </row>
    <row r="695" spans="1:4" ht="9" customHeight="1">
      <c r="A695" s="301" t="s">
        <v>9676</v>
      </c>
      <c r="B695" s="302" t="s">
        <v>1826</v>
      </c>
      <c r="C695" s="301" t="s">
        <v>756</v>
      </c>
      <c r="D695" s="303">
        <v>18252.37</v>
      </c>
    </row>
    <row r="696" spans="1:4" ht="9" customHeight="1">
      <c r="A696" s="301" t="s">
        <v>9677</v>
      </c>
      <c r="B696" s="302" t="s">
        <v>1827</v>
      </c>
      <c r="C696" s="301" t="s">
        <v>756</v>
      </c>
      <c r="D696" s="303">
        <v>16506.580000000002</v>
      </c>
    </row>
    <row r="697" spans="1:4" ht="9" customHeight="1">
      <c r="A697" s="301" t="s">
        <v>9678</v>
      </c>
      <c r="B697" s="302" t="s">
        <v>1828</v>
      </c>
      <c r="C697" s="301" t="s">
        <v>756</v>
      </c>
      <c r="D697" s="303">
        <v>18913.919999999998</v>
      </c>
    </row>
    <row r="698" spans="1:4" ht="9" customHeight="1">
      <c r="A698" s="301" t="s">
        <v>9679</v>
      </c>
      <c r="B698" s="302" t="s">
        <v>1829</v>
      </c>
      <c r="C698" s="301" t="s">
        <v>756</v>
      </c>
      <c r="D698" s="303">
        <v>17281.560000000001</v>
      </c>
    </row>
    <row r="699" spans="1:4" ht="9" customHeight="1">
      <c r="A699" s="301" t="s">
        <v>9680</v>
      </c>
      <c r="B699" s="302" t="s">
        <v>1830</v>
      </c>
      <c r="C699" s="301" t="s">
        <v>756</v>
      </c>
      <c r="D699" s="303">
        <v>20395.45</v>
      </c>
    </row>
    <row r="700" spans="1:4" ht="9" customHeight="1">
      <c r="A700" s="301" t="s">
        <v>9681</v>
      </c>
      <c r="B700" s="302" t="s">
        <v>1831</v>
      </c>
      <c r="C700" s="301" t="s">
        <v>756</v>
      </c>
      <c r="D700" s="303">
        <v>18563.78</v>
      </c>
    </row>
    <row r="701" spans="1:4" ht="9" customHeight="1">
      <c r="A701" s="301" t="s">
        <v>9682</v>
      </c>
      <c r="B701" s="302" t="s">
        <v>1832</v>
      </c>
      <c r="C701" s="301" t="s">
        <v>756</v>
      </c>
      <c r="D701" s="303">
        <v>26159.08</v>
      </c>
    </row>
    <row r="702" spans="1:4" ht="9" customHeight="1">
      <c r="A702" s="301" t="s">
        <v>9683</v>
      </c>
      <c r="B702" s="302" t="s">
        <v>1833</v>
      </c>
      <c r="C702" s="301" t="s">
        <v>756</v>
      </c>
      <c r="D702" s="303">
        <v>23868.87</v>
      </c>
    </row>
    <row r="703" spans="1:4" ht="9" customHeight="1">
      <c r="A703" s="301" t="s">
        <v>9684</v>
      </c>
      <c r="B703" s="302" t="s">
        <v>1834</v>
      </c>
      <c r="C703" s="301" t="s">
        <v>756</v>
      </c>
      <c r="D703" s="303">
        <v>24731.46</v>
      </c>
    </row>
    <row r="704" spans="1:4" ht="9" customHeight="1">
      <c r="A704" s="301" t="s">
        <v>9685</v>
      </c>
      <c r="B704" s="302" t="s">
        <v>1835</v>
      </c>
      <c r="C704" s="301" t="s">
        <v>756</v>
      </c>
      <c r="D704" s="303">
        <v>22330.5</v>
      </c>
    </row>
    <row r="705" spans="1:4" ht="9" customHeight="1">
      <c r="A705" s="301" t="s">
        <v>9686</v>
      </c>
      <c r="B705" s="302" t="s">
        <v>1836</v>
      </c>
      <c r="C705" s="301" t="s">
        <v>756</v>
      </c>
      <c r="D705" s="303">
        <v>26392.13</v>
      </c>
    </row>
    <row r="706" spans="1:4" ht="9" customHeight="1">
      <c r="A706" s="301" t="s">
        <v>9687</v>
      </c>
      <c r="B706" s="302" t="s">
        <v>1837</v>
      </c>
      <c r="C706" s="301" t="s">
        <v>756</v>
      </c>
      <c r="D706" s="303">
        <v>23983.23</v>
      </c>
    </row>
    <row r="707" spans="1:4" ht="9" customHeight="1">
      <c r="A707" s="301" t="s">
        <v>9688</v>
      </c>
      <c r="B707" s="302" t="s">
        <v>1838</v>
      </c>
      <c r="C707" s="301" t="s">
        <v>756</v>
      </c>
      <c r="D707" s="303">
        <v>29341.58</v>
      </c>
    </row>
    <row r="708" spans="1:4" ht="9" customHeight="1">
      <c r="A708" s="301" t="s">
        <v>9689</v>
      </c>
      <c r="B708" s="302" t="s">
        <v>1839</v>
      </c>
      <c r="C708" s="301" t="s">
        <v>756</v>
      </c>
      <c r="D708" s="303">
        <v>26770.53</v>
      </c>
    </row>
    <row r="709" spans="1:4" ht="9" customHeight="1">
      <c r="A709" s="301" t="s">
        <v>9690</v>
      </c>
      <c r="B709" s="302" t="s">
        <v>1840</v>
      </c>
      <c r="C709" s="301" t="s">
        <v>756</v>
      </c>
      <c r="D709" s="303">
        <v>37390.39</v>
      </c>
    </row>
    <row r="710" spans="1:4" ht="9" customHeight="1">
      <c r="A710" s="301" t="s">
        <v>9691</v>
      </c>
      <c r="B710" s="302" t="s">
        <v>1841</v>
      </c>
      <c r="C710" s="301" t="s">
        <v>756</v>
      </c>
      <c r="D710" s="303">
        <v>34239.519999999997</v>
      </c>
    </row>
    <row r="711" spans="1:4" ht="9" customHeight="1">
      <c r="A711" s="301" t="s">
        <v>9692</v>
      </c>
      <c r="B711" s="302" t="s">
        <v>1842</v>
      </c>
      <c r="C711" s="301" t="s">
        <v>756</v>
      </c>
      <c r="D711" s="303">
        <v>35321.01</v>
      </c>
    </row>
    <row r="712" spans="1:4" ht="9" customHeight="1">
      <c r="A712" s="301" t="s">
        <v>9693</v>
      </c>
      <c r="B712" s="302" t="s">
        <v>1843</v>
      </c>
      <c r="C712" s="301" t="s">
        <v>756</v>
      </c>
      <c r="D712" s="303">
        <v>31841.91</v>
      </c>
    </row>
    <row r="713" spans="1:4" ht="9" customHeight="1">
      <c r="A713" s="301" t="s">
        <v>9694</v>
      </c>
      <c r="B713" s="302" t="s">
        <v>1844</v>
      </c>
      <c r="C713" s="301" t="s">
        <v>756</v>
      </c>
      <c r="D713" s="303">
        <v>37629.96</v>
      </c>
    </row>
    <row r="714" spans="1:4" ht="9" customHeight="1">
      <c r="A714" s="301" t="s">
        <v>9695</v>
      </c>
      <c r="B714" s="302" t="s">
        <v>1845</v>
      </c>
      <c r="C714" s="301" t="s">
        <v>756</v>
      </c>
      <c r="D714" s="303">
        <v>34137.07</v>
      </c>
    </row>
    <row r="715" spans="1:4" ht="9" customHeight="1">
      <c r="A715" s="301" t="s">
        <v>9696</v>
      </c>
      <c r="B715" s="302" t="s">
        <v>1846</v>
      </c>
      <c r="C715" s="301" t="s">
        <v>756</v>
      </c>
      <c r="D715" s="303">
        <v>41157.26</v>
      </c>
    </row>
    <row r="716" spans="1:4" ht="9" customHeight="1">
      <c r="A716" s="301" t="s">
        <v>9697</v>
      </c>
      <c r="B716" s="302" t="s">
        <v>1847</v>
      </c>
      <c r="C716" s="301" t="s">
        <v>756</v>
      </c>
      <c r="D716" s="303">
        <v>37357.629999999997</v>
      </c>
    </row>
    <row r="717" spans="1:4" ht="9" customHeight="1">
      <c r="A717" s="301" t="s">
        <v>9698</v>
      </c>
      <c r="B717" s="302" t="s">
        <v>1848</v>
      </c>
      <c r="C717" s="301" t="s">
        <v>756</v>
      </c>
      <c r="D717" s="303">
        <v>52375.61</v>
      </c>
    </row>
    <row r="718" spans="1:4" ht="9" customHeight="1">
      <c r="A718" s="301" t="s">
        <v>9699</v>
      </c>
      <c r="B718" s="302" t="s">
        <v>1849</v>
      </c>
      <c r="C718" s="301" t="s">
        <v>756</v>
      </c>
      <c r="D718" s="303">
        <v>47778.71</v>
      </c>
    </row>
    <row r="719" spans="1:4" ht="9" customHeight="1">
      <c r="A719" s="301" t="s">
        <v>9700</v>
      </c>
      <c r="B719" s="302" t="s">
        <v>1850</v>
      </c>
      <c r="C719" s="301" t="s">
        <v>756</v>
      </c>
      <c r="D719" s="303">
        <v>17174.900000000001</v>
      </c>
    </row>
    <row r="720" spans="1:4" ht="9" customHeight="1">
      <c r="A720" s="301" t="s">
        <v>9701</v>
      </c>
      <c r="B720" s="302" t="s">
        <v>1851</v>
      </c>
      <c r="C720" s="301" t="s">
        <v>756</v>
      </c>
      <c r="D720" s="303">
        <v>15575.41</v>
      </c>
    </row>
    <row r="721" spans="1:4" ht="9" customHeight="1">
      <c r="A721" s="301" t="s">
        <v>9702</v>
      </c>
      <c r="B721" s="302" t="s">
        <v>1852</v>
      </c>
      <c r="C721" s="301" t="s">
        <v>756</v>
      </c>
      <c r="D721" s="303">
        <v>18646.37</v>
      </c>
    </row>
    <row r="722" spans="1:4" ht="9" customHeight="1">
      <c r="A722" s="301" t="s">
        <v>9703</v>
      </c>
      <c r="B722" s="302" t="s">
        <v>1853</v>
      </c>
      <c r="C722" s="301" t="s">
        <v>756</v>
      </c>
      <c r="D722" s="303">
        <v>17023.72</v>
      </c>
    </row>
    <row r="723" spans="1:4" ht="9" customHeight="1">
      <c r="A723" s="301" t="s">
        <v>9704</v>
      </c>
      <c r="B723" s="302" t="s">
        <v>1854</v>
      </c>
      <c r="C723" s="301" t="s">
        <v>756</v>
      </c>
      <c r="D723" s="303">
        <v>19380.05</v>
      </c>
    </row>
    <row r="724" spans="1:4" ht="9" customHeight="1">
      <c r="A724" s="301" t="s">
        <v>9705</v>
      </c>
      <c r="B724" s="302" t="s">
        <v>1855</v>
      </c>
      <c r="C724" s="301" t="s">
        <v>756</v>
      </c>
      <c r="D724" s="303">
        <v>17572.830000000002</v>
      </c>
    </row>
    <row r="725" spans="1:4" ht="9" customHeight="1">
      <c r="A725" s="301" t="s">
        <v>9706</v>
      </c>
      <c r="B725" s="302" t="s">
        <v>1856</v>
      </c>
      <c r="C725" s="301" t="s">
        <v>756</v>
      </c>
      <c r="D725" s="303">
        <v>24501.39</v>
      </c>
    </row>
    <row r="726" spans="1:4" ht="9" customHeight="1">
      <c r="A726" s="301" t="s">
        <v>9707</v>
      </c>
      <c r="B726" s="302" t="s">
        <v>1857</v>
      </c>
      <c r="C726" s="301" t="s">
        <v>756</v>
      </c>
      <c r="D726" s="303">
        <v>22275</v>
      </c>
    </row>
    <row r="727" spans="1:4" ht="9" customHeight="1">
      <c r="A727" s="301" t="s">
        <v>9708</v>
      </c>
      <c r="B727" s="302" t="s">
        <v>1858</v>
      </c>
      <c r="C727" s="301" t="s">
        <v>756</v>
      </c>
      <c r="D727" s="303">
        <v>26164.639999999999</v>
      </c>
    </row>
    <row r="728" spans="1:4" ht="9" customHeight="1">
      <c r="A728" s="301" t="s">
        <v>9709</v>
      </c>
      <c r="B728" s="302" t="s">
        <v>1859</v>
      </c>
      <c r="C728" s="301" t="s">
        <v>756</v>
      </c>
      <c r="D728" s="303">
        <v>23585.29</v>
      </c>
    </row>
    <row r="729" spans="1:4" ht="9" customHeight="1">
      <c r="A729" s="301" t="s">
        <v>9710</v>
      </c>
      <c r="B729" s="302" t="s">
        <v>1860</v>
      </c>
      <c r="C729" s="301" t="s">
        <v>756</v>
      </c>
      <c r="D729" s="303">
        <v>28251.66</v>
      </c>
    </row>
    <row r="730" spans="1:4" ht="9" customHeight="1">
      <c r="A730" s="301" t="s">
        <v>9711</v>
      </c>
      <c r="B730" s="302" t="s">
        <v>1861</v>
      </c>
      <c r="C730" s="301" t="s">
        <v>756</v>
      </c>
      <c r="D730" s="303">
        <v>25662.31</v>
      </c>
    </row>
    <row r="731" spans="1:4" ht="9" customHeight="1">
      <c r="A731" s="301" t="s">
        <v>9712</v>
      </c>
      <c r="B731" s="302" t="s">
        <v>1862</v>
      </c>
      <c r="C731" s="301" t="s">
        <v>756</v>
      </c>
      <c r="D731" s="303">
        <v>31051.8</v>
      </c>
    </row>
    <row r="732" spans="1:4" ht="9" customHeight="1">
      <c r="A732" s="301" t="s">
        <v>9713</v>
      </c>
      <c r="B732" s="302" t="s">
        <v>1863</v>
      </c>
      <c r="C732" s="301" t="s">
        <v>756</v>
      </c>
      <c r="D732" s="303">
        <v>28134.54</v>
      </c>
    </row>
    <row r="733" spans="1:4" ht="9" customHeight="1">
      <c r="A733" s="301" t="s">
        <v>9714</v>
      </c>
      <c r="B733" s="302" t="s">
        <v>1864</v>
      </c>
      <c r="C733" s="301" t="s">
        <v>756</v>
      </c>
      <c r="D733" s="303">
        <v>39499.660000000003</v>
      </c>
    </row>
    <row r="734" spans="1:4" ht="9" customHeight="1">
      <c r="A734" s="301" t="s">
        <v>9715</v>
      </c>
      <c r="B734" s="302" t="s">
        <v>1865</v>
      </c>
      <c r="C734" s="301" t="s">
        <v>756</v>
      </c>
      <c r="D734" s="303">
        <v>35908.160000000003</v>
      </c>
    </row>
    <row r="735" spans="1:4" ht="9" customHeight="1">
      <c r="A735" s="301" t="s">
        <v>9716</v>
      </c>
      <c r="B735" s="302" t="s">
        <v>1866</v>
      </c>
      <c r="C735" s="301" t="s">
        <v>756</v>
      </c>
      <c r="D735" s="303">
        <v>37277.17</v>
      </c>
    </row>
    <row r="736" spans="1:4" ht="9" customHeight="1">
      <c r="A736" s="301" t="s">
        <v>9717</v>
      </c>
      <c r="B736" s="302" t="s">
        <v>1867</v>
      </c>
      <c r="C736" s="301" t="s">
        <v>756</v>
      </c>
      <c r="D736" s="303">
        <v>33669.9</v>
      </c>
    </row>
    <row r="737" spans="1:4" ht="9" customHeight="1">
      <c r="A737" s="301" t="s">
        <v>9718</v>
      </c>
      <c r="B737" s="302" t="s">
        <v>1868</v>
      </c>
      <c r="C737" s="301" t="s">
        <v>756</v>
      </c>
      <c r="D737" s="303">
        <v>40253.589999999997</v>
      </c>
    </row>
    <row r="738" spans="1:4" ht="9" customHeight="1">
      <c r="A738" s="301" t="s">
        <v>9719</v>
      </c>
      <c r="B738" s="302" t="s">
        <v>1869</v>
      </c>
      <c r="C738" s="301" t="s">
        <v>756</v>
      </c>
      <c r="D738" s="303">
        <v>36619.43</v>
      </c>
    </row>
    <row r="739" spans="1:4" ht="9" customHeight="1">
      <c r="A739" s="301" t="s">
        <v>9720</v>
      </c>
      <c r="B739" s="302" t="s">
        <v>1870</v>
      </c>
      <c r="C739" s="301" t="s">
        <v>756</v>
      </c>
      <c r="D739" s="303">
        <v>45927.47</v>
      </c>
    </row>
    <row r="740" spans="1:4" ht="9" customHeight="1">
      <c r="A740" s="301" t="s">
        <v>9721</v>
      </c>
      <c r="B740" s="302" t="s">
        <v>1871</v>
      </c>
      <c r="C740" s="301" t="s">
        <v>756</v>
      </c>
      <c r="D740" s="303">
        <v>41861.43</v>
      </c>
    </row>
    <row r="741" spans="1:4" ht="9" customHeight="1">
      <c r="A741" s="301" t="s">
        <v>9722</v>
      </c>
      <c r="B741" s="302" t="s">
        <v>1872</v>
      </c>
      <c r="C741" s="301" t="s">
        <v>756</v>
      </c>
      <c r="D741" s="303">
        <v>58372</v>
      </c>
    </row>
    <row r="742" spans="1:4" ht="9" customHeight="1">
      <c r="A742" s="301" t="s">
        <v>9723</v>
      </c>
      <c r="B742" s="302" t="s">
        <v>1873</v>
      </c>
      <c r="C742" s="301" t="s">
        <v>756</v>
      </c>
      <c r="D742" s="303">
        <v>53382.080000000002</v>
      </c>
    </row>
    <row r="743" spans="1:4" ht="9" customHeight="1">
      <c r="A743" s="301" t="s">
        <v>9724</v>
      </c>
      <c r="B743" s="302" t="s">
        <v>1874</v>
      </c>
      <c r="C743" s="301" t="s">
        <v>756</v>
      </c>
      <c r="D743" s="303">
        <v>52888.7</v>
      </c>
    </row>
    <row r="744" spans="1:4" ht="9" customHeight="1">
      <c r="A744" s="301" t="s">
        <v>9725</v>
      </c>
      <c r="B744" s="302" t="s">
        <v>1875</v>
      </c>
      <c r="C744" s="301" t="s">
        <v>756</v>
      </c>
      <c r="D744" s="303">
        <v>47673.120000000003</v>
      </c>
    </row>
    <row r="745" spans="1:4" ht="9" customHeight="1">
      <c r="A745" s="301" t="s">
        <v>9726</v>
      </c>
      <c r="B745" s="302" t="s">
        <v>1876</v>
      </c>
      <c r="C745" s="301" t="s">
        <v>756</v>
      </c>
      <c r="D745" s="303">
        <v>54797.99</v>
      </c>
    </row>
    <row r="746" spans="1:4" ht="9" customHeight="1">
      <c r="A746" s="301" t="s">
        <v>9727</v>
      </c>
      <c r="B746" s="302" t="s">
        <v>1877</v>
      </c>
      <c r="C746" s="301" t="s">
        <v>756</v>
      </c>
      <c r="D746" s="303">
        <v>49652.959999999999</v>
      </c>
    </row>
    <row r="747" spans="1:4" ht="9" customHeight="1">
      <c r="A747" s="301" t="s">
        <v>9728</v>
      </c>
      <c r="B747" s="302" t="s">
        <v>1878</v>
      </c>
      <c r="C747" s="301" t="s">
        <v>756</v>
      </c>
      <c r="D747" s="303">
        <v>66550.53</v>
      </c>
    </row>
    <row r="748" spans="1:4" ht="9" customHeight="1">
      <c r="A748" s="301" t="s">
        <v>9729</v>
      </c>
      <c r="B748" s="302" t="s">
        <v>1879</v>
      </c>
      <c r="C748" s="301" t="s">
        <v>756</v>
      </c>
      <c r="D748" s="303">
        <v>60808.79</v>
      </c>
    </row>
    <row r="749" spans="1:4" ht="9" customHeight="1">
      <c r="A749" s="301" t="s">
        <v>9730</v>
      </c>
      <c r="B749" s="302" t="s">
        <v>1880</v>
      </c>
      <c r="C749" s="301" t="s">
        <v>756</v>
      </c>
      <c r="D749" s="303">
        <v>84642.44</v>
      </c>
    </row>
    <row r="750" spans="1:4" ht="9" customHeight="1">
      <c r="A750" s="301" t="s">
        <v>9731</v>
      </c>
      <c r="B750" s="302" t="s">
        <v>1881</v>
      </c>
      <c r="C750" s="301" t="s">
        <v>756</v>
      </c>
      <c r="D750" s="303">
        <v>77530.78</v>
      </c>
    </row>
    <row r="751" spans="1:4" ht="9" customHeight="1">
      <c r="A751" s="301" t="s">
        <v>9732</v>
      </c>
      <c r="B751" s="302" t="s">
        <v>1882</v>
      </c>
      <c r="C751" s="301" t="s">
        <v>23</v>
      </c>
      <c r="D751" s="303">
        <v>4060.02</v>
      </c>
    </row>
    <row r="752" spans="1:4" ht="9" customHeight="1">
      <c r="A752" s="301" t="s">
        <v>9733</v>
      </c>
      <c r="B752" s="302" t="s">
        <v>1883</v>
      </c>
      <c r="C752" s="301" t="s">
        <v>23</v>
      </c>
      <c r="D752" s="303">
        <v>3733.43</v>
      </c>
    </row>
    <row r="753" spans="1:4" ht="9" customHeight="1">
      <c r="A753" s="301" t="s">
        <v>9734</v>
      </c>
      <c r="B753" s="302" t="s">
        <v>1884</v>
      </c>
      <c r="C753" s="301" t="s">
        <v>23</v>
      </c>
      <c r="D753" s="303">
        <v>3468.46</v>
      </c>
    </row>
    <row r="754" spans="1:4" ht="9" customHeight="1">
      <c r="A754" s="301" t="s">
        <v>9735</v>
      </c>
      <c r="B754" s="302" t="s">
        <v>1885</v>
      </c>
      <c r="C754" s="301" t="s">
        <v>23</v>
      </c>
      <c r="D754" s="303">
        <v>3141.87</v>
      </c>
    </row>
    <row r="755" spans="1:4" ht="9" customHeight="1">
      <c r="A755" s="301" t="s">
        <v>9736</v>
      </c>
      <c r="B755" s="302" t="s">
        <v>1886</v>
      </c>
      <c r="C755" s="301" t="s">
        <v>23</v>
      </c>
      <c r="D755" s="303">
        <v>5157.78</v>
      </c>
    </row>
    <row r="756" spans="1:4" ht="9" customHeight="1">
      <c r="A756" s="301" t="s">
        <v>9737</v>
      </c>
      <c r="B756" s="302" t="s">
        <v>1887</v>
      </c>
      <c r="C756" s="301" t="s">
        <v>23</v>
      </c>
      <c r="D756" s="303">
        <v>4727.3599999999997</v>
      </c>
    </row>
    <row r="757" spans="1:4" ht="9" customHeight="1">
      <c r="A757" s="301" t="s">
        <v>9738</v>
      </c>
      <c r="B757" s="302" t="s">
        <v>1888</v>
      </c>
      <c r="C757" s="301" t="s">
        <v>23</v>
      </c>
      <c r="D757" s="303">
        <v>5446.9</v>
      </c>
    </row>
    <row r="758" spans="1:4" ht="9" customHeight="1">
      <c r="A758" s="301" t="s">
        <v>9739</v>
      </c>
      <c r="B758" s="302" t="s">
        <v>1889</v>
      </c>
      <c r="C758" s="301" t="s">
        <v>23</v>
      </c>
      <c r="D758" s="303">
        <v>5016.4799999999996</v>
      </c>
    </row>
    <row r="759" spans="1:4" ht="9" customHeight="1">
      <c r="A759" s="301" t="s">
        <v>9740</v>
      </c>
      <c r="B759" s="302" t="s">
        <v>1890</v>
      </c>
      <c r="C759" s="301" t="s">
        <v>23</v>
      </c>
      <c r="D759" s="303">
        <v>3743.57</v>
      </c>
    </row>
    <row r="760" spans="1:4" ht="9" customHeight="1">
      <c r="A760" s="301" t="s">
        <v>9741</v>
      </c>
      <c r="B760" s="302" t="s">
        <v>1891</v>
      </c>
      <c r="C760" s="301" t="s">
        <v>23</v>
      </c>
      <c r="D760" s="303">
        <v>3416.98</v>
      </c>
    </row>
    <row r="761" spans="1:4" ht="9" customHeight="1">
      <c r="A761" s="301" t="s">
        <v>9742</v>
      </c>
      <c r="B761" s="302" t="s">
        <v>1892</v>
      </c>
      <c r="C761" s="301" t="s">
        <v>23</v>
      </c>
      <c r="D761" s="303">
        <v>4287.3100000000004</v>
      </c>
    </row>
    <row r="762" spans="1:4" ht="9" customHeight="1">
      <c r="A762" s="301" t="s">
        <v>9743</v>
      </c>
      <c r="B762" s="302" t="s">
        <v>1893</v>
      </c>
      <c r="C762" s="301" t="s">
        <v>23</v>
      </c>
      <c r="D762" s="303">
        <v>3960.72</v>
      </c>
    </row>
    <row r="763" spans="1:4" ht="9" customHeight="1">
      <c r="A763" s="301" t="s">
        <v>9744</v>
      </c>
      <c r="B763" s="302" t="s">
        <v>1894</v>
      </c>
      <c r="C763" s="301" t="s">
        <v>23</v>
      </c>
      <c r="D763" s="303">
        <v>4754.66</v>
      </c>
    </row>
    <row r="764" spans="1:4" ht="9" customHeight="1">
      <c r="A764" s="301" t="s">
        <v>9745</v>
      </c>
      <c r="B764" s="302" t="s">
        <v>1895</v>
      </c>
      <c r="C764" s="301" t="s">
        <v>23</v>
      </c>
      <c r="D764" s="303">
        <v>4428.07</v>
      </c>
    </row>
    <row r="765" spans="1:4" ht="9" customHeight="1">
      <c r="A765" s="301" t="s">
        <v>9746</v>
      </c>
      <c r="B765" s="302" t="s">
        <v>1896</v>
      </c>
      <c r="C765" s="301" t="s">
        <v>23</v>
      </c>
      <c r="D765" s="303">
        <v>5864.21</v>
      </c>
    </row>
    <row r="766" spans="1:4" ht="9" customHeight="1">
      <c r="A766" s="301" t="s">
        <v>9747</v>
      </c>
      <c r="B766" s="302" t="s">
        <v>1897</v>
      </c>
      <c r="C766" s="301" t="s">
        <v>23</v>
      </c>
      <c r="D766" s="303">
        <v>5441.68</v>
      </c>
    </row>
    <row r="767" spans="1:4" ht="9" customHeight="1">
      <c r="A767" s="301" t="s">
        <v>9748</v>
      </c>
      <c r="B767" s="302" t="s">
        <v>1898</v>
      </c>
      <c r="C767" s="301" t="s">
        <v>23</v>
      </c>
      <c r="D767" s="303">
        <v>5140.0200000000004</v>
      </c>
    </row>
    <row r="768" spans="1:4" ht="9" customHeight="1">
      <c r="A768" s="301" t="s">
        <v>9749</v>
      </c>
      <c r="B768" s="302" t="s">
        <v>1899</v>
      </c>
      <c r="C768" s="301" t="s">
        <v>23</v>
      </c>
      <c r="D768" s="303">
        <v>4717.49</v>
      </c>
    </row>
    <row r="769" spans="1:4" ht="9" customHeight="1">
      <c r="A769" s="301" t="s">
        <v>9750</v>
      </c>
      <c r="B769" s="302" t="s">
        <v>1900</v>
      </c>
      <c r="C769" s="301" t="s">
        <v>23</v>
      </c>
      <c r="D769" s="303">
        <v>8130.5</v>
      </c>
    </row>
    <row r="770" spans="1:4" ht="9" customHeight="1">
      <c r="A770" s="301" t="s">
        <v>9751</v>
      </c>
      <c r="B770" s="302" t="s">
        <v>1901</v>
      </c>
      <c r="C770" s="301" t="s">
        <v>23</v>
      </c>
      <c r="D770" s="303">
        <v>7454.04</v>
      </c>
    </row>
    <row r="771" spans="1:4" ht="9" customHeight="1">
      <c r="A771" s="301" t="s">
        <v>9752</v>
      </c>
      <c r="B771" s="302" t="s">
        <v>1902</v>
      </c>
      <c r="C771" s="301" t="s">
        <v>23</v>
      </c>
      <c r="D771" s="303">
        <v>8357.1</v>
      </c>
    </row>
    <row r="772" spans="1:4" ht="9" customHeight="1">
      <c r="A772" s="301" t="s">
        <v>9753</v>
      </c>
      <c r="B772" s="302" t="s">
        <v>1903</v>
      </c>
      <c r="C772" s="301" t="s">
        <v>23</v>
      </c>
      <c r="D772" s="303">
        <v>7680.64</v>
      </c>
    </row>
    <row r="773" spans="1:4" ht="9" customHeight="1">
      <c r="A773" s="301" t="s">
        <v>9754</v>
      </c>
      <c r="B773" s="302" t="s">
        <v>1904</v>
      </c>
      <c r="C773" s="301" t="s">
        <v>23</v>
      </c>
      <c r="D773" s="303">
        <v>5852.08</v>
      </c>
    </row>
    <row r="774" spans="1:4" ht="9" customHeight="1">
      <c r="A774" s="301" t="s">
        <v>9755</v>
      </c>
      <c r="B774" s="302" t="s">
        <v>1905</v>
      </c>
      <c r="C774" s="301" t="s">
        <v>23</v>
      </c>
      <c r="D774" s="303">
        <v>5429.54</v>
      </c>
    </row>
    <row r="775" spans="1:4" ht="9" customHeight="1">
      <c r="A775" s="301" t="s">
        <v>9756</v>
      </c>
      <c r="B775" s="302" t="s">
        <v>1906</v>
      </c>
      <c r="C775" s="301" t="s">
        <v>23</v>
      </c>
      <c r="D775" s="303">
        <v>6580.76</v>
      </c>
    </row>
    <row r="776" spans="1:4" ht="9" customHeight="1">
      <c r="A776" s="301" t="s">
        <v>9757</v>
      </c>
      <c r="B776" s="302" t="s">
        <v>1907</v>
      </c>
      <c r="C776" s="301" t="s">
        <v>23</v>
      </c>
      <c r="D776" s="303">
        <v>6030.53</v>
      </c>
    </row>
    <row r="777" spans="1:4" ht="9" customHeight="1">
      <c r="A777" s="301" t="s">
        <v>9758</v>
      </c>
      <c r="B777" s="302" t="s">
        <v>1908</v>
      </c>
      <c r="C777" s="301" t="s">
        <v>23</v>
      </c>
      <c r="D777" s="303">
        <v>7577.57</v>
      </c>
    </row>
    <row r="778" spans="1:4" ht="9" customHeight="1">
      <c r="A778" s="301" t="s">
        <v>9759</v>
      </c>
      <c r="B778" s="302" t="s">
        <v>1909</v>
      </c>
      <c r="C778" s="301" t="s">
        <v>23</v>
      </c>
      <c r="D778" s="303">
        <v>7027.34</v>
      </c>
    </row>
    <row r="779" spans="1:4" ht="9" customHeight="1">
      <c r="A779" s="301" t="s">
        <v>9760</v>
      </c>
      <c r="B779" s="302" t="s">
        <v>1910</v>
      </c>
      <c r="C779" s="301" t="s">
        <v>23</v>
      </c>
      <c r="D779" s="303">
        <v>7549.52</v>
      </c>
    </row>
    <row r="780" spans="1:4" ht="9" customHeight="1">
      <c r="A780" s="301" t="s">
        <v>9761</v>
      </c>
      <c r="B780" s="302" t="s">
        <v>1911</v>
      </c>
      <c r="C780" s="301" t="s">
        <v>23</v>
      </c>
      <c r="D780" s="303">
        <v>7018.4</v>
      </c>
    </row>
    <row r="781" spans="1:4" ht="9" customHeight="1">
      <c r="A781" s="301" t="s">
        <v>9762</v>
      </c>
      <c r="B781" s="302" t="s">
        <v>1912</v>
      </c>
      <c r="C781" s="301" t="s">
        <v>23</v>
      </c>
      <c r="D781" s="303">
        <v>6833.59</v>
      </c>
    </row>
    <row r="782" spans="1:4" ht="9" customHeight="1">
      <c r="A782" s="301" t="s">
        <v>9763</v>
      </c>
      <c r="B782" s="302" t="s">
        <v>1913</v>
      </c>
      <c r="C782" s="301" t="s">
        <v>23</v>
      </c>
      <c r="D782" s="303">
        <v>6302.47</v>
      </c>
    </row>
    <row r="783" spans="1:4" ht="9" customHeight="1">
      <c r="A783" s="301" t="s">
        <v>9764</v>
      </c>
      <c r="B783" s="302" t="s">
        <v>1914</v>
      </c>
      <c r="C783" s="301" t="s">
        <v>23</v>
      </c>
      <c r="D783" s="303">
        <v>10700.18</v>
      </c>
    </row>
    <row r="784" spans="1:4" ht="9" customHeight="1">
      <c r="A784" s="301" t="s">
        <v>9765</v>
      </c>
      <c r="B784" s="302" t="s">
        <v>1915</v>
      </c>
      <c r="C784" s="301" t="s">
        <v>23</v>
      </c>
      <c r="D784" s="303">
        <v>9885.66</v>
      </c>
    </row>
    <row r="785" spans="1:4" ht="9" customHeight="1">
      <c r="A785" s="301" t="s">
        <v>9766</v>
      </c>
      <c r="B785" s="302" t="s">
        <v>1916</v>
      </c>
      <c r="C785" s="301" t="s">
        <v>23</v>
      </c>
      <c r="D785" s="303">
        <v>11637.86</v>
      </c>
    </row>
    <row r="786" spans="1:4" ht="9" customHeight="1">
      <c r="A786" s="301" t="s">
        <v>9767</v>
      </c>
      <c r="B786" s="302" t="s">
        <v>1917</v>
      </c>
      <c r="C786" s="301" t="s">
        <v>23</v>
      </c>
      <c r="D786" s="303">
        <v>10823.34</v>
      </c>
    </row>
    <row r="787" spans="1:4" ht="9" customHeight="1">
      <c r="A787" s="301" t="s">
        <v>9768</v>
      </c>
      <c r="B787" s="302" t="s">
        <v>1918</v>
      </c>
      <c r="C787" s="301" t="s">
        <v>23</v>
      </c>
      <c r="D787" s="303">
        <v>7724.77</v>
      </c>
    </row>
    <row r="788" spans="1:4" ht="9" customHeight="1">
      <c r="A788" s="301" t="s">
        <v>9769</v>
      </c>
      <c r="B788" s="302" t="s">
        <v>1919</v>
      </c>
      <c r="C788" s="301" t="s">
        <v>23</v>
      </c>
      <c r="D788" s="303">
        <v>7054.73</v>
      </c>
    </row>
    <row r="789" spans="1:4" ht="9" customHeight="1">
      <c r="A789" s="301" t="s">
        <v>9770</v>
      </c>
      <c r="B789" s="302" t="s">
        <v>1920</v>
      </c>
      <c r="C789" s="301" t="s">
        <v>23</v>
      </c>
      <c r="D789" s="303">
        <v>8924.65</v>
      </c>
    </row>
    <row r="790" spans="1:4" ht="9" customHeight="1">
      <c r="A790" s="301" t="s">
        <v>9771</v>
      </c>
      <c r="B790" s="302" t="s">
        <v>1921</v>
      </c>
      <c r="C790" s="301" t="s">
        <v>23</v>
      </c>
      <c r="D790" s="303">
        <v>8254.61</v>
      </c>
    </row>
    <row r="791" spans="1:4" ht="9" customHeight="1">
      <c r="A791" s="301" t="s">
        <v>9772</v>
      </c>
      <c r="B791" s="302" t="s">
        <v>1922</v>
      </c>
      <c r="C791" s="301" t="s">
        <v>23</v>
      </c>
      <c r="D791" s="303">
        <v>9597.4500000000007</v>
      </c>
    </row>
    <row r="792" spans="1:4" ht="9" customHeight="1">
      <c r="A792" s="301" t="s">
        <v>9773</v>
      </c>
      <c r="B792" s="302" t="s">
        <v>1923</v>
      </c>
      <c r="C792" s="301" t="s">
        <v>23</v>
      </c>
      <c r="D792" s="303">
        <v>8782.93</v>
      </c>
    </row>
    <row r="793" spans="1:4" ht="9" customHeight="1">
      <c r="A793" s="301" t="s">
        <v>9774</v>
      </c>
      <c r="B793" s="302" t="s">
        <v>1924</v>
      </c>
      <c r="C793" s="301" t="s">
        <v>23</v>
      </c>
      <c r="D793" s="303">
        <v>9633.33</v>
      </c>
    </row>
    <row r="794" spans="1:4" ht="9" customHeight="1">
      <c r="A794" s="301" t="s">
        <v>9775</v>
      </c>
      <c r="B794" s="302" t="s">
        <v>1925</v>
      </c>
      <c r="C794" s="301" t="s">
        <v>23</v>
      </c>
      <c r="D794" s="303">
        <v>8843.48</v>
      </c>
    </row>
    <row r="795" spans="1:4" ht="9" customHeight="1">
      <c r="A795" s="301" t="s">
        <v>9776</v>
      </c>
      <c r="B795" s="302" t="s">
        <v>1926</v>
      </c>
      <c r="C795" s="301" t="s">
        <v>23</v>
      </c>
      <c r="D795" s="303">
        <v>8951.32</v>
      </c>
    </row>
    <row r="796" spans="1:4" ht="9" customHeight="1">
      <c r="A796" s="301" t="s">
        <v>9777</v>
      </c>
      <c r="B796" s="302" t="s">
        <v>1927</v>
      </c>
      <c r="C796" s="301" t="s">
        <v>23</v>
      </c>
      <c r="D796" s="303">
        <v>8161.47</v>
      </c>
    </row>
    <row r="797" spans="1:4" ht="9" customHeight="1">
      <c r="A797" s="301" t="s">
        <v>9778</v>
      </c>
      <c r="B797" s="302" t="s">
        <v>1928</v>
      </c>
      <c r="C797" s="301" t="s">
        <v>23</v>
      </c>
      <c r="D797" s="303">
        <v>14879.24</v>
      </c>
    </row>
    <row r="798" spans="1:4" ht="9" customHeight="1">
      <c r="A798" s="301" t="s">
        <v>9779</v>
      </c>
      <c r="B798" s="302" t="s">
        <v>1929</v>
      </c>
      <c r="C798" s="301" t="s">
        <v>23</v>
      </c>
      <c r="D798" s="303">
        <v>13703.49</v>
      </c>
    </row>
    <row r="799" spans="1:4" ht="9" customHeight="1">
      <c r="A799" s="301" t="s">
        <v>9780</v>
      </c>
      <c r="B799" s="302" t="s">
        <v>1930</v>
      </c>
      <c r="C799" s="301" t="s">
        <v>23</v>
      </c>
      <c r="D799" s="303">
        <v>14772.09</v>
      </c>
    </row>
    <row r="800" spans="1:4" ht="9" customHeight="1">
      <c r="A800" s="301" t="s">
        <v>9781</v>
      </c>
      <c r="B800" s="302" t="s">
        <v>1931</v>
      </c>
      <c r="C800" s="301" t="s">
        <v>23</v>
      </c>
      <c r="D800" s="303">
        <v>13596.34</v>
      </c>
    </row>
    <row r="801" spans="1:4" ht="9" customHeight="1">
      <c r="A801" s="301" t="s">
        <v>9782</v>
      </c>
      <c r="B801" s="302" t="s">
        <v>1932</v>
      </c>
      <c r="C801" s="301" t="s">
        <v>23</v>
      </c>
      <c r="D801" s="303">
        <v>9594.2000000000007</v>
      </c>
    </row>
    <row r="802" spans="1:4" ht="9" customHeight="1">
      <c r="A802" s="301" t="s">
        <v>9783</v>
      </c>
      <c r="B802" s="302" t="s">
        <v>1933</v>
      </c>
      <c r="C802" s="301" t="s">
        <v>23</v>
      </c>
      <c r="D802" s="303">
        <v>8634.6</v>
      </c>
    </row>
    <row r="803" spans="1:4" ht="9" customHeight="1">
      <c r="A803" s="301" t="s">
        <v>9784</v>
      </c>
      <c r="B803" s="302" t="s">
        <v>1934</v>
      </c>
      <c r="C803" s="301" t="s">
        <v>23</v>
      </c>
      <c r="D803" s="303">
        <v>11959.25</v>
      </c>
    </row>
    <row r="804" spans="1:4" ht="9" customHeight="1">
      <c r="A804" s="301" t="s">
        <v>9785</v>
      </c>
      <c r="B804" s="302" t="s">
        <v>1935</v>
      </c>
      <c r="C804" s="301" t="s">
        <v>23</v>
      </c>
      <c r="D804" s="303">
        <v>10999.65</v>
      </c>
    </row>
    <row r="805" spans="1:4" ht="9" customHeight="1">
      <c r="A805" s="301" t="s">
        <v>9786</v>
      </c>
      <c r="B805" s="302" t="s">
        <v>1936</v>
      </c>
      <c r="C805" s="301" t="s">
        <v>23</v>
      </c>
      <c r="D805" s="303">
        <v>13175.66</v>
      </c>
    </row>
    <row r="806" spans="1:4" ht="9" customHeight="1">
      <c r="A806" s="301" t="s">
        <v>9787</v>
      </c>
      <c r="B806" s="302" t="s">
        <v>1937</v>
      </c>
      <c r="C806" s="301" t="s">
        <v>23</v>
      </c>
      <c r="D806" s="303">
        <v>11999.91</v>
      </c>
    </row>
    <row r="807" spans="1:4" ht="9" customHeight="1">
      <c r="A807" s="301" t="s">
        <v>9788</v>
      </c>
      <c r="B807" s="302" t="s">
        <v>1938</v>
      </c>
      <c r="C807" s="301" t="s">
        <v>23</v>
      </c>
      <c r="D807" s="303">
        <v>2434.39</v>
      </c>
    </row>
    <row r="808" spans="1:4" ht="9" customHeight="1">
      <c r="A808" s="301" t="s">
        <v>9789</v>
      </c>
      <c r="B808" s="302" t="s">
        <v>1939</v>
      </c>
      <c r="C808" s="301" t="s">
        <v>23</v>
      </c>
      <c r="D808" s="303">
        <v>2251.46</v>
      </c>
    </row>
    <row r="809" spans="1:4" ht="9" customHeight="1">
      <c r="A809" s="301" t="s">
        <v>9790</v>
      </c>
      <c r="B809" s="302" t="s">
        <v>1940</v>
      </c>
      <c r="C809" s="301" t="s">
        <v>23</v>
      </c>
      <c r="D809" s="303">
        <v>2120.06</v>
      </c>
    </row>
    <row r="810" spans="1:4" ht="9" customHeight="1">
      <c r="A810" s="301" t="s">
        <v>9791</v>
      </c>
      <c r="B810" s="302" t="s">
        <v>1941</v>
      </c>
      <c r="C810" s="301" t="s">
        <v>23</v>
      </c>
      <c r="D810" s="303">
        <v>1937.13</v>
      </c>
    </row>
    <row r="811" spans="1:4" ht="9" customHeight="1">
      <c r="A811" s="301" t="s">
        <v>9792</v>
      </c>
      <c r="B811" s="302" t="s">
        <v>1942</v>
      </c>
      <c r="C811" s="301" t="s">
        <v>23</v>
      </c>
      <c r="D811" s="303">
        <v>3093.64</v>
      </c>
    </row>
    <row r="812" spans="1:4" ht="9" customHeight="1">
      <c r="A812" s="301" t="s">
        <v>9793</v>
      </c>
      <c r="B812" s="302" t="s">
        <v>1943</v>
      </c>
      <c r="C812" s="301" t="s">
        <v>23</v>
      </c>
      <c r="D812" s="303">
        <v>2853.22</v>
      </c>
    </row>
    <row r="813" spans="1:4" ht="9" customHeight="1">
      <c r="A813" s="301" t="s">
        <v>9794</v>
      </c>
      <c r="B813" s="302" t="s">
        <v>1944</v>
      </c>
      <c r="C813" s="301" t="s">
        <v>23</v>
      </c>
      <c r="D813" s="303">
        <v>3247.93</v>
      </c>
    </row>
    <row r="814" spans="1:4" ht="9" customHeight="1">
      <c r="A814" s="301" t="s">
        <v>9795</v>
      </c>
      <c r="B814" s="302" t="s">
        <v>1945</v>
      </c>
      <c r="C814" s="301" t="s">
        <v>23</v>
      </c>
      <c r="D814" s="303">
        <v>3007.5</v>
      </c>
    </row>
    <row r="815" spans="1:4" ht="9" customHeight="1">
      <c r="A815" s="301" t="s">
        <v>9796</v>
      </c>
      <c r="B815" s="302" t="s">
        <v>1946</v>
      </c>
      <c r="C815" s="301" t="s">
        <v>23</v>
      </c>
      <c r="D815" s="303">
        <v>2339.2800000000002</v>
      </c>
    </row>
    <row r="816" spans="1:4" ht="9" customHeight="1">
      <c r="A816" s="301" t="s">
        <v>9797</v>
      </c>
      <c r="B816" s="302" t="s">
        <v>1947</v>
      </c>
      <c r="C816" s="301" t="s">
        <v>23</v>
      </c>
      <c r="D816" s="303">
        <v>2156.35</v>
      </c>
    </row>
    <row r="817" spans="1:4" ht="9" customHeight="1">
      <c r="A817" s="301" t="s">
        <v>9798</v>
      </c>
      <c r="B817" s="302" t="s">
        <v>1948</v>
      </c>
      <c r="C817" s="301" t="s">
        <v>23</v>
      </c>
      <c r="D817" s="303">
        <v>2641.26</v>
      </c>
    </row>
    <row r="818" spans="1:4" ht="9" customHeight="1">
      <c r="A818" s="301" t="s">
        <v>9799</v>
      </c>
      <c r="B818" s="302" t="s">
        <v>1949</v>
      </c>
      <c r="C818" s="301" t="s">
        <v>23</v>
      </c>
      <c r="D818" s="303">
        <v>2458.33</v>
      </c>
    </row>
    <row r="819" spans="1:4" ht="9" customHeight="1">
      <c r="A819" s="301" t="s">
        <v>9800</v>
      </c>
      <c r="B819" s="302" t="s">
        <v>1950</v>
      </c>
      <c r="C819" s="301" t="s">
        <v>23</v>
      </c>
      <c r="D819" s="303">
        <v>2965.73</v>
      </c>
    </row>
    <row r="820" spans="1:4" ht="9" customHeight="1">
      <c r="A820" s="301" t="s">
        <v>9801</v>
      </c>
      <c r="B820" s="302" t="s">
        <v>1951</v>
      </c>
      <c r="C820" s="301" t="s">
        <v>23</v>
      </c>
      <c r="D820" s="303">
        <v>2725.3</v>
      </c>
    </row>
    <row r="821" spans="1:4" ht="9" customHeight="1">
      <c r="A821" s="301" t="s">
        <v>9802</v>
      </c>
      <c r="B821" s="302" t="s">
        <v>1952</v>
      </c>
      <c r="C821" s="301" t="s">
        <v>23</v>
      </c>
      <c r="D821" s="303">
        <v>3417.03</v>
      </c>
    </row>
    <row r="822" spans="1:4" ht="9" customHeight="1">
      <c r="A822" s="301" t="s">
        <v>9803</v>
      </c>
      <c r="B822" s="302" t="s">
        <v>1953</v>
      </c>
      <c r="C822" s="301" t="s">
        <v>23</v>
      </c>
      <c r="D822" s="303">
        <v>3182.03</v>
      </c>
    </row>
    <row r="823" spans="1:4" ht="9" customHeight="1">
      <c r="A823" s="301" t="s">
        <v>9804</v>
      </c>
      <c r="B823" s="302" t="s">
        <v>1954</v>
      </c>
      <c r="C823" s="301" t="s">
        <v>23</v>
      </c>
      <c r="D823" s="303">
        <v>3052.71</v>
      </c>
    </row>
    <row r="824" spans="1:4" ht="9" customHeight="1">
      <c r="A824" s="301" t="s">
        <v>9805</v>
      </c>
      <c r="B824" s="302" t="s">
        <v>1955</v>
      </c>
      <c r="C824" s="301" t="s">
        <v>23</v>
      </c>
      <c r="D824" s="303">
        <v>2817.71</v>
      </c>
    </row>
    <row r="825" spans="1:4" ht="9" customHeight="1">
      <c r="A825" s="301" t="s">
        <v>9806</v>
      </c>
      <c r="B825" s="302" t="s">
        <v>1956</v>
      </c>
      <c r="C825" s="301" t="s">
        <v>23</v>
      </c>
      <c r="D825" s="303">
        <v>4729.3900000000003</v>
      </c>
    </row>
    <row r="826" spans="1:4" ht="9" customHeight="1">
      <c r="A826" s="301" t="s">
        <v>9807</v>
      </c>
      <c r="B826" s="302" t="s">
        <v>1957</v>
      </c>
      <c r="C826" s="301" t="s">
        <v>23</v>
      </c>
      <c r="D826" s="303">
        <v>4352.72</v>
      </c>
    </row>
    <row r="827" spans="1:4" ht="9" customHeight="1">
      <c r="A827" s="301" t="s">
        <v>9808</v>
      </c>
      <c r="B827" s="302" t="s">
        <v>1958</v>
      </c>
      <c r="C827" s="301" t="s">
        <v>23</v>
      </c>
      <c r="D827" s="303">
        <v>5099.22</v>
      </c>
    </row>
    <row r="828" spans="1:4" ht="9" customHeight="1">
      <c r="A828" s="301" t="s">
        <v>9809</v>
      </c>
      <c r="B828" s="302" t="s">
        <v>1959</v>
      </c>
      <c r="C828" s="301" t="s">
        <v>23</v>
      </c>
      <c r="D828" s="303">
        <v>4722.55</v>
      </c>
    </row>
    <row r="829" spans="1:4" ht="9" customHeight="1">
      <c r="A829" s="301" t="s">
        <v>9810</v>
      </c>
      <c r="B829" s="302" t="s">
        <v>1960</v>
      </c>
      <c r="C829" s="301" t="s">
        <v>23</v>
      </c>
      <c r="D829" s="303">
        <v>3462.34</v>
      </c>
    </row>
    <row r="830" spans="1:4" ht="9" customHeight="1">
      <c r="A830" s="301" t="s">
        <v>9811</v>
      </c>
      <c r="B830" s="302" t="s">
        <v>1961</v>
      </c>
      <c r="C830" s="301" t="s">
        <v>23</v>
      </c>
      <c r="D830" s="303">
        <v>3155.81</v>
      </c>
    </row>
    <row r="831" spans="1:4" ht="9" customHeight="1">
      <c r="A831" s="301" t="s">
        <v>9812</v>
      </c>
      <c r="B831" s="302" t="s">
        <v>1962</v>
      </c>
      <c r="C831" s="301" t="s">
        <v>23</v>
      </c>
      <c r="D831" s="303">
        <v>3942.84</v>
      </c>
    </row>
    <row r="832" spans="1:4" ht="9" customHeight="1">
      <c r="A832" s="301" t="s">
        <v>9813</v>
      </c>
      <c r="B832" s="302" t="s">
        <v>1963</v>
      </c>
      <c r="C832" s="301" t="s">
        <v>23</v>
      </c>
      <c r="D832" s="303">
        <v>3636.31</v>
      </c>
    </row>
    <row r="833" spans="1:4" ht="9" customHeight="1">
      <c r="A833" s="301" t="s">
        <v>9814</v>
      </c>
      <c r="B833" s="302" t="s">
        <v>1964</v>
      </c>
      <c r="C833" s="301" t="s">
        <v>23</v>
      </c>
      <c r="D833" s="303">
        <v>4310.1099999999997</v>
      </c>
    </row>
    <row r="834" spans="1:4" ht="9" customHeight="1">
      <c r="A834" s="301" t="s">
        <v>9815</v>
      </c>
      <c r="B834" s="302" t="s">
        <v>1965</v>
      </c>
      <c r="C834" s="301" t="s">
        <v>23</v>
      </c>
      <c r="D834" s="303">
        <v>3933.44</v>
      </c>
    </row>
    <row r="835" spans="1:4" ht="9" customHeight="1">
      <c r="A835" s="301" t="s">
        <v>9816</v>
      </c>
      <c r="B835" s="302" t="s">
        <v>1966</v>
      </c>
      <c r="C835" s="301" t="s">
        <v>23</v>
      </c>
      <c r="D835" s="303">
        <v>4634.1099999999997</v>
      </c>
    </row>
    <row r="836" spans="1:4" ht="9" customHeight="1">
      <c r="A836" s="301" t="s">
        <v>9817</v>
      </c>
      <c r="B836" s="302" t="s">
        <v>1967</v>
      </c>
      <c r="C836" s="301" t="s">
        <v>23</v>
      </c>
      <c r="D836" s="303">
        <v>4259.84</v>
      </c>
    </row>
    <row r="837" spans="1:4" ht="9" customHeight="1">
      <c r="A837" s="301" t="s">
        <v>9818</v>
      </c>
      <c r="B837" s="302" t="s">
        <v>1968</v>
      </c>
      <c r="C837" s="301" t="s">
        <v>23</v>
      </c>
      <c r="D837" s="303">
        <v>4358.5</v>
      </c>
    </row>
    <row r="838" spans="1:4" ht="9" customHeight="1">
      <c r="A838" s="301" t="s">
        <v>9819</v>
      </c>
      <c r="B838" s="302" t="s">
        <v>1969</v>
      </c>
      <c r="C838" s="301" t="s">
        <v>23</v>
      </c>
      <c r="D838" s="303">
        <v>3984.22</v>
      </c>
    </row>
    <row r="839" spans="1:4" ht="9" customHeight="1">
      <c r="A839" s="301" t="s">
        <v>9820</v>
      </c>
      <c r="B839" s="302" t="s">
        <v>1970</v>
      </c>
      <c r="C839" s="301" t="s">
        <v>23</v>
      </c>
      <c r="D839" s="303">
        <v>6699.05</v>
      </c>
    </row>
    <row r="840" spans="1:4" ht="9" customHeight="1">
      <c r="A840" s="301" t="s">
        <v>9821</v>
      </c>
      <c r="B840" s="302" t="s">
        <v>1971</v>
      </c>
      <c r="C840" s="301" t="s">
        <v>23</v>
      </c>
      <c r="D840" s="303">
        <v>6143.79</v>
      </c>
    </row>
    <row r="841" spans="1:4" ht="9" customHeight="1">
      <c r="A841" s="301" t="s">
        <v>9822</v>
      </c>
      <c r="B841" s="302" t="s">
        <v>1972</v>
      </c>
      <c r="C841" s="301" t="s">
        <v>23</v>
      </c>
      <c r="D841" s="303">
        <v>7624.18</v>
      </c>
    </row>
    <row r="842" spans="1:4" ht="9" customHeight="1">
      <c r="A842" s="301" t="s">
        <v>9823</v>
      </c>
      <c r="B842" s="302" t="s">
        <v>1973</v>
      </c>
      <c r="C842" s="301" t="s">
        <v>23</v>
      </c>
      <c r="D842" s="303">
        <v>6977.72</v>
      </c>
    </row>
    <row r="843" spans="1:4" ht="9" customHeight="1">
      <c r="A843" s="301" t="s">
        <v>9824</v>
      </c>
      <c r="B843" s="302" t="s">
        <v>1974</v>
      </c>
      <c r="C843" s="301" t="s">
        <v>23</v>
      </c>
      <c r="D843" s="303">
        <v>5082.8900000000003</v>
      </c>
    </row>
    <row r="844" spans="1:4" ht="9" customHeight="1">
      <c r="A844" s="301" t="s">
        <v>9825</v>
      </c>
      <c r="B844" s="302" t="s">
        <v>1975</v>
      </c>
      <c r="C844" s="301" t="s">
        <v>23</v>
      </c>
      <c r="D844" s="303">
        <v>4708.6099999999997</v>
      </c>
    </row>
    <row r="845" spans="1:4" ht="9" customHeight="1">
      <c r="A845" s="301" t="s">
        <v>9826</v>
      </c>
      <c r="B845" s="302" t="s">
        <v>1976</v>
      </c>
      <c r="C845" s="301" t="s">
        <v>23</v>
      </c>
      <c r="D845" s="303">
        <v>5576.52</v>
      </c>
    </row>
    <row r="846" spans="1:4" ht="9" customHeight="1">
      <c r="A846" s="301" t="s">
        <v>9827</v>
      </c>
      <c r="B846" s="302" t="s">
        <v>1977</v>
      </c>
      <c r="C846" s="301" t="s">
        <v>23</v>
      </c>
      <c r="D846" s="303">
        <v>5118.07</v>
      </c>
    </row>
    <row r="847" spans="1:4" ht="9" customHeight="1">
      <c r="A847" s="301" t="s">
        <v>9828</v>
      </c>
      <c r="B847" s="302" t="s">
        <v>1978</v>
      </c>
      <c r="C847" s="301" t="s">
        <v>23</v>
      </c>
      <c r="D847" s="303">
        <v>6157.07</v>
      </c>
    </row>
    <row r="848" spans="1:4" ht="9" customHeight="1">
      <c r="A848" s="301" t="s">
        <v>9829</v>
      </c>
      <c r="B848" s="302" t="s">
        <v>1979</v>
      </c>
      <c r="C848" s="301" t="s">
        <v>23</v>
      </c>
      <c r="D848" s="303">
        <v>5698.62</v>
      </c>
    </row>
    <row r="849" spans="1:4" ht="9" customHeight="1">
      <c r="A849" s="301" t="s">
        <v>9830</v>
      </c>
      <c r="B849" s="302" t="s">
        <v>1980</v>
      </c>
      <c r="C849" s="301" t="s">
        <v>23</v>
      </c>
      <c r="D849" s="303">
        <v>5878.47</v>
      </c>
    </row>
    <row r="850" spans="1:4" ht="9" customHeight="1">
      <c r="A850" s="301" t="s">
        <v>9831</v>
      </c>
      <c r="B850" s="302" t="s">
        <v>1981</v>
      </c>
      <c r="C850" s="301" t="s">
        <v>23</v>
      </c>
      <c r="D850" s="303">
        <v>5339.88</v>
      </c>
    </row>
    <row r="851" spans="1:4" ht="9" customHeight="1">
      <c r="A851" s="301" t="s">
        <v>9832</v>
      </c>
      <c r="B851" s="302" t="s">
        <v>1982</v>
      </c>
      <c r="C851" s="301" t="s">
        <v>23</v>
      </c>
      <c r="D851" s="303">
        <v>5795.56</v>
      </c>
    </row>
    <row r="852" spans="1:4" ht="9" customHeight="1">
      <c r="A852" s="301" t="s">
        <v>9833</v>
      </c>
      <c r="B852" s="302" t="s">
        <v>1983</v>
      </c>
      <c r="C852" s="301" t="s">
        <v>23</v>
      </c>
      <c r="D852" s="303">
        <v>5256.96</v>
      </c>
    </row>
    <row r="853" spans="1:4" ht="9" customHeight="1">
      <c r="A853" s="301" t="s">
        <v>9834</v>
      </c>
      <c r="B853" s="302" t="s">
        <v>1984</v>
      </c>
      <c r="C853" s="301" t="s">
        <v>23</v>
      </c>
      <c r="D853" s="303">
        <v>9266.36</v>
      </c>
    </row>
    <row r="854" spans="1:4" ht="9" customHeight="1">
      <c r="A854" s="301" t="s">
        <v>9835</v>
      </c>
      <c r="B854" s="302" t="s">
        <v>1985</v>
      </c>
      <c r="C854" s="301" t="s">
        <v>23</v>
      </c>
      <c r="D854" s="303">
        <v>8511.68</v>
      </c>
    </row>
    <row r="855" spans="1:4" ht="9" customHeight="1">
      <c r="A855" s="301" t="s">
        <v>9836</v>
      </c>
      <c r="B855" s="302" t="s">
        <v>1986</v>
      </c>
      <c r="C855" s="301" t="s">
        <v>23</v>
      </c>
      <c r="D855" s="303">
        <v>9985.89</v>
      </c>
    </row>
    <row r="856" spans="1:4" ht="9" customHeight="1">
      <c r="A856" s="301" t="s">
        <v>9837</v>
      </c>
      <c r="B856" s="302" t="s">
        <v>1987</v>
      </c>
      <c r="C856" s="301" t="s">
        <v>23</v>
      </c>
      <c r="D856" s="303">
        <v>9117.5499999999993</v>
      </c>
    </row>
    <row r="857" spans="1:4" ht="9" customHeight="1">
      <c r="A857" s="301" t="s">
        <v>9838</v>
      </c>
      <c r="B857" s="302" t="s">
        <v>1988</v>
      </c>
      <c r="C857" s="301" t="s">
        <v>23</v>
      </c>
      <c r="D857" s="303">
        <v>6916.82</v>
      </c>
    </row>
    <row r="858" spans="1:4" ht="9" customHeight="1">
      <c r="A858" s="301" t="s">
        <v>9839</v>
      </c>
      <c r="B858" s="302" t="s">
        <v>1989</v>
      </c>
      <c r="C858" s="301" t="s">
        <v>23</v>
      </c>
      <c r="D858" s="303">
        <v>6265.97</v>
      </c>
    </row>
    <row r="859" spans="1:4" ht="9" customHeight="1">
      <c r="A859" s="301" t="s">
        <v>9840</v>
      </c>
      <c r="B859" s="302" t="s">
        <v>1990</v>
      </c>
      <c r="C859" s="301" t="s">
        <v>23</v>
      </c>
      <c r="D859" s="303">
        <v>7773.91</v>
      </c>
    </row>
    <row r="860" spans="1:4" ht="9" customHeight="1">
      <c r="A860" s="301" t="s">
        <v>9841</v>
      </c>
      <c r="B860" s="302" t="s">
        <v>1991</v>
      </c>
      <c r="C860" s="301" t="s">
        <v>23</v>
      </c>
      <c r="D860" s="303">
        <v>7123.06</v>
      </c>
    </row>
    <row r="861" spans="1:4" ht="9" customHeight="1">
      <c r="A861" s="301" t="s">
        <v>9842</v>
      </c>
      <c r="B861" s="302" t="s">
        <v>1992</v>
      </c>
      <c r="C861" s="301" t="s">
        <v>23</v>
      </c>
      <c r="D861" s="303">
        <v>8460.11</v>
      </c>
    </row>
    <row r="862" spans="1:4" ht="9" customHeight="1">
      <c r="A862" s="301" t="s">
        <v>9843</v>
      </c>
      <c r="B862" s="302" t="s">
        <v>1993</v>
      </c>
      <c r="C862" s="301" t="s">
        <v>23</v>
      </c>
      <c r="D862" s="303">
        <v>7705.43</v>
      </c>
    </row>
    <row r="863" spans="1:4" ht="9" customHeight="1">
      <c r="A863" s="301" t="s">
        <v>9844</v>
      </c>
      <c r="B863" s="302" t="s">
        <v>1994</v>
      </c>
      <c r="C863" s="301" t="s">
        <v>23</v>
      </c>
      <c r="D863" s="303">
        <v>5565.84</v>
      </c>
    </row>
    <row r="864" spans="1:4" ht="9" customHeight="1">
      <c r="A864" s="301" t="s">
        <v>9845</v>
      </c>
      <c r="B864" s="302" t="s">
        <v>1995</v>
      </c>
      <c r="C864" s="301" t="s">
        <v>23</v>
      </c>
      <c r="D864" s="303">
        <v>5095.29</v>
      </c>
    </row>
    <row r="865" spans="1:4" ht="9" customHeight="1">
      <c r="A865" s="301" t="s">
        <v>9846</v>
      </c>
      <c r="B865" s="302" t="s">
        <v>1996</v>
      </c>
      <c r="C865" s="301" t="s">
        <v>23</v>
      </c>
      <c r="D865" s="303">
        <v>4928.7</v>
      </c>
    </row>
    <row r="866" spans="1:4" ht="9" customHeight="1">
      <c r="A866" s="301" t="s">
        <v>9847</v>
      </c>
      <c r="B866" s="302" t="s">
        <v>1997</v>
      </c>
      <c r="C866" s="301" t="s">
        <v>23</v>
      </c>
      <c r="D866" s="303">
        <v>4458.1499999999996</v>
      </c>
    </row>
    <row r="867" spans="1:4" ht="9" customHeight="1">
      <c r="A867" s="301" t="s">
        <v>9848</v>
      </c>
      <c r="B867" s="302" t="s">
        <v>1998</v>
      </c>
      <c r="C867" s="301" t="s">
        <v>23</v>
      </c>
      <c r="D867" s="303">
        <v>7535.47</v>
      </c>
    </row>
    <row r="868" spans="1:4" ht="9" customHeight="1">
      <c r="A868" s="301" t="s">
        <v>9849</v>
      </c>
      <c r="B868" s="302" t="s">
        <v>1999</v>
      </c>
      <c r="C868" s="301" t="s">
        <v>23</v>
      </c>
      <c r="D868" s="303">
        <v>6912.01</v>
      </c>
    </row>
    <row r="869" spans="1:4" ht="9" customHeight="1">
      <c r="A869" s="301" t="s">
        <v>9850</v>
      </c>
      <c r="B869" s="302" t="s">
        <v>2000</v>
      </c>
      <c r="C869" s="301" t="s">
        <v>23</v>
      </c>
      <c r="D869" s="303">
        <v>7664.63</v>
      </c>
    </row>
    <row r="870" spans="1:4" ht="9" customHeight="1">
      <c r="A870" s="301" t="s">
        <v>9851</v>
      </c>
      <c r="B870" s="302" t="s">
        <v>2001</v>
      </c>
      <c r="C870" s="301" t="s">
        <v>23</v>
      </c>
      <c r="D870" s="303">
        <v>7041.18</v>
      </c>
    </row>
    <row r="871" spans="1:4" ht="9" customHeight="1">
      <c r="A871" s="301" t="s">
        <v>9852</v>
      </c>
      <c r="B871" s="302" t="s">
        <v>2002</v>
      </c>
      <c r="C871" s="301" t="s">
        <v>23</v>
      </c>
      <c r="D871" s="303">
        <v>5449.45</v>
      </c>
    </row>
    <row r="872" spans="1:4" ht="9" customHeight="1">
      <c r="A872" s="301" t="s">
        <v>9853</v>
      </c>
      <c r="B872" s="302" t="s">
        <v>2003</v>
      </c>
      <c r="C872" s="301" t="s">
        <v>23</v>
      </c>
      <c r="D872" s="303">
        <v>4978.8999999999996</v>
      </c>
    </row>
    <row r="873" spans="1:4" ht="9" customHeight="1">
      <c r="A873" s="301" t="s">
        <v>9854</v>
      </c>
      <c r="B873" s="302" t="s">
        <v>2004</v>
      </c>
      <c r="C873" s="301" t="s">
        <v>23</v>
      </c>
      <c r="D873" s="303">
        <v>5894.23</v>
      </c>
    </row>
    <row r="874" spans="1:4" ht="9" customHeight="1">
      <c r="A874" s="301" t="s">
        <v>9855</v>
      </c>
      <c r="B874" s="302" t="s">
        <v>2005</v>
      </c>
      <c r="C874" s="301" t="s">
        <v>23</v>
      </c>
      <c r="D874" s="303">
        <v>5423.67</v>
      </c>
    </row>
    <row r="875" spans="1:4" ht="9" customHeight="1">
      <c r="A875" s="301" t="s">
        <v>9856</v>
      </c>
      <c r="B875" s="302" t="s">
        <v>2006</v>
      </c>
      <c r="C875" s="301" t="s">
        <v>23</v>
      </c>
      <c r="D875" s="303">
        <v>6566.56</v>
      </c>
    </row>
    <row r="876" spans="1:4" ht="9" customHeight="1">
      <c r="A876" s="301" t="s">
        <v>9857</v>
      </c>
      <c r="B876" s="302" t="s">
        <v>2007</v>
      </c>
      <c r="C876" s="301" t="s">
        <v>23</v>
      </c>
      <c r="D876" s="303">
        <v>6096.01</v>
      </c>
    </row>
    <row r="877" spans="1:4" ht="9" customHeight="1">
      <c r="A877" s="301" t="s">
        <v>9858</v>
      </c>
      <c r="B877" s="302" t="s">
        <v>2008</v>
      </c>
      <c r="C877" s="301" t="s">
        <v>23</v>
      </c>
      <c r="D877" s="303">
        <v>8054.53</v>
      </c>
    </row>
    <row r="878" spans="1:4" ht="9" customHeight="1">
      <c r="A878" s="301" t="s">
        <v>9859</v>
      </c>
      <c r="B878" s="302" t="s">
        <v>2009</v>
      </c>
      <c r="C878" s="301" t="s">
        <v>23</v>
      </c>
      <c r="D878" s="303">
        <v>7447.2</v>
      </c>
    </row>
    <row r="879" spans="1:4" ht="9" customHeight="1">
      <c r="A879" s="301" t="s">
        <v>9860</v>
      </c>
      <c r="B879" s="302" t="s">
        <v>2010</v>
      </c>
      <c r="C879" s="301" t="s">
        <v>23</v>
      </c>
      <c r="D879" s="303">
        <v>7232.36</v>
      </c>
    </row>
    <row r="880" spans="1:4" ht="9" customHeight="1">
      <c r="A880" s="301" t="s">
        <v>9861</v>
      </c>
      <c r="B880" s="302" t="s">
        <v>2011</v>
      </c>
      <c r="C880" s="301" t="s">
        <v>23</v>
      </c>
      <c r="D880" s="303">
        <v>6625.03</v>
      </c>
    </row>
    <row r="881" spans="1:4" ht="9" customHeight="1">
      <c r="A881" s="301" t="s">
        <v>9862</v>
      </c>
      <c r="B881" s="302" t="s">
        <v>2012</v>
      </c>
      <c r="C881" s="301" t="s">
        <v>23</v>
      </c>
      <c r="D881" s="303">
        <v>11031.14</v>
      </c>
    </row>
    <row r="882" spans="1:4" ht="9" customHeight="1">
      <c r="A882" s="301" t="s">
        <v>9863</v>
      </c>
      <c r="B882" s="302" t="s">
        <v>2013</v>
      </c>
      <c r="C882" s="301" t="s">
        <v>23</v>
      </c>
      <c r="D882" s="303">
        <v>10067.459999999999</v>
      </c>
    </row>
    <row r="883" spans="1:4" ht="9" customHeight="1">
      <c r="A883" s="301" t="s">
        <v>9864</v>
      </c>
      <c r="B883" s="302" t="s">
        <v>2014</v>
      </c>
      <c r="C883" s="301" t="s">
        <v>23</v>
      </c>
      <c r="D883" s="303">
        <v>11836.26</v>
      </c>
    </row>
    <row r="884" spans="1:4" ht="9" customHeight="1">
      <c r="A884" s="301" t="s">
        <v>9865</v>
      </c>
      <c r="B884" s="302" t="s">
        <v>2015</v>
      </c>
      <c r="C884" s="301" t="s">
        <v>23</v>
      </c>
      <c r="D884" s="303">
        <v>10872.58</v>
      </c>
    </row>
    <row r="885" spans="1:4" ht="9" customHeight="1">
      <c r="A885" s="301" t="s">
        <v>9866</v>
      </c>
      <c r="B885" s="302" t="s">
        <v>2016</v>
      </c>
      <c r="C885" s="301" t="s">
        <v>23</v>
      </c>
      <c r="D885" s="303">
        <v>8332.0499999999993</v>
      </c>
    </row>
    <row r="886" spans="1:4" ht="9" customHeight="1">
      <c r="A886" s="301" t="s">
        <v>9867</v>
      </c>
      <c r="B886" s="302" t="s">
        <v>2017</v>
      </c>
      <c r="C886" s="301" t="s">
        <v>23</v>
      </c>
      <c r="D886" s="303">
        <v>7724.72</v>
      </c>
    </row>
    <row r="887" spans="1:4" ht="9" customHeight="1">
      <c r="A887" s="301" t="s">
        <v>9868</v>
      </c>
      <c r="B887" s="302" t="s">
        <v>2018</v>
      </c>
      <c r="C887" s="301" t="s">
        <v>23</v>
      </c>
      <c r="D887" s="303">
        <v>9053.5499999999993</v>
      </c>
    </row>
    <row r="888" spans="1:4" ht="9" customHeight="1">
      <c r="A888" s="301" t="s">
        <v>9869</v>
      </c>
      <c r="B888" s="302" t="s">
        <v>2019</v>
      </c>
      <c r="C888" s="301" t="s">
        <v>23</v>
      </c>
      <c r="D888" s="303">
        <v>8258.2199999999993</v>
      </c>
    </row>
    <row r="889" spans="1:4" ht="9" customHeight="1">
      <c r="A889" s="301" t="s">
        <v>9870</v>
      </c>
      <c r="B889" s="302" t="s">
        <v>2020</v>
      </c>
      <c r="C889" s="301" t="s">
        <v>23</v>
      </c>
      <c r="D889" s="303">
        <v>10297.32</v>
      </c>
    </row>
    <row r="890" spans="1:4" ht="9" customHeight="1">
      <c r="A890" s="301" t="s">
        <v>9871</v>
      </c>
      <c r="B890" s="302" t="s">
        <v>2021</v>
      </c>
      <c r="C890" s="301" t="s">
        <v>23</v>
      </c>
      <c r="D890" s="303">
        <v>9501.99</v>
      </c>
    </row>
    <row r="891" spans="1:4" ht="9" customHeight="1">
      <c r="A891" s="301" t="s">
        <v>9872</v>
      </c>
      <c r="B891" s="302" t="s">
        <v>2022</v>
      </c>
      <c r="C891" s="301" t="s">
        <v>23</v>
      </c>
      <c r="D891" s="303">
        <v>10664.19</v>
      </c>
    </row>
    <row r="892" spans="1:4" ht="9" customHeight="1">
      <c r="A892" s="301" t="s">
        <v>9873</v>
      </c>
      <c r="B892" s="302" t="s">
        <v>2023</v>
      </c>
      <c r="C892" s="301" t="s">
        <v>23</v>
      </c>
      <c r="D892" s="303">
        <v>9893.18</v>
      </c>
    </row>
    <row r="893" spans="1:4" ht="9" customHeight="1">
      <c r="A893" s="301" t="s">
        <v>9874</v>
      </c>
      <c r="B893" s="302" t="s">
        <v>2024</v>
      </c>
      <c r="C893" s="301" t="s">
        <v>23</v>
      </c>
      <c r="D893" s="303">
        <v>9415.39</v>
      </c>
    </row>
    <row r="894" spans="1:4" ht="9" customHeight="1">
      <c r="A894" s="301" t="s">
        <v>9875</v>
      </c>
      <c r="B894" s="302" t="s">
        <v>2025</v>
      </c>
      <c r="C894" s="301" t="s">
        <v>23</v>
      </c>
      <c r="D894" s="303">
        <v>8644.3799999999992</v>
      </c>
    </row>
    <row r="895" spans="1:4" ht="9" customHeight="1">
      <c r="A895" s="301" t="s">
        <v>9876</v>
      </c>
      <c r="B895" s="302" t="s">
        <v>2026</v>
      </c>
      <c r="C895" s="301" t="s">
        <v>23</v>
      </c>
      <c r="D895" s="303">
        <v>14681.04</v>
      </c>
    </row>
    <row r="896" spans="1:4" ht="9" customHeight="1">
      <c r="A896" s="301" t="s">
        <v>9877</v>
      </c>
      <c r="B896" s="302" t="s">
        <v>2027</v>
      </c>
      <c r="C896" s="301" t="s">
        <v>23</v>
      </c>
      <c r="D896" s="303">
        <v>13508.75</v>
      </c>
    </row>
    <row r="897" spans="1:4" ht="9" customHeight="1">
      <c r="A897" s="301" t="s">
        <v>9878</v>
      </c>
      <c r="B897" s="302" t="s">
        <v>2028</v>
      </c>
      <c r="C897" s="301" t="s">
        <v>23</v>
      </c>
      <c r="D897" s="303">
        <v>15959.36</v>
      </c>
    </row>
    <row r="898" spans="1:4" ht="9" customHeight="1">
      <c r="A898" s="301" t="s">
        <v>9879</v>
      </c>
      <c r="B898" s="302" t="s">
        <v>2029</v>
      </c>
      <c r="C898" s="301" t="s">
        <v>23</v>
      </c>
      <c r="D898" s="303">
        <v>14787.08</v>
      </c>
    </row>
    <row r="899" spans="1:4" ht="9" customHeight="1">
      <c r="A899" s="301" t="s">
        <v>9880</v>
      </c>
      <c r="B899" s="302" t="s">
        <v>2030</v>
      </c>
      <c r="C899" s="301" t="s">
        <v>23</v>
      </c>
      <c r="D899" s="303">
        <v>10723.78</v>
      </c>
    </row>
    <row r="900" spans="1:4" ht="9" customHeight="1">
      <c r="A900" s="301" t="s">
        <v>9881</v>
      </c>
      <c r="B900" s="302" t="s">
        <v>2031</v>
      </c>
      <c r="C900" s="301" t="s">
        <v>23</v>
      </c>
      <c r="D900" s="303">
        <v>9754.94</v>
      </c>
    </row>
    <row r="901" spans="1:4" ht="9" customHeight="1">
      <c r="A901" s="301" t="s">
        <v>9882</v>
      </c>
      <c r="B901" s="302" t="s">
        <v>2032</v>
      </c>
      <c r="C901" s="301" t="s">
        <v>23</v>
      </c>
      <c r="D901" s="303">
        <v>12372.7</v>
      </c>
    </row>
    <row r="902" spans="1:4" ht="9" customHeight="1">
      <c r="A902" s="301" t="s">
        <v>9883</v>
      </c>
      <c r="B902" s="302" t="s">
        <v>2033</v>
      </c>
      <c r="C902" s="301" t="s">
        <v>23</v>
      </c>
      <c r="D902" s="303">
        <v>11403.86</v>
      </c>
    </row>
    <row r="903" spans="1:4" ht="9" customHeight="1">
      <c r="A903" s="301" t="s">
        <v>9884</v>
      </c>
      <c r="B903" s="302" t="s">
        <v>2034</v>
      </c>
      <c r="C903" s="301" t="s">
        <v>23</v>
      </c>
      <c r="D903" s="303">
        <v>13617.92</v>
      </c>
    </row>
    <row r="904" spans="1:4" ht="9" customHeight="1">
      <c r="A904" s="301" t="s">
        <v>9885</v>
      </c>
      <c r="B904" s="302" t="s">
        <v>2035</v>
      </c>
      <c r="C904" s="301" t="s">
        <v>23</v>
      </c>
      <c r="D904" s="303">
        <v>12445.63</v>
      </c>
    </row>
    <row r="905" spans="1:4" ht="9" customHeight="1">
      <c r="A905" s="301" t="s">
        <v>9886</v>
      </c>
      <c r="B905" s="302" t="s">
        <v>2036</v>
      </c>
      <c r="C905" s="301" t="s">
        <v>23</v>
      </c>
      <c r="D905" s="303">
        <v>13247.48</v>
      </c>
    </row>
    <row r="906" spans="1:4" ht="9" customHeight="1">
      <c r="A906" s="301" t="s">
        <v>9887</v>
      </c>
      <c r="B906" s="302" t="s">
        <v>2037</v>
      </c>
      <c r="C906" s="301" t="s">
        <v>23</v>
      </c>
      <c r="D906" s="303">
        <v>12106.76</v>
      </c>
    </row>
    <row r="907" spans="1:4" ht="9" customHeight="1">
      <c r="A907" s="301" t="s">
        <v>9888</v>
      </c>
      <c r="B907" s="302" t="s">
        <v>2038</v>
      </c>
      <c r="C907" s="301" t="s">
        <v>23</v>
      </c>
      <c r="D907" s="303">
        <v>11223.34</v>
      </c>
    </row>
    <row r="908" spans="1:4" ht="9" customHeight="1">
      <c r="A908" s="301" t="s">
        <v>9889</v>
      </c>
      <c r="B908" s="302" t="s">
        <v>2039</v>
      </c>
      <c r="C908" s="301" t="s">
        <v>23</v>
      </c>
      <c r="D908" s="303">
        <v>12364.06</v>
      </c>
    </row>
    <row r="909" spans="1:4" ht="9" customHeight="1">
      <c r="A909" s="301" t="s">
        <v>9890</v>
      </c>
      <c r="B909" s="302" t="s">
        <v>2040</v>
      </c>
      <c r="C909" s="301" t="s">
        <v>23</v>
      </c>
      <c r="D909" s="303">
        <v>19640.47</v>
      </c>
    </row>
    <row r="910" spans="1:4" ht="9" customHeight="1">
      <c r="A910" s="301" t="s">
        <v>9891</v>
      </c>
      <c r="B910" s="302" t="s">
        <v>2041</v>
      </c>
      <c r="C910" s="301" t="s">
        <v>23</v>
      </c>
      <c r="D910" s="303">
        <v>17938.43</v>
      </c>
    </row>
    <row r="911" spans="1:4" ht="9" customHeight="1">
      <c r="A911" s="301" t="s">
        <v>9892</v>
      </c>
      <c r="B911" s="302" t="s">
        <v>2042</v>
      </c>
      <c r="C911" s="301" t="s">
        <v>23</v>
      </c>
      <c r="D911" s="303">
        <v>21371.69</v>
      </c>
    </row>
    <row r="912" spans="1:4" ht="9" customHeight="1">
      <c r="A912" s="301" t="s">
        <v>9893</v>
      </c>
      <c r="B912" s="302" t="s">
        <v>2043</v>
      </c>
      <c r="C912" s="301" t="s">
        <v>23</v>
      </c>
      <c r="D912" s="303">
        <v>19669.64</v>
      </c>
    </row>
    <row r="913" spans="1:4" ht="9" customHeight="1">
      <c r="A913" s="301" t="s">
        <v>9894</v>
      </c>
      <c r="B913" s="302" t="s">
        <v>2044</v>
      </c>
      <c r="C913" s="301" t="s">
        <v>23</v>
      </c>
      <c r="D913" s="303">
        <v>14169.83</v>
      </c>
    </row>
    <row r="914" spans="1:4" ht="9" customHeight="1">
      <c r="A914" s="301" t="s">
        <v>9895</v>
      </c>
      <c r="B914" s="302" t="s">
        <v>2045</v>
      </c>
      <c r="C914" s="301" t="s">
        <v>23</v>
      </c>
      <c r="D914" s="303">
        <v>12790.57</v>
      </c>
    </row>
    <row r="915" spans="1:4" ht="9" customHeight="1">
      <c r="A915" s="301" t="s">
        <v>9896</v>
      </c>
      <c r="B915" s="302" t="s">
        <v>2046</v>
      </c>
      <c r="C915" s="301" t="s">
        <v>23</v>
      </c>
      <c r="D915" s="303">
        <v>16466.46</v>
      </c>
    </row>
    <row r="916" spans="1:4" ht="9" customHeight="1">
      <c r="A916" s="301" t="s">
        <v>9897</v>
      </c>
      <c r="B916" s="302" t="s">
        <v>2047</v>
      </c>
      <c r="C916" s="301" t="s">
        <v>23</v>
      </c>
      <c r="D916" s="303">
        <v>15087.19</v>
      </c>
    </row>
    <row r="917" spans="1:4" ht="9" customHeight="1">
      <c r="A917" s="301" t="s">
        <v>9898</v>
      </c>
      <c r="B917" s="302" t="s">
        <v>2048</v>
      </c>
      <c r="C917" s="301" t="s">
        <v>23</v>
      </c>
      <c r="D917" s="303">
        <v>17987.72</v>
      </c>
    </row>
    <row r="918" spans="1:4" ht="9" customHeight="1">
      <c r="A918" s="301" t="s">
        <v>9899</v>
      </c>
      <c r="B918" s="302" t="s">
        <v>2049</v>
      </c>
      <c r="C918" s="301" t="s">
        <v>23</v>
      </c>
      <c r="D918" s="303">
        <v>16285.68</v>
      </c>
    </row>
    <row r="919" spans="1:4" ht="9" customHeight="1">
      <c r="A919" s="301" t="s">
        <v>9900</v>
      </c>
      <c r="B919" s="302" t="s">
        <v>2050</v>
      </c>
      <c r="C919" s="301" t="s">
        <v>756</v>
      </c>
      <c r="D919" s="303">
        <v>1381.66</v>
      </c>
    </row>
    <row r="920" spans="1:4" ht="9" customHeight="1">
      <c r="A920" s="301" t="s">
        <v>9901</v>
      </c>
      <c r="B920" s="302" t="s">
        <v>2051</v>
      </c>
      <c r="C920" s="301" t="s">
        <v>756</v>
      </c>
      <c r="D920" s="303">
        <v>1106.9000000000001</v>
      </c>
    </row>
    <row r="921" spans="1:4" ht="9" customHeight="1">
      <c r="A921" s="301" t="s">
        <v>9902</v>
      </c>
      <c r="B921" s="302" t="s">
        <v>2052</v>
      </c>
      <c r="C921" s="301" t="s">
        <v>756</v>
      </c>
      <c r="D921" s="303">
        <v>1389.47</v>
      </c>
    </row>
    <row r="922" spans="1:4" ht="9" customHeight="1">
      <c r="A922" s="301" t="s">
        <v>9903</v>
      </c>
      <c r="B922" s="302" t="s">
        <v>2053</v>
      </c>
      <c r="C922" s="301" t="s">
        <v>756</v>
      </c>
      <c r="D922" s="303">
        <v>1114.1500000000001</v>
      </c>
    </row>
    <row r="923" spans="1:4" ht="9" customHeight="1">
      <c r="A923" s="301" t="s">
        <v>9904</v>
      </c>
      <c r="B923" s="302" t="s">
        <v>2054</v>
      </c>
      <c r="C923" s="301" t="s">
        <v>756</v>
      </c>
      <c r="D923" s="303">
        <v>1399.32</v>
      </c>
    </row>
    <row r="924" spans="1:4" ht="9" customHeight="1">
      <c r="A924" s="301" t="s">
        <v>9905</v>
      </c>
      <c r="B924" s="302" t="s">
        <v>2055</v>
      </c>
      <c r="C924" s="301" t="s">
        <v>756</v>
      </c>
      <c r="D924" s="303">
        <v>1123.44</v>
      </c>
    </row>
    <row r="925" spans="1:4" ht="9" customHeight="1">
      <c r="A925" s="301" t="s">
        <v>9906</v>
      </c>
      <c r="B925" s="302" t="s">
        <v>2056</v>
      </c>
      <c r="C925" s="301" t="s">
        <v>756</v>
      </c>
      <c r="D925" s="303">
        <v>1415.2</v>
      </c>
    </row>
    <row r="926" spans="1:4" ht="9" customHeight="1">
      <c r="A926" s="301" t="s">
        <v>9907</v>
      </c>
      <c r="B926" s="302" t="s">
        <v>2057</v>
      </c>
      <c r="C926" s="301" t="s">
        <v>756</v>
      </c>
      <c r="D926" s="303">
        <v>1138.33</v>
      </c>
    </row>
    <row r="927" spans="1:4" ht="9" customHeight="1">
      <c r="A927" s="301" t="s">
        <v>9908</v>
      </c>
      <c r="B927" s="302" t="s">
        <v>2058</v>
      </c>
      <c r="C927" s="301" t="s">
        <v>756</v>
      </c>
      <c r="D927" s="303">
        <v>1436</v>
      </c>
    </row>
    <row r="928" spans="1:4" ht="9" customHeight="1">
      <c r="A928" s="301" t="s">
        <v>9909</v>
      </c>
      <c r="B928" s="302" t="s">
        <v>2059</v>
      </c>
      <c r="C928" s="301" t="s">
        <v>756</v>
      </c>
      <c r="D928" s="303">
        <v>1157.8699999999999</v>
      </c>
    </row>
    <row r="929" spans="1:4" ht="9" customHeight="1">
      <c r="A929" s="301" t="s">
        <v>9910</v>
      </c>
      <c r="B929" s="302" t="s">
        <v>2060</v>
      </c>
      <c r="C929" s="301" t="s">
        <v>756</v>
      </c>
      <c r="D929" s="303">
        <v>1463.35</v>
      </c>
    </row>
    <row r="930" spans="1:4" ht="9" customHeight="1">
      <c r="A930" s="301" t="s">
        <v>9911</v>
      </c>
      <c r="B930" s="302" t="s">
        <v>2061</v>
      </c>
      <c r="C930" s="301" t="s">
        <v>756</v>
      </c>
      <c r="D930" s="303">
        <v>1183.82</v>
      </c>
    </row>
    <row r="931" spans="1:4" ht="9" customHeight="1">
      <c r="A931" s="301" t="s">
        <v>9912</v>
      </c>
      <c r="B931" s="302" t="s">
        <v>2062</v>
      </c>
      <c r="C931" s="301" t="s">
        <v>756</v>
      </c>
      <c r="D931" s="303">
        <v>1500.4</v>
      </c>
    </row>
    <row r="932" spans="1:4" ht="9" customHeight="1">
      <c r="A932" s="301" t="s">
        <v>9913</v>
      </c>
      <c r="B932" s="302" t="s">
        <v>2063</v>
      </c>
      <c r="C932" s="301" t="s">
        <v>756</v>
      </c>
      <c r="D932" s="303">
        <v>1219.18</v>
      </c>
    </row>
    <row r="933" spans="1:4" ht="9" customHeight="1">
      <c r="A933" s="301" t="s">
        <v>9914</v>
      </c>
      <c r="B933" s="302" t="s">
        <v>2064</v>
      </c>
      <c r="C933" s="301" t="s">
        <v>756</v>
      </c>
      <c r="D933" s="303">
        <v>1548.77</v>
      </c>
    </row>
    <row r="934" spans="1:4" ht="9" customHeight="1">
      <c r="A934" s="301" t="s">
        <v>9915</v>
      </c>
      <c r="B934" s="302" t="s">
        <v>2065</v>
      </c>
      <c r="C934" s="301" t="s">
        <v>756</v>
      </c>
      <c r="D934" s="303">
        <v>1265.72</v>
      </c>
    </row>
    <row r="935" spans="1:4" ht="9" customHeight="1">
      <c r="A935" s="301" t="s">
        <v>9916</v>
      </c>
      <c r="B935" s="302" t="s">
        <v>2066</v>
      </c>
      <c r="C935" s="301" t="s">
        <v>756</v>
      </c>
      <c r="D935" s="303">
        <v>1615</v>
      </c>
    </row>
    <row r="936" spans="1:4" ht="9" customHeight="1">
      <c r="A936" s="301" t="s">
        <v>9917</v>
      </c>
      <c r="B936" s="302" t="s">
        <v>2067</v>
      </c>
      <c r="C936" s="301" t="s">
        <v>756</v>
      </c>
      <c r="D936" s="303">
        <v>1329.85</v>
      </c>
    </row>
    <row r="937" spans="1:4" ht="9" customHeight="1">
      <c r="A937" s="301" t="s">
        <v>9918</v>
      </c>
      <c r="B937" s="302" t="s">
        <v>2068</v>
      </c>
      <c r="C937" s="301" t="s">
        <v>756</v>
      </c>
      <c r="D937" s="303">
        <v>1383.45</v>
      </c>
    </row>
    <row r="938" spans="1:4" ht="9" customHeight="1">
      <c r="A938" s="301" t="s">
        <v>9919</v>
      </c>
      <c r="B938" s="302" t="s">
        <v>2069</v>
      </c>
      <c r="C938" s="301" t="s">
        <v>756</v>
      </c>
      <c r="D938" s="303">
        <v>1108.54</v>
      </c>
    </row>
    <row r="939" spans="1:4" ht="9" customHeight="1">
      <c r="A939" s="301" t="s">
        <v>9920</v>
      </c>
      <c r="B939" s="302" t="s">
        <v>2070</v>
      </c>
      <c r="C939" s="301" t="s">
        <v>756</v>
      </c>
      <c r="D939" s="303">
        <v>3574.57</v>
      </c>
    </row>
    <row r="940" spans="1:4" ht="9" customHeight="1">
      <c r="A940" s="301" t="s">
        <v>9921</v>
      </c>
      <c r="B940" s="302" t="s">
        <v>2071</v>
      </c>
      <c r="C940" s="301" t="s">
        <v>756</v>
      </c>
      <c r="D940" s="303">
        <v>2056.0700000000002</v>
      </c>
    </row>
    <row r="941" spans="1:4" ht="9" customHeight="1">
      <c r="A941" s="301" t="s">
        <v>9922</v>
      </c>
      <c r="B941" s="302" t="s">
        <v>2072</v>
      </c>
      <c r="C941" s="301" t="s">
        <v>756</v>
      </c>
      <c r="D941" s="303">
        <v>2857.69</v>
      </c>
    </row>
    <row r="942" spans="1:4" ht="9" customHeight="1">
      <c r="A942" s="301" t="s">
        <v>9923</v>
      </c>
      <c r="B942" s="302" t="s">
        <v>2073</v>
      </c>
      <c r="C942" s="301" t="s">
        <v>756</v>
      </c>
      <c r="D942" s="303">
        <v>1629.68</v>
      </c>
    </row>
    <row r="943" spans="1:4" ht="9" customHeight="1">
      <c r="A943" s="301" t="s">
        <v>9924</v>
      </c>
      <c r="B943" s="302" t="s">
        <v>2074</v>
      </c>
      <c r="C943" s="301" t="s">
        <v>756</v>
      </c>
      <c r="D943" s="303">
        <v>2067.86</v>
      </c>
    </row>
    <row r="944" spans="1:4" ht="9" customHeight="1">
      <c r="A944" s="301" t="s">
        <v>9925</v>
      </c>
      <c r="B944" s="302" t="s">
        <v>2075</v>
      </c>
      <c r="C944" s="301" t="s">
        <v>756</v>
      </c>
      <c r="D944" s="303">
        <v>1640.48</v>
      </c>
    </row>
    <row r="945" spans="1:4" ht="9" customHeight="1">
      <c r="A945" s="301" t="s">
        <v>9926</v>
      </c>
      <c r="B945" s="302" t="s">
        <v>2076</v>
      </c>
      <c r="C945" s="301" t="s">
        <v>756</v>
      </c>
      <c r="D945" s="303">
        <v>3739.44</v>
      </c>
    </row>
    <row r="946" spans="1:4" ht="9" customHeight="1">
      <c r="A946" s="301" t="s">
        <v>9927</v>
      </c>
      <c r="B946" s="302" t="s">
        <v>2077</v>
      </c>
      <c r="C946" s="301" t="s">
        <v>756</v>
      </c>
      <c r="D946" s="303">
        <v>2083.21</v>
      </c>
    </row>
    <row r="947" spans="1:4" ht="9" customHeight="1">
      <c r="A947" s="301" t="s">
        <v>9928</v>
      </c>
      <c r="B947" s="302" t="s">
        <v>2078</v>
      </c>
      <c r="C947" s="301" t="s">
        <v>756</v>
      </c>
      <c r="D947" s="303">
        <v>2988.3</v>
      </c>
    </row>
    <row r="948" spans="1:4" ht="9" customHeight="1">
      <c r="A948" s="301" t="s">
        <v>9929</v>
      </c>
      <c r="B948" s="302" t="s">
        <v>2079</v>
      </c>
      <c r="C948" s="301" t="s">
        <v>756</v>
      </c>
      <c r="D948" s="303">
        <v>1654.57</v>
      </c>
    </row>
    <row r="949" spans="1:4" ht="9" customHeight="1">
      <c r="A949" s="301" t="s">
        <v>9930</v>
      </c>
      <c r="B949" s="302" t="s">
        <v>2080</v>
      </c>
      <c r="C949" s="301" t="s">
        <v>756</v>
      </c>
      <c r="D949" s="303">
        <v>2105.27</v>
      </c>
    </row>
    <row r="950" spans="1:4" ht="9" customHeight="1">
      <c r="A950" s="301" t="s">
        <v>9931</v>
      </c>
      <c r="B950" s="302" t="s">
        <v>2081</v>
      </c>
      <c r="C950" s="301" t="s">
        <v>756</v>
      </c>
      <c r="D950" s="303">
        <v>1674.94</v>
      </c>
    </row>
    <row r="951" spans="1:4" ht="9" customHeight="1">
      <c r="A951" s="301" t="s">
        <v>9932</v>
      </c>
      <c r="B951" s="302" t="s">
        <v>2082</v>
      </c>
      <c r="C951" s="301" t="s">
        <v>756</v>
      </c>
      <c r="D951" s="303">
        <v>2135.4</v>
      </c>
    </row>
    <row r="952" spans="1:4" ht="9" customHeight="1">
      <c r="A952" s="301" t="s">
        <v>9933</v>
      </c>
      <c r="B952" s="302" t="s">
        <v>2083</v>
      </c>
      <c r="C952" s="301" t="s">
        <v>756</v>
      </c>
      <c r="D952" s="303">
        <v>1702.97</v>
      </c>
    </row>
    <row r="953" spans="1:4" ht="9" customHeight="1">
      <c r="A953" s="301" t="s">
        <v>9934</v>
      </c>
      <c r="B953" s="302" t="s">
        <v>2084</v>
      </c>
      <c r="C953" s="301" t="s">
        <v>756</v>
      </c>
      <c r="D953" s="303">
        <v>4173.13</v>
      </c>
    </row>
    <row r="954" spans="1:4" ht="9" customHeight="1">
      <c r="A954" s="301" t="s">
        <v>9935</v>
      </c>
      <c r="B954" s="302" t="s">
        <v>2085</v>
      </c>
      <c r="C954" s="301" t="s">
        <v>756</v>
      </c>
      <c r="D954" s="303">
        <v>2176.06</v>
      </c>
    </row>
    <row r="955" spans="1:4" ht="9" customHeight="1">
      <c r="A955" s="301" t="s">
        <v>9936</v>
      </c>
      <c r="B955" s="302" t="s">
        <v>2086</v>
      </c>
      <c r="C955" s="301" t="s">
        <v>756</v>
      </c>
      <c r="D955" s="303">
        <v>3332.56</v>
      </c>
    </row>
    <row r="956" spans="1:4" ht="9" customHeight="1">
      <c r="A956" s="301" t="s">
        <v>9937</v>
      </c>
      <c r="B956" s="302" t="s">
        <v>2087</v>
      </c>
      <c r="C956" s="301" t="s">
        <v>756</v>
      </c>
      <c r="D956" s="303">
        <v>1740.96</v>
      </c>
    </row>
    <row r="957" spans="1:4" ht="9" customHeight="1">
      <c r="A957" s="301" t="s">
        <v>9938</v>
      </c>
      <c r="B957" s="302" t="s">
        <v>2088</v>
      </c>
      <c r="C957" s="301" t="s">
        <v>756</v>
      </c>
      <c r="D957" s="303">
        <v>2229.14</v>
      </c>
    </row>
    <row r="958" spans="1:4" ht="9" customHeight="1">
      <c r="A958" s="301" t="s">
        <v>9939</v>
      </c>
      <c r="B958" s="302" t="s">
        <v>2089</v>
      </c>
      <c r="C958" s="301" t="s">
        <v>756</v>
      </c>
      <c r="D958" s="303">
        <v>1791.09</v>
      </c>
    </row>
    <row r="959" spans="1:4" ht="9" customHeight="1">
      <c r="A959" s="301" t="s">
        <v>9940</v>
      </c>
      <c r="B959" s="302" t="s">
        <v>2090</v>
      </c>
      <c r="C959" s="301" t="s">
        <v>756</v>
      </c>
      <c r="D959" s="303">
        <v>2300.2399999999998</v>
      </c>
    </row>
    <row r="960" spans="1:4" ht="9" customHeight="1">
      <c r="A960" s="301" t="s">
        <v>9941</v>
      </c>
      <c r="B960" s="302" t="s">
        <v>2091</v>
      </c>
      <c r="C960" s="301" t="s">
        <v>756</v>
      </c>
      <c r="D960" s="303">
        <v>1858.68</v>
      </c>
    </row>
    <row r="961" spans="1:4" ht="9" customHeight="1">
      <c r="A961" s="301" t="s">
        <v>9942</v>
      </c>
      <c r="B961" s="302" t="s">
        <v>2092</v>
      </c>
      <c r="C961" s="301" t="s">
        <v>756</v>
      </c>
      <c r="D961" s="303">
        <v>5168.25</v>
      </c>
    </row>
    <row r="962" spans="1:4" ht="9" customHeight="1">
      <c r="A962" s="301" t="s">
        <v>9943</v>
      </c>
      <c r="B962" s="302" t="s">
        <v>2093</v>
      </c>
      <c r="C962" s="301" t="s">
        <v>756</v>
      </c>
      <c r="D962" s="303">
        <v>2394.9299999999998</v>
      </c>
    </row>
    <row r="963" spans="1:4" ht="9" customHeight="1">
      <c r="A963" s="301" t="s">
        <v>9944</v>
      </c>
      <c r="B963" s="302" t="s">
        <v>2094</v>
      </c>
      <c r="C963" s="301" t="s">
        <v>756</v>
      </c>
      <c r="D963" s="303">
        <v>4119.46</v>
      </c>
    </row>
    <row r="964" spans="1:4" ht="9" customHeight="1">
      <c r="A964" s="301" t="s">
        <v>9945</v>
      </c>
      <c r="B964" s="302" t="s">
        <v>2095</v>
      </c>
      <c r="C964" s="301" t="s">
        <v>756</v>
      </c>
      <c r="D964" s="303">
        <v>1949.72</v>
      </c>
    </row>
    <row r="965" spans="1:4" ht="9" customHeight="1">
      <c r="A965" s="301" t="s">
        <v>9946</v>
      </c>
      <c r="B965" s="302" t="s">
        <v>2096</v>
      </c>
      <c r="C965" s="301" t="s">
        <v>756</v>
      </c>
      <c r="D965" s="303">
        <v>2058.9499999999998</v>
      </c>
    </row>
    <row r="966" spans="1:4" ht="9" customHeight="1">
      <c r="A966" s="301" t="s">
        <v>9947</v>
      </c>
      <c r="B966" s="302" t="s">
        <v>2097</v>
      </c>
      <c r="C966" s="301" t="s">
        <v>756</v>
      </c>
      <c r="D966" s="303">
        <v>1632.28</v>
      </c>
    </row>
    <row r="967" spans="1:4" ht="9" customHeight="1">
      <c r="A967" s="301" t="s">
        <v>9948</v>
      </c>
      <c r="B967" s="302" t="s">
        <v>2098</v>
      </c>
      <c r="C967" s="301" t="s">
        <v>756</v>
      </c>
      <c r="D967" s="303">
        <v>5194.5200000000004</v>
      </c>
    </row>
    <row r="968" spans="1:4" ht="9" customHeight="1">
      <c r="A968" s="301" t="s">
        <v>9949</v>
      </c>
      <c r="B968" s="302" t="s">
        <v>2099</v>
      </c>
      <c r="C968" s="301" t="s">
        <v>756</v>
      </c>
      <c r="D968" s="303">
        <v>2862.57</v>
      </c>
    </row>
    <row r="969" spans="1:4" ht="9" customHeight="1">
      <c r="A969" s="301" t="s">
        <v>9950</v>
      </c>
      <c r="B969" s="302" t="s">
        <v>2100</v>
      </c>
      <c r="C969" s="301" t="s">
        <v>756</v>
      </c>
      <c r="D969" s="303">
        <v>4086.91</v>
      </c>
    </row>
    <row r="970" spans="1:4" ht="9" customHeight="1">
      <c r="A970" s="301" t="s">
        <v>9951</v>
      </c>
      <c r="B970" s="302" t="s">
        <v>2101</v>
      </c>
      <c r="C970" s="301" t="s">
        <v>756</v>
      </c>
      <c r="D970" s="303">
        <v>2243.69</v>
      </c>
    </row>
    <row r="971" spans="1:4" ht="9" customHeight="1">
      <c r="A971" s="301" t="s">
        <v>9952</v>
      </c>
      <c r="B971" s="302" t="s">
        <v>2102</v>
      </c>
      <c r="C971" s="301" t="s">
        <v>756</v>
      </c>
      <c r="D971" s="303">
        <v>2880.02</v>
      </c>
    </row>
    <row r="972" spans="1:4" ht="9" customHeight="1">
      <c r="A972" s="301" t="s">
        <v>9953</v>
      </c>
      <c r="B972" s="302" t="s">
        <v>2103</v>
      </c>
      <c r="C972" s="301" t="s">
        <v>756</v>
      </c>
      <c r="D972" s="303">
        <v>2259.17</v>
      </c>
    </row>
    <row r="973" spans="1:4" ht="9" customHeight="1">
      <c r="A973" s="301" t="s">
        <v>9954</v>
      </c>
      <c r="B973" s="302" t="s">
        <v>2104</v>
      </c>
      <c r="C973" s="301" t="s">
        <v>756</v>
      </c>
      <c r="D973" s="303">
        <v>5446.52</v>
      </c>
    </row>
    <row r="974" spans="1:4" ht="9" customHeight="1">
      <c r="A974" s="301" t="s">
        <v>9955</v>
      </c>
      <c r="B974" s="302" t="s">
        <v>2105</v>
      </c>
      <c r="C974" s="301" t="s">
        <v>756</v>
      </c>
      <c r="D974" s="303">
        <v>2902.12</v>
      </c>
    </row>
    <row r="975" spans="1:4" ht="9" customHeight="1">
      <c r="A975" s="301" t="s">
        <v>9956</v>
      </c>
      <c r="B975" s="302" t="s">
        <v>2106</v>
      </c>
      <c r="C975" s="301" t="s">
        <v>756</v>
      </c>
      <c r="D975" s="303">
        <v>4282.75</v>
      </c>
    </row>
    <row r="976" spans="1:4" ht="9" customHeight="1">
      <c r="A976" s="301" t="s">
        <v>9957</v>
      </c>
      <c r="B976" s="302" t="s">
        <v>2107</v>
      </c>
      <c r="C976" s="301" t="s">
        <v>756</v>
      </c>
      <c r="D976" s="303">
        <v>2278.89</v>
      </c>
    </row>
    <row r="977" spans="1:4" ht="9" customHeight="1">
      <c r="A977" s="301" t="s">
        <v>9958</v>
      </c>
      <c r="B977" s="302" t="s">
        <v>2108</v>
      </c>
      <c r="C977" s="301" t="s">
        <v>756</v>
      </c>
      <c r="D977" s="303">
        <v>2934.66</v>
      </c>
    </row>
    <row r="978" spans="1:4" ht="9" customHeight="1">
      <c r="A978" s="301" t="s">
        <v>9959</v>
      </c>
      <c r="B978" s="302" t="s">
        <v>2109</v>
      </c>
      <c r="C978" s="301" t="s">
        <v>756</v>
      </c>
      <c r="D978" s="303">
        <v>2308.0500000000002</v>
      </c>
    </row>
    <row r="979" spans="1:4" ht="9" customHeight="1">
      <c r="A979" s="301" t="s">
        <v>9960</v>
      </c>
      <c r="B979" s="302" t="s">
        <v>2110</v>
      </c>
      <c r="C979" s="301" t="s">
        <v>756</v>
      </c>
      <c r="D979" s="303">
        <v>2978.98</v>
      </c>
    </row>
    <row r="980" spans="1:4" ht="9" customHeight="1">
      <c r="A980" s="301" t="s">
        <v>9961</v>
      </c>
      <c r="B980" s="302" t="s">
        <v>2111</v>
      </c>
      <c r="C980" s="301" t="s">
        <v>756</v>
      </c>
      <c r="D980" s="303">
        <v>2348.02</v>
      </c>
    </row>
    <row r="981" spans="1:4" ht="9" customHeight="1">
      <c r="A981" s="301" t="s">
        <v>9962</v>
      </c>
      <c r="B981" s="302" t="s">
        <v>2112</v>
      </c>
      <c r="C981" s="301" t="s">
        <v>756</v>
      </c>
      <c r="D981" s="303">
        <v>6080.3</v>
      </c>
    </row>
    <row r="982" spans="1:4" ht="9" customHeight="1">
      <c r="A982" s="301" t="s">
        <v>9963</v>
      </c>
      <c r="B982" s="302" t="s">
        <v>2113</v>
      </c>
      <c r="C982" s="301" t="s">
        <v>756</v>
      </c>
      <c r="D982" s="303">
        <v>3038.08</v>
      </c>
    </row>
    <row r="983" spans="1:4" ht="9" customHeight="1">
      <c r="A983" s="301" t="s">
        <v>9964</v>
      </c>
      <c r="B983" s="302" t="s">
        <v>2114</v>
      </c>
      <c r="C983" s="301" t="s">
        <v>756</v>
      </c>
      <c r="D983" s="303">
        <v>4776.6899999999996</v>
      </c>
    </row>
    <row r="984" spans="1:4" ht="9" customHeight="1">
      <c r="A984" s="301" t="s">
        <v>9965</v>
      </c>
      <c r="B984" s="302" t="s">
        <v>2115</v>
      </c>
      <c r="C984" s="301" t="s">
        <v>756</v>
      </c>
      <c r="D984" s="303">
        <v>2401.9299999999998</v>
      </c>
    </row>
    <row r="985" spans="1:4" ht="9" customHeight="1">
      <c r="A985" s="301" t="s">
        <v>9966</v>
      </c>
      <c r="B985" s="302" t="s">
        <v>2116</v>
      </c>
      <c r="C985" s="301" t="s">
        <v>756</v>
      </c>
      <c r="D985" s="303">
        <v>3113.58</v>
      </c>
    </row>
    <row r="986" spans="1:4" ht="9" customHeight="1">
      <c r="A986" s="301" t="s">
        <v>9967</v>
      </c>
      <c r="B986" s="302" t="s">
        <v>2117</v>
      </c>
      <c r="C986" s="301" t="s">
        <v>756</v>
      </c>
      <c r="D986" s="303">
        <v>2471.5300000000002</v>
      </c>
    </row>
    <row r="987" spans="1:4" ht="9" customHeight="1">
      <c r="A987" s="301" t="s">
        <v>9968</v>
      </c>
      <c r="B987" s="302" t="s">
        <v>2118</v>
      </c>
      <c r="C987" s="301" t="s">
        <v>756</v>
      </c>
      <c r="D987" s="303">
        <v>3213.81</v>
      </c>
    </row>
    <row r="988" spans="1:4" ht="9" customHeight="1">
      <c r="A988" s="301" t="s">
        <v>9969</v>
      </c>
      <c r="B988" s="302" t="s">
        <v>2119</v>
      </c>
      <c r="C988" s="301" t="s">
        <v>756</v>
      </c>
      <c r="D988" s="303">
        <v>2564.88</v>
      </c>
    </row>
    <row r="989" spans="1:4" ht="9" customHeight="1">
      <c r="A989" s="301" t="s">
        <v>9970</v>
      </c>
      <c r="B989" s="302" t="s">
        <v>2120</v>
      </c>
      <c r="C989" s="301" t="s">
        <v>756</v>
      </c>
      <c r="D989" s="303">
        <v>7541.93</v>
      </c>
    </row>
    <row r="990" spans="1:4" ht="9" customHeight="1">
      <c r="A990" s="301" t="s">
        <v>9971</v>
      </c>
      <c r="B990" s="302" t="s">
        <v>2121</v>
      </c>
      <c r="C990" s="301" t="s">
        <v>756</v>
      </c>
      <c r="D990" s="303">
        <v>3347.48</v>
      </c>
    </row>
    <row r="991" spans="1:4" ht="9" customHeight="1">
      <c r="A991" s="301" t="s">
        <v>9972</v>
      </c>
      <c r="B991" s="302" t="s">
        <v>2122</v>
      </c>
      <c r="C991" s="301" t="s">
        <v>756</v>
      </c>
      <c r="D991" s="303">
        <v>5912.3</v>
      </c>
    </row>
    <row r="992" spans="1:4" ht="9" customHeight="1">
      <c r="A992" s="301" t="s">
        <v>9973</v>
      </c>
      <c r="B992" s="302" t="s">
        <v>2123</v>
      </c>
      <c r="C992" s="301" t="s">
        <v>756</v>
      </c>
      <c r="D992" s="303">
        <v>2690.97</v>
      </c>
    </row>
    <row r="993" spans="1:4" ht="9" customHeight="1">
      <c r="A993" s="301" t="s">
        <v>9974</v>
      </c>
      <c r="B993" s="302" t="s">
        <v>2124</v>
      </c>
      <c r="C993" s="301" t="s">
        <v>756</v>
      </c>
      <c r="D993" s="303">
        <v>2866.97</v>
      </c>
    </row>
    <row r="994" spans="1:4" ht="9" customHeight="1">
      <c r="A994" s="301" t="s">
        <v>9975</v>
      </c>
      <c r="B994" s="302" t="s">
        <v>2125</v>
      </c>
      <c r="C994" s="301" t="s">
        <v>756</v>
      </c>
      <c r="D994" s="303">
        <v>2247.5300000000002</v>
      </c>
    </row>
    <row r="995" spans="1:4" ht="9" customHeight="1">
      <c r="A995" s="301" t="s">
        <v>9976</v>
      </c>
      <c r="B995" s="302" t="s">
        <v>2126</v>
      </c>
      <c r="C995" s="301" t="s">
        <v>756</v>
      </c>
      <c r="D995" s="303">
        <v>9210.7900000000009</v>
      </c>
    </row>
    <row r="996" spans="1:4" ht="9" customHeight="1">
      <c r="A996" s="301" t="s">
        <v>9977</v>
      </c>
      <c r="B996" s="302" t="s">
        <v>2127</v>
      </c>
      <c r="C996" s="301" t="s">
        <v>756</v>
      </c>
      <c r="D996" s="303">
        <v>4921.01</v>
      </c>
    </row>
    <row r="997" spans="1:4" ht="9" customHeight="1">
      <c r="A997" s="301" t="s">
        <v>9978</v>
      </c>
      <c r="B997" s="302" t="s">
        <v>2128</v>
      </c>
      <c r="C997" s="301" t="s">
        <v>756</v>
      </c>
      <c r="D997" s="303">
        <v>7085.42</v>
      </c>
    </row>
    <row r="998" spans="1:4" ht="9" customHeight="1">
      <c r="A998" s="301" t="s">
        <v>9979</v>
      </c>
      <c r="B998" s="302" t="s">
        <v>2129</v>
      </c>
      <c r="C998" s="301" t="s">
        <v>756</v>
      </c>
      <c r="D998" s="303">
        <v>3813.95</v>
      </c>
    </row>
    <row r="999" spans="1:4" ht="9" customHeight="1">
      <c r="A999" s="301" t="s">
        <v>9980</v>
      </c>
      <c r="B999" s="302" t="s">
        <v>2130</v>
      </c>
      <c r="C999" s="301" t="s">
        <v>756</v>
      </c>
      <c r="D999" s="303">
        <v>4947.41</v>
      </c>
    </row>
    <row r="1000" spans="1:4" ht="9" customHeight="1">
      <c r="A1000" s="301" t="s">
        <v>9981</v>
      </c>
      <c r="B1000" s="302" t="s">
        <v>2131</v>
      </c>
      <c r="C1000" s="301" t="s">
        <v>756</v>
      </c>
      <c r="D1000" s="303">
        <v>3836.99</v>
      </c>
    </row>
    <row r="1001" spans="1:4" ht="9" customHeight="1">
      <c r="A1001" s="301" t="s">
        <v>9982</v>
      </c>
      <c r="B1001" s="302" t="s">
        <v>2132</v>
      </c>
      <c r="C1001" s="301" t="s">
        <v>756</v>
      </c>
      <c r="D1001" s="303">
        <v>9667.7999999999993</v>
      </c>
    </row>
    <row r="1002" spans="1:4" ht="9" customHeight="1">
      <c r="A1002" s="301" t="s">
        <v>9983</v>
      </c>
      <c r="B1002" s="302" t="s">
        <v>2133</v>
      </c>
      <c r="C1002" s="301" t="s">
        <v>756</v>
      </c>
      <c r="D1002" s="303">
        <v>4980.41</v>
      </c>
    </row>
    <row r="1003" spans="1:4" ht="9" customHeight="1">
      <c r="A1003" s="301" t="s">
        <v>9984</v>
      </c>
      <c r="B1003" s="302" t="s">
        <v>2134</v>
      </c>
      <c r="C1003" s="301" t="s">
        <v>756</v>
      </c>
      <c r="D1003" s="303">
        <v>7433.75</v>
      </c>
    </row>
    <row r="1004" spans="1:4" ht="9" customHeight="1">
      <c r="A1004" s="301" t="s">
        <v>9985</v>
      </c>
      <c r="B1004" s="302" t="s">
        <v>2135</v>
      </c>
      <c r="C1004" s="301" t="s">
        <v>756</v>
      </c>
      <c r="D1004" s="303">
        <v>3865.78</v>
      </c>
    </row>
    <row r="1005" spans="1:4" ht="9" customHeight="1">
      <c r="A1005" s="301" t="s">
        <v>9986</v>
      </c>
      <c r="B1005" s="302" t="s">
        <v>2136</v>
      </c>
      <c r="C1005" s="301" t="s">
        <v>756</v>
      </c>
      <c r="D1005" s="303">
        <v>5028.92</v>
      </c>
    </row>
    <row r="1006" spans="1:4" ht="9" customHeight="1">
      <c r="A1006" s="301" t="s">
        <v>9987</v>
      </c>
      <c r="B1006" s="302" t="s">
        <v>2137</v>
      </c>
      <c r="C1006" s="301" t="s">
        <v>756</v>
      </c>
      <c r="D1006" s="303">
        <v>3908.53</v>
      </c>
    </row>
    <row r="1007" spans="1:4" ht="9" customHeight="1">
      <c r="A1007" s="301" t="s">
        <v>9988</v>
      </c>
      <c r="B1007" s="302" t="s">
        <v>2138</v>
      </c>
      <c r="C1007" s="301" t="s">
        <v>756</v>
      </c>
      <c r="D1007" s="303">
        <v>5094.9799999999996</v>
      </c>
    </row>
    <row r="1008" spans="1:4" ht="9" customHeight="1">
      <c r="A1008" s="301" t="s">
        <v>9989</v>
      </c>
      <c r="B1008" s="302" t="s">
        <v>2139</v>
      </c>
      <c r="C1008" s="301" t="s">
        <v>756</v>
      </c>
      <c r="D1008" s="303">
        <v>3967.29</v>
      </c>
    </row>
    <row r="1009" spans="1:4" ht="9" customHeight="1">
      <c r="A1009" s="301" t="s">
        <v>9990</v>
      </c>
      <c r="B1009" s="302" t="s">
        <v>2140</v>
      </c>
      <c r="C1009" s="301" t="s">
        <v>756</v>
      </c>
      <c r="D1009" s="303">
        <v>10828.93</v>
      </c>
    </row>
    <row r="1010" spans="1:4" ht="9" customHeight="1">
      <c r="A1010" s="301" t="s">
        <v>9991</v>
      </c>
      <c r="B1010" s="302" t="s">
        <v>2141</v>
      </c>
      <c r="C1010" s="301" t="s">
        <v>756</v>
      </c>
      <c r="D1010" s="303">
        <v>5181.74</v>
      </c>
    </row>
    <row r="1011" spans="1:4" ht="9" customHeight="1">
      <c r="A1011" s="301" t="s">
        <v>9992</v>
      </c>
      <c r="B1011" s="302" t="s">
        <v>2142</v>
      </c>
      <c r="C1011" s="301" t="s">
        <v>756</v>
      </c>
      <c r="D1011" s="303">
        <v>8319.14</v>
      </c>
    </row>
    <row r="1012" spans="1:4" ht="9" customHeight="1">
      <c r="A1012" s="301" t="s">
        <v>9993</v>
      </c>
      <c r="B1012" s="302" t="s">
        <v>2143</v>
      </c>
      <c r="C1012" s="301" t="s">
        <v>756</v>
      </c>
      <c r="D1012" s="303">
        <v>4045.06</v>
      </c>
    </row>
    <row r="1013" spans="1:4" ht="9" customHeight="1">
      <c r="A1013" s="301" t="s">
        <v>9994</v>
      </c>
      <c r="B1013" s="302" t="s">
        <v>2144</v>
      </c>
      <c r="C1013" s="301" t="s">
        <v>756</v>
      </c>
      <c r="D1013" s="303">
        <v>5294.07</v>
      </c>
    </row>
    <row r="1014" spans="1:4" ht="9" customHeight="1">
      <c r="A1014" s="301" t="s">
        <v>9995</v>
      </c>
      <c r="B1014" s="302" t="s">
        <v>2145</v>
      </c>
      <c r="C1014" s="301" t="s">
        <v>756</v>
      </c>
      <c r="D1014" s="303">
        <v>4147.1400000000003</v>
      </c>
    </row>
    <row r="1015" spans="1:4" ht="9" customHeight="1">
      <c r="A1015" s="301" t="s">
        <v>9996</v>
      </c>
      <c r="B1015" s="302" t="s">
        <v>2146</v>
      </c>
      <c r="C1015" s="301" t="s">
        <v>756</v>
      </c>
      <c r="D1015" s="303">
        <v>5440.98</v>
      </c>
    </row>
    <row r="1016" spans="1:4" ht="9" customHeight="1">
      <c r="A1016" s="301" t="s">
        <v>9997</v>
      </c>
      <c r="B1016" s="302" t="s">
        <v>2147</v>
      </c>
      <c r="C1016" s="301" t="s">
        <v>756</v>
      </c>
      <c r="D1016" s="303">
        <v>4282.26</v>
      </c>
    </row>
    <row r="1017" spans="1:4" ht="9" customHeight="1">
      <c r="A1017" s="301" t="s">
        <v>9998</v>
      </c>
      <c r="B1017" s="302" t="s">
        <v>2148</v>
      </c>
      <c r="C1017" s="301" t="s">
        <v>756</v>
      </c>
      <c r="D1017" s="303">
        <v>13490.4</v>
      </c>
    </row>
    <row r="1018" spans="1:4" ht="9" customHeight="1">
      <c r="A1018" s="301" t="s">
        <v>9999</v>
      </c>
      <c r="B1018" s="302" t="s">
        <v>2149</v>
      </c>
      <c r="C1018" s="301" t="s">
        <v>756</v>
      </c>
      <c r="D1018" s="303">
        <v>5634.85</v>
      </c>
    </row>
    <row r="1019" spans="1:4" ht="9" customHeight="1">
      <c r="A1019" s="301" t="s">
        <v>10000</v>
      </c>
      <c r="B1019" s="302" t="s">
        <v>2150</v>
      </c>
      <c r="C1019" s="301" t="s">
        <v>756</v>
      </c>
      <c r="D1019" s="303">
        <v>10342.35</v>
      </c>
    </row>
    <row r="1020" spans="1:4" ht="9" customHeight="1">
      <c r="A1020" s="301" t="s">
        <v>10001</v>
      </c>
      <c r="B1020" s="302" t="s">
        <v>2151</v>
      </c>
      <c r="C1020" s="301" t="s">
        <v>756</v>
      </c>
      <c r="D1020" s="303">
        <v>4463.21</v>
      </c>
    </row>
    <row r="1021" spans="1:4" ht="9" customHeight="1">
      <c r="A1021" s="301" t="s">
        <v>10002</v>
      </c>
      <c r="B1021" s="302" t="s">
        <v>2152</v>
      </c>
      <c r="C1021" s="301" t="s">
        <v>756</v>
      </c>
      <c r="D1021" s="303">
        <v>4927.6099999999997</v>
      </c>
    </row>
    <row r="1022" spans="1:4" ht="9" customHeight="1">
      <c r="A1022" s="301" t="s">
        <v>10003</v>
      </c>
      <c r="B1022" s="302" t="s">
        <v>2153</v>
      </c>
      <c r="C1022" s="301" t="s">
        <v>756</v>
      </c>
      <c r="D1022" s="303">
        <v>3819.71</v>
      </c>
    </row>
    <row r="1023" spans="1:4" ht="9" customHeight="1">
      <c r="A1023" s="301" t="s">
        <v>10004</v>
      </c>
      <c r="B1023" s="302" t="s">
        <v>2154</v>
      </c>
      <c r="C1023" s="301" t="s">
        <v>756</v>
      </c>
      <c r="D1023" s="303">
        <v>333.17</v>
      </c>
    </row>
    <row r="1024" spans="1:4" ht="9" customHeight="1">
      <c r="A1024" s="301" t="s">
        <v>10005</v>
      </c>
      <c r="B1024" s="302" t="s">
        <v>2155</v>
      </c>
      <c r="C1024" s="301" t="s">
        <v>756</v>
      </c>
      <c r="D1024" s="303">
        <v>273.77999999999997</v>
      </c>
    </row>
    <row r="1025" spans="1:4" ht="9" customHeight="1">
      <c r="A1025" s="301" t="s">
        <v>10006</v>
      </c>
      <c r="B1025" s="302" t="s">
        <v>2156</v>
      </c>
      <c r="C1025" s="301" t="s">
        <v>756</v>
      </c>
      <c r="D1025" s="303">
        <v>334.53</v>
      </c>
    </row>
    <row r="1026" spans="1:4" ht="9" customHeight="1">
      <c r="A1026" s="301" t="s">
        <v>10007</v>
      </c>
      <c r="B1026" s="302" t="s">
        <v>2157</v>
      </c>
      <c r="C1026" s="301" t="s">
        <v>756</v>
      </c>
      <c r="D1026" s="303">
        <v>275.14</v>
      </c>
    </row>
    <row r="1027" spans="1:4" ht="9" customHeight="1">
      <c r="A1027" s="301" t="s">
        <v>10008</v>
      </c>
      <c r="B1027" s="302" t="s">
        <v>2158</v>
      </c>
      <c r="C1027" s="301" t="s">
        <v>756</v>
      </c>
      <c r="D1027" s="303">
        <v>335.9</v>
      </c>
    </row>
    <row r="1028" spans="1:4" ht="9" customHeight="1">
      <c r="A1028" s="301" t="s">
        <v>10009</v>
      </c>
      <c r="B1028" s="302" t="s">
        <v>2159</v>
      </c>
      <c r="C1028" s="301" t="s">
        <v>756</v>
      </c>
      <c r="D1028" s="303">
        <v>276.51</v>
      </c>
    </row>
    <row r="1029" spans="1:4" ht="9" customHeight="1">
      <c r="A1029" s="301" t="s">
        <v>10010</v>
      </c>
      <c r="B1029" s="302" t="s">
        <v>2160</v>
      </c>
      <c r="C1029" s="301" t="s">
        <v>756</v>
      </c>
      <c r="D1029" s="303">
        <v>338.36</v>
      </c>
    </row>
    <row r="1030" spans="1:4" ht="9" customHeight="1">
      <c r="A1030" s="301" t="s">
        <v>10011</v>
      </c>
      <c r="B1030" s="302" t="s">
        <v>2161</v>
      </c>
      <c r="C1030" s="301" t="s">
        <v>756</v>
      </c>
      <c r="D1030" s="303">
        <v>278.83</v>
      </c>
    </row>
    <row r="1031" spans="1:4" ht="9" customHeight="1">
      <c r="A1031" s="301" t="s">
        <v>10012</v>
      </c>
      <c r="B1031" s="302" t="s">
        <v>2162</v>
      </c>
      <c r="C1031" s="301" t="s">
        <v>756</v>
      </c>
      <c r="D1031" s="303">
        <v>341.76</v>
      </c>
    </row>
    <row r="1032" spans="1:4" ht="9" customHeight="1">
      <c r="A1032" s="301" t="s">
        <v>10013</v>
      </c>
      <c r="B1032" s="302" t="s">
        <v>2163</v>
      </c>
      <c r="C1032" s="301" t="s">
        <v>756</v>
      </c>
      <c r="D1032" s="303">
        <v>282.23</v>
      </c>
    </row>
    <row r="1033" spans="1:4" ht="9" customHeight="1">
      <c r="A1033" s="301" t="s">
        <v>10014</v>
      </c>
      <c r="B1033" s="302" t="s">
        <v>2164</v>
      </c>
      <c r="C1033" s="301" t="s">
        <v>756</v>
      </c>
      <c r="D1033" s="303">
        <v>346.27</v>
      </c>
    </row>
    <row r="1034" spans="1:4" ht="9" customHeight="1">
      <c r="A1034" s="301" t="s">
        <v>10015</v>
      </c>
      <c r="B1034" s="302" t="s">
        <v>2165</v>
      </c>
      <c r="C1034" s="301" t="s">
        <v>756</v>
      </c>
      <c r="D1034" s="303">
        <v>286.60000000000002</v>
      </c>
    </row>
    <row r="1035" spans="1:4" ht="9" customHeight="1">
      <c r="A1035" s="301" t="s">
        <v>10016</v>
      </c>
      <c r="B1035" s="302" t="s">
        <v>2166</v>
      </c>
      <c r="C1035" s="301" t="s">
        <v>756</v>
      </c>
      <c r="D1035" s="303">
        <v>352.4</v>
      </c>
    </row>
    <row r="1036" spans="1:4" ht="9" customHeight="1">
      <c r="A1036" s="301" t="s">
        <v>10017</v>
      </c>
      <c r="B1036" s="302" t="s">
        <v>2167</v>
      </c>
      <c r="C1036" s="301" t="s">
        <v>756</v>
      </c>
      <c r="D1036" s="303">
        <v>292.73</v>
      </c>
    </row>
    <row r="1037" spans="1:4" ht="9" customHeight="1">
      <c r="A1037" s="301" t="s">
        <v>10018</v>
      </c>
      <c r="B1037" s="302" t="s">
        <v>2168</v>
      </c>
      <c r="C1037" s="301" t="s">
        <v>756</v>
      </c>
      <c r="D1037" s="303">
        <v>360.32</v>
      </c>
    </row>
    <row r="1038" spans="1:4" ht="9" customHeight="1">
      <c r="A1038" s="301" t="s">
        <v>10019</v>
      </c>
      <c r="B1038" s="302" t="s">
        <v>2169</v>
      </c>
      <c r="C1038" s="301" t="s">
        <v>756</v>
      </c>
      <c r="D1038" s="303">
        <v>300.51</v>
      </c>
    </row>
    <row r="1039" spans="1:4" ht="9" customHeight="1">
      <c r="A1039" s="301" t="s">
        <v>10020</v>
      </c>
      <c r="B1039" s="302" t="s">
        <v>2170</v>
      </c>
      <c r="C1039" s="301" t="s">
        <v>756</v>
      </c>
      <c r="D1039" s="303">
        <v>372.32</v>
      </c>
    </row>
    <row r="1040" spans="1:4" ht="9" customHeight="1">
      <c r="A1040" s="301" t="s">
        <v>10021</v>
      </c>
      <c r="B1040" s="302" t="s">
        <v>2171</v>
      </c>
      <c r="C1040" s="301" t="s">
        <v>756</v>
      </c>
      <c r="D1040" s="303">
        <v>312.37</v>
      </c>
    </row>
    <row r="1041" spans="1:4" ht="9" customHeight="1">
      <c r="A1041" s="301" t="s">
        <v>10022</v>
      </c>
      <c r="B1041" s="302" t="s">
        <v>2172</v>
      </c>
      <c r="C1041" s="301" t="s">
        <v>756</v>
      </c>
      <c r="D1041" s="303">
        <v>333.85</v>
      </c>
    </row>
    <row r="1042" spans="1:4" ht="9" customHeight="1">
      <c r="A1042" s="301" t="s">
        <v>10023</v>
      </c>
      <c r="B1042" s="302" t="s">
        <v>2173</v>
      </c>
      <c r="C1042" s="301" t="s">
        <v>756</v>
      </c>
      <c r="D1042" s="303">
        <v>274.45999999999998</v>
      </c>
    </row>
    <row r="1043" spans="1:4" ht="9" customHeight="1">
      <c r="A1043" s="301" t="s">
        <v>10024</v>
      </c>
      <c r="B1043" s="302" t="s">
        <v>2174</v>
      </c>
      <c r="C1043" s="301" t="s">
        <v>756</v>
      </c>
      <c r="D1043" s="303">
        <v>990.44</v>
      </c>
    </row>
    <row r="1044" spans="1:4" ht="9" customHeight="1">
      <c r="A1044" s="301" t="s">
        <v>10025</v>
      </c>
      <c r="B1044" s="302" t="s">
        <v>2175</v>
      </c>
      <c r="C1044" s="301" t="s">
        <v>756</v>
      </c>
      <c r="D1044" s="303">
        <v>674.42</v>
      </c>
    </row>
    <row r="1045" spans="1:4" ht="9" customHeight="1">
      <c r="A1045" s="301" t="s">
        <v>10026</v>
      </c>
      <c r="B1045" s="302" t="s">
        <v>2176</v>
      </c>
      <c r="C1045" s="301" t="s">
        <v>756</v>
      </c>
      <c r="D1045" s="303">
        <v>828.56</v>
      </c>
    </row>
    <row r="1046" spans="1:4" ht="9" customHeight="1">
      <c r="A1046" s="301" t="s">
        <v>10027</v>
      </c>
      <c r="B1046" s="302" t="s">
        <v>2177</v>
      </c>
      <c r="C1046" s="301" t="s">
        <v>756</v>
      </c>
      <c r="D1046" s="303">
        <v>543.57000000000005</v>
      </c>
    </row>
    <row r="1047" spans="1:4" ht="9" customHeight="1">
      <c r="A1047" s="301" t="s">
        <v>10028</v>
      </c>
      <c r="B1047" s="302" t="s">
        <v>2178</v>
      </c>
      <c r="C1047" s="301" t="s">
        <v>756</v>
      </c>
      <c r="D1047" s="303">
        <v>676.89</v>
      </c>
    </row>
    <row r="1048" spans="1:4" ht="9" customHeight="1">
      <c r="A1048" s="301" t="s">
        <v>10029</v>
      </c>
      <c r="B1048" s="302" t="s">
        <v>2179</v>
      </c>
      <c r="C1048" s="301" t="s">
        <v>756</v>
      </c>
      <c r="D1048" s="303">
        <v>545.89</v>
      </c>
    </row>
    <row r="1049" spans="1:4" ht="9" customHeight="1">
      <c r="A1049" s="301" t="s">
        <v>10030</v>
      </c>
      <c r="B1049" s="302" t="s">
        <v>2180</v>
      </c>
      <c r="C1049" s="301" t="s">
        <v>756</v>
      </c>
      <c r="D1049" s="303">
        <v>838.49</v>
      </c>
    </row>
    <row r="1050" spans="1:4" ht="9" customHeight="1">
      <c r="A1050" s="301" t="s">
        <v>10031</v>
      </c>
      <c r="B1050" s="302" t="s">
        <v>2181</v>
      </c>
      <c r="C1050" s="301" t="s">
        <v>756</v>
      </c>
      <c r="D1050" s="303">
        <v>679.61</v>
      </c>
    </row>
    <row r="1051" spans="1:4" ht="9" customHeight="1">
      <c r="A1051" s="301" t="s">
        <v>10032</v>
      </c>
      <c r="B1051" s="302" t="s">
        <v>2182</v>
      </c>
      <c r="C1051" s="301" t="s">
        <v>756</v>
      </c>
      <c r="D1051" s="303">
        <v>667.48</v>
      </c>
    </row>
    <row r="1052" spans="1:4" ht="9" customHeight="1">
      <c r="A1052" s="301" t="s">
        <v>10033</v>
      </c>
      <c r="B1052" s="302" t="s">
        <v>2183</v>
      </c>
      <c r="C1052" s="301" t="s">
        <v>756</v>
      </c>
      <c r="D1052" s="303">
        <v>548.62</v>
      </c>
    </row>
    <row r="1053" spans="1:4" ht="9" customHeight="1">
      <c r="A1053" s="301" t="s">
        <v>10034</v>
      </c>
      <c r="B1053" s="302" t="s">
        <v>2184</v>
      </c>
      <c r="C1053" s="301" t="s">
        <v>756</v>
      </c>
      <c r="D1053" s="303">
        <v>684.12</v>
      </c>
    </row>
    <row r="1054" spans="1:4" ht="9" customHeight="1">
      <c r="A1054" s="301" t="s">
        <v>10035</v>
      </c>
      <c r="B1054" s="302" t="s">
        <v>2185</v>
      </c>
      <c r="C1054" s="301" t="s">
        <v>756</v>
      </c>
      <c r="D1054" s="303">
        <v>552.98</v>
      </c>
    </row>
    <row r="1055" spans="1:4" ht="9" customHeight="1">
      <c r="A1055" s="301" t="s">
        <v>10036</v>
      </c>
      <c r="B1055" s="302" t="s">
        <v>2186</v>
      </c>
      <c r="C1055" s="301" t="s">
        <v>756</v>
      </c>
      <c r="D1055" s="303">
        <v>689.99</v>
      </c>
    </row>
    <row r="1056" spans="1:4" ht="9" customHeight="1">
      <c r="A1056" s="301" t="s">
        <v>10037</v>
      </c>
      <c r="B1056" s="302" t="s">
        <v>2187</v>
      </c>
      <c r="C1056" s="301" t="s">
        <v>756</v>
      </c>
      <c r="D1056" s="303">
        <v>558.71</v>
      </c>
    </row>
    <row r="1057" spans="1:4" ht="9" customHeight="1">
      <c r="A1057" s="301" t="s">
        <v>10038</v>
      </c>
      <c r="B1057" s="302" t="s">
        <v>2188</v>
      </c>
      <c r="C1057" s="301" t="s">
        <v>756</v>
      </c>
      <c r="D1057" s="303">
        <v>1171.3599999999999</v>
      </c>
    </row>
    <row r="1058" spans="1:4" ht="9" customHeight="1">
      <c r="A1058" s="301" t="s">
        <v>10039</v>
      </c>
      <c r="B1058" s="302" t="s">
        <v>2189</v>
      </c>
      <c r="C1058" s="301" t="s">
        <v>756</v>
      </c>
      <c r="D1058" s="303">
        <v>698.32</v>
      </c>
    </row>
    <row r="1059" spans="1:4" ht="9" customHeight="1">
      <c r="A1059" s="301" t="s">
        <v>10040</v>
      </c>
      <c r="B1059" s="302" t="s">
        <v>2190</v>
      </c>
      <c r="C1059" s="301" t="s">
        <v>756</v>
      </c>
      <c r="D1059" s="303">
        <v>977.6</v>
      </c>
    </row>
    <row r="1060" spans="1:4" ht="9" customHeight="1">
      <c r="A1060" s="301" t="s">
        <v>10041</v>
      </c>
      <c r="B1060" s="302" t="s">
        <v>2191</v>
      </c>
      <c r="C1060" s="301" t="s">
        <v>756</v>
      </c>
      <c r="D1060" s="303">
        <v>566.76</v>
      </c>
    </row>
    <row r="1061" spans="1:4" ht="9" customHeight="1">
      <c r="A1061" s="301" t="s">
        <v>10042</v>
      </c>
      <c r="B1061" s="302" t="s">
        <v>2192</v>
      </c>
      <c r="C1061" s="301" t="s">
        <v>756</v>
      </c>
      <c r="D1061" s="303">
        <v>709.64</v>
      </c>
    </row>
    <row r="1062" spans="1:4" ht="9" customHeight="1">
      <c r="A1062" s="301" t="s">
        <v>10043</v>
      </c>
      <c r="B1062" s="302" t="s">
        <v>2193</v>
      </c>
      <c r="C1062" s="301" t="s">
        <v>756</v>
      </c>
      <c r="D1062" s="303">
        <v>577.94000000000005</v>
      </c>
    </row>
    <row r="1063" spans="1:4" ht="9" customHeight="1">
      <c r="A1063" s="301" t="s">
        <v>10044</v>
      </c>
      <c r="B1063" s="302" t="s">
        <v>2194</v>
      </c>
      <c r="C1063" s="301" t="s">
        <v>756</v>
      </c>
      <c r="D1063" s="303">
        <v>724.1</v>
      </c>
    </row>
    <row r="1064" spans="1:4" ht="9" customHeight="1">
      <c r="A1064" s="301" t="s">
        <v>10045</v>
      </c>
      <c r="B1064" s="302" t="s">
        <v>2195</v>
      </c>
      <c r="C1064" s="301" t="s">
        <v>756</v>
      </c>
      <c r="D1064" s="303">
        <v>592.13</v>
      </c>
    </row>
    <row r="1065" spans="1:4" ht="9" customHeight="1">
      <c r="A1065" s="301" t="s">
        <v>10046</v>
      </c>
      <c r="B1065" s="302" t="s">
        <v>2196</v>
      </c>
      <c r="C1065" s="301" t="s">
        <v>756</v>
      </c>
      <c r="D1065" s="303">
        <v>1448.8</v>
      </c>
    </row>
    <row r="1066" spans="1:4" ht="9" customHeight="1">
      <c r="A1066" s="301" t="s">
        <v>10047</v>
      </c>
      <c r="B1066" s="302" t="s">
        <v>2197</v>
      </c>
      <c r="C1066" s="301" t="s">
        <v>756</v>
      </c>
      <c r="D1066" s="303">
        <v>744.7</v>
      </c>
    </row>
    <row r="1067" spans="1:4" ht="9" customHeight="1">
      <c r="A1067" s="301" t="s">
        <v>10048</v>
      </c>
      <c r="B1067" s="302" t="s">
        <v>2198</v>
      </c>
      <c r="C1067" s="301" t="s">
        <v>756</v>
      </c>
      <c r="D1067" s="303">
        <v>1207.03</v>
      </c>
    </row>
    <row r="1068" spans="1:4" ht="9" customHeight="1">
      <c r="A1068" s="301" t="s">
        <v>10049</v>
      </c>
      <c r="B1068" s="302" t="s">
        <v>2199</v>
      </c>
      <c r="C1068" s="301" t="s">
        <v>756</v>
      </c>
      <c r="D1068" s="303">
        <v>612.44000000000005</v>
      </c>
    </row>
    <row r="1069" spans="1:4" ht="9" customHeight="1">
      <c r="A1069" s="301" t="s">
        <v>10050</v>
      </c>
      <c r="B1069" s="302" t="s">
        <v>2200</v>
      </c>
      <c r="C1069" s="301" t="s">
        <v>756</v>
      </c>
      <c r="D1069" s="303">
        <v>675.11</v>
      </c>
    </row>
    <row r="1070" spans="1:4" ht="9" customHeight="1">
      <c r="A1070" s="301" t="s">
        <v>10051</v>
      </c>
      <c r="B1070" s="302" t="s">
        <v>2201</v>
      </c>
      <c r="C1070" s="301" t="s">
        <v>756</v>
      </c>
      <c r="D1070" s="303">
        <v>544.25</v>
      </c>
    </row>
    <row r="1071" spans="1:4" ht="9" customHeight="1">
      <c r="A1071" s="301" t="s">
        <v>10052</v>
      </c>
      <c r="B1071" s="302" t="s">
        <v>2202</v>
      </c>
      <c r="C1071" s="301" t="s">
        <v>756</v>
      </c>
      <c r="D1071" s="303">
        <v>1657.24</v>
      </c>
    </row>
    <row r="1072" spans="1:4" ht="9" customHeight="1">
      <c r="A1072" s="301" t="s">
        <v>10053</v>
      </c>
      <c r="B1072" s="302" t="s">
        <v>2203</v>
      </c>
      <c r="C1072" s="301" t="s">
        <v>756</v>
      </c>
      <c r="D1072" s="303">
        <v>1143.3699999999999</v>
      </c>
    </row>
    <row r="1073" spans="1:4" ht="9" customHeight="1">
      <c r="A1073" s="301" t="s">
        <v>10054</v>
      </c>
      <c r="B1073" s="302" t="s">
        <v>2204</v>
      </c>
      <c r="C1073" s="301" t="s">
        <v>756</v>
      </c>
      <c r="D1073" s="303">
        <v>1356.79</v>
      </c>
    </row>
    <row r="1074" spans="1:4" ht="9" customHeight="1">
      <c r="A1074" s="301" t="s">
        <v>10055</v>
      </c>
      <c r="B1074" s="302" t="s">
        <v>2205</v>
      </c>
      <c r="C1074" s="301" t="s">
        <v>756</v>
      </c>
      <c r="D1074" s="303">
        <v>916.06</v>
      </c>
    </row>
    <row r="1075" spans="1:4" ht="9" customHeight="1">
      <c r="A1075" s="301" t="s">
        <v>10056</v>
      </c>
      <c r="B1075" s="302" t="s">
        <v>2206</v>
      </c>
      <c r="C1075" s="301" t="s">
        <v>756</v>
      </c>
      <c r="D1075" s="303">
        <v>1147.19</v>
      </c>
    </row>
    <row r="1076" spans="1:4" ht="9" customHeight="1">
      <c r="A1076" s="301" t="s">
        <v>10057</v>
      </c>
      <c r="B1076" s="302" t="s">
        <v>2207</v>
      </c>
      <c r="C1076" s="301" t="s">
        <v>756</v>
      </c>
      <c r="D1076" s="303">
        <v>919.74</v>
      </c>
    </row>
    <row r="1077" spans="1:4" ht="9" customHeight="1">
      <c r="A1077" s="301" t="s">
        <v>10058</v>
      </c>
      <c r="B1077" s="302" t="s">
        <v>2208</v>
      </c>
      <c r="C1077" s="301" t="s">
        <v>756</v>
      </c>
      <c r="D1077" s="303">
        <v>1746.49</v>
      </c>
    </row>
    <row r="1078" spans="1:4" ht="9" customHeight="1">
      <c r="A1078" s="301" t="s">
        <v>10059</v>
      </c>
      <c r="B1078" s="302" t="s">
        <v>2209</v>
      </c>
      <c r="C1078" s="301" t="s">
        <v>756</v>
      </c>
      <c r="D1078" s="303">
        <v>1152.3800000000001</v>
      </c>
    </row>
    <row r="1079" spans="1:4" ht="9" customHeight="1">
      <c r="A1079" s="301" t="s">
        <v>10060</v>
      </c>
      <c r="B1079" s="302" t="s">
        <v>2210</v>
      </c>
      <c r="C1079" s="301" t="s">
        <v>756</v>
      </c>
      <c r="D1079" s="303">
        <v>1428.91</v>
      </c>
    </row>
    <row r="1080" spans="1:4" ht="9" customHeight="1">
      <c r="A1080" s="301" t="s">
        <v>10061</v>
      </c>
      <c r="B1080" s="302" t="s">
        <v>2211</v>
      </c>
      <c r="C1080" s="301" t="s">
        <v>756</v>
      </c>
      <c r="D1080" s="303">
        <v>924.79</v>
      </c>
    </row>
    <row r="1081" spans="1:4" ht="9" customHeight="1">
      <c r="A1081" s="301" t="s">
        <v>10062</v>
      </c>
      <c r="B1081" s="302" t="s">
        <v>2212</v>
      </c>
      <c r="C1081" s="301" t="s">
        <v>756</v>
      </c>
      <c r="D1081" s="303">
        <v>1160.29</v>
      </c>
    </row>
    <row r="1082" spans="1:4" ht="9" customHeight="1">
      <c r="A1082" s="301" t="s">
        <v>10063</v>
      </c>
      <c r="B1082" s="302" t="s">
        <v>2213</v>
      </c>
      <c r="C1082" s="301" t="s">
        <v>756</v>
      </c>
      <c r="D1082" s="303">
        <v>932.56</v>
      </c>
    </row>
    <row r="1083" spans="1:4" ht="9" customHeight="1">
      <c r="A1083" s="301" t="s">
        <v>10064</v>
      </c>
      <c r="B1083" s="302" t="s">
        <v>2214</v>
      </c>
      <c r="C1083" s="301" t="s">
        <v>756</v>
      </c>
      <c r="D1083" s="303">
        <v>1170.67</v>
      </c>
    </row>
    <row r="1084" spans="1:4" ht="9" customHeight="1">
      <c r="A1084" s="301" t="s">
        <v>10065</v>
      </c>
      <c r="B1084" s="302" t="s">
        <v>2215</v>
      </c>
      <c r="C1084" s="301" t="s">
        <v>756</v>
      </c>
      <c r="D1084" s="303">
        <v>942.66</v>
      </c>
    </row>
    <row r="1085" spans="1:4" ht="9" customHeight="1">
      <c r="A1085" s="301" t="s">
        <v>10066</v>
      </c>
      <c r="B1085" s="302" t="s">
        <v>2216</v>
      </c>
      <c r="C1085" s="301" t="s">
        <v>756</v>
      </c>
      <c r="D1085" s="303">
        <v>1951.07</v>
      </c>
    </row>
    <row r="1086" spans="1:4" ht="9" customHeight="1">
      <c r="A1086" s="301" t="s">
        <v>10067</v>
      </c>
      <c r="B1086" s="302" t="s">
        <v>2217</v>
      </c>
      <c r="C1086" s="301" t="s">
        <v>756</v>
      </c>
      <c r="D1086" s="303">
        <v>1184.8699999999999</v>
      </c>
    </row>
    <row r="1087" spans="1:4" ht="9" customHeight="1">
      <c r="A1087" s="301" t="s">
        <v>10068</v>
      </c>
      <c r="B1087" s="302" t="s">
        <v>2218</v>
      </c>
      <c r="C1087" s="301" t="s">
        <v>756</v>
      </c>
      <c r="D1087" s="303">
        <v>1594.59</v>
      </c>
    </row>
    <row r="1088" spans="1:4" ht="9" customHeight="1">
      <c r="A1088" s="301" t="s">
        <v>10069</v>
      </c>
      <c r="B1088" s="302" t="s">
        <v>2219</v>
      </c>
      <c r="C1088" s="301" t="s">
        <v>756</v>
      </c>
      <c r="D1088" s="303">
        <v>956.44</v>
      </c>
    </row>
    <row r="1089" spans="1:4" ht="9" customHeight="1">
      <c r="A1089" s="301" t="s">
        <v>10070</v>
      </c>
      <c r="B1089" s="302" t="s">
        <v>2220</v>
      </c>
      <c r="C1089" s="301" t="s">
        <v>756</v>
      </c>
      <c r="D1089" s="303">
        <v>1204.52</v>
      </c>
    </row>
    <row r="1090" spans="1:4" ht="9" customHeight="1">
      <c r="A1090" s="301" t="s">
        <v>10071</v>
      </c>
      <c r="B1090" s="302" t="s">
        <v>2221</v>
      </c>
      <c r="C1090" s="301" t="s">
        <v>756</v>
      </c>
      <c r="D1090" s="303">
        <v>975.67</v>
      </c>
    </row>
    <row r="1091" spans="1:4" ht="9" customHeight="1">
      <c r="A1091" s="301" t="s">
        <v>10072</v>
      </c>
      <c r="B1091" s="302" t="s">
        <v>2222</v>
      </c>
      <c r="C1091" s="301" t="s">
        <v>756</v>
      </c>
      <c r="D1091" s="303">
        <v>1230.3</v>
      </c>
    </row>
    <row r="1092" spans="1:4" ht="9" customHeight="1">
      <c r="A1092" s="301" t="s">
        <v>10073</v>
      </c>
      <c r="B1092" s="302" t="s">
        <v>2223</v>
      </c>
      <c r="C1092" s="301" t="s">
        <v>756</v>
      </c>
      <c r="D1092" s="303">
        <v>1001.03</v>
      </c>
    </row>
    <row r="1093" spans="1:4" ht="9" customHeight="1">
      <c r="A1093" s="301" t="s">
        <v>10074</v>
      </c>
      <c r="B1093" s="302" t="s">
        <v>2224</v>
      </c>
      <c r="C1093" s="301" t="s">
        <v>756</v>
      </c>
      <c r="D1093" s="303">
        <v>2423.17</v>
      </c>
    </row>
    <row r="1094" spans="1:4" ht="9" customHeight="1">
      <c r="A1094" s="301" t="s">
        <v>10075</v>
      </c>
      <c r="B1094" s="302" t="s">
        <v>2225</v>
      </c>
      <c r="C1094" s="301" t="s">
        <v>756</v>
      </c>
      <c r="D1094" s="303">
        <v>1265.6199999999999</v>
      </c>
    </row>
    <row r="1095" spans="1:4" ht="9" customHeight="1">
      <c r="A1095" s="301" t="s">
        <v>10076</v>
      </c>
      <c r="B1095" s="302" t="s">
        <v>2226</v>
      </c>
      <c r="C1095" s="301" t="s">
        <v>756</v>
      </c>
      <c r="D1095" s="303">
        <v>1975.58</v>
      </c>
    </row>
    <row r="1096" spans="1:4" ht="9" customHeight="1">
      <c r="A1096" s="301" t="s">
        <v>10077</v>
      </c>
      <c r="B1096" s="302" t="s">
        <v>2227</v>
      </c>
      <c r="C1096" s="301" t="s">
        <v>756</v>
      </c>
      <c r="D1096" s="303">
        <v>1035.93</v>
      </c>
    </row>
    <row r="1097" spans="1:4" ht="9" customHeight="1">
      <c r="A1097" s="301" t="s">
        <v>10078</v>
      </c>
      <c r="B1097" s="302" t="s">
        <v>2228</v>
      </c>
      <c r="C1097" s="301" t="s">
        <v>756</v>
      </c>
      <c r="D1097" s="303">
        <v>1144.73</v>
      </c>
    </row>
    <row r="1098" spans="1:4" ht="9" customHeight="1">
      <c r="A1098" s="301" t="s">
        <v>10079</v>
      </c>
      <c r="B1098" s="302" t="s">
        <v>2229</v>
      </c>
      <c r="C1098" s="301" t="s">
        <v>756</v>
      </c>
      <c r="D1098" s="303">
        <v>917.42</v>
      </c>
    </row>
    <row r="1099" spans="1:4" ht="9" customHeight="1">
      <c r="A1099" s="301" t="s">
        <v>10080</v>
      </c>
      <c r="B1099" s="302" t="s">
        <v>2230</v>
      </c>
      <c r="C1099" s="301" t="s">
        <v>756</v>
      </c>
      <c r="D1099" s="303">
        <v>2562.14</v>
      </c>
    </row>
    <row r="1100" spans="1:4" ht="9" customHeight="1">
      <c r="A1100" s="301" t="s">
        <v>10081</v>
      </c>
      <c r="B1100" s="302" t="s">
        <v>2231</v>
      </c>
      <c r="C1100" s="301" t="s">
        <v>756</v>
      </c>
      <c r="D1100" s="303">
        <v>1712.36</v>
      </c>
    </row>
    <row r="1101" spans="1:4" ht="9" customHeight="1">
      <c r="A1101" s="301" t="s">
        <v>10082</v>
      </c>
      <c r="B1101" s="302" t="s">
        <v>2232</v>
      </c>
      <c r="C1101" s="301" t="s">
        <v>756</v>
      </c>
      <c r="D1101" s="303">
        <v>2061.33</v>
      </c>
    </row>
    <row r="1102" spans="1:4" ht="9" customHeight="1">
      <c r="A1102" s="301" t="s">
        <v>10083</v>
      </c>
      <c r="B1102" s="302" t="s">
        <v>2233</v>
      </c>
      <c r="C1102" s="301" t="s">
        <v>756</v>
      </c>
      <c r="D1102" s="303">
        <v>1359.4</v>
      </c>
    </row>
    <row r="1103" spans="1:4" ht="9" customHeight="1">
      <c r="A1103" s="301" t="s">
        <v>10084</v>
      </c>
      <c r="B1103" s="302" t="s">
        <v>2234</v>
      </c>
      <c r="C1103" s="301" t="s">
        <v>756</v>
      </c>
      <c r="D1103" s="303">
        <v>1717.55</v>
      </c>
    </row>
    <row r="1104" spans="1:4" ht="9" customHeight="1">
      <c r="A1104" s="301" t="s">
        <v>10085</v>
      </c>
      <c r="B1104" s="302" t="s">
        <v>2235</v>
      </c>
      <c r="C1104" s="301" t="s">
        <v>756</v>
      </c>
      <c r="D1104" s="303">
        <v>1364.44</v>
      </c>
    </row>
    <row r="1105" spans="1:4" ht="9" customHeight="1">
      <c r="A1105" s="301" t="s">
        <v>10086</v>
      </c>
      <c r="B1105" s="302" t="s">
        <v>2236</v>
      </c>
      <c r="C1105" s="301" t="s">
        <v>756</v>
      </c>
      <c r="D1105" s="303">
        <v>2691.44</v>
      </c>
    </row>
    <row r="1106" spans="1:4" ht="9" customHeight="1">
      <c r="A1106" s="301" t="s">
        <v>10087</v>
      </c>
      <c r="B1106" s="302" t="s">
        <v>2237</v>
      </c>
      <c r="C1106" s="301" t="s">
        <v>756</v>
      </c>
      <c r="D1106" s="303">
        <v>1725.2</v>
      </c>
    </row>
    <row r="1107" spans="1:4" ht="9" customHeight="1">
      <c r="A1107" s="301" t="s">
        <v>10088</v>
      </c>
      <c r="B1107" s="302" t="s">
        <v>2238</v>
      </c>
      <c r="C1107" s="301" t="s">
        <v>756</v>
      </c>
      <c r="D1107" s="303">
        <v>2163.96</v>
      </c>
    </row>
    <row r="1108" spans="1:4" ht="9" customHeight="1">
      <c r="A1108" s="301" t="s">
        <v>10089</v>
      </c>
      <c r="B1108" s="302" t="s">
        <v>2239</v>
      </c>
      <c r="C1108" s="301" t="s">
        <v>756</v>
      </c>
      <c r="D1108" s="303">
        <v>1371.81</v>
      </c>
    </row>
    <row r="1109" spans="1:4" ht="9" customHeight="1">
      <c r="A1109" s="301" t="s">
        <v>10090</v>
      </c>
      <c r="B1109" s="302" t="s">
        <v>2240</v>
      </c>
      <c r="C1109" s="301" t="s">
        <v>756</v>
      </c>
      <c r="D1109" s="303">
        <v>1735.99</v>
      </c>
    </row>
    <row r="1110" spans="1:4" ht="9" customHeight="1">
      <c r="A1110" s="301" t="s">
        <v>10091</v>
      </c>
      <c r="B1110" s="302" t="s">
        <v>2241</v>
      </c>
      <c r="C1110" s="301" t="s">
        <v>756</v>
      </c>
      <c r="D1110" s="303">
        <v>1382.19</v>
      </c>
    </row>
    <row r="1111" spans="1:4" ht="9" customHeight="1">
      <c r="A1111" s="301" t="s">
        <v>10092</v>
      </c>
      <c r="B1111" s="302" t="s">
        <v>2242</v>
      </c>
      <c r="C1111" s="301" t="s">
        <v>756</v>
      </c>
      <c r="D1111" s="303">
        <v>1750.88</v>
      </c>
    </row>
    <row r="1112" spans="1:4" ht="9" customHeight="1">
      <c r="A1112" s="301" t="s">
        <v>10093</v>
      </c>
      <c r="B1112" s="302" t="s">
        <v>2243</v>
      </c>
      <c r="C1112" s="301" t="s">
        <v>756</v>
      </c>
      <c r="D1112" s="303">
        <v>1396.65</v>
      </c>
    </row>
    <row r="1113" spans="1:4" ht="9" customHeight="1">
      <c r="A1113" s="301" t="s">
        <v>10094</v>
      </c>
      <c r="B1113" s="302" t="s">
        <v>2244</v>
      </c>
      <c r="C1113" s="301" t="s">
        <v>756</v>
      </c>
      <c r="D1113" s="303">
        <v>3000.34</v>
      </c>
    </row>
    <row r="1114" spans="1:4" ht="9" customHeight="1">
      <c r="A1114" s="301" t="s">
        <v>10095</v>
      </c>
      <c r="B1114" s="302" t="s">
        <v>2245</v>
      </c>
      <c r="C1114" s="301" t="s">
        <v>756</v>
      </c>
      <c r="D1114" s="303">
        <v>1771.63</v>
      </c>
    </row>
    <row r="1115" spans="1:4" ht="9" customHeight="1">
      <c r="A1115" s="301" t="s">
        <v>10096</v>
      </c>
      <c r="B1115" s="302" t="s">
        <v>2246</v>
      </c>
      <c r="C1115" s="301" t="s">
        <v>756</v>
      </c>
      <c r="D1115" s="303">
        <v>2409.96</v>
      </c>
    </row>
    <row r="1116" spans="1:4" ht="9" customHeight="1">
      <c r="A1116" s="301" t="s">
        <v>10097</v>
      </c>
      <c r="B1116" s="302" t="s">
        <v>2247</v>
      </c>
      <c r="C1116" s="301" t="s">
        <v>756</v>
      </c>
      <c r="D1116" s="303">
        <v>1416.84</v>
      </c>
    </row>
    <row r="1117" spans="1:4" ht="9" customHeight="1">
      <c r="A1117" s="301" t="s">
        <v>10098</v>
      </c>
      <c r="B1117" s="302" t="s">
        <v>2248</v>
      </c>
      <c r="C1117" s="301" t="s">
        <v>756</v>
      </c>
      <c r="D1117" s="303">
        <v>1798.51</v>
      </c>
    </row>
    <row r="1118" spans="1:4" ht="9" customHeight="1">
      <c r="A1118" s="301" t="s">
        <v>10099</v>
      </c>
      <c r="B1118" s="302" t="s">
        <v>2249</v>
      </c>
      <c r="C1118" s="301" t="s">
        <v>756</v>
      </c>
      <c r="D1118" s="303">
        <v>1443.16</v>
      </c>
    </row>
    <row r="1119" spans="1:4" ht="9" customHeight="1">
      <c r="A1119" s="301" t="s">
        <v>10100</v>
      </c>
      <c r="B1119" s="302" t="s">
        <v>2250</v>
      </c>
      <c r="C1119" s="301" t="s">
        <v>756</v>
      </c>
      <c r="D1119" s="303">
        <v>1767.9</v>
      </c>
    </row>
    <row r="1120" spans="1:4" ht="9" customHeight="1">
      <c r="A1120" s="301" t="s">
        <v>10101</v>
      </c>
      <c r="B1120" s="302" t="s">
        <v>2251</v>
      </c>
      <c r="C1120" s="301" t="s">
        <v>756</v>
      </c>
      <c r="D1120" s="303">
        <v>1411.85</v>
      </c>
    </row>
    <row r="1121" spans="1:4" ht="9" customHeight="1">
      <c r="A1121" s="301" t="s">
        <v>10102</v>
      </c>
      <c r="B1121" s="302" t="s">
        <v>2252</v>
      </c>
      <c r="C1121" s="301" t="s">
        <v>756</v>
      </c>
      <c r="D1121" s="303">
        <v>3736.01</v>
      </c>
    </row>
    <row r="1122" spans="1:4" ht="9" customHeight="1">
      <c r="A1122" s="301" t="s">
        <v>10103</v>
      </c>
      <c r="B1122" s="302" t="s">
        <v>2253</v>
      </c>
      <c r="C1122" s="301" t="s">
        <v>756</v>
      </c>
      <c r="D1122" s="303">
        <v>1886.92</v>
      </c>
    </row>
    <row r="1123" spans="1:4" ht="9" customHeight="1">
      <c r="A1123" s="301" t="s">
        <v>10104</v>
      </c>
      <c r="B1123" s="302" t="s">
        <v>2254</v>
      </c>
      <c r="C1123" s="301" t="s">
        <v>756</v>
      </c>
      <c r="D1123" s="303">
        <v>2992.87</v>
      </c>
    </row>
    <row r="1124" spans="1:4" ht="9" customHeight="1">
      <c r="A1124" s="301" t="s">
        <v>10105</v>
      </c>
      <c r="B1124" s="302" t="s">
        <v>2255</v>
      </c>
      <c r="C1124" s="301" t="s">
        <v>756</v>
      </c>
      <c r="D1124" s="303">
        <v>1530.02</v>
      </c>
    </row>
    <row r="1125" spans="1:4" ht="9" customHeight="1">
      <c r="A1125" s="301" t="s">
        <v>10106</v>
      </c>
      <c r="B1125" s="302" t="s">
        <v>2256</v>
      </c>
      <c r="C1125" s="301" t="s">
        <v>756</v>
      </c>
      <c r="D1125" s="303">
        <v>1713.04</v>
      </c>
    </row>
    <row r="1126" spans="1:4" ht="9" customHeight="1">
      <c r="A1126" s="301" t="s">
        <v>10107</v>
      </c>
      <c r="B1126" s="302" t="s">
        <v>2257</v>
      </c>
      <c r="C1126" s="301" t="s">
        <v>756</v>
      </c>
      <c r="D1126" s="303">
        <v>1360.08</v>
      </c>
    </row>
    <row r="1127" spans="1:4" ht="9" customHeight="1">
      <c r="A1127" s="301" t="s">
        <v>10108</v>
      </c>
      <c r="B1127" s="302" t="s">
        <v>2258</v>
      </c>
      <c r="C1127" s="301" t="s">
        <v>756</v>
      </c>
      <c r="D1127" s="303">
        <v>3712.8</v>
      </c>
    </row>
    <row r="1128" spans="1:4" ht="9" customHeight="1">
      <c r="A1128" s="301" t="s">
        <v>10109</v>
      </c>
      <c r="B1128" s="302" t="s">
        <v>2259</v>
      </c>
      <c r="C1128" s="301" t="s">
        <v>756</v>
      </c>
      <c r="D1128" s="303">
        <v>2382.71</v>
      </c>
    </row>
    <row r="1129" spans="1:4" ht="9" customHeight="1">
      <c r="A1129" s="301" t="s">
        <v>10110</v>
      </c>
      <c r="B1129" s="302" t="s">
        <v>2260</v>
      </c>
      <c r="C1129" s="301" t="s">
        <v>756</v>
      </c>
      <c r="D1129" s="303">
        <v>2939.75</v>
      </c>
    </row>
    <row r="1130" spans="1:4" ht="9" customHeight="1">
      <c r="A1130" s="301" t="s">
        <v>10111</v>
      </c>
      <c r="B1130" s="302" t="s">
        <v>2261</v>
      </c>
      <c r="C1130" s="301" t="s">
        <v>756</v>
      </c>
      <c r="D1130" s="303">
        <v>1871.94</v>
      </c>
    </row>
    <row r="1131" spans="1:4" ht="9" customHeight="1">
      <c r="A1131" s="301" t="s">
        <v>10112</v>
      </c>
      <c r="B1131" s="302" t="s">
        <v>2262</v>
      </c>
      <c r="C1131" s="301" t="s">
        <v>756</v>
      </c>
      <c r="D1131" s="303">
        <v>2391.1999999999998</v>
      </c>
    </row>
    <row r="1132" spans="1:4" ht="9" customHeight="1">
      <c r="A1132" s="301" t="s">
        <v>10113</v>
      </c>
      <c r="B1132" s="302" t="s">
        <v>2263</v>
      </c>
      <c r="C1132" s="301" t="s">
        <v>756</v>
      </c>
      <c r="D1132" s="303">
        <v>1879.87</v>
      </c>
    </row>
    <row r="1133" spans="1:4" ht="9" customHeight="1">
      <c r="A1133" s="301" t="s">
        <v>10114</v>
      </c>
      <c r="B1133" s="302" t="s">
        <v>2264</v>
      </c>
      <c r="C1133" s="301" t="s">
        <v>756</v>
      </c>
      <c r="D1133" s="303">
        <v>3910.65</v>
      </c>
    </row>
    <row r="1134" spans="1:4" ht="9" customHeight="1">
      <c r="A1134" s="301" t="s">
        <v>10115</v>
      </c>
      <c r="B1134" s="302" t="s">
        <v>2265</v>
      </c>
      <c r="C1134" s="301" t="s">
        <v>756</v>
      </c>
      <c r="D1134" s="303">
        <v>2401.73</v>
      </c>
    </row>
    <row r="1135" spans="1:4" ht="9" customHeight="1">
      <c r="A1135" s="301" t="s">
        <v>10116</v>
      </c>
      <c r="B1135" s="302" t="s">
        <v>2266</v>
      </c>
      <c r="C1135" s="301" t="s">
        <v>756</v>
      </c>
      <c r="D1135" s="303">
        <v>3093.66</v>
      </c>
    </row>
    <row r="1136" spans="1:4" ht="9" customHeight="1">
      <c r="A1136" s="301" t="s">
        <v>10117</v>
      </c>
      <c r="B1136" s="302" t="s">
        <v>2267</v>
      </c>
      <c r="C1136" s="301" t="s">
        <v>756</v>
      </c>
      <c r="D1136" s="303">
        <v>1889.84</v>
      </c>
    </row>
    <row r="1137" spans="1:4" ht="9" customHeight="1">
      <c r="A1137" s="301" t="s">
        <v>10118</v>
      </c>
      <c r="B1137" s="302" t="s">
        <v>2268</v>
      </c>
      <c r="C1137" s="301" t="s">
        <v>756</v>
      </c>
      <c r="D1137" s="303">
        <v>2417.61</v>
      </c>
    </row>
    <row r="1138" spans="1:4" ht="9" customHeight="1">
      <c r="A1138" s="301" t="s">
        <v>10119</v>
      </c>
      <c r="B1138" s="302" t="s">
        <v>2269</v>
      </c>
      <c r="C1138" s="301" t="s">
        <v>756</v>
      </c>
      <c r="D1138" s="303">
        <v>1904.73</v>
      </c>
    </row>
    <row r="1139" spans="1:4" ht="9" customHeight="1">
      <c r="A1139" s="301" t="s">
        <v>10120</v>
      </c>
      <c r="B1139" s="302" t="s">
        <v>2270</v>
      </c>
      <c r="C1139" s="301" t="s">
        <v>756</v>
      </c>
      <c r="D1139" s="303">
        <v>2439.36</v>
      </c>
    </row>
    <row r="1140" spans="1:4" ht="9" customHeight="1">
      <c r="A1140" s="301" t="s">
        <v>10121</v>
      </c>
      <c r="B1140" s="302" t="s">
        <v>2271</v>
      </c>
      <c r="C1140" s="301" t="s">
        <v>756</v>
      </c>
      <c r="D1140" s="303">
        <v>1925.35</v>
      </c>
    </row>
    <row r="1141" spans="1:4" ht="9" customHeight="1">
      <c r="A1141" s="301" t="s">
        <v>10122</v>
      </c>
      <c r="B1141" s="302" t="s">
        <v>2272</v>
      </c>
      <c r="C1141" s="301" t="s">
        <v>756</v>
      </c>
      <c r="D1141" s="303">
        <v>4372.3999999999996</v>
      </c>
    </row>
    <row r="1142" spans="1:4" ht="9" customHeight="1">
      <c r="A1142" s="301" t="s">
        <v>10123</v>
      </c>
      <c r="B1142" s="302" t="s">
        <v>2273</v>
      </c>
      <c r="C1142" s="301" t="s">
        <v>756</v>
      </c>
      <c r="D1142" s="303">
        <v>2468.75</v>
      </c>
    </row>
    <row r="1143" spans="1:4" ht="9" customHeight="1">
      <c r="A1143" s="301" t="s">
        <v>10124</v>
      </c>
      <c r="B1143" s="302" t="s">
        <v>2274</v>
      </c>
      <c r="C1143" s="301" t="s">
        <v>756</v>
      </c>
      <c r="D1143" s="303">
        <v>3454.74</v>
      </c>
    </row>
    <row r="1144" spans="1:4" ht="9" customHeight="1">
      <c r="A1144" s="301" t="s">
        <v>10125</v>
      </c>
      <c r="B1144" s="302" t="s">
        <v>2275</v>
      </c>
      <c r="C1144" s="301" t="s">
        <v>756</v>
      </c>
      <c r="D1144" s="303">
        <v>1953.34</v>
      </c>
    </row>
    <row r="1145" spans="1:4" ht="9" customHeight="1">
      <c r="A1145" s="301" t="s">
        <v>10126</v>
      </c>
      <c r="B1145" s="302" t="s">
        <v>2276</v>
      </c>
      <c r="C1145" s="301" t="s">
        <v>756</v>
      </c>
      <c r="D1145" s="303">
        <v>2506.7399999999998</v>
      </c>
    </row>
    <row r="1146" spans="1:4" ht="9" customHeight="1">
      <c r="A1146" s="301" t="s">
        <v>10127</v>
      </c>
      <c r="B1146" s="302" t="s">
        <v>2277</v>
      </c>
      <c r="C1146" s="301" t="s">
        <v>756</v>
      </c>
      <c r="D1146" s="303">
        <v>1989.79</v>
      </c>
    </row>
    <row r="1147" spans="1:4" ht="9" customHeight="1">
      <c r="A1147" s="301" t="s">
        <v>10128</v>
      </c>
      <c r="B1147" s="302" t="s">
        <v>2278</v>
      </c>
      <c r="C1147" s="301" t="s">
        <v>756</v>
      </c>
      <c r="D1147" s="303">
        <v>2559.1999999999998</v>
      </c>
    </row>
    <row r="1148" spans="1:4" ht="9" customHeight="1">
      <c r="A1148" s="301" t="s">
        <v>10129</v>
      </c>
      <c r="B1148" s="302" t="s">
        <v>2279</v>
      </c>
      <c r="C1148" s="301" t="s">
        <v>756</v>
      </c>
      <c r="D1148" s="303">
        <v>2040.42</v>
      </c>
    </row>
    <row r="1149" spans="1:4" ht="9" customHeight="1">
      <c r="A1149" s="301" t="s">
        <v>10130</v>
      </c>
      <c r="B1149" s="302" t="s">
        <v>2280</v>
      </c>
      <c r="C1149" s="301" t="s">
        <v>756</v>
      </c>
      <c r="D1149" s="303">
        <v>5451.1</v>
      </c>
    </row>
    <row r="1150" spans="1:4" ht="9" customHeight="1">
      <c r="A1150" s="301" t="s">
        <v>10131</v>
      </c>
      <c r="B1150" s="302" t="s">
        <v>2281</v>
      </c>
      <c r="C1150" s="301" t="s">
        <v>756</v>
      </c>
      <c r="D1150" s="303">
        <v>2629.1</v>
      </c>
    </row>
    <row r="1151" spans="1:4" ht="9" customHeight="1">
      <c r="A1151" s="301" t="s">
        <v>10132</v>
      </c>
      <c r="B1151" s="302" t="s">
        <v>2282</v>
      </c>
      <c r="C1151" s="301" t="s">
        <v>756</v>
      </c>
      <c r="D1151" s="303">
        <v>4293.79</v>
      </c>
    </row>
    <row r="1152" spans="1:4" ht="9" customHeight="1">
      <c r="A1152" s="301" t="s">
        <v>10133</v>
      </c>
      <c r="B1152" s="302" t="s">
        <v>2283</v>
      </c>
      <c r="C1152" s="301" t="s">
        <v>756</v>
      </c>
      <c r="D1152" s="303">
        <v>2108.36</v>
      </c>
    </row>
    <row r="1153" spans="1:4" ht="9" customHeight="1">
      <c r="A1153" s="301" t="s">
        <v>10134</v>
      </c>
      <c r="B1153" s="302" t="s">
        <v>2284</v>
      </c>
      <c r="C1153" s="301" t="s">
        <v>756</v>
      </c>
      <c r="D1153" s="303">
        <v>2385.1799999999998</v>
      </c>
    </row>
    <row r="1154" spans="1:4" ht="9" customHeight="1">
      <c r="A1154" s="301" t="s">
        <v>10135</v>
      </c>
      <c r="B1154" s="302" t="s">
        <v>2285</v>
      </c>
      <c r="C1154" s="301" t="s">
        <v>756</v>
      </c>
      <c r="D1154" s="303">
        <v>1874.26</v>
      </c>
    </row>
    <row r="1155" spans="1:4" ht="9" customHeight="1">
      <c r="A1155" s="301" t="s">
        <v>10136</v>
      </c>
      <c r="B1155" s="302" t="s">
        <v>2286</v>
      </c>
      <c r="C1155" s="301" t="s">
        <v>756</v>
      </c>
      <c r="D1155" s="303">
        <v>6744.18</v>
      </c>
    </row>
    <row r="1156" spans="1:4" ht="9" customHeight="1">
      <c r="A1156" s="301" t="s">
        <v>10137</v>
      </c>
      <c r="B1156" s="302" t="s">
        <v>2287</v>
      </c>
      <c r="C1156" s="301" t="s">
        <v>756</v>
      </c>
      <c r="D1156" s="303">
        <v>4105.93</v>
      </c>
    </row>
    <row r="1157" spans="1:4" ht="9" customHeight="1">
      <c r="A1157" s="301" t="s">
        <v>10138</v>
      </c>
      <c r="B1157" s="302" t="s">
        <v>2288</v>
      </c>
      <c r="C1157" s="301" t="s">
        <v>756</v>
      </c>
      <c r="D1157" s="303">
        <v>5226.45</v>
      </c>
    </row>
    <row r="1158" spans="1:4" ht="9" customHeight="1">
      <c r="A1158" s="301" t="s">
        <v>10139</v>
      </c>
      <c r="B1158" s="302" t="s">
        <v>2289</v>
      </c>
      <c r="C1158" s="301" t="s">
        <v>756</v>
      </c>
      <c r="D1158" s="303">
        <v>3195.15</v>
      </c>
    </row>
    <row r="1159" spans="1:4" ht="9" customHeight="1">
      <c r="A1159" s="301" t="s">
        <v>10140</v>
      </c>
      <c r="B1159" s="302" t="s">
        <v>2290</v>
      </c>
      <c r="C1159" s="301" t="s">
        <v>756</v>
      </c>
      <c r="D1159" s="303">
        <v>4117.5600000000004</v>
      </c>
    </row>
    <row r="1160" spans="1:4" ht="9" customHeight="1">
      <c r="A1160" s="301" t="s">
        <v>10141</v>
      </c>
      <c r="B1160" s="302" t="s">
        <v>2291</v>
      </c>
      <c r="C1160" s="301" t="s">
        <v>756</v>
      </c>
      <c r="D1160" s="303">
        <v>3206.08</v>
      </c>
    </row>
    <row r="1161" spans="1:4" ht="9" customHeight="1">
      <c r="A1161" s="301" t="s">
        <v>10142</v>
      </c>
      <c r="B1161" s="302" t="s">
        <v>2292</v>
      </c>
      <c r="C1161" s="301" t="s">
        <v>756</v>
      </c>
      <c r="D1161" s="303">
        <v>7113.94</v>
      </c>
    </row>
    <row r="1162" spans="1:4" ht="9" customHeight="1">
      <c r="A1162" s="301" t="s">
        <v>10143</v>
      </c>
      <c r="B1162" s="302" t="s">
        <v>2293</v>
      </c>
      <c r="C1162" s="301" t="s">
        <v>756</v>
      </c>
      <c r="D1162" s="303">
        <v>4132.75</v>
      </c>
    </row>
    <row r="1163" spans="1:4" ht="9" customHeight="1">
      <c r="A1163" s="301" t="s">
        <v>10144</v>
      </c>
      <c r="B1163" s="302" t="s">
        <v>2294</v>
      </c>
      <c r="C1163" s="301" t="s">
        <v>756</v>
      </c>
      <c r="D1163" s="303">
        <v>5509.03</v>
      </c>
    </row>
    <row r="1164" spans="1:4" ht="9" customHeight="1">
      <c r="A1164" s="301" t="s">
        <v>10145</v>
      </c>
      <c r="B1164" s="302" t="s">
        <v>2295</v>
      </c>
      <c r="C1164" s="301" t="s">
        <v>756</v>
      </c>
      <c r="D1164" s="303">
        <v>3220.29</v>
      </c>
    </row>
    <row r="1165" spans="1:4" ht="9" customHeight="1">
      <c r="A1165" s="301" t="s">
        <v>10146</v>
      </c>
      <c r="B1165" s="302" t="s">
        <v>2296</v>
      </c>
      <c r="C1165" s="301" t="s">
        <v>756</v>
      </c>
      <c r="D1165" s="303">
        <v>4154.92</v>
      </c>
    </row>
    <row r="1166" spans="1:4" ht="9" customHeight="1">
      <c r="A1166" s="301" t="s">
        <v>10147</v>
      </c>
      <c r="B1166" s="302" t="s">
        <v>2297</v>
      </c>
      <c r="C1166" s="301" t="s">
        <v>756</v>
      </c>
      <c r="D1166" s="303">
        <v>3241.19</v>
      </c>
    </row>
    <row r="1167" spans="1:4" ht="9" customHeight="1">
      <c r="A1167" s="301" t="s">
        <v>10148</v>
      </c>
      <c r="B1167" s="302" t="s">
        <v>2298</v>
      </c>
      <c r="C1167" s="301" t="s">
        <v>756</v>
      </c>
      <c r="D1167" s="303">
        <v>4185.1499999999996</v>
      </c>
    </row>
    <row r="1168" spans="1:4" ht="9" customHeight="1">
      <c r="A1168" s="301" t="s">
        <v>10149</v>
      </c>
      <c r="B1168" s="302" t="s">
        <v>2299</v>
      </c>
      <c r="C1168" s="301" t="s">
        <v>756</v>
      </c>
      <c r="D1168" s="303">
        <v>3269.74</v>
      </c>
    </row>
    <row r="1169" spans="1:4" ht="9" customHeight="1">
      <c r="A1169" s="301" t="s">
        <v>10150</v>
      </c>
      <c r="B1169" s="302" t="s">
        <v>2300</v>
      </c>
      <c r="C1169" s="301" t="s">
        <v>756</v>
      </c>
      <c r="D1169" s="303">
        <v>7974.65</v>
      </c>
    </row>
    <row r="1170" spans="1:4" ht="9" customHeight="1">
      <c r="A1170" s="301" t="s">
        <v>10151</v>
      </c>
      <c r="B1170" s="302" t="s">
        <v>2301</v>
      </c>
      <c r="C1170" s="301" t="s">
        <v>756</v>
      </c>
      <c r="D1170" s="303">
        <v>4225.76</v>
      </c>
    </row>
    <row r="1171" spans="1:4" ht="9" customHeight="1">
      <c r="A1171" s="301" t="s">
        <v>10152</v>
      </c>
      <c r="B1171" s="302" t="s">
        <v>2302</v>
      </c>
      <c r="C1171" s="301" t="s">
        <v>756</v>
      </c>
      <c r="D1171" s="303">
        <v>6167.98</v>
      </c>
    </row>
    <row r="1172" spans="1:4" ht="9" customHeight="1">
      <c r="A1172" s="301" t="s">
        <v>10153</v>
      </c>
      <c r="B1172" s="302" t="s">
        <v>2303</v>
      </c>
      <c r="C1172" s="301" t="s">
        <v>756</v>
      </c>
      <c r="D1172" s="303">
        <v>3308.39</v>
      </c>
    </row>
    <row r="1173" spans="1:4" ht="9" customHeight="1">
      <c r="A1173" s="301" t="s">
        <v>10154</v>
      </c>
      <c r="B1173" s="302" t="s">
        <v>2304</v>
      </c>
      <c r="C1173" s="301" t="s">
        <v>756</v>
      </c>
      <c r="D1173" s="303">
        <v>4280.1499999999996</v>
      </c>
    </row>
    <row r="1174" spans="1:4" ht="9" customHeight="1">
      <c r="A1174" s="301" t="s">
        <v>10155</v>
      </c>
      <c r="B1174" s="302" t="s">
        <v>2305</v>
      </c>
      <c r="C1174" s="301" t="s">
        <v>756</v>
      </c>
      <c r="D1174" s="303">
        <v>3360.53</v>
      </c>
    </row>
    <row r="1175" spans="1:4" ht="9" customHeight="1">
      <c r="A1175" s="301" t="s">
        <v>10156</v>
      </c>
      <c r="B1175" s="302" t="s">
        <v>2306</v>
      </c>
      <c r="C1175" s="301" t="s">
        <v>756</v>
      </c>
      <c r="D1175" s="303">
        <v>4352.83</v>
      </c>
    </row>
    <row r="1176" spans="1:4" ht="9" customHeight="1">
      <c r="A1176" s="301" t="s">
        <v>10157</v>
      </c>
      <c r="B1176" s="302" t="s">
        <v>2307</v>
      </c>
      <c r="C1176" s="301" t="s">
        <v>756</v>
      </c>
      <c r="D1176" s="303">
        <v>3430.55</v>
      </c>
    </row>
    <row r="1177" spans="1:4" ht="9" customHeight="1">
      <c r="A1177" s="301" t="s">
        <v>10158</v>
      </c>
      <c r="B1177" s="302" t="s">
        <v>2308</v>
      </c>
      <c r="C1177" s="301" t="s">
        <v>756</v>
      </c>
      <c r="D1177" s="303">
        <v>10002.549999999999</v>
      </c>
    </row>
    <row r="1178" spans="1:4" ht="9" customHeight="1">
      <c r="A1178" s="301" t="s">
        <v>10159</v>
      </c>
      <c r="B1178" s="302" t="s">
        <v>2309</v>
      </c>
      <c r="C1178" s="301" t="s">
        <v>756</v>
      </c>
      <c r="D1178" s="303">
        <v>4452.24</v>
      </c>
    </row>
    <row r="1179" spans="1:4" ht="9" customHeight="1">
      <c r="A1179" s="301" t="s">
        <v>10160</v>
      </c>
      <c r="B1179" s="302" t="s">
        <v>2310</v>
      </c>
      <c r="C1179" s="301" t="s">
        <v>756</v>
      </c>
      <c r="D1179" s="303">
        <v>7713.61</v>
      </c>
    </row>
    <row r="1180" spans="1:4" ht="9" customHeight="1">
      <c r="A1180" s="301" t="s">
        <v>10161</v>
      </c>
      <c r="B1180" s="302" t="s">
        <v>2311</v>
      </c>
      <c r="C1180" s="301" t="s">
        <v>756</v>
      </c>
      <c r="D1180" s="303">
        <v>3527.01</v>
      </c>
    </row>
    <row r="1181" spans="1:4" ht="9" customHeight="1">
      <c r="A1181" s="301" t="s">
        <v>10162</v>
      </c>
      <c r="B1181" s="302" t="s">
        <v>2312</v>
      </c>
      <c r="C1181" s="301" t="s">
        <v>756</v>
      </c>
      <c r="D1181" s="303">
        <v>4109.07</v>
      </c>
    </row>
    <row r="1182" spans="1:4" ht="9" customHeight="1">
      <c r="A1182" s="301" t="s">
        <v>10163</v>
      </c>
      <c r="B1182" s="302" t="s">
        <v>2313</v>
      </c>
      <c r="C1182" s="301" t="s">
        <v>756</v>
      </c>
      <c r="D1182" s="303">
        <v>3198.16</v>
      </c>
    </row>
    <row r="1183" spans="1:4" ht="9" customHeight="1">
      <c r="A1183" s="301" t="s">
        <v>10164</v>
      </c>
      <c r="B1183" s="302" t="s">
        <v>2314</v>
      </c>
      <c r="C1183" s="301" t="s">
        <v>756</v>
      </c>
      <c r="D1183" s="303">
        <v>4587.01</v>
      </c>
    </row>
    <row r="1184" spans="1:4" ht="9" customHeight="1">
      <c r="A1184" s="301" t="s">
        <v>10165</v>
      </c>
      <c r="B1184" s="302" t="s">
        <v>2315</v>
      </c>
      <c r="C1184" s="301" t="s">
        <v>756</v>
      </c>
      <c r="D1184" s="303">
        <v>2504.9</v>
      </c>
    </row>
    <row r="1185" spans="1:4" ht="9" customHeight="1">
      <c r="A1185" s="301" t="s">
        <v>10166</v>
      </c>
      <c r="B1185" s="302" t="s">
        <v>2316</v>
      </c>
      <c r="C1185" s="301" t="s">
        <v>756</v>
      </c>
      <c r="D1185" s="303">
        <v>3654.05</v>
      </c>
    </row>
    <row r="1186" spans="1:4" ht="9" customHeight="1">
      <c r="A1186" s="301" t="s">
        <v>10167</v>
      </c>
      <c r="B1186" s="302" t="s">
        <v>2317</v>
      </c>
      <c r="C1186" s="301" t="s">
        <v>756</v>
      </c>
      <c r="D1186" s="303">
        <v>1969.84</v>
      </c>
    </row>
    <row r="1187" spans="1:4" ht="9" customHeight="1">
      <c r="A1187" s="301" t="s">
        <v>10168</v>
      </c>
      <c r="B1187" s="302" t="s">
        <v>2318</v>
      </c>
      <c r="C1187" s="301" t="s">
        <v>756</v>
      </c>
      <c r="D1187" s="303">
        <v>2522.19</v>
      </c>
    </row>
    <row r="1188" spans="1:4" ht="9" customHeight="1">
      <c r="A1188" s="301" t="s">
        <v>10169</v>
      </c>
      <c r="B1188" s="302" t="s">
        <v>2319</v>
      </c>
      <c r="C1188" s="301" t="s">
        <v>756</v>
      </c>
      <c r="D1188" s="303">
        <v>1985.44</v>
      </c>
    </row>
    <row r="1189" spans="1:4" ht="9" customHeight="1">
      <c r="A1189" s="301" t="s">
        <v>10170</v>
      </c>
      <c r="B1189" s="302" t="s">
        <v>2320</v>
      </c>
      <c r="C1189" s="301" t="s">
        <v>756</v>
      </c>
      <c r="D1189" s="303">
        <v>4787.0200000000004</v>
      </c>
    </row>
    <row r="1190" spans="1:4" ht="9" customHeight="1">
      <c r="A1190" s="301" t="s">
        <v>10171</v>
      </c>
      <c r="B1190" s="302" t="s">
        <v>2321</v>
      </c>
      <c r="C1190" s="301" t="s">
        <v>756</v>
      </c>
      <c r="D1190" s="303">
        <v>2545.2399999999998</v>
      </c>
    </row>
    <row r="1191" spans="1:4" ht="9" customHeight="1">
      <c r="A1191" s="301" t="s">
        <v>10172</v>
      </c>
      <c r="B1191" s="302" t="s">
        <v>2322</v>
      </c>
      <c r="C1191" s="301" t="s">
        <v>756</v>
      </c>
      <c r="D1191" s="303">
        <v>3812.36</v>
      </c>
    </row>
    <row r="1192" spans="1:4" ht="9" customHeight="1">
      <c r="A1192" s="301" t="s">
        <v>10173</v>
      </c>
      <c r="B1192" s="302" t="s">
        <v>2323</v>
      </c>
      <c r="C1192" s="301" t="s">
        <v>756</v>
      </c>
      <c r="D1192" s="303">
        <v>2006.25</v>
      </c>
    </row>
    <row r="1193" spans="1:4" ht="9" customHeight="1">
      <c r="A1193" s="301" t="s">
        <v>10174</v>
      </c>
      <c r="B1193" s="302" t="s">
        <v>2324</v>
      </c>
      <c r="C1193" s="301" t="s">
        <v>756</v>
      </c>
      <c r="D1193" s="303">
        <v>2578.56</v>
      </c>
    </row>
    <row r="1194" spans="1:4" ht="9" customHeight="1">
      <c r="A1194" s="301" t="s">
        <v>10175</v>
      </c>
      <c r="B1194" s="302" t="s">
        <v>2325</v>
      </c>
      <c r="C1194" s="301" t="s">
        <v>756</v>
      </c>
      <c r="D1194" s="303">
        <v>2036.62</v>
      </c>
    </row>
    <row r="1195" spans="1:4" ht="9" customHeight="1">
      <c r="A1195" s="301" t="s">
        <v>10176</v>
      </c>
      <c r="B1195" s="302" t="s">
        <v>2326</v>
      </c>
      <c r="C1195" s="301" t="s">
        <v>756</v>
      </c>
      <c r="D1195" s="303">
        <v>2624.36</v>
      </c>
    </row>
    <row r="1196" spans="1:4" ht="9" customHeight="1">
      <c r="A1196" s="301" t="s">
        <v>10177</v>
      </c>
      <c r="B1196" s="302" t="s">
        <v>2327</v>
      </c>
      <c r="C1196" s="301" t="s">
        <v>756</v>
      </c>
      <c r="D1196" s="303">
        <v>2078.48</v>
      </c>
    </row>
    <row r="1197" spans="1:4" ht="9" customHeight="1">
      <c r="A1197" s="301" t="s">
        <v>10178</v>
      </c>
      <c r="B1197" s="302" t="s">
        <v>2328</v>
      </c>
      <c r="C1197" s="301" t="s">
        <v>756</v>
      </c>
      <c r="D1197" s="303">
        <v>5342.63</v>
      </c>
    </row>
    <row r="1198" spans="1:4" ht="9" customHeight="1">
      <c r="A1198" s="301" t="s">
        <v>10179</v>
      </c>
      <c r="B1198" s="302" t="s">
        <v>2329</v>
      </c>
      <c r="C1198" s="301" t="s">
        <v>756</v>
      </c>
      <c r="D1198" s="303">
        <v>2685.19</v>
      </c>
    </row>
    <row r="1199" spans="1:4" ht="9" customHeight="1">
      <c r="A1199" s="301" t="s">
        <v>10180</v>
      </c>
      <c r="B1199" s="302" t="s">
        <v>2330</v>
      </c>
      <c r="C1199" s="301" t="s">
        <v>756</v>
      </c>
      <c r="D1199" s="303">
        <v>4252.28</v>
      </c>
    </row>
    <row r="1200" spans="1:4" ht="9" customHeight="1">
      <c r="A1200" s="301" t="s">
        <v>10181</v>
      </c>
      <c r="B1200" s="302" t="s">
        <v>2331</v>
      </c>
      <c r="C1200" s="301" t="s">
        <v>756</v>
      </c>
      <c r="D1200" s="303">
        <v>2134.6799999999998</v>
      </c>
    </row>
    <row r="1201" spans="1:4" ht="9" customHeight="1">
      <c r="A1201" s="301" t="s">
        <v>10182</v>
      </c>
      <c r="B1201" s="302" t="s">
        <v>2332</v>
      </c>
      <c r="C1201" s="301" t="s">
        <v>756</v>
      </c>
      <c r="D1201" s="303">
        <v>2763.78</v>
      </c>
    </row>
    <row r="1202" spans="1:4" ht="9" customHeight="1">
      <c r="A1202" s="301" t="s">
        <v>10183</v>
      </c>
      <c r="B1202" s="302" t="s">
        <v>2333</v>
      </c>
      <c r="C1202" s="301" t="s">
        <v>756</v>
      </c>
      <c r="D1202" s="303">
        <v>2207.94</v>
      </c>
    </row>
    <row r="1203" spans="1:4" ht="9" customHeight="1">
      <c r="A1203" s="301" t="s">
        <v>10184</v>
      </c>
      <c r="B1203" s="302" t="s">
        <v>2334</v>
      </c>
      <c r="C1203" s="301" t="s">
        <v>756</v>
      </c>
      <c r="D1203" s="303">
        <v>2868.73</v>
      </c>
    </row>
    <row r="1204" spans="1:4" ht="9" customHeight="1">
      <c r="A1204" s="301" t="s">
        <v>10185</v>
      </c>
      <c r="B1204" s="302" t="s">
        <v>2335</v>
      </c>
      <c r="C1204" s="301" t="s">
        <v>756</v>
      </c>
      <c r="D1204" s="303">
        <v>2306.71</v>
      </c>
    </row>
    <row r="1205" spans="1:4" ht="9" customHeight="1">
      <c r="A1205" s="301" t="s">
        <v>10186</v>
      </c>
      <c r="B1205" s="302" t="s">
        <v>2336</v>
      </c>
      <c r="C1205" s="301" t="s">
        <v>756</v>
      </c>
      <c r="D1205" s="303">
        <v>6610.5</v>
      </c>
    </row>
    <row r="1206" spans="1:4" ht="9" customHeight="1">
      <c r="A1206" s="301" t="s">
        <v>10187</v>
      </c>
      <c r="B1206" s="302" t="s">
        <v>2337</v>
      </c>
      <c r="C1206" s="301" t="s">
        <v>756</v>
      </c>
      <c r="D1206" s="303">
        <v>3007.38</v>
      </c>
    </row>
    <row r="1207" spans="1:4" ht="9" customHeight="1">
      <c r="A1207" s="301" t="s">
        <v>10188</v>
      </c>
      <c r="B1207" s="302" t="s">
        <v>2338</v>
      </c>
      <c r="C1207" s="301" t="s">
        <v>756</v>
      </c>
      <c r="D1207" s="303">
        <v>5255.21</v>
      </c>
    </row>
    <row r="1208" spans="1:4" ht="9" customHeight="1">
      <c r="A1208" s="301" t="s">
        <v>10189</v>
      </c>
      <c r="B1208" s="302" t="s">
        <v>2339</v>
      </c>
      <c r="C1208" s="301" t="s">
        <v>756</v>
      </c>
      <c r="D1208" s="303">
        <v>2438.62</v>
      </c>
    </row>
    <row r="1209" spans="1:4" ht="9" customHeight="1">
      <c r="A1209" s="301" t="s">
        <v>10190</v>
      </c>
      <c r="B1209" s="302" t="s">
        <v>2340</v>
      </c>
      <c r="C1209" s="301" t="s">
        <v>756</v>
      </c>
      <c r="D1209" s="303">
        <v>2508.88</v>
      </c>
    </row>
    <row r="1210" spans="1:4" ht="9" customHeight="1">
      <c r="A1210" s="301" t="s">
        <v>10191</v>
      </c>
      <c r="B1210" s="302" t="s">
        <v>2341</v>
      </c>
      <c r="C1210" s="301" t="s">
        <v>756</v>
      </c>
      <c r="D1210" s="303">
        <v>1973.4</v>
      </c>
    </row>
    <row r="1211" spans="1:4" ht="9" customHeight="1">
      <c r="A1211" s="301" t="s">
        <v>10192</v>
      </c>
      <c r="B1211" s="302" t="s">
        <v>2342</v>
      </c>
      <c r="C1211" s="301" t="s">
        <v>756</v>
      </c>
      <c r="D1211" s="303">
        <v>6675.56</v>
      </c>
    </row>
    <row r="1212" spans="1:4" ht="9" customHeight="1">
      <c r="A1212" s="301" t="s">
        <v>10193</v>
      </c>
      <c r="B1212" s="302" t="s">
        <v>2343</v>
      </c>
      <c r="C1212" s="301" t="s">
        <v>756</v>
      </c>
      <c r="D1212" s="303">
        <v>3437.19</v>
      </c>
    </row>
    <row r="1213" spans="1:4" ht="9" customHeight="1">
      <c r="A1213" s="301" t="s">
        <v>10194</v>
      </c>
      <c r="B1213" s="302" t="s">
        <v>2344</v>
      </c>
      <c r="C1213" s="301" t="s">
        <v>756</v>
      </c>
      <c r="D1213" s="303">
        <v>5233.37</v>
      </c>
    </row>
    <row r="1214" spans="1:4" ht="9" customHeight="1">
      <c r="A1214" s="301" t="s">
        <v>10195</v>
      </c>
      <c r="B1214" s="302" t="s">
        <v>2345</v>
      </c>
      <c r="C1214" s="301" t="s">
        <v>756</v>
      </c>
      <c r="D1214" s="303">
        <v>2665.41</v>
      </c>
    </row>
    <row r="1215" spans="1:4" ht="9" customHeight="1">
      <c r="A1215" s="301" t="s">
        <v>10196</v>
      </c>
      <c r="B1215" s="302" t="s">
        <v>2346</v>
      </c>
      <c r="C1215" s="301" t="s">
        <v>756</v>
      </c>
      <c r="D1215" s="303">
        <v>3463.59</v>
      </c>
    </row>
    <row r="1216" spans="1:4" ht="9" customHeight="1">
      <c r="A1216" s="301" t="s">
        <v>10197</v>
      </c>
      <c r="B1216" s="302" t="s">
        <v>2347</v>
      </c>
      <c r="C1216" s="301" t="s">
        <v>756</v>
      </c>
      <c r="D1216" s="303">
        <v>2688.44</v>
      </c>
    </row>
    <row r="1217" spans="1:4" ht="9" customHeight="1">
      <c r="A1217" s="301" t="s">
        <v>10198</v>
      </c>
      <c r="B1217" s="302" t="s">
        <v>2348</v>
      </c>
      <c r="C1217" s="301" t="s">
        <v>756</v>
      </c>
      <c r="D1217" s="303">
        <v>6982.39</v>
      </c>
    </row>
    <row r="1218" spans="1:4" ht="9" customHeight="1">
      <c r="A1218" s="301" t="s">
        <v>10199</v>
      </c>
      <c r="B1218" s="302" t="s">
        <v>2349</v>
      </c>
      <c r="C1218" s="301" t="s">
        <v>756</v>
      </c>
      <c r="D1218" s="303">
        <v>3497.28</v>
      </c>
    </row>
    <row r="1219" spans="1:4" ht="9" customHeight="1">
      <c r="A1219" s="301" t="s">
        <v>10200</v>
      </c>
      <c r="B1219" s="302" t="s">
        <v>2350</v>
      </c>
      <c r="C1219" s="301" t="s">
        <v>756</v>
      </c>
      <c r="D1219" s="303">
        <v>5471.83</v>
      </c>
    </row>
    <row r="1220" spans="1:4" ht="9" customHeight="1">
      <c r="A1220" s="301" t="s">
        <v>10201</v>
      </c>
      <c r="B1220" s="302" t="s">
        <v>2351</v>
      </c>
      <c r="C1220" s="301" t="s">
        <v>756</v>
      </c>
      <c r="D1220" s="303">
        <v>2717.92</v>
      </c>
    </row>
    <row r="1221" spans="1:4" ht="9" customHeight="1">
      <c r="A1221" s="301" t="s">
        <v>10202</v>
      </c>
      <c r="B1221" s="302" t="s">
        <v>2352</v>
      </c>
      <c r="C1221" s="301" t="s">
        <v>756</v>
      </c>
      <c r="D1221" s="303">
        <v>3546.47</v>
      </c>
    </row>
    <row r="1222" spans="1:4" ht="9" customHeight="1">
      <c r="A1222" s="301" t="s">
        <v>10203</v>
      </c>
      <c r="B1222" s="302" t="s">
        <v>2353</v>
      </c>
      <c r="C1222" s="301" t="s">
        <v>756</v>
      </c>
      <c r="D1222" s="303">
        <v>2761.35</v>
      </c>
    </row>
    <row r="1223" spans="1:4" ht="9" customHeight="1">
      <c r="A1223" s="301" t="s">
        <v>10204</v>
      </c>
      <c r="B1223" s="302" t="s">
        <v>2354</v>
      </c>
      <c r="C1223" s="301" t="s">
        <v>756</v>
      </c>
      <c r="D1223" s="303">
        <v>3613.63</v>
      </c>
    </row>
    <row r="1224" spans="1:4" ht="9" customHeight="1">
      <c r="A1224" s="301" t="s">
        <v>10205</v>
      </c>
      <c r="B1224" s="302" t="s">
        <v>2355</v>
      </c>
      <c r="C1224" s="301" t="s">
        <v>756</v>
      </c>
      <c r="D1224" s="303">
        <v>2821.07</v>
      </c>
    </row>
    <row r="1225" spans="1:4" ht="9" customHeight="1">
      <c r="A1225" s="301" t="s">
        <v>10206</v>
      </c>
      <c r="B1225" s="302" t="s">
        <v>2356</v>
      </c>
      <c r="C1225" s="301" t="s">
        <v>756</v>
      </c>
      <c r="D1225" s="303">
        <v>7785.53</v>
      </c>
    </row>
    <row r="1226" spans="1:4" ht="9" customHeight="1">
      <c r="A1226" s="301" t="s">
        <v>10207</v>
      </c>
      <c r="B1226" s="302" t="s">
        <v>2357</v>
      </c>
      <c r="C1226" s="301" t="s">
        <v>756</v>
      </c>
      <c r="D1226" s="303">
        <v>3701.75</v>
      </c>
    </row>
    <row r="1227" spans="1:4" ht="9" customHeight="1">
      <c r="A1227" s="301" t="s">
        <v>10208</v>
      </c>
      <c r="B1227" s="302" t="s">
        <v>2358</v>
      </c>
      <c r="C1227" s="301" t="s">
        <v>756</v>
      </c>
      <c r="D1227" s="303">
        <v>6095.25</v>
      </c>
    </row>
    <row r="1228" spans="1:4" ht="9" customHeight="1">
      <c r="A1228" s="301" t="s">
        <v>10209</v>
      </c>
      <c r="B1228" s="302" t="s">
        <v>2359</v>
      </c>
      <c r="C1228" s="301" t="s">
        <v>756</v>
      </c>
      <c r="D1228" s="303">
        <v>2900.21</v>
      </c>
    </row>
    <row r="1229" spans="1:4" ht="9" customHeight="1">
      <c r="A1229" s="301" t="s">
        <v>10210</v>
      </c>
      <c r="B1229" s="302" t="s">
        <v>2360</v>
      </c>
      <c r="C1229" s="301" t="s">
        <v>756</v>
      </c>
      <c r="D1229" s="303">
        <v>3815.18</v>
      </c>
    </row>
    <row r="1230" spans="1:4" ht="9" customHeight="1">
      <c r="A1230" s="301" t="s">
        <v>10211</v>
      </c>
      <c r="B1230" s="302" t="s">
        <v>2361</v>
      </c>
      <c r="C1230" s="301" t="s">
        <v>756</v>
      </c>
      <c r="D1230" s="303">
        <v>3003.25</v>
      </c>
    </row>
    <row r="1231" spans="1:4" ht="9" customHeight="1">
      <c r="A1231" s="301" t="s">
        <v>10212</v>
      </c>
      <c r="B1231" s="302" t="s">
        <v>2362</v>
      </c>
      <c r="C1231" s="301" t="s">
        <v>756</v>
      </c>
      <c r="D1231" s="303">
        <v>3964.14</v>
      </c>
    </row>
    <row r="1232" spans="1:4" ht="9" customHeight="1">
      <c r="A1232" s="301" t="s">
        <v>10213</v>
      </c>
      <c r="B1232" s="302" t="s">
        <v>2363</v>
      </c>
      <c r="C1232" s="301" t="s">
        <v>756</v>
      </c>
      <c r="D1232" s="303">
        <v>3140.41</v>
      </c>
    </row>
    <row r="1233" spans="1:4" ht="9" customHeight="1">
      <c r="A1233" s="301" t="s">
        <v>10214</v>
      </c>
      <c r="B1233" s="302" t="s">
        <v>2364</v>
      </c>
      <c r="C1233" s="301" t="s">
        <v>756</v>
      </c>
      <c r="D1233" s="303">
        <v>9639.82</v>
      </c>
    </row>
    <row r="1234" spans="1:4" ht="9" customHeight="1">
      <c r="A1234" s="301" t="s">
        <v>10215</v>
      </c>
      <c r="B1234" s="302" t="s">
        <v>2365</v>
      </c>
      <c r="C1234" s="301" t="s">
        <v>756</v>
      </c>
      <c r="D1234" s="303">
        <v>4160.2</v>
      </c>
    </row>
    <row r="1235" spans="1:4" ht="9" customHeight="1">
      <c r="A1235" s="301" t="s">
        <v>10216</v>
      </c>
      <c r="B1235" s="302" t="s">
        <v>2366</v>
      </c>
      <c r="C1235" s="301" t="s">
        <v>756</v>
      </c>
      <c r="D1235" s="303">
        <v>7536.21</v>
      </c>
    </row>
    <row r="1236" spans="1:4" ht="9" customHeight="1">
      <c r="A1236" s="301" t="s">
        <v>10217</v>
      </c>
      <c r="B1236" s="302" t="s">
        <v>2367</v>
      </c>
      <c r="C1236" s="301" t="s">
        <v>756</v>
      </c>
      <c r="D1236" s="303">
        <v>3323.28</v>
      </c>
    </row>
    <row r="1237" spans="1:4" ht="9" customHeight="1">
      <c r="A1237" s="301" t="s">
        <v>10218</v>
      </c>
      <c r="B1237" s="302" t="s">
        <v>2368</v>
      </c>
      <c r="C1237" s="301" t="s">
        <v>756</v>
      </c>
      <c r="D1237" s="303">
        <v>3443.79</v>
      </c>
    </row>
    <row r="1238" spans="1:4" ht="9" customHeight="1">
      <c r="A1238" s="301" t="s">
        <v>10219</v>
      </c>
      <c r="B1238" s="302" t="s">
        <v>2369</v>
      </c>
      <c r="C1238" s="301" t="s">
        <v>756</v>
      </c>
      <c r="D1238" s="303">
        <v>2671.17</v>
      </c>
    </row>
    <row r="1239" spans="1:4" ht="9" customHeight="1">
      <c r="A1239" s="301" t="s">
        <v>10220</v>
      </c>
      <c r="B1239" s="302" t="s">
        <v>2370</v>
      </c>
      <c r="C1239" s="301" t="s">
        <v>756</v>
      </c>
      <c r="D1239" s="303">
        <v>11720.83</v>
      </c>
    </row>
    <row r="1240" spans="1:4" ht="9" customHeight="1">
      <c r="A1240" s="301" t="s">
        <v>10221</v>
      </c>
      <c r="B1240" s="302" t="s">
        <v>2371</v>
      </c>
      <c r="C1240" s="301" t="s">
        <v>756</v>
      </c>
      <c r="D1240" s="303">
        <v>5809.41</v>
      </c>
    </row>
    <row r="1241" spans="1:4" ht="9" customHeight="1">
      <c r="A1241" s="301" t="s">
        <v>10222</v>
      </c>
      <c r="B1241" s="302" t="s">
        <v>2372</v>
      </c>
      <c r="C1241" s="301" t="s">
        <v>756</v>
      </c>
      <c r="D1241" s="303">
        <v>8980.7800000000007</v>
      </c>
    </row>
    <row r="1242" spans="1:4" ht="9" customHeight="1">
      <c r="A1242" s="301" t="s">
        <v>10223</v>
      </c>
      <c r="B1242" s="302" t="s">
        <v>2373</v>
      </c>
      <c r="C1242" s="301" t="s">
        <v>756</v>
      </c>
      <c r="D1242" s="303">
        <v>4442.8900000000003</v>
      </c>
    </row>
    <row r="1243" spans="1:4" ht="9" customHeight="1">
      <c r="A1243" s="301" t="s">
        <v>10224</v>
      </c>
      <c r="B1243" s="302" t="s">
        <v>2374</v>
      </c>
      <c r="C1243" s="301" t="s">
        <v>756</v>
      </c>
      <c r="D1243" s="303">
        <v>5850.16</v>
      </c>
    </row>
    <row r="1244" spans="1:4" ht="9" customHeight="1">
      <c r="A1244" s="301" t="s">
        <v>10225</v>
      </c>
      <c r="B1244" s="302" t="s">
        <v>2375</v>
      </c>
      <c r="C1244" s="301" t="s">
        <v>756</v>
      </c>
      <c r="D1244" s="303">
        <v>4477.75</v>
      </c>
    </row>
    <row r="1245" spans="1:4" ht="9" customHeight="1">
      <c r="A1245" s="301" t="s">
        <v>10226</v>
      </c>
      <c r="B1245" s="302" t="s">
        <v>2376</v>
      </c>
      <c r="C1245" s="301" t="s">
        <v>756</v>
      </c>
      <c r="D1245" s="303">
        <v>12267.01</v>
      </c>
    </row>
    <row r="1246" spans="1:4" ht="9" customHeight="1">
      <c r="A1246" s="301" t="s">
        <v>10227</v>
      </c>
      <c r="B1246" s="302" t="s">
        <v>2377</v>
      </c>
      <c r="C1246" s="301" t="s">
        <v>756</v>
      </c>
      <c r="D1246" s="303">
        <v>5902.34</v>
      </c>
    </row>
    <row r="1247" spans="1:4" ht="9" customHeight="1">
      <c r="A1247" s="301" t="s">
        <v>10228</v>
      </c>
      <c r="B1247" s="302" t="s">
        <v>2378</v>
      </c>
      <c r="C1247" s="301" t="s">
        <v>756</v>
      </c>
      <c r="D1247" s="303">
        <v>9396.39</v>
      </c>
    </row>
    <row r="1248" spans="1:4" ht="9" customHeight="1">
      <c r="A1248" s="301" t="s">
        <v>10229</v>
      </c>
      <c r="B1248" s="302" t="s">
        <v>2379</v>
      </c>
      <c r="C1248" s="301" t="s">
        <v>756</v>
      </c>
      <c r="D1248" s="303">
        <v>4522.4799999999996</v>
      </c>
    </row>
    <row r="1249" spans="1:4" ht="9" customHeight="1">
      <c r="A1249" s="301" t="s">
        <v>10230</v>
      </c>
      <c r="B1249" s="302" t="s">
        <v>2380</v>
      </c>
      <c r="C1249" s="301" t="s">
        <v>756</v>
      </c>
      <c r="D1249" s="303">
        <v>5977.61</v>
      </c>
    </row>
    <row r="1250" spans="1:4" ht="9" customHeight="1">
      <c r="A1250" s="301" t="s">
        <v>10231</v>
      </c>
      <c r="B1250" s="302" t="s">
        <v>2381</v>
      </c>
      <c r="C1250" s="301" t="s">
        <v>756</v>
      </c>
      <c r="D1250" s="303">
        <v>4587.37</v>
      </c>
    </row>
    <row r="1251" spans="1:4" ht="9" customHeight="1">
      <c r="A1251" s="301" t="s">
        <v>10232</v>
      </c>
      <c r="B1251" s="302" t="s">
        <v>2382</v>
      </c>
      <c r="C1251" s="301" t="s">
        <v>756</v>
      </c>
      <c r="D1251" s="303">
        <v>6079.66</v>
      </c>
    </row>
    <row r="1252" spans="1:4" ht="9" customHeight="1">
      <c r="A1252" s="301" t="s">
        <v>10233</v>
      </c>
      <c r="B1252" s="302" t="s">
        <v>2383</v>
      </c>
      <c r="C1252" s="301" t="s">
        <v>756</v>
      </c>
      <c r="D1252" s="303">
        <v>4676.22</v>
      </c>
    </row>
    <row r="1253" spans="1:4" ht="9" customHeight="1">
      <c r="A1253" s="301" t="s">
        <v>10234</v>
      </c>
      <c r="B1253" s="302" t="s">
        <v>2384</v>
      </c>
      <c r="C1253" s="301" t="s">
        <v>756</v>
      </c>
      <c r="D1253" s="303">
        <v>13717.3</v>
      </c>
    </row>
    <row r="1254" spans="1:4" ht="9" customHeight="1">
      <c r="A1254" s="301" t="s">
        <v>10235</v>
      </c>
      <c r="B1254" s="302" t="s">
        <v>2385</v>
      </c>
      <c r="C1254" s="301" t="s">
        <v>756</v>
      </c>
      <c r="D1254" s="303">
        <v>6212.56</v>
      </c>
    </row>
    <row r="1255" spans="1:4" ht="9" customHeight="1">
      <c r="A1255" s="301" t="s">
        <v>10236</v>
      </c>
      <c r="B1255" s="302" t="s">
        <v>2386</v>
      </c>
      <c r="C1255" s="301" t="s">
        <v>756</v>
      </c>
      <c r="D1255" s="303">
        <v>10500.04</v>
      </c>
    </row>
    <row r="1256" spans="1:4" ht="9" customHeight="1">
      <c r="A1256" s="301" t="s">
        <v>10237</v>
      </c>
      <c r="B1256" s="302" t="s">
        <v>2387</v>
      </c>
      <c r="C1256" s="301" t="s">
        <v>756</v>
      </c>
      <c r="D1256" s="303">
        <v>6383.67</v>
      </c>
    </row>
    <row r="1257" spans="1:4" ht="9" customHeight="1">
      <c r="A1257" s="301" t="s">
        <v>10238</v>
      </c>
      <c r="B1257" s="302" t="s">
        <v>2388</v>
      </c>
      <c r="C1257" s="301" t="s">
        <v>756</v>
      </c>
      <c r="D1257" s="303">
        <v>4945.6899999999996</v>
      </c>
    </row>
    <row r="1258" spans="1:4" ht="9" customHeight="1">
      <c r="A1258" s="301" t="s">
        <v>10239</v>
      </c>
      <c r="B1258" s="302" t="s">
        <v>2389</v>
      </c>
      <c r="C1258" s="301" t="s">
        <v>756</v>
      </c>
      <c r="D1258" s="303">
        <v>6604.13</v>
      </c>
    </row>
    <row r="1259" spans="1:4" ht="9" customHeight="1">
      <c r="A1259" s="301" t="s">
        <v>10240</v>
      </c>
      <c r="B1259" s="302" t="s">
        <v>2390</v>
      </c>
      <c r="C1259" s="301" t="s">
        <v>756</v>
      </c>
      <c r="D1259" s="303">
        <v>5145.2299999999996</v>
      </c>
    </row>
    <row r="1260" spans="1:4" ht="9" customHeight="1">
      <c r="A1260" s="301" t="s">
        <v>10241</v>
      </c>
      <c r="B1260" s="302" t="s">
        <v>2391</v>
      </c>
      <c r="C1260" s="301" t="s">
        <v>756</v>
      </c>
      <c r="D1260" s="303">
        <v>17040.990000000002</v>
      </c>
    </row>
    <row r="1261" spans="1:4" ht="9" customHeight="1">
      <c r="A1261" s="301" t="s">
        <v>10242</v>
      </c>
      <c r="B1261" s="302" t="s">
        <v>2392</v>
      </c>
      <c r="C1261" s="301" t="s">
        <v>756</v>
      </c>
      <c r="D1261" s="303">
        <v>6893.71</v>
      </c>
    </row>
    <row r="1262" spans="1:4" ht="9" customHeight="1">
      <c r="A1262" s="301" t="s">
        <v>10243</v>
      </c>
      <c r="B1262" s="302" t="s">
        <v>2393</v>
      </c>
      <c r="C1262" s="301" t="s">
        <v>756</v>
      </c>
      <c r="D1262" s="303">
        <v>13023.3</v>
      </c>
    </row>
    <row r="1263" spans="1:4" ht="9" customHeight="1">
      <c r="A1263" s="301" t="s">
        <v>10244</v>
      </c>
      <c r="B1263" s="302" t="s">
        <v>2394</v>
      </c>
      <c r="C1263" s="301" t="s">
        <v>756</v>
      </c>
      <c r="D1263" s="303">
        <v>5411.51</v>
      </c>
    </row>
    <row r="1264" spans="1:4" ht="9" customHeight="1">
      <c r="A1264" s="301" t="s">
        <v>10245</v>
      </c>
      <c r="B1264" s="302" t="s">
        <v>2395</v>
      </c>
      <c r="C1264" s="301" t="s">
        <v>756</v>
      </c>
      <c r="D1264" s="303">
        <v>5819.73</v>
      </c>
    </row>
    <row r="1265" spans="1:4" ht="9" customHeight="1">
      <c r="A1265" s="301" t="s">
        <v>10246</v>
      </c>
      <c r="B1265" s="302" t="s">
        <v>2396</v>
      </c>
      <c r="C1265" s="301" t="s">
        <v>756</v>
      </c>
      <c r="D1265" s="303">
        <v>4451.8100000000004</v>
      </c>
    </row>
    <row r="1266" spans="1:4" ht="9" customHeight="1">
      <c r="A1266" s="301" t="s">
        <v>10247</v>
      </c>
      <c r="B1266" s="302" t="s">
        <v>2397</v>
      </c>
      <c r="C1266" s="301" t="s">
        <v>756</v>
      </c>
      <c r="D1266" s="303">
        <v>4793.12</v>
      </c>
    </row>
    <row r="1267" spans="1:4" ht="9" customHeight="1">
      <c r="A1267" s="301" t="s">
        <v>10248</v>
      </c>
      <c r="B1267" s="302" t="s">
        <v>2398</v>
      </c>
      <c r="C1267" s="301" t="s">
        <v>23</v>
      </c>
      <c r="D1267" s="303">
        <v>130.58000000000001</v>
      </c>
    </row>
    <row r="1268" spans="1:4" ht="9" customHeight="1">
      <c r="A1268" s="301" t="s">
        <v>10249</v>
      </c>
      <c r="B1268" s="302" t="s">
        <v>2399</v>
      </c>
      <c r="C1268" s="301" t="s">
        <v>23</v>
      </c>
      <c r="D1268" s="303">
        <v>111.63</v>
      </c>
    </row>
    <row r="1269" spans="1:4" ht="9" customHeight="1">
      <c r="A1269" s="301" t="s">
        <v>10250</v>
      </c>
      <c r="B1269" s="302" t="s">
        <v>2400</v>
      </c>
      <c r="C1269" s="301" t="s">
        <v>23</v>
      </c>
      <c r="D1269" s="303">
        <v>146.38999999999999</v>
      </c>
    </row>
    <row r="1270" spans="1:4" ht="9" customHeight="1">
      <c r="A1270" s="301" t="s">
        <v>10251</v>
      </c>
      <c r="B1270" s="302" t="s">
        <v>2401</v>
      </c>
      <c r="C1270" s="301" t="s">
        <v>23</v>
      </c>
      <c r="D1270" s="303">
        <v>127.46</v>
      </c>
    </row>
    <row r="1271" spans="1:4" ht="9" customHeight="1">
      <c r="A1271" s="301" t="s">
        <v>10252</v>
      </c>
      <c r="B1271" s="302" t="s">
        <v>2402</v>
      </c>
      <c r="C1271" s="301" t="s">
        <v>23</v>
      </c>
      <c r="D1271" s="303">
        <v>225.42</v>
      </c>
    </row>
    <row r="1272" spans="1:4" ht="9" customHeight="1">
      <c r="A1272" s="301" t="s">
        <v>10253</v>
      </c>
      <c r="B1272" s="302" t="s">
        <v>2403</v>
      </c>
      <c r="C1272" s="301" t="s">
        <v>23</v>
      </c>
      <c r="D1272" s="303">
        <v>206.58</v>
      </c>
    </row>
    <row r="1273" spans="1:4" ht="9" customHeight="1">
      <c r="A1273" s="301" t="s">
        <v>10254</v>
      </c>
      <c r="B1273" s="302" t="s">
        <v>2404</v>
      </c>
      <c r="C1273" s="301" t="s">
        <v>23</v>
      </c>
      <c r="D1273" s="303">
        <v>283.42</v>
      </c>
    </row>
    <row r="1274" spans="1:4" ht="9" customHeight="1">
      <c r="A1274" s="301" t="s">
        <v>10255</v>
      </c>
      <c r="B1274" s="302" t="s">
        <v>2405</v>
      </c>
      <c r="C1274" s="301" t="s">
        <v>23</v>
      </c>
      <c r="D1274" s="303">
        <v>261.08999999999997</v>
      </c>
    </row>
    <row r="1275" spans="1:4" ht="9" customHeight="1">
      <c r="A1275" s="301" t="s">
        <v>10256</v>
      </c>
      <c r="B1275" s="302" t="s">
        <v>2406</v>
      </c>
      <c r="C1275" s="301" t="s">
        <v>23</v>
      </c>
      <c r="D1275" s="303">
        <v>198.13</v>
      </c>
    </row>
    <row r="1276" spans="1:4" ht="9" customHeight="1">
      <c r="A1276" s="301" t="s">
        <v>10257</v>
      </c>
      <c r="B1276" s="302" t="s">
        <v>2407</v>
      </c>
      <c r="C1276" s="301" t="s">
        <v>23</v>
      </c>
      <c r="D1276" s="303">
        <v>167.96</v>
      </c>
    </row>
    <row r="1277" spans="1:4" ht="9" customHeight="1">
      <c r="A1277" s="301" t="s">
        <v>10258</v>
      </c>
      <c r="B1277" s="302" t="s">
        <v>2408</v>
      </c>
      <c r="C1277" s="301" t="s">
        <v>23</v>
      </c>
      <c r="D1277" s="303">
        <v>261.36</v>
      </c>
    </row>
    <row r="1278" spans="1:4" ht="9" customHeight="1">
      <c r="A1278" s="301" t="s">
        <v>10259</v>
      </c>
      <c r="B1278" s="302" t="s">
        <v>2409</v>
      </c>
      <c r="C1278" s="301" t="s">
        <v>23</v>
      </c>
      <c r="D1278" s="303">
        <v>231.26</v>
      </c>
    </row>
    <row r="1279" spans="1:4" ht="9" customHeight="1">
      <c r="A1279" s="301" t="s">
        <v>10260</v>
      </c>
      <c r="B1279" s="302" t="s">
        <v>2410</v>
      </c>
      <c r="C1279" s="301" t="s">
        <v>23</v>
      </c>
      <c r="D1279" s="303">
        <v>383.08</v>
      </c>
    </row>
    <row r="1280" spans="1:4" ht="9" customHeight="1">
      <c r="A1280" s="301" t="s">
        <v>10261</v>
      </c>
      <c r="B1280" s="302" t="s">
        <v>2411</v>
      </c>
      <c r="C1280" s="301" t="s">
        <v>23</v>
      </c>
      <c r="D1280" s="303">
        <v>349.4</v>
      </c>
    </row>
    <row r="1281" spans="1:4" ht="9" customHeight="1">
      <c r="A1281" s="301" t="s">
        <v>10262</v>
      </c>
      <c r="B1281" s="302" t="s">
        <v>2412</v>
      </c>
      <c r="C1281" s="301" t="s">
        <v>23</v>
      </c>
      <c r="D1281" s="303">
        <v>451.83</v>
      </c>
    </row>
    <row r="1282" spans="1:4" ht="9" customHeight="1">
      <c r="A1282" s="301" t="s">
        <v>10263</v>
      </c>
      <c r="B1282" s="302" t="s">
        <v>2413</v>
      </c>
      <c r="C1282" s="301" t="s">
        <v>23</v>
      </c>
      <c r="D1282" s="303">
        <v>411.05</v>
      </c>
    </row>
    <row r="1283" spans="1:4" ht="9" customHeight="1">
      <c r="A1283" s="301" t="s">
        <v>10264</v>
      </c>
      <c r="B1283" s="302" t="s">
        <v>2414</v>
      </c>
      <c r="C1283" s="301" t="s">
        <v>23</v>
      </c>
      <c r="D1283" s="303">
        <v>362.02</v>
      </c>
    </row>
    <row r="1284" spans="1:4" ht="9" customHeight="1">
      <c r="A1284" s="301" t="s">
        <v>10265</v>
      </c>
      <c r="B1284" s="302" t="s">
        <v>2415</v>
      </c>
      <c r="C1284" s="301" t="s">
        <v>23</v>
      </c>
      <c r="D1284" s="303">
        <v>320.66000000000003</v>
      </c>
    </row>
    <row r="1285" spans="1:4" ht="9" customHeight="1">
      <c r="A1285" s="301" t="s">
        <v>10266</v>
      </c>
      <c r="B1285" s="302" t="s">
        <v>2416</v>
      </c>
      <c r="C1285" s="301" t="s">
        <v>23</v>
      </c>
      <c r="D1285" s="303">
        <v>425.25</v>
      </c>
    </row>
    <row r="1286" spans="1:4" ht="9" customHeight="1">
      <c r="A1286" s="301" t="s">
        <v>10267</v>
      </c>
      <c r="B1286" s="302" t="s">
        <v>2417</v>
      </c>
      <c r="C1286" s="301" t="s">
        <v>23</v>
      </c>
      <c r="D1286" s="303">
        <v>383.96</v>
      </c>
    </row>
    <row r="1287" spans="1:4" ht="9" customHeight="1">
      <c r="A1287" s="301" t="s">
        <v>10268</v>
      </c>
      <c r="B1287" s="302" t="s">
        <v>2418</v>
      </c>
      <c r="C1287" s="301" t="s">
        <v>23</v>
      </c>
      <c r="D1287" s="303">
        <v>538.58000000000004</v>
      </c>
    </row>
    <row r="1288" spans="1:4" ht="9" customHeight="1">
      <c r="A1288" s="301" t="s">
        <v>10269</v>
      </c>
      <c r="B1288" s="302" t="s">
        <v>2419</v>
      </c>
      <c r="C1288" s="301" t="s">
        <v>23</v>
      </c>
      <c r="D1288" s="303">
        <v>485.88</v>
      </c>
    </row>
    <row r="1289" spans="1:4" ht="9" customHeight="1">
      <c r="A1289" s="301" t="s">
        <v>10270</v>
      </c>
      <c r="B1289" s="302" t="s">
        <v>2420</v>
      </c>
      <c r="C1289" s="301" t="s">
        <v>23</v>
      </c>
      <c r="D1289" s="303">
        <v>691.61</v>
      </c>
    </row>
    <row r="1290" spans="1:4" ht="9" customHeight="1">
      <c r="A1290" s="301" t="s">
        <v>10271</v>
      </c>
      <c r="B1290" s="302" t="s">
        <v>2421</v>
      </c>
      <c r="C1290" s="301" t="s">
        <v>23</v>
      </c>
      <c r="D1290" s="303">
        <v>630.15</v>
      </c>
    </row>
    <row r="1291" spans="1:4" ht="9" customHeight="1">
      <c r="A1291" s="301" t="s">
        <v>10272</v>
      </c>
      <c r="B1291" s="302" t="s">
        <v>2422</v>
      </c>
      <c r="C1291" s="301" t="s">
        <v>23</v>
      </c>
      <c r="D1291" s="303">
        <v>487.29</v>
      </c>
    </row>
    <row r="1292" spans="1:4" ht="9" customHeight="1">
      <c r="A1292" s="301" t="s">
        <v>10273</v>
      </c>
      <c r="B1292" s="302" t="s">
        <v>2423</v>
      </c>
      <c r="C1292" s="301" t="s">
        <v>23</v>
      </c>
      <c r="D1292" s="303">
        <v>427.06</v>
      </c>
    </row>
    <row r="1293" spans="1:4" ht="9" customHeight="1">
      <c r="A1293" s="301" t="s">
        <v>10274</v>
      </c>
      <c r="B1293" s="302" t="s">
        <v>2424</v>
      </c>
      <c r="C1293" s="301" t="s">
        <v>23</v>
      </c>
      <c r="D1293" s="303">
        <v>629.54999999999995</v>
      </c>
    </row>
    <row r="1294" spans="1:4" ht="9" customHeight="1">
      <c r="A1294" s="301" t="s">
        <v>10275</v>
      </c>
      <c r="B1294" s="302" t="s">
        <v>2425</v>
      </c>
      <c r="C1294" s="301" t="s">
        <v>23</v>
      </c>
      <c r="D1294" s="303">
        <v>569.48</v>
      </c>
    </row>
    <row r="1295" spans="1:4" ht="9" customHeight="1">
      <c r="A1295" s="301" t="s">
        <v>10276</v>
      </c>
      <c r="B1295" s="302" t="s">
        <v>2426</v>
      </c>
      <c r="C1295" s="301" t="s">
        <v>23</v>
      </c>
      <c r="D1295" s="303">
        <v>832.43</v>
      </c>
    </row>
    <row r="1296" spans="1:4" ht="9" customHeight="1">
      <c r="A1296" s="301" t="s">
        <v>10277</v>
      </c>
      <c r="B1296" s="302" t="s">
        <v>2427</v>
      </c>
      <c r="C1296" s="301" t="s">
        <v>23</v>
      </c>
      <c r="D1296" s="303">
        <v>752.2</v>
      </c>
    </row>
    <row r="1297" spans="1:4" ht="9" customHeight="1">
      <c r="A1297" s="301" t="s">
        <v>10278</v>
      </c>
      <c r="B1297" s="302" t="s">
        <v>2428</v>
      </c>
      <c r="C1297" s="301" t="s">
        <v>23</v>
      </c>
      <c r="D1297" s="303">
        <v>1007.14</v>
      </c>
    </row>
    <row r="1298" spans="1:4" ht="9" customHeight="1">
      <c r="A1298" s="301" t="s">
        <v>10279</v>
      </c>
      <c r="B1298" s="302" t="s">
        <v>2429</v>
      </c>
      <c r="C1298" s="301" t="s">
        <v>23</v>
      </c>
      <c r="D1298" s="303">
        <v>916.2</v>
      </c>
    </row>
    <row r="1299" spans="1:4" ht="9" customHeight="1">
      <c r="A1299" s="301" t="s">
        <v>10280</v>
      </c>
      <c r="B1299" s="302" t="s">
        <v>2430</v>
      </c>
      <c r="C1299" s="301" t="s">
        <v>23</v>
      </c>
      <c r="D1299" s="303">
        <v>789.83</v>
      </c>
    </row>
    <row r="1300" spans="1:4" ht="9" customHeight="1">
      <c r="A1300" s="301" t="s">
        <v>10281</v>
      </c>
      <c r="B1300" s="302" t="s">
        <v>2431</v>
      </c>
      <c r="C1300" s="301" t="s">
        <v>23</v>
      </c>
      <c r="D1300" s="303">
        <v>695.76</v>
      </c>
    </row>
    <row r="1301" spans="1:4" ht="9" customHeight="1">
      <c r="A1301" s="301" t="s">
        <v>10282</v>
      </c>
      <c r="B1301" s="302" t="s">
        <v>2432</v>
      </c>
      <c r="C1301" s="301" t="s">
        <v>23</v>
      </c>
      <c r="D1301" s="303">
        <v>1011.12</v>
      </c>
    </row>
    <row r="1302" spans="1:4" ht="9" customHeight="1">
      <c r="A1302" s="301" t="s">
        <v>10283</v>
      </c>
      <c r="B1302" s="302" t="s">
        <v>2433</v>
      </c>
      <c r="C1302" s="301" t="s">
        <v>23</v>
      </c>
      <c r="D1302" s="303">
        <v>917.3</v>
      </c>
    </row>
    <row r="1303" spans="1:4" ht="9" customHeight="1">
      <c r="A1303" s="301" t="s">
        <v>10284</v>
      </c>
      <c r="B1303" s="302" t="s">
        <v>2434</v>
      </c>
      <c r="C1303" s="301" t="s">
        <v>23</v>
      </c>
      <c r="D1303" s="303">
        <v>1339.6</v>
      </c>
    </row>
    <row r="1304" spans="1:4" ht="9" customHeight="1">
      <c r="A1304" s="301" t="s">
        <v>10285</v>
      </c>
      <c r="B1304" s="302" t="s">
        <v>2435</v>
      </c>
      <c r="C1304" s="301" t="s">
        <v>23</v>
      </c>
      <c r="D1304" s="303">
        <v>1215.4100000000001</v>
      </c>
    </row>
    <row r="1305" spans="1:4" ht="9" customHeight="1">
      <c r="A1305" s="301" t="s">
        <v>10286</v>
      </c>
      <c r="B1305" s="302" t="s">
        <v>2436</v>
      </c>
      <c r="C1305" s="301" t="s">
        <v>23</v>
      </c>
      <c r="D1305" s="303">
        <v>1621.7</v>
      </c>
    </row>
    <row r="1306" spans="1:4" ht="9" customHeight="1">
      <c r="A1306" s="301" t="s">
        <v>10287</v>
      </c>
      <c r="B1306" s="302" t="s">
        <v>2437</v>
      </c>
      <c r="C1306" s="301" t="s">
        <v>23</v>
      </c>
      <c r="D1306" s="303">
        <v>1493.33</v>
      </c>
    </row>
    <row r="1307" spans="1:4" ht="9" customHeight="1">
      <c r="A1307" s="301" t="s">
        <v>10288</v>
      </c>
      <c r="B1307" s="302" t="s">
        <v>2438</v>
      </c>
      <c r="C1307" s="301" t="s">
        <v>23</v>
      </c>
      <c r="D1307" s="303">
        <v>874.07</v>
      </c>
    </row>
    <row r="1308" spans="1:4" ht="9" customHeight="1">
      <c r="A1308" s="301" t="s">
        <v>10289</v>
      </c>
      <c r="B1308" s="302" t="s">
        <v>2439</v>
      </c>
      <c r="C1308" s="301" t="s">
        <v>23</v>
      </c>
      <c r="D1308" s="303">
        <v>954.99</v>
      </c>
    </row>
    <row r="1309" spans="1:4" ht="9" customHeight="1">
      <c r="A1309" s="301" t="s">
        <v>10290</v>
      </c>
      <c r="B1309" s="302" t="s">
        <v>2440</v>
      </c>
      <c r="C1309" s="301" t="s">
        <v>23</v>
      </c>
      <c r="D1309" s="303">
        <v>922.52</v>
      </c>
    </row>
    <row r="1310" spans="1:4" ht="9" customHeight="1">
      <c r="A1310" s="301" t="s">
        <v>10291</v>
      </c>
      <c r="B1310" s="302" t="s">
        <v>2441</v>
      </c>
      <c r="C1310" s="301" t="s">
        <v>23</v>
      </c>
      <c r="D1310" s="303">
        <v>1003.43</v>
      </c>
    </row>
    <row r="1311" spans="1:4" ht="9" customHeight="1">
      <c r="A1311" s="301" t="s">
        <v>10292</v>
      </c>
      <c r="B1311" s="302" t="s">
        <v>2442</v>
      </c>
      <c r="C1311" s="301" t="s">
        <v>23</v>
      </c>
      <c r="D1311" s="303">
        <v>1325.39</v>
      </c>
    </row>
    <row r="1312" spans="1:4" ht="9" customHeight="1">
      <c r="A1312" s="301" t="s">
        <v>10293</v>
      </c>
      <c r="B1312" s="302" t="s">
        <v>2443</v>
      </c>
      <c r="C1312" s="301" t="s">
        <v>23</v>
      </c>
      <c r="D1312" s="303">
        <v>1406.3</v>
      </c>
    </row>
    <row r="1313" spans="1:4" ht="9" customHeight="1">
      <c r="A1313" s="301" t="s">
        <v>10294</v>
      </c>
      <c r="B1313" s="302" t="s">
        <v>2444</v>
      </c>
      <c r="C1313" s="301" t="s">
        <v>23</v>
      </c>
      <c r="D1313" s="303">
        <v>1544.37</v>
      </c>
    </row>
    <row r="1314" spans="1:4" ht="9" customHeight="1">
      <c r="A1314" s="301" t="s">
        <v>10295</v>
      </c>
      <c r="B1314" s="302" t="s">
        <v>2445</v>
      </c>
      <c r="C1314" s="301" t="s">
        <v>23</v>
      </c>
      <c r="D1314" s="303">
        <v>1625.28</v>
      </c>
    </row>
    <row r="1315" spans="1:4" ht="9" customHeight="1">
      <c r="A1315" s="301" t="s">
        <v>10296</v>
      </c>
      <c r="B1315" s="302" t="s">
        <v>2446</v>
      </c>
      <c r="C1315" s="301" t="s">
        <v>23</v>
      </c>
      <c r="D1315" s="303">
        <v>1236.67</v>
      </c>
    </row>
    <row r="1316" spans="1:4" ht="9" customHeight="1">
      <c r="A1316" s="301" t="s">
        <v>10297</v>
      </c>
      <c r="B1316" s="302" t="s">
        <v>2447</v>
      </c>
      <c r="C1316" s="301" t="s">
        <v>23</v>
      </c>
      <c r="D1316" s="303">
        <v>1344.9</v>
      </c>
    </row>
    <row r="1317" spans="1:4" ht="9" customHeight="1">
      <c r="A1317" s="301" t="s">
        <v>10298</v>
      </c>
      <c r="B1317" s="302" t="s">
        <v>2448</v>
      </c>
      <c r="C1317" s="301" t="s">
        <v>23</v>
      </c>
      <c r="D1317" s="303">
        <v>1317.13</v>
      </c>
    </row>
    <row r="1318" spans="1:4" ht="9" customHeight="1">
      <c r="A1318" s="301" t="s">
        <v>10299</v>
      </c>
      <c r="B1318" s="302" t="s">
        <v>2449</v>
      </c>
      <c r="C1318" s="301" t="s">
        <v>23</v>
      </c>
      <c r="D1318" s="303">
        <v>1425.36</v>
      </c>
    </row>
    <row r="1319" spans="1:4" ht="9" customHeight="1">
      <c r="A1319" s="301" t="s">
        <v>10300</v>
      </c>
      <c r="B1319" s="302" t="s">
        <v>2450</v>
      </c>
      <c r="C1319" s="301" t="s">
        <v>23</v>
      </c>
      <c r="D1319" s="303">
        <v>1724.25</v>
      </c>
    </row>
    <row r="1320" spans="1:4" ht="9" customHeight="1">
      <c r="A1320" s="301" t="s">
        <v>10301</v>
      </c>
      <c r="B1320" s="302" t="s">
        <v>2451</v>
      </c>
      <c r="C1320" s="301" t="s">
        <v>23</v>
      </c>
      <c r="D1320" s="303">
        <v>1832.48</v>
      </c>
    </row>
    <row r="1321" spans="1:4" ht="9" customHeight="1">
      <c r="A1321" s="301" t="s">
        <v>10302</v>
      </c>
      <c r="B1321" s="302" t="s">
        <v>2452</v>
      </c>
      <c r="C1321" s="301" t="s">
        <v>23</v>
      </c>
      <c r="D1321" s="303">
        <v>2037.6</v>
      </c>
    </row>
    <row r="1322" spans="1:4" ht="9" customHeight="1">
      <c r="A1322" s="301" t="s">
        <v>10303</v>
      </c>
      <c r="B1322" s="302" t="s">
        <v>2453</v>
      </c>
      <c r="C1322" s="301" t="s">
        <v>23</v>
      </c>
      <c r="D1322" s="303">
        <v>2145.83</v>
      </c>
    </row>
    <row r="1323" spans="1:4" ht="9" customHeight="1">
      <c r="A1323" s="301" t="s">
        <v>10304</v>
      </c>
      <c r="B1323" s="302" t="s">
        <v>2454</v>
      </c>
      <c r="C1323" s="301" t="s">
        <v>23</v>
      </c>
      <c r="D1323" s="303">
        <v>1910.83</v>
      </c>
    </row>
    <row r="1324" spans="1:4" ht="9" customHeight="1">
      <c r="A1324" s="301" t="s">
        <v>10305</v>
      </c>
      <c r="B1324" s="302" t="s">
        <v>2455</v>
      </c>
      <c r="C1324" s="301" t="s">
        <v>23</v>
      </c>
      <c r="D1324" s="303">
        <v>2049.1</v>
      </c>
    </row>
    <row r="1325" spans="1:4" ht="9" customHeight="1">
      <c r="A1325" s="301" t="s">
        <v>10306</v>
      </c>
      <c r="B1325" s="302" t="s">
        <v>2456</v>
      </c>
      <c r="C1325" s="301" t="s">
        <v>23</v>
      </c>
      <c r="D1325" s="303">
        <v>2043.32</v>
      </c>
    </row>
    <row r="1326" spans="1:4" ht="9" customHeight="1">
      <c r="A1326" s="301" t="s">
        <v>10307</v>
      </c>
      <c r="B1326" s="302" t="s">
        <v>2457</v>
      </c>
      <c r="C1326" s="301" t="s">
        <v>23</v>
      </c>
      <c r="D1326" s="303">
        <v>2181.59</v>
      </c>
    </row>
    <row r="1327" spans="1:4" ht="9" customHeight="1">
      <c r="A1327" s="301" t="s">
        <v>10308</v>
      </c>
      <c r="B1327" s="302" t="s">
        <v>2458</v>
      </c>
      <c r="C1327" s="301" t="s">
        <v>23</v>
      </c>
      <c r="D1327" s="303">
        <v>2538.5100000000002</v>
      </c>
    </row>
    <row r="1328" spans="1:4" ht="9" customHeight="1">
      <c r="A1328" s="301" t="s">
        <v>10309</v>
      </c>
      <c r="B1328" s="302" t="s">
        <v>2459</v>
      </c>
      <c r="C1328" s="301" t="s">
        <v>23</v>
      </c>
      <c r="D1328" s="303">
        <v>2676.78</v>
      </c>
    </row>
    <row r="1329" spans="1:4" ht="9" customHeight="1">
      <c r="A1329" s="301" t="s">
        <v>10310</v>
      </c>
      <c r="B1329" s="302" t="s">
        <v>2460</v>
      </c>
      <c r="C1329" s="301" t="s">
        <v>23</v>
      </c>
      <c r="D1329" s="303">
        <v>2984.16</v>
      </c>
    </row>
    <row r="1330" spans="1:4" ht="9" customHeight="1">
      <c r="A1330" s="301" t="s">
        <v>10311</v>
      </c>
      <c r="B1330" s="302" t="s">
        <v>2461</v>
      </c>
      <c r="C1330" s="301" t="s">
        <v>23</v>
      </c>
      <c r="D1330" s="303">
        <v>3122.43</v>
      </c>
    </row>
    <row r="1331" spans="1:4" ht="9" customHeight="1">
      <c r="A1331" s="301" t="s">
        <v>10312</v>
      </c>
      <c r="B1331" s="302" t="s">
        <v>2462</v>
      </c>
      <c r="C1331" s="301" t="s">
        <v>23</v>
      </c>
      <c r="D1331" s="303">
        <v>2720.59</v>
      </c>
    </row>
    <row r="1332" spans="1:4" ht="9" customHeight="1">
      <c r="A1332" s="301" t="s">
        <v>10313</v>
      </c>
      <c r="B1332" s="302" t="s">
        <v>2463</v>
      </c>
      <c r="C1332" s="301" t="s">
        <v>23</v>
      </c>
      <c r="D1332" s="303">
        <v>2899.64</v>
      </c>
    </row>
    <row r="1333" spans="1:4" ht="9" customHeight="1">
      <c r="A1333" s="301" t="s">
        <v>10314</v>
      </c>
      <c r="B1333" s="302" t="s">
        <v>2464</v>
      </c>
      <c r="C1333" s="301" t="s">
        <v>23</v>
      </c>
      <c r="D1333" s="303">
        <v>2859.33</v>
      </c>
    </row>
    <row r="1334" spans="1:4" ht="9" customHeight="1">
      <c r="A1334" s="301" t="s">
        <v>10315</v>
      </c>
      <c r="B1334" s="302" t="s">
        <v>2465</v>
      </c>
      <c r="C1334" s="301" t="s">
        <v>23</v>
      </c>
      <c r="D1334" s="303">
        <v>3038.38</v>
      </c>
    </row>
    <row r="1335" spans="1:4" ht="9" customHeight="1">
      <c r="A1335" s="301" t="s">
        <v>10316</v>
      </c>
      <c r="B1335" s="302" t="s">
        <v>2466</v>
      </c>
      <c r="C1335" s="301" t="s">
        <v>23</v>
      </c>
      <c r="D1335" s="303">
        <v>3369.74</v>
      </c>
    </row>
    <row r="1336" spans="1:4" ht="9" customHeight="1">
      <c r="A1336" s="301" t="s">
        <v>10317</v>
      </c>
      <c r="B1336" s="302" t="s">
        <v>2467</v>
      </c>
      <c r="C1336" s="301" t="s">
        <v>23</v>
      </c>
      <c r="D1336" s="303">
        <v>3548.78</v>
      </c>
    </row>
    <row r="1337" spans="1:4" ht="9" customHeight="1">
      <c r="A1337" s="301" t="s">
        <v>10318</v>
      </c>
      <c r="B1337" s="302" t="s">
        <v>2468</v>
      </c>
      <c r="C1337" s="301" t="s">
        <v>23</v>
      </c>
      <c r="D1337" s="303">
        <v>4266.8100000000004</v>
      </c>
    </row>
    <row r="1338" spans="1:4" ht="9" customHeight="1">
      <c r="A1338" s="301" t="s">
        <v>10319</v>
      </c>
      <c r="B1338" s="302" t="s">
        <v>2469</v>
      </c>
      <c r="C1338" s="301" t="s">
        <v>23</v>
      </c>
      <c r="D1338" s="303">
        <v>4445.8599999999997</v>
      </c>
    </row>
    <row r="1339" spans="1:4" ht="9" customHeight="1">
      <c r="A1339" s="301" t="s">
        <v>10320</v>
      </c>
      <c r="B1339" s="302" t="s">
        <v>2470</v>
      </c>
      <c r="C1339" s="301" t="s">
        <v>23</v>
      </c>
      <c r="D1339" s="303">
        <v>212.67</v>
      </c>
    </row>
    <row r="1340" spans="1:4" ht="9" customHeight="1">
      <c r="A1340" s="301" t="s">
        <v>10321</v>
      </c>
      <c r="B1340" s="302" t="s">
        <v>2471</v>
      </c>
      <c r="C1340" s="301" t="s">
        <v>23</v>
      </c>
      <c r="D1340" s="303">
        <v>232.32</v>
      </c>
    </row>
    <row r="1341" spans="1:4" ht="9" customHeight="1">
      <c r="A1341" s="301" t="s">
        <v>10322</v>
      </c>
      <c r="B1341" s="302" t="s">
        <v>2472</v>
      </c>
      <c r="C1341" s="301" t="s">
        <v>23</v>
      </c>
      <c r="D1341" s="303">
        <v>223.21</v>
      </c>
    </row>
    <row r="1342" spans="1:4" ht="9" customHeight="1">
      <c r="A1342" s="301" t="s">
        <v>10323</v>
      </c>
      <c r="B1342" s="302" t="s">
        <v>2473</v>
      </c>
      <c r="C1342" s="301" t="s">
        <v>23</v>
      </c>
      <c r="D1342" s="303">
        <v>242.86</v>
      </c>
    </row>
    <row r="1343" spans="1:4" ht="9" customHeight="1">
      <c r="A1343" s="301" t="s">
        <v>10324</v>
      </c>
      <c r="B1343" s="302" t="s">
        <v>2474</v>
      </c>
      <c r="C1343" s="301" t="s">
        <v>23</v>
      </c>
      <c r="D1343" s="303">
        <v>225.32</v>
      </c>
    </row>
    <row r="1344" spans="1:4" ht="9" customHeight="1">
      <c r="A1344" s="301" t="s">
        <v>10325</v>
      </c>
      <c r="B1344" s="302" t="s">
        <v>2475</v>
      </c>
      <c r="C1344" s="301" t="s">
        <v>23</v>
      </c>
      <c r="D1344" s="303">
        <v>244.96</v>
      </c>
    </row>
    <row r="1345" spans="1:4" ht="9" customHeight="1">
      <c r="A1345" s="301" t="s">
        <v>10326</v>
      </c>
      <c r="B1345" s="302" t="s">
        <v>2476</v>
      </c>
      <c r="C1345" s="301" t="s">
        <v>23</v>
      </c>
      <c r="D1345" s="303">
        <v>259.33999999999997</v>
      </c>
    </row>
    <row r="1346" spans="1:4" ht="9" customHeight="1">
      <c r="A1346" s="301" t="s">
        <v>10327</v>
      </c>
      <c r="B1346" s="302" t="s">
        <v>2477</v>
      </c>
      <c r="C1346" s="301" t="s">
        <v>23</v>
      </c>
      <c r="D1346" s="303">
        <v>278.99</v>
      </c>
    </row>
    <row r="1347" spans="1:4" ht="9" customHeight="1">
      <c r="A1347" s="301" t="s">
        <v>10328</v>
      </c>
      <c r="B1347" s="302" t="s">
        <v>2478</v>
      </c>
      <c r="C1347" s="301" t="s">
        <v>23</v>
      </c>
      <c r="D1347" s="303">
        <v>315.89</v>
      </c>
    </row>
    <row r="1348" spans="1:4" ht="9" customHeight="1">
      <c r="A1348" s="301" t="s">
        <v>10329</v>
      </c>
      <c r="B1348" s="302" t="s">
        <v>2479</v>
      </c>
      <c r="C1348" s="301" t="s">
        <v>23</v>
      </c>
      <c r="D1348" s="303">
        <v>345.5</v>
      </c>
    </row>
    <row r="1349" spans="1:4" ht="9" customHeight="1">
      <c r="A1349" s="301" t="s">
        <v>10330</v>
      </c>
      <c r="B1349" s="302" t="s">
        <v>2480</v>
      </c>
      <c r="C1349" s="301" t="s">
        <v>23</v>
      </c>
      <c r="D1349" s="303">
        <v>320.14</v>
      </c>
    </row>
    <row r="1350" spans="1:4" ht="9" customHeight="1">
      <c r="A1350" s="301" t="s">
        <v>10331</v>
      </c>
      <c r="B1350" s="302" t="s">
        <v>2481</v>
      </c>
      <c r="C1350" s="301" t="s">
        <v>23</v>
      </c>
      <c r="D1350" s="303">
        <v>349.74</v>
      </c>
    </row>
    <row r="1351" spans="1:4" ht="9" customHeight="1">
      <c r="A1351" s="301" t="s">
        <v>10332</v>
      </c>
      <c r="B1351" s="302" t="s">
        <v>2482</v>
      </c>
      <c r="C1351" s="301" t="s">
        <v>23</v>
      </c>
      <c r="D1351" s="303">
        <v>358.05</v>
      </c>
    </row>
    <row r="1352" spans="1:4" ht="9" customHeight="1">
      <c r="A1352" s="301" t="s">
        <v>10333</v>
      </c>
      <c r="B1352" s="302" t="s">
        <v>2483</v>
      </c>
      <c r="C1352" s="301" t="s">
        <v>23</v>
      </c>
      <c r="D1352" s="303">
        <v>387.65</v>
      </c>
    </row>
    <row r="1353" spans="1:4" ht="9" customHeight="1">
      <c r="A1353" s="301" t="s">
        <v>10334</v>
      </c>
      <c r="B1353" s="302" t="s">
        <v>2484</v>
      </c>
      <c r="C1353" s="301" t="s">
        <v>23</v>
      </c>
      <c r="D1353" s="303">
        <v>414.58</v>
      </c>
    </row>
    <row r="1354" spans="1:4" ht="9" customHeight="1">
      <c r="A1354" s="301" t="s">
        <v>10335</v>
      </c>
      <c r="B1354" s="302" t="s">
        <v>2485</v>
      </c>
      <c r="C1354" s="301" t="s">
        <v>23</v>
      </c>
      <c r="D1354" s="303">
        <v>444.19</v>
      </c>
    </row>
    <row r="1355" spans="1:4" ht="9" customHeight="1">
      <c r="A1355" s="301" t="s">
        <v>10336</v>
      </c>
      <c r="B1355" s="302" t="s">
        <v>2486</v>
      </c>
      <c r="C1355" s="301" t="s">
        <v>23</v>
      </c>
      <c r="D1355" s="303">
        <v>460.88</v>
      </c>
    </row>
    <row r="1356" spans="1:4" ht="9" customHeight="1">
      <c r="A1356" s="301" t="s">
        <v>10337</v>
      </c>
      <c r="B1356" s="302" t="s">
        <v>2487</v>
      </c>
      <c r="C1356" s="301" t="s">
        <v>23</v>
      </c>
      <c r="D1356" s="303">
        <v>501.34</v>
      </c>
    </row>
    <row r="1357" spans="1:4" ht="9" customHeight="1">
      <c r="A1357" s="301" t="s">
        <v>10338</v>
      </c>
      <c r="B1357" s="302" t="s">
        <v>2488</v>
      </c>
      <c r="C1357" s="301" t="s">
        <v>23</v>
      </c>
      <c r="D1357" s="303">
        <v>485.1</v>
      </c>
    </row>
    <row r="1358" spans="1:4" ht="9" customHeight="1">
      <c r="A1358" s="301" t="s">
        <v>10339</v>
      </c>
      <c r="B1358" s="302" t="s">
        <v>2489</v>
      </c>
      <c r="C1358" s="301" t="s">
        <v>23</v>
      </c>
      <c r="D1358" s="303">
        <v>525.55999999999995</v>
      </c>
    </row>
    <row r="1359" spans="1:4" ht="9" customHeight="1">
      <c r="A1359" s="301" t="s">
        <v>10340</v>
      </c>
      <c r="B1359" s="302" t="s">
        <v>2490</v>
      </c>
      <c r="C1359" s="301" t="s">
        <v>23</v>
      </c>
      <c r="D1359" s="303">
        <v>686.54</v>
      </c>
    </row>
    <row r="1360" spans="1:4" ht="9" customHeight="1">
      <c r="A1360" s="301" t="s">
        <v>10341</v>
      </c>
      <c r="B1360" s="302" t="s">
        <v>2491</v>
      </c>
      <c r="C1360" s="301" t="s">
        <v>23</v>
      </c>
      <c r="D1360" s="303">
        <v>726.99</v>
      </c>
    </row>
    <row r="1361" spans="1:4" ht="9" customHeight="1">
      <c r="A1361" s="301" t="s">
        <v>10342</v>
      </c>
      <c r="B1361" s="302" t="s">
        <v>2492</v>
      </c>
      <c r="C1361" s="301" t="s">
        <v>23</v>
      </c>
      <c r="D1361" s="303">
        <v>796.03</v>
      </c>
    </row>
    <row r="1362" spans="1:4" ht="9" customHeight="1">
      <c r="A1362" s="301" t="s">
        <v>10343</v>
      </c>
      <c r="B1362" s="302" t="s">
        <v>2493</v>
      </c>
      <c r="C1362" s="301" t="s">
        <v>23</v>
      </c>
      <c r="D1362" s="303">
        <v>836.49</v>
      </c>
    </row>
    <row r="1363" spans="1:4" ht="9" customHeight="1">
      <c r="A1363" s="301" t="s">
        <v>10344</v>
      </c>
      <c r="B1363" s="302" t="s">
        <v>2494</v>
      </c>
      <c r="C1363" s="301" t="s">
        <v>23</v>
      </c>
      <c r="D1363" s="303">
        <v>643.33000000000004</v>
      </c>
    </row>
    <row r="1364" spans="1:4" ht="9" customHeight="1">
      <c r="A1364" s="301" t="s">
        <v>10345</v>
      </c>
      <c r="B1364" s="302" t="s">
        <v>2495</v>
      </c>
      <c r="C1364" s="301" t="s">
        <v>23</v>
      </c>
      <c r="D1364" s="303">
        <v>696.16</v>
      </c>
    </row>
    <row r="1365" spans="1:4" ht="9" customHeight="1">
      <c r="A1365" s="301" t="s">
        <v>10346</v>
      </c>
      <c r="B1365" s="302" t="s">
        <v>2496</v>
      </c>
      <c r="C1365" s="301" t="s">
        <v>23</v>
      </c>
      <c r="D1365" s="303">
        <v>683.55</v>
      </c>
    </row>
    <row r="1366" spans="1:4" ht="9" customHeight="1">
      <c r="A1366" s="301" t="s">
        <v>10347</v>
      </c>
      <c r="B1366" s="302" t="s">
        <v>2497</v>
      </c>
      <c r="C1366" s="301" t="s">
        <v>23</v>
      </c>
      <c r="D1366" s="303">
        <v>736.39</v>
      </c>
    </row>
    <row r="1367" spans="1:4" ht="9" customHeight="1">
      <c r="A1367" s="301" t="s">
        <v>10348</v>
      </c>
      <c r="B1367" s="302" t="s">
        <v>2498</v>
      </c>
      <c r="C1367" s="301" t="s">
        <v>23</v>
      </c>
      <c r="D1367" s="303">
        <v>887.11</v>
      </c>
    </row>
    <row r="1368" spans="1:4" ht="9" customHeight="1">
      <c r="A1368" s="301" t="s">
        <v>10349</v>
      </c>
      <c r="B1368" s="302" t="s">
        <v>2499</v>
      </c>
      <c r="C1368" s="301" t="s">
        <v>23</v>
      </c>
      <c r="D1368" s="303">
        <v>939.95</v>
      </c>
    </row>
    <row r="1369" spans="1:4" ht="9" customHeight="1">
      <c r="A1369" s="301" t="s">
        <v>10350</v>
      </c>
      <c r="B1369" s="302" t="s">
        <v>2500</v>
      </c>
      <c r="C1369" s="301" t="s">
        <v>23</v>
      </c>
      <c r="D1369" s="303">
        <v>1043.79</v>
      </c>
    </row>
    <row r="1370" spans="1:4" ht="9" customHeight="1">
      <c r="A1370" s="301" t="s">
        <v>10351</v>
      </c>
      <c r="B1370" s="302" t="s">
        <v>2501</v>
      </c>
      <c r="C1370" s="301" t="s">
        <v>23</v>
      </c>
      <c r="D1370" s="303">
        <v>1096.6199999999999</v>
      </c>
    </row>
    <row r="1371" spans="1:4" ht="9" customHeight="1">
      <c r="A1371" s="301" t="s">
        <v>10352</v>
      </c>
      <c r="B1371" s="302" t="s">
        <v>2502</v>
      </c>
      <c r="C1371" s="301" t="s">
        <v>23</v>
      </c>
      <c r="D1371" s="303">
        <v>980.87</v>
      </c>
    </row>
    <row r="1372" spans="1:4" ht="9" customHeight="1">
      <c r="A1372" s="301" t="s">
        <v>10353</v>
      </c>
      <c r="B1372" s="302" t="s">
        <v>2503</v>
      </c>
      <c r="C1372" s="301" t="s">
        <v>23</v>
      </c>
      <c r="D1372" s="303">
        <v>1047.05</v>
      </c>
    </row>
    <row r="1373" spans="1:4" ht="9" customHeight="1">
      <c r="A1373" s="301" t="s">
        <v>10354</v>
      </c>
      <c r="B1373" s="302" t="s">
        <v>2504</v>
      </c>
      <c r="C1373" s="301" t="s">
        <v>23</v>
      </c>
      <c r="D1373" s="303">
        <v>1047.1099999999999</v>
      </c>
    </row>
    <row r="1374" spans="1:4" ht="9" customHeight="1">
      <c r="A1374" s="301" t="s">
        <v>10355</v>
      </c>
      <c r="B1374" s="302" t="s">
        <v>2505</v>
      </c>
      <c r="C1374" s="301" t="s">
        <v>23</v>
      </c>
      <c r="D1374" s="303">
        <v>1113.3</v>
      </c>
    </row>
    <row r="1375" spans="1:4" ht="9" customHeight="1">
      <c r="A1375" s="301" t="s">
        <v>10356</v>
      </c>
      <c r="B1375" s="302" t="s">
        <v>2506</v>
      </c>
      <c r="C1375" s="301" t="s">
        <v>23</v>
      </c>
      <c r="D1375" s="303">
        <v>1294.71</v>
      </c>
    </row>
    <row r="1376" spans="1:4" ht="9" customHeight="1">
      <c r="A1376" s="301" t="s">
        <v>10357</v>
      </c>
      <c r="B1376" s="302" t="s">
        <v>2507</v>
      </c>
      <c r="C1376" s="301" t="s">
        <v>23</v>
      </c>
      <c r="D1376" s="303">
        <v>1360.9</v>
      </c>
    </row>
    <row r="1377" spans="1:4" ht="9" customHeight="1">
      <c r="A1377" s="301" t="s">
        <v>10358</v>
      </c>
      <c r="B1377" s="302" t="s">
        <v>2508</v>
      </c>
      <c r="C1377" s="301" t="s">
        <v>23</v>
      </c>
      <c r="D1377" s="303">
        <v>1517.53</v>
      </c>
    </row>
    <row r="1378" spans="1:4" ht="9" customHeight="1">
      <c r="A1378" s="301" t="s">
        <v>10359</v>
      </c>
      <c r="B1378" s="302" t="s">
        <v>2509</v>
      </c>
      <c r="C1378" s="301" t="s">
        <v>23</v>
      </c>
      <c r="D1378" s="303">
        <v>1583.72</v>
      </c>
    </row>
    <row r="1379" spans="1:4" ht="9" customHeight="1">
      <c r="A1379" s="301" t="s">
        <v>10360</v>
      </c>
      <c r="B1379" s="302" t="s">
        <v>2510</v>
      </c>
      <c r="C1379" s="301" t="s">
        <v>23</v>
      </c>
      <c r="D1379" s="303">
        <v>1388.7</v>
      </c>
    </row>
    <row r="1380" spans="1:4" ht="9" customHeight="1">
      <c r="A1380" s="301" t="s">
        <v>10361</v>
      </c>
      <c r="B1380" s="302" t="s">
        <v>2511</v>
      </c>
      <c r="C1380" s="301" t="s">
        <v>23</v>
      </c>
      <c r="D1380" s="303">
        <v>1475.02</v>
      </c>
    </row>
    <row r="1381" spans="1:4" ht="9" customHeight="1">
      <c r="A1381" s="301" t="s">
        <v>10362</v>
      </c>
      <c r="B1381" s="302" t="s">
        <v>2512</v>
      </c>
      <c r="C1381" s="301" t="s">
        <v>23</v>
      </c>
      <c r="D1381" s="303">
        <v>1458.07</v>
      </c>
    </row>
    <row r="1382" spans="1:4" ht="9" customHeight="1">
      <c r="A1382" s="301" t="s">
        <v>10363</v>
      </c>
      <c r="B1382" s="302" t="s">
        <v>2513</v>
      </c>
      <c r="C1382" s="301" t="s">
        <v>23</v>
      </c>
      <c r="D1382" s="303">
        <v>1544.39</v>
      </c>
    </row>
    <row r="1383" spans="1:4" ht="9" customHeight="1">
      <c r="A1383" s="301" t="s">
        <v>10364</v>
      </c>
      <c r="B1383" s="302" t="s">
        <v>2514</v>
      </c>
      <c r="C1383" s="301" t="s">
        <v>23</v>
      </c>
      <c r="D1383" s="303">
        <v>1713.27</v>
      </c>
    </row>
    <row r="1384" spans="1:4" ht="9" customHeight="1">
      <c r="A1384" s="301" t="s">
        <v>10365</v>
      </c>
      <c r="B1384" s="302" t="s">
        <v>2515</v>
      </c>
      <c r="C1384" s="301" t="s">
        <v>23</v>
      </c>
      <c r="D1384" s="303">
        <v>1799.59</v>
      </c>
    </row>
    <row r="1385" spans="1:4" ht="9" customHeight="1">
      <c r="A1385" s="301" t="s">
        <v>10366</v>
      </c>
      <c r="B1385" s="302" t="s">
        <v>2516</v>
      </c>
      <c r="C1385" s="301" t="s">
        <v>23</v>
      </c>
      <c r="D1385" s="303">
        <v>2161.81</v>
      </c>
    </row>
    <row r="1386" spans="1:4" ht="9" customHeight="1">
      <c r="A1386" s="301" t="s">
        <v>10367</v>
      </c>
      <c r="B1386" s="302" t="s">
        <v>2517</v>
      </c>
      <c r="C1386" s="301" t="s">
        <v>23</v>
      </c>
      <c r="D1386" s="303">
        <v>2248.13</v>
      </c>
    </row>
    <row r="1387" spans="1:4" ht="9" customHeight="1">
      <c r="A1387" s="301" t="s">
        <v>10368</v>
      </c>
      <c r="B1387" s="302" t="s">
        <v>2518</v>
      </c>
      <c r="C1387" s="301" t="s">
        <v>23</v>
      </c>
      <c r="D1387" s="303">
        <v>1830.02</v>
      </c>
    </row>
    <row r="1388" spans="1:4" ht="9" customHeight="1">
      <c r="A1388" s="301" t="s">
        <v>10369</v>
      </c>
      <c r="B1388" s="302" t="s">
        <v>2519</v>
      </c>
      <c r="C1388" s="301" t="s">
        <v>23</v>
      </c>
      <c r="D1388" s="303">
        <v>1993.64</v>
      </c>
    </row>
    <row r="1389" spans="1:4" ht="9" customHeight="1">
      <c r="A1389" s="301" t="s">
        <v>10370</v>
      </c>
      <c r="B1389" s="302" t="s">
        <v>2520</v>
      </c>
      <c r="C1389" s="301" t="s">
        <v>23</v>
      </c>
      <c r="D1389" s="303">
        <v>1950.71</v>
      </c>
    </row>
    <row r="1390" spans="1:4" ht="9" customHeight="1">
      <c r="A1390" s="301" t="s">
        <v>10371</v>
      </c>
      <c r="B1390" s="302" t="s">
        <v>2521</v>
      </c>
      <c r="C1390" s="301" t="s">
        <v>23</v>
      </c>
      <c r="D1390" s="303">
        <v>2114.33</v>
      </c>
    </row>
    <row r="1391" spans="1:4" ht="9" customHeight="1">
      <c r="A1391" s="301" t="s">
        <v>10372</v>
      </c>
      <c r="B1391" s="302" t="s">
        <v>2522</v>
      </c>
      <c r="C1391" s="301" t="s">
        <v>23</v>
      </c>
      <c r="D1391" s="303">
        <v>2561.39</v>
      </c>
    </row>
    <row r="1392" spans="1:4" ht="9" customHeight="1">
      <c r="A1392" s="301" t="s">
        <v>10373</v>
      </c>
      <c r="B1392" s="302" t="s">
        <v>2523</v>
      </c>
      <c r="C1392" s="301" t="s">
        <v>23</v>
      </c>
      <c r="D1392" s="303">
        <v>2725.01</v>
      </c>
    </row>
    <row r="1393" spans="1:4" ht="9" customHeight="1">
      <c r="A1393" s="301" t="s">
        <v>10374</v>
      </c>
      <c r="B1393" s="302" t="s">
        <v>2524</v>
      </c>
      <c r="C1393" s="301" t="s">
        <v>23</v>
      </c>
      <c r="D1393" s="303">
        <v>3031.42</v>
      </c>
    </row>
    <row r="1394" spans="1:4" ht="9" customHeight="1">
      <c r="A1394" s="301" t="s">
        <v>10375</v>
      </c>
      <c r="B1394" s="302" t="s">
        <v>2525</v>
      </c>
      <c r="C1394" s="301" t="s">
        <v>23</v>
      </c>
      <c r="D1394" s="303">
        <v>3195.04</v>
      </c>
    </row>
    <row r="1395" spans="1:4" ht="9" customHeight="1">
      <c r="A1395" s="301" t="s">
        <v>10376</v>
      </c>
      <c r="B1395" s="302" t="s">
        <v>2526</v>
      </c>
      <c r="C1395" s="301" t="s">
        <v>23</v>
      </c>
      <c r="D1395" s="303">
        <v>2840.56</v>
      </c>
    </row>
    <row r="1396" spans="1:4" ht="9" customHeight="1">
      <c r="A1396" s="301" t="s">
        <v>10377</v>
      </c>
      <c r="B1396" s="302" t="s">
        <v>2527</v>
      </c>
      <c r="C1396" s="301" t="s">
        <v>23</v>
      </c>
      <c r="D1396" s="303">
        <v>3050.79</v>
      </c>
    </row>
    <row r="1397" spans="1:4" ht="9" customHeight="1">
      <c r="A1397" s="301" t="s">
        <v>10378</v>
      </c>
      <c r="B1397" s="302" t="s">
        <v>2528</v>
      </c>
      <c r="C1397" s="301" t="s">
        <v>23</v>
      </c>
      <c r="D1397" s="303">
        <v>3039.3</v>
      </c>
    </row>
    <row r="1398" spans="1:4" ht="9" customHeight="1">
      <c r="A1398" s="301" t="s">
        <v>10379</v>
      </c>
      <c r="B1398" s="302" t="s">
        <v>2529</v>
      </c>
      <c r="C1398" s="301" t="s">
        <v>23</v>
      </c>
      <c r="D1398" s="303">
        <v>3249.53</v>
      </c>
    </row>
    <row r="1399" spans="1:4" ht="9" customHeight="1">
      <c r="A1399" s="301" t="s">
        <v>10380</v>
      </c>
      <c r="B1399" s="302" t="s">
        <v>2530</v>
      </c>
      <c r="C1399" s="301" t="s">
        <v>23</v>
      </c>
      <c r="D1399" s="303">
        <v>3782.09</v>
      </c>
    </row>
    <row r="1400" spans="1:4" ht="9" customHeight="1">
      <c r="A1400" s="301" t="s">
        <v>10381</v>
      </c>
      <c r="B1400" s="302" t="s">
        <v>2531</v>
      </c>
      <c r="C1400" s="301" t="s">
        <v>23</v>
      </c>
      <c r="D1400" s="303">
        <v>3992.31</v>
      </c>
    </row>
    <row r="1401" spans="1:4" ht="9" customHeight="1">
      <c r="A1401" s="301" t="s">
        <v>10382</v>
      </c>
      <c r="B1401" s="302" t="s">
        <v>2532</v>
      </c>
      <c r="C1401" s="301" t="s">
        <v>23</v>
      </c>
      <c r="D1401" s="303">
        <v>4450.57</v>
      </c>
    </row>
    <row r="1402" spans="1:4" ht="9" customHeight="1">
      <c r="A1402" s="301" t="s">
        <v>10383</v>
      </c>
      <c r="B1402" s="302" t="s">
        <v>2533</v>
      </c>
      <c r="C1402" s="301" t="s">
        <v>23</v>
      </c>
      <c r="D1402" s="303">
        <v>4660.79</v>
      </c>
    </row>
    <row r="1403" spans="1:4" ht="9" customHeight="1">
      <c r="A1403" s="301" t="s">
        <v>10384</v>
      </c>
      <c r="B1403" s="302" t="s">
        <v>2534</v>
      </c>
      <c r="C1403" s="301" t="s">
        <v>23</v>
      </c>
      <c r="D1403" s="303">
        <v>4052.71</v>
      </c>
    </row>
    <row r="1404" spans="1:4" ht="9" customHeight="1">
      <c r="A1404" s="301" t="s">
        <v>10385</v>
      </c>
      <c r="B1404" s="302" t="s">
        <v>2535</v>
      </c>
      <c r="C1404" s="301" t="s">
        <v>23</v>
      </c>
      <c r="D1404" s="303">
        <v>4324.6099999999997</v>
      </c>
    </row>
    <row r="1405" spans="1:4" ht="9" customHeight="1">
      <c r="A1405" s="301" t="s">
        <v>10386</v>
      </c>
      <c r="B1405" s="302" t="s">
        <v>2536</v>
      </c>
      <c r="C1405" s="301" t="s">
        <v>23</v>
      </c>
      <c r="D1405" s="303">
        <v>4260.82</v>
      </c>
    </row>
    <row r="1406" spans="1:4" ht="9" customHeight="1">
      <c r="A1406" s="301" t="s">
        <v>10387</v>
      </c>
      <c r="B1406" s="302" t="s">
        <v>2537</v>
      </c>
      <c r="C1406" s="301" t="s">
        <v>23</v>
      </c>
      <c r="D1406" s="303">
        <v>4532.72</v>
      </c>
    </row>
    <row r="1407" spans="1:4" ht="9" customHeight="1">
      <c r="A1407" s="301" t="s">
        <v>10388</v>
      </c>
      <c r="B1407" s="302" t="s">
        <v>2538</v>
      </c>
      <c r="C1407" s="301" t="s">
        <v>23</v>
      </c>
      <c r="D1407" s="303">
        <v>5026.43</v>
      </c>
    </row>
    <row r="1408" spans="1:4" ht="9" customHeight="1">
      <c r="A1408" s="301" t="s">
        <v>10389</v>
      </c>
      <c r="B1408" s="302" t="s">
        <v>2539</v>
      </c>
      <c r="C1408" s="301" t="s">
        <v>23</v>
      </c>
      <c r="D1408" s="303">
        <v>5298.33</v>
      </c>
    </row>
    <row r="1409" spans="1:4" ht="9" customHeight="1">
      <c r="A1409" s="301" t="s">
        <v>10390</v>
      </c>
      <c r="B1409" s="302" t="s">
        <v>2540</v>
      </c>
      <c r="C1409" s="301" t="s">
        <v>23</v>
      </c>
      <c r="D1409" s="303">
        <v>6372.04</v>
      </c>
    </row>
    <row r="1410" spans="1:4" ht="9" customHeight="1">
      <c r="A1410" s="301" t="s">
        <v>10391</v>
      </c>
      <c r="B1410" s="302" t="s">
        <v>2541</v>
      </c>
      <c r="C1410" s="301" t="s">
        <v>23</v>
      </c>
      <c r="D1410" s="303">
        <v>6643.94</v>
      </c>
    </row>
    <row r="1411" spans="1:4" ht="9" customHeight="1">
      <c r="A1411" s="301" t="s">
        <v>10392</v>
      </c>
      <c r="B1411" s="302" t="s">
        <v>2542</v>
      </c>
      <c r="C1411" s="301" t="s">
        <v>756</v>
      </c>
      <c r="D1411" s="303">
        <v>39.69</v>
      </c>
    </row>
    <row r="1412" spans="1:4" ht="9" customHeight="1">
      <c r="A1412" s="301" t="s">
        <v>10393</v>
      </c>
      <c r="B1412" s="302" t="s">
        <v>2543</v>
      </c>
      <c r="C1412" s="301" t="s">
        <v>756</v>
      </c>
      <c r="D1412" s="303">
        <v>51.99</v>
      </c>
    </row>
    <row r="1413" spans="1:4" ht="9" customHeight="1">
      <c r="A1413" s="301" t="s">
        <v>10394</v>
      </c>
      <c r="B1413" s="302" t="s">
        <v>2544</v>
      </c>
      <c r="C1413" s="301" t="s">
        <v>756</v>
      </c>
      <c r="D1413" s="303">
        <v>47.58</v>
      </c>
    </row>
    <row r="1414" spans="1:4" ht="9" customHeight="1">
      <c r="A1414" s="301" t="s">
        <v>10395</v>
      </c>
      <c r="B1414" s="302" t="s">
        <v>2545</v>
      </c>
      <c r="C1414" s="301" t="s">
        <v>756</v>
      </c>
      <c r="D1414" s="303">
        <v>62.32</v>
      </c>
    </row>
    <row r="1415" spans="1:4" ht="9" customHeight="1">
      <c r="A1415" s="301" t="s">
        <v>10396</v>
      </c>
      <c r="B1415" s="302" t="s">
        <v>2546</v>
      </c>
      <c r="C1415" s="301" t="s">
        <v>756</v>
      </c>
      <c r="D1415" s="303">
        <v>55.24</v>
      </c>
    </row>
    <row r="1416" spans="1:4" ht="9" customHeight="1">
      <c r="A1416" s="301" t="s">
        <v>10397</v>
      </c>
      <c r="B1416" s="302" t="s">
        <v>2547</v>
      </c>
      <c r="C1416" s="301" t="s">
        <v>756</v>
      </c>
      <c r="D1416" s="303">
        <v>72.290000000000006</v>
      </c>
    </row>
    <row r="1417" spans="1:4" ht="9" customHeight="1">
      <c r="A1417" s="301" t="s">
        <v>10398</v>
      </c>
      <c r="B1417" s="302" t="s">
        <v>2548</v>
      </c>
      <c r="C1417" s="301" t="s">
        <v>756</v>
      </c>
      <c r="D1417" s="303">
        <v>64.489999999999995</v>
      </c>
    </row>
    <row r="1418" spans="1:4" ht="9" customHeight="1">
      <c r="A1418" s="301" t="s">
        <v>10399</v>
      </c>
      <c r="B1418" s="302" t="s">
        <v>2549</v>
      </c>
      <c r="C1418" s="301" t="s">
        <v>756</v>
      </c>
      <c r="D1418" s="303">
        <v>84.74</v>
      </c>
    </row>
    <row r="1419" spans="1:4" ht="9" customHeight="1">
      <c r="A1419" s="301" t="s">
        <v>10400</v>
      </c>
      <c r="B1419" s="302" t="s">
        <v>2550</v>
      </c>
      <c r="C1419" s="301" t="s">
        <v>756</v>
      </c>
      <c r="D1419" s="303">
        <v>13.75</v>
      </c>
    </row>
    <row r="1420" spans="1:4" ht="9" customHeight="1">
      <c r="A1420" s="301" t="s">
        <v>10401</v>
      </c>
      <c r="B1420" s="302" t="s">
        <v>2551</v>
      </c>
      <c r="C1420" s="301" t="s">
        <v>756</v>
      </c>
      <c r="D1420" s="303">
        <v>17.46</v>
      </c>
    </row>
    <row r="1421" spans="1:4" ht="9" customHeight="1">
      <c r="A1421" s="301" t="s">
        <v>10402</v>
      </c>
      <c r="B1421" s="302" t="s">
        <v>2552</v>
      </c>
      <c r="C1421" s="301" t="s">
        <v>756</v>
      </c>
      <c r="D1421" s="303">
        <v>15.78</v>
      </c>
    </row>
    <row r="1422" spans="1:4" ht="9" customHeight="1">
      <c r="A1422" s="301" t="s">
        <v>10403</v>
      </c>
      <c r="B1422" s="302" t="s">
        <v>2553</v>
      </c>
      <c r="C1422" s="301" t="s">
        <v>756</v>
      </c>
      <c r="D1422" s="303">
        <v>20.65</v>
      </c>
    </row>
    <row r="1423" spans="1:4" ht="9" customHeight="1">
      <c r="A1423" s="301" t="s">
        <v>10404</v>
      </c>
      <c r="B1423" s="302" t="s">
        <v>2554</v>
      </c>
      <c r="C1423" s="301" t="s">
        <v>756</v>
      </c>
      <c r="D1423" s="303">
        <v>21.64</v>
      </c>
    </row>
    <row r="1424" spans="1:4" ht="9" customHeight="1">
      <c r="A1424" s="301" t="s">
        <v>10405</v>
      </c>
      <c r="B1424" s="302" t="s">
        <v>2555</v>
      </c>
      <c r="C1424" s="301" t="s">
        <v>756</v>
      </c>
      <c r="D1424" s="303">
        <v>27.79</v>
      </c>
    </row>
    <row r="1425" spans="1:4" ht="9" customHeight="1">
      <c r="A1425" s="301" t="s">
        <v>10406</v>
      </c>
      <c r="B1425" s="302" t="s">
        <v>2556</v>
      </c>
      <c r="C1425" s="301" t="s">
        <v>756</v>
      </c>
      <c r="D1425" s="303">
        <v>23.9</v>
      </c>
    </row>
    <row r="1426" spans="1:4" ht="9" customHeight="1">
      <c r="A1426" s="301" t="s">
        <v>10407</v>
      </c>
      <c r="B1426" s="302" t="s">
        <v>2557</v>
      </c>
      <c r="C1426" s="301" t="s">
        <v>756</v>
      </c>
      <c r="D1426" s="303">
        <v>31.34</v>
      </c>
    </row>
    <row r="1427" spans="1:4" ht="9" customHeight="1">
      <c r="A1427" s="301" t="s">
        <v>10408</v>
      </c>
      <c r="B1427" s="302" t="s">
        <v>2558</v>
      </c>
      <c r="C1427" s="301" t="s">
        <v>756</v>
      </c>
      <c r="D1427" s="303">
        <v>29.3</v>
      </c>
    </row>
    <row r="1428" spans="1:4" ht="9" customHeight="1">
      <c r="A1428" s="301" t="s">
        <v>10409</v>
      </c>
      <c r="B1428" s="302" t="s">
        <v>2559</v>
      </c>
      <c r="C1428" s="301" t="s">
        <v>756</v>
      </c>
      <c r="D1428" s="303">
        <v>37.76</v>
      </c>
    </row>
    <row r="1429" spans="1:4" ht="9" customHeight="1">
      <c r="A1429" s="301" t="s">
        <v>10410</v>
      </c>
      <c r="B1429" s="302" t="s">
        <v>2560</v>
      </c>
      <c r="C1429" s="301" t="s">
        <v>756</v>
      </c>
      <c r="D1429" s="303">
        <v>32.25</v>
      </c>
    </row>
    <row r="1430" spans="1:4" ht="9" customHeight="1">
      <c r="A1430" s="301" t="s">
        <v>10411</v>
      </c>
      <c r="B1430" s="302" t="s">
        <v>2561</v>
      </c>
      <c r="C1430" s="301" t="s">
        <v>756</v>
      </c>
      <c r="D1430" s="303">
        <v>42.37</v>
      </c>
    </row>
    <row r="1431" spans="1:4" ht="9" customHeight="1">
      <c r="A1431" s="301" t="s">
        <v>10412</v>
      </c>
      <c r="B1431" s="302" t="s">
        <v>2562</v>
      </c>
      <c r="C1431" s="301" t="s">
        <v>756</v>
      </c>
      <c r="D1431" s="303">
        <v>71.48</v>
      </c>
    </row>
    <row r="1432" spans="1:4" ht="9" customHeight="1">
      <c r="A1432" s="301" t="s">
        <v>10413</v>
      </c>
      <c r="B1432" s="302" t="s">
        <v>2563</v>
      </c>
      <c r="C1432" s="301" t="s">
        <v>756</v>
      </c>
      <c r="D1432" s="303">
        <v>93.65</v>
      </c>
    </row>
    <row r="1433" spans="1:4" ht="9" customHeight="1">
      <c r="A1433" s="301" t="s">
        <v>10414</v>
      </c>
      <c r="B1433" s="302" t="s">
        <v>2564</v>
      </c>
      <c r="C1433" s="301" t="s">
        <v>756</v>
      </c>
      <c r="D1433" s="303">
        <v>80.959999999999994</v>
      </c>
    </row>
    <row r="1434" spans="1:4" ht="9" customHeight="1">
      <c r="A1434" s="301" t="s">
        <v>10415</v>
      </c>
      <c r="B1434" s="302" t="s">
        <v>2565</v>
      </c>
      <c r="C1434" s="301" t="s">
        <v>756</v>
      </c>
      <c r="D1434" s="303">
        <v>106.46</v>
      </c>
    </row>
    <row r="1435" spans="1:4" ht="9" customHeight="1">
      <c r="A1435" s="301" t="s">
        <v>10416</v>
      </c>
      <c r="B1435" s="302" t="s">
        <v>2566</v>
      </c>
      <c r="C1435" s="301" t="s">
        <v>756</v>
      </c>
      <c r="D1435" s="303">
        <v>96.97</v>
      </c>
    </row>
    <row r="1436" spans="1:4" ht="9" customHeight="1">
      <c r="A1436" s="301" t="s">
        <v>10417</v>
      </c>
      <c r="B1436" s="302" t="s">
        <v>2567</v>
      </c>
      <c r="C1436" s="301" t="s">
        <v>756</v>
      </c>
      <c r="D1436" s="303">
        <v>127.47</v>
      </c>
    </row>
    <row r="1437" spans="1:4" ht="9" customHeight="1">
      <c r="A1437" s="301" t="s">
        <v>10418</v>
      </c>
      <c r="B1437" s="302" t="s">
        <v>2568</v>
      </c>
      <c r="C1437" s="301" t="s">
        <v>880</v>
      </c>
      <c r="D1437" s="303">
        <v>111.19</v>
      </c>
    </row>
    <row r="1438" spans="1:4" ht="9" customHeight="1">
      <c r="A1438" s="301" t="s">
        <v>10419</v>
      </c>
      <c r="B1438" s="302" t="s">
        <v>2569</v>
      </c>
      <c r="C1438" s="301" t="s">
        <v>880</v>
      </c>
      <c r="D1438" s="303">
        <v>109.19</v>
      </c>
    </row>
    <row r="1439" spans="1:4" ht="9" customHeight="1">
      <c r="A1439" s="301" t="s">
        <v>10420</v>
      </c>
      <c r="B1439" s="302" t="s">
        <v>2570</v>
      </c>
      <c r="C1439" s="301" t="s">
        <v>880</v>
      </c>
      <c r="D1439" s="303">
        <v>2.85</v>
      </c>
    </row>
    <row r="1440" spans="1:4" ht="9" customHeight="1">
      <c r="A1440" s="301" t="s">
        <v>10421</v>
      </c>
      <c r="B1440" s="302" t="s">
        <v>2571</v>
      </c>
      <c r="C1440" s="301" t="s">
        <v>880</v>
      </c>
      <c r="D1440" s="303">
        <v>15.06</v>
      </c>
    </row>
    <row r="1441" spans="1:4" ht="9" customHeight="1">
      <c r="A1441" s="301" t="s">
        <v>10422</v>
      </c>
      <c r="B1441" s="302" t="s">
        <v>10423</v>
      </c>
      <c r="C1441" s="301" t="s">
        <v>756</v>
      </c>
      <c r="D1441" s="303">
        <v>13800.39</v>
      </c>
    </row>
    <row r="1442" spans="1:4" ht="9" customHeight="1">
      <c r="A1442" s="301" t="s">
        <v>10424</v>
      </c>
      <c r="B1442" s="302" t="s">
        <v>2572</v>
      </c>
      <c r="C1442" s="301" t="s">
        <v>23</v>
      </c>
      <c r="D1442" s="303">
        <v>57.92</v>
      </c>
    </row>
    <row r="1443" spans="1:4" ht="9" customHeight="1">
      <c r="A1443" s="301" t="s">
        <v>10425</v>
      </c>
      <c r="B1443" s="302" t="s">
        <v>2573</v>
      </c>
      <c r="C1443" s="301" t="s">
        <v>880</v>
      </c>
      <c r="D1443" s="303">
        <v>3.86</v>
      </c>
    </row>
    <row r="1444" spans="1:4" ht="9" customHeight="1">
      <c r="A1444" s="301" t="s">
        <v>10426</v>
      </c>
      <c r="B1444" s="302" t="s">
        <v>10427</v>
      </c>
      <c r="C1444" s="301" t="s">
        <v>880</v>
      </c>
      <c r="D1444" s="303">
        <v>39.28</v>
      </c>
    </row>
    <row r="1445" spans="1:4" ht="9" customHeight="1">
      <c r="A1445" s="301" t="s">
        <v>10428</v>
      </c>
      <c r="B1445" s="302" t="s">
        <v>2574</v>
      </c>
      <c r="C1445" s="301" t="s">
        <v>756</v>
      </c>
      <c r="D1445" s="303">
        <v>7806.07</v>
      </c>
    </row>
    <row r="1446" spans="1:4" ht="9" customHeight="1">
      <c r="A1446" s="301" t="s">
        <v>10429</v>
      </c>
      <c r="B1446" s="302" t="s">
        <v>2575</v>
      </c>
      <c r="C1446" s="301" t="s">
        <v>880</v>
      </c>
      <c r="D1446" s="303">
        <v>104.86</v>
      </c>
    </row>
    <row r="1447" spans="1:4" ht="9" customHeight="1">
      <c r="A1447" s="301" t="s">
        <v>10430</v>
      </c>
      <c r="B1447" s="302" t="s">
        <v>2576</v>
      </c>
      <c r="C1447" s="301" t="s">
        <v>756</v>
      </c>
      <c r="D1447" s="303">
        <v>510.56</v>
      </c>
    </row>
    <row r="1448" spans="1:4" ht="9" customHeight="1">
      <c r="A1448" s="301" t="s">
        <v>10431</v>
      </c>
      <c r="B1448" s="302" t="s">
        <v>10432</v>
      </c>
      <c r="C1448" s="301" t="s">
        <v>756</v>
      </c>
      <c r="D1448" s="303">
        <v>99563.81</v>
      </c>
    </row>
    <row r="1449" spans="1:4" ht="9" customHeight="1">
      <c r="A1449" s="301" t="s">
        <v>10433</v>
      </c>
      <c r="B1449" s="302" t="s">
        <v>10434</v>
      </c>
      <c r="C1449" s="301" t="s">
        <v>756</v>
      </c>
      <c r="D1449" s="303">
        <v>167092.21</v>
      </c>
    </row>
    <row r="1450" spans="1:4" ht="9" customHeight="1">
      <c r="A1450" s="301" t="s">
        <v>10435</v>
      </c>
      <c r="B1450" s="302" t="s">
        <v>10436</v>
      </c>
      <c r="C1450" s="301" t="s">
        <v>756</v>
      </c>
      <c r="D1450" s="303">
        <v>59784.639999999999</v>
      </c>
    </row>
    <row r="1451" spans="1:4" ht="9" customHeight="1">
      <c r="A1451" s="301" t="s">
        <v>10437</v>
      </c>
      <c r="B1451" s="302" t="s">
        <v>10438</v>
      </c>
      <c r="C1451" s="301" t="s">
        <v>756</v>
      </c>
      <c r="D1451" s="303">
        <v>71125.59</v>
      </c>
    </row>
    <row r="1452" spans="1:4" ht="9" customHeight="1">
      <c r="A1452" s="301" t="s">
        <v>10439</v>
      </c>
      <c r="B1452" s="302" t="s">
        <v>2577</v>
      </c>
      <c r="C1452" s="301" t="s">
        <v>756</v>
      </c>
      <c r="D1452" s="303">
        <v>176586.48</v>
      </c>
    </row>
    <row r="1453" spans="1:4" ht="9" customHeight="1">
      <c r="A1453" s="301" t="s">
        <v>10440</v>
      </c>
      <c r="B1453" s="302" t="s">
        <v>10441</v>
      </c>
      <c r="C1453" s="301" t="s">
        <v>756</v>
      </c>
      <c r="D1453" s="303">
        <v>114486.97</v>
      </c>
    </row>
    <row r="1454" spans="1:4" ht="9" customHeight="1">
      <c r="A1454" s="301" t="s">
        <v>10442</v>
      </c>
      <c r="B1454" s="302" t="s">
        <v>2578</v>
      </c>
      <c r="C1454" s="301" t="s">
        <v>756</v>
      </c>
      <c r="D1454" s="303">
        <v>101035.4</v>
      </c>
    </row>
    <row r="1455" spans="1:4" ht="9" customHeight="1">
      <c r="A1455" s="301" t="s">
        <v>10443</v>
      </c>
      <c r="B1455" s="302" t="s">
        <v>2579</v>
      </c>
      <c r="C1455" s="301" t="s">
        <v>1330</v>
      </c>
      <c r="D1455" s="303">
        <v>112.94</v>
      </c>
    </row>
    <row r="1456" spans="1:4" ht="9" customHeight="1">
      <c r="A1456" s="301" t="s">
        <v>10444</v>
      </c>
      <c r="B1456" s="302" t="s">
        <v>10445</v>
      </c>
      <c r="C1456" s="301" t="s">
        <v>880</v>
      </c>
      <c r="D1456" s="303">
        <v>29.06</v>
      </c>
    </row>
    <row r="1457" spans="1:4" ht="18" customHeight="1">
      <c r="A1457" s="301" t="s">
        <v>10446</v>
      </c>
      <c r="B1457" s="302" t="s">
        <v>2580</v>
      </c>
      <c r="C1457" s="301" t="s">
        <v>756</v>
      </c>
      <c r="D1457" s="303">
        <v>64007.89</v>
      </c>
    </row>
    <row r="1458" spans="1:4" ht="18" customHeight="1">
      <c r="A1458" s="301" t="s">
        <v>10447</v>
      </c>
      <c r="B1458" s="302" t="s">
        <v>2581</v>
      </c>
      <c r="C1458" s="301" t="s">
        <v>756</v>
      </c>
      <c r="D1458" s="303">
        <v>116346.79</v>
      </c>
    </row>
    <row r="1459" spans="1:4" ht="18" customHeight="1">
      <c r="A1459" s="301" t="s">
        <v>10448</v>
      </c>
      <c r="B1459" s="302" t="s">
        <v>2582</v>
      </c>
      <c r="C1459" s="301" t="s">
        <v>756</v>
      </c>
      <c r="D1459" s="303">
        <v>32425.91</v>
      </c>
    </row>
    <row r="1460" spans="1:4" ht="18" customHeight="1">
      <c r="A1460" s="301" t="s">
        <v>10449</v>
      </c>
      <c r="B1460" s="302" t="s">
        <v>2583</v>
      </c>
      <c r="C1460" s="301" t="s">
        <v>756</v>
      </c>
      <c r="D1460" s="303">
        <v>45315.53</v>
      </c>
    </row>
    <row r="1461" spans="1:4" ht="18" customHeight="1">
      <c r="A1461" s="301" t="s">
        <v>10450</v>
      </c>
      <c r="B1461" s="302" t="s">
        <v>2584</v>
      </c>
      <c r="C1461" s="301" t="s">
        <v>756</v>
      </c>
      <c r="D1461" s="303">
        <v>125314.73</v>
      </c>
    </row>
    <row r="1462" spans="1:4" ht="18" customHeight="1">
      <c r="A1462" s="301" t="s">
        <v>10451</v>
      </c>
      <c r="B1462" s="302" t="s">
        <v>2585</v>
      </c>
      <c r="C1462" s="301" t="s">
        <v>756</v>
      </c>
      <c r="D1462" s="303">
        <v>90152.09</v>
      </c>
    </row>
    <row r="1463" spans="1:4" ht="18" customHeight="1">
      <c r="A1463" s="301" t="s">
        <v>10452</v>
      </c>
      <c r="B1463" s="302" t="s">
        <v>2586</v>
      </c>
      <c r="C1463" s="301" t="s">
        <v>756</v>
      </c>
      <c r="D1463" s="303">
        <v>57793.48</v>
      </c>
    </row>
    <row r="1464" spans="1:4" ht="9" customHeight="1">
      <c r="A1464" s="301" t="s">
        <v>10453</v>
      </c>
      <c r="B1464" s="302" t="s">
        <v>10454</v>
      </c>
      <c r="C1464" s="301" t="s">
        <v>23</v>
      </c>
      <c r="D1464" s="303">
        <v>151.77000000000001</v>
      </c>
    </row>
    <row r="1465" spans="1:4" ht="9" customHeight="1">
      <c r="A1465" s="301" t="s">
        <v>10455</v>
      </c>
      <c r="B1465" s="302" t="s">
        <v>7392</v>
      </c>
      <c r="C1465" s="301" t="s">
        <v>756</v>
      </c>
      <c r="D1465" s="303">
        <v>35792.06</v>
      </c>
    </row>
    <row r="1466" spans="1:4" ht="9" customHeight="1">
      <c r="A1466" s="301" t="s">
        <v>10456</v>
      </c>
      <c r="B1466" s="302" t="s">
        <v>2587</v>
      </c>
      <c r="C1466" s="301" t="s">
        <v>756</v>
      </c>
      <c r="D1466" s="303">
        <v>18610.259999999998</v>
      </c>
    </row>
    <row r="1467" spans="1:4" ht="9" customHeight="1">
      <c r="A1467" s="301" t="s">
        <v>10457</v>
      </c>
      <c r="B1467" s="302" t="s">
        <v>10458</v>
      </c>
      <c r="C1467" s="301" t="s">
        <v>756</v>
      </c>
      <c r="D1467" s="303">
        <v>12921.65</v>
      </c>
    </row>
    <row r="1468" spans="1:4" ht="9" customHeight="1">
      <c r="A1468" s="301" t="s">
        <v>10459</v>
      </c>
      <c r="B1468" s="302" t="s">
        <v>10460</v>
      </c>
      <c r="C1468" s="301" t="s">
        <v>756</v>
      </c>
      <c r="D1468" s="303">
        <v>21230.48</v>
      </c>
    </row>
    <row r="1469" spans="1:4" ht="9" customHeight="1">
      <c r="A1469" s="301" t="s">
        <v>10461</v>
      </c>
      <c r="B1469" s="302" t="s">
        <v>2588</v>
      </c>
      <c r="C1469" s="301" t="s">
        <v>756</v>
      </c>
      <c r="D1469" s="303">
        <v>46611.16</v>
      </c>
    </row>
    <row r="1470" spans="1:4" ht="9" customHeight="1">
      <c r="A1470" s="301" t="s">
        <v>10462</v>
      </c>
      <c r="B1470" s="302" t="s">
        <v>2589</v>
      </c>
      <c r="C1470" s="301" t="s">
        <v>756</v>
      </c>
      <c r="D1470" s="303">
        <v>37328.32</v>
      </c>
    </row>
    <row r="1471" spans="1:4" ht="9" customHeight="1">
      <c r="A1471" s="301" t="s">
        <v>10463</v>
      </c>
      <c r="B1471" s="302" t="s">
        <v>2590</v>
      </c>
      <c r="C1471" s="301" t="s">
        <v>756</v>
      </c>
      <c r="D1471" s="303">
        <v>21989.27</v>
      </c>
    </row>
    <row r="1472" spans="1:4" ht="9" customHeight="1">
      <c r="A1472" s="301" t="s">
        <v>10464</v>
      </c>
      <c r="B1472" s="302" t="s">
        <v>2591</v>
      </c>
      <c r="C1472" s="301" t="s">
        <v>756</v>
      </c>
      <c r="D1472" s="303">
        <v>16806.45</v>
      </c>
    </row>
    <row r="1473" spans="1:4" ht="9" customHeight="1">
      <c r="A1473" s="301" t="s">
        <v>10465</v>
      </c>
      <c r="B1473" s="302" t="s">
        <v>2592</v>
      </c>
      <c r="C1473" s="301" t="s">
        <v>756</v>
      </c>
      <c r="D1473" s="303">
        <v>1833.77</v>
      </c>
    </row>
    <row r="1474" spans="1:4" ht="9" customHeight="1">
      <c r="A1474" s="301" t="s">
        <v>10466</v>
      </c>
      <c r="B1474" s="302" t="s">
        <v>2593</v>
      </c>
      <c r="C1474" s="301" t="s">
        <v>1330</v>
      </c>
      <c r="D1474" s="303">
        <v>2.91</v>
      </c>
    </row>
    <row r="1475" spans="1:4" ht="9" customHeight="1">
      <c r="A1475" s="301" t="s">
        <v>10467</v>
      </c>
      <c r="B1475" s="302" t="s">
        <v>2594</v>
      </c>
      <c r="C1475" s="301" t="s">
        <v>1330</v>
      </c>
      <c r="D1475" s="303">
        <v>2588.46</v>
      </c>
    </row>
    <row r="1476" spans="1:4" ht="9" customHeight="1">
      <c r="A1476" s="301" t="s">
        <v>10468</v>
      </c>
      <c r="B1476" s="302" t="s">
        <v>2595</v>
      </c>
      <c r="C1476" s="301" t="s">
        <v>1330</v>
      </c>
      <c r="D1476" s="303">
        <v>681.62</v>
      </c>
    </row>
    <row r="1477" spans="1:4" ht="9" customHeight="1">
      <c r="A1477" s="301" t="s">
        <v>10469</v>
      </c>
      <c r="B1477" s="302" t="s">
        <v>2596</v>
      </c>
      <c r="C1477" s="301" t="s">
        <v>1330</v>
      </c>
      <c r="D1477" s="303">
        <v>603.09</v>
      </c>
    </row>
    <row r="1478" spans="1:4" ht="9" customHeight="1">
      <c r="A1478" s="301" t="s">
        <v>10470</v>
      </c>
      <c r="B1478" s="302" t="s">
        <v>2597</v>
      </c>
      <c r="C1478" s="301" t="s">
        <v>1330</v>
      </c>
      <c r="D1478" s="303">
        <v>552.04</v>
      </c>
    </row>
    <row r="1479" spans="1:4" ht="9" customHeight="1">
      <c r="A1479" s="301" t="s">
        <v>10471</v>
      </c>
      <c r="B1479" s="302" t="s">
        <v>2598</v>
      </c>
      <c r="C1479" s="301" t="s">
        <v>1330</v>
      </c>
      <c r="D1479" s="303">
        <v>415.93</v>
      </c>
    </row>
    <row r="1480" spans="1:4" ht="9" customHeight="1">
      <c r="A1480" s="301" t="s">
        <v>10472</v>
      </c>
      <c r="B1480" s="302" t="s">
        <v>2599</v>
      </c>
      <c r="C1480" s="301" t="s">
        <v>1330</v>
      </c>
      <c r="D1480" s="303">
        <v>487.53</v>
      </c>
    </row>
    <row r="1481" spans="1:4" ht="9" customHeight="1">
      <c r="A1481" s="301" t="s">
        <v>10473</v>
      </c>
      <c r="B1481" s="302" t="s">
        <v>2600</v>
      </c>
      <c r="C1481" s="301" t="s">
        <v>1330</v>
      </c>
      <c r="D1481" s="303">
        <v>324.25</v>
      </c>
    </row>
    <row r="1482" spans="1:4" ht="9" customHeight="1">
      <c r="A1482" s="301" t="s">
        <v>10474</v>
      </c>
      <c r="B1482" s="302" t="s">
        <v>2601</v>
      </c>
      <c r="C1482" s="301" t="s">
        <v>1330</v>
      </c>
      <c r="D1482" s="303">
        <v>567.83000000000004</v>
      </c>
    </row>
    <row r="1483" spans="1:4" ht="9" customHeight="1">
      <c r="A1483" s="301" t="s">
        <v>10475</v>
      </c>
      <c r="B1483" s="302" t="s">
        <v>2602</v>
      </c>
      <c r="C1483" s="301" t="s">
        <v>1330</v>
      </c>
      <c r="D1483" s="303">
        <v>400.89</v>
      </c>
    </row>
    <row r="1484" spans="1:4" ht="9" customHeight="1">
      <c r="A1484" s="301" t="s">
        <v>10476</v>
      </c>
      <c r="B1484" s="302" t="s">
        <v>2603</v>
      </c>
      <c r="C1484" s="301" t="s">
        <v>1330</v>
      </c>
      <c r="D1484" s="303">
        <v>456.51</v>
      </c>
    </row>
    <row r="1485" spans="1:4" ht="9" customHeight="1">
      <c r="A1485" s="301" t="s">
        <v>10477</v>
      </c>
      <c r="B1485" s="302" t="s">
        <v>2604</v>
      </c>
      <c r="C1485" s="301" t="s">
        <v>1330</v>
      </c>
      <c r="D1485" s="303">
        <v>277.41000000000003</v>
      </c>
    </row>
    <row r="1486" spans="1:4" ht="9" customHeight="1">
      <c r="A1486" s="301" t="s">
        <v>10478</v>
      </c>
      <c r="B1486" s="302" t="s">
        <v>2605</v>
      </c>
      <c r="C1486" s="301" t="s">
        <v>1330</v>
      </c>
      <c r="D1486" s="303">
        <v>394.77</v>
      </c>
    </row>
    <row r="1487" spans="1:4" ht="9" customHeight="1">
      <c r="A1487" s="301" t="s">
        <v>10479</v>
      </c>
      <c r="B1487" s="302" t="s">
        <v>2606</v>
      </c>
      <c r="C1487" s="301" t="s">
        <v>1330</v>
      </c>
      <c r="D1487" s="303">
        <v>188.42</v>
      </c>
    </row>
    <row r="1488" spans="1:4" ht="9" customHeight="1">
      <c r="A1488" s="301" t="s">
        <v>10480</v>
      </c>
      <c r="B1488" s="302" t="s">
        <v>2607</v>
      </c>
      <c r="C1488" s="301" t="s">
        <v>1330</v>
      </c>
      <c r="D1488" s="303">
        <v>435.14</v>
      </c>
    </row>
    <row r="1489" spans="1:4" ht="9" customHeight="1">
      <c r="A1489" s="301" t="s">
        <v>10481</v>
      </c>
      <c r="B1489" s="302" t="s">
        <v>2608</v>
      </c>
      <c r="C1489" s="301" t="s">
        <v>1330</v>
      </c>
      <c r="D1489" s="303">
        <v>301.72000000000003</v>
      </c>
    </row>
    <row r="1490" spans="1:4" ht="9" customHeight="1">
      <c r="A1490" s="301" t="s">
        <v>10482</v>
      </c>
      <c r="B1490" s="302" t="s">
        <v>2609</v>
      </c>
      <c r="C1490" s="301" t="s">
        <v>1330</v>
      </c>
      <c r="D1490" s="303">
        <v>355.55</v>
      </c>
    </row>
    <row r="1491" spans="1:4" ht="9" customHeight="1">
      <c r="A1491" s="301" t="s">
        <v>10483</v>
      </c>
      <c r="B1491" s="302" t="s">
        <v>2610</v>
      </c>
      <c r="C1491" s="301" t="s">
        <v>1330</v>
      </c>
      <c r="D1491" s="303">
        <v>186.58</v>
      </c>
    </row>
    <row r="1492" spans="1:4" ht="9" customHeight="1">
      <c r="A1492" s="301" t="s">
        <v>10484</v>
      </c>
      <c r="B1492" s="302" t="s">
        <v>2611</v>
      </c>
      <c r="C1492" s="301" t="s">
        <v>1330</v>
      </c>
      <c r="D1492" s="303">
        <v>391.74</v>
      </c>
    </row>
    <row r="1493" spans="1:4" ht="9" customHeight="1">
      <c r="A1493" s="301" t="s">
        <v>10485</v>
      </c>
      <c r="B1493" s="302" t="s">
        <v>2612</v>
      </c>
      <c r="C1493" s="301" t="s">
        <v>1330</v>
      </c>
      <c r="D1493" s="303">
        <v>238.47</v>
      </c>
    </row>
    <row r="1494" spans="1:4" ht="9" customHeight="1">
      <c r="A1494" s="301" t="s">
        <v>10486</v>
      </c>
      <c r="B1494" s="302" t="s">
        <v>2613</v>
      </c>
      <c r="C1494" s="301" t="s">
        <v>1330</v>
      </c>
      <c r="D1494" s="303">
        <v>368.06</v>
      </c>
    </row>
    <row r="1495" spans="1:4" ht="9" customHeight="1">
      <c r="A1495" s="301" t="s">
        <v>10487</v>
      </c>
      <c r="B1495" s="302" t="s">
        <v>2614</v>
      </c>
      <c r="C1495" s="301" t="s">
        <v>1330</v>
      </c>
      <c r="D1495" s="303">
        <v>203.73</v>
      </c>
    </row>
    <row r="1496" spans="1:4" ht="9" customHeight="1">
      <c r="A1496" s="301" t="s">
        <v>10488</v>
      </c>
      <c r="B1496" s="302" t="s">
        <v>2615</v>
      </c>
      <c r="C1496" s="301" t="s">
        <v>1330</v>
      </c>
      <c r="D1496" s="303">
        <v>416.65</v>
      </c>
    </row>
    <row r="1497" spans="1:4" ht="9" customHeight="1">
      <c r="A1497" s="301" t="s">
        <v>10489</v>
      </c>
      <c r="B1497" s="302" t="s">
        <v>2616</v>
      </c>
      <c r="C1497" s="301" t="s">
        <v>1330</v>
      </c>
      <c r="D1497" s="303">
        <v>273.54000000000002</v>
      </c>
    </row>
    <row r="1498" spans="1:4" ht="9" customHeight="1">
      <c r="A1498" s="301" t="s">
        <v>10490</v>
      </c>
      <c r="B1498" s="302" t="s">
        <v>2617</v>
      </c>
      <c r="C1498" s="301" t="s">
        <v>1330</v>
      </c>
      <c r="D1498" s="303">
        <v>400.3</v>
      </c>
    </row>
    <row r="1499" spans="1:4" ht="9" customHeight="1">
      <c r="A1499" s="301" t="s">
        <v>10491</v>
      </c>
      <c r="B1499" s="302" t="s">
        <v>2618</v>
      </c>
      <c r="C1499" s="301" t="s">
        <v>1330</v>
      </c>
      <c r="D1499" s="303">
        <v>250.04</v>
      </c>
    </row>
    <row r="1500" spans="1:4" ht="9" customHeight="1">
      <c r="A1500" s="301" t="s">
        <v>10492</v>
      </c>
      <c r="B1500" s="302" t="s">
        <v>2619</v>
      </c>
      <c r="C1500" s="301" t="s">
        <v>1330</v>
      </c>
      <c r="D1500" s="303">
        <v>387.23</v>
      </c>
    </row>
    <row r="1501" spans="1:4" ht="9" customHeight="1">
      <c r="A1501" s="301" t="s">
        <v>10493</v>
      </c>
      <c r="B1501" s="302" t="s">
        <v>2620</v>
      </c>
      <c r="C1501" s="301" t="s">
        <v>1330</v>
      </c>
      <c r="D1501" s="303">
        <v>231.31</v>
      </c>
    </row>
    <row r="1502" spans="1:4" ht="9" customHeight="1">
      <c r="A1502" s="301" t="s">
        <v>10494</v>
      </c>
      <c r="B1502" s="302" t="s">
        <v>2621</v>
      </c>
      <c r="C1502" s="301" t="s">
        <v>1330</v>
      </c>
      <c r="D1502" s="303">
        <v>376.68</v>
      </c>
    </row>
    <row r="1503" spans="1:4" ht="9" customHeight="1">
      <c r="A1503" s="301" t="s">
        <v>10495</v>
      </c>
      <c r="B1503" s="302" t="s">
        <v>2622</v>
      </c>
      <c r="C1503" s="301" t="s">
        <v>1330</v>
      </c>
      <c r="D1503" s="303">
        <v>216.16</v>
      </c>
    </row>
    <row r="1504" spans="1:4" ht="9" customHeight="1">
      <c r="A1504" s="301" t="s">
        <v>10496</v>
      </c>
      <c r="B1504" s="302" t="s">
        <v>2623</v>
      </c>
      <c r="C1504" s="301" t="s">
        <v>1330</v>
      </c>
      <c r="D1504" s="303">
        <v>2823.29</v>
      </c>
    </row>
    <row r="1505" spans="1:4" ht="9" customHeight="1">
      <c r="A1505" s="301" t="s">
        <v>10497</v>
      </c>
      <c r="B1505" s="302" t="s">
        <v>2624</v>
      </c>
      <c r="C1505" s="301" t="s">
        <v>1330</v>
      </c>
      <c r="D1505" s="303">
        <v>11375.71</v>
      </c>
    </row>
    <row r="1506" spans="1:4" ht="9" customHeight="1">
      <c r="A1506" s="301" t="s">
        <v>10498</v>
      </c>
      <c r="B1506" s="302" t="s">
        <v>2625</v>
      </c>
      <c r="C1506" s="301" t="s">
        <v>1330</v>
      </c>
      <c r="D1506" s="303">
        <v>0</v>
      </c>
    </row>
    <row r="1507" spans="1:4" ht="18" customHeight="1">
      <c r="A1507" s="301" t="s">
        <v>10499</v>
      </c>
      <c r="B1507" s="302" t="s">
        <v>2626</v>
      </c>
      <c r="C1507" s="301" t="s">
        <v>1330</v>
      </c>
      <c r="D1507" s="303">
        <v>542.74</v>
      </c>
    </row>
    <row r="1508" spans="1:4" ht="9" customHeight="1">
      <c r="A1508" s="301" t="s">
        <v>10500</v>
      </c>
      <c r="B1508" s="302" t="s">
        <v>2627</v>
      </c>
      <c r="C1508" s="301" t="s">
        <v>1330</v>
      </c>
      <c r="D1508" s="303">
        <v>393.14</v>
      </c>
    </row>
    <row r="1509" spans="1:4" ht="18" customHeight="1">
      <c r="A1509" s="301" t="s">
        <v>10501</v>
      </c>
      <c r="B1509" s="302" t="s">
        <v>2628</v>
      </c>
      <c r="C1509" s="301" t="s">
        <v>1330</v>
      </c>
      <c r="D1509" s="303">
        <v>470.95</v>
      </c>
    </row>
    <row r="1510" spans="1:4" ht="18" customHeight="1">
      <c r="A1510" s="301" t="s">
        <v>10502</v>
      </c>
      <c r="B1510" s="302" t="s">
        <v>2629</v>
      </c>
      <c r="C1510" s="301" t="s">
        <v>1330</v>
      </c>
      <c r="D1510" s="303">
        <v>497.6</v>
      </c>
    </row>
    <row r="1511" spans="1:4" ht="18" customHeight="1">
      <c r="A1511" s="301" t="s">
        <v>10503</v>
      </c>
      <c r="B1511" s="302" t="s">
        <v>2630</v>
      </c>
      <c r="C1511" s="301" t="s">
        <v>1330</v>
      </c>
      <c r="D1511" s="303">
        <v>527.35</v>
      </c>
    </row>
    <row r="1512" spans="1:4" ht="18" customHeight="1">
      <c r="A1512" s="301" t="s">
        <v>10504</v>
      </c>
      <c r="B1512" s="302" t="s">
        <v>2631</v>
      </c>
      <c r="C1512" s="301" t="s">
        <v>1330</v>
      </c>
      <c r="D1512" s="303">
        <v>560.59</v>
      </c>
    </row>
    <row r="1513" spans="1:4" ht="18" customHeight="1">
      <c r="A1513" s="301" t="s">
        <v>10505</v>
      </c>
      <c r="B1513" s="302" t="s">
        <v>2632</v>
      </c>
      <c r="C1513" s="301" t="s">
        <v>1330</v>
      </c>
      <c r="D1513" s="303">
        <v>597.74</v>
      </c>
    </row>
    <row r="1514" spans="1:4" ht="18" customHeight="1">
      <c r="A1514" s="301" t="s">
        <v>10506</v>
      </c>
      <c r="B1514" s="302" t="s">
        <v>2633</v>
      </c>
      <c r="C1514" s="301" t="s">
        <v>1330</v>
      </c>
      <c r="D1514" s="303">
        <v>639.27</v>
      </c>
    </row>
    <row r="1515" spans="1:4" ht="18" customHeight="1">
      <c r="A1515" s="301" t="s">
        <v>10507</v>
      </c>
      <c r="B1515" s="302" t="s">
        <v>2634</v>
      </c>
      <c r="C1515" s="301" t="s">
        <v>1330</v>
      </c>
      <c r="D1515" s="303">
        <v>699.35</v>
      </c>
    </row>
    <row r="1516" spans="1:4" ht="18" customHeight="1">
      <c r="A1516" s="301" t="s">
        <v>10508</v>
      </c>
      <c r="B1516" s="302" t="s">
        <v>2635</v>
      </c>
      <c r="C1516" s="301" t="s">
        <v>1330</v>
      </c>
      <c r="D1516" s="303">
        <v>226.42</v>
      </c>
    </row>
    <row r="1517" spans="1:4" ht="18" customHeight="1">
      <c r="A1517" s="301" t="s">
        <v>10509</v>
      </c>
      <c r="B1517" s="302" t="s">
        <v>2636</v>
      </c>
      <c r="C1517" s="301" t="s">
        <v>1330</v>
      </c>
      <c r="D1517" s="303">
        <v>354.57</v>
      </c>
    </row>
    <row r="1518" spans="1:4" ht="18" customHeight="1">
      <c r="A1518" s="301" t="s">
        <v>10510</v>
      </c>
      <c r="B1518" s="302" t="s">
        <v>2637</v>
      </c>
      <c r="C1518" s="301" t="s">
        <v>1330</v>
      </c>
      <c r="D1518" s="303">
        <v>502.96</v>
      </c>
    </row>
    <row r="1519" spans="1:4" ht="9" customHeight="1">
      <c r="A1519" s="301" t="s">
        <v>10511</v>
      </c>
      <c r="B1519" s="302" t="s">
        <v>2638</v>
      </c>
      <c r="C1519" s="301" t="s">
        <v>1330</v>
      </c>
      <c r="D1519" s="303">
        <v>533.85</v>
      </c>
    </row>
    <row r="1520" spans="1:4" ht="9" customHeight="1">
      <c r="A1520" s="301" t="s">
        <v>10512</v>
      </c>
      <c r="B1520" s="302" t="s">
        <v>2639</v>
      </c>
      <c r="C1520" s="301" t="s">
        <v>1330</v>
      </c>
      <c r="D1520" s="303">
        <v>413.78</v>
      </c>
    </row>
    <row r="1521" spans="1:4" ht="9" customHeight="1">
      <c r="A1521" s="301" t="s">
        <v>10513</v>
      </c>
      <c r="B1521" s="302" t="s">
        <v>2640</v>
      </c>
      <c r="C1521" s="301" t="s">
        <v>1330</v>
      </c>
      <c r="D1521" s="303">
        <v>423.49</v>
      </c>
    </row>
    <row r="1522" spans="1:4" ht="9" customHeight="1">
      <c r="A1522" s="301" t="s">
        <v>10514</v>
      </c>
      <c r="B1522" s="302" t="s">
        <v>2641</v>
      </c>
      <c r="C1522" s="301" t="s">
        <v>1330</v>
      </c>
      <c r="D1522" s="303">
        <v>445.03</v>
      </c>
    </row>
    <row r="1523" spans="1:4" ht="9" customHeight="1">
      <c r="A1523" s="301" t="s">
        <v>10515</v>
      </c>
      <c r="B1523" s="302" t="s">
        <v>2642</v>
      </c>
      <c r="C1523" s="301" t="s">
        <v>1330</v>
      </c>
      <c r="D1523" s="303">
        <v>469.06</v>
      </c>
    </row>
    <row r="1524" spans="1:4" ht="9" customHeight="1">
      <c r="A1524" s="301" t="s">
        <v>10516</v>
      </c>
      <c r="B1524" s="302" t="s">
        <v>2643</v>
      </c>
      <c r="C1524" s="301" t="s">
        <v>1330</v>
      </c>
      <c r="D1524" s="303">
        <v>819.84</v>
      </c>
    </row>
    <row r="1525" spans="1:4" ht="9" customHeight="1">
      <c r="A1525" s="301" t="s">
        <v>10517</v>
      </c>
      <c r="B1525" s="302" t="s">
        <v>2644</v>
      </c>
      <c r="C1525" s="301" t="s">
        <v>1330</v>
      </c>
      <c r="D1525" s="303">
        <v>883.4</v>
      </c>
    </row>
    <row r="1526" spans="1:4" ht="9" customHeight="1">
      <c r="A1526" s="301" t="s">
        <v>10518</v>
      </c>
      <c r="B1526" s="302" t="s">
        <v>2645</v>
      </c>
      <c r="C1526" s="301" t="s">
        <v>1330</v>
      </c>
      <c r="D1526" s="303">
        <v>404.09</v>
      </c>
    </row>
    <row r="1527" spans="1:4" ht="9" customHeight="1">
      <c r="A1527" s="301" t="s">
        <v>10519</v>
      </c>
      <c r="B1527" s="302" t="s">
        <v>2646</v>
      </c>
      <c r="C1527" s="301" t="s">
        <v>1330</v>
      </c>
      <c r="D1527" s="303">
        <v>260.97000000000003</v>
      </c>
    </row>
    <row r="1528" spans="1:4" ht="9" customHeight="1">
      <c r="A1528" s="301" t="s">
        <v>10520</v>
      </c>
      <c r="B1528" s="302" t="s">
        <v>2647</v>
      </c>
      <c r="C1528" s="301" t="s">
        <v>1330</v>
      </c>
      <c r="D1528" s="303">
        <v>418.8</v>
      </c>
    </row>
    <row r="1529" spans="1:4" ht="9" customHeight="1">
      <c r="A1529" s="301" t="s">
        <v>10521</v>
      </c>
      <c r="B1529" s="302" t="s">
        <v>2648</v>
      </c>
      <c r="C1529" s="301" t="s">
        <v>1330</v>
      </c>
      <c r="D1529" s="303">
        <v>278.39999999999998</v>
      </c>
    </row>
    <row r="1530" spans="1:4" ht="9" customHeight="1">
      <c r="A1530" s="301" t="s">
        <v>10522</v>
      </c>
      <c r="B1530" s="302" t="s">
        <v>2649</v>
      </c>
      <c r="C1530" s="301" t="s">
        <v>1330</v>
      </c>
      <c r="D1530" s="303">
        <v>363.44</v>
      </c>
    </row>
    <row r="1531" spans="1:4" ht="9" customHeight="1">
      <c r="A1531" s="301" t="s">
        <v>10523</v>
      </c>
      <c r="B1531" s="302" t="s">
        <v>2650</v>
      </c>
      <c r="C1531" s="301" t="s">
        <v>1330</v>
      </c>
      <c r="D1531" s="303">
        <v>222.35</v>
      </c>
    </row>
    <row r="1532" spans="1:4" ht="9" customHeight="1">
      <c r="A1532" s="301" t="s">
        <v>10524</v>
      </c>
      <c r="B1532" s="302" t="s">
        <v>2651</v>
      </c>
      <c r="C1532" s="301" t="s">
        <v>1330</v>
      </c>
      <c r="D1532" s="303">
        <v>326.57</v>
      </c>
    </row>
    <row r="1533" spans="1:4" ht="9" customHeight="1">
      <c r="A1533" s="301" t="s">
        <v>10525</v>
      </c>
      <c r="B1533" s="302" t="s">
        <v>2652</v>
      </c>
      <c r="C1533" s="301" t="s">
        <v>1330</v>
      </c>
      <c r="D1533" s="303">
        <v>185.48</v>
      </c>
    </row>
    <row r="1534" spans="1:4" ht="9" customHeight="1">
      <c r="A1534" s="301" t="s">
        <v>10526</v>
      </c>
      <c r="B1534" s="302" t="s">
        <v>2653</v>
      </c>
      <c r="C1534" s="301" t="s">
        <v>1330</v>
      </c>
      <c r="D1534" s="303">
        <v>435.29</v>
      </c>
    </row>
    <row r="1535" spans="1:4" ht="9" customHeight="1">
      <c r="A1535" s="301" t="s">
        <v>10527</v>
      </c>
      <c r="B1535" s="302" t="s">
        <v>2654</v>
      </c>
      <c r="C1535" s="301" t="s">
        <v>1330</v>
      </c>
      <c r="D1535" s="303">
        <v>297.95</v>
      </c>
    </row>
    <row r="1536" spans="1:4" ht="9" customHeight="1">
      <c r="A1536" s="301" t="s">
        <v>10528</v>
      </c>
      <c r="B1536" s="302" t="s">
        <v>2655</v>
      </c>
      <c r="C1536" s="301" t="s">
        <v>1330</v>
      </c>
      <c r="D1536" s="303">
        <v>374.4</v>
      </c>
    </row>
    <row r="1537" spans="1:4" ht="9" customHeight="1">
      <c r="A1537" s="301" t="s">
        <v>10529</v>
      </c>
      <c r="B1537" s="302" t="s">
        <v>2656</v>
      </c>
      <c r="C1537" s="301" t="s">
        <v>1330</v>
      </c>
      <c r="D1537" s="303">
        <v>235.42</v>
      </c>
    </row>
    <row r="1538" spans="1:4" ht="9" customHeight="1">
      <c r="A1538" s="301" t="s">
        <v>10530</v>
      </c>
      <c r="B1538" s="302" t="s">
        <v>2657</v>
      </c>
      <c r="C1538" s="301" t="s">
        <v>1330</v>
      </c>
      <c r="D1538" s="303">
        <v>334.44</v>
      </c>
    </row>
    <row r="1539" spans="1:4" ht="9" customHeight="1">
      <c r="A1539" s="301" t="s">
        <v>10531</v>
      </c>
      <c r="B1539" s="302" t="s">
        <v>2658</v>
      </c>
      <c r="C1539" s="301" t="s">
        <v>1330</v>
      </c>
      <c r="D1539" s="303">
        <v>195.46</v>
      </c>
    </row>
    <row r="1540" spans="1:4" ht="9" customHeight="1">
      <c r="A1540" s="301" t="s">
        <v>10532</v>
      </c>
      <c r="B1540" s="302" t="s">
        <v>2659</v>
      </c>
      <c r="C1540" s="301" t="s">
        <v>1330</v>
      </c>
      <c r="D1540" s="303">
        <v>448.27</v>
      </c>
    </row>
    <row r="1541" spans="1:4" ht="9" customHeight="1">
      <c r="A1541" s="301" t="s">
        <v>10533</v>
      </c>
      <c r="B1541" s="302" t="s">
        <v>2660</v>
      </c>
      <c r="C1541" s="301" t="s">
        <v>1330</v>
      </c>
      <c r="D1541" s="303">
        <v>317.60000000000002</v>
      </c>
    </row>
    <row r="1542" spans="1:4" ht="9" customHeight="1">
      <c r="A1542" s="301" t="s">
        <v>10534</v>
      </c>
      <c r="B1542" s="302" t="s">
        <v>2661</v>
      </c>
      <c r="C1542" s="301" t="s">
        <v>1330</v>
      </c>
      <c r="D1542" s="303">
        <v>453.66</v>
      </c>
    </row>
    <row r="1543" spans="1:4" ht="18" customHeight="1">
      <c r="A1543" s="301" t="s">
        <v>10535</v>
      </c>
      <c r="B1543" s="302" t="s">
        <v>2662</v>
      </c>
      <c r="C1543" s="301" t="s">
        <v>1330</v>
      </c>
      <c r="D1543" s="303">
        <v>319.72000000000003</v>
      </c>
    </row>
    <row r="1544" spans="1:4" ht="9" customHeight="1">
      <c r="A1544" s="301" t="s">
        <v>10536</v>
      </c>
      <c r="B1544" s="302" t="s">
        <v>2663</v>
      </c>
      <c r="C1544" s="301" t="s">
        <v>1330</v>
      </c>
      <c r="D1544" s="303">
        <v>388.7</v>
      </c>
    </row>
    <row r="1545" spans="1:4" ht="9" customHeight="1">
      <c r="A1545" s="301" t="s">
        <v>10537</v>
      </c>
      <c r="B1545" s="302" t="s">
        <v>2664</v>
      </c>
      <c r="C1545" s="301" t="s">
        <v>1330</v>
      </c>
      <c r="D1545" s="303">
        <v>252.47</v>
      </c>
    </row>
    <row r="1546" spans="1:4" ht="9" customHeight="1">
      <c r="A1546" s="301" t="s">
        <v>10538</v>
      </c>
      <c r="B1546" s="302" t="s">
        <v>2665</v>
      </c>
      <c r="C1546" s="301" t="s">
        <v>1330</v>
      </c>
      <c r="D1546" s="303">
        <v>344.79</v>
      </c>
    </row>
    <row r="1547" spans="1:4" ht="9" customHeight="1">
      <c r="A1547" s="301" t="s">
        <v>10539</v>
      </c>
      <c r="B1547" s="302" t="s">
        <v>2666</v>
      </c>
      <c r="C1547" s="301" t="s">
        <v>1330</v>
      </c>
      <c r="D1547" s="303">
        <v>208.56</v>
      </c>
    </row>
    <row r="1548" spans="1:4" ht="9" customHeight="1">
      <c r="A1548" s="301" t="s">
        <v>10540</v>
      </c>
      <c r="B1548" s="302" t="s">
        <v>2667</v>
      </c>
      <c r="C1548" s="301" t="s">
        <v>1330</v>
      </c>
      <c r="D1548" s="303">
        <v>474.23</v>
      </c>
    </row>
    <row r="1549" spans="1:4" ht="9" customHeight="1">
      <c r="A1549" s="301" t="s">
        <v>10541</v>
      </c>
      <c r="B1549" s="302" t="s">
        <v>2668</v>
      </c>
      <c r="C1549" s="301" t="s">
        <v>1330</v>
      </c>
      <c r="D1549" s="303">
        <v>344.1</v>
      </c>
    </row>
    <row r="1550" spans="1:4" ht="9" customHeight="1">
      <c r="A1550" s="301" t="s">
        <v>10542</v>
      </c>
      <c r="B1550" s="302" t="s">
        <v>2669</v>
      </c>
      <c r="C1550" s="301" t="s">
        <v>1330</v>
      </c>
      <c r="D1550" s="303">
        <v>497.14</v>
      </c>
    </row>
    <row r="1551" spans="1:4" ht="9" customHeight="1">
      <c r="A1551" s="301" t="s">
        <v>10543</v>
      </c>
      <c r="B1551" s="302" t="s">
        <v>2670</v>
      </c>
      <c r="C1551" s="301" t="s">
        <v>1330</v>
      </c>
      <c r="D1551" s="303">
        <v>371.26</v>
      </c>
    </row>
    <row r="1552" spans="1:4" ht="9" customHeight="1">
      <c r="A1552" s="301" t="s">
        <v>10544</v>
      </c>
      <c r="B1552" s="302" t="s">
        <v>2671</v>
      </c>
      <c r="C1552" s="301" t="s">
        <v>1330</v>
      </c>
      <c r="D1552" s="303">
        <v>417.2</v>
      </c>
    </row>
    <row r="1553" spans="1:4" ht="9" customHeight="1">
      <c r="A1553" s="301" t="s">
        <v>10545</v>
      </c>
      <c r="B1553" s="302" t="s">
        <v>2672</v>
      </c>
      <c r="C1553" s="301" t="s">
        <v>1330</v>
      </c>
      <c r="D1553" s="303">
        <v>282.11</v>
      </c>
    </row>
    <row r="1554" spans="1:4" ht="9" customHeight="1">
      <c r="A1554" s="301" t="s">
        <v>10546</v>
      </c>
      <c r="B1554" s="302" t="s">
        <v>2673</v>
      </c>
      <c r="C1554" s="301" t="s">
        <v>1330</v>
      </c>
      <c r="D1554" s="303">
        <v>403.36</v>
      </c>
    </row>
    <row r="1555" spans="1:4" ht="9" customHeight="1">
      <c r="A1555" s="301" t="s">
        <v>10547</v>
      </c>
      <c r="B1555" s="302" t="s">
        <v>2674</v>
      </c>
      <c r="C1555" s="301" t="s">
        <v>1330</v>
      </c>
      <c r="D1555" s="303">
        <v>269.70999999999998</v>
      </c>
    </row>
    <row r="1556" spans="1:4" ht="9" customHeight="1">
      <c r="A1556" s="301" t="s">
        <v>10548</v>
      </c>
      <c r="B1556" s="302" t="s">
        <v>2675</v>
      </c>
      <c r="C1556" s="301" t="s">
        <v>1330</v>
      </c>
      <c r="D1556" s="303">
        <v>395.46</v>
      </c>
    </row>
    <row r="1557" spans="1:4" ht="9" customHeight="1">
      <c r="A1557" s="301" t="s">
        <v>10549</v>
      </c>
      <c r="B1557" s="302" t="s">
        <v>2676</v>
      </c>
      <c r="C1557" s="301" t="s">
        <v>1330</v>
      </c>
      <c r="D1557" s="303">
        <v>262.89</v>
      </c>
    </row>
    <row r="1558" spans="1:4" ht="9" customHeight="1">
      <c r="A1558" s="301" t="s">
        <v>10550</v>
      </c>
      <c r="B1558" s="302" t="s">
        <v>2677</v>
      </c>
      <c r="C1558" s="301" t="s">
        <v>1330</v>
      </c>
      <c r="D1558" s="303">
        <v>348.99</v>
      </c>
    </row>
    <row r="1559" spans="1:4" ht="9" customHeight="1">
      <c r="A1559" s="301" t="s">
        <v>10551</v>
      </c>
      <c r="B1559" s="302" t="s">
        <v>2678</v>
      </c>
      <c r="C1559" s="301" t="s">
        <v>1330</v>
      </c>
      <c r="D1559" s="303">
        <v>216.42</v>
      </c>
    </row>
    <row r="1560" spans="1:4" ht="9" customHeight="1">
      <c r="A1560" s="301" t="s">
        <v>10552</v>
      </c>
      <c r="B1560" s="302" t="s">
        <v>2679</v>
      </c>
      <c r="C1560" s="301" t="s">
        <v>1330</v>
      </c>
      <c r="D1560" s="303">
        <v>412.35</v>
      </c>
    </row>
    <row r="1561" spans="1:4" ht="9" customHeight="1">
      <c r="A1561" s="301" t="s">
        <v>10553</v>
      </c>
      <c r="B1561" s="302" t="s">
        <v>2680</v>
      </c>
      <c r="C1561" s="301" t="s">
        <v>1330</v>
      </c>
      <c r="D1561" s="303">
        <v>282.98</v>
      </c>
    </row>
    <row r="1562" spans="1:4" ht="9" customHeight="1">
      <c r="A1562" s="301" t="s">
        <v>10554</v>
      </c>
      <c r="B1562" s="302" t="s">
        <v>2681</v>
      </c>
      <c r="C1562" s="301" t="s">
        <v>1330</v>
      </c>
      <c r="D1562" s="303">
        <v>361.28</v>
      </c>
    </row>
    <row r="1563" spans="1:4" ht="9" customHeight="1">
      <c r="A1563" s="301" t="s">
        <v>10555</v>
      </c>
      <c r="B1563" s="302" t="s">
        <v>2682</v>
      </c>
      <c r="C1563" s="301" t="s">
        <v>1330</v>
      </c>
      <c r="D1563" s="303">
        <v>231.91</v>
      </c>
    </row>
    <row r="1564" spans="1:4" ht="9" customHeight="1">
      <c r="A1564" s="301" t="s">
        <v>10556</v>
      </c>
      <c r="B1564" s="302" t="s">
        <v>2683</v>
      </c>
      <c r="C1564" s="301" t="s">
        <v>1330</v>
      </c>
      <c r="D1564" s="303">
        <v>434.13</v>
      </c>
    </row>
    <row r="1565" spans="1:4" ht="9" customHeight="1">
      <c r="A1565" s="301" t="s">
        <v>10557</v>
      </c>
      <c r="B1565" s="302" t="s">
        <v>2684</v>
      </c>
      <c r="C1565" s="301" t="s">
        <v>1330</v>
      </c>
      <c r="D1565" s="303">
        <v>308.88</v>
      </c>
    </row>
    <row r="1566" spans="1:4" ht="9" customHeight="1">
      <c r="A1566" s="301" t="s">
        <v>10558</v>
      </c>
      <c r="B1566" s="302" t="s">
        <v>2685</v>
      </c>
      <c r="C1566" s="301" t="s">
        <v>1330</v>
      </c>
      <c r="D1566" s="303">
        <v>377.04</v>
      </c>
    </row>
    <row r="1567" spans="1:4" ht="9" customHeight="1">
      <c r="A1567" s="301" t="s">
        <v>10559</v>
      </c>
      <c r="B1567" s="302" t="s">
        <v>2686</v>
      </c>
      <c r="C1567" s="301" t="s">
        <v>1330</v>
      </c>
      <c r="D1567" s="303">
        <v>251.79</v>
      </c>
    </row>
    <row r="1568" spans="1:4" ht="9" customHeight="1">
      <c r="A1568" s="301" t="s">
        <v>10560</v>
      </c>
      <c r="B1568" s="302" t="s">
        <v>2687</v>
      </c>
      <c r="C1568" s="301" t="s">
        <v>1330</v>
      </c>
      <c r="D1568" s="303">
        <v>458.42</v>
      </c>
    </row>
    <row r="1569" spans="1:4" ht="9" customHeight="1">
      <c r="A1569" s="301" t="s">
        <v>10561</v>
      </c>
      <c r="B1569" s="302" t="s">
        <v>2688</v>
      </c>
      <c r="C1569" s="301" t="s">
        <v>1330</v>
      </c>
      <c r="D1569" s="303">
        <v>337.77</v>
      </c>
    </row>
    <row r="1570" spans="1:4" ht="9" customHeight="1">
      <c r="A1570" s="301" t="s">
        <v>10562</v>
      </c>
      <c r="B1570" s="302" t="s">
        <v>2689</v>
      </c>
      <c r="C1570" s="301" t="s">
        <v>1330</v>
      </c>
      <c r="D1570" s="303">
        <v>394.67</v>
      </c>
    </row>
    <row r="1571" spans="1:4" ht="9" customHeight="1">
      <c r="A1571" s="301" t="s">
        <v>10563</v>
      </c>
      <c r="B1571" s="302" t="s">
        <v>2690</v>
      </c>
      <c r="C1571" s="301" t="s">
        <v>1330</v>
      </c>
      <c r="D1571" s="303">
        <v>274.02</v>
      </c>
    </row>
    <row r="1572" spans="1:4" ht="9" customHeight="1">
      <c r="A1572" s="301" t="s">
        <v>10564</v>
      </c>
      <c r="B1572" s="302" t="s">
        <v>2691</v>
      </c>
      <c r="C1572" s="301" t="s">
        <v>1330</v>
      </c>
      <c r="D1572" s="303">
        <v>327.06</v>
      </c>
    </row>
    <row r="1573" spans="1:4" ht="9" customHeight="1">
      <c r="A1573" s="301" t="s">
        <v>10565</v>
      </c>
      <c r="B1573" s="302" t="s">
        <v>2692</v>
      </c>
      <c r="C1573" s="301" t="s">
        <v>1330</v>
      </c>
      <c r="D1573" s="303">
        <v>178.98</v>
      </c>
    </row>
    <row r="1574" spans="1:4" ht="18" customHeight="1">
      <c r="A1574" s="301" t="s">
        <v>10566</v>
      </c>
      <c r="B1574" s="302" t="s">
        <v>2693</v>
      </c>
      <c r="C1574" s="301" t="s">
        <v>1330</v>
      </c>
      <c r="D1574" s="303">
        <v>385.16</v>
      </c>
    </row>
    <row r="1575" spans="1:4" ht="18" customHeight="1">
      <c r="A1575" s="301" t="s">
        <v>10567</v>
      </c>
      <c r="B1575" s="302" t="s">
        <v>2694</v>
      </c>
      <c r="C1575" s="301" t="s">
        <v>1330</v>
      </c>
      <c r="D1575" s="303">
        <v>306.67</v>
      </c>
    </row>
    <row r="1576" spans="1:4" ht="9" customHeight="1">
      <c r="A1576" s="301" t="s">
        <v>10568</v>
      </c>
      <c r="B1576" s="302" t="s">
        <v>2695</v>
      </c>
      <c r="C1576" s="301" t="s">
        <v>1330</v>
      </c>
      <c r="D1576" s="303">
        <v>400.75</v>
      </c>
    </row>
    <row r="1577" spans="1:4" ht="18" customHeight="1">
      <c r="A1577" s="301" t="s">
        <v>10569</v>
      </c>
      <c r="B1577" s="302" t="s">
        <v>2696</v>
      </c>
      <c r="C1577" s="301" t="s">
        <v>1330</v>
      </c>
      <c r="D1577" s="303">
        <v>407.31</v>
      </c>
    </row>
    <row r="1578" spans="1:4" ht="9" customHeight="1">
      <c r="A1578" s="301" t="s">
        <v>10570</v>
      </c>
      <c r="B1578" s="302" t="s">
        <v>2697</v>
      </c>
      <c r="C1578" s="301" t="s">
        <v>1330</v>
      </c>
      <c r="D1578" s="303">
        <v>432.89</v>
      </c>
    </row>
    <row r="1579" spans="1:4" ht="9" customHeight="1">
      <c r="A1579" s="301" t="s">
        <v>10571</v>
      </c>
      <c r="B1579" s="302" t="s">
        <v>2698</v>
      </c>
      <c r="C1579" s="301" t="s">
        <v>1330</v>
      </c>
      <c r="D1579" s="303">
        <v>456.67</v>
      </c>
    </row>
    <row r="1580" spans="1:4" ht="9" customHeight="1">
      <c r="A1580" s="301" t="s">
        <v>10572</v>
      </c>
      <c r="B1580" s="302" t="s">
        <v>2699</v>
      </c>
      <c r="C1580" s="301" t="s">
        <v>1330</v>
      </c>
      <c r="D1580" s="303">
        <v>483.24</v>
      </c>
    </row>
    <row r="1581" spans="1:4" ht="9" customHeight="1">
      <c r="A1581" s="301" t="s">
        <v>10573</v>
      </c>
      <c r="B1581" s="302" t="s">
        <v>2700</v>
      </c>
      <c r="C1581" s="301" t="s">
        <v>1330</v>
      </c>
      <c r="D1581" s="303">
        <v>47</v>
      </c>
    </row>
    <row r="1582" spans="1:4" ht="9" customHeight="1">
      <c r="A1582" s="301" t="s">
        <v>10574</v>
      </c>
      <c r="B1582" s="302" t="s">
        <v>2701</v>
      </c>
      <c r="C1582" s="301" t="s">
        <v>1330</v>
      </c>
      <c r="D1582" s="303">
        <v>39.590000000000003</v>
      </c>
    </row>
    <row r="1583" spans="1:4" ht="9" customHeight="1">
      <c r="A1583" s="301" t="s">
        <v>10575</v>
      </c>
      <c r="B1583" s="302" t="s">
        <v>2702</v>
      </c>
      <c r="C1583" s="301" t="s">
        <v>1330</v>
      </c>
      <c r="D1583" s="303">
        <v>53.53</v>
      </c>
    </row>
    <row r="1584" spans="1:4" ht="9" customHeight="1">
      <c r="A1584" s="301" t="s">
        <v>10576</v>
      </c>
      <c r="B1584" s="302" t="s">
        <v>2703</v>
      </c>
      <c r="C1584" s="301" t="s">
        <v>1330</v>
      </c>
      <c r="D1584" s="303">
        <v>46.33</v>
      </c>
    </row>
    <row r="1585" spans="1:4" ht="9" customHeight="1">
      <c r="A1585" s="301" t="s">
        <v>10577</v>
      </c>
      <c r="B1585" s="302" t="s">
        <v>2704</v>
      </c>
      <c r="C1585" s="301" t="s">
        <v>1330</v>
      </c>
      <c r="D1585" s="303">
        <v>56.29</v>
      </c>
    </row>
    <row r="1586" spans="1:4" ht="9" customHeight="1">
      <c r="A1586" s="301" t="s">
        <v>10578</v>
      </c>
      <c r="B1586" s="302" t="s">
        <v>2705</v>
      </c>
      <c r="C1586" s="301" t="s">
        <v>1330</v>
      </c>
      <c r="D1586" s="303">
        <v>57.55</v>
      </c>
    </row>
    <row r="1587" spans="1:4" ht="18" customHeight="1">
      <c r="A1587" s="301" t="s">
        <v>10579</v>
      </c>
      <c r="B1587" s="302" t="s">
        <v>2706</v>
      </c>
      <c r="C1587" s="301" t="s">
        <v>1330</v>
      </c>
      <c r="D1587" s="303">
        <v>47.85</v>
      </c>
    </row>
    <row r="1588" spans="1:4" ht="9" customHeight="1">
      <c r="A1588" s="301" t="s">
        <v>10580</v>
      </c>
      <c r="B1588" s="302" t="s">
        <v>2707</v>
      </c>
      <c r="C1588" s="301" t="s">
        <v>1330</v>
      </c>
      <c r="D1588" s="303">
        <v>2255.6999999999998</v>
      </c>
    </row>
    <row r="1589" spans="1:4" ht="9" customHeight="1">
      <c r="A1589" s="301" t="s">
        <v>10581</v>
      </c>
      <c r="B1589" s="302" t="s">
        <v>2708</v>
      </c>
      <c r="C1589" s="301" t="s">
        <v>1330</v>
      </c>
      <c r="D1589" s="303">
        <v>2563.83</v>
      </c>
    </row>
    <row r="1590" spans="1:4" ht="9" customHeight="1">
      <c r="A1590" s="301" t="s">
        <v>10582</v>
      </c>
      <c r="B1590" s="302" t="s">
        <v>2709</v>
      </c>
      <c r="C1590" s="301" t="s">
        <v>1330</v>
      </c>
      <c r="D1590" s="303">
        <v>532.45000000000005</v>
      </c>
    </row>
    <row r="1591" spans="1:4" ht="9" customHeight="1">
      <c r="A1591" s="301" t="s">
        <v>10583</v>
      </c>
      <c r="B1591" s="302" t="s">
        <v>2710</v>
      </c>
      <c r="C1591" s="301" t="s">
        <v>1330</v>
      </c>
      <c r="D1591" s="303">
        <v>561.98</v>
      </c>
    </row>
    <row r="1592" spans="1:4" ht="9" customHeight="1">
      <c r="A1592" s="301" t="s">
        <v>10584</v>
      </c>
      <c r="B1592" s="302" t="s">
        <v>2711</v>
      </c>
      <c r="C1592" s="301" t="s">
        <v>1330</v>
      </c>
      <c r="D1592" s="303">
        <v>595.03</v>
      </c>
    </row>
    <row r="1593" spans="1:4" ht="9" customHeight="1">
      <c r="A1593" s="301" t="s">
        <v>10585</v>
      </c>
      <c r="B1593" s="302" t="s">
        <v>2712</v>
      </c>
      <c r="C1593" s="301" t="s">
        <v>1330</v>
      </c>
      <c r="D1593" s="303">
        <v>541.82000000000005</v>
      </c>
    </row>
    <row r="1594" spans="1:4" ht="9" customHeight="1">
      <c r="A1594" s="301" t="s">
        <v>10586</v>
      </c>
      <c r="B1594" s="302" t="s">
        <v>2713</v>
      </c>
      <c r="C1594" s="301" t="s">
        <v>1330</v>
      </c>
      <c r="D1594" s="303">
        <v>673.32</v>
      </c>
    </row>
    <row r="1595" spans="1:4" ht="9" customHeight="1">
      <c r="A1595" s="301" t="s">
        <v>10587</v>
      </c>
      <c r="B1595" s="302" t="s">
        <v>2714</v>
      </c>
      <c r="C1595" s="301" t="s">
        <v>1330</v>
      </c>
      <c r="D1595" s="303">
        <v>613.55999999999995</v>
      </c>
    </row>
    <row r="1596" spans="1:4" ht="9" customHeight="1">
      <c r="A1596" s="301" t="s">
        <v>10588</v>
      </c>
      <c r="B1596" s="302" t="s">
        <v>2715</v>
      </c>
      <c r="C1596" s="301" t="s">
        <v>1330</v>
      </c>
      <c r="D1596" s="303">
        <v>815.85</v>
      </c>
    </row>
    <row r="1597" spans="1:4" ht="9" customHeight="1">
      <c r="A1597" s="301" t="s">
        <v>10589</v>
      </c>
      <c r="B1597" s="302" t="s">
        <v>2716</v>
      </c>
      <c r="C1597" s="301" t="s">
        <v>1330</v>
      </c>
      <c r="D1597" s="303">
        <v>1018.89</v>
      </c>
    </row>
    <row r="1598" spans="1:4" ht="9" customHeight="1">
      <c r="A1598" s="301" t="s">
        <v>10590</v>
      </c>
      <c r="B1598" s="302" t="s">
        <v>2717</v>
      </c>
      <c r="C1598" s="301" t="s">
        <v>1330</v>
      </c>
      <c r="D1598" s="303">
        <v>1547.8</v>
      </c>
    </row>
    <row r="1599" spans="1:4" ht="9" customHeight="1">
      <c r="A1599" s="301" t="s">
        <v>10591</v>
      </c>
      <c r="B1599" s="302" t="s">
        <v>2718</v>
      </c>
      <c r="C1599" s="301" t="s">
        <v>1330</v>
      </c>
      <c r="D1599" s="303">
        <v>850.59</v>
      </c>
    </row>
    <row r="1600" spans="1:4" ht="9" customHeight="1">
      <c r="A1600" s="301" t="s">
        <v>10592</v>
      </c>
      <c r="B1600" s="302" t="s">
        <v>2719</v>
      </c>
      <c r="C1600" s="301" t="s">
        <v>1330</v>
      </c>
      <c r="D1600" s="303">
        <v>1061.07</v>
      </c>
    </row>
    <row r="1601" spans="1:4" ht="9" customHeight="1">
      <c r="A1601" s="301" t="s">
        <v>10593</v>
      </c>
      <c r="B1601" s="302" t="s">
        <v>2720</v>
      </c>
      <c r="C1601" s="301" t="s">
        <v>1330</v>
      </c>
      <c r="D1601" s="303">
        <v>1606.86</v>
      </c>
    </row>
    <row r="1602" spans="1:4" ht="9" customHeight="1">
      <c r="A1602" s="301" t="s">
        <v>10594</v>
      </c>
      <c r="B1602" s="302" t="s">
        <v>2721</v>
      </c>
      <c r="C1602" s="301" t="s">
        <v>1330</v>
      </c>
      <c r="D1602" s="303">
        <v>889.47</v>
      </c>
    </row>
    <row r="1603" spans="1:4" ht="9" customHeight="1">
      <c r="A1603" s="301" t="s">
        <v>10595</v>
      </c>
      <c r="B1603" s="302" t="s">
        <v>2722</v>
      </c>
      <c r="C1603" s="301" t="s">
        <v>1330</v>
      </c>
      <c r="D1603" s="303">
        <v>1108.29</v>
      </c>
    </row>
    <row r="1604" spans="1:4" ht="9" customHeight="1">
      <c r="A1604" s="301" t="s">
        <v>10596</v>
      </c>
      <c r="B1604" s="302" t="s">
        <v>2723</v>
      </c>
      <c r="C1604" s="301" t="s">
        <v>1330</v>
      </c>
      <c r="D1604" s="303">
        <v>1672.96</v>
      </c>
    </row>
    <row r="1605" spans="1:4" ht="9" customHeight="1">
      <c r="A1605" s="301" t="s">
        <v>10597</v>
      </c>
      <c r="B1605" s="302" t="s">
        <v>2724</v>
      </c>
      <c r="C1605" s="301" t="s">
        <v>1330</v>
      </c>
      <c r="D1605" s="303">
        <v>981.58</v>
      </c>
    </row>
    <row r="1606" spans="1:4" ht="9" customHeight="1">
      <c r="A1606" s="301" t="s">
        <v>10598</v>
      </c>
      <c r="B1606" s="302" t="s">
        <v>2725</v>
      </c>
      <c r="C1606" s="301" t="s">
        <v>1330</v>
      </c>
      <c r="D1606" s="303">
        <v>1220.1300000000001</v>
      </c>
    </row>
    <row r="1607" spans="1:4" ht="9" customHeight="1">
      <c r="A1607" s="301" t="s">
        <v>10599</v>
      </c>
      <c r="B1607" s="302" t="s">
        <v>2726</v>
      </c>
      <c r="C1607" s="301" t="s">
        <v>1330</v>
      </c>
      <c r="D1607" s="303">
        <v>1829.54</v>
      </c>
    </row>
    <row r="1608" spans="1:4" ht="9" customHeight="1">
      <c r="A1608" s="301" t="s">
        <v>10600</v>
      </c>
      <c r="B1608" s="302" t="s">
        <v>2727</v>
      </c>
      <c r="C1608" s="301" t="s">
        <v>1330</v>
      </c>
      <c r="D1608" s="303">
        <v>832.16</v>
      </c>
    </row>
    <row r="1609" spans="1:4" ht="9" customHeight="1">
      <c r="A1609" s="301" t="s">
        <v>10601</v>
      </c>
      <c r="B1609" s="302" t="s">
        <v>2728</v>
      </c>
      <c r="C1609" s="301" t="s">
        <v>1330</v>
      </c>
      <c r="D1609" s="303">
        <v>809.6</v>
      </c>
    </row>
    <row r="1610" spans="1:4" ht="9" customHeight="1">
      <c r="A1610" s="301" t="s">
        <v>10602</v>
      </c>
      <c r="B1610" s="302" t="s">
        <v>2729</v>
      </c>
      <c r="C1610" s="301" t="s">
        <v>1330</v>
      </c>
      <c r="D1610" s="303">
        <v>791.56</v>
      </c>
    </row>
    <row r="1611" spans="1:4" ht="9" customHeight="1">
      <c r="A1611" s="301" t="s">
        <v>10603</v>
      </c>
      <c r="B1611" s="302" t="s">
        <v>2730</v>
      </c>
      <c r="C1611" s="301" t="s">
        <v>1330</v>
      </c>
      <c r="D1611" s="303">
        <v>770.78</v>
      </c>
    </row>
    <row r="1612" spans="1:4" ht="9" customHeight="1">
      <c r="A1612" s="301" t="s">
        <v>10604</v>
      </c>
      <c r="B1612" s="302" t="s">
        <v>2731</v>
      </c>
      <c r="C1612" s="301" t="s">
        <v>1330</v>
      </c>
      <c r="D1612" s="303">
        <v>878.47</v>
      </c>
    </row>
    <row r="1613" spans="1:4" ht="9" customHeight="1">
      <c r="A1613" s="301" t="s">
        <v>10605</v>
      </c>
      <c r="B1613" s="302" t="s">
        <v>2732</v>
      </c>
      <c r="C1613" s="301" t="s">
        <v>1330</v>
      </c>
      <c r="D1613" s="303">
        <v>848.66</v>
      </c>
    </row>
    <row r="1614" spans="1:4" ht="9" customHeight="1">
      <c r="A1614" s="301" t="s">
        <v>10606</v>
      </c>
      <c r="B1614" s="302" t="s">
        <v>2733</v>
      </c>
      <c r="C1614" s="301" t="s">
        <v>1330</v>
      </c>
      <c r="D1614" s="303">
        <v>825.95</v>
      </c>
    </row>
    <row r="1615" spans="1:4" ht="9" customHeight="1">
      <c r="A1615" s="301" t="s">
        <v>10607</v>
      </c>
      <c r="B1615" s="302" t="s">
        <v>2734</v>
      </c>
      <c r="C1615" s="301" t="s">
        <v>1330</v>
      </c>
      <c r="D1615" s="303">
        <v>801.79</v>
      </c>
    </row>
    <row r="1616" spans="1:4" ht="9" customHeight="1">
      <c r="A1616" s="301" t="s">
        <v>10608</v>
      </c>
      <c r="B1616" s="302" t="s">
        <v>2735</v>
      </c>
      <c r="C1616" s="301" t="s">
        <v>1330</v>
      </c>
      <c r="D1616" s="303">
        <v>934.91</v>
      </c>
    </row>
    <row r="1617" spans="1:4" ht="9" customHeight="1">
      <c r="A1617" s="301" t="s">
        <v>10609</v>
      </c>
      <c r="B1617" s="302" t="s">
        <v>2736</v>
      </c>
      <c r="C1617" s="301" t="s">
        <v>1330</v>
      </c>
      <c r="D1617" s="303">
        <v>894.33</v>
      </c>
    </row>
    <row r="1618" spans="1:4" ht="9" customHeight="1">
      <c r="A1618" s="301" t="s">
        <v>10610</v>
      </c>
      <c r="B1618" s="302" t="s">
        <v>2737</v>
      </c>
      <c r="C1618" s="301" t="s">
        <v>1330</v>
      </c>
      <c r="D1618" s="303">
        <v>860.2</v>
      </c>
    </row>
    <row r="1619" spans="1:4" ht="9" customHeight="1">
      <c r="A1619" s="301" t="s">
        <v>10611</v>
      </c>
      <c r="B1619" s="302" t="s">
        <v>2738</v>
      </c>
      <c r="C1619" s="301" t="s">
        <v>1330</v>
      </c>
      <c r="D1619" s="303">
        <v>832.07</v>
      </c>
    </row>
    <row r="1620" spans="1:4" ht="9" customHeight="1">
      <c r="A1620" s="301" t="s">
        <v>10612</v>
      </c>
      <c r="B1620" s="302" t="s">
        <v>2739</v>
      </c>
      <c r="C1620" s="301" t="s">
        <v>1330</v>
      </c>
      <c r="D1620" s="303">
        <v>1006.96</v>
      </c>
    </row>
    <row r="1621" spans="1:4" ht="9" customHeight="1">
      <c r="A1621" s="301" t="s">
        <v>10613</v>
      </c>
      <c r="B1621" s="302" t="s">
        <v>2740</v>
      </c>
      <c r="C1621" s="301" t="s">
        <v>1330</v>
      </c>
      <c r="D1621" s="303">
        <v>948.96</v>
      </c>
    </row>
    <row r="1622" spans="1:4" ht="9" customHeight="1">
      <c r="A1622" s="301" t="s">
        <v>10614</v>
      </c>
      <c r="B1622" s="302" t="s">
        <v>2741</v>
      </c>
      <c r="C1622" s="301" t="s">
        <v>1330</v>
      </c>
      <c r="D1622" s="303">
        <v>909.5</v>
      </c>
    </row>
    <row r="1623" spans="1:4" ht="9" customHeight="1">
      <c r="A1623" s="301" t="s">
        <v>10615</v>
      </c>
      <c r="B1623" s="302" t="s">
        <v>2742</v>
      </c>
      <c r="C1623" s="301" t="s">
        <v>1330</v>
      </c>
      <c r="D1623" s="303">
        <v>869.83</v>
      </c>
    </row>
    <row r="1624" spans="1:4" ht="9" customHeight="1">
      <c r="A1624" s="301" t="s">
        <v>10616</v>
      </c>
      <c r="B1624" s="302" t="s">
        <v>2743</v>
      </c>
      <c r="C1624" s="301" t="s">
        <v>1330</v>
      </c>
      <c r="D1624" s="303">
        <v>1085.17</v>
      </c>
    </row>
    <row r="1625" spans="1:4" ht="9" customHeight="1">
      <c r="A1625" s="301" t="s">
        <v>10617</v>
      </c>
      <c r="B1625" s="302" t="s">
        <v>2744</v>
      </c>
      <c r="C1625" s="301" t="s">
        <v>1330</v>
      </c>
      <c r="D1625" s="303">
        <v>1056.81</v>
      </c>
    </row>
    <row r="1626" spans="1:4" ht="9" customHeight="1">
      <c r="A1626" s="301" t="s">
        <v>10618</v>
      </c>
      <c r="B1626" s="302" t="s">
        <v>2745</v>
      </c>
      <c r="C1626" s="301" t="s">
        <v>1330</v>
      </c>
      <c r="D1626" s="303">
        <v>1034.1300000000001</v>
      </c>
    </row>
    <row r="1627" spans="1:4" ht="9" customHeight="1">
      <c r="A1627" s="301" t="s">
        <v>10619</v>
      </c>
      <c r="B1627" s="302" t="s">
        <v>2746</v>
      </c>
      <c r="C1627" s="301" t="s">
        <v>1330</v>
      </c>
      <c r="D1627" s="303">
        <v>1000.09</v>
      </c>
    </row>
    <row r="1628" spans="1:4" ht="9" customHeight="1">
      <c r="A1628" s="301" t="s">
        <v>10620</v>
      </c>
      <c r="B1628" s="302" t="s">
        <v>2747</v>
      </c>
      <c r="C1628" s="301" t="s">
        <v>1330</v>
      </c>
      <c r="D1628" s="303">
        <v>1210.6099999999999</v>
      </c>
    </row>
    <row r="1629" spans="1:4" ht="9" customHeight="1">
      <c r="A1629" s="301" t="s">
        <v>10621</v>
      </c>
      <c r="B1629" s="302" t="s">
        <v>2748</v>
      </c>
      <c r="C1629" s="301" t="s">
        <v>1330</v>
      </c>
      <c r="D1629" s="303">
        <v>1175.4000000000001</v>
      </c>
    </row>
    <row r="1630" spans="1:4" ht="9" customHeight="1">
      <c r="A1630" s="301" t="s">
        <v>10622</v>
      </c>
      <c r="B1630" s="302" t="s">
        <v>2749</v>
      </c>
      <c r="C1630" s="301" t="s">
        <v>1330</v>
      </c>
      <c r="D1630" s="303">
        <v>1122.5899999999999</v>
      </c>
    </row>
    <row r="1631" spans="1:4" ht="9" customHeight="1">
      <c r="A1631" s="301" t="s">
        <v>10623</v>
      </c>
      <c r="B1631" s="302" t="s">
        <v>2750</v>
      </c>
      <c r="C1631" s="301" t="s">
        <v>1330</v>
      </c>
      <c r="D1631" s="303">
        <v>1069.79</v>
      </c>
    </row>
    <row r="1632" spans="1:4" ht="9" customHeight="1">
      <c r="A1632" s="301" t="s">
        <v>10624</v>
      </c>
      <c r="B1632" s="302" t="s">
        <v>2751</v>
      </c>
      <c r="C1632" s="301" t="s">
        <v>1330</v>
      </c>
      <c r="D1632" s="303">
        <v>916.56</v>
      </c>
    </row>
    <row r="1633" spans="1:4" ht="9" customHeight="1">
      <c r="A1633" s="301" t="s">
        <v>10625</v>
      </c>
      <c r="B1633" s="302" t="s">
        <v>2752</v>
      </c>
      <c r="C1633" s="301" t="s">
        <v>1330</v>
      </c>
      <c r="D1633" s="303">
        <v>894</v>
      </c>
    </row>
    <row r="1634" spans="1:4" ht="9" customHeight="1">
      <c r="A1634" s="301" t="s">
        <v>10626</v>
      </c>
      <c r="B1634" s="302" t="s">
        <v>2753</v>
      </c>
      <c r="C1634" s="301" t="s">
        <v>1330</v>
      </c>
      <c r="D1634" s="303">
        <v>875.96</v>
      </c>
    </row>
    <row r="1635" spans="1:4" ht="9" customHeight="1">
      <c r="A1635" s="301" t="s">
        <v>10627</v>
      </c>
      <c r="B1635" s="302" t="s">
        <v>2754</v>
      </c>
      <c r="C1635" s="301" t="s">
        <v>1330</v>
      </c>
      <c r="D1635" s="303">
        <v>855.18</v>
      </c>
    </row>
    <row r="1636" spans="1:4" ht="9" customHeight="1">
      <c r="A1636" s="301" t="s">
        <v>10628</v>
      </c>
      <c r="B1636" s="302" t="s">
        <v>2755</v>
      </c>
      <c r="C1636" s="301" t="s">
        <v>1330</v>
      </c>
      <c r="D1636" s="303">
        <v>965.43</v>
      </c>
    </row>
    <row r="1637" spans="1:4" ht="9" customHeight="1">
      <c r="A1637" s="301" t="s">
        <v>10629</v>
      </c>
      <c r="B1637" s="302" t="s">
        <v>2756</v>
      </c>
      <c r="C1637" s="301" t="s">
        <v>1330</v>
      </c>
      <c r="D1637" s="303">
        <v>935.62</v>
      </c>
    </row>
    <row r="1638" spans="1:4" ht="9" customHeight="1">
      <c r="A1638" s="301" t="s">
        <v>10630</v>
      </c>
      <c r="B1638" s="302" t="s">
        <v>2757</v>
      </c>
      <c r="C1638" s="301" t="s">
        <v>1330</v>
      </c>
      <c r="D1638" s="303">
        <v>912.9</v>
      </c>
    </row>
    <row r="1639" spans="1:4" ht="9" customHeight="1">
      <c r="A1639" s="301" t="s">
        <v>10631</v>
      </c>
      <c r="B1639" s="302" t="s">
        <v>2758</v>
      </c>
      <c r="C1639" s="301" t="s">
        <v>1330</v>
      </c>
      <c r="D1639" s="303">
        <v>888.75</v>
      </c>
    </row>
    <row r="1640" spans="1:4" ht="9" customHeight="1">
      <c r="A1640" s="301" t="s">
        <v>10632</v>
      </c>
      <c r="B1640" s="302" t="s">
        <v>2759</v>
      </c>
      <c r="C1640" s="301" t="s">
        <v>1330</v>
      </c>
      <c r="D1640" s="303">
        <v>1024.5899999999999</v>
      </c>
    </row>
    <row r="1641" spans="1:4" ht="9" customHeight="1">
      <c r="A1641" s="301" t="s">
        <v>10633</v>
      </c>
      <c r="B1641" s="302" t="s">
        <v>2760</v>
      </c>
      <c r="C1641" s="301" t="s">
        <v>1330</v>
      </c>
      <c r="D1641" s="303">
        <v>984</v>
      </c>
    </row>
    <row r="1642" spans="1:4" ht="9" customHeight="1">
      <c r="A1642" s="301" t="s">
        <v>10634</v>
      </c>
      <c r="B1642" s="302" t="s">
        <v>2761</v>
      </c>
      <c r="C1642" s="301" t="s">
        <v>1330</v>
      </c>
      <c r="D1642" s="303">
        <v>949.88</v>
      </c>
    </row>
    <row r="1643" spans="1:4" ht="9" customHeight="1">
      <c r="A1643" s="301" t="s">
        <v>10635</v>
      </c>
      <c r="B1643" s="302" t="s">
        <v>2762</v>
      </c>
      <c r="C1643" s="301" t="s">
        <v>1330</v>
      </c>
      <c r="D1643" s="303">
        <v>921.75</v>
      </c>
    </row>
    <row r="1644" spans="1:4" ht="9" customHeight="1">
      <c r="A1644" s="301" t="s">
        <v>10636</v>
      </c>
      <c r="B1644" s="302" t="s">
        <v>2763</v>
      </c>
      <c r="C1644" s="301" t="s">
        <v>1330</v>
      </c>
      <c r="D1644" s="303">
        <v>1099.53</v>
      </c>
    </row>
    <row r="1645" spans="1:4" ht="9" customHeight="1">
      <c r="A1645" s="301" t="s">
        <v>10637</v>
      </c>
      <c r="B1645" s="302" t="s">
        <v>2764</v>
      </c>
      <c r="C1645" s="301" t="s">
        <v>1330</v>
      </c>
      <c r="D1645" s="303">
        <v>1041.52</v>
      </c>
    </row>
    <row r="1646" spans="1:4" ht="9" customHeight="1">
      <c r="A1646" s="301" t="s">
        <v>10638</v>
      </c>
      <c r="B1646" s="302" t="s">
        <v>2765</v>
      </c>
      <c r="C1646" s="301" t="s">
        <v>1330</v>
      </c>
      <c r="D1646" s="303">
        <v>1002.06</v>
      </c>
    </row>
    <row r="1647" spans="1:4" ht="9" customHeight="1">
      <c r="A1647" s="301" t="s">
        <v>10639</v>
      </c>
      <c r="B1647" s="302" t="s">
        <v>2766</v>
      </c>
      <c r="C1647" s="301" t="s">
        <v>1330</v>
      </c>
      <c r="D1647" s="303">
        <v>962.39</v>
      </c>
    </row>
    <row r="1648" spans="1:4" ht="9" customHeight="1">
      <c r="A1648" s="301" t="s">
        <v>10640</v>
      </c>
      <c r="B1648" s="302" t="s">
        <v>2767</v>
      </c>
      <c r="C1648" s="301" t="s">
        <v>1330</v>
      </c>
      <c r="D1648" s="303">
        <v>1180.83</v>
      </c>
    </row>
    <row r="1649" spans="1:4" ht="9" customHeight="1">
      <c r="A1649" s="301" t="s">
        <v>10641</v>
      </c>
      <c r="B1649" s="302" t="s">
        <v>2768</v>
      </c>
      <c r="C1649" s="301" t="s">
        <v>1330</v>
      </c>
      <c r="D1649" s="303">
        <v>1152.47</v>
      </c>
    </row>
    <row r="1650" spans="1:4" ht="9" customHeight="1">
      <c r="A1650" s="301" t="s">
        <v>10642</v>
      </c>
      <c r="B1650" s="302" t="s">
        <v>2769</v>
      </c>
      <c r="C1650" s="301" t="s">
        <v>1330</v>
      </c>
      <c r="D1650" s="303">
        <v>1129.78</v>
      </c>
    </row>
    <row r="1651" spans="1:4" ht="9" customHeight="1">
      <c r="A1651" s="301" t="s">
        <v>10643</v>
      </c>
      <c r="B1651" s="302" t="s">
        <v>2770</v>
      </c>
      <c r="C1651" s="301" t="s">
        <v>1330</v>
      </c>
      <c r="D1651" s="303">
        <v>1095.75</v>
      </c>
    </row>
    <row r="1652" spans="1:4" ht="9" customHeight="1">
      <c r="A1652" s="301" t="s">
        <v>10644</v>
      </c>
      <c r="B1652" s="302" t="s">
        <v>2771</v>
      </c>
      <c r="C1652" s="301" t="s">
        <v>1330</v>
      </c>
      <c r="D1652" s="303">
        <v>1309.56</v>
      </c>
    </row>
    <row r="1653" spans="1:4" ht="9" customHeight="1">
      <c r="A1653" s="301" t="s">
        <v>10645</v>
      </c>
      <c r="B1653" s="302" t="s">
        <v>2772</v>
      </c>
      <c r="C1653" s="301" t="s">
        <v>1330</v>
      </c>
      <c r="D1653" s="303">
        <v>1274.3499999999999</v>
      </c>
    </row>
    <row r="1654" spans="1:4" ht="9" customHeight="1">
      <c r="A1654" s="301" t="s">
        <v>10646</v>
      </c>
      <c r="B1654" s="302" t="s">
        <v>2773</v>
      </c>
      <c r="C1654" s="301" t="s">
        <v>1330</v>
      </c>
      <c r="D1654" s="303">
        <v>1221.55</v>
      </c>
    </row>
    <row r="1655" spans="1:4" ht="9" customHeight="1">
      <c r="A1655" s="301" t="s">
        <v>10647</v>
      </c>
      <c r="B1655" s="302" t="s">
        <v>2774</v>
      </c>
      <c r="C1655" s="301" t="s">
        <v>1330</v>
      </c>
      <c r="D1655" s="303">
        <v>1168.74</v>
      </c>
    </row>
    <row r="1656" spans="1:4" ht="9" customHeight="1">
      <c r="A1656" s="301" t="s">
        <v>10648</v>
      </c>
      <c r="B1656" s="302" t="s">
        <v>2780</v>
      </c>
      <c r="C1656" s="301" t="s">
        <v>23</v>
      </c>
      <c r="D1656" s="303">
        <v>3.79</v>
      </c>
    </row>
    <row r="1657" spans="1:4" ht="9" customHeight="1">
      <c r="A1657" s="301" t="s">
        <v>10649</v>
      </c>
      <c r="B1657" s="302" t="s">
        <v>2781</v>
      </c>
      <c r="C1657" s="301" t="s">
        <v>23</v>
      </c>
      <c r="D1657" s="303">
        <v>2.16</v>
      </c>
    </row>
    <row r="1658" spans="1:4" ht="9" customHeight="1">
      <c r="A1658" s="301" t="s">
        <v>10650</v>
      </c>
      <c r="B1658" s="302" t="s">
        <v>2782</v>
      </c>
      <c r="C1658" s="301" t="s">
        <v>23</v>
      </c>
      <c r="D1658" s="303">
        <v>9.44</v>
      </c>
    </row>
    <row r="1659" spans="1:4" ht="9" customHeight="1">
      <c r="A1659" s="301" t="s">
        <v>10651</v>
      </c>
      <c r="B1659" s="302" t="s">
        <v>2783</v>
      </c>
      <c r="C1659" s="301" t="s">
        <v>23</v>
      </c>
      <c r="D1659" s="303">
        <v>1.72</v>
      </c>
    </row>
    <row r="1660" spans="1:4" ht="9" customHeight="1">
      <c r="A1660" s="301" t="s">
        <v>10652</v>
      </c>
      <c r="B1660" s="302" t="s">
        <v>2784</v>
      </c>
      <c r="C1660" s="301" t="s">
        <v>2785</v>
      </c>
      <c r="D1660" s="303">
        <v>0.16</v>
      </c>
    </row>
    <row r="1661" spans="1:4" ht="9" customHeight="1">
      <c r="A1661" s="301" t="s">
        <v>10653</v>
      </c>
      <c r="B1661" s="302" t="s">
        <v>2786</v>
      </c>
      <c r="C1661" s="301" t="s">
        <v>756</v>
      </c>
      <c r="D1661" s="303">
        <v>0.12</v>
      </c>
    </row>
    <row r="1662" spans="1:4" ht="9" customHeight="1">
      <c r="A1662" s="301" t="s">
        <v>10654</v>
      </c>
      <c r="B1662" s="302" t="s">
        <v>2787</v>
      </c>
      <c r="C1662" s="301" t="s">
        <v>23</v>
      </c>
      <c r="D1662" s="303">
        <v>3.15</v>
      </c>
    </row>
    <row r="1663" spans="1:4" ht="9" customHeight="1">
      <c r="A1663" s="301" t="s">
        <v>10655</v>
      </c>
      <c r="B1663" s="302" t="s">
        <v>2788</v>
      </c>
      <c r="C1663" s="301" t="s">
        <v>23</v>
      </c>
      <c r="D1663" s="303">
        <v>2.7</v>
      </c>
    </row>
    <row r="1664" spans="1:4" ht="9" customHeight="1">
      <c r="A1664" s="301" t="s">
        <v>10656</v>
      </c>
      <c r="B1664" s="302" t="s">
        <v>2789</v>
      </c>
      <c r="C1664" s="301" t="s">
        <v>23</v>
      </c>
      <c r="D1664" s="303">
        <v>4.07</v>
      </c>
    </row>
    <row r="1665" spans="1:4" ht="9" customHeight="1">
      <c r="A1665" s="301" t="s">
        <v>10657</v>
      </c>
      <c r="B1665" s="302" t="s">
        <v>2790</v>
      </c>
      <c r="C1665" s="301" t="s">
        <v>23</v>
      </c>
      <c r="D1665" s="303">
        <v>1.25</v>
      </c>
    </row>
    <row r="1666" spans="1:4" ht="9" customHeight="1">
      <c r="A1666" s="301" t="s">
        <v>10658</v>
      </c>
      <c r="B1666" s="302" t="s">
        <v>2791</v>
      </c>
      <c r="C1666" s="301" t="s">
        <v>23</v>
      </c>
      <c r="D1666" s="303">
        <v>1.43</v>
      </c>
    </row>
    <row r="1667" spans="1:4" ht="9" customHeight="1">
      <c r="A1667" s="301" t="s">
        <v>10659</v>
      </c>
      <c r="B1667" s="302" t="s">
        <v>2792</v>
      </c>
      <c r="C1667" s="301" t="s">
        <v>23</v>
      </c>
      <c r="D1667" s="303">
        <v>1.58</v>
      </c>
    </row>
    <row r="1668" spans="1:4" ht="9" customHeight="1">
      <c r="A1668" s="301" t="s">
        <v>10660</v>
      </c>
      <c r="B1668" s="302" t="s">
        <v>2793</v>
      </c>
      <c r="C1668" s="301" t="s">
        <v>23</v>
      </c>
      <c r="D1668" s="303">
        <v>1.8</v>
      </c>
    </row>
    <row r="1669" spans="1:4" ht="9" customHeight="1">
      <c r="A1669" s="301" t="s">
        <v>10661</v>
      </c>
      <c r="B1669" s="302" t="s">
        <v>2794</v>
      </c>
      <c r="C1669" s="301" t="s">
        <v>23</v>
      </c>
      <c r="D1669" s="303">
        <v>2.04</v>
      </c>
    </row>
    <row r="1670" spans="1:4" ht="9" customHeight="1">
      <c r="A1670" s="301" t="s">
        <v>10662</v>
      </c>
      <c r="B1670" s="302" t="s">
        <v>2795</v>
      </c>
      <c r="C1670" s="301" t="s">
        <v>756</v>
      </c>
      <c r="D1670" s="303">
        <v>0.17</v>
      </c>
    </row>
    <row r="1671" spans="1:4" ht="9" customHeight="1">
      <c r="A1671" s="301" t="s">
        <v>10663</v>
      </c>
      <c r="B1671" s="302" t="s">
        <v>2796</v>
      </c>
      <c r="C1671" s="301" t="s">
        <v>2785</v>
      </c>
      <c r="D1671" s="303">
        <v>0.04</v>
      </c>
    </row>
    <row r="1672" spans="1:4" ht="9" customHeight="1">
      <c r="A1672" s="301" t="s">
        <v>10664</v>
      </c>
      <c r="B1672" s="302" t="s">
        <v>2797</v>
      </c>
      <c r="C1672" s="301" t="s">
        <v>756</v>
      </c>
      <c r="D1672" s="303">
        <v>7.08</v>
      </c>
    </row>
    <row r="1673" spans="1:4" ht="9" customHeight="1">
      <c r="A1673" s="301" t="s">
        <v>10665</v>
      </c>
      <c r="B1673" s="302" t="s">
        <v>2798</v>
      </c>
      <c r="C1673" s="301" t="s">
        <v>756</v>
      </c>
      <c r="D1673" s="303">
        <v>7.29</v>
      </c>
    </row>
    <row r="1674" spans="1:4" ht="9" customHeight="1">
      <c r="A1674" s="301" t="s">
        <v>10666</v>
      </c>
      <c r="B1674" s="302" t="s">
        <v>2799</v>
      </c>
      <c r="C1674" s="301" t="s">
        <v>756</v>
      </c>
      <c r="D1674" s="303">
        <v>7.45</v>
      </c>
    </row>
    <row r="1675" spans="1:4" ht="9" customHeight="1">
      <c r="A1675" s="301" t="s">
        <v>10667</v>
      </c>
      <c r="B1675" s="302" t="s">
        <v>2800</v>
      </c>
      <c r="C1675" s="301" t="s">
        <v>756</v>
      </c>
      <c r="D1675" s="303">
        <v>7.34</v>
      </c>
    </row>
    <row r="1676" spans="1:4" ht="9" customHeight="1">
      <c r="A1676" s="301" t="s">
        <v>10668</v>
      </c>
      <c r="B1676" s="302" t="s">
        <v>2801</v>
      </c>
      <c r="C1676" s="301" t="s">
        <v>23</v>
      </c>
      <c r="D1676" s="303">
        <v>2.4500000000000002</v>
      </c>
    </row>
    <row r="1677" spans="1:4" ht="9" customHeight="1">
      <c r="A1677" s="301" t="s">
        <v>10669</v>
      </c>
      <c r="B1677" s="302" t="s">
        <v>2802</v>
      </c>
      <c r="C1677" s="301" t="s">
        <v>756</v>
      </c>
      <c r="D1677" s="303">
        <v>2.25</v>
      </c>
    </row>
    <row r="1678" spans="1:4" ht="9" customHeight="1">
      <c r="A1678" s="301" t="s">
        <v>10670</v>
      </c>
      <c r="B1678" s="302" t="s">
        <v>2803</v>
      </c>
      <c r="C1678" s="301" t="s">
        <v>756</v>
      </c>
      <c r="D1678" s="303">
        <v>2.5299999999999998</v>
      </c>
    </row>
    <row r="1679" spans="1:4" ht="9" customHeight="1">
      <c r="A1679" s="301" t="s">
        <v>10671</v>
      </c>
      <c r="B1679" s="302" t="s">
        <v>2804</v>
      </c>
      <c r="C1679" s="301" t="s">
        <v>756</v>
      </c>
      <c r="D1679" s="303">
        <v>2.74</v>
      </c>
    </row>
    <row r="1680" spans="1:4" ht="9" customHeight="1">
      <c r="A1680" s="301" t="s">
        <v>10672</v>
      </c>
      <c r="B1680" s="302" t="s">
        <v>2805</v>
      </c>
      <c r="C1680" s="301" t="s">
        <v>756</v>
      </c>
      <c r="D1680" s="303">
        <v>2.61</v>
      </c>
    </row>
    <row r="1681" spans="1:4" ht="9" customHeight="1">
      <c r="A1681" s="301" t="s">
        <v>10673</v>
      </c>
      <c r="B1681" s="302" t="s">
        <v>2819</v>
      </c>
      <c r="C1681" s="301" t="s">
        <v>23</v>
      </c>
      <c r="D1681" s="303">
        <v>186.49</v>
      </c>
    </row>
    <row r="1682" spans="1:4" ht="9" customHeight="1">
      <c r="A1682" s="301" t="s">
        <v>10674</v>
      </c>
      <c r="B1682" s="302" t="s">
        <v>2820</v>
      </c>
      <c r="C1682" s="301" t="s">
        <v>23</v>
      </c>
      <c r="D1682" s="303">
        <v>406.48</v>
      </c>
    </row>
    <row r="1683" spans="1:4" ht="9" customHeight="1">
      <c r="A1683" s="301" t="s">
        <v>10675</v>
      </c>
      <c r="B1683" s="302" t="s">
        <v>2821</v>
      </c>
      <c r="C1683" s="301" t="s">
        <v>23</v>
      </c>
      <c r="D1683" s="303">
        <v>38.65</v>
      </c>
    </row>
    <row r="1684" spans="1:4" ht="9" customHeight="1">
      <c r="A1684" s="301" t="s">
        <v>10676</v>
      </c>
      <c r="B1684" s="302" t="s">
        <v>2822</v>
      </c>
      <c r="C1684" s="301" t="s">
        <v>23</v>
      </c>
      <c r="D1684" s="303">
        <v>65.930000000000007</v>
      </c>
    </row>
    <row r="1685" spans="1:4" ht="9" customHeight="1">
      <c r="A1685" s="301" t="s">
        <v>10677</v>
      </c>
      <c r="B1685" s="302" t="s">
        <v>2823</v>
      </c>
      <c r="C1685" s="301" t="s">
        <v>23</v>
      </c>
      <c r="D1685" s="303">
        <v>99.44</v>
      </c>
    </row>
    <row r="1686" spans="1:4" ht="9" customHeight="1">
      <c r="A1686" s="301" t="s">
        <v>10678</v>
      </c>
      <c r="B1686" s="302" t="s">
        <v>2824</v>
      </c>
      <c r="C1686" s="301" t="s">
        <v>90</v>
      </c>
      <c r="D1686" s="303">
        <v>185.52</v>
      </c>
    </row>
    <row r="1687" spans="1:4" ht="9" customHeight="1">
      <c r="A1687" s="301" t="s">
        <v>10679</v>
      </c>
      <c r="B1687" s="302" t="s">
        <v>2825</v>
      </c>
      <c r="C1687" s="301" t="s">
        <v>90</v>
      </c>
      <c r="D1687" s="303">
        <v>115.99</v>
      </c>
    </row>
    <row r="1688" spans="1:4" ht="9" customHeight="1">
      <c r="A1688" s="301" t="s">
        <v>10680</v>
      </c>
      <c r="B1688" s="302" t="s">
        <v>2826</v>
      </c>
      <c r="C1688" s="301" t="s">
        <v>90</v>
      </c>
      <c r="D1688" s="303">
        <v>187.45</v>
      </c>
    </row>
    <row r="1689" spans="1:4" ht="9" customHeight="1">
      <c r="A1689" s="301" t="s">
        <v>10681</v>
      </c>
      <c r="B1689" s="302" t="s">
        <v>2827</v>
      </c>
      <c r="C1689" s="301" t="s">
        <v>1330</v>
      </c>
      <c r="D1689" s="303">
        <v>480.38</v>
      </c>
    </row>
    <row r="1690" spans="1:4" ht="9" customHeight="1">
      <c r="A1690" s="301" t="s">
        <v>10682</v>
      </c>
      <c r="B1690" s="302" t="s">
        <v>2828</v>
      </c>
      <c r="C1690" s="301" t="s">
        <v>1330</v>
      </c>
      <c r="D1690" s="303">
        <v>315.64</v>
      </c>
    </row>
    <row r="1691" spans="1:4" ht="9" customHeight="1">
      <c r="A1691" s="301" t="s">
        <v>10683</v>
      </c>
      <c r="B1691" s="302" t="s">
        <v>2829</v>
      </c>
      <c r="C1691" s="301" t="s">
        <v>1330</v>
      </c>
      <c r="D1691" s="303">
        <v>224.01</v>
      </c>
    </row>
    <row r="1692" spans="1:4" ht="9" customHeight="1">
      <c r="A1692" s="301" t="s">
        <v>10684</v>
      </c>
      <c r="B1692" s="302" t="s">
        <v>2830</v>
      </c>
      <c r="C1692" s="301" t="s">
        <v>1330</v>
      </c>
      <c r="D1692" s="303">
        <v>155.87</v>
      </c>
    </row>
    <row r="1693" spans="1:4" ht="9" customHeight="1">
      <c r="A1693" s="301" t="s">
        <v>10685</v>
      </c>
      <c r="B1693" s="302" t="s">
        <v>2831</v>
      </c>
      <c r="C1693" s="301" t="s">
        <v>1330</v>
      </c>
      <c r="D1693" s="303">
        <v>136.99</v>
      </c>
    </row>
    <row r="1694" spans="1:4" ht="9" customHeight="1">
      <c r="A1694" s="301" t="s">
        <v>10686</v>
      </c>
      <c r="B1694" s="302" t="s">
        <v>2832</v>
      </c>
      <c r="C1694" s="301" t="s">
        <v>1330</v>
      </c>
      <c r="D1694" s="303">
        <v>142.09</v>
      </c>
    </row>
    <row r="1695" spans="1:4" ht="9" customHeight="1">
      <c r="A1695" s="301" t="s">
        <v>10687</v>
      </c>
      <c r="B1695" s="302" t="s">
        <v>2833</v>
      </c>
      <c r="C1695" s="301" t="s">
        <v>1330</v>
      </c>
      <c r="D1695" s="303">
        <v>85.31</v>
      </c>
    </row>
    <row r="1696" spans="1:4" ht="9" customHeight="1">
      <c r="A1696" s="301" t="s">
        <v>10688</v>
      </c>
      <c r="B1696" s="302" t="s">
        <v>2834</v>
      </c>
      <c r="C1696" s="301" t="s">
        <v>756</v>
      </c>
      <c r="D1696" s="303">
        <v>5.17</v>
      </c>
    </row>
    <row r="1697" spans="1:4" ht="9" customHeight="1">
      <c r="A1697" s="301" t="s">
        <v>10689</v>
      </c>
      <c r="B1697" s="302" t="s">
        <v>2835</v>
      </c>
      <c r="C1697" s="301" t="s">
        <v>880</v>
      </c>
      <c r="D1697" s="303">
        <v>41.05</v>
      </c>
    </row>
    <row r="1698" spans="1:4" ht="9" customHeight="1">
      <c r="A1698" s="301" t="s">
        <v>10690</v>
      </c>
      <c r="B1698" s="302" t="s">
        <v>2836</v>
      </c>
      <c r="C1698" s="301" t="s">
        <v>880</v>
      </c>
      <c r="D1698" s="303">
        <v>52.76</v>
      </c>
    </row>
    <row r="1699" spans="1:4" ht="9" customHeight="1">
      <c r="A1699" s="301" t="s">
        <v>10691</v>
      </c>
      <c r="B1699" s="302" t="s">
        <v>2837</v>
      </c>
      <c r="C1699" s="301" t="s">
        <v>880</v>
      </c>
      <c r="D1699" s="303">
        <v>43.18</v>
      </c>
    </row>
    <row r="1700" spans="1:4" ht="9" customHeight="1">
      <c r="A1700" s="301" t="s">
        <v>10692</v>
      </c>
      <c r="B1700" s="302" t="s">
        <v>2838</v>
      </c>
      <c r="C1700" s="301" t="s">
        <v>880</v>
      </c>
      <c r="D1700" s="303">
        <v>48.95</v>
      </c>
    </row>
    <row r="1701" spans="1:4" ht="9" customHeight="1">
      <c r="A1701" s="301" t="s">
        <v>10693</v>
      </c>
      <c r="B1701" s="302" t="s">
        <v>2839</v>
      </c>
      <c r="C1701" s="301" t="s">
        <v>880</v>
      </c>
      <c r="D1701" s="303">
        <v>63.5</v>
      </c>
    </row>
    <row r="1702" spans="1:4" ht="9" customHeight="1">
      <c r="A1702" s="301" t="s">
        <v>10694</v>
      </c>
      <c r="B1702" s="302" t="s">
        <v>2840</v>
      </c>
      <c r="C1702" s="301" t="s">
        <v>880</v>
      </c>
      <c r="D1702" s="303">
        <v>52.06</v>
      </c>
    </row>
    <row r="1703" spans="1:4" ht="9" customHeight="1">
      <c r="A1703" s="301" t="s">
        <v>10695</v>
      </c>
      <c r="B1703" s="302" t="s">
        <v>2841</v>
      </c>
      <c r="C1703" s="301" t="s">
        <v>880</v>
      </c>
      <c r="D1703" s="303">
        <v>57.44</v>
      </c>
    </row>
    <row r="1704" spans="1:4" ht="9" customHeight="1">
      <c r="A1704" s="301" t="s">
        <v>10696</v>
      </c>
      <c r="B1704" s="302" t="s">
        <v>2842</v>
      </c>
      <c r="C1704" s="301" t="s">
        <v>880</v>
      </c>
      <c r="D1704" s="303">
        <v>74.64</v>
      </c>
    </row>
    <row r="1705" spans="1:4" ht="9" customHeight="1">
      <c r="A1705" s="301" t="s">
        <v>10697</v>
      </c>
      <c r="B1705" s="302" t="s">
        <v>2843</v>
      </c>
      <c r="C1705" s="301" t="s">
        <v>880</v>
      </c>
      <c r="D1705" s="303">
        <v>60.9</v>
      </c>
    </row>
    <row r="1706" spans="1:4" ht="9" customHeight="1">
      <c r="A1706" s="301" t="s">
        <v>10698</v>
      </c>
      <c r="B1706" s="302" t="s">
        <v>2844</v>
      </c>
      <c r="C1706" s="301" t="s">
        <v>880</v>
      </c>
      <c r="D1706" s="303">
        <v>31.52</v>
      </c>
    </row>
    <row r="1707" spans="1:4" ht="9" customHeight="1">
      <c r="A1707" s="301" t="s">
        <v>10699</v>
      </c>
      <c r="B1707" s="302" t="s">
        <v>2845</v>
      </c>
      <c r="C1707" s="301" t="s">
        <v>880</v>
      </c>
      <c r="D1707" s="303">
        <v>42.14</v>
      </c>
    </row>
    <row r="1708" spans="1:4" ht="9" customHeight="1">
      <c r="A1708" s="301" t="s">
        <v>10700</v>
      </c>
      <c r="B1708" s="302" t="s">
        <v>2846</v>
      </c>
      <c r="C1708" s="301" t="s">
        <v>880</v>
      </c>
      <c r="D1708" s="303">
        <v>34.96</v>
      </c>
    </row>
    <row r="1709" spans="1:4" ht="9" customHeight="1">
      <c r="A1709" s="301" t="s">
        <v>10701</v>
      </c>
      <c r="B1709" s="302" t="s">
        <v>2847</v>
      </c>
      <c r="C1709" s="301" t="s">
        <v>880</v>
      </c>
      <c r="D1709" s="303">
        <v>28.12</v>
      </c>
    </row>
    <row r="1710" spans="1:4" ht="9" customHeight="1">
      <c r="A1710" s="301" t="s">
        <v>10702</v>
      </c>
      <c r="B1710" s="302" t="s">
        <v>2848</v>
      </c>
      <c r="C1710" s="301" t="s">
        <v>880</v>
      </c>
      <c r="D1710" s="303">
        <v>33.5</v>
      </c>
    </row>
    <row r="1711" spans="1:4" ht="9" customHeight="1">
      <c r="A1711" s="301" t="s">
        <v>10703</v>
      </c>
      <c r="B1711" s="302" t="s">
        <v>2849</v>
      </c>
      <c r="C1711" s="301" t="s">
        <v>880</v>
      </c>
      <c r="D1711" s="303">
        <v>43.04</v>
      </c>
    </row>
    <row r="1712" spans="1:4" ht="9" customHeight="1">
      <c r="A1712" s="301" t="s">
        <v>10704</v>
      </c>
      <c r="B1712" s="302" t="s">
        <v>2850</v>
      </c>
      <c r="C1712" s="301" t="s">
        <v>880</v>
      </c>
      <c r="D1712" s="303">
        <v>63.1</v>
      </c>
    </row>
    <row r="1713" spans="1:4" ht="9" customHeight="1">
      <c r="A1713" s="301" t="s">
        <v>10705</v>
      </c>
      <c r="B1713" s="302" t="s">
        <v>2851</v>
      </c>
      <c r="C1713" s="301" t="s">
        <v>880</v>
      </c>
      <c r="D1713" s="303">
        <v>83.05</v>
      </c>
    </row>
    <row r="1714" spans="1:4" ht="9" customHeight="1">
      <c r="A1714" s="301" t="s">
        <v>10706</v>
      </c>
      <c r="B1714" s="302" t="s">
        <v>2852</v>
      </c>
      <c r="C1714" s="301" t="s">
        <v>880</v>
      </c>
      <c r="D1714" s="303">
        <v>20.69</v>
      </c>
    </row>
    <row r="1715" spans="1:4" ht="9" customHeight="1">
      <c r="A1715" s="301" t="s">
        <v>10707</v>
      </c>
      <c r="B1715" s="302" t="s">
        <v>2853</v>
      </c>
      <c r="C1715" s="301" t="s">
        <v>880</v>
      </c>
      <c r="D1715" s="303">
        <v>27.12</v>
      </c>
    </row>
    <row r="1716" spans="1:4" ht="9" customHeight="1">
      <c r="A1716" s="301" t="s">
        <v>10708</v>
      </c>
      <c r="B1716" s="302" t="s">
        <v>2854</v>
      </c>
      <c r="C1716" s="301" t="s">
        <v>880</v>
      </c>
      <c r="D1716" s="303">
        <v>514.54999999999995</v>
      </c>
    </row>
    <row r="1717" spans="1:4" ht="9" customHeight="1">
      <c r="A1717" s="301" t="s">
        <v>10709</v>
      </c>
      <c r="B1717" s="302" t="s">
        <v>2855</v>
      </c>
      <c r="C1717" s="301" t="s">
        <v>880</v>
      </c>
      <c r="D1717" s="303">
        <v>597.64</v>
      </c>
    </row>
    <row r="1718" spans="1:4" ht="9" customHeight="1">
      <c r="A1718" s="301" t="s">
        <v>10710</v>
      </c>
      <c r="B1718" s="302" t="s">
        <v>2856</v>
      </c>
      <c r="C1718" s="301" t="s">
        <v>880</v>
      </c>
      <c r="D1718" s="303">
        <v>154.85</v>
      </c>
    </row>
    <row r="1719" spans="1:4" ht="9" customHeight="1">
      <c r="A1719" s="301" t="s">
        <v>10711</v>
      </c>
      <c r="B1719" s="302" t="s">
        <v>2857</v>
      </c>
      <c r="C1719" s="301" t="s">
        <v>880</v>
      </c>
      <c r="D1719" s="303">
        <v>150.87</v>
      </c>
    </row>
    <row r="1720" spans="1:4" ht="9" customHeight="1">
      <c r="A1720" s="301" t="s">
        <v>10712</v>
      </c>
      <c r="B1720" s="302" t="s">
        <v>2858</v>
      </c>
      <c r="C1720" s="301" t="s">
        <v>880</v>
      </c>
      <c r="D1720" s="303">
        <v>148.66</v>
      </c>
    </row>
    <row r="1721" spans="1:4" ht="9" customHeight="1">
      <c r="A1721" s="301" t="s">
        <v>10713</v>
      </c>
      <c r="B1721" s="302" t="s">
        <v>2859</v>
      </c>
      <c r="C1721" s="301" t="s">
        <v>880</v>
      </c>
      <c r="D1721" s="303">
        <v>175.74</v>
      </c>
    </row>
    <row r="1722" spans="1:4" ht="9" customHeight="1">
      <c r="A1722" s="301" t="s">
        <v>10714</v>
      </c>
      <c r="B1722" s="302" t="s">
        <v>2860</v>
      </c>
      <c r="C1722" s="301" t="s">
        <v>1330</v>
      </c>
      <c r="D1722" s="303">
        <v>371.16</v>
      </c>
    </row>
    <row r="1723" spans="1:4" ht="9" customHeight="1">
      <c r="A1723" s="301" t="s">
        <v>10715</v>
      </c>
      <c r="B1723" s="302" t="s">
        <v>2861</v>
      </c>
      <c r="C1723" s="301" t="s">
        <v>1330</v>
      </c>
      <c r="D1723" s="303">
        <v>251.49</v>
      </c>
    </row>
    <row r="1724" spans="1:4" ht="9" customHeight="1">
      <c r="A1724" s="301" t="s">
        <v>10716</v>
      </c>
      <c r="B1724" s="302" t="s">
        <v>2775</v>
      </c>
      <c r="C1724" s="301" t="s">
        <v>23</v>
      </c>
      <c r="D1724" s="303">
        <v>5.59</v>
      </c>
    </row>
    <row r="1725" spans="1:4" ht="9" customHeight="1">
      <c r="A1725" s="301" t="s">
        <v>10717</v>
      </c>
      <c r="B1725" s="302" t="s">
        <v>2776</v>
      </c>
      <c r="C1725" s="301" t="s">
        <v>23</v>
      </c>
      <c r="D1725" s="303">
        <v>7.31</v>
      </c>
    </row>
    <row r="1726" spans="1:4" ht="9" customHeight="1">
      <c r="A1726" s="301" t="s">
        <v>10718</v>
      </c>
      <c r="B1726" s="302" t="s">
        <v>2777</v>
      </c>
      <c r="C1726" s="301" t="s">
        <v>23</v>
      </c>
      <c r="D1726" s="303">
        <v>10.57</v>
      </c>
    </row>
    <row r="1727" spans="1:4" ht="9" customHeight="1">
      <c r="A1727" s="301" t="s">
        <v>10719</v>
      </c>
      <c r="B1727" s="302" t="s">
        <v>2778</v>
      </c>
      <c r="C1727" s="301" t="s">
        <v>23</v>
      </c>
      <c r="D1727" s="303">
        <v>4.26</v>
      </c>
    </row>
    <row r="1728" spans="1:4" ht="9" customHeight="1">
      <c r="A1728" s="301" t="s">
        <v>10720</v>
      </c>
      <c r="B1728" s="302" t="s">
        <v>2779</v>
      </c>
      <c r="C1728" s="301" t="s">
        <v>1330</v>
      </c>
      <c r="D1728" s="303">
        <v>93.55</v>
      </c>
    </row>
    <row r="1729" spans="1:4" ht="9" customHeight="1">
      <c r="A1729" s="301" t="s">
        <v>10721</v>
      </c>
      <c r="B1729" s="302" t="s">
        <v>2862</v>
      </c>
      <c r="C1729" s="301" t="s">
        <v>880</v>
      </c>
      <c r="D1729" s="303">
        <v>16.04</v>
      </c>
    </row>
    <row r="1730" spans="1:4" ht="9" customHeight="1">
      <c r="A1730" s="301" t="s">
        <v>10722</v>
      </c>
      <c r="B1730" s="302" t="s">
        <v>2863</v>
      </c>
      <c r="C1730" s="301" t="s">
        <v>1330</v>
      </c>
      <c r="D1730" s="303">
        <v>517.84</v>
      </c>
    </row>
    <row r="1731" spans="1:4" ht="9" customHeight="1">
      <c r="A1731" s="301" t="s">
        <v>10723</v>
      </c>
      <c r="B1731" s="302" t="s">
        <v>2864</v>
      </c>
      <c r="C1731" s="301" t="s">
        <v>1330</v>
      </c>
      <c r="D1731" s="303">
        <v>690.77</v>
      </c>
    </row>
    <row r="1732" spans="1:4" ht="9" customHeight="1">
      <c r="A1732" s="301" t="s">
        <v>10724</v>
      </c>
      <c r="B1732" s="302" t="s">
        <v>2865</v>
      </c>
      <c r="C1732" s="301" t="s">
        <v>1330</v>
      </c>
      <c r="D1732" s="303">
        <v>356.72</v>
      </c>
    </row>
    <row r="1733" spans="1:4" ht="9" customHeight="1">
      <c r="A1733" s="301" t="s">
        <v>10725</v>
      </c>
      <c r="B1733" s="302" t="s">
        <v>2866</v>
      </c>
      <c r="C1733" s="301" t="s">
        <v>1330</v>
      </c>
      <c r="D1733" s="303">
        <v>371.16</v>
      </c>
    </row>
    <row r="1734" spans="1:4" ht="9" customHeight="1">
      <c r="A1734" s="301" t="s">
        <v>10726</v>
      </c>
      <c r="B1734" s="302" t="s">
        <v>2867</v>
      </c>
      <c r="C1734" s="301" t="s">
        <v>880</v>
      </c>
      <c r="D1734" s="303">
        <v>12.32</v>
      </c>
    </row>
    <row r="1735" spans="1:4" ht="9" customHeight="1">
      <c r="A1735" s="301" t="s">
        <v>10727</v>
      </c>
      <c r="B1735" s="302" t="s">
        <v>2868</v>
      </c>
      <c r="C1735" s="301" t="s">
        <v>880</v>
      </c>
      <c r="D1735" s="303">
        <v>3.31</v>
      </c>
    </row>
    <row r="1736" spans="1:4" ht="18" customHeight="1">
      <c r="A1736" s="301" t="s">
        <v>10728</v>
      </c>
      <c r="B1736" s="302" t="s">
        <v>2869</v>
      </c>
      <c r="C1736" s="301" t="s">
        <v>1330</v>
      </c>
      <c r="D1736" s="303">
        <v>7.52</v>
      </c>
    </row>
    <row r="1737" spans="1:4" ht="18" customHeight="1">
      <c r="A1737" s="301" t="s">
        <v>10729</v>
      </c>
      <c r="B1737" s="302" t="s">
        <v>2870</v>
      </c>
      <c r="C1737" s="301" t="s">
        <v>1330</v>
      </c>
      <c r="D1737" s="303">
        <v>78.87</v>
      </c>
    </row>
    <row r="1738" spans="1:4" ht="18" customHeight="1">
      <c r="A1738" s="301" t="s">
        <v>10730</v>
      </c>
      <c r="B1738" s="302" t="s">
        <v>2871</v>
      </c>
      <c r="C1738" s="301" t="s">
        <v>880</v>
      </c>
      <c r="D1738" s="303">
        <v>16.59</v>
      </c>
    </row>
    <row r="1739" spans="1:4" ht="18" customHeight="1">
      <c r="A1739" s="301" t="s">
        <v>10731</v>
      </c>
      <c r="B1739" s="302" t="s">
        <v>2872</v>
      </c>
      <c r="C1739" s="301" t="s">
        <v>880</v>
      </c>
      <c r="D1739" s="303">
        <v>0.98</v>
      </c>
    </row>
    <row r="1740" spans="1:4" ht="18" customHeight="1">
      <c r="A1740" s="301" t="s">
        <v>10732</v>
      </c>
      <c r="B1740" s="302" t="s">
        <v>2806</v>
      </c>
      <c r="C1740" s="301" t="s">
        <v>23</v>
      </c>
      <c r="D1740" s="303">
        <v>410.93</v>
      </c>
    </row>
    <row r="1741" spans="1:4" ht="18" customHeight="1">
      <c r="A1741" s="301" t="s">
        <v>10733</v>
      </c>
      <c r="B1741" s="302" t="s">
        <v>2807</v>
      </c>
      <c r="C1741" s="301" t="s">
        <v>23</v>
      </c>
      <c r="D1741" s="303">
        <v>117.04</v>
      </c>
    </row>
    <row r="1742" spans="1:4" ht="9" customHeight="1">
      <c r="A1742" s="301" t="s">
        <v>10734</v>
      </c>
      <c r="B1742" s="302" t="s">
        <v>2808</v>
      </c>
      <c r="C1742" s="301" t="s">
        <v>23</v>
      </c>
      <c r="D1742" s="303">
        <v>120.6</v>
      </c>
    </row>
    <row r="1743" spans="1:4" ht="9" customHeight="1">
      <c r="A1743" s="301" t="s">
        <v>10735</v>
      </c>
      <c r="B1743" s="302" t="s">
        <v>2809</v>
      </c>
      <c r="C1743" s="301" t="s">
        <v>23</v>
      </c>
      <c r="D1743" s="303">
        <v>149.61000000000001</v>
      </c>
    </row>
    <row r="1744" spans="1:4" ht="18" customHeight="1">
      <c r="A1744" s="301" t="s">
        <v>10736</v>
      </c>
      <c r="B1744" s="302" t="s">
        <v>2810</v>
      </c>
      <c r="C1744" s="301" t="s">
        <v>23</v>
      </c>
      <c r="D1744" s="303">
        <v>186.84</v>
      </c>
    </row>
    <row r="1745" spans="1:4" ht="9" customHeight="1">
      <c r="A1745" s="301" t="s">
        <v>10737</v>
      </c>
      <c r="B1745" s="302" t="s">
        <v>2811</v>
      </c>
      <c r="C1745" s="301" t="s">
        <v>23</v>
      </c>
      <c r="D1745" s="303">
        <v>173.76</v>
      </c>
    </row>
    <row r="1746" spans="1:4" ht="9" customHeight="1">
      <c r="A1746" s="301" t="s">
        <v>10738</v>
      </c>
      <c r="B1746" s="302" t="s">
        <v>2812</v>
      </c>
      <c r="C1746" s="301" t="s">
        <v>23</v>
      </c>
      <c r="D1746" s="303">
        <v>196.84</v>
      </c>
    </row>
    <row r="1747" spans="1:4" ht="9" customHeight="1">
      <c r="A1747" s="301" t="s">
        <v>10739</v>
      </c>
      <c r="B1747" s="302" t="s">
        <v>2813</v>
      </c>
      <c r="C1747" s="301" t="s">
        <v>23</v>
      </c>
      <c r="D1747" s="303">
        <v>201.24</v>
      </c>
    </row>
    <row r="1748" spans="1:4" ht="9" customHeight="1">
      <c r="A1748" s="301" t="s">
        <v>10740</v>
      </c>
      <c r="B1748" s="302" t="s">
        <v>2814</v>
      </c>
      <c r="C1748" s="301" t="s">
        <v>23</v>
      </c>
      <c r="D1748" s="303">
        <v>213.88</v>
      </c>
    </row>
    <row r="1749" spans="1:4" ht="9" customHeight="1">
      <c r="A1749" s="301" t="s">
        <v>10741</v>
      </c>
      <c r="B1749" s="302" t="s">
        <v>2815</v>
      </c>
      <c r="C1749" s="301" t="s">
        <v>23</v>
      </c>
      <c r="D1749" s="303">
        <v>302.14999999999998</v>
      </c>
    </row>
    <row r="1750" spans="1:4" ht="9" customHeight="1">
      <c r="A1750" s="301" t="s">
        <v>10742</v>
      </c>
      <c r="B1750" s="302" t="s">
        <v>2816</v>
      </c>
      <c r="C1750" s="301" t="s">
        <v>23</v>
      </c>
      <c r="D1750" s="303">
        <v>16.079999999999998</v>
      </c>
    </row>
    <row r="1751" spans="1:4" ht="9" customHeight="1">
      <c r="A1751" s="301" t="s">
        <v>10743</v>
      </c>
      <c r="B1751" s="302" t="s">
        <v>2817</v>
      </c>
      <c r="C1751" s="301" t="s">
        <v>23</v>
      </c>
      <c r="D1751" s="303">
        <v>21.24</v>
      </c>
    </row>
    <row r="1752" spans="1:4" ht="9" customHeight="1">
      <c r="A1752" s="301" t="s">
        <v>10744</v>
      </c>
      <c r="B1752" s="302" t="s">
        <v>2818</v>
      </c>
      <c r="C1752" s="301" t="s">
        <v>23</v>
      </c>
      <c r="D1752" s="303">
        <v>25.77</v>
      </c>
    </row>
    <row r="1753" spans="1:4" ht="9" customHeight="1">
      <c r="A1753" s="301" t="s">
        <v>10745</v>
      </c>
      <c r="B1753" s="302" t="s">
        <v>2873</v>
      </c>
      <c r="C1753" s="301" t="s">
        <v>880</v>
      </c>
      <c r="D1753" s="303">
        <v>4.46</v>
      </c>
    </row>
    <row r="1754" spans="1:4" ht="9" customHeight="1">
      <c r="A1754" s="301" t="s">
        <v>10746</v>
      </c>
      <c r="B1754" s="302" t="s">
        <v>2874</v>
      </c>
      <c r="C1754" s="301" t="s">
        <v>880</v>
      </c>
      <c r="D1754" s="303">
        <v>3.83</v>
      </c>
    </row>
    <row r="1755" spans="1:4" ht="9" customHeight="1">
      <c r="A1755" s="301" t="s">
        <v>10747</v>
      </c>
      <c r="B1755" s="302" t="s">
        <v>2875</v>
      </c>
      <c r="C1755" s="301" t="s">
        <v>23</v>
      </c>
      <c r="D1755" s="303">
        <v>0.66</v>
      </c>
    </row>
    <row r="1756" spans="1:4" ht="9" customHeight="1">
      <c r="A1756" s="301" t="s">
        <v>10748</v>
      </c>
      <c r="B1756" s="302" t="s">
        <v>2876</v>
      </c>
      <c r="C1756" s="301" t="s">
        <v>880</v>
      </c>
      <c r="D1756" s="303">
        <v>12.47</v>
      </c>
    </row>
    <row r="1757" spans="1:4" ht="9" customHeight="1">
      <c r="A1757" s="301" t="s">
        <v>10749</v>
      </c>
      <c r="B1757" s="302" t="s">
        <v>2877</v>
      </c>
      <c r="C1757" s="301" t="s">
        <v>880</v>
      </c>
      <c r="D1757" s="303">
        <v>3.51</v>
      </c>
    </row>
    <row r="1758" spans="1:4" ht="9" customHeight="1">
      <c r="A1758" s="301" t="s">
        <v>10750</v>
      </c>
      <c r="B1758" s="302" t="s">
        <v>2878</v>
      </c>
      <c r="C1758" s="301" t="s">
        <v>23</v>
      </c>
      <c r="D1758" s="303">
        <v>10.039999999999999</v>
      </c>
    </row>
    <row r="1759" spans="1:4" ht="9" customHeight="1">
      <c r="A1759" s="301" t="s">
        <v>10751</v>
      </c>
      <c r="B1759" s="302" t="s">
        <v>2879</v>
      </c>
      <c r="C1759" s="301" t="s">
        <v>23</v>
      </c>
      <c r="D1759" s="303">
        <v>11</v>
      </c>
    </row>
    <row r="1760" spans="1:4" ht="9" customHeight="1">
      <c r="A1760" s="301" t="s">
        <v>10752</v>
      </c>
      <c r="B1760" s="302" t="s">
        <v>2880</v>
      </c>
      <c r="C1760" s="301" t="s">
        <v>1330</v>
      </c>
      <c r="D1760" s="303">
        <v>121.86</v>
      </c>
    </row>
    <row r="1761" spans="1:4" ht="9" customHeight="1">
      <c r="A1761" s="301" t="s">
        <v>10753</v>
      </c>
      <c r="B1761" s="302" t="s">
        <v>2881</v>
      </c>
      <c r="C1761" s="301" t="s">
        <v>1330</v>
      </c>
      <c r="D1761" s="303">
        <v>126.93</v>
      </c>
    </row>
    <row r="1762" spans="1:4" ht="9" customHeight="1">
      <c r="A1762" s="301" t="s">
        <v>10754</v>
      </c>
      <c r="B1762" s="302" t="s">
        <v>2882</v>
      </c>
      <c r="C1762" s="301" t="s">
        <v>1330</v>
      </c>
      <c r="D1762" s="303">
        <v>127.56</v>
      </c>
    </row>
    <row r="1763" spans="1:4" ht="18" customHeight="1">
      <c r="A1763" s="301" t="s">
        <v>10755</v>
      </c>
      <c r="B1763" s="302" t="s">
        <v>2883</v>
      </c>
      <c r="C1763" s="301" t="s">
        <v>1330</v>
      </c>
      <c r="D1763" s="303">
        <v>128.19999999999999</v>
      </c>
    </row>
    <row r="1764" spans="1:4" ht="18" customHeight="1">
      <c r="A1764" s="301" t="s">
        <v>10756</v>
      </c>
      <c r="B1764" s="302" t="s">
        <v>2884</v>
      </c>
      <c r="C1764" s="301" t="s">
        <v>1330</v>
      </c>
      <c r="D1764" s="303">
        <v>128.83000000000001</v>
      </c>
    </row>
    <row r="1765" spans="1:4" ht="18" customHeight="1">
      <c r="A1765" s="301" t="s">
        <v>10757</v>
      </c>
      <c r="B1765" s="302" t="s">
        <v>2885</v>
      </c>
      <c r="C1765" s="301" t="s">
        <v>1330</v>
      </c>
      <c r="D1765" s="303">
        <v>130.1</v>
      </c>
    </row>
    <row r="1766" spans="1:4" ht="18" customHeight="1">
      <c r="A1766" s="301" t="s">
        <v>10758</v>
      </c>
      <c r="B1766" s="302" t="s">
        <v>2886</v>
      </c>
      <c r="C1766" s="301" t="s">
        <v>1330</v>
      </c>
      <c r="D1766" s="303">
        <v>131.36000000000001</v>
      </c>
    </row>
    <row r="1767" spans="1:4" ht="18" customHeight="1">
      <c r="A1767" s="301" t="s">
        <v>10759</v>
      </c>
      <c r="B1767" s="302" t="s">
        <v>2887</v>
      </c>
      <c r="C1767" s="301" t="s">
        <v>1330</v>
      </c>
      <c r="D1767" s="303">
        <v>133.27000000000001</v>
      </c>
    </row>
    <row r="1768" spans="1:4" ht="18" customHeight="1">
      <c r="A1768" s="301" t="s">
        <v>10760</v>
      </c>
      <c r="B1768" s="302" t="s">
        <v>2888</v>
      </c>
      <c r="C1768" s="301" t="s">
        <v>1330</v>
      </c>
      <c r="D1768" s="303">
        <v>123.76</v>
      </c>
    </row>
    <row r="1769" spans="1:4" ht="18" customHeight="1">
      <c r="A1769" s="301" t="s">
        <v>10761</v>
      </c>
      <c r="B1769" s="302" t="s">
        <v>2889</v>
      </c>
      <c r="C1769" s="301" t="s">
        <v>1330</v>
      </c>
      <c r="D1769" s="303">
        <v>134.53</v>
      </c>
    </row>
    <row r="1770" spans="1:4" ht="18" customHeight="1">
      <c r="A1770" s="301" t="s">
        <v>10762</v>
      </c>
      <c r="B1770" s="302" t="s">
        <v>2890</v>
      </c>
      <c r="C1770" s="301" t="s">
        <v>1330</v>
      </c>
      <c r="D1770" s="303">
        <v>124.4</v>
      </c>
    </row>
    <row r="1771" spans="1:4" ht="18" customHeight="1">
      <c r="A1771" s="301" t="s">
        <v>10763</v>
      </c>
      <c r="B1771" s="302" t="s">
        <v>2891</v>
      </c>
      <c r="C1771" s="301" t="s">
        <v>1330</v>
      </c>
      <c r="D1771" s="303">
        <v>125.66</v>
      </c>
    </row>
    <row r="1772" spans="1:4" ht="18" customHeight="1">
      <c r="A1772" s="301" t="s">
        <v>10764</v>
      </c>
      <c r="B1772" s="302" t="s">
        <v>2892</v>
      </c>
      <c r="C1772" s="301" t="s">
        <v>1330</v>
      </c>
      <c r="D1772" s="303">
        <v>126.3</v>
      </c>
    </row>
    <row r="1773" spans="1:4" ht="18" customHeight="1">
      <c r="A1773" s="301" t="s">
        <v>10765</v>
      </c>
      <c r="B1773" s="302" t="s">
        <v>2893</v>
      </c>
      <c r="C1773" s="301" t="s">
        <v>1330</v>
      </c>
      <c r="D1773" s="303">
        <v>69</v>
      </c>
    </row>
    <row r="1774" spans="1:4" ht="18" customHeight="1">
      <c r="A1774" s="301" t="s">
        <v>10766</v>
      </c>
      <c r="B1774" s="302" t="s">
        <v>2894</v>
      </c>
      <c r="C1774" s="301" t="s">
        <v>1330</v>
      </c>
      <c r="D1774" s="303">
        <v>67.900000000000006</v>
      </c>
    </row>
    <row r="1775" spans="1:4" ht="18" customHeight="1">
      <c r="A1775" s="301" t="s">
        <v>10767</v>
      </c>
      <c r="B1775" s="302" t="s">
        <v>2895</v>
      </c>
      <c r="C1775" s="301" t="s">
        <v>1330</v>
      </c>
      <c r="D1775" s="303">
        <v>120.76</v>
      </c>
    </row>
    <row r="1776" spans="1:4" ht="18" customHeight="1">
      <c r="A1776" s="301" t="s">
        <v>10768</v>
      </c>
      <c r="B1776" s="302" t="s">
        <v>2896</v>
      </c>
      <c r="C1776" s="301" t="s">
        <v>1330</v>
      </c>
      <c r="D1776" s="303">
        <v>125.83</v>
      </c>
    </row>
    <row r="1777" spans="1:4" ht="9" customHeight="1">
      <c r="A1777" s="301" t="s">
        <v>10769</v>
      </c>
      <c r="B1777" s="302" t="s">
        <v>2897</v>
      </c>
      <c r="C1777" s="301" t="s">
        <v>1330</v>
      </c>
      <c r="D1777" s="303">
        <v>126.47</v>
      </c>
    </row>
    <row r="1778" spans="1:4" ht="18" customHeight="1">
      <c r="A1778" s="301" t="s">
        <v>10770</v>
      </c>
      <c r="B1778" s="302" t="s">
        <v>2898</v>
      </c>
      <c r="C1778" s="301" t="s">
        <v>1330</v>
      </c>
      <c r="D1778" s="303">
        <v>127.1</v>
      </c>
    </row>
    <row r="1779" spans="1:4" ht="18" customHeight="1">
      <c r="A1779" s="301" t="s">
        <v>10771</v>
      </c>
      <c r="B1779" s="302" t="s">
        <v>2899</v>
      </c>
      <c r="C1779" s="301" t="s">
        <v>1330</v>
      </c>
      <c r="D1779" s="303">
        <v>127.73</v>
      </c>
    </row>
    <row r="1780" spans="1:4" ht="18" customHeight="1">
      <c r="A1780" s="301" t="s">
        <v>10772</v>
      </c>
      <c r="B1780" s="302" t="s">
        <v>2900</v>
      </c>
      <c r="C1780" s="301" t="s">
        <v>1330</v>
      </c>
      <c r="D1780" s="303">
        <v>129</v>
      </c>
    </row>
    <row r="1781" spans="1:4" ht="18" customHeight="1">
      <c r="A1781" s="301" t="s">
        <v>10773</v>
      </c>
      <c r="B1781" s="302" t="s">
        <v>2901</v>
      </c>
      <c r="C1781" s="301" t="s">
        <v>1330</v>
      </c>
      <c r="D1781" s="303">
        <v>130.27000000000001</v>
      </c>
    </row>
    <row r="1782" spans="1:4" ht="18" customHeight="1">
      <c r="A1782" s="301" t="s">
        <v>10774</v>
      </c>
      <c r="B1782" s="302" t="s">
        <v>2902</v>
      </c>
      <c r="C1782" s="301" t="s">
        <v>1330</v>
      </c>
      <c r="D1782" s="303">
        <v>132.16999999999999</v>
      </c>
    </row>
    <row r="1783" spans="1:4" ht="18" customHeight="1">
      <c r="A1783" s="301" t="s">
        <v>10775</v>
      </c>
      <c r="B1783" s="302" t="s">
        <v>2903</v>
      </c>
      <c r="C1783" s="301" t="s">
        <v>1330</v>
      </c>
      <c r="D1783" s="303">
        <v>122.66</v>
      </c>
    </row>
    <row r="1784" spans="1:4" ht="18" customHeight="1">
      <c r="A1784" s="301" t="s">
        <v>10776</v>
      </c>
      <c r="B1784" s="302" t="s">
        <v>2904</v>
      </c>
      <c r="C1784" s="301" t="s">
        <v>1330</v>
      </c>
      <c r="D1784" s="303">
        <v>133.43</v>
      </c>
    </row>
    <row r="1785" spans="1:4" ht="18" customHeight="1">
      <c r="A1785" s="301" t="s">
        <v>10777</v>
      </c>
      <c r="B1785" s="302" t="s">
        <v>2905</v>
      </c>
      <c r="C1785" s="301" t="s">
        <v>1330</v>
      </c>
      <c r="D1785" s="303">
        <v>123.3</v>
      </c>
    </row>
    <row r="1786" spans="1:4" ht="18" customHeight="1">
      <c r="A1786" s="301" t="s">
        <v>10778</v>
      </c>
      <c r="B1786" s="302" t="s">
        <v>2906</v>
      </c>
      <c r="C1786" s="301" t="s">
        <v>1330</v>
      </c>
      <c r="D1786" s="303">
        <v>124.57</v>
      </c>
    </row>
    <row r="1787" spans="1:4" ht="18" customHeight="1">
      <c r="A1787" s="301" t="s">
        <v>10779</v>
      </c>
      <c r="B1787" s="302" t="s">
        <v>2907</v>
      </c>
      <c r="C1787" s="301" t="s">
        <v>1330</v>
      </c>
      <c r="D1787" s="303">
        <v>125.2</v>
      </c>
    </row>
    <row r="1788" spans="1:4" ht="18" customHeight="1">
      <c r="A1788" s="301" t="s">
        <v>10780</v>
      </c>
      <c r="B1788" s="302" t="s">
        <v>2908</v>
      </c>
      <c r="C1788" s="301" t="s">
        <v>1330</v>
      </c>
      <c r="D1788" s="303">
        <v>31.7</v>
      </c>
    </row>
    <row r="1789" spans="1:4" ht="18" customHeight="1">
      <c r="A1789" s="301" t="s">
        <v>10781</v>
      </c>
      <c r="B1789" s="302" t="s">
        <v>2909</v>
      </c>
      <c r="C1789" s="301" t="s">
        <v>1330</v>
      </c>
      <c r="D1789" s="303">
        <v>41.15</v>
      </c>
    </row>
    <row r="1790" spans="1:4" ht="18" customHeight="1">
      <c r="A1790" s="301" t="s">
        <v>10782</v>
      </c>
      <c r="B1790" s="302" t="s">
        <v>2910</v>
      </c>
      <c r="C1790" s="301" t="s">
        <v>1330</v>
      </c>
      <c r="D1790" s="303">
        <v>41.76</v>
      </c>
    </row>
    <row r="1791" spans="1:4" ht="9" customHeight="1">
      <c r="A1791" s="301" t="s">
        <v>10783</v>
      </c>
      <c r="B1791" s="302" t="s">
        <v>2911</v>
      </c>
      <c r="C1791" s="301" t="s">
        <v>1330</v>
      </c>
      <c r="D1791" s="303">
        <v>41.82</v>
      </c>
    </row>
    <row r="1792" spans="1:4" ht="18" customHeight="1">
      <c r="A1792" s="301" t="s">
        <v>10784</v>
      </c>
      <c r="B1792" s="302" t="s">
        <v>2912</v>
      </c>
      <c r="C1792" s="301" t="s">
        <v>1330</v>
      </c>
      <c r="D1792" s="303">
        <v>41.94</v>
      </c>
    </row>
    <row r="1793" spans="1:4" ht="18" customHeight="1">
      <c r="A1793" s="301" t="s">
        <v>10785</v>
      </c>
      <c r="B1793" s="302" t="s">
        <v>2913</v>
      </c>
      <c r="C1793" s="301" t="s">
        <v>1330</v>
      </c>
      <c r="D1793" s="303">
        <v>42</v>
      </c>
    </row>
    <row r="1794" spans="1:4" ht="18" customHeight="1">
      <c r="A1794" s="301" t="s">
        <v>10786</v>
      </c>
      <c r="B1794" s="302" t="s">
        <v>2914</v>
      </c>
      <c r="C1794" s="301" t="s">
        <v>1330</v>
      </c>
      <c r="D1794" s="303">
        <v>42.12</v>
      </c>
    </row>
    <row r="1795" spans="1:4" ht="18" customHeight="1">
      <c r="A1795" s="301" t="s">
        <v>10787</v>
      </c>
      <c r="B1795" s="302" t="s">
        <v>2915</v>
      </c>
      <c r="C1795" s="301" t="s">
        <v>1330</v>
      </c>
      <c r="D1795" s="303">
        <v>42.24</v>
      </c>
    </row>
    <row r="1796" spans="1:4" ht="18" customHeight="1">
      <c r="A1796" s="301" t="s">
        <v>10788</v>
      </c>
      <c r="B1796" s="302" t="s">
        <v>2916</v>
      </c>
      <c r="C1796" s="301" t="s">
        <v>1330</v>
      </c>
      <c r="D1796" s="303">
        <v>42.49</v>
      </c>
    </row>
    <row r="1797" spans="1:4" ht="18" customHeight="1">
      <c r="A1797" s="301" t="s">
        <v>10789</v>
      </c>
      <c r="B1797" s="302" t="s">
        <v>2917</v>
      </c>
      <c r="C1797" s="301" t="s">
        <v>1330</v>
      </c>
      <c r="D1797" s="303">
        <v>41.33</v>
      </c>
    </row>
    <row r="1798" spans="1:4" ht="18" customHeight="1">
      <c r="A1798" s="301" t="s">
        <v>10790</v>
      </c>
      <c r="B1798" s="302" t="s">
        <v>2918</v>
      </c>
      <c r="C1798" s="301" t="s">
        <v>1330</v>
      </c>
      <c r="D1798" s="303">
        <v>42.67</v>
      </c>
    </row>
    <row r="1799" spans="1:4" ht="18" customHeight="1">
      <c r="A1799" s="301" t="s">
        <v>10791</v>
      </c>
      <c r="B1799" s="302" t="s">
        <v>2919</v>
      </c>
      <c r="C1799" s="301" t="s">
        <v>1330</v>
      </c>
      <c r="D1799" s="303">
        <v>41.45</v>
      </c>
    </row>
    <row r="1800" spans="1:4" ht="18" customHeight="1">
      <c r="A1800" s="301" t="s">
        <v>10792</v>
      </c>
      <c r="B1800" s="302" t="s">
        <v>2920</v>
      </c>
      <c r="C1800" s="301" t="s">
        <v>1330</v>
      </c>
      <c r="D1800" s="303">
        <v>41.57</v>
      </c>
    </row>
    <row r="1801" spans="1:4" ht="18" customHeight="1">
      <c r="A1801" s="301" t="s">
        <v>10793</v>
      </c>
      <c r="B1801" s="302" t="s">
        <v>2921</v>
      </c>
      <c r="C1801" s="301" t="s">
        <v>1330</v>
      </c>
      <c r="D1801" s="303">
        <v>41.63</v>
      </c>
    </row>
    <row r="1802" spans="1:4" ht="18" customHeight="1">
      <c r="A1802" s="301" t="s">
        <v>10794</v>
      </c>
      <c r="B1802" s="302" t="s">
        <v>7393</v>
      </c>
      <c r="C1802" s="301" t="s">
        <v>1330</v>
      </c>
      <c r="D1802" s="303">
        <v>82.64</v>
      </c>
    </row>
    <row r="1803" spans="1:4" ht="18" customHeight="1">
      <c r="A1803" s="301" t="s">
        <v>10795</v>
      </c>
      <c r="B1803" s="302" t="s">
        <v>7394</v>
      </c>
      <c r="C1803" s="301" t="s">
        <v>1330</v>
      </c>
      <c r="D1803" s="303">
        <v>82.64</v>
      </c>
    </row>
    <row r="1804" spans="1:4" ht="18" customHeight="1">
      <c r="A1804" s="301" t="s">
        <v>10796</v>
      </c>
      <c r="B1804" s="302" t="s">
        <v>2922</v>
      </c>
      <c r="C1804" s="301" t="s">
        <v>1330</v>
      </c>
      <c r="D1804" s="303">
        <v>120.93</v>
      </c>
    </row>
    <row r="1805" spans="1:4" ht="18" customHeight="1">
      <c r="A1805" s="301" t="s">
        <v>10797</v>
      </c>
      <c r="B1805" s="302" t="s">
        <v>2923</v>
      </c>
      <c r="C1805" s="301" t="s">
        <v>1330</v>
      </c>
      <c r="D1805" s="303">
        <v>93.81</v>
      </c>
    </row>
    <row r="1806" spans="1:4" ht="18" customHeight="1">
      <c r="A1806" s="301" t="s">
        <v>10798</v>
      </c>
      <c r="B1806" s="302" t="s">
        <v>2924</v>
      </c>
      <c r="C1806" s="301" t="s">
        <v>1330</v>
      </c>
      <c r="D1806" s="303">
        <v>202.37</v>
      </c>
    </row>
    <row r="1807" spans="1:4" ht="18" customHeight="1">
      <c r="A1807" s="301" t="s">
        <v>10799</v>
      </c>
      <c r="B1807" s="302" t="s">
        <v>2925</v>
      </c>
      <c r="C1807" s="301" t="s">
        <v>1330</v>
      </c>
      <c r="D1807" s="303">
        <v>122.4</v>
      </c>
    </row>
    <row r="1808" spans="1:4" ht="18" customHeight="1">
      <c r="A1808" s="301" t="s">
        <v>10800</v>
      </c>
      <c r="B1808" s="302" t="s">
        <v>2926</v>
      </c>
      <c r="C1808" s="301" t="s">
        <v>1330</v>
      </c>
      <c r="D1808" s="303">
        <v>94.79</v>
      </c>
    </row>
    <row r="1809" spans="1:4" ht="18" customHeight="1">
      <c r="A1809" s="301" t="s">
        <v>10801</v>
      </c>
      <c r="B1809" s="302" t="s">
        <v>2927</v>
      </c>
      <c r="C1809" s="301" t="s">
        <v>1330</v>
      </c>
      <c r="D1809" s="303">
        <v>205.31</v>
      </c>
    </row>
    <row r="1810" spans="1:4" ht="18" customHeight="1">
      <c r="A1810" s="301" t="s">
        <v>10802</v>
      </c>
      <c r="B1810" s="302" t="s">
        <v>2928</v>
      </c>
      <c r="C1810" s="301" t="s">
        <v>1330</v>
      </c>
      <c r="D1810" s="303">
        <v>70.680000000000007</v>
      </c>
    </row>
    <row r="1811" spans="1:4" ht="18" customHeight="1">
      <c r="A1811" s="301" t="s">
        <v>10803</v>
      </c>
      <c r="B1811" s="302" t="s">
        <v>2929</v>
      </c>
      <c r="C1811" s="301" t="s">
        <v>1330</v>
      </c>
      <c r="D1811" s="303">
        <v>49.13</v>
      </c>
    </row>
    <row r="1812" spans="1:4" ht="18" customHeight="1">
      <c r="A1812" s="301" t="s">
        <v>10804</v>
      </c>
      <c r="B1812" s="302" t="s">
        <v>2930</v>
      </c>
      <c r="C1812" s="301" t="s">
        <v>2931</v>
      </c>
      <c r="D1812" s="303">
        <v>16.43</v>
      </c>
    </row>
    <row r="1813" spans="1:4" ht="18" customHeight="1">
      <c r="A1813" s="301" t="s">
        <v>10805</v>
      </c>
      <c r="B1813" s="302" t="s">
        <v>2932</v>
      </c>
      <c r="C1813" s="301" t="s">
        <v>2931</v>
      </c>
      <c r="D1813" s="303">
        <v>21.91</v>
      </c>
    </row>
    <row r="1814" spans="1:4" ht="18" customHeight="1">
      <c r="A1814" s="301" t="s">
        <v>10806</v>
      </c>
      <c r="B1814" s="302" t="s">
        <v>2933</v>
      </c>
      <c r="C1814" s="301" t="s">
        <v>2931</v>
      </c>
      <c r="D1814" s="303">
        <v>84.65</v>
      </c>
    </row>
    <row r="1815" spans="1:4" ht="9" customHeight="1">
      <c r="A1815" s="301" t="s">
        <v>10807</v>
      </c>
      <c r="B1815" s="302" t="s">
        <v>2934</v>
      </c>
      <c r="C1815" s="301" t="s">
        <v>2931</v>
      </c>
      <c r="D1815" s="303">
        <v>39.76</v>
      </c>
    </row>
    <row r="1816" spans="1:4" ht="9" customHeight="1">
      <c r="A1816" s="301" t="s">
        <v>10808</v>
      </c>
      <c r="B1816" s="302" t="s">
        <v>2935</v>
      </c>
      <c r="C1816" s="301" t="s">
        <v>2931</v>
      </c>
      <c r="D1816" s="303">
        <v>119.27</v>
      </c>
    </row>
    <row r="1817" spans="1:4" ht="9" customHeight="1">
      <c r="A1817" s="301" t="s">
        <v>10809</v>
      </c>
      <c r="B1817" s="302" t="s">
        <v>2936</v>
      </c>
      <c r="C1817" s="301" t="s">
        <v>2931</v>
      </c>
      <c r="D1817" s="303">
        <v>59.64</v>
      </c>
    </row>
    <row r="1818" spans="1:4" ht="9" customHeight="1">
      <c r="A1818" s="301" t="s">
        <v>10810</v>
      </c>
      <c r="B1818" s="302" t="s">
        <v>2937</v>
      </c>
      <c r="C1818" s="301" t="s">
        <v>1330</v>
      </c>
      <c r="D1818" s="303">
        <v>4.7699999999999996</v>
      </c>
    </row>
    <row r="1819" spans="1:4" ht="9" customHeight="1">
      <c r="A1819" s="301" t="s">
        <v>10811</v>
      </c>
      <c r="B1819" s="302" t="s">
        <v>2938</v>
      </c>
      <c r="C1819" s="301" t="s">
        <v>1330</v>
      </c>
      <c r="D1819" s="303">
        <v>4.97</v>
      </c>
    </row>
    <row r="1820" spans="1:4" ht="9" customHeight="1">
      <c r="A1820" s="301" t="s">
        <v>10812</v>
      </c>
      <c r="B1820" s="302" t="s">
        <v>2939</v>
      </c>
      <c r="C1820" s="301" t="s">
        <v>1330</v>
      </c>
      <c r="D1820" s="303">
        <v>5.43</v>
      </c>
    </row>
    <row r="1821" spans="1:4" ht="18" customHeight="1">
      <c r="A1821" s="301" t="s">
        <v>10813</v>
      </c>
      <c r="B1821" s="302" t="s">
        <v>2940</v>
      </c>
      <c r="C1821" s="301" t="s">
        <v>1330</v>
      </c>
      <c r="D1821" s="303">
        <v>5.66</v>
      </c>
    </row>
    <row r="1822" spans="1:4" ht="18" customHeight="1">
      <c r="A1822" s="301" t="s">
        <v>10814</v>
      </c>
      <c r="B1822" s="302" t="s">
        <v>2941</v>
      </c>
      <c r="C1822" s="301" t="s">
        <v>1330</v>
      </c>
      <c r="D1822" s="303">
        <v>5.95</v>
      </c>
    </row>
    <row r="1823" spans="1:4" ht="18" customHeight="1">
      <c r="A1823" s="301" t="s">
        <v>10815</v>
      </c>
      <c r="B1823" s="302" t="s">
        <v>2942</v>
      </c>
      <c r="C1823" s="301" t="s">
        <v>1330</v>
      </c>
      <c r="D1823" s="303">
        <v>29.68</v>
      </c>
    </row>
    <row r="1824" spans="1:4" ht="18" customHeight="1">
      <c r="A1824" s="301" t="s">
        <v>10816</v>
      </c>
      <c r="B1824" s="302" t="s">
        <v>2943</v>
      </c>
      <c r="C1824" s="301" t="s">
        <v>1330</v>
      </c>
      <c r="D1824" s="303">
        <v>30.65</v>
      </c>
    </row>
    <row r="1825" spans="1:4" ht="18" customHeight="1">
      <c r="A1825" s="301" t="s">
        <v>10817</v>
      </c>
      <c r="B1825" s="302" t="s">
        <v>2944</v>
      </c>
      <c r="C1825" s="301" t="s">
        <v>1330</v>
      </c>
      <c r="D1825" s="303">
        <v>32.15</v>
      </c>
    </row>
    <row r="1826" spans="1:4" ht="18" customHeight="1">
      <c r="A1826" s="301" t="s">
        <v>10818</v>
      </c>
      <c r="B1826" s="302" t="s">
        <v>2945</v>
      </c>
      <c r="C1826" s="301" t="s">
        <v>1330</v>
      </c>
      <c r="D1826" s="303">
        <v>33.79</v>
      </c>
    </row>
    <row r="1827" spans="1:4" ht="18" customHeight="1">
      <c r="A1827" s="301" t="s">
        <v>10819</v>
      </c>
      <c r="B1827" s="302" t="s">
        <v>2946</v>
      </c>
      <c r="C1827" s="301" t="s">
        <v>1330</v>
      </c>
      <c r="D1827" s="303">
        <v>35.64</v>
      </c>
    </row>
    <row r="1828" spans="1:4" ht="18" customHeight="1">
      <c r="A1828" s="301" t="s">
        <v>10820</v>
      </c>
      <c r="B1828" s="302" t="s">
        <v>2947</v>
      </c>
      <c r="C1828" s="301" t="s">
        <v>1330</v>
      </c>
      <c r="D1828" s="303">
        <v>36.619999999999997</v>
      </c>
    </row>
    <row r="1829" spans="1:4" ht="18" customHeight="1">
      <c r="A1829" s="301" t="s">
        <v>10821</v>
      </c>
      <c r="B1829" s="302" t="s">
        <v>2948</v>
      </c>
      <c r="C1829" s="301" t="s">
        <v>1330</v>
      </c>
      <c r="D1829" s="303">
        <v>37.64</v>
      </c>
    </row>
    <row r="1830" spans="1:4" ht="18" customHeight="1">
      <c r="A1830" s="301" t="s">
        <v>10822</v>
      </c>
      <c r="B1830" s="302" t="s">
        <v>2949</v>
      </c>
      <c r="C1830" s="301" t="s">
        <v>1330</v>
      </c>
      <c r="D1830" s="303">
        <v>38.950000000000003</v>
      </c>
    </row>
    <row r="1831" spans="1:4" ht="18" customHeight="1">
      <c r="A1831" s="301" t="s">
        <v>10823</v>
      </c>
      <c r="B1831" s="302" t="s">
        <v>2950</v>
      </c>
      <c r="C1831" s="301" t="s">
        <v>1330</v>
      </c>
      <c r="D1831" s="303">
        <v>40.1</v>
      </c>
    </row>
    <row r="1832" spans="1:4" ht="18" customHeight="1">
      <c r="A1832" s="301" t="s">
        <v>10824</v>
      </c>
      <c r="B1832" s="302" t="s">
        <v>2951</v>
      </c>
      <c r="C1832" s="301" t="s">
        <v>1330</v>
      </c>
      <c r="D1832" s="303">
        <v>41.29</v>
      </c>
    </row>
    <row r="1833" spans="1:4" ht="18" customHeight="1">
      <c r="A1833" s="301" t="s">
        <v>10825</v>
      </c>
      <c r="B1833" s="302" t="s">
        <v>2952</v>
      </c>
      <c r="C1833" s="301" t="s">
        <v>1330</v>
      </c>
      <c r="D1833" s="303">
        <v>6.2</v>
      </c>
    </row>
    <row r="1834" spans="1:4" ht="18" customHeight="1">
      <c r="A1834" s="301" t="s">
        <v>10826</v>
      </c>
      <c r="B1834" s="302" t="s">
        <v>2953</v>
      </c>
      <c r="C1834" s="301" t="s">
        <v>1330</v>
      </c>
      <c r="D1834" s="303">
        <v>6.48</v>
      </c>
    </row>
    <row r="1835" spans="1:4" ht="18" customHeight="1">
      <c r="A1835" s="301" t="s">
        <v>10827</v>
      </c>
      <c r="B1835" s="302" t="s">
        <v>2954</v>
      </c>
      <c r="C1835" s="301" t="s">
        <v>1330</v>
      </c>
      <c r="D1835" s="303">
        <v>6.92</v>
      </c>
    </row>
    <row r="1836" spans="1:4" ht="18" customHeight="1">
      <c r="A1836" s="301" t="s">
        <v>10828</v>
      </c>
      <c r="B1836" s="302" t="s">
        <v>2955</v>
      </c>
      <c r="C1836" s="301" t="s">
        <v>1330</v>
      </c>
      <c r="D1836" s="303">
        <v>7.23</v>
      </c>
    </row>
    <row r="1837" spans="1:4" ht="18" customHeight="1">
      <c r="A1837" s="301" t="s">
        <v>10829</v>
      </c>
      <c r="B1837" s="302" t="s">
        <v>2956</v>
      </c>
      <c r="C1837" s="301" t="s">
        <v>1330</v>
      </c>
      <c r="D1837" s="303">
        <v>7.49</v>
      </c>
    </row>
    <row r="1838" spans="1:4" ht="18" customHeight="1">
      <c r="A1838" s="301" t="s">
        <v>10830</v>
      </c>
      <c r="B1838" s="302" t="s">
        <v>2957</v>
      </c>
      <c r="C1838" s="301" t="s">
        <v>1330</v>
      </c>
      <c r="D1838" s="303">
        <v>7.82</v>
      </c>
    </row>
    <row r="1839" spans="1:4" ht="18" customHeight="1">
      <c r="A1839" s="301" t="s">
        <v>10831</v>
      </c>
      <c r="B1839" s="302" t="s">
        <v>2958</v>
      </c>
      <c r="C1839" s="301" t="s">
        <v>1330</v>
      </c>
      <c r="D1839" s="303">
        <v>8.15</v>
      </c>
    </row>
    <row r="1840" spans="1:4" ht="18" customHeight="1">
      <c r="A1840" s="301" t="s">
        <v>10832</v>
      </c>
      <c r="B1840" s="302" t="s">
        <v>2959</v>
      </c>
      <c r="C1840" s="301" t="s">
        <v>1330</v>
      </c>
      <c r="D1840" s="303">
        <v>8.65</v>
      </c>
    </row>
    <row r="1841" spans="1:4" ht="18" customHeight="1">
      <c r="A1841" s="301" t="s">
        <v>10833</v>
      </c>
      <c r="B1841" s="302" t="s">
        <v>2960</v>
      </c>
      <c r="C1841" s="301" t="s">
        <v>1330</v>
      </c>
      <c r="D1841" s="303">
        <v>8.9700000000000006</v>
      </c>
    </row>
    <row r="1842" spans="1:4" ht="18" customHeight="1">
      <c r="A1842" s="301" t="s">
        <v>10834</v>
      </c>
      <c r="B1842" s="302" t="s">
        <v>2961</v>
      </c>
      <c r="C1842" s="301" t="s">
        <v>1330</v>
      </c>
      <c r="D1842" s="303">
        <v>9.2899999999999991</v>
      </c>
    </row>
    <row r="1843" spans="1:4" ht="18" customHeight="1">
      <c r="A1843" s="301" t="s">
        <v>10835</v>
      </c>
      <c r="B1843" s="302" t="s">
        <v>2962</v>
      </c>
      <c r="C1843" s="301" t="s">
        <v>1330</v>
      </c>
      <c r="D1843" s="303">
        <v>9.6199999999999992</v>
      </c>
    </row>
    <row r="1844" spans="1:4" ht="18" customHeight="1">
      <c r="A1844" s="301" t="s">
        <v>10836</v>
      </c>
      <c r="B1844" s="302" t="s">
        <v>2963</v>
      </c>
      <c r="C1844" s="301" t="s">
        <v>1330</v>
      </c>
      <c r="D1844" s="303">
        <v>9.9</v>
      </c>
    </row>
    <row r="1845" spans="1:4" ht="18" customHeight="1">
      <c r="A1845" s="301" t="s">
        <v>10837</v>
      </c>
      <c r="B1845" s="302" t="s">
        <v>2964</v>
      </c>
      <c r="C1845" s="301" t="s">
        <v>1330</v>
      </c>
      <c r="D1845" s="303">
        <v>10.44</v>
      </c>
    </row>
    <row r="1846" spans="1:4" ht="18" customHeight="1">
      <c r="A1846" s="301" t="s">
        <v>10838</v>
      </c>
      <c r="B1846" s="302" t="s">
        <v>2965</v>
      </c>
      <c r="C1846" s="301" t="s">
        <v>1330</v>
      </c>
      <c r="D1846" s="303">
        <v>10.78</v>
      </c>
    </row>
    <row r="1847" spans="1:4" ht="18" customHeight="1">
      <c r="A1847" s="301" t="s">
        <v>10839</v>
      </c>
      <c r="B1847" s="302" t="s">
        <v>2966</v>
      </c>
      <c r="C1847" s="301" t="s">
        <v>1330</v>
      </c>
      <c r="D1847" s="303">
        <v>11.11</v>
      </c>
    </row>
    <row r="1848" spans="1:4" ht="18" customHeight="1">
      <c r="A1848" s="301" t="s">
        <v>10840</v>
      </c>
      <c r="B1848" s="302" t="s">
        <v>2967</v>
      </c>
      <c r="C1848" s="301" t="s">
        <v>1330</v>
      </c>
      <c r="D1848" s="303">
        <v>11.46</v>
      </c>
    </row>
    <row r="1849" spans="1:4" ht="18" customHeight="1">
      <c r="A1849" s="301" t="s">
        <v>10841</v>
      </c>
      <c r="B1849" s="302" t="s">
        <v>2968</v>
      </c>
      <c r="C1849" s="301" t="s">
        <v>1330</v>
      </c>
      <c r="D1849" s="303">
        <v>11.81</v>
      </c>
    </row>
    <row r="1850" spans="1:4" ht="18" customHeight="1">
      <c r="A1850" s="301" t="s">
        <v>10842</v>
      </c>
      <c r="B1850" s="302" t="s">
        <v>2969</v>
      </c>
      <c r="C1850" s="301" t="s">
        <v>1330</v>
      </c>
      <c r="D1850" s="303">
        <v>12.37</v>
      </c>
    </row>
    <row r="1851" spans="1:4" ht="18" customHeight="1">
      <c r="A1851" s="301" t="s">
        <v>10843</v>
      </c>
      <c r="B1851" s="302" t="s">
        <v>2970</v>
      </c>
      <c r="C1851" s="301" t="s">
        <v>1330</v>
      </c>
      <c r="D1851" s="303">
        <v>12.72</v>
      </c>
    </row>
    <row r="1852" spans="1:4" ht="18" customHeight="1">
      <c r="A1852" s="301" t="s">
        <v>10844</v>
      </c>
      <c r="B1852" s="302" t="s">
        <v>2971</v>
      </c>
      <c r="C1852" s="301" t="s">
        <v>1330</v>
      </c>
      <c r="D1852" s="303">
        <v>13.08</v>
      </c>
    </row>
    <row r="1853" spans="1:4" ht="18" customHeight="1">
      <c r="A1853" s="301" t="s">
        <v>10845</v>
      </c>
      <c r="B1853" s="302" t="s">
        <v>2972</v>
      </c>
      <c r="C1853" s="301" t="s">
        <v>1330</v>
      </c>
      <c r="D1853" s="303">
        <v>4.1399999999999997</v>
      </c>
    </row>
    <row r="1854" spans="1:4" ht="18" customHeight="1">
      <c r="A1854" s="301" t="s">
        <v>10846</v>
      </c>
      <c r="B1854" s="302" t="s">
        <v>2973</v>
      </c>
      <c r="C1854" s="301" t="s">
        <v>1330</v>
      </c>
      <c r="D1854" s="303">
        <v>13.44</v>
      </c>
    </row>
    <row r="1855" spans="1:4" ht="18" customHeight="1">
      <c r="A1855" s="301" t="s">
        <v>10847</v>
      </c>
      <c r="B1855" s="302" t="s">
        <v>2974</v>
      </c>
      <c r="C1855" s="301" t="s">
        <v>1330</v>
      </c>
      <c r="D1855" s="303">
        <v>13.87</v>
      </c>
    </row>
    <row r="1856" spans="1:4" ht="18" customHeight="1">
      <c r="A1856" s="301" t="s">
        <v>10848</v>
      </c>
      <c r="B1856" s="302" t="s">
        <v>2975</v>
      </c>
      <c r="C1856" s="301" t="s">
        <v>1330</v>
      </c>
      <c r="D1856" s="303">
        <v>14.47</v>
      </c>
    </row>
    <row r="1857" spans="1:4" ht="18" customHeight="1">
      <c r="A1857" s="301" t="s">
        <v>10849</v>
      </c>
      <c r="B1857" s="302" t="s">
        <v>2976</v>
      </c>
      <c r="C1857" s="301" t="s">
        <v>1330</v>
      </c>
      <c r="D1857" s="303">
        <v>14.87</v>
      </c>
    </row>
    <row r="1858" spans="1:4" ht="18" customHeight="1">
      <c r="A1858" s="301" t="s">
        <v>10850</v>
      </c>
      <c r="B1858" s="302" t="s">
        <v>2977</v>
      </c>
      <c r="C1858" s="301" t="s">
        <v>1330</v>
      </c>
      <c r="D1858" s="303">
        <v>15.34</v>
      </c>
    </row>
    <row r="1859" spans="1:4" ht="18" customHeight="1">
      <c r="A1859" s="301" t="s">
        <v>10851</v>
      </c>
      <c r="B1859" s="302" t="s">
        <v>2978</v>
      </c>
      <c r="C1859" s="301" t="s">
        <v>1330</v>
      </c>
      <c r="D1859" s="303">
        <v>15.79</v>
      </c>
    </row>
    <row r="1860" spans="1:4" ht="18" customHeight="1">
      <c r="A1860" s="301" t="s">
        <v>10852</v>
      </c>
      <c r="B1860" s="302" t="s">
        <v>2979</v>
      </c>
      <c r="C1860" s="301" t="s">
        <v>1330</v>
      </c>
      <c r="D1860" s="303">
        <v>16.3</v>
      </c>
    </row>
    <row r="1861" spans="1:4" ht="18" customHeight="1">
      <c r="A1861" s="301" t="s">
        <v>10853</v>
      </c>
      <c r="B1861" s="302" t="s">
        <v>2980</v>
      </c>
      <c r="C1861" s="301" t="s">
        <v>1330</v>
      </c>
      <c r="D1861" s="303">
        <v>17.05</v>
      </c>
    </row>
    <row r="1862" spans="1:4" ht="18" customHeight="1">
      <c r="A1862" s="301" t="s">
        <v>10854</v>
      </c>
      <c r="B1862" s="302" t="s">
        <v>2981</v>
      </c>
      <c r="C1862" s="301" t="s">
        <v>1330</v>
      </c>
      <c r="D1862" s="303">
        <v>17.61</v>
      </c>
    </row>
    <row r="1863" spans="1:4" ht="18" customHeight="1">
      <c r="A1863" s="301" t="s">
        <v>10855</v>
      </c>
      <c r="B1863" s="302" t="s">
        <v>2982</v>
      </c>
      <c r="C1863" s="301" t="s">
        <v>1330</v>
      </c>
      <c r="D1863" s="303">
        <v>18.38</v>
      </c>
    </row>
    <row r="1864" spans="1:4" ht="18" customHeight="1">
      <c r="A1864" s="301" t="s">
        <v>10856</v>
      </c>
      <c r="B1864" s="302" t="s">
        <v>2983</v>
      </c>
      <c r="C1864" s="301" t="s">
        <v>1330</v>
      </c>
      <c r="D1864" s="303">
        <v>4.33</v>
      </c>
    </row>
    <row r="1865" spans="1:4" ht="18" customHeight="1">
      <c r="A1865" s="301" t="s">
        <v>10857</v>
      </c>
      <c r="B1865" s="302" t="s">
        <v>2984</v>
      </c>
      <c r="C1865" s="301" t="s">
        <v>1330</v>
      </c>
      <c r="D1865" s="303">
        <v>19.14</v>
      </c>
    </row>
    <row r="1866" spans="1:4" ht="18" customHeight="1">
      <c r="A1866" s="301" t="s">
        <v>10858</v>
      </c>
      <c r="B1866" s="302" t="s">
        <v>2985</v>
      </c>
      <c r="C1866" s="301" t="s">
        <v>1330</v>
      </c>
      <c r="D1866" s="303">
        <v>20.07</v>
      </c>
    </row>
    <row r="1867" spans="1:4" ht="18" customHeight="1">
      <c r="A1867" s="301" t="s">
        <v>10859</v>
      </c>
      <c r="B1867" s="302" t="s">
        <v>2986</v>
      </c>
      <c r="C1867" s="301" t="s">
        <v>1330</v>
      </c>
      <c r="D1867" s="303">
        <v>21.12</v>
      </c>
    </row>
    <row r="1868" spans="1:4" ht="18" customHeight="1">
      <c r="A1868" s="301" t="s">
        <v>10860</v>
      </c>
      <c r="B1868" s="302" t="s">
        <v>2987</v>
      </c>
      <c r="C1868" s="301" t="s">
        <v>1330</v>
      </c>
      <c r="D1868" s="303">
        <v>22.03</v>
      </c>
    </row>
    <row r="1869" spans="1:4" ht="18" customHeight="1">
      <c r="A1869" s="301" t="s">
        <v>10861</v>
      </c>
      <c r="B1869" s="302" t="s">
        <v>2988</v>
      </c>
      <c r="C1869" s="301" t="s">
        <v>1330</v>
      </c>
      <c r="D1869" s="303">
        <v>23.01</v>
      </c>
    </row>
    <row r="1870" spans="1:4" ht="18" customHeight="1">
      <c r="A1870" s="301" t="s">
        <v>10862</v>
      </c>
      <c r="B1870" s="302" t="s">
        <v>2989</v>
      </c>
      <c r="C1870" s="301" t="s">
        <v>1330</v>
      </c>
      <c r="D1870" s="303">
        <v>24.03</v>
      </c>
    </row>
    <row r="1871" spans="1:4" ht="18" customHeight="1">
      <c r="A1871" s="301" t="s">
        <v>10863</v>
      </c>
      <c r="B1871" s="302" t="s">
        <v>2990</v>
      </c>
      <c r="C1871" s="301" t="s">
        <v>1330</v>
      </c>
      <c r="D1871" s="303">
        <v>25.11</v>
      </c>
    </row>
    <row r="1872" spans="1:4" ht="18" customHeight="1">
      <c r="A1872" s="301" t="s">
        <v>10864</v>
      </c>
      <c r="B1872" s="302" t="s">
        <v>2991</v>
      </c>
      <c r="C1872" s="301" t="s">
        <v>1330</v>
      </c>
      <c r="D1872" s="303">
        <v>26.37</v>
      </c>
    </row>
    <row r="1873" spans="1:4" ht="18" customHeight="1">
      <c r="A1873" s="301" t="s">
        <v>10865</v>
      </c>
      <c r="B1873" s="302" t="s">
        <v>2992</v>
      </c>
      <c r="C1873" s="301" t="s">
        <v>1330</v>
      </c>
      <c r="D1873" s="303">
        <v>27.37</v>
      </c>
    </row>
    <row r="1874" spans="1:4" ht="18" customHeight="1">
      <c r="A1874" s="301" t="s">
        <v>10866</v>
      </c>
      <c r="B1874" s="302" t="s">
        <v>2993</v>
      </c>
      <c r="C1874" s="301" t="s">
        <v>1330</v>
      </c>
      <c r="D1874" s="303">
        <v>28.37</v>
      </c>
    </row>
    <row r="1875" spans="1:4" ht="18" customHeight="1">
      <c r="A1875" s="301" t="s">
        <v>10867</v>
      </c>
      <c r="B1875" s="302" t="s">
        <v>2994</v>
      </c>
      <c r="C1875" s="301" t="s">
        <v>1330</v>
      </c>
      <c r="D1875" s="303">
        <v>4.5199999999999996</v>
      </c>
    </row>
    <row r="1876" spans="1:4" ht="18" customHeight="1">
      <c r="A1876" s="301" t="s">
        <v>10868</v>
      </c>
      <c r="B1876" s="302" t="s">
        <v>2995</v>
      </c>
      <c r="C1876" s="301" t="s">
        <v>1330</v>
      </c>
      <c r="D1876" s="303">
        <v>4.1100000000000003</v>
      </c>
    </row>
    <row r="1877" spans="1:4" ht="18" customHeight="1">
      <c r="A1877" s="301" t="s">
        <v>10869</v>
      </c>
      <c r="B1877" s="302" t="s">
        <v>2996</v>
      </c>
      <c r="C1877" s="301" t="s">
        <v>1330</v>
      </c>
      <c r="D1877" s="303">
        <v>6.77</v>
      </c>
    </row>
    <row r="1878" spans="1:4" ht="18" customHeight="1">
      <c r="A1878" s="301" t="s">
        <v>10870</v>
      </c>
      <c r="B1878" s="302" t="s">
        <v>2997</v>
      </c>
      <c r="C1878" s="301" t="s">
        <v>1330</v>
      </c>
      <c r="D1878" s="303">
        <v>7.23</v>
      </c>
    </row>
    <row r="1879" spans="1:4" ht="18" customHeight="1">
      <c r="A1879" s="301" t="s">
        <v>10871</v>
      </c>
      <c r="B1879" s="302" t="s">
        <v>2998</v>
      </c>
      <c r="C1879" s="301" t="s">
        <v>1330</v>
      </c>
      <c r="D1879" s="303">
        <v>7.78</v>
      </c>
    </row>
    <row r="1880" spans="1:4" ht="18" customHeight="1">
      <c r="A1880" s="301" t="s">
        <v>10872</v>
      </c>
      <c r="B1880" s="302" t="s">
        <v>2999</v>
      </c>
      <c r="C1880" s="301" t="s">
        <v>1330</v>
      </c>
      <c r="D1880" s="303">
        <v>8.1199999999999992</v>
      </c>
    </row>
    <row r="1881" spans="1:4" ht="18" customHeight="1">
      <c r="A1881" s="301" t="s">
        <v>10873</v>
      </c>
      <c r="B1881" s="302" t="s">
        <v>3000</v>
      </c>
      <c r="C1881" s="301" t="s">
        <v>1330</v>
      </c>
      <c r="D1881" s="303">
        <v>8.48</v>
      </c>
    </row>
    <row r="1882" spans="1:4" ht="18" customHeight="1">
      <c r="A1882" s="301" t="s">
        <v>10874</v>
      </c>
      <c r="B1882" s="302" t="s">
        <v>3001</v>
      </c>
      <c r="C1882" s="301" t="s">
        <v>1330</v>
      </c>
      <c r="D1882" s="303">
        <v>8.9</v>
      </c>
    </row>
    <row r="1883" spans="1:4" ht="18" customHeight="1">
      <c r="A1883" s="301" t="s">
        <v>10875</v>
      </c>
      <c r="B1883" s="302" t="s">
        <v>3002</v>
      </c>
      <c r="C1883" s="301" t="s">
        <v>1330</v>
      </c>
      <c r="D1883" s="303">
        <v>9.3000000000000007</v>
      </c>
    </row>
    <row r="1884" spans="1:4" ht="18" customHeight="1">
      <c r="A1884" s="301" t="s">
        <v>10876</v>
      </c>
      <c r="B1884" s="302" t="s">
        <v>3003</v>
      </c>
      <c r="C1884" s="301" t="s">
        <v>1330</v>
      </c>
      <c r="D1884" s="303">
        <v>9.8699999999999992</v>
      </c>
    </row>
    <row r="1885" spans="1:4" ht="18" customHeight="1">
      <c r="A1885" s="301" t="s">
        <v>10877</v>
      </c>
      <c r="B1885" s="302" t="s">
        <v>3004</v>
      </c>
      <c r="C1885" s="301" t="s">
        <v>1330</v>
      </c>
      <c r="D1885" s="303">
        <v>10.34</v>
      </c>
    </row>
    <row r="1886" spans="1:4" ht="18" customHeight="1">
      <c r="A1886" s="301" t="s">
        <v>10878</v>
      </c>
      <c r="B1886" s="302" t="s">
        <v>3005</v>
      </c>
      <c r="C1886" s="301" t="s">
        <v>1330</v>
      </c>
      <c r="D1886" s="303">
        <v>10.75</v>
      </c>
    </row>
    <row r="1887" spans="1:4" ht="18" customHeight="1">
      <c r="A1887" s="301" t="s">
        <v>10879</v>
      </c>
      <c r="B1887" s="302" t="s">
        <v>3006</v>
      </c>
      <c r="C1887" s="301" t="s">
        <v>1330</v>
      </c>
      <c r="D1887" s="303">
        <v>11.22</v>
      </c>
    </row>
    <row r="1888" spans="1:4" ht="18" customHeight="1">
      <c r="A1888" s="301" t="s">
        <v>10880</v>
      </c>
      <c r="B1888" s="302" t="s">
        <v>3007</v>
      </c>
      <c r="C1888" s="301" t="s">
        <v>1330</v>
      </c>
      <c r="D1888" s="303">
        <v>11.71</v>
      </c>
    </row>
    <row r="1889" spans="1:4" ht="18" customHeight="1">
      <c r="A1889" s="301" t="s">
        <v>10881</v>
      </c>
      <c r="B1889" s="302" t="s">
        <v>3008</v>
      </c>
      <c r="C1889" s="301" t="s">
        <v>1330</v>
      </c>
      <c r="D1889" s="303">
        <v>12.37</v>
      </c>
    </row>
    <row r="1890" spans="1:4" ht="18" customHeight="1">
      <c r="A1890" s="301" t="s">
        <v>10882</v>
      </c>
      <c r="B1890" s="302" t="s">
        <v>3009</v>
      </c>
      <c r="C1890" s="301" t="s">
        <v>1330</v>
      </c>
      <c r="D1890" s="303">
        <v>12.87</v>
      </c>
    </row>
    <row r="1891" spans="1:4" ht="18" customHeight="1">
      <c r="A1891" s="301" t="s">
        <v>10883</v>
      </c>
      <c r="B1891" s="302" t="s">
        <v>3010</v>
      </c>
      <c r="C1891" s="301" t="s">
        <v>1330</v>
      </c>
      <c r="D1891" s="303">
        <v>13.47</v>
      </c>
    </row>
    <row r="1892" spans="1:4" ht="18" customHeight="1">
      <c r="A1892" s="301" t="s">
        <v>10884</v>
      </c>
      <c r="B1892" s="302" t="s">
        <v>3011</v>
      </c>
      <c r="C1892" s="301" t="s">
        <v>1330</v>
      </c>
      <c r="D1892" s="303">
        <v>5.57</v>
      </c>
    </row>
    <row r="1893" spans="1:4" ht="18" customHeight="1">
      <c r="A1893" s="301" t="s">
        <v>10885</v>
      </c>
      <c r="B1893" s="302" t="s">
        <v>3012</v>
      </c>
      <c r="C1893" s="301" t="s">
        <v>1330</v>
      </c>
      <c r="D1893" s="303">
        <v>5.78</v>
      </c>
    </row>
    <row r="1894" spans="1:4" ht="18" customHeight="1">
      <c r="A1894" s="301" t="s">
        <v>10886</v>
      </c>
      <c r="B1894" s="302" t="s">
        <v>3013</v>
      </c>
      <c r="C1894" s="301" t="s">
        <v>1330</v>
      </c>
      <c r="D1894" s="303">
        <v>6.22</v>
      </c>
    </row>
    <row r="1895" spans="1:4" ht="18" customHeight="1">
      <c r="A1895" s="301" t="s">
        <v>10887</v>
      </c>
      <c r="B1895" s="302" t="s">
        <v>3014</v>
      </c>
      <c r="C1895" s="301" t="s">
        <v>1330</v>
      </c>
      <c r="D1895" s="303">
        <v>5.46</v>
      </c>
    </row>
    <row r="1896" spans="1:4" ht="18" customHeight="1">
      <c r="A1896" s="301" t="s">
        <v>10888</v>
      </c>
      <c r="B1896" s="302" t="s">
        <v>3015</v>
      </c>
      <c r="C1896" s="301" t="s">
        <v>1330</v>
      </c>
      <c r="D1896" s="303">
        <v>5</v>
      </c>
    </row>
    <row r="1897" spans="1:4" ht="18" customHeight="1">
      <c r="A1897" s="301" t="s">
        <v>10889</v>
      </c>
      <c r="B1897" s="302" t="s">
        <v>3016</v>
      </c>
      <c r="C1897" s="301" t="s">
        <v>1330</v>
      </c>
      <c r="D1897" s="303">
        <v>5.31</v>
      </c>
    </row>
    <row r="1898" spans="1:4" ht="18" customHeight="1">
      <c r="A1898" s="301" t="s">
        <v>10890</v>
      </c>
      <c r="B1898" s="302" t="s">
        <v>3017</v>
      </c>
      <c r="C1898" s="301" t="s">
        <v>1330</v>
      </c>
      <c r="D1898" s="303">
        <v>5.79</v>
      </c>
    </row>
    <row r="1899" spans="1:4" ht="18" customHeight="1">
      <c r="A1899" s="301" t="s">
        <v>10891</v>
      </c>
      <c r="B1899" s="302" t="s">
        <v>3018</v>
      </c>
      <c r="C1899" s="301" t="s">
        <v>1330</v>
      </c>
      <c r="D1899" s="303">
        <v>6.2</v>
      </c>
    </row>
    <row r="1900" spans="1:4" ht="18" customHeight="1">
      <c r="A1900" s="301" t="s">
        <v>10892</v>
      </c>
      <c r="B1900" s="302" t="s">
        <v>3019</v>
      </c>
      <c r="C1900" s="301" t="s">
        <v>1330</v>
      </c>
      <c r="D1900" s="303">
        <v>6.38</v>
      </c>
    </row>
    <row r="1901" spans="1:4" ht="18" customHeight="1">
      <c r="A1901" s="301" t="s">
        <v>10893</v>
      </c>
      <c r="B1901" s="302" t="s">
        <v>3020</v>
      </c>
      <c r="C1901" s="301" t="s">
        <v>1330</v>
      </c>
      <c r="D1901" s="303">
        <v>6.8</v>
      </c>
    </row>
    <row r="1902" spans="1:4" ht="18" customHeight="1">
      <c r="A1902" s="301" t="s">
        <v>10894</v>
      </c>
      <c r="B1902" s="302" t="s">
        <v>3021</v>
      </c>
      <c r="C1902" s="301" t="s">
        <v>1330</v>
      </c>
      <c r="D1902" s="303">
        <v>7.17</v>
      </c>
    </row>
    <row r="1903" spans="1:4" ht="18" customHeight="1">
      <c r="A1903" s="301" t="s">
        <v>10895</v>
      </c>
      <c r="B1903" s="302" t="s">
        <v>3022</v>
      </c>
      <c r="C1903" s="301" t="s">
        <v>1330</v>
      </c>
      <c r="D1903" s="303">
        <v>7.67</v>
      </c>
    </row>
    <row r="1904" spans="1:4" ht="18" customHeight="1">
      <c r="A1904" s="301" t="s">
        <v>10896</v>
      </c>
      <c r="B1904" s="302" t="s">
        <v>3023</v>
      </c>
      <c r="C1904" s="301" t="s">
        <v>1330</v>
      </c>
      <c r="D1904" s="303">
        <v>8.0399999999999991</v>
      </c>
    </row>
    <row r="1905" spans="1:4" ht="18" customHeight="1">
      <c r="A1905" s="301" t="s">
        <v>10897</v>
      </c>
      <c r="B1905" s="302" t="s">
        <v>3024</v>
      </c>
      <c r="C1905" s="301" t="s">
        <v>1330</v>
      </c>
      <c r="D1905" s="303">
        <v>8.43</v>
      </c>
    </row>
    <row r="1906" spans="1:4" ht="18" customHeight="1">
      <c r="A1906" s="301" t="s">
        <v>10898</v>
      </c>
      <c r="B1906" s="302" t="s">
        <v>3025</v>
      </c>
      <c r="C1906" s="301" t="s">
        <v>1330</v>
      </c>
      <c r="D1906" s="303">
        <v>8.7899999999999991</v>
      </c>
    </row>
    <row r="1907" spans="1:4" ht="18" customHeight="1">
      <c r="A1907" s="301" t="s">
        <v>10899</v>
      </c>
      <c r="B1907" s="302" t="s">
        <v>3026</v>
      </c>
      <c r="C1907" s="301" t="s">
        <v>1330</v>
      </c>
      <c r="D1907" s="303">
        <v>9.19</v>
      </c>
    </row>
    <row r="1908" spans="1:4" ht="18" customHeight="1">
      <c r="A1908" s="301" t="s">
        <v>10900</v>
      </c>
      <c r="B1908" s="302" t="s">
        <v>3027</v>
      </c>
      <c r="C1908" s="301" t="s">
        <v>1330</v>
      </c>
      <c r="D1908" s="303">
        <v>9.8000000000000007</v>
      </c>
    </row>
    <row r="1909" spans="1:4" ht="18" customHeight="1">
      <c r="A1909" s="301" t="s">
        <v>10901</v>
      </c>
      <c r="B1909" s="302" t="s">
        <v>3028</v>
      </c>
      <c r="C1909" s="301" t="s">
        <v>1330</v>
      </c>
      <c r="D1909" s="303">
        <v>10.23</v>
      </c>
    </row>
    <row r="1910" spans="1:4" ht="18" customHeight="1">
      <c r="A1910" s="301" t="s">
        <v>10902</v>
      </c>
      <c r="B1910" s="302" t="s">
        <v>3029</v>
      </c>
      <c r="C1910" s="301" t="s">
        <v>1330</v>
      </c>
      <c r="D1910" s="303">
        <v>10.68</v>
      </c>
    </row>
    <row r="1911" spans="1:4" ht="18" customHeight="1">
      <c r="A1911" s="301" t="s">
        <v>10903</v>
      </c>
      <c r="B1911" s="302" t="s">
        <v>3030</v>
      </c>
      <c r="C1911" s="301" t="s">
        <v>1330</v>
      </c>
      <c r="D1911" s="303">
        <v>11.17</v>
      </c>
    </row>
    <row r="1912" spans="1:4" ht="18" customHeight="1">
      <c r="A1912" s="301" t="s">
        <v>10904</v>
      </c>
      <c r="B1912" s="302" t="s">
        <v>3031</v>
      </c>
      <c r="C1912" s="301" t="s">
        <v>1330</v>
      </c>
      <c r="D1912" s="303">
        <v>11.69</v>
      </c>
    </row>
    <row r="1913" spans="1:4" ht="18" customHeight="1">
      <c r="A1913" s="301" t="s">
        <v>10905</v>
      </c>
      <c r="B1913" s="302" t="s">
        <v>3032</v>
      </c>
      <c r="C1913" s="301" t="s">
        <v>1330</v>
      </c>
      <c r="D1913" s="303">
        <v>12.37</v>
      </c>
    </row>
    <row r="1914" spans="1:4" ht="18" customHeight="1">
      <c r="A1914" s="301" t="s">
        <v>10906</v>
      </c>
      <c r="B1914" s="302" t="s">
        <v>3033</v>
      </c>
      <c r="C1914" s="301" t="s">
        <v>1330</v>
      </c>
      <c r="D1914" s="303">
        <v>12.94</v>
      </c>
    </row>
    <row r="1915" spans="1:4" ht="18" customHeight="1">
      <c r="A1915" s="301" t="s">
        <v>10907</v>
      </c>
      <c r="B1915" s="302" t="s">
        <v>3034</v>
      </c>
      <c r="C1915" s="301" t="s">
        <v>1330</v>
      </c>
      <c r="D1915" s="303">
        <v>13.53</v>
      </c>
    </row>
    <row r="1916" spans="1:4" ht="18" customHeight="1">
      <c r="A1916" s="301" t="s">
        <v>10908</v>
      </c>
      <c r="B1916" s="302" t="s">
        <v>3035</v>
      </c>
      <c r="C1916" s="301" t="s">
        <v>1330</v>
      </c>
      <c r="D1916" s="303">
        <v>14.29</v>
      </c>
    </row>
    <row r="1917" spans="1:4" ht="18" customHeight="1">
      <c r="A1917" s="301" t="s">
        <v>10909</v>
      </c>
      <c r="B1917" s="302" t="s">
        <v>3036</v>
      </c>
      <c r="C1917" s="301" t="s">
        <v>1330</v>
      </c>
      <c r="D1917" s="303">
        <v>15.07</v>
      </c>
    </row>
    <row r="1918" spans="1:4" ht="18" customHeight="1">
      <c r="A1918" s="301" t="s">
        <v>10910</v>
      </c>
      <c r="B1918" s="302" t="s">
        <v>3037</v>
      </c>
      <c r="C1918" s="301" t="s">
        <v>1330</v>
      </c>
      <c r="D1918" s="303">
        <v>16.09</v>
      </c>
    </row>
    <row r="1919" spans="1:4" ht="18" customHeight="1">
      <c r="A1919" s="301" t="s">
        <v>10911</v>
      </c>
      <c r="B1919" s="302" t="s">
        <v>3038</v>
      </c>
      <c r="C1919" s="301" t="s">
        <v>1330</v>
      </c>
      <c r="D1919" s="303">
        <v>17.079999999999998</v>
      </c>
    </row>
    <row r="1920" spans="1:4" ht="18" customHeight="1">
      <c r="A1920" s="301" t="s">
        <v>10912</v>
      </c>
      <c r="B1920" s="302" t="s">
        <v>3039</v>
      </c>
      <c r="C1920" s="301" t="s">
        <v>1330</v>
      </c>
      <c r="D1920" s="303">
        <v>18.16</v>
      </c>
    </row>
    <row r="1921" spans="1:4" ht="18" customHeight="1">
      <c r="A1921" s="301" t="s">
        <v>10913</v>
      </c>
      <c r="B1921" s="302" t="s">
        <v>3040</v>
      </c>
      <c r="C1921" s="301" t="s">
        <v>1330</v>
      </c>
      <c r="D1921" s="303">
        <v>4.22</v>
      </c>
    </row>
    <row r="1922" spans="1:4" ht="18" customHeight="1">
      <c r="A1922" s="301" t="s">
        <v>10914</v>
      </c>
      <c r="B1922" s="302" t="s">
        <v>3041</v>
      </c>
      <c r="C1922" s="301" t="s">
        <v>1330</v>
      </c>
      <c r="D1922" s="303">
        <v>19.420000000000002</v>
      </c>
    </row>
    <row r="1923" spans="1:4" ht="18" customHeight="1">
      <c r="A1923" s="301" t="s">
        <v>10915</v>
      </c>
      <c r="B1923" s="302" t="s">
        <v>3042</v>
      </c>
      <c r="C1923" s="301" t="s">
        <v>1330</v>
      </c>
      <c r="D1923" s="303">
        <v>20.81</v>
      </c>
    </row>
    <row r="1924" spans="1:4" ht="18" customHeight="1">
      <c r="A1924" s="301" t="s">
        <v>10916</v>
      </c>
      <c r="B1924" s="302" t="s">
        <v>3043</v>
      </c>
      <c r="C1924" s="301" t="s">
        <v>1330</v>
      </c>
      <c r="D1924" s="303">
        <v>22.61</v>
      </c>
    </row>
    <row r="1925" spans="1:4" ht="18" customHeight="1">
      <c r="A1925" s="301" t="s">
        <v>10917</v>
      </c>
      <c r="B1925" s="302" t="s">
        <v>3044</v>
      </c>
      <c r="C1925" s="301" t="s">
        <v>1330</v>
      </c>
      <c r="D1925" s="303">
        <v>24.35</v>
      </c>
    </row>
    <row r="1926" spans="1:4" ht="18" customHeight="1">
      <c r="A1926" s="301" t="s">
        <v>10918</v>
      </c>
      <c r="B1926" s="302" t="s">
        <v>3045</v>
      </c>
      <c r="C1926" s="301" t="s">
        <v>1330</v>
      </c>
      <c r="D1926" s="303">
        <v>25.97</v>
      </c>
    </row>
    <row r="1927" spans="1:4" ht="18" customHeight="1">
      <c r="A1927" s="301" t="s">
        <v>10919</v>
      </c>
      <c r="B1927" s="302" t="s">
        <v>3046</v>
      </c>
      <c r="C1927" s="301" t="s">
        <v>1330</v>
      </c>
      <c r="D1927" s="303">
        <v>27.56</v>
      </c>
    </row>
    <row r="1928" spans="1:4" ht="18" customHeight="1">
      <c r="A1928" s="301" t="s">
        <v>10920</v>
      </c>
      <c r="B1928" s="302" t="s">
        <v>3047</v>
      </c>
      <c r="C1928" s="301" t="s">
        <v>1330</v>
      </c>
      <c r="D1928" s="303">
        <v>29.33</v>
      </c>
    </row>
    <row r="1929" spans="1:4" ht="18" customHeight="1">
      <c r="A1929" s="301" t="s">
        <v>10921</v>
      </c>
      <c r="B1929" s="302" t="s">
        <v>3048</v>
      </c>
      <c r="C1929" s="301" t="s">
        <v>1330</v>
      </c>
      <c r="D1929" s="303">
        <v>31.46</v>
      </c>
    </row>
    <row r="1930" spans="1:4" ht="18" customHeight="1">
      <c r="A1930" s="301" t="s">
        <v>10922</v>
      </c>
      <c r="B1930" s="302" t="s">
        <v>3049</v>
      </c>
      <c r="C1930" s="301" t="s">
        <v>1330</v>
      </c>
      <c r="D1930" s="303">
        <v>33.06</v>
      </c>
    </row>
    <row r="1931" spans="1:4" ht="18" customHeight="1">
      <c r="A1931" s="301" t="s">
        <v>10923</v>
      </c>
      <c r="B1931" s="302" t="s">
        <v>3050</v>
      </c>
      <c r="C1931" s="301" t="s">
        <v>1330</v>
      </c>
      <c r="D1931" s="303">
        <v>4.42</v>
      </c>
    </row>
    <row r="1932" spans="1:4" ht="18" customHeight="1">
      <c r="A1932" s="301" t="s">
        <v>10924</v>
      </c>
      <c r="B1932" s="302" t="s">
        <v>3051</v>
      </c>
      <c r="C1932" s="301" t="s">
        <v>1330</v>
      </c>
      <c r="D1932" s="303">
        <v>4.6500000000000004</v>
      </c>
    </row>
    <row r="1933" spans="1:4" ht="18" customHeight="1">
      <c r="A1933" s="301" t="s">
        <v>10925</v>
      </c>
      <c r="B1933" s="302" t="s">
        <v>3052</v>
      </c>
      <c r="C1933" s="301" t="s">
        <v>1330</v>
      </c>
      <c r="D1933" s="303">
        <v>4.1500000000000004</v>
      </c>
    </row>
    <row r="1934" spans="1:4" ht="18" customHeight="1">
      <c r="A1934" s="301" t="s">
        <v>10926</v>
      </c>
      <c r="B1934" s="302" t="s">
        <v>3053</v>
      </c>
      <c r="C1934" s="301" t="s">
        <v>1330</v>
      </c>
      <c r="D1934" s="303">
        <v>4.72</v>
      </c>
    </row>
    <row r="1935" spans="1:4" ht="18" customHeight="1">
      <c r="A1935" s="301" t="s">
        <v>10927</v>
      </c>
      <c r="B1935" s="302" t="s">
        <v>3054</v>
      </c>
      <c r="C1935" s="301" t="s">
        <v>1330</v>
      </c>
      <c r="D1935" s="303">
        <v>5.04</v>
      </c>
    </row>
    <row r="1936" spans="1:4" ht="18" customHeight="1">
      <c r="A1936" s="301" t="s">
        <v>10928</v>
      </c>
      <c r="B1936" s="302" t="s">
        <v>3055</v>
      </c>
      <c r="C1936" s="301" t="s">
        <v>1330</v>
      </c>
      <c r="D1936" s="303">
        <v>5.49</v>
      </c>
    </row>
    <row r="1937" spans="1:4" ht="18" customHeight="1">
      <c r="A1937" s="301" t="s">
        <v>10929</v>
      </c>
      <c r="B1937" s="302" t="s">
        <v>3056</v>
      </c>
      <c r="C1937" s="301" t="s">
        <v>1330</v>
      </c>
      <c r="D1937" s="303">
        <v>5.79</v>
      </c>
    </row>
    <row r="1938" spans="1:4" ht="18" customHeight="1">
      <c r="A1938" s="301" t="s">
        <v>10930</v>
      </c>
      <c r="B1938" s="302" t="s">
        <v>3057</v>
      </c>
      <c r="C1938" s="301" t="s">
        <v>1330</v>
      </c>
      <c r="D1938" s="303">
        <v>6.06</v>
      </c>
    </row>
    <row r="1939" spans="1:4" ht="18" customHeight="1">
      <c r="A1939" s="301" t="s">
        <v>10931</v>
      </c>
      <c r="B1939" s="302" t="s">
        <v>3058</v>
      </c>
      <c r="C1939" s="301" t="s">
        <v>1330</v>
      </c>
      <c r="D1939" s="303">
        <v>6.34</v>
      </c>
    </row>
    <row r="1940" spans="1:4" ht="18" customHeight="1">
      <c r="A1940" s="301" t="s">
        <v>10932</v>
      </c>
      <c r="B1940" s="302" t="s">
        <v>3059</v>
      </c>
      <c r="C1940" s="301" t="s">
        <v>1330</v>
      </c>
      <c r="D1940" s="303">
        <v>6.57</v>
      </c>
    </row>
    <row r="1941" spans="1:4" ht="18" customHeight="1">
      <c r="A1941" s="301" t="s">
        <v>10933</v>
      </c>
      <c r="B1941" s="302" t="s">
        <v>3060</v>
      </c>
      <c r="C1941" s="301" t="s">
        <v>1330</v>
      </c>
      <c r="D1941" s="303">
        <v>7.07</v>
      </c>
    </row>
    <row r="1942" spans="1:4" ht="18" customHeight="1">
      <c r="A1942" s="301" t="s">
        <v>10934</v>
      </c>
      <c r="B1942" s="302" t="s">
        <v>3061</v>
      </c>
      <c r="C1942" s="301" t="s">
        <v>1330</v>
      </c>
      <c r="D1942" s="303">
        <v>7.33</v>
      </c>
    </row>
    <row r="1943" spans="1:4" ht="18" customHeight="1">
      <c r="A1943" s="301" t="s">
        <v>10935</v>
      </c>
      <c r="B1943" s="302" t="s">
        <v>3062</v>
      </c>
      <c r="C1943" s="301" t="s">
        <v>1330</v>
      </c>
      <c r="D1943" s="303">
        <v>7.59</v>
      </c>
    </row>
    <row r="1944" spans="1:4" ht="18" customHeight="1">
      <c r="A1944" s="301" t="s">
        <v>10936</v>
      </c>
      <c r="B1944" s="302" t="s">
        <v>3063</v>
      </c>
      <c r="C1944" s="301" t="s">
        <v>1330</v>
      </c>
      <c r="D1944" s="303">
        <v>7.85</v>
      </c>
    </row>
    <row r="1945" spans="1:4" ht="18" customHeight="1">
      <c r="A1945" s="301" t="s">
        <v>10937</v>
      </c>
      <c r="B1945" s="302" t="s">
        <v>3064</v>
      </c>
      <c r="C1945" s="301" t="s">
        <v>1330</v>
      </c>
      <c r="D1945" s="303">
        <v>8.1199999999999992</v>
      </c>
    </row>
    <row r="1946" spans="1:4" ht="18" customHeight="1">
      <c r="A1946" s="301" t="s">
        <v>10938</v>
      </c>
      <c r="B1946" s="302" t="s">
        <v>3065</v>
      </c>
      <c r="C1946" s="301" t="s">
        <v>1330</v>
      </c>
      <c r="D1946" s="303">
        <v>8.65</v>
      </c>
    </row>
    <row r="1947" spans="1:4" ht="18" customHeight="1">
      <c r="A1947" s="301" t="s">
        <v>10939</v>
      </c>
      <c r="B1947" s="302" t="s">
        <v>3066</v>
      </c>
      <c r="C1947" s="301" t="s">
        <v>1330</v>
      </c>
      <c r="D1947" s="303">
        <v>8.9700000000000006</v>
      </c>
    </row>
    <row r="1948" spans="1:4" ht="18" customHeight="1">
      <c r="A1948" s="301" t="s">
        <v>10940</v>
      </c>
      <c r="B1948" s="302" t="s">
        <v>3067</v>
      </c>
      <c r="C1948" s="301" t="s">
        <v>1330</v>
      </c>
      <c r="D1948" s="303">
        <v>9.31</v>
      </c>
    </row>
    <row r="1949" spans="1:4" ht="18" customHeight="1">
      <c r="A1949" s="301" t="s">
        <v>10941</v>
      </c>
      <c r="B1949" s="302" t="s">
        <v>3068</v>
      </c>
      <c r="C1949" s="301" t="s">
        <v>1330</v>
      </c>
      <c r="D1949" s="303">
        <v>9.7100000000000009</v>
      </c>
    </row>
    <row r="1950" spans="1:4" ht="18" customHeight="1">
      <c r="A1950" s="301" t="s">
        <v>10942</v>
      </c>
      <c r="B1950" s="302" t="s">
        <v>3069</v>
      </c>
      <c r="C1950" s="301" t="s">
        <v>1330</v>
      </c>
      <c r="D1950" s="303">
        <v>10.07</v>
      </c>
    </row>
    <row r="1951" spans="1:4" ht="18" customHeight="1">
      <c r="A1951" s="301" t="s">
        <v>10943</v>
      </c>
      <c r="B1951" s="302" t="s">
        <v>3070</v>
      </c>
      <c r="C1951" s="301" t="s">
        <v>1330</v>
      </c>
      <c r="D1951" s="303">
        <v>10.66</v>
      </c>
    </row>
    <row r="1952" spans="1:4" ht="18" customHeight="1">
      <c r="A1952" s="301" t="s">
        <v>10944</v>
      </c>
      <c r="B1952" s="302" t="s">
        <v>3071</v>
      </c>
      <c r="C1952" s="301" t="s">
        <v>1330</v>
      </c>
      <c r="D1952" s="303">
        <v>11.1</v>
      </c>
    </row>
    <row r="1953" spans="1:4" ht="18" customHeight="1">
      <c r="A1953" s="301" t="s">
        <v>10945</v>
      </c>
      <c r="B1953" s="302" t="s">
        <v>3072</v>
      </c>
      <c r="C1953" s="301" t="s">
        <v>1330</v>
      </c>
      <c r="D1953" s="303">
        <v>11.56</v>
      </c>
    </row>
    <row r="1954" spans="1:4" ht="18" customHeight="1">
      <c r="A1954" s="301" t="s">
        <v>10946</v>
      </c>
      <c r="B1954" s="302" t="s">
        <v>3073</v>
      </c>
      <c r="C1954" s="301" t="s">
        <v>1330</v>
      </c>
      <c r="D1954" s="303">
        <v>12.05</v>
      </c>
    </row>
    <row r="1955" spans="1:4" ht="18" customHeight="1">
      <c r="A1955" s="301" t="s">
        <v>10947</v>
      </c>
      <c r="B1955" s="302" t="s">
        <v>3074</v>
      </c>
      <c r="C1955" s="301" t="s">
        <v>1330</v>
      </c>
      <c r="D1955" s="303">
        <v>12.55</v>
      </c>
    </row>
    <row r="1956" spans="1:4" ht="18" customHeight="1">
      <c r="A1956" s="301" t="s">
        <v>10948</v>
      </c>
      <c r="B1956" s="302" t="s">
        <v>3075</v>
      </c>
      <c r="C1956" s="301" t="s">
        <v>1330</v>
      </c>
      <c r="D1956" s="303">
        <v>13.29</v>
      </c>
    </row>
    <row r="1957" spans="1:4" ht="18" customHeight="1">
      <c r="A1957" s="301" t="s">
        <v>10949</v>
      </c>
      <c r="B1957" s="302" t="s">
        <v>3076</v>
      </c>
      <c r="C1957" s="301" t="s">
        <v>1330</v>
      </c>
      <c r="D1957" s="303">
        <v>13.98</v>
      </c>
    </row>
    <row r="1958" spans="1:4" ht="18" customHeight="1">
      <c r="A1958" s="301" t="s">
        <v>10950</v>
      </c>
      <c r="B1958" s="302" t="s">
        <v>3077</v>
      </c>
      <c r="C1958" s="301" t="s">
        <v>1330</v>
      </c>
      <c r="D1958" s="303">
        <v>14.72</v>
      </c>
    </row>
    <row r="1959" spans="1:4" ht="18" customHeight="1">
      <c r="A1959" s="301" t="s">
        <v>10951</v>
      </c>
      <c r="B1959" s="302" t="s">
        <v>3078</v>
      </c>
      <c r="C1959" s="301" t="s">
        <v>1330</v>
      </c>
      <c r="D1959" s="303">
        <v>3.77</v>
      </c>
    </row>
    <row r="1960" spans="1:4" ht="18" customHeight="1">
      <c r="A1960" s="301" t="s">
        <v>10952</v>
      </c>
      <c r="B1960" s="302" t="s">
        <v>3079</v>
      </c>
      <c r="C1960" s="301" t="s">
        <v>1330</v>
      </c>
      <c r="D1960" s="303">
        <v>15.63</v>
      </c>
    </row>
    <row r="1961" spans="1:4" ht="18" customHeight="1">
      <c r="A1961" s="301" t="s">
        <v>10953</v>
      </c>
      <c r="B1961" s="302" t="s">
        <v>3080</v>
      </c>
      <c r="C1961" s="301" t="s">
        <v>1330</v>
      </c>
      <c r="D1961" s="303">
        <v>16.600000000000001</v>
      </c>
    </row>
    <row r="1962" spans="1:4" ht="18" customHeight="1">
      <c r="A1962" s="301" t="s">
        <v>10954</v>
      </c>
      <c r="B1962" s="302" t="s">
        <v>3081</v>
      </c>
      <c r="C1962" s="301" t="s">
        <v>1330</v>
      </c>
      <c r="D1962" s="303">
        <v>17.93</v>
      </c>
    </row>
    <row r="1963" spans="1:4" ht="18" customHeight="1">
      <c r="A1963" s="301" t="s">
        <v>10955</v>
      </c>
      <c r="B1963" s="302" t="s">
        <v>3082</v>
      </c>
      <c r="C1963" s="301" t="s">
        <v>1330</v>
      </c>
      <c r="D1963" s="303">
        <v>18.88</v>
      </c>
    </row>
    <row r="1964" spans="1:4" ht="18" customHeight="1">
      <c r="A1964" s="301" t="s">
        <v>10956</v>
      </c>
      <c r="B1964" s="302" t="s">
        <v>3083</v>
      </c>
      <c r="C1964" s="301" t="s">
        <v>1330</v>
      </c>
      <c r="D1964" s="303">
        <v>19.97</v>
      </c>
    </row>
    <row r="1965" spans="1:4" ht="18" customHeight="1">
      <c r="A1965" s="301" t="s">
        <v>10957</v>
      </c>
      <c r="B1965" s="302" t="s">
        <v>3084</v>
      </c>
      <c r="C1965" s="301" t="s">
        <v>1330</v>
      </c>
      <c r="D1965" s="303">
        <v>21.21</v>
      </c>
    </row>
    <row r="1966" spans="1:4" ht="18" customHeight="1">
      <c r="A1966" s="301" t="s">
        <v>10958</v>
      </c>
      <c r="B1966" s="302" t="s">
        <v>3085</v>
      </c>
      <c r="C1966" s="301" t="s">
        <v>1330</v>
      </c>
      <c r="D1966" s="303">
        <v>22.31</v>
      </c>
    </row>
    <row r="1967" spans="1:4" ht="18" customHeight="1">
      <c r="A1967" s="301" t="s">
        <v>10959</v>
      </c>
      <c r="B1967" s="302" t="s">
        <v>3086</v>
      </c>
      <c r="C1967" s="301" t="s">
        <v>1330</v>
      </c>
      <c r="D1967" s="303">
        <v>23.81</v>
      </c>
    </row>
    <row r="1968" spans="1:4" ht="18" customHeight="1">
      <c r="A1968" s="301" t="s">
        <v>10960</v>
      </c>
      <c r="B1968" s="302" t="s">
        <v>3087</v>
      </c>
      <c r="C1968" s="301" t="s">
        <v>1330</v>
      </c>
      <c r="D1968" s="303">
        <v>25.21</v>
      </c>
    </row>
    <row r="1969" spans="1:4" ht="18" customHeight="1">
      <c r="A1969" s="301" t="s">
        <v>10961</v>
      </c>
      <c r="B1969" s="302" t="s">
        <v>3088</v>
      </c>
      <c r="C1969" s="301" t="s">
        <v>1330</v>
      </c>
      <c r="D1969" s="303">
        <v>26.49</v>
      </c>
    </row>
    <row r="1970" spans="1:4" ht="18" customHeight="1">
      <c r="A1970" s="301" t="s">
        <v>10962</v>
      </c>
      <c r="B1970" s="302" t="s">
        <v>3089</v>
      </c>
      <c r="C1970" s="301" t="s">
        <v>1330</v>
      </c>
      <c r="D1970" s="303">
        <v>4.1399999999999997</v>
      </c>
    </row>
    <row r="1971" spans="1:4" ht="18" customHeight="1">
      <c r="A1971" s="301" t="s">
        <v>10963</v>
      </c>
      <c r="B1971" s="302" t="s">
        <v>3090</v>
      </c>
      <c r="C1971" s="301" t="s">
        <v>1330</v>
      </c>
      <c r="D1971" s="303">
        <v>27.98</v>
      </c>
    </row>
    <row r="1972" spans="1:4" ht="18" customHeight="1">
      <c r="A1972" s="301" t="s">
        <v>10964</v>
      </c>
      <c r="B1972" s="302" t="s">
        <v>3091</v>
      </c>
      <c r="C1972" s="301" t="s">
        <v>1330</v>
      </c>
      <c r="D1972" s="303">
        <v>29.64</v>
      </c>
    </row>
    <row r="1973" spans="1:4" ht="18" customHeight="1">
      <c r="A1973" s="301" t="s">
        <v>10965</v>
      </c>
      <c r="B1973" s="302" t="s">
        <v>3092</v>
      </c>
      <c r="C1973" s="301" t="s">
        <v>1330</v>
      </c>
      <c r="D1973" s="303">
        <v>31.32</v>
      </c>
    </row>
    <row r="1974" spans="1:4" ht="18" customHeight="1">
      <c r="A1974" s="301" t="s">
        <v>10966</v>
      </c>
      <c r="B1974" s="302" t="s">
        <v>3093</v>
      </c>
      <c r="C1974" s="301" t="s">
        <v>1330</v>
      </c>
      <c r="D1974" s="303">
        <v>32.94</v>
      </c>
    </row>
    <row r="1975" spans="1:4" ht="18" customHeight="1">
      <c r="A1975" s="301" t="s">
        <v>10967</v>
      </c>
      <c r="B1975" s="302" t="s">
        <v>3094</v>
      </c>
      <c r="C1975" s="301" t="s">
        <v>1330</v>
      </c>
      <c r="D1975" s="303">
        <v>34.75</v>
      </c>
    </row>
    <row r="1976" spans="1:4" ht="18" customHeight="1">
      <c r="A1976" s="301" t="s">
        <v>10968</v>
      </c>
      <c r="B1976" s="302" t="s">
        <v>3095</v>
      </c>
      <c r="C1976" s="301" t="s">
        <v>1330</v>
      </c>
      <c r="D1976" s="303">
        <v>36.81</v>
      </c>
    </row>
    <row r="1977" spans="1:4" ht="18" customHeight="1">
      <c r="A1977" s="301" t="s">
        <v>10969</v>
      </c>
      <c r="B1977" s="302" t="s">
        <v>3096</v>
      </c>
      <c r="C1977" s="301" t="s">
        <v>1330</v>
      </c>
      <c r="D1977" s="303">
        <v>39.090000000000003</v>
      </c>
    </row>
    <row r="1978" spans="1:4" ht="18" customHeight="1">
      <c r="A1978" s="301" t="s">
        <v>10970</v>
      </c>
      <c r="B1978" s="302" t="s">
        <v>3097</v>
      </c>
      <c r="C1978" s="301" t="s">
        <v>1330</v>
      </c>
      <c r="D1978" s="303">
        <v>40.880000000000003</v>
      </c>
    </row>
    <row r="1979" spans="1:4" ht="18" customHeight="1">
      <c r="A1979" s="301" t="s">
        <v>10971</v>
      </c>
      <c r="B1979" s="302" t="s">
        <v>3098</v>
      </c>
      <c r="C1979" s="301" t="s">
        <v>1330</v>
      </c>
      <c r="D1979" s="303">
        <v>42.54</v>
      </c>
    </row>
    <row r="1980" spans="1:4" ht="18" customHeight="1">
      <c r="A1980" s="301" t="s">
        <v>10972</v>
      </c>
      <c r="B1980" s="302" t="s">
        <v>3099</v>
      </c>
      <c r="C1980" s="301" t="s">
        <v>1330</v>
      </c>
      <c r="D1980" s="303">
        <v>44.39</v>
      </c>
    </row>
    <row r="1981" spans="1:4" ht="18" customHeight="1">
      <c r="A1981" s="301" t="s">
        <v>10973</v>
      </c>
      <c r="B1981" s="302" t="s">
        <v>3100</v>
      </c>
      <c r="C1981" s="301" t="s">
        <v>1330</v>
      </c>
      <c r="D1981" s="303">
        <v>4.4000000000000004</v>
      </c>
    </row>
    <row r="1982" spans="1:4" ht="18" customHeight="1">
      <c r="A1982" s="301" t="s">
        <v>10974</v>
      </c>
      <c r="B1982" s="302" t="s">
        <v>3101</v>
      </c>
      <c r="C1982" s="301" t="s">
        <v>1330</v>
      </c>
      <c r="D1982" s="303">
        <v>3.53</v>
      </c>
    </row>
    <row r="1983" spans="1:4" ht="18" customHeight="1">
      <c r="A1983" s="301" t="s">
        <v>10975</v>
      </c>
      <c r="B1983" s="302" t="s">
        <v>3102</v>
      </c>
      <c r="C1983" s="301" t="s">
        <v>1330</v>
      </c>
      <c r="D1983" s="303">
        <v>12.5</v>
      </c>
    </row>
    <row r="1984" spans="1:4" ht="18" customHeight="1">
      <c r="A1984" s="301" t="s">
        <v>10976</v>
      </c>
      <c r="B1984" s="302" t="s">
        <v>3103</v>
      </c>
      <c r="C1984" s="301" t="s">
        <v>1330</v>
      </c>
      <c r="D1984" s="303">
        <v>12.72</v>
      </c>
    </row>
    <row r="1985" spans="1:4" ht="18" customHeight="1">
      <c r="A1985" s="301" t="s">
        <v>10977</v>
      </c>
      <c r="B1985" s="302" t="s">
        <v>3104</v>
      </c>
      <c r="C1985" s="301" t="s">
        <v>1330</v>
      </c>
      <c r="D1985" s="303">
        <v>12.94</v>
      </c>
    </row>
    <row r="1986" spans="1:4" ht="9" customHeight="1">
      <c r="A1986" s="301" t="s">
        <v>10978</v>
      </c>
      <c r="B1986" s="302" t="s">
        <v>3105</v>
      </c>
      <c r="C1986" s="301" t="s">
        <v>1330</v>
      </c>
      <c r="D1986" s="303">
        <v>13.17</v>
      </c>
    </row>
    <row r="1987" spans="1:4" ht="9" customHeight="1">
      <c r="A1987" s="301" t="s">
        <v>10979</v>
      </c>
      <c r="B1987" s="302" t="s">
        <v>3106</v>
      </c>
      <c r="C1987" s="301" t="s">
        <v>1330</v>
      </c>
      <c r="D1987" s="303">
        <v>13.42</v>
      </c>
    </row>
    <row r="1988" spans="1:4" ht="9" customHeight="1">
      <c r="A1988" s="301" t="s">
        <v>10980</v>
      </c>
      <c r="B1988" s="302" t="s">
        <v>3107</v>
      </c>
      <c r="C1988" s="301" t="s">
        <v>1330</v>
      </c>
      <c r="D1988" s="303">
        <v>13.55</v>
      </c>
    </row>
    <row r="1989" spans="1:4" ht="9" customHeight="1">
      <c r="A1989" s="301" t="s">
        <v>10981</v>
      </c>
      <c r="B1989" s="302" t="s">
        <v>3108</v>
      </c>
      <c r="C1989" s="301" t="s">
        <v>1330</v>
      </c>
      <c r="D1989" s="303">
        <v>8.59</v>
      </c>
    </row>
    <row r="1990" spans="1:4" ht="9" customHeight="1">
      <c r="A1990" s="301" t="s">
        <v>10982</v>
      </c>
      <c r="B1990" s="302" t="s">
        <v>3109</v>
      </c>
      <c r="C1990" s="301" t="s">
        <v>1330</v>
      </c>
      <c r="D1990" s="303">
        <v>8.66</v>
      </c>
    </row>
    <row r="1991" spans="1:4" ht="9" customHeight="1">
      <c r="A1991" s="301" t="s">
        <v>10983</v>
      </c>
      <c r="B1991" s="302" t="s">
        <v>3110</v>
      </c>
      <c r="C1991" s="301" t="s">
        <v>1330</v>
      </c>
      <c r="D1991" s="303">
        <v>8.7200000000000006</v>
      </c>
    </row>
    <row r="1992" spans="1:4" ht="9" customHeight="1">
      <c r="A1992" s="301" t="s">
        <v>10984</v>
      </c>
      <c r="B1992" s="302" t="s">
        <v>3111</v>
      </c>
      <c r="C1992" s="301" t="s">
        <v>1330</v>
      </c>
      <c r="D1992" s="303">
        <v>8.7899999999999991</v>
      </c>
    </row>
    <row r="1993" spans="1:4" ht="9" customHeight="1">
      <c r="A1993" s="301" t="s">
        <v>10985</v>
      </c>
      <c r="B1993" s="302" t="s">
        <v>3112</v>
      </c>
      <c r="C1993" s="301" t="s">
        <v>1330</v>
      </c>
      <c r="D1993" s="303">
        <v>8.8699999999999992</v>
      </c>
    </row>
    <row r="1994" spans="1:4" ht="9" customHeight="1">
      <c r="A1994" s="301" t="s">
        <v>10986</v>
      </c>
      <c r="B1994" s="302" t="s">
        <v>3113</v>
      </c>
      <c r="C1994" s="301" t="s">
        <v>1330</v>
      </c>
      <c r="D1994" s="303">
        <v>8.91</v>
      </c>
    </row>
    <row r="1995" spans="1:4" ht="9" customHeight="1">
      <c r="A1995" s="301" t="s">
        <v>10987</v>
      </c>
      <c r="B1995" s="302" t="s">
        <v>3114</v>
      </c>
      <c r="C1995" s="301" t="s">
        <v>1330</v>
      </c>
      <c r="D1995" s="303">
        <v>11.43</v>
      </c>
    </row>
    <row r="1996" spans="1:4" ht="9" customHeight="1">
      <c r="A1996" s="301" t="s">
        <v>10988</v>
      </c>
      <c r="B1996" s="302" t="s">
        <v>3115</v>
      </c>
      <c r="C1996" s="301" t="s">
        <v>1330</v>
      </c>
      <c r="D1996" s="303">
        <v>11.49</v>
      </c>
    </row>
    <row r="1997" spans="1:4" ht="9" customHeight="1">
      <c r="A1997" s="301" t="s">
        <v>10989</v>
      </c>
      <c r="B1997" s="302" t="s">
        <v>3116</v>
      </c>
      <c r="C1997" s="301" t="s">
        <v>1330</v>
      </c>
      <c r="D1997" s="303">
        <v>11.55</v>
      </c>
    </row>
    <row r="1998" spans="1:4" ht="9" customHeight="1">
      <c r="A1998" s="301" t="s">
        <v>10990</v>
      </c>
      <c r="B1998" s="302" t="s">
        <v>3117</v>
      </c>
      <c r="C1998" s="301" t="s">
        <v>1330</v>
      </c>
      <c r="D1998" s="303">
        <v>11.62</v>
      </c>
    </row>
    <row r="1999" spans="1:4" ht="9" customHeight="1">
      <c r="A1999" s="301" t="s">
        <v>10991</v>
      </c>
      <c r="B1999" s="302" t="s">
        <v>3118</v>
      </c>
      <c r="C1999" s="301" t="s">
        <v>1330</v>
      </c>
      <c r="D1999" s="303">
        <v>11.69</v>
      </c>
    </row>
    <row r="2000" spans="1:4" ht="9" customHeight="1">
      <c r="A2000" s="301" t="s">
        <v>10992</v>
      </c>
      <c r="B2000" s="302" t="s">
        <v>3119</v>
      </c>
      <c r="C2000" s="301" t="s">
        <v>1330</v>
      </c>
      <c r="D2000" s="303">
        <v>11.73</v>
      </c>
    </row>
    <row r="2001" spans="1:4" ht="9" customHeight="1">
      <c r="A2001" s="301" t="s">
        <v>10993</v>
      </c>
      <c r="B2001" s="302" t="s">
        <v>3120</v>
      </c>
      <c r="C2001" s="301" t="s">
        <v>1330</v>
      </c>
      <c r="D2001" s="303">
        <v>11.12</v>
      </c>
    </row>
    <row r="2002" spans="1:4" ht="9" customHeight="1">
      <c r="A2002" s="301" t="s">
        <v>10994</v>
      </c>
      <c r="B2002" s="302" t="s">
        <v>3121</v>
      </c>
      <c r="C2002" s="301" t="s">
        <v>1330</v>
      </c>
      <c r="D2002" s="303">
        <v>11.25</v>
      </c>
    </row>
    <row r="2003" spans="1:4" ht="9" customHeight="1">
      <c r="A2003" s="301" t="s">
        <v>10995</v>
      </c>
      <c r="B2003" s="302" t="s">
        <v>3122</v>
      </c>
      <c r="C2003" s="301" t="s">
        <v>1330</v>
      </c>
      <c r="D2003" s="303">
        <v>11.4</v>
      </c>
    </row>
    <row r="2004" spans="1:4" ht="9" customHeight="1">
      <c r="A2004" s="301" t="s">
        <v>10996</v>
      </c>
      <c r="B2004" s="302" t="s">
        <v>3123</v>
      </c>
      <c r="C2004" s="301" t="s">
        <v>1330</v>
      </c>
      <c r="D2004" s="303">
        <v>11.54</v>
      </c>
    </row>
    <row r="2005" spans="1:4" ht="9" customHeight="1">
      <c r="A2005" s="301" t="s">
        <v>10997</v>
      </c>
      <c r="B2005" s="302" t="s">
        <v>3124</v>
      </c>
      <c r="C2005" s="301" t="s">
        <v>1330</v>
      </c>
      <c r="D2005" s="303">
        <v>11.7</v>
      </c>
    </row>
    <row r="2006" spans="1:4" ht="9" customHeight="1">
      <c r="A2006" s="301" t="s">
        <v>10998</v>
      </c>
      <c r="B2006" s="302" t="s">
        <v>3125</v>
      </c>
      <c r="C2006" s="301" t="s">
        <v>1330</v>
      </c>
      <c r="D2006" s="303">
        <v>11.78</v>
      </c>
    </row>
    <row r="2007" spans="1:4" ht="9" customHeight="1">
      <c r="A2007" s="301" t="s">
        <v>10999</v>
      </c>
      <c r="B2007" s="302" t="s">
        <v>3126</v>
      </c>
      <c r="C2007" s="301" t="s">
        <v>1330</v>
      </c>
      <c r="D2007" s="303">
        <v>14.33</v>
      </c>
    </row>
    <row r="2008" spans="1:4" ht="9" customHeight="1">
      <c r="A2008" s="301" t="s">
        <v>11000</v>
      </c>
      <c r="B2008" s="302" t="s">
        <v>3127</v>
      </c>
      <c r="C2008" s="301" t="s">
        <v>1330</v>
      </c>
      <c r="D2008" s="303">
        <v>14.39</v>
      </c>
    </row>
    <row r="2009" spans="1:4" ht="9" customHeight="1">
      <c r="A2009" s="301" t="s">
        <v>11001</v>
      </c>
      <c r="B2009" s="302" t="s">
        <v>3128</v>
      </c>
      <c r="C2009" s="301" t="s">
        <v>1330</v>
      </c>
      <c r="D2009" s="303">
        <v>14.45</v>
      </c>
    </row>
    <row r="2010" spans="1:4" ht="9" customHeight="1">
      <c r="A2010" s="301" t="s">
        <v>11002</v>
      </c>
      <c r="B2010" s="302" t="s">
        <v>3129</v>
      </c>
      <c r="C2010" s="301" t="s">
        <v>1330</v>
      </c>
      <c r="D2010" s="303">
        <v>14.52</v>
      </c>
    </row>
    <row r="2011" spans="1:4" ht="9" customHeight="1">
      <c r="A2011" s="301" t="s">
        <v>11003</v>
      </c>
      <c r="B2011" s="302" t="s">
        <v>3130</v>
      </c>
      <c r="C2011" s="301" t="s">
        <v>1330</v>
      </c>
      <c r="D2011" s="303">
        <v>14.59</v>
      </c>
    </row>
    <row r="2012" spans="1:4" ht="9" customHeight="1">
      <c r="A2012" s="301" t="s">
        <v>11004</v>
      </c>
      <c r="B2012" s="302" t="s">
        <v>3131</v>
      </c>
      <c r="C2012" s="301" t="s">
        <v>1330</v>
      </c>
      <c r="D2012" s="303">
        <v>14.62</v>
      </c>
    </row>
    <row r="2013" spans="1:4" ht="9" customHeight="1">
      <c r="A2013" s="301" t="s">
        <v>11005</v>
      </c>
      <c r="B2013" s="302" t="s">
        <v>3132</v>
      </c>
      <c r="C2013" s="301" t="s">
        <v>1330</v>
      </c>
      <c r="D2013" s="303">
        <v>10.47</v>
      </c>
    </row>
    <row r="2014" spans="1:4" ht="9" customHeight="1">
      <c r="A2014" s="301" t="s">
        <v>11006</v>
      </c>
      <c r="B2014" s="302" t="s">
        <v>3133</v>
      </c>
      <c r="C2014" s="301" t="s">
        <v>1330</v>
      </c>
      <c r="D2014" s="303">
        <v>10.59</v>
      </c>
    </row>
    <row r="2015" spans="1:4" ht="9" customHeight="1">
      <c r="A2015" s="301" t="s">
        <v>11007</v>
      </c>
      <c r="B2015" s="302" t="s">
        <v>3134</v>
      </c>
      <c r="C2015" s="301" t="s">
        <v>1330</v>
      </c>
      <c r="D2015" s="303">
        <v>10.7</v>
      </c>
    </row>
    <row r="2016" spans="1:4" ht="9" customHeight="1">
      <c r="A2016" s="301" t="s">
        <v>11008</v>
      </c>
      <c r="B2016" s="302" t="s">
        <v>3135</v>
      </c>
      <c r="C2016" s="301" t="s">
        <v>1330</v>
      </c>
      <c r="D2016" s="303">
        <v>10.82</v>
      </c>
    </row>
    <row r="2017" spans="1:4" ht="9" customHeight="1">
      <c r="A2017" s="301" t="s">
        <v>11009</v>
      </c>
      <c r="B2017" s="302" t="s">
        <v>3136</v>
      </c>
      <c r="C2017" s="301" t="s">
        <v>1330</v>
      </c>
      <c r="D2017" s="303">
        <v>10.95</v>
      </c>
    </row>
    <row r="2018" spans="1:4" ht="9" customHeight="1">
      <c r="A2018" s="301" t="s">
        <v>11010</v>
      </c>
      <c r="B2018" s="302" t="s">
        <v>3137</v>
      </c>
      <c r="C2018" s="301" t="s">
        <v>1330</v>
      </c>
      <c r="D2018" s="303">
        <v>11.02</v>
      </c>
    </row>
    <row r="2019" spans="1:4" ht="9" customHeight="1">
      <c r="A2019" s="301" t="s">
        <v>11011</v>
      </c>
      <c r="B2019" s="302" t="s">
        <v>3138</v>
      </c>
      <c r="C2019" s="301" t="s">
        <v>1330</v>
      </c>
      <c r="D2019" s="303">
        <v>9.8000000000000007</v>
      </c>
    </row>
    <row r="2020" spans="1:4" ht="9" customHeight="1">
      <c r="A2020" s="301" t="s">
        <v>11012</v>
      </c>
      <c r="B2020" s="302" t="s">
        <v>3139</v>
      </c>
      <c r="C2020" s="301" t="s">
        <v>1330</v>
      </c>
      <c r="D2020" s="303">
        <v>9.9</v>
      </c>
    </row>
    <row r="2021" spans="1:4" ht="9" customHeight="1">
      <c r="A2021" s="301" t="s">
        <v>11013</v>
      </c>
      <c r="B2021" s="302" t="s">
        <v>3140</v>
      </c>
      <c r="C2021" s="301" t="s">
        <v>1330</v>
      </c>
      <c r="D2021" s="303">
        <v>10</v>
      </c>
    </row>
    <row r="2022" spans="1:4" ht="9" customHeight="1">
      <c r="A2022" s="301" t="s">
        <v>11014</v>
      </c>
      <c r="B2022" s="302" t="s">
        <v>3141</v>
      </c>
      <c r="C2022" s="301" t="s">
        <v>1330</v>
      </c>
      <c r="D2022" s="303">
        <v>10.11</v>
      </c>
    </row>
    <row r="2023" spans="1:4" ht="9" customHeight="1">
      <c r="A2023" s="301" t="s">
        <v>11015</v>
      </c>
      <c r="B2023" s="302" t="s">
        <v>3142</v>
      </c>
      <c r="C2023" s="301" t="s">
        <v>1330</v>
      </c>
      <c r="D2023" s="303">
        <v>10.220000000000001</v>
      </c>
    </row>
    <row r="2024" spans="1:4" ht="9" customHeight="1">
      <c r="A2024" s="301" t="s">
        <v>11016</v>
      </c>
      <c r="B2024" s="302" t="s">
        <v>3143</v>
      </c>
      <c r="C2024" s="301" t="s">
        <v>1330</v>
      </c>
      <c r="D2024" s="303">
        <v>10.28</v>
      </c>
    </row>
    <row r="2025" spans="1:4" ht="9" customHeight="1">
      <c r="A2025" s="301" t="s">
        <v>11017</v>
      </c>
      <c r="B2025" s="302" t="s">
        <v>3144</v>
      </c>
      <c r="C2025" s="301" t="s">
        <v>1330</v>
      </c>
      <c r="D2025" s="303">
        <v>9.16</v>
      </c>
    </row>
    <row r="2026" spans="1:4" ht="9" customHeight="1">
      <c r="A2026" s="301" t="s">
        <v>11018</v>
      </c>
      <c r="B2026" s="302" t="s">
        <v>3145</v>
      </c>
      <c r="C2026" s="301" t="s">
        <v>1330</v>
      </c>
      <c r="D2026" s="303">
        <v>9.24</v>
      </c>
    </row>
    <row r="2027" spans="1:4" ht="9" customHeight="1">
      <c r="A2027" s="301" t="s">
        <v>11019</v>
      </c>
      <c r="B2027" s="302" t="s">
        <v>3146</v>
      </c>
      <c r="C2027" s="301" t="s">
        <v>1330</v>
      </c>
      <c r="D2027" s="303">
        <v>9.33</v>
      </c>
    </row>
    <row r="2028" spans="1:4" ht="9" customHeight="1">
      <c r="A2028" s="301" t="s">
        <v>11020</v>
      </c>
      <c r="B2028" s="302" t="s">
        <v>3147</v>
      </c>
      <c r="C2028" s="301" t="s">
        <v>1330</v>
      </c>
      <c r="D2028" s="303">
        <v>9.43</v>
      </c>
    </row>
    <row r="2029" spans="1:4" ht="9" customHeight="1">
      <c r="A2029" s="301" t="s">
        <v>11021</v>
      </c>
      <c r="B2029" s="302" t="s">
        <v>3148</v>
      </c>
      <c r="C2029" s="301" t="s">
        <v>1330</v>
      </c>
      <c r="D2029" s="303">
        <v>9.5299999999999994</v>
      </c>
    </row>
    <row r="2030" spans="1:4" ht="9" customHeight="1">
      <c r="A2030" s="301" t="s">
        <v>11022</v>
      </c>
      <c r="B2030" s="302" t="s">
        <v>3149</v>
      </c>
      <c r="C2030" s="301" t="s">
        <v>1330</v>
      </c>
      <c r="D2030" s="303">
        <v>9.58</v>
      </c>
    </row>
    <row r="2031" spans="1:4" ht="9" customHeight="1">
      <c r="A2031" s="301" t="s">
        <v>11023</v>
      </c>
      <c r="B2031" s="302" t="s">
        <v>3150</v>
      </c>
      <c r="C2031" s="301" t="s">
        <v>1330</v>
      </c>
      <c r="D2031" s="303">
        <v>16.95</v>
      </c>
    </row>
    <row r="2032" spans="1:4" ht="9" customHeight="1">
      <c r="A2032" s="301" t="s">
        <v>11024</v>
      </c>
      <c r="B2032" s="302" t="s">
        <v>3151</v>
      </c>
      <c r="C2032" s="301" t="s">
        <v>1330</v>
      </c>
      <c r="D2032" s="303">
        <v>17.260000000000002</v>
      </c>
    </row>
    <row r="2033" spans="1:4" ht="9" customHeight="1">
      <c r="A2033" s="301" t="s">
        <v>11025</v>
      </c>
      <c r="B2033" s="302" t="s">
        <v>3152</v>
      </c>
      <c r="C2033" s="301" t="s">
        <v>1330</v>
      </c>
      <c r="D2033" s="303">
        <v>17.579999999999998</v>
      </c>
    </row>
    <row r="2034" spans="1:4" ht="9" customHeight="1">
      <c r="A2034" s="301" t="s">
        <v>11026</v>
      </c>
      <c r="B2034" s="302" t="s">
        <v>3153</v>
      </c>
      <c r="C2034" s="301" t="s">
        <v>1330</v>
      </c>
      <c r="D2034" s="303">
        <v>17.91</v>
      </c>
    </row>
    <row r="2035" spans="1:4" ht="9" customHeight="1">
      <c r="A2035" s="301" t="s">
        <v>11027</v>
      </c>
      <c r="B2035" s="302" t="s">
        <v>3154</v>
      </c>
      <c r="C2035" s="301" t="s">
        <v>1330</v>
      </c>
      <c r="D2035" s="303">
        <v>18.260000000000002</v>
      </c>
    </row>
    <row r="2036" spans="1:4" ht="9" customHeight="1">
      <c r="A2036" s="301" t="s">
        <v>11028</v>
      </c>
      <c r="B2036" s="302" t="s">
        <v>3155</v>
      </c>
      <c r="C2036" s="301" t="s">
        <v>1330</v>
      </c>
      <c r="D2036" s="303">
        <v>18.45</v>
      </c>
    </row>
    <row r="2037" spans="1:4" ht="9" customHeight="1">
      <c r="A2037" s="301" t="s">
        <v>11029</v>
      </c>
      <c r="B2037" s="302" t="s">
        <v>3156</v>
      </c>
      <c r="C2037" s="301" t="s">
        <v>1330</v>
      </c>
      <c r="D2037" s="303">
        <v>6.72</v>
      </c>
    </row>
    <row r="2038" spans="1:4" ht="9" customHeight="1">
      <c r="A2038" s="301" t="s">
        <v>11030</v>
      </c>
      <c r="B2038" s="302" t="s">
        <v>3157</v>
      </c>
      <c r="C2038" s="301" t="s">
        <v>1330</v>
      </c>
      <c r="D2038" s="303">
        <v>7.19</v>
      </c>
    </row>
    <row r="2039" spans="1:4" ht="9" customHeight="1">
      <c r="A2039" s="301" t="s">
        <v>11031</v>
      </c>
      <c r="B2039" s="302" t="s">
        <v>3158</v>
      </c>
      <c r="C2039" s="301" t="s">
        <v>1330</v>
      </c>
      <c r="D2039" s="303">
        <v>7.61</v>
      </c>
    </row>
    <row r="2040" spans="1:4" ht="18" customHeight="1">
      <c r="A2040" s="301" t="s">
        <v>11032</v>
      </c>
      <c r="B2040" s="302" t="s">
        <v>3159</v>
      </c>
      <c r="C2040" s="301" t="s">
        <v>1330</v>
      </c>
      <c r="D2040" s="303">
        <v>8.07</v>
      </c>
    </row>
    <row r="2041" spans="1:4" ht="18" customHeight="1">
      <c r="A2041" s="301" t="s">
        <v>11033</v>
      </c>
      <c r="B2041" s="302" t="s">
        <v>3160</v>
      </c>
      <c r="C2041" s="301" t="s">
        <v>1330</v>
      </c>
      <c r="D2041" s="303">
        <v>8.69</v>
      </c>
    </row>
    <row r="2042" spans="1:4" ht="18" customHeight="1">
      <c r="A2042" s="301" t="s">
        <v>11034</v>
      </c>
      <c r="B2042" s="302" t="s">
        <v>3161</v>
      </c>
      <c r="C2042" s="301" t="s">
        <v>1330</v>
      </c>
      <c r="D2042" s="303">
        <v>9.1999999999999993</v>
      </c>
    </row>
    <row r="2043" spans="1:4" ht="18" customHeight="1">
      <c r="A2043" s="301" t="s">
        <v>11035</v>
      </c>
      <c r="B2043" s="302" t="s">
        <v>3162</v>
      </c>
      <c r="C2043" s="301" t="s">
        <v>1330</v>
      </c>
      <c r="D2043" s="303">
        <v>9.66</v>
      </c>
    </row>
    <row r="2044" spans="1:4" ht="18" customHeight="1">
      <c r="A2044" s="301" t="s">
        <v>11036</v>
      </c>
      <c r="B2044" s="302" t="s">
        <v>3163</v>
      </c>
      <c r="C2044" s="301" t="s">
        <v>1330</v>
      </c>
      <c r="D2044" s="303">
        <v>10.32</v>
      </c>
    </row>
    <row r="2045" spans="1:4" ht="18" customHeight="1">
      <c r="A2045" s="301" t="s">
        <v>11037</v>
      </c>
      <c r="B2045" s="302" t="s">
        <v>3164</v>
      </c>
      <c r="C2045" s="301" t="s">
        <v>1330</v>
      </c>
      <c r="D2045" s="303">
        <v>11.23</v>
      </c>
    </row>
    <row r="2046" spans="1:4" ht="18" customHeight="1">
      <c r="A2046" s="301" t="s">
        <v>11038</v>
      </c>
      <c r="B2046" s="302" t="s">
        <v>3165</v>
      </c>
      <c r="C2046" s="301" t="s">
        <v>1330</v>
      </c>
      <c r="D2046" s="303">
        <v>11.97</v>
      </c>
    </row>
    <row r="2047" spans="1:4" ht="18" customHeight="1">
      <c r="A2047" s="301" t="s">
        <v>11039</v>
      </c>
      <c r="B2047" s="302" t="s">
        <v>3166</v>
      </c>
      <c r="C2047" s="301" t="s">
        <v>1330</v>
      </c>
      <c r="D2047" s="303">
        <v>12.8</v>
      </c>
    </row>
    <row r="2048" spans="1:4" ht="18" customHeight="1">
      <c r="A2048" s="301" t="s">
        <v>11040</v>
      </c>
      <c r="B2048" s="302" t="s">
        <v>3167</v>
      </c>
      <c r="C2048" s="301" t="s">
        <v>1330</v>
      </c>
      <c r="D2048" s="303">
        <v>14.4</v>
      </c>
    </row>
    <row r="2049" spans="1:4" ht="18" customHeight="1">
      <c r="A2049" s="301" t="s">
        <v>11041</v>
      </c>
      <c r="B2049" s="302" t="s">
        <v>3168</v>
      </c>
      <c r="C2049" s="301" t="s">
        <v>1330</v>
      </c>
      <c r="D2049" s="303">
        <v>16.600000000000001</v>
      </c>
    </row>
    <row r="2050" spans="1:4" ht="18" customHeight="1">
      <c r="A2050" s="301" t="s">
        <v>11042</v>
      </c>
      <c r="B2050" s="302" t="s">
        <v>3169</v>
      </c>
      <c r="C2050" s="301" t="s">
        <v>1330</v>
      </c>
      <c r="D2050" s="303">
        <v>18.62</v>
      </c>
    </row>
    <row r="2051" spans="1:4" ht="18" customHeight="1">
      <c r="A2051" s="301" t="s">
        <v>11043</v>
      </c>
      <c r="B2051" s="302" t="s">
        <v>3170</v>
      </c>
      <c r="C2051" s="301" t="s">
        <v>1330</v>
      </c>
      <c r="D2051" s="303">
        <v>21.15</v>
      </c>
    </row>
    <row r="2052" spans="1:4" ht="18" customHeight="1">
      <c r="A2052" s="301" t="s">
        <v>11044</v>
      </c>
      <c r="B2052" s="302" t="s">
        <v>3171</v>
      </c>
      <c r="C2052" s="301" t="s">
        <v>1330</v>
      </c>
      <c r="D2052" s="303">
        <v>23.77</v>
      </c>
    </row>
    <row r="2053" spans="1:4" ht="18" customHeight="1">
      <c r="A2053" s="301" t="s">
        <v>11045</v>
      </c>
      <c r="B2053" s="302" t="s">
        <v>3172</v>
      </c>
      <c r="C2053" s="301" t="s">
        <v>1330</v>
      </c>
      <c r="D2053" s="303">
        <v>26.9</v>
      </c>
    </row>
    <row r="2054" spans="1:4" ht="18" customHeight="1">
      <c r="A2054" s="301" t="s">
        <v>11046</v>
      </c>
      <c r="B2054" s="302" t="s">
        <v>3173</v>
      </c>
      <c r="C2054" s="301" t="s">
        <v>1330</v>
      </c>
      <c r="D2054" s="303">
        <v>30.31</v>
      </c>
    </row>
    <row r="2055" spans="1:4" ht="18" customHeight="1">
      <c r="A2055" s="301" t="s">
        <v>11047</v>
      </c>
      <c r="B2055" s="302" t="s">
        <v>3174</v>
      </c>
      <c r="C2055" s="301" t="s">
        <v>1330</v>
      </c>
      <c r="D2055" s="303">
        <v>33.39</v>
      </c>
    </row>
    <row r="2056" spans="1:4" ht="18" customHeight="1">
      <c r="A2056" s="301" t="s">
        <v>11048</v>
      </c>
      <c r="B2056" s="302" t="s">
        <v>3175</v>
      </c>
      <c r="C2056" s="301" t="s">
        <v>1330</v>
      </c>
      <c r="D2056" s="303">
        <v>37.619999999999997</v>
      </c>
    </row>
    <row r="2057" spans="1:4" ht="18" customHeight="1">
      <c r="A2057" s="301" t="s">
        <v>11049</v>
      </c>
      <c r="B2057" s="302" t="s">
        <v>3176</v>
      </c>
      <c r="C2057" s="301" t="s">
        <v>1330</v>
      </c>
      <c r="D2057" s="303">
        <v>41.46</v>
      </c>
    </row>
    <row r="2058" spans="1:4" ht="18" customHeight="1">
      <c r="A2058" s="301" t="s">
        <v>11050</v>
      </c>
      <c r="B2058" s="302" t="s">
        <v>3177</v>
      </c>
      <c r="C2058" s="301" t="s">
        <v>1330</v>
      </c>
      <c r="D2058" s="303">
        <v>45.9</v>
      </c>
    </row>
    <row r="2059" spans="1:4" ht="18" customHeight="1">
      <c r="A2059" s="301" t="s">
        <v>11051</v>
      </c>
      <c r="B2059" s="302" t="s">
        <v>3178</v>
      </c>
      <c r="C2059" s="301" t="s">
        <v>1330</v>
      </c>
      <c r="D2059" s="303">
        <v>51.58</v>
      </c>
    </row>
    <row r="2060" spans="1:4" ht="18" customHeight="1">
      <c r="A2060" s="301" t="s">
        <v>11052</v>
      </c>
      <c r="B2060" s="302" t="s">
        <v>3179</v>
      </c>
      <c r="C2060" s="301" t="s">
        <v>1330</v>
      </c>
      <c r="D2060" s="303">
        <v>54.14</v>
      </c>
    </row>
    <row r="2061" spans="1:4" ht="18" customHeight="1">
      <c r="A2061" s="301" t="s">
        <v>11053</v>
      </c>
      <c r="B2061" s="302" t="s">
        <v>3180</v>
      </c>
      <c r="C2061" s="301" t="s">
        <v>1330</v>
      </c>
      <c r="D2061" s="303">
        <v>5.23</v>
      </c>
    </row>
    <row r="2062" spans="1:4" ht="18" customHeight="1">
      <c r="A2062" s="301" t="s">
        <v>11054</v>
      </c>
      <c r="B2062" s="302" t="s">
        <v>3181</v>
      </c>
      <c r="C2062" s="301" t="s">
        <v>1330</v>
      </c>
      <c r="D2062" s="303">
        <v>5.63</v>
      </c>
    </row>
    <row r="2063" spans="1:4" ht="18" customHeight="1">
      <c r="A2063" s="301" t="s">
        <v>11055</v>
      </c>
      <c r="B2063" s="302" t="s">
        <v>3182</v>
      </c>
      <c r="C2063" s="301" t="s">
        <v>1330</v>
      </c>
      <c r="D2063" s="303">
        <v>6.09</v>
      </c>
    </row>
    <row r="2064" spans="1:4" ht="18" customHeight="1">
      <c r="A2064" s="301" t="s">
        <v>11056</v>
      </c>
      <c r="B2064" s="302" t="s">
        <v>3183</v>
      </c>
      <c r="C2064" s="301" t="s">
        <v>1330</v>
      </c>
      <c r="D2064" s="303">
        <v>5.15</v>
      </c>
    </row>
    <row r="2065" spans="1:4" ht="18" customHeight="1">
      <c r="A2065" s="301" t="s">
        <v>11057</v>
      </c>
      <c r="B2065" s="302" t="s">
        <v>3184</v>
      </c>
      <c r="C2065" s="301" t="s">
        <v>1330</v>
      </c>
      <c r="D2065" s="303">
        <v>8.08</v>
      </c>
    </row>
    <row r="2066" spans="1:4" ht="18" customHeight="1">
      <c r="A2066" s="301" t="s">
        <v>11058</v>
      </c>
      <c r="B2066" s="302" t="s">
        <v>3185</v>
      </c>
      <c r="C2066" s="301" t="s">
        <v>1330</v>
      </c>
      <c r="D2066" s="303">
        <v>8.65</v>
      </c>
    </row>
    <row r="2067" spans="1:4" ht="18" customHeight="1">
      <c r="A2067" s="301" t="s">
        <v>11059</v>
      </c>
      <c r="B2067" s="302" t="s">
        <v>3186</v>
      </c>
      <c r="C2067" s="301" t="s">
        <v>1330</v>
      </c>
      <c r="D2067" s="303">
        <v>9.35</v>
      </c>
    </row>
    <row r="2068" spans="1:4" ht="18" customHeight="1">
      <c r="A2068" s="301" t="s">
        <v>11060</v>
      </c>
      <c r="B2068" s="302" t="s">
        <v>3187</v>
      </c>
      <c r="C2068" s="301" t="s">
        <v>1330</v>
      </c>
      <c r="D2068" s="303">
        <v>10.1</v>
      </c>
    </row>
    <row r="2069" spans="1:4" ht="18" customHeight="1">
      <c r="A2069" s="301" t="s">
        <v>11061</v>
      </c>
      <c r="B2069" s="302" t="s">
        <v>3188</v>
      </c>
      <c r="C2069" s="301" t="s">
        <v>1330</v>
      </c>
      <c r="D2069" s="303">
        <v>11.09</v>
      </c>
    </row>
    <row r="2070" spans="1:4" ht="18" customHeight="1">
      <c r="A2070" s="301" t="s">
        <v>11062</v>
      </c>
      <c r="B2070" s="302" t="s">
        <v>3189</v>
      </c>
      <c r="C2070" s="301" t="s">
        <v>1330</v>
      </c>
      <c r="D2070" s="303">
        <v>12.12</v>
      </c>
    </row>
    <row r="2071" spans="1:4" ht="18" customHeight="1">
      <c r="A2071" s="301" t="s">
        <v>11063</v>
      </c>
      <c r="B2071" s="302" t="s">
        <v>3190</v>
      </c>
      <c r="C2071" s="301" t="s">
        <v>1330</v>
      </c>
      <c r="D2071" s="303">
        <v>15.09</v>
      </c>
    </row>
    <row r="2072" spans="1:4" ht="18" customHeight="1">
      <c r="A2072" s="301" t="s">
        <v>11064</v>
      </c>
      <c r="B2072" s="302" t="s">
        <v>3191</v>
      </c>
      <c r="C2072" s="301" t="s">
        <v>1330</v>
      </c>
      <c r="D2072" s="303">
        <v>6.11</v>
      </c>
    </row>
    <row r="2073" spans="1:4" ht="18" customHeight="1">
      <c r="A2073" s="301" t="s">
        <v>11065</v>
      </c>
      <c r="B2073" s="302" t="s">
        <v>3192</v>
      </c>
      <c r="C2073" s="301" t="s">
        <v>1330</v>
      </c>
      <c r="D2073" s="303">
        <v>6.47</v>
      </c>
    </row>
    <row r="2074" spans="1:4" ht="18" customHeight="1">
      <c r="A2074" s="301" t="s">
        <v>11066</v>
      </c>
      <c r="B2074" s="302" t="s">
        <v>3193</v>
      </c>
      <c r="C2074" s="301" t="s">
        <v>1330</v>
      </c>
      <c r="D2074" s="303">
        <v>7.21</v>
      </c>
    </row>
    <row r="2075" spans="1:4" ht="18" customHeight="1">
      <c r="A2075" s="301" t="s">
        <v>11067</v>
      </c>
      <c r="B2075" s="302" t="s">
        <v>3194</v>
      </c>
      <c r="C2075" s="301" t="s">
        <v>1330</v>
      </c>
      <c r="D2075" s="303">
        <v>5.98</v>
      </c>
    </row>
    <row r="2076" spans="1:4" ht="18" customHeight="1">
      <c r="A2076" s="301" t="s">
        <v>11068</v>
      </c>
      <c r="B2076" s="302" t="s">
        <v>3195</v>
      </c>
      <c r="C2076" s="301" t="s">
        <v>1330</v>
      </c>
      <c r="D2076" s="303">
        <v>5.99</v>
      </c>
    </row>
    <row r="2077" spans="1:4" ht="18" customHeight="1">
      <c r="A2077" s="301" t="s">
        <v>11069</v>
      </c>
      <c r="B2077" s="302" t="s">
        <v>3196</v>
      </c>
      <c r="C2077" s="301" t="s">
        <v>1330</v>
      </c>
      <c r="D2077" s="303">
        <v>6.73</v>
      </c>
    </row>
    <row r="2078" spans="1:4" ht="18" customHeight="1">
      <c r="A2078" s="301" t="s">
        <v>11070</v>
      </c>
      <c r="B2078" s="302" t="s">
        <v>3197</v>
      </c>
      <c r="C2078" s="301" t="s">
        <v>1330</v>
      </c>
      <c r="D2078" s="303">
        <v>7.36</v>
      </c>
    </row>
    <row r="2079" spans="1:4" ht="18" customHeight="1">
      <c r="A2079" s="301" t="s">
        <v>11071</v>
      </c>
      <c r="B2079" s="302" t="s">
        <v>3198</v>
      </c>
      <c r="C2079" s="301" t="s">
        <v>1330</v>
      </c>
      <c r="D2079" s="303">
        <v>8.1300000000000008</v>
      </c>
    </row>
    <row r="2080" spans="1:4" ht="18" customHeight="1">
      <c r="A2080" s="301" t="s">
        <v>11072</v>
      </c>
      <c r="B2080" s="302" t="s">
        <v>3199</v>
      </c>
      <c r="C2080" s="301" t="s">
        <v>1330</v>
      </c>
      <c r="D2080" s="303">
        <v>9.06</v>
      </c>
    </row>
    <row r="2081" spans="1:4" ht="18" customHeight="1">
      <c r="A2081" s="301" t="s">
        <v>11073</v>
      </c>
      <c r="B2081" s="302" t="s">
        <v>3200</v>
      </c>
      <c r="C2081" s="301" t="s">
        <v>1330</v>
      </c>
      <c r="D2081" s="303">
        <v>10.53</v>
      </c>
    </row>
    <row r="2082" spans="1:4" ht="18" customHeight="1">
      <c r="A2082" s="301" t="s">
        <v>11074</v>
      </c>
      <c r="B2082" s="302" t="s">
        <v>3201</v>
      </c>
      <c r="C2082" s="301" t="s">
        <v>1330</v>
      </c>
      <c r="D2082" s="303">
        <v>13.33</v>
      </c>
    </row>
    <row r="2083" spans="1:4" ht="18" customHeight="1">
      <c r="A2083" s="301" t="s">
        <v>11075</v>
      </c>
      <c r="B2083" s="302" t="s">
        <v>3202</v>
      </c>
      <c r="C2083" s="301" t="s">
        <v>1330</v>
      </c>
      <c r="D2083" s="303">
        <v>16.54</v>
      </c>
    </row>
    <row r="2084" spans="1:4" ht="18" customHeight="1">
      <c r="A2084" s="301" t="s">
        <v>11076</v>
      </c>
      <c r="B2084" s="302" t="s">
        <v>3203</v>
      </c>
      <c r="C2084" s="301" t="s">
        <v>1330</v>
      </c>
      <c r="D2084" s="303">
        <v>20.62</v>
      </c>
    </row>
    <row r="2085" spans="1:4" ht="18" customHeight="1">
      <c r="A2085" s="301" t="s">
        <v>11077</v>
      </c>
      <c r="B2085" s="302" t="s">
        <v>3204</v>
      </c>
      <c r="C2085" s="301" t="s">
        <v>1330</v>
      </c>
      <c r="D2085" s="303">
        <v>24.91</v>
      </c>
    </row>
    <row r="2086" spans="1:4" ht="18" customHeight="1">
      <c r="A2086" s="301" t="s">
        <v>11078</v>
      </c>
      <c r="B2086" s="302" t="s">
        <v>3205</v>
      </c>
      <c r="C2086" s="301" t="s">
        <v>1330</v>
      </c>
      <c r="D2086" s="303">
        <v>30.89</v>
      </c>
    </row>
    <row r="2087" spans="1:4" ht="18" customHeight="1">
      <c r="A2087" s="301" t="s">
        <v>11079</v>
      </c>
      <c r="B2087" s="302" t="s">
        <v>3206</v>
      </c>
      <c r="C2087" s="301" t="s">
        <v>1330</v>
      </c>
      <c r="D2087" s="303">
        <v>36.799999999999997</v>
      </c>
    </row>
    <row r="2088" spans="1:4" ht="18" customHeight="1">
      <c r="A2088" s="301" t="s">
        <v>11080</v>
      </c>
      <c r="B2088" s="302" t="s">
        <v>3207</v>
      </c>
      <c r="C2088" s="301" t="s">
        <v>1330</v>
      </c>
      <c r="D2088" s="303">
        <v>45.82</v>
      </c>
    </row>
    <row r="2089" spans="1:4" ht="18" customHeight="1">
      <c r="A2089" s="301" t="s">
        <v>11081</v>
      </c>
      <c r="B2089" s="302" t="s">
        <v>3208</v>
      </c>
      <c r="C2089" s="301" t="s">
        <v>1330</v>
      </c>
      <c r="D2089" s="303">
        <v>4.9000000000000004</v>
      </c>
    </row>
    <row r="2090" spans="1:4" ht="18" customHeight="1">
      <c r="A2090" s="301" t="s">
        <v>11082</v>
      </c>
      <c r="B2090" s="302" t="s">
        <v>3209</v>
      </c>
      <c r="C2090" s="301" t="s">
        <v>1330</v>
      </c>
      <c r="D2090" s="303">
        <v>5.22</v>
      </c>
    </row>
    <row r="2091" spans="1:4" ht="18" customHeight="1">
      <c r="A2091" s="301" t="s">
        <v>11083</v>
      </c>
      <c r="B2091" s="302" t="s">
        <v>3210</v>
      </c>
      <c r="C2091" s="301" t="s">
        <v>1330</v>
      </c>
      <c r="D2091" s="303">
        <v>5.54</v>
      </c>
    </row>
    <row r="2092" spans="1:4" ht="18" customHeight="1">
      <c r="A2092" s="301" t="s">
        <v>11084</v>
      </c>
      <c r="B2092" s="302" t="s">
        <v>3211</v>
      </c>
      <c r="C2092" s="301" t="s">
        <v>1330</v>
      </c>
      <c r="D2092" s="303">
        <v>4.45</v>
      </c>
    </row>
    <row r="2093" spans="1:4" ht="18" customHeight="1">
      <c r="A2093" s="301" t="s">
        <v>11085</v>
      </c>
      <c r="B2093" s="302" t="s">
        <v>3212</v>
      </c>
      <c r="C2093" s="301" t="s">
        <v>1330</v>
      </c>
      <c r="D2093" s="303">
        <v>6.62</v>
      </c>
    </row>
    <row r="2094" spans="1:4" ht="18" customHeight="1">
      <c r="A2094" s="301" t="s">
        <v>11086</v>
      </c>
      <c r="B2094" s="302" t="s">
        <v>3213</v>
      </c>
      <c r="C2094" s="301" t="s">
        <v>1330</v>
      </c>
      <c r="D2094" s="303">
        <v>7.18</v>
      </c>
    </row>
    <row r="2095" spans="1:4" ht="18" customHeight="1">
      <c r="A2095" s="301" t="s">
        <v>11087</v>
      </c>
      <c r="B2095" s="302" t="s">
        <v>3214</v>
      </c>
      <c r="C2095" s="301" t="s">
        <v>1330</v>
      </c>
      <c r="D2095" s="303">
        <v>7.78</v>
      </c>
    </row>
    <row r="2096" spans="1:4" ht="18" customHeight="1">
      <c r="A2096" s="301" t="s">
        <v>11088</v>
      </c>
      <c r="B2096" s="302" t="s">
        <v>3215</v>
      </c>
      <c r="C2096" s="301" t="s">
        <v>1330</v>
      </c>
      <c r="D2096" s="303">
        <v>8.39</v>
      </c>
    </row>
    <row r="2097" spans="1:4" ht="18" customHeight="1">
      <c r="A2097" s="301" t="s">
        <v>11089</v>
      </c>
      <c r="B2097" s="302" t="s">
        <v>3216</v>
      </c>
      <c r="C2097" s="301" t="s">
        <v>1330</v>
      </c>
      <c r="D2097" s="303">
        <v>9.27</v>
      </c>
    </row>
    <row r="2098" spans="1:4" ht="18" customHeight="1">
      <c r="A2098" s="301" t="s">
        <v>11090</v>
      </c>
      <c r="B2098" s="302" t="s">
        <v>3217</v>
      </c>
      <c r="C2098" s="301" t="s">
        <v>1330</v>
      </c>
      <c r="D2098" s="303">
        <v>10.07</v>
      </c>
    </row>
    <row r="2099" spans="1:4" ht="18" customHeight="1">
      <c r="A2099" s="301" t="s">
        <v>11091</v>
      </c>
      <c r="B2099" s="302" t="s">
        <v>3218</v>
      </c>
      <c r="C2099" s="301" t="s">
        <v>1330</v>
      </c>
      <c r="D2099" s="303">
        <v>11.08</v>
      </c>
    </row>
    <row r="2100" spans="1:4" ht="18" customHeight="1">
      <c r="A2100" s="301" t="s">
        <v>11092</v>
      </c>
      <c r="B2100" s="302" t="s">
        <v>3219</v>
      </c>
      <c r="C2100" s="301" t="s">
        <v>1330</v>
      </c>
      <c r="D2100" s="303">
        <v>12.32</v>
      </c>
    </row>
    <row r="2101" spans="1:4" ht="18" customHeight="1">
      <c r="A2101" s="301" t="s">
        <v>11093</v>
      </c>
      <c r="B2101" s="302" t="s">
        <v>3220</v>
      </c>
      <c r="C2101" s="301" t="s">
        <v>1330</v>
      </c>
      <c r="D2101" s="303">
        <v>14.97</v>
      </c>
    </row>
    <row r="2102" spans="1:4" ht="18" customHeight="1">
      <c r="A2102" s="301" t="s">
        <v>11094</v>
      </c>
      <c r="B2102" s="302" t="s">
        <v>3221</v>
      </c>
      <c r="C2102" s="301" t="s">
        <v>1330</v>
      </c>
      <c r="D2102" s="303">
        <v>17.59</v>
      </c>
    </row>
    <row r="2103" spans="1:4" ht="18" customHeight="1">
      <c r="A2103" s="301" t="s">
        <v>11095</v>
      </c>
      <c r="B2103" s="302" t="s">
        <v>3222</v>
      </c>
      <c r="C2103" s="301" t="s">
        <v>1330</v>
      </c>
      <c r="D2103" s="303">
        <v>20.75</v>
      </c>
    </row>
    <row r="2104" spans="1:4" ht="18" customHeight="1">
      <c r="A2104" s="301" t="s">
        <v>11096</v>
      </c>
      <c r="B2104" s="302" t="s">
        <v>3223</v>
      </c>
      <c r="C2104" s="301" t="s">
        <v>1330</v>
      </c>
      <c r="D2104" s="303">
        <v>24.22</v>
      </c>
    </row>
    <row r="2105" spans="1:4" ht="18" customHeight="1">
      <c r="A2105" s="301" t="s">
        <v>11097</v>
      </c>
      <c r="B2105" s="302" t="s">
        <v>3224</v>
      </c>
      <c r="C2105" s="301" t="s">
        <v>1330</v>
      </c>
      <c r="D2105" s="303">
        <v>28.6</v>
      </c>
    </row>
    <row r="2106" spans="1:4" ht="18" customHeight="1">
      <c r="A2106" s="301" t="s">
        <v>11098</v>
      </c>
      <c r="B2106" s="302" t="s">
        <v>3225</v>
      </c>
      <c r="C2106" s="301" t="s">
        <v>1330</v>
      </c>
      <c r="D2106" s="303">
        <v>33.35</v>
      </c>
    </row>
    <row r="2107" spans="1:4" ht="18" customHeight="1">
      <c r="A2107" s="301" t="s">
        <v>11099</v>
      </c>
      <c r="B2107" s="302" t="s">
        <v>3226</v>
      </c>
      <c r="C2107" s="301" t="s">
        <v>1330</v>
      </c>
      <c r="D2107" s="303">
        <v>37.61</v>
      </c>
    </row>
    <row r="2108" spans="1:4" ht="18" customHeight="1">
      <c r="A2108" s="301" t="s">
        <v>11100</v>
      </c>
      <c r="B2108" s="302" t="s">
        <v>3227</v>
      </c>
      <c r="C2108" s="301" t="s">
        <v>1330</v>
      </c>
      <c r="D2108" s="303">
        <v>43.22</v>
      </c>
    </row>
    <row r="2109" spans="1:4" ht="18" customHeight="1">
      <c r="A2109" s="301" t="s">
        <v>11101</v>
      </c>
      <c r="B2109" s="302" t="s">
        <v>3228</v>
      </c>
      <c r="C2109" s="301" t="s">
        <v>1330</v>
      </c>
      <c r="D2109" s="303">
        <v>45.41</v>
      </c>
    </row>
    <row r="2110" spans="1:4" ht="18" customHeight="1">
      <c r="A2110" s="301" t="s">
        <v>11102</v>
      </c>
      <c r="B2110" s="302" t="s">
        <v>3229</v>
      </c>
      <c r="C2110" s="301" t="s">
        <v>1330</v>
      </c>
      <c r="D2110" s="303">
        <v>4.6399999999999997</v>
      </c>
    </row>
    <row r="2111" spans="1:4" ht="18" customHeight="1">
      <c r="A2111" s="301" t="s">
        <v>11103</v>
      </c>
      <c r="B2111" s="302" t="s">
        <v>3230</v>
      </c>
      <c r="C2111" s="301" t="s">
        <v>1330</v>
      </c>
      <c r="D2111" s="303">
        <v>5.24</v>
      </c>
    </row>
    <row r="2112" spans="1:4" ht="18" customHeight="1">
      <c r="A2112" s="301" t="s">
        <v>11104</v>
      </c>
      <c r="B2112" s="302" t="s">
        <v>3231</v>
      </c>
      <c r="C2112" s="301" t="s">
        <v>1330</v>
      </c>
      <c r="D2112" s="303">
        <v>5.84</v>
      </c>
    </row>
    <row r="2113" spans="1:4" ht="18" customHeight="1">
      <c r="A2113" s="301" t="s">
        <v>11105</v>
      </c>
      <c r="B2113" s="302" t="s">
        <v>3232</v>
      </c>
      <c r="C2113" s="301" t="s">
        <v>1330</v>
      </c>
      <c r="D2113" s="303">
        <v>4.3</v>
      </c>
    </row>
    <row r="2114" spans="1:4" ht="18" customHeight="1">
      <c r="A2114" s="301" t="s">
        <v>11106</v>
      </c>
      <c r="B2114" s="302" t="s">
        <v>3233</v>
      </c>
      <c r="C2114" s="301" t="s">
        <v>1330</v>
      </c>
      <c r="D2114" s="303">
        <v>11.39</v>
      </c>
    </row>
    <row r="2115" spans="1:4" ht="18" customHeight="1">
      <c r="A2115" s="301" t="s">
        <v>11107</v>
      </c>
      <c r="B2115" s="302" t="s">
        <v>3234</v>
      </c>
      <c r="C2115" s="301" t="s">
        <v>1330</v>
      </c>
      <c r="D2115" s="303">
        <v>11.6</v>
      </c>
    </row>
    <row r="2116" spans="1:4" ht="18" customHeight="1">
      <c r="A2116" s="301" t="s">
        <v>11108</v>
      </c>
      <c r="B2116" s="302" t="s">
        <v>3235</v>
      </c>
      <c r="C2116" s="301" t="s">
        <v>1330</v>
      </c>
      <c r="D2116" s="303">
        <v>11.82</v>
      </c>
    </row>
    <row r="2117" spans="1:4" ht="9" customHeight="1">
      <c r="A2117" s="301" t="s">
        <v>11109</v>
      </c>
      <c r="B2117" s="302" t="s">
        <v>3236</v>
      </c>
      <c r="C2117" s="301" t="s">
        <v>1330</v>
      </c>
      <c r="D2117" s="303">
        <v>12.04</v>
      </c>
    </row>
    <row r="2118" spans="1:4" ht="9" customHeight="1">
      <c r="A2118" s="301" t="s">
        <v>11110</v>
      </c>
      <c r="B2118" s="302" t="s">
        <v>3237</v>
      </c>
      <c r="C2118" s="301" t="s">
        <v>1330</v>
      </c>
      <c r="D2118" s="303">
        <v>12.29</v>
      </c>
    </row>
    <row r="2119" spans="1:4" ht="9" customHeight="1">
      <c r="A2119" s="301" t="s">
        <v>11111</v>
      </c>
      <c r="B2119" s="302" t="s">
        <v>3238</v>
      </c>
      <c r="C2119" s="301" t="s">
        <v>1330</v>
      </c>
      <c r="D2119" s="303">
        <v>12.41</v>
      </c>
    </row>
    <row r="2120" spans="1:4" ht="9" customHeight="1">
      <c r="A2120" s="301" t="s">
        <v>11112</v>
      </c>
      <c r="B2120" s="302" t="s">
        <v>3239</v>
      </c>
      <c r="C2120" s="301" t="s">
        <v>1330</v>
      </c>
      <c r="D2120" s="303">
        <v>7.72</v>
      </c>
    </row>
    <row r="2121" spans="1:4" ht="9" customHeight="1">
      <c r="A2121" s="301" t="s">
        <v>11113</v>
      </c>
      <c r="B2121" s="302" t="s">
        <v>3240</v>
      </c>
      <c r="C2121" s="301" t="s">
        <v>1330</v>
      </c>
      <c r="D2121" s="303">
        <v>7.78</v>
      </c>
    </row>
    <row r="2122" spans="1:4" ht="9" customHeight="1">
      <c r="A2122" s="301" t="s">
        <v>11114</v>
      </c>
      <c r="B2122" s="302" t="s">
        <v>3241</v>
      </c>
      <c r="C2122" s="301" t="s">
        <v>1330</v>
      </c>
      <c r="D2122" s="303">
        <v>7.85</v>
      </c>
    </row>
    <row r="2123" spans="1:4" ht="9" customHeight="1">
      <c r="A2123" s="301" t="s">
        <v>11115</v>
      </c>
      <c r="B2123" s="302" t="s">
        <v>3242</v>
      </c>
      <c r="C2123" s="301" t="s">
        <v>1330</v>
      </c>
      <c r="D2123" s="303">
        <v>7.92</v>
      </c>
    </row>
    <row r="2124" spans="1:4" ht="9" customHeight="1">
      <c r="A2124" s="301" t="s">
        <v>11116</v>
      </c>
      <c r="B2124" s="302" t="s">
        <v>3243</v>
      </c>
      <c r="C2124" s="301" t="s">
        <v>1330</v>
      </c>
      <c r="D2124" s="303">
        <v>7.99</v>
      </c>
    </row>
    <row r="2125" spans="1:4" ht="9" customHeight="1">
      <c r="A2125" s="301" t="s">
        <v>11117</v>
      </c>
      <c r="B2125" s="302" t="s">
        <v>3244</v>
      </c>
      <c r="C2125" s="301" t="s">
        <v>1330</v>
      </c>
      <c r="D2125" s="303">
        <v>8.0299999999999994</v>
      </c>
    </row>
    <row r="2126" spans="1:4" ht="9" customHeight="1">
      <c r="A2126" s="301" t="s">
        <v>11118</v>
      </c>
      <c r="B2126" s="302" t="s">
        <v>3245</v>
      </c>
      <c r="C2126" s="301" t="s">
        <v>1330</v>
      </c>
      <c r="D2126" s="303">
        <v>10.210000000000001</v>
      </c>
    </row>
    <row r="2127" spans="1:4" ht="9" customHeight="1">
      <c r="A2127" s="301" t="s">
        <v>11119</v>
      </c>
      <c r="B2127" s="302" t="s">
        <v>3246</v>
      </c>
      <c r="C2127" s="301" t="s">
        <v>1330</v>
      </c>
      <c r="D2127" s="303">
        <v>10.27</v>
      </c>
    </row>
    <row r="2128" spans="1:4" ht="9" customHeight="1">
      <c r="A2128" s="301" t="s">
        <v>11120</v>
      </c>
      <c r="B2128" s="302" t="s">
        <v>3247</v>
      </c>
      <c r="C2128" s="301" t="s">
        <v>1330</v>
      </c>
      <c r="D2128" s="303">
        <v>10.33</v>
      </c>
    </row>
    <row r="2129" spans="1:4" ht="9" customHeight="1">
      <c r="A2129" s="301" t="s">
        <v>11121</v>
      </c>
      <c r="B2129" s="302" t="s">
        <v>3248</v>
      </c>
      <c r="C2129" s="301" t="s">
        <v>1330</v>
      </c>
      <c r="D2129" s="303">
        <v>10.39</v>
      </c>
    </row>
    <row r="2130" spans="1:4" ht="9" customHeight="1">
      <c r="A2130" s="301" t="s">
        <v>11122</v>
      </c>
      <c r="B2130" s="302" t="s">
        <v>3249</v>
      </c>
      <c r="C2130" s="301" t="s">
        <v>1330</v>
      </c>
      <c r="D2130" s="303">
        <v>10.46</v>
      </c>
    </row>
    <row r="2131" spans="1:4" ht="9" customHeight="1">
      <c r="A2131" s="301" t="s">
        <v>11123</v>
      </c>
      <c r="B2131" s="302" t="s">
        <v>3250</v>
      </c>
      <c r="C2131" s="301" t="s">
        <v>1330</v>
      </c>
      <c r="D2131" s="303">
        <v>10.5</v>
      </c>
    </row>
    <row r="2132" spans="1:4" ht="9" customHeight="1">
      <c r="A2132" s="301" t="s">
        <v>11124</v>
      </c>
      <c r="B2132" s="302" t="s">
        <v>3251</v>
      </c>
      <c r="C2132" s="301" t="s">
        <v>1330</v>
      </c>
      <c r="D2132" s="303">
        <v>10.050000000000001</v>
      </c>
    </row>
    <row r="2133" spans="1:4" ht="9" customHeight="1">
      <c r="A2133" s="301" t="s">
        <v>11125</v>
      </c>
      <c r="B2133" s="302" t="s">
        <v>3252</v>
      </c>
      <c r="C2133" s="301" t="s">
        <v>1330</v>
      </c>
      <c r="D2133" s="303">
        <v>10.18</v>
      </c>
    </row>
    <row r="2134" spans="1:4" ht="9" customHeight="1">
      <c r="A2134" s="301" t="s">
        <v>11126</v>
      </c>
      <c r="B2134" s="302" t="s">
        <v>3253</v>
      </c>
      <c r="C2134" s="301" t="s">
        <v>1330</v>
      </c>
      <c r="D2134" s="303">
        <v>10.32</v>
      </c>
    </row>
    <row r="2135" spans="1:4" ht="9" customHeight="1">
      <c r="A2135" s="301" t="s">
        <v>11127</v>
      </c>
      <c r="B2135" s="302" t="s">
        <v>3254</v>
      </c>
      <c r="C2135" s="301" t="s">
        <v>1330</v>
      </c>
      <c r="D2135" s="303">
        <v>10.46</v>
      </c>
    </row>
    <row r="2136" spans="1:4" ht="9" customHeight="1">
      <c r="A2136" s="301" t="s">
        <v>11128</v>
      </c>
      <c r="B2136" s="302" t="s">
        <v>3255</v>
      </c>
      <c r="C2136" s="301" t="s">
        <v>1330</v>
      </c>
      <c r="D2136" s="303">
        <v>10.61</v>
      </c>
    </row>
    <row r="2137" spans="1:4" ht="9" customHeight="1">
      <c r="A2137" s="301" t="s">
        <v>11129</v>
      </c>
      <c r="B2137" s="302" t="s">
        <v>3256</v>
      </c>
      <c r="C2137" s="301" t="s">
        <v>1330</v>
      </c>
      <c r="D2137" s="303">
        <v>10.69</v>
      </c>
    </row>
    <row r="2138" spans="1:4" ht="9" customHeight="1">
      <c r="A2138" s="301" t="s">
        <v>11130</v>
      </c>
      <c r="B2138" s="302" t="s">
        <v>3257</v>
      </c>
      <c r="C2138" s="301" t="s">
        <v>1330</v>
      </c>
      <c r="D2138" s="303">
        <v>12.76</v>
      </c>
    </row>
    <row r="2139" spans="1:4" ht="9" customHeight="1">
      <c r="A2139" s="301" t="s">
        <v>11131</v>
      </c>
      <c r="B2139" s="302" t="s">
        <v>3258</v>
      </c>
      <c r="C2139" s="301" t="s">
        <v>1330</v>
      </c>
      <c r="D2139" s="303">
        <v>12.82</v>
      </c>
    </row>
    <row r="2140" spans="1:4" ht="9" customHeight="1">
      <c r="A2140" s="301" t="s">
        <v>11132</v>
      </c>
      <c r="B2140" s="302" t="s">
        <v>3259</v>
      </c>
      <c r="C2140" s="301" t="s">
        <v>1330</v>
      </c>
      <c r="D2140" s="303">
        <v>12.88</v>
      </c>
    </row>
    <row r="2141" spans="1:4" ht="9" customHeight="1">
      <c r="A2141" s="301" t="s">
        <v>11133</v>
      </c>
      <c r="B2141" s="302" t="s">
        <v>3260</v>
      </c>
      <c r="C2141" s="301" t="s">
        <v>1330</v>
      </c>
      <c r="D2141" s="303">
        <v>12.94</v>
      </c>
    </row>
    <row r="2142" spans="1:4" ht="9" customHeight="1">
      <c r="A2142" s="301" t="s">
        <v>11134</v>
      </c>
      <c r="B2142" s="302" t="s">
        <v>3261</v>
      </c>
      <c r="C2142" s="301" t="s">
        <v>1330</v>
      </c>
      <c r="D2142" s="303">
        <v>13.01</v>
      </c>
    </row>
    <row r="2143" spans="1:4" ht="9" customHeight="1">
      <c r="A2143" s="301" t="s">
        <v>11135</v>
      </c>
      <c r="B2143" s="302" t="s">
        <v>3262</v>
      </c>
      <c r="C2143" s="301" t="s">
        <v>1330</v>
      </c>
      <c r="D2143" s="303">
        <v>13.04</v>
      </c>
    </row>
    <row r="2144" spans="1:4" ht="9" customHeight="1">
      <c r="A2144" s="301" t="s">
        <v>11136</v>
      </c>
      <c r="B2144" s="302" t="s">
        <v>3263</v>
      </c>
      <c r="C2144" s="301" t="s">
        <v>1330</v>
      </c>
      <c r="D2144" s="303">
        <v>9.44</v>
      </c>
    </row>
    <row r="2145" spans="1:4" ht="9" customHeight="1">
      <c r="A2145" s="301" t="s">
        <v>11137</v>
      </c>
      <c r="B2145" s="302" t="s">
        <v>3264</v>
      </c>
      <c r="C2145" s="301" t="s">
        <v>1330</v>
      </c>
      <c r="D2145" s="303">
        <v>9.5500000000000007</v>
      </c>
    </row>
    <row r="2146" spans="1:4" ht="9" customHeight="1">
      <c r="A2146" s="301" t="s">
        <v>11138</v>
      </c>
      <c r="B2146" s="302" t="s">
        <v>3265</v>
      </c>
      <c r="C2146" s="301" t="s">
        <v>1330</v>
      </c>
      <c r="D2146" s="303">
        <v>9.66</v>
      </c>
    </row>
    <row r="2147" spans="1:4" ht="9" customHeight="1">
      <c r="A2147" s="301" t="s">
        <v>11139</v>
      </c>
      <c r="B2147" s="302" t="s">
        <v>3266</v>
      </c>
      <c r="C2147" s="301" t="s">
        <v>1330</v>
      </c>
      <c r="D2147" s="303">
        <v>9.7799999999999994</v>
      </c>
    </row>
    <row r="2148" spans="1:4" ht="9" customHeight="1">
      <c r="A2148" s="301" t="s">
        <v>11140</v>
      </c>
      <c r="B2148" s="302" t="s">
        <v>3267</v>
      </c>
      <c r="C2148" s="301" t="s">
        <v>1330</v>
      </c>
      <c r="D2148" s="303">
        <v>9.91</v>
      </c>
    </row>
    <row r="2149" spans="1:4" ht="9" customHeight="1">
      <c r="A2149" s="301" t="s">
        <v>11141</v>
      </c>
      <c r="B2149" s="302" t="s">
        <v>3268</v>
      </c>
      <c r="C2149" s="301" t="s">
        <v>1330</v>
      </c>
      <c r="D2149" s="303">
        <v>9.9700000000000006</v>
      </c>
    </row>
    <row r="2150" spans="1:4" ht="9" customHeight="1">
      <c r="A2150" s="301" t="s">
        <v>11142</v>
      </c>
      <c r="B2150" s="302" t="s">
        <v>3269</v>
      </c>
      <c r="C2150" s="301" t="s">
        <v>1330</v>
      </c>
      <c r="D2150" s="303">
        <v>8.83</v>
      </c>
    </row>
    <row r="2151" spans="1:4" ht="9" customHeight="1">
      <c r="A2151" s="301" t="s">
        <v>11143</v>
      </c>
      <c r="B2151" s="302" t="s">
        <v>3270</v>
      </c>
      <c r="C2151" s="301" t="s">
        <v>1330</v>
      </c>
      <c r="D2151" s="303">
        <v>8.93</v>
      </c>
    </row>
    <row r="2152" spans="1:4" ht="9" customHeight="1">
      <c r="A2152" s="301" t="s">
        <v>11144</v>
      </c>
      <c r="B2152" s="302" t="s">
        <v>3271</v>
      </c>
      <c r="C2152" s="301" t="s">
        <v>1330</v>
      </c>
      <c r="D2152" s="303">
        <v>9.0299999999999994</v>
      </c>
    </row>
    <row r="2153" spans="1:4" ht="9" customHeight="1">
      <c r="A2153" s="301" t="s">
        <v>11145</v>
      </c>
      <c r="B2153" s="302" t="s">
        <v>3272</v>
      </c>
      <c r="C2153" s="301" t="s">
        <v>1330</v>
      </c>
      <c r="D2153" s="303">
        <v>9.1300000000000008</v>
      </c>
    </row>
    <row r="2154" spans="1:4" ht="9" customHeight="1">
      <c r="A2154" s="301" t="s">
        <v>11146</v>
      </c>
      <c r="B2154" s="302" t="s">
        <v>3273</v>
      </c>
      <c r="C2154" s="301" t="s">
        <v>1330</v>
      </c>
      <c r="D2154" s="303">
        <v>9.24</v>
      </c>
    </row>
    <row r="2155" spans="1:4" ht="9" customHeight="1">
      <c r="A2155" s="301" t="s">
        <v>11147</v>
      </c>
      <c r="B2155" s="302" t="s">
        <v>3274</v>
      </c>
      <c r="C2155" s="301" t="s">
        <v>1330</v>
      </c>
      <c r="D2155" s="303">
        <v>9.3000000000000007</v>
      </c>
    </row>
    <row r="2156" spans="1:4" ht="9" customHeight="1">
      <c r="A2156" s="301" t="s">
        <v>11148</v>
      </c>
      <c r="B2156" s="302" t="s">
        <v>3275</v>
      </c>
      <c r="C2156" s="301" t="s">
        <v>1330</v>
      </c>
      <c r="D2156" s="303">
        <v>8.25</v>
      </c>
    </row>
    <row r="2157" spans="1:4" ht="9" customHeight="1">
      <c r="A2157" s="301" t="s">
        <v>11149</v>
      </c>
      <c r="B2157" s="302" t="s">
        <v>3276</v>
      </c>
      <c r="C2157" s="301" t="s">
        <v>1330</v>
      </c>
      <c r="D2157" s="303">
        <v>8.34</v>
      </c>
    </row>
    <row r="2158" spans="1:4" ht="9" customHeight="1">
      <c r="A2158" s="301" t="s">
        <v>11150</v>
      </c>
      <c r="B2158" s="302" t="s">
        <v>3277</v>
      </c>
      <c r="C2158" s="301" t="s">
        <v>1330</v>
      </c>
      <c r="D2158" s="303">
        <v>8.42</v>
      </c>
    </row>
    <row r="2159" spans="1:4" ht="9" customHeight="1">
      <c r="A2159" s="301" t="s">
        <v>11151</v>
      </c>
      <c r="B2159" s="302" t="s">
        <v>3278</v>
      </c>
      <c r="C2159" s="301" t="s">
        <v>1330</v>
      </c>
      <c r="D2159" s="303">
        <v>8.52</v>
      </c>
    </row>
    <row r="2160" spans="1:4" ht="9" customHeight="1">
      <c r="A2160" s="301" t="s">
        <v>11152</v>
      </c>
      <c r="B2160" s="302" t="s">
        <v>3279</v>
      </c>
      <c r="C2160" s="301" t="s">
        <v>1330</v>
      </c>
      <c r="D2160" s="303">
        <v>8.61</v>
      </c>
    </row>
    <row r="2161" spans="1:4" ht="9" customHeight="1">
      <c r="A2161" s="301" t="s">
        <v>11153</v>
      </c>
      <c r="B2161" s="302" t="s">
        <v>3280</v>
      </c>
      <c r="C2161" s="301" t="s">
        <v>1330</v>
      </c>
      <c r="D2161" s="303">
        <v>8.67</v>
      </c>
    </row>
    <row r="2162" spans="1:4" ht="9" customHeight="1">
      <c r="A2162" s="301" t="s">
        <v>11154</v>
      </c>
      <c r="B2162" s="302" t="s">
        <v>3281</v>
      </c>
      <c r="C2162" s="301" t="s">
        <v>1330</v>
      </c>
      <c r="D2162" s="303">
        <v>15.41</v>
      </c>
    </row>
    <row r="2163" spans="1:4" ht="9" customHeight="1">
      <c r="A2163" s="301" t="s">
        <v>11155</v>
      </c>
      <c r="B2163" s="302" t="s">
        <v>3282</v>
      </c>
      <c r="C2163" s="301" t="s">
        <v>1330</v>
      </c>
      <c r="D2163" s="303">
        <v>15.72</v>
      </c>
    </row>
    <row r="2164" spans="1:4" ht="9" customHeight="1">
      <c r="A2164" s="301" t="s">
        <v>11156</v>
      </c>
      <c r="B2164" s="302" t="s">
        <v>3283</v>
      </c>
      <c r="C2164" s="301" t="s">
        <v>1330</v>
      </c>
      <c r="D2164" s="303">
        <v>16.03</v>
      </c>
    </row>
    <row r="2165" spans="1:4" ht="9" customHeight="1">
      <c r="A2165" s="301" t="s">
        <v>11157</v>
      </c>
      <c r="B2165" s="302" t="s">
        <v>3284</v>
      </c>
      <c r="C2165" s="301" t="s">
        <v>1330</v>
      </c>
      <c r="D2165" s="303">
        <v>16.350000000000001</v>
      </c>
    </row>
    <row r="2166" spans="1:4" ht="9" customHeight="1">
      <c r="A2166" s="301" t="s">
        <v>11158</v>
      </c>
      <c r="B2166" s="302" t="s">
        <v>3285</v>
      </c>
      <c r="C2166" s="301" t="s">
        <v>1330</v>
      </c>
      <c r="D2166" s="303">
        <v>16.690000000000001</v>
      </c>
    </row>
    <row r="2167" spans="1:4" ht="9" customHeight="1">
      <c r="A2167" s="301" t="s">
        <v>11159</v>
      </c>
      <c r="B2167" s="302" t="s">
        <v>3286</v>
      </c>
      <c r="C2167" s="301" t="s">
        <v>1330</v>
      </c>
      <c r="D2167" s="303">
        <v>16.88</v>
      </c>
    </row>
    <row r="2168" spans="1:4" ht="9" customHeight="1">
      <c r="A2168" s="301" t="s">
        <v>11160</v>
      </c>
      <c r="B2168" s="302" t="s">
        <v>3287</v>
      </c>
      <c r="C2168" s="301" t="s">
        <v>1330</v>
      </c>
      <c r="D2168" s="303">
        <v>5.75</v>
      </c>
    </row>
    <row r="2169" spans="1:4" ht="9" customHeight="1">
      <c r="A2169" s="301" t="s">
        <v>11161</v>
      </c>
      <c r="B2169" s="302" t="s">
        <v>3288</v>
      </c>
      <c r="C2169" s="301" t="s">
        <v>1330</v>
      </c>
      <c r="D2169" s="303">
        <v>6.35</v>
      </c>
    </row>
    <row r="2170" spans="1:4" ht="9" customHeight="1">
      <c r="A2170" s="301" t="s">
        <v>11162</v>
      </c>
      <c r="B2170" s="302" t="s">
        <v>3289</v>
      </c>
      <c r="C2170" s="301" t="s">
        <v>1330</v>
      </c>
      <c r="D2170" s="303">
        <v>6.68</v>
      </c>
    </row>
    <row r="2171" spans="1:4" ht="18" customHeight="1">
      <c r="A2171" s="301" t="s">
        <v>11163</v>
      </c>
      <c r="B2171" s="302" t="s">
        <v>3290</v>
      </c>
      <c r="C2171" s="301" t="s">
        <v>1330</v>
      </c>
      <c r="D2171" s="303">
        <v>7.02</v>
      </c>
    </row>
    <row r="2172" spans="1:4" ht="18" customHeight="1">
      <c r="A2172" s="301" t="s">
        <v>11164</v>
      </c>
      <c r="B2172" s="302" t="s">
        <v>3291</v>
      </c>
      <c r="C2172" s="301" t="s">
        <v>1330</v>
      </c>
      <c r="D2172" s="303">
        <v>7.43</v>
      </c>
    </row>
    <row r="2173" spans="1:4" ht="18" customHeight="1">
      <c r="A2173" s="301" t="s">
        <v>11165</v>
      </c>
      <c r="B2173" s="302" t="s">
        <v>3292</v>
      </c>
      <c r="C2173" s="301" t="s">
        <v>1330</v>
      </c>
      <c r="D2173" s="303">
        <v>7.8</v>
      </c>
    </row>
    <row r="2174" spans="1:4" ht="18" customHeight="1">
      <c r="A2174" s="301" t="s">
        <v>11166</v>
      </c>
      <c r="B2174" s="302" t="s">
        <v>3293</v>
      </c>
      <c r="C2174" s="301" t="s">
        <v>1330</v>
      </c>
      <c r="D2174" s="303">
        <v>8.43</v>
      </c>
    </row>
    <row r="2175" spans="1:4" ht="18" customHeight="1">
      <c r="A2175" s="301" t="s">
        <v>11167</v>
      </c>
      <c r="B2175" s="302" t="s">
        <v>3294</v>
      </c>
      <c r="C2175" s="301" t="s">
        <v>1330</v>
      </c>
      <c r="D2175" s="303">
        <v>8.8699999999999992</v>
      </c>
    </row>
    <row r="2176" spans="1:4" ht="18" customHeight="1">
      <c r="A2176" s="301" t="s">
        <v>11168</v>
      </c>
      <c r="B2176" s="302" t="s">
        <v>3295</v>
      </c>
      <c r="C2176" s="301" t="s">
        <v>1330</v>
      </c>
      <c r="D2176" s="303">
        <v>9.34</v>
      </c>
    </row>
    <row r="2177" spans="1:4" ht="18" customHeight="1">
      <c r="A2177" s="301" t="s">
        <v>11169</v>
      </c>
      <c r="B2177" s="302" t="s">
        <v>3296</v>
      </c>
      <c r="C2177" s="301" t="s">
        <v>1330</v>
      </c>
      <c r="D2177" s="303">
        <v>9.83</v>
      </c>
    </row>
    <row r="2178" spans="1:4" ht="18" customHeight="1">
      <c r="A2178" s="301" t="s">
        <v>11170</v>
      </c>
      <c r="B2178" s="302" t="s">
        <v>3297</v>
      </c>
      <c r="C2178" s="301" t="s">
        <v>1330</v>
      </c>
      <c r="D2178" s="303">
        <v>10.55</v>
      </c>
    </row>
    <row r="2179" spans="1:4" ht="18" customHeight="1">
      <c r="A2179" s="301" t="s">
        <v>11171</v>
      </c>
      <c r="B2179" s="302" t="s">
        <v>3298</v>
      </c>
      <c r="C2179" s="301" t="s">
        <v>1330</v>
      </c>
      <c r="D2179" s="303">
        <v>11.08</v>
      </c>
    </row>
    <row r="2180" spans="1:4" ht="18" customHeight="1">
      <c r="A2180" s="301" t="s">
        <v>11172</v>
      </c>
      <c r="B2180" s="302" t="s">
        <v>3299</v>
      </c>
      <c r="C2180" s="301" t="s">
        <v>1330</v>
      </c>
      <c r="D2180" s="303">
        <v>11.12</v>
      </c>
    </row>
    <row r="2181" spans="1:4" ht="18" customHeight="1">
      <c r="A2181" s="301" t="s">
        <v>11173</v>
      </c>
      <c r="B2181" s="302" t="s">
        <v>3300</v>
      </c>
      <c r="C2181" s="301" t="s">
        <v>1330</v>
      </c>
      <c r="D2181" s="303">
        <v>12.1</v>
      </c>
    </row>
    <row r="2182" spans="1:4" ht="18" customHeight="1">
      <c r="A2182" s="301" t="s">
        <v>11174</v>
      </c>
      <c r="B2182" s="302" t="s">
        <v>3301</v>
      </c>
      <c r="C2182" s="301" t="s">
        <v>1330</v>
      </c>
      <c r="D2182" s="303">
        <v>12.67</v>
      </c>
    </row>
    <row r="2183" spans="1:4" ht="18" customHeight="1">
      <c r="A2183" s="301" t="s">
        <v>11175</v>
      </c>
      <c r="B2183" s="302" t="s">
        <v>3302</v>
      </c>
      <c r="C2183" s="301" t="s">
        <v>1330</v>
      </c>
      <c r="D2183" s="303">
        <v>13.53</v>
      </c>
    </row>
    <row r="2184" spans="1:4" ht="18" customHeight="1">
      <c r="A2184" s="301" t="s">
        <v>11176</v>
      </c>
      <c r="B2184" s="302" t="s">
        <v>3303</v>
      </c>
      <c r="C2184" s="301" t="s">
        <v>1330</v>
      </c>
      <c r="D2184" s="303">
        <v>14.15</v>
      </c>
    </row>
    <row r="2185" spans="1:4" ht="18" customHeight="1">
      <c r="A2185" s="301" t="s">
        <v>11177</v>
      </c>
      <c r="B2185" s="302" t="s">
        <v>3304</v>
      </c>
      <c r="C2185" s="301" t="s">
        <v>1330</v>
      </c>
      <c r="D2185" s="303">
        <v>15.04</v>
      </c>
    </row>
    <row r="2186" spans="1:4" ht="18" customHeight="1">
      <c r="A2186" s="301" t="s">
        <v>11178</v>
      </c>
      <c r="B2186" s="302" t="s">
        <v>3305</v>
      </c>
      <c r="C2186" s="301" t="s">
        <v>1330</v>
      </c>
      <c r="D2186" s="303">
        <v>16.52</v>
      </c>
    </row>
    <row r="2187" spans="1:4" ht="18" customHeight="1">
      <c r="A2187" s="301" t="s">
        <v>11179</v>
      </c>
      <c r="B2187" s="302" t="s">
        <v>3306</v>
      </c>
      <c r="C2187" s="301" t="s">
        <v>1330</v>
      </c>
      <c r="D2187" s="303">
        <v>18.350000000000001</v>
      </c>
    </row>
    <row r="2188" spans="1:4" ht="18" customHeight="1">
      <c r="A2188" s="301" t="s">
        <v>11180</v>
      </c>
      <c r="B2188" s="302" t="s">
        <v>3307</v>
      </c>
      <c r="C2188" s="301" t="s">
        <v>1330</v>
      </c>
      <c r="D2188" s="303">
        <v>20.190000000000001</v>
      </c>
    </row>
    <row r="2189" spans="1:4" ht="18" customHeight="1">
      <c r="A2189" s="301" t="s">
        <v>11181</v>
      </c>
      <c r="B2189" s="302" t="s">
        <v>3308</v>
      </c>
      <c r="C2189" s="301" t="s">
        <v>1330</v>
      </c>
      <c r="D2189" s="303">
        <v>22.29</v>
      </c>
    </row>
    <row r="2190" spans="1:4" ht="18" customHeight="1">
      <c r="A2190" s="301" t="s">
        <v>11182</v>
      </c>
      <c r="B2190" s="302" t="s">
        <v>3309</v>
      </c>
      <c r="C2190" s="301" t="s">
        <v>1330</v>
      </c>
      <c r="D2190" s="303">
        <v>24.2</v>
      </c>
    </row>
    <row r="2191" spans="1:4" ht="18" customHeight="1">
      <c r="A2191" s="301" t="s">
        <v>11183</v>
      </c>
      <c r="B2191" s="302" t="s">
        <v>3310</v>
      </c>
      <c r="C2191" s="301" t="s">
        <v>1330</v>
      </c>
      <c r="D2191" s="303">
        <v>26.27</v>
      </c>
    </row>
    <row r="2192" spans="1:4" ht="18" customHeight="1">
      <c r="A2192" s="301" t="s">
        <v>11184</v>
      </c>
      <c r="B2192" s="302" t="s">
        <v>3311</v>
      </c>
      <c r="C2192" s="301" t="s">
        <v>1330</v>
      </c>
      <c r="D2192" s="303">
        <v>28.96</v>
      </c>
    </row>
    <row r="2193" spans="1:4" ht="18" customHeight="1">
      <c r="A2193" s="301" t="s">
        <v>11185</v>
      </c>
      <c r="B2193" s="302" t="s">
        <v>3312</v>
      </c>
      <c r="C2193" s="301" t="s">
        <v>1330</v>
      </c>
      <c r="D2193" s="303">
        <v>4.7300000000000004</v>
      </c>
    </row>
    <row r="2194" spans="1:4" ht="18" customHeight="1">
      <c r="A2194" s="301" t="s">
        <v>11186</v>
      </c>
      <c r="B2194" s="302" t="s">
        <v>3313</v>
      </c>
      <c r="C2194" s="301" t="s">
        <v>1330</v>
      </c>
      <c r="D2194" s="303">
        <v>31.73</v>
      </c>
    </row>
    <row r="2195" spans="1:4" ht="18" customHeight="1">
      <c r="A2195" s="301" t="s">
        <v>11187</v>
      </c>
      <c r="B2195" s="302" t="s">
        <v>3314</v>
      </c>
      <c r="C2195" s="301" t="s">
        <v>1330</v>
      </c>
      <c r="D2195" s="303">
        <v>34.65</v>
      </c>
    </row>
    <row r="2196" spans="1:4" ht="18" customHeight="1">
      <c r="A2196" s="301" t="s">
        <v>11188</v>
      </c>
      <c r="B2196" s="302" t="s">
        <v>3315</v>
      </c>
      <c r="C2196" s="301" t="s">
        <v>1330</v>
      </c>
      <c r="D2196" s="303">
        <v>37.44</v>
      </c>
    </row>
    <row r="2197" spans="1:4" ht="18" customHeight="1">
      <c r="A2197" s="301" t="s">
        <v>11189</v>
      </c>
      <c r="B2197" s="302" t="s">
        <v>3316</v>
      </c>
      <c r="C2197" s="301" t="s">
        <v>1330</v>
      </c>
      <c r="D2197" s="303">
        <v>40.85</v>
      </c>
    </row>
    <row r="2198" spans="1:4" ht="18" customHeight="1">
      <c r="A2198" s="301" t="s">
        <v>11190</v>
      </c>
      <c r="B2198" s="302" t="s">
        <v>3317</v>
      </c>
      <c r="C2198" s="301" t="s">
        <v>1330</v>
      </c>
      <c r="D2198" s="303">
        <v>44.02</v>
      </c>
    </row>
    <row r="2199" spans="1:4" ht="18" customHeight="1">
      <c r="A2199" s="301" t="s">
        <v>11191</v>
      </c>
      <c r="B2199" s="302" t="s">
        <v>3318</v>
      </c>
      <c r="C2199" s="301" t="s">
        <v>1330</v>
      </c>
      <c r="D2199" s="303">
        <v>47.77</v>
      </c>
    </row>
    <row r="2200" spans="1:4" ht="18" customHeight="1">
      <c r="A2200" s="301" t="s">
        <v>11192</v>
      </c>
      <c r="B2200" s="302" t="s">
        <v>3319</v>
      </c>
      <c r="C2200" s="301" t="s">
        <v>1330</v>
      </c>
      <c r="D2200" s="303">
        <v>51.93</v>
      </c>
    </row>
    <row r="2201" spans="1:4" ht="18" customHeight="1">
      <c r="A2201" s="301" t="s">
        <v>11193</v>
      </c>
      <c r="B2201" s="302" t="s">
        <v>3320</v>
      </c>
      <c r="C2201" s="301" t="s">
        <v>1330</v>
      </c>
      <c r="D2201" s="303">
        <v>56.47</v>
      </c>
    </row>
    <row r="2202" spans="1:4" ht="18" customHeight="1">
      <c r="A2202" s="301" t="s">
        <v>11194</v>
      </c>
      <c r="B2202" s="302" t="s">
        <v>3321</v>
      </c>
      <c r="C2202" s="301" t="s">
        <v>1330</v>
      </c>
      <c r="D2202" s="303">
        <v>60.56</v>
      </c>
    </row>
    <row r="2203" spans="1:4" ht="18" customHeight="1">
      <c r="A2203" s="301" t="s">
        <v>11195</v>
      </c>
      <c r="B2203" s="302" t="s">
        <v>3322</v>
      </c>
      <c r="C2203" s="301" t="s">
        <v>1330</v>
      </c>
      <c r="D2203" s="303">
        <v>5.05</v>
      </c>
    </row>
    <row r="2204" spans="1:4" ht="18" customHeight="1">
      <c r="A2204" s="301" t="s">
        <v>11196</v>
      </c>
      <c r="B2204" s="302" t="s">
        <v>3323</v>
      </c>
      <c r="C2204" s="301" t="s">
        <v>1330</v>
      </c>
      <c r="D2204" s="303">
        <v>5.43</v>
      </c>
    </row>
    <row r="2205" spans="1:4" ht="18" customHeight="1">
      <c r="A2205" s="301" t="s">
        <v>11197</v>
      </c>
      <c r="B2205" s="302" t="s">
        <v>3324</v>
      </c>
      <c r="C2205" s="301" t="s">
        <v>1330</v>
      </c>
      <c r="D2205" s="303">
        <v>4.66</v>
      </c>
    </row>
    <row r="2206" spans="1:4" ht="18" customHeight="1">
      <c r="A2206" s="301" t="s">
        <v>11198</v>
      </c>
      <c r="B2206" s="302" t="s">
        <v>3325</v>
      </c>
      <c r="C2206" s="301" t="s">
        <v>1330</v>
      </c>
      <c r="D2206" s="303">
        <v>7.2</v>
      </c>
    </row>
    <row r="2207" spans="1:4" ht="18" customHeight="1">
      <c r="A2207" s="301" t="s">
        <v>11199</v>
      </c>
      <c r="B2207" s="302" t="s">
        <v>3326</v>
      </c>
      <c r="C2207" s="301" t="s">
        <v>1330</v>
      </c>
      <c r="D2207" s="303">
        <v>7.87</v>
      </c>
    </row>
    <row r="2208" spans="1:4" ht="18" customHeight="1">
      <c r="A2208" s="301" t="s">
        <v>11200</v>
      </c>
      <c r="B2208" s="302" t="s">
        <v>3327</v>
      </c>
      <c r="C2208" s="301" t="s">
        <v>1330</v>
      </c>
      <c r="D2208" s="303">
        <v>8.39</v>
      </c>
    </row>
    <row r="2209" spans="1:4" ht="18" customHeight="1">
      <c r="A2209" s="301" t="s">
        <v>11201</v>
      </c>
      <c r="B2209" s="302" t="s">
        <v>3328</v>
      </c>
      <c r="C2209" s="301" t="s">
        <v>1330</v>
      </c>
      <c r="D2209" s="303">
        <v>8.8699999999999992</v>
      </c>
    </row>
    <row r="2210" spans="1:4" ht="18" customHeight="1">
      <c r="A2210" s="301" t="s">
        <v>11202</v>
      </c>
      <c r="B2210" s="302" t="s">
        <v>3329</v>
      </c>
      <c r="C2210" s="301" t="s">
        <v>1330</v>
      </c>
      <c r="D2210" s="303">
        <v>9.33</v>
      </c>
    </row>
    <row r="2211" spans="1:4" ht="18" customHeight="1">
      <c r="A2211" s="301" t="s">
        <v>11203</v>
      </c>
      <c r="B2211" s="302" t="s">
        <v>3330</v>
      </c>
      <c r="C2211" s="301" t="s">
        <v>1330</v>
      </c>
      <c r="D2211" s="303">
        <v>9.76</v>
      </c>
    </row>
    <row r="2212" spans="1:4" ht="18" customHeight="1">
      <c r="A2212" s="301" t="s">
        <v>11204</v>
      </c>
      <c r="B2212" s="302" t="s">
        <v>3331</v>
      </c>
      <c r="C2212" s="301" t="s">
        <v>1330</v>
      </c>
      <c r="D2212" s="303">
        <v>10.38</v>
      </c>
    </row>
    <row r="2213" spans="1:4" ht="18" customHeight="1">
      <c r="A2213" s="301" t="s">
        <v>11205</v>
      </c>
      <c r="B2213" s="302" t="s">
        <v>3332</v>
      </c>
      <c r="C2213" s="301" t="s">
        <v>1330</v>
      </c>
      <c r="D2213" s="303">
        <v>10.9</v>
      </c>
    </row>
    <row r="2214" spans="1:4" ht="18" customHeight="1">
      <c r="A2214" s="301" t="s">
        <v>11206</v>
      </c>
      <c r="B2214" s="302" t="s">
        <v>3333</v>
      </c>
      <c r="C2214" s="301" t="s">
        <v>1330</v>
      </c>
      <c r="D2214" s="303">
        <v>11.46</v>
      </c>
    </row>
    <row r="2215" spans="1:4" ht="18" customHeight="1">
      <c r="A2215" s="301" t="s">
        <v>11207</v>
      </c>
      <c r="B2215" s="302" t="s">
        <v>3334</v>
      </c>
      <c r="C2215" s="301" t="s">
        <v>1330</v>
      </c>
      <c r="D2215" s="303">
        <v>12.4</v>
      </c>
    </row>
    <row r="2216" spans="1:4" ht="18" customHeight="1">
      <c r="A2216" s="301" t="s">
        <v>11208</v>
      </c>
      <c r="B2216" s="302" t="s">
        <v>3335</v>
      </c>
      <c r="C2216" s="301" t="s">
        <v>1330</v>
      </c>
      <c r="D2216" s="303">
        <v>14.14</v>
      </c>
    </row>
    <row r="2217" spans="1:4" ht="18" customHeight="1">
      <c r="A2217" s="301" t="s">
        <v>11209</v>
      </c>
      <c r="B2217" s="302" t="s">
        <v>3336</v>
      </c>
      <c r="C2217" s="301" t="s">
        <v>1330</v>
      </c>
      <c r="D2217" s="303">
        <v>16.940000000000001</v>
      </c>
    </row>
    <row r="2218" spans="1:4" ht="18" customHeight="1">
      <c r="A2218" s="301" t="s">
        <v>11210</v>
      </c>
      <c r="B2218" s="302" t="s">
        <v>3337</v>
      </c>
      <c r="C2218" s="301" t="s">
        <v>1330</v>
      </c>
      <c r="D2218" s="303">
        <v>5.77</v>
      </c>
    </row>
    <row r="2219" spans="1:4" ht="18" customHeight="1">
      <c r="A2219" s="301" t="s">
        <v>11211</v>
      </c>
      <c r="B2219" s="302" t="s">
        <v>3338</v>
      </c>
      <c r="C2219" s="301" t="s">
        <v>1330</v>
      </c>
      <c r="D2219" s="303">
        <v>6.15</v>
      </c>
    </row>
    <row r="2220" spans="1:4" ht="18" customHeight="1">
      <c r="A2220" s="301" t="s">
        <v>11212</v>
      </c>
      <c r="B2220" s="302" t="s">
        <v>3339</v>
      </c>
      <c r="C2220" s="301" t="s">
        <v>1330</v>
      </c>
      <c r="D2220" s="303">
        <v>6.62</v>
      </c>
    </row>
    <row r="2221" spans="1:4" ht="18" customHeight="1">
      <c r="A2221" s="301" t="s">
        <v>11213</v>
      </c>
      <c r="B2221" s="302" t="s">
        <v>3340</v>
      </c>
      <c r="C2221" s="301" t="s">
        <v>1330</v>
      </c>
      <c r="D2221" s="303">
        <v>5.61</v>
      </c>
    </row>
    <row r="2222" spans="1:4" ht="18" customHeight="1">
      <c r="A2222" s="301" t="s">
        <v>11214</v>
      </c>
      <c r="B2222" s="302" t="s">
        <v>3341</v>
      </c>
      <c r="C2222" s="301" t="s">
        <v>1330</v>
      </c>
      <c r="D2222" s="303">
        <v>5.69</v>
      </c>
    </row>
    <row r="2223" spans="1:4" ht="18" customHeight="1">
      <c r="A2223" s="301" t="s">
        <v>11215</v>
      </c>
      <c r="B2223" s="302" t="s">
        <v>3342</v>
      </c>
      <c r="C2223" s="301" t="s">
        <v>1330</v>
      </c>
      <c r="D2223" s="303">
        <v>6.37</v>
      </c>
    </row>
    <row r="2224" spans="1:4" ht="18" customHeight="1">
      <c r="A2224" s="301" t="s">
        <v>11216</v>
      </c>
      <c r="B2224" s="302" t="s">
        <v>3343</v>
      </c>
      <c r="C2224" s="301" t="s">
        <v>1330</v>
      </c>
      <c r="D2224" s="303">
        <v>6.83</v>
      </c>
    </row>
    <row r="2225" spans="1:4" ht="18" customHeight="1">
      <c r="A2225" s="301" t="s">
        <v>11217</v>
      </c>
      <c r="B2225" s="302" t="s">
        <v>3344</v>
      </c>
      <c r="C2225" s="301" t="s">
        <v>1330</v>
      </c>
      <c r="D2225" s="303">
        <v>7.29</v>
      </c>
    </row>
    <row r="2226" spans="1:4" ht="18" customHeight="1">
      <c r="A2226" s="301" t="s">
        <v>11218</v>
      </c>
      <c r="B2226" s="302" t="s">
        <v>3345</v>
      </c>
      <c r="C2226" s="301" t="s">
        <v>1330</v>
      </c>
      <c r="D2226" s="303">
        <v>7.83</v>
      </c>
    </row>
    <row r="2227" spans="1:4" ht="18" customHeight="1">
      <c r="A2227" s="301" t="s">
        <v>11219</v>
      </c>
      <c r="B2227" s="302" t="s">
        <v>3346</v>
      </c>
      <c r="C2227" s="301" t="s">
        <v>1330</v>
      </c>
      <c r="D2227" s="303">
        <v>8.3699999999999992</v>
      </c>
    </row>
    <row r="2228" spans="1:4" ht="18" customHeight="1">
      <c r="A2228" s="301" t="s">
        <v>11220</v>
      </c>
      <c r="B2228" s="302" t="s">
        <v>3347</v>
      </c>
      <c r="C2228" s="301" t="s">
        <v>1330</v>
      </c>
      <c r="D2228" s="303">
        <v>9.15</v>
      </c>
    </row>
    <row r="2229" spans="1:4" ht="18" customHeight="1">
      <c r="A2229" s="301" t="s">
        <v>11221</v>
      </c>
      <c r="B2229" s="302" t="s">
        <v>3348</v>
      </c>
      <c r="C2229" s="301" t="s">
        <v>1330</v>
      </c>
      <c r="D2229" s="303">
        <v>9.8800000000000008</v>
      </c>
    </row>
    <row r="2230" spans="1:4" ht="18" customHeight="1">
      <c r="A2230" s="301" t="s">
        <v>11222</v>
      </c>
      <c r="B2230" s="302" t="s">
        <v>3349</v>
      </c>
      <c r="C2230" s="301" t="s">
        <v>1330</v>
      </c>
      <c r="D2230" s="303">
        <v>10.57</v>
      </c>
    </row>
    <row r="2231" spans="1:4" ht="18" customHeight="1">
      <c r="A2231" s="301" t="s">
        <v>11223</v>
      </c>
      <c r="B2231" s="302" t="s">
        <v>3350</v>
      </c>
      <c r="C2231" s="301" t="s">
        <v>1330</v>
      </c>
      <c r="D2231" s="303">
        <v>11.3</v>
      </c>
    </row>
    <row r="2232" spans="1:4" ht="18" customHeight="1">
      <c r="A2232" s="301" t="s">
        <v>11224</v>
      </c>
      <c r="B2232" s="302" t="s">
        <v>3351</v>
      </c>
      <c r="C2232" s="301" t="s">
        <v>1330</v>
      </c>
      <c r="D2232" s="303">
        <v>13.74</v>
      </c>
    </row>
    <row r="2233" spans="1:4" ht="18" customHeight="1">
      <c r="A2233" s="301" t="s">
        <v>11225</v>
      </c>
      <c r="B2233" s="302" t="s">
        <v>3352</v>
      </c>
      <c r="C2233" s="301" t="s">
        <v>1330</v>
      </c>
      <c r="D2233" s="303">
        <v>15.9</v>
      </c>
    </row>
    <row r="2234" spans="1:4" ht="18" customHeight="1">
      <c r="A2234" s="301" t="s">
        <v>11226</v>
      </c>
      <c r="B2234" s="302" t="s">
        <v>3353</v>
      </c>
      <c r="C2234" s="301" t="s">
        <v>1330</v>
      </c>
      <c r="D2234" s="303">
        <v>18.649999999999999</v>
      </c>
    </row>
    <row r="2235" spans="1:4" ht="18" customHeight="1">
      <c r="A2235" s="301" t="s">
        <v>11227</v>
      </c>
      <c r="B2235" s="302" t="s">
        <v>3354</v>
      </c>
      <c r="C2235" s="301" t="s">
        <v>1330</v>
      </c>
      <c r="D2235" s="303">
        <v>21.55</v>
      </c>
    </row>
    <row r="2236" spans="1:4" ht="18" customHeight="1">
      <c r="A2236" s="301" t="s">
        <v>11228</v>
      </c>
      <c r="B2236" s="302" t="s">
        <v>3355</v>
      </c>
      <c r="C2236" s="301" t="s">
        <v>1330</v>
      </c>
      <c r="D2236" s="303">
        <v>24.95</v>
      </c>
    </row>
    <row r="2237" spans="1:4" ht="18" customHeight="1">
      <c r="A2237" s="301" t="s">
        <v>11229</v>
      </c>
      <c r="B2237" s="302" t="s">
        <v>3356</v>
      </c>
      <c r="C2237" s="301" t="s">
        <v>1330</v>
      </c>
      <c r="D2237" s="303">
        <v>29.52</v>
      </c>
    </row>
    <row r="2238" spans="1:4" ht="18" customHeight="1">
      <c r="A2238" s="301" t="s">
        <v>11230</v>
      </c>
      <c r="B2238" s="302" t="s">
        <v>3357</v>
      </c>
      <c r="C2238" s="301" t="s">
        <v>1330</v>
      </c>
      <c r="D2238" s="303">
        <v>34.200000000000003</v>
      </c>
    </row>
    <row r="2239" spans="1:4" ht="18" customHeight="1">
      <c r="A2239" s="301" t="s">
        <v>11231</v>
      </c>
      <c r="B2239" s="302" t="s">
        <v>3358</v>
      </c>
      <c r="C2239" s="301" t="s">
        <v>1330</v>
      </c>
      <c r="D2239" s="303">
        <v>39.549999999999997</v>
      </c>
    </row>
    <row r="2240" spans="1:4" ht="18" customHeight="1">
      <c r="A2240" s="301" t="s">
        <v>11232</v>
      </c>
      <c r="B2240" s="302" t="s">
        <v>3359</v>
      </c>
      <c r="C2240" s="301" t="s">
        <v>1330</v>
      </c>
      <c r="D2240" s="303">
        <v>43.19</v>
      </c>
    </row>
    <row r="2241" spans="1:4" ht="18" customHeight="1">
      <c r="A2241" s="301" t="s">
        <v>11233</v>
      </c>
      <c r="B2241" s="302" t="s">
        <v>3360</v>
      </c>
      <c r="C2241" s="301" t="s">
        <v>1330</v>
      </c>
      <c r="D2241" s="303">
        <v>47.64</v>
      </c>
    </row>
    <row r="2242" spans="1:4" ht="18" customHeight="1">
      <c r="A2242" s="301" t="s">
        <v>11234</v>
      </c>
      <c r="B2242" s="302" t="s">
        <v>3361</v>
      </c>
      <c r="C2242" s="301" t="s">
        <v>1330</v>
      </c>
      <c r="D2242" s="303">
        <v>4.66</v>
      </c>
    </row>
    <row r="2243" spans="1:4" ht="18" customHeight="1">
      <c r="A2243" s="301" t="s">
        <v>11235</v>
      </c>
      <c r="B2243" s="302" t="s">
        <v>3362</v>
      </c>
      <c r="C2243" s="301" t="s">
        <v>1330</v>
      </c>
      <c r="D2243" s="303">
        <v>4.96</v>
      </c>
    </row>
    <row r="2244" spans="1:4" ht="18" customHeight="1">
      <c r="A2244" s="301" t="s">
        <v>11236</v>
      </c>
      <c r="B2244" s="302" t="s">
        <v>3363</v>
      </c>
      <c r="C2244" s="301" t="s">
        <v>1330</v>
      </c>
      <c r="D2244" s="303">
        <v>5.27</v>
      </c>
    </row>
    <row r="2245" spans="1:4" ht="18" customHeight="1">
      <c r="A2245" s="301" t="s">
        <v>11237</v>
      </c>
      <c r="B2245" s="302" t="s">
        <v>3364</v>
      </c>
      <c r="C2245" s="301" t="s">
        <v>1330</v>
      </c>
      <c r="D2245" s="303">
        <v>4.5999999999999996</v>
      </c>
    </row>
    <row r="2246" spans="1:4" ht="18" customHeight="1">
      <c r="A2246" s="301" t="s">
        <v>11238</v>
      </c>
      <c r="B2246" s="302" t="s">
        <v>3365</v>
      </c>
      <c r="C2246" s="301" t="s">
        <v>1330</v>
      </c>
      <c r="D2246" s="303">
        <v>5.67</v>
      </c>
    </row>
    <row r="2247" spans="1:4" ht="18" customHeight="1">
      <c r="A2247" s="301" t="s">
        <v>11239</v>
      </c>
      <c r="B2247" s="302" t="s">
        <v>3366</v>
      </c>
      <c r="C2247" s="301" t="s">
        <v>1330</v>
      </c>
      <c r="D2247" s="303">
        <v>6.31</v>
      </c>
    </row>
    <row r="2248" spans="1:4" ht="18" customHeight="1">
      <c r="A2248" s="301" t="s">
        <v>11240</v>
      </c>
      <c r="B2248" s="302" t="s">
        <v>3367</v>
      </c>
      <c r="C2248" s="301" t="s">
        <v>1330</v>
      </c>
      <c r="D2248" s="303">
        <v>6.76</v>
      </c>
    </row>
    <row r="2249" spans="1:4" ht="18" customHeight="1">
      <c r="A2249" s="301" t="s">
        <v>11241</v>
      </c>
      <c r="B2249" s="302" t="s">
        <v>3368</v>
      </c>
      <c r="C2249" s="301" t="s">
        <v>1330</v>
      </c>
      <c r="D2249" s="303">
        <v>7.19</v>
      </c>
    </row>
    <row r="2250" spans="1:4" ht="18" customHeight="1">
      <c r="A2250" s="301" t="s">
        <v>11242</v>
      </c>
      <c r="B2250" s="302" t="s">
        <v>3369</v>
      </c>
      <c r="C2250" s="301" t="s">
        <v>1330</v>
      </c>
      <c r="D2250" s="303">
        <v>7.58</v>
      </c>
    </row>
    <row r="2251" spans="1:4" ht="18" customHeight="1">
      <c r="A2251" s="301" t="s">
        <v>11243</v>
      </c>
      <c r="B2251" s="302" t="s">
        <v>3370</v>
      </c>
      <c r="C2251" s="301" t="s">
        <v>1330</v>
      </c>
      <c r="D2251" s="303">
        <v>8.0299999999999994</v>
      </c>
    </row>
    <row r="2252" spans="1:4" ht="18" customHeight="1">
      <c r="A2252" s="301" t="s">
        <v>11244</v>
      </c>
      <c r="B2252" s="302" t="s">
        <v>3371</v>
      </c>
      <c r="C2252" s="301" t="s">
        <v>1330</v>
      </c>
      <c r="D2252" s="303">
        <v>8.6999999999999993</v>
      </c>
    </row>
    <row r="2253" spans="1:4" ht="18" customHeight="1">
      <c r="A2253" s="301" t="s">
        <v>11245</v>
      </c>
      <c r="B2253" s="302" t="s">
        <v>3372</v>
      </c>
      <c r="C2253" s="301" t="s">
        <v>1330</v>
      </c>
      <c r="D2253" s="303">
        <v>9.1300000000000008</v>
      </c>
    </row>
    <row r="2254" spans="1:4" ht="18" customHeight="1">
      <c r="A2254" s="301" t="s">
        <v>11246</v>
      </c>
      <c r="B2254" s="302" t="s">
        <v>3373</v>
      </c>
      <c r="C2254" s="301" t="s">
        <v>1330</v>
      </c>
      <c r="D2254" s="303">
        <v>9.57</v>
      </c>
    </row>
    <row r="2255" spans="1:4" ht="18" customHeight="1">
      <c r="A2255" s="301" t="s">
        <v>11247</v>
      </c>
      <c r="B2255" s="302" t="s">
        <v>3374</v>
      </c>
      <c r="C2255" s="301" t="s">
        <v>1330</v>
      </c>
      <c r="D2255" s="303">
        <v>10.01</v>
      </c>
    </row>
    <row r="2256" spans="1:4" ht="18" customHeight="1">
      <c r="A2256" s="301" t="s">
        <v>11248</v>
      </c>
      <c r="B2256" s="302" t="s">
        <v>3375</v>
      </c>
      <c r="C2256" s="301" t="s">
        <v>1330</v>
      </c>
      <c r="D2256" s="303">
        <v>10.84</v>
      </c>
    </row>
    <row r="2257" spans="1:4" ht="18" customHeight="1">
      <c r="A2257" s="301" t="s">
        <v>11249</v>
      </c>
      <c r="B2257" s="302" t="s">
        <v>3376</v>
      </c>
      <c r="C2257" s="301" t="s">
        <v>1330</v>
      </c>
      <c r="D2257" s="303">
        <v>11.75</v>
      </c>
    </row>
    <row r="2258" spans="1:4" ht="18" customHeight="1">
      <c r="A2258" s="301" t="s">
        <v>11250</v>
      </c>
      <c r="B2258" s="302" t="s">
        <v>3377</v>
      </c>
      <c r="C2258" s="301" t="s">
        <v>1330</v>
      </c>
      <c r="D2258" s="303">
        <v>13.38</v>
      </c>
    </row>
    <row r="2259" spans="1:4" ht="18" customHeight="1">
      <c r="A2259" s="301" t="s">
        <v>11251</v>
      </c>
      <c r="B2259" s="302" t="s">
        <v>3378</v>
      </c>
      <c r="C2259" s="301" t="s">
        <v>1330</v>
      </c>
      <c r="D2259" s="303">
        <v>15.27</v>
      </c>
    </row>
    <row r="2260" spans="1:4" ht="18" customHeight="1">
      <c r="A2260" s="301" t="s">
        <v>11252</v>
      </c>
      <c r="B2260" s="302" t="s">
        <v>3379</v>
      </c>
      <c r="C2260" s="301" t="s">
        <v>1330</v>
      </c>
      <c r="D2260" s="303">
        <v>17.260000000000002</v>
      </c>
    </row>
    <row r="2261" spans="1:4" ht="18" customHeight="1">
      <c r="A2261" s="301" t="s">
        <v>11253</v>
      </c>
      <c r="B2261" s="302" t="s">
        <v>3380</v>
      </c>
      <c r="C2261" s="301" t="s">
        <v>1330</v>
      </c>
      <c r="D2261" s="303">
        <v>19.86</v>
      </c>
    </row>
    <row r="2262" spans="1:4" ht="18" customHeight="1">
      <c r="A2262" s="301" t="s">
        <v>11254</v>
      </c>
      <c r="B2262" s="302" t="s">
        <v>3381</v>
      </c>
      <c r="C2262" s="301" t="s">
        <v>1330</v>
      </c>
      <c r="D2262" s="303">
        <v>22.17</v>
      </c>
    </row>
    <row r="2263" spans="1:4" ht="18" customHeight="1">
      <c r="A2263" s="301" t="s">
        <v>11255</v>
      </c>
      <c r="B2263" s="302" t="s">
        <v>3382</v>
      </c>
      <c r="C2263" s="301" t="s">
        <v>1330</v>
      </c>
      <c r="D2263" s="303">
        <v>25.14</v>
      </c>
    </row>
    <row r="2264" spans="1:4" ht="18" customHeight="1">
      <c r="A2264" s="301" t="s">
        <v>11256</v>
      </c>
      <c r="B2264" s="302" t="s">
        <v>3383</v>
      </c>
      <c r="C2264" s="301" t="s">
        <v>1330</v>
      </c>
      <c r="D2264" s="303">
        <v>28.19</v>
      </c>
    </row>
    <row r="2265" spans="1:4" ht="18" customHeight="1">
      <c r="A2265" s="301" t="s">
        <v>11257</v>
      </c>
      <c r="B2265" s="302" t="s">
        <v>3384</v>
      </c>
      <c r="C2265" s="301" t="s">
        <v>1330</v>
      </c>
      <c r="D2265" s="303">
        <v>31.76</v>
      </c>
    </row>
    <row r="2266" spans="1:4" ht="18" customHeight="1">
      <c r="A2266" s="301" t="s">
        <v>11258</v>
      </c>
      <c r="B2266" s="302" t="s">
        <v>3385</v>
      </c>
      <c r="C2266" s="301" t="s">
        <v>1330</v>
      </c>
      <c r="D2266" s="303">
        <v>36.07</v>
      </c>
    </row>
    <row r="2267" spans="1:4" ht="18" customHeight="1">
      <c r="A2267" s="301" t="s">
        <v>11259</v>
      </c>
      <c r="B2267" s="302" t="s">
        <v>3386</v>
      </c>
      <c r="C2267" s="301" t="s">
        <v>1330</v>
      </c>
      <c r="D2267" s="303">
        <v>39.97</v>
      </c>
    </row>
    <row r="2268" spans="1:4" ht="18" customHeight="1">
      <c r="A2268" s="301" t="s">
        <v>11260</v>
      </c>
      <c r="B2268" s="302" t="s">
        <v>3387</v>
      </c>
      <c r="C2268" s="301" t="s">
        <v>1330</v>
      </c>
      <c r="D2268" s="303">
        <v>44.94</v>
      </c>
    </row>
    <row r="2269" spans="1:4" ht="18" customHeight="1">
      <c r="A2269" s="301" t="s">
        <v>11261</v>
      </c>
      <c r="B2269" s="302" t="s">
        <v>3388</v>
      </c>
      <c r="C2269" s="301" t="s">
        <v>1330</v>
      </c>
      <c r="D2269" s="303">
        <v>48.4</v>
      </c>
    </row>
    <row r="2270" spans="1:4" ht="18" customHeight="1">
      <c r="A2270" s="301" t="s">
        <v>11262</v>
      </c>
      <c r="B2270" s="302" t="s">
        <v>3389</v>
      </c>
      <c r="C2270" s="301" t="s">
        <v>1330</v>
      </c>
      <c r="D2270" s="303">
        <v>51.42</v>
      </c>
    </row>
    <row r="2271" spans="1:4" ht="18" customHeight="1">
      <c r="A2271" s="301" t="s">
        <v>11263</v>
      </c>
      <c r="B2271" s="302" t="s">
        <v>3390</v>
      </c>
      <c r="C2271" s="301" t="s">
        <v>1330</v>
      </c>
      <c r="D2271" s="303">
        <v>4.26</v>
      </c>
    </row>
    <row r="2272" spans="1:4" ht="18" customHeight="1">
      <c r="A2272" s="301" t="s">
        <v>11264</v>
      </c>
      <c r="B2272" s="302" t="s">
        <v>3391</v>
      </c>
      <c r="C2272" s="301" t="s">
        <v>1330</v>
      </c>
      <c r="D2272" s="303">
        <v>4.7699999999999996</v>
      </c>
    </row>
    <row r="2273" spans="1:4" ht="18" customHeight="1">
      <c r="A2273" s="301" t="s">
        <v>11265</v>
      </c>
      <c r="B2273" s="302" t="s">
        <v>3392</v>
      </c>
      <c r="C2273" s="301" t="s">
        <v>1330</v>
      </c>
      <c r="D2273" s="303">
        <v>5.26</v>
      </c>
    </row>
    <row r="2274" spans="1:4" ht="18" customHeight="1">
      <c r="A2274" s="301" t="s">
        <v>11266</v>
      </c>
      <c r="B2274" s="302" t="s">
        <v>3393</v>
      </c>
      <c r="C2274" s="301" t="s">
        <v>1330</v>
      </c>
      <c r="D2274" s="303">
        <v>3.98</v>
      </c>
    </row>
    <row r="2275" spans="1:4" ht="18" customHeight="1">
      <c r="A2275" s="301" t="s">
        <v>11267</v>
      </c>
      <c r="B2275" s="302" t="s">
        <v>3394</v>
      </c>
      <c r="C2275" s="301" t="s">
        <v>1330</v>
      </c>
      <c r="D2275" s="303">
        <v>11.77</v>
      </c>
    </row>
    <row r="2276" spans="1:4" ht="18" customHeight="1">
      <c r="A2276" s="301" t="s">
        <v>11268</v>
      </c>
      <c r="B2276" s="302" t="s">
        <v>3395</v>
      </c>
      <c r="C2276" s="301" t="s">
        <v>1330</v>
      </c>
      <c r="D2276" s="303">
        <v>11.98</v>
      </c>
    </row>
    <row r="2277" spans="1:4" ht="18" customHeight="1">
      <c r="A2277" s="301" t="s">
        <v>11269</v>
      </c>
      <c r="B2277" s="302" t="s">
        <v>3396</v>
      </c>
      <c r="C2277" s="301" t="s">
        <v>1330</v>
      </c>
      <c r="D2277" s="303">
        <v>12.2</v>
      </c>
    </row>
    <row r="2278" spans="1:4" ht="9" customHeight="1">
      <c r="A2278" s="301" t="s">
        <v>11270</v>
      </c>
      <c r="B2278" s="302" t="s">
        <v>3397</v>
      </c>
      <c r="C2278" s="301" t="s">
        <v>1330</v>
      </c>
      <c r="D2278" s="303">
        <v>12.43</v>
      </c>
    </row>
    <row r="2279" spans="1:4" ht="9" customHeight="1">
      <c r="A2279" s="301" t="s">
        <v>11271</v>
      </c>
      <c r="B2279" s="302" t="s">
        <v>3398</v>
      </c>
      <c r="C2279" s="301" t="s">
        <v>1330</v>
      </c>
      <c r="D2279" s="303">
        <v>12.67</v>
      </c>
    </row>
    <row r="2280" spans="1:4" ht="9" customHeight="1">
      <c r="A2280" s="301" t="s">
        <v>11272</v>
      </c>
      <c r="B2280" s="302" t="s">
        <v>3399</v>
      </c>
      <c r="C2280" s="301" t="s">
        <v>1330</v>
      </c>
      <c r="D2280" s="303">
        <v>12.8</v>
      </c>
    </row>
    <row r="2281" spans="1:4" ht="9" customHeight="1">
      <c r="A2281" s="301" t="s">
        <v>11273</v>
      </c>
      <c r="B2281" s="302" t="s">
        <v>3400</v>
      </c>
      <c r="C2281" s="301" t="s">
        <v>1330</v>
      </c>
      <c r="D2281" s="303">
        <v>8.01</v>
      </c>
    </row>
    <row r="2282" spans="1:4" ht="9" customHeight="1">
      <c r="A2282" s="301" t="s">
        <v>11274</v>
      </c>
      <c r="B2282" s="302" t="s">
        <v>3401</v>
      </c>
      <c r="C2282" s="301" t="s">
        <v>1330</v>
      </c>
      <c r="D2282" s="303">
        <v>8.08</v>
      </c>
    </row>
    <row r="2283" spans="1:4" ht="9" customHeight="1">
      <c r="A2283" s="301" t="s">
        <v>11275</v>
      </c>
      <c r="B2283" s="302" t="s">
        <v>3402</v>
      </c>
      <c r="C2283" s="301" t="s">
        <v>1330</v>
      </c>
      <c r="D2283" s="303">
        <v>8.14</v>
      </c>
    </row>
    <row r="2284" spans="1:4" ht="9" customHeight="1">
      <c r="A2284" s="301" t="s">
        <v>11276</v>
      </c>
      <c r="B2284" s="302" t="s">
        <v>3403</v>
      </c>
      <c r="C2284" s="301" t="s">
        <v>1330</v>
      </c>
      <c r="D2284" s="303">
        <v>8.2100000000000009</v>
      </c>
    </row>
    <row r="2285" spans="1:4" ht="9" customHeight="1">
      <c r="A2285" s="301" t="s">
        <v>11277</v>
      </c>
      <c r="B2285" s="302" t="s">
        <v>3404</v>
      </c>
      <c r="C2285" s="301" t="s">
        <v>1330</v>
      </c>
      <c r="D2285" s="303">
        <v>8.2899999999999991</v>
      </c>
    </row>
    <row r="2286" spans="1:4" ht="9" customHeight="1">
      <c r="A2286" s="301" t="s">
        <v>11278</v>
      </c>
      <c r="B2286" s="302" t="s">
        <v>3405</v>
      </c>
      <c r="C2286" s="301" t="s">
        <v>1330</v>
      </c>
      <c r="D2286" s="303">
        <v>8.33</v>
      </c>
    </row>
    <row r="2287" spans="1:4" ht="9" customHeight="1">
      <c r="A2287" s="301" t="s">
        <v>11279</v>
      </c>
      <c r="B2287" s="302" t="s">
        <v>3406</v>
      </c>
      <c r="C2287" s="301" t="s">
        <v>1330</v>
      </c>
      <c r="D2287" s="303">
        <v>10.62</v>
      </c>
    </row>
    <row r="2288" spans="1:4" ht="9" customHeight="1">
      <c r="A2288" s="301" t="s">
        <v>11280</v>
      </c>
      <c r="B2288" s="302" t="s">
        <v>3407</v>
      </c>
      <c r="C2288" s="301" t="s">
        <v>1330</v>
      </c>
      <c r="D2288" s="303">
        <v>10.68</v>
      </c>
    </row>
    <row r="2289" spans="1:4" ht="9" customHeight="1">
      <c r="A2289" s="301" t="s">
        <v>11281</v>
      </c>
      <c r="B2289" s="302" t="s">
        <v>3408</v>
      </c>
      <c r="C2289" s="301" t="s">
        <v>1330</v>
      </c>
      <c r="D2289" s="303">
        <v>10.74</v>
      </c>
    </row>
    <row r="2290" spans="1:4" ht="9" customHeight="1">
      <c r="A2290" s="301" t="s">
        <v>11282</v>
      </c>
      <c r="B2290" s="302" t="s">
        <v>3409</v>
      </c>
      <c r="C2290" s="301" t="s">
        <v>1330</v>
      </c>
      <c r="D2290" s="303">
        <v>10.81</v>
      </c>
    </row>
    <row r="2291" spans="1:4" ht="9" customHeight="1">
      <c r="A2291" s="301" t="s">
        <v>11283</v>
      </c>
      <c r="B2291" s="302" t="s">
        <v>3410</v>
      </c>
      <c r="C2291" s="301" t="s">
        <v>1330</v>
      </c>
      <c r="D2291" s="303">
        <v>10.88</v>
      </c>
    </row>
    <row r="2292" spans="1:4" ht="9" customHeight="1">
      <c r="A2292" s="301" t="s">
        <v>11284</v>
      </c>
      <c r="B2292" s="302" t="s">
        <v>3411</v>
      </c>
      <c r="C2292" s="301" t="s">
        <v>1330</v>
      </c>
      <c r="D2292" s="303">
        <v>10.91</v>
      </c>
    </row>
    <row r="2293" spans="1:4" ht="9" customHeight="1">
      <c r="A2293" s="301" t="s">
        <v>11285</v>
      </c>
      <c r="B2293" s="302" t="s">
        <v>3412</v>
      </c>
      <c r="C2293" s="301" t="s">
        <v>1330</v>
      </c>
      <c r="D2293" s="303">
        <v>10.41</v>
      </c>
    </row>
    <row r="2294" spans="1:4" ht="9" customHeight="1">
      <c r="A2294" s="301" t="s">
        <v>11286</v>
      </c>
      <c r="B2294" s="302" t="s">
        <v>3413</v>
      </c>
      <c r="C2294" s="301" t="s">
        <v>1330</v>
      </c>
      <c r="D2294" s="303">
        <v>10.55</v>
      </c>
    </row>
    <row r="2295" spans="1:4" ht="9" customHeight="1">
      <c r="A2295" s="301" t="s">
        <v>11287</v>
      </c>
      <c r="B2295" s="302" t="s">
        <v>3414</v>
      </c>
      <c r="C2295" s="301" t="s">
        <v>1330</v>
      </c>
      <c r="D2295" s="303">
        <v>10.68</v>
      </c>
    </row>
    <row r="2296" spans="1:4" ht="9" customHeight="1">
      <c r="A2296" s="301" t="s">
        <v>11288</v>
      </c>
      <c r="B2296" s="302" t="s">
        <v>3415</v>
      </c>
      <c r="C2296" s="301" t="s">
        <v>1330</v>
      </c>
      <c r="D2296" s="303">
        <v>10.83</v>
      </c>
    </row>
    <row r="2297" spans="1:4" ht="9" customHeight="1">
      <c r="A2297" s="301" t="s">
        <v>11289</v>
      </c>
      <c r="B2297" s="302" t="s">
        <v>3416</v>
      </c>
      <c r="C2297" s="301" t="s">
        <v>1330</v>
      </c>
      <c r="D2297" s="303">
        <v>10.98</v>
      </c>
    </row>
    <row r="2298" spans="1:4" ht="9" customHeight="1">
      <c r="A2298" s="301" t="s">
        <v>11290</v>
      </c>
      <c r="B2298" s="302" t="s">
        <v>3417</v>
      </c>
      <c r="C2298" s="301" t="s">
        <v>1330</v>
      </c>
      <c r="D2298" s="303">
        <v>11.06</v>
      </c>
    </row>
    <row r="2299" spans="1:4" ht="9" customHeight="1">
      <c r="A2299" s="301" t="s">
        <v>11291</v>
      </c>
      <c r="B2299" s="302" t="s">
        <v>3418</v>
      </c>
      <c r="C2299" s="301" t="s">
        <v>1330</v>
      </c>
      <c r="D2299" s="303">
        <v>13.29</v>
      </c>
    </row>
    <row r="2300" spans="1:4" ht="9" customHeight="1">
      <c r="A2300" s="301" t="s">
        <v>11292</v>
      </c>
      <c r="B2300" s="302" t="s">
        <v>3419</v>
      </c>
      <c r="C2300" s="301" t="s">
        <v>1330</v>
      </c>
      <c r="D2300" s="303">
        <v>13.34</v>
      </c>
    </row>
    <row r="2301" spans="1:4" ht="9" customHeight="1">
      <c r="A2301" s="301" t="s">
        <v>11293</v>
      </c>
      <c r="B2301" s="302" t="s">
        <v>3420</v>
      </c>
      <c r="C2301" s="301" t="s">
        <v>1330</v>
      </c>
      <c r="D2301" s="303">
        <v>13.41</v>
      </c>
    </row>
    <row r="2302" spans="1:4" ht="9" customHeight="1">
      <c r="A2302" s="301" t="s">
        <v>11294</v>
      </c>
      <c r="B2302" s="302" t="s">
        <v>3421</v>
      </c>
      <c r="C2302" s="301" t="s">
        <v>1330</v>
      </c>
      <c r="D2302" s="303">
        <v>13.47</v>
      </c>
    </row>
    <row r="2303" spans="1:4" ht="9" customHeight="1">
      <c r="A2303" s="301" t="s">
        <v>11295</v>
      </c>
      <c r="B2303" s="302" t="s">
        <v>3422</v>
      </c>
      <c r="C2303" s="301" t="s">
        <v>1330</v>
      </c>
      <c r="D2303" s="303">
        <v>13.54</v>
      </c>
    </row>
    <row r="2304" spans="1:4" ht="9" customHeight="1">
      <c r="A2304" s="301" t="s">
        <v>11296</v>
      </c>
      <c r="B2304" s="302" t="s">
        <v>3423</v>
      </c>
      <c r="C2304" s="301" t="s">
        <v>1330</v>
      </c>
      <c r="D2304" s="303">
        <v>13.57</v>
      </c>
    </row>
    <row r="2305" spans="1:4" ht="9" customHeight="1">
      <c r="A2305" s="301" t="s">
        <v>11297</v>
      </c>
      <c r="B2305" s="302" t="s">
        <v>3424</v>
      </c>
      <c r="C2305" s="301" t="s">
        <v>1330</v>
      </c>
      <c r="D2305" s="303">
        <v>9.7899999999999991</v>
      </c>
    </row>
    <row r="2306" spans="1:4" ht="9" customHeight="1">
      <c r="A2306" s="301" t="s">
        <v>11298</v>
      </c>
      <c r="B2306" s="302" t="s">
        <v>3425</v>
      </c>
      <c r="C2306" s="301" t="s">
        <v>1330</v>
      </c>
      <c r="D2306" s="303">
        <v>9.9</v>
      </c>
    </row>
    <row r="2307" spans="1:4" ht="9" customHeight="1">
      <c r="A2307" s="301" t="s">
        <v>11299</v>
      </c>
      <c r="B2307" s="302" t="s">
        <v>3426</v>
      </c>
      <c r="C2307" s="301" t="s">
        <v>1330</v>
      </c>
      <c r="D2307" s="303">
        <v>10.02</v>
      </c>
    </row>
    <row r="2308" spans="1:4" ht="9" customHeight="1">
      <c r="A2308" s="301" t="s">
        <v>11300</v>
      </c>
      <c r="B2308" s="302" t="s">
        <v>3427</v>
      </c>
      <c r="C2308" s="301" t="s">
        <v>1330</v>
      </c>
      <c r="D2308" s="303">
        <v>10.130000000000001</v>
      </c>
    </row>
    <row r="2309" spans="1:4" ht="9" customHeight="1">
      <c r="A2309" s="301" t="s">
        <v>11301</v>
      </c>
      <c r="B2309" s="302" t="s">
        <v>3428</v>
      </c>
      <c r="C2309" s="301" t="s">
        <v>1330</v>
      </c>
      <c r="D2309" s="303">
        <v>10.26</v>
      </c>
    </row>
    <row r="2310" spans="1:4" ht="9" customHeight="1">
      <c r="A2310" s="301" t="s">
        <v>11302</v>
      </c>
      <c r="B2310" s="302" t="s">
        <v>3429</v>
      </c>
      <c r="C2310" s="301" t="s">
        <v>1330</v>
      </c>
      <c r="D2310" s="303">
        <v>10.33</v>
      </c>
    </row>
    <row r="2311" spans="1:4" ht="9" customHeight="1">
      <c r="A2311" s="301" t="s">
        <v>11303</v>
      </c>
      <c r="B2311" s="302" t="s">
        <v>3430</v>
      </c>
      <c r="C2311" s="301" t="s">
        <v>1330</v>
      </c>
      <c r="D2311" s="303">
        <v>9.16</v>
      </c>
    </row>
    <row r="2312" spans="1:4" ht="9" customHeight="1">
      <c r="A2312" s="301" t="s">
        <v>11304</v>
      </c>
      <c r="B2312" s="302" t="s">
        <v>3431</v>
      </c>
      <c r="C2312" s="301" t="s">
        <v>1330</v>
      </c>
      <c r="D2312" s="303">
        <v>9.26</v>
      </c>
    </row>
    <row r="2313" spans="1:4" ht="9" customHeight="1">
      <c r="A2313" s="301" t="s">
        <v>11305</v>
      </c>
      <c r="B2313" s="302" t="s">
        <v>3432</v>
      </c>
      <c r="C2313" s="301" t="s">
        <v>1330</v>
      </c>
      <c r="D2313" s="303">
        <v>9.36</v>
      </c>
    </row>
    <row r="2314" spans="1:4" ht="9" customHeight="1">
      <c r="A2314" s="301" t="s">
        <v>11306</v>
      </c>
      <c r="B2314" s="302" t="s">
        <v>3433</v>
      </c>
      <c r="C2314" s="301" t="s">
        <v>1330</v>
      </c>
      <c r="D2314" s="303">
        <v>9.4600000000000009</v>
      </c>
    </row>
    <row r="2315" spans="1:4" ht="9" customHeight="1">
      <c r="A2315" s="301" t="s">
        <v>11307</v>
      </c>
      <c r="B2315" s="302" t="s">
        <v>3434</v>
      </c>
      <c r="C2315" s="301" t="s">
        <v>1330</v>
      </c>
      <c r="D2315" s="303">
        <v>9.57</v>
      </c>
    </row>
    <row r="2316" spans="1:4" ht="9" customHeight="1">
      <c r="A2316" s="301" t="s">
        <v>11308</v>
      </c>
      <c r="B2316" s="302" t="s">
        <v>3435</v>
      </c>
      <c r="C2316" s="301" t="s">
        <v>1330</v>
      </c>
      <c r="D2316" s="303">
        <v>9.6300000000000008</v>
      </c>
    </row>
    <row r="2317" spans="1:4" ht="9" customHeight="1">
      <c r="A2317" s="301" t="s">
        <v>11309</v>
      </c>
      <c r="B2317" s="302" t="s">
        <v>3436</v>
      </c>
      <c r="C2317" s="301" t="s">
        <v>1330</v>
      </c>
      <c r="D2317" s="303">
        <v>8.56</v>
      </c>
    </row>
    <row r="2318" spans="1:4" ht="9" customHeight="1">
      <c r="A2318" s="301" t="s">
        <v>11310</v>
      </c>
      <c r="B2318" s="302" t="s">
        <v>3437</v>
      </c>
      <c r="C2318" s="301" t="s">
        <v>1330</v>
      </c>
      <c r="D2318" s="303">
        <v>8.64</v>
      </c>
    </row>
    <row r="2319" spans="1:4" ht="9" customHeight="1">
      <c r="A2319" s="301" t="s">
        <v>11311</v>
      </c>
      <c r="B2319" s="302" t="s">
        <v>3438</v>
      </c>
      <c r="C2319" s="301" t="s">
        <v>1330</v>
      </c>
      <c r="D2319" s="303">
        <v>8.73</v>
      </c>
    </row>
    <row r="2320" spans="1:4" ht="9" customHeight="1">
      <c r="A2320" s="301" t="s">
        <v>11312</v>
      </c>
      <c r="B2320" s="302" t="s">
        <v>3439</v>
      </c>
      <c r="C2320" s="301" t="s">
        <v>1330</v>
      </c>
      <c r="D2320" s="303">
        <v>8.83</v>
      </c>
    </row>
    <row r="2321" spans="1:4" ht="9" customHeight="1">
      <c r="A2321" s="301" t="s">
        <v>11313</v>
      </c>
      <c r="B2321" s="302" t="s">
        <v>3440</v>
      </c>
      <c r="C2321" s="301" t="s">
        <v>1330</v>
      </c>
      <c r="D2321" s="303">
        <v>8.92</v>
      </c>
    </row>
    <row r="2322" spans="1:4" ht="9" customHeight="1">
      <c r="A2322" s="301" t="s">
        <v>11314</v>
      </c>
      <c r="B2322" s="302" t="s">
        <v>3441</v>
      </c>
      <c r="C2322" s="301" t="s">
        <v>1330</v>
      </c>
      <c r="D2322" s="303">
        <v>8.98</v>
      </c>
    </row>
    <row r="2323" spans="1:4" ht="9" customHeight="1">
      <c r="A2323" s="301" t="s">
        <v>11315</v>
      </c>
      <c r="B2323" s="302" t="s">
        <v>3442</v>
      </c>
      <c r="C2323" s="301" t="s">
        <v>1330</v>
      </c>
      <c r="D2323" s="303">
        <v>15.94</v>
      </c>
    </row>
    <row r="2324" spans="1:4" ht="9" customHeight="1">
      <c r="A2324" s="301" t="s">
        <v>11316</v>
      </c>
      <c r="B2324" s="302" t="s">
        <v>3443</v>
      </c>
      <c r="C2324" s="301" t="s">
        <v>1330</v>
      </c>
      <c r="D2324" s="303">
        <v>16.239999999999998</v>
      </c>
    </row>
    <row r="2325" spans="1:4" ht="9" customHeight="1">
      <c r="A2325" s="301" t="s">
        <v>11317</v>
      </c>
      <c r="B2325" s="302" t="s">
        <v>3444</v>
      </c>
      <c r="C2325" s="301" t="s">
        <v>1330</v>
      </c>
      <c r="D2325" s="303">
        <v>16.559999999999999</v>
      </c>
    </row>
    <row r="2326" spans="1:4" ht="9" customHeight="1">
      <c r="A2326" s="301" t="s">
        <v>11318</v>
      </c>
      <c r="B2326" s="302" t="s">
        <v>3445</v>
      </c>
      <c r="C2326" s="301" t="s">
        <v>1330</v>
      </c>
      <c r="D2326" s="303">
        <v>16.88</v>
      </c>
    </row>
    <row r="2327" spans="1:4" ht="9" customHeight="1">
      <c r="A2327" s="301" t="s">
        <v>11319</v>
      </c>
      <c r="B2327" s="302" t="s">
        <v>3446</v>
      </c>
      <c r="C2327" s="301" t="s">
        <v>1330</v>
      </c>
      <c r="D2327" s="303">
        <v>17.23</v>
      </c>
    </row>
    <row r="2328" spans="1:4" ht="9" customHeight="1">
      <c r="A2328" s="301" t="s">
        <v>11320</v>
      </c>
      <c r="B2328" s="302" t="s">
        <v>3447</v>
      </c>
      <c r="C2328" s="301" t="s">
        <v>1330</v>
      </c>
      <c r="D2328" s="303">
        <v>17.420000000000002</v>
      </c>
    </row>
    <row r="2329" spans="1:4" ht="9" customHeight="1">
      <c r="A2329" s="301" t="s">
        <v>11321</v>
      </c>
      <c r="B2329" s="302" t="s">
        <v>3448</v>
      </c>
      <c r="C2329" s="301" t="s">
        <v>1330</v>
      </c>
      <c r="D2329" s="303">
        <v>19.850000000000001</v>
      </c>
    </row>
    <row r="2330" spans="1:4" ht="9" customHeight="1">
      <c r="A2330" s="301" t="s">
        <v>11322</v>
      </c>
      <c r="B2330" s="302" t="s">
        <v>3449</v>
      </c>
      <c r="C2330" s="301" t="s">
        <v>1330</v>
      </c>
      <c r="D2330" s="303">
        <v>25</v>
      </c>
    </row>
    <row r="2331" spans="1:4" ht="9" customHeight="1">
      <c r="A2331" s="301" t="s">
        <v>11323</v>
      </c>
      <c r="B2331" s="302" t="s">
        <v>3450</v>
      </c>
      <c r="C2331" s="301" t="s">
        <v>1330</v>
      </c>
      <c r="D2331" s="303">
        <v>31.21</v>
      </c>
    </row>
    <row r="2332" spans="1:4" ht="18" customHeight="1">
      <c r="A2332" s="301" t="s">
        <v>11324</v>
      </c>
      <c r="B2332" s="302" t="s">
        <v>3451</v>
      </c>
      <c r="C2332" s="301" t="s">
        <v>1330</v>
      </c>
      <c r="D2332" s="303">
        <v>38.119999999999997</v>
      </c>
    </row>
    <row r="2333" spans="1:4" ht="18" customHeight="1">
      <c r="A2333" s="301" t="s">
        <v>11325</v>
      </c>
      <c r="B2333" s="302" t="s">
        <v>3452</v>
      </c>
      <c r="C2333" s="301" t="s">
        <v>1330</v>
      </c>
      <c r="D2333" s="303">
        <v>45.76</v>
      </c>
    </row>
    <row r="2334" spans="1:4" ht="18" customHeight="1">
      <c r="A2334" s="301" t="s">
        <v>11326</v>
      </c>
      <c r="B2334" s="302" t="s">
        <v>3453</v>
      </c>
      <c r="C2334" s="301" t="s">
        <v>1330</v>
      </c>
      <c r="D2334" s="303">
        <v>53.4</v>
      </c>
    </row>
    <row r="2335" spans="1:4" ht="18" customHeight="1">
      <c r="A2335" s="301" t="s">
        <v>11327</v>
      </c>
      <c r="B2335" s="302" t="s">
        <v>3454</v>
      </c>
      <c r="C2335" s="301" t="s">
        <v>1330</v>
      </c>
      <c r="D2335" s="303">
        <v>9.35</v>
      </c>
    </row>
    <row r="2336" spans="1:4" ht="18" customHeight="1">
      <c r="A2336" s="301" t="s">
        <v>11328</v>
      </c>
      <c r="B2336" s="302" t="s">
        <v>3455</v>
      </c>
      <c r="C2336" s="301" t="s">
        <v>1330</v>
      </c>
      <c r="D2336" s="303">
        <v>10.9</v>
      </c>
    </row>
    <row r="2337" spans="1:4" ht="18" customHeight="1">
      <c r="A2337" s="301" t="s">
        <v>11329</v>
      </c>
      <c r="B2337" s="302" t="s">
        <v>3456</v>
      </c>
      <c r="C2337" s="301" t="s">
        <v>1330</v>
      </c>
      <c r="D2337" s="303">
        <v>13.53</v>
      </c>
    </row>
    <row r="2338" spans="1:4" ht="18" customHeight="1">
      <c r="A2338" s="301" t="s">
        <v>11330</v>
      </c>
      <c r="B2338" s="302" t="s">
        <v>3457</v>
      </c>
      <c r="C2338" s="301" t="s">
        <v>1330</v>
      </c>
      <c r="D2338" s="303">
        <v>8.65</v>
      </c>
    </row>
    <row r="2339" spans="1:4" ht="18" customHeight="1">
      <c r="A2339" s="301" t="s">
        <v>11331</v>
      </c>
      <c r="B2339" s="302" t="s">
        <v>3458</v>
      </c>
      <c r="C2339" s="301" t="s">
        <v>1330</v>
      </c>
      <c r="D2339" s="303">
        <v>23.65</v>
      </c>
    </row>
    <row r="2340" spans="1:4" ht="18" customHeight="1">
      <c r="A2340" s="301" t="s">
        <v>11332</v>
      </c>
      <c r="B2340" s="302" t="s">
        <v>3459</v>
      </c>
      <c r="C2340" s="301" t="s">
        <v>1330</v>
      </c>
      <c r="D2340" s="303">
        <v>31.8</v>
      </c>
    </row>
    <row r="2341" spans="1:4" ht="18" customHeight="1">
      <c r="A2341" s="301" t="s">
        <v>11333</v>
      </c>
      <c r="B2341" s="302" t="s">
        <v>3460</v>
      </c>
      <c r="C2341" s="301" t="s">
        <v>1330</v>
      </c>
      <c r="D2341" s="303">
        <v>7.82</v>
      </c>
    </row>
    <row r="2342" spans="1:4" ht="18" customHeight="1">
      <c r="A2342" s="301" t="s">
        <v>11334</v>
      </c>
      <c r="B2342" s="302" t="s">
        <v>3461</v>
      </c>
      <c r="C2342" s="301" t="s">
        <v>1330</v>
      </c>
      <c r="D2342" s="303">
        <v>11.33</v>
      </c>
    </row>
    <row r="2343" spans="1:4" ht="18" customHeight="1">
      <c r="A2343" s="301" t="s">
        <v>11335</v>
      </c>
      <c r="B2343" s="302" t="s">
        <v>3462</v>
      </c>
      <c r="C2343" s="301" t="s">
        <v>1330</v>
      </c>
      <c r="D2343" s="303">
        <v>17.21</v>
      </c>
    </row>
    <row r="2344" spans="1:4" ht="18" customHeight="1">
      <c r="A2344" s="301" t="s">
        <v>11336</v>
      </c>
      <c r="B2344" s="302" t="s">
        <v>3463</v>
      </c>
      <c r="C2344" s="301" t="s">
        <v>1330</v>
      </c>
      <c r="D2344" s="303">
        <v>7.22</v>
      </c>
    </row>
    <row r="2345" spans="1:4" ht="18" customHeight="1">
      <c r="A2345" s="301" t="s">
        <v>11337</v>
      </c>
      <c r="B2345" s="302" t="s">
        <v>3464</v>
      </c>
      <c r="C2345" s="301" t="s">
        <v>1330</v>
      </c>
      <c r="D2345" s="303">
        <v>7.36</v>
      </c>
    </row>
    <row r="2346" spans="1:4" ht="18" customHeight="1">
      <c r="A2346" s="301" t="s">
        <v>11338</v>
      </c>
      <c r="B2346" s="302" t="s">
        <v>3465</v>
      </c>
      <c r="C2346" s="301" t="s">
        <v>1330</v>
      </c>
      <c r="D2346" s="303">
        <v>34.979999999999997</v>
      </c>
    </row>
    <row r="2347" spans="1:4" ht="18" customHeight="1">
      <c r="A2347" s="301" t="s">
        <v>11339</v>
      </c>
      <c r="B2347" s="302" t="s">
        <v>3466</v>
      </c>
      <c r="C2347" s="301" t="s">
        <v>1330</v>
      </c>
      <c r="D2347" s="303">
        <v>42.54</v>
      </c>
    </row>
    <row r="2348" spans="1:4" ht="9" customHeight="1">
      <c r="A2348" s="301" t="s">
        <v>11340</v>
      </c>
      <c r="B2348" s="302" t="s">
        <v>3467</v>
      </c>
      <c r="C2348" s="301" t="s">
        <v>1330</v>
      </c>
      <c r="D2348" s="303">
        <v>10.36</v>
      </c>
    </row>
    <row r="2349" spans="1:4" ht="18" customHeight="1">
      <c r="A2349" s="301" t="s">
        <v>11341</v>
      </c>
      <c r="B2349" s="302" t="s">
        <v>3468</v>
      </c>
      <c r="C2349" s="301" t="s">
        <v>1330</v>
      </c>
      <c r="D2349" s="303">
        <v>16.89</v>
      </c>
    </row>
    <row r="2350" spans="1:4" ht="18" customHeight="1">
      <c r="A2350" s="301" t="s">
        <v>11342</v>
      </c>
      <c r="B2350" s="302" t="s">
        <v>3469</v>
      </c>
      <c r="C2350" s="301" t="s">
        <v>1330</v>
      </c>
      <c r="D2350" s="303">
        <v>25.14</v>
      </c>
    </row>
    <row r="2351" spans="1:4" ht="18" customHeight="1">
      <c r="A2351" s="301" t="s">
        <v>11343</v>
      </c>
      <c r="B2351" s="302" t="s">
        <v>3470</v>
      </c>
      <c r="C2351" s="301" t="s">
        <v>1330</v>
      </c>
      <c r="D2351" s="303">
        <v>26.07</v>
      </c>
    </row>
    <row r="2352" spans="1:4" ht="18" customHeight="1">
      <c r="A2352" s="301" t="s">
        <v>11344</v>
      </c>
      <c r="B2352" s="302" t="s">
        <v>3471</v>
      </c>
      <c r="C2352" s="301" t="s">
        <v>1330</v>
      </c>
      <c r="D2352" s="303">
        <v>33.5</v>
      </c>
    </row>
    <row r="2353" spans="1:4" ht="18" customHeight="1">
      <c r="A2353" s="301" t="s">
        <v>11345</v>
      </c>
      <c r="B2353" s="302" t="s">
        <v>3472</v>
      </c>
      <c r="C2353" s="301" t="s">
        <v>1330</v>
      </c>
      <c r="D2353" s="303">
        <v>42.88</v>
      </c>
    </row>
    <row r="2354" spans="1:4" ht="18" customHeight="1">
      <c r="A2354" s="301" t="s">
        <v>11346</v>
      </c>
      <c r="B2354" s="302" t="s">
        <v>3473</v>
      </c>
      <c r="C2354" s="301" t="s">
        <v>1330</v>
      </c>
      <c r="D2354" s="303">
        <v>46.59</v>
      </c>
    </row>
    <row r="2355" spans="1:4" ht="18" customHeight="1">
      <c r="A2355" s="301" t="s">
        <v>11347</v>
      </c>
      <c r="B2355" s="302" t="s">
        <v>3474</v>
      </c>
      <c r="C2355" s="301" t="s">
        <v>1330</v>
      </c>
      <c r="D2355" s="303">
        <v>12.02</v>
      </c>
    </row>
    <row r="2356" spans="1:4" ht="18" customHeight="1">
      <c r="A2356" s="301" t="s">
        <v>11348</v>
      </c>
      <c r="B2356" s="302" t="s">
        <v>3475</v>
      </c>
      <c r="C2356" s="301" t="s">
        <v>1330</v>
      </c>
      <c r="D2356" s="303">
        <v>15.44</v>
      </c>
    </row>
    <row r="2357" spans="1:4" ht="18" customHeight="1">
      <c r="A2357" s="301" t="s">
        <v>11349</v>
      </c>
      <c r="B2357" s="302" t="s">
        <v>3476</v>
      </c>
      <c r="C2357" s="301" t="s">
        <v>1330</v>
      </c>
      <c r="D2357" s="303">
        <v>19.7</v>
      </c>
    </row>
    <row r="2358" spans="1:4" ht="18" customHeight="1">
      <c r="A2358" s="301" t="s">
        <v>11350</v>
      </c>
      <c r="B2358" s="302" t="s">
        <v>3477</v>
      </c>
      <c r="C2358" s="301" t="s">
        <v>1330</v>
      </c>
      <c r="D2358" s="303">
        <v>8.67</v>
      </c>
    </row>
    <row r="2359" spans="1:4" ht="18" customHeight="1">
      <c r="A2359" s="301" t="s">
        <v>11351</v>
      </c>
      <c r="B2359" s="302" t="s">
        <v>3478</v>
      </c>
      <c r="C2359" s="301" t="s">
        <v>1330</v>
      </c>
      <c r="D2359" s="303">
        <v>10.99</v>
      </c>
    </row>
    <row r="2360" spans="1:4" ht="18" customHeight="1">
      <c r="A2360" s="301" t="s">
        <v>11352</v>
      </c>
      <c r="B2360" s="302" t="s">
        <v>3479</v>
      </c>
      <c r="C2360" s="301" t="s">
        <v>1330</v>
      </c>
      <c r="D2360" s="303">
        <v>11.21</v>
      </c>
    </row>
    <row r="2361" spans="1:4" ht="18" customHeight="1">
      <c r="A2361" s="301" t="s">
        <v>11353</v>
      </c>
      <c r="B2361" s="302" t="s">
        <v>3480</v>
      </c>
      <c r="C2361" s="301" t="s">
        <v>1330</v>
      </c>
      <c r="D2361" s="303">
        <v>11.44</v>
      </c>
    </row>
    <row r="2362" spans="1:4" ht="9" customHeight="1">
      <c r="A2362" s="301" t="s">
        <v>11354</v>
      </c>
      <c r="B2362" s="302" t="s">
        <v>3481</v>
      </c>
      <c r="C2362" s="301" t="s">
        <v>1330</v>
      </c>
      <c r="D2362" s="303">
        <v>11.67</v>
      </c>
    </row>
    <row r="2363" spans="1:4" ht="9" customHeight="1">
      <c r="A2363" s="301" t="s">
        <v>11355</v>
      </c>
      <c r="B2363" s="302" t="s">
        <v>3482</v>
      </c>
      <c r="C2363" s="301" t="s">
        <v>1330</v>
      </c>
      <c r="D2363" s="303">
        <v>11.92</v>
      </c>
    </row>
    <row r="2364" spans="1:4" ht="9" customHeight="1">
      <c r="A2364" s="301" t="s">
        <v>11356</v>
      </c>
      <c r="B2364" s="302" t="s">
        <v>3483</v>
      </c>
      <c r="C2364" s="301" t="s">
        <v>1330</v>
      </c>
      <c r="D2364" s="303">
        <v>12.05</v>
      </c>
    </row>
    <row r="2365" spans="1:4" ht="9" customHeight="1">
      <c r="A2365" s="301" t="s">
        <v>11357</v>
      </c>
      <c r="B2365" s="302" t="s">
        <v>3484</v>
      </c>
      <c r="C2365" s="301" t="s">
        <v>1330</v>
      </c>
      <c r="D2365" s="303">
        <v>7.33</v>
      </c>
    </row>
    <row r="2366" spans="1:4" ht="9" customHeight="1">
      <c r="A2366" s="301" t="s">
        <v>11358</v>
      </c>
      <c r="B2366" s="302" t="s">
        <v>3485</v>
      </c>
      <c r="C2366" s="301" t="s">
        <v>1330</v>
      </c>
      <c r="D2366" s="303">
        <v>7.4</v>
      </c>
    </row>
    <row r="2367" spans="1:4" ht="9" customHeight="1">
      <c r="A2367" s="301" t="s">
        <v>11359</v>
      </c>
      <c r="B2367" s="302" t="s">
        <v>3486</v>
      </c>
      <c r="C2367" s="301" t="s">
        <v>1330</v>
      </c>
      <c r="D2367" s="303">
        <v>7.47</v>
      </c>
    </row>
    <row r="2368" spans="1:4" ht="9" customHeight="1">
      <c r="A2368" s="301" t="s">
        <v>11360</v>
      </c>
      <c r="B2368" s="302" t="s">
        <v>3487</v>
      </c>
      <c r="C2368" s="301" t="s">
        <v>1330</v>
      </c>
      <c r="D2368" s="303">
        <v>7.54</v>
      </c>
    </row>
    <row r="2369" spans="1:4" ht="9" customHeight="1">
      <c r="A2369" s="301" t="s">
        <v>11361</v>
      </c>
      <c r="B2369" s="302" t="s">
        <v>3488</v>
      </c>
      <c r="C2369" s="301" t="s">
        <v>1330</v>
      </c>
      <c r="D2369" s="303">
        <v>7.61</v>
      </c>
    </row>
    <row r="2370" spans="1:4" ht="9" customHeight="1">
      <c r="A2370" s="301" t="s">
        <v>11362</v>
      </c>
      <c r="B2370" s="302" t="s">
        <v>3489</v>
      </c>
      <c r="C2370" s="301" t="s">
        <v>1330</v>
      </c>
      <c r="D2370" s="303">
        <v>7.65</v>
      </c>
    </row>
    <row r="2371" spans="1:4" ht="9" customHeight="1">
      <c r="A2371" s="301" t="s">
        <v>11363</v>
      </c>
      <c r="B2371" s="302" t="s">
        <v>3490</v>
      </c>
      <c r="C2371" s="301" t="s">
        <v>1330</v>
      </c>
      <c r="D2371" s="303">
        <v>9.6300000000000008</v>
      </c>
    </row>
    <row r="2372" spans="1:4" ht="9" customHeight="1">
      <c r="A2372" s="301" t="s">
        <v>11364</v>
      </c>
      <c r="B2372" s="302" t="s">
        <v>3491</v>
      </c>
      <c r="C2372" s="301" t="s">
        <v>1330</v>
      </c>
      <c r="D2372" s="303">
        <v>9.69</v>
      </c>
    </row>
    <row r="2373" spans="1:4" ht="9" customHeight="1">
      <c r="A2373" s="301" t="s">
        <v>11365</v>
      </c>
      <c r="B2373" s="302" t="s">
        <v>3492</v>
      </c>
      <c r="C2373" s="301" t="s">
        <v>1330</v>
      </c>
      <c r="D2373" s="303">
        <v>9.76</v>
      </c>
    </row>
    <row r="2374" spans="1:4" ht="9" customHeight="1">
      <c r="A2374" s="301" t="s">
        <v>11366</v>
      </c>
      <c r="B2374" s="302" t="s">
        <v>3493</v>
      </c>
      <c r="C2374" s="301" t="s">
        <v>1330</v>
      </c>
      <c r="D2374" s="303">
        <v>9.82</v>
      </c>
    </row>
    <row r="2375" spans="1:4" ht="9" customHeight="1">
      <c r="A2375" s="301" t="s">
        <v>11367</v>
      </c>
      <c r="B2375" s="302" t="s">
        <v>3494</v>
      </c>
      <c r="C2375" s="301" t="s">
        <v>1330</v>
      </c>
      <c r="D2375" s="303">
        <v>9.9</v>
      </c>
    </row>
    <row r="2376" spans="1:4" ht="9" customHeight="1">
      <c r="A2376" s="301" t="s">
        <v>11368</v>
      </c>
      <c r="B2376" s="302" t="s">
        <v>3495</v>
      </c>
      <c r="C2376" s="301" t="s">
        <v>1330</v>
      </c>
      <c r="D2376" s="303">
        <v>9.93</v>
      </c>
    </row>
    <row r="2377" spans="1:4" ht="9" customHeight="1">
      <c r="A2377" s="301" t="s">
        <v>11369</v>
      </c>
      <c r="B2377" s="302" t="s">
        <v>3496</v>
      </c>
      <c r="C2377" s="301" t="s">
        <v>1330</v>
      </c>
      <c r="D2377" s="303">
        <v>9.61</v>
      </c>
    </row>
    <row r="2378" spans="1:4" ht="9" customHeight="1">
      <c r="A2378" s="301" t="s">
        <v>11370</v>
      </c>
      <c r="B2378" s="302" t="s">
        <v>3497</v>
      </c>
      <c r="C2378" s="301" t="s">
        <v>1330</v>
      </c>
      <c r="D2378" s="303">
        <v>9.75</v>
      </c>
    </row>
    <row r="2379" spans="1:4" ht="9" customHeight="1">
      <c r="A2379" s="301" t="s">
        <v>11371</v>
      </c>
      <c r="B2379" s="302" t="s">
        <v>3498</v>
      </c>
      <c r="C2379" s="301" t="s">
        <v>1330</v>
      </c>
      <c r="D2379" s="303">
        <v>9.89</v>
      </c>
    </row>
    <row r="2380" spans="1:4" ht="9" customHeight="1">
      <c r="A2380" s="301" t="s">
        <v>11372</v>
      </c>
      <c r="B2380" s="302" t="s">
        <v>3499</v>
      </c>
      <c r="C2380" s="301" t="s">
        <v>1330</v>
      </c>
      <c r="D2380" s="303">
        <v>10.039999999999999</v>
      </c>
    </row>
    <row r="2381" spans="1:4" ht="9" customHeight="1">
      <c r="A2381" s="301" t="s">
        <v>11373</v>
      </c>
      <c r="B2381" s="302" t="s">
        <v>3500</v>
      </c>
      <c r="C2381" s="301" t="s">
        <v>1330</v>
      </c>
      <c r="D2381" s="303">
        <v>10.199999999999999</v>
      </c>
    </row>
    <row r="2382" spans="1:4" ht="9" customHeight="1">
      <c r="A2382" s="301" t="s">
        <v>11374</v>
      </c>
      <c r="B2382" s="302" t="s">
        <v>3501</v>
      </c>
      <c r="C2382" s="301" t="s">
        <v>1330</v>
      </c>
      <c r="D2382" s="303">
        <v>10.28</v>
      </c>
    </row>
    <row r="2383" spans="1:4" ht="9" customHeight="1">
      <c r="A2383" s="301" t="s">
        <v>11375</v>
      </c>
      <c r="B2383" s="302" t="s">
        <v>3502</v>
      </c>
      <c r="C2383" s="301" t="s">
        <v>1330</v>
      </c>
      <c r="D2383" s="303">
        <v>11.99</v>
      </c>
    </row>
    <row r="2384" spans="1:4" ht="9" customHeight="1">
      <c r="A2384" s="301" t="s">
        <v>11376</v>
      </c>
      <c r="B2384" s="302" t="s">
        <v>3503</v>
      </c>
      <c r="C2384" s="301" t="s">
        <v>1330</v>
      </c>
      <c r="D2384" s="303">
        <v>12.05</v>
      </c>
    </row>
    <row r="2385" spans="1:4" ht="9" customHeight="1">
      <c r="A2385" s="301" t="s">
        <v>11377</v>
      </c>
      <c r="B2385" s="302" t="s">
        <v>3504</v>
      </c>
      <c r="C2385" s="301" t="s">
        <v>1330</v>
      </c>
      <c r="D2385" s="303">
        <v>12.12</v>
      </c>
    </row>
    <row r="2386" spans="1:4" ht="9" customHeight="1">
      <c r="A2386" s="301" t="s">
        <v>11378</v>
      </c>
      <c r="B2386" s="302" t="s">
        <v>3505</v>
      </c>
      <c r="C2386" s="301" t="s">
        <v>1330</v>
      </c>
      <c r="D2386" s="303">
        <v>12.18</v>
      </c>
    </row>
    <row r="2387" spans="1:4" ht="9" customHeight="1">
      <c r="A2387" s="301" t="s">
        <v>11379</v>
      </c>
      <c r="B2387" s="302" t="s">
        <v>3506</v>
      </c>
      <c r="C2387" s="301" t="s">
        <v>1330</v>
      </c>
      <c r="D2387" s="303">
        <v>12.25</v>
      </c>
    </row>
    <row r="2388" spans="1:4" ht="9" customHeight="1">
      <c r="A2388" s="301" t="s">
        <v>11380</v>
      </c>
      <c r="B2388" s="302" t="s">
        <v>3507</v>
      </c>
      <c r="C2388" s="301" t="s">
        <v>1330</v>
      </c>
      <c r="D2388" s="303">
        <v>12.29</v>
      </c>
    </row>
    <row r="2389" spans="1:4" ht="9" customHeight="1">
      <c r="A2389" s="301" t="s">
        <v>11381</v>
      </c>
      <c r="B2389" s="302" t="s">
        <v>3508</v>
      </c>
      <c r="C2389" s="301" t="s">
        <v>1330</v>
      </c>
      <c r="D2389" s="303">
        <v>9.01</v>
      </c>
    </row>
    <row r="2390" spans="1:4" ht="9" customHeight="1">
      <c r="A2390" s="301" t="s">
        <v>11382</v>
      </c>
      <c r="B2390" s="302" t="s">
        <v>3509</v>
      </c>
      <c r="C2390" s="301" t="s">
        <v>1330</v>
      </c>
      <c r="D2390" s="303">
        <v>9.1199999999999992</v>
      </c>
    </row>
    <row r="2391" spans="1:4" ht="9" customHeight="1">
      <c r="A2391" s="301" t="s">
        <v>11383</v>
      </c>
      <c r="B2391" s="302" t="s">
        <v>3510</v>
      </c>
      <c r="C2391" s="301" t="s">
        <v>1330</v>
      </c>
      <c r="D2391" s="303">
        <v>9.24</v>
      </c>
    </row>
    <row r="2392" spans="1:4" ht="9" customHeight="1">
      <c r="A2392" s="301" t="s">
        <v>11384</v>
      </c>
      <c r="B2392" s="302" t="s">
        <v>3511</v>
      </c>
      <c r="C2392" s="301" t="s">
        <v>1330</v>
      </c>
      <c r="D2392" s="303">
        <v>9.36</v>
      </c>
    </row>
    <row r="2393" spans="1:4" ht="9" customHeight="1">
      <c r="A2393" s="301" t="s">
        <v>11385</v>
      </c>
      <c r="B2393" s="302" t="s">
        <v>3512</v>
      </c>
      <c r="C2393" s="301" t="s">
        <v>1330</v>
      </c>
      <c r="D2393" s="303">
        <v>9.49</v>
      </c>
    </row>
    <row r="2394" spans="1:4" ht="9" customHeight="1">
      <c r="A2394" s="301" t="s">
        <v>11386</v>
      </c>
      <c r="B2394" s="302" t="s">
        <v>3513</v>
      </c>
      <c r="C2394" s="301" t="s">
        <v>1330</v>
      </c>
      <c r="D2394" s="303">
        <v>9.56</v>
      </c>
    </row>
    <row r="2395" spans="1:4" ht="9" customHeight="1">
      <c r="A2395" s="301" t="s">
        <v>11387</v>
      </c>
      <c r="B2395" s="302" t="s">
        <v>3514</v>
      </c>
      <c r="C2395" s="301" t="s">
        <v>1330</v>
      </c>
      <c r="D2395" s="303">
        <v>8.42</v>
      </c>
    </row>
    <row r="2396" spans="1:4" ht="9" customHeight="1">
      <c r="A2396" s="301" t="s">
        <v>11388</v>
      </c>
      <c r="B2396" s="302" t="s">
        <v>3515</v>
      </c>
      <c r="C2396" s="301" t="s">
        <v>1330</v>
      </c>
      <c r="D2396" s="303">
        <v>8.52</v>
      </c>
    </row>
    <row r="2397" spans="1:4" ht="9" customHeight="1">
      <c r="A2397" s="301" t="s">
        <v>11389</v>
      </c>
      <c r="B2397" s="302" t="s">
        <v>3516</v>
      </c>
      <c r="C2397" s="301" t="s">
        <v>1330</v>
      </c>
      <c r="D2397" s="303">
        <v>8.6199999999999992</v>
      </c>
    </row>
    <row r="2398" spans="1:4" ht="9" customHeight="1">
      <c r="A2398" s="301" t="s">
        <v>11390</v>
      </c>
      <c r="B2398" s="302" t="s">
        <v>3517</v>
      </c>
      <c r="C2398" s="301" t="s">
        <v>1330</v>
      </c>
      <c r="D2398" s="303">
        <v>8.73</v>
      </c>
    </row>
    <row r="2399" spans="1:4" ht="9" customHeight="1">
      <c r="A2399" s="301" t="s">
        <v>11391</v>
      </c>
      <c r="B2399" s="302" t="s">
        <v>3518</v>
      </c>
      <c r="C2399" s="301" t="s">
        <v>1330</v>
      </c>
      <c r="D2399" s="303">
        <v>8.84</v>
      </c>
    </row>
    <row r="2400" spans="1:4" ht="9" customHeight="1">
      <c r="A2400" s="301" t="s">
        <v>11392</v>
      </c>
      <c r="B2400" s="302" t="s">
        <v>3519</v>
      </c>
      <c r="C2400" s="301" t="s">
        <v>1330</v>
      </c>
      <c r="D2400" s="303">
        <v>8.9</v>
      </c>
    </row>
    <row r="2401" spans="1:4" ht="9" customHeight="1">
      <c r="A2401" s="301" t="s">
        <v>11393</v>
      </c>
      <c r="B2401" s="302" t="s">
        <v>3520</v>
      </c>
      <c r="C2401" s="301" t="s">
        <v>1330</v>
      </c>
      <c r="D2401" s="303">
        <v>7.86</v>
      </c>
    </row>
    <row r="2402" spans="1:4" ht="9" customHeight="1">
      <c r="A2402" s="301" t="s">
        <v>11394</v>
      </c>
      <c r="B2402" s="302" t="s">
        <v>3521</v>
      </c>
      <c r="C2402" s="301" t="s">
        <v>1330</v>
      </c>
      <c r="D2402" s="303">
        <v>7.95</v>
      </c>
    </row>
    <row r="2403" spans="1:4" ht="9" customHeight="1">
      <c r="A2403" s="301" t="s">
        <v>11395</v>
      </c>
      <c r="B2403" s="302" t="s">
        <v>3522</v>
      </c>
      <c r="C2403" s="301" t="s">
        <v>1330</v>
      </c>
      <c r="D2403" s="303">
        <v>8.0399999999999991</v>
      </c>
    </row>
    <row r="2404" spans="1:4" ht="9" customHeight="1">
      <c r="A2404" s="301" t="s">
        <v>11396</v>
      </c>
      <c r="B2404" s="302" t="s">
        <v>3523</v>
      </c>
      <c r="C2404" s="301" t="s">
        <v>1330</v>
      </c>
      <c r="D2404" s="303">
        <v>8.14</v>
      </c>
    </row>
    <row r="2405" spans="1:4" ht="9" customHeight="1">
      <c r="A2405" s="301" t="s">
        <v>11397</v>
      </c>
      <c r="B2405" s="302" t="s">
        <v>3524</v>
      </c>
      <c r="C2405" s="301" t="s">
        <v>1330</v>
      </c>
      <c r="D2405" s="303">
        <v>8.24</v>
      </c>
    </row>
    <row r="2406" spans="1:4" ht="9" customHeight="1">
      <c r="A2406" s="301" t="s">
        <v>11398</v>
      </c>
      <c r="B2406" s="302" t="s">
        <v>3525</v>
      </c>
      <c r="C2406" s="301" t="s">
        <v>1330</v>
      </c>
      <c r="D2406" s="303">
        <v>8.2899999999999991</v>
      </c>
    </row>
    <row r="2407" spans="1:4" ht="9" customHeight="1">
      <c r="A2407" s="301" t="s">
        <v>11399</v>
      </c>
      <c r="B2407" s="302" t="s">
        <v>3526</v>
      </c>
      <c r="C2407" s="301" t="s">
        <v>1330</v>
      </c>
      <c r="D2407" s="303">
        <v>14.84</v>
      </c>
    </row>
    <row r="2408" spans="1:4" ht="9" customHeight="1">
      <c r="A2408" s="301" t="s">
        <v>11400</v>
      </c>
      <c r="B2408" s="302" t="s">
        <v>3527</v>
      </c>
      <c r="C2408" s="301" t="s">
        <v>1330</v>
      </c>
      <c r="D2408" s="303">
        <v>15.16</v>
      </c>
    </row>
    <row r="2409" spans="1:4" ht="9" customHeight="1">
      <c r="A2409" s="301" t="s">
        <v>11401</v>
      </c>
      <c r="B2409" s="302" t="s">
        <v>3528</v>
      </c>
      <c r="C2409" s="301" t="s">
        <v>1330</v>
      </c>
      <c r="D2409" s="303">
        <v>15.48</v>
      </c>
    </row>
    <row r="2410" spans="1:4" ht="9" customHeight="1">
      <c r="A2410" s="301" t="s">
        <v>11402</v>
      </c>
      <c r="B2410" s="302" t="s">
        <v>3529</v>
      </c>
      <c r="C2410" s="301" t="s">
        <v>1330</v>
      </c>
      <c r="D2410" s="303">
        <v>15.82</v>
      </c>
    </row>
    <row r="2411" spans="1:4" ht="9" customHeight="1">
      <c r="A2411" s="301" t="s">
        <v>11403</v>
      </c>
      <c r="B2411" s="302" t="s">
        <v>3530</v>
      </c>
      <c r="C2411" s="301" t="s">
        <v>1330</v>
      </c>
      <c r="D2411" s="303">
        <v>16.170000000000002</v>
      </c>
    </row>
    <row r="2412" spans="1:4" ht="9" customHeight="1">
      <c r="A2412" s="301" t="s">
        <v>11404</v>
      </c>
      <c r="B2412" s="302" t="s">
        <v>3531</v>
      </c>
      <c r="C2412" s="301" t="s">
        <v>1330</v>
      </c>
      <c r="D2412" s="303">
        <v>16.36</v>
      </c>
    </row>
    <row r="2413" spans="1:4" ht="9" customHeight="1">
      <c r="A2413" s="301" t="s">
        <v>11405</v>
      </c>
      <c r="B2413" s="302" t="s">
        <v>3532</v>
      </c>
      <c r="C2413" s="301" t="s">
        <v>1330</v>
      </c>
      <c r="D2413" s="303">
        <v>8.7200000000000006</v>
      </c>
    </row>
    <row r="2414" spans="1:4" ht="9" customHeight="1">
      <c r="A2414" s="301" t="s">
        <v>11406</v>
      </c>
      <c r="B2414" s="302" t="s">
        <v>3533</v>
      </c>
      <c r="C2414" s="301" t="s">
        <v>1330</v>
      </c>
      <c r="D2414" s="303">
        <v>9.42</v>
      </c>
    </row>
    <row r="2415" spans="1:4" ht="9" customHeight="1">
      <c r="A2415" s="301" t="s">
        <v>11407</v>
      </c>
      <c r="B2415" s="302" t="s">
        <v>3534</v>
      </c>
      <c r="C2415" s="301" t="s">
        <v>1330</v>
      </c>
      <c r="D2415" s="303">
        <v>10.130000000000001</v>
      </c>
    </row>
    <row r="2416" spans="1:4" ht="18" customHeight="1">
      <c r="A2416" s="301" t="s">
        <v>11408</v>
      </c>
      <c r="B2416" s="302" t="s">
        <v>3535</v>
      </c>
      <c r="C2416" s="301" t="s">
        <v>1330</v>
      </c>
      <c r="D2416" s="303">
        <v>11.22</v>
      </c>
    </row>
    <row r="2417" spans="1:4" ht="18" customHeight="1">
      <c r="A2417" s="301" t="s">
        <v>11409</v>
      </c>
      <c r="B2417" s="302" t="s">
        <v>3536</v>
      </c>
      <c r="C2417" s="301" t="s">
        <v>1330</v>
      </c>
      <c r="D2417" s="303">
        <v>12.79</v>
      </c>
    </row>
    <row r="2418" spans="1:4" ht="18" customHeight="1">
      <c r="A2418" s="301" t="s">
        <v>11410</v>
      </c>
      <c r="B2418" s="302" t="s">
        <v>3537</v>
      </c>
      <c r="C2418" s="301" t="s">
        <v>1330</v>
      </c>
      <c r="D2418" s="303">
        <v>15.16</v>
      </c>
    </row>
    <row r="2419" spans="1:4" ht="18" customHeight="1">
      <c r="A2419" s="301" t="s">
        <v>11411</v>
      </c>
      <c r="B2419" s="302" t="s">
        <v>3538</v>
      </c>
      <c r="C2419" s="301" t="s">
        <v>1330</v>
      </c>
      <c r="D2419" s="303">
        <v>17.77</v>
      </c>
    </row>
    <row r="2420" spans="1:4" ht="18" customHeight="1">
      <c r="A2420" s="301" t="s">
        <v>11412</v>
      </c>
      <c r="B2420" s="302" t="s">
        <v>3539</v>
      </c>
      <c r="C2420" s="301" t="s">
        <v>1330</v>
      </c>
      <c r="D2420" s="303">
        <v>20.81</v>
      </c>
    </row>
    <row r="2421" spans="1:4" ht="18" customHeight="1">
      <c r="A2421" s="301" t="s">
        <v>11413</v>
      </c>
      <c r="B2421" s="302" t="s">
        <v>3540</v>
      </c>
      <c r="C2421" s="301" t="s">
        <v>1330</v>
      </c>
      <c r="D2421" s="303">
        <v>24.24</v>
      </c>
    </row>
    <row r="2422" spans="1:4" ht="18" customHeight="1">
      <c r="A2422" s="301" t="s">
        <v>11414</v>
      </c>
      <c r="B2422" s="302" t="s">
        <v>3541</v>
      </c>
      <c r="C2422" s="301" t="s">
        <v>1330</v>
      </c>
      <c r="D2422" s="303">
        <v>28</v>
      </c>
    </row>
    <row r="2423" spans="1:4" ht="18" customHeight="1">
      <c r="A2423" s="301" t="s">
        <v>11415</v>
      </c>
      <c r="B2423" s="302" t="s">
        <v>3542</v>
      </c>
      <c r="C2423" s="301" t="s">
        <v>1330</v>
      </c>
      <c r="D2423" s="303">
        <v>32.18</v>
      </c>
    </row>
    <row r="2424" spans="1:4" ht="18" customHeight="1">
      <c r="A2424" s="301" t="s">
        <v>11416</v>
      </c>
      <c r="B2424" s="302" t="s">
        <v>3543</v>
      </c>
      <c r="C2424" s="301" t="s">
        <v>1330</v>
      </c>
      <c r="D2424" s="303">
        <v>37.270000000000003</v>
      </c>
    </row>
    <row r="2425" spans="1:4" ht="18" customHeight="1">
      <c r="A2425" s="301" t="s">
        <v>11417</v>
      </c>
      <c r="B2425" s="302" t="s">
        <v>3544</v>
      </c>
      <c r="C2425" s="301" t="s">
        <v>1330</v>
      </c>
      <c r="D2425" s="303">
        <v>41.76</v>
      </c>
    </row>
    <row r="2426" spans="1:4" ht="18" customHeight="1">
      <c r="A2426" s="301" t="s">
        <v>11418</v>
      </c>
      <c r="B2426" s="302" t="s">
        <v>3545</v>
      </c>
      <c r="C2426" s="301" t="s">
        <v>1330</v>
      </c>
      <c r="D2426" s="303">
        <v>47.57</v>
      </c>
    </row>
    <row r="2427" spans="1:4" ht="18" customHeight="1">
      <c r="A2427" s="301" t="s">
        <v>11419</v>
      </c>
      <c r="B2427" s="302" t="s">
        <v>3546</v>
      </c>
      <c r="C2427" s="301" t="s">
        <v>1330</v>
      </c>
      <c r="D2427" s="303">
        <v>51.48</v>
      </c>
    </row>
    <row r="2428" spans="1:4" ht="18" customHeight="1">
      <c r="A2428" s="301" t="s">
        <v>11420</v>
      </c>
      <c r="B2428" s="302" t="s">
        <v>3547</v>
      </c>
      <c r="C2428" s="301" t="s">
        <v>1330</v>
      </c>
      <c r="D2428" s="303">
        <v>6.43</v>
      </c>
    </row>
    <row r="2429" spans="1:4" ht="18" customHeight="1">
      <c r="A2429" s="301" t="s">
        <v>11421</v>
      </c>
      <c r="B2429" s="302" t="s">
        <v>3548</v>
      </c>
      <c r="C2429" s="301" t="s">
        <v>1330</v>
      </c>
      <c r="D2429" s="303">
        <v>7.16</v>
      </c>
    </row>
    <row r="2430" spans="1:4" ht="18" customHeight="1">
      <c r="A2430" s="301" t="s">
        <v>11422</v>
      </c>
      <c r="B2430" s="302" t="s">
        <v>3549</v>
      </c>
      <c r="C2430" s="301" t="s">
        <v>1330</v>
      </c>
      <c r="D2430" s="303">
        <v>7.82</v>
      </c>
    </row>
    <row r="2431" spans="1:4" ht="18" customHeight="1">
      <c r="A2431" s="301" t="s">
        <v>11423</v>
      </c>
      <c r="B2431" s="302" t="s">
        <v>3550</v>
      </c>
      <c r="C2431" s="301" t="s">
        <v>1330</v>
      </c>
      <c r="D2431" s="303">
        <v>6.19</v>
      </c>
    </row>
    <row r="2432" spans="1:4" ht="18" customHeight="1">
      <c r="A2432" s="301" t="s">
        <v>11424</v>
      </c>
      <c r="B2432" s="302" t="s">
        <v>3551</v>
      </c>
      <c r="C2432" s="301" t="s">
        <v>1330</v>
      </c>
      <c r="D2432" s="303">
        <v>10.91</v>
      </c>
    </row>
    <row r="2433" spans="1:4" ht="18" customHeight="1">
      <c r="A2433" s="301" t="s">
        <v>11425</v>
      </c>
      <c r="B2433" s="302" t="s">
        <v>3552</v>
      </c>
      <c r="C2433" s="301" t="s">
        <v>1330</v>
      </c>
      <c r="D2433" s="303">
        <v>13.5</v>
      </c>
    </row>
    <row r="2434" spans="1:4" ht="18" customHeight="1">
      <c r="A2434" s="301" t="s">
        <v>11426</v>
      </c>
      <c r="B2434" s="302" t="s">
        <v>3553</v>
      </c>
      <c r="C2434" s="301" t="s">
        <v>1330</v>
      </c>
      <c r="D2434" s="303">
        <v>17.46</v>
      </c>
    </row>
    <row r="2435" spans="1:4" ht="18" customHeight="1">
      <c r="A2435" s="301" t="s">
        <v>11427</v>
      </c>
      <c r="B2435" s="302" t="s">
        <v>3554</v>
      </c>
      <c r="C2435" s="301" t="s">
        <v>1330</v>
      </c>
      <c r="D2435" s="303">
        <v>6.7</v>
      </c>
    </row>
    <row r="2436" spans="1:4" ht="18" customHeight="1">
      <c r="A2436" s="301" t="s">
        <v>11428</v>
      </c>
      <c r="B2436" s="302" t="s">
        <v>3555</v>
      </c>
      <c r="C2436" s="301" t="s">
        <v>1330</v>
      </c>
      <c r="D2436" s="303">
        <v>7.44</v>
      </c>
    </row>
    <row r="2437" spans="1:4" ht="18" customHeight="1">
      <c r="A2437" s="301" t="s">
        <v>11429</v>
      </c>
      <c r="B2437" s="302" t="s">
        <v>3556</v>
      </c>
      <c r="C2437" s="301" t="s">
        <v>1330</v>
      </c>
      <c r="D2437" s="303">
        <v>8.7799999999999994</v>
      </c>
    </row>
    <row r="2438" spans="1:4" ht="18" customHeight="1">
      <c r="A2438" s="301" t="s">
        <v>11430</v>
      </c>
      <c r="B2438" s="302" t="s">
        <v>3557</v>
      </c>
      <c r="C2438" s="301" t="s">
        <v>1330</v>
      </c>
      <c r="D2438" s="303">
        <v>6.49</v>
      </c>
    </row>
    <row r="2439" spans="1:4" ht="18" customHeight="1">
      <c r="A2439" s="301" t="s">
        <v>11431</v>
      </c>
      <c r="B2439" s="302" t="s">
        <v>3558</v>
      </c>
      <c r="C2439" s="301" t="s">
        <v>1330</v>
      </c>
      <c r="D2439" s="303">
        <v>9.5399999999999991</v>
      </c>
    </row>
    <row r="2440" spans="1:4" ht="18" customHeight="1">
      <c r="A2440" s="301" t="s">
        <v>11432</v>
      </c>
      <c r="B2440" s="302" t="s">
        <v>3559</v>
      </c>
      <c r="C2440" s="301" t="s">
        <v>1330</v>
      </c>
      <c r="D2440" s="303">
        <v>12.6</v>
      </c>
    </row>
    <row r="2441" spans="1:4" ht="18" customHeight="1">
      <c r="A2441" s="301" t="s">
        <v>11433</v>
      </c>
      <c r="B2441" s="302" t="s">
        <v>3560</v>
      </c>
      <c r="C2441" s="301" t="s">
        <v>1330</v>
      </c>
      <c r="D2441" s="303">
        <v>16.2</v>
      </c>
    </row>
    <row r="2442" spans="1:4" ht="18" customHeight="1">
      <c r="A2442" s="301" t="s">
        <v>11434</v>
      </c>
      <c r="B2442" s="302" t="s">
        <v>3561</v>
      </c>
      <c r="C2442" s="301" t="s">
        <v>1330</v>
      </c>
      <c r="D2442" s="303">
        <v>20.93</v>
      </c>
    </row>
    <row r="2443" spans="1:4" ht="18" customHeight="1">
      <c r="A2443" s="301" t="s">
        <v>11435</v>
      </c>
      <c r="B2443" s="302" t="s">
        <v>3562</v>
      </c>
      <c r="C2443" s="301" t="s">
        <v>1330</v>
      </c>
      <c r="D2443" s="303">
        <v>26.95</v>
      </c>
    </row>
    <row r="2444" spans="1:4" ht="18" customHeight="1">
      <c r="A2444" s="301" t="s">
        <v>11436</v>
      </c>
      <c r="B2444" s="302" t="s">
        <v>3563</v>
      </c>
      <c r="C2444" s="301" t="s">
        <v>1330</v>
      </c>
      <c r="D2444" s="303">
        <v>32.96</v>
      </c>
    </row>
    <row r="2445" spans="1:4" ht="18" customHeight="1">
      <c r="A2445" s="301" t="s">
        <v>11437</v>
      </c>
      <c r="B2445" s="302" t="s">
        <v>3564</v>
      </c>
      <c r="C2445" s="301" t="s">
        <v>1330</v>
      </c>
      <c r="D2445" s="303">
        <v>37.6</v>
      </c>
    </row>
    <row r="2446" spans="1:4" ht="18" customHeight="1">
      <c r="A2446" s="301" t="s">
        <v>11438</v>
      </c>
      <c r="B2446" s="302" t="s">
        <v>3565</v>
      </c>
      <c r="C2446" s="301" t="s">
        <v>1330</v>
      </c>
      <c r="D2446" s="303">
        <v>5.83</v>
      </c>
    </row>
    <row r="2447" spans="1:4" ht="18" customHeight="1">
      <c r="A2447" s="301" t="s">
        <v>11439</v>
      </c>
      <c r="B2447" s="302" t="s">
        <v>3566</v>
      </c>
      <c r="C2447" s="301" t="s">
        <v>1330</v>
      </c>
      <c r="D2447" s="303">
        <v>6.31</v>
      </c>
    </row>
    <row r="2448" spans="1:4" ht="18" customHeight="1">
      <c r="A2448" s="301" t="s">
        <v>11440</v>
      </c>
      <c r="B2448" s="302" t="s">
        <v>3567</v>
      </c>
      <c r="C2448" s="301" t="s">
        <v>1330</v>
      </c>
      <c r="D2448" s="303">
        <v>7.19</v>
      </c>
    </row>
    <row r="2449" spans="1:4" ht="18" customHeight="1">
      <c r="A2449" s="301" t="s">
        <v>11441</v>
      </c>
      <c r="B2449" s="302" t="s">
        <v>3568</v>
      </c>
      <c r="C2449" s="301" t="s">
        <v>1330</v>
      </c>
      <c r="D2449" s="303">
        <v>5.7</v>
      </c>
    </row>
    <row r="2450" spans="1:4" ht="18" customHeight="1">
      <c r="A2450" s="301" t="s">
        <v>11442</v>
      </c>
      <c r="B2450" s="302" t="s">
        <v>3569</v>
      </c>
      <c r="C2450" s="301" t="s">
        <v>1330</v>
      </c>
      <c r="D2450" s="303">
        <v>9.75</v>
      </c>
    </row>
    <row r="2451" spans="1:4" ht="18" customHeight="1">
      <c r="A2451" s="301" t="s">
        <v>11443</v>
      </c>
      <c r="B2451" s="302" t="s">
        <v>3570</v>
      </c>
      <c r="C2451" s="301" t="s">
        <v>1330</v>
      </c>
      <c r="D2451" s="303">
        <v>11.28</v>
      </c>
    </row>
    <row r="2452" spans="1:4" ht="18" customHeight="1">
      <c r="A2452" s="301" t="s">
        <v>11444</v>
      </c>
      <c r="B2452" s="302" t="s">
        <v>3571</v>
      </c>
      <c r="C2452" s="301" t="s">
        <v>1330</v>
      </c>
      <c r="D2452" s="303">
        <v>13</v>
      </c>
    </row>
    <row r="2453" spans="1:4" ht="18" customHeight="1">
      <c r="A2453" s="301" t="s">
        <v>11445</v>
      </c>
      <c r="B2453" s="302" t="s">
        <v>3572</v>
      </c>
      <c r="C2453" s="301" t="s">
        <v>1330</v>
      </c>
      <c r="D2453" s="303">
        <v>15.41</v>
      </c>
    </row>
    <row r="2454" spans="1:4" ht="18" customHeight="1">
      <c r="A2454" s="301" t="s">
        <v>11446</v>
      </c>
      <c r="B2454" s="302" t="s">
        <v>3573</v>
      </c>
      <c r="C2454" s="301" t="s">
        <v>1330</v>
      </c>
      <c r="D2454" s="303">
        <v>19.04</v>
      </c>
    </row>
    <row r="2455" spans="1:4" ht="18" customHeight="1">
      <c r="A2455" s="301" t="s">
        <v>11447</v>
      </c>
      <c r="B2455" s="302" t="s">
        <v>3574</v>
      </c>
      <c r="C2455" s="301" t="s">
        <v>1330</v>
      </c>
      <c r="D2455" s="303">
        <v>23.18</v>
      </c>
    </row>
    <row r="2456" spans="1:4" ht="18" customHeight="1">
      <c r="A2456" s="301" t="s">
        <v>11448</v>
      </c>
      <c r="B2456" s="302" t="s">
        <v>3575</v>
      </c>
      <c r="C2456" s="301" t="s">
        <v>1330</v>
      </c>
      <c r="D2456" s="303">
        <v>27.71</v>
      </c>
    </row>
    <row r="2457" spans="1:4" ht="18" customHeight="1">
      <c r="A2457" s="301" t="s">
        <v>11449</v>
      </c>
      <c r="B2457" s="302" t="s">
        <v>3576</v>
      </c>
      <c r="C2457" s="301" t="s">
        <v>1330</v>
      </c>
      <c r="D2457" s="303">
        <v>32.96</v>
      </c>
    </row>
    <row r="2458" spans="1:4" ht="18" customHeight="1">
      <c r="A2458" s="301" t="s">
        <v>11450</v>
      </c>
      <c r="B2458" s="302" t="s">
        <v>3577</v>
      </c>
      <c r="C2458" s="301" t="s">
        <v>1330</v>
      </c>
      <c r="D2458" s="303">
        <v>39.18</v>
      </c>
    </row>
    <row r="2459" spans="1:4" ht="18" customHeight="1">
      <c r="A2459" s="301" t="s">
        <v>11451</v>
      </c>
      <c r="B2459" s="302" t="s">
        <v>3578</v>
      </c>
      <c r="C2459" s="301" t="s">
        <v>1330</v>
      </c>
      <c r="D2459" s="303">
        <v>41.88</v>
      </c>
    </row>
    <row r="2460" spans="1:4" ht="18" customHeight="1">
      <c r="A2460" s="301" t="s">
        <v>11452</v>
      </c>
      <c r="B2460" s="302" t="s">
        <v>3579</v>
      </c>
      <c r="C2460" s="301" t="s">
        <v>1330</v>
      </c>
      <c r="D2460" s="303">
        <v>5.68</v>
      </c>
    </row>
    <row r="2461" spans="1:4" ht="18" customHeight="1">
      <c r="A2461" s="301" t="s">
        <v>11453</v>
      </c>
      <c r="B2461" s="302" t="s">
        <v>3580</v>
      </c>
      <c r="C2461" s="301" t="s">
        <v>1330</v>
      </c>
      <c r="D2461" s="303">
        <v>6.74</v>
      </c>
    </row>
    <row r="2462" spans="1:4" ht="18" customHeight="1">
      <c r="A2462" s="301" t="s">
        <v>11454</v>
      </c>
      <c r="B2462" s="302" t="s">
        <v>3581</v>
      </c>
      <c r="C2462" s="301" t="s">
        <v>1330</v>
      </c>
      <c r="D2462" s="303">
        <v>8.0299999999999994</v>
      </c>
    </row>
    <row r="2463" spans="1:4" ht="18" customHeight="1">
      <c r="A2463" s="301" t="s">
        <v>11455</v>
      </c>
      <c r="B2463" s="302" t="s">
        <v>3582</v>
      </c>
      <c r="C2463" s="301" t="s">
        <v>1330</v>
      </c>
      <c r="D2463" s="303">
        <v>5.07</v>
      </c>
    </row>
    <row r="2464" spans="1:4" ht="18" customHeight="1">
      <c r="A2464" s="301" t="s">
        <v>11456</v>
      </c>
      <c r="B2464" s="302" t="s">
        <v>3583</v>
      </c>
      <c r="C2464" s="301" t="s">
        <v>1330</v>
      </c>
      <c r="D2464" s="303">
        <v>11.11</v>
      </c>
    </row>
    <row r="2465" spans="1:4" ht="18" customHeight="1">
      <c r="A2465" s="301" t="s">
        <v>11457</v>
      </c>
      <c r="B2465" s="302" t="s">
        <v>3584</v>
      </c>
      <c r="C2465" s="301" t="s">
        <v>1330</v>
      </c>
      <c r="D2465" s="303">
        <v>11.33</v>
      </c>
    </row>
    <row r="2466" spans="1:4" ht="18" customHeight="1">
      <c r="A2466" s="301" t="s">
        <v>11458</v>
      </c>
      <c r="B2466" s="302" t="s">
        <v>3585</v>
      </c>
      <c r="C2466" s="301" t="s">
        <v>1330</v>
      </c>
      <c r="D2466" s="303">
        <v>11.55</v>
      </c>
    </row>
    <row r="2467" spans="1:4" ht="9" customHeight="1">
      <c r="A2467" s="301" t="s">
        <v>11459</v>
      </c>
      <c r="B2467" s="302" t="s">
        <v>3586</v>
      </c>
      <c r="C2467" s="301" t="s">
        <v>1330</v>
      </c>
      <c r="D2467" s="303">
        <v>11.78</v>
      </c>
    </row>
    <row r="2468" spans="1:4" ht="9" customHeight="1">
      <c r="A2468" s="301" t="s">
        <v>11460</v>
      </c>
      <c r="B2468" s="302" t="s">
        <v>3587</v>
      </c>
      <c r="C2468" s="301" t="s">
        <v>1330</v>
      </c>
      <c r="D2468" s="303">
        <v>12.03</v>
      </c>
    </row>
    <row r="2469" spans="1:4" ht="9" customHeight="1">
      <c r="A2469" s="301" t="s">
        <v>11461</v>
      </c>
      <c r="B2469" s="302" t="s">
        <v>3588</v>
      </c>
      <c r="C2469" s="301" t="s">
        <v>1330</v>
      </c>
      <c r="D2469" s="303">
        <v>12.16</v>
      </c>
    </row>
    <row r="2470" spans="1:4" ht="9" customHeight="1">
      <c r="A2470" s="301" t="s">
        <v>11462</v>
      </c>
      <c r="B2470" s="302" t="s">
        <v>3589</v>
      </c>
      <c r="C2470" s="301" t="s">
        <v>1330</v>
      </c>
      <c r="D2470" s="303">
        <v>7.47</v>
      </c>
    </row>
    <row r="2471" spans="1:4" ht="9" customHeight="1">
      <c r="A2471" s="301" t="s">
        <v>11463</v>
      </c>
      <c r="B2471" s="302" t="s">
        <v>3590</v>
      </c>
      <c r="C2471" s="301" t="s">
        <v>1330</v>
      </c>
      <c r="D2471" s="303">
        <v>7.53</v>
      </c>
    </row>
    <row r="2472" spans="1:4" ht="9" customHeight="1">
      <c r="A2472" s="301" t="s">
        <v>11464</v>
      </c>
      <c r="B2472" s="302" t="s">
        <v>3591</v>
      </c>
      <c r="C2472" s="301" t="s">
        <v>1330</v>
      </c>
      <c r="D2472" s="303">
        <v>7.6</v>
      </c>
    </row>
    <row r="2473" spans="1:4" ht="9" customHeight="1">
      <c r="A2473" s="301" t="s">
        <v>11465</v>
      </c>
      <c r="B2473" s="302" t="s">
        <v>3592</v>
      </c>
      <c r="C2473" s="301" t="s">
        <v>1330</v>
      </c>
      <c r="D2473" s="303">
        <v>7.67</v>
      </c>
    </row>
    <row r="2474" spans="1:4" ht="9" customHeight="1">
      <c r="A2474" s="301" t="s">
        <v>11466</v>
      </c>
      <c r="B2474" s="302" t="s">
        <v>3593</v>
      </c>
      <c r="C2474" s="301" t="s">
        <v>1330</v>
      </c>
      <c r="D2474" s="303">
        <v>7.74</v>
      </c>
    </row>
    <row r="2475" spans="1:4" ht="9" customHeight="1">
      <c r="A2475" s="301" t="s">
        <v>11467</v>
      </c>
      <c r="B2475" s="302" t="s">
        <v>3594</v>
      </c>
      <c r="C2475" s="301" t="s">
        <v>1330</v>
      </c>
      <c r="D2475" s="303">
        <v>7.78</v>
      </c>
    </row>
    <row r="2476" spans="1:4" ht="9" customHeight="1">
      <c r="A2476" s="301" t="s">
        <v>11468</v>
      </c>
      <c r="B2476" s="302" t="s">
        <v>3595</v>
      </c>
      <c r="C2476" s="301" t="s">
        <v>1330</v>
      </c>
      <c r="D2476" s="303">
        <v>9.84</v>
      </c>
    </row>
    <row r="2477" spans="1:4" ht="9" customHeight="1">
      <c r="A2477" s="301" t="s">
        <v>11469</v>
      </c>
      <c r="B2477" s="302" t="s">
        <v>3596</v>
      </c>
      <c r="C2477" s="301" t="s">
        <v>1330</v>
      </c>
      <c r="D2477" s="303">
        <v>9.9</v>
      </c>
    </row>
    <row r="2478" spans="1:4" ht="9" customHeight="1">
      <c r="A2478" s="301" t="s">
        <v>11470</v>
      </c>
      <c r="B2478" s="302" t="s">
        <v>3597</v>
      </c>
      <c r="C2478" s="301" t="s">
        <v>1330</v>
      </c>
      <c r="D2478" s="303">
        <v>9.9600000000000009</v>
      </c>
    </row>
    <row r="2479" spans="1:4" ht="9" customHeight="1">
      <c r="A2479" s="301" t="s">
        <v>11471</v>
      </c>
      <c r="B2479" s="302" t="s">
        <v>3598</v>
      </c>
      <c r="C2479" s="301" t="s">
        <v>1330</v>
      </c>
      <c r="D2479" s="303">
        <v>10.029999999999999</v>
      </c>
    </row>
    <row r="2480" spans="1:4" ht="9" customHeight="1">
      <c r="A2480" s="301" t="s">
        <v>11472</v>
      </c>
      <c r="B2480" s="302" t="s">
        <v>3599</v>
      </c>
      <c r="C2480" s="301" t="s">
        <v>1330</v>
      </c>
      <c r="D2480" s="303">
        <v>10.1</v>
      </c>
    </row>
    <row r="2481" spans="1:4" ht="9" customHeight="1">
      <c r="A2481" s="301" t="s">
        <v>11473</v>
      </c>
      <c r="B2481" s="302" t="s">
        <v>3600</v>
      </c>
      <c r="C2481" s="301" t="s">
        <v>1330</v>
      </c>
      <c r="D2481" s="303">
        <v>10.14</v>
      </c>
    </row>
    <row r="2482" spans="1:4" ht="9" customHeight="1">
      <c r="A2482" s="301" t="s">
        <v>11474</v>
      </c>
      <c r="B2482" s="302" t="s">
        <v>3601</v>
      </c>
      <c r="C2482" s="301" t="s">
        <v>1330</v>
      </c>
      <c r="D2482" s="303">
        <v>9.76</v>
      </c>
    </row>
    <row r="2483" spans="1:4" ht="9" customHeight="1">
      <c r="A2483" s="301" t="s">
        <v>11475</v>
      </c>
      <c r="B2483" s="302" t="s">
        <v>3602</v>
      </c>
      <c r="C2483" s="301" t="s">
        <v>1330</v>
      </c>
      <c r="D2483" s="303">
        <v>9.89</v>
      </c>
    </row>
    <row r="2484" spans="1:4" ht="9" customHeight="1">
      <c r="A2484" s="301" t="s">
        <v>11476</v>
      </c>
      <c r="B2484" s="302" t="s">
        <v>3603</v>
      </c>
      <c r="C2484" s="301" t="s">
        <v>1330</v>
      </c>
      <c r="D2484" s="303">
        <v>10.029999999999999</v>
      </c>
    </row>
    <row r="2485" spans="1:4" ht="9" customHeight="1">
      <c r="A2485" s="301" t="s">
        <v>11477</v>
      </c>
      <c r="B2485" s="302" t="s">
        <v>3604</v>
      </c>
      <c r="C2485" s="301" t="s">
        <v>1330</v>
      </c>
      <c r="D2485" s="303">
        <v>10.18</v>
      </c>
    </row>
    <row r="2486" spans="1:4" ht="9" customHeight="1">
      <c r="A2486" s="301" t="s">
        <v>11478</v>
      </c>
      <c r="B2486" s="302" t="s">
        <v>3605</v>
      </c>
      <c r="C2486" s="301" t="s">
        <v>1330</v>
      </c>
      <c r="D2486" s="303">
        <v>10.33</v>
      </c>
    </row>
    <row r="2487" spans="1:4" ht="9" customHeight="1">
      <c r="A2487" s="301" t="s">
        <v>11479</v>
      </c>
      <c r="B2487" s="302" t="s">
        <v>3606</v>
      </c>
      <c r="C2487" s="301" t="s">
        <v>1330</v>
      </c>
      <c r="D2487" s="303">
        <v>10.42</v>
      </c>
    </row>
    <row r="2488" spans="1:4" ht="9" customHeight="1">
      <c r="A2488" s="301" t="s">
        <v>11480</v>
      </c>
      <c r="B2488" s="302" t="s">
        <v>3607</v>
      </c>
      <c r="C2488" s="301" t="s">
        <v>1330</v>
      </c>
      <c r="D2488" s="303">
        <v>12.27</v>
      </c>
    </row>
    <row r="2489" spans="1:4" ht="9" customHeight="1">
      <c r="A2489" s="301" t="s">
        <v>11481</v>
      </c>
      <c r="B2489" s="302" t="s">
        <v>3608</v>
      </c>
      <c r="C2489" s="301" t="s">
        <v>1330</v>
      </c>
      <c r="D2489" s="303">
        <v>12.33</v>
      </c>
    </row>
    <row r="2490" spans="1:4" ht="9" customHeight="1">
      <c r="A2490" s="301" t="s">
        <v>11482</v>
      </c>
      <c r="B2490" s="302" t="s">
        <v>3609</v>
      </c>
      <c r="C2490" s="301" t="s">
        <v>1330</v>
      </c>
      <c r="D2490" s="303">
        <v>12.39</v>
      </c>
    </row>
    <row r="2491" spans="1:4" ht="9" customHeight="1">
      <c r="A2491" s="301" t="s">
        <v>11483</v>
      </c>
      <c r="B2491" s="302" t="s">
        <v>3610</v>
      </c>
      <c r="C2491" s="301" t="s">
        <v>1330</v>
      </c>
      <c r="D2491" s="303">
        <v>12.46</v>
      </c>
    </row>
    <row r="2492" spans="1:4" ht="9" customHeight="1">
      <c r="A2492" s="301" t="s">
        <v>11484</v>
      </c>
      <c r="B2492" s="302" t="s">
        <v>3611</v>
      </c>
      <c r="C2492" s="301" t="s">
        <v>1330</v>
      </c>
      <c r="D2492" s="303">
        <v>12.52</v>
      </c>
    </row>
    <row r="2493" spans="1:4" ht="9" customHeight="1">
      <c r="A2493" s="301" t="s">
        <v>11485</v>
      </c>
      <c r="B2493" s="302" t="s">
        <v>3612</v>
      </c>
      <c r="C2493" s="301" t="s">
        <v>1330</v>
      </c>
      <c r="D2493" s="303">
        <v>12.56</v>
      </c>
    </row>
    <row r="2494" spans="1:4" ht="9" customHeight="1">
      <c r="A2494" s="301" t="s">
        <v>11486</v>
      </c>
      <c r="B2494" s="302" t="s">
        <v>3613</v>
      </c>
      <c r="C2494" s="301" t="s">
        <v>1330</v>
      </c>
      <c r="D2494" s="303">
        <v>9.16</v>
      </c>
    </row>
    <row r="2495" spans="1:4" ht="9" customHeight="1">
      <c r="A2495" s="301" t="s">
        <v>11487</v>
      </c>
      <c r="B2495" s="302" t="s">
        <v>3614</v>
      </c>
      <c r="C2495" s="301" t="s">
        <v>1330</v>
      </c>
      <c r="D2495" s="303">
        <v>9.27</v>
      </c>
    </row>
    <row r="2496" spans="1:4" ht="9" customHeight="1">
      <c r="A2496" s="301" t="s">
        <v>11488</v>
      </c>
      <c r="B2496" s="302" t="s">
        <v>3615</v>
      </c>
      <c r="C2496" s="301" t="s">
        <v>1330</v>
      </c>
      <c r="D2496" s="303">
        <v>9.3800000000000008</v>
      </c>
    </row>
    <row r="2497" spans="1:4" ht="9" customHeight="1">
      <c r="A2497" s="301" t="s">
        <v>11489</v>
      </c>
      <c r="B2497" s="302" t="s">
        <v>3616</v>
      </c>
      <c r="C2497" s="301" t="s">
        <v>1330</v>
      </c>
      <c r="D2497" s="303">
        <v>9.5</v>
      </c>
    </row>
    <row r="2498" spans="1:4" ht="9" customHeight="1">
      <c r="A2498" s="301" t="s">
        <v>11490</v>
      </c>
      <c r="B2498" s="302" t="s">
        <v>3617</v>
      </c>
      <c r="C2498" s="301" t="s">
        <v>1330</v>
      </c>
      <c r="D2498" s="303">
        <v>9.6300000000000008</v>
      </c>
    </row>
    <row r="2499" spans="1:4" ht="9" customHeight="1">
      <c r="A2499" s="301" t="s">
        <v>11491</v>
      </c>
      <c r="B2499" s="302" t="s">
        <v>3618</v>
      </c>
      <c r="C2499" s="301" t="s">
        <v>1330</v>
      </c>
      <c r="D2499" s="303">
        <v>9.6999999999999993</v>
      </c>
    </row>
    <row r="2500" spans="1:4" ht="9" customHeight="1">
      <c r="A2500" s="301" t="s">
        <v>11492</v>
      </c>
      <c r="B2500" s="302" t="s">
        <v>3619</v>
      </c>
      <c r="C2500" s="301" t="s">
        <v>1330</v>
      </c>
      <c r="D2500" s="303">
        <v>8.56</v>
      </c>
    </row>
    <row r="2501" spans="1:4" ht="9" customHeight="1">
      <c r="A2501" s="301" t="s">
        <v>11493</v>
      </c>
      <c r="B2501" s="302" t="s">
        <v>3620</v>
      </c>
      <c r="C2501" s="301" t="s">
        <v>1330</v>
      </c>
      <c r="D2501" s="303">
        <v>8.66</v>
      </c>
    </row>
    <row r="2502" spans="1:4" ht="9" customHeight="1">
      <c r="A2502" s="301" t="s">
        <v>11494</v>
      </c>
      <c r="B2502" s="302" t="s">
        <v>3621</v>
      </c>
      <c r="C2502" s="301" t="s">
        <v>1330</v>
      </c>
      <c r="D2502" s="303">
        <v>8.76</v>
      </c>
    </row>
    <row r="2503" spans="1:4" ht="9" customHeight="1">
      <c r="A2503" s="301" t="s">
        <v>11495</v>
      </c>
      <c r="B2503" s="302" t="s">
        <v>3622</v>
      </c>
      <c r="C2503" s="301" t="s">
        <v>1330</v>
      </c>
      <c r="D2503" s="303">
        <v>8.8699999999999992</v>
      </c>
    </row>
    <row r="2504" spans="1:4" ht="9" customHeight="1">
      <c r="A2504" s="301" t="s">
        <v>11496</v>
      </c>
      <c r="B2504" s="302" t="s">
        <v>3623</v>
      </c>
      <c r="C2504" s="301" t="s">
        <v>1330</v>
      </c>
      <c r="D2504" s="303">
        <v>8.98</v>
      </c>
    </row>
    <row r="2505" spans="1:4" ht="9" customHeight="1">
      <c r="A2505" s="301" t="s">
        <v>11497</v>
      </c>
      <c r="B2505" s="302" t="s">
        <v>3624</v>
      </c>
      <c r="C2505" s="301" t="s">
        <v>1330</v>
      </c>
      <c r="D2505" s="303">
        <v>9.0399999999999991</v>
      </c>
    </row>
    <row r="2506" spans="1:4" ht="9" customHeight="1">
      <c r="A2506" s="301" t="s">
        <v>11498</v>
      </c>
      <c r="B2506" s="302" t="s">
        <v>3625</v>
      </c>
      <c r="C2506" s="301" t="s">
        <v>1330</v>
      </c>
      <c r="D2506" s="303">
        <v>8</v>
      </c>
    </row>
    <row r="2507" spans="1:4" ht="9" customHeight="1">
      <c r="A2507" s="301" t="s">
        <v>11499</v>
      </c>
      <c r="B2507" s="302" t="s">
        <v>3626</v>
      </c>
      <c r="C2507" s="301" t="s">
        <v>1330</v>
      </c>
      <c r="D2507" s="303">
        <v>8.08</v>
      </c>
    </row>
    <row r="2508" spans="1:4" ht="9" customHeight="1">
      <c r="A2508" s="301" t="s">
        <v>11500</v>
      </c>
      <c r="B2508" s="302" t="s">
        <v>3627</v>
      </c>
      <c r="C2508" s="301" t="s">
        <v>1330</v>
      </c>
      <c r="D2508" s="303">
        <v>8.17</v>
      </c>
    </row>
    <row r="2509" spans="1:4" ht="9" customHeight="1">
      <c r="A2509" s="301" t="s">
        <v>11501</v>
      </c>
      <c r="B2509" s="302" t="s">
        <v>3628</v>
      </c>
      <c r="C2509" s="301" t="s">
        <v>1330</v>
      </c>
      <c r="D2509" s="303">
        <v>8.27</v>
      </c>
    </row>
    <row r="2510" spans="1:4" ht="9" customHeight="1">
      <c r="A2510" s="301" t="s">
        <v>11502</v>
      </c>
      <c r="B2510" s="302" t="s">
        <v>3629</v>
      </c>
      <c r="C2510" s="301" t="s">
        <v>1330</v>
      </c>
      <c r="D2510" s="303">
        <v>8.3699999999999992</v>
      </c>
    </row>
    <row r="2511" spans="1:4" ht="9" customHeight="1">
      <c r="A2511" s="301" t="s">
        <v>11503</v>
      </c>
      <c r="B2511" s="302" t="s">
        <v>3630</v>
      </c>
      <c r="C2511" s="301" t="s">
        <v>1330</v>
      </c>
      <c r="D2511" s="303">
        <v>8.42</v>
      </c>
    </row>
    <row r="2512" spans="1:4" ht="9" customHeight="1">
      <c r="A2512" s="301" t="s">
        <v>11504</v>
      </c>
      <c r="B2512" s="302" t="s">
        <v>3631</v>
      </c>
      <c r="C2512" s="301" t="s">
        <v>1330</v>
      </c>
      <c r="D2512" s="303">
        <v>15.03</v>
      </c>
    </row>
    <row r="2513" spans="1:4" ht="9" customHeight="1">
      <c r="A2513" s="301" t="s">
        <v>11505</v>
      </c>
      <c r="B2513" s="302" t="s">
        <v>3632</v>
      </c>
      <c r="C2513" s="301" t="s">
        <v>1330</v>
      </c>
      <c r="D2513" s="303">
        <v>15.34</v>
      </c>
    </row>
    <row r="2514" spans="1:4" ht="9" customHeight="1">
      <c r="A2514" s="301" t="s">
        <v>11506</v>
      </c>
      <c r="B2514" s="302" t="s">
        <v>3633</v>
      </c>
      <c r="C2514" s="301" t="s">
        <v>1330</v>
      </c>
      <c r="D2514" s="303">
        <v>15.65</v>
      </c>
    </row>
    <row r="2515" spans="1:4" ht="9" customHeight="1">
      <c r="A2515" s="301" t="s">
        <v>11507</v>
      </c>
      <c r="B2515" s="302" t="s">
        <v>3634</v>
      </c>
      <c r="C2515" s="301" t="s">
        <v>1330</v>
      </c>
      <c r="D2515" s="303">
        <v>15.98</v>
      </c>
    </row>
    <row r="2516" spans="1:4" ht="9" customHeight="1">
      <c r="A2516" s="301" t="s">
        <v>11508</v>
      </c>
      <c r="B2516" s="302" t="s">
        <v>3635</v>
      </c>
      <c r="C2516" s="301" t="s">
        <v>1330</v>
      </c>
      <c r="D2516" s="303">
        <v>16.329999999999998</v>
      </c>
    </row>
    <row r="2517" spans="1:4" ht="9" customHeight="1">
      <c r="A2517" s="301" t="s">
        <v>11509</v>
      </c>
      <c r="B2517" s="302" t="s">
        <v>3636</v>
      </c>
      <c r="C2517" s="301" t="s">
        <v>1330</v>
      </c>
      <c r="D2517" s="303">
        <v>16.510000000000002</v>
      </c>
    </row>
    <row r="2518" spans="1:4" ht="9" customHeight="1">
      <c r="A2518" s="301" t="s">
        <v>11510</v>
      </c>
      <c r="B2518" s="302" t="s">
        <v>3637</v>
      </c>
      <c r="C2518" s="301" t="s">
        <v>1330</v>
      </c>
      <c r="D2518" s="303">
        <v>14.35</v>
      </c>
    </row>
    <row r="2519" spans="1:4" ht="9" customHeight="1">
      <c r="A2519" s="301" t="s">
        <v>11511</v>
      </c>
      <c r="B2519" s="302" t="s">
        <v>3638</v>
      </c>
      <c r="C2519" s="301" t="s">
        <v>1330</v>
      </c>
      <c r="D2519" s="303">
        <v>16.3</v>
      </c>
    </row>
    <row r="2520" spans="1:4" ht="9" customHeight="1">
      <c r="A2520" s="301" t="s">
        <v>11512</v>
      </c>
      <c r="B2520" s="302" t="s">
        <v>3639</v>
      </c>
      <c r="C2520" s="301" t="s">
        <v>1330</v>
      </c>
      <c r="D2520" s="303">
        <v>16.649999999999999</v>
      </c>
    </row>
    <row r="2521" spans="1:4" ht="18" customHeight="1">
      <c r="A2521" s="301" t="s">
        <v>11513</v>
      </c>
      <c r="B2521" s="302" t="s">
        <v>3640</v>
      </c>
      <c r="C2521" s="301" t="s">
        <v>1330</v>
      </c>
      <c r="D2521" s="303">
        <v>17.010000000000002</v>
      </c>
    </row>
    <row r="2522" spans="1:4" ht="18" customHeight="1">
      <c r="A2522" s="301" t="s">
        <v>11514</v>
      </c>
      <c r="B2522" s="302" t="s">
        <v>3641</v>
      </c>
      <c r="C2522" s="301" t="s">
        <v>1330</v>
      </c>
      <c r="D2522" s="303">
        <v>18.89</v>
      </c>
    </row>
    <row r="2523" spans="1:4" ht="18" customHeight="1">
      <c r="A2523" s="301" t="s">
        <v>11515</v>
      </c>
      <c r="B2523" s="302" t="s">
        <v>3642</v>
      </c>
      <c r="C2523" s="301" t="s">
        <v>1330</v>
      </c>
      <c r="D2523" s="303">
        <v>19.37</v>
      </c>
    </row>
    <row r="2524" spans="1:4" ht="18" customHeight="1">
      <c r="A2524" s="301" t="s">
        <v>11516</v>
      </c>
      <c r="B2524" s="302" t="s">
        <v>3643</v>
      </c>
      <c r="C2524" s="301" t="s">
        <v>1330</v>
      </c>
      <c r="D2524" s="303">
        <v>19.84</v>
      </c>
    </row>
    <row r="2525" spans="1:4" ht="18" customHeight="1">
      <c r="A2525" s="301" t="s">
        <v>11517</v>
      </c>
      <c r="B2525" s="302" t="s">
        <v>3644</v>
      </c>
      <c r="C2525" s="301" t="s">
        <v>1330</v>
      </c>
      <c r="D2525" s="303">
        <v>14.97</v>
      </c>
    </row>
    <row r="2526" spans="1:4" ht="18" customHeight="1">
      <c r="A2526" s="301" t="s">
        <v>11518</v>
      </c>
      <c r="B2526" s="302" t="s">
        <v>3645</v>
      </c>
      <c r="C2526" s="301" t="s">
        <v>1330</v>
      </c>
      <c r="D2526" s="303">
        <v>15.5</v>
      </c>
    </row>
    <row r="2527" spans="1:4" ht="18" customHeight="1">
      <c r="A2527" s="301" t="s">
        <v>11519</v>
      </c>
      <c r="B2527" s="302" t="s">
        <v>3646</v>
      </c>
      <c r="C2527" s="301" t="s">
        <v>1330</v>
      </c>
      <c r="D2527" s="303">
        <v>15.86</v>
      </c>
    </row>
    <row r="2528" spans="1:4" ht="18" customHeight="1">
      <c r="A2528" s="301" t="s">
        <v>11520</v>
      </c>
      <c r="B2528" s="302" t="s">
        <v>3647</v>
      </c>
      <c r="C2528" s="301" t="s">
        <v>1330</v>
      </c>
      <c r="D2528" s="303">
        <v>20.079999999999998</v>
      </c>
    </row>
    <row r="2529" spans="1:4" ht="18" customHeight="1">
      <c r="A2529" s="301" t="s">
        <v>11521</v>
      </c>
      <c r="B2529" s="302" t="s">
        <v>3648</v>
      </c>
      <c r="C2529" s="301" t="s">
        <v>1330</v>
      </c>
      <c r="D2529" s="303">
        <v>19.22</v>
      </c>
    </row>
    <row r="2530" spans="1:4" ht="18" customHeight="1">
      <c r="A2530" s="301" t="s">
        <v>11522</v>
      </c>
      <c r="B2530" s="302" t="s">
        <v>3649</v>
      </c>
      <c r="C2530" s="301" t="s">
        <v>1330</v>
      </c>
      <c r="D2530" s="303">
        <v>19.52</v>
      </c>
    </row>
    <row r="2531" spans="1:4" ht="18" customHeight="1">
      <c r="A2531" s="301" t="s">
        <v>11523</v>
      </c>
      <c r="B2531" s="302" t="s">
        <v>3650</v>
      </c>
      <c r="C2531" s="301" t="s">
        <v>1330</v>
      </c>
      <c r="D2531" s="303">
        <v>19.75</v>
      </c>
    </row>
    <row r="2532" spans="1:4" ht="18" customHeight="1">
      <c r="A2532" s="301" t="s">
        <v>11524</v>
      </c>
      <c r="B2532" s="302" t="s">
        <v>3651</v>
      </c>
      <c r="C2532" s="301" t="s">
        <v>1330</v>
      </c>
      <c r="D2532" s="303">
        <v>20.05</v>
      </c>
    </row>
    <row r="2533" spans="1:4" ht="18" customHeight="1">
      <c r="A2533" s="301" t="s">
        <v>11525</v>
      </c>
      <c r="B2533" s="302" t="s">
        <v>3652</v>
      </c>
      <c r="C2533" s="301" t="s">
        <v>1330</v>
      </c>
      <c r="D2533" s="303">
        <v>20.34</v>
      </c>
    </row>
    <row r="2534" spans="1:4" ht="18" customHeight="1">
      <c r="A2534" s="301" t="s">
        <v>11526</v>
      </c>
      <c r="B2534" s="302" t="s">
        <v>3653</v>
      </c>
      <c r="C2534" s="301" t="s">
        <v>1330</v>
      </c>
      <c r="D2534" s="303">
        <v>20.79</v>
      </c>
    </row>
    <row r="2535" spans="1:4" ht="18" customHeight="1">
      <c r="A2535" s="301" t="s">
        <v>11527</v>
      </c>
      <c r="B2535" s="302" t="s">
        <v>3654</v>
      </c>
      <c r="C2535" s="301" t="s">
        <v>1330</v>
      </c>
      <c r="D2535" s="303">
        <v>23.01</v>
      </c>
    </row>
    <row r="2536" spans="1:4" ht="18" customHeight="1">
      <c r="A2536" s="301" t="s">
        <v>11528</v>
      </c>
      <c r="B2536" s="302" t="s">
        <v>3655</v>
      </c>
      <c r="C2536" s="301" t="s">
        <v>1330</v>
      </c>
      <c r="D2536" s="303">
        <v>17.95</v>
      </c>
    </row>
    <row r="2537" spans="1:4" ht="18" customHeight="1">
      <c r="A2537" s="301" t="s">
        <v>11529</v>
      </c>
      <c r="B2537" s="302" t="s">
        <v>3656</v>
      </c>
      <c r="C2537" s="301" t="s">
        <v>1330</v>
      </c>
      <c r="D2537" s="303">
        <v>18.329999999999998</v>
      </c>
    </row>
    <row r="2538" spans="1:4" ht="18" customHeight="1">
      <c r="A2538" s="301" t="s">
        <v>11530</v>
      </c>
      <c r="B2538" s="302" t="s">
        <v>3657</v>
      </c>
      <c r="C2538" s="301" t="s">
        <v>1330</v>
      </c>
      <c r="D2538" s="303">
        <v>16.11</v>
      </c>
    </row>
    <row r="2539" spans="1:4" ht="18" customHeight="1">
      <c r="A2539" s="301" t="s">
        <v>11531</v>
      </c>
      <c r="B2539" s="302" t="s">
        <v>3658</v>
      </c>
      <c r="C2539" s="301" t="s">
        <v>1330</v>
      </c>
      <c r="D2539" s="303">
        <v>18.7</v>
      </c>
    </row>
    <row r="2540" spans="1:4" ht="18" customHeight="1">
      <c r="A2540" s="301" t="s">
        <v>11532</v>
      </c>
      <c r="B2540" s="302" t="s">
        <v>3659</v>
      </c>
      <c r="C2540" s="301" t="s">
        <v>1330</v>
      </c>
      <c r="D2540" s="303">
        <v>18.93</v>
      </c>
    </row>
    <row r="2541" spans="1:4" ht="18" customHeight="1">
      <c r="A2541" s="301" t="s">
        <v>11533</v>
      </c>
      <c r="B2541" s="302" t="s">
        <v>3660</v>
      </c>
      <c r="C2541" s="301" t="s">
        <v>1330</v>
      </c>
      <c r="D2541" s="303">
        <v>23.35</v>
      </c>
    </row>
    <row r="2542" spans="1:4" ht="18" customHeight="1">
      <c r="A2542" s="301" t="s">
        <v>11534</v>
      </c>
      <c r="B2542" s="302" t="s">
        <v>3661</v>
      </c>
      <c r="C2542" s="301" t="s">
        <v>1330</v>
      </c>
      <c r="D2542" s="303">
        <v>18.399999999999999</v>
      </c>
    </row>
    <row r="2543" spans="1:4" ht="18" customHeight="1">
      <c r="A2543" s="301" t="s">
        <v>11535</v>
      </c>
      <c r="B2543" s="302" t="s">
        <v>3662</v>
      </c>
      <c r="C2543" s="301" t="s">
        <v>1330</v>
      </c>
      <c r="D2543" s="303">
        <v>18.55</v>
      </c>
    </row>
    <row r="2544" spans="1:4" ht="18" customHeight="1">
      <c r="A2544" s="301" t="s">
        <v>11536</v>
      </c>
      <c r="B2544" s="302" t="s">
        <v>3663</v>
      </c>
      <c r="C2544" s="301" t="s">
        <v>1330</v>
      </c>
      <c r="D2544" s="303">
        <v>18.7</v>
      </c>
    </row>
    <row r="2545" spans="1:4" ht="18" customHeight="1">
      <c r="A2545" s="301" t="s">
        <v>11537</v>
      </c>
      <c r="B2545" s="302" t="s">
        <v>3664</v>
      </c>
      <c r="C2545" s="301" t="s">
        <v>1330</v>
      </c>
      <c r="D2545" s="303">
        <v>18.850000000000001</v>
      </c>
    </row>
    <row r="2546" spans="1:4" ht="18" customHeight="1">
      <c r="A2546" s="301" t="s">
        <v>11538</v>
      </c>
      <c r="B2546" s="302" t="s">
        <v>3665</v>
      </c>
      <c r="C2546" s="301" t="s">
        <v>1330</v>
      </c>
      <c r="D2546" s="303">
        <v>19.07</v>
      </c>
    </row>
    <row r="2547" spans="1:4" ht="18" customHeight="1">
      <c r="A2547" s="301" t="s">
        <v>11539</v>
      </c>
      <c r="B2547" s="302" t="s">
        <v>3666</v>
      </c>
      <c r="C2547" s="301" t="s">
        <v>1330</v>
      </c>
      <c r="D2547" s="303">
        <v>19.37</v>
      </c>
    </row>
    <row r="2548" spans="1:4" ht="18" customHeight="1">
      <c r="A2548" s="301" t="s">
        <v>11540</v>
      </c>
      <c r="B2548" s="302" t="s">
        <v>3667</v>
      </c>
      <c r="C2548" s="301" t="s">
        <v>1330</v>
      </c>
      <c r="D2548" s="303">
        <v>19.82</v>
      </c>
    </row>
    <row r="2549" spans="1:4" ht="18" customHeight="1">
      <c r="A2549" s="301" t="s">
        <v>11541</v>
      </c>
      <c r="B2549" s="302" t="s">
        <v>3668</v>
      </c>
      <c r="C2549" s="301" t="s">
        <v>1330</v>
      </c>
      <c r="D2549" s="303">
        <v>16.11</v>
      </c>
    </row>
    <row r="2550" spans="1:4" ht="18" customHeight="1">
      <c r="A2550" s="301" t="s">
        <v>11542</v>
      </c>
      <c r="B2550" s="302" t="s">
        <v>3669</v>
      </c>
      <c r="C2550" s="301" t="s">
        <v>1330</v>
      </c>
      <c r="D2550" s="303">
        <v>17.8</v>
      </c>
    </row>
    <row r="2551" spans="1:4" ht="18" customHeight="1">
      <c r="A2551" s="301" t="s">
        <v>11543</v>
      </c>
      <c r="B2551" s="302" t="s">
        <v>3670</v>
      </c>
      <c r="C2551" s="301" t="s">
        <v>1330</v>
      </c>
      <c r="D2551" s="303">
        <v>15.84</v>
      </c>
    </row>
    <row r="2552" spans="1:4" ht="18" customHeight="1">
      <c r="A2552" s="301" t="s">
        <v>11544</v>
      </c>
      <c r="B2552" s="302" t="s">
        <v>3671</v>
      </c>
      <c r="C2552" s="301" t="s">
        <v>1330</v>
      </c>
      <c r="D2552" s="303">
        <v>18.03</v>
      </c>
    </row>
    <row r="2553" spans="1:4" ht="18" customHeight="1">
      <c r="A2553" s="301" t="s">
        <v>11545</v>
      </c>
      <c r="B2553" s="302" t="s">
        <v>3672</v>
      </c>
      <c r="C2553" s="301" t="s">
        <v>1330</v>
      </c>
      <c r="D2553" s="303">
        <v>18.18</v>
      </c>
    </row>
    <row r="2554" spans="1:4" ht="18" customHeight="1">
      <c r="A2554" s="301" t="s">
        <v>11546</v>
      </c>
      <c r="B2554" s="302" t="s">
        <v>3673</v>
      </c>
      <c r="C2554" s="301" t="s">
        <v>1330</v>
      </c>
      <c r="D2554" s="303">
        <v>20.12</v>
      </c>
    </row>
    <row r="2555" spans="1:4" ht="18" customHeight="1">
      <c r="A2555" s="301" t="s">
        <v>11547</v>
      </c>
      <c r="B2555" s="302" t="s">
        <v>3674</v>
      </c>
      <c r="C2555" s="301" t="s">
        <v>1330</v>
      </c>
      <c r="D2555" s="303">
        <v>18.100000000000001</v>
      </c>
    </row>
    <row r="2556" spans="1:4" ht="18" customHeight="1">
      <c r="A2556" s="301" t="s">
        <v>11548</v>
      </c>
      <c r="B2556" s="302" t="s">
        <v>3675</v>
      </c>
      <c r="C2556" s="301" t="s">
        <v>1330</v>
      </c>
      <c r="D2556" s="303">
        <v>18.25</v>
      </c>
    </row>
    <row r="2557" spans="1:4" ht="18" customHeight="1">
      <c r="A2557" s="301" t="s">
        <v>11549</v>
      </c>
      <c r="B2557" s="302" t="s">
        <v>3676</v>
      </c>
      <c r="C2557" s="301" t="s">
        <v>1330</v>
      </c>
      <c r="D2557" s="303">
        <v>18.399999999999999</v>
      </c>
    </row>
    <row r="2558" spans="1:4" ht="18" customHeight="1">
      <c r="A2558" s="301" t="s">
        <v>11550</v>
      </c>
      <c r="B2558" s="302" t="s">
        <v>3677</v>
      </c>
      <c r="C2558" s="301" t="s">
        <v>1330</v>
      </c>
      <c r="D2558" s="303">
        <v>18.55</v>
      </c>
    </row>
    <row r="2559" spans="1:4" ht="18" customHeight="1">
      <c r="A2559" s="301" t="s">
        <v>11551</v>
      </c>
      <c r="B2559" s="302" t="s">
        <v>3678</v>
      </c>
      <c r="C2559" s="301" t="s">
        <v>1330</v>
      </c>
      <c r="D2559" s="303">
        <v>18.63</v>
      </c>
    </row>
    <row r="2560" spans="1:4" ht="18" customHeight="1">
      <c r="A2560" s="301" t="s">
        <v>11552</v>
      </c>
      <c r="B2560" s="302" t="s">
        <v>3679</v>
      </c>
      <c r="C2560" s="301" t="s">
        <v>1330</v>
      </c>
      <c r="D2560" s="303">
        <v>18.93</v>
      </c>
    </row>
    <row r="2561" spans="1:4" ht="18" customHeight="1">
      <c r="A2561" s="301" t="s">
        <v>11553</v>
      </c>
      <c r="B2561" s="302" t="s">
        <v>3680</v>
      </c>
      <c r="C2561" s="301" t="s">
        <v>1330</v>
      </c>
      <c r="D2561" s="303">
        <v>19.3</v>
      </c>
    </row>
    <row r="2562" spans="1:4" ht="18" customHeight="1">
      <c r="A2562" s="301" t="s">
        <v>11554</v>
      </c>
      <c r="B2562" s="302" t="s">
        <v>3681</v>
      </c>
      <c r="C2562" s="301" t="s">
        <v>1330</v>
      </c>
      <c r="D2562" s="303">
        <v>15.99</v>
      </c>
    </row>
    <row r="2563" spans="1:4" ht="18" customHeight="1">
      <c r="A2563" s="301" t="s">
        <v>11555</v>
      </c>
      <c r="B2563" s="302" t="s">
        <v>3682</v>
      </c>
      <c r="C2563" s="301" t="s">
        <v>1330</v>
      </c>
      <c r="D2563" s="303">
        <v>17.579999999999998</v>
      </c>
    </row>
    <row r="2564" spans="1:4" ht="18" customHeight="1">
      <c r="A2564" s="301" t="s">
        <v>11556</v>
      </c>
      <c r="B2564" s="302" t="s">
        <v>3683</v>
      </c>
      <c r="C2564" s="301" t="s">
        <v>1330</v>
      </c>
      <c r="D2564" s="303">
        <v>15.73</v>
      </c>
    </row>
    <row r="2565" spans="1:4" ht="18" customHeight="1">
      <c r="A2565" s="301" t="s">
        <v>11557</v>
      </c>
      <c r="B2565" s="302" t="s">
        <v>3684</v>
      </c>
      <c r="C2565" s="301" t="s">
        <v>1330</v>
      </c>
      <c r="D2565" s="303">
        <v>17.8</v>
      </c>
    </row>
    <row r="2566" spans="1:4" ht="18" customHeight="1">
      <c r="A2566" s="301" t="s">
        <v>11558</v>
      </c>
      <c r="B2566" s="302" t="s">
        <v>3685</v>
      </c>
      <c r="C2566" s="301" t="s">
        <v>1330</v>
      </c>
      <c r="D2566" s="303">
        <v>17.95</v>
      </c>
    </row>
    <row r="2567" spans="1:4" ht="18" customHeight="1">
      <c r="A2567" s="301" t="s">
        <v>11559</v>
      </c>
      <c r="B2567" s="302" t="s">
        <v>3686</v>
      </c>
      <c r="C2567" s="301" t="s">
        <v>1330</v>
      </c>
      <c r="D2567" s="303">
        <v>19.52</v>
      </c>
    </row>
    <row r="2568" spans="1:4" ht="18" customHeight="1">
      <c r="A2568" s="301" t="s">
        <v>11560</v>
      </c>
      <c r="B2568" s="302" t="s">
        <v>3687</v>
      </c>
      <c r="C2568" s="301" t="s">
        <v>1330</v>
      </c>
      <c r="D2568" s="303">
        <v>8.5299999999999994</v>
      </c>
    </row>
    <row r="2569" spans="1:4" ht="18" customHeight="1">
      <c r="A2569" s="301" t="s">
        <v>11561</v>
      </c>
      <c r="B2569" s="302" t="s">
        <v>3688</v>
      </c>
      <c r="C2569" s="301" t="s">
        <v>1330</v>
      </c>
      <c r="D2569" s="303">
        <v>10.85</v>
      </c>
    </row>
    <row r="2570" spans="1:4" ht="18" customHeight="1">
      <c r="A2570" s="301" t="s">
        <v>11562</v>
      </c>
      <c r="B2570" s="302" t="s">
        <v>3689</v>
      </c>
      <c r="C2570" s="301" t="s">
        <v>1330</v>
      </c>
      <c r="D2570" s="303">
        <v>11.15</v>
      </c>
    </row>
    <row r="2571" spans="1:4" ht="9" customHeight="1">
      <c r="A2571" s="301" t="s">
        <v>11563</v>
      </c>
      <c r="B2571" s="302" t="s">
        <v>3690</v>
      </c>
      <c r="C2571" s="301" t="s">
        <v>1330</v>
      </c>
      <c r="D2571" s="303">
        <v>12.13</v>
      </c>
    </row>
    <row r="2572" spans="1:4" ht="18" customHeight="1">
      <c r="A2572" s="301" t="s">
        <v>11564</v>
      </c>
      <c r="B2572" s="302" t="s">
        <v>3691</v>
      </c>
      <c r="C2572" s="301" t="s">
        <v>1330</v>
      </c>
      <c r="D2572" s="303">
        <v>12.45</v>
      </c>
    </row>
    <row r="2573" spans="1:4" ht="18" customHeight="1">
      <c r="A2573" s="301" t="s">
        <v>11565</v>
      </c>
      <c r="B2573" s="302" t="s">
        <v>3692</v>
      </c>
      <c r="C2573" s="301" t="s">
        <v>1330</v>
      </c>
      <c r="D2573" s="303">
        <v>12.68</v>
      </c>
    </row>
    <row r="2574" spans="1:4" ht="18" customHeight="1">
      <c r="A2574" s="301" t="s">
        <v>11566</v>
      </c>
      <c r="B2574" s="302" t="s">
        <v>3693</v>
      </c>
      <c r="C2574" s="301" t="s">
        <v>1330</v>
      </c>
      <c r="D2574" s="303">
        <v>13.15</v>
      </c>
    </row>
    <row r="2575" spans="1:4" ht="18" customHeight="1">
      <c r="A2575" s="301" t="s">
        <v>11567</v>
      </c>
      <c r="B2575" s="302" t="s">
        <v>3694</v>
      </c>
      <c r="C2575" s="301" t="s">
        <v>1330</v>
      </c>
      <c r="D2575" s="303">
        <v>14.71</v>
      </c>
    </row>
    <row r="2576" spans="1:4" ht="18" customHeight="1">
      <c r="A2576" s="301" t="s">
        <v>11568</v>
      </c>
      <c r="B2576" s="302" t="s">
        <v>3695</v>
      </c>
      <c r="C2576" s="301" t="s">
        <v>1330</v>
      </c>
      <c r="D2576" s="303">
        <v>9.6199999999999992</v>
      </c>
    </row>
    <row r="2577" spans="1:4" ht="18" customHeight="1">
      <c r="A2577" s="301" t="s">
        <v>11569</v>
      </c>
      <c r="B2577" s="302" t="s">
        <v>3696</v>
      </c>
      <c r="C2577" s="301" t="s">
        <v>1330</v>
      </c>
      <c r="D2577" s="303">
        <v>15.1</v>
      </c>
    </row>
    <row r="2578" spans="1:4" ht="18" customHeight="1">
      <c r="A2578" s="301" t="s">
        <v>11570</v>
      </c>
      <c r="B2578" s="302" t="s">
        <v>3697</v>
      </c>
      <c r="C2578" s="301" t="s">
        <v>1330</v>
      </c>
      <c r="D2578" s="303">
        <v>9.9700000000000006</v>
      </c>
    </row>
    <row r="2579" spans="1:4" ht="18" customHeight="1">
      <c r="A2579" s="301" t="s">
        <v>11571</v>
      </c>
      <c r="B2579" s="302" t="s">
        <v>3698</v>
      </c>
      <c r="C2579" s="301" t="s">
        <v>1330</v>
      </c>
      <c r="D2579" s="303">
        <v>8.4</v>
      </c>
    </row>
    <row r="2580" spans="1:4" ht="18" customHeight="1">
      <c r="A2580" s="301" t="s">
        <v>11572</v>
      </c>
      <c r="B2580" s="302" t="s">
        <v>3699</v>
      </c>
      <c r="C2580" s="301" t="s">
        <v>1330</v>
      </c>
      <c r="D2580" s="303">
        <v>10.27</v>
      </c>
    </row>
    <row r="2581" spans="1:4" ht="18" customHeight="1">
      <c r="A2581" s="301" t="s">
        <v>11573</v>
      </c>
      <c r="B2581" s="302" t="s">
        <v>3700</v>
      </c>
      <c r="C2581" s="301" t="s">
        <v>1330</v>
      </c>
      <c r="D2581" s="303">
        <v>10.56</v>
      </c>
    </row>
    <row r="2582" spans="1:4" ht="18" customHeight="1">
      <c r="A2582" s="301" t="s">
        <v>11574</v>
      </c>
      <c r="B2582" s="302" t="s">
        <v>3701</v>
      </c>
      <c r="C2582" s="301" t="s">
        <v>1330</v>
      </c>
      <c r="D2582" s="303">
        <v>9.9700000000000006</v>
      </c>
    </row>
    <row r="2583" spans="1:4" ht="18" customHeight="1">
      <c r="A2583" s="301" t="s">
        <v>11575</v>
      </c>
      <c r="B2583" s="302" t="s">
        <v>3702</v>
      </c>
      <c r="C2583" s="301" t="s">
        <v>1330</v>
      </c>
      <c r="D2583" s="303">
        <v>10.15</v>
      </c>
    </row>
    <row r="2584" spans="1:4" ht="18" customHeight="1">
      <c r="A2584" s="301" t="s">
        <v>11576</v>
      </c>
      <c r="B2584" s="302" t="s">
        <v>3703</v>
      </c>
      <c r="C2584" s="301" t="s">
        <v>1330</v>
      </c>
      <c r="D2584" s="303">
        <v>10.33</v>
      </c>
    </row>
    <row r="2585" spans="1:4" ht="18" customHeight="1">
      <c r="A2585" s="301" t="s">
        <v>11577</v>
      </c>
      <c r="B2585" s="302" t="s">
        <v>3704</v>
      </c>
      <c r="C2585" s="301" t="s">
        <v>1330</v>
      </c>
      <c r="D2585" s="303">
        <v>10.5</v>
      </c>
    </row>
    <row r="2586" spans="1:4" ht="18" customHeight="1">
      <c r="A2586" s="301" t="s">
        <v>11578</v>
      </c>
      <c r="B2586" s="302" t="s">
        <v>3705</v>
      </c>
      <c r="C2586" s="301" t="s">
        <v>1330</v>
      </c>
      <c r="D2586" s="303">
        <v>10.68</v>
      </c>
    </row>
    <row r="2587" spans="1:4" ht="18" customHeight="1">
      <c r="A2587" s="301" t="s">
        <v>11579</v>
      </c>
      <c r="B2587" s="302" t="s">
        <v>3706</v>
      </c>
      <c r="C2587" s="301" t="s">
        <v>1330</v>
      </c>
      <c r="D2587" s="303">
        <v>10.97</v>
      </c>
    </row>
    <row r="2588" spans="1:4" ht="18" customHeight="1">
      <c r="A2588" s="301" t="s">
        <v>11580</v>
      </c>
      <c r="B2588" s="302" t="s">
        <v>3707</v>
      </c>
      <c r="C2588" s="301" t="s">
        <v>1330</v>
      </c>
      <c r="D2588" s="303">
        <v>12.21</v>
      </c>
    </row>
    <row r="2589" spans="1:4" ht="18" customHeight="1">
      <c r="A2589" s="301" t="s">
        <v>11581</v>
      </c>
      <c r="B2589" s="302" t="s">
        <v>3708</v>
      </c>
      <c r="C2589" s="301" t="s">
        <v>1330</v>
      </c>
      <c r="D2589" s="303">
        <v>8.4</v>
      </c>
    </row>
    <row r="2590" spans="1:4" ht="18" customHeight="1">
      <c r="A2590" s="301" t="s">
        <v>11582</v>
      </c>
      <c r="B2590" s="302" t="s">
        <v>3709</v>
      </c>
      <c r="C2590" s="301" t="s">
        <v>1330</v>
      </c>
      <c r="D2590" s="303">
        <v>12.53</v>
      </c>
    </row>
    <row r="2591" spans="1:4" ht="18" customHeight="1">
      <c r="A2591" s="301" t="s">
        <v>11583</v>
      </c>
      <c r="B2591" s="302" t="s">
        <v>3710</v>
      </c>
      <c r="C2591" s="301" t="s">
        <v>1330</v>
      </c>
      <c r="D2591" s="303">
        <v>9.39</v>
      </c>
    </row>
    <row r="2592" spans="1:4" ht="18" customHeight="1">
      <c r="A2592" s="301" t="s">
        <v>11584</v>
      </c>
      <c r="B2592" s="302" t="s">
        <v>3711</v>
      </c>
      <c r="C2592" s="301" t="s">
        <v>1330</v>
      </c>
      <c r="D2592" s="303">
        <v>8.1300000000000008</v>
      </c>
    </row>
    <row r="2593" spans="1:4" ht="18" customHeight="1">
      <c r="A2593" s="301" t="s">
        <v>11585</v>
      </c>
      <c r="B2593" s="302" t="s">
        <v>3712</v>
      </c>
      <c r="C2593" s="301" t="s">
        <v>1330</v>
      </c>
      <c r="D2593" s="303">
        <v>9.6199999999999992</v>
      </c>
    </row>
    <row r="2594" spans="1:4" ht="18" customHeight="1">
      <c r="A2594" s="301" t="s">
        <v>11586</v>
      </c>
      <c r="B2594" s="302" t="s">
        <v>3713</v>
      </c>
      <c r="C2594" s="301" t="s">
        <v>1330</v>
      </c>
      <c r="D2594" s="303">
        <v>9.8000000000000007</v>
      </c>
    </row>
    <row r="2595" spans="1:4" ht="18" customHeight="1">
      <c r="A2595" s="301" t="s">
        <v>11587</v>
      </c>
      <c r="B2595" s="302" t="s">
        <v>3714</v>
      </c>
      <c r="C2595" s="301" t="s">
        <v>1330</v>
      </c>
      <c r="D2595" s="303">
        <v>9.68</v>
      </c>
    </row>
    <row r="2596" spans="1:4" ht="18" customHeight="1">
      <c r="A2596" s="301" t="s">
        <v>11588</v>
      </c>
      <c r="B2596" s="302" t="s">
        <v>3715</v>
      </c>
      <c r="C2596" s="301" t="s">
        <v>1330</v>
      </c>
      <c r="D2596" s="303">
        <v>9.86</v>
      </c>
    </row>
    <row r="2597" spans="1:4" ht="18" customHeight="1">
      <c r="A2597" s="301" t="s">
        <v>11589</v>
      </c>
      <c r="B2597" s="302" t="s">
        <v>3716</v>
      </c>
      <c r="C2597" s="301" t="s">
        <v>1330</v>
      </c>
      <c r="D2597" s="303">
        <v>9.9700000000000006</v>
      </c>
    </row>
    <row r="2598" spans="1:4" ht="18" customHeight="1">
      <c r="A2598" s="301" t="s">
        <v>11590</v>
      </c>
      <c r="B2598" s="302" t="s">
        <v>3717</v>
      </c>
      <c r="C2598" s="301" t="s">
        <v>1330</v>
      </c>
      <c r="D2598" s="303">
        <v>10.15</v>
      </c>
    </row>
    <row r="2599" spans="1:4" ht="18" customHeight="1">
      <c r="A2599" s="301" t="s">
        <v>11591</v>
      </c>
      <c r="B2599" s="302" t="s">
        <v>3718</v>
      </c>
      <c r="C2599" s="301" t="s">
        <v>1330</v>
      </c>
      <c r="D2599" s="303">
        <v>10.27</v>
      </c>
    </row>
    <row r="2600" spans="1:4" ht="18" customHeight="1">
      <c r="A2600" s="301" t="s">
        <v>11592</v>
      </c>
      <c r="B2600" s="302" t="s">
        <v>3719</v>
      </c>
      <c r="C2600" s="301" t="s">
        <v>1330</v>
      </c>
      <c r="D2600" s="303">
        <v>10.56</v>
      </c>
    </row>
    <row r="2601" spans="1:4" ht="18" customHeight="1">
      <c r="A2601" s="301" t="s">
        <v>11593</v>
      </c>
      <c r="B2601" s="302" t="s">
        <v>3720</v>
      </c>
      <c r="C2601" s="301" t="s">
        <v>1330</v>
      </c>
      <c r="D2601" s="303">
        <v>10.91</v>
      </c>
    </row>
    <row r="2602" spans="1:4" ht="18" customHeight="1">
      <c r="A2602" s="301" t="s">
        <v>11594</v>
      </c>
      <c r="B2602" s="302" t="s">
        <v>3721</v>
      </c>
      <c r="C2602" s="301" t="s">
        <v>1330</v>
      </c>
      <c r="D2602" s="303">
        <v>8.2799999999999994</v>
      </c>
    </row>
    <row r="2603" spans="1:4" ht="18" customHeight="1">
      <c r="A2603" s="301" t="s">
        <v>11595</v>
      </c>
      <c r="B2603" s="302" t="s">
        <v>3722</v>
      </c>
      <c r="C2603" s="301" t="s">
        <v>1330</v>
      </c>
      <c r="D2603" s="303">
        <v>11.15</v>
      </c>
    </row>
    <row r="2604" spans="1:4" ht="18" customHeight="1">
      <c r="A2604" s="301" t="s">
        <v>11596</v>
      </c>
      <c r="B2604" s="302" t="s">
        <v>3723</v>
      </c>
      <c r="C2604" s="301" t="s">
        <v>1330</v>
      </c>
      <c r="D2604" s="303">
        <v>9.2100000000000009</v>
      </c>
    </row>
    <row r="2605" spans="1:4" ht="18" customHeight="1">
      <c r="A2605" s="301" t="s">
        <v>11597</v>
      </c>
      <c r="B2605" s="302" t="s">
        <v>3724</v>
      </c>
      <c r="C2605" s="301" t="s">
        <v>1330</v>
      </c>
      <c r="D2605" s="303">
        <v>8.0500000000000007</v>
      </c>
    </row>
    <row r="2606" spans="1:4" ht="18" customHeight="1">
      <c r="A2606" s="301" t="s">
        <v>11598</v>
      </c>
      <c r="B2606" s="302" t="s">
        <v>3725</v>
      </c>
      <c r="C2606" s="301" t="s">
        <v>1330</v>
      </c>
      <c r="D2606" s="303">
        <v>9.39</v>
      </c>
    </row>
    <row r="2607" spans="1:4" ht="18" customHeight="1">
      <c r="A2607" s="301" t="s">
        <v>11599</v>
      </c>
      <c r="B2607" s="302" t="s">
        <v>3726</v>
      </c>
      <c r="C2607" s="301" t="s">
        <v>1330</v>
      </c>
      <c r="D2607" s="303">
        <v>9.56</v>
      </c>
    </row>
    <row r="2608" spans="1:4" ht="18" customHeight="1">
      <c r="A2608" s="301" t="s">
        <v>11600</v>
      </c>
      <c r="B2608" s="302" t="s">
        <v>3727</v>
      </c>
      <c r="C2608" s="301" t="s">
        <v>1330</v>
      </c>
      <c r="D2608" s="303">
        <v>3.02</v>
      </c>
    </row>
    <row r="2609" spans="1:4" ht="18" customHeight="1">
      <c r="A2609" s="301" t="s">
        <v>11601</v>
      </c>
      <c r="B2609" s="302" t="s">
        <v>3728</v>
      </c>
      <c r="C2609" s="301" t="s">
        <v>1330</v>
      </c>
      <c r="D2609" s="303">
        <v>15.68</v>
      </c>
    </row>
    <row r="2610" spans="1:4" ht="18" customHeight="1">
      <c r="A2610" s="301" t="s">
        <v>11602</v>
      </c>
      <c r="B2610" s="302" t="s">
        <v>3729</v>
      </c>
      <c r="C2610" s="301" t="s">
        <v>1330</v>
      </c>
      <c r="D2610" s="303">
        <v>19.54</v>
      </c>
    </row>
    <row r="2611" spans="1:4" ht="9" customHeight="1">
      <c r="A2611" s="301" t="s">
        <v>11603</v>
      </c>
      <c r="B2611" s="302" t="s">
        <v>3730</v>
      </c>
      <c r="C2611" s="301" t="s">
        <v>1330</v>
      </c>
      <c r="D2611" s="303">
        <v>20.03</v>
      </c>
    </row>
    <row r="2612" spans="1:4" ht="18" customHeight="1">
      <c r="A2612" s="301" t="s">
        <v>11604</v>
      </c>
      <c r="B2612" s="302" t="s">
        <v>3731</v>
      </c>
      <c r="C2612" s="301" t="s">
        <v>1330</v>
      </c>
      <c r="D2612" s="303">
        <v>20.39</v>
      </c>
    </row>
    <row r="2613" spans="1:4" ht="18" customHeight="1">
      <c r="A2613" s="301" t="s">
        <v>11605</v>
      </c>
      <c r="B2613" s="302" t="s">
        <v>3732</v>
      </c>
      <c r="C2613" s="301" t="s">
        <v>1330</v>
      </c>
      <c r="D2613" s="303">
        <v>20.76</v>
      </c>
    </row>
    <row r="2614" spans="1:4" ht="18" customHeight="1">
      <c r="A2614" s="301" t="s">
        <v>11606</v>
      </c>
      <c r="B2614" s="302" t="s">
        <v>3733</v>
      </c>
      <c r="C2614" s="301" t="s">
        <v>1330</v>
      </c>
      <c r="D2614" s="303">
        <v>21.25</v>
      </c>
    </row>
    <row r="2615" spans="1:4" ht="18" customHeight="1">
      <c r="A2615" s="301" t="s">
        <v>11607</v>
      </c>
      <c r="B2615" s="302" t="s">
        <v>3734</v>
      </c>
      <c r="C2615" s="301" t="s">
        <v>1330</v>
      </c>
      <c r="D2615" s="303">
        <v>21.61</v>
      </c>
    </row>
    <row r="2616" spans="1:4" ht="18" customHeight="1">
      <c r="A2616" s="301" t="s">
        <v>11608</v>
      </c>
      <c r="B2616" s="302" t="s">
        <v>3735</v>
      </c>
      <c r="C2616" s="301" t="s">
        <v>1330</v>
      </c>
      <c r="D2616" s="303">
        <v>16.25</v>
      </c>
    </row>
    <row r="2617" spans="1:4" ht="18" customHeight="1">
      <c r="A2617" s="301" t="s">
        <v>11609</v>
      </c>
      <c r="B2617" s="302" t="s">
        <v>3736</v>
      </c>
      <c r="C2617" s="301" t="s">
        <v>1330</v>
      </c>
      <c r="D2617" s="303">
        <v>16.739999999999998</v>
      </c>
    </row>
    <row r="2618" spans="1:4" ht="18" customHeight="1">
      <c r="A2618" s="301" t="s">
        <v>11610</v>
      </c>
      <c r="B2618" s="302" t="s">
        <v>3737</v>
      </c>
      <c r="C2618" s="301" t="s">
        <v>1330</v>
      </c>
      <c r="D2618" s="303">
        <v>19.170000000000002</v>
      </c>
    </row>
    <row r="2619" spans="1:4" ht="18" customHeight="1">
      <c r="A2619" s="301" t="s">
        <v>11611</v>
      </c>
      <c r="B2619" s="302" t="s">
        <v>3738</v>
      </c>
      <c r="C2619" s="301" t="s">
        <v>1330</v>
      </c>
      <c r="D2619" s="303">
        <v>21.86</v>
      </c>
    </row>
    <row r="2620" spans="1:4" ht="18" customHeight="1">
      <c r="A2620" s="301" t="s">
        <v>11612</v>
      </c>
      <c r="B2620" s="302" t="s">
        <v>3739</v>
      </c>
      <c r="C2620" s="301" t="s">
        <v>1330</v>
      </c>
      <c r="D2620" s="303">
        <v>18.5</v>
      </c>
    </row>
    <row r="2621" spans="1:4" ht="18" customHeight="1">
      <c r="A2621" s="301" t="s">
        <v>11613</v>
      </c>
      <c r="B2621" s="302" t="s">
        <v>3740</v>
      </c>
      <c r="C2621" s="301" t="s">
        <v>1330</v>
      </c>
      <c r="D2621" s="303">
        <v>19.12</v>
      </c>
    </row>
    <row r="2622" spans="1:4" ht="18" customHeight="1">
      <c r="A2622" s="301" t="s">
        <v>11614</v>
      </c>
      <c r="B2622" s="302" t="s">
        <v>3741</v>
      </c>
      <c r="C2622" s="301" t="s">
        <v>1330</v>
      </c>
      <c r="D2622" s="303">
        <v>19.760000000000002</v>
      </c>
    </row>
    <row r="2623" spans="1:4" ht="9" customHeight="1">
      <c r="A2623" s="301" t="s">
        <v>11615</v>
      </c>
      <c r="B2623" s="302" t="s">
        <v>3742</v>
      </c>
      <c r="C2623" s="301" t="s">
        <v>1330</v>
      </c>
      <c r="D2623" s="303">
        <v>20.43</v>
      </c>
    </row>
    <row r="2624" spans="1:4" ht="9" customHeight="1">
      <c r="A2624" s="301" t="s">
        <v>11616</v>
      </c>
      <c r="B2624" s="302" t="s">
        <v>3743</v>
      </c>
      <c r="C2624" s="301" t="s">
        <v>1330</v>
      </c>
      <c r="D2624" s="303">
        <v>21.14</v>
      </c>
    </row>
    <row r="2625" spans="1:4" ht="9" customHeight="1">
      <c r="A2625" s="301" t="s">
        <v>11617</v>
      </c>
      <c r="B2625" s="302" t="s">
        <v>3744</v>
      </c>
      <c r="C2625" s="301" t="s">
        <v>1330</v>
      </c>
      <c r="D2625" s="303">
        <v>21.52</v>
      </c>
    </row>
    <row r="2626" spans="1:4" ht="9" customHeight="1">
      <c r="A2626" s="301" t="s">
        <v>11618</v>
      </c>
      <c r="B2626" s="302" t="s">
        <v>3745</v>
      </c>
      <c r="C2626" s="301" t="s">
        <v>1330</v>
      </c>
      <c r="D2626" s="303">
        <v>10.34</v>
      </c>
    </row>
    <row r="2627" spans="1:4" ht="9" customHeight="1">
      <c r="A2627" s="301" t="s">
        <v>11619</v>
      </c>
      <c r="B2627" s="302" t="s">
        <v>3746</v>
      </c>
      <c r="C2627" s="301" t="s">
        <v>1330</v>
      </c>
      <c r="D2627" s="303">
        <v>10.52</v>
      </c>
    </row>
    <row r="2628" spans="1:4" ht="9" customHeight="1">
      <c r="A2628" s="301" t="s">
        <v>11620</v>
      </c>
      <c r="B2628" s="302" t="s">
        <v>3747</v>
      </c>
      <c r="C2628" s="301" t="s">
        <v>1330</v>
      </c>
      <c r="D2628" s="303">
        <v>10.71</v>
      </c>
    </row>
    <row r="2629" spans="1:4" ht="9" customHeight="1">
      <c r="A2629" s="301" t="s">
        <v>11621</v>
      </c>
      <c r="B2629" s="302" t="s">
        <v>3748</v>
      </c>
      <c r="C2629" s="301" t="s">
        <v>1330</v>
      </c>
      <c r="D2629" s="303">
        <v>10.92</v>
      </c>
    </row>
    <row r="2630" spans="1:4" ht="9" customHeight="1">
      <c r="A2630" s="301" t="s">
        <v>11622</v>
      </c>
      <c r="B2630" s="302" t="s">
        <v>3749</v>
      </c>
      <c r="C2630" s="301" t="s">
        <v>1330</v>
      </c>
      <c r="D2630" s="303">
        <v>11.13</v>
      </c>
    </row>
    <row r="2631" spans="1:4" ht="9" customHeight="1">
      <c r="A2631" s="301" t="s">
        <v>11623</v>
      </c>
      <c r="B2631" s="302" t="s">
        <v>3750</v>
      </c>
      <c r="C2631" s="301" t="s">
        <v>1330</v>
      </c>
      <c r="D2631" s="303">
        <v>11.24</v>
      </c>
    </row>
    <row r="2632" spans="1:4" ht="9" customHeight="1">
      <c r="A2632" s="301" t="s">
        <v>11624</v>
      </c>
      <c r="B2632" s="302" t="s">
        <v>3751</v>
      </c>
      <c r="C2632" s="301" t="s">
        <v>1330</v>
      </c>
      <c r="D2632" s="303">
        <v>12.43</v>
      </c>
    </row>
    <row r="2633" spans="1:4" ht="9" customHeight="1">
      <c r="A2633" s="301" t="s">
        <v>11625</v>
      </c>
      <c r="B2633" s="302" t="s">
        <v>3752</v>
      </c>
      <c r="C2633" s="301" t="s">
        <v>1330</v>
      </c>
      <c r="D2633" s="303">
        <v>12.6</v>
      </c>
    </row>
    <row r="2634" spans="1:4" ht="9" customHeight="1">
      <c r="A2634" s="301" t="s">
        <v>11626</v>
      </c>
      <c r="B2634" s="302" t="s">
        <v>3753</v>
      </c>
      <c r="C2634" s="301" t="s">
        <v>1330</v>
      </c>
      <c r="D2634" s="303">
        <v>12.79</v>
      </c>
    </row>
    <row r="2635" spans="1:4" ht="9" customHeight="1">
      <c r="A2635" s="301" t="s">
        <v>11627</v>
      </c>
      <c r="B2635" s="302" t="s">
        <v>3754</v>
      </c>
      <c r="C2635" s="301" t="s">
        <v>1330</v>
      </c>
      <c r="D2635" s="303">
        <v>12.98</v>
      </c>
    </row>
    <row r="2636" spans="1:4" ht="9" customHeight="1">
      <c r="A2636" s="301" t="s">
        <v>11628</v>
      </c>
      <c r="B2636" s="302" t="s">
        <v>3755</v>
      </c>
      <c r="C2636" s="301" t="s">
        <v>1330</v>
      </c>
      <c r="D2636" s="303">
        <v>13.18</v>
      </c>
    </row>
    <row r="2637" spans="1:4" ht="9" customHeight="1">
      <c r="A2637" s="301" t="s">
        <v>11629</v>
      </c>
      <c r="B2637" s="302" t="s">
        <v>3756</v>
      </c>
      <c r="C2637" s="301" t="s">
        <v>1330</v>
      </c>
      <c r="D2637" s="303">
        <v>13.29</v>
      </c>
    </row>
    <row r="2638" spans="1:4" ht="9" customHeight="1">
      <c r="A2638" s="301" t="s">
        <v>11630</v>
      </c>
      <c r="B2638" s="302" t="s">
        <v>3757</v>
      </c>
      <c r="C2638" s="301" t="s">
        <v>1330</v>
      </c>
      <c r="D2638" s="303">
        <v>14.68</v>
      </c>
    </row>
    <row r="2639" spans="1:4" ht="9" customHeight="1">
      <c r="A2639" s="301" t="s">
        <v>11631</v>
      </c>
      <c r="B2639" s="302" t="s">
        <v>3758</v>
      </c>
      <c r="C2639" s="301" t="s">
        <v>1330</v>
      </c>
      <c r="D2639" s="303">
        <v>15.07</v>
      </c>
    </row>
    <row r="2640" spans="1:4" ht="9" customHeight="1">
      <c r="A2640" s="301" t="s">
        <v>11632</v>
      </c>
      <c r="B2640" s="302" t="s">
        <v>3759</v>
      </c>
      <c r="C2640" s="301" t="s">
        <v>1330</v>
      </c>
      <c r="D2640" s="303">
        <v>15.48</v>
      </c>
    </row>
    <row r="2641" spans="1:4" ht="9" customHeight="1">
      <c r="A2641" s="301" t="s">
        <v>11633</v>
      </c>
      <c r="B2641" s="302" t="s">
        <v>3760</v>
      </c>
      <c r="C2641" s="301" t="s">
        <v>1330</v>
      </c>
      <c r="D2641" s="303">
        <v>15.89</v>
      </c>
    </row>
    <row r="2642" spans="1:4" ht="9" customHeight="1">
      <c r="A2642" s="301" t="s">
        <v>11634</v>
      </c>
      <c r="B2642" s="302" t="s">
        <v>3761</v>
      </c>
      <c r="C2642" s="301" t="s">
        <v>1330</v>
      </c>
      <c r="D2642" s="303">
        <v>16.34</v>
      </c>
    </row>
    <row r="2643" spans="1:4" ht="9" customHeight="1">
      <c r="A2643" s="301" t="s">
        <v>11635</v>
      </c>
      <c r="B2643" s="302" t="s">
        <v>3762</v>
      </c>
      <c r="C2643" s="301" t="s">
        <v>1330</v>
      </c>
      <c r="D2643" s="303">
        <v>16.579999999999998</v>
      </c>
    </row>
    <row r="2644" spans="1:4" ht="9" customHeight="1">
      <c r="A2644" s="301" t="s">
        <v>11636</v>
      </c>
      <c r="B2644" s="302" t="s">
        <v>3763</v>
      </c>
      <c r="C2644" s="301" t="s">
        <v>1330</v>
      </c>
      <c r="D2644" s="303">
        <v>14.67</v>
      </c>
    </row>
    <row r="2645" spans="1:4" ht="9" customHeight="1">
      <c r="A2645" s="301" t="s">
        <v>11637</v>
      </c>
      <c r="B2645" s="302" t="s">
        <v>3764</v>
      </c>
      <c r="C2645" s="301" t="s">
        <v>1330</v>
      </c>
      <c r="D2645" s="303">
        <v>14.84</v>
      </c>
    </row>
    <row r="2646" spans="1:4" ht="9" customHeight="1">
      <c r="A2646" s="301" t="s">
        <v>11638</v>
      </c>
      <c r="B2646" s="302" t="s">
        <v>3765</v>
      </c>
      <c r="C2646" s="301" t="s">
        <v>1330</v>
      </c>
      <c r="D2646" s="303">
        <v>15.02</v>
      </c>
    </row>
    <row r="2647" spans="1:4" ht="9" customHeight="1">
      <c r="A2647" s="301" t="s">
        <v>11639</v>
      </c>
      <c r="B2647" s="302" t="s">
        <v>3766</v>
      </c>
      <c r="C2647" s="301" t="s">
        <v>1330</v>
      </c>
      <c r="D2647" s="303">
        <v>15.2</v>
      </c>
    </row>
    <row r="2648" spans="1:4" ht="9" customHeight="1">
      <c r="A2648" s="301" t="s">
        <v>11640</v>
      </c>
      <c r="B2648" s="302" t="s">
        <v>3767</v>
      </c>
      <c r="C2648" s="301" t="s">
        <v>1330</v>
      </c>
      <c r="D2648" s="303">
        <v>15.4</v>
      </c>
    </row>
    <row r="2649" spans="1:4" ht="9" customHeight="1">
      <c r="A2649" s="301" t="s">
        <v>11641</v>
      </c>
      <c r="B2649" s="302" t="s">
        <v>3768</v>
      </c>
      <c r="C2649" s="301" t="s">
        <v>1330</v>
      </c>
      <c r="D2649" s="303">
        <v>15.51</v>
      </c>
    </row>
    <row r="2650" spans="1:4" ht="9" customHeight="1">
      <c r="A2650" s="301" t="s">
        <v>11642</v>
      </c>
      <c r="B2650" s="302" t="s">
        <v>3769</v>
      </c>
      <c r="C2650" s="301" t="s">
        <v>1330</v>
      </c>
      <c r="D2650" s="303">
        <v>13.35</v>
      </c>
    </row>
    <row r="2651" spans="1:4" ht="9" customHeight="1">
      <c r="A2651" s="301" t="s">
        <v>11643</v>
      </c>
      <c r="B2651" s="302" t="s">
        <v>3770</v>
      </c>
      <c r="C2651" s="301" t="s">
        <v>1330</v>
      </c>
      <c r="D2651" s="303">
        <v>13.67</v>
      </c>
    </row>
    <row r="2652" spans="1:4" ht="9" customHeight="1">
      <c r="A2652" s="301" t="s">
        <v>11644</v>
      </c>
      <c r="B2652" s="302" t="s">
        <v>3771</v>
      </c>
      <c r="C2652" s="301" t="s">
        <v>1330</v>
      </c>
      <c r="D2652" s="303">
        <v>14</v>
      </c>
    </row>
    <row r="2653" spans="1:4" ht="9" customHeight="1">
      <c r="A2653" s="301" t="s">
        <v>11645</v>
      </c>
      <c r="B2653" s="302" t="s">
        <v>3772</v>
      </c>
      <c r="C2653" s="301" t="s">
        <v>1330</v>
      </c>
      <c r="D2653" s="303">
        <v>14.34</v>
      </c>
    </row>
    <row r="2654" spans="1:4" ht="9" customHeight="1">
      <c r="A2654" s="301" t="s">
        <v>11646</v>
      </c>
      <c r="B2654" s="302" t="s">
        <v>3773</v>
      </c>
      <c r="C2654" s="301" t="s">
        <v>1330</v>
      </c>
      <c r="D2654" s="303">
        <v>14.71</v>
      </c>
    </row>
    <row r="2655" spans="1:4" ht="9" customHeight="1">
      <c r="A2655" s="301" t="s">
        <v>11647</v>
      </c>
      <c r="B2655" s="302" t="s">
        <v>3774</v>
      </c>
      <c r="C2655" s="301" t="s">
        <v>1330</v>
      </c>
      <c r="D2655" s="303">
        <v>14.9</v>
      </c>
    </row>
    <row r="2656" spans="1:4" ht="9" customHeight="1">
      <c r="A2656" s="301" t="s">
        <v>11648</v>
      </c>
      <c r="B2656" s="302" t="s">
        <v>3775</v>
      </c>
      <c r="C2656" s="301" t="s">
        <v>1330</v>
      </c>
      <c r="D2656" s="303">
        <v>12.37</v>
      </c>
    </row>
    <row r="2657" spans="1:4" ht="9" customHeight="1">
      <c r="A2657" s="301" t="s">
        <v>11649</v>
      </c>
      <c r="B2657" s="302" t="s">
        <v>3776</v>
      </c>
      <c r="C2657" s="301" t="s">
        <v>1330</v>
      </c>
      <c r="D2657" s="303">
        <v>12.65</v>
      </c>
    </row>
    <row r="2658" spans="1:4" ht="9" customHeight="1">
      <c r="A2658" s="301" t="s">
        <v>11650</v>
      </c>
      <c r="B2658" s="302" t="s">
        <v>3777</v>
      </c>
      <c r="C2658" s="301" t="s">
        <v>1330</v>
      </c>
      <c r="D2658" s="303">
        <v>12.94</v>
      </c>
    </row>
    <row r="2659" spans="1:4" ht="9" customHeight="1">
      <c r="A2659" s="301" t="s">
        <v>11651</v>
      </c>
      <c r="B2659" s="302" t="s">
        <v>3778</v>
      </c>
      <c r="C2659" s="301" t="s">
        <v>1330</v>
      </c>
      <c r="D2659" s="303">
        <v>13.24</v>
      </c>
    </row>
    <row r="2660" spans="1:4" ht="9" customHeight="1">
      <c r="A2660" s="301" t="s">
        <v>11652</v>
      </c>
      <c r="B2660" s="302" t="s">
        <v>3779</v>
      </c>
      <c r="C2660" s="301" t="s">
        <v>1330</v>
      </c>
      <c r="D2660" s="303">
        <v>13.57</v>
      </c>
    </row>
    <row r="2661" spans="1:4" ht="9" customHeight="1">
      <c r="A2661" s="301" t="s">
        <v>11653</v>
      </c>
      <c r="B2661" s="302" t="s">
        <v>3780</v>
      </c>
      <c r="C2661" s="301" t="s">
        <v>1330</v>
      </c>
      <c r="D2661" s="303">
        <v>13.74</v>
      </c>
    </row>
    <row r="2662" spans="1:4" ht="9" customHeight="1">
      <c r="A2662" s="301" t="s">
        <v>11654</v>
      </c>
      <c r="B2662" s="302" t="s">
        <v>3781</v>
      </c>
      <c r="C2662" s="301" t="s">
        <v>1330</v>
      </c>
      <c r="D2662" s="303">
        <v>11.53</v>
      </c>
    </row>
    <row r="2663" spans="1:4" ht="9" customHeight="1">
      <c r="A2663" s="301" t="s">
        <v>11655</v>
      </c>
      <c r="B2663" s="302" t="s">
        <v>3782</v>
      </c>
      <c r="C2663" s="301" t="s">
        <v>1330</v>
      </c>
      <c r="D2663" s="303">
        <v>11.78</v>
      </c>
    </row>
    <row r="2664" spans="1:4" ht="9" customHeight="1">
      <c r="A2664" s="301" t="s">
        <v>11656</v>
      </c>
      <c r="B2664" s="302" t="s">
        <v>3783</v>
      </c>
      <c r="C2664" s="301" t="s">
        <v>1330</v>
      </c>
      <c r="D2664" s="303">
        <v>12.04</v>
      </c>
    </row>
    <row r="2665" spans="1:4" ht="9" customHeight="1">
      <c r="A2665" s="301" t="s">
        <v>11657</v>
      </c>
      <c r="B2665" s="302" t="s">
        <v>3784</v>
      </c>
      <c r="C2665" s="301" t="s">
        <v>1330</v>
      </c>
      <c r="D2665" s="303">
        <v>12.31</v>
      </c>
    </row>
    <row r="2666" spans="1:4" ht="9" customHeight="1">
      <c r="A2666" s="301" t="s">
        <v>11658</v>
      </c>
      <c r="B2666" s="302" t="s">
        <v>3785</v>
      </c>
      <c r="C2666" s="301" t="s">
        <v>1330</v>
      </c>
      <c r="D2666" s="303">
        <v>12.6</v>
      </c>
    </row>
    <row r="2667" spans="1:4" ht="9" customHeight="1">
      <c r="A2667" s="301" t="s">
        <v>11659</v>
      </c>
      <c r="B2667" s="302" t="s">
        <v>3786</v>
      </c>
      <c r="C2667" s="301" t="s">
        <v>1330</v>
      </c>
      <c r="D2667" s="303">
        <v>12.75</v>
      </c>
    </row>
    <row r="2668" spans="1:4" ht="9" customHeight="1">
      <c r="A2668" s="301" t="s">
        <v>11660</v>
      </c>
      <c r="B2668" s="302" t="s">
        <v>3787</v>
      </c>
      <c r="C2668" s="301" t="s">
        <v>1330</v>
      </c>
      <c r="D2668" s="303">
        <v>24.43</v>
      </c>
    </row>
    <row r="2669" spans="1:4" ht="9" customHeight="1">
      <c r="A2669" s="301" t="s">
        <v>11661</v>
      </c>
      <c r="B2669" s="302" t="s">
        <v>3788</v>
      </c>
      <c r="C2669" s="301" t="s">
        <v>1330</v>
      </c>
      <c r="D2669" s="303">
        <v>25.32</v>
      </c>
    </row>
    <row r="2670" spans="1:4" ht="9" customHeight="1">
      <c r="A2670" s="301" t="s">
        <v>11662</v>
      </c>
      <c r="B2670" s="302" t="s">
        <v>3789</v>
      </c>
      <c r="C2670" s="301" t="s">
        <v>1330</v>
      </c>
      <c r="D2670" s="303">
        <v>26.23</v>
      </c>
    </row>
    <row r="2671" spans="1:4" ht="9" customHeight="1">
      <c r="A2671" s="301" t="s">
        <v>11663</v>
      </c>
      <c r="B2671" s="302" t="s">
        <v>3790</v>
      </c>
      <c r="C2671" s="301" t="s">
        <v>1330</v>
      </c>
      <c r="D2671" s="303">
        <v>27.19</v>
      </c>
    </row>
    <row r="2672" spans="1:4" ht="9" customHeight="1">
      <c r="A2672" s="301" t="s">
        <v>11664</v>
      </c>
      <c r="B2672" s="302" t="s">
        <v>3791</v>
      </c>
      <c r="C2672" s="301" t="s">
        <v>1330</v>
      </c>
      <c r="D2672" s="303">
        <v>28.2</v>
      </c>
    </row>
    <row r="2673" spans="1:4" ht="9" customHeight="1">
      <c r="A2673" s="301" t="s">
        <v>11665</v>
      </c>
      <c r="B2673" s="302" t="s">
        <v>3792</v>
      </c>
      <c r="C2673" s="301" t="s">
        <v>1330</v>
      </c>
      <c r="D2673" s="303">
        <v>28.73</v>
      </c>
    </row>
    <row r="2674" spans="1:4" ht="9" customHeight="1">
      <c r="A2674" s="301" t="s">
        <v>11666</v>
      </c>
      <c r="B2674" s="302" t="s">
        <v>3793</v>
      </c>
      <c r="C2674" s="301" t="s">
        <v>880</v>
      </c>
      <c r="D2674" s="303">
        <v>110</v>
      </c>
    </row>
    <row r="2675" spans="1:4" ht="9" customHeight="1">
      <c r="A2675" s="301" t="s">
        <v>11667</v>
      </c>
      <c r="B2675" s="302" t="s">
        <v>3794</v>
      </c>
      <c r="C2675" s="301" t="s">
        <v>880</v>
      </c>
      <c r="D2675" s="303">
        <v>107.47</v>
      </c>
    </row>
    <row r="2676" spans="1:4" ht="9" customHeight="1">
      <c r="A2676" s="301" t="s">
        <v>11668</v>
      </c>
      <c r="B2676" s="302" t="s">
        <v>3795</v>
      </c>
      <c r="C2676" s="301" t="s">
        <v>880</v>
      </c>
      <c r="D2676" s="303">
        <v>7.98</v>
      </c>
    </row>
    <row r="2677" spans="1:4" ht="9" customHeight="1">
      <c r="A2677" s="301" t="s">
        <v>11669</v>
      </c>
      <c r="B2677" s="302" t="s">
        <v>3796</v>
      </c>
      <c r="C2677" s="301" t="s">
        <v>880</v>
      </c>
      <c r="D2677" s="303">
        <v>17.7</v>
      </c>
    </row>
    <row r="2678" spans="1:4" ht="9" customHeight="1">
      <c r="A2678" s="301" t="s">
        <v>11670</v>
      </c>
      <c r="B2678" s="302" t="s">
        <v>3797</v>
      </c>
      <c r="C2678" s="301" t="s">
        <v>756</v>
      </c>
      <c r="D2678" s="303">
        <v>2235.23</v>
      </c>
    </row>
    <row r="2679" spans="1:4" ht="9" customHeight="1">
      <c r="A2679" s="301" t="s">
        <v>11671</v>
      </c>
      <c r="B2679" s="302" t="s">
        <v>3798</v>
      </c>
      <c r="C2679" s="301" t="s">
        <v>756</v>
      </c>
      <c r="D2679" s="303">
        <v>2121.4699999999998</v>
      </c>
    </row>
    <row r="2680" spans="1:4" ht="9" customHeight="1">
      <c r="A2680" s="301" t="s">
        <v>11672</v>
      </c>
      <c r="B2680" s="302" t="s">
        <v>3799</v>
      </c>
      <c r="C2680" s="301" t="s">
        <v>756</v>
      </c>
      <c r="D2680" s="303">
        <v>2596.21</v>
      </c>
    </row>
    <row r="2681" spans="1:4" ht="9" customHeight="1">
      <c r="A2681" s="301" t="s">
        <v>11673</v>
      </c>
      <c r="B2681" s="302" t="s">
        <v>3800</v>
      </c>
      <c r="C2681" s="301" t="s">
        <v>756</v>
      </c>
      <c r="D2681" s="303">
        <v>2466.54</v>
      </c>
    </row>
    <row r="2682" spans="1:4" ht="9" customHeight="1">
      <c r="A2682" s="301" t="s">
        <v>11674</v>
      </c>
      <c r="B2682" s="302" t="s">
        <v>3801</v>
      </c>
      <c r="C2682" s="301" t="s">
        <v>756</v>
      </c>
      <c r="D2682" s="303">
        <v>1665.1</v>
      </c>
    </row>
    <row r="2683" spans="1:4" ht="9" customHeight="1">
      <c r="A2683" s="301" t="s">
        <v>11675</v>
      </c>
      <c r="B2683" s="302" t="s">
        <v>3802</v>
      </c>
      <c r="C2683" s="301" t="s">
        <v>756</v>
      </c>
      <c r="D2683" s="303">
        <v>1551.33</v>
      </c>
    </row>
    <row r="2684" spans="1:4" ht="9" customHeight="1">
      <c r="A2684" s="301" t="s">
        <v>11676</v>
      </c>
      <c r="B2684" s="302" t="s">
        <v>3803</v>
      </c>
      <c r="C2684" s="301" t="s">
        <v>756</v>
      </c>
      <c r="D2684" s="303">
        <v>2026.07</v>
      </c>
    </row>
    <row r="2685" spans="1:4" ht="9" customHeight="1">
      <c r="A2685" s="301" t="s">
        <v>11677</v>
      </c>
      <c r="B2685" s="302" t="s">
        <v>3804</v>
      </c>
      <c r="C2685" s="301" t="s">
        <v>756</v>
      </c>
      <c r="D2685" s="303">
        <v>1896.4</v>
      </c>
    </row>
    <row r="2686" spans="1:4" ht="9" customHeight="1">
      <c r="A2686" s="301" t="s">
        <v>11678</v>
      </c>
      <c r="B2686" s="302" t="s">
        <v>3805</v>
      </c>
      <c r="C2686" s="301" t="s">
        <v>756</v>
      </c>
      <c r="D2686" s="303">
        <v>2391.9299999999998</v>
      </c>
    </row>
    <row r="2687" spans="1:4" ht="9" customHeight="1">
      <c r="A2687" s="301" t="s">
        <v>11679</v>
      </c>
      <c r="B2687" s="302" t="s">
        <v>3806</v>
      </c>
      <c r="C2687" s="301" t="s">
        <v>756</v>
      </c>
      <c r="D2687" s="303">
        <v>2244.71</v>
      </c>
    </row>
    <row r="2688" spans="1:4" ht="9" customHeight="1">
      <c r="A2688" s="301" t="s">
        <v>11680</v>
      </c>
      <c r="B2688" s="302" t="s">
        <v>3807</v>
      </c>
      <c r="C2688" s="301" t="s">
        <v>756</v>
      </c>
      <c r="D2688" s="303">
        <v>2752.9</v>
      </c>
    </row>
    <row r="2689" spans="1:4" ht="9" customHeight="1">
      <c r="A2689" s="301" t="s">
        <v>11681</v>
      </c>
      <c r="B2689" s="302" t="s">
        <v>3808</v>
      </c>
      <c r="C2689" s="301" t="s">
        <v>756</v>
      </c>
      <c r="D2689" s="303">
        <v>2589.7800000000002</v>
      </c>
    </row>
    <row r="2690" spans="1:4" ht="9" customHeight="1">
      <c r="A2690" s="301" t="s">
        <v>11682</v>
      </c>
      <c r="B2690" s="302" t="s">
        <v>3809</v>
      </c>
      <c r="C2690" s="301" t="s">
        <v>756</v>
      </c>
      <c r="D2690" s="303">
        <v>915.99</v>
      </c>
    </row>
    <row r="2691" spans="1:4" ht="9" customHeight="1">
      <c r="A2691" s="301" t="s">
        <v>11683</v>
      </c>
      <c r="B2691" s="302" t="s">
        <v>3810</v>
      </c>
      <c r="C2691" s="301" t="s">
        <v>756</v>
      </c>
      <c r="D2691" s="303">
        <v>853.21</v>
      </c>
    </row>
    <row r="2692" spans="1:4" ht="9" customHeight="1">
      <c r="A2692" s="301" t="s">
        <v>11684</v>
      </c>
      <c r="B2692" s="302" t="s">
        <v>3811</v>
      </c>
      <c r="C2692" s="301" t="s">
        <v>756</v>
      </c>
      <c r="D2692" s="303">
        <v>1136.31</v>
      </c>
    </row>
    <row r="2693" spans="1:4" ht="9" customHeight="1">
      <c r="A2693" s="301" t="s">
        <v>11685</v>
      </c>
      <c r="B2693" s="302" t="s">
        <v>3812</v>
      </c>
      <c r="C2693" s="301" t="s">
        <v>756</v>
      </c>
      <c r="D2693" s="303">
        <v>1063.9100000000001</v>
      </c>
    </row>
    <row r="2694" spans="1:4" ht="9" customHeight="1">
      <c r="A2694" s="301" t="s">
        <v>11686</v>
      </c>
      <c r="B2694" s="302" t="s">
        <v>3813</v>
      </c>
      <c r="C2694" s="301" t="s">
        <v>756</v>
      </c>
      <c r="D2694" s="303">
        <v>851.12</v>
      </c>
    </row>
    <row r="2695" spans="1:4" ht="9" customHeight="1">
      <c r="A2695" s="301" t="s">
        <v>11687</v>
      </c>
      <c r="B2695" s="302" t="s">
        <v>3814</v>
      </c>
      <c r="C2695" s="301" t="s">
        <v>756</v>
      </c>
      <c r="D2695" s="303">
        <v>788.34</v>
      </c>
    </row>
    <row r="2696" spans="1:4" ht="9" customHeight="1">
      <c r="A2696" s="301" t="s">
        <v>11688</v>
      </c>
      <c r="B2696" s="302" t="s">
        <v>3815</v>
      </c>
      <c r="C2696" s="301" t="s">
        <v>756</v>
      </c>
      <c r="D2696" s="303">
        <v>1071.45</v>
      </c>
    </row>
    <row r="2697" spans="1:4" ht="9" customHeight="1">
      <c r="A2697" s="301" t="s">
        <v>11689</v>
      </c>
      <c r="B2697" s="302" t="s">
        <v>3816</v>
      </c>
      <c r="C2697" s="301" t="s">
        <v>756</v>
      </c>
      <c r="D2697" s="303">
        <v>999.04</v>
      </c>
    </row>
    <row r="2698" spans="1:4" ht="9" customHeight="1">
      <c r="A2698" s="301" t="s">
        <v>11690</v>
      </c>
      <c r="B2698" s="302" t="s">
        <v>3817</v>
      </c>
      <c r="C2698" s="301" t="s">
        <v>756</v>
      </c>
      <c r="D2698" s="303">
        <v>1291.77</v>
      </c>
    </row>
    <row r="2699" spans="1:4" ht="9" customHeight="1">
      <c r="A2699" s="301" t="s">
        <v>11691</v>
      </c>
      <c r="B2699" s="302" t="s">
        <v>3818</v>
      </c>
      <c r="C2699" s="301" t="s">
        <v>756</v>
      </c>
      <c r="D2699" s="303">
        <v>1209.74</v>
      </c>
    </row>
    <row r="2700" spans="1:4" ht="9" customHeight="1">
      <c r="A2700" s="301" t="s">
        <v>11692</v>
      </c>
      <c r="B2700" s="302" t="s">
        <v>3819</v>
      </c>
      <c r="C2700" s="301" t="s">
        <v>756</v>
      </c>
      <c r="D2700" s="303">
        <v>1512.1</v>
      </c>
    </row>
    <row r="2701" spans="1:4" ht="9" customHeight="1">
      <c r="A2701" s="301" t="s">
        <v>11693</v>
      </c>
      <c r="B2701" s="302" t="s">
        <v>3820</v>
      </c>
      <c r="C2701" s="301" t="s">
        <v>756</v>
      </c>
      <c r="D2701" s="303">
        <v>1420.43</v>
      </c>
    </row>
    <row r="2702" spans="1:4" ht="9" customHeight="1">
      <c r="A2702" s="301" t="s">
        <v>11694</v>
      </c>
      <c r="B2702" s="302" t="s">
        <v>3821</v>
      </c>
      <c r="C2702" s="301" t="s">
        <v>756</v>
      </c>
      <c r="D2702" s="303">
        <v>185.24</v>
      </c>
    </row>
    <row r="2703" spans="1:4" ht="9" customHeight="1">
      <c r="A2703" s="301" t="s">
        <v>11695</v>
      </c>
      <c r="B2703" s="302" t="s">
        <v>3822</v>
      </c>
      <c r="C2703" s="301" t="s">
        <v>756</v>
      </c>
      <c r="D2703" s="303">
        <v>163.34</v>
      </c>
    </row>
    <row r="2704" spans="1:4" ht="9" customHeight="1">
      <c r="A2704" s="301" t="s">
        <v>11696</v>
      </c>
      <c r="B2704" s="302" t="s">
        <v>3823</v>
      </c>
      <c r="C2704" s="301" t="s">
        <v>756</v>
      </c>
      <c r="D2704" s="303">
        <v>185.24</v>
      </c>
    </row>
    <row r="2705" spans="1:4" ht="9" customHeight="1">
      <c r="A2705" s="301" t="s">
        <v>11697</v>
      </c>
      <c r="B2705" s="302" t="s">
        <v>3824</v>
      </c>
      <c r="C2705" s="301" t="s">
        <v>756</v>
      </c>
      <c r="D2705" s="303">
        <v>163.34</v>
      </c>
    </row>
    <row r="2706" spans="1:4" ht="9" customHeight="1">
      <c r="A2706" s="301" t="s">
        <v>11698</v>
      </c>
      <c r="B2706" s="302" t="s">
        <v>3825</v>
      </c>
      <c r="C2706" s="301" t="s">
        <v>756</v>
      </c>
      <c r="D2706" s="303">
        <v>232.6</v>
      </c>
    </row>
    <row r="2707" spans="1:4" ht="9" customHeight="1">
      <c r="A2707" s="301" t="s">
        <v>11699</v>
      </c>
      <c r="B2707" s="302" t="s">
        <v>3826</v>
      </c>
      <c r="C2707" s="301" t="s">
        <v>756</v>
      </c>
      <c r="D2707" s="303">
        <v>203.95</v>
      </c>
    </row>
    <row r="2708" spans="1:4" ht="9" customHeight="1">
      <c r="A2708" s="301" t="s">
        <v>11700</v>
      </c>
      <c r="B2708" s="302" t="s">
        <v>3827</v>
      </c>
      <c r="C2708" s="301" t="s">
        <v>756</v>
      </c>
      <c r="D2708" s="303">
        <v>232.6</v>
      </c>
    </row>
    <row r="2709" spans="1:4" ht="9" customHeight="1">
      <c r="A2709" s="301" t="s">
        <v>11701</v>
      </c>
      <c r="B2709" s="302" t="s">
        <v>3828</v>
      </c>
      <c r="C2709" s="301" t="s">
        <v>756</v>
      </c>
      <c r="D2709" s="303">
        <v>203.95</v>
      </c>
    </row>
    <row r="2710" spans="1:4" ht="9" customHeight="1">
      <c r="A2710" s="301" t="s">
        <v>11702</v>
      </c>
      <c r="B2710" s="302" t="s">
        <v>3829</v>
      </c>
      <c r="C2710" s="301" t="s">
        <v>756</v>
      </c>
      <c r="D2710" s="303">
        <v>19.989999999999998</v>
      </c>
    </row>
    <row r="2711" spans="1:4" ht="9" customHeight="1">
      <c r="A2711" s="301" t="s">
        <v>11703</v>
      </c>
      <c r="B2711" s="302" t="s">
        <v>3830</v>
      </c>
      <c r="C2711" s="301" t="s">
        <v>756</v>
      </c>
      <c r="D2711" s="303">
        <v>16.899999999999999</v>
      </c>
    </row>
    <row r="2712" spans="1:4" ht="9" customHeight="1">
      <c r="A2712" s="301" t="s">
        <v>11704</v>
      </c>
      <c r="B2712" s="302" t="s">
        <v>3831</v>
      </c>
      <c r="C2712" s="301" t="s">
        <v>756</v>
      </c>
      <c r="D2712" s="303">
        <v>20.75</v>
      </c>
    </row>
    <row r="2713" spans="1:4" ht="9" customHeight="1">
      <c r="A2713" s="301" t="s">
        <v>11705</v>
      </c>
      <c r="B2713" s="302" t="s">
        <v>3832</v>
      </c>
      <c r="C2713" s="301" t="s">
        <v>756</v>
      </c>
      <c r="D2713" s="303">
        <v>17.66</v>
      </c>
    </row>
    <row r="2714" spans="1:4" ht="9" customHeight="1">
      <c r="A2714" s="301" t="s">
        <v>11706</v>
      </c>
      <c r="B2714" s="302" t="s">
        <v>7395</v>
      </c>
      <c r="C2714" s="301" t="s">
        <v>756</v>
      </c>
      <c r="D2714" s="303">
        <v>132.18</v>
      </c>
    </row>
    <row r="2715" spans="1:4" ht="9" customHeight="1">
      <c r="A2715" s="301" t="s">
        <v>11707</v>
      </c>
      <c r="B2715" s="302" t="s">
        <v>7396</v>
      </c>
      <c r="C2715" s="301" t="s">
        <v>756</v>
      </c>
      <c r="D2715" s="303">
        <v>118.7</v>
      </c>
    </row>
    <row r="2716" spans="1:4" ht="9" customHeight="1">
      <c r="A2716" s="301" t="s">
        <v>11708</v>
      </c>
      <c r="B2716" s="302" t="s">
        <v>3833</v>
      </c>
      <c r="C2716" s="301" t="s">
        <v>756</v>
      </c>
      <c r="D2716" s="303">
        <v>3471.38</v>
      </c>
    </row>
    <row r="2717" spans="1:4" ht="9" customHeight="1">
      <c r="A2717" s="301" t="s">
        <v>11709</v>
      </c>
      <c r="B2717" s="302" t="s">
        <v>3834</v>
      </c>
      <c r="C2717" s="301" t="s">
        <v>756</v>
      </c>
      <c r="D2717" s="303">
        <v>3149.87</v>
      </c>
    </row>
    <row r="2718" spans="1:4" ht="9" customHeight="1">
      <c r="A2718" s="301" t="s">
        <v>11710</v>
      </c>
      <c r="B2718" s="302" t="s">
        <v>3835</v>
      </c>
      <c r="C2718" s="301" t="s">
        <v>756</v>
      </c>
      <c r="D2718" s="303">
        <v>3844.88</v>
      </c>
    </row>
    <row r="2719" spans="1:4" ht="18" customHeight="1">
      <c r="A2719" s="301" t="s">
        <v>11711</v>
      </c>
      <c r="B2719" s="302" t="s">
        <v>3836</v>
      </c>
      <c r="C2719" s="301" t="s">
        <v>756</v>
      </c>
      <c r="D2719" s="303">
        <v>3536</v>
      </c>
    </row>
    <row r="2720" spans="1:4" ht="18" customHeight="1">
      <c r="A2720" s="301" t="s">
        <v>11712</v>
      </c>
      <c r="B2720" s="302" t="s">
        <v>3837</v>
      </c>
      <c r="C2720" s="301" t="s">
        <v>756</v>
      </c>
      <c r="D2720" s="303">
        <v>3429.5</v>
      </c>
    </row>
    <row r="2721" spans="1:4" ht="18" customHeight="1">
      <c r="A2721" s="301" t="s">
        <v>11713</v>
      </c>
      <c r="B2721" s="302" t="s">
        <v>3838</v>
      </c>
      <c r="C2721" s="301" t="s">
        <v>756</v>
      </c>
      <c r="D2721" s="303">
        <v>3122.03</v>
      </c>
    </row>
    <row r="2722" spans="1:4" ht="18" customHeight="1">
      <c r="A2722" s="301" t="s">
        <v>11714</v>
      </c>
      <c r="B2722" s="302" t="s">
        <v>3839</v>
      </c>
      <c r="C2722" s="301" t="s">
        <v>756</v>
      </c>
      <c r="D2722" s="303">
        <v>3803</v>
      </c>
    </row>
    <row r="2723" spans="1:4" ht="18" customHeight="1">
      <c r="A2723" s="301" t="s">
        <v>11715</v>
      </c>
      <c r="B2723" s="302" t="s">
        <v>3840</v>
      </c>
      <c r="C2723" s="301" t="s">
        <v>756</v>
      </c>
      <c r="D2723" s="303">
        <v>3508.16</v>
      </c>
    </row>
    <row r="2724" spans="1:4" ht="18" customHeight="1">
      <c r="A2724" s="301" t="s">
        <v>11716</v>
      </c>
      <c r="B2724" s="302" t="s">
        <v>3841</v>
      </c>
      <c r="C2724" s="301" t="s">
        <v>756</v>
      </c>
      <c r="D2724" s="303">
        <v>3387.62</v>
      </c>
    </row>
    <row r="2725" spans="1:4" ht="18" customHeight="1">
      <c r="A2725" s="301" t="s">
        <v>11717</v>
      </c>
      <c r="B2725" s="302" t="s">
        <v>3842</v>
      </c>
      <c r="C2725" s="301" t="s">
        <v>756</v>
      </c>
      <c r="D2725" s="303">
        <v>3094.19</v>
      </c>
    </row>
    <row r="2726" spans="1:4" ht="18" customHeight="1">
      <c r="A2726" s="301" t="s">
        <v>11718</v>
      </c>
      <c r="B2726" s="302" t="s">
        <v>3843</v>
      </c>
      <c r="C2726" s="301" t="s">
        <v>756</v>
      </c>
      <c r="D2726" s="303">
        <v>3761.12</v>
      </c>
    </row>
    <row r="2727" spans="1:4" ht="18" customHeight="1">
      <c r="A2727" s="301" t="s">
        <v>11719</v>
      </c>
      <c r="B2727" s="302" t="s">
        <v>3844</v>
      </c>
      <c r="C2727" s="301" t="s">
        <v>756</v>
      </c>
      <c r="D2727" s="303">
        <v>3480.32</v>
      </c>
    </row>
    <row r="2728" spans="1:4" ht="18" customHeight="1">
      <c r="A2728" s="301" t="s">
        <v>11720</v>
      </c>
      <c r="B2728" s="302" t="s">
        <v>3845</v>
      </c>
      <c r="C2728" s="301" t="s">
        <v>756</v>
      </c>
      <c r="D2728" s="303">
        <v>3345.74</v>
      </c>
    </row>
    <row r="2729" spans="1:4" ht="18" customHeight="1">
      <c r="A2729" s="301" t="s">
        <v>11721</v>
      </c>
      <c r="B2729" s="302" t="s">
        <v>3846</v>
      </c>
      <c r="C2729" s="301" t="s">
        <v>756</v>
      </c>
      <c r="D2729" s="303">
        <v>3066.35</v>
      </c>
    </row>
    <row r="2730" spans="1:4" ht="18" customHeight="1">
      <c r="A2730" s="301" t="s">
        <v>11722</v>
      </c>
      <c r="B2730" s="302" t="s">
        <v>3847</v>
      </c>
      <c r="C2730" s="301" t="s">
        <v>756</v>
      </c>
      <c r="D2730" s="303">
        <v>3719.24</v>
      </c>
    </row>
    <row r="2731" spans="1:4" ht="18" customHeight="1">
      <c r="A2731" s="301" t="s">
        <v>11723</v>
      </c>
      <c r="B2731" s="302" t="s">
        <v>3848</v>
      </c>
      <c r="C2731" s="301" t="s">
        <v>756</v>
      </c>
      <c r="D2731" s="303">
        <v>3452.48</v>
      </c>
    </row>
    <row r="2732" spans="1:4" ht="18" customHeight="1">
      <c r="A2732" s="301" t="s">
        <v>11724</v>
      </c>
      <c r="B2732" s="302" t="s">
        <v>3849</v>
      </c>
      <c r="C2732" s="301" t="s">
        <v>756</v>
      </c>
      <c r="D2732" s="303">
        <v>4464.84</v>
      </c>
    </row>
    <row r="2733" spans="1:4" ht="18" customHeight="1">
      <c r="A2733" s="301" t="s">
        <v>11725</v>
      </c>
      <c r="B2733" s="302" t="s">
        <v>3850</v>
      </c>
      <c r="C2733" s="301" t="s">
        <v>756</v>
      </c>
      <c r="D2733" s="303">
        <v>4066.11</v>
      </c>
    </row>
    <row r="2734" spans="1:4" ht="18" customHeight="1">
      <c r="A2734" s="301" t="s">
        <v>11726</v>
      </c>
      <c r="B2734" s="302" t="s">
        <v>3851</v>
      </c>
      <c r="C2734" s="301" t="s">
        <v>756</v>
      </c>
      <c r="D2734" s="303">
        <v>4838.34</v>
      </c>
    </row>
    <row r="2735" spans="1:4" ht="18" customHeight="1">
      <c r="A2735" s="301" t="s">
        <v>11727</v>
      </c>
      <c r="B2735" s="302" t="s">
        <v>3852</v>
      </c>
      <c r="C2735" s="301" t="s">
        <v>756</v>
      </c>
      <c r="D2735" s="303">
        <v>4452.24</v>
      </c>
    </row>
    <row r="2736" spans="1:4" ht="18" customHeight="1">
      <c r="A2736" s="301" t="s">
        <v>11728</v>
      </c>
      <c r="B2736" s="302" t="s">
        <v>3853</v>
      </c>
      <c r="C2736" s="301" t="s">
        <v>756</v>
      </c>
      <c r="D2736" s="303">
        <v>4422.96</v>
      </c>
    </row>
    <row r="2737" spans="1:4" ht="18" customHeight="1">
      <c r="A2737" s="301" t="s">
        <v>11729</v>
      </c>
      <c r="B2737" s="302" t="s">
        <v>3854</v>
      </c>
      <c r="C2737" s="301" t="s">
        <v>756</v>
      </c>
      <c r="D2737" s="303">
        <v>4038.27</v>
      </c>
    </row>
    <row r="2738" spans="1:4" ht="18" customHeight="1">
      <c r="A2738" s="301" t="s">
        <v>11730</v>
      </c>
      <c r="B2738" s="302" t="s">
        <v>3855</v>
      </c>
      <c r="C2738" s="301" t="s">
        <v>756</v>
      </c>
      <c r="D2738" s="303">
        <v>4796.46</v>
      </c>
    </row>
    <row r="2739" spans="1:4" ht="18" customHeight="1">
      <c r="A2739" s="301" t="s">
        <v>11731</v>
      </c>
      <c r="B2739" s="302" t="s">
        <v>3856</v>
      </c>
      <c r="C2739" s="301" t="s">
        <v>756</v>
      </c>
      <c r="D2739" s="303">
        <v>4424.3999999999996</v>
      </c>
    </row>
    <row r="2740" spans="1:4" ht="9" customHeight="1">
      <c r="A2740" s="301" t="s">
        <v>11732</v>
      </c>
      <c r="B2740" s="302" t="s">
        <v>3857</v>
      </c>
      <c r="C2740" s="301" t="s">
        <v>756</v>
      </c>
      <c r="D2740" s="303">
        <v>4381.08</v>
      </c>
    </row>
    <row r="2741" spans="1:4" ht="9" customHeight="1">
      <c r="A2741" s="301" t="s">
        <v>11733</v>
      </c>
      <c r="B2741" s="302" t="s">
        <v>3858</v>
      </c>
      <c r="C2741" s="301" t="s">
        <v>756</v>
      </c>
      <c r="D2741" s="303">
        <v>4010.43</v>
      </c>
    </row>
    <row r="2742" spans="1:4" ht="9" customHeight="1">
      <c r="A2742" s="301" t="s">
        <v>11734</v>
      </c>
      <c r="B2742" s="302" t="s">
        <v>3859</v>
      </c>
      <c r="C2742" s="301" t="s">
        <v>756</v>
      </c>
      <c r="D2742" s="303">
        <v>4754.58</v>
      </c>
    </row>
    <row r="2743" spans="1:4" ht="9" customHeight="1">
      <c r="A2743" s="301" t="s">
        <v>11735</v>
      </c>
      <c r="B2743" s="302" t="s">
        <v>3860</v>
      </c>
      <c r="C2743" s="301" t="s">
        <v>756</v>
      </c>
      <c r="D2743" s="303">
        <v>4396.5600000000004</v>
      </c>
    </row>
    <row r="2744" spans="1:4" ht="9" customHeight="1">
      <c r="A2744" s="301" t="s">
        <v>11736</v>
      </c>
      <c r="B2744" s="302" t="s">
        <v>3861</v>
      </c>
      <c r="C2744" s="301" t="s">
        <v>756</v>
      </c>
      <c r="D2744" s="303">
        <v>4339.2</v>
      </c>
    </row>
    <row r="2745" spans="1:4" ht="9" customHeight="1">
      <c r="A2745" s="301" t="s">
        <v>11737</v>
      </c>
      <c r="B2745" s="302" t="s">
        <v>3862</v>
      </c>
      <c r="C2745" s="301" t="s">
        <v>756</v>
      </c>
      <c r="D2745" s="303">
        <v>3982.59</v>
      </c>
    </row>
    <row r="2746" spans="1:4" ht="9" customHeight="1">
      <c r="A2746" s="301" t="s">
        <v>11738</v>
      </c>
      <c r="B2746" s="302" t="s">
        <v>3863</v>
      </c>
      <c r="C2746" s="301" t="s">
        <v>756</v>
      </c>
      <c r="D2746" s="303">
        <v>4712.7</v>
      </c>
    </row>
    <row r="2747" spans="1:4" ht="9" customHeight="1">
      <c r="A2747" s="301" t="s">
        <v>11739</v>
      </c>
      <c r="B2747" s="302" t="s">
        <v>3864</v>
      </c>
      <c r="C2747" s="301" t="s">
        <v>756</v>
      </c>
      <c r="D2747" s="303">
        <v>4368.72</v>
      </c>
    </row>
    <row r="2748" spans="1:4" ht="9" customHeight="1">
      <c r="A2748" s="301" t="s">
        <v>11740</v>
      </c>
      <c r="B2748" s="302" t="s">
        <v>3865</v>
      </c>
      <c r="C2748" s="301" t="s">
        <v>756</v>
      </c>
      <c r="D2748" s="303">
        <v>5314.45</v>
      </c>
    </row>
    <row r="2749" spans="1:4" ht="9" customHeight="1">
      <c r="A2749" s="301" t="s">
        <v>11741</v>
      </c>
      <c r="B2749" s="302" t="s">
        <v>3866</v>
      </c>
      <c r="C2749" s="301" t="s">
        <v>756</v>
      </c>
      <c r="D2749" s="303">
        <v>4838.5</v>
      </c>
    </row>
    <row r="2750" spans="1:4" ht="9" customHeight="1">
      <c r="A2750" s="301" t="s">
        <v>11742</v>
      </c>
      <c r="B2750" s="302" t="s">
        <v>3867</v>
      </c>
      <c r="C2750" s="301" t="s">
        <v>756</v>
      </c>
      <c r="D2750" s="303">
        <v>5687.95</v>
      </c>
    </row>
    <row r="2751" spans="1:4" ht="9" customHeight="1">
      <c r="A2751" s="301" t="s">
        <v>11743</v>
      </c>
      <c r="B2751" s="302" t="s">
        <v>3868</v>
      </c>
      <c r="C2751" s="301" t="s">
        <v>756</v>
      </c>
      <c r="D2751" s="303">
        <v>5224.63</v>
      </c>
    </row>
    <row r="2752" spans="1:4" ht="9" customHeight="1">
      <c r="A2752" s="301" t="s">
        <v>11744</v>
      </c>
      <c r="B2752" s="302" t="s">
        <v>3869</v>
      </c>
      <c r="C2752" s="301" t="s">
        <v>756</v>
      </c>
      <c r="D2752" s="303">
        <v>5272.57</v>
      </c>
    </row>
    <row r="2753" spans="1:4" ht="9" customHeight="1">
      <c r="A2753" s="301" t="s">
        <v>11745</v>
      </c>
      <c r="B2753" s="302" t="s">
        <v>3870</v>
      </c>
      <c r="C2753" s="301" t="s">
        <v>756</v>
      </c>
      <c r="D2753" s="303">
        <v>4810.66</v>
      </c>
    </row>
    <row r="2754" spans="1:4" ht="9" customHeight="1">
      <c r="A2754" s="301" t="s">
        <v>11746</v>
      </c>
      <c r="B2754" s="302" t="s">
        <v>3871</v>
      </c>
      <c r="C2754" s="301" t="s">
        <v>756</v>
      </c>
      <c r="D2754" s="303">
        <v>5646.07</v>
      </c>
    </row>
    <row r="2755" spans="1:4" ht="9" customHeight="1">
      <c r="A2755" s="301" t="s">
        <v>11747</v>
      </c>
      <c r="B2755" s="302" t="s">
        <v>3872</v>
      </c>
      <c r="C2755" s="301" t="s">
        <v>756</v>
      </c>
      <c r="D2755" s="303">
        <v>5196.79</v>
      </c>
    </row>
    <row r="2756" spans="1:4" ht="9" customHeight="1">
      <c r="A2756" s="301" t="s">
        <v>11748</v>
      </c>
      <c r="B2756" s="302" t="s">
        <v>3873</v>
      </c>
      <c r="C2756" s="301" t="s">
        <v>756</v>
      </c>
      <c r="D2756" s="303">
        <v>5230.6899999999996</v>
      </c>
    </row>
    <row r="2757" spans="1:4" ht="9" customHeight="1">
      <c r="A2757" s="301" t="s">
        <v>11749</v>
      </c>
      <c r="B2757" s="302" t="s">
        <v>3874</v>
      </c>
      <c r="C2757" s="301" t="s">
        <v>756</v>
      </c>
      <c r="D2757" s="303">
        <v>4782.82</v>
      </c>
    </row>
    <row r="2758" spans="1:4" ht="9" customHeight="1">
      <c r="A2758" s="301" t="s">
        <v>11750</v>
      </c>
      <c r="B2758" s="302" t="s">
        <v>3875</v>
      </c>
      <c r="C2758" s="301" t="s">
        <v>756</v>
      </c>
      <c r="D2758" s="303">
        <v>5604.19</v>
      </c>
    </row>
    <row r="2759" spans="1:4" ht="9" customHeight="1">
      <c r="A2759" s="301" t="s">
        <v>11751</v>
      </c>
      <c r="B2759" s="302" t="s">
        <v>3876</v>
      </c>
      <c r="C2759" s="301" t="s">
        <v>756</v>
      </c>
      <c r="D2759" s="303">
        <v>5168.95</v>
      </c>
    </row>
    <row r="2760" spans="1:4" ht="9" customHeight="1">
      <c r="A2760" s="301" t="s">
        <v>11752</v>
      </c>
      <c r="B2760" s="302" t="s">
        <v>3877</v>
      </c>
      <c r="C2760" s="301" t="s">
        <v>756</v>
      </c>
      <c r="D2760" s="303">
        <v>5188.8100000000004</v>
      </c>
    </row>
    <row r="2761" spans="1:4" ht="9" customHeight="1">
      <c r="A2761" s="301" t="s">
        <v>11753</v>
      </c>
      <c r="B2761" s="302" t="s">
        <v>3878</v>
      </c>
      <c r="C2761" s="301" t="s">
        <v>756</v>
      </c>
      <c r="D2761" s="303">
        <v>4754.9799999999996</v>
      </c>
    </row>
    <row r="2762" spans="1:4" ht="9" customHeight="1">
      <c r="A2762" s="301" t="s">
        <v>11754</v>
      </c>
      <c r="B2762" s="302" t="s">
        <v>3879</v>
      </c>
      <c r="C2762" s="301" t="s">
        <v>756</v>
      </c>
      <c r="D2762" s="303">
        <v>5520.43</v>
      </c>
    </row>
    <row r="2763" spans="1:4" ht="9" customHeight="1">
      <c r="A2763" s="301" t="s">
        <v>11755</v>
      </c>
      <c r="B2763" s="302" t="s">
        <v>3880</v>
      </c>
      <c r="C2763" s="301" t="s">
        <v>756</v>
      </c>
      <c r="D2763" s="303">
        <v>5113.2700000000004</v>
      </c>
    </row>
    <row r="2764" spans="1:4" ht="9" customHeight="1">
      <c r="A2764" s="301" t="s">
        <v>11756</v>
      </c>
      <c r="B2764" s="302" t="s">
        <v>3881</v>
      </c>
      <c r="C2764" s="301" t="s">
        <v>756</v>
      </c>
      <c r="D2764" s="303">
        <v>6355.88</v>
      </c>
    </row>
    <row r="2765" spans="1:4" ht="9" customHeight="1">
      <c r="A2765" s="301" t="s">
        <v>11757</v>
      </c>
      <c r="B2765" s="302" t="s">
        <v>3882</v>
      </c>
      <c r="C2765" s="301" t="s">
        <v>756</v>
      </c>
      <c r="D2765" s="303">
        <v>5802.71</v>
      </c>
    </row>
    <row r="2766" spans="1:4" ht="9" customHeight="1">
      <c r="A2766" s="301" t="s">
        <v>11758</v>
      </c>
      <c r="B2766" s="302" t="s">
        <v>3883</v>
      </c>
      <c r="C2766" s="301" t="s">
        <v>756</v>
      </c>
      <c r="D2766" s="303">
        <v>6729.38</v>
      </c>
    </row>
    <row r="2767" spans="1:4" ht="9" customHeight="1">
      <c r="A2767" s="301" t="s">
        <v>11759</v>
      </c>
      <c r="B2767" s="302" t="s">
        <v>3884</v>
      </c>
      <c r="C2767" s="301" t="s">
        <v>756</v>
      </c>
      <c r="D2767" s="303">
        <v>6188.84</v>
      </c>
    </row>
    <row r="2768" spans="1:4" ht="9" customHeight="1">
      <c r="A2768" s="301" t="s">
        <v>11760</v>
      </c>
      <c r="B2768" s="302" t="s">
        <v>3885</v>
      </c>
      <c r="C2768" s="301" t="s">
        <v>756</v>
      </c>
      <c r="D2768" s="303">
        <v>6314</v>
      </c>
    </row>
    <row r="2769" spans="1:4" ht="9" customHeight="1">
      <c r="A2769" s="301" t="s">
        <v>11761</v>
      </c>
      <c r="B2769" s="302" t="s">
        <v>3886</v>
      </c>
      <c r="C2769" s="301" t="s">
        <v>756</v>
      </c>
      <c r="D2769" s="303">
        <v>5774.87</v>
      </c>
    </row>
    <row r="2770" spans="1:4" ht="9" customHeight="1">
      <c r="A2770" s="301" t="s">
        <v>11762</v>
      </c>
      <c r="B2770" s="302" t="s">
        <v>3887</v>
      </c>
      <c r="C2770" s="301" t="s">
        <v>756</v>
      </c>
      <c r="D2770" s="303">
        <v>6687.5</v>
      </c>
    </row>
    <row r="2771" spans="1:4" ht="9" customHeight="1">
      <c r="A2771" s="301" t="s">
        <v>11763</v>
      </c>
      <c r="B2771" s="302" t="s">
        <v>3888</v>
      </c>
      <c r="C2771" s="301" t="s">
        <v>756</v>
      </c>
      <c r="D2771" s="303">
        <v>6161</v>
      </c>
    </row>
    <row r="2772" spans="1:4" ht="9" customHeight="1">
      <c r="A2772" s="301" t="s">
        <v>11764</v>
      </c>
      <c r="B2772" s="302" t="s">
        <v>3889</v>
      </c>
      <c r="C2772" s="301" t="s">
        <v>756</v>
      </c>
      <c r="D2772" s="303">
        <v>6272.12</v>
      </c>
    </row>
    <row r="2773" spans="1:4" ht="9" customHeight="1">
      <c r="A2773" s="301" t="s">
        <v>11765</v>
      </c>
      <c r="B2773" s="302" t="s">
        <v>3890</v>
      </c>
      <c r="C2773" s="301" t="s">
        <v>756</v>
      </c>
      <c r="D2773" s="303">
        <v>5747.03</v>
      </c>
    </row>
    <row r="2774" spans="1:4" ht="9" customHeight="1">
      <c r="A2774" s="301" t="s">
        <v>11766</v>
      </c>
      <c r="B2774" s="302" t="s">
        <v>3891</v>
      </c>
      <c r="C2774" s="301" t="s">
        <v>756</v>
      </c>
      <c r="D2774" s="303">
        <v>6645.62</v>
      </c>
    </row>
    <row r="2775" spans="1:4" ht="9" customHeight="1">
      <c r="A2775" s="301" t="s">
        <v>11767</v>
      </c>
      <c r="B2775" s="302" t="s">
        <v>3892</v>
      </c>
      <c r="C2775" s="301" t="s">
        <v>756</v>
      </c>
      <c r="D2775" s="303">
        <v>6133.16</v>
      </c>
    </row>
    <row r="2776" spans="1:4" ht="9" customHeight="1">
      <c r="A2776" s="301" t="s">
        <v>11768</v>
      </c>
      <c r="B2776" s="302" t="s">
        <v>3893</v>
      </c>
      <c r="C2776" s="301" t="s">
        <v>756</v>
      </c>
      <c r="D2776" s="303">
        <v>6230.24</v>
      </c>
    </row>
    <row r="2777" spans="1:4" ht="9" customHeight="1">
      <c r="A2777" s="301" t="s">
        <v>11769</v>
      </c>
      <c r="B2777" s="302" t="s">
        <v>3894</v>
      </c>
      <c r="C2777" s="301" t="s">
        <v>756</v>
      </c>
      <c r="D2777" s="303">
        <v>5719.19</v>
      </c>
    </row>
    <row r="2778" spans="1:4" ht="9" customHeight="1">
      <c r="A2778" s="301" t="s">
        <v>11770</v>
      </c>
      <c r="B2778" s="302" t="s">
        <v>3895</v>
      </c>
      <c r="C2778" s="301" t="s">
        <v>756</v>
      </c>
      <c r="D2778" s="303">
        <v>6603.74</v>
      </c>
    </row>
    <row r="2779" spans="1:4" ht="9" customHeight="1">
      <c r="A2779" s="301" t="s">
        <v>11771</v>
      </c>
      <c r="B2779" s="302" t="s">
        <v>3896</v>
      </c>
      <c r="C2779" s="301" t="s">
        <v>756</v>
      </c>
      <c r="D2779" s="303">
        <v>6105.32</v>
      </c>
    </row>
    <row r="2780" spans="1:4" ht="9" customHeight="1">
      <c r="A2780" s="301" t="s">
        <v>11772</v>
      </c>
      <c r="B2780" s="302" t="s">
        <v>3897</v>
      </c>
      <c r="C2780" s="301" t="s">
        <v>756</v>
      </c>
      <c r="D2780" s="303">
        <v>7243.85</v>
      </c>
    </row>
    <row r="2781" spans="1:4" ht="9" customHeight="1">
      <c r="A2781" s="301" t="s">
        <v>11773</v>
      </c>
      <c r="B2781" s="302" t="s">
        <v>3898</v>
      </c>
      <c r="C2781" s="301" t="s">
        <v>756</v>
      </c>
      <c r="D2781" s="303">
        <v>6613.45</v>
      </c>
    </row>
    <row r="2782" spans="1:4" ht="9" customHeight="1">
      <c r="A2782" s="301" t="s">
        <v>11774</v>
      </c>
      <c r="B2782" s="302" t="s">
        <v>3899</v>
      </c>
      <c r="C2782" s="301" t="s">
        <v>756</v>
      </c>
      <c r="D2782" s="303">
        <v>7617.35</v>
      </c>
    </row>
    <row r="2783" spans="1:4" ht="9" customHeight="1">
      <c r="A2783" s="301" t="s">
        <v>11775</v>
      </c>
      <c r="B2783" s="302" t="s">
        <v>3900</v>
      </c>
      <c r="C2783" s="301" t="s">
        <v>756</v>
      </c>
      <c r="D2783" s="303">
        <v>6999.59</v>
      </c>
    </row>
    <row r="2784" spans="1:4" ht="9" customHeight="1">
      <c r="A2784" s="301" t="s">
        <v>11776</v>
      </c>
      <c r="B2784" s="302" t="s">
        <v>3901</v>
      </c>
      <c r="C2784" s="301" t="s">
        <v>756</v>
      </c>
      <c r="D2784" s="303">
        <v>7201.97</v>
      </c>
    </row>
    <row r="2785" spans="1:4" ht="9" customHeight="1">
      <c r="A2785" s="301" t="s">
        <v>11777</v>
      </c>
      <c r="B2785" s="302" t="s">
        <v>3902</v>
      </c>
      <c r="C2785" s="301" t="s">
        <v>756</v>
      </c>
      <c r="D2785" s="303">
        <v>6585.61</v>
      </c>
    </row>
    <row r="2786" spans="1:4" ht="9" customHeight="1">
      <c r="A2786" s="301" t="s">
        <v>11778</v>
      </c>
      <c r="B2786" s="302" t="s">
        <v>3903</v>
      </c>
      <c r="C2786" s="301" t="s">
        <v>756</v>
      </c>
      <c r="D2786" s="303">
        <v>7575.47</v>
      </c>
    </row>
    <row r="2787" spans="1:4" ht="9" customHeight="1">
      <c r="A2787" s="301" t="s">
        <v>11779</v>
      </c>
      <c r="B2787" s="302" t="s">
        <v>3904</v>
      </c>
      <c r="C2787" s="301" t="s">
        <v>756</v>
      </c>
      <c r="D2787" s="303">
        <v>6971.75</v>
      </c>
    </row>
    <row r="2788" spans="1:4" ht="9" customHeight="1">
      <c r="A2788" s="301" t="s">
        <v>11780</v>
      </c>
      <c r="B2788" s="302" t="s">
        <v>3905</v>
      </c>
      <c r="C2788" s="301" t="s">
        <v>756</v>
      </c>
      <c r="D2788" s="303">
        <v>7160.09</v>
      </c>
    </row>
    <row r="2789" spans="1:4" ht="9" customHeight="1">
      <c r="A2789" s="301" t="s">
        <v>11781</v>
      </c>
      <c r="B2789" s="302" t="s">
        <v>3906</v>
      </c>
      <c r="C2789" s="301" t="s">
        <v>756</v>
      </c>
      <c r="D2789" s="303">
        <v>6557.77</v>
      </c>
    </row>
    <row r="2790" spans="1:4" ht="9" customHeight="1">
      <c r="A2790" s="301" t="s">
        <v>11782</v>
      </c>
      <c r="B2790" s="302" t="s">
        <v>3907</v>
      </c>
      <c r="C2790" s="301" t="s">
        <v>756</v>
      </c>
      <c r="D2790" s="303">
        <v>7533.59</v>
      </c>
    </row>
    <row r="2791" spans="1:4" ht="9" customHeight="1">
      <c r="A2791" s="301" t="s">
        <v>11783</v>
      </c>
      <c r="B2791" s="302" t="s">
        <v>3908</v>
      </c>
      <c r="C2791" s="301" t="s">
        <v>756</v>
      </c>
      <c r="D2791" s="303">
        <v>6943.91</v>
      </c>
    </row>
    <row r="2792" spans="1:4" ht="9" customHeight="1">
      <c r="A2792" s="301" t="s">
        <v>11784</v>
      </c>
      <c r="B2792" s="302" t="s">
        <v>3909</v>
      </c>
      <c r="C2792" s="301" t="s">
        <v>756</v>
      </c>
      <c r="D2792" s="303">
        <v>7118.21</v>
      </c>
    </row>
    <row r="2793" spans="1:4" ht="9" customHeight="1">
      <c r="A2793" s="301" t="s">
        <v>11785</v>
      </c>
      <c r="B2793" s="302" t="s">
        <v>3910</v>
      </c>
      <c r="C2793" s="301" t="s">
        <v>756</v>
      </c>
      <c r="D2793" s="303">
        <v>6529.93</v>
      </c>
    </row>
    <row r="2794" spans="1:4" ht="9" customHeight="1">
      <c r="A2794" s="301" t="s">
        <v>11786</v>
      </c>
      <c r="B2794" s="302" t="s">
        <v>3911</v>
      </c>
      <c r="C2794" s="301" t="s">
        <v>756</v>
      </c>
      <c r="D2794" s="303">
        <v>7491.71</v>
      </c>
    </row>
    <row r="2795" spans="1:4" ht="9" customHeight="1">
      <c r="A2795" s="301" t="s">
        <v>11787</v>
      </c>
      <c r="B2795" s="302" t="s">
        <v>3912</v>
      </c>
      <c r="C2795" s="301" t="s">
        <v>756</v>
      </c>
      <c r="D2795" s="303">
        <v>6916.07</v>
      </c>
    </row>
    <row r="2796" spans="1:4" ht="9" customHeight="1">
      <c r="A2796" s="301" t="s">
        <v>11788</v>
      </c>
      <c r="B2796" s="302" t="s">
        <v>3913</v>
      </c>
      <c r="C2796" s="301" t="s">
        <v>756</v>
      </c>
      <c r="D2796" s="303">
        <v>3188.98</v>
      </c>
    </row>
    <row r="2797" spans="1:4" ht="9" customHeight="1">
      <c r="A2797" s="301" t="s">
        <v>11789</v>
      </c>
      <c r="B2797" s="302" t="s">
        <v>3914</v>
      </c>
      <c r="C2797" s="301" t="s">
        <v>756</v>
      </c>
      <c r="D2797" s="303">
        <v>2871.67</v>
      </c>
    </row>
    <row r="2798" spans="1:4" ht="9" customHeight="1">
      <c r="A2798" s="301" t="s">
        <v>11790</v>
      </c>
      <c r="B2798" s="302" t="s">
        <v>3915</v>
      </c>
      <c r="C2798" s="301" t="s">
        <v>756</v>
      </c>
      <c r="D2798" s="303">
        <v>3147.1</v>
      </c>
    </row>
    <row r="2799" spans="1:4" ht="9" customHeight="1">
      <c r="A2799" s="301" t="s">
        <v>11791</v>
      </c>
      <c r="B2799" s="302" t="s">
        <v>3916</v>
      </c>
      <c r="C2799" s="301" t="s">
        <v>756</v>
      </c>
      <c r="D2799" s="303">
        <v>2843.83</v>
      </c>
    </row>
    <row r="2800" spans="1:4" ht="9" customHeight="1">
      <c r="A2800" s="301" t="s">
        <v>11792</v>
      </c>
      <c r="B2800" s="302" t="s">
        <v>3917</v>
      </c>
      <c r="C2800" s="301" t="s">
        <v>756</v>
      </c>
      <c r="D2800" s="303">
        <v>3109.41</v>
      </c>
    </row>
    <row r="2801" spans="1:4" ht="9" customHeight="1">
      <c r="A2801" s="301" t="s">
        <v>11793</v>
      </c>
      <c r="B2801" s="302" t="s">
        <v>3918</v>
      </c>
      <c r="C2801" s="301" t="s">
        <v>756</v>
      </c>
      <c r="D2801" s="303">
        <v>2818.78</v>
      </c>
    </row>
    <row r="2802" spans="1:4" ht="9" customHeight="1">
      <c r="A2802" s="301" t="s">
        <v>11794</v>
      </c>
      <c r="B2802" s="302" t="s">
        <v>3919</v>
      </c>
      <c r="C2802" s="301" t="s">
        <v>756</v>
      </c>
      <c r="D2802" s="303">
        <v>3063.34</v>
      </c>
    </row>
    <row r="2803" spans="1:4" ht="9" customHeight="1">
      <c r="A2803" s="301" t="s">
        <v>11795</v>
      </c>
      <c r="B2803" s="302" t="s">
        <v>3920</v>
      </c>
      <c r="C2803" s="301" t="s">
        <v>756</v>
      </c>
      <c r="D2803" s="303">
        <v>2788.15</v>
      </c>
    </row>
    <row r="2804" spans="1:4" ht="9" customHeight="1">
      <c r="A2804" s="301" t="s">
        <v>11796</v>
      </c>
      <c r="B2804" s="302" t="s">
        <v>3921</v>
      </c>
      <c r="C2804" s="301" t="s">
        <v>756</v>
      </c>
      <c r="D2804" s="303">
        <v>4182.4399999999996</v>
      </c>
    </row>
    <row r="2805" spans="1:4" ht="9" customHeight="1">
      <c r="A2805" s="301" t="s">
        <v>11797</v>
      </c>
      <c r="B2805" s="302" t="s">
        <v>3922</v>
      </c>
      <c r="C2805" s="301" t="s">
        <v>756</v>
      </c>
      <c r="D2805" s="303">
        <v>3787.91</v>
      </c>
    </row>
    <row r="2806" spans="1:4" ht="9" customHeight="1">
      <c r="A2806" s="301" t="s">
        <v>11798</v>
      </c>
      <c r="B2806" s="302" t="s">
        <v>3923</v>
      </c>
      <c r="C2806" s="301" t="s">
        <v>756</v>
      </c>
      <c r="D2806" s="303">
        <v>4140.5600000000004</v>
      </c>
    </row>
    <row r="2807" spans="1:4" ht="9" customHeight="1">
      <c r="A2807" s="301" t="s">
        <v>11799</v>
      </c>
      <c r="B2807" s="302" t="s">
        <v>3924</v>
      </c>
      <c r="C2807" s="301" t="s">
        <v>756</v>
      </c>
      <c r="D2807" s="303">
        <v>3760.07</v>
      </c>
    </row>
    <row r="2808" spans="1:4" ht="9" customHeight="1">
      <c r="A2808" s="301" t="s">
        <v>11800</v>
      </c>
      <c r="B2808" s="302" t="s">
        <v>3925</v>
      </c>
      <c r="C2808" s="301" t="s">
        <v>756</v>
      </c>
      <c r="D2808" s="303">
        <v>4102.8599999999997</v>
      </c>
    </row>
    <row r="2809" spans="1:4" ht="9" customHeight="1">
      <c r="A2809" s="301" t="s">
        <v>11801</v>
      </c>
      <c r="B2809" s="302" t="s">
        <v>3926</v>
      </c>
      <c r="C2809" s="301" t="s">
        <v>756</v>
      </c>
      <c r="D2809" s="303">
        <v>3735.02</v>
      </c>
    </row>
    <row r="2810" spans="1:4" ht="9" customHeight="1">
      <c r="A2810" s="301" t="s">
        <v>11802</v>
      </c>
      <c r="B2810" s="302" t="s">
        <v>3927</v>
      </c>
      <c r="C2810" s="301" t="s">
        <v>756</v>
      </c>
      <c r="D2810" s="303">
        <v>4224.32</v>
      </c>
    </row>
    <row r="2811" spans="1:4" ht="9" customHeight="1">
      <c r="A2811" s="301" t="s">
        <v>11803</v>
      </c>
      <c r="B2811" s="302" t="s">
        <v>3928</v>
      </c>
      <c r="C2811" s="301" t="s">
        <v>756</v>
      </c>
      <c r="D2811" s="303">
        <v>3815.75</v>
      </c>
    </row>
    <row r="2812" spans="1:4" ht="9" customHeight="1">
      <c r="A2812" s="301" t="s">
        <v>11804</v>
      </c>
      <c r="B2812" s="302" t="s">
        <v>3929</v>
      </c>
      <c r="C2812" s="301" t="s">
        <v>756</v>
      </c>
      <c r="D2812" s="303">
        <v>5032.05</v>
      </c>
    </row>
    <row r="2813" spans="1:4" ht="9" customHeight="1">
      <c r="A2813" s="301" t="s">
        <v>11805</v>
      </c>
      <c r="B2813" s="302" t="s">
        <v>3930</v>
      </c>
      <c r="C2813" s="301" t="s">
        <v>756</v>
      </c>
      <c r="D2813" s="303">
        <v>4560.3</v>
      </c>
    </row>
    <row r="2814" spans="1:4" ht="9" customHeight="1">
      <c r="A2814" s="301" t="s">
        <v>11806</v>
      </c>
      <c r="B2814" s="302" t="s">
        <v>3931</v>
      </c>
      <c r="C2814" s="301" t="s">
        <v>756</v>
      </c>
      <c r="D2814" s="303">
        <v>4990.17</v>
      </c>
    </row>
    <row r="2815" spans="1:4" ht="9" customHeight="1">
      <c r="A2815" s="301" t="s">
        <v>11807</v>
      </c>
      <c r="B2815" s="302" t="s">
        <v>3932</v>
      </c>
      <c r="C2815" s="301" t="s">
        <v>756</v>
      </c>
      <c r="D2815" s="303">
        <v>4532.46</v>
      </c>
    </row>
    <row r="2816" spans="1:4" ht="9" customHeight="1">
      <c r="A2816" s="301" t="s">
        <v>11808</v>
      </c>
      <c r="B2816" s="302" t="s">
        <v>3933</v>
      </c>
      <c r="C2816" s="301" t="s">
        <v>756</v>
      </c>
      <c r="D2816" s="303">
        <v>4952.47</v>
      </c>
    </row>
    <row r="2817" spans="1:4" ht="9" customHeight="1">
      <c r="A2817" s="301" t="s">
        <v>11809</v>
      </c>
      <c r="B2817" s="302" t="s">
        <v>3934</v>
      </c>
      <c r="C2817" s="301" t="s">
        <v>756</v>
      </c>
      <c r="D2817" s="303">
        <v>4507.41</v>
      </c>
    </row>
    <row r="2818" spans="1:4" ht="9" customHeight="1">
      <c r="A2818" s="301" t="s">
        <v>11810</v>
      </c>
      <c r="B2818" s="302" t="s">
        <v>3935</v>
      </c>
      <c r="C2818" s="301" t="s">
        <v>756</v>
      </c>
      <c r="D2818" s="303">
        <v>4906.41</v>
      </c>
    </row>
    <row r="2819" spans="1:4" ht="9" customHeight="1">
      <c r="A2819" s="301" t="s">
        <v>11811</v>
      </c>
      <c r="B2819" s="302" t="s">
        <v>3936</v>
      </c>
      <c r="C2819" s="301" t="s">
        <v>756</v>
      </c>
      <c r="D2819" s="303">
        <v>4476.78</v>
      </c>
    </row>
    <row r="2820" spans="1:4" ht="9" customHeight="1">
      <c r="A2820" s="301" t="s">
        <v>11812</v>
      </c>
      <c r="B2820" s="302" t="s">
        <v>3937</v>
      </c>
      <c r="C2820" s="301" t="s">
        <v>756</v>
      </c>
      <c r="D2820" s="303">
        <v>6073.47</v>
      </c>
    </row>
    <row r="2821" spans="1:4" ht="9" customHeight="1">
      <c r="A2821" s="301" t="s">
        <v>11813</v>
      </c>
      <c r="B2821" s="302" t="s">
        <v>3938</v>
      </c>
      <c r="C2821" s="301" t="s">
        <v>756</v>
      </c>
      <c r="D2821" s="303">
        <v>5524.51</v>
      </c>
    </row>
    <row r="2822" spans="1:4" ht="9" customHeight="1">
      <c r="A2822" s="301" t="s">
        <v>11814</v>
      </c>
      <c r="B2822" s="302" t="s">
        <v>3939</v>
      </c>
      <c r="C2822" s="301" t="s">
        <v>756</v>
      </c>
      <c r="D2822" s="303">
        <v>6031.59</v>
      </c>
    </row>
    <row r="2823" spans="1:4" ht="9" customHeight="1">
      <c r="A2823" s="301" t="s">
        <v>11815</v>
      </c>
      <c r="B2823" s="302" t="s">
        <v>3940</v>
      </c>
      <c r="C2823" s="301" t="s">
        <v>756</v>
      </c>
      <c r="D2823" s="303">
        <v>5496.67</v>
      </c>
    </row>
    <row r="2824" spans="1:4" ht="9" customHeight="1">
      <c r="A2824" s="301" t="s">
        <v>11816</v>
      </c>
      <c r="B2824" s="302" t="s">
        <v>3941</v>
      </c>
      <c r="C2824" s="301" t="s">
        <v>756</v>
      </c>
      <c r="D2824" s="303">
        <v>5993.9</v>
      </c>
    </row>
    <row r="2825" spans="1:4" ht="9" customHeight="1">
      <c r="A2825" s="301" t="s">
        <v>11817</v>
      </c>
      <c r="B2825" s="302" t="s">
        <v>3942</v>
      </c>
      <c r="C2825" s="301" t="s">
        <v>756</v>
      </c>
      <c r="D2825" s="303">
        <v>5471.61</v>
      </c>
    </row>
    <row r="2826" spans="1:4" ht="9" customHeight="1">
      <c r="A2826" s="301" t="s">
        <v>11818</v>
      </c>
      <c r="B2826" s="302" t="s">
        <v>3943</v>
      </c>
      <c r="C2826" s="301" t="s">
        <v>756</v>
      </c>
      <c r="D2826" s="303">
        <v>5947.83</v>
      </c>
    </row>
    <row r="2827" spans="1:4" ht="9" customHeight="1">
      <c r="A2827" s="301" t="s">
        <v>11819</v>
      </c>
      <c r="B2827" s="302" t="s">
        <v>3944</v>
      </c>
      <c r="C2827" s="301" t="s">
        <v>756</v>
      </c>
      <c r="D2827" s="303">
        <v>5440.99</v>
      </c>
    </row>
    <row r="2828" spans="1:4" ht="9" customHeight="1">
      <c r="A2828" s="301" t="s">
        <v>11820</v>
      </c>
      <c r="B2828" s="302" t="s">
        <v>3945</v>
      </c>
      <c r="C2828" s="301" t="s">
        <v>756</v>
      </c>
      <c r="D2828" s="303">
        <v>6040.08</v>
      </c>
    </row>
    <row r="2829" spans="1:4" ht="9" customHeight="1">
      <c r="A2829" s="301" t="s">
        <v>11821</v>
      </c>
      <c r="B2829" s="302" t="s">
        <v>3946</v>
      </c>
      <c r="C2829" s="301" t="s">
        <v>756</v>
      </c>
      <c r="D2829" s="303">
        <v>5722.78</v>
      </c>
    </row>
    <row r="2830" spans="1:4" ht="9" customHeight="1">
      <c r="A2830" s="301" t="s">
        <v>11822</v>
      </c>
      <c r="B2830" s="302" t="s">
        <v>3947</v>
      </c>
      <c r="C2830" s="301" t="s">
        <v>756</v>
      </c>
      <c r="D2830" s="303">
        <v>6919.56</v>
      </c>
    </row>
    <row r="2831" spans="1:4" ht="9" customHeight="1">
      <c r="A2831" s="301" t="s">
        <v>11823</v>
      </c>
      <c r="B2831" s="302" t="s">
        <v>3948</v>
      </c>
      <c r="C2831" s="301" t="s">
        <v>756</v>
      </c>
      <c r="D2831" s="303">
        <v>6307.42</v>
      </c>
    </row>
    <row r="2832" spans="1:4" ht="9" customHeight="1">
      <c r="A2832" s="301" t="s">
        <v>11824</v>
      </c>
      <c r="B2832" s="302" t="s">
        <v>3949</v>
      </c>
      <c r="C2832" s="301" t="s">
        <v>756</v>
      </c>
      <c r="D2832" s="303">
        <v>6881.87</v>
      </c>
    </row>
    <row r="2833" spans="1:4" ht="9" customHeight="1">
      <c r="A2833" s="301" t="s">
        <v>11825</v>
      </c>
      <c r="B2833" s="302" t="s">
        <v>3950</v>
      </c>
      <c r="C2833" s="301" t="s">
        <v>756</v>
      </c>
      <c r="D2833" s="303">
        <v>6282.36</v>
      </c>
    </row>
    <row r="2834" spans="1:4" ht="9" customHeight="1">
      <c r="A2834" s="301" t="s">
        <v>11826</v>
      </c>
      <c r="B2834" s="302" t="s">
        <v>3951</v>
      </c>
      <c r="C2834" s="301" t="s">
        <v>756</v>
      </c>
      <c r="D2834" s="303">
        <v>6835.8</v>
      </c>
    </row>
    <row r="2835" spans="1:4" ht="9" customHeight="1">
      <c r="A2835" s="301" t="s">
        <v>11827</v>
      </c>
      <c r="B2835" s="302" t="s">
        <v>3952</v>
      </c>
      <c r="C2835" s="301" t="s">
        <v>756</v>
      </c>
      <c r="D2835" s="303">
        <v>6251.74</v>
      </c>
    </row>
    <row r="2836" spans="1:4" ht="9" customHeight="1">
      <c r="A2836" s="301" t="s">
        <v>11828</v>
      </c>
      <c r="B2836" s="302" t="s">
        <v>3953</v>
      </c>
      <c r="C2836" s="301" t="s">
        <v>756</v>
      </c>
      <c r="D2836" s="303">
        <v>1468.32</v>
      </c>
    </row>
    <row r="2837" spans="1:4" ht="9" customHeight="1">
      <c r="A2837" s="301" t="s">
        <v>11829</v>
      </c>
      <c r="B2837" s="302" t="s">
        <v>3954</v>
      </c>
      <c r="C2837" s="301" t="s">
        <v>756</v>
      </c>
      <c r="D2837" s="303">
        <v>1270.3599999999999</v>
      </c>
    </row>
    <row r="2838" spans="1:4" ht="9" customHeight="1">
      <c r="A2838" s="301" t="s">
        <v>11830</v>
      </c>
      <c r="B2838" s="302" t="s">
        <v>3955</v>
      </c>
      <c r="C2838" s="301" t="s">
        <v>756</v>
      </c>
      <c r="D2838" s="303">
        <v>1443.2</v>
      </c>
    </row>
    <row r="2839" spans="1:4" ht="9" customHeight="1">
      <c r="A2839" s="301" t="s">
        <v>11831</v>
      </c>
      <c r="B2839" s="302" t="s">
        <v>3956</v>
      </c>
      <c r="C2839" s="301" t="s">
        <v>756</v>
      </c>
      <c r="D2839" s="303">
        <v>1253.6600000000001</v>
      </c>
    </row>
    <row r="2840" spans="1:4" ht="9" customHeight="1">
      <c r="A2840" s="301" t="s">
        <v>11832</v>
      </c>
      <c r="B2840" s="302" t="s">
        <v>3957</v>
      </c>
      <c r="C2840" s="301" t="s">
        <v>756</v>
      </c>
      <c r="D2840" s="303">
        <v>1977.95</v>
      </c>
    </row>
    <row r="2841" spans="1:4" ht="9" customHeight="1">
      <c r="A2841" s="301" t="s">
        <v>11833</v>
      </c>
      <c r="B2841" s="302" t="s">
        <v>3958</v>
      </c>
      <c r="C2841" s="301" t="s">
        <v>756</v>
      </c>
      <c r="D2841" s="303">
        <v>1705.58</v>
      </c>
    </row>
    <row r="2842" spans="1:4" ht="9" customHeight="1">
      <c r="A2842" s="301" t="s">
        <v>11834</v>
      </c>
      <c r="B2842" s="302" t="s">
        <v>3959</v>
      </c>
      <c r="C2842" s="301" t="s">
        <v>756</v>
      </c>
      <c r="D2842" s="303">
        <v>2550.19</v>
      </c>
    </row>
    <row r="2843" spans="1:4" ht="9" customHeight="1">
      <c r="A2843" s="301" t="s">
        <v>11835</v>
      </c>
      <c r="B2843" s="302" t="s">
        <v>3960</v>
      </c>
      <c r="C2843" s="301" t="s">
        <v>756</v>
      </c>
      <c r="D2843" s="303">
        <v>2207.61</v>
      </c>
    </row>
    <row r="2844" spans="1:4" ht="9" customHeight="1">
      <c r="A2844" s="301" t="s">
        <v>11836</v>
      </c>
      <c r="B2844" s="302" t="s">
        <v>3961</v>
      </c>
      <c r="C2844" s="301" t="s">
        <v>756</v>
      </c>
      <c r="D2844" s="303">
        <v>3044.4</v>
      </c>
    </row>
    <row r="2845" spans="1:4" ht="9" customHeight="1">
      <c r="A2845" s="301" t="s">
        <v>11837</v>
      </c>
      <c r="B2845" s="302" t="s">
        <v>3962</v>
      </c>
      <c r="C2845" s="301" t="s">
        <v>756</v>
      </c>
      <c r="D2845" s="303">
        <v>2648.47</v>
      </c>
    </row>
    <row r="2846" spans="1:4" ht="9" customHeight="1">
      <c r="A2846" s="301" t="s">
        <v>11838</v>
      </c>
      <c r="B2846" s="302" t="s">
        <v>3963</v>
      </c>
      <c r="C2846" s="301" t="s">
        <v>756</v>
      </c>
      <c r="D2846" s="303">
        <v>3912.89</v>
      </c>
    </row>
    <row r="2847" spans="1:4" ht="9" customHeight="1">
      <c r="A2847" s="301" t="s">
        <v>11839</v>
      </c>
      <c r="B2847" s="302" t="s">
        <v>3964</v>
      </c>
      <c r="C2847" s="301" t="s">
        <v>756</v>
      </c>
      <c r="D2847" s="303">
        <v>3434.13</v>
      </c>
    </row>
    <row r="2848" spans="1:4" ht="9" customHeight="1">
      <c r="A2848" s="301" t="s">
        <v>11840</v>
      </c>
      <c r="B2848" s="302" t="s">
        <v>3965</v>
      </c>
      <c r="C2848" s="301" t="s">
        <v>756</v>
      </c>
      <c r="D2848" s="303">
        <v>1751.73</v>
      </c>
    </row>
    <row r="2849" spans="1:4" ht="9" customHeight="1">
      <c r="A2849" s="301" t="s">
        <v>11841</v>
      </c>
      <c r="B2849" s="302" t="s">
        <v>3966</v>
      </c>
      <c r="C2849" s="301" t="s">
        <v>756</v>
      </c>
      <c r="D2849" s="303">
        <v>1515.85</v>
      </c>
    </row>
    <row r="2850" spans="1:4" ht="9" customHeight="1">
      <c r="A2850" s="301" t="s">
        <v>11842</v>
      </c>
      <c r="B2850" s="302" t="s">
        <v>3967</v>
      </c>
      <c r="C2850" s="301" t="s">
        <v>756</v>
      </c>
      <c r="D2850" s="303">
        <v>1722.41</v>
      </c>
    </row>
    <row r="2851" spans="1:4" ht="9" customHeight="1">
      <c r="A2851" s="301" t="s">
        <v>11843</v>
      </c>
      <c r="B2851" s="302" t="s">
        <v>3968</v>
      </c>
      <c r="C2851" s="301" t="s">
        <v>756</v>
      </c>
      <c r="D2851" s="303">
        <v>1496.37</v>
      </c>
    </row>
    <row r="2852" spans="1:4" ht="9" customHeight="1">
      <c r="A2852" s="301" t="s">
        <v>11844</v>
      </c>
      <c r="B2852" s="302" t="s">
        <v>3969</v>
      </c>
      <c r="C2852" s="301" t="s">
        <v>756</v>
      </c>
      <c r="D2852" s="303">
        <v>2303.52</v>
      </c>
    </row>
    <row r="2853" spans="1:4" ht="9" customHeight="1">
      <c r="A2853" s="301" t="s">
        <v>11845</v>
      </c>
      <c r="B2853" s="302" t="s">
        <v>3970</v>
      </c>
      <c r="C2853" s="301" t="s">
        <v>756</v>
      </c>
      <c r="D2853" s="303">
        <v>1984.81</v>
      </c>
    </row>
    <row r="2854" spans="1:4" ht="9" customHeight="1">
      <c r="A2854" s="301" t="s">
        <v>11846</v>
      </c>
      <c r="B2854" s="302" t="s">
        <v>3971</v>
      </c>
      <c r="C2854" s="301" t="s">
        <v>756</v>
      </c>
      <c r="D2854" s="303">
        <v>2897.75</v>
      </c>
    </row>
    <row r="2855" spans="1:4" ht="9" customHeight="1">
      <c r="A2855" s="301" t="s">
        <v>11847</v>
      </c>
      <c r="B2855" s="302" t="s">
        <v>3972</v>
      </c>
      <c r="C2855" s="301" t="s">
        <v>756</v>
      </c>
      <c r="D2855" s="303">
        <v>2506.0300000000002</v>
      </c>
    </row>
    <row r="2856" spans="1:4" ht="9" customHeight="1">
      <c r="A2856" s="301" t="s">
        <v>11848</v>
      </c>
      <c r="B2856" s="302" t="s">
        <v>3973</v>
      </c>
      <c r="C2856" s="301" t="s">
        <v>756</v>
      </c>
      <c r="D2856" s="303">
        <v>3418.15</v>
      </c>
    </row>
    <row r="2857" spans="1:4" ht="9" customHeight="1">
      <c r="A2857" s="301" t="s">
        <v>11849</v>
      </c>
      <c r="B2857" s="302" t="s">
        <v>3974</v>
      </c>
      <c r="C2857" s="301" t="s">
        <v>756</v>
      </c>
      <c r="D2857" s="303">
        <v>2968.87</v>
      </c>
    </row>
    <row r="2858" spans="1:4" ht="9" customHeight="1">
      <c r="A2858" s="301" t="s">
        <v>11850</v>
      </c>
      <c r="B2858" s="302" t="s">
        <v>3975</v>
      </c>
      <c r="C2858" s="301" t="s">
        <v>756</v>
      </c>
      <c r="D2858" s="303">
        <v>4229.03</v>
      </c>
    </row>
    <row r="2859" spans="1:4" ht="9" customHeight="1">
      <c r="A2859" s="301" t="s">
        <v>11851</v>
      </c>
      <c r="B2859" s="302" t="s">
        <v>3976</v>
      </c>
      <c r="C2859" s="301" t="s">
        <v>756</v>
      </c>
      <c r="D2859" s="303">
        <v>3692.71</v>
      </c>
    </row>
    <row r="2860" spans="1:4" ht="9" customHeight="1">
      <c r="A2860" s="301" t="s">
        <v>11852</v>
      </c>
      <c r="B2860" s="302" t="s">
        <v>3977</v>
      </c>
      <c r="C2860" s="301" t="s">
        <v>756</v>
      </c>
      <c r="D2860" s="303">
        <v>2039.31</v>
      </c>
    </row>
    <row r="2861" spans="1:4" ht="9" customHeight="1">
      <c r="A2861" s="301" t="s">
        <v>11853</v>
      </c>
      <c r="B2861" s="302" t="s">
        <v>3978</v>
      </c>
      <c r="C2861" s="301" t="s">
        <v>756</v>
      </c>
      <c r="D2861" s="303">
        <v>1764.13</v>
      </c>
    </row>
    <row r="2862" spans="1:4" ht="9" customHeight="1">
      <c r="A2862" s="301" t="s">
        <v>11854</v>
      </c>
      <c r="B2862" s="302" t="s">
        <v>3979</v>
      </c>
      <c r="C2862" s="301" t="s">
        <v>756</v>
      </c>
      <c r="D2862" s="303">
        <v>2014.19</v>
      </c>
    </row>
    <row r="2863" spans="1:4" ht="9" customHeight="1">
      <c r="A2863" s="301" t="s">
        <v>11855</v>
      </c>
      <c r="B2863" s="302" t="s">
        <v>3980</v>
      </c>
      <c r="C2863" s="301" t="s">
        <v>756</v>
      </c>
      <c r="D2863" s="303">
        <v>1747.43</v>
      </c>
    </row>
    <row r="2864" spans="1:4" ht="9" customHeight="1">
      <c r="A2864" s="301" t="s">
        <v>11856</v>
      </c>
      <c r="B2864" s="302" t="s">
        <v>3981</v>
      </c>
      <c r="C2864" s="301" t="s">
        <v>756</v>
      </c>
      <c r="D2864" s="303">
        <v>2641.64</v>
      </c>
    </row>
    <row r="2865" spans="1:4" ht="9" customHeight="1">
      <c r="A2865" s="301" t="s">
        <v>11857</v>
      </c>
      <c r="B2865" s="302" t="s">
        <v>3982</v>
      </c>
      <c r="C2865" s="301" t="s">
        <v>756</v>
      </c>
      <c r="D2865" s="303">
        <v>2272.39</v>
      </c>
    </row>
    <row r="2866" spans="1:4" ht="9" customHeight="1">
      <c r="A2866" s="301" t="s">
        <v>11858</v>
      </c>
      <c r="B2866" s="302" t="s">
        <v>3983</v>
      </c>
      <c r="C2866" s="301" t="s">
        <v>756</v>
      </c>
      <c r="D2866" s="303">
        <v>3266.25</v>
      </c>
    </row>
    <row r="2867" spans="1:4" ht="9" customHeight="1">
      <c r="A2867" s="301" t="s">
        <v>11859</v>
      </c>
      <c r="B2867" s="302" t="s">
        <v>3984</v>
      </c>
      <c r="C2867" s="301" t="s">
        <v>756</v>
      </c>
      <c r="D2867" s="303">
        <v>2818.38</v>
      </c>
    </row>
    <row r="2868" spans="1:4" ht="9" customHeight="1">
      <c r="A2868" s="301" t="s">
        <v>11860</v>
      </c>
      <c r="B2868" s="302" t="s">
        <v>3985</v>
      </c>
      <c r="C2868" s="301" t="s">
        <v>756</v>
      </c>
      <c r="D2868" s="303">
        <v>3808.66</v>
      </c>
    </row>
    <row r="2869" spans="1:4" ht="9" customHeight="1">
      <c r="A2869" s="301" t="s">
        <v>11861</v>
      </c>
      <c r="B2869" s="302" t="s">
        <v>3986</v>
      </c>
      <c r="C2869" s="301" t="s">
        <v>756</v>
      </c>
      <c r="D2869" s="303">
        <v>3300.41</v>
      </c>
    </row>
    <row r="2870" spans="1:4" ht="9" customHeight="1">
      <c r="A2870" s="301" t="s">
        <v>11862</v>
      </c>
      <c r="B2870" s="302" t="s">
        <v>3987</v>
      </c>
      <c r="C2870" s="301" t="s">
        <v>756</v>
      </c>
      <c r="D2870" s="303">
        <v>4660.92</v>
      </c>
    </row>
    <row r="2871" spans="1:4" ht="9" customHeight="1">
      <c r="A2871" s="301" t="s">
        <v>11863</v>
      </c>
      <c r="B2871" s="302" t="s">
        <v>3988</v>
      </c>
      <c r="C2871" s="301" t="s">
        <v>756</v>
      </c>
      <c r="D2871" s="303">
        <v>4058.6</v>
      </c>
    </row>
    <row r="2872" spans="1:4" ht="9" customHeight="1">
      <c r="A2872" s="301" t="s">
        <v>11864</v>
      </c>
      <c r="B2872" s="302" t="s">
        <v>3989</v>
      </c>
      <c r="C2872" s="301" t="s">
        <v>1330</v>
      </c>
      <c r="D2872" s="303">
        <v>145.99</v>
      </c>
    </row>
    <row r="2873" spans="1:4" ht="9" customHeight="1">
      <c r="A2873" s="301" t="s">
        <v>11865</v>
      </c>
      <c r="B2873" s="302" t="s">
        <v>3990</v>
      </c>
      <c r="C2873" s="301" t="s">
        <v>1330</v>
      </c>
      <c r="D2873" s="303">
        <v>16.41</v>
      </c>
    </row>
    <row r="2874" spans="1:4" ht="9" customHeight="1">
      <c r="A2874" s="301" t="s">
        <v>11866</v>
      </c>
      <c r="B2874" s="302" t="s">
        <v>3991</v>
      </c>
      <c r="C2874" s="301" t="s">
        <v>1330</v>
      </c>
      <c r="D2874" s="303">
        <v>124.61</v>
      </c>
    </row>
    <row r="2875" spans="1:4" ht="9" customHeight="1">
      <c r="A2875" s="301" t="s">
        <v>11867</v>
      </c>
      <c r="B2875" s="302" t="s">
        <v>3992</v>
      </c>
      <c r="C2875" s="301" t="s">
        <v>1330</v>
      </c>
      <c r="D2875" s="303">
        <v>66.739999999999995</v>
      </c>
    </row>
    <row r="2876" spans="1:4" ht="9" customHeight="1">
      <c r="A2876" s="301" t="s">
        <v>11868</v>
      </c>
      <c r="B2876" s="302" t="s">
        <v>3993</v>
      </c>
      <c r="C2876" s="301" t="s">
        <v>23</v>
      </c>
      <c r="D2876" s="303">
        <v>843.79</v>
      </c>
    </row>
    <row r="2877" spans="1:4" ht="9" customHeight="1">
      <c r="A2877" s="301" t="s">
        <v>11869</v>
      </c>
      <c r="B2877" s="302" t="s">
        <v>3994</v>
      </c>
      <c r="C2877" s="301" t="s">
        <v>23</v>
      </c>
      <c r="D2877" s="303">
        <v>1304.43</v>
      </c>
    </row>
    <row r="2878" spans="1:4" ht="9" customHeight="1">
      <c r="A2878" s="301" t="s">
        <v>11870</v>
      </c>
      <c r="B2878" s="302" t="s">
        <v>3995</v>
      </c>
      <c r="C2878" s="301" t="s">
        <v>23</v>
      </c>
      <c r="D2878" s="303">
        <v>1693.95</v>
      </c>
    </row>
    <row r="2879" spans="1:4" ht="9" customHeight="1">
      <c r="A2879" s="301" t="s">
        <v>11871</v>
      </c>
      <c r="B2879" s="302" t="s">
        <v>3996</v>
      </c>
      <c r="C2879" s="301" t="s">
        <v>23</v>
      </c>
      <c r="D2879" s="303">
        <v>2258.9</v>
      </c>
    </row>
    <row r="2880" spans="1:4" ht="9" customHeight="1">
      <c r="A2880" s="301" t="s">
        <v>11872</v>
      </c>
      <c r="B2880" s="302" t="s">
        <v>3997</v>
      </c>
      <c r="C2880" s="301" t="s">
        <v>23</v>
      </c>
      <c r="D2880" s="303">
        <v>440.26</v>
      </c>
    </row>
    <row r="2881" spans="1:4" ht="9" customHeight="1">
      <c r="A2881" s="301" t="s">
        <v>11873</v>
      </c>
      <c r="B2881" s="302" t="s">
        <v>3998</v>
      </c>
      <c r="C2881" s="301" t="s">
        <v>23</v>
      </c>
      <c r="D2881" s="303">
        <v>956.25</v>
      </c>
    </row>
    <row r="2882" spans="1:4" ht="9" customHeight="1">
      <c r="A2882" s="301" t="s">
        <v>11874</v>
      </c>
      <c r="B2882" s="302" t="s">
        <v>3999</v>
      </c>
      <c r="C2882" s="301" t="s">
        <v>23</v>
      </c>
      <c r="D2882" s="303">
        <v>1879.01</v>
      </c>
    </row>
    <row r="2883" spans="1:4" ht="9" customHeight="1">
      <c r="A2883" s="301" t="s">
        <v>11875</v>
      </c>
      <c r="B2883" s="302" t="s">
        <v>4000</v>
      </c>
      <c r="C2883" s="301" t="s">
        <v>23</v>
      </c>
      <c r="D2883" s="303">
        <v>573.33000000000004</v>
      </c>
    </row>
    <row r="2884" spans="1:4" ht="9" customHeight="1">
      <c r="A2884" s="301" t="s">
        <v>11876</v>
      </c>
      <c r="B2884" s="302" t="s">
        <v>4001</v>
      </c>
      <c r="C2884" s="301" t="s">
        <v>23</v>
      </c>
      <c r="D2884" s="303">
        <v>699.74</v>
      </c>
    </row>
    <row r="2885" spans="1:4" ht="9" customHeight="1">
      <c r="A2885" s="301" t="s">
        <v>11877</v>
      </c>
      <c r="B2885" s="302" t="s">
        <v>4002</v>
      </c>
      <c r="C2885" s="301" t="s">
        <v>23</v>
      </c>
      <c r="D2885" s="303">
        <v>876.65</v>
      </c>
    </row>
    <row r="2886" spans="1:4" ht="9" customHeight="1">
      <c r="A2886" s="301" t="s">
        <v>11878</v>
      </c>
      <c r="B2886" s="302" t="s">
        <v>4003</v>
      </c>
      <c r="C2886" s="301" t="s">
        <v>23</v>
      </c>
      <c r="D2886" s="303">
        <v>293.55</v>
      </c>
    </row>
    <row r="2887" spans="1:4" ht="9" customHeight="1">
      <c r="A2887" s="301" t="s">
        <v>11879</v>
      </c>
      <c r="B2887" s="302" t="s">
        <v>4004</v>
      </c>
      <c r="C2887" s="301" t="s">
        <v>23</v>
      </c>
      <c r="D2887" s="303">
        <v>314.47000000000003</v>
      </c>
    </row>
    <row r="2888" spans="1:4" ht="9" customHeight="1">
      <c r="A2888" s="301" t="s">
        <v>11880</v>
      </c>
      <c r="B2888" s="302" t="s">
        <v>4005</v>
      </c>
      <c r="C2888" s="301" t="s">
        <v>23</v>
      </c>
      <c r="D2888" s="303">
        <v>271.97000000000003</v>
      </c>
    </row>
    <row r="2889" spans="1:4" ht="9" customHeight="1">
      <c r="A2889" s="301" t="s">
        <v>11881</v>
      </c>
      <c r="B2889" s="302" t="s">
        <v>4006</v>
      </c>
      <c r="C2889" s="301" t="s">
        <v>23</v>
      </c>
      <c r="D2889" s="303">
        <v>403.57</v>
      </c>
    </row>
    <row r="2890" spans="1:4" ht="9" customHeight="1">
      <c r="A2890" s="301" t="s">
        <v>11882</v>
      </c>
      <c r="B2890" s="302" t="s">
        <v>4007</v>
      </c>
      <c r="C2890" s="301" t="s">
        <v>23</v>
      </c>
      <c r="D2890" s="303">
        <v>426.16</v>
      </c>
    </row>
    <row r="2891" spans="1:4" ht="9" customHeight="1">
      <c r="A2891" s="301" t="s">
        <v>11883</v>
      </c>
      <c r="B2891" s="302" t="s">
        <v>4008</v>
      </c>
      <c r="C2891" s="301" t="s">
        <v>23</v>
      </c>
      <c r="D2891" s="303">
        <v>692.87</v>
      </c>
    </row>
    <row r="2892" spans="1:4" ht="9" customHeight="1">
      <c r="A2892" s="301" t="s">
        <v>11884</v>
      </c>
      <c r="B2892" s="302" t="s">
        <v>4009</v>
      </c>
      <c r="C2892" s="301" t="s">
        <v>23</v>
      </c>
      <c r="D2892" s="303">
        <v>715.46</v>
      </c>
    </row>
    <row r="2893" spans="1:4" ht="9" customHeight="1">
      <c r="A2893" s="301" t="s">
        <v>11885</v>
      </c>
      <c r="B2893" s="302" t="s">
        <v>4010</v>
      </c>
      <c r="C2893" s="301" t="s">
        <v>23</v>
      </c>
      <c r="D2893" s="303">
        <v>711.01</v>
      </c>
    </row>
    <row r="2894" spans="1:4" ht="9" customHeight="1">
      <c r="A2894" s="301" t="s">
        <v>11886</v>
      </c>
      <c r="B2894" s="302" t="s">
        <v>4011</v>
      </c>
      <c r="C2894" s="301" t="s">
        <v>23</v>
      </c>
      <c r="D2894" s="303">
        <v>765.67</v>
      </c>
    </row>
    <row r="2895" spans="1:4" ht="9" customHeight="1">
      <c r="A2895" s="301" t="s">
        <v>11887</v>
      </c>
      <c r="B2895" s="302" t="s">
        <v>4012</v>
      </c>
      <c r="C2895" s="301" t="s">
        <v>23</v>
      </c>
      <c r="D2895" s="303">
        <v>713.9</v>
      </c>
    </row>
    <row r="2896" spans="1:4" ht="9" customHeight="1">
      <c r="A2896" s="301" t="s">
        <v>11888</v>
      </c>
      <c r="B2896" s="302" t="s">
        <v>4013</v>
      </c>
      <c r="C2896" s="301" t="s">
        <v>23</v>
      </c>
      <c r="D2896" s="303">
        <v>769</v>
      </c>
    </row>
    <row r="2897" spans="1:4" ht="9" customHeight="1">
      <c r="A2897" s="301" t="s">
        <v>11889</v>
      </c>
      <c r="B2897" s="302" t="s">
        <v>4014</v>
      </c>
      <c r="C2897" s="301" t="s">
        <v>23</v>
      </c>
      <c r="D2897" s="303">
        <v>786.87</v>
      </c>
    </row>
    <row r="2898" spans="1:4" ht="9" customHeight="1">
      <c r="A2898" s="301" t="s">
        <v>11890</v>
      </c>
      <c r="B2898" s="302" t="s">
        <v>4015</v>
      </c>
      <c r="C2898" s="301" t="s">
        <v>23</v>
      </c>
      <c r="D2898" s="303">
        <v>850.66</v>
      </c>
    </row>
    <row r="2899" spans="1:4" ht="9" customHeight="1">
      <c r="A2899" s="301" t="s">
        <v>11891</v>
      </c>
      <c r="B2899" s="302" t="s">
        <v>4016</v>
      </c>
      <c r="C2899" s="301" t="s">
        <v>23</v>
      </c>
      <c r="D2899" s="303">
        <v>1006.04</v>
      </c>
    </row>
    <row r="2900" spans="1:4" ht="18" customHeight="1">
      <c r="A2900" s="301" t="s">
        <v>11892</v>
      </c>
      <c r="B2900" s="302" t="s">
        <v>4017</v>
      </c>
      <c r="C2900" s="301" t="s">
        <v>23</v>
      </c>
      <c r="D2900" s="303">
        <v>1078.54</v>
      </c>
    </row>
    <row r="2901" spans="1:4" ht="18" customHeight="1">
      <c r="A2901" s="301" t="s">
        <v>11893</v>
      </c>
      <c r="B2901" s="302" t="s">
        <v>4018</v>
      </c>
      <c r="C2901" s="301" t="s">
        <v>23</v>
      </c>
      <c r="D2901" s="303">
        <v>931.85</v>
      </c>
    </row>
    <row r="2902" spans="1:4" ht="18" customHeight="1">
      <c r="A2902" s="301" t="s">
        <v>11894</v>
      </c>
      <c r="B2902" s="302" t="s">
        <v>4019</v>
      </c>
      <c r="C2902" s="301" t="s">
        <v>23</v>
      </c>
      <c r="D2902" s="303">
        <v>991.3</v>
      </c>
    </row>
    <row r="2903" spans="1:4" ht="18" customHeight="1">
      <c r="A2903" s="301" t="s">
        <v>11895</v>
      </c>
      <c r="B2903" s="302" t="s">
        <v>4020</v>
      </c>
      <c r="C2903" s="301" t="s">
        <v>23</v>
      </c>
      <c r="D2903" s="303">
        <v>1115.04</v>
      </c>
    </row>
    <row r="2904" spans="1:4" ht="18" customHeight="1">
      <c r="A2904" s="301" t="s">
        <v>11896</v>
      </c>
      <c r="B2904" s="302" t="s">
        <v>4021</v>
      </c>
      <c r="C2904" s="301" t="s">
        <v>23</v>
      </c>
      <c r="D2904" s="303">
        <v>1191.9000000000001</v>
      </c>
    </row>
    <row r="2905" spans="1:4" ht="18" customHeight="1">
      <c r="A2905" s="301" t="s">
        <v>11897</v>
      </c>
      <c r="B2905" s="302" t="s">
        <v>4022</v>
      </c>
      <c r="C2905" s="301" t="s">
        <v>23</v>
      </c>
      <c r="D2905" s="303">
        <v>4267.59</v>
      </c>
    </row>
    <row r="2906" spans="1:4" ht="18" customHeight="1">
      <c r="A2906" s="301" t="s">
        <v>11898</v>
      </c>
      <c r="B2906" s="302" t="s">
        <v>4023</v>
      </c>
      <c r="C2906" s="301" t="s">
        <v>23</v>
      </c>
      <c r="D2906" s="303">
        <v>4343.1400000000003</v>
      </c>
    </row>
    <row r="2907" spans="1:4" ht="18" customHeight="1">
      <c r="A2907" s="301" t="s">
        <v>11899</v>
      </c>
      <c r="B2907" s="302" t="s">
        <v>4024</v>
      </c>
      <c r="C2907" s="301" t="s">
        <v>23</v>
      </c>
      <c r="D2907" s="303">
        <v>133.49</v>
      </c>
    </row>
    <row r="2908" spans="1:4" ht="18" customHeight="1">
      <c r="A2908" s="301" t="s">
        <v>11900</v>
      </c>
      <c r="B2908" s="302" t="s">
        <v>4025</v>
      </c>
      <c r="C2908" s="301" t="s">
        <v>23</v>
      </c>
      <c r="D2908" s="303">
        <v>157.69</v>
      </c>
    </row>
    <row r="2909" spans="1:4" ht="18" customHeight="1">
      <c r="A2909" s="301" t="s">
        <v>11901</v>
      </c>
      <c r="B2909" s="302" t="s">
        <v>4026</v>
      </c>
      <c r="C2909" s="301" t="s">
        <v>23</v>
      </c>
      <c r="D2909" s="303">
        <v>189.22</v>
      </c>
    </row>
    <row r="2910" spans="1:4" ht="18" customHeight="1">
      <c r="A2910" s="301" t="s">
        <v>11902</v>
      </c>
      <c r="B2910" s="302" t="s">
        <v>4027</v>
      </c>
      <c r="C2910" s="301" t="s">
        <v>23</v>
      </c>
      <c r="D2910" s="303">
        <v>215.86</v>
      </c>
    </row>
    <row r="2911" spans="1:4" ht="18" customHeight="1">
      <c r="A2911" s="301" t="s">
        <v>11903</v>
      </c>
      <c r="B2911" s="302" t="s">
        <v>4028</v>
      </c>
      <c r="C2911" s="301" t="s">
        <v>23</v>
      </c>
      <c r="D2911" s="303">
        <v>242.51</v>
      </c>
    </row>
    <row r="2912" spans="1:4" ht="18" customHeight="1">
      <c r="A2912" s="301" t="s">
        <v>11904</v>
      </c>
      <c r="B2912" s="302" t="s">
        <v>4029</v>
      </c>
      <c r="C2912" s="301" t="s">
        <v>23</v>
      </c>
      <c r="D2912" s="303">
        <v>300.68</v>
      </c>
    </row>
    <row r="2913" spans="1:4" ht="18" customHeight="1">
      <c r="A2913" s="301" t="s">
        <v>11905</v>
      </c>
      <c r="B2913" s="302" t="s">
        <v>4030</v>
      </c>
      <c r="C2913" s="301" t="s">
        <v>23</v>
      </c>
      <c r="D2913" s="303">
        <v>351.52</v>
      </c>
    </row>
    <row r="2914" spans="1:4" ht="18" customHeight="1">
      <c r="A2914" s="301" t="s">
        <v>11906</v>
      </c>
      <c r="B2914" s="302" t="s">
        <v>4031</v>
      </c>
      <c r="C2914" s="301" t="s">
        <v>23</v>
      </c>
      <c r="D2914" s="303">
        <v>52.68</v>
      </c>
    </row>
    <row r="2915" spans="1:4" ht="18" customHeight="1">
      <c r="A2915" s="301" t="s">
        <v>11907</v>
      </c>
      <c r="B2915" s="302" t="s">
        <v>4032</v>
      </c>
      <c r="C2915" s="301" t="s">
        <v>23</v>
      </c>
      <c r="D2915" s="303">
        <v>41.65</v>
      </c>
    </row>
    <row r="2916" spans="1:4" ht="18" customHeight="1">
      <c r="A2916" s="301" t="s">
        <v>11908</v>
      </c>
      <c r="B2916" s="302" t="s">
        <v>4033</v>
      </c>
      <c r="C2916" s="301" t="s">
        <v>23</v>
      </c>
      <c r="D2916" s="303">
        <v>67.86</v>
      </c>
    </row>
    <row r="2917" spans="1:4" ht="18" customHeight="1">
      <c r="A2917" s="301" t="s">
        <v>11909</v>
      </c>
      <c r="B2917" s="302" t="s">
        <v>4034</v>
      </c>
      <c r="C2917" s="301" t="s">
        <v>23</v>
      </c>
      <c r="D2917" s="303">
        <v>52.62</v>
      </c>
    </row>
    <row r="2918" spans="1:4" ht="18" customHeight="1">
      <c r="A2918" s="301" t="s">
        <v>11910</v>
      </c>
      <c r="B2918" s="302" t="s">
        <v>4035</v>
      </c>
      <c r="C2918" s="301" t="s">
        <v>756</v>
      </c>
      <c r="D2918" s="303">
        <v>1452.96</v>
      </c>
    </row>
    <row r="2919" spans="1:4" ht="18" customHeight="1">
      <c r="A2919" s="301" t="s">
        <v>11911</v>
      </c>
      <c r="B2919" s="302" t="s">
        <v>4036</v>
      </c>
      <c r="C2919" s="301" t="s">
        <v>756</v>
      </c>
      <c r="D2919" s="303">
        <v>1406.54</v>
      </c>
    </row>
    <row r="2920" spans="1:4" ht="18" customHeight="1">
      <c r="A2920" s="301" t="s">
        <v>11912</v>
      </c>
      <c r="B2920" s="302" t="s">
        <v>4037</v>
      </c>
      <c r="C2920" s="301" t="s">
        <v>756</v>
      </c>
      <c r="D2920" s="303">
        <v>1683.47</v>
      </c>
    </row>
    <row r="2921" spans="1:4" ht="18" customHeight="1">
      <c r="A2921" s="301" t="s">
        <v>11913</v>
      </c>
      <c r="B2921" s="302" t="s">
        <v>4038</v>
      </c>
      <c r="C2921" s="301" t="s">
        <v>756</v>
      </c>
      <c r="D2921" s="303">
        <v>1628.01</v>
      </c>
    </row>
    <row r="2922" spans="1:4" ht="18" customHeight="1">
      <c r="A2922" s="301" t="s">
        <v>11914</v>
      </c>
      <c r="B2922" s="302" t="s">
        <v>4039</v>
      </c>
      <c r="C2922" s="301" t="s">
        <v>756</v>
      </c>
      <c r="D2922" s="303">
        <v>1908.01</v>
      </c>
    </row>
    <row r="2923" spans="1:4" ht="18" customHeight="1">
      <c r="A2923" s="301" t="s">
        <v>11915</v>
      </c>
      <c r="B2923" s="302" t="s">
        <v>4040</v>
      </c>
      <c r="C2923" s="301" t="s">
        <v>756</v>
      </c>
      <c r="D2923" s="303">
        <v>1845.16</v>
      </c>
    </row>
    <row r="2924" spans="1:4" ht="18" customHeight="1">
      <c r="A2924" s="301" t="s">
        <v>11916</v>
      </c>
      <c r="B2924" s="302" t="s">
        <v>4041</v>
      </c>
      <c r="C2924" s="301" t="s">
        <v>756</v>
      </c>
      <c r="D2924" s="303">
        <v>2138.5</v>
      </c>
    </row>
    <row r="2925" spans="1:4" ht="18" customHeight="1">
      <c r="A2925" s="301" t="s">
        <v>11917</v>
      </c>
      <c r="B2925" s="302" t="s">
        <v>4042</v>
      </c>
      <c r="C2925" s="301" t="s">
        <v>756</v>
      </c>
      <c r="D2925" s="303">
        <v>2066.6</v>
      </c>
    </row>
    <row r="2926" spans="1:4" ht="18" customHeight="1">
      <c r="A2926" s="301" t="s">
        <v>11918</v>
      </c>
      <c r="B2926" s="302" t="s">
        <v>4043</v>
      </c>
      <c r="C2926" s="301" t="s">
        <v>756</v>
      </c>
      <c r="D2926" s="303">
        <v>2363.0300000000002</v>
      </c>
    </row>
    <row r="2927" spans="1:4" ht="18" customHeight="1">
      <c r="A2927" s="301" t="s">
        <v>11919</v>
      </c>
      <c r="B2927" s="302" t="s">
        <v>4044</v>
      </c>
      <c r="C2927" s="301" t="s">
        <v>756</v>
      </c>
      <c r="D2927" s="303">
        <v>2283.7399999999998</v>
      </c>
    </row>
    <row r="2928" spans="1:4" ht="18" customHeight="1">
      <c r="A2928" s="301" t="s">
        <v>11920</v>
      </c>
      <c r="B2928" s="302" t="s">
        <v>4045</v>
      </c>
      <c r="C2928" s="301" t="s">
        <v>756</v>
      </c>
      <c r="D2928" s="303">
        <v>2593.5500000000002</v>
      </c>
    </row>
    <row r="2929" spans="1:4" ht="18" customHeight="1">
      <c r="A2929" s="301" t="s">
        <v>11921</v>
      </c>
      <c r="B2929" s="302" t="s">
        <v>4046</v>
      </c>
      <c r="C2929" s="301" t="s">
        <v>756</v>
      </c>
      <c r="D2929" s="303">
        <v>2505.21</v>
      </c>
    </row>
    <row r="2930" spans="1:4" ht="18" customHeight="1">
      <c r="A2930" s="301" t="s">
        <v>11922</v>
      </c>
      <c r="B2930" s="302" t="s">
        <v>4047</v>
      </c>
      <c r="C2930" s="301" t="s">
        <v>756</v>
      </c>
      <c r="D2930" s="303">
        <v>2818.09</v>
      </c>
    </row>
    <row r="2931" spans="1:4" ht="9" customHeight="1">
      <c r="A2931" s="301" t="s">
        <v>11923</v>
      </c>
      <c r="B2931" s="302" t="s">
        <v>4048</v>
      </c>
      <c r="C2931" s="301" t="s">
        <v>756</v>
      </c>
      <c r="D2931" s="303">
        <v>2722.36</v>
      </c>
    </row>
    <row r="2932" spans="1:4" ht="9" customHeight="1">
      <c r="A2932" s="301" t="s">
        <v>11924</v>
      </c>
      <c r="B2932" s="302" t="s">
        <v>4049</v>
      </c>
      <c r="C2932" s="301" t="s">
        <v>1330</v>
      </c>
      <c r="D2932" s="303">
        <v>63.94</v>
      </c>
    </row>
    <row r="2933" spans="1:4" ht="9" customHeight="1">
      <c r="A2933" s="301" t="s">
        <v>11925</v>
      </c>
      <c r="B2933" s="302" t="s">
        <v>4050</v>
      </c>
      <c r="C2933" s="301" t="s">
        <v>23</v>
      </c>
      <c r="D2933" s="303">
        <v>22.79</v>
      </c>
    </row>
    <row r="2934" spans="1:4" ht="9" customHeight="1">
      <c r="A2934" s="301" t="s">
        <v>11926</v>
      </c>
      <c r="B2934" s="302" t="s">
        <v>4051</v>
      </c>
      <c r="C2934" s="301" t="s">
        <v>23</v>
      </c>
      <c r="D2934" s="303">
        <v>19.09</v>
      </c>
    </row>
    <row r="2935" spans="1:4" ht="9" customHeight="1">
      <c r="A2935" s="301" t="s">
        <v>11927</v>
      </c>
      <c r="B2935" s="302" t="s">
        <v>4052</v>
      </c>
      <c r="C2935" s="301" t="s">
        <v>23</v>
      </c>
      <c r="D2935" s="303">
        <v>193.52</v>
      </c>
    </row>
    <row r="2936" spans="1:4" ht="9" customHeight="1">
      <c r="A2936" s="301" t="s">
        <v>11928</v>
      </c>
      <c r="B2936" s="302" t="s">
        <v>4053</v>
      </c>
      <c r="C2936" s="301" t="s">
        <v>23</v>
      </c>
      <c r="D2936" s="303">
        <v>157.02000000000001</v>
      </c>
    </row>
    <row r="2937" spans="1:4" ht="9" customHeight="1">
      <c r="A2937" s="301" t="s">
        <v>11929</v>
      </c>
      <c r="B2937" s="302" t="s">
        <v>4054</v>
      </c>
      <c r="C2937" s="301" t="s">
        <v>23</v>
      </c>
      <c r="D2937" s="303">
        <v>262.04000000000002</v>
      </c>
    </row>
    <row r="2938" spans="1:4" ht="9" customHeight="1">
      <c r="A2938" s="301" t="s">
        <v>11930</v>
      </c>
      <c r="B2938" s="302" t="s">
        <v>4055</v>
      </c>
      <c r="C2938" s="301" t="s">
        <v>23</v>
      </c>
      <c r="D2938" s="303">
        <v>225.53</v>
      </c>
    </row>
    <row r="2939" spans="1:4" ht="9" customHeight="1">
      <c r="A2939" s="301" t="s">
        <v>11931</v>
      </c>
      <c r="B2939" s="302" t="s">
        <v>4056</v>
      </c>
      <c r="C2939" s="301" t="s">
        <v>23</v>
      </c>
      <c r="D2939" s="303">
        <v>411.57</v>
      </c>
    </row>
    <row r="2940" spans="1:4" ht="9" customHeight="1">
      <c r="A2940" s="301" t="s">
        <v>11932</v>
      </c>
      <c r="B2940" s="302" t="s">
        <v>4057</v>
      </c>
      <c r="C2940" s="301" t="s">
        <v>23</v>
      </c>
      <c r="D2940" s="303">
        <v>328.73</v>
      </c>
    </row>
    <row r="2941" spans="1:4" ht="9" customHeight="1">
      <c r="A2941" s="301" t="s">
        <v>11933</v>
      </c>
      <c r="B2941" s="302" t="s">
        <v>4058</v>
      </c>
      <c r="C2941" s="301" t="s">
        <v>23</v>
      </c>
      <c r="D2941" s="303">
        <v>601.26</v>
      </c>
    </row>
    <row r="2942" spans="1:4" ht="9" customHeight="1">
      <c r="A2942" s="301" t="s">
        <v>11934</v>
      </c>
      <c r="B2942" s="302" t="s">
        <v>4059</v>
      </c>
      <c r="C2942" s="301" t="s">
        <v>23</v>
      </c>
      <c r="D2942" s="303">
        <v>518.41999999999996</v>
      </c>
    </row>
    <row r="2943" spans="1:4" ht="9" customHeight="1">
      <c r="A2943" s="301" t="s">
        <v>11935</v>
      </c>
      <c r="B2943" s="302" t="s">
        <v>4060</v>
      </c>
      <c r="C2943" s="301" t="s">
        <v>23</v>
      </c>
      <c r="D2943" s="303">
        <v>576.38</v>
      </c>
    </row>
    <row r="2944" spans="1:4" ht="9" customHeight="1">
      <c r="A2944" s="301" t="s">
        <v>11936</v>
      </c>
      <c r="B2944" s="302" t="s">
        <v>4061</v>
      </c>
      <c r="C2944" s="301" t="s">
        <v>23</v>
      </c>
      <c r="D2944" s="303">
        <v>461.25</v>
      </c>
    </row>
    <row r="2945" spans="1:4" ht="9" customHeight="1">
      <c r="A2945" s="301" t="s">
        <v>11937</v>
      </c>
      <c r="B2945" s="302" t="s">
        <v>4062</v>
      </c>
      <c r="C2945" s="301" t="s">
        <v>23</v>
      </c>
      <c r="D2945" s="303">
        <v>803.66</v>
      </c>
    </row>
    <row r="2946" spans="1:4" ht="9" customHeight="1">
      <c r="A2946" s="301" t="s">
        <v>11938</v>
      </c>
      <c r="B2946" s="302" t="s">
        <v>4063</v>
      </c>
      <c r="C2946" s="301" t="s">
        <v>23</v>
      </c>
      <c r="D2946" s="303">
        <v>688.53</v>
      </c>
    </row>
    <row r="2947" spans="1:4" ht="9" customHeight="1">
      <c r="A2947" s="301" t="s">
        <v>11939</v>
      </c>
      <c r="B2947" s="302" t="s">
        <v>4064</v>
      </c>
      <c r="C2947" s="301" t="s">
        <v>23</v>
      </c>
      <c r="D2947" s="303">
        <v>750.41</v>
      </c>
    </row>
    <row r="2948" spans="1:4" ht="9" customHeight="1">
      <c r="A2948" s="301" t="s">
        <v>11940</v>
      </c>
      <c r="B2948" s="302" t="s">
        <v>4065</v>
      </c>
      <c r="C2948" s="301" t="s">
        <v>23</v>
      </c>
      <c r="D2948" s="303">
        <v>600.17999999999995</v>
      </c>
    </row>
    <row r="2949" spans="1:4" ht="9" customHeight="1">
      <c r="A2949" s="301" t="s">
        <v>11941</v>
      </c>
      <c r="B2949" s="302" t="s">
        <v>4066</v>
      </c>
      <c r="C2949" s="301" t="s">
        <v>23</v>
      </c>
      <c r="D2949" s="303">
        <v>1016.7</v>
      </c>
    </row>
    <row r="2950" spans="1:4" ht="9" customHeight="1">
      <c r="A2950" s="301" t="s">
        <v>11942</v>
      </c>
      <c r="B2950" s="302" t="s">
        <v>4067</v>
      </c>
      <c r="C2950" s="301" t="s">
        <v>23</v>
      </c>
      <c r="D2950" s="303">
        <v>866.47</v>
      </c>
    </row>
    <row r="2951" spans="1:4" ht="9" customHeight="1">
      <c r="A2951" s="301" t="s">
        <v>11943</v>
      </c>
      <c r="B2951" s="302" t="s">
        <v>4068</v>
      </c>
      <c r="C2951" s="301" t="s">
        <v>23</v>
      </c>
      <c r="D2951" s="303">
        <v>946.03</v>
      </c>
    </row>
    <row r="2952" spans="1:4" ht="9" customHeight="1">
      <c r="A2952" s="301" t="s">
        <v>11944</v>
      </c>
      <c r="B2952" s="302" t="s">
        <v>4069</v>
      </c>
      <c r="C2952" s="301" t="s">
        <v>23</v>
      </c>
      <c r="D2952" s="303">
        <v>757.89</v>
      </c>
    </row>
    <row r="2953" spans="1:4" ht="9" customHeight="1">
      <c r="A2953" s="301" t="s">
        <v>11945</v>
      </c>
      <c r="B2953" s="302" t="s">
        <v>4070</v>
      </c>
      <c r="C2953" s="301" t="s">
        <v>23</v>
      </c>
      <c r="D2953" s="303">
        <v>1243.08</v>
      </c>
    </row>
    <row r="2954" spans="1:4" ht="9" customHeight="1">
      <c r="A2954" s="301" t="s">
        <v>11946</v>
      </c>
      <c r="B2954" s="302" t="s">
        <v>4071</v>
      </c>
      <c r="C2954" s="301" t="s">
        <v>23</v>
      </c>
      <c r="D2954" s="303">
        <v>1054.95</v>
      </c>
    </row>
    <row r="2955" spans="1:4" ht="9" customHeight="1">
      <c r="A2955" s="301" t="s">
        <v>11947</v>
      </c>
      <c r="B2955" s="302" t="s">
        <v>4072</v>
      </c>
      <c r="C2955" s="301" t="s">
        <v>23</v>
      </c>
      <c r="D2955" s="303">
        <v>1231.1300000000001</v>
      </c>
    </row>
    <row r="2956" spans="1:4" ht="9" customHeight="1">
      <c r="A2956" s="301" t="s">
        <v>11948</v>
      </c>
      <c r="B2956" s="302" t="s">
        <v>4073</v>
      </c>
      <c r="C2956" s="301" t="s">
        <v>23</v>
      </c>
      <c r="D2956" s="303">
        <v>986.83</v>
      </c>
    </row>
    <row r="2957" spans="1:4" ht="9" customHeight="1">
      <c r="A2957" s="301" t="s">
        <v>11949</v>
      </c>
      <c r="B2957" s="302" t="s">
        <v>4074</v>
      </c>
      <c r="C2957" s="301" t="s">
        <v>23</v>
      </c>
      <c r="D2957" s="303">
        <v>1624.14</v>
      </c>
    </row>
    <row r="2958" spans="1:4" ht="9" customHeight="1">
      <c r="A2958" s="301" t="s">
        <v>11950</v>
      </c>
      <c r="B2958" s="302" t="s">
        <v>4075</v>
      </c>
      <c r="C2958" s="301" t="s">
        <v>23</v>
      </c>
      <c r="D2958" s="303">
        <v>1379.84</v>
      </c>
    </row>
    <row r="2959" spans="1:4" ht="18" customHeight="1">
      <c r="A2959" s="301" t="s">
        <v>11951</v>
      </c>
      <c r="B2959" s="302" t="s">
        <v>4076</v>
      </c>
      <c r="C2959" s="301" t="s">
        <v>23</v>
      </c>
      <c r="D2959" s="303">
        <v>1552.26</v>
      </c>
    </row>
    <row r="2960" spans="1:4" ht="18" customHeight="1">
      <c r="A2960" s="301" t="s">
        <v>11952</v>
      </c>
      <c r="B2960" s="302" t="s">
        <v>4077</v>
      </c>
      <c r="C2960" s="301" t="s">
        <v>23</v>
      </c>
      <c r="D2960" s="303">
        <v>1232.1500000000001</v>
      </c>
    </row>
    <row r="2961" spans="1:4" ht="18" customHeight="1">
      <c r="A2961" s="301" t="s">
        <v>11953</v>
      </c>
      <c r="B2961" s="302" t="s">
        <v>4078</v>
      </c>
      <c r="C2961" s="301" t="s">
        <v>23</v>
      </c>
      <c r="D2961" s="303">
        <v>1916.41</v>
      </c>
    </row>
    <row r="2962" spans="1:4" ht="18" customHeight="1">
      <c r="A2962" s="301" t="s">
        <v>11954</v>
      </c>
      <c r="B2962" s="302" t="s">
        <v>4079</v>
      </c>
      <c r="C2962" s="301" t="s">
        <v>23</v>
      </c>
      <c r="D2962" s="303">
        <v>1596.29</v>
      </c>
    </row>
    <row r="2963" spans="1:4" ht="18" customHeight="1">
      <c r="A2963" s="301" t="s">
        <v>11955</v>
      </c>
      <c r="B2963" s="302" t="s">
        <v>4080</v>
      </c>
      <c r="C2963" s="301" t="s">
        <v>23</v>
      </c>
      <c r="D2963" s="303">
        <v>2001.27</v>
      </c>
    </row>
    <row r="2964" spans="1:4" ht="18" customHeight="1">
      <c r="A2964" s="301" t="s">
        <v>11956</v>
      </c>
      <c r="B2964" s="302" t="s">
        <v>4081</v>
      </c>
      <c r="C2964" s="301" t="s">
        <v>23</v>
      </c>
      <c r="D2964" s="303">
        <v>1591.3</v>
      </c>
    </row>
    <row r="2965" spans="1:4" ht="18" customHeight="1">
      <c r="A2965" s="301" t="s">
        <v>11957</v>
      </c>
      <c r="B2965" s="302" t="s">
        <v>4082</v>
      </c>
      <c r="C2965" s="301" t="s">
        <v>23</v>
      </c>
      <c r="D2965" s="303">
        <v>2427.11</v>
      </c>
    </row>
    <row r="2966" spans="1:4" ht="9" customHeight="1">
      <c r="A2966" s="301" t="s">
        <v>11958</v>
      </c>
      <c r="B2966" s="302" t="s">
        <v>4083</v>
      </c>
      <c r="C2966" s="301" t="s">
        <v>23</v>
      </c>
      <c r="D2966" s="303">
        <v>2017.14</v>
      </c>
    </row>
    <row r="2967" spans="1:4" ht="9" customHeight="1">
      <c r="A2967" s="301" t="s">
        <v>11959</v>
      </c>
      <c r="B2967" s="302" t="s">
        <v>4084</v>
      </c>
      <c r="C2967" s="301" t="s">
        <v>23</v>
      </c>
      <c r="D2967" s="303">
        <v>2710.54</v>
      </c>
    </row>
    <row r="2968" spans="1:4" ht="9" customHeight="1">
      <c r="A2968" s="301" t="s">
        <v>11960</v>
      </c>
      <c r="B2968" s="302" t="s">
        <v>4085</v>
      </c>
      <c r="C2968" s="301" t="s">
        <v>23</v>
      </c>
      <c r="D2968" s="303">
        <v>2158.77</v>
      </c>
    </row>
    <row r="2969" spans="1:4" ht="9" customHeight="1">
      <c r="A2969" s="301" t="s">
        <v>11961</v>
      </c>
      <c r="B2969" s="302" t="s">
        <v>4086</v>
      </c>
      <c r="C2969" s="301" t="s">
        <v>23</v>
      </c>
      <c r="D2969" s="303">
        <v>3243.75</v>
      </c>
    </row>
    <row r="2970" spans="1:4" ht="9" customHeight="1">
      <c r="A2970" s="301" t="s">
        <v>11962</v>
      </c>
      <c r="B2970" s="302" t="s">
        <v>4087</v>
      </c>
      <c r="C2970" s="301" t="s">
        <v>23</v>
      </c>
      <c r="D2970" s="303">
        <v>2691.98</v>
      </c>
    </row>
    <row r="2971" spans="1:4" ht="9" customHeight="1">
      <c r="A2971" s="301" t="s">
        <v>11963</v>
      </c>
      <c r="B2971" s="302" t="s">
        <v>4088</v>
      </c>
      <c r="C2971" s="301" t="s">
        <v>23</v>
      </c>
      <c r="D2971" s="303">
        <v>226.14</v>
      </c>
    </row>
    <row r="2972" spans="1:4" ht="9" customHeight="1">
      <c r="A2972" s="301" t="s">
        <v>11964</v>
      </c>
      <c r="B2972" s="302" t="s">
        <v>4089</v>
      </c>
      <c r="C2972" s="301" t="s">
        <v>23</v>
      </c>
      <c r="D2972" s="303">
        <v>201.57</v>
      </c>
    </row>
    <row r="2973" spans="1:4" ht="9" customHeight="1">
      <c r="A2973" s="301" t="s">
        <v>11965</v>
      </c>
      <c r="B2973" s="302" t="s">
        <v>4090</v>
      </c>
      <c r="C2973" s="301" t="s">
        <v>23</v>
      </c>
      <c r="D2973" s="303">
        <v>144.65</v>
      </c>
    </row>
    <row r="2974" spans="1:4" ht="9" customHeight="1">
      <c r="A2974" s="301" t="s">
        <v>11966</v>
      </c>
      <c r="B2974" s="302" t="s">
        <v>4091</v>
      </c>
      <c r="C2974" s="301" t="s">
        <v>23</v>
      </c>
      <c r="D2974" s="303">
        <v>125.42</v>
      </c>
    </row>
    <row r="2975" spans="1:4" ht="9" customHeight="1">
      <c r="A2975" s="301" t="s">
        <v>11967</v>
      </c>
      <c r="B2975" s="302" t="s">
        <v>4092</v>
      </c>
      <c r="C2975" s="301" t="s">
        <v>23</v>
      </c>
      <c r="D2975" s="303">
        <v>225.63</v>
      </c>
    </row>
    <row r="2976" spans="1:4" ht="9" customHeight="1">
      <c r="A2976" s="301" t="s">
        <v>11968</v>
      </c>
      <c r="B2976" s="302" t="s">
        <v>4093</v>
      </c>
      <c r="C2976" s="301" t="s">
        <v>23</v>
      </c>
      <c r="D2976" s="303">
        <v>206.4</v>
      </c>
    </row>
    <row r="2977" spans="1:4" ht="9" customHeight="1">
      <c r="A2977" s="301" t="s">
        <v>11969</v>
      </c>
      <c r="B2977" s="302" t="s">
        <v>4094</v>
      </c>
      <c r="C2977" s="301" t="s">
        <v>23</v>
      </c>
      <c r="D2977" s="303">
        <v>670.7</v>
      </c>
    </row>
    <row r="2978" spans="1:4" ht="9" customHeight="1">
      <c r="A2978" s="301" t="s">
        <v>11970</v>
      </c>
      <c r="B2978" s="302" t="s">
        <v>4095</v>
      </c>
      <c r="C2978" s="301" t="s">
        <v>23</v>
      </c>
      <c r="D2978" s="303">
        <v>667.89</v>
      </c>
    </row>
    <row r="2979" spans="1:4" ht="9" customHeight="1">
      <c r="A2979" s="301" t="s">
        <v>11971</v>
      </c>
      <c r="B2979" s="302" t="s">
        <v>4096</v>
      </c>
      <c r="C2979" s="301" t="s">
        <v>23</v>
      </c>
      <c r="D2979" s="303">
        <v>464.95</v>
      </c>
    </row>
    <row r="2980" spans="1:4" ht="9" customHeight="1">
      <c r="A2980" s="301" t="s">
        <v>11972</v>
      </c>
      <c r="B2980" s="302" t="s">
        <v>4097</v>
      </c>
      <c r="C2980" s="301" t="s">
        <v>23</v>
      </c>
      <c r="D2980" s="303">
        <v>415.81</v>
      </c>
    </row>
    <row r="2981" spans="1:4" ht="9" customHeight="1">
      <c r="A2981" s="301" t="s">
        <v>11973</v>
      </c>
      <c r="B2981" s="302" t="s">
        <v>4098</v>
      </c>
      <c r="C2981" s="301" t="s">
        <v>23</v>
      </c>
      <c r="D2981" s="303">
        <v>632.59</v>
      </c>
    </row>
    <row r="2982" spans="1:4" ht="9" customHeight="1">
      <c r="A2982" s="301" t="s">
        <v>11974</v>
      </c>
      <c r="B2982" s="302" t="s">
        <v>4099</v>
      </c>
      <c r="C2982" s="301" t="s">
        <v>23</v>
      </c>
      <c r="D2982" s="303">
        <v>583.45000000000005</v>
      </c>
    </row>
    <row r="2983" spans="1:4" ht="9" customHeight="1">
      <c r="A2983" s="301" t="s">
        <v>11975</v>
      </c>
      <c r="B2983" s="302" t="s">
        <v>4100</v>
      </c>
      <c r="C2983" s="301" t="s">
        <v>23</v>
      </c>
      <c r="D2983" s="303">
        <v>526.14</v>
      </c>
    </row>
    <row r="2984" spans="1:4" ht="9" customHeight="1">
      <c r="A2984" s="301" t="s">
        <v>11976</v>
      </c>
      <c r="B2984" s="302" t="s">
        <v>4101</v>
      </c>
      <c r="C2984" s="301" t="s">
        <v>23</v>
      </c>
      <c r="D2984" s="303">
        <v>467.17</v>
      </c>
    </row>
    <row r="2985" spans="1:4" ht="9" customHeight="1">
      <c r="A2985" s="301" t="s">
        <v>11977</v>
      </c>
      <c r="B2985" s="302" t="s">
        <v>4102</v>
      </c>
      <c r="C2985" s="301" t="s">
        <v>23</v>
      </c>
      <c r="D2985" s="303">
        <v>702.82</v>
      </c>
    </row>
    <row r="2986" spans="1:4" ht="9" customHeight="1">
      <c r="A2986" s="301" t="s">
        <v>11978</v>
      </c>
      <c r="B2986" s="302" t="s">
        <v>4103</v>
      </c>
      <c r="C2986" s="301" t="s">
        <v>23</v>
      </c>
      <c r="D2986" s="303">
        <v>643.85</v>
      </c>
    </row>
    <row r="2987" spans="1:4" ht="9" customHeight="1">
      <c r="A2987" s="301" t="s">
        <v>11979</v>
      </c>
      <c r="B2987" s="302" t="s">
        <v>4104</v>
      </c>
      <c r="C2987" s="301" t="s">
        <v>756</v>
      </c>
      <c r="D2987" s="303">
        <v>341.28</v>
      </c>
    </row>
    <row r="2988" spans="1:4" ht="9" customHeight="1">
      <c r="A2988" s="301" t="s">
        <v>11980</v>
      </c>
      <c r="B2988" s="302" t="s">
        <v>4105</v>
      </c>
      <c r="C2988" s="301" t="s">
        <v>756</v>
      </c>
      <c r="D2988" s="303">
        <v>412.18</v>
      </c>
    </row>
    <row r="2989" spans="1:4" ht="9" customHeight="1">
      <c r="A2989" s="301" t="s">
        <v>11981</v>
      </c>
      <c r="B2989" s="302" t="s">
        <v>4106</v>
      </c>
      <c r="C2989" s="301" t="s">
        <v>756</v>
      </c>
      <c r="D2989" s="303">
        <v>350.08</v>
      </c>
    </row>
    <row r="2990" spans="1:4" ht="9" customHeight="1">
      <c r="A2990" s="301" t="s">
        <v>11982</v>
      </c>
      <c r="B2990" s="302" t="s">
        <v>4107</v>
      </c>
      <c r="C2990" s="301" t="s">
        <v>756</v>
      </c>
      <c r="D2990" s="303">
        <v>424.35</v>
      </c>
    </row>
    <row r="2991" spans="1:4" ht="9" customHeight="1">
      <c r="A2991" s="301" t="s">
        <v>11983</v>
      </c>
      <c r="B2991" s="302" t="s">
        <v>4108</v>
      </c>
      <c r="C2991" s="301" t="s">
        <v>756</v>
      </c>
      <c r="D2991" s="303">
        <v>1069.33</v>
      </c>
    </row>
    <row r="2992" spans="1:4" ht="9" customHeight="1">
      <c r="A2992" s="301" t="s">
        <v>11984</v>
      </c>
      <c r="B2992" s="302" t="s">
        <v>4109</v>
      </c>
      <c r="C2992" s="301" t="s">
        <v>756</v>
      </c>
      <c r="D2992" s="303">
        <v>1287.21</v>
      </c>
    </row>
    <row r="2993" spans="1:4" ht="9" customHeight="1">
      <c r="A2993" s="301" t="s">
        <v>11985</v>
      </c>
      <c r="B2993" s="302" t="s">
        <v>4110</v>
      </c>
      <c r="C2993" s="301" t="s">
        <v>756</v>
      </c>
      <c r="D2993" s="303">
        <v>1498.04</v>
      </c>
    </row>
    <row r="2994" spans="1:4" ht="9" customHeight="1">
      <c r="A2994" s="301" t="s">
        <v>11986</v>
      </c>
      <c r="B2994" s="302" t="s">
        <v>4111</v>
      </c>
      <c r="C2994" s="301" t="s">
        <v>756</v>
      </c>
      <c r="D2994" s="303">
        <v>1835.03</v>
      </c>
    </row>
    <row r="2995" spans="1:4" ht="9" customHeight="1">
      <c r="A2995" s="301" t="s">
        <v>11987</v>
      </c>
      <c r="B2995" s="302" t="s">
        <v>4112</v>
      </c>
      <c r="C2995" s="301" t="s">
        <v>756</v>
      </c>
      <c r="D2995" s="303">
        <v>1989.57</v>
      </c>
    </row>
    <row r="2996" spans="1:4" ht="9" customHeight="1">
      <c r="A2996" s="301" t="s">
        <v>11988</v>
      </c>
      <c r="B2996" s="302" t="s">
        <v>4113</v>
      </c>
      <c r="C2996" s="301" t="s">
        <v>756</v>
      </c>
      <c r="D2996" s="303">
        <v>2470.7399999999998</v>
      </c>
    </row>
    <row r="2997" spans="1:4" ht="9" customHeight="1">
      <c r="A2997" s="301" t="s">
        <v>11989</v>
      </c>
      <c r="B2997" s="302" t="s">
        <v>4114</v>
      </c>
      <c r="C2997" s="301" t="s">
        <v>756</v>
      </c>
      <c r="D2997" s="303">
        <v>2513.71</v>
      </c>
    </row>
    <row r="2998" spans="1:4" ht="9" customHeight="1">
      <c r="A2998" s="301" t="s">
        <v>11990</v>
      </c>
      <c r="B2998" s="302" t="s">
        <v>4115</v>
      </c>
      <c r="C2998" s="301" t="s">
        <v>756</v>
      </c>
      <c r="D2998" s="303">
        <v>3154.01</v>
      </c>
    </row>
    <row r="2999" spans="1:4" ht="9" customHeight="1">
      <c r="A2999" s="301" t="s">
        <v>11991</v>
      </c>
      <c r="B2999" s="302" t="s">
        <v>4116</v>
      </c>
      <c r="C2999" s="301" t="s">
        <v>756</v>
      </c>
      <c r="D2999" s="303">
        <v>3518.75</v>
      </c>
    </row>
    <row r="3000" spans="1:4" ht="9" customHeight="1">
      <c r="A3000" s="301" t="s">
        <v>11992</v>
      </c>
      <c r="B3000" s="302" t="s">
        <v>4117</v>
      </c>
      <c r="C3000" s="301" t="s">
        <v>756</v>
      </c>
      <c r="D3000" s="303">
        <v>4486.3</v>
      </c>
    </row>
    <row r="3001" spans="1:4" ht="9" customHeight="1">
      <c r="A3001" s="301" t="s">
        <v>11993</v>
      </c>
      <c r="B3001" s="302" t="s">
        <v>4118</v>
      </c>
      <c r="C3001" s="301" t="s">
        <v>756</v>
      </c>
      <c r="D3001" s="303">
        <v>2541.5</v>
      </c>
    </row>
    <row r="3002" spans="1:4" ht="9" customHeight="1">
      <c r="A3002" s="301" t="s">
        <v>11994</v>
      </c>
      <c r="B3002" s="302" t="s">
        <v>4119</v>
      </c>
      <c r="C3002" s="301" t="s">
        <v>756</v>
      </c>
      <c r="D3002" s="303">
        <v>3200.68</v>
      </c>
    </row>
    <row r="3003" spans="1:4" ht="9" customHeight="1">
      <c r="A3003" s="301" t="s">
        <v>11995</v>
      </c>
      <c r="B3003" s="302" t="s">
        <v>4120</v>
      </c>
      <c r="C3003" s="301" t="s">
        <v>756</v>
      </c>
      <c r="D3003" s="303">
        <v>3249.54</v>
      </c>
    </row>
    <row r="3004" spans="1:4" ht="9" customHeight="1">
      <c r="A3004" s="301" t="s">
        <v>11996</v>
      </c>
      <c r="B3004" s="302" t="s">
        <v>4121</v>
      </c>
      <c r="C3004" s="301" t="s">
        <v>756</v>
      </c>
      <c r="D3004" s="303">
        <v>4135.71</v>
      </c>
    </row>
    <row r="3005" spans="1:4" ht="9" customHeight="1">
      <c r="A3005" s="301" t="s">
        <v>11997</v>
      </c>
      <c r="B3005" s="302" t="s">
        <v>4122</v>
      </c>
      <c r="C3005" s="301" t="s">
        <v>756</v>
      </c>
      <c r="D3005" s="303">
        <v>4514.57</v>
      </c>
    </row>
    <row r="3006" spans="1:4" ht="9" customHeight="1">
      <c r="A3006" s="301" t="s">
        <v>11998</v>
      </c>
      <c r="B3006" s="302" t="s">
        <v>4123</v>
      </c>
      <c r="C3006" s="301" t="s">
        <v>756</v>
      </c>
      <c r="D3006" s="303">
        <v>5824.06</v>
      </c>
    </row>
    <row r="3007" spans="1:4" ht="9" customHeight="1">
      <c r="A3007" s="301" t="s">
        <v>11999</v>
      </c>
      <c r="B3007" s="302" t="s">
        <v>4124</v>
      </c>
      <c r="C3007" s="301" t="s">
        <v>756</v>
      </c>
      <c r="D3007" s="303">
        <v>3096.94</v>
      </c>
    </row>
    <row r="3008" spans="1:4" ht="9" customHeight="1">
      <c r="A3008" s="301" t="s">
        <v>12000</v>
      </c>
      <c r="B3008" s="302" t="s">
        <v>4125</v>
      </c>
      <c r="C3008" s="301" t="s">
        <v>756</v>
      </c>
      <c r="D3008" s="303">
        <v>3936.08</v>
      </c>
    </row>
    <row r="3009" spans="1:4" ht="9" customHeight="1">
      <c r="A3009" s="301" t="s">
        <v>12001</v>
      </c>
      <c r="B3009" s="302" t="s">
        <v>4126</v>
      </c>
      <c r="C3009" s="301" t="s">
        <v>756</v>
      </c>
      <c r="D3009" s="303">
        <v>3985.4</v>
      </c>
    </row>
    <row r="3010" spans="1:4" ht="9" customHeight="1">
      <c r="A3010" s="301" t="s">
        <v>12002</v>
      </c>
      <c r="B3010" s="302" t="s">
        <v>4127</v>
      </c>
      <c r="C3010" s="301" t="s">
        <v>756</v>
      </c>
      <c r="D3010" s="303">
        <v>5118.0200000000004</v>
      </c>
    </row>
    <row r="3011" spans="1:4" ht="9" customHeight="1">
      <c r="A3011" s="301" t="s">
        <v>12003</v>
      </c>
      <c r="B3011" s="302" t="s">
        <v>4128</v>
      </c>
      <c r="C3011" s="301" t="s">
        <v>756</v>
      </c>
      <c r="D3011" s="303">
        <v>5835.88</v>
      </c>
    </row>
    <row r="3012" spans="1:4" ht="9" customHeight="1">
      <c r="A3012" s="301" t="s">
        <v>12004</v>
      </c>
      <c r="B3012" s="302" t="s">
        <v>4129</v>
      </c>
      <c r="C3012" s="301" t="s">
        <v>756</v>
      </c>
      <c r="D3012" s="303">
        <v>7599.39</v>
      </c>
    </row>
    <row r="3013" spans="1:4" ht="9" customHeight="1">
      <c r="A3013" s="301" t="s">
        <v>12005</v>
      </c>
      <c r="B3013" s="302" t="s">
        <v>4130</v>
      </c>
      <c r="C3013" s="301" t="s">
        <v>756</v>
      </c>
      <c r="D3013" s="303">
        <v>488</v>
      </c>
    </row>
    <row r="3014" spans="1:4" ht="9" customHeight="1">
      <c r="A3014" s="301" t="s">
        <v>12006</v>
      </c>
      <c r="B3014" s="302" t="s">
        <v>4131</v>
      </c>
      <c r="C3014" s="301" t="s">
        <v>756</v>
      </c>
      <c r="D3014" s="303">
        <v>436.05</v>
      </c>
    </row>
    <row r="3015" spans="1:4" ht="9" customHeight="1">
      <c r="A3015" s="301" t="s">
        <v>12007</v>
      </c>
      <c r="B3015" s="302" t="s">
        <v>4132</v>
      </c>
      <c r="C3015" s="301" t="s">
        <v>756</v>
      </c>
      <c r="D3015" s="303">
        <v>190.81</v>
      </c>
    </row>
    <row r="3016" spans="1:4" ht="9" customHeight="1">
      <c r="A3016" s="301" t="s">
        <v>12008</v>
      </c>
      <c r="B3016" s="302" t="s">
        <v>4133</v>
      </c>
      <c r="C3016" s="301" t="s">
        <v>756</v>
      </c>
      <c r="D3016" s="303">
        <v>133.37</v>
      </c>
    </row>
    <row r="3017" spans="1:4" ht="9" customHeight="1">
      <c r="A3017" s="301" t="s">
        <v>12009</v>
      </c>
      <c r="B3017" s="302" t="s">
        <v>4134</v>
      </c>
      <c r="C3017" s="301" t="s">
        <v>756</v>
      </c>
      <c r="D3017" s="303">
        <v>226.52</v>
      </c>
    </row>
    <row r="3018" spans="1:4" ht="9" customHeight="1">
      <c r="A3018" s="301" t="s">
        <v>12010</v>
      </c>
      <c r="B3018" s="302" t="s">
        <v>4135</v>
      </c>
      <c r="C3018" s="301" t="s">
        <v>756</v>
      </c>
      <c r="D3018" s="303">
        <v>158.31</v>
      </c>
    </row>
    <row r="3019" spans="1:4" ht="9" customHeight="1">
      <c r="A3019" s="301" t="s">
        <v>12011</v>
      </c>
      <c r="B3019" s="302" t="s">
        <v>4136</v>
      </c>
      <c r="C3019" s="301" t="s">
        <v>756</v>
      </c>
      <c r="D3019" s="303">
        <v>270.41000000000003</v>
      </c>
    </row>
    <row r="3020" spans="1:4" ht="9" customHeight="1">
      <c r="A3020" s="301" t="s">
        <v>12012</v>
      </c>
      <c r="B3020" s="302" t="s">
        <v>4137</v>
      </c>
      <c r="C3020" s="301" t="s">
        <v>756</v>
      </c>
      <c r="D3020" s="303">
        <v>189.04</v>
      </c>
    </row>
    <row r="3021" spans="1:4" ht="9" customHeight="1">
      <c r="A3021" s="301" t="s">
        <v>12013</v>
      </c>
      <c r="B3021" s="302" t="s">
        <v>4138</v>
      </c>
      <c r="C3021" s="301" t="s">
        <v>756</v>
      </c>
      <c r="D3021" s="303">
        <v>333.63</v>
      </c>
    </row>
    <row r="3022" spans="1:4" ht="9" customHeight="1">
      <c r="A3022" s="301" t="s">
        <v>12014</v>
      </c>
      <c r="B3022" s="302" t="s">
        <v>4139</v>
      </c>
      <c r="C3022" s="301" t="s">
        <v>756</v>
      </c>
      <c r="D3022" s="303">
        <v>233.11</v>
      </c>
    </row>
    <row r="3023" spans="1:4" ht="9" customHeight="1">
      <c r="A3023" s="301" t="s">
        <v>12015</v>
      </c>
      <c r="B3023" s="302" t="s">
        <v>4140</v>
      </c>
      <c r="C3023" s="301" t="s">
        <v>23</v>
      </c>
      <c r="D3023" s="303">
        <v>28.41</v>
      </c>
    </row>
    <row r="3024" spans="1:4" ht="9" customHeight="1">
      <c r="A3024" s="301" t="s">
        <v>12016</v>
      </c>
      <c r="B3024" s="302" t="s">
        <v>4141</v>
      </c>
      <c r="C3024" s="301" t="s">
        <v>23</v>
      </c>
      <c r="D3024" s="303">
        <v>57.91</v>
      </c>
    </row>
    <row r="3025" spans="1:4" ht="9" customHeight="1">
      <c r="A3025" s="301" t="s">
        <v>12017</v>
      </c>
      <c r="B3025" s="302" t="s">
        <v>4142</v>
      </c>
      <c r="C3025" s="301" t="s">
        <v>23</v>
      </c>
      <c r="D3025" s="303">
        <v>89.46</v>
      </c>
    </row>
    <row r="3026" spans="1:4" ht="9" customHeight="1">
      <c r="A3026" s="301" t="s">
        <v>12018</v>
      </c>
      <c r="B3026" s="302" t="s">
        <v>4143</v>
      </c>
      <c r="C3026" s="301" t="s">
        <v>23</v>
      </c>
      <c r="D3026" s="303">
        <v>96.26</v>
      </c>
    </row>
    <row r="3027" spans="1:4" ht="9" customHeight="1">
      <c r="A3027" s="301" t="s">
        <v>12019</v>
      </c>
      <c r="B3027" s="302" t="s">
        <v>4144</v>
      </c>
      <c r="C3027" s="301" t="s">
        <v>23</v>
      </c>
      <c r="D3027" s="303">
        <v>66.260000000000005</v>
      </c>
    </row>
    <row r="3028" spans="1:4" ht="9" customHeight="1">
      <c r="A3028" s="301" t="s">
        <v>12020</v>
      </c>
      <c r="B3028" s="302" t="s">
        <v>4145</v>
      </c>
      <c r="C3028" s="301" t="s">
        <v>23</v>
      </c>
      <c r="D3028" s="303">
        <v>154.13</v>
      </c>
    </row>
    <row r="3029" spans="1:4" ht="9" customHeight="1">
      <c r="A3029" s="301" t="s">
        <v>12021</v>
      </c>
      <c r="B3029" s="302" t="s">
        <v>4146</v>
      </c>
      <c r="C3029" s="301" t="s">
        <v>23</v>
      </c>
      <c r="D3029" s="303">
        <v>114.45</v>
      </c>
    </row>
    <row r="3030" spans="1:4" ht="9" customHeight="1">
      <c r="A3030" s="301" t="s">
        <v>12022</v>
      </c>
      <c r="B3030" s="302" t="s">
        <v>4147</v>
      </c>
      <c r="C3030" s="301" t="s">
        <v>23</v>
      </c>
      <c r="D3030" s="303">
        <v>30.26</v>
      </c>
    </row>
    <row r="3031" spans="1:4" ht="9" customHeight="1">
      <c r="A3031" s="301" t="s">
        <v>12023</v>
      </c>
      <c r="B3031" s="302" t="s">
        <v>4148</v>
      </c>
      <c r="C3031" s="301" t="s">
        <v>23</v>
      </c>
      <c r="D3031" s="303">
        <v>35.64</v>
      </c>
    </row>
    <row r="3032" spans="1:4" ht="9" customHeight="1">
      <c r="A3032" s="301" t="s">
        <v>12024</v>
      </c>
      <c r="B3032" s="302" t="s">
        <v>4149</v>
      </c>
      <c r="C3032" s="301" t="s">
        <v>23</v>
      </c>
      <c r="D3032" s="303">
        <v>46.38</v>
      </c>
    </row>
    <row r="3033" spans="1:4" ht="9" customHeight="1">
      <c r="A3033" s="301" t="s">
        <v>12025</v>
      </c>
      <c r="B3033" s="302" t="s">
        <v>4150</v>
      </c>
      <c r="C3033" s="301" t="s">
        <v>23</v>
      </c>
      <c r="D3033" s="303">
        <v>59.81</v>
      </c>
    </row>
    <row r="3034" spans="1:4" ht="9" customHeight="1">
      <c r="A3034" s="301" t="s">
        <v>12026</v>
      </c>
      <c r="B3034" s="302" t="s">
        <v>4151</v>
      </c>
      <c r="C3034" s="301" t="s">
        <v>23</v>
      </c>
      <c r="D3034" s="303">
        <v>291.08999999999997</v>
      </c>
    </row>
    <row r="3035" spans="1:4" ht="9" customHeight="1">
      <c r="A3035" s="301" t="s">
        <v>12027</v>
      </c>
      <c r="B3035" s="302" t="s">
        <v>4152</v>
      </c>
      <c r="C3035" s="301" t="s">
        <v>23</v>
      </c>
      <c r="D3035" s="303">
        <v>95.89</v>
      </c>
    </row>
    <row r="3036" spans="1:4" ht="9" customHeight="1">
      <c r="A3036" s="301" t="s">
        <v>12028</v>
      </c>
      <c r="B3036" s="302" t="s">
        <v>4153</v>
      </c>
      <c r="C3036" s="301" t="s">
        <v>23</v>
      </c>
      <c r="D3036" s="303">
        <v>85.56</v>
      </c>
    </row>
    <row r="3037" spans="1:4" ht="9" customHeight="1">
      <c r="A3037" s="301" t="s">
        <v>12029</v>
      </c>
      <c r="B3037" s="302" t="s">
        <v>4154</v>
      </c>
      <c r="C3037" s="301" t="s">
        <v>23</v>
      </c>
      <c r="D3037" s="303">
        <v>108.13</v>
      </c>
    </row>
    <row r="3038" spans="1:4" ht="9" customHeight="1">
      <c r="A3038" s="301" t="s">
        <v>12030</v>
      </c>
      <c r="B3038" s="302" t="s">
        <v>4155</v>
      </c>
      <c r="C3038" s="301" t="s">
        <v>23</v>
      </c>
      <c r="D3038" s="303">
        <v>101</v>
      </c>
    </row>
    <row r="3039" spans="1:4" ht="9" customHeight="1">
      <c r="A3039" s="301" t="s">
        <v>12031</v>
      </c>
      <c r="B3039" s="302" t="s">
        <v>4156</v>
      </c>
      <c r="C3039" s="301" t="s">
        <v>23</v>
      </c>
      <c r="D3039" s="303">
        <v>110.49</v>
      </c>
    </row>
    <row r="3040" spans="1:4" ht="9" customHeight="1">
      <c r="A3040" s="301" t="s">
        <v>12032</v>
      </c>
      <c r="B3040" s="302" t="s">
        <v>4157</v>
      </c>
      <c r="C3040" s="301" t="s">
        <v>23</v>
      </c>
      <c r="D3040" s="303">
        <v>100.17</v>
      </c>
    </row>
    <row r="3041" spans="1:4" ht="9" customHeight="1">
      <c r="A3041" s="301" t="s">
        <v>12033</v>
      </c>
      <c r="B3041" s="302" t="s">
        <v>4158</v>
      </c>
      <c r="C3041" s="301" t="s">
        <v>23</v>
      </c>
      <c r="D3041" s="303">
        <v>122.74</v>
      </c>
    </row>
    <row r="3042" spans="1:4" ht="9" customHeight="1">
      <c r="A3042" s="301" t="s">
        <v>12034</v>
      </c>
      <c r="B3042" s="302" t="s">
        <v>4159</v>
      </c>
      <c r="C3042" s="301" t="s">
        <v>23</v>
      </c>
      <c r="D3042" s="303">
        <v>115.61</v>
      </c>
    </row>
    <row r="3043" spans="1:4" ht="9" customHeight="1">
      <c r="A3043" s="301" t="s">
        <v>12035</v>
      </c>
      <c r="B3043" s="302" t="s">
        <v>4160</v>
      </c>
      <c r="C3043" s="301" t="s">
        <v>23</v>
      </c>
      <c r="D3043" s="303">
        <v>75.47</v>
      </c>
    </row>
    <row r="3044" spans="1:4" ht="9" customHeight="1">
      <c r="A3044" s="301" t="s">
        <v>12036</v>
      </c>
      <c r="B3044" s="302" t="s">
        <v>4161</v>
      </c>
      <c r="C3044" s="301" t="s">
        <v>23</v>
      </c>
      <c r="D3044" s="303">
        <v>65.290000000000006</v>
      </c>
    </row>
    <row r="3045" spans="1:4" ht="9" customHeight="1">
      <c r="A3045" s="301" t="s">
        <v>12037</v>
      </c>
      <c r="B3045" s="302" t="s">
        <v>4162</v>
      </c>
      <c r="C3045" s="301" t="s">
        <v>23</v>
      </c>
      <c r="D3045" s="303">
        <v>60.87</v>
      </c>
    </row>
    <row r="3046" spans="1:4" ht="9" customHeight="1">
      <c r="A3046" s="301" t="s">
        <v>12038</v>
      </c>
      <c r="B3046" s="302" t="s">
        <v>4163</v>
      </c>
      <c r="C3046" s="301" t="s">
        <v>23</v>
      </c>
      <c r="D3046" s="303">
        <v>50.69</v>
      </c>
    </row>
    <row r="3047" spans="1:4" ht="9" customHeight="1">
      <c r="A3047" s="301" t="s">
        <v>12039</v>
      </c>
      <c r="B3047" s="302" t="s">
        <v>4164</v>
      </c>
      <c r="C3047" s="301" t="s">
        <v>23</v>
      </c>
      <c r="D3047" s="303">
        <v>102.16</v>
      </c>
    </row>
    <row r="3048" spans="1:4" ht="9" customHeight="1">
      <c r="A3048" s="301" t="s">
        <v>12040</v>
      </c>
      <c r="B3048" s="302" t="s">
        <v>4165</v>
      </c>
      <c r="C3048" s="301" t="s">
        <v>23</v>
      </c>
      <c r="D3048" s="303">
        <v>79.33</v>
      </c>
    </row>
    <row r="3049" spans="1:4" ht="9" customHeight="1">
      <c r="A3049" s="301" t="s">
        <v>12041</v>
      </c>
      <c r="B3049" s="302" t="s">
        <v>4166</v>
      </c>
      <c r="C3049" s="301" t="s">
        <v>23</v>
      </c>
      <c r="D3049" s="303">
        <v>134.96</v>
      </c>
    </row>
    <row r="3050" spans="1:4" ht="9" customHeight="1">
      <c r="A3050" s="301" t="s">
        <v>12042</v>
      </c>
      <c r="B3050" s="302" t="s">
        <v>4167</v>
      </c>
      <c r="C3050" s="301" t="s">
        <v>23</v>
      </c>
      <c r="D3050" s="303">
        <v>57.99</v>
      </c>
    </row>
    <row r="3051" spans="1:4" ht="9" customHeight="1">
      <c r="A3051" s="301" t="s">
        <v>12043</v>
      </c>
      <c r="B3051" s="302" t="s">
        <v>4168</v>
      </c>
      <c r="C3051" s="301" t="s">
        <v>23</v>
      </c>
      <c r="D3051" s="303">
        <v>145.44999999999999</v>
      </c>
    </row>
    <row r="3052" spans="1:4" ht="9" customHeight="1">
      <c r="A3052" s="301" t="s">
        <v>12044</v>
      </c>
      <c r="B3052" s="302" t="s">
        <v>4169</v>
      </c>
      <c r="C3052" s="301" t="s">
        <v>23</v>
      </c>
      <c r="D3052" s="303">
        <v>56.45</v>
      </c>
    </row>
    <row r="3053" spans="1:4" ht="9" customHeight="1">
      <c r="A3053" s="301" t="s">
        <v>12045</v>
      </c>
      <c r="B3053" s="302" t="s">
        <v>4170</v>
      </c>
      <c r="C3053" s="301" t="s">
        <v>23</v>
      </c>
      <c r="D3053" s="303">
        <v>201.11</v>
      </c>
    </row>
    <row r="3054" spans="1:4" ht="9" customHeight="1">
      <c r="A3054" s="301" t="s">
        <v>12046</v>
      </c>
      <c r="B3054" s="302" t="s">
        <v>4171</v>
      </c>
      <c r="C3054" s="301" t="s">
        <v>23</v>
      </c>
      <c r="D3054" s="303">
        <v>102.4</v>
      </c>
    </row>
    <row r="3055" spans="1:4" ht="9" customHeight="1">
      <c r="A3055" s="301" t="s">
        <v>12047</v>
      </c>
      <c r="B3055" s="302" t="s">
        <v>4172</v>
      </c>
      <c r="C3055" s="301" t="s">
        <v>23</v>
      </c>
      <c r="D3055" s="303">
        <v>184.59</v>
      </c>
    </row>
    <row r="3056" spans="1:4" ht="9" customHeight="1">
      <c r="A3056" s="301" t="s">
        <v>12048</v>
      </c>
      <c r="B3056" s="302" t="s">
        <v>4173</v>
      </c>
      <c r="C3056" s="301" t="s">
        <v>23</v>
      </c>
      <c r="D3056" s="303">
        <v>109.54</v>
      </c>
    </row>
    <row r="3057" spans="1:4" ht="9" customHeight="1">
      <c r="A3057" s="301" t="s">
        <v>12049</v>
      </c>
      <c r="B3057" s="302" t="s">
        <v>4174</v>
      </c>
      <c r="C3057" s="301" t="s">
        <v>23</v>
      </c>
      <c r="D3057" s="303">
        <v>216.7</v>
      </c>
    </row>
    <row r="3058" spans="1:4" ht="9" customHeight="1">
      <c r="A3058" s="301" t="s">
        <v>12050</v>
      </c>
      <c r="B3058" s="302" t="s">
        <v>4175</v>
      </c>
      <c r="C3058" s="301" t="s">
        <v>23</v>
      </c>
      <c r="D3058" s="303">
        <v>99.95</v>
      </c>
    </row>
    <row r="3059" spans="1:4" ht="9" customHeight="1">
      <c r="A3059" s="301" t="s">
        <v>12051</v>
      </c>
      <c r="B3059" s="302" t="s">
        <v>4176</v>
      </c>
      <c r="C3059" s="301" t="s">
        <v>23</v>
      </c>
      <c r="D3059" s="303">
        <v>195.5</v>
      </c>
    </row>
    <row r="3060" spans="1:4" ht="9" customHeight="1">
      <c r="A3060" s="301" t="s">
        <v>12052</v>
      </c>
      <c r="B3060" s="302" t="s">
        <v>4177</v>
      </c>
      <c r="C3060" s="301" t="s">
        <v>23</v>
      </c>
      <c r="D3060" s="303">
        <v>107.83</v>
      </c>
    </row>
    <row r="3061" spans="1:4" ht="9" customHeight="1">
      <c r="A3061" s="301" t="s">
        <v>12053</v>
      </c>
      <c r="B3061" s="302" t="s">
        <v>4178</v>
      </c>
      <c r="C3061" s="301" t="s">
        <v>23</v>
      </c>
      <c r="D3061" s="303">
        <v>113.11</v>
      </c>
    </row>
    <row r="3062" spans="1:4" ht="9" customHeight="1">
      <c r="A3062" s="301" t="s">
        <v>12054</v>
      </c>
      <c r="B3062" s="302" t="s">
        <v>4179</v>
      </c>
      <c r="C3062" s="301" t="s">
        <v>23</v>
      </c>
      <c r="D3062" s="303">
        <v>81.540000000000006</v>
      </c>
    </row>
    <row r="3063" spans="1:4" ht="9" customHeight="1">
      <c r="A3063" s="301" t="s">
        <v>12055</v>
      </c>
      <c r="B3063" s="302" t="s">
        <v>4180</v>
      </c>
      <c r="C3063" s="301" t="s">
        <v>23</v>
      </c>
      <c r="D3063" s="303">
        <v>127.51</v>
      </c>
    </row>
    <row r="3064" spans="1:4" ht="9" customHeight="1">
      <c r="A3064" s="301" t="s">
        <v>12056</v>
      </c>
      <c r="B3064" s="302" t="s">
        <v>4181</v>
      </c>
      <c r="C3064" s="301" t="s">
        <v>23</v>
      </c>
      <c r="D3064" s="303">
        <v>89.31</v>
      </c>
    </row>
    <row r="3065" spans="1:4" ht="9" customHeight="1">
      <c r="A3065" s="301" t="s">
        <v>12057</v>
      </c>
      <c r="B3065" s="302" t="s">
        <v>4182</v>
      </c>
      <c r="C3065" s="301" t="s">
        <v>23</v>
      </c>
      <c r="D3065" s="303">
        <v>147.94999999999999</v>
      </c>
    </row>
    <row r="3066" spans="1:4" ht="9" customHeight="1">
      <c r="A3066" s="301" t="s">
        <v>12058</v>
      </c>
      <c r="B3066" s="302" t="s">
        <v>4183</v>
      </c>
      <c r="C3066" s="301" t="s">
        <v>23</v>
      </c>
      <c r="D3066" s="303">
        <v>116.23</v>
      </c>
    </row>
    <row r="3067" spans="1:4" ht="9" customHeight="1">
      <c r="A3067" s="301" t="s">
        <v>12059</v>
      </c>
      <c r="B3067" s="302" t="s">
        <v>4184</v>
      </c>
      <c r="C3067" s="301" t="s">
        <v>23</v>
      </c>
      <c r="D3067" s="303">
        <v>149.4</v>
      </c>
    </row>
    <row r="3068" spans="1:4" ht="9" customHeight="1">
      <c r="A3068" s="301" t="s">
        <v>12060</v>
      </c>
      <c r="B3068" s="302" t="s">
        <v>4185</v>
      </c>
      <c r="C3068" s="301" t="s">
        <v>23</v>
      </c>
      <c r="D3068" s="303">
        <v>124.34</v>
      </c>
    </row>
    <row r="3069" spans="1:4" ht="9" customHeight="1">
      <c r="A3069" s="301" t="s">
        <v>12061</v>
      </c>
      <c r="B3069" s="302" t="s">
        <v>4186</v>
      </c>
      <c r="C3069" s="301" t="s">
        <v>23</v>
      </c>
      <c r="D3069" s="303">
        <v>162.34</v>
      </c>
    </row>
    <row r="3070" spans="1:4" ht="9" customHeight="1">
      <c r="A3070" s="301" t="s">
        <v>12062</v>
      </c>
      <c r="B3070" s="302" t="s">
        <v>4187</v>
      </c>
      <c r="C3070" s="301" t="s">
        <v>23</v>
      </c>
      <c r="D3070" s="303">
        <v>124</v>
      </c>
    </row>
    <row r="3071" spans="1:4" ht="9" customHeight="1">
      <c r="A3071" s="301" t="s">
        <v>12063</v>
      </c>
      <c r="B3071" s="302" t="s">
        <v>4188</v>
      </c>
      <c r="C3071" s="301" t="s">
        <v>23</v>
      </c>
      <c r="D3071" s="303">
        <v>161.51</v>
      </c>
    </row>
    <row r="3072" spans="1:4" ht="9" customHeight="1">
      <c r="A3072" s="301" t="s">
        <v>12064</v>
      </c>
      <c r="B3072" s="302" t="s">
        <v>4189</v>
      </c>
      <c r="C3072" s="301" t="s">
        <v>23</v>
      </c>
      <c r="D3072" s="303">
        <v>131.35</v>
      </c>
    </row>
    <row r="3073" spans="1:4" ht="9" customHeight="1">
      <c r="A3073" s="301" t="s">
        <v>12065</v>
      </c>
      <c r="B3073" s="302" t="s">
        <v>4190</v>
      </c>
      <c r="C3073" s="301" t="s">
        <v>23</v>
      </c>
      <c r="D3073" s="303">
        <v>52.46</v>
      </c>
    </row>
    <row r="3074" spans="1:4" ht="9" customHeight="1">
      <c r="A3074" s="301" t="s">
        <v>12066</v>
      </c>
      <c r="B3074" s="302" t="s">
        <v>4191</v>
      </c>
      <c r="C3074" s="301" t="s">
        <v>23</v>
      </c>
      <c r="D3074" s="303">
        <v>68.989999999999995</v>
      </c>
    </row>
    <row r="3075" spans="1:4" ht="9" customHeight="1">
      <c r="A3075" s="301" t="s">
        <v>12067</v>
      </c>
      <c r="B3075" s="302" t="s">
        <v>4192</v>
      </c>
      <c r="C3075" s="301" t="s">
        <v>23</v>
      </c>
      <c r="D3075" s="303">
        <v>121.98</v>
      </c>
    </row>
    <row r="3076" spans="1:4" ht="9" customHeight="1">
      <c r="A3076" s="301" t="s">
        <v>12068</v>
      </c>
      <c r="B3076" s="302" t="s">
        <v>4193</v>
      </c>
      <c r="C3076" s="301" t="s">
        <v>23</v>
      </c>
      <c r="D3076" s="303">
        <v>136.84</v>
      </c>
    </row>
    <row r="3077" spans="1:4" ht="9" customHeight="1">
      <c r="A3077" s="301" t="s">
        <v>12069</v>
      </c>
      <c r="B3077" s="302" t="s">
        <v>4194</v>
      </c>
      <c r="C3077" s="301" t="s">
        <v>23</v>
      </c>
      <c r="D3077" s="303">
        <v>56.18</v>
      </c>
    </row>
    <row r="3078" spans="1:4" ht="9" customHeight="1">
      <c r="A3078" s="301" t="s">
        <v>12070</v>
      </c>
      <c r="B3078" s="302" t="s">
        <v>4195</v>
      </c>
      <c r="C3078" s="301" t="s">
        <v>23</v>
      </c>
      <c r="D3078" s="303">
        <v>28.93</v>
      </c>
    </row>
    <row r="3079" spans="1:4" ht="9" customHeight="1">
      <c r="A3079" s="301" t="s">
        <v>12071</v>
      </c>
      <c r="B3079" s="302" t="s">
        <v>4196</v>
      </c>
      <c r="C3079" s="301" t="s">
        <v>23</v>
      </c>
      <c r="D3079" s="303">
        <v>48.27</v>
      </c>
    </row>
    <row r="3080" spans="1:4" ht="9" customHeight="1">
      <c r="A3080" s="301" t="s">
        <v>12072</v>
      </c>
      <c r="B3080" s="302" t="s">
        <v>4197</v>
      </c>
      <c r="C3080" s="301" t="s">
        <v>23</v>
      </c>
      <c r="D3080" s="303">
        <v>24.22</v>
      </c>
    </row>
    <row r="3081" spans="1:4" ht="9" customHeight="1">
      <c r="A3081" s="301" t="s">
        <v>12073</v>
      </c>
      <c r="B3081" s="302" t="s">
        <v>4198</v>
      </c>
      <c r="C3081" s="301" t="s">
        <v>23</v>
      </c>
      <c r="D3081" s="303">
        <v>36.17</v>
      </c>
    </row>
    <row r="3082" spans="1:4" ht="9" customHeight="1">
      <c r="A3082" s="301" t="s">
        <v>12074</v>
      </c>
      <c r="B3082" s="302" t="s">
        <v>4199</v>
      </c>
      <c r="C3082" s="301" t="s">
        <v>23</v>
      </c>
      <c r="D3082" s="303">
        <v>28.02</v>
      </c>
    </row>
    <row r="3083" spans="1:4" ht="9" customHeight="1">
      <c r="A3083" s="301" t="s">
        <v>12075</v>
      </c>
      <c r="B3083" s="302" t="s">
        <v>4200</v>
      </c>
      <c r="C3083" s="301" t="s">
        <v>23</v>
      </c>
      <c r="D3083" s="303">
        <v>20.47</v>
      </c>
    </row>
    <row r="3084" spans="1:4" ht="18" customHeight="1">
      <c r="A3084" s="301" t="s">
        <v>12076</v>
      </c>
      <c r="B3084" s="302" t="s">
        <v>4201</v>
      </c>
      <c r="C3084" s="301" t="s">
        <v>23</v>
      </c>
      <c r="D3084" s="303">
        <v>12.32</v>
      </c>
    </row>
    <row r="3085" spans="1:4" ht="18" customHeight="1">
      <c r="A3085" s="301" t="s">
        <v>12077</v>
      </c>
      <c r="B3085" s="302" t="s">
        <v>4202</v>
      </c>
      <c r="C3085" s="301" t="s">
        <v>23</v>
      </c>
      <c r="D3085" s="303">
        <v>65.17</v>
      </c>
    </row>
    <row r="3086" spans="1:4" ht="18" customHeight="1">
      <c r="A3086" s="301" t="s">
        <v>12078</v>
      </c>
      <c r="B3086" s="302" t="s">
        <v>4203</v>
      </c>
      <c r="C3086" s="301" t="s">
        <v>23</v>
      </c>
      <c r="D3086" s="303">
        <v>53.83</v>
      </c>
    </row>
    <row r="3087" spans="1:4" ht="18" customHeight="1">
      <c r="A3087" s="301" t="s">
        <v>12079</v>
      </c>
      <c r="B3087" s="302" t="s">
        <v>4204</v>
      </c>
      <c r="C3087" s="301" t="s">
        <v>23</v>
      </c>
      <c r="D3087" s="303">
        <v>57.27</v>
      </c>
    </row>
    <row r="3088" spans="1:4" ht="18" customHeight="1">
      <c r="A3088" s="301" t="s">
        <v>12080</v>
      </c>
      <c r="B3088" s="302" t="s">
        <v>4205</v>
      </c>
      <c r="C3088" s="301" t="s">
        <v>23</v>
      </c>
      <c r="D3088" s="303">
        <v>49.12</v>
      </c>
    </row>
    <row r="3089" spans="1:4" ht="18" customHeight="1">
      <c r="A3089" s="301" t="s">
        <v>12081</v>
      </c>
      <c r="B3089" s="302" t="s">
        <v>4206</v>
      </c>
      <c r="C3089" s="301" t="s">
        <v>756</v>
      </c>
      <c r="D3089" s="303">
        <v>16.899999999999999</v>
      </c>
    </row>
    <row r="3090" spans="1:4" ht="18" customHeight="1">
      <c r="A3090" s="301" t="s">
        <v>12082</v>
      </c>
      <c r="B3090" s="302" t="s">
        <v>4207</v>
      </c>
      <c r="C3090" s="301" t="s">
        <v>756</v>
      </c>
      <c r="D3090" s="303">
        <v>14.64</v>
      </c>
    </row>
    <row r="3091" spans="1:4" ht="18" customHeight="1">
      <c r="A3091" s="301" t="s">
        <v>12083</v>
      </c>
      <c r="B3091" s="302" t="s">
        <v>4208</v>
      </c>
      <c r="C3091" s="301" t="s">
        <v>90</v>
      </c>
      <c r="D3091" s="303">
        <v>59.39</v>
      </c>
    </row>
    <row r="3092" spans="1:4" ht="9" customHeight="1">
      <c r="A3092" s="301" t="s">
        <v>12084</v>
      </c>
      <c r="B3092" s="302" t="s">
        <v>4209</v>
      </c>
      <c r="C3092" s="301" t="s">
        <v>756</v>
      </c>
      <c r="D3092" s="303">
        <v>52.88</v>
      </c>
    </row>
    <row r="3093" spans="1:4" ht="9" customHeight="1">
      <c r="A3093" s="301" t="s">
        <v>12085</v>
      </c>
      <c r="B3093" s="302" t="s">
        <v>4210</v>
      </c>
      <c r="C3093" s="301" t="s">
        <v>756</v>
      </c>
      <c r="D3093" s="303">
        <v>37.44</v>
      </c>
    </row>
    <row r="3094" spans="1:4" ht="9" customHeight="1">
      <c r="A3094" s="301" t="s">
        <v>12086</v>
      </c>
      <c r="B3094" s="302" t="s">
        <v>4211</v>
      </c>
      <c r="C3094" s="301" t="s">
        <v>756</v>
      </c>
      <c r="D3094" s="303">
        <v>65.45</v>
      </c>
    </row>
    <row r="3095" spans="1:4" ht="9" customHeight="1">
      <c r="A3095" s="301" t="s">
        <v>12087</v>
      </c>
      <c r="B3095" s="302" t="s">
        <v>4212</v>
      </c>
      <c r="C3095" s="301" t="s">
        <v>756</v>
      </c>
      <c r="D3095" s="303">
        <v>45.79</v>
      </c>
    </row>
    <row r="3096" spans="1:4" ht="9" customHeight="1">
      <c r="A3096" s="301" t="s">
        <v>12088</v>
      </c>
      <c r="B3096" s="302" t="s">
        <v>4213</v>
      </c>
      <c r="C3096" s="301" t="s">
        <v>756</v>
      </c>
      <c r="D3096" s="303">
        <v>1657.94</v>
      </c>
    </row>
    <row r="3097" spans="1:4" ht="9" customHeight="1">
      <c r="A3097" s="301" t="s">
        <v>12089</v>
      </c>
      <c r="B3097" s="302" t="s">
        <v>4214</v>
      </c>
      <c r="C3097" s="301" t="s">
        <v>756</v>
      </c>
      <c r="D3097" s="303">
        <v>1375.59</v>
      </c>
    </row>
    <row r="3098" spans="1:4" ht="9" customHeight="1">
      <c r="A3098" s="301" t="s">
        <v>12090</v>
      </c>
      <c r="B3098" s="302" t="s">
        <v>4215</v>
      </c>
      <c r="C3098" s="301" t="s">
        <v>756</v>
      </c>
      <c r="D3098" s="303">
        <v>1421.31</v>
      </c>
    </row>
    <row r="3099" spans="1:4" ht="9" customHeight="1">
      <c r="A3099" s="301" t="s">
        <v>12091</v>
      </c>
      <c r="B3099" s="302" t="s">
        <v>4216</v>
      </c>
      <c r="C3099" s="301" t="s">
        <v>756</v>
      </c>
      <c r="D3099" s="303">
        <v>1140.51</v>
      </c>
    </row>
    <row r="3100" spans="1:4" ht="9" customHeight="1">
      <c r="A3100" s="301" t="s">
        <v>12092</v>
      </c>
      <c r="B3100" s="302" t="s">
        <v>4217</v>
      </c>
      <c r="C3100" s="301" t="s">
        <v>23</v>
      </c>
      <c r="D3100" s="303">
        <v>5.86</v>
      </c>
    </row>
    <row r="3101" spans="1:4" ht="9" customHeight="1">
      <c r="A3101" s="301" t="s">
        <v>12093</v>
      </c>
      <c r="B3101" s="302" t="s">
        <v>4218</v>
      </c>
      <c r="C3101" s="301" t="s">
        <v>1330</v>
      </c>
      <c r="D3101" s="303">
        <v>15.55</v>
      </c>
    </row>
    <row r="3102" spans="1:4" ht="9" customHeight="1">
      <c r="A3102" s="301" t="s">
        <v>12094</v>
      </c>
      <c r="B3102" s="302" t="s">
        <v>4219</v>
      </c>
      <c r="C3102" s="301" t="s">
        <v>1330</v>
      </c>
      <c r="D3102" s="303">
        <v>27.37</v>
      </c>
    </row>
    <row r="3103" spans="1:4" ht="9" customHeight="1">
      <c r="A3103" s="301" t="s">
        <v>12095</v>
      </c>
      <c r="B3103" s="302" t="s">
        <v>4220</v>
      </c>
      <c r="C3103" s="301" t="s">
        <v>1330</v>
      </c>
      <c r="D3103" s="303">
        <v>22.58</v>
      </c>
    </row>
    <row r="3104" spans="1:4" ht="9" customHeight="1">
      <c r="A3104" s="301" t="s">
        <v>12096</v>
      </c>
      <c r="B3104" s="302" t="s">
        <v>4221</v>
      </c>
      <c r="C3104" s="301" t="s">
        <v>1330</v>
      </c>
      <c r="D3104" s="303">
        <v>15.45</v>
      </c>
    </row>
    <row r="3105" spans="1:4" ht="9" customHeight="1">
      <c r="A3105" s="301" t="s">
        <v>12097</v>
      </c>
      <c r="B3105" s="302" t="s">
        <v>4222</v>
      </c>
      <c r="C3105" s="301" t="s">
        <v>1330</v>
      </c>
      <c r="D3105" s="303">
        <v>11.29</v>
      </c>
    </row>
    <row r="3106" spans="1:4" ht="9" customHeight="1">
      <c r="A3106" s="301" t="s">
        <v>12098</v>
      </c>
      <c r="B3106" s="302" t="s">
        <v>4223</v>
      </c>
      <c r="C3106" s="301" t="s">
        <v>1330</v>
      </c>
      <c r="D3106" s="303">
        <v>47.54</v>
      </c>
    </row>
    <row r="3107" spans="1:4" ht="9" customHeight="1">
      <c r="A3107" s="301" t="s">
        <v>12099</v>
      </c>
      <c r="B3107" s="302" t="s">
        <v>4224</v>
      </c>
      <c r="C3107" s="301" t="s">
        <v>4225</v>
      </c>
      <c r="D3107" s="303">
        <v>21.68</v>
      </c>
    </row>
    <row r="3108" spans="1:4" ht="9" customHeight="1">
      <c r="A3108" s="301" t="s">
        <v>12100</v>
      </c>
      <c r="B3108" s="302" t="s">
        <v>4226</v>
      </c>
      <c r="C3108" s="301" t="s">
        <v>4225</v>
      </c>
      <c r="D3108" s="303">
        <v>22.95</v>
      </c>
    </row>
    <row r="3109" spans="1:4" ht="9" customHeight="1">
      <c r="A3109" s="301" t="s">
        <v>12101</v>
      </c>
      <c r="B3109" s="302" t="s">
        <v>4227</v>
      </c>
      <c r="C3109" s="301" t="s">
        <v>23</v>
      </c>
      <c r="D3109" s="303">
        <v>13.31</v>
      </c>
    </row>
    <row r="3110" spans="1:4" ht="9" customHeight="1">
      <c r="A3110" s="301" t="s">
        <v>12102</v>
      </c>
      <c r="B3110" s="302" t="s">
        <v>4228</v>
      </c>
      <c r="C3110" s="301" t="s">
        <v>756</v>
      </c>
      <c r="D3110" s="303">
        <v>116.85</v>
      </c>
    </row>
    <row r="3111" spans="1:4" ht="9" customHeight="1">
      <c r="A3111" s="301" t="s">
        <v>12103</v>
      </c>
      <c r="B3111" s="302" t="s">
        <v>4229</v>
      </c>
      <c r="C3111" s="301" t="s">
        <v>756</v>
      </c>
      <c r="D3111" s="303">
        <v>111.74</v>
      </c>
    </row>
    <row r="3112" spans="1:4" ht="9" customHeight="1">
      <c r="A3112" s="301" t="s">
        <v>12104</v>
      </c>
      <c r="B3112" s="302" t="s">
        <v>4230</v>
      </c>
      <c r="C3112" s="301" t="s">
        <v>1330</v>
      </c>
      <c r="D3112" s="303">
        <v>132.21</v>
      </c>
    </row>
    <row r="3113" spans="1:4" ht="9" customHeight="1">
      <c r="A3113" s="301" t="s">
        <v>12105</v>
      </c>
      <c r="B3113" s="302" t="s">
        <v>4231</v>
      </c>
      <c r="C3113" s="301" t="s">
        <v>1330</v>
      </c>
      <c r="D3113" s="303">
        <v>129.71</v>
      </c>
    </row>
    <row r="3114" spans="1:4" ht="9" customHeight="1">
      <c r="A3114" s="301" t="s">
        <v>12106</v>
      </c>
      <c r="B3114" s="302" t="s">
        <v>4232</v>
      </c>
      <c r="C3114" s="301" t="s">
        <v>1330</v>
      </c>
      <c r="D3114" s="303">
        <v>14.42</v>
      </c>
    </row>
    <row r="3115" spans="1:4" ht="9" customHeight="1">
      <c r="A3115" s="301" t="s">
        <v>12107</v>
      </c>
      <c r="B3115" s="302" t="s">
        <v>4233</v>
      </c>
      <c r="C3115" s="301" t="s">
        <v>1330</v>
      </c>
      <c r="D3115" s="303">
        <v>11.92</v>
      </c>
    </row>
    <row r="3116" spans="1:4" ht="9" customHeight="1">
      <c r="A3116" s="301" t="s">
        <v>12108</v>
      </c>
      <c r="B3116" s="302" t="s">
        <v>4234</v>
      </c>
      <c r="C3116" s="301" t="s">
        <v>1330</v>
      </c>
      <c r="D3116" s="303">
        <v>121.94</v>
      </c>
    </row>
    <row r="3117" spans="1:4" ht="9" customHeight="1">
      <c r="A3117" s="301" t="s">
        <v>12109</v>
      </c>
      <c r="B3117" s="302" t="s">
        <v>4235</v>
      </c>
      <c r="C3117" s="301" t="s">
        <v>1330</v>
      </c>
      <c r="D3117" s="303">
        <v>70.239999999999995</v>
      </c>
    </row>
    <row r="3118" spans="1:4" ht="9" customHeight="1">
      <c r="A3118" s="301" t="s">
        <v>12110</v>
      </c>
      <c r="B3118" s="302" t="s">
        <v>4236</v>
      </c>
      <c r="C3118" s="301" t="s">
        <v>1330</v>
      </c>
      <c r="D3118" s="303">
        <v>109.94</v>
      </c>
    </row>
    <row r="3119" spans="1:4" ht="9" customHeight="1">
      <c r="A3119" s="301" t="s">
        <v>12111</v>
      </c>
      <c r="B3119" s="302" t="s">
        <v>4237</v>
      </c>
      <c r="C3119" s="301" t="s">
        <v>23</v>
      </c>
      <c r="D3119" s="303">
        <v>63.24</v>
      </c>
    </row>
    <row r="3120" spans="1:4" ht="9" customHeight="1">
      <c r="A3120" s="301" t="s">
        <v>12112</v>
      </c>
      <c r="B3120" s="302" t="s">
        <v>4238</v>
      </c>
      <c r="C3120" s="301" t="s">
        <v>23</v>
      </c>
      <c r="D3120" s="303">
        <v>48.85</v>
      </c>
    </row>
    <row r="3121" spans="1:4" ht="9" customHeight="1">
      <c r="A3121" s="301" t="s">
        <v>12113</v>
      </c>
      <c r="B3121" s="302" t="s">
        <v>4239</v>
      </c>
      <c r="C3121" s="301" t="s">
        <v>23</v>
      </c>
      <c r="D3121" s="303">
        <v>69.13</v>
      </c>
    </row>
    <row r="3122" spans="1:4" ht="9" customHeight="1">
      <c r="A3122" s="301" t="s">
        <v>12114</v>
      </c>
      <c r="B3122" s="302" t="s">
        <v>4240</v>
      </c>
      <c r="C3122" s="301" t="s">
        <v>23</v>
      </c>
      <c r="D3122" s="303">
        <v>54.67</v>
      </c>
    </row>
    <row r="3123" spans="1:4" ht="9" customHeight="1">
      <c r="A3123" s="301" t="s">
        <v>12115</v>
      </c>
      <c r="B3123" s="302" t="s">
        <v>4241</v>
      </c>
      <c r="C3123" s="301" t="s">
        <v>23</v>
      </c>
      <c r="D3123" s="303">
        <v>49.56</v>
      </c>
    </row>
    <row r="3124" spans="1:4" ht="9" customHeight="1">
      <c r="A3124" s="301" t="s">
        <v>12116</v>
      </c>
      <c r="B3124" s="302" t="s">
        <v>4242</v>
      </c>
      <c r="C3124" s="301" t="s">
        <v>23</v>
      </c>
      <c r="D3124" s="303">
        <v>37.4</v>
      </c>
    </row>
    <row r="3125" spans="1:4" ht="9" customHeight="1">
      <c r="A3125" s="301" t="s">
        <v>12117</v>
      </c>
      <c r="B3125" s="302" t="s">
        <v>4243</v>
      </c>
      <c r="C3125" s="301" t="s">
        <v>23</v>
      </c>
      <c r="D3125" s="303">
        <v>58.99</v>
      </c>
    </row>
    <row r="3126" spans="1:4" ht="9" customHeight="1">
      <c r="A3126" s="301" t="s">
        <v>12118</v>
      </c>
      <c r="B3126" s="302" t="s">
        <v>4244</v>
      </c>
      <c r="C3126" s="301" t="s">
        <v>23</v>
      </c>
      <c r="D3126" s="303">
        <v>46.77</v>
      </c>
    </row>
    <row r="3127" spans="1:4" ht="9" customHeight="1">
      <c r="A3127" s="301" t="s">
        <v>12119</v>
      </c>
      <c r="B3127" s="302" t="s">
        <v>4245</v>
      </c>
      <c r="C3127" s="301" t="s">
        <v>23</v>
      </c>
      <c r="D3127" s="303">
        <v>28.18</v>
      </c>
    </row>
    <row r="3128" spans="1:4" ht="9" customHeight="1">
      <c r="A3128" s="301" t="s">
        <v>12120</v>
      </c>
      <c r="B3128" s="302" t="s">
        <v>4246</v>
      </c>
      <c r="C3128" s="301" t="s">
        <v>23</v>
      </c>
      <c r="D3128" s="303">
        <v>22.28</v>
      </c>
    </row>
    <row r="3129" spans="1:4" ht="9" customHeight="1">
      <c r="A3129" s="301" t="s">
        <v>12121</v>
      </c>
      <c r="B3129" s="302" t="s">
        <v>4247</v>
      </c>
      <c r="C3129" s="301" t="s">
        <v>23</v>
      </c>
      <c r="D3129" s="303">
        <v>27.95</v>
      </c>
    </row>
    <row r="3130" spans="1:4" ht="9" customHeight="1">
      <c r="A3130" s="301" t="s">
        <v>12122</v>
      </c>
      <c r="B3130" s="302" t="s">
        <v>4248</v>
      </c>
      <c r="C3130" s="301" t="s">
        <v>23</v>
      </c>
      <c r="D3130" s="303">
        <v>22.02</v>
      </c>
    </row>
    <row r="3131" spans="1:4" ht="9" customHeight="1">
      <c r="A3131" s="301" t="s">
        <v>12123</v>
      </c>
      <c r="B3131" s="302" t="s">
        <v>4249</v>
      </c>
      <c r="C3131" s="301" t="s">
        <v>23</v>
      </c>
      <c r="D3131" s="303">
        <v>18.100000000000001</v>
      </c>
    </row>
    <row r="3132" spans="1:4" ht="9" customHeight="1">
      <c r="A3132" s="301" t="s">
        <v>12124</v>
      </c>
      <c r="B3132" s="302" t="s">
        <v>4250</v>
      </c>
      <c r="C3132" s="301" t="s">
        <v>23</v>
      </c>
      <c r="D3132" s="303">
        <v>13.76</v>
      </c>
    </row>
    <row r="3133" spans="1:4" ht="18" customHeight="1">
      <c r="A3133" s="301" t="s">
        <v>12125</v>
      </c>
      <c r="B3133" s="302" t="s">
        <v>4251</v>
      </c>
      <c r="C3133" s="301" t="s">
        <v>23</v>
      </c>
      <c r="D3133" s="303">
        <v>20.87</v>
      </c>
    </row>
    <row r="3134" spans="1:4" ht="18" customHeight="1">
      <c r="A3134" s="301" t="s">
        <v>12126</v>
      </c>
      <c r="B3134" s="302" t="s">
        <v>4252</v>
      </c>
      <c r="C3134" s="301" t="s">
        <v>23</v>
      </c>
      <c r="D3134" s="303">
        <v>16.510000000000002</v>
      </c>
    </row>
    <row r="3135" spans="1:4" ht="18" customHeight="1">
      <c r="A3135" s="301" t="s">
        <v>12127</v>
      </c>
      <c r="B3135" s="302" t="s">
        <v>4253</v>
      </c>
      <c r="C3135" s="301" t="s">
        <v>23</v>
      </c>
      <c r="D3135" s="303">
        <v>24.3</v>
      </c>
    </row>
    <row r="3136" spans="1:4" ht="18" customHeight="1">
      <c r="A3136" s="301" t="s">
        <v>12128</v>
      </c>
      <c r="B3136" s="302" t="s">
        <v>4254</v>
      </c>
      <c r="C3136" s="301" t="s">
        <v>23</v>
      </c>
      <c r="D3136" s="303">
        <v>19.61</v>
      </c>
    </row>
    <row r="3137" spans="1:4" ht="18" customHeight="1">
      <c r="A3137" s="301" t="s">
        <v>12129</v>
      </c>
      <c r="B3137" s="302" t="s">
        <v>4255</v>
      </c>
      <c r="C3137" s="301" t="s">
        <v>23</v>
      </c>
      <c r="D3137" s="303">
        <v>22</v>
      </c>
    </row>
    <row r="3138" spans="1:4" ht="9" customHeight="1">
      <c r="A3138" s="301" t="s">
        <v>12130</v>
      </c>
      <c r="B3138" s="302" t="s">
        <v>4256</v>
      </c>
      <c r="C3138" s="301" t="s">
        <v>23</v>
      </c>
      <c r="D3138" s="303">
        <v>17.29</v>
      </c>
    </row>
    <row r="3139" spans="1:4" ht="9" customHeight="1">
      <c r="A3139" s="301" t="s">
        <v>12131</v>
      </c>
      <c r="B3139" s="302" t="s">
        <v>4257</v>
      </c>
      <c r="C3139" s="301" t="s">
        <v>23</v>
      </c>
      <c r="D3139" s="303">
        <v>14.05</v>
      </c>
    </row>
    <row r="3140" spans="1:4" ht="9" customHeight="1">
      <c r="A3140" s="301" t="s">
        <v>12132</v>
      </c>
      <c r="B3140" s="302" t="s">
        <v>4258</v>
      </c>
      <c r="C3140" s="301" t="s">
        <v>23</v>
      </c>
      <c r="D3140" s="303">
        <v>10.89</v>
      </c>
    </row>
    <row r="3141" spans="1:4" ht="9" customHeight="1">
      <c r="A3141" s="301" t="s">
        <v>12133</v>
      </c>
      <c r="B3141" s="302" t="s">
        <v>4259</v>
      </c>
      <c r="C3141" s="301" t="s">
        <v>23</v>
      </c>
      <c r="D3141" s="303">
        <v>15.05</v>
      </c>
    </row>
    <row r="3142" spans="1:4" ht="9" customHeight="1">
      <c r="A3142" s="301" t="s">
        <v>12134</v>
      </c>
      <c r="B3142" s="302" t="s">
        <v>4260</v>
      </c>
      <c r="C3142" s="301" t="s">
        <v>23</v>
      </c>
      <c r="D3142" s="303">
        <v>11.87</v>
      </c>
    </row>
    <row r="3143" spans="1:4" ht="9" customHeight="1">
      <c r="A3143" s="301" t="s">
        <v>12135</v>
      </c>
      <c r="B3143" s="302" t="s">
        <v>4261</v>
      </c>
      <c r="C3143" s="301" t="s">
        <v>23</v>
      </c>
      <c r="D3143" s="303">
        <v>27.24</v>
      </c>
    </row>
    <row r="3144" spans="1:4" ht="9" customHeight="1">
      <c r="A3144" s="301" t="s">
        <v>12136</v>
      </c>
      <c r="B3144" s="302" t="s">
        <v>4262</v>
      </c>
      <c r="C3144" s="301" t="s">
        <v>23</v>
      </c>
      <c r="D3144" s="303">
        <v>21.82</v>
      </c>
    </row>
    <row r="3145" spans="1:4" ht="9" customHeight="1">
      <c r="A3145" s="301" t="s">
        <v>12137</v>
      </c>
      <c r="B3145" s="302" t="s">
        <v>4263</v>
      </c>
      <c r="C3145" s="301" t="s">
        <v>23</v>
      </c>
      <c r="D3145" s="303">
        <v>25.64</v>
      </c>
    </row>
    <row r="3146" spans="1:4" ht="9" customHeight="1">
      <c r="A3146" s="301" t="s">
        <v>12138</v>
      </c>
      <c r="B3146" s="302" t="s">
        <v>4264</v>
      </c>
      <c r="C3146" s="301" t="s">
        <v>23</v>
      </c>
      <c r="D3146" s="303">
        <v>20.190000000000001</v>
      </c>
    </row>
    <row r="3147" spans="1:4" ht="9" customHeight="1">
      <c r="A3147" s="301" t="s">
        <v>12139</v>
      </c>
      <c r="B3147" s="302" t="s">
        <v>4265</v>
      </c>
      <c r="C3147" s="301" t="s">
        <v>23</v>
      </c>
      <c r="D3147" s="303">
        <v>50.92</v>
      </c>
    </row>
    <row r="3148" spans="1:4" ht="9" customHeight="1">
      <c r="A3148" s="301" t="s">
        <v>12140</v>
      </c>
      <c r="B3148" s="302" t="s">
        <v>4266</v>
      </c>
      <c r="C3148" s="301" t="s">
        <v>23</v>
      </c>
      <c r="D3148" s="303">
        <v>40.799999999999997</v>
      </c>
    </row>
    <row r="3149" spans="1:4" ht="9" customHeight="1">
      <c r="A3149" s="301" t="s">
        <v>12141</v>
      </c>
      <c r="B3149" s="302" t="s">
        <v>4267</v>
      </c>
      <c r="C3149" s="301" t="s">
        <v>23</v>
      </c>
      <c r="D3149" s="303">
        <v>46.8</v>
      </c>
    </row>
    <row r="3150" spans="1:4" ht="9" customHeight="1">
      <c r="A3150" s="301" t="s">
        <v>12142</v>
      </c>
      <c r="B3150" s="302" t="s">
        <v>4268</v>
      </c>
      <c r="C3150" s="301" t="s">
        <v>23</v>
      </c>
      <c r="D3150" s="303">
        <v>36.630000000000003</v>
      </c>
    </row>
    <row r="3151" spans="1:4" ht="9" customHeight="1">
      <c r="A3151" s="301" t="s">
        <v>12143</v>
      </c>
      <c r="B3151" s="302" t="s">
        <v>4269</v>
      </c>
      <c r="C3151" s="301" t="s">
        <v>23</v>
      </c>
      <c r="D3151" s="303">
        <v>14.81</v>
      </c>
    </row>
    <row r="3152" spans="1:4" ht="9" customHeight="1">
      <c r="A3152" s="301" t="s">
        <v>12144</v>
      </c>
      <c r="B3152" s="302" t="s">
        <v>4270</v>
      </c>
      <c r="C3152" s="301" t="s">
        <v>23</v>
      </c>
      <c r="D3152" s="303">
        <v>37.08</v>
      </c>
    </row>
    <row r="3153" spans="1:4" ht="9" customHeight="1">
      <c r="A3153" s="301" t="s">
        <v>12145</v>
      </c>
      <c r="B3153" s="302" t="s">
        <v>4271</v>
      </c>
      <c r="C3153" s="301" t="s">
        <v>23</v>
      </c>
      <c r="D3153" s="303">
        <v>49.42</v>
      </c>
    </row>
    <row r="3154" spans="1:4" ht="9" customHeight="1">
      <c r="A3154" s="301" t="s">
        <v>12146</v>
      </c>
      <c r="B3154" s="302" t="s">
        <v>4272</v>
      </c>
      <c r="C3154" s="301" t="s">
        <v>23</v>
      </c>
      <c r="D3154" s="303">
        <v>64.28</v>
      </c>
    </row>
    <row r="3155" spans="1:4" ht="9" customHeight="1">
      <c r="A3155" s="301" t="s">
        <v>12147</v>
      </c>
      <c r="B3155" s="302" t="s">
        <v>4273</v>
      </c>
      <c r="C3155" s="301" t="s">
        <v>756</v>
      </c>
      <c r="D3155" s="303">
        <v>2023.69</v>
      </c>
    </row>
    <row r="3156" spans="1:4" ht="9" customHeight="1">
      <c r="A3156" s="301" t="s">
        <v>12148</v>
      </c>
      <c r="B3156" s="302" t="s">
        <v>4274</v>
      </c>
      <c r="C3156" s="301" t="s">
        <v>756</v>
      </c>
      <c r="D3156" s="303">
        <v>1779.39</v>
      </c>
    </row>
    <row r="3157" spans="1:4" ht="9" customHeight="1">
      <c r="A3157" s="301" t="s">
        <v>12149</v>
      </c>
      <c r="B3157" s="302" t="s">
        <v>4275</v>
      </c>
      <c r="C3157" s="301" t="s">
        <v>756</v>
      </c>
      <c r="D3157" s="303">
        <v>1994.37</v>
      </c>
    </row>
    <row r="3158" spans="1:4" ht="9" customHeight="1">
      <c r="A3158" s="301" t="s">
        <v>12150</v>
      </c>
      <c r="B3158" s="302" t="s">
        <v>4276</v>
      </c>
      <c r="C3158" s="301" t="s">
        <v>756</v>
      </c>
      <c r="D3158" s="303">
        <v>1759.9</v>
      </c>
    </row>
    <row r="3159" spans="1:4" ht="9" customHeight="1">
      <c r="A3159" s="301" t="s">
        <v>12151</v>
      </c>
      <c r="B3159" s="302" t="s">
        <v>4277</v>
      </c>
      <c r="C3159" s="301" t="s">
        <v>756</v>
      </c>
      <c r="D3159" s="303">
        <v>2281.66</v>
      </c>
    </row>
    <row r="3160" spans="1:4" ht="9" customHeight="1">
      <c r="A3160" s="301" t="s">
        <v>12152</v>
      </c>
      <c r="B3160" s="302" t="s">
        <v>4278</v>
      </c>
      <c r="C3160" s="301" t="s">
        <v>756</v>
      </c>
      <c r="D3160" s="303">
        <v>1989.62</v>
      </c>
    </row>
    <row r="3161" spans="1:4" ht="9" customHeight="1">
      <c r="A3161" s="301" t="s">
        <v>12153</v>
      </c>
      <c r="B3161" s="302" t="s">
        <v>4279</v>
      </c>
      <c r="C3161" s="301" t="s">
        <v>756</v>
      </c>
      <c r="D3161" s="303">
        <v>2739.89</v>
      </c>
    </row>
    <row r="3162" spans="1:4" ht="9" customHeight="1">
      <c r="A3162" s="301" t="s">
        <v>12154</v>
      </c>
      <c r="B3162" s="302" t="s">
        <v>4280</v>
      </c>
      <c r="C3162" s="301" t="s">
        <v>756</v>
      </c>
      <c r="D3162" s="303">
        <v>2391.6999999999998</v>
      </c>
    </row>
    <row r="3163" spans="1:4" ht="9" customHeight="1">
      <c r="A3163" s="301" t="s">
        <v>12155</v>
      </c>
      <c r="B3163" s="302" t="s">
        <v>4281</v>
      </c>
      <c r="C3163" s="301" t="s">
        <v>756</v>
      </c>
      <c r="D3163" s="303">
        <v>3227.16</v>
      </c>
    </row>
    <row r="3164" spans="1:4" ht="9" customHeight="1">
      <c r="A3164" s="301" t="s">
        <v>12156</v>
      </c>
      <c r="B3164" s="302" t="s">
        <v>4282</v>
      </c>
      <c r="C3164" s="301" t="s">
        <v>756</v>
      </c>
      <c r="D3164" s="303">
        <v>2821.41</v>
      </c>
    </row>
    <row r="3165" spans="1:4" ht="9" customHeight="1">
      <c r="A3165" s="301" t="s">
        <v>12157</v>
      </c>
      <c r="B3165" s="302" t="s">
        <v>4283</v>
      </c>
      <c r="C3165" s="301" t="s">
        <v>756</v>
      </c>
      <c r="D3165" s="303">
        <v>4023.82</v>
      </c>
    </row>
    <row r="3166" spans="1:4" ht="9" customHeight="1">
      <c r="A3166" s="301" t="s">
        <v>12158</v>
      </c>
      <c r="B3166" s="302" t="s">
        <v>4284</v>
      </c>
      <c r="C3166" s="301" t="s">
        <v>756</v>
      </c>
      <c r="D3166" s="303">
        <v>3532.42</v>
      </c>
    </row>
    <row r="3167" spans="1:4" ht="9" customHeight="1">
      <c r="A3167" s="301" t="s">
        <v>12159</v>
      </c>
      <c r="B3167" s="302" t="s">
        <v>4285</v>
      </c>
      <c r="C3167" s="301" t="s">
        <v>756</v>
      </c>
      <c r="D3167" s="303">
        <v>2335.9</v>
      </c>
    </row>
    <row r="3168" spans="1:4" ht="9" customHeight="1">
      <c r="A3168" s="301" t="s">
        <v>12160</v>
      </c>
      <c r="B3168" s="302" t="s">
        <v>4286</v>
      </c>
      <c r="C3168" s="301" t="s">
        <v>756</v>
      </c>
      <c r="D3168" s="303">
        <v>2050.89</v>
      </c>
    </row>
    <row r="3169" spans="1:4" ht="9" customHeight="1">
      <c r="A3169" s="301" t="s">
        <v>12161</v>
      </c>
      <c r="B3169" s="302" t="s">
        <v>4287</v>
      </c>
      <c r="C3169" s="301" t="s">
        <v>756</v>
      </c>
      <c r="D3169" s="303">
        <v>2310.7800000000002</v>
      </c>
    </row>
    <row r="3170" spans="1:4" ht="9" customHeight="1">
      <c r="A3170" s="301" t="s">
        <v>12162</v>
      </c>
      <c r="B3170" s="302" t="s">
        <v>4288</v>
      </c>
      <c r="C3170" s="301" t="s">
        <v>756</v>
      </c>
      <c r="D3170" s="303">
        <v>2034.19</v>
      </c>
    </row>
    <row r="3171" spans="1:4" ht="9" customHeight="1">
      <c r="A3171" s="301" t="s">
        <v>12163</v>
      </c>
      <c r="B3171" s="302" t="s">
        <v>4289</v>
      </c>
      <c r="C3171" s="301" t="s">
        <v>756</v>
      </c>
      <c r="D3171" s="303">
        <v>2618.2199999999998</v>
      </c>
    </row>
    <row r="3172" spans="1:4" ht="9" customHeight="1">
      <c r="A3172" s="301" t="s">
        <v>12164</v>
      </c>
      <c r="B3172" s="302" t="s">
        <v>4290</v>
      </c>
      <c r="C3172" s="301" t="s">
        <v>756</v>
      </c>
      <c r="D3172" s="303">
        <v>2278.4499999999998</v>
      </c>
    </row>
    <row r="3173" spans="1:4" ht="9" customHeight="1">
      <c r="A3173" s="301" t="s">
        <v>12165</v>
      </c>
      <c r="B3173" s="302" t="s">
        <v>4291</v>
      </c>
      <c r="C3173" s="301" t="s">
        <v>756</v>
      </c>
      <c r="D3173" s="303">
        <v>2954.02</v>
      </c>
    </row>
    <row r="3174" spans="1:4" ht="9" customHeight="1">
      <c r="A3174" s="301" t="s">
        <v>12166</v>
      </c>
      <c r="B3174" s="302" t="s">
        <v>4292</v>
      </c>
      <c r="C3174" s="301" t="s">
        <v>756</v>
      </c>
      <c r="D3174" s="303">
        <v>2555.2800000000002</v>
      </c>
    </row>
    <row r="3175" spans="1:4" ht="9" customHeight="1">
      <c r="A3175" s="301" t="s">
        <v>12167</v>
      </c>
      <c r="B3175" s="302" t="s">
        <v>4293</v>
      </c>
      <c r="C3175" s="301" t="s">
        <v>756</v>
      </c>
      <c r="D3175" s="303">
        <v>3600.92</v>
      </c>
    </row>
    <row r="3176" spans="1:4" ht="9" customHeight="1">
      <c r="A3176" s="301" t="s">
        <v>12168</v>
      </c>
      <c r="B3176" s="302" t="s">
        <v>4294</v>
      </c>
      <c r="C3176" s="301" t="s">
        <v>756</v>
      </c>
      <c r="D3176" s="303">
        <v>3141.81</v>
      </c>
    </row>
    <row r="3177" spans="1:4" ht="9" customHeight="1">
      <c r="A3177" s="301" t="s">
        <v>12169</v>
      </c>
      <c r="B3177" s="302" t="s">
        <v>4295</v>
      </c>
      <c r="C3177" s="301" t="s">
        <v>756</v>
      </c>
      <c r="D3177" s="303">
        <v>4434.7700000000004</v>
      </c>
    </row>
    <row r="3178" spans="1:4" ht="9" customHeight="1">
      <c r="A3178" s="301" t="s">
        <v>12170</v>
      </c>
      <c r="B3178" s="302" t="s">
        <v>4296</v>
      </c>
      <c r="C3178" s="301" t="s">
        <v>756</v>
      </c>
      <c r="D3178" s="303">
        <v>3884.4</v>
      </c>
    </row>
    <row r="3179" spans="1:4" ht="9" customHeight="1">
      <c r="A3179" s="301" t="s">
        <v>12171</v>
      </c>
      <c r="B3179" s="302" t="s">
        <v>4297</v>
      </c>
      <c r="C3179" s="301" t="s">
        <v>756</v>
      </c>
      <c r="D3179" s="303">
        <v>2664.87</v>
      </c>
    </row>
    <row r="3180" spans="1:4" ht="9" customHeight="1">
      <c r="A3180" s="301" t="s">
        <v>12172</v>
      </c>
      <c r="B3180" s="302" t="s">
        <v>4298</v>
      </c>
      <c r="C3180" s="301" t="s">
        <v>756</v>
      </c>
      <c r="D3180" s="303">
        <v>2333.5300000000002</v>
      </c>
    </row>
    <row r="3181" spans="1:4" ht="9" customHeight="1">
      <c r="A3181" s="301" t="s">
        <v>12173</v>
      </c>
      <c r="B3181" s="302" t="s">
        <v>4299</v>
      </c>
      <c r="C3181" s="301" t="s">
        <v>756</v>
      </c>
      <c r="D3181" s="303">
        <v>2639.74</v>
      </c>
    </row>
    <row r="3182" spans="1:4" ht="9" customHeight="1">
      <c r="A3182" s="301" t="s">
        <v>12174</v>
      </c>
      <c r="B3182" s="302" t="s">
        <v>4300</v>
      </c>
      <c r="C3182" s="301" t="s">
        <v>756</v>
      </c>
      <c r="D3182" s="303">
        <v>2316.8200000000002</v>
      </c>
    </row>
    <row r="3183" spans="1:4" ht="9" customHeight="1">
      <c r="A3183" s="301" t="s">
        <v>12175</v>
      </c>
      <c r="B3183" s="302" t="s">
        <v>4301</v>
      </c>
      <c r="C3183" s="301" t="s">
        <v>756</v>
      </c>
      <c r="D3183" s="303">
        <v>2971.53</v>
      </c>
    </row>
    <row r="3184" spans="1:4" ht="9" customHeight="1">
      <c r="A3184" s="301" t="s">
        <v>12176</v>
      </c>
      <c r="B3184" s="302" t="s">
        <v>4302</v>
      </c>
      <c r="C3184" s="301" t="s">
        <v>756</v>
      </c>
      <c r="D3184" s="303">
        <v>2578.41</v>
      </c>
    </row>
    <row r="3185" spans="1:4" ht="9" customHeight="1">
      <c r="A3185" s="301" t="s">
        <v>12177</v>
      </c>
      <c r="B3185" s="302" t="s">
        <v>4303</v>
      </c>
      <c r="C3185" s="301" t="s">
        <v>756</v>
      </c>
      <c r="D3185" s="303">
        <v>3460.15</v>
      </c>
    </row>
    <row r="3186" spans="1:4" ht="9" customHeight="1">
      <c r="A3186" s="301" t="s">
        <v>12178</v>
      </c>
      <c r="B3186" s="302" t="s">
        <v>4304</v>
      </c>
      <c r="C3186" s="301" t="s">
        <v>756</v>
      </c>
      <c r="D3186" s="303">
        <v>3005.25</v>
      </c>
    </row>
    <row r="3187" spans="1:4" ht="9" customHeight="1">
      <c r="A3187" s="301" t="s">
        <v>12179</v>
      </c>
      <c r="B3187" s="302" t="s">
        <v>4305</v>
      </c>
      <c r="C3187" s="301" t="s">
        <v>756</v>
      </c>
      <c r="D3187" s="303">
        <v>3991.42</v>
      </c>
    </row>
    <row r="3188" spans="1:4" ht="9" customHeight="1">
      <c r="A3188" s="301" t="s">
        <v>12180</v>
      </c>
      <c r="B3188" s="302" t="s">
        <v>4306</v>
      </c>
      <c r="C3188" s="301" t="s">
        <v>756</v>
      </c>
      <c r="D3188" s="303">
        <v>3473.35</v>
      </c>
    </row>
    <row r="3189" spans="1:4" ht="9" customHeight="1">
      <c r="A3189" s="301" t="s">
        <v>12181</v>
      </c>
      <c r="B3189" s="302" t="s">
        <v>4307</v>
      </c>
      <c r="C3189" s="301" t="s">
        <v>756</v>
      </c>
      <c r="D3189" s="303">
        <v>4862.46</v>
      </c>
    </row>
    <row r="3190" spans="1:4" ht="9" customHeight="1">
      <c r="A3190" s="301" t="s">
        <v>12182</v>
      </c>
      <c r="B3190" s="302" t="s">
        <v>4308</v>
      </c>
      <c r="C3190" s="301" t="s">
        <v>756</v>
      </c>
      <c r="D3190" s="303">
        <v>4247.51</v>
      </c>
    </row>
    <row r="3191" spans="1:4" ht="9" customHeight="1">
      <c r="A3191" s="301" t="s">
        <v>12183</v>
      </c>
      <c r="B3191" s="302" t="s">
        <v>4309</v>
      </c>
      <c r="C3191" s="301" t="s">
        <v>1330</v>
      </c>
      <c r="D3191" s="303">
        <v>16.36</v>
      </c>
    </row>
    <row r="3192" spans="1:4" ht="9" customHeight="1">
      <c r="A3192" s="301" t="s">
        <v>12184</v>
      </c>
      <c r="B3192" s="302" t="s">
        <v>4310</v>
      </c>
      <c r="C3192" s="301" t="s">
        <v>23</v>
      </c>
      <c r="D3192" s="303">
        <v>56.13</v>
      </c>
    </row>
    <row r="3193" spans="1:4" ht="9" customHeight="1">
      <c r="A3193" s="301" t="s">
        <v>12185</v>
      </c>
      <c r="B3193" s="302" t="s">
        <v>4311</v>
      </c>
      <c r="C3193" s="301" t="s">
        <v>23</v>
      </c>
      <c r="D3193" s="303">
        <v>41.33</v>
      </c>
    </row>
    <row r="3194" spans="1:4" ht="9" customHeight="1">
      <c r="A3194" s="301" t="s">
        <v>12186</v>
      </c>
      <c r="B3194" s="302" t="s">
        <v>4312</v>
      </c>
      <c r="C3194" s="301" t="s">
        <v>23</v>
      </c>
      <c r="D3194" s="303">
        <v>65.540000000000006</v>
      </c>
    </row>
    <row r="3195" spans="1:4" ht="9" customHeight="1">
      <c r="A3195" s="301" t="s">
        <v>12187</v>
      </c>
      <c r="B3195" s="302" t="s">
        <v>4313</v>
      </c>
      <c r="C3195" s="301" t="s">
        <v>23</v>
      </c>
      <c r="D3195" s="303">
        <v>50.67</v>
      </c>
    </row>
    <row r="3196" spans="1:4" ht="9" customHeight="1">
      <c r="A3196" s="301" t="s">
        <v>12188</v>
      </c>
      <c r="B3196" s="302" t="s">
        <v>4314</v>
      </c>
      <c r="C3196" s="301" t="s">
        <v>23</v>
      </c>
      <c r="D3196" s="303">
        <v>75.05</v>
      </c>
    </row>
    <row r="3197" spans="1:4" ht="9" customHeight="1">
      <c r="A3197" s="301" t="s">
        <v>12189</v>
      </c>
      <c r="B3197" s="302" t="s">
        <v>4315</v>
      </c>
      <c r="C3197" s="301" t="s">
        <v>23</v>
      </c>
      <c r="D3197" s="303">
        <v>55.23</v>
      </c>
    </row>
    <row r="3198" spans="1:4" ht="9" customHeight="1">
      <c r="A3198" s="301" t="s">
        <v>12190</v>
      </c>
      <c r="B3198" s="302" t="s">
        <v>4316</v>
      </c>
      <c r="C3198" s="301" t="s">
        <v>23</v>
      </c>
      <c r="D3198" s="303">
        <v>87.81</v>
      </c>
    </row>
    <row r="3199" spans="1:4" ht="9" customHeight="1">
      <c r="A3199" s="301" t="s">
        <v>12191</v>
      </c>
      <c r="B3199" s="302" t="s">
        <v>4317</v>
      </c>
      <c r="C3199" s="301" t="s">
        <v>23</v>
      </c>
      <c r="D3199" s="303">
        <v>67.88</v>
      </c>
    </row>
    <row r="3200" spans="1:4" ht="9" customHeight="1">
      <c r="A3200" s="301" t="s">
        <v>12192</v>
      </c>
      <c r="B3200" s="302" t="s">
        <v>4318</v>
      </c>
      <c r="C3200" s="301" t="s">
        <v>23</v>
      </c>
      <c r="D3200" s="303">
        <v>57.55</v>
      </c>
    </row>
    <row r="3201" spans="1:4" ht="9" customHeight="1">
      <c r="A3201" s="301" t="s">
        <v>12193</v>
      </c>
      <c r="B3201" s="302" t="s">
        <v>4319</v>
      </c>
      <c r="C3201" s="301" t="s">
        <v>23</v>
      </c>
      <c r="D3201" s="303">
        <v>42.34</v>
      </c>
    </row>
    <row r="3202" spans="1:4" ht="9" customHeight="1">
      <c r="A3202" s="301" t="s">
        <v>12194</v>
      </c>
      <c r="B3202" s="302" t="s">
        <v>4320</v>
      </c>
      <c r="C3202" s="301" t="s">
        <v>23</v>
      </c>
      <c r="D3202" s="303">
        <v>67.349999999999994</v>
      </c>
    </row>
    <row r="3203" spans="1:4" ht="9" customHeight="1">
      <c r="A3203" s="301" t="s">
        <v>12195</v>
      </c>
      <c r="B3203" s="302" t="s">
        <v>4321</v>
      </c>
      <c r="C3203" s="301" t="s">
        <v>23</v>
      </c>
      <c r="D3203" s="303">
        <v>52.07</v>
      </c>
    </row>
    <row r="3204" spans="1:4" ht="9" customHeight="1">
      <c r="A3204" s="301" t="s">
        <v>12196</v>
      </c>
      <c r="B3204" s="302" t="s">
        <v>4322</v>
      </c>
      <c r="C3204" s="301" t="s">
        <v>23</v>
      </c>
      <c r="D3204" s="303">
        <v>77.959999999999994</v>
      </c>
    </row>
    <row r="3205" spans="1:4" ht="9" customHeight="1">
      <c r="A3205" s="301" t="s">
        <v>12197</v>
      </c>
      <c r="B3205" s="302" t="s">
        <v>4323</v>
      </c>
      <c r="C3205" s="301" t="s">
        <v>23</v>
      </c>
      <c r="D3205" s="303">
        <v>57.33</v>
      </c>
    </row>
    <row r="3206" spans="1:4" ht="9" customHeight="1">
      <c r="A3206" s="301" t="s">
        <v>12198</v>
      </c>
      <c r="B3206" s="302" t="s">
        <v>4324</v>
      </c>
      <c r="C3206" s="301" t="s">
        <v>23</v>
      </c>
      <c r="D3206" s="303">
        <v>91.35</v>
      </c>
    </row>
    <row r="3207" spans="1:4" ht="9" customHeight="1">
      <c r="A3207" s="301" t="s">
        <v>12199</v>
      </c>
      <c r="B3207" s="302" t="s">
        <v>4325</v>
      </c>
      <c r="C3207" s="301" t="s">
        <v>23</v>
      </c>
      <c r="D3207" s="303">
        <v>70.63</v>
      </c>
    </row>
    <row r="3208" spans="1:4" ht="9" customHeight="1">
      <c r="A3208" s="301" t="s">
        <v>12200</v>
      </c>
      <c r="B3208" s="302" t="s">
        <v>4326</v>
      </c>
      <c r="C3208" s="301" t="s">
        <v>23</v>
      </c>
      <c r="D3208" s="303">
        <v>56.96</v>
      </c>
    </row>
    <row r="3209" spans="1:4" ht="9" customHeight="1">
      <c r="A3209" s="301" t="s">
        <v>12201</v>
      </c>
      <c r="B3209" s="302" t="s">
        <v>4327</v>
      </c>
      <c r="C3209" s="301" t="s">
        <v>23</v>
      </c>
      <c r="D3209" s="303">
        <v>44.53</v>
      </c>
    </row>
    <row r="3210" spans="1:4" ht="9" customHeight="1">
      <c r="A3210" s="301" t="s">
        <v>12202</v>
      </c>
      <c r="B3210" s="302" t="s">
        <v>4328</v>
      </c>
      <c r="C3210" s="301" t="s">
        <v>23</v>
      </c>
      <c r="D3210" s="303">
        <v>64.94</v>
      </c>
    </row>
    <row r="3211" spans="1:4" ht="9" customHeight="1">
      <c r="A3211" s="301" t="s">
        <v>12203</v>
      </c>
      <c r="B3211" s="302" t="s">
        <v>4329</v>
      </c>
      <c r="C3211" s="301" t="s">
        <v>23</v>
      </c>
      <c r="D3211" s="303">
        <v>52.45</v>
      </c>
    </row>
    <row r="3212" spans="1:4" ht="9" customHeight="1">
      <c r="A3212" s="301" t="s">
        <v>12204</v>
      </c>
      <c r="B3212" s="302" t="s">
        <v>4330</v>
      </c>
      <c r="C3212" s="301" t="s">
        <v>23</v>
      </c>
      <c r="D3212" s="303">
        <v>40.96</v>
      </c>
    </row>
    <row r="3213" spans="1:4" ht="9" customHeight="1">
      <c r="A3213" s="301" t="s">
        <v>12205</v>
      </c>
      <c r="B3213" s="302" t="s">
        <v>4331</v>
      </c>
      <c r="C3213" s="301" t="s">
        <v>23</v>
      </c>
      <c r="D3213" s="303">
        <v>32.28</v>
      </c>
    </row>
    <row r="3214" spans="1:4" ht="9" customHeight="1">
      <c r="A3214" s="301" t="s">
        <v>12206</v>
      </c>
      <c r="B3214" s="302" t="s">
        <v>4332</v>
      </c>
      <c r="C3214" s="301" t="s">
        <v>23</v>
      </c>
      <c r="D3214" s="303">
        <v>46.46</v>
      </c>
    </row>
    <row r="3215" spans="1:4" ht="9" customHeight="1">
      <c r="A3215" s="301" t="s">
        <v>12207</v>
      </c>
      <c r="B3215" s="302" t="s">
        <v>4333</v>
      </c>
      <c r="C3215" s="301" t="s">
        <v>23</v>
      </c>
      <c r="D3215" s="303">
        <v>37.74</v>
      </c>
    </row>
    <row r="3216" spans="1:4" ht="9" customHeight="1">
      <c r="A3216" s="301" t="s">
        <v>12208</v>
      </c>
      <c r="B3216" s="302" t="s">
        <v>4334</v>
      </c>
      <c r="C3216" s="301" t="s">
        <v>23</v>
      </c>
      <c r="D3216" s="303">
        <v>18.89</v>
      </c>
    </row>
    <row r="3217" spans="1:4" ht="9" customHeight="1">
      <c r="A3217" s="301" t="s">
        <v>12209</v>
      </c>
      <c r="B3217" s="302" t="s">
        <v>4335</v>
      </c>
      <c r="C3217" s="301" t="s">
        <v>23</v>
      </c>
      <c r="D3217" s="303">
        <v>13.98</v>
      </c>
    </row>
    <row r="3218" spans="1:4" ht="9" customHeight="1">
      <c r="A3218" s="301" t="s">
        <v>12210</v>
      </c>
      <c r="B3218" s="302" t="s">
        <v>4336</v>
      </c>
      <c r="C3218" s="301" t="s">
        <v>23</v>
      </c>
      <c r="D3218" s="303">
        <v>8.91</v>
      </c>
    </row>
    <row r="3219" spans="1:4" ht="9" customHeight="1">
      <c r="A3219" s="301" t="s">
        <v>12211</v>
      </c>
      <c r="B3219" s="302" t="s">
        <v>4337</v>
      </c>
      <c r="C3219" s="301" t="s">
        <v>23</v>
      </c>
      <c r="D3219" s="303">
        <v>7.03</v>
      </c>
    </row>
    <row r="3220" spans="1:4" ht="9" customHeight="1">
      <c r="A3220" s="301" t="s">
        <v>12212</v>
      </c>
      <c r="B3220" s="302" t="s">
        <v>4338</v>
      </c>
      <c r="C3220" s="301" t="s">
        <v>23</v>
      </c>
      <c r="D3220" s="303">
        <v>74.11</v>
      </c>
    </row>
    <row r="3221" spans="1:4" ht="9" customHeight="1">
      <c r="A3221" s="301" t="s">
        <v>12213</v>
      </c>
      <c r="B3221" s="302" t="s">
        <v>4339</v>
      </c>
      <c r="C3221" s="301" t="s">
        <v>23</v>
      </c>
      <c r="D3221" s="303">
        <v>57.16</v>
      </c>
    </row>
    <row r="3222" spans="1:4" ht="9" customHeight="1">
      <c r="A3222" s="301" t="s">
        <v>12214</v>
      </c>
      <c r="B3222" s="302" t="s">
        <v>4340</v>
      </c>
      <c r="C3222" s="301" t="s">
        <v>23</v>
      </c>
      <c r="D3222" s="303">
        <v>85.21</v>
      </c>
    </row>
    <row r="3223" spans="1:4" ht="9" customHeight="1">
      <c r="A3223" s="301" t="s">
        <v>12215</v>
      </c>
      <c r="B3223" s="302" t="s">
        <v>4341</v>
      </c>
      <c r="C3223" s="301" t="s">
        <v>23</v>
      </c>
      <c r="D3223" s="303">
        <v>68.180000000000007</v>
      </c>
    </row>
    <row r="3224" spans="1:4" ht="9" customHeight="1">
      <c r="A3224" s="301" t="s">
        <v>12216</v>
      </c>
      <c r="B3224" s="302" t="s">
        <v>4342</v>
      </c>
      <c r="C3224" s="301" t="s">
        <v>23</v>
      </c>
      <c r="D3224" s="303">
        <v>63.08</v>
      </c>
    </row>
    <row r="3225" spans="1:4" ht="18" customHeight="1">
      <c r="A3225" s="301" t="s">
        <v>12217</v>
      </c>
      <c r="B3225" s="302" t="s">
        <v>4343</v>
      </c>
      <c r="C3225" s="301" t="s">
        <v>23</v>
      </c>
      <c r="D3225" s="303">
        <v>48.9</v>
      </c>
    </row>
    <row r="3226" spans="1:4" ht="18" customHeight="1">
      <c r="A3226" s="301" t="s">
        <v>12218</v>
      </c>
      <c r="B3226" s="302" t="s">
        <v>4344</v>
      </c>
      <c r="C3226" s="301" t="s">
        <v>23</v>
      </c>
      <c r="D3226" s="303">
        <v>72.34</v>
      </c>
    </row>
    <row r="3227" spans="1:4" ht="9" customHeight="1">
      <c r="A3227" s="301" t="s">
        <v>12219</v>
      </c>
      <c r="B3227" s="302" t="s">
        <v>4345</v>
      </c>
      <c r="C3227" s="301" t="s">
        <v>23</v>
      </c>
      <c r="D3227" s="303">
        <v>58.09</v>
      </c>
    </row>
    <row r="3228" spans="1:4" ht="9" customHeight="1">
      <c r="A3228" s="301" t="s">
        <v>12220</v>
      </c>
      <c r="B3228" s="302" t="s">
        <v>4346</v>
      </c>
      <c r="C3228" s="301" t="s">
        <v>23</v>
      </c>
      <c r="D3228" s="303">
        <v>54.2</v>
      </c>
    </row>
    <row r="3229" spans="1:4" ht="18" customHeight="1">
      <c r="A3229" s="301" t="s">
        <v>12221</v>
      </c>
      <c r="B3229" s="302" t="s">
        <v>4347</v>
      </c>
      <c r="C3229" s="301" t="s">
        <v>23</v>
      </c>
      <c r="D3229" s="303">
        <v>42</v>
      </c>
    </row>
    <row r="3230" spans="1:4" ht="18" customHeight="1">
      <c r="A3230" s="301" t="s">
        <v>12222</v>
      </c>
      <c r="B3230" s="302" t="s">
        <v>4348</v>
      </c>
      <c r="C3230" s="301" t="s">
        <v>23</v>
      </c>
      <c r="D3230" s="303">
        <v>62.14</v>
      </c>
    </row>
    <row r="3231" spans="1:4" ht="9" customHeight="1">
      <c r="A3231" s="301" t="s">
        <v>12223</v>
      </c>
      <c r="B3231" s="302" t="s">
        <v>4349</v>
      </c>
      <c r="C3231" s="301" t="s">
        <v>23</v>
      </c>
      <c r="D3231" s="303">
        <v>49.88</v>
      </c>
    </row>
    <row r="3232" spans="1:4" ht="9" customHeight="1">
      <c r="A3232" s="301" t="s">
        <v>12224</v>
      </c>
      <c r="B3232" s="302" t="s">
        <v>4350</v>
      </c>
      <c r="C3232" s="301" t="s">
        <v>23</v>
      </c>
      <c r="D3232" s="303">
        <v>46.1</v>
      </c>
    </row>
    <row r="3233" spans="1:4" ht="18" customHeight="1">
      <c r="A3233" s="301" t="s">
        <v>12225</v>
      </c>
      <c r="B3233" s="302" t="s">
        <v>4351</v>
      </c>
      <c r="C3233" s="301" t="s">
        <v>23</v>
      </c>
      <c r="D3233" s="303">
        <v>36.020000000000003</v>
      </c>
    </row>
    <row r="3234" spans="1:4" ht="18" customHeight="1">
      <c r="A3234" s="301" t="s">
        <v>12226</v>
      </c>
      <c r="B3234" s="302" t="s">
        <v>4352</v>
      </c>
      <c r="C3234" s="301" t="s">
        <v>23</v>
      </c>
      <c r="D3234" s="303">
        <v>52.64</v>
      </c>
    </row>
    <row r="3235" spans="1:4" ht="9" customHeight="1">
      <c r="A3235" s="301" t="s">
        <v>12227</v>
      </c>
      <c r="B3235" s="302" t="s">
        <v>4353</v>
      </c>
      <c r="C3235" s="301" t="s">
        <v>23</v>
      </c>
      <c r="D3235" s="303">
        <v>42.51</v>
      </c>
    </row>
    <row r="3236" spans="1:4" ht="9" customHeight="1">
      <c r="A3236" s="301" t="s">
        <v>12228</v>
      </c>
      <c r="B3236" s="302" t="s">
        <v>4354</v>
      </c>
      <c r="C3236" s="301" t="s">
        <v>23</v>
      </c>
      <c r="D3236" s="303">
        <v>97.41</v>
      </c>
    </row>
    <row r="3237" spans="1:4" ht="18" customHeight="1">
      <c r="A3237" s="301" t="s">
        <v>12229</v>
      </c>
      <c r="B3237" s="302" t="s">
        <v>4355</v>
      </c>
      <c r="C3237" s="301" t="s">
        <v>23</v>
      </c>
      <c r="D3237" s="303">
        <v>82</v>
      </c>
    </row>
    <row r="3238" spans="1:4" ht="18" customHeight="1">
      <c r="A3238" s="301" t="s">
        <v>12230</v>
      </c>
      <c r="B3238" s="302" t="s">
        <v>4356</v>
      </c>
      <c r="C3238" s="301" t="s">
        <v>23</v>
      </c>
      <c r="D3238" s="303">
        <v>78.11</v>
      </c>
    </row>
    <row r="3239" spans="1:4" ht="9" customHeight="1">
      <c r="A3239" s="301" t="s">
        <v>12231</v>
      </c>
      <c r="B3239" s="302" t="s">
        <v>4357</v>
      </c>
      <c r="C3239" s="301" t="s">
        <v>23</v>
      </c>
      <c r="D3239" s="303">
        <v>62.63</v>
      </c>
    </row>
    <row r="3240" spans="1:4" ht="9" customHeight="1">
      <c r="A3240" s="301" t="s">
        <v>12232</v>
      </c>
      <c r="B3240" s="302" t="s">
        <v>4358</v>
      </c>
      <c r="C3240" s="301" t="s">
        <v>23</v>
      </c>
      <c r="D3240" s="303">
        <v>81.96</v>
      </c>
    </row>
    <row r="3241" spans="1:4" ht="18" customHeight="1">
      <c r="A3241" s="301" t="s">
        <v>12233</v>
      </c>
      <c r="B3241" s="302" t="s">
        <v>4359</v>
      </c>
      <c r="C3241" s="301" t="s">
        <v>23</v>
      </c>
      <c r="D3241" s="303">
        <v>68.959999999999994</v>
      </c>
    </row>
    <row r="3242" spans="1:4" ht="18" customHeight="1">
      <c r="A3242" s="301" t="s">
        <v>12234</v>
      </c>
      <c r="B3242" s="302" t="s">
        <v>4360</v>
      </c>
      <c r="C3242" s="301" t="s">
        <v>23</v>
      </c>
      <c r="D3242" s="303">
        <v>66.069999999999993</v>
      </c>
    </row>
    <row r="3243" spans="1:4" ht="9" customHeight="1">
      <c r="A3243" s="301" t="s">
        <v>12235</v>
      </c>
      <c r="B3243" s="302" t="s">
        <v>4361</v>
      </c>
      <c r="C3243" s="301" t="s">
        <v>23</v>
      </c>
      <c r="D3243" s="303">
        <v>53</v>
      </c>
    </row>
    <row r="3244" spans="1:4" ht="9" customHeight="1">
      <c r="A3244" s="301" t="s">
        <v>12236</v>
      </c>
      <c r="B3244" s="302" t="s">
        <v>4362</v>
      </c>
      <c r="C3244" s="301" t="s">
        <v>23</v>
      </c>
      <c r="D3244" s="303">
        <v>70.489999999999995</v>
      </c>
    </row>
    <row r="3245" spans="1:4" ht="18" customHeight="1">
      <c r="A3245" s="301" t="s">
        <v>12237</v>
      </c>
      <c r="B3245" s="302" t="s">
        <v>4363</v>
      </c>
      <c r="C3245" s="301" t="s">
        <v>23</v>
      </c>
      <c r="D3245" s="303">
        <v>59.42</v>
      </c>
    </row>
    <row r="3246" spans="1:4" ht="18" customHeight="1">
      <c r="A3246" s="301" t="s">
        <v>12238</v>
      </c>
      <c r="B3246" s="302" t="s">
        <v>4364</v>
      </c>
      <c r="C3246" s="301" t="s">
        <v>23</v>
      </c>
      <c r="D3246" s="303">
        <v>57.36</v>
      </c>
    </row>
    <row r="3247" spans="1:4" ht="9" customHeight="1">
      <c r="A3247" s="301" t="s">
        <v>12239</v>
      </c>
      <c r="B3247" s="302" t="s">
        <v>4365</v>
      </c>
      <c r="C3247" s="301" t="s">
        <v>23</v>
      </c>
      <c r="D3247" s="303">
        <v>46.23</v>
      </c>
    </row>
    <row r="3248" spans="1:4" ht="9" customHeight="1">
      <c r="A3248" s="301" t="s">
        <v>12240</v>
      </c>
      <c r="B3248" s="302" t="s">
        <v>4366</v>
      </c>
      <c r="C3248" s="301" t="s">
        <v>23</v>
      </c>
      <c r="D3248" s="303">
        <v>59.37</v>
      </c>
    </row>
    <row r="3249" spans="1:4" ht="9" customHeight="1">
      <c r="A3249" s="301" t="s">
        <v>12241</v>
      </c>
      <c r="B3249" s="302" t="s">
        <v>4367</v>
      </c>
      <c r="C3249" s="301" t="s">
        <v>23</v>
      </c>
      <c r="D3249" s="303">
        <v>50.05</v>
      </c>
    </row>
    <row r="3250" spans="1:4" ht="9" customHeight="1">
      <c r="A3250" s="301" t="s">
        <v>12242</v>
      </c>
      <c r="B3250" s="302" t="s">
        <v>4368</v>
      </c>
      <c r="C3250" s="301" t="s">
        <v>23</v>
      </c>
      <c r="D3250" s="303">
        <v>48.48</v>
      </c>
    </row>
    <row r="3251" spans="1:4" ht="9" customHeight="1">
      <c r="A3251" s="301" t="s">
        <v>12243</v>
      </c>
      <c r="B3251" s="302" t="s">
        <v>4369</v>
      </c>
      <c r="C3251" s="301" t="s">
        <v>23</v>
      </c>
      <c r="D3251" s="303">
        <v>39.11</v>
      </c>
    </row>
    <row r="3252" spans="1:4" ht="9" customHeight="1">
      <c r="A3252" s="301" t="s">
        <v>12244</v>
      </c>
      <c r="B3252" s="302" t="s">
        <v>4370</v>
      </c>
      <c r="C3252" s="301" t="s">
        <v>23</v>
      </c>
      <c r="D3252" s="303">
        <v>21.51</v>
      </c>
    </row>
    <row r="3253" spans="1:4" ht="18" customHeight="1">
      <c r="A3253" s="301" t="s">
        <v>12245</v>
      </c>
      <c r="B3253" s="302" t="s">
        <v>4371</v>
      </c>
      <c r="C3253" s="301" t="s">
        <v>23</v>
      </c>
      <c r="D3253" s="303">
        <v>18.8</v>
      </c>
    </row>
    <row r="3254" spans="1:4" ht="18" customHeight="1">
      <c r="A3254" s="301" t="s">
        <v>12246</v>
      </c>
      <c r="B3254" s="302" t="s">
        <v>4372</v>
      </c>
      <c r="C3254" s="301" t="s">
        <v>23</v>
      </c>
      <c r="D3254" s="303">
        <v>16.21</v>
      </c>
    </row>
    <row r="3255" spans="1:4" ht="9" customHeight="1">
      <c r="A3255" s="301" t="s">
        <v>12247</v>
      </c>
      <c r="B3255" s="302" t="s">
        <v>4373</v>
      </c>
      <c r="C3255" s="301" t="s">
        <v>23</v>
      </c>
      <c r="D3255" s="303">
        <v>14.17</v>
      </c>
    </row>
    <row r="3256" spans="1:4" ht="9" customHeight="1">
      <c r="A3256" s="301" t="s">
        <v>12248</v>
      </c>
      <c r="B3256" s="302" t="s">
        <v>4374</v>
      </c>
      <c r="C3256" s="301" t="s">
        <v>23</v>
      </c>
      <c r="D3256" s="303">
        <v>0.11</v>
      </c>
    </row>
    <row r="3257" spans="1:4" ht="18" customHeight="1">
      <c r="A3257" s="301" t="s">
        <v>12249</v>
      </c>
      <c r="B3257" s="302" t="s">
        <v>4375</v>
      </c>
      <c r="C3257" s="301" t="s">
        <v>23</v>
      </c>
      <c r="D3257" s="303">
        <v>184.63</v>
      </c>
    </row>
    <row r="3258" spans="1:4" ht="18" customHeight="1">
      <c r="A3258" s="301" t="s">
        <v>12250</v>
      </c>
      <c r="B3258" s="302" t="s">
        <v>4376</v>
      </c>
      <c r="C3258" s="301" t="s">
        <v>23</v>
      </c>
      <c r="D3258" s="303">
        <v>137.85</v>
      </c>
    </row>
    <row r="3259" spans="1:4" ht="9" customHeight="1">
      <c r="A3259" s="301" t="s">
        <v>12251</v>
      </c>
      <c r="B3259" s="302" t="s">
        <v>4377</v>
      </c>
      <c r="C3259" s="301" t="s">
        <v>23</v>
      </c>
      <c r="D3259" s="303">
        <v>227.16</v>
      </c>
    </row>
    <row r="3260" spans="1:4" ht="9" customHeight="1">
      <c r="A3260" s="301" t="s">
        <v>12252</v>
      </c>
      <c r="B3260" s="302" t="s">
        <v>4378</v>
      </c>
      <c r="C3260" s="301" t="s">
        <v>23</v>
      </c>
      <c r="D3260" s="303">
        <v>169.59</v>
      </c>
    </row>
    <row r="3261" spans="1:4" ht="18" customHeight="1">
      <c r="A3261" s="301" t="s">
        <v>12253</v>
      </c>
      <c r="B3261" s="302" t="s">
        <v>4379</v>
      </c>
      <c r="C3261" s="301" t="s">
        <v>23</v>
      </c>
      <c r="D3261" s="303">
        <v>527.03</v>
      </c>
    </row>
    <row r="3262" spans="1:4" ht="18" customHeight="1">
      <c r="A3262" s="301" t="s">
        <v>12254</v>
      </c>
      <c r="B3262" s="302" t="s">
        <v>4380</v>
      </c>
      <c r="C3262" s="301" t="s">
        <v>23</v>
      </c>
      <c r="D3262" s="303">
        <v>481.22</v>
      </c>
    </row>
    <row r="3263" spans="1:4" ht="9" customHeight="1">
      <c r="A3263" s="301" t="s">
        <v>12255</v>
      </c>
      <c r="B3263" s="302" t="s">
        <v>4381</v>
      </c>
      <c r="C3263" s="301" t="s">
        <v>23</v>
      </c>
      <c r="D3263" s="303">
        <v>451.82</v>
      </c>
    </row>
    <row r="3264" spans="1:4" ht="9" customHeight="1">
      <c r="A3264" s="301" t="s">
        <v>12256</v>
      </c>
      <c r="B3264" s="302" t="s">
        <v>4382</v>
      </c>
      <c r="C3264" s="301" t="s">
        <v>23</v>
      </c>
      <c r="D3264" s="303">
        <v>410.13</v>
      </c>
    </row>
    <row r="3265" spans="1:4" ht="18" customHeight="1">
      <c r="A3265" s="301" t="s">
        <v>12257</v>
      </c>
      <c r="B3265" s="302" t="s">
        <v>4383</v>
      </c>
      <c r="C3265" s="301" t="s">
        <v>23</v>
      </c>
      <c r="D3265" s="303">
        <v>401.63</v>
      </c>
    </row>
    <row r="3266" spans="1:4" ht="18" customHeight="1">
      <c r="A3266" s="301" t="s">
        <v>12258</v>
      </c>
      <c r="B3266" s="302" t="s">
        <v>4384</v>
      </c>
      <c r="C3266" s="301" t="s">
        <v>23</v>
      </c>
      <c r="D3266" s="303">
        <v>362.69</v>
      </c>
    </row>
    <row r="3267" spans="1:4" ht="9" customHeight="1">
      <c r="A3267" s="301" t="s">
        <v>12259</v>
      </c>
      <c r="B3267" s="302" t="s">
        <v>4385</v>
      </c>
      <c r="C3267" s="301" t="s">
        <v>23</v>
      </c>
      <c r="D3267" s="303">
        <v>376.47</v>
      </c>
    </row>
    <row r="3268" spans="1:4" ht="9" customHeight="1">
      <c r="A3268" s="301" t="s">
        <v>12260</v>
      </c>
      <c r="B3268" s="302" t="s">
        <v>4386</v>
      </c>
      <c r="C3268" s="301" t="s">
        <v>23</v>
      </c>
      <c r="D3268" s="303">
        <v>338.9</v>
      </c>
    </row>
    <row r="3269" spans="1:4" ht="18" customHeight="1">
      <c r="A3269" s="301" t="s">
        <v>12261</v>
      </c>
      <c r="B3269" s="302" t="s">
        <v>4387</v>
      </c>
      <c r="C3269" s="301" t="s">
        <v>23</v>
      </c>
      <c r="D3269" s="303">
        <v>156.94999999999999</v>
      </c>
    </row>
    <row r="3270" spans="1:4" ht="18" customHeight="1">
      <c r="A3270" s="301" t="s">
        <v>12262</v>
      </c>
      <c r="B3270" s="302" t="s">
        <v>4388</v>
      </c>
      <c r="C3270" s="301" t="s">
        <v>23</v>
      </c>
      <c r="D3270" s="303">
        <v>212.76</v>
      </c>
    </row>
    <row r="3271" spans="1:4" ht="9" customHeight="1">
      <c r="A3271" s="301" t="s">
        <v>12263</v>
      </c>
      <c r="B3271" s="302" t="s">
        <v>4389</v>
      </c>
      <c r="C3271" s="301" t="s">
        <v>23</v>
      </c>
      <c r="D3271" s="303">
        <v>318.26</v>
      </c>
    </row>
    <row r="3272" spans="1:4" ht="9" customHeight="1">
      <c r="A3272" s="301" t="s">
        <v>12264</v>
      </c>
      <c r="B3272" s="302" t="s">
        <v>4390</v>
      </c>
      <c r="C3272" s="301" t="s">
        <v>23</v>
      </c>
      <c r="D3272" s="303">
        <v>458.85</v>
      </c>
    </row>
    <row r="3273" spans="1:4" ht="18" customHeight="1">
      <c r="A3273" s="301" t="s">
        <v>12265</v>
      </c>
      <c r="B3273" s="302" t="s">
        <v>4391</v>
      </c>
      <c r="C3273" s="301" t="s">
        <v>23</v>
      </c>
      <c r="D3273" s="303">
        <v>754.56</v>
      </c>
    </row>
    <row r="3274" spans="1:4" ht="18" customHeight="1">
      <c r="A3274" s="301" t="s">
        <v>12266</v>
      </c>
      <c r="B3274" s="302" t="s">
        <v>4392</v>
      </c>
      <c r="C3274" s="301" t="s">
        <v>23</v>
      </c>
      <c r="D3274" s="303">
        <v>1103.3599999999999</v>
      </c>
    </row>
    <row r="3275" spans="1:4" ht="9" customHeight="1">
      <c r="A3275" s="301" t="s">
        <v>12267</v>
      </c>
      <c r="B3275" s="302" t="s">
        <v>4393</v>
      </c>
      <c r="C3275" s="301" t="s">
        <v>23</v>
      </c>
      <c r="D3275" s="303">
        <v>180.89</v>
      </c>
    </row>
    <row r="3276" spans="1:4" ht="9" customHeight="1">
      <c r="A3276" s="301" t="s">
        <v>12268</v>
      </c>
      <c r="B3276" s="302" t="s">
        <v>4394</v>
      </c>
      <c r="C3276" s="301" t="s">
        <v>23</v>
      </c>
      <c r="D3276" s="303">
        <v>161.24</v>
      </c>
    </row>
    <row r="3277" spans="1:4" ht="18" customHeight="1">
      <c r="A3277" s="301" t="s">
        <v>12269</v>
      </c>
      <c r="B3277" s="302" t="s">
        <v>4395</v>
      </c>
      <c r="C3277" s="301" t="s">
        <v>23</v>
      </c>
      <c r="D3277" s="303">
        <v>265.10000000000002</v>
      </c>
    </row>
    <row r="3278" spans="1:4" ht="18" customHeight="1">
      <c r="A3278" s="301" t="s">
        <v>12270</v>
      </c>
      <c r="B3278" s="302" t="s">
        <v>4396</v>
      </c>
      <c r="C3278" s="301" t="s">
        <v>23</v>
      </c>
      <c r="D3278" s="303">
        <v>234.03</v>
      </c>
    </row>
    <row r="3279" spans="1:4" ht="9" customHeight="1">
      <c r="A3279" s="301" t="s">
        <v>12271</v>
      </c>
      <c r="B3279" s="302" t="s">
        <v>4397</v>
      </c>
      <c r="C3279" s="301" t="s">
        <v>23</v>
      </c>
      <c r="D3279" s="303">
        <v>445.96</v>
      </c>
    </row>
    <row r="3280" spans="1:4" ht="9" customHeight="1">
      <c r="A3280" s="301" t="s">
        <v>12272</v>
      </c>
      <c r="B3280" s="302" t="s">
        <v>4398</v>
      </c>
      <c r="C3280" s="301" t="s">
        <v>23</v>
      </c>
      <c r="D3280" s="303">
        <v>403.4</v>
      </c>
    </row>
    <row r="3281" spans="1:4" ht="18" customHeight="1">
      <c r="A3281" s="301" t="s">
        <v>12273</v>
      </c>
      <c r="B3281" s="302" t="s">
        <v>4399</v>
      </c>
      <c r="C3281" s="301" t="s">
        <v>23</v>
      </c>
      <c r="D3281" s="303">
        <v>589.82000000000005</v>
      </c>
    </row>
    <row r="3282" spans="1:4" ht="18" customHeight="1">
      <c r="A3282" s="301" t="s">
        <v>12274</v>
      </c>
      <c r="B3282" s="302" t="s">
        <v>4400</v>
      </c>
      <c r="C3282" s="301" t="s">
        <v>23</v>
      </c>
      <c r="D3282" s="303">
        <v>527.54999999999995</v>
      </c>
    </row>
    <row r="3283" spans="1:4" ht="9" customHeight="1">
      <c r="A3283" s="301" t="s">
        <v>12275</v>
      </c>
      <c r="B3283" s="302" t="s">
        <v>4401</v>
      </c>
      <c r="C3283" s="301" t="s">
        <v>23</v>
      </c>
      <c r="D3283" s="303">
        <v>920.69</v>
      </c>
    </row>
    <row r="3284" spans="1:4" ht="9" customHeight="1">
      <c r="A3284" s="301" t="s">
        <v>12276</v>
      </c>
      <c r="B3284" s="302" t="s">
        <v>4402</v>
      </c>
      <c r="C3284" s="301" t="s">
        <v>23</v>
      </c>
      <c r="D3284" s="303">
        <v>823.16</v>
      </c>
    </row>
    <row r="3285" spans="1:4" ht="9" customHeight="1">
      <c r="A3285" s="301" t="s">
        <v>12277</v>
      </c>
      <c r="B3285" s="302" t="s">
        <v>4403</v>
      </c>
      <c r="C3285" s="301" t="s">
        <v>23</v>
      </c>
      <c r="D3285" s="303">
        <v>167.96</v>
      </c>
    </row>
    <row r="3286" spans="1:4" ht="9" customHeight="1">
      <c r="A3286" s="301" t="s">
        <v>12278</v>
      </c>
      <c r="B3286" s="302" t="s">
        <v>4404</v>
      </c>
      <c r="C3286" s="301" t="s">
        <v>23</v>
      </c>
      <c r="D3286" s="303">
        <v>217.01</v>
      </c>
    </row>
    <row r="3287" spans="1:4" ht="9" customHeight="1">
      <c r="A3287" s="301" t="s">
        <v>12279</v>
      </c>
      <c r="B3287" s="302" t="s">
        <v>4405</v>
      </c>
      <c r="C3287" s="301" t="s">
        <v>23</v>
      </c>
      <c r="D3287" s="303">
        <v>342.48</v>
      </c>
    </row>
    <row r="3288" spans="1:4" ht="9" customHeight="1">
      <c r="A3288" s="301" t="s">
        <v>12280</v>
      </c>
      <c r="B3288" s="302" t="s">
        <v>4406</v>
      </c>
      <c r="C3288" s="301" t="s">
        <v>23</v>
      </c>
      <c r="D3288" s="303">
        <v>499.08</v>
      </c>
    </row>
    <row r="3289" spans="1:4" ht="9" customHeight="1">
      <c r="A3289" s="301" t="s">
        <v>12281</v>
      </c>
      <c r="B3289" s="302" t="s">
        <v>4407</v>
      </c>
      <c r="C3289" s="301" t="s">
        <v>23</v>
      </c>
      <c r="D3289" s="303">
        <v>820.81</v>
      </c>
    </row>
    <row r="3290" spans="1:4" ht="9" customHeight="1">
      <c r="A3290" s="301" t="s">
        <v>12282</v>
      </c>
      <c r="B3290" s="302" t="s">
        <v>4408</v>
      </c>
      <c r="C3290" s="301" t="s">
        <v>23</v>
      </c>
      <c r="D3290" s="303">
        <v>1172.73</v>
      </c>
    </row>
    <row r="3291" spans="1:4" ht="9" customHeight="1">
      <c r="A3291" s="301" t="s">
        <v>12283</v>
      </c>
      <c r="B3291" s="302" t="s">
        <v>4409</v>
      </c>
      <c r="C3291" s="301" t="s">
        <v>23</v>
      </c>
      <c r="D3291" s="303">
        <v>196.7</v>
      </c>
    </row>
    <row r="3292" spans="1:4" ht="9" customHeight="1">
      <c r="A3292" s="301" t="s">
        <v>12284</v>
      </c>
      <c r="B3292" s="302" t="s">
        <v>4410</v>
      </c>
      <c r="C3292" s="301" t="s">
        <v>23</v>
      </c>
      <c r="D3292" s="303">
        <v>177.07</v>
      </c>
    </row>
    <row r="3293" spans="1:4" ht="9" customHeight="1">
      <c r="A3293" s="301" t="s">
        <v>12285</v>
      </c>
      <c r="B3293" s="302" t="s">
        <v>4411</v>
      </c>
      <c r="C3293" s="301" t="s">
        <v>23</v>
      </c>
      <c r="D3293" s="303">
        <v>328.33</v>
      </c>
    </row>
    <row r="3294" spans="1:4" ht="9" customHeight="1">
      <c r="A3294" s="301" t="s">
        <v>12286</v>
      </c>
      <c r="B3294" s="302" t="s">
        <v>4412</v>
      </c>
      <c r="C3294" s="301" t="s">
        <v>23</v>
      </c>
      <c r="D3294" s="303">
        <v>297.33</v>
      </c>
    </row>
    <row r="3295" spans="1:4" ht="9" customHeight="1">
      <c r="A3295" s="301" t="s">
        <v>12287</v>
      </c>
      <c r="B3295" s="302" t="s">
        <v>4413</v>
      </c>
      <c r="C3295" s="301" t="s">
        <v>23</v>
      </c>
      <c r="D3295" s="303">
        <v>509.19</v>
      </c>
    </row>
    <row r="3296" spans="1:4" ht="9" customHeight="1">
      <c r="A3296" s="301" t="s">
        <v>12288</v>
      </c>
      <c r="B3296" s="302" t="s">
        <v>4414</v>
      </c>
      <c r="C3296" s="301" t="s">
        <v>23</v>
      </c>
      <c r="D3296" s="303">
        <v>466.7</v>
      </c>
    </row>
    <row r="3297" spans="1:4" ht="9" customHeight="1">
      <c r="A3297" s="301" t="s">
        <v>12289</v>
      </c>
      <c r="B3297" s="302" t="s">
        <v>4415</v>
      </c>
      <c r="C3297" s="301" t="s">
        <v>23</v>
      </c>
      <c r="D3297" s="303">
        <v>732.08</v>
      </c>
    </row>
    <row r="3298" spans="1:4" ht="9" customHeight="1">
      <c r="A3298" s="301" t="s">
        <v>12290</v>
      </c>
      <c r="B3298" s="302" t="s">
        <v>4416</v>
      </c>
      <c r="C3298" s="301" t="s">
        <v>23</v>
      </c>
      <c r="D3298" s="303">
        <v>669.97</v>
      </c>
    </row>
    <row r="3299" spans="1:4" ht="9" customHeight="1">
      <c r="A3299" s="301" t="s">
        <v>12291</v>
      </c>
      <c r="B3299" s="302" t="s">
        <v>4417</v>
      </c>
      <c r="C3299" s="301" t="s">
        <v>23</v>
      </c>
      <c r="D3299" s="303">
        <v>1141.98</v>
      </c>
    </row>
    <row r="3300" spans="1:4" ht="9" customHeight="1">
      <c r="A3300" s="301" t="s">
        <v>12292</v>
      </c>
      <c r="B3300" s="302" t="s">
        <v>4418</v>
      </c>
      <c r="C3300" s="301" t="s">
        <v>23</v>
      </c>
      <c r="D3300" s="303">
        <v>1044.7</v>
      </c>
    </row>
    <row r="3301" spans="1:4" ht="9" customHeight="1">
      <c r="A3301" s="301" t="s">
        <v>12293</v>
      </c>
      <c r="B3301" s="302" t="s">
        <v>4419</v>
      </c>
      <c r="C3301" s="301" t="s">
        <v>23</v>
      </c>
      <c r="D3301" s="303">
        <v>190.53</v>
      </c>
    </row>
    <row r="3302" spans="1:4" ht="9" customHeight="1">
      <c r="A3302" s="301" t="s">
        <v>12294</v>
      </c>
      <c r="B3302" s="302" t="s">
        <v>4420</v>
      </c>
      <c r="C3302" s="301" t="s">
        <v>23</v>
      </c>
      <c r="D3302" s="303">
        <v>254.92</v>
      </c>
    </row>
    <row r="3303" spans="1:4" ht="9" customHeight="1">
      <c r="A3303" s="301" t="s">
        <v>12295</v>
      </c>
      <c r="B3303" s="302" t="s">
        <v>4421</v>
      </c>
      <c r="C3303" s="301" t="s">
        <v>23</v>
      </c>
      <c r="D3303" s="303">
        <v>544.20000000000005</v>
      </c>
    </row>
    <row r="3304" spans="1:4" ht="9" customHeight="1">
      <c r="A3304" s="301" t="s">
        <v>12296</v>
      </c>
      <c r="B3304" s="302" t="s">
        <v>4422</v>
      </c>
      <c r="C3304" s="301" t="s">
        <v>23</v>
      </c>
      <c r="D3304" s="303">
        <v>703.65</v>
      </c>
    </row>
    <row r="3305" spans="1:4" ht="9" customHeight="1">
      <c r="A3305" s="301" t="s">
        <v>12297</v>
      </c>
      <c r="B3305" s="302" t="s">
        <v>4423</v>
      </c>
      <c r="C3305" s="301" t="s">
        <v>23</v>
      </c>
      <c r="D3305" s="303">
        <v>1070.57</v>
      </c>
    </row>
    <row r="3306" spans="1:4" ht="9" customHeight="1">
      <c r="A3306" s="301" t="s">
        <v>12298</v>
      </c>
      <c r="B3306" s="302" t="s">
        <v>4424</v>
      </c>
      <c r="C3306" s="301" t="s">
        <v>23</v>
      </c>
      <c r="D3306" s="303">
        <v>1431.94</v>
      </c>
    </row>
    <row r="3307" spans="1:4" ht="18" customHeight="1">
      <c r="A3307" s="301" t="s">
        <v>12299</v>
      </c>
      <c r="B3307" s="302" t="s">
        <v>4425</v>
      </c>
      <c r="C3307" s="301" t="s">
        <v>23</v>
      </c>
      <c r="D3307" s="303">
        <v>275.73</v>
      </c>
    </row>
    <row r="3308" spans="1:4" ht="9" customHeight="1">
      <c r="A3308" s="301" t="s">
        <v>12300</v>
      </c>
      <c r="B3308" s="302" t="s">
        <v>4426</v>
      </c>
      <c r="C3308" s="301" t="s">
        <v>23</v>
      </c>
      <c r="D3308" s="303">
        <v>256.19</v>
      </c>
    </row>
    <row r="3309" spans="1:4" ht="18" customHeight="1">
      <c r="A3309" s="301" t="s">
        <v>12301</v>
      </c>
      <c r="B3309" s="302" t="s">
        <v>4427</v>
      </c>
      <c r="C3309" s="301" t="s">
        <v>23</v>
      </c>
      <c r="D3309" s="303">
        <v>450.34</v>
      </c>
    </row>
    <row r="3310" spans="1:4" ht="9" customHeight="1">
      <c r="A3310" s="301" t="s">
        <v>12302</v>
      </c>
      <c r="B3310" s="302" t="s">
        <v>4428</v>
      </c>
      <c r="C3310" s="301" t="s">
        <v>23</v>
      </c>
      <c r="D3310" s="303">
        <v>415.66</v>
      </c>
    </row>
    <row r="3311" spans="1:4" ht="18" customHeight="1">
      <c r="A3311" s="301" t="s">
        <v>12303</v>
      </c>
      <c r="B3311" s="302" t="s">
        <v>4429</v>
      </c>
      <c r="C3311" s="301" t="s">
        <v>23</v>
      </c>
      <c r="D3311" s="303">
        <v>623.53</v>
      </c>
    </row>
    <row r="3312" spans="1:4" ht="9" customHeight="1">
      <c r="A3312" s="301" t="s">
        <v>12304</v>
      </c>
      <c r="B3312" s="302" t="s">
        <v>4430</v>
      </c>
      <c r="C3312" s="301" t="s">
        <v>23</v>
      </c>
      <c r="D3312" s="303">
        <v>569.29</v>
      </c>
    </row>
    <row r="3313" spans="1:4" ht="18" customHeight="1">
      <c r="A3313" s="301" t="s">
        <v>12305</v>
      </c>
      <c r="B3313" s="302" t="s">
        <v>4431</v>
      </c>
      <c r="C3313" s="301" t="s">
        <v>23</v>
      </c>
      <c r="D3313" s="303">
        <v>937.13</v>
      </c>
    </row>
    <row r="3314" spans="1:4" ht="9" customHeight="1">
      <c r="A3314" s="301" t="s">
        <v>12306</v>
      </c>
      <c r="B3314" s="302" t="s">
        <v>4432</v>
      </c>
      <c r="C3314" s="301" t="s">
        <v>23</v>
      </c>
      <c r="D3314" s="303">
        <v>854.13</v>
      </c>
    </row>
    <row r="3315" spans="1:4" ht="18" customHeight="1">
      <c r="A3315" s="301" t="s">
        <v>12307</v>
      </c>
      <c r="B3315" s="302" t="s">
        <v>4433</v>
      </c>
      <c r="C3315" s="301" t="s">
        <v>23</v>
      </c>
      <c r="D3315" s="303">
        <v>1474.46</v>
      </c>
    </row>
    <row r="3316" spans="1:4" ht="9" customHeight="1">
      <c r="A3316" s="301" t="s">
        <v>12308</v>
      </c>
      <c r="B3316" s="302" t="s">
        <v>4434</v>
      </c>
      <c r="C3316" s="301" t="s">
        <v>23</v>
      </c>
      <c r="D3316" s="303">
        <v>1345.47</v>
      </c>
    </row>
    <row r="3317" spans="1:4" ht="9" customHeight="1">
      <c r="A3317" s="301" t="s">
        <v>12309</v>
      </c>
      <c r="B3317" s="302" t="s">
        <v>4435</v>
      </c>
      <c r="C3317" s="301" t="s">
        <v>23</v>
      </c>
      <c r="D3317" s="303">
        <v>270.08999999999997</v>
      </c>
    </row>
    <row r="3318" spans="1:4" ht="9" customHeight="1">
      <c r="A3318" s="301" t="s">
        <v>12310</v>
      </c>
      <c r="B3318" s="302" t="s">
        <v>4436</v>
      </c>
      <c r="C3318" s="301" t="s">
        <v>23</v>
      </c>
      <c r="D3318" s="303">
        <v>312.31</v>
      </c>
    </row>
    <row r="3319" spans="1:4" ht="9" customHeight="1">
      <c r="A3319" s="301" t="s">
        <v>12311</v>
      </c>
      <c r="B3319" s="302" t="s">
        <v>4437</v>
      </c>
      <c r="C3319" s="301" t="s">
        <v>23</v>
      </c>
      <c r="D3319" s="303">
        <v>654.33000000000004</v>
      </c>
    </row>
    <row r="3320" spans="1:4" ht="9" customHeight="1">
      <c r="A3320" s="301" t="s">
        <v>12312</v>
      </c>
      <c r="B3320" s="302" t="s">
        <v>4438</v>
      </c>
      <c r="C3320" s="301" t="s">
        <v>23</v>
      </c>
      <c r="D3320" s="303">
        <v>861.27</v>
      </c>
    </row>
    <row r="3321" spans="1:4" ht="9" customHeight="1">
      <c r="A3321" s="301" t="s">
        <v>12313</v>
      </c>
      <c r="B3321" s="302" t="s">
        <v>4439</v>
      </c>
      <c r="C3321" s="301" t="s">
        <v>23</v>
      </c>
      <c r="D3321" s="303">
        <v>1294.79</v>
      </c>
    </row>
    <row r="3322" spans="1:4" ht="9" customHeight="1">
      <c r="A3322" s="301" t="s">
        <v>12314</v>
      </c>
      <c r="B3322" s="302" t="s">
        <v>4440</v>
      </c>
      <c r="C3322" s="301" t="s">
        <v>23</v>
      </c>
      <c r="D3322" s="303">
        <v>1881.15</v>
      </c>
    </row>
    <row r="3323" spans="1:4" ht="18" customHeight="1">
      <c r="A3323" s="301" t="s">
        <v>12315</v>
      </c>
      <c r="B3323" s="302" t="s">
        <v>4441</v>
      </c>
      <c r="C3323" s="301" t="s">
        <v>23</v>
      </c>
      <c r="D3323" s="303">
        <v>334.58</v>
      </c>
    </row>
    <row r="3324" spans="1:4" ht="9" customHeight="1">
      <c r="A3324" s="301" t="s">
        <v>12316</v>
      </c>
      <c r="B3324" s="302" t="s">
        <v>4442</v>
      </c>
      <c r="C3324" s="301" t="s">
        <v>23</v>
      </c>
      <c r="D3324" s="303">
        <v>311.27</v>
      </c>
    </row>
    <row r="3325" spans="1:4" ht="18" customHeight="1">
      <c r="A3325" s="301" t="s">
        <v>12317</v>
      </c>
      <c r="B3325" s="302" t="s">
        <v>4443</v>
      </c>
      <c r="C3325" s="301" t="s">
        <v>23</v>
      </c>
      <c r="D3325" s="303">
        <v>519.72</v>
      </c>
    </row>
    <row r="3326" spans="1:4" ht="9" customHeight="1">
      <c r="A3326" s="301" t="s">
        <v>12318</v>
      </c>
      <c r="B3326" s="302" t="s">
        <v>4444</v>
      </c>
      <c r="C3326" s="301" t="s">
        <v>23</v>
      </c>
      <c r="D3326" s="303">
        <v>477.73</v>
      </c>
    </row>
    <row r="3327" spans="1:4" ht="18" customHeight="1">
      <c r="A3327" s="301" t="s">
        <v>12319</v>
      </c>
      <c r="B3327" s="302" t="s">
        <v>4445</v>
      </c>
      <c r="C3327" s="301" t="s">
        <v>23</v>
      </c>
      <c r="D3327" s="303">
        <v>777.5</v>
      </c>
    </row>
    <row r="3328" spans="1:4" ht="9" customHeight="1">
      <c r="A3328" s="301" t="s">
        <v>12320</v>
      </c>
      <c r="B3328" s="302" t="s">
        <v>4446</v>
      </c>
      <c r="C3328" s="301" t="s">
        <v>23</v>
      </c>
      <c r="D3328" s="303">
        <v>714.19</v>
      </c>
    </row>
    <row r="3329" spans="1:4" ht="18" customHeight="1">
      <c r="A3329" s="301" t="s">
        <v>12321</v>
      </c>
      <c r="B3329" s="302" t="s">
        <v>4447</v>
      </c>
      <c r="C3329" s="301" t="s">
        <v>23</v>
      </c>
      <c r="D3329" s="303">
        <v>1113.23</v>
      </c>
    </row>
    <row r="3330" spans="1:4" ht="9" customHeight="1">
      <c r="A3330" s="301" t="s">
        <v>12322</v>
      </c>
      <c r="B3330" s="302" t="s">
        <v>4448</v>
      </c>
      <c r="C3330" s="301" t="s">
        <v>23</v>
      </c>
      <c r="D3330" s="303">
        <v>1019.06</v>
      </c>
    </row>
    <row r="3331" spans="1:4" ht="18" customHeight="1">
      <c r="A3331" s="301" t="s">
        <v>12323</v>
      </c>
      <c r="B3331" s="302" t="s">
        <v>4449</v>
      </c>
      <c r="C3331" s="301" t="s">
        <v>23</v>
      </c>
      <c r="D3331" s="303">
        <v>1757.23</v>
      </c>
    </row>
    <row r="3332" spans="1:4" ht="9" customHeight="1">
      <c r="A3332" s="301" t="s">
        <v>12324</v>
      </c>
      <c r="B3332" s="302" t="s">
        <v>4450</v>
      </c>
      <c r="C3332" s="301" t="s">
        <v>23</v>
      </c>
      <c r="D3332" s="303">
        <v>1623.84</v>
      </c>
    </row>
    <row r="3333" spans="1:4" ht="9" customHeight="1">
      <c r="A3333" s="301" t="s">
        <v>12325</v>
      </c>
      <c r="B3333" s="302" t="s">
        <v>4451</v>
      </c>
      <c r="C3333" s="301" t="s">
        <v>23</v>
      </c>
      <c r="D3333" s="303">
        <v>79.88</v>
      </c>
    </row>
    <row r="3334" spans="1:4" ht="9" customHeight="1">
      <c r="A3334" s="301" t="s">
        <v>12326</v>
      </c>
      <c r="B3334" s="302" t="s">
        <v>4452</v>
      </c>
      <c r="C3334" s="301" t="s">
        <v>23</v>
      </c>
      <c r="D3334" s="303">
        <v>9.0399999999999991</v>
      </c>
    </row>
    <row r="3335" spans="1:4" ht="9" customHeight="1">
      <c r="A3335" s="301" t="s">
        <v>12327</v>
      </c>
      <c r="B3335" s="302" t="s">
        <v>4453</v>
      </c>
      <c r="C3335" s="301" t="s">
        <v>23</v>
      </c>
      <c r="D3335" s="303">
        <v>14.33</v>
      </c>
    </row>
    <row r="3336" spans="1:4" ht="9" customHeight="1">
      <c r="A3336" s="301" t="s">
        <v>12328</v>
      </c>
      <c r="B3336" s="302" t="s">
        <v>4454</v>
      </c>
      <c r="C3336" s="301" t="s">
        <v>23</v>
      </c>
      <c r="D3336" s="303">
        <v>1237.5</v>
      </c>
    </row>
    <row r="3337" spans="1:4" ht="9" customHeight="1">
      <c r="A3337" s="301" t="s">
        <v>12329</v>
      </c>
      <c r="B3337" s="302" t="s">
        <v>4455</v>
      </c>
      <c r="C3337" s="301" t="s">
        <v>23</v>
      </c>
      <c r="D3337" s="303">
        <v>1265.27</v>
      </c>
    </row>
    <row r="3338" spans="1:4" ht="9" customHeight="1">
      <c r="A3338" s="301" t="s">
        <v>12330</v>
      </c>
      <c r="B3338" s="302" t="s">
        <v>4456</v>
      </c>
      <c r="C3338" s="301" t="s">
        <v>23</v>
      </c>
      <c r="D3338" s="303">
        <v>1758.24</v>
      </c>
    </row>
    <row r="3339" spans="1:4" ht="18" customHeight="1">
      <c r="A3339" s="301" t="s">
        <v>12331</v>
      </c>
      <c r="B3339" s="302" t="s">
        <v>4457</v>
      </c>
      <c r="C3339" s="301" t="s">
        <v>23</v>
      </c>
      <c r="D3339" s="303">
        <v>2318.4699999999998</v>
      </c>
    </row>
    <row r="3340" spans="1:4" ht="9" customHeight="1">
      <c r="A3340" s="301" t="s">
        <v>12332</v>
      </c>
      <c r="B3340" s="302" t="s">
        <v>4458</v>
      </c>
      <c r="C3340" s="301" t="s">
        <v>23</v>
      </c>
      <c r="D3340" s="303">
        <v>7198.27</v>
      </c>
    </row>
    <row r="3341" spans="1:4" ht="18" customHeight="1">
      <c r="A3341" s="301" t="s">
        <v>12333</v>
      </c>
      <c r="B3341" s="302" t="s">
        <v>4459</v>
      </c>
      <c r="C3341" s="301" t="s">
        <v>23</v>
      </c>
      <c r="D3341" s="303">
        <v>8710.64</v>
      </c>
    </row>
    <row r="3342" spans="1:4" ht="9" customHeight="1">
      <c r="A3342" s="301" t="s">
        <v>12334</v>
      </c>
      <c r="B3342" s="302" t="s">
        <v>4460</v>
      </c>
      <c r="C3342" s="301" t="s">
        <v>23</v>
      </c>
      <c r="D3342" s="303">
        <v>14579.8</v>
      </c>
    </row>
    <row r="3343" spans="1:4" ht="18" customHeight="1">
      <c r="A3343" s="301" t="s">
        <v>12335</v>
      </c>
      <c r="B3343" s="302" t="s">
        <v>4461</v>
      </c>
      <c r="C3343" s="301" t="s">
        <v>23</v>
      </c>
      <c r="D3343" s="303">
        <v>20515.89</v>
      </c>
    </row>
    <row r="3344" spans="1:4" ht="9" customHeight="1">
      <c r="A3344" s="301" t="s">
        <v>12336</v>
      </c>
      <c r="B3344" s="302" t="s">
        <v>4462</v>
      </c>
      <c r="C3344" s="301" t="s">
        <v>23</v>
      </c>
      <c r="D3344" s="303">
        <v>212.63</v>
      </c>
    </row>
    <row r="3345" spans="1:4" ht="18" customHeight="1">
      <c r="A3345" s="301" t="s">
        <v>12337</v>
      </c>
      <c r="B3345" s="302" t="s">
        <v>4463</v>
      </c>
      <c r="C3345" s="301" t="s">
        <v>23</v>
      </c>
      <c r="D3345" s="303">
        <v>230.19</v>
      </c>
    </row>
    <row r="3346" spans="1:4" ht="9" customHeight="1">
      <c r="A3346" s="301" t="s">
        <v>12338</v>
      </c>
      <c r="B3346" s="302" t="s">
        <v>4464</v>
      </c>
      <c r="C3346" s="301" t="s">
        <v>23</v>
      </c>
      <c r="D3346" s="303">
        <v>347.87</v>
      </c>
    </row>
    <row r="3347" spans="1:4" ht="18" customHeight="1">
      <c r="A3347" s="301" t="s">
        <v>12339</v>
      </c>
      <c r="B3347" s="302" t="s">
        <v>4465</v>
      </c>
      <c r="C3347" s="301" t="s">
        <v>23</v>
      </c>
      <c r="D3347" s="303">
        <v>507.18</v>
      </c>
    </row>
    <row r="3348" spans="1:4" ht="9" customHeight="1">
      <c r="A3348" s="301" t="s">
        <v>12340</v>
      </c>
      <c r="B3348" s="302" t="s">
        <v>4466</v>
      </c>
      <c r="C3348" s="301" t="s">
        <v>23</v>
      </c>
      <c r="D3348" s="303">
        <v>674.31</v>
      </c>
    </row>
    <row r="3349" spans="1:4" ht="9" customHeight="1">
      <c r="A3349" s="301" t="s">
        <v>12341</v>
      </c>
      <c r="B3349" s="302" t="s">
        <v>4467</v>
      </c>
      <c r="C3349" s="301" t="s">
        <v>23</v>
      </c>
      <c r="D3349" s="303">
        <v>741.76</v>
      </c>
    </row>
    <row r="3350" spans="1:4" ht="9" customHeight="1">
      <c r="A3350" s="301" t="s">
        <v>12342</v>
      </c>
      <c r="B3350" s="302" t="s">
        <v>4468</v>
      </c>
      <c r="C3350" s="301" t="s">
        <v>23</v>
      </c>
      <c r="D3350" s="303">
        <v>884.43</v>
      </c>
    </row>
    <row r="3351" spans="1:4" ht="9" customHeight="1">
      <c r="A3351" s="301" t="s">
        <v>12343</v>
      </c>
      <c r="B3351" s="302" t="s">
        <v>4469</v>
      </c>
      <c r="C3351" s="301" t="s">
        <v>23</v>
      </c>
      <c r="D3351" s="303">
        <v>106.75</v>
      </c>
    </row>
    <row r="3352" spans="1:4" ht="9" customHeight="1">
      <c r="A3352" s="301" t="s">
        <v>12344</v>
      </c>
      <c r="B3352" s="302" t="s">
        <v>4470</v>
      </c>
      <c r="C3352" s="301" t="s">
        <v>23</v>
      </c>
      <c r="D3352" s="303">
        <v>86.04</v>
      </c>
    </row>
    <row r="3353" spans="1:4" ht="9" customHeight="1">
      <c r="A3353" s="301" t="s">
        <v>12345</v>
      </c>
      <c r="B3353" s="302" t="s">
        <v>4471</v>
      </c>
      <c r="C3353" s="301" t="s">
        <v>23</v>
      </c>
      <c r="D3353" s="303">
        <v>84.83</v>
      </c>
    </row>
    <row r="3354" spans="1:4" ht="9" customHeight="1">
      <c r="A3354" s="301" t="s">
        <v>12346</v>
      </c>
      <c r="B3354" s="302" t="s">
        <v>4472</v>
      </c>
      <c r="C3354" s="301" t="s">
        <v>23</v>
      </c>
      <c r="D3354" s="303">
        <v>68.61</v>
      </c>
    </row>
    <row r="3355" spans="1:4" ht="18" customHeight="1">
      <c r="A3355" s="301" t="s">
        <v>12347</v>
      </c>
      <c r="B3355" s="302" t="s">
        <v>4473</v>
      </c>
      <c r="C3355" s="301" t="s">
        <v>23</v>
      </c>
      <c r="D3355" s="303">
        <v>42.58</v>
      </c>
    </row>
    <row r="3356" spans="1:4" ht="9" customHeight="1">
      <c r="A3356" s="301" t="s">
        <v>12348</v>
      </c>
      <c r="B3356" s="302" t="s">
        <v>4474</v>
      </c>
      <c r="C3356" s="301" t="s">
        <v>23</v>
      </c>
      <c r="D3356" s="303">
        <v>35.450000000000003</v>
      </c>
    </row>
    <row r="3357" spans="1:4" ht="18" customHeight="1">
      <c r="A3357" s="301" t="s">
        <v>12349</v>
      </c>
      <c r="B3357" s="302" t="s">
        <v>4475</v>
      </c>
      <c r="C3357" s="301" t="s">
        <v>23</v>
      </c>
      <c r="D3357" s="303">
        <v>108.06</v>
      </c>
    </row>
    <row r="3358" spans="1:4" ht="9" customHeight="1">
      <c r="A3358" s="301" t="s">
        <v>12350</v>
      </c>
      <c r="B3358" s="302" t="s">
        <v>4476</v>
      </c>
      <c r="C3358" s="301" t="s">
        <v>23</v>
      </c>
      <c r="D3358" s="303">
        <v>87.35</v>
      </c>
    </row>
    <row r="3359" spans="1:4" ht="18" customHeight="1">
      <c r="A3359" s="301" t="s">
        <v>12351</v>
      </c>
      <c r="B3359" s="302" t="s">
        <v>4477</v>
      </c>
      <c r="C3359" s="301" t="s">
        <v>23</v>
      </c>
      <c r="D3359" s="303">
        <v>85.7</v>
      </c>
    </row>
    <row r="3360" spans="1:4" ht="9" customHeight="1">
      <c r="A3360" s="301" t="s">
        <v>12352</v>
      </c>
      <c r="B3360" s="302" t="s">
        <v>4478</v>
      </c>
      <c r="C3360" s="301" t="s">
        <v>23</v>
      </c>
      <c r="D3360" s="303">
        <v>69.48</v>
      </c>
    </row>
    <row r="3361" spans="1:4" ht="18" customHeight="1">
      <c r="A3361" s="301" t="s">
        <v>12353</v>
      </c>
      <c r="B3361" s="302" t="s">
        <v>4479</v>
      </c>
      <c r="C3361" s="301" t="s">
        <v>23</v>
      </c>
      <c r="D3361" s="303">
        <v>44.31</v>
      </c>
    </row>
    <row r="3362" spans="1:4" ht="9" customHeight="1">
      <c r="A3362" s="301" t="s">
        <v>12354</v>
      </c>
      <c r="B3362" s="302" t="s">
        <v>4480</v>
      </c>
      <c r="C3362" s="301" t="s">
        <v>23</v>
      </c>
      <c r="D3362" s="303">
        <v>35.450000000000003</v>
      </c>
    </row>
    <row r="3363" spans="1:4" ht="18" customHeight="1">
      <c r="A3363" s="301" t="s">
        <v>12355</v>
      </c>
      <c r="B3363" s="302" t="s">
        <v>4481</v>
      </c>
      <c r="C3363" s="301" t="s">
        <v>880</v>
      </c>
      <c r="D3363" s="303">
        <v>508.98</v>
      </c>
    </row>
    <row r="3364" spans="1:4" ht="9" customHeight="1">
      <c r="A3364" s="301" t="s">
        <v>12356</v>
      </c>
      <c r="B3364" s="302" t="s">
        <v>4482</v>
      </c>
      <c r="C3364" s="301" t="s">
        <v>880</v>
      </c>
      <c r="D3364" s="303">
        <v>580.54999999999995</v>
      </c>
    </row>
    <row r="3365" spans="1:4" ht="9" customHeight="1">
      <c r="A3365" s="301" t="s">
        <v>12357</v>
      </c>
      <c r="B3365" s="302" t="s">
        <v>4483</v>
      </c>
      <c r="C3365" s="301" t="s">
        <v>880</v>
      </c>
      <c r="D3365" s="303">
        <v>652.12</v>
      </c>
    </row>
    <row r="3366" spans="1:4" ht="9" customHeight="1">
      <c r="A3366" s="301" t="s">
        <v>12358</v>
      </c>
      <c r="B3366" s="302" t="s">
        <v>4484</v>
      </c>
      <c r="C3366" s="301" t="s">
        <v>880</v>
      </c>
      <c r="D3366" s="303">
        <v>213.01</v>
      </c>
    </row>
    <row r="3367" spans="1:4" ht="9" customHeight="1">
      <c r="A3367" s="301" t="s">
        <v>12359</v>
      </c>
      <c r="B3367" s="302" t="s">
        <v>4485</v>
      </c>
      <c r="C3367" s="301" t="s">
        <v>1330</v>
      </c>
      <c r="D3367" s="303">
        <v>35.71</v>
      </c>
    </row>
    <row r="3368" spans="1:4" ht="9" customHeight="1">
      <c r="A3368" s="301" t="s">
        <v>12360</v>
      </c>
      <c r="B3368" s="302" t="s">
        <v>4486</v>
      </c>
      <c r="C3368" s="301" t="s">
        <v>1330</v>
      </c>
      <c r="D3368" s="303">
        <v>24.4</v>
      </c>
    </row>
    <row r="3369" spans="1:4" ht="9" customHeight="1">
      <c r="A3369" s="301" t="s">
        <v>12361</v>
      </c>
      <c r="B3369" s="302" t="s">
        <v>4487</v>
      </c>
      <c r="C3369" s="301" t="s">
        <v>1330</v>
      </c>
      <c r="D3369" s="303">
        <v>21.41</v>
      </c>
    </row>
    <row r="3370" spans="1:4" ht="9" customHeight="1">
      <c r="A3370" s="301" t="s">
        <v>12362</v>
      </c>
      <c r="B3370" s="302" t="s">
        <v>4488</v>
      </c>
      <c r="C3370" s="301" t="s">
        <v>1330</v>
      </c>
      <c r="D3370" s="303">
        <v>20.399999999999999</v>
      </c>
    </row>
    <row r="3371" spans="1:4" ht="9" customHeight="1">
      <c r="A3371" s="301" t="s">
        <v>12363</v>
      </c>
      <c r="B3371" s="302" t="s">
        <v>4489</v>
      </c>
      <c r="C3371" s="301" t="s">
        <v>1330</v>
      </c>
      <c r="D3371" s="303">
        <v>51.55</v>
      </c>
    </row>
    <row r="3372" spans="1:4" ht="9" customHeight="1">
      <c r="A3372" s="301" t="s">
        <v>12364</v>
      </c>
      <c r="B3372" s="302" t="s">
        <v>4490</v>
      </c>
      <c r="C3372" s="301" t="s">
        <v>1330</v>
      </c>
      <c r="D3372" s="303">
        <v>36.380000000000003</v>
      </c>
    </row>
    <row r="3373" spans="1:4" ht="9" customHeight="1">
      <c r="A3373" s="301" t="s">
        <v>12365</v>
      </c>
      <c r="B3373" s="302" t="s">
        <v>4491</v>
      </c>
      <c r="C3373" s="301" t="s">
        <v>1330</v>
      </c>
      <c r="D3373" s="303">
        <v>32.909999999999997</v>
      </c>
    </row>
    <row r="3374" spans="1:4" ht="9" customHeight="1">
      <c r="A3374" s="301" t="s">
        <v>12366</v>
      </c>
      <c r="B3374" s="302" t="s">
        <v>4492</v>
      </c>
      <c r="C3374" s="301" t="s">
        <v>1330</v>
      </c>
      <c r="D3374" s="303">
        <v>32.83</v>
      </c>
    </row>
    <row r="3375" spans="1:4" ht="9" customHeight="1">
      <c r="A3375" s="301" t="s">
        <v>12367</v>
      </c>
      <c r="B3375" s="302" t="s">
        <v>4493</v>
      </c>
      <c r="C3375" s="301" t="s">
        <v>880</v>
      </c>
      <c r="D3375" s="303">
        <v>138.03</v>
      </c>
    </row>
    <row r="3376" spans="1:4" ht="9" customHeight="1">
      <c r="A3376" s="301" t="s">
        <v>12368</v>
      </c>
      <c r="B3376" s="302" t="s">
        <v>4494</v>
      </c>
      <c r="C3376" s="301" t="s">
        <v>880</v>
      </c>
      <c r="D3376" s="303">
        <v>202.05</v>
      </c>
    </row>
    <row r="3377" spans="1:4" ht="9" customHeight="1">
      <c r="A3377" s="301" t="s">
        <v>12369</v>
      </c>
      <c r="B3377" s="302" t="s">
        <v>12370</v>
      </c>
      <c r="C3377" s="301" t="s">
        <v>1330</v>
      </c>
      <c r="D3377" s="303">
        <v>2.89</v>
      </c>
    </row>
    <row r="3378" spans="1:4" ht="9" customHeight="1">
      <c r="A3378" s="301" t="s">
        <v>12371</v>
      </c>
      <c r="B3378" s="302" t="s">
        <v>4495</v>
      </c>
      <c r="C3378" s="301" t="s">
        <v>756</v>
      </c>
      <c r="D3378" s="303">
        <v>13.88</v>
      </c>
    </row>
    <row r="3379" spans="1:4" ht="9" customHeight="1">
      <c r="A3379" s="301" t="s">
        <v>12372</v>
      </c>
      <c r="B3379" s="302" t="s">
        <v>4496</v>
      </c>
      <c r="C3379" s="301" t="s">
        <v>756</v>
      </c>
      <c r="D3379" s="303">
        <v>10.84</v>
      </c>
    </row>
    <row r="3380" spans="1:4" ht="9" customHeight="1">
      <c r="A3380" s="301" t="s">
        <v>12373</v>
      </c>
      <c r="B3380" s="302" t="s">
        <v>4497</v>
      </c>
      <c r="C3380" s="301" t="s">
        <v>1330</v>
      </c>
      <c r="D3380" s="303">
        <v>57.04</v>
      </c>
    </row>
    <row r="3381" spans="1:4" ht="9" customHeight="1">
      <c r="A3381" s="301" t="s">
        <v>12374</v>
      </c>
      <c r="B3381" s="302" t="s">
        <v>4498</v>
      </c>
      <c r="C3381" s="301" t="s">
        <v>23</v>
      </c>
      <c r="D3381" s="303">
        <v>35.28</v>
      </c>
    </row>
    <row r="3382" spans="1:4" ht="9" customHeight="1">
      <c r="A3382" s="301" t="s">
        <v>12375</v>
      </c>
      <c r="B3382" s="302" t="s">
        <v>4499</v>
      </c>
      <c r="C3382" s="301" t="s">
        <v>23</v>
      </c>
      <c r="D3382" s="303">
        <v>18.309999999999999</v>
      </c>
    </row>
    <row r="3383" spans="1:4" ht="9" customHeight="1">
      <c r="A3383" s="301" t="s">
        <v>12376</v>
      </c>
      <c r="B3383" s="302" t="s">
        <v>4500</v>
      </c>
      <c r="C3383" s="301" t="s">
        <v>23</v>
      </c>
      <c r="D3383" s="303">
        <v>25.9</v>
      </c>
    </row>
    <row r="3384" spans="1:4" ht="9" customHeight="1">
      <c r="A3384" s="301" t="s">
        <v>12377</v>
      </c>
      <c r="B3384" s="302" t="s">
        <v>4501</v>
      </c>
      <c r="C3384" s="301" t="s">
        <v>23</v>
      </c>
      <c r="D3384" s="303">
        <v>27.29</v>
      </c>
    </row>
    <row r="3385" spans="1:4" ht="9" customHeight="1">
      <c r="A3385" s="301" t="s">
        <v>12378</v>
      </c>
      <c r="B3385" s="302" t="s">
        <v>4502</v>
      </c>
      <c r="C3385" s="301" t="s">
        <v>23</v>
      </c>
      <c r="D3385" s="303">
        <v>44.36</v>
      </c>
    </row>
    <row r="3386" spans="1:4" ht="9" customHeight="1">
      <c r="A3386" s="301" t="s">
        <v>12379</v>
      </c>
      <c r="B3386" s="302" t="s">
        <v>4503</v>
      </c>
      <c r="C3386" s="301" t="s">
        <v>90</v>
      </c>
      <c r="D3386" s="303">
        <v>0.64</v>
      </c>
    </row>
    <row r="3387" spans="1:4" ht="9" customHeight="1">
      <c r="A3387" s="301" t="s">
        <v>12380</v>
      </c>
      <c r="B3387" s="302" t="s">
        <v>4504</v>
      </c>
      <c r="C3387" s="301" t="s">
        <v>23</v>
      </c>
      <c r="D3387" s="303">
        <v>1587.39</v>
      </c>
    </row>
    <row r="3388" spans="1:4" ht="9" customHeight="1">
      <c r="A3388" s="301" t="s">
        <v>12381</v>
      </c>
      <c r="B3388" s="302" t="s">
        <v>4505</v>
      </c>
      <c r="C3388" s="301" t="s">
        <v>23</v>
      </c>
      <c r="D3388" s="303">
        <v>1934.14</v>
      </c>
    </row>
    <row r="3389" spans="1:4" ht="9" customHeight="1">
      <c r="A3389" s="301" t="s">
        <v>12382</v>
      </c>
      <c r="B3389" s="302" t="s">
        <v>4506</v>
      </c>
      <c r="C3389" s="301" t="s">
        <v>23</v>
      </c>
      <c r="D3389" s="303">
        <v>371.55</v>
      </c>
    </row>
    <row r="3390" spans="1:4" ht="9" customHeight="1">
      <c r="A3390" s="301" t="s">
        <v>12383</v>
      </c>
      <c r="B3390" s="302" t="s">
        <v>4507</v>
      </c>
      <c r="C3390" s="301" t="s">
        <v>1330</v>
      </c>
      <c r="D3390" s="303">
        <v>125.56</v>
      </c>
    </row>
    <row r="3391" spans="1:4" ht="9" customHeight="1">
      <c r="A3391" s="301" t="s">
        <v>12384</v>
      </c>
      <c r="B3391" s="302" t="s">
        <v>4508</v>
      </c>
      <c r="C3391" s="301" t="s">
        <v>23</v>
      </c>
      <c r="D3391" s="303">
        <v>242.77</v>
      </c>
    </row>
    <row r="3392" spans="1:4" ht="9" customHeight="1">
      <c r="A3392" s="301" t="s">
        <v>12385</v>
      </c>
      <c r="B3392" s="302" t="s">
        <v>4509</v>
      </c>
      <c r="C3392" s="301" t="s">
        <v>90</v>
      </c>
      <c r="D3392" s="303">
        <v>13.93</v>
      </c>
    </row>
    <row r="3393" spans="1:4" ht="9" customHeight="1">
      <c r="A3393" s="301" t="s">
        <v>12386</v>
      </c>
      <c r="B3393" s="302" t="s">
        <v>4510</v>
      </c>
      <c r="C3393" s="301" t="s">
        <v>1330</v>
      </c>
      <c r="D3393" s="303">
        <v>206.79</v>
      </c>
    </row>
    <row r="3394" spans="1:4" ht="18" customHeight="1">
      <c r="A3394" s="301" t="s">
        <v>12387</v>
      </c>
      <c r="B3394" s="302" t="s">
        <v>4511</v>
      </c>
      <c r="C3394" s="301" t="s">
        <v>1330</v>
      </c>
      <c r="D3394" s="303">
        <v>490.55</v>
      </c>
    </row>
    <row r="3395" spans="1:4" ht="18" customHeight="1">
      <c r="A3395" s="301" t="s">
        <v>12388</v>
      </c>
      <c r="B3395" s="302" t="s">
        <v>4512</v>
      </c>
      <c r="C3395" s="301" t="s">
        <v>1330</v>
      </c>
      <c r="D3395" s="303">
        <v>89.5</v>
      </c>
    </row>
    <row r="3396" spans="1:4" ht="18" customHeight="1">
      <c r="A3396" s="301" t="s">
        <v>12389</v>
      </c>
      <c r="B3396" s="302" t="s">
        <v>4513</v>
      </c>
      <c r="C3396" s="301" t="s">
        <v>23</v>
      </c>
      <c r="D3396" s="303">
        <v>7887.55</v>
      </c>
    </row>
    <row r="3397" spans="1:4" ht="18" customHeight="1">
      <c r="A3397" s="301" t="s">
        <v>12390</v>
      </c>
      <c r="B3397" s="302" t="s">
        <v>4514</v>
      </c>
      <c r="C3397" s="301" t="s">
        <v>23</v>
      </c>
      <c r="D3397" s="303">
        <v>7668.11</v>
      </c>
    </row>
    <row r="3398" spans="1:4" ht="9" customHeight="1">
      <c r="A3398" s="301" t="s">
        <v>12391</v>
      </c>
      <c r="B3398" s="302" t="s">
        <v>4515</v>
      </c>
      <c r="C3398" s="301" t="s">
        <v>23</v>
      </c>
      <c r="D3398" s="303">
        <v>7933.5</v>
      </c>
    </row>
    <row r="3399" spans="1:4" ht="9" customHeight="1">
      <c r="A3399" s="301" t="s">
        <v>12392</v>
      </c>
      <c r="B3399" s="302" t="s">
        <v>4516</v>
      </c>
      <c r="C3399" s="301" t="s">
        <v>23</v>
      </c>
      <c r="D3399" s="303">
        <v>7705.93</v>
      </c>
    </row>
    <row r="3400" spans="1:4" ht="9" customHeight="1">
      <c r="A3400" s="301" t="s">
        <v>12393</v>
      </c>
      <c r="B3400" s="302" t="s">
        <v>4517</v>
      </c>
      <c r="C3400" s="301" t="s">
        <v>23</v>
      </c>
      <c r="D3400" s="303">
        <v>7980.12</v>
      </c>
    </row>
    <row r="3401" spans="1:4" ht="9" customHeight="1">
      <c r="A3401" s="301" t="s">
        <v>12394</v>
      </c>
      <c r="B3401" s="302" t="s">
        <v>4518</v>
      </c>
      <c r="C3401" s="301" t="s">
        <v>23</v>
      </c>
      <c r="D3401" s="303">
        <v>7743.8</v>
      </c>
    </row>
    <row r="3402" spans="1:4" ht="9" customHeight="1">
      <c r="A3402" s="301" t="s">
        <v>12395</v>
      </c>
      <c r="B3402" s="302" t="s">
        <v>4519</v>
      </c>
      <c r="C3402" s="301" t="s">
        <v>23</v>
      </c>
      <c r="D3402" s="303">
        <v>8027.47</v>
      </c>
    </row>
    <row r="3403" spans="1:4" ht="9" customHeight="1">
      <c r="A3403" s="301" t="s">
        <v>12396</v>
      </c>
      <c r="B3403" s="302" t="s">
        <v>4520</v>
      </c>
      <c r="C3403" s="301" t="s">
        <v>23</v>
      </c>
      <c r="D3403" s="303">
        <v>7781.69</v>
      </c>
    </row>
    <row r="3404" spans="1:4" ht="9" customHeight="1">
      <c r="A3404" s="301" t="s">
        <v>12397</v>
      </c>
      <c r="B3404" s="302" t="s">
        <v>4521</v>
      </c>
      <c r="C3404" s="301" t="s">
        <v>23</v>
      </c>
      <c r="D3404" s="303">
        <v>8075.73</v>
      </c>
    </row>
    <row r="3405" spans="1:4" ht="9" customHeight="1">
      <c r="A3405" s="301" t="s">
        <v>12398</v>
      </c>
      <c r="B3405" s="302" t="s">
        <v>4522</v>
      </c>
      <c r="C3405" s="301" t="s">
        <v>23</v>
      </c>
      <c r="D3405" s="303">
        <v>7819.71</v>
      </c>
    </row>
    <row r="3406" spans="1:4" ht="18" customHeight="1">
      <c r="A3406" s="301" t="s">
        <v>12399</v>
      </c>
      <c r="B3406" s="302" t="s">
        <v>4523</v>
      </c>
      <c r="C3406" s="301" t="s">
        <v>23</v>
      </c>
      <c r="D3406" s="303">
        <v>10685.26</v>
      </c>
    </row>
    <row r="3407" spans="1:4" ht="18" customHeight="1">
      <c r="A3407" s="301" t="s">
        <v>12400</v>
      </c>
      <c r="B3407" s="302" t="s">
        <v>4524</v>
      </c>
      <c r="C3407" s="301" t="s">
        <v>23</v>
      </c>
      <c r="D3407" s="303">
        <v>10457.69</v>
      </c>
    </row>
    <row r="3408" spans="1:4" ht="18" customHeight="1">
      <c r="A3408" s="301" t="s">
        <v>12401</v>
      </c>
      <c r="B3408" s="302" t="s">
        <v>4525</v>
      </c>
      <c r="C3408" s="301" t="s">
        <v>23</v>
      </c>
      <c r="D3408" s="303">
        <v>10770.81</v>
      </c>
    </row>
    <row r="3409" spans="1:4" ht="18" customHeight="1">
      <c r="A3409" s="301" t="s">
        <v>12402</v>
      </c>
      <c r="B3409" s="302" t="s">
        <v>4526</v>
      </c>
      <c r="C3409" s="301" t="s">
        <v>23</v>
      </c>
      <c r="D3409" s="303">
        <v>10534.48</v>
      </c>
    </row>
    <row r="3410" spans="1:4" ht="18" customHeight="1">
      <c r="A3410" s="301" t="s">
        <v>12403</v>
      </c>
      <c r="B3410" s="302" t="s">
        <v>4527</v>
      </c>
      <c r="C3410" s="301" t="s">
        <v>23</v>
      </c>
      <c r="D3410" s="303">
        <v>10857.05</v>
      </c>
    </row>
    <row r="3411" spans="1:4" ht="9" customHeight="1">
      <c r="A3411" s="301" t="s">
        <v>12404</v>
      </c>
      <c r="B3411" s="302" t="s">
        <v>4528</v>
      </c>
      <c r="C3411" s="301" t="s">
        <v>23</v>
      </c>
      <c r="D3411" s="303">
        <v>10611.27</v>
      </c>
    </row>
    <row r="3412" spans="1:4" ht="9" customHeight="1">
      <c r="A3412" s="301" t="s">
        <v>12405</v>
      </c>
      <c r="B3412" s="302" t="s">
        <v>4529</v>
      </c>
      <c r="C3412" s="301" t="s">
        <v>23</v>
      </c>
      <c r="D3412" s="303">
        <v>10944.23</v>
      </c>
    </row>
    <row r="3413" spans="1:4" ht="9" customHeight="1">
      <c r="A3413" s="301" t="s">
        <v>12406</v>
      </c>
      <c r="B3413" s="302" t="s">
        <v>4530</v>
      </c>
      <c r="C3413" s="301" t="s">
        <v>23</v>
      </c>
      <c r="D3413" s="303">
        <v>10688.21</v>
      </c>
    </row>
    <row r="3414" spans="1:4" ht="9" customHeight="1">
      <c r="A3414" s="301" t="s">
        <v>12407</v>
      </c>
      <c r="B3414" s="302" t="s">
        <v>4531</v>
      </c>
      <c r="C3414" s="301" t="s">
        <v>23</v>
      </c>
      <c r="D3414" s="303">
        <v>2705.28</v>
      </c>
    </row>
    <row r="3415" spans="1:4" ht="9" customHeight="1">
      <c r="A3415" s="301" t="s">
        <v>12408</v>
      </c>
      <c r="B3415" s="302" t="s">
        <v>4532</v>
      </c>
      <c r="C3415" s="301" t="s">
        <v>23</v>
      </c>
      <c r="D3415" s="303">
        <v>2513.27</v>
      </c>
    </row>
    <row r="3416" spans="1:4" ht="9" customHeight="1">
      <c r="A3416" s="301" t="s">
        <v>12409</v>
      </c>
      <c r="B3416" s="302" t="s">
        <v>4533</v>
      </c>
      <c r="C3416" s="301" t="s">
        <v>23</v>
      </c>
      <c r="D3416" s="303">
        <v>1063.21</v>
      </c>
    </row>
    <row r="3417" spans="1:4" ht="9" customHeight="1">
      <c r="A3417" s="301" t="s">
        <v>12410</v>
      </c>
      <c r="B3417" s="302" t="s">
        <v>4534</v>
      </c>
      <c r="C3417" s="301" t="s">
        <v>23</v>
      </c>
      <c r="D3417" s="303">
        <v>901.52</v>
      </c>
    </row>
    <row r="3418" spans="1:4" ht="18" customHeight="1">
      <c r="A3418" s="301" t="s">
        <v>12411</v>
      </c>
      <c r="B3418" s="302" t="s">
        <v>4535</v>
      </c>
      <c r="C3418" s="301" t="s">
        <v>23</v>
      </c>
      <c r="D3418" s="303">
        <v>1299.3499999999999</v>
      </c>
    </row>
    <row r="3419" spans="1:4" ht="18" customHeight="1">
      <c r="A3419" s="301" t="s">
        <v>12412</v>
      </c>
      <c r="B3419" s="302" t="s">
        <v>4536</v>
      </c>
      <c r="C3419" s="301" t="s">
        <v>23</v>
      </c>
      <c r="D3419" s="303">
        <v>1133.29</v>
      </c>
    </row>
    <row r="3420" spans="1:4" ht="9" customHeight="1">
      <c r="A3420" s="301" t="s">
        <v>12413</v>
      </c>
      <c r="B3420" s="302" t="s">
        <v>4537</v>
      </c>
      <c r="C3420" s="301" t="s">
        <v>23</v>
      </c>
      <c r="D3420" s="303">
        <v>1480.53</v>
      </c>
    </row>
    <row r="3421" spans="1:4" ht="9" customHeight="1">
      <c r="A3421" s="301" t="s">
        <v>12414</v>
      </c>
      <c r="B3421" s="302" t="s">
        <v>4538</v>
      </c>
      <c r="C3421" s="301" t="s">
        <v>23</v>
      </c>
      <c r="D3421" s="303">
        <v>1309.8499999999999</v>
      </c>
    </row>
    <row r="3422" spans="1:4" ht="9" customHeight="1">
      <c r="A3422" s="301" t="s">
        <v>12415</v>
      </c>
      <c r="B3422" s="302" t="s">
        <v>4539</v>
      </c>
      <c r="C3422" s="301" t="s">
        <v>23</v>
      </c>
      <c r="D3422" s="303">
        <v>1728.2</v>
      </c>
    </row>
    <row r="3423" spans="1:4" ht="9" customHeight="1">
      <c r="A3423" s="301" t="s">
        <v>12416</v>
      </c>
      <c r="B3423" s="302" t="s">
        <v>4540</v>
      </c>
      <c r="C3423" s="301" t="s">
        <v>23</v>
      </c>
      <c r="D3423" s="303">
        <v>1552.65</v>
      </c>
    </row>
    <row r="3424" spans="1:4" ht="9" customHeight="1">
      <c r="A3424" s="301" t="s">
        <v>12417</v>
      </c>
      <c r="B3424" s="302" t="s">
        <v>4541</v>
      </c>
      <c r="C3424" s="301" t="s">
        <v>23</v>
      </c>
      <c r="D3424" s="303">
        <v>2092.1799999999998</v>
      </c>
    </row>
    <row r="3425" spans="1:4" ht="9" customHeight="1">
      <c r="A3425" s="301" t="s">
        <v>12418</v>
      </c>
      <c r="B3425" s="302" t="s">
        <v>4542</v>
      </c>
      <c r="C3425" s="301" t="s">
        <v>23</v>
      </c>
      <c r="D3425" s="303">
        <v>1911.47</v>
      </c>
    </row>
    <row r="3426" spans="1:4" ht="9" customHeight="1">
      <c r="A3426" s="301" t="s">
        <v>12419</v>
      </c>
      <c r="B3426" s="302" t="s">
        <v>4543</v>
      </c>
      <c r="C3426" s="301" t="s">
        <v>23</v>
      </c>
      <c r="D3426" s="303">
        <v>2108.69</v>
      </c>
    </row>
    <row r="3427" spans="1:4" ht="9" customHeight="1">
      <c r="A3427" s="301" t="s">
        <v>12420</v>
      </c>
      <c r="B3427" s="302" t="s">
        <v>4544</v>
      </c>
      <c r="C3427" s="301" t="s">
        <v>23</v>
      </c>
      <c r="D3427" s="303">
        <v>1922.49</v>
      </c>
    </row>
    <row r="3428" spans="1:4" ht="9" customHeight="1">
      <c r="A3428" s="301" t="s">
        <v>12421</v>
      </c>
      <c r="B3428" s="302" t="s">
        <v>4545</v>
      </c>
      <c r="C3428" s="301" t="s">
        <v>23</v>
      </c>
      <c r="D3428" s="303">
        <v>3408.66</v>
      </c>
    </row>
    <row r="3429" spans="1:4" ht="9" customHeight="1">
      <c r="A3429" s="301" t="s">
        <v>12422</v>
      </c>
      <c r="B3429" s="302" t="s">
        <v>4546</v>
      </c>
      <c r="C3429" s="301" t="s">
        <v>23</v>
      </c>
      <c r="D3429" s="303">
        <v>3216.65</v>
      </c>
    </row>
    <row r="3430" spans="1:4" ht="9" customHeight="1">
      <c r="A3430" s="301" t="s">
        <v>12423</v>
      </c>
      <c r="B3430" s="302" t="s">
        <v>4547</v>
      </c>
      <c r="C3430" s="301" t="s">
        <v>23</v>
      </c>
      <c r="D3430" s="303">
        <v>3430.89</v>
      </c>
    </row>
    <row r="3431" spans="1:4" ht="9" customHeight="1">
      <c r="A3431" s="301" t="s">
        <v>12424</v>
      </c>
      <c r="B3431" s="302" t="s">
        <v>4548</v>
      </c>
      <c r="C3431" s="301" t="s">
        <v>23</v>
      </c>
      <c r="D3431" s="303">
        <v>3232.68</v>
      </c>
    </row>
    <row r="3432" spans="1:4" ht="9" customHeight="1">
      <c r="A3432" s="301" t="s">
        <v>12425</v>
      </c>
      <c r="B3432" s="302" t="s">
        <v>4549</v>
      </c>
      <c r="C3432" s="301" t="s">
        <v>23</v>
      </c>
      <c r="D3432" s="303">
        <v>3453.57</v>
      </c>
    </row>
    <row r="3433" spans="1:4" ht="9" customHeight="1">
      <c r="A3433" s="301" t="s">
        <v>12426</v>
      </c>
      <c r="B3433" s="302" t="s">
        <v>4550</v>
      </c>
      <c r="C3433" s="301" t="s">
        <v>23</v>
      </c>
      <c r="D3433" s="303">
        <v>3248.76</v>
      </c>
    </row>
    <row r="3434" spans="1:4" ht="9" customHeight="1">
      <c r="A3434" s="301" t="s">
        <v>12427</v>
      </c>
      <c r="B3434" s="302" t="s">
        <v>4551</v>
      </c>
      <c r="C3434" s="301" t="s">
        <v>23</v>
      </c>
      <c r="D3434" s="303">
        <v>2166.6</v>
      </c>
    </row>
    <row r="3435" spans="1:4" ht="9" customHeight="1">
      <c r="A3435" s="301" t="s">
        <v>12428</v>
      </c>
      <c r="B3435" s="302" t="s">
        <v>4552</v>
      </c>
      <c r="C3435" s="301" t="s">
        <v>23</v>
      </c>
      <c r="D3435" s="303">
        <v>1991.05</v>
      </c>
    </row>
    <row r="3436" spans="1:4" ht="9" customHeight="1">
      <c r="A3436" s="301" t="s">
        <v>12429</v>
      </c>
      <c r="B3436" s="302" t="s">
        <v>4553</v>
      </c>
      <c r="C3436" s="301" t="s">
        <v>23</v>
      </c>
      <c r="D3436" s="303">
        <v>2629.34</v>
      </c>
    </row>
    <row r="3437" spans="1:4" ht="9" customHeight="1">
      <c r="A3437" s="301" t="s">
        <v>12430</v>
      </c>
      <c r="B3437" s="302" t="s">
        <v>4554</v>
      </c>
      <c r="C3437" s="301" t="s">
        <v>23</v>
      </c>
      <c r="D3437" s="303">
        <v>2448.62</v>
      </c>
    </row>
    <row r="3438" spans="1:4" ht="9" customHeight="1">
      <c r="A3438" s="301" t="s">
        <v>12431</v>
      </c>
      <c r="B3438" s="302" t="s">
        <v>4555</v>
      </c>
      <c r="C3438" s="301" t="s">
        <v>23</v>
      </c>
      <c r="D3438" s="303">
        <v>2650.78</v>
      </c>
    </row>
    <row r="3439" spans="1:4" ht="9" customHeight="1">
      <c r="A3439" s="301" t="s">
        <v>12432</v>
      </c>
      <c r="B3439" s="302" t="s">
        <v>4556</v>
      </c>
      <c r="C3439" s="301" t="s">
        <v>23</v>
      </c>
      <c r="D3439" s="303">
        <v>2464.58</v>
      </c>
    </row>
    <row r="3440" spans="1:4" ht="9" customHeight="1">
      <c r="A3440" s="301" t="s">
        <v>12433</v>
      </c>
      <c r="B3440" s="302" t="s">
        <v>4557</v>
      </c>
      <c r="C3440" s="301" t="s">
        <v>23</v>
      </c>
      <c r="D3440" s="303">
        <v>4056.45</v>
      </c>
    </row>
    <row r="3441" spans="1:4" ht="9" customHeight="1">
      <c r="A3441" s="301" t="s">
        <v>12434</v>
      </c>
      <c r="B3441" s="302" t="s">
        <v>4558</v>
      </c>
      <c r="C3441" s="301" t="s">
        <v>23</v>
      </c>
      <c r="D3441" s="303">
        <v>3864.43</v>
      </c>
    </row>
    <row r="3442" spans="1:4" ht="9" customHeight="1">
      <c r="A3442" s="301" t="s">
        <v>12435</v>
      </c>
      <c r="B3442" s="302" t="s">
        <v>4559</v>
      </c>
      <c r="C3442" s="301" t="s">
        <v>23</v>
      </c>
      <c r="D3442" s="303">
        <v>4084.68</v>
      </c>
    </row>
    <row r="3443" spans="1:4" ht="9" customHeight="1">
      <c r="A3443" s="301" t="s">
        <v>12436</v>
      </c>
      <c r="B3443" s="302" t="s">
        <v>4560</v>
      </c>
      <c r="C3443" s="301" t="s">
        <v>23</v>
      </c>
      <c r="D3443" s="303">
        <v>3886.48</v>
      </c>
    </row>
    <row r="3444" spans="1:4" ht="9" customHeight="1">
      <c r="A3444" s="301" t="s">
        <v>12437</v>
      </c>
      <c r="B3444" s="302" t="s">
        <v>4561</v>
      </c>
      <c r="C3444" s="301" t="s">
        <v>23</v>
      </c>
      <c r="D3444" s="303">
        <v>4113.38</v>
      </c>
    </row>
    <row r="3445" spans="1:4" ht="9" customHeight="1">
      <c r="A3445" s="301" t="s">
        <v>12438</v>
      </c>
      <c r="B3445" s="302" t="s">
        <v>4562</v>
      </c>
      <c r="C3445" s="301" t="s">
        <v>23</v>
      </c>
      <c r="D3445" s="303">
        <v>3908.57</v>
      </c>
    </row>
    <row r="3446" spans="1:4" ht="9" customHeight="1">
      <c r="A3446" s="301" t="s">
        <v>12439</v>
      </c>
      <c r="B3446" s="302" t="s">
        <v>4563</v>
      </c>
      <c r="C3446" s="301" t="s">
        <v>23</v>
      </c>
      <c r="D3446" s="303">
        <v>5890.8</v>
      </c>
    </row>
    <row r="3447" spans="1:4" ht="9" customHeight="1">
      <c r="A3447" s="301" t="s">
        <v>12440</v>
      </c>
      <c r="B3447" s="302" t="s">
        <v>4564</v>
      </c>
      <c r="C3447" s="301" t="s">
        <v>23</v>
      </c>
      <c r="D3447" s="303">
        <v>5678.93</v>
      </c>
    </row>
    <row r="3448" spans="1:4" ht="9" customHeight="1">
      <c r="A3448" s="301" t="s">
        <v>12441</v>
      </c>
      <c r="B3448" s="302" t="s">
        <v>4565</v>
      </c>
      <c r="C3448" s="301" t="s">
        <v>23</v>
      </c>
      <c r="D3448" s="303">
        <v>5920.56</v>
      </c>
    </row>
    <row r="3449" spans="1:4" ht="9" customHeight="1">
      <c r="A3449" s="301" t="s">
        <v>12442</v>
      </c>
      <c r="B3449" s="302" t="s">
        <v>4566</v>
      </c>
      <c r="C3449" s="301" t="s">
        <v>23</v>
      </c>
      <c r="D3449" s="303">
        <v>5701.12</v>
      </c>
    </row>
    <row r="3450" spans="1:4" ht="9" customHeight="1">
      <c r="A3450" s="301" t="s">
        <v>12443</v>
      </c>
      <c r="B3450" s="302" t="s">
        <v>4567</v>
      </c>
      <c r="C3450" s="301" t="s">
        <v>23</v>
      </c>
      <c r="D3450" s="303">
        <v>5950.93</v>
      </c>
    </row>
    <row r="3451" spans="1:4" ht="9" customHeight="1">
      <c r="A3451" s="301" t="s">
        <v>12444</v>
      </c>
      <c r="B3451" s="302" t="s">
        <v>4568</v>
      </c>
      <c r="C3451" s="301" t="s">
        <v>23</v>
      </c>
      <c r="D3451" s="303">
        <v>5723.36</v>
      </c>
    </row>
    <row r="3452" spans="1:4" ht="9" customHeight="1">
      <c r="A3452" s="301" t="s">
        <v>12445</v>
      </c>
      <c r="B3452" s="302" t="s">
        <v>4569</v>
      </c>
      <c r="C3452" s="301" t="s">
        <v>23</v>
      </c>
      <c r="D3452" s="303">
        <v>3154.47</v>
      </c>
    </row>
    <row r="3453" spans="1:4" ht="9" customHeight="1">
      <c r="A3453" s="301" t="s">
        <v>12446</v>
      </c>
      <c r="B3453" s="302" t="s">
        <v>4570</v>
      </c>
      <c r="C3453" s="301" t="s">
        <v>23</v>
      </c>
      <c r="D3453" s="303">
        <v>2968.28</v>
      </c>
    </row>
    <row r="3454" spans="1:4" ht="9" customHeight="1">
      <c r="A3454" s="301" t="s">
        <v>12447</v>
      </c>
      <c r="B3454" s="302" t="s">
        <v>4571</v>
      </c>
      <c r="C3454" s="301" t="s">
        <v>23</v>
      </c>
      <c r="D3454" s="303">
        <v>61.1</v>
      </c>
    </row>
    <row r="3455" spans="1:4" ht="9" customHeight="1">
      <c r="A3455" s="301" t="s">
        <v>12448</v>
      </c>
      <c r="B3455" s="302" t="s">
        <v>4572</v>
      </c>
      <c r="C3455" s="301" t="s">
        <v>23</v>
      </c>
      <c r="D3455" s="303">
        <v>50.47</v>
      </c>
    </row>
    <row r="3456" spans="1:4" ht="9" customHeight="1">
      <c r="A3456" s="301" t="s">
        <v>12449</v>
      </c>
      <c r="B3456" s="302" t="s">
        <v>4573</v>
      </c>
      <c r="C3456" s="301" t="s">
        <v>23</v>
      </c>
      <c r="D3456" s="303">
        <v>74.569999999999993</v>
      </c>
    </row>
    <row r="3457" spans="1:4" ht="9" customHeight="1">
      <c r="A3457" s="301" t="s">
        <v>12450</v>
      </c>
      <c r="B3457" s="302" t="s">
        <v>4574</v>
      </c>
      <c r="C3457" s="301" t="s">
        <v>23</v>
      </c>
      <c r="D3457" s="303">
        <v>59.25</v>
      </c>
    </row>
    <row r="3458" spans="1:4" ht="9" customHeight="1">
      <c r="A3458" s="301" t="s">
        <v>12451</v>
      </c>
      <c r="B3458" s="302" t="s">
        <v>4575</v>
      </c>
      <c r="C3458" s="301" t="s">
        <v>23</v>
      </c>
      <c r="D3458" s="303">
        <v>90.19</v>
      </c>
    </row>
    <row r="3459" spans="1:4" ht="9" customHeight="1">
      <c r="A3459" s="301" t="s">
        <v>12452</v>
      </c>
      <c r="B3459" s="302" t="s">
        <v>4576</v>
      </c>
      <c r="C3459" s="301" t="s">
        <v>23</v>
      </c>
      <c r="D3459" s="303">
        <v>69.34</v>
      </c>
    </row>
    <row r="3460" spans="1:4" ht="9" customHeight="1">
      <c r="A3460" s="301" t="s">
        <v>12453</v>
      </c>
      <c r="B3460" s="302" t="s">
        <v>4577</v>
      </c>
      <c r="C3460" s="301" t="s">
        <v>23</v>
      </c>
      <c r="D3460" s="303">
        <v>108.8</v>
      </c>
    </row>
    <row r="3461" spans="1:4" ht="9" customHeight="1">
      <c r="A3461" s="301" t="s">
        <v>12454</v>
      </c>
      <c r="B3461" s="302" t="s">
        <v>4578</v>
      </c>
      <c r="C3461" s="301" t="s">
        <v>23</v>
      </c>
      <c r="D3461" s="303">
        <v>81.569999999999993</v>
      </c>
    </row>
    <row r="3462" spans="1:4" ht="9" customHeight="1">
      <c r="A3462" s="301" t="s">
        <v>12455</v>
      </c>
      <c r="B3462" s="302" t="s">
        <v>4579</v>
      </c>
      <c r="C3462" s="301" t="s">
        <v>23</v>
      </c>
      <c r="D3462" s="303">
        <v>7629.77</v>
      </c>
    </row>
    <row r="3463" spans="1:4" ht="9" customHeight="1">
      <c r="A3463" s="301" t="s">
        <v>12456</v>
      </c>
      <c r="B3463" s="302" t="s">
        <v>4580</v>
      </c>
      <c r="C3463" s="301" t="s">
        <v>23</v>
      </c>
      <c r="D3463" s="303">
        <v>7665.62</v>
      </c>
    </row>
    <row r="3464" spans="1:4" ht="9" customHeight="1">
      <c r="A3464" s="301" t="s">
        <v>12457</v>
      </c>
      <c r="B3464" s="302" t="s">
        <v>4581</v>
      </c>
      <c r="C3464" s="301" t="s">
        <v>23</v>
      </c>
      <c r="D3464" s="303">
        <v>7701.45</v>
      </c>
    </row>
    <row r="3465" spans="1:4" ht="9" customHeight="1">
      <c r="A3465" s="301" t="s">
        <v>12458</v>
      </c>
      <c r="B3465" s="302" t="s">
        <v>4582</v>
      </c>
      <c r="C3465" s="301" t="s">
        <v>23</v>
      </c>
      <c r="D3465" s="303">
        <v>7737.24</v>
      </c>
    </row>
    <row r="3466" spans="1:4" ht="9" customHeight="1">
      <c r="A3466" s="301" t="s">
        <v>12459</v>
      </c>
      <c r="B3466" s="302" t="s">
        <v>4583</v>
      </c>
      <c r="C3466" s="301" t="s">
        <v>23</v>
      </c>
      <c r="D3466" s="303">
        <v>7773.08</v>
      </c>
    </row>
    <row r="3467" spans="1:4" ht="9" customHeight="1">
      <c r="A3467" s="301" t="s">
        <v>12460</v>
      </c>
      <c r="B3467" s="302" t="s">
        <v>4584</v>
      </c>
      <c r="C3467" s="301" t="s">
        <v>23</v>
      </c>
      <c r="D3467" s="303">
        <v>10409.42</v>
      </c>
    </row>
    <row r="3468" spans="1:4" ht="9" customHeight="1">
      <c r="A3468" s="301" t="s">
        <v>12461</v>
      </c>
      <c r="B3468" s="302" t="s">
        <v>4585</v>
      </c>
      <c r="C3468" s="301" t="s">
        <v>23</v>
      </c>
      <c r="D3468" s="303">
        <v>10483.66</v>
      </c>
    </row>
    <row r="3469" spans="1:4" ht="9" customHeight="1">
      <c r="A3469" s="301" t="s">
        <v>12462</v>
      </c>
      <c r="B3469" s="302" t="s">
        <v>4586</v>
      </c>
      <c r="C3469" s="301" t="s">
        <v>23</v>
      </c>
      <c r="D3469" s="303">
        <v>10557.83</v>
      </c>
    </row>
    <row r="3470" spans="1:4" ht="9" customHeight="1">
      <c r="A3470" s="301" t="s">
        <v>12463</v>
      </c>
      <c r="B3470" s="302" t="s">
        <v>4587</v>
      </c>
      <c r="C3470" s="301" t="s">
        <v>23</v>
      </c>
      <c r="D3470" s="303">
        <v>10632.07</v>
      </c>
    </row>
    <row r="3471" spans="1:4" ht="9" customHeight="1">
      <c r="A3471" s="301" t="s">
        <v>12464</v>
      </c>
      <c r="B3471" s="302" t="s">
        <v>4588</v>
      </c>
      <c r="C3471" s="301" t="s">
        <v>23</v>
      </c>
      <c r="D3471" s="303">
        <v>2489.81</v>
      </c>
    </row>
    <row r="3472" spans="1:4" ht="9" customHeight="1">
      <c r="A3472" s="301" t="s">
        <v>12465</v>
      </c>
      <c r="B3472" s="302" t="s">
        <v>4589</v>
      </c>
      <c r="C3472" s="301" t="s">
        <v>23</v>
      </c>
      <c r="D3472" s="303">
        <v>883.74</v>
      </c>
    </row>
    <row r="3473" spans="1:4" ht="9" customHeight="1">
      <c r="A3473" s="301" t="s">
        <v>12466</v>
      </c>
      <c r="B3473" s="302" t="s">
        <v>4590</v>
      </c>
      <c r="C3473" s="301" t="s">
        <v>23</v>
      </c>
      <c r="D3473" s="303">
        <v>1114.6300000000001</v>
      </c>
    </row>
    <row r="3474" spans="1:4" ht="9" customHeight="1">
      <c r="A3474" s="301" t="s">
        <v>12467</v>
      </c>
      <c r="B3474" s="302" t="s">
        <v>4591</v>
      </c>
      <c r="C3474" s="301" t="s">
        <v>23</v>
      </c>
      <c r="D3474" s="303">
        <v>1290.29</v>
      </c>
    </row>
    <row r="3475" spans="1:4" ht="9" customHeight="1">
      <c r="A3475" s="301" t="s">
        <v>12468</v>
      </c>
      <c r="B3475" s="302" t="s">
        <v>4592</v>
      </c>
      <c r="C3475" s="301" t="s">
        <v>23</v>
      </c>
      <c r="D3475" s="303">
        <v>1532.16</v>
      </c>
    </row>
    <row r="3476" spans="1:4" ht="9" customHeight="1">
      <c r="A3476" s="301" t="s">
        <v>12469</v>
      </c>
      <c r="B3476" s="302" t="s">
        <v>4593</v>
      </c>
      <c r="C3476" s="301" t="s">
        <v>23</v>
      </c>
      <c r="D3476" s="303">
        <v>1890.02</v>
      </c>
    </row>
    <row r="3477" spans="1:4" ht="9" customHeight="1">
      <c r="A3477" s="301" t="s">
        <v>12470</v>
      </c>
      <c r="B3477" s="302" t="s">
        <v>4594</v>
      </c>
      <c r="C3477" s="301" t="s">
        <v>23</v>
      </c>
      <c r="D3477" s="303">
        <v>1900.06</v>
      </c>
    </row>
    <row r="3478" spans="1:4" ht="9" customHeight="1">
      <c r="A3478" s="301" t="s">
        <v>12471</v>
      </c>
      <c r="B3478" s="302" t="s">
        <v>4595</v>
      </c>
      <c r="C3478" s="301" t="s">
        <v>23</v>
      </c>
      <c r="D3478" s="303">
        <v>3191.4</v>
      </c>
    </row>
    <row r="3479" spans="1:4" ht="9" customHeight="1">
      <c r="A3479" s="301" t="s">
        <v>12472</v>
      </c>
      <c r="B3479" s="302" t="s">
        <v>4596</v>
      </c>
      <c r="C3479" s="301" t="s">
        <v>23</v>
      </c>
      <c r="D3479" s="303">
        <v>3206.2</v>
      </c>
    </row>
    <row r="3480" spans="1:4" ht="9" customHeight="1">
      <c r="A3480" s="301" t="s">
        <v>12473</v>
      </c>
      <c r="B3480" s="302" t="s">
        <v>4597</v>
      </c>
      <c r="C3480" s="301" t="s">
        <v>23</v>
      </c>
      <c r="D3480" s="303">
        <v>3221</v>
      </c>
    </row>
    <row r="3481" spans="1:4" ht="9" customHeight="1">
      <c r="A3481" s="301" t="s">
        <v>12474</v>
      </c>
      <c r="B3481" s="302" t="s">
        <v>4598</v>
      </c>
      <c r="C3481" s="301" t="s">
        <v>23</v>
      </c>
      <c r="D3481" s="303">
        <v>1969.29</v>
      </c>
    </row>
    <row r="3482" spans="1:4" ht="9" customHeight="1">
      <c r="A3482" s="301" t="s">
        <v>12475</v>
      </c>
      <c r="B3482" s="302" t="s">
        <v>4599</v>
      </c>
      <c r="C3482" s="301" t="s">
        <v>23</v>
      </c>
      <c r="D3482" s="303">
        <v>2425.73</v>
      </c>
    </row>
    <row r="3483" spans="1:4" ht="9" customHeight="1">
      <c r="A3483" s="301" t="s">
        <v>12476</v>
      </c>
      <c r="B3483" s="302" t="s">
        <v>4600</v>
      </c>
      <c r="C3483" s="301" t="s">
        <v>23</v>
      </c>
      <c r="D3483" s="303">
        <v>2440.5300000000002</v>
      </c>
    </row>
    <row r="3484" spans="1:4" ht="9" customHeight="1">
      <c r="A3484" s="301" t="s">
        <v>12477</v>
      </c>
      <c r="B3484" s="302" t="s">
        <v>4601</v>
      </c>
      <c r="C3484" s="301" t="s">
        <v>23</v>
      </c>
      <c r="D3484" s="303">
        <v>3837.44</v>
      </c>
    </row>
    <row r="3485" spans="1:4" ht="9" customHeight="1">
      <c r="A3485" s="301" t="s">
        <v>12478</v>
      </c>
      <c r="B3485" s="302" t="s">
        <v>4602</v>
      </c>
      <c r="C3485" s="301" t="s">
        <v>23</v>
      </c>
      <c r="D3485" s="303">
        <v>3858.08</v>
      </c>
    </row>
    <row r="3486" spans="1:4" ht="9" customHeight="1">
      <c r="A3486" s="301" t="s">
        <v>12479</v>
      </c>
      <c r="B3486" s="302" t="s">
        <v>4603</v>
      </c>
      <c r="C3486" s="301" t="s">
        <v>23</v>
      </c>
      <c r="D3486" s="303">
        <v>3878.73</v>
      </c>
    </row>
    <row r="3487" spans="1:4" ht="9" customHeight="1">
      <c r="A3487" s="301" t="s">
        <v>12480</v>
      </c>
      <c r="B3487" s="302" t="s">
        <v>4604</v>
      </c>
      <c r="C3487" s="301" t="s">
        <v>23</v>
      </c>
      <c r="D3487" s="303">
        <v>5647.6</v>
      </c>
    </row>
    <row r="3488" spans="1:4" ht="9" customHeight="1">
      <c r="A3488" s="301" t="s">
        <v>12481</v>
      </c>
      <c r="B3488" s="302" t="s">
        <v>4605</v>
      </c>
      <c r="C3488" s="301" t="s">
        <v>23</v>
      </c>
      <c r="D3488" s="303">
        <v>5668.25</v>
      </c>
    </row>
    <row r="3489" spans="1:4" ht="9" customHeight="1">
      <c r="A3489" s="301" t="s">
        <v>12482</v>
      </c>
      <c r="B3489" s="302" t="s">
        <v>4606</v>
      </c>
      <c r="C3489" s="301" t="s">
        <v>23</v>
      </c>
      <c r="D3489" s="303">
        <v>5688.9</v>
      </c>
    </row>
    <row r="3490" spans="1:4" ht="9" customHeight="1">
      <c r="A3490" s="301" t="s">
        <v>12483</v>
      </c>
      <c r="B3490" s="302" t="s">
        <v>4607</v>
      </c>
      <c r="C3490" s="301" t="s">
        <v>23</v>
      </c>
      <c r="D3490" s="303">
        <v>2942.65</v>
      </c>
    </row>
    <row r="3491" spans="1:4" ht="9" customHeight="1">
      <c r="A3491" s="301" t="s">
        <v>12484</v>
      </c>
      <c r="B3491" s="302" t="s">
        <v>4608</v>
      </c>
      <c r="C3491" s="301" t="s">
        <v>90</v>
      </c>
      <c r="D3491" s="303">
        <v>13.29</v>
      </c>
    </row>
    <row r="3492" spans="1:4" ht="9" customHeight="1">
      <c r="A3492" s="301" t="s">
        <v>12485</v>
      </c>
      <c r="B3492" s="302" t="s">
        <v>4609</v>
      </c>
      <c r="C3492" s="301" t="s">
        <v>23</v>
      </c>
      <c r="D3492" s="303">
        <v>2834.29</v>
      </c>
    </row>
    <row r="3493" spans="1:4" ht="9" customHeight="1">
      <c r="A3493" s="301" t="s">
        <v>12486</v>
      </c>
      <c r="B3493" s="302" t="s">
        <v>4610</v>
      </c>
      <c r="C3493" s="301" t="s">
        <v>23</v>
      </c>
      <c r="D3493" s="303">
        <v>2923.98</v>
      </c>
    </row>
    <row r="3494" spans="1:4" ht="9" customHeight="1">
      <c r="A3494" s="301" t="s">
        <v>12487</v>
      </c>
      <c r="B3494" s="302" t="s">
        <v>4611</v>
      </c>
      <c r="C3494" s="301" t="s">
        <v>23</v>
      </c>
      <c r="D3494" s="303">
        <v>3085.16</v>
      </c>
    </row>
    <row r="3495" spans="1:4" ht="9" customHeight="1">
      <c r="A3495" s="301" t="s">
        <v>12488</v>
      </c>
      <c r="B3495" s="302" t="s">
        <v>4612</v>
      </c>
      <c r="C3495" s="301" t="s">
        <v>23</v>
      </c>
      <c r="D3495" s="303">
        <v>3285.24</v>
      </c>
    </row>
    <row r="3496" spans="1:4" ht="9" customHeight="1">
      <c r="A3496" s="301" t="s">
        <v>12489</v>
      </c>
      <c r="B3496" s="302" t="s">
        <v>4613</v>
      </c>
      <c r="C3496" s="301" t="s">
        <v>23</v>
      </c>
      <c r="D3496" s="303">
        <v>3403.29</v>
      </c>
    </row>
    <row r="3497" spans="1:4" ht="9" customHeight="1">
      <c r="A3497" s="301" t="s">
        <v>12490</v>
      </c>
      <c r="B3497" s="302" t="s">
        <v>4614</v>
      </c>
      <c r="C3497" s="301" t="s">
        <v>23</v>
      </c>
      <c r="D3497" s="303">
        <v>3535.7</v>
      </c>
    </row>
    <row r="3498" spans="1:4" ht="9" customHeight="1">
      <c r="A3498" s="301" t="s">
        <v>12491</v>
      </c>
      <c r="B3498" s="302" t="s">
        <v>4615</v>
      </c>
      <c r="C3498" s="301" t="s">
        <v>23</v>
      </c>
      <c r="D3498" s="303">
        <v>3754.41</v>
      </c>
    </row>
    <row r="3499" spans="1:4" ht="9" customHeight="1">
      <c r="A3499" s="301" t="s">
        <v>12492</v>
      </c>
      <c r="B3499" s="302" t="s">
        <v>4616</v>
      </c>
      <c r="C3499" s="301" t="s">
        <v>23</v>
      </c>
      <c r="D3499" s="303">
        <v>3861.92</v>
      </c>
    </row>
    <row r="3500" spans="1:4" ht="9" customHeight="1">
      <c r="A3500" s="301" t="s">
        <v>12493</v>
      </c>
      <c r="B3500" s="302" t="s">
        <v>4617</v>
      </c>
      <c r="C3500" s="301" t="s">
        <v>23</v>
      </c>
      <c r="D3500" s="303">
        <v>4058.07</v>
      </c>
    </row>
    <row r="3501" spans="1:4" ht="9" customHeight="1">
      <c r="A3501" s="301" t="s">
        <v>12494</v>
      </c>
      <c r="B3501" s="302" t="s">
        <v>4618</v>
      </c>
      <c r="C3501" s="301" t="s">
        <v>23</v>
      </c>
      <c r="D3501" s="303">
        <v>2272.92</v>
      </c>
    </row>
    <row r="3502" spans="1:4" ht="9" customHeight="1">
      <c r="A3502" s="301" t="s">
        <v>12495</v>
      </c>
      <c r="B3502" s="302" t="s">
        <v>4619</v>
      </c>
      <c r="C3502" s="301" t="s">
        <v>23</v>
      </c>
      <c r="D3502" s="303">
        <v>2385.7199999999998</v>
      </c>
    </row>
    <row r="3503" spans="1:4" ht="9" customHeight="1">
      <c r="A3503" s="301" t="s">
        <v>12496</v>
      </c>
      <c r="B3503" s="302" t="s">
        <v>4620</v>
      </c>
      <c r="C3503" s="301" t="s">
        <v>23</v>
      </c>
      <c r="D3503" s="303">
        <v>2555.34</v>
      </c>
    </row>
    <row r="3504" spans="1:4" ht="9" customHeight="1">
      <c r="A3504" s="301" t="s">
        <v>12497</v>
      </c>
      <c r="B3504" s="302" t="s">
        <v>4621</v>
      </c>
      <c r="C3504" s="301" t="s">
        <v>23</v>
      </c>
      <c r="D3504" s="303">
        <v>2669.91</v>
      </c>
    </row>
    <row r="3505" spans="1:4" ht="9" customHeight="1">
      <c r="A3505" s="301" t="s">
        <v>12498</v>
      </c>
      <c r="B3505" s="302" t="s">
        <v>4622</v>
      </c>
      <c r="C3505" s="301" t="s">
        <v>23</v>
      </c>
      <c r="D3505" s="303">
        <v>4805.83</v>
      </c>
    </row>
    <row r="3506" spans="1:4" ht="9" customHeight="1">
      <c r="A3506" s="301" t="s">
        <v>12499</v>
      </c>
      <c r="B3506" s="302" t="s">
        <v>4623</v>
      </c>
      <c r="C3506" s="301" t="s">
        <v>23</v>
      </c>
      <c r="D3506" s="303">
        <v>5064.28</v>
      </c>
    </row>
    <row r="3507" spans="1:4" ht="9" customHeight="1">
      <c r="A3507" s="301" t="s">
        <v>12500</v>
      </c>
      <c r="B3507" s="302" t="s">
        <v>4624</v>
      </c>
      <c r="C3507" s="301" t="s">
        <v>23</v>
      </c>
      <c r="D3507" s="303">
        <v>5286.17</v>
      </c>
    </row>
    <row r="3508" spans="1:4" ht="9" customHeight="1">
      <c r="A3508" s="301" t="s">
        <v>12501</v>
      </c>
      <c r="B3508" s="302" t="s">
        <v>4625</v>
      </c>
      <c r="C3508" s="301" t="s">
        <v>23</v>
      </c>
      <c r="D3508" s="303">
        <v>5527.85</v>
      </c>
    </row>
    <row r="3509" spans="1:4" ht="9" customHeight="1">
      <c r="A3509" s="301" t="s">
        <v>12502</v>
      </c>
      <c r="B3509" s="302" t="s">
        <v>4626</v>
      </c>
      <c r="C3509" s="301" t="s">
        <v>23</v>
      </c>
      <c r="D3509" s="303">
        <v>5680.73</v>
      </c>
    </row>
    <row r="3510" spans="1:4" ht="9" customHeight="1">
      <c r="A3510" s="301" t="s">
        <v>12503</v>
      </c>
      <c r="B3510" s="302" t="s">
        <v>4627</v>
      </c>
      <c r="C3510" s="301" t="s">
        <v>23</v>
      </c>
      <c r="D3510" s="303">
        <v>5998.49</v>
      </c>
    </row>
    <row r="3511" spans="1:4" ht="9" customHeight="1">
      <c r="A3511" s="301" t="s">
        <v>12504</v>
      </c>
      <c r="B3511" s="302" t="s">
        <v>4628</v>
      </c>
      <c r="C3511" s="301" t="s">
        <v>23</v>
      </c>
      <c r="D3511" s="303">
        <v>6450.59</v>
      </c>
    </row>
    <row r="3512" spans="1:4" ht="9" customHeight="1">
      <c r="A3512" s="301" t="s">
        <v>12505</v>
      </c>
      <c r="B3512" s="302" t="s">
        <v>4629</v>
      </c>
      <c r="C3512" s="301" t="s">
        <v>23</v>
      </c>
      <c r="D3512" s="303">
        <v>6750.26</v>
      </c>
    </row>
    <row r="3513" spans="1:4" ht="9" customHeight="1">
      <c r="A3513" s="301" t="s">
        <v>12506</v>
      </c>
      <c r="B3513" s="302" t="s">
        <v>4630</v>
      </c>
      <c r="C3513" s="301" t="s">
        <v>23</v>
      </c>
      <c r="D3513" s="303">
        <v>7029.64</v>
      </c>
    </row>
    <row r="3514" spans="1:4" ht="9" customHeight="1">
      <c r="A3514" s="301" t="s">
        <v>12507</v>
      </c>
      <c r="B3514" s="302" t="s">
        <v>4631</v>
      </c>
      <c r="C3514" s="301" t="s">
        <v>23</v>
      </c>
      <c r="D3514" s="303">
        <v>3856.45</v>
      </c>
    </row>
    <row r="3515" spans="1:4" ht="9" customHeight="1">
      <c r="A3515" s="301" t="s">
        <v>12508</v>
      </c>
      <c r="B3515" s="302" t="s">
        <v>4632</v>
      </c>
      <c r="C3515" s="301" t="s">
        <v>23</v>
      </c>
      <c r="D3515" s="303">
        <v>4044.22</v>
      </c>
    </row>
    <row r="3516" spans="1:4" ht="9" customHeight="1">
      <c r="A3516" s="301" t="s">
        <v>12509</v>
      </c>
      <c r="B3516" s="302" t="s">
        <v>4633</v>
      </c>
      <c r="C3516" s="301" t="s">
        <v>23</v>
      </c>
      <c r="D3516" s="303">
        <v>4238.92</v>
      </c>
    </row>
    <row r="3517" spans="1:4" ht="9" customHeight="1">
      <c r="A3517" s="301" t="s">
        <v>12510</v>
      </c>
      <c r="B3517" s="302" t="s">
        <v>4634</v>
      </c>
      <c r="C3517" s="301" t="s">
        <v>23</v>
      </c>
      <c r="D3517" s="303">
        <v>4479.3500000000004</v>
      </c>
    </row>
    <row r="3518" spans="1:4" ht="9" customHeight="1">
      <c r="A3518" s="301" t="s">
        <v>12511</v>
      </c>
      <c r="B3518" s="302" t="s">
        <v>4635</v>
      </c>
      <c r="C3518" s="301" t="s">
        <v>23</v>
      </c>
      <c r="D3518" s="303">
        <v>463.36</v>
      </c>
    </row>
    <row r="3519" spans="1:4" ht="9" customHeight="1">
      <c r="A3519" s="301" t="s">
        <v>12512</v>
      </c>
      <c r="B3519" s="302" t="s">
        <v>4636</v>
      </c>
      <c r="C3519" s="301" t="s">
        <v>23</v>
      </c>
      <c r="D3519" s="303">
        <v>478.93</v>
      </c>
    </row>
    <row r="3520" spans="1:4" ht="9" customHeight="1">
      <c r="A3520" s="301" t="s">
        <v>12513</v>
      </c>
      <c r="B3520" s="302" t="s">
        <v>4637</v>
      </c>
      <c r="C3520" s="301" t="s">
        <v>23</v>
      </c>
      <c r="D3520" s="303">
        <v>504.36</v>
      </c>
    </row>
    <row r="3521" spans="1:4" ht="9" customHeight="1">
      <c r="A3521" s="301" t="s">
        <v>12514</v>
      </c>
      <c r="B3521" s="302" t="s">
        <v>4638</v>
      </c>
      <c r="C3521" s="301" t="s">
        <v>23</v>
      </c>
      <c r="D3521" s="303">
        <v>522.87</v>
      </c>
    </row>
    <row r="3522" spans="1:4" ht="9" customHeight="1">
      <c r="A3522" s="301" t="s">
        <v>12515</v>
      </c>
      <c r="B3522" s="302" t="s">
        <v>4639</v>
      </c>
      <c r="C3522" s="301" t="s">
        <v>23</v>
      </c>
      <c r="D3522" s="303">
        <v>542.79</v>
      </c>
    </row>
    <row r="3523" spans="1:4" ht="18" customHeight="1">
      <c r="A3523" s="301" t="s">
        <v>12516</v>
      </c>
      <c r="B3523" s="302" t="s">
        <v>4640</v>
      </c>
      <c r="C3523" s="301" t="s">
        <v>23</v>
      </c>
      <c r="D3523" s="303">
        <v>564.29</v>
      </c>
    </row>
    <row r="3524" spans="1:4" ht="18" customHeight="1">
      <c r="A3524" s="301" t="s">
        <v>12517</v>
      </c>
      <c r="B3524" s="302" t="s">
        <v>4641</v>
      </c>
      <c r="C3524" s="301" t="s">
        <v>23</v>
      </c>
      <c r="D3524" s="303">
        <v>589.07000000000005</v>
      </c>
    </row>
    <row r="3525" spans="1:4" ht="18" customHeight="1">
      <c r="A3525" s="301" t="s">
        <v>12518</v>
      </c>
      <c r="B3525" s="302" t="s">
        <v>4642</v>
      </c>
      <c r="C3525" s="301" t="s">
        <v>23</v>
      </c>
      <c r="D3525" s="303">
        <v>614.48</v>
      </c>
    </row>
    <row r="3526" spans="1:4" ht="18" customHeight="1">
      <c r="A3526" s="301" t="s">
        <v>12519</v>
      </c>
      <c r="B3526" s="302" t="s">
        <v>4643</v>
      </c>
      <c r="C3526" s="301" t="s">
        <v>23</v>
      </c>
      <c r="D3526" s="303">
        <v>628.02</v>
      </c>
    </row>
    <row r="3527" spans="1:4" ht="18" customHeight="1">
      <c r="A3527" s="301" t="s">
        <v>12520</v>
      </c>
      <c r="B3527" s="302" t="s">
        <v>4644</v>
      </c>
      <c r="C3527" s="301" t="s">
        <v>23</v>
      </c>
      <c r="D3527" s="303">
        <v>385.74</v>
      </c>
    </row>
    <row r="3528" spans="1:4" ht="18" customHeight="1">
      <c r="A3528" s="301" t="s">
        <v>12521</v>
      </c>
      <c r="B3528" s="302" t="s">
        <v>4645</v>
      </c>
      <c r="C3528" s="301" t="s">
        <v>23</v>
      </c>
      <c r="D3528" s="303">
        <v>403.49</v>
      </c>
    </row>
    <row r="3529" spans="1:4" ht="18" customHeight="1">
      <c r="A3529" s="301" t="s">
        <v>12522</v>
      </c>
      <c r="B3529" s="302" t="s">
        <v>4646</v>
      </c>
      <c r="C3529" s="301" t="s">
        <v>23</v>
      </c>
      <c r="D3529" s="303">
        <v>421.39</v>
      </c>
    </row>
    <row r="3530" spans="1:4" ht="18" customHeight="1">
      <c r="A3530" s="301" t="s">
        <v>12523</v>
      </c>
      <c r="B3530" s="302" t="s">
        <v>4647</v>
      </c>
      <c r="C3530" s="301" t="s">
        <v>23</v>
      </c>
      <c r="D3530" s="303">
        <v>440.95</v>
      </c>
    </row>
    <row r="3531" spans="1:4" ht="18" customHeight="1">
      <c r="A3531" s="301" t="s">
        <v>12524</v>
      </c>
      <c r="B3531" s="302" t="s">
        <v>4648</v>
      </c>
      <c r="C3531" s="301" t="s">
        <v>1330</v>
      </c>
      <c r="D3531" s="303">
        <v>240.04</v>
      </c>
    </row>
    <row r="3532" spans="1:4" ht="18" customHeight="1">
      <c r="A3532" s="301" t="s">
        <v>12525</v>
      </c>
      <c r="B3532" s="302" t="s">
        <v>4649</v>
      </c>
      <c r="C3532" s="301" t="s">
        <v>23</v>
      </c>
      <c r="D3532" s="303">
        <v>37.11</v>
      </c>
    </row>
    <row r="3533" spans="1:4" ht="18" customHeight="1">
      <c r="A3533" s="301" t="s">
        <v>12526</v>
      </c>
      <c r="B3533" s="302" t="s">
        <v>4650</v>
      </c>
      <c r="C3533" s="301" t="s">
        <v>23</v>
      </c>
      <c r="D3533" s="303">
        <v>49.48</v>
      </c>
    </row>
    <row r="3534" spans="1:4" ht="18" customHeight="1">
      <c r="A3534" s="301" t="s">
        <v>12527</v>
      </c>
      <c r="B3534" s="302" t="s">
        <v>4651</v>
      </c>
      <c r="C3534" s="301" t="s">
        <v>1330</v>
      </c>
      <c r="D3534" s="303">
        <v>770.09</v>
      </c>
    </row>
    <row r="3535" spans="1:4" ht="18" customHeight="1">
      <c r="A3535" s="301" t="s">
        <v>12528</v>
      </c>
      <c r="B3535" s="302" t="s">
        <v>4652</v>
      </c>
      <c r="C3535" s="301" t="s">
        <v>23</v>
      </c>
      <c r="D3535" s="303">
        <v>532.01</v>
      </c>
    </row>
    <row r="3536" spans="1:4" ht="18" customHeight="1">
      <c r="A3536" s="301" t="s">
        <v>12529</v>
      </c>
      <c r="B3536" s="302" t="s">
        <v>4653</v>
      </c>
      <c r="C3536" s="301" t="s">
        <v>23</v>
      </c>
      <c r="D3536" s="303">
        <v>290.60000000000002</v>
      </c>
    </row>
    <row r="3537" spans="1:4" ht="18" customHeight="1">
      <c r="A3537" s="301" t="s">
        <v>12530</v>
      </c>
      <c r="B3537" s="302" t="s">
        <v>4654</v>
      </c>
      <c r="C3537" s="301" t="s">
        <v>23</v>
      </c>
      <c r="D3537" s="303">
        <v>422.61</v>
      </c>
    </row>
    <row r="3538" spans="1:4" ht="18" customHeight="1">
      <c r="A3538" s="301" t="s">
        <v>12531</v>
      </c>
      <c r="B3538" s="302" t="s">
        <v>4655</v>
      </c>
      <c r="C3538" s="301" t="s">
        <v>23</v>
      </c>
      <c r="D3538" s="303">
        <v>503.24</v>
      </c>
    </row>
    <row r="3539" spans="1:4" ht="18" customHeight="1">
      <c r="A3539" s="301" t="s">
        <v>12532</v>
      </c>
      <c r="B3539" s="302" t="s">
        <v>4656</v>
      </c>
      <c r="C3539" s="301" t="s">
        <v>23</v>
      </c>
      <c r="D3539" s="303">
        <v>631.95000000000005</v>
      </c>
    </row>
    <row r="3540" spans="1:4" ht="18" customHeight="1">
      <c r="A3540" s="301" t="s">
        <v>12533</v>
      </c>
      <c r="B3540" s="302" t="s">
        <v>4657</v>
      </c>
      <c r="C3540" s="301" t="s">
        <v>23</v>
      </c>
      <c r="D3540" s="303">
        <v>748.41</v>
      </c>
    </row>
    <row r="3541" spans="1:4" ht="18" customHeight="1">
      <c r="A3541" s="301" t="s">
        <v>12534</v>
      </c>
      <c r="B3541" s="302" t="s">
        <v>4658</v>
      </c>
      <c r="C3541" s="301" t="s">
        <v>23</v>
      </c>
      <c r="D3541" s="303">
        <v>131.6</v>
      </c>
    </row>
    <row r="3542" spans="1:4" ht="18" customHeight="1">
      <c r="A3542" s="301" t="s">
        <v>12535</v>
      </c>
      <c r="B3542" s="302" t="s">
        <v>4659</v>
      </c>
      <c r="C3542" s="301" t="s">
        <v>23</v>
      </c>
      <c r="D3542" s="303">
        <v>143.56</v>
      </c>
    </row>
    <row r="3543" spans="1:4" ht="18" customHeight="1">
      <c r="A3543" s="301" t="s">
        <v>12536</v>
      </c>
      <c r="B3543" s="302" t="s">
        <v>4660</v>
      </c>
      <c r="C3543" s="301" t="s">
        <v>23</v>
      </c>
      <c r="D3543" s="303">
        <v>157.91999999999999</v>
      </c>
    </row>
    <row r="3544" spans="1:4" ht="18" customHeight="1">
      <c r="A3544" s="301" t="s">
        <v>12537</v>
      </c>
      <c r="B3544" s="302" t="s">
        <v>4661</v>
      </c>
      <c r="C3544" s="301" t="s">
        <v>23</v>
      </c>
      <c r="D3544" s="303">
        <v>183.62</v>
      </c>
    </row>
    <row r="3545" spans="1:4" ht="18" customHeight="1">
      <c r="A3545" s="301" t="s">
        <v>12538</v>
      </c>
      <c r="B3545" s="302" t="s">
        <v>4662</v>
      </c>
      <c r="C3545" s="301" t="s">
        <v>23</v>
      </c>
      <c r="D3545" s="303">
        <v>225.59</v>
      </c>
    </row>
    <row r="3546" spans="1:4" ht="18" customHeight="1">
      <c r="A3546" s="301" t="s">
        <v>12539</v>
      </c>
      <c r="B3546" s="302" t="s">
        <v>4663</v>
      </c>
      <c r="C3546" s="301" t="s">
        <v>23</v>
      </c>
      <c r="D3546" s="303">
        <v>315.83</v>
      </c>
    </row>
    <row r="3547" spans="1:4" ht="18" customHeight="1">
      <c r="A3547" s="301" t="s">
        <v>12540</v>
      </c>
      <c r="B3547" s="302" t="s">
        <v>4664</v>
      </c>
      <c r="C3547" s="301" t="s">
        <v>1330</v>
      </c>
      <c r="D3547" s="303">
        <v>197.29</v>
      </c>
    </row>
    <row r="3548" spans="1:4" ht="18" customHeight="1">
      <c r="A3548" s="301" t="s">
        <v>12541</v>
      </c>
      <c r="B3548" s="302" t="s">
        <v>4665</v>
      </c>
      <c r="C3548" s="301" t="s">
        <v>1330</v>
      </c>
      <c r="D3548" s="303">
        <v>236.55</v>
      </c>
    </row>
    <row r="3549" spans="1:4" ht="9" customHeight="1">
      <c r="A3549" s="301" t="s">
        <v>12542</v>
      </c>
      <c r="B3549" s="302" t="s">
        <v>4666</v>
      </c>
      <c r="C3549" s="301" t="s">
        <v>23</v>
      </c>
      <c r="D3549" s="303">
        <v>341.99</v>
      </c>
    </row>
    <row r="3550" spans="1:4" ht="9" customHeight="1">
      <c r="A3550" s="301" t="s">
        <v>12543</v>
      </c>
      <c r="B3550" s="302" t="s">
        <v>4667</v>
      </c>
      <c r="C3550" s="301" t="s">
        <v>90</v>
      </c>
      <c r="D3550" s="303">
        <v>12.78</v>
      </c>
    </row>
    <row r="3551" spans="1:4" ht="9" customHeight="1">
      <c r="A3551" s="301" t="s">
        <v>12544</v>
      </c>
      <c r="B3551" s="302" t="s">
        <v>4668</v>
      </c>
      <c r="C3551" s="301" t="s">
        <v>90</v>
      </c>
      <c r="D3551" s="303">
        <v>13.39</v>
      </c>
    </row>
    <row r="3552" spans="1:4" ht="9" customHeight="1">
      <c r="A3552" s="301" t="s">
        <v>12545</v>
      </c>
      <c r="B3552" s="302" t="s">
        <v>4669</v>
      </c>
      <c r="C3552" s="301" t="s">
        <v>90</v>
      </c>
      <c r="D3552" s="303">
        <v>2.5299999999999998</v>
      </c>
    </row>
    <row r="3553" spans="1:4" ht="9" customHeight="1">
      <c r="A3553" s="301" t="s">
        <v>12546</v>
      </c>
      <c r="B3553" s="302" t="s">
        <v>4670</v>
      </c>
      <c r="C3553" s="301" t="s">
        <v>90</v>
      </c>
      <c r="D3553" s="303">
        <v>1.62</v>
      </c>
    </row>
    <row r="3554" spans="1:4" ht="9" customHeight="1">
      <c r="A3554" s="301" t="s">
        <v>12547</v>
      </c>
      <c r="B3554" s="302" t="s">
        <v>4671</v>
      </c>
      <c r="C3554" s="301" t="s">
        <v>23</v>
      </c>
      <c r="D3554" s="303">
        <v>321.95999999999998</v>
      </c>
    </row>
    <row r="3555" spans="1:4" ht="9" customHeight="1">
      <c r="A3555" s="301" t="s">
        <v>12548</v>
      </c>
      <c r="B3555" s="302" t="s">
        <v>4672</v>
      </c>
      <c r="C3555" s="301" t="s">
        <v>23</v>
      </c>
      <c r="D3555" s="303">
        <v>372.24</v>
      </c>
    </row>
    <row r="3556" spans="1:4" ht="9" customHeight="1">
      <c r="A3556" s="301" t="s">
        <v>12549</v>
      </c>
      <c r="B3556" s="302" t="s">
        <v>4673</v>
      </c>
      <c r="C3556" s="301" t="s">
        <v>23</v>
      </c>
      <c r="D3556" s="303">
        <v>570.57000000000005</v>
      </c>
    </row>
    <row r="3557" spans="1:4" ht="9" customHeight="1">
      <c r="A3557" s="301" t="s">
        <v>12550</v>
      </c>
      <c r="B3557" s="302" t="s">
        <v>4674</v>
      </c>
      <c r="C3557" s="301" t="s">
        <v>23</v>
      </c>
      <c r="D3557" s="303">
        <v>607.84</v>
      </c>
    </row>
    <row r="3558" spans="1:4" ht="9" customHeight="1">
      <c r="A3558" s="301" t="s">
        <v>12551</v>
      </c>
      <c r="B3558" s="302" t="s">
        <v>4675</v>
      </c>
      <c r="C3558" s="301" t="s">
        <v>23</v>
      </c>
      <c r="D3558" s="303">
        <v>889.56</v>
      </c>
    </row>
    <row r="3559" spans="1:4" ht="9" customHeight="1">
      <c r="A3559" s="301" t="s">
        <v>12552</v>
      </c>
      <c r="B3559" s="302" t="s">
        <v>4676</v>
      </c>
      <c r="C3559" s="301" t="s">
        <v>23</v>
      </c>
      <c r="D3559" s="303">
        <v>214.26</v>
      </c>
    </row>
    <row r="3560" spans="1:4" ht="9" customHeight="1">
      <c r="A3560" s="301" t="s">
        <v>12553</v>
      </c>
      <c r="B3560" s="302" t="s">
        <v>4677</v>
      </c>
      <c r="C3560" s="301" t="s">
        <v>23</v>
      </c>
      <c r="D3560" s="303">
        <v>276.89999999999998</v>
      </c>
    </row>
    <row r="3561" spans="1:4" ht="9" customHeight="1">
      <c r="A3561" s="301" t="s">
        <v>12554</v>
      </c>
      <c r="B3561" s="302" t="s">
        <v>4678</v>
      </c>
      <c r="C3561" s="301" t="s">
        <v>23</v>
      </c>
      <c r="D3561" s="303">
        <v>79.5</v>
      </c>
    </row>
    <row r="3562" spans="1:4" ht="9" customHeight="1">
      <c r="A3562" s="301" t="s">
        <v>12555</v>
      </c>
      <c r="B3562" s="302" t="s">
        <v>4679</v>
      </c>
      <c r="C3562" s="301" t="s">
        <v>23</v>
      </c>
      <c r="D3562" s="303">
        <v>84.26</v>
      </c>
    </row>
    <row r="3563" spans="1:4" ht="9" customHeight="1">
      <c r="A3563" s="301" t="s">
        <v>12556</v>
      </c>
      <c r="B3563" s="302" t="s">
        <v>4680</v>
      </c>
      <c r="C3563" s="301" t="s">
        <v>23</v>
      </c>
      <c r="D3563" s="303">
        <v>95.66</v>
      </c>
    </row>
    <row r="3564" spans="1:4" ht="9" customHeight="1">
      <c r="A3564" s="301" t="s">
        <v>12557</v>
      </c>
      <c r="B3564" s="302" t="s">
        <v>4681</v>
      </c>
      <c r="C3564" s="301" t="s">
        <v>23</v>
      </c>
      <c r="D3564" s="303">
        <v>101.71</v>
      </c>
    </row>
    <row r="3565" spans="1:4" ht="9" customHeight="1">
      <c r="A3565" s="301" t="s">
        <v>12558</v>
      </c>
      <c r="B3565" s="302" t="s">
        <v>4682</v>
      </c>
      <c r="C3565" s="301" t="s">
        <v>23</v>
      </c>
      <c r="D3565" s="303">
        <v>107.82</v>
      </c>
    </row>
    <row r="3566" spans="1:4" ht="9" customHeight="1">
      <c r="A3566" s="301" t="s">
        <v>12559</v>
      </c>
      <c r="B3566" s="302" t="s">
        <v>4683</v>
      </c>
      <c r="C3566" s="301" t="s">
        <v>23</v>
      </c>
      <c r="D3566" s="303">
        <v>117.56</v>
      </c>
    </row>
    <row r="3567" spans="1:4" ht="9" customHeight="1">
      <c r="A3567" s="301" t="s">
        <v>12560</v>
      </c>
      <c r="B3567" s="302" t="s">
        <v>4684</v>
      </c>
      <c r="C3567" s="301" t="s">
        <v>23</v>
      </c>
      <c r="D3567" s="303">
        <v>120.88</v>
      </c>
    </row>
    <row r="3568" spans="1:4" ht="9" customHeight="1">
      <c r="A3568" s="301" t="s">
        <v>12561</v>
      </c>
      <c r="B3568" s="302" t="s">
        <v>4685</v>
      </c>
      <c r="C3568" s="301" t="s">
        <v>23</v>
      </c>
      <c r="D3568" s="303">
        <v>136.36000000000001</v>
      </c>
    </row>
    <row r="3569" spans="1:4" ht="9" customHeight="1">
      <c r="A3569" s="301" t="s">
        <v>12562</v>
      </c>
      <c r="B3569" s="302" t="s">
        <v>4686</v>
      </c>
      <c r="C3569" s="301" t="s">
        <v>23</v>
      </c>
      <c r="D3569" s="303">
        <v>152.52000000000001</v>
      </c>
    </row>
    <row r="3570" spans="1:4" ht="9" customHeight="1">
      <c r="A3570" s="301" t="s">
        <v>12563</v>
      </c>
      <c r="B3570" s="302" t="s">
        <v>4687</v>
      </c>
      <c r="C3570" s="301" t="s">
        <v>23</v>
      </c>
      <c r="D3570" s="303">
        <v>168.02</v>
      </c>
    </row>
    <row r="3571" spans="1:4" ht="9" customHeight="1">
      <c r="A3571" s="301" t="s">
        <v>12564</v>
      </c>
      <c r="B3571" s="302" t="s">
        <v>4688</v>
      </c>
      <c r="C3571" s="301" t="s">
        <v>23</v>
      </c>
      <c r="D3571" s="303">
        <v>177.58</v>
      </c>
    </row>
    <row r="3572" spans="1:4" ht="9" customHeight="1">
      <c r="A3572" s="301" t="s">
        <v>12565</v>
      </c>
      <c r="B3572" s="302" t="s">
        <v>4689</v>
      </c>
      <c r="C3572" s="301" t="s">
        <v>23</v>
      </c>
      <c r="D3572" s="303">
        <v>199.14</v>
      </c>
    </row>
    <row r="3573" spans="1:4" ht="9" customHeight="1">
      <c r="A3573" s="301" t="s">
        <v>12566</v>
      </c>
      <c r="B3573" s="302" t="s">
        <v>4690</v>
      </c>
      <c r="C3573" s="301" t="s">
        <v>23</v>
      </c>
      <c r="D3573" s="303">
        <v>213.51</v>
      </c>
    </row>
    <row r="3574" spans="1:4" ht="9" customHeight="1">
      <c r="A3574" s="301" t="s">
        <v>12567</v>
      </c>
      <c r="B3574" s="302" t="s">
        <v>4691</v>
      </c>
      <c r="C3574" s="301" t="s">
        <v>23</v>
      </c>
      <c r="D3574" s="303">
        <v>248.2</v>
      </c>
    </row>
    <row r="3575" spans="1:4" ht="9" customHeight="1">
      <c r="A3575" s="301" t="s">
        <v>12568</v>
      </c>
      <c r="B3575" s="302" t="s">
        <v>4692</v>
      </c>
      <c r="C3575" s="301" t="s">
        <v>23</v>
      </c>
      <c r="D3575" s="303">
        <v>293.8</v>
      </c>
    </row>
    <row r="3576" spans="1:4" ht="9" customHeight="1">
      <c r="A3576" s="301" t="s">
        <v>12569</v>
      </c>
      <c r="B3576" s="302" t="s">
        <v>4693</v>
      </c>
      <c r="C3576" s="301" t="s">
        <v>23</v>
      </c>
      <c r="D3576" s="303">
        <v>112.04</v>
      </c>
    </row>
    <row r="3577" spans="1:4" ht="9" customHeight="1">
      <c r="A3577" s="301" t="s">
        <v>12570</v>
      </c>
      <c r="B3577" s="302" t="s">
        <v>4694</v>
      </c>
      <c r="C3577" s="301" t="s">
        <v>23</v>
      </c>
      <c r="D3577" s="303">
        <v>137.63999999999999</v>
      </c>
    </row>
    <row r="3578" spans="1:4" ht="9" customHeight="1">
      <c r="A3578" s="301" t="s">
        <v>12571</v>
      </c>
      <c r="B3578" s="302" t="s">
        <v>4695</v>
      </c>
      <c r="C3578" s="301" t="s">
        <v>23</v>
      </c>
      <c r="D3578" s="303">
        <v>177.13</v>
      </c>
    </row>
    <row r="3579" spans="1:4" ht="9" customHeight="1">
      <c r="A3579" s="301" t="s">
        <v>12572</v>
      </c>
      <c r="B3579" s="302" t="s">
        <v>4696</v>
      </c>
      <c r="C3579" s="301" t="s">
        <v>23</v>
      </c>
      <c r="D3579" s="303">
        <v>231.01</v>
      </c>
    </row>
    <row r="3580" spans="1:4" ht="9" customHeight="1">
      <c r="A3580" s="301" t="s">
        <v>12573</v>
      </c>
      <c r="B3580" s="302" t="s">
        <v>4697</v>
      </c>
      <c r="C3580" s="301" t="s">
        <v>23</v>
      </c>
      <c r="D3580" s="303">
        <v>469.47</v>
      </c>
    </row>
    <row r="3581" spans="1:4" ht="9" customHeight="1">
      <c r="A3581" s="301" t="s">
        <v>12574</v>
      </c>
      <c r="B3581" s="302" t="s">
        <v>4698</v>
      </c>
      <c r="C3581" s="301" t="s">
        <v>23</v>
      </c>
      <c r="D3581" s="303">
        <v>593.64</v>
      </c>
    </row>
    <row r="3582" spans="1:4" ht="9" customHeight="1">
      <c r="A3582" s="301" t="s">
        <v>12575</v>
      </c>
      <c r="B3582" s="302" t="s">
        <v>4699</v>
      </c>
      <c r="C3582" s="301" t="s">
        <v>23</v>
      </c>
      <c r="D3582" s="303">
        <v>804.47</v>
      </c>
    </row>
    <row r="3583" spans="1:4" ht="9" customHeight="1">
      <c r="A3583" s="301" t="s">
        <v>12576</v>
      </c>
      <c r="B3583" s="302" t="s">
        <v>4700</v>
      </c>
      <c r="C3583" s="301" t="s">
        <v>23</v>
      </c>
      <c r="D3583" s="303">
        <v>1284.21</v>
      </c>
    </row>
    <row r="3584" spans="1:4" ht="9" customHeight="1">
      <c r="A3584" s="301" t="s">
        <v>12577</v>
      </c>
      <c r="B3584" s="302" t="s">
        <v>4701</v>
      </c>
      <c r="C3584" s="301" t="s">
        <v>23</v>
      </c>
      <c r="D3584" s="303">
        <v>1932.83</v>
      </c>
    </row>
    <row r="3585" spans="1:4" ht="9" customHeight="1">
      <c r="A3585" s="301" t="s">
        <v>12578</v>
      </c>
      <c r="B3585" s="302" t="s">
        <v>4702</v>
      </c>
      <c r="C3585" s="301" t="s">
        <v>23</v>
      </c>
      <c r="D3585" s="303">
        <v>1935.19</v>
      </c>
    </row>
    <row r="3586" spans="1:4" ht="9" customHeight="1">
      <c r="A3586" s="301" t="s">
        <v>12579</v>
      </c>
      <c r="B3586" s="302" t="s">
        <v>4703</v>
      </c>
      <c r="C3586" s="301" t="s">
        <v>23</v>
      </c>
      <c r="D3586" s="303">
        <v>80.06</v>
      </c>
    </row>
    <row r="3587" spans="1:4" ht="9" customHeight="1">
      <c r="A3587" s="301" t="s">
        <v>12580</v>
      </c>
      <c r="B3587" s="302" t="s">
        <v>4704</v>
      </c>
      <c r="C3587" s="301" t="s">
        <v>23</v>
      </c>
      <c r="D3587" s="303">
        <v>97.42</v>
      </c>
    </row>
    <row r="3588" spans="1:4" ht="9" customHeight="1">
      <c r="A3588" s="301" t="s">
        <v>12581</v>
      </c>
      <c r="B3588" s="302" t="s">
        <v>4705</v>
      </c>
      <c r="C3588" s="301" t="s">
        <v>23</v>
      </c>
      <c r="D3588" s="303">
        <v>120.96</v>
      </c>
    </row>
    <row r="3589" spans="1:4" ht="9" customHeight="1">
      <c r="A3589" s="301" t="s">
        <v>12582</v>
      </c>
      <c r="B3589" s="302" t="s">
        <v>4706</v>
      </c>
      <c r="C3589" s="301" t="s">
        <v>23</v>
      </c>
      <c r="D3589" s="303">
        <v>157.34</v>
      </c>
    </row>
    <row r="3590" spans="1:4" ht="9" customHeight="1">
      <c r="A3590" s="301" t="s">
        <v>12583</v>
      </c>
      <c r="B3590" s="302" t="s">
        <v>4707</v>
      </c>
      <c r="C3590" s="301" t="s">
        <v>23</v>
      </c>
      <c r="D3590" s="303">
        <v>223.06</v>
      </c>
    </row>
    <row r="3591" spans="1:4" ht="9" customHeight="1">
      <c r="A3591" s="301" t="s">
        <v>12584</v>
      </c>
      <c r="B3591" s="302" t="s">
        <v>4708</v>
      </c>
      <c r="C3591" s="301" t="s">
        <v>23</v>
      </c>
      <c r="D3591" s="303">
        <v>252.63</v>
      </c>
    </row>
    <row r="3592" spans="1:4" ht="9" customHeight="1">
      <c r="A3592" s="301" t="s">
        <v>12585</v>
      </c>
      <c r="B3592" s="302" t="s">
        <v>4709</v>
      </c>
      <c r="C3592" s="301" t="s">
        <v>23</v>
      </c>
      <c r="D3592" s="303">
        <v>14.78</v>
      </c>
    </row>
    <row r="3593" spans="1:4" ht="9" customHeight="1">
      <c r="A3593" s="301" t="s">
        <v>12586</v>
      </c>
      <c r="B3593" s="302" t="s">
        <v>4710</v>
      </c>
      <c r="C3593" s="301" t="s">
        <v>23</v>
      </c>
      <c r="D3593" s="303">
        <v>18.420000000000002</v>
      </c>
    </row>
    <row r="3594" spans="1:4" ht="9" customHeight="1">
      <c r="A3594" s="301" t="s">
        <v>12587</v>
      </c>
      <c r="B3594" s="302" t="s">
        <v>4711</v>
      </c>
      <c r="C3594" s="301" t="s">
        <v>23</v>
      </c>
      <c r="D3594" s="303">
        <v>20.98</v>
      </c>
    </row>
    <row r="3595" spans="1:4" ht="9" customHeight="1">
      <c r="A3595" s="301" t="s">
        <v>12588</v>
      </c>
      <c r="B3595" s="302" t="s">
        <v>4712</v>
      </c>
      <c r="C3595" s="301" t="s">
        <v>23</v>
      </c>
      <c r="D3595" s="303">
        <v>24.56</v>
      </c>
    </row>
    <row r="3596" spans="1:4" ht="9" customHeight="1">
      <c r="A3596" s="301" t="s">
        <v>12589</v>
      </c>
      <c r="B3596" s="302" t="s">
        <v>4713</v>
      </c>
      <c r="C3596" s="301" t="s">
        <v>23</v>
      </c>
      <c r="D3596" s="303">
        <v>155.69999999999999</v>
      </c>
    </row>
    <row r="3597" spans="1:4" ht="9" customHeight="1">
      <c r="A3597" s="301" t="s">
        <v>12590</v>
      </c>
      <c r="B3597" s="302" t="s">
        <v>4714</v>
      </c>
      <c r="C3597" s="301" t="s">
        <v>23</v>
      </c>
      <c r="D3597" s="303">
        <v>221.93</v>
      </c>
    </row>
    <row r="3598" spans="1:4" ht="9" customHeight="1">
      <c r="A3598" s="301" t="s">
        <v>12591</v>
      </c>
      <c r="B3598" s="302" t="s">
        <v>4715</v>
      </c>
      <c r="C3598" s="301" t="s">
        <v>23</v>
      </c>
      <c r="D3598" s="303">
        <v>261.86</v>
      </c>
    </row>
    <row r="3599" spans="1:4" ht="9" customHeight="1">
      <c r="A3599" s="301" t="s">
        <v>12592</v>
      </c>
      <c r="B3599" s="302" t="s">
        <v>4716</v>
      </c>
      <c r="C3599" s="301" t="s">
        <v>23</v>
      </c>
      <c r="D3599" s="303">
        <v>326</v>
      </c>
    </row>
    <row r="3600" spans="1:4" ht="9" customHeight="1">
      <c r="A3600" s="301" t="s">
        <v>12593</v>
      </c>
      <c r="B3600" s="302" t="s">
        <v>4717</v>
      </c>
      <c r="C3600" s="301" t="s">
        <v>23</v>
      </c>
      <c r="D3600" s="303">
        <v>384.07</v>
      </c>
    </row>
    <row r="3601" spans="1:4" ht="9" customHeight="1">
      <c r="A3601" s="301" t="s">
        <v>12594</v>
      </c>
      <c r="B3601" s="302" t="s">
        <v>4718</v>
      </c>
      <c r="C3601" s="301" t="s">
        <v>23</v>
      </c>
      <c r="D3601" s="303">
        <v>424.12</v>
      </c>
    </row>
    <row r="3602" spans="1:4" ht="9" customHeight="1">
      <c r="A3602" s="301" t="s">
        <v>12595</v>
      </c>
      <c r="B3602" s="302" t="s">
        <v>4719</v>
      </c>
      <c r="C3602" s="301" t="s">
        <v>23</v>
      </c>
      <c r="D3602" s="303">
        <v>621.5</v>
      </c>
    </row>
    <row r="3603" spans="1:4" ht="9" customHeight="1">
      <c r="A3603" s="301" t="s">
        <v>12596</v>
      </c>
      <c r="B3603" s="302" t="s">
        <v>4720</v>
      </c>
      <c r="C3603" s="301" t="s">
        <v>23</v>
      </c>
      <c r="D3603" s="303">
        <v>742</v>
      </c>
    </row>
    <row r="3604" spans="1:4" ht="9" customHeight="1">
      <c r="A3604" s="301" t="s">
        <v>12597</v>
      </c>
      <c r="B3604" s="302" t="s">
        <v>4721</v>
      </c>
      <c r="C3604" s="301" t="s">
        <v>23</v>
      </c>
      <c r="D3604" s="303">
        <v>934.46</v>
      </c>
    </row>
    <row r="3605" spans="1:4" ht="9" customHeight="1">
      <c r="A3605" s="301" t="s">
        <v>12598</v>
      </c>
      <c r="B3605" s="302" t="s">
        <v>4722</v>
      </c>
      <c r="C3605" s="301" t="s">
        <v>23</v>
      </c>
      <c r="D3605" s="303">
        <v>1108.47</v>
      </c>
    </row>
    <row r="3606" spans="1:4" ht="18" customHeight="1">
      <c r="A3606" s="301" t="s">
        <v>12599</v>
      </c>
      <c r="B3606" s="302" t="s">
        <v>4723</v>
      </c>
      <c r="C3606" s="301" t="s">
        <v>23</v>
      </c>
      <c r="D3606" s="303">
        <v>39.67</v>
      </c>
    </row>
    <row r="3607" spans="1:4" ht="18" customHeight="1">
      <c r="A3607" s="301" t="s">
        <v>12600</v>
      </c>
      <c r="B3607" s="302" t="s">
        <v>4724</v>
      </c>
      <c r="C3607" s="301" t="s">
        <v>23</v>
      </c>
      <c r="D3607" s="303">
        <v>42.42</v>
      </c>
    </row>
    <row r="3608" spans="1:4" ht="18" customHeight="1">
      <c r="A3608" s="301" t="s">
        <v>12601</v>
      </c>
      <c r="B3608" s="302" t="s">
        <v>4725</v>
      </c>
      <c r="C3608" s="301" t="s">
        <v>23</v>
      </c>
      <c r="D3608" s="303">
        <v>51.3</v>
      </c>
    </row>
    <row r="3609" spans="1:4" ht="18" customHeight="1">
      <c r="A3609" s="301" t="s">
        <v>12602</v>
      </c>
      <c r="B3609" s="302" t="s">
        <v>4726</v>
      </c>
      <c r="C3609" s="301" t="s">
        <v>23</v>
      </c>
      <c r="D3609" s="303">
        <v>55.66</v>
      </c>
    </row>
    <row r="3610" spans="1:4" ht="18" customHeight="1">
      <c r="A3610" s="301" t="s">
        <v>12603</v>
      </c>
      <c r="B3610" s="302" t="s">
        <v>4727</v>
      </c>
      <c r="C3610" s="301" t="s">
        <v>23</v>
      </c>
      <c r="D3610" s="303">
        <v>59.25</v>
      </c>
    </row>
    <row r="3611" spans="1:4" ht="9" customHeight="1">
      <c r="A3611" s="301" t="s">
        <v>12604</v>
      </c>
      <c r="B3611" s="302" t="s">
        <v>4728</v>
      </c>
      <c r="C3611" s="301" t="s">
        <v>23</v>
      </c>
      <c r="D3611" s="303">
        <v>66.52</v>
      </c>
    </row>
    <row r="3612" spans="1:4" ht="9" customHeight="1">
      <c r="A3612" s="301" t="s">
        <v>12605</v>
      </c>
      <c r="B3612" s="302" t="s">
        <v>4729</v>
      </c>
      <c r="C3612" s="301" t="s">
        <v>23</v>
      </c>
      <c r="D3612" s="303">
        <v>68.14</v>
      </c>
    </row>
    <row r="3613" spans="1:4" ht="9" customHeight="1">
      <c r="A3613" s="301" t="s">
        <v>12606</v>
      </c>
      <c r="B3613" s="302" t="s">
        <v>4730</v>
      </c>
      <c r="C3613" s="301" t="s">
        <v>23</v>
      </c>
      <c r="D3613" s="303">
        <v>79.16</v>
      </c>
    </row>
    <row r="3614" spans="1:4" ht="9" customHeight="1">
      <c r="A3614" s="301" t="s">
        <v>12607</v>
      </c>
      <c r="B3614" s="302" t="s">
        <v>4731</v>
      </c>
      <c r="C3614" s="301" t="s">
        <v>23</v>
      </c>
      <c r="D3614" s="303">
        <v>89.37</v>
      </c>
    </row>
    <row r="3615" spans="1:4" ht="9" customHeight="1">
      <c r="A3615" s="301" t="s">
        <v>12608</v>
      </c>
      <c r="B3615" s="302" t="s">
        <v>4732</v>
      </c>
      <c r="C3615" s="301" t="s">
        <v>23</v>
      </c>
      <c r="D3615" s="303">
        <v>101.16</v>
      </c>
    </row>
    <row r="3616" spans="1:4" ht="9" customHeight="1">
      <c r="A3616" s="301" t="s">
        <v>12609</v>
      </c>
      <c r="B3616" s="302" t="s">
        <v>4733</v>
      </c>
      <c r="C3616" s="301" t="s">
        <v>23</v>
      </c>
      <c r="D3616" s="303">
        <v>106.98</v>
      </c>
    </row>
    <row r="3617" spans="1:4" ht="9" customHeight="1">
      <c r="A3617" s="301" t="s">
        <v>12610</v>
      </c>
      <c r="B3617" s="302" t="s">
        <v>4734</v>
      </c>
      <c r="C3617" s="301" t="s">
        <v>23</v>
      </c>
      <c r="D3617" s="303">
        <v>122.99</v>
      </c>
    </row>
    <row r="3618" spans="1:4" ht="9" customHeight="1">
      <c r="A3618" s="301" t="s">
        <v>12611</v>
      </c>
      <c r="B3618" s="302" t="s">
        <v>4735</v>
      </c>
      <c r="C3618" s="301" t="s">
        <v>23</v>
      </c>
      <c r="D3618" s="303">
        <v>133.13</v>
      </c>
    </row>
    <row r="3619" spans="1:4" ht="9" customHeight="1">
      <c r="A3619" s="301" t="s">
        <v>12612</v>
      </c>
      <c r="B3619" s="302" t="s">
        <v>4736</v>
      </c>
      <c r="C3619" s="301" t="s">
        <v>23</v>
      </c>
      <c r="D3619" s="303">
        <v>161.04</v>
      </c>
    </row>
    <row r="3620" spans="1:4" ht="9" customHeight="1">
      <c r="A3620" s="301" t="s">
        <v>12613</v>
      </c>
      <c r="B3620" s="302" t="s">
        <v>4737</v>
      </c>
      <c r="C3620" s="301" t="s">
        <v>90</v>
      </c>
      <c r="D3620" s="303">
        <v>13.2</v>
      </c>
    </row>
    <row r="3621" spans="1:4" ht="9" customHeight="1">
      <c r="A3621" s="301" t="s">
        <v>12614</v>
      </c>
      <c r="B3621" s="302" t="s">
        <v>4738</v>
      </c>
      <c r="C3621" s="301" t="s">
        <v>23</v>
      </c>
      <c r="D3621" s="303">
        <v>585.53</v>
      </c>
    </row>
    <row r="3622" spans="1:4" ht="9" customHeight="1">
      <c r="A3622" s="301" t="s">
        <v>12615</v>
      </c>
      <c r="B3622" s="302" t="s">
        <v>4739</v>
      </c>
      <c r="C3622" s="301" t="s">
        <v>90</v>
      </c>
      <c r="D3622" s="303">
        <v>16.73</v>
      </c>
    </row>
    <row r="3623" spans="1:4" ht="9" customHeight="1">
      <c r="A3623" s="301" t="s">
        <v>12616</v>
      </c>
      <c r="B3623" s="302" t="s">
        <v>4740</v>
      </c>
      <c r="C3623" s="301" t="s">
        <v>90</v>
      </c>
      <c r="D3623" s="303">
        <v>59</v>
      </c>
    </row>
    <row r="3624" spans="1:4" ht="9" customHeight="1">
      <c r="A3624" s="301" t="s">
        <v>12617</v>
      </c>
      <c r="B3624" s="302" t="s">
        <v>4741</v>
      </c>
      <c r="C3624" s="301" t="s">
        <v>880</v>
      </c>
      <c r="D3624" s="303">
        <v>4.43</v>
      </c>
    </row>
    <row r="3625" spans="1:4" ht="9" customHeight="1">
      <c r="A3625" s="301" t="s">
        <v>12618</v>
      </c>
      <c r="B3625" s="302" t="s">
        <v>4742</v>
      </c>
      <c r="C3625" s="301" t="s">
        <v>880</v>
      </c>
      <c r="D3625" s="303">
        <v>5.77</v>
      </c>
    </row>
    <row r="3626" spans="1:4" ht="9" customHeight="1">
      <c r="A3626" s="301" t="s">
        <v>12619</v>
      </c>
      <c r="B3626" s="302" t="s">
        <v>4743</v>
      </c>
      <c r="C3626" s="301" t="s">
        <v>880</v>
      </c>
      <c r="D3626" s="303">
        <v>10.43</v>
      </c>
    </row>
    <row r="3627" spans="1:4" ht="9" customHeight="1">
      <c r="A3627" s="301" t="s">
        <v>12620</v>
      </c>
      <c r="B3627" s="302" t="s">
        <v>4744</v>
      </c>
      <c r="C3627" s="301" t="s">
        <v>880</v>
      </c>
      <c r="D3627" s="303">
        <v>16.25</v>
      </c>
    </row>
    <row r="3628" spans="1:4" ht="9" customHeight="1">
      <c r="A3628" s="301" t="s">
        <v>12621</v>
      </c>
      <c r="B3628" s="302" t="s">
        <v>4745</v>
      </c>
      <c r="C3628" s="301" t="s">
        <v>880</v>
      </c>
      <c r="D3628" s="303">
        <v>9.66</v>
      </c>
    </row>
    <row r="3629" spans="1:4" ht="9" customHeight="1">
      <c r="A3629" s="301" t="s">
        <v>12622</v>
      </c>
      <c r="B3629" s="302" t="s">
        <v>4746</v>
      </c>
      <c r="C3629" s="301" t="s">
        <v>880</v>
      </c>
      <c r="D3629" s="303">
        <v>12.04</v>
      </c>
    </row>
    <row r="3630" spans="1:4" ht="9" customHeight="1">
      <c r="A3630" s="301" t="s">
        <v>12623</v>
      </c>
      <c r="B3630" s="302" t="s">
        <v>4747</v>
      </c>
      <c r="C3630" s="301" t="s">
        <v>880</v>
      </c>
      <c r="D3630" s="303">
        <v>14.38</v>
      </c>
    </row>
    <row r="3631" spans="1:4" ht="9" customHeight="1">
      <c r="A3631" s="301" t="s">
        <v>12624</v>
      </c>
      <c r="B3631" s="302" t="s">
        <v>4748</v>
      </c>
      <c r="C3631" s="301" t="s">
        <v>880</v>
      </c>
      <c r="D3631" s="303">
        <v>7.05</v>
      </c>
    </row>
    <row r="3632" spans="1:4" ht="9" customHeight="1">
      <c r="A3632" s="301" t="s">
        <v>12625</v>
      </c>
      <c r="B3632" s="302" t="s">
        <v>4749</v>
      </c>
      <c r="C3632" s="301" t="s">
        <v>880</v>
      </c>
      <c r="D3632" s="303">
        <v>2.83</v>
      </c>
    </row>
    <row r="3633" spans="1:4" ht="9" customHeight="1">
      <c r="A3633" s="301" t="s">
        <v>12626</v>
      </c>
      <c r="B3633" s="302" t="s">
        <v>4750</v>
      </c>
      <c r="C3633" s="301" t="s">
        <v>880</v>
      </c>
      <c r="D3633" s="303">
        <v>5.46</v>
      </c>
    </row>
    <row r="3634" spans="1:4" ht="9" customHeight="1">
      <c r="A3634" s="301" t="s">
        <v>12627</v>
      </c>
      <c r="B3634" s="302" t="s">
        <v>4751</v>
      </c>
      <c r="C3634" s="301" t="s">
        <v>880</v>
      </c>
      <c r="D3634" s="303">
        <v>31.67</v>
      </c>
    </row>
    <row r="3635" spans="1:4" ht="9" customHeight="1">
      <c r="A3635" s="301" t="s">
        <v>12628</v>
      </c>
      <c r="B3635" s="302" t="s">
        <v>4752</v>
      </c>
      <c r="C3635" s="301" t="s">
        <v>880</v>
      </c>
      <c r="D3635" s="303">
        <v>9.17</v>
      </c>
    </row>
    <row r="3636" spans="1:4" ht="9" customHeight="1">
      <c r="A3636" s="301" t="s">
        <v>12629</v>
      </c>
      <c r="B3636" s="302" t="s">
        <v>4753</v>
      </c>
      <c r="C3636" s="301" t="s">
        <v>90</v>
      </c>
      <c r="D3636" s="303">
        <v>104.72</v>
      </c>
    </row>
    <row r="3637" spans="1:4" ht="9" customHeight="1">
      <c r="A3637" s="301" t="s">
        <v>12630</v>
      </c>
      <c r="B3637" s="302" t="s">
        <v>4754</v>
      </c>
      <c r="C3637" s="301" t="s">
        <v>90</v>
      </c>
      <c r="D3637" s="303">
        <v>65.819999999999993</v>
      </c>
    </row>
    <row r="3638" spans="1:4" ht="9" customHeight="1">
      <c r="A3638" s="301" t="s">
        <v>12631</v>
      </c>
      <c r="B3638" s="302" t="s">
        <v>4755</v>
      </c>
      <c r="C3638" s="301" t="s">
        <v>880</v>
      </c>
      <c r="D3638" s="303">
        <v>8.3800000000000008</v>
      </c>
    </row>
    <row r="3639" spans="1:4" ht="9" customHeight="1">
      <c r="A3639" s="301" t="s">
        <v>12632</v>
      </c>
      <c r="B3639" s="302" t="s">
        <v>4756</v>
      </c>
      <c r="C3639" s="301" t="s">
        <v>756</v>
      </c>
      <c r="D3639" s="303">
        <v>282.31</v>
      </c>
    </row>
    <row r="3640" spans="1:4" ht="9" customHeight="1">
      <c r="A3640" s="301" t="s">
        <v>12633</v>
      </c>
      <c r="B3640" s="302" t="s">
        <v>4757</v>
      </c>
      <c r="C3640" s="301" t="s">
        <v>756</v>
      </c>
      <c r="D3640" s="303">
        <v>201001.09</v>
      </c>
    </row>
    <row r="3641" spans="1:4" ht="9" customHeight="1">
      <c r="A3641" s="301" t="s">
        <v>12634</v>
      </c>
      <c r="B3641" s="302" t="s">
        <v>4758</v>
      </c>
      <c r="C3641" s="301" t="s">
        <v>756</v>
      </c>
      <c r="D3641" s="303">
        <v>175203.08</v>
      </c>
    </row>
    <row r="3642" spans="1:4" ht="9" customHeight="1">
      <c r="A3642" s="301" t="s">
        <v>12635</v>
      </c>
      <c r="B3642" s="302" t="s">
        <v>4759</v>
      </c>
      <c r="C3642" s="301" t="s">
        <v>756</v>
      </c>
      <c r="D3642" s="303">
        <v>240842.59</v>
      </c>
    </row>
    <row r="3643" spans="1:4" ht="9" customHeight="1">
      <c r="A3643" s="301" t="s">
        <v>12636</v>
      </c>
      <c r="B3643" s="302" t="s">
        <v>4760</v>
      </c>
      <c r="C3643" s="301" t="s">
        <v>756</v>
      </c>
      <c r="D3643" s="303">
        <v>253658.98</v>
      </c>
    </row>
    <row r="3644" spans="1:4" ht="9" customHeight="1">
      <c r="A3644" s="301" t="s">
        <v>12637</v>
      </c>
      <c r="B3644" s="302" t="s">
        <v>4761</v>
      </c>
      <c r="C3644" s="301" t="s">
        <v>756</v>
      </c>
      <c r="D3644" s="303">
        <v>220944.7</v>
      </c>
    </row>
    <row r="3645" spans="1:4" ht="9" customHeight="1">
      <c r="A3645" s="301" t="s">
        <v>12638</v>
      </c>
      <c r="B3645" s="302" t="s">
        <v>4762</v>
      </c>
      <c r="C3645" s="301" t="s">
        <v>756</v>
      </c>
      <c r="D3645" s="303">
        <v>305995.86</v>
      </c>
    </row>
    <row r="3646" spans="1:4" ht="9" customHeight="1">
      <c r="A3646" s="301" t="s">
        <v>12639</v>
      </c>
      <c r="B3646" s="302" t="s">
        <v>4763</v>
      </c>
      <c r="C3646" s="301" t="s">
        <v>756</v>
      </c>
      <c r="D3646" s="303">
        <v>303148.96999999997</v>
      </c>
    </row>
    <row r="3647" spans="1:4" ht="9" customHeight="1">
      <c r="A3647" s="301" t="s">
        <v>12640</v>
      </c>
      <c r="B3647" s="302" t="s">
        <v>4764</v>
      </c>
      <c r="C3647" s="301" t="s">
        <v>756</v>
      </c>
      <c r="D3647" s="303">
        <v>262825.96000000002</v>
      </c>
    </row>
    <row r="3648" spans="1:4" ht="9" customHeight="1">
      <c r="A3648" s="301" t="s">
        <v>12641</v>
      </c>
      <c r="B3648" s="302" t="s">
        <v>4765</v>
      </c>
      <c r="C3648" s="301" t="s">
        <v>756</v>
      </c>
      <c r="D3648" s="303">
        <v>363835.79</v>
      </c>
    </row>
    <row r="3649" spans="1:4" ht="9" customHeight="1">
      <c r="A3649" s="301" t="s">
        <v>12642</v>
      </c>
      <c r="B3649" s="302" t="s">
        <v>4766</v>
      </c>
      <c r="C3649" s="301" t="s">
        <v>756</v>
      </c>
      <c r="D3649" s="303">
        <v>266919.34000000003</v>
      </c>
    </row>
    <row r="3650" spans="1:4" ht="9" customHeight="1">
      <c r="A3650" s="301" t="s">
        <v>12643</v>
      </c>
      <c r="B3650" s="302" t="s">
        <v>4767</v>
      </c>
      <c r="C3650" s="301" t="s">
        <v>756</v>
      </c>
      <c r="D3650" s="303">
        <v>232408.16</v>
      </c>
    </row>
    <row r="3651" spans="1:4" ht="9" customHeight="1">
      <c r="A3651" s="301" t="s">
        <v>12644</v>
      </c>
      <c r="B3651" s="302" t="s">
        <v>4768</v>
      </c>
      <c r="C3651" s="301" t="s">
        <v>756</v>
      </c>
      <c r="D3651" s="303">
        <v>321834.32</v>
      </c>
    </row>
    <row r="3652" spans="1:4" ht="9" customHeight="1">
      <c r="A3652" s="301" t="s">
        <v>12645</v>
      </c>
      <c r="B3652" s="302" t="s">
        <v>4769</v>
      </c>
      <c r="C3652" s="301" t="s">
        <v>756</v>
      </c>
      <c r="D3652" s="303">
        <v>220872.52</v>
      </c>
    </row>
    <row r="3653" spans="1:4" ht="9" customHeight="1">
      <c r="A3653" s="301" t="s">
        <v>12646</v>
      </c>
      <c r="B3653" s="302" t="s">
        <v>4770</v>
      </c>
      <c r="C3653" s="301" t="s">
        <v>756</v>
      </c>
      <c r="D3653" s="303">
        <v>192463.99</v>
      </c>
    </row>
    <row r="3654" spans="1:4" ht="9" customHeight="1">
      <c r="A3654" s="301" t="s">
        <v>12647</v>
      </c>
      <c r="B3654" s="302" t="s">
        <v>4771</v>
      </c>
      <c r="C3654" s="301" t="s">
        <v>756</v>
      </c>
      <c r="D3654" s="303">
        <v>264773.65000000002</v>
      </c>
    </row>
    <row r="3655" spans="1:4" ht="9" customHeight="1">
      <c r="A3655" s="301" t="s">
        <v>12648</v>
      </c>
      <c r="B3655" s="302" t="s">
        <v>4772</v>
      </c>
      <c r="C3655" s="301" t="s">
        <v>756</v>
      </c>
      <c r="D3655" s="303">
        <v>278828.52</v>
      </c>
    </row>
    <row r="3656" spans="1:4" ht="9" customHeight="1">
      <c r="A3656" s="301" t="s">
        <v>12649</v>
      </c>
      <c r="B3656" s="302" t="s">
        <v>4773</v>
      </c>
      <c r="C3656" s="301" t="s">
        <v>756</v>
      </c>
      <c r="D3656" s="303">
        <v>242803.94</v>
      </c>
    </row>
    <row r="3657" spans="1:4" ht="9" customHeight="1">
      <c r="A3657" s="301" t="s">
        <v>12650</v>
      </c>
      <c r="B3657" s="302" t="s">
        <v>4774</v>
      </c>
      <c r="C3657" s="301" t="s">
        <v>756</v>
      </c>
      <c r="D3657" s="303">
        <v>336319.61</v>
      </c>
    </row>
    <row r="3658" spans="1:4" ht="9" customHeight="1">
      <c r="A3658" s="301" t="s">
        <v>12651</v>
      </c>
      <c r="B3658" s="302" t="s">
        <v>4775</v>
      </c>
      <c r="C3658" s="301" t="s">
        <v>756</v>
      </c>
      <c r="D3658" s="303">
        <v>333066.63</v>
      </c>
    </row>
    <row r="3659" spans="1:4" ht="9" customHeight="1">
      <c r="A3659" s="301" t="s">
        <v>12652</v>
      </c>
      <c r="B3659" s="302" t="s">
        <v>4776</v>
      </c>
      <c r="C3659" s="301" t="s">
        <v>756</v>
      </c>
      <c r="D3659" s="303">
        <v>290639.75</v>
      </c>
    </row>
    <row r="3660" spans="1:4" ht="9" customHeight="1">
      <c r="A3660" s="301" t="s">
        <v>12653</v>
      </c>
      <c r="B3660" s="302" t="s">
        <v>4777</v>
      </c>
      <c r="C3660" s="301" t="s">
        <v>756</v>
      </c>
      <c r="D3660" s="303">
        <v>399971.3</v>
      </c>
    </row>
    <row r="3661" spans="1:4" ht="18" customHeight="1">
      <c r="A3661" s="301" t="s">
        <v>12654</v>
      </c>
      <c r="B3661" s="302" t="s">
        <v>4778</v>
      </c>
      <c r="C3661" s="301" t="s">
        <v>756</v>
      </c>
      <c r="D3661" s="303">
        <v>295184.7</v>
      </c>
    </row>
    <row r="3662" spans="1:4" ht="9" customHeight="1">
      <c r="A3662" s="301" t="s">
        <v>12655</v>
      </c>
      <c r="B3662" s="302" t="s">
        <v>4779</v>
      </c>
      <c r="C3662" s="301" t="s">
        <v>756</v>
      </c>
      <c r="D3662" s="303">
        <v>255420.07</v>
      </c>
    </row>
    <row r="3663" spans="1:4" ht="9" customHeight="1">
      <c r="A3663" s="301" t="s">
        <v>12656</v>
      </c>
      <c r="B3663" s="302" t="s">
        <v>4780</v>
      </c>
      <c r="C3663" s="301" t="s">
        <v>756</v>
      </c>
      <c r="D3663" s="303">
        <v>353754.77</v>
      </c>
    </row>
    <row r="3664" spans="1:4" ht="9" customHeight="1">
      <c r="A3664" s="301" t="s">
        <v>12657</v>
      </c>
      <c r="B3664" s="302" t="s">
        <v>4781</v>
      </c>
      <c r="C3664" s="301" t="s">
        <v>756</v>
      </c>
      <c r="D3664" s="303">
        <v>242706.55</v>
      </c>
    </row>
    <row r="3665" spans="1:4" ht="9" customHeight="1">
      <c r="A3665" s="301" t="s">
        <v>12658</v>
      </c>
      <c r="B3665" s="302" t="s">
        <v>4782</v>
      </c>
      <c r="C3665" s="301" t="s">
        <v>756</v>
      </c>
      <c r="D3665" s="303">
        <v>211432.52</v>
      </c>
    </row>
    <row r="3666" spans="1:4" ht="9" customHeight="1">
      <c r="A3666" s="301" t="s">
        <v>12659</v>
      </c>
      <c r="B3666" s="302" t="s">
        <v>4783</v>
      </c>
      <c r="C3666" s="301" t="s">
        <v>756</v>
      </c>
      <c r="D3666" s="303">
        <v>292811.11</v>
      </c>
    </row>
    <row r="3667" spans="1:4" ht="9" customHeight="1">
      <c r="A3667" s="301" t="s">
        <v>12660</v>
      </c>
      <c r="B3667" s="302" t="s">
        <v>4784</v>
      </c>
      <c r="C3667" s="301" t="s">
        <v>756</v>
      </c>
      <c r="D3667" s="303">
        <v>308296.56</v>
      </c>
    </row>
    <row r="3668" spans="1:4" ht="9" customHeight="1">
      <c r="A3668" s="301" t="s">
        <v>12661</v>
      </c>
      <c r="B3668" s="302" t="s">
        <v>4785</v>
      </c>
      <c r="C3668" s="301" t="s">
        <v>756</v>
      </c>
      <c r="D3668" s="303">
        <v>266825.98</v>
      </c>
    </row>
    <row r="3669" spans="1:4" ht="9" customHeight="1">
      <c r="A3669" s="301" t="s">
        <v>12662</v>
      </c>
      <c r="B3669" s="302" t="s">
        <v>4786</v>
      </c>
      <c r="C3669" s="301" t="s">
        <v>756</v>
      </c>
      <c r="D3669" s="303">
        <v>369625.54</v>
      </c>
    </row>
    <row r="3670" spans="1:4" ht="9" customHeight="1">
      <c r="A3670" s="301" t="s">
        <v>12663</v>
      </c>
      <c r="B3670" s="302" t="s">
        <v>4787</v>
      </c>
      <c r="C3670" s="301" t="s">
        <v>756</v>
      </c>
      <c r="D3670" s="303">
        <v>365950.32</v>
      </c>
    </row>
    <row r="3671" spans="1:4" ht="9" customHeight="1">
      <c r="A3671" s="301" t="s">
        <v>12664</v>
      </c>
      <c r="B3671" s="302" t="s">
        <v>4788</v>
      </c>
      <c r="C3671" s="301" t="s">
        <v>756</v>
      </c>
      <c r="D3671" s="303">
        <v>319280.76</v>
      </c>
    </row>
    <row r="3672" spans="1:4" ht="9" customHeight="1">
      <c r="A3672" s="301" t="s">
        <v>12665</v>
      </c>
      <c r="B3672" s="302" t="s">
        <v>4789</v>
      </c>
      <c r="C3672" s="301" t="s">
        <v>756</v>
      </c>
      <c r="D3672" s="303">
        <v>444923.75</v>
      </c>
    </row>
    <row r="3673" spans="1:4" ht="9" customHeight="1">
      <c r="A3673" s="301" t="s">
        <v>12666</v>
      </c>
      <c r="B3673" s="302" t="s">
        <v>4790</v>
      </c>
      <c r="C3673" s="301" t="s">
        <v>756</v>
      </c>
      <c r="D3673" s="303">
        <v>324314.21999999997</v>
      </c>
    </row>
    <row r="3674" spans="1:4" ht="9" customHeight="1">
      <c r="A3674" s="301" t="s">
        <v>12667</v>
      </c>
      <c r="B3674" s="302" t="s">
        <v>4791</v>
      </c>
      <c r="C3674" s="301" t="s">
        <v>756</v>
      </c>
      <c r="D3674" s="303">
        <v>280708.86</v>
      </c>
    </row>
    <row r="3675" spans="1:4" ht="9" customHeight="1">
      <c r="A3675" s="301" t="s">
        <v>12668</v>
      </c>
      <c r="B3675" s="302" t="s">
        <v>4792</v>
      </c>
      <c r="C3675" s="301" t="s">
        <v>756</v>
      </c>
      <c r="D3675" s="303">
        <v>388815.03</v>
      </c>
    </row>
    <row r="3676" spans="1:4" ht="9" customHeight="1">
      <c r="A3676" s="301" t="s">
        <v>12669</v>
      </c>
      <c r="B3676" s="302" t="s">
        <v>4793</v>
      </c>
      <c r="C3676" s="301" t="s">
        <v>756</v>
      </c>
      <c r="D3676" s="303">
        <v>369326.48</v>
      </c>
    </row>
    <row r="3677" spans="1:4" ht="9" customHeight="1">
      <c r="A3677" s="301" t="s">
        <v>12670</v>
      </c>
      <c r="B3677" s="302" t="s">
        <v>4794</v>
      </c>
      <c r="C3677" s="301" t="s">
        <v>756</v>
      </c>
      <c r="D3677" s="303">
        <v>321611.96999999997</v>
      </c>
    </row>
    <row r="3678" spans="1:4" ht="9" customHeight="1">
      <c r="A3678" s="301" t="s">
        <v>12671</v>
      </c>
      <c r="B3678" s="302" t="s">
        <v>4795</v>
      </c>
      <c r="C3678" s="301" t="s">
        <v>756</v>
      </c>
      <c r="D3678" s="303">
        <v>448557.66</v>
      </c>
    </row>
    <row r="3679" spans="1:4" ht="9" customHeight="1">
      <c r="A3679" s="301" t="s">
        <v>12672</v>
      </c>
      <c r="B3679" s="302" t="s">
        <v>4796</v>
      </c>
      <c r="C3679" s="301" t="s">
        <v>756</v>
      </c>
      <c r="D3679" s="303">
        <v>443759.14</v>
      </c>
    </row>
    <row r="3680" spans="1:4" ht="9" customHeight="1">
      <c r="A3680" s="301" t="s">
        <v>12673</v>
      </c>
      <c r="B3680" s="302" t="s">
        <v>4797</v>
      </c>
      <c r="C3680" s="301" t="s">
        <v>756</v>
      </c>
      <c r="D3680" s="303">
        <v>382496.97</v>
      </c>
    </row>
    <row r="3681" spans="1:4" ht="9" customHeight="1">
      <c r="A3681" s="301" t="s">
        <v>12674</v>
      </c>
      <c r="B3681" s="302" t="s">
        <v>4798</v>
      </c>
      <c r="C3681" s="301" t="s">
        <v>756</v>
      </c>
      <c r="D3681" s="303">
        <v>532694.31000000006</v>
      </c>
    </row>
    <row r="3682" spans="1:4" ht="9" customHeight="1">
      <c r="A3682" s="301" t="s">
        <v>12675</v>
      </c>
      <c r="B3682" s="302" t="s">
        <v>4799</v>
      </c>
      <c r="C3682" s="301" t="s">
        <v>756</v>
      </c>
      <c r="D3682" s="303">
        <v>388672.52</v>
      </c>
    </row>
    <row r="3683" spans="1:4" ht="9" customHeight="1">
      <c r="A3683" s="301" t="s">
        <v>12676</v>
      </c>
      <c r="B3683" s="302" t="s">
        <v>4800</v>
      </c>
      <c r="C3683" s="301" t="s">
        <v>756</v>
      </c>
      <c r="D3683" s="303">
        <v>338292.08</v>
      </c>
    </row>
    <row r="3684" spans="1:4" ht="9" customHeight="1">
      <c r="A3684" s="301" t="s">
        <v>12677</v>
      </c>
      <c r="B3684" s="302" t="s">
        <v>4801</v>
      </c>
      <c r="C3684" s="301" t="s">
        <v>756</v>
      </c>
      <c r="D3684" s="303">
        <v>471626.84</v>
      </c>
    </row>
    <row r="3685" spans="1:4" ht="9" customHeight="1">
      <c r="A3685" s="301" t="s">
        <v>12678</v>
      </c>
      <c r="B3685" s="302" t="s">
        <v>4802</v>
      </c>
      <c r="C3685" s="301" t="s">
        <v>756</v>
      </c>
      <c r="D3685" s="303">
        <v>182914.17</v>
      </c>
    </row>
    <row r="3686" spans="1:4" ht="9" customHeight="1">
      <c r="A3686" s="301" t="s">
        <v>12679</v>
      </c>
      <c r="B3686" s="302" t="s">
        <v>4803</v>
      </c>
      <c r="C3686" s="301" t="s">
        <v>756</v>
      </c>
      <c r="D3686" s="303">
        <v>159495.06</v>
      </c>
    </row>
    <row r="3687" spans="1:4" ht="9" customHeight="1">
      <c r="A3687" s="301" t="s">
        <v>12680</v>
      </c>
      <c r="B3687" s="302" t="s">
        <v>4804</v>
      </c>
      <c r="C3687" s="301" t="s">
        <v>756</v>
      </c>
      <c r="D3687" s="303">
        <v>219051.26</v>
      </c>
    </row>
    <row r="3688" spans="1:4" ht="9" customHeight="1">
      <c r="A3688" s="301" t="s">
        <v>12681</v>
      </c>
      <c r="B3688" s="302" t="s">
        <v>4805</v>
      </c>
      <c r="C3688" s="301" t="s">
        <v>756</v>
      </c>
      <c r="D3688" s="303">
        <v>230733.4</v>
      </c>
    </row>
    <row r="3689" spans="1:4" ht="9" customHeight="1">
      <c r="A3689" s="301" t="s">
        <v>12682</v>
      </c>
      <c r="B3689" s="302" t="s">
        <v>4806</v>
      </c>
      <c r="C3689" s="301" t="s">
        <v>756</v>
      </c>
      <c r="D3689" s="303">
        <v>201051.86</v>
      </c>
    </row>
    <row r="3690" spans="1:4" ht="9" customHeight="1">
      <c r="A3690" s="301" t="s">
        <v>12683</v>
      </c>
      <c r="B3690" s="302" t="s">
        <v>4807</v>
      </c>
      <c r="C3690" s="301" t="s">
        <v>756</v>
      </c>
      <c r="D3690" s="303">
        <v>276630.62</v>
      </c>
    </row>
    <row r="3691" spans="1:4" ht="9" customHeight="1">
      <c r="A3691" s="301" t="s">
        <v>12684</v>
      </c>
      <c r="B3691" s="302" t="s">
        <v>4808</v>
      </c>
      <c r="C3691" s="301" t="s">
        <v>1330</v>
      </c>
      <c r="D3691" s="303">
        <v>127.78</v>
      </c>
    </row>
    <row r="3692" spans="1:4" ht="9" customHeight="1">
      <c r="A3692" s="301" t="s">
        <v>12685</v>
      </c>
      <c r="B3692" s="302" t="s">
        <v>4809</v>
      </c>
      <c r="C3692" s="301" t="s">
        <v>1330</v>
      </c>
      <c r="D3692" s="303">
        <v>123.88</v>
      </c>
    </row>
    <row r="3693" spans="1:4" ht="9" customHeight="1">
      <c r="A3693" s="301" t="s">
        <v>12686</v>
      </c>
      <c r="B3693" s="302" t="s">
        <v>4810</v>
      </c>
      <c r="C3693" s="301" t="s">
        <v>756</v>
      </c>
      <c r="D3693" s="303">
        <v>201.85</v>
      </c>
    </row>
    <row r="3694" spans="1:4" ht="9" customHeight="1">
      <c r="A3694" s="301" t="s">
        <v>12687</v>
      </c>
      <c r="B3694" s="302" t="s">
        <v>4811</v>
      </c>
      <c r="C3694" s="301" t="s">
        <v>756</v>
      </c>
      <c r="D3694" s="303">
        <v>138.66999999999999</v>
      </c>
    </row>
    <row r="3695" spans="1:4" ht="9" customHeight="1">
      <c r="A3695" s="301" t="s">
        <v>12688</v>
      </c>
      <c r="B3695" s="302" t="s">
        <v>4812</v>
      </c>
      <c r="C3695" s="301" t="s">
        <v>756</v>
      </c>
      <c r="D3695" s="303">
        <v>308.23</v>
      </c>
    </row>
    <row r="3696" spans="1:4" ht="9" customHeight="1">
      <c r="A3696" s="301" t="s">
        <v>12689</v>
      </c>
      <c r="B3696" s="302" t="s">
        <v>4813</v>
      </c>
      <c r="C3696" s="301" t="s">
        <v>756</v>
      </c>
      <c r="D3696" s="303">
        <v>230.33</v>
      </c>
    </row>
    <row r="3697" spans="1:4" ht="9" customHeight="1">
      <c r="A3697" s="301" t="s">
        <v>12690</v>
      </c>
      <c r="B3697" s="302" t="s">
        <v>4814</v>
      </c>
      <c r="C3697" s="301" t="s">
        <v>756</v>
      </c>
      <c r="D3697" s="303">
        <v>158.34</v>
      </c>
    </row>
    <row r="3698" spans="1:4" ht="9" customHeight="1">
      <c r="A3698" s="301" t="s">
        <v>12691</v>
      </c>
      <c r="B3698" s="302" t="s">
        <v>4815</v>
      </c>
      <c r="C3698" s="301" t="s">
        <v>756</v>
      </c>
      <c r="D3698" s="303">
        <v>352.07</v>
      </c>
    </row>
    <row r="3699" spans="1:4" ht="9" customHeight="1">
      <c r="A3699" s="301" t="s">
        <v>12692</v>
      </c>
      <c r="B3699" s="302" t="s">
        <v>4816</v>
      </c>
      <c r="C3699" s="301" t="s">
        <v>756</v>
      </c>
      <c r="D3699" s="303">
        <v>267.52</v>
      </c>
    </row>
    <row r="3700" spans="1:4" ht="9" customHeight="1">
      <c r="A3700" s="301" t="s">
        <v>12693</v>
      </c>
      <c r="B3700" s="302" t="s">
        <v>4817</v>
      </c>
      <c r="C3700" s="301" t="s">
        <v>756</v>
      </c>
      <c r="D3700" s="303">
        <v>186.79</v>
      </c>
    </row>
    <row r="3701" spans="1:4" ht="9" customHeight="1">
      <c r="A3701" s="301" t="s">
        <v>12694</v>
      </c>
      <c r="B3701" s="302" t="s">
        <v>4818</v>
      </c>
      <c r="C3701" s="301" t="s">
        <v>756</v>
      </c>
      <c r="D3701" s="303">
        <v>408.97</v>
      </c>
    </row>
    <row r="3702" spans="1:4" ht="9" customHeight="1">
      <c r="A3702" s="301" t="s">
        <v>12695</v>
      </c>
      <c r="B3702" s="302" t="s">
        <v>4819</v>
      </c>
      <c r="C3702" s="301" t="s">
        <v>756</v>
      </c>
      <c r="D3702" s="303">
        <v>352.96</v>
      </c>
    </row>
    <row r="3703" spans="1:4" ht="9" customHeight="1">
      <c r="A3703" s="301" t="s">
        <v>12696</v>
      </c>
      <c r="B3703" s="302" t="s">
        <v>4820</v>
      </c>
      <c r="C3703" s="301" t="s">
        <v>756</v>
      </c>
      <c r="D3703" s="303">
        <v>230.33</v>
      </c>
    </row>
    <row r="3704" spans="1:4" ht="9" customHeight="1">
      <c r="A3704" s="301" t="s">
        <v>12697</v>
      </c>
      <c r="B3704" s="302" t="s">
        <v>4821</v>
      </c>
      <c r="C3704" s="301" t="s">
        <v>756</v>
      </c>
      <c r="D3704" s="303">
        <v>538.1</v>
      </c>
    </row>
    <row r="3705" spans="1:4" ht="9" customHeight="1">
      <c r="A3705" s="301" t="s">
        <v>12698</v>
      </c>
      <c r="B3705" s="302" t="s">
        <v>4822</v>
      </c>
      <c r="C3705" s="301" t="s">
        <v>756</v>
      </c>
      <c r="D3705" s="303">
        <v>162.07</v>
      </c>
    </row>
    <row r="3706" spans="1:4" ht="9" customHeight="1">
      <c r="A3706" s="301" t="s">
        <v>12699</v>
      </c>
      <c r="B3706" s="302" t="s">
        <v>4823</v>
      </c>
      <c r="C3706" s="301" t="s">
        <v>756</v>
      </c>
      <c r="D3706" s="303">
        <v>118.59</v>
      </c>
    </row>
    <row r="3707" spans="1:4" ht="9" customHeight="1">
      <c r="A3707" s="301" t="s">
        <v>12700</v>
      </c>
      <c r="B3707" s="302" t="s">
        <v>4824</v>
      </c>
      <c r="C3707" s="301" t="s">
        <v>756</v>
      </c>
      <c r="D3707" s="303">
        <v>247.62</v>
      </c>
    </row>
    <row r="3708" spans="1:4" ht="9" customHeight="1">
      <c r="A3708" s="301" t="s">
        <v>12701</v>
      </c>
      <c r="B3708" s="302" t="s">
        <v>4825</v>
      </c>
      <c r="C3708" s="301" t="s">
        <v>756</v>
      </c>
      <c r="D3708" s="303">
        <v>469.39</v>
      </c>
    </row>
    <row r="3709" spans="1:4" ht="9" customHeight="1">
      <c r="A3709" s="301" t="s">
        <v>12702</v>
      </c>
      <c r="B3709" s="302" t="s">
        <v>4826</v>
      </c>
      <c r="C3709" s="301" t="s">
        <v>756</v>
      </c>
      <c r="D3709" s="303">
        <v>320.45999999999998</v>
      </c>
    </row>
    <row r="3710" spans="1:4" ht="9" customHeight="1">
      <c r="A3710" s="301" t="s">
        <v>12703</v>
      </c>
      <c r="B3710" s="302" t="s">
        <v>4827</v>
      </c>
      <c r="C3710" s="301" t="s">
        <v>756</v>
      </c>
      <c r="D3710" s="303">
        <v>680.55</v>
      </c>
    </row>
    <row r="3711" spans="1:4" ht="9" customHeight="1">
      <c r="A3711" s="301" t="s">
        <v>12704</v>
      </c>
      <c r="B3711" s="302" t="s">
        <v>4828</v>
      </c>
      <c r="C3711" s="301" t="s">
        <v>756</v>
      </c>
      <c r="D3711" s="303">
        <v>536.74</v>
      </c>
    </row>
    <row r="3712" spans="1:4" ht="9" customHeight="1">
      <c r="A3712" s="301" t="s">
        <v>12705</v>
      </c>
      <c r="B3712" s="302" t="s">
        <v>4829</v>
      </c>
      <c r="C3712" s="301" t="s">
        <v>756</v>
      </c>
      <c r="D3712" s="303">
        <v>368.03</v>
      </c>
    </row>
    <row r="3713" spans="1:4" ht="9" customHeight="1">
      <c r="A3713" s="301" t="s">
        <v>12706</v>
      </c>
      <c r="B3713" s="302" t="s">
        <v>4830</v>
      </c>
      <c r="C3713" s="301" t="s">
        <v>756</v>
      </c>
      <c r="D3713" s="303">
        <v>777.65</v>
      </c>
    </row>
    <row r="3714" spans="1:4" ht="9" customHeight="1">
      <c r="A3714" s="301" t="s">
        <v>12707</v>
      </c>
      <c r="B3714" s="302" t="s">
        <v>4831</v>
      </c>
      <c r="C3714" s="301" t="s">
        <v>756</v>
      </c>
      <c r="D3714" s="303">
        <v>623.98</v>
      </c>
    </row>
    <row r="3715" spans="1:4" ht="9" customHeight="1">
      <c r="A3715" s="301" t="s">
        <v>12708</v>
      </c>
      <c r="B3715" s="302" t="s">
        <v>4832</v>
      </c>
      <c r="C3715" s="301" t="s">
        <v>756</v>
      </c>
      <c r="D3715" s="303">
        <v>435.37</v>
      </c>
    </row>
    <row r="3716" spans="1:4" ht="9" customHeight="1">
      <c r="A3716" s="301" t="s">
        <v>12709</v>
      </c>
      <c r="B3716" s="302" t="s">
        <v>4833</v>
      </c>
      <c r="C3716" s="301" t="s">
        <v>756</v>
      </c>
      <c r="D3716" s="303">
        <v>904.59</v>
      </c>
    </row>
    <row r="3717" spans="1:4" ht="9" customHeight="1">
      <c r="A3717" s="301" t="s">
        <v>12710</v>
      </c>
      <c r="B3717" s="302" t="s">
        <v>4834</v>
      </c>
      <c r="C3717" s="301" t="s">
        <v>756</v>
      </c>
      <c r="D3717" s="303">
        <v>826.08</v>
      </c>
    </row>
    <row r="3718" spans="1:4" ht="9" customHeight="1">
      <c r="A3718" s="301" t="s">
        <v>12711</v>
      </c>
      <c r="B3718" s="302" t="s">
        <v>4835</v>
      </c>
      <c r="C3718" s="301" t="s">
        <v>756</v>
      </c>
      <c r="D3718" s="303">
        <v>536.74</v>
      </c>
    </row>
    <row r="3719" spans="1:4" ht="9" customHeight="1">
      <c r="A3719" s="301" t="s">
        <v>12712</v>
      </c>
      <c r="B3719" s="302" t="s">
        <v>4836</v>
      </c>
      <c r="C3719" s="301" t="s">
        <v>756</v>
      </c>
      <c r="D3719" s="303">
        <v>1195.98</v>
      </c>
    </row>
    <row r="3720" spans="1:4" ht="9" customHeight="1">
      <c r="A3720" s="301" t="s">
        <v>12713</v>
      </c>
      <c r="B3720" s="302" t="s">
        <v>4837</v>
      </c>
      <c r="C3720" s="301" t="s">
        <v>756</v>
      </c>
      <c r="D3720" s="303">
        <v>376.53</v>
      </c>
    </row>
    <row r="3721" spans="1:4" ht="9" customHeight="1">
      <c r="A3721" s="301" t="s">
        <v>12714</v>
      </c>
      <c r="B3721" s="302" t="s">
        <v>4838</v>
      </c>
      <c r="C3721" s="301" t="s">
        <v>756</v>
      </c>
      <c r="D3721" s="303">
        <v>275.11</v>
      </c>
    </row>
    <row r="3722" spans="1:4" ht="9" customHeight="1">
      <c r="A3722" s="301" t="s">
        <v>12715</v>
      </c>
      <c r="B3722" s="302" t="s">
        <v>4839</v>
      </c>
      <c r="C3722" s="301" t="s">
        <v>756</v>
      </c>
      <c r="D3722" s="303">
        <v>545.17999999999995</v>
      </c>
    </row>
    <row r="3723" spans="1:4" ht="9" customHeight="1">
      <c r="A3723" s="301" t="s">
        <v>12716</v>
      </c>
      <c r="B3723" s="302" t="s">
        <v>4840</v>
      </c>
      <c r="C3723" s="301" t="s">
        <v>4841</v>
      </c>
      <c r="D3723" s="303">
        <v>95857.42</v>
      </c>
    </row>
    <row r="3724" spans="1:4" ht="18" customHeight="1">
      <c r="A3724" s="301" t="s">
        <v>12717</v>
      </c>
      <c r="B3724" s="302" t="s">
        <v>4842</v>
      </c>
      <c r="C3724" s="301" t="s">
        <v>4841</v>
      </c>
      <c r="D3724" s="303">
        <v>47196.31</v>
      </c>
    </row>
    <row r="3725" spans="1:4" ht="18" customHeight="1">
      <c r="A3725" s="301" t="s">
        <v>12718</v>
      </c>
      <c r="B3725" s="302" t="s">
        <v>4843</v>
      </c>
      <c r="C3725" s="301" t="s">
        <v>4841</v>
      </c>
      <c r="D3725" s="303">
        <v>95857.42</v>
      </c>
    </row>
    <row r="3726" spans="1:4" ht="18" customHeight="1">
      <c r="A3726" s="301" t="s">
        <v>12719</v>
      </c>
      <c r="B3726" s="302" t="s">
        <v>4844</v>
      </c>
      <c r="C3726" s="301" t="s">
        <v>4841</v>
      </c>
      <c r="D3726" s="303">
        <v>109404.69</v>
      </c>
    </row>
    <row r="3727" spans="1:4" ht="18" customHeight="1">
      <c r="A3727" s="301" t="s">
        <v>12720</v>
      </c>
      <c r="B3727" s="302" t="s">
        <v>4845</v>
      </c>
      <c r="C3727" s="301" t="s">
        <v>4841</v>
      </c>
      <c r="D3727" s="303">
        <v>53714.48</v>
      </c>
    </row>
    <row r="3728" spans="1:4" ht="18" customHeight="1">
      <c r="A3728" s="301" t="s">
        <v>12721</v>
      </c>
      <c r="B3728" s="302" t="s">
        <v>4846</v>
      </c>
      <c r="C3728" s="301" t="s">
        <v>4841</v>
      </c>
      <c r="D3728" s="303">
        <v>109404.69</v>
      </c>
    </row>
    <row r="3729" spans="1:4" ht="18" customHeight="1">
      <c r="A3729" s="301" t="s">
        <v>12722</v>
      </c>
      <c r="B3729" s="302" t="s">
        <v>4847</v>
      </c>
      <c r="C3729" s="301" t="s">
        <v>4841</v>
      </c>
      <c r="D3729" s="303">
        <v>127443.62</v>
      </c>
    </row>
    <row r="3730" spans="1:4" ht="18" customHeight="1">
      <c r="A3730" s="301" t="s">
        <v>12723</v>
      </c>
      <c r="B3730" s="302" t="s">
        <v>4848</v>
      </c>
      <c r="C3730" s="301" t="s">
        <v>4841</v>
      </c>
      <c r="D3730" s="303">
        <v>63467.53</v>
      </c>
    </row>
    <row r="3731" spans="1:4" ht="18" customHeight="1">
      <c r="A3731" s="301" t="s">
        <v>12724</v>
      </c>
      <c r="B3731" s="302" t="s">
        <v>4849</v>
      </c>
      <c r="C3731" s="301" t="s">
        <v>4841</v>
      </c>
      <c r="D3731" s="303">
        <v>127443.62</v>
      </c>
    </row>
    <row r="3732" spans="1:4" ht="18" customHeight="1">
      <c r="A3732" s="301" t="s">
        <v>12725</v>
      </c>
      <c r="B3732" s="302" t="s">
        <v>4850</v>
      </c>
      <c r="C3732" s="301" t="s">
        <v>4841</v>
      </c>
      <c r="D3732" s="303">
        <v>168037.21</v>
      </c>
    </row>
    <row r="3733" spans="1:4" ht="18" customHeight="1">
      <c r="A3733" s="301" t="s">
        <v>12726</v>
      </c>
      <c r="B3733" s="302" t="s">
        <v>4851</v>
      </c>
      <c r="C3733" s="301" t="s">
        <v>4841</v>
      </c>
      <c r="D3733" s="303">
        <v>78930.02</v>
      </c>
    </row>
    <row r="3734" spans="1:4" ht="18" customHeight="1">
      <c r="A3734" s="301" t="s">
        <v>12727</v>
      </c>
      <c r="B3734" s="302" t="s">
        <v>4852</v>
      </c>
      <c r="C3734" s="301" t="s">
        <v>4841</v>
      </c>
      <c r="D3734" s="303">
        <v>168037.21</v>
      </c>
    </row>
    <row r="3735" spans="1:4" ht="18" customHeight="1">
      <c r="A3735" s="301" t="s">
        <v>12728</v>
      </c>
      <c r="B3735" s="302" t="s">
        <v>4853</v>
      </c>
      <c r="C3735" s="301" t="s">
        <v>4841</v>
      </c>
      <c r="D3735" s="303">
        <v>42522.34</v>
      </c>
    </row>
    <row r="3736" spans="1:4" ht="9" customHeight="1">
      <c r="A3736" s="301" t="s">
        <v>12729</v>
      </c>
      <c r="B3736" s="302" t="s">
        <v>4854</v>
      </c>
      <c r="C3736" s="301" t="s">
        <v>4841</v>
      </c>
      <c r="D3736" s="303">
        <v>17565.96</v>
      </c>
    </row>
    <row r="3737" spans="1:4" ht="9" customHeight="1">
      <c r="A3737" s="301" t="s">
        <v>12730</v>
      </c>
      <c r="B3737" s="302" t="s">
        <v>4855</v>
      </c>
      <c r="C3737" s="301" t="s">
        <v>4841</v>
      </c>
      <c r="D3737" s="303">
        <v>42820.29</v>
      </c>
    </row>
    <row r="3738" spans="1:4" ht="9" customHeight="1">
      <c r="A3738" s="301" t="s">
        <v>12731</v>
      </c>
      <c r="B3738" s="302" t="s">
        <v>4856</v>
      </c>
      <c r="C3738" s="301" t="s">
        <v>4841</v>
      </c>
      <c r="D3738" s="303">
        <v>47929.02</v>
      </c>
    </row>
    <row r="3739" spans="1:4" ht="9" customHeight="1">
      <c r="A3739" s="301" t="s">
        <v>12732</v>
      </c>
      <c r="B3739" s="302" t="s">
        <v>4857</v>
      </c>
      <c r="C3739" s="301" t="s">
        <v>4841</v>
      </c>
      <c r="D3739" s="303">
        <v>20110.990000000002</v>
      </c>
    </row>
    <row r="3740" spans="1:4" ht="9" customHeight="1">
      <c r="A3740" s="301" t="s">
        <v>12733</v>
      </c>
      <c r="B3740" s="302" t="s">
        <v>4858</v>
      </c>
      <c r="C3740" s="301" t="s">
        <v>4841</v>
      </c>
      <c r="D3740" s="303">
        <v>48268.46</v>
      </c>
    </row>
    <row r="3741" spans="1:4" ht="9" customHeight="1">
      <c r="A3741" s="301" t="s">
        <v>12734</v>
      </c>
      <c r="B3741" s="302" t="s">
        <v>4859</v>
      </c>
      <c r="C3741" s="301" t="s">
        <v>4841</v>
      </c>
      <c r="D3741" s="303">
        <v>56302.28</v>
      </c>
    </row>
    <row r="3742" spans="1:4" ht="9" customHeight="1">
      <c r="A3742" s="301" t="s">
        <v>12735</v>
      </c>
      <c r="B3742" s="302" t="s">
        <v>4860</v>
      </c>
      <c r="C3742" s="301" t="s">
        <v>4841</v>
      </c>
      <c r="D3742" s="303">
        <v>24489.439999999999</v>
      </c>
    </row>
    <row r="3743" spans="1:4" ht="9" customHeight="1">
      <c r="A3743" s="301" t="s">
        <v>12736</v>
      </c>
      <c r="B3743" s="302" t="s">
        <v>4861</v>
      </c>
      <c r="C3743" s="301" t="s">
        <v>4841</v>
      </c>
      <c r="D3743" s="303">
        <v>56696.5</v>
      </c>
    </row>
    <row r="3744" spans="1:4" ht="9" customHeight="1">
      <c r="A3744" s="301" t="s">
        <v>12737</v>
      </c>
      <c r="B3744" s="302" t="s">
        <v>4862</v>
      </c>
      <c r="C3744" s="301" t="s">
        <v>4841</v>
      </c>
      <c r="D3744" s="303">
        <v>74221.279999999999</v>
      </c>
    </row>
    <row r="3745" spans="1:4" ht="9" customHeight="1">
      <c r="A3745" s="301" t="s">
        <v>12738</v>
      </c>
      <c r="B3745" s="302" t="s">
        <v>4863</v>
      </c>
      <c r="C3745" s="301" t="s">
        <v>4841</v>
      </c>
      <c r="D3745" s="303">
        <v>30767.39</v>
      </c>
    </row>
    <row r="3746" spans="1:4" ht="9" customHeight="1">
      <c r="A3746" s="301" t="s">
        <v>12739</v>
      </c>
      <c r="B3746" s="302" t="s">
        <v>4864</v>
      </c>
      <c r="C3746" s="301" t="s">
        <v>4841</v>
      </c>
      <c r="D3746" s="303">
        <v>74740.87</v>
      </c>
    </row>
    <row r="3747" spans="1:4" ht="9" customHeight="1">
      <c r="A3747" s="301" t="s">
        <v>12740</v>
      </c>
      <c r="B3747" s="302" t="s">
        <v>4865</v>
      </c>
      <c r="C3747" s="301" t="s">
        <v>4841</v>
      </c>
      <c r="D3747" s="303">
        <v>33836.19</v>
      </c>
    </row>
    <row r="3748" spans="1:4" ht="9" customHeight="1">
      <c r="A3748" s="301" t="s">
        <v>12741</v>
      </c>
      <c r="B3748" s="302" t="s">
        <v>4866</v>
      </c>
      <c r="C3748" s="301" t="s">
        <v>4841</v>
      </c>
      <c r="D3748" s="303">
        <v>14661.9</v>
      </c>
    </row>
    <row r="3749" spans="1:4" ht="9" customHeight="1">
      <c r="A3749" s="301" t="s">
        <v>12742</v>
      </c>
      <c r="B3749" s="302" t="s">
        <v>4867</v>
      </c>
      <c r="C3749" s="301" t="s">
        <v>4841</v>
      </c>
      <c r="D3749" s="303">
        <v>34074.730000000003</v>
      </c>
    </row>
    <row r="3750" spans="1:4" ht="9" customHeight="1">
      <c r="A3750" s="301" t="s">
        <v>12743</v>
      </c>
      <c r="B3750" s="302" t="s">
        <v>4868</v>
      </c>
      <c r="C3750" s="301" t="s">
        <v>756</v>
      </c>
      <c r="D3750" s="303">
        <v>284.52999999999997</v>
      </c>
    </row>
    <row r="3751" spans="1:4" ht="9" customHeight="1">
      <c r="A3751" s="301" t="s">
        <v>12744</v>
      </c>
      <c r="B3751" s="302" t="s">
        <v>4869</v>
      </c>
      <c r="C3751" s="301" t="s">
        <v>756</v>
      </c>
      <c r="D3751" s="303">
        <v>1977.21</v>
      </c>
    </row>
    <row r="3752" spans="1:4" ht="9" customHeight="1">
      <c r="A3752" s="301" t="s">
        <v>12745</v>
      </c>
      <c r="B3752" s="302" t="s">
        <v>4870</v>
      </c>
      <c r="C3752" s="301" t="s">
        <v>756</v>
      </c>
      <c r="D3752" s="303">
        <v>2859.57</v>
      </c>
    </row>
    <row r="3753" spans="1:4" ht="9" customHeight="1">
      <c r="A3753" s="301" t="s">
        <v>12746</v>
      </c>
      <c r="B3753" s="302" t="s">
        <v>4871</v>
      </c>
      <c r="C3753" s="301" t="s">
        <v>756</v>
      </c>
      <c r="D3753" s="303">
        <v>2084.75</v>
      </c>
    </row>
    <row r="3754" spans="1:4" ht="9" customHeight="1">
      <c r="A3754" s="301" t="s">
        <v>12747</v>
      </c>
      <c r="B3754" s="302" t="s">
        <v>4872</v>
      </c>
      <c r="C3754" s="301" t="s">
        <v>756</v>
      </c>
      <c r="D3754" s="303">
        <v>3006.09</v>
      </c>
    </row>
    <row r="3755" spans="1:4" ht="9" customHeight="1">
      <c r="A3755" s="301" t="s">
        <v>12748</v>
      </c>
      <c r="B3755" s="302" t="s">
        <v>4873</v>
      </c>
      <c r="C3755" s="301" t="s">
        <v>756</v>
      </c>
      <c r="D3755" s="303">
        <v>3021.01</v>
      </c>
    </row>
    <row r="3756" spans="1:4" ht="9" customHeight="1">
      <c r="A3756" s="301" t="s">
        <v>12749</v>
      </c>
      <c r="B3756" s="302" t="s">
        <v>4874</v>
      </c>
      <c r="C3756" s="301" t="s">
        <v>756</v>
      </c>
      <c r="D3756" s="303">
        <v>2245.91</v>
      </c>
    </row>
    <row r="3757" spans="1:4" ht="9" customHeight="1">
      <c r="A3757" s="301" t="s">
        <v>12750</v>
      </c>
      <c r="B3757" s="302" t="s">
        <v>4875</v>
      </c>
      <c r="C3757" s="301" t="s">
        <v>756</v>
      </c>
      <c r="D3757" s="303">
        <v>3174.23</v>
      </c>
    </row>
    <row r="3758" spans="1:4" ht="9" customHeight="1">
      <c r="A3758" s="301" t="s">
        <v>12751</v>
      </c>
      <c r="B3758" s="302" t="s">
        <v>4876</v>
      </c>
      <c r="C3758" s="301" t="s">
        <v>756</v>
      </c>
      <c r="D3758" s="303">
        <v>3169.07</v>
      </c>
    </row>
    <row r="3759" spans="1:4" ht="9" customHeight="1">
      <c r="A3759" s="301" t="s">
        <v>12752</v>
      </c>
      <c r="B3759" s="302" t="s">
        <v>4877</v>
      </c>
      <c r="C3759" s="301" t="s">
        <v>756</v>
      </c>
      <c r="D3759" s="303">
        <v>3328.17</v>
      </c>
    </row>
    <row r="3760" spans="1:4" ht="9" customHeight="1">
      <c r="A3760" s="301" t="s">
        <v>12753</v>
      </c>
      <c r="B3760" s="302" t="s">
        <v>4878</v>
      </c>
      <c r="C3760" s="301" t="s">
        <v>756</v>
      </c>
      <c r="D3760" s="303">
        <v>2230.1</v>
      </c>
    </row>
    <row r="3761" spans="1:4" ht="9" customHeight="1">
      <c r="A3761" s="301" t="s">
        <v>12754</v>
      </c>
      <c r="B3761" s="302" t="s">
        <v>4879</v>
      </c>
      <c r="C3761" s="301" t="s">
        <v>756</v>
      </c>
      <c r="D3761" s="303">
        <v>3222.15</v>
      </c>
    </row>
    <row r="3762" spans="1:4" ht="9" customHeight="1">
      <c r="A3762" s="301" t="s">
        <v>12755</v>
      </c>
      <c r="B3762" s="302" t="s">
        <v>4880</v>
      </c>
      <c r="C3762" s="301" t="s">
        <v>756</v>
      </c>
      <c r="D3762" s="303">
        <v>2348.39</v>
      </c>
    </row>
    <row r="3763" spans="1:4" ht="9" customHeight="1">
      <c r="A3763" s="301" t="s">
        <v>12756</v>
      </c>
      <c r="B3763" s="302" t="s">
        <v>4881</v>
      </c>
      <c r="C3763" s="301" t="s">
        <v>756</v>
      </c>
      <c r="D3763" s="303">
        <v>3383.42</v>
      </c>
    </row>
    <row r="3764" spans="1:4" ht="9" customHeight="1">
      <c r="A3764" s="301" t="s">
        <v>12757</v>
      </c>
      <c r="B3764" s="302" t="s">
        <v>4882</v>
      </c>
      <c r="C3764" s="301" t="s">
        <v>756</v>
      </c>
      <c r="D3764" s="303">
        <v>3399.74</v>
      </c>
    </row>
    <row r="3765" spans="1:4" ht="9" customHeight="1">
      <c r="A3765" s="301" t="s">
        <v>12758</v>
      </c>
      <c r="B3765" s="302" t="s">
        <v>4883</v>
      </c>
      <c r="C3765" s="301" t="s">
        <v>756</v>
      </c>
      <c r="D3765" s="303">
        <v>2525.67</v>
      </c>
    </row>
    <row r="3766" spans="1:4" ht="9" customHeight="1">
      <c r="A3766" s="301" t="s">
        <v>12759</v>
      </c>
      <c r="B3766" s="302" t="s">
        <v>4884</v>
      </c>
      <c r="C3766" s="301" t="s">
        <v>756</v>
      </c>
      <c r="D3766" s="303">
        <v>3568.38</v>
      </c>
    </row>
    <row r="3767" spans="1:4" ht="9" customHeight="1">
      <c r="A3767" s="301" t="s">
        <v>12760</v>
      </c>
      <c r="B3767" s="302" t="s">
        <v>4885</v>
      </c>
      <c r="C3767" s="301" t="s">
        <v>756</v>
      </c>
      <c r="D3767" s="303">
        <v>3562.6</v>
      </c>
    </row>
    <row r="3768" spans="1:4" ht="9" customHeight="1">
      <c r="A3768" s="301" t="s">
        <v>12761</v>
      </c>
      <c r="B3768" s="302" t="s">
        <v>4886</v>
      </c>
      <c r="C3768" s="301" t="s">
        <v>756</v>
      </c>
      <c r="D3768" s="303">
        <v>3737.7</v>
      </c>
    </row>
    <row r="3769" spans="1:4" ht="9" customHeight="1">
      <c r="A3769" s="301" t="s">
        <v>12762</v>
      </c>
      <c r="B3769" s="302" t="s">
        <v>4887</v>
      </c>
      <c r="C3769" s="301" t="s">
        <v>756</v>
      </c>
      <c r="D3769" s="303">
        <v>2604.0300000000002</v>
      </c>
    </row>
    <row r="3770" spans="1:4" ht="9" customHeight="1">
      <c r="A3770" s="301" t="s">
        <v>12763</v>
      </c>
      <c r="B3770" s="302" t="s">
        <v>4888</v>
      </c>
      <c r="C3770" s="301" t="s">
        <v>756</v>
      </c>
      <c r="D3770" s="303">
        <v>3705.42</v>
      </c>
    </row>
    <row r="3771" spans="1:4" ht="9" customHeight="1">
      <c r="A3771" s="301" t="s">
        <v>12764</v>
      </c>
      <c r="B3771" s="302" t="s">
        <v>4889</v>
      </c>
      <c r="C3771" s="301" t="s">
        <v>756</v>
      </c>
      <c r="D3771" s="303">
        <v>2734.16</v>
      </c>
    </row>
    <row r="3772" spans="1:4" ht="9" customHeight="1">
      <c r="A3772" s="301" t="s">
        <v>12765</v>
      </c>
      <c r="B3772" s="302" t="s">
        <v>4890</v>
      </c>
      <c r="C3772" s="301" t="s">
        <v>756</v>
      </c>
      <c r="D3772" s="303">
        <v>3885.23</v>
      </c>
    </row>
    <row r="3773" spans="1:4" ht="9" customHeight="1">
      <c r="A3773" s="301" t="s">
        <v>12766</v>
      </c>
      <c r="B3773" s="302" t="s">
        <v>4891</v>
      </c>
      <c r="C3773" s="301" t="s">
        <v>756</v>
      </c>
      <c r="D3773" s="303">
        <v>3900.76</v>
      </c>
    </row>
    <row r="3774" spans="1:4" ht="9" customHeight="1">
      <c r="A3774" s="301" t="s">
        <v>12767</v>
      </c>
      <c r="B3774" s="302" t="s">
        <v>4892</v>
      </c>
      <c r="C3774" s="301" t="s">
        <v>756</v>
      </c>
      <c r="D3774" s="303">
        <v>2929.16</v>
      </c>
    </row>
    <row r="3775" spans="1:4" ht="9" customHeight="1">
      <c r="A3775" s="301" t="s">
        <v>12768</v>
      </c>
      <c r="B3775" s="302" t="s">
        <v>4893</v>
      </c>
      <c r="C3775" s="301" t="s">
        <v>756</v>
      </c>
      <c r="D3775" s="303">
        <v>4088.68</v>
      </c>
    </row>
    <row r="3776" spans="1:4" ht="9" customHeight="1">
      <c r="A3776" s="301" t="s">
        <v>12769</v>
      </c>
      <c r="B3776" s="302" t="s">
        <v>4894</v>
      </c>
      <c r="C3776" s="301" t="s">
        <v>756</v>
      </c>
      <c r="D3776" s="303">
        <v>4079.91</v>
      </c>
    </row>
    <row r="3777" spans="1:4" ht="9" customHeight="1">
      <c r="A3777" s="301" t="s">
        <v>12770</v>
      </c>
      <c r="B3777" s="302" t="s">
        <v>4895</v>
      </c>
      <c r="C3777" s="301" t="s">
        <v>756</v>
      </c>
      <c r="D3777" s="303">
        <v>4274.9399999999996</v>
      </c>
    </row>
    <row r="3778" spans="1:4" ht="9" customHeight="1">
      <c r="A3778" s="301" t="s">
        <v>12771</v>
      </c>
      <c r="B3778" s="302" t="s">
        <v>4896</v>
      </c>
      <c r="C3778" s="301" t="s">
        <v>756</v>
      </c>
      <c r="D3778" s="303">
        <v>5042</v>
      </c>
    </row>
    <row r="3779" spans="1:4" ht="9" customHeight="1">
      <c r="A3779" s="301" t="s">
        <v>12772</v>
      </c>
      <c r="B3779" s="302" t="s">
        <v>4897</v>
      </c>
      <c r="C3779" s="301" t="s">
        <v>756</v>
      </c>
      <c r="D3779" s="303">
        <v>3597.15</v>
      </c>
    </row>
    <row r="3780" spans="1:4" ht="9" customHeight="1">
      <c r="A3780" s="301" t="s">
        <v>12773</v>
      </c>
      <c r="B3780" s="302" t="s">
        <v>4898</v>
      </c>
      <c r="C3780" s="301" t="s">
        <v>756</v>
      </c>
      <c r="D3780" s="303">
        <v>5268.23</v>
      </c>
    </row>
    <row r="3781" spans="1:4" ht="9" customHeight="1">
      <c r="A3781" s="301" t="s">
        <v>12774</v>
      </c>
      <c r="B3781" s="302" t="s">
        <v>4899</v>
      </c>
      <c r="C3781" s="301" t="s">
        <v>756</v>
      </c>
      <c r="D3781" s="303">
        <v>5256.98</v>
      </c>
    </row>
    <row r="3782" spans="1:4" ht="9" customHeight="1">
      <c r="A3782" s="301" t="s">
        <v>12775</v>
      </c>
      <c r="B3782" s="302" t="s">
        <v>4900</v>
      </c>
      <c r="C3782" s="301" t="s">
        <v>756</v>
      </c>
      <c r="D3782" s="303">
        <v>5491.74</v>
      </c>
    </row>
    <row r="3783" spans="1:4" ht="9" customHeight="1">
      <c r="A3783" s="301" t="s">
        <v>12776</v>
      </c>
      <c r="B3783" s="302" t="s">
        <v>4901</v>
      </c>
      <c r="C3783" s="301" t="s">
        <v>756</v>
      </c>
      <c r="D3783" s="303">
        <v>1703.3</v>
      </c>
    </row>
    <row r="3784" spans="1:4" ht="9" customHeight="1">
      <c r="A3784" s="301" t="s">
        <v>12777</v>
      </c>
      <c r="B3784" s="302" t="s">
        <v>4902</v>
      </c>
      <c r="C3784" s="301" t="s">
        <v>756</v>
      </c>
      <c r="D3784" s="303">
        <v>2361.89</v>
      </c>
    </row>
    <row r="3785" spans="1:4" ht="9" customHeight="1">
      <c r="A3785" s="301" t="s">
        <v>12778</v>
      </c>
      <c r="B3785" s="302" t="s">
        <v>4903</v>
      </c>
      <c r="C3785" s="301" t="s">
        <v>756</v>
      </c>
      <c r="D3785" s="303">
        <v>1801.06</v>
      </c>
    </row>
    <row r="3786" spans="1:4" ht="9" customHeight="1">
      <c r="A3786" s="301" t="s">
        <v>12779</v>
      </c>
      <c r="B3786" s="302" t="s">
        <v>4904</v>
      </c>
      <c r="C3786" s="301" t="s">
        <v>756</v>
      </c>
      <c r="D3786" s="303">
        <v>2471.11</v>
      </c>
    </row>
    <row r="3787" spans="1:4" ht="9" customHeight="1">
      <c r="A3787" s="301" t="s">
        <v>12780</v>
      </c>
      <c r="B3787" s="302" t="s">
        <v>4905</v>
      </c>
      <c r="C3787" s="301" t="s">
        <v>756</v>
      </c>
      <c r="D3787" s="303">
        <v>2508.66</v>
      </c>
    </row>
    <row r="3788" spans="1:4" ht="9" customHeight="1">
      <c r="A3788" s="301" t="s">
        <v>12781</v>
      </c>
      <c r="B3788" s="302" t="s">
        <v>4906</v>
      </c>
      <c r="C3788" s="301" t="s">
        <v>756</v>
      </c>
      <c r="D3788" s="303">
        <v>1947.57</v>
      </c>
    </row>
    <row r="3789" spans="1:4" ht="9" customHeight="1">
      <c r="A3789" s="301" t="s">
        <v>12782</v>
      </c>
      <c r="B3789" s="302" t="s">
        <v>4907</v>
      </c>
      <c r="C3789" s="301" t="s">
        <v>756</v>
      </c>
      <c r="D3789" s="303">
        <v>2623.97</v>
      </c>
    </row>
    <row r="3790" spans="1:4" ht="9" customHeight="1">
      <c r="A3790" s="301" t="s">
        <v>12783</v>
      </c>
      <c r="B3790" s="302" t="s">
        <v>4908</v>
      </c>
      <c r="C3790" s="301" t="s">
        <v>2931</v>
      </c>
      <c r="D3790" s="303">
        <v>22790.47</v>
      </c>
    </row>
    <row r="3791" spans="1:4" ht="9" customHeight="1">
      <c r="A3791" s="301" t="s">
        <v>12784</v>
      </c>
      <c r="B3791" s="302" t="s">
        <v>4909</v>
      </c>
      <c r="C3791" s="301" t="s">
        <v>2931</v>
      </c>
      <c r="D3791" s="303">
        <v>24325.02</v>
      </c>
    </row>
    <row r="3792" spans="1:4" ht="9" customHeight="1">
      <c r="A3792" s="301" t="s">
        <v>12785</v>
      </c>
      <c r="B3792" s="302" t="s">
        <v>4910</v>
      </c>
      <c r="C3792" s="301" t="s">
        <v>2931</v>
      </c>
      <c r="D3792" s="303">
        <v>25129.31</v>
      </c>
    </row>
    <row r="3793" spans="1:4" ht="9" customHeight="1">
      <c r="A3793" s="301" t="s">
        <v>12786</v>
      </c>
      <c r="B3793" s="302" t="s">
        <v>4911</v>
      </c>
      <c r="C3793" s="301" t="s">
        <v>2931</v>
      </c>
      <c r="D3793" s="303">
        <v>23783.06</v>
      </c>
    </row>
    <row r="3794" spans="1:4" ht="9" customHeight="1">
      <c r="A3794" s="301" t="s">
        <v>12787</v>
      </c>
      <c r="B3794" s="302" t="s">
        <v>4912</v>
      </c>
      <c r="C3794" s="301" t="s">
        <v>2931</v>
      </c>
      <c r="D3794" s="303">
        <v>25372.89</v>
      </c>
    </row>
    <row r="3795" spans="1:4" ht="9" customHeight="1">
      <c r="A3795" s="301" t="s">
        <v>12788</v>
      </c>
      <c r="B3795" s="302" t="s">
        <v>4913</v>
      </c>
      <c r="C3795" s="301" t="s">
        <v>2931</v>
      </c>
      <c r="D3795" s="303">
        <v>26200.13</v>
      </c>
    </row>
    <row r="3796" spans="1:4" ht="9" customHeight="1">
      <c r="A3796" s="301" t="s">
        <v>12789</v>
      </c>
      <c r="B3796" s="302" t="s">
        <v>4914</v>
      </c>
      <c r="C3796" s="301" t="s">
        <v>2931</v>
      </c>
      <c r="D3796" s="303">
        <v>21072.21</v>
      </c>
    </row>
    <row r="3797" spans="1:4" ht="9" customHeight="1">
      <c r="A3797" s="301" t="s">
        <v>12790</v>
      </c>
      <c r="B3797" s="302" t="s">
        <v>4915</v>
      </c>
      <c r="C3797" s="301" t="s">
        <v>2931</v>
      </c>
      <c r="D3797" s="303">
        <v>21496.83</v>
      </c>
    </row>
    <row r="3798" spans="1:4" ht="9" customHeight="1">
      <c r="A3798" s="301" t="s">
        <v>12791</v>
      </c>
      <c r="B3798" s="302" t="s">
        <v>4916</v>
      </c>
      <c r="C3798" s="301" t="s">
        <v>2931</v>
      </c>
      <c r="D3798" s="303">
        <v>23024.47</v>
      </c>
    </row>
    <row r="3799" spans="1:4" ht="9" customHeight="1">
      <c r="A3799" s="301" t="s">
        <v>12792</v>
      </c>
      <c r="B3799" s="302" t="s">
        <v>4917</v>
      </c>
      <c r="C3799" s="301" t="s">
        <v>2931</v>
      </c>
      <c r="D3799" s="303">
        <v>21997.86</v>
      </c>
    </row>
    <row r="3800" spans="1:4" ht="9" customHeight="1">
      <c r="A3800" s="301" t="s">
        <v>12793</v>
      </c>
      <c r="B3800" s="302" t="s">
        <v>4918</v>
      </c>
      <c r="C3800" s="301" t="s">
        <v>2931</v>
      </c>
      <c r="D3800" s="303">
        <v>22425.59</v>
      </c>
    </row>
    <row r="3801" spans="1:4" ht="9" customHeight="1">
      <c r="A3801" s="301" t="s">
        <v>12794</v>
      </c>
      <c r="B3801" s="302" t="s">
        <v>4919</v>
      </c>
      <c r="C3801" s="301" t="s">
        <v>2931</v>
      </c>
      <c r="D3801" s="303">
        <v>24008.3</v>
      </c>
    </row>
    <row r="3802" spans="1:4" ht="9" customHeight="1">
      <c r="A3802" s="301" t="s">
        <v>12795</v>
      </c>
      <c r="B3802" s="302" t="s">
        <v>4920</v>
      </c>
      <c r="C3802" s="301" t="s">
        <v>2931</v>
      </c>
      <c r="D3802" s="303">
        <v>21094.63</v>
      </c>
    </row>
    <row r="3803" spans="1:4" ht="9" customHeight="1">
      <c r="A3803" s="301" t="s">
        <v>12796</v>
      </c>
      <c r="B3803" s="302" t="s">
        <v>4921</v>
      </c>
      <c r="C3803" s="301" t="s">
        <v>2931</v>
      </c>
      <c r="D3803" s="303">
        <v>26842.54</v>
      </c>
    </row>
    <row r="3804" spans="1:4" ht="9" customHeight="1">
      <c r="A3804" s="301" t="s">
        <v>12797</v>
      </c>
      <c r="B3804" s="302" t="s">
        <v>4922</v>
      </c>
      <c r="C3804" s="301" t="s">
        <v>2931</v>
      </c>
      <c r="D3804" s="303">
        <v>28048.99</v>
      </c>
    </row>
    <row r="3805" spans="1:4" ht="9" customHeight="1">
      <c r="A3805" s="301" t="s">
        <v>12798</v>
      </c>
      <c r="B3805" s="302" t="s">
        <v>4923</v>
      </c>
      <c r="C3805" s="301" t="s">
        <v>2931</v>
      </c>
      <c r="D3805" s="303">
        <v>21934.07</v>
      </c>
    </row>
    <row r="3806" spans="1:4" ht="9" customHeight="1">
      <c r="A3806" s="301" t="s">
        <v>12799</v>
      </c>
      <c r="B3806" s="302" t="s">
        <v>4924</v>
      </c>
      <c r="C3806" s="301" t="s">
        <v>2931</v>
      </c>
      <c r="D3806" s="303">
        <v>27963.43</v>
      </c>
    </row>
    <row r="3807" spans="1:4" ht="9" customHeight="1">
      <c r="A3807" s="301" t="s">
        <v>12800</v>
      </c>
      <c r="B3807" s="302" t="s">
        <v>4925</v>
      </c>
      <c r="C3807" s="301" t="s">
        <v>2931</v>
      </c>
      <c r="D3807" s="303">
        <v>29204.3</v>
      </c>
    </row>
    <row r="3808" spans="1:4" ht="9" customHeight="1">
      <c r="A3808" s="301" t="s">
        <v>12801</v>
      </c>
      <c r="B3808" s="302" t="s">
        <v>4926</v>
      </c>
      <c r="C3808" s="301" t="s">
        <v>2931</v>
      </c>
      <c r="D3808" s="303">
        <v>119.67</v>
      </c>
    </row>
    <row r="3809" spans="1:4" ht="9" customHeight="1">
      <c r="A3809" s="301" t="s">
        <v>12802</v>
      </c>
      <c r="B3809" s="302" t="s">
        <v>4927</v>
      </c>
      <c r="C3809" s="301" t="s">
        <v>2931</v>
      </c>
      <c r="D3809" s="303">
        <v>156.24</v>
      </c>
    </row>
    <row r="3810" spans="1:4" ht="9" customHeight="1">
      <c r="A3810" s="301" t="s">
        <v>12803</v>
      </c>
      <c r="B3810" s="302" t="s">
        <v>4928</v>
      </c>
      <c r="C3810" s="301" t="s">
        <v>2931</v>
      </c>
      <c r="D3810" s="303">
        <v>62.03</v>
      </c>
    </row>
    <row r="3811" spans="1:4" ht="9" customHeight="1">
      <c r="A3811" s="301" t="s">
        <v>12804</v>
      </c>
      <c r="B3811" s="302" t="s">
        <v>4929</v>
      </c>
      <c r="C3811" s="301" t="s">
        <v>756</v>
      </c>
      <c r="D3811" s="303">
        <v>9.41</v>
      </c>
    </row>
    <row r="3812" spans="1:4" ht="9" customHeight="1">
      <c r="A3812" s="301" t="s">
        <v>12805</v>
      </c>
      <c r="B3812" s="302" t="s">
        <v>4930</v>
      </c>
      <c r="C3812" s="301" t="s">
        <v>2931</v>
      </c>
      <c r="D3812" s="303">
        <v>5213.5</v>
      </c>
    </row>
    <row r="3813" spans="1:4" ht="9" customHeight="1">
      <c r="A3813" s="301" t="s">
        <v>12806</v>
      </c>
      <c r="B3813" s="302" t="s">
        <v>4931</v>
      </c>
      <c r="C3813" s="301" t="s">
        <v>2931</v>
      </c>
      <c r="D3813" s="303">
        <v>5455.45</v>
      </c>
    </row>
    <row r="3814" spans="1:4" ht="9" customHeight="1">
      <c r="A3814" s="301" t="s">
        <v>12807</v>
      </c>
      <c r="B3814" s="302" t="s">
        <v>4932</v>
      </c>
      <c r="C3814" s="301" t="s">
        <v>2931</v>
      </c>
      <c r="D3814" s="303">
        <v>7641.09</v>
      </c>
    </row>
    <row r="3815" spans="1:4" ht="9" customHeight="1">
      <c r="A3815" s="301" t="s">
        <v>12808</v>
      </c>
      <c r="B3815" s="302" t="s">
        <v>4933</v>
      </c>
      <c r="C3815" s="301" t="s">
        <v>2931</v>
      </c>
      <c r="D3815" s="303">
        <v>8003.19</v>
      </c>
    </row>
    <row r="3816" spans="1:4" ht="9" customHeight="1">
      <c r="A3816" s="301" t="s">
        <v>12809</v>
      </c>
      <c r="B3816" s="302" t="s">
        <v>4934</v>
      </c>
      <c r="C3816" s="301" t="s">
        <v>2931</v>
      </c>
      <c r="D3816" s="303">
        <v>8397.14</v>
      </c>
    </row>
    <row r="3817" spans="1:4" ht="9" customHeight="1">
      <c r="A3817" s="301" t="s">
        <v>12810</v>
      </c>
      <c r="B3817" s="302" t="s">
        <v>4935</v>
      </c>
      <c r="C3817" s="301" t="s">
        <v>2931</v>
      </c>
      <c r="D3817" s="303">
        <v>8789.2900000000009</v>
      </c>
    </row>
    <row r="3818" spans="1:4" ht="9" customHeight="1">
      <c r="A3818" s="301" t="s">
        <v>12811</v>
      </c>
      <c r="B3818" s="302" t="s">
        <v>4936</v>
      </c>
      <c r="C3818" s="301" t="s">
        <v>2931</v>
      </c>
      <c r="D3818" s="303">
        <v>12333.42</v>
      </c>
    </row>
    <row r="3819" spans="1:4" ht="9" customHeight="1">
      <c r="A3819" s="301" t="s">
        <v>12812</v>
      </c>
      <c r="B3819" s="302" t="s">
        <v>4937</v>
      </c>
      <c r="C3819" s="301" t="s">
        <v>2931</v>
      </c>
      <c r="D3819" s="303">
        <v>12926.37</v>
      </c>
    </row>
    <row r="3820" spans="1:4" ht="9" customHeight="1">
      <c r="A3820" s="301" t="s">
        <v>12813</v>
      </c>
      <c r="B3820" s="302" t="s">
        <v>4938</v>
      </c>
      <c r="C3820" s="301" t="s">
        <v>2931</v>
      </c>
      <c r="D3820" s="303">
        <v>5411.41</v>
      </c>
    </row>
    <row r="3821" spans="1:4" ht="18" customHeight="1">
      <c r="A3821" s="301" t="s">
        <v>12814</v>
      </c>
      <c r="B3821" s="302" t="s">
        <v>4939</v>
      </c>
      <c r="C3821" s="301" t="s">
        <v>2931</v>
      </c>
      <c r="D3821" s="303">
        <v>5680.86</v>
      </c>
    </row>
    <row r="3822" spans="1:4" ht="18" customHeight="1">
      <c r="A3822" s="301" t="s">
        <v>12815</v>
      </c>
      <c r="B3822" s="302" t="s">
        <v>4940</v>
      </c>
      <c r="C3822" s="301" t="s">
        <v>2931</v>
      </c>
      <c r="D3822" s="303">
        <v>435.05</v>
      </c>
    </row>
    <row r="3823" spans="1:4" ht="18" customHeight="1">
      <c r="A3823" s="301" t="s">
        <v>12816</v>
      </c>
      <c r="B3823" s="302" t="s">
        <v>4941</v>
      </c>
      <c r="C3823" s="301" t="s">
        <v>756</v>
      </c>
      <c r="D3823" s="303">
        <v>85.43</v>
      </c>
    </row>
    <row r="3824" spans="1:4" ht="18" customHeight="1">
      <c r="A3824" s="301" t="s">
        <v>12817</v>
      </c>
      <c r="B3824" s="302" t="s">
        <v>4942</v>
      </c>
      <c r="C3824" s="301" t="s">
        <v>756</v>
      </c>
      <c r="D3824" s="303">
        <v>87.69</v>
      </c>
    </row>
    <row r="3825" spans="1:4" ht="18" customHeight="1">
      <c r="A3825" s="301" t="s">
        <v>12818</v>
      </c>
      <c r="B3825" s="302" t="s">
        <v>4943</v>
      </c>
      <c r="C3825" s="301" t="s">
        <v>756</v>
      </c>
      <c r="D3825" s="303">
        <v>163.13</v>
      </c>
    </row>
    <row r="3826" spans="1:4" ht="18" customHeight="1">
      <c r="A3826" s="301" t="s">
        <v>12819</v>
      </c>
      <c r="B3826" s="302" t="s">
        <v>4944</v>
      </c>
      <c r="C3826" s="301" t="s">
        <v>756</v>
      </c>
      <c r="D3826" s="303">
        <v>167.65</v>
      </c>
    </row>
    <row r="3827" spans="1:4" ht="18" customHeight="1">
      <c r="A3827" s="301" t="s">
        <v>12820</v>
      </c>
      <c r="B3827" s="302" t="s">
        <v>4945</v>
      </c>
      <c r="C3827" s="301" t="s">
        <v>756</v>
      </c>
      <c r="D3827" s="303">
        <v>85.8</v>
      </c>
    </row>
    <row r="3828" spans="1:4" ht="18" customHeight="1">
      <c r="A3828" s="301" t="s">
        <v>12821</v>
      </c>
      <c r="B3828" s="302" t="s">
        <v>4946</v>
      </c>
      <c r="C3828" s="301" t="s">
        <v>756</v>
      </c>
      <c r="D3828" s="303">
        <v>88.06</v>
      </c>
    </row>
    <row r="3829" spans="1:4" ht="18" customHeight="1">
      <c r="A3829" s="301" t="s">
        <v>12822</v>
      </c>
      <c r="B3829" s="302" t="s">
        <v>4947</v>
      </c>
      <c r="C3829" s="301" t="s">
        <v>756</v>
      </c>
      <c r="D3829" s="303">
        <v>163.18</v>
      </c>
    </row>
    <row r="3830" spans="1:4" ht="18" customHeight="1">
      <c r="A3830" s="301" t="s">
        <v>12823</v>
      </c>
      <c r="B3830" s="302" t="s">
        <v>4948</v>
      </c>
      <c r="C3830" s="301" t="s">
        <v>756</v>
      </c>
      <c r="D3830" s="303">
        <v>167.7</v>
      </c>
    </row>
    <row r="3831" spans="1:4" ht="18" customHeight="1">
      <c r="A3831" s="301" t="s">
        <v>12824</v>
      </c>
      <c r="B3831" s="302" t="s">
        <v>4949</v>
      </c>
      <c r="C3831" s="301" t="s">
        <v>756</v>
      </c>
      <c r="D3831" s="303">
        <v>85.43</v>
      </c>
    </row>
    <row r="3832" spans="1:4" ht="18" customHeight="1">
      <c r="A3832" s="301" t="s">
        <v>12825</v>
      </c>
      <c r="B3832" s="302" t="s">
        <v>4950</v>
      </c>
      <c r="C3832" s="301" t="s">
        <v>756</v>
      </c>
      <c r="D3832" s="303">
        <v>87.69</v>
      </c>
    </row>
    <row r="3833" spans="1:4" ht="18" customHeight="1">
      <c r="A3833" s="301" t="s">
        <v>12826</v>
      </c>
      <c r="B3833" s="302" t="s">
        <v>4951</v>
      </c>
      <c r="C3833" s="301" t="s">
        <v>756</v>
      </c>
      <c r="D3833" s="303">
        <v>163.13</v>
      </c>
    </row>
    <row r="3834" spans="1:4" ht="18" customHeight="1">
      <c r="A3834" s="301" t="s">
        <v>12827</v>
      </c>
      <c r="B3834" s="302" t="s">
        <v>4952</v>
      </c>
      <c r="C3834" s="301" t="s">
        <v>756</v>
      </c>
      <c r="D3834" s="303">
        <v>167.65</v>
      </c>
    </row>
    <row r="3835" spans="1:4" ht="18" customHeight="1">
      <c r="A3835" s="301" t="s">
        <v>12828</v>
      </c>
      <c r="B3835" s="302" t="s">
        <v>4953</v>
      </c>
      <c r="C3835" s="301" t="s">
        <v>756</v>
      </c>
      <c r="D3835" s="303">
        <v>85.8</v>
      </c>
    </row>
    <row r="3836" spans="1:4" ht="18" customHeight="1">
      <c r="A3836" s="301" t="s">
        <v>12829</v>
      </c>
      <c r="B3836" s="302" t="s">
        <v>4954</v>
      </c>
      <c r="C3836" s="301" t="s">
        <v>756</v>
      </c>
      <c r="D3836" s="303">
        <v>88.06</v>
      </c>
    </row>
    <row r="3837" spans="1:4" ht="18" customHeight="1">
      <c r="A3837" s="301" t="s">
        <v>12830</v>
      </c>
      <c r="B3837" s="302" t="s">
        <v>4955</v>
      </c>
      <c r="C3837" s="301" t="s">
        <v>756</v>
      </c>
      <c r="D3837" s="303">
        <v>163.18</v>
      </c>
    </row>
    <row r="3838" spans="1:4" ht="18" customHeight="1">
      <c r="A3838" s="301" t="s">
        <v>12831</v>
      </c>
      <c r="B3838" s="302" t="s">
        <v>4956</v>
      </c>
      <c r="C3838" s="301" t="s">
        <v>756</v>
      </c>
      <c r="D3838" s="303">
        <v>167.7</v>
      </c>
    </row>
    <row r="3839" spans="1:4" ht="9" customHeight="1">
      <c r="A3839" s="301" t="s">
        <v>12832</v>
      </c>
      <c r="B3839" s="302" t="s">
        <v>4957</v>
      </c>
      <c r="C3839" s="301" t="s">
        <v>756</v>
      </c>
      <c r="D3839" s="303">
        <v>0.13</v>
      </c>
    </row>
    <row r="3840" spans="1:4" ht="9" customHeight="1">
      <c r="A3840" s="301" t="s">
        <v>12833</v>
      </c>
      <c r="B3840" s="302" t="s">
        <v>4958</v>
      </c>
      <c r="C3840" s="301" t="s">
        <v>756</v>
      </c>
      <c r="D3840" s="303">
        <v>31.82</v>
      </c>
    </row>
    <row r="3841" spans="1:4" ht="9" customHeight="1">
      <c r="A3841" s="301" t="s">
        <v>12834</v>
      </c>
      <c r="B3841" s="302" t="s">
        <v>4959</v>
      </c>
      <c r="C3841" s="301" t="s">
        <v>756</v>
      </c>
      <c r="D3841" s="303">
        <v>33.450000000000003</v>
      </c>
    </row>
    <row r="3842" spans="1:4" ht="9" customHeight="1">
      <c r="A3842" s="301" t="s">
        <v>12835</v>
      </c>
      <c r="B3842" s="302" t="s">
        <v>4960</v>
      </c>
      <c r="C3842" s="301" t="s">
        <v>756</v>
      </c>
      <c r="D3842" s="303">
        <v>33.479999999999997</v>
      </c>
    </row>
    <row r="3843" spans="1:4" ht="18" customHeight="1">
      <c r="A3843" s="301" t="s">
        <v>12836</v>
      </c>
      <c r="B3843" s="302" t="s">
        <v>4961</v>
      </c>
      <c r="C3843" s="301" t="s">
        <v>756</v>
      </c>
      <c r="D3843" s="303">
        <v>33.4</v>
      </c>
    </row>
    <row r="3844" spans="1:4" ht="18" customHeight="1">
      <c r="A3844" s="301" t="s">
        <v>12837</v>
      </c>
      <c r="B3844" s="302" t="s">
        <v>4962</v>
      </c>
      <c r="C3844" s="301" t="s">
        <v>756</v>
      </c>
      <c r="D3844" s="303">
        <v>0.09</v>
      </c>
    </row>
    <row r="3845" spans="1:4" ht="18" customHeight="1">
      <c r="A3845" s="301" t="s">
        <v>12838</v>
      </c>
      <c r="B3845" s="302" t="s">
        <v>4963</v>
      </c>
      <c r="C3845" s="301" t="s">
        <v>23</v>
      </c>
      <c r="D3845" s="303">
        <v>1306.02</v>
      </c>
    </row>
    <row r="3846" spans="1:4" ht="18" customHeight="1">
      <c r="A3846" s="301" t="s">
        <v>12839</v>
      </c>
      <c r="B3846" s="302" t="s">
        <v>4964</v>
      </c>
      <c r="C3846" s="301" t="s">
        <v>23</v>
      </c>
      <c r="D3846" s="303">
        <v>1619.57</v>
      </c>
    </row>
    <row r="3847" spans="1:4" ht="18" customHeight="1">
      <c r="A3847" s="301" t="s">
        <v>12840</v>
      </c>
      <c r="B3847" s="302" t="s">
        <v>4965</v>
      </c>
      <c r="C3847" s="301" t="s">
        <v>23</v>
      </c>
      <c r="D3847" s="303">
        <v>1927.91</v>
      </c>
    </row>
    <row r="3848" spans="1:4" ht="18" customHeight="1">
      <c r="A3848" s="301" t="s">
        <v>12841</v>
      </c>
      <c r="B3848" s="302" t="s">
        <v>4966</v>
      </c>
      <c r="C3848" s="301" t="s">
        <v>23</v>
      </c>
      <c r="D3848" s="303">
        <v>2055.87</v>
      </c>
    </row>
    <row r="3849" spans="1:4" ht="18" customHeight="1">
      <c r="A3849" s="301" t="s">
        <v>12842</v>
      </c>
      <c r="B3849" s="302" t="s">
        <v>4967</v>
      </c>
      <c r="C3849" s="301" t="s">
        <v>756</v>
      </c>
      <c r="D3849" s="303">
        <v>420.95</v>
      </c>
    </row>
    <row r="3850" spans="1:4" ht="18" customHeight="1">
      <c r="A3850" s="301" t="s">
        <v>12843</v>
      </c>
      <c r="B3850" s="302" t="s">
        <v>4968</v>
      </c>
      <c r="C3850" s="301" t="s">
        <v>756</v>
      </c>
      <c r="D3850" s="303">
        <v>318.2</v>
      </c>
    </row>
    <row r="3851" spans="1:4" ht="18" customHeight="1">
      <c r="A3851" s="301" t="s">
        <v>12844</v>
      </c>
      <c r="B3851" s="302" t="s">
        <v>4969</v>
      </c>
      <c r="C3851" s="301" t="s">
        <v>756</v>
      </c>
      <c r="D3851" s="303">
        <v>593.73</v>
      </c>
    </row>
    <row r="3852" spans="1:4" ht="18" customHeight="1">
      <c r="A3852" s="301" t="s">
        <v>12845</v>
      </c>
      <c r="B3852" s="302" t="s">
        <v>4970</v>
      </c>
      <c r="C3852" s="301" t="s">
        <v>756</v>
      </c>
      <c r="D3852" s="303">
        <v>1100.95</v>
      </c>
    </row>
    <row r="3853" spans="1:4" ht="9" customHeight="1">
      <c r="A3853" s="301" t="s">
        <v>12846</v>
      </c>
      <c r="B3853" s="302" t="s">
        <v>4971</v>
      </c>
      <c r="C3853" s="301" t="s">
        <v>756</v>
      </c>
      <c r="D3853" s="303">
        <v>784.84</v>
      </c>
    </row>
    <row r="3854" spans="1:4" ht="18" customHeight="1">
      <c r="A3854" s="301" t="s">
        <v>12847</v>
      </c>
      <c r="B3854" s="302" t="s">
        <v>4972</v>
      </c>
      <c r="C3854" s="301" t="s">
        <v>2931</v>
      </c>
      <c r="D3854" s="303">
        <v>724869.55</v>
      </c>
    </row>
    <row r="3855" spans="1:4" ht="18" customHeight="1">
      <c r="A3855" s="301" t="s">
        <v>12848</v>
      </c>
      <c r="B3855" s="302" t="s">
        <v>4973</v>
      </c>
      <c r="C3855" s="301" t="s">
        <v>2931</v>
      </c>
      <c r="D3855" s="303">
        <v>716452.78</v>
      </c>
    </row>
    <row r="3856" spans="1:4" ht="18" customHeight="1">
      <c r="A3856" s="301" t="s">
        <v>12849</v>
      </c>
      <c r="B3856" s="302" t="s">
        <v>4974</v>
      </c>
      <c r="C3856" s="301" t="s">
        <v>2931</v>
      </c>
      <c r="D3856" s="303">
        <v>760961.75</v>
      </c>
    </row>
    <row r="3857" spans="1:4" ht="18" customHeight="1">
      <c r="A3857" s="301" t="s">
        <v>12850</v>
      </c>
      <c r="B3857" s="302" t="s">
        <v>4975</v>
      </c>
      <c r="C3857" s="301" t="s">
        <v>2931</v>
      </c>
      <c r="D3857" s="303">
        <v>752124.94</v>
      </c>
    </row>
    <row r="3858" spans="1:4" ht="18" customHeight="1">
      <c r="A3858" s="301" t="s">
        <v>12851</v>
      </c>
      <c r="B3858" s="302" t="s">
        <v>4976</v>
      </c>
      <c r="C3858" s="301" t="s">
        <v>2931</v>
      </c>
      <c r="D3858" s="303">
        <v>548505.62</v>
      </c>
    </row>
    <row r="3859" spans="1:4" ht="18" customHeight="1">
      <c r="A3859" s="301" t="s">
        <v>12852</v>
      </c>
      <c r="B3859" s="302" t="s">
        <v>4977</v>
      </c>
      <c r="C3859" s="301" t="s">
        <v>2931</v>
      </c>
      <c r="D3859" s="303">
        <v>542507.86</v>
      </c>
    </row>
    <row r="3860" spans="1:4" ht="18" customHeight="1">
      <c r="A3860" s="301" t="s">
        <v>12853</v>
      </c>
      <c r="B3860" s="302" t="s">
        <v>4978</v>
      </c>
      <c r="C3860" s="301" t="s">
        <v>2931</v>
      </c>
      <c r="D3860" s="303">
        <v>575816.65</v>
      </c>
    </row>
    <row r="3861" spans="1:4" ht="18" customHeight="1">
      <c r="A3861" s="301" t="s">
        <v>12854</v>
      </c>
      <c r="B3861" s="302" t="s">
        <v>4979</v>
      </c>
      <c r="C3861" s="301" t="s">
        <v>2931</v>
      </c>
      <c r="D3861" s="303">
        <v>569519.30000000005</v>
      </c>
    </row>
    <row r="3862" spans="1:4" ht="18" customHeight="1">
      <c r="A3862" s="301" t="s">
        <v>12855</v>
      </c>
      <c r="B3862" s="302" t="s">
        <v>4980</v>
      </c>
      <c r="C3862" s="301" t="s">
        <v>2931</v>
      </c>
      <c r="D3862" s="303">
        <v>1012894.31</v>
      </c>
    </row>
    <row r="3863" spans="1:4" ht="18" customHeight="1">
      <c r="A3863" s="301" t="s">
        <v>12856</v>
      </c>
      <c r="B3863" s="302" t="s">
        <v>4981</v>
      </c>
      <c r="C3863" s="301" t="s">
        <v>2931</v>
      </c>
      <c r="D3863" s="303">
        <v>1004473.7</v>
      </c>
    </row>
    <row r="3864" spans="1:4" ht="18" customHeight="1">
      <c r="A3864" s="301" t="s">
        <v>12857</v>
      </c>
      <c r="B3864" s="302" t="s">
        <v>4982</v>
      </c>
      <c r="C3864" s="301" t="s">
        <v>2931</v>
      </c>
      <c r="D3864" s="303">
        <v>1063327.28</v>
      </c>
    </row>
    <row r="3865" spans="1:4" ht="18" customHeight="1">
      <c r="A3865" s="301" t="s">
        <v>12858</v>
      </c>
      <c r="B3865" s="302" t="s">
        <v>4983</v>
      </c>
      <c r="C3865" s="301" t="s">
        <v>2931</v>
      </c>
      <c r="D3865" s="303">
        <v>1054486.44</v>
      </c>
    </row>
    <row r="3866" spans="1:4" ht="18" customHeight="1">
      <c r="A3866" s="301" t="s">
        <v>12859</v>
      </c>
      <c r="B3866" s="302" t="s">
        <v>4984</v>
      </c>
      <c r="C3866" s="301" t="s">
        <v>756</v>
      </c>
      <c r="D3866" s="303">
        <v>673.08</v>
      </c>
    </row>
    <row r="3867" spans="1:4" ht="18" customHeight="1">
      <c r="A3867" s="301" t="s">
        <v>12860</v>
      </c>
      <c r="B3867" s="302" t="s">
        <v>4985</v>
      </c>
      <c r="C3867" s="301" t="s">
        <v>756</v>
      </c>
      <c r="D3867" s="303">
        <v>817.77</v>
      </c>
    </row>
    <row r="3868" spans="1:4" ht="18" customHeight="1">
      <c r="A3868" s="301" t="s">
        <v>12861</v>
      </c>
      <c r="B3868" s="302" t="s">
        <v>4986</v>
      </c>
      <c r="C3868" s="301" t="s">
        <v>756</v>
      </c>
      <c r="D3868" s="303">
        <v>835.74</v>
      </c>
    </row>
    <row r="3869" spans="1:4" ht="18" customHeight="1">
      <c r="A3869" s="301" t="s">
        <v>12862</v>
      </c>
      <c r="B3869" s="302" t="s">
        <v>4987</v>
      </c>
      <c r="C3869" s="301" t="s">
        <v>756</v>
      </c>
      <c r="D3869" s="303">
        <v>840.33</v>
      </c>
    </row>
    <row r="3870" spans="1:4" ht="9" customHeight="1">
      <c r="A3870" s="301" t="s">
        <v>12863</v>
      </c>
      <c r="B3870" s="302" t="s">
        <v>4988</v>
      </c>
      <c r="C3870" s="301" t="s">
        <v>756</v>
      </c>
      <c r="D3870" s="303">
        <v>367.06</v>
      </c>
    </row>
    <row r="3871" spans="1:4" ht="9" customHeight="1">
      <c r="A3871" s="301" t="s">
        <v>12864</v>
      </c>
      <c r="B3871" s="302" t="s">
        <v>4989</v>
      </c>
      <c r="C3871" s="301" t="s">
        <v>2931</v>
      </c>
      <c r="D3871" s="303">
        <v>594908.31999999995</v>
      </c>
    </row>
    <row r="3872" spans="1:4" ht="9" customHeight="1">
      <c r="A3872" s="301" t="s">
        <v>12865</v>
      </c>
      <c r="B3872" s="302" t="s">
        <v>4990</v>
      </c>
      <c r="C3872" s="301" t="s">
        <v>2931</v>
      </c>
      <c r="D3872" s="303">
        <v>624529.75</v>
      </c>
    </row>
    <row r="3873" spans="1:4" ht="9" customHeight="1">
      <c r="A3873" s="301" t="s">
        <v>12866</v>
      </c>
      <c r="B3873" s="302" t="s">
        <v>4991</v>
      </c>
      <c r="C3873" s="301" t="s">
        <v>756</v>
      </c>
      <c r="D3873" s="303">
        <v>243.22</v>
      </c>
    </row>
    <row r="3874" spans="1:4" ht="9" customHeight="1">
      <c r="A3874" s="301" t="s">
        <v>12867</v>
      </c>
      <c r="B3874" s="302" t="s">
        <v>4992</v>
      </c>
      <c r="C3874" s="301" t="s">
        <v>2931</v>
      </c>
      <c r="D3874" s="303">
        <v>392643.15</v>
      </c>
    </row>
    <row r="3875" spans="1:4" ht="9" customHeight="1">
      <c r="A3875" s="301" t="s">
        <v>12868</v>
      </c>
      <c r="B3875" s="302" t="s">
        <v>4993</v>
      </c>
      <c r="C3875" s="301" t="s">
        <v>2931</v>
      </c>
      <c r="D3875" s="303">
        <v>412193.79</v>
      </c>
    </row>
    <row r="3876" spans="1:4" ht="18" customHeight="1">
      <c r="A3876" s="301" t="s">
        <v>12869</v>
      </c>
      <c r="B3876" s="302" t="s">
        <v>4994</v>
      </c>
      <c r="C3876" s="301" t="s">
        <v>1330</v>
      </c>
      <c r="D3876" s="303">
        <v>137.88</v>
      </c>
    </row>
    <row r="3877" spans="1:4" ht="18" customHeight="1">
      <c r="A3877" s="301" t="s">
        <v>12870</v>
      </c>
      <c r="B3877" s="302" t="s">
        <v>4995</v>
      </c>
      <c r="C3877" s="301" t="s">
        <v>756</v>
      </c>
      <c r="D3877" s="303">
        <v>91927.11</v>
      </c>
    </row>
    <row r="3878" spans="1:4" ht="18" customHeight="1">
      <c r="A3878" s="301" t="s">
        <v>12871</v>
      </c>
      <c r="B3878" s="302" t="s">
        <v>4996</v>
      </c>
      <c r="C3878" s="301" t="s">
        <v>2931</v>
      </c>
      <c r="D3878" s="303">
        <v>163.71</v>
      </c>
    </row>
    <row r="3879" spans="1:4" ht="18" customHeight="1">
      <c r="A3879" s="301" t="s">
        <v>12872</v>
      </c>
      <c r="B3879" s="302" t="s">
        <v>4997</v>
      </c>
      <c r="C3879" s="301" t="s">
        <v>2931</v>
      </c>
      <c r="D3879" s="303">
        <v>1129.25</v>
      </c>
    </row>
    <row r="3880" spans="1:4" ht="9" customHeight="1">
      <c r="A3880" s="301" t="s">
        <v>12873</v>
      </c>
      <c r="B3880" s="302" t="s">
        <v>4998</v>
      </c>
      <c r="C3880" s="301" t="s">
        <v>2931</v>
      </c>
      <c r="D3880" s="303">
        <v>1401.63</v>
      </c>
    </row>
    <row r="3881" spans="1:4" ht="9" customHeight="1">
      <c r="A3881" s="301" t="s">
        <v>12874</v>
      </c>
      <c r="B3881" s="302" t="s">
        <v>4999</v>
      </c>
      <c r="C3881" s="301" t="s">
        <v>756</v>
      </c>
      <c r="D3881" s="303">
        <v>1430.94</v>
      </c>
    </row>
    <row r="3882" spans="1:4" ht="9" customHeight="1">
      <c r="A3882" s="301" t="s">
        <v>12875</v>
      </c>
      <c r="B3882" s="302" t="s">
        <v>5000</v>
      </c>
      <c r="C3882" s="301" t="s">
        <v>756</v>
      </c>
      <c r="D3882" s="303">
        <v>1439.71</v>
      </c>
    </row>
    <row r="3883" spans="1:4" ht="9" customHeight="1">
      <c r="A3883" s="301" t="s">
        <v>12876</v>
      </c>
      <c r="B3883" s="302" t="s">
        <v>5001</v>
      </c>
      <c r="C3883" s="301" t="s">
        <v>756</v>
      </c>
      <c r="D3883" s="303">
        <v>1521.39</v>
      </c>
    </row>
    <row r="3884" spans="1:4" ht="9" customHeight="1">
      <c r="A3884" s="301" t="s">
        <v>12877</v>
      </c>
      <c r="B3884" s="302" t="s">
        <v>5002</v>
      </c>
      <c r="C3884" s="301" t="s">
        <v>756</v>
      </c>
      <c r="D3884" s="303">
        <v>1455.32</v>
      </c>
    </row>
    <row r="3885" spans="1:4" ht="18" customHeight="1">
      <c r="A3885" s="301" t="s">
        <v>12878</v>
      </c>
      <c r="B3885" s="302" t="s">
        <v>5003</v>
      </c>
      <c r="C3885" s="301" t="s">
        <v>756</v>
      </c>
      <c r="D3885" s="303">
        <v>248.85</v>
      </c>
    </row>
    <row r="3886" spans="1:4" ht="18" customHeight="1">
      <c r="A3886" s="301" t="s">
        <v>12879</v>
      </c>
      <c r="B3886" s="302" t="s">
        <v>5004</v>
      </c>
      <c r="C3886" s="301" t="s">
        <v>756</v>
      </c>
      <c r="D3886" s="303">
        <v>213.69</v>
      </c>
    </row>
    <row r="3887" spans="1:4" ht="18" customHeight="1">
      <c r="A3887" s="301" t="s">
        <v>12880</v>
      </c>
      <c r="B3887" s="302" t="s">
        <v>5005</v>
      </c>
      <c r="C3887" s="301" t="s">
        <v>756</v>
      </c>
      <c r="D3887" s="303">
        <v>218.95</v>
      </c>
    </row>
    <row r="3888" spans="1:4" ht="18" customHeight="1">
      <c r="A3888" s="301" t="s">
        <v>12881</v>
      </c>
      <c r="B3888" s="302" t="s">
        <v>5006</v>
      </c>
      <c r="C3888" s="301" t="s">
        <v>2931</v>
      </c>
      <c r="D3888" s="303">
        <v>1400897.51</v>
      </c>
    </row>
    <row r="3889" spans="1:4" ht="18" customHeight="1">
      <c r="A3889" s="301" t="s">
        <v>12882</v>
      </c>
      <c r="B3889" s="302" t="s">
        <v>5007</v>
      </c>
      <c r="C3889" s="301" t="s">
        <v>2931</v>
      </c>
      <c r="D3889" s="303">
        <v>1408330.6</v>
      </c>
    </row>
    <row r="3890" spans="1:4" ht="18" customHeight="1">
      <c r="A3890" s="301" t="s">
        <v>12883</v>
      </c>
      <c r="B3890" s="302" t="s">
        <v>5008</v>
      </c>
      <c r="C3890" s="301" t="s">
        <v>2931</v>
      </c>
      <c r="D3890" s="303">
        <v>2101487.5299999998</v>
      </c>
    </row>
    <row r="3891" spans="1:4" ht="18" customHeight="1">
      <c r="A3891" s="301" t="s">
        <v>12884</v>
      </c>
      <c r="B3891" s="302" t="s">
        <v>5009</v>
      </c>
      <c r="C3891" s="301" t="s">
        <v>2931</v>
      </c>
      <c r="D3891" s="303">
        <v>2112637.1800000002</v>
      </c>
    </row>
    <row r="3892" spans="1:4" ht="18" customHeight="1">
      <c r="A3892" s="301" t="s">
        <v>12885</v>
      </c>
      <c r="B3892" s="302" t="s">
        <v>5010</v>
      </c>
      <c r="C3892" s="301" t="s">
        <v>2931</v>
      </c>
      <c r="D3892" s="303">
        <v>1649580.61</v>
      </c>
    </row>
    <row r="3893" spans="1:4" ht="18" customHeight="1">
      <c r="A3893" s="301" t="s">
        <v>12886</v>
      </c>
      <c r="B3893" s="302" t="s">
        <v>5011</v>
      </c>
      <c r="C3893" s="301" t="s">
        <v>2931</v>
      </c>
      <c r="D3893" s="303">
        <v>1669209.1</v>
      </c>
    </row>
    <row r="3894" spans="1:4" ht="18" customHeight="1">
      <c r="A3894" s="301" t="s">
        <v>12887</v>
      </c>
      <c r="B3894" s="302" t="s">
        <v>5012</v>
      </c>
      <c r="C3894" s="301" t="s">
        <v>2931</v>
      </c>
      <c r="D3894" s="303">
        <v>2474373.2400000002</v>
      </c>
    </row>
    <row r="3895" spans="1:4" ht="18" customHeight="1">
      <c r="A3895" s="301" t="s">
        <v>12888</v>
      </c>
      <c r="B3895" s="302" t="s">
        <v>5013</v>
      </c>
      <c r="C3895" s="301" t="s">
        <v>2931</v>
      </c>
      <c r="D3895" s="303">
        <v>2503816.14</v>
      </c>
    </row>
    <row r="3896" spans="1:4" ht="18" customHeight="1">
      <c r="A3896" s="301" t="s">
        <v>12889</v>
      </c>
      <c r="B3896" s="302" t="s">
        <v>5014</v>
      </c>
      <c r="C3896" s="301" t="s">
        <v>756</v>
      </c>
      <c r="D3896" s="303">
        <v>68092.570000000007</v>
      </c>
    </row>
    <row r="3897" spans="1:4" ht="18" customHeight="1">
      <c r="A3897" s="301" t="s">
        <v>12890</v>
      </c>
      <c r="B3897" s="302" t="s">
        <v>5015</v>
      </c>
      <c r="C3897" s="301" t="s">
        <v>2931</v>
      </c>
      <c r="D3897" s="303">
        <v>1302951.6599999999</v>
      </c>
    </row>
    <row r="3898" spans="1:4" ht="18" customHeight="1">
      <c r="A3898" s="301" t="s">
        <v>12891</v>
      </c>
      <c r="B3898" s="302" t="s">
        <v>5016</v>
      </c>
      <c r="C3898" s="301" t="s">
        <v>2931</v>
      </c>
      <c r="D3898" s="303">
        <v>1954345.36</v>
      </c>
    </row>
    <row r="3899" spans="1:4" ht="18" customHeight="1">
      <c r="A3899" s="301" t="s">
        <v>12892</v>
      </c>
      <c r="B3899" s="302" t="s">
        <v>5017</v>
      </c>
      <c r="C3899" s="301" t="s">
        <v>2931</v>
      </c>
      <c r="D3899" s="303">
        <v>1965488.11</v>
      </c>
    </row>
    <row r="3900" spans="1:4" ht="18" customHeight="1">
      <c r="A3900" s="301" t="s">
        <v>12893</v>
      </c>
      <c r="B3900" s="302" t="s">
        <v>5018</v>
      </c>
      <c r="C3900" s="301" t="s">
        <v>2931</v>
      </c>
      <c r="D3900" s="303">
        <v>1693941.13</v>
      </c>
    </row>
    <row r="3901" spans="1:4" ht="9" customHeight="1">
      <c r="A3901" s="301" t="s">
        <v>12894</v>
      </c>
      <c r="B3901" s="302" t="s">
        <v>5019</v>
      </c>
      <c r="C3901" s="301" t="s">
        <v>2931</v>
      </c>
      <c r="D3901" s="303">
        <v>1550349.21</v>
      </c>
    </row>
    <row r="3902" spans="1:4" ht="9" customHeight="1">
      <c r="A3902" s="301" t="s">
        <v>12895</v>
      </c>
      <c r="B3902" s="302" t="s">
        <v>5020</v>
      </c>
      <c r="C3902" s="301" t="s">
        <v>2931</v>
      </c>
      <c r="D3902" s="303">
        <v>1721081.84</v>
      </c>
    </row>
    <row r="3903" spans="1:4" ht="9" customHeight="1">
      <c r="A3903" s="301" t="s">
        <v>12896</v>
      </c>
      <c r="B3903" s="302" t="s">
        <v>5021</v>
      </c>
      <c r="C3903" s="301" t="s">
        <v>2931</v>
      </c>
      <c r="D3903" s="303">
        <v>1570340.33</v>
      </c>
    </row>
    <row r="3904" spans="1:4" ht="9" customHeight="1">
      <c r="A3904" s="301" t="s">
        <v>12897</v>
      </c>
      <c r="B3904" s="302" t="s">
        <v>5022</v>
      </c>
      <c r="C3904" s="301" t="s">
        <v>2931</v>
      </c>
      <c r="D3904" s="303">
        <v>2541511.61</v>
      </c>
    </row>
    <row r="3905" spans="1:4" ht="9" customHeight="1">
      <c r="A3905" s="301" t="s">
        <v>12898</v>
      </c>
      <c r="B3905" s="302" t="s">
        <v>5023</v>
      </c>
      <c r="C3905" s="301" t="s">
        <v>2931</v>
      </c>
      <c r="D3905" s="303">
        <v>2582257.04</v>
      </c>
    </row>
    <row r="3906" spans="1:4" ht="9" customHeight="1">
      <c r="A3906" s="301" t="s">
        <v>12899</v>
      </c>
      <c r="B3906" s="302" t="s">
        <v>5024</v>
      </c>
      <c r="C3906" s="301" t="s">
        <v>756</v>
      </c>
      <c r="D3906" s="303">
        <v>136433.99</v>
      </c>
    </row>
    <row r="3907" spans="1:4" ht="9" customHeight="1">
      <c r="A3907" s="301" t="s">
        <v>12900</v>
      </c>
      <c r="B3907" s="302" t="s">
        <v>5025</v>
      </c>
      <c r="C3907" s="301" t="s">
        <v>2931</v>
      </c>
      <c r="D3907" s="303">
        <v>1297819.54</v>
      </c>
    </row>
    <row r="3908" spans="1:4" ht="9" customHeight="1">
      <c r="A3908" s="301" t="s">
        <v>12901</v>
      </c>
      <c r="B3908" s="302" t="s">
        <v>5026</v>
      </c>
      <c r="C3908" s="301" t="s">
        <v>2931</v>
      </c>
      <c r="D3908" s="303">
        <v>1305248.21</v>
      </c>
    </row>
    <row r="3909" spans="1:4" ht="9" customHeight="1">
      <c r="A3909" s="301" t="s">
        <v>12902</v>
      </c>
      <c r="B3909" s="302" t="s">
        <v>5027</v>
      </c>
      <c r="C3909" s="301" t="s">
        <v>2931</v>
      </c>
      <c r="D3909" s="303">
        <v>1946648.14</v>
      </c>
    </row>
    <row r="3910" spans="1:4" ht="9" customHeight="1">
      <c r="A3910" s="301" t="s">
        <v>12903</v>
      </c>
      <c r="B3910" s="302" t="s">
        <v>5028</v>
      </c>
      <c r="C3910" s="301" t="s">
        <v>2931</v>
      </c>
      <c r="D3910" s="303">
        <v>1957791.15</v>
      </c>
    </row>
    <row r="3911" spans="1:4" ht="9" customHeight="1">
      <c r="A3911" s="301" t="s">
        <v>12904</v>
      </c>
      <c r="B3911" s="302" t="s">
        <v>5029</v>
      </c>
      <c r="C3911" s="301" t="s">
        <v>2931</v>
      </c>
      <c r="D3911" s="303">
        <v>1688860.79</v>
      </c>
    </row>
    <row r="3912" spans="1:4" ht="9" customHeight="1">
      <c r="A3912" s="301" t="s">
        <v>12905</v>
      </c>
      <c r="B3912" s="302" t="s">
        <v>5030</v>
      </c>
      <c r="C3912" s="301" t="s">
        <v>2931</v>
      </c>
      <c r="D3912" s="303">
        <v>1545268.87</v>
      </c>
    </row>
    <row r="3913" spans="1:4" ht="9" customHeight="1">
      <c r="A3913" s="301" t="s">
        <v>12906</v>
      </c>
      <c r="B3913" s="302" t="s">
        <v>5031</v>
      </c>
      <c r="C3913" s="301" t="s">
        <v>2931</v>
      </c>
      <c r="D3913" s="303">
        <v>1716001.5</v>
      </c>
    </row>
    <row r="3914" spans="1:4" ht="9" customHeight="1">
      <c r="A3914" s="301" t="s">
        <v>12907</v>
      </c>
      <c r="B3914" s="302" t="s">
        <v>5032</v>
      </c>
      <c r="C3914" s="301" t="s">
        <v>2931</v>
      </c>
      <c r="D3914" s="303">
        <v>1565260</v>
      </c>
    </row>
    <row r="3915" spans="1:4" ht="9" customHeight="1">
      <c r="A3915" s="301" t="s">
        <v>12908</v>
      </c>
      <c r="B3915" s="302" t="s">
        <v>5033</v>
      </c>
      <c r="C3915" s="301" t="s">
        <v>2931</v>
      </c>
      <c r="D3915" s="303">
        <v>2533892.13</v>
      </c>
    </row>
    <row r="3916" spans="1:4" ht="18" customHeight="1">
      <c r="A3916" s="301" t="s">
        <v>12909</v>
      </c>
      <c r="B3916" s="302" t="s">
        <v>5034</v>
      </c>
      <c r="C3916" s="301" t="s">
        <v>2931</v>
      </c>
      <c r="D3916" s="303">
        <v>2574637.56</v>
      </c>
    </row>
    <row r="3917" spans="1:4" ht="18" customHeight="1">
      <c r="A3917" s="301" t="s">
        <v>12910</v>
      </c>
      <c r="B3917" s="302" t="s">
        <v>5035</v>
      </c>
      <c r="C3917" s="301" t="s">
        <v>2931</v>
      </c>
      <c r="D3917" s="303">
        <v>1714875.18</v>
      </c>
    </row>
    <row r="3918" spans="1:4" ht="18" customHeight="1">
      <c r="A3918" s="301" t="s">
        <v>12911</v>
      </c>
      <c r="B3918" s="302" t="s">
        <v>5036</v>
      </c>
      <c r="C3918" s="301" t="s">
        <v>2931</v>
      </c>
      <c r="D3918" s="303">
        <v>1722120.07</v>
      </c>
    </row>
    <row r="3919" spans="1:4" ht="18" customHeight="1">
      <c r="A3919" s="301" t="s">
        <v>12912</v>
      </c>
      <c r="B3919" s="302" t="s">
        <v>5037</v>
      </c>
      <c r="C3919" s="301" t="s">
        <v>2931</v>
      </c>
      <c r="D3919" s="303">
        <v>2570728.86</v>
      </c>
    </row>
    <row r="3920" spans="1:4" ht="18" customHeight="1">
      <c r="A3920" s="301" t="s">
        <v>12913</v>
      </c>
      <c r="B3920" s="302" t="s">
        <v>5038</v>
      </c>
      <c r="C3920" s="301" t="s">
        <v>2931</v>
      </c>
      <c r="D3920" s="303">
        <v>2583744.87</v>
      </c>
    </row>
    <row r="3921" spans="1:4" ht="18" customHeight="1">
      <c r="A3921" s="301" t="s">
        <v>12914</v>
      </c>
      <c r="B3921" s="302" t="s">
        <v>5039</v>
      </c>
      <c r="C3921" s="301" t="s">
        <v>2931</v>
      </c>
      <c r="D3921" s="303">
        <v>2204511.06</v>
      </c>
    </row>
    <row r="3922" spans="1:4" ht="18" customHeight="1">
      <c r="A3922" s="301" t="s">
        <v>12915</v>
      </c>
      <c r="B3922" s="302" t="s">
        <v>5040</v>
      </c>
      <c r="C3922" s="301" t="s">
        <v>2931</v>
      </c>
      <c r="D3922" s="303">
        <v>2236398.2200000002</v>
      </c>
    </row>
    <row r="3923" spans="1:4" ht="18" customHeight="1">
      <c r="A3923" s="301" t="s">
        <v>12916</v>
      </c>
      <c r="B3923" s="302" t="s">
        <v>5041</v>
      </c>
      <c r="C3923" s="301" t="s">
        <v>2931</v>
      </c>
      <c r="D3923" s="303">
        <v>3306769.01</v>
      </c>
    </row>
    <row r="3924" spans="1:4" ht="18" customHeight="1">
      <c r="A3924" s="301" t="s">
        <v>12917</v>
      </c>
      <c r="B3924" s="302" t="s">
        <v>5042</v>
      </c>
      <c r="C3924" s="301" t="s">
        <v>2931</v>
      </c>
      <c r="D3924" s="303">
        <v>3354599.99</v>
      </c>
    </row>
    <row r="3925" spans="1:4" ht="18" customHeight="1">
      <c r="A3925" s="301" t="s">
        <v>12918</v>
      </c>
      <c r="B3925" s="302" t="s">
        <v>5043</v>
      </c>
      <c r="C3925" s="301" t="s">
        <v>756</v>
      </c>
      <c r="D3925" s="303">
        <v>86352.44</v>
      </c>
    </row>
    <row r="3926" spans="1:4" ht="18" customHeight="1">
      <c r="A3926" s="301" t="s">
        <v>12919</v>
      </c>
      <c r="B3926" s="302" t="s">
        <v>5044</v>
      </c>
      <c r="C3926" s="301" t="s">
        <v>2931</v>
      </c>
      <c r="D3926" s="303">
        <v>1608168</v>
      </c>
    </row>
    <row r="3927" spans="1:4" ht="18" customHeight="1">
      <c r="A3927" s="301" t="s">
        <v>12920</v>
      </c>
      <c r="B3927" s="302" t="s">
        <v>5045</v>
      </c>
      <c r="C3927" s="301" t="s">
        <v>2931</v>
      </c>
      <c r="D3927" s="303">
        <v>1615596.59</v>
      </c>
    </row>
    <row r="3928" spans="1:4" ht="18" customHeight="1">
      <c r="A3928" s="301" t="s">
        <v>12921</v>
      </c>
      <c r="B3928" s="302" t="s">
        <v>5046</v>
      </c>
      <c r="C3928" s="301" t="s">
        <v>2931</v>
      </c>
      <c r="D3928" s="303">
        <v>2412169.7799999998</v>
      </c>
    </row>
    <row r="3929" spans="1:4" ht="18" customHeight="1">
      <c r="A3929" s="301" t="s">
        <v>12922</v>
      </c>
      <c r="B3929" s="302" t="s">
        <v>5047</v>
      </c>
      <c r="C3929" s="301" t="s">
        <v>2931</v>
      </c>
      <c r="D3929" s="303">
        <v>2423312.52</v>
      </c>
    </row>
    <row r="3930" spans="1:4" ht="18" customHeight="1">
      <c r="A3930" s="301" t="s">
        <v>12923</v>
      </c>
      <c r="B3930" s="302" t="s">
        <v>5048</v>
      </c>
      <c r="C3930" s="301" t="s">
        <v>2931</v>
      </c>
      <c r="D3930" s="303">
        <v>2060546.34</v>
      </c>
    </row>
    <row r="3931" spans="1:4" ht="18" customHeight="1">
      <c r="A3931" s="301" t="s">
        <v>12924</v>
      </c>
      <c r="B3931" s="302" t="s">
        <v>5049</v>
      </c>
      <c r="C3931" s="301" t="s">
        <v>2931</v>
      </c>
      <c r="D3931" s="303">
        <v>2096762.09</v>
      </c>
    </row>
    <row r="3932" spans="1:4" ht="18" customHeight="1">
      <c r="A3932" s="301" t="s">
        <v>12925</v>
      </c>
      <c r="B3932" s="302" t="s">
        <v>5050</v>
      </c>
      <c r="C3932" s="301" t="s">
        <v>2931</v>
      </c>
      <c r="D3932" s="303">
        <v>2090743.6</v>
      </c>
    </row>
    <row r="3933" spans="1:4" ht="18" customHeight="1">
      <c r="A3933" s="301" t="s">
        <v>12926</v>
      </c>
      <c r="B3933" s="302" t="s">
        <v>5051</v>
      </c>
      <c r="C3933" s="301" t="s">
        <v>2931</v>
      </c>
      <c r="D3933" s="303">
        <v>2128762.4</v>
      </c>
    </row>
    <row r="3934" spans="1:4" ht="18" customHeight="1">
      <c r="A3934" s="301" t="s">
        <v>12927</v>
      </c>
      <c r="B3934" s="302" t="s">
        <v>5052</v>
      </c>
      <c r="C3934" s="301" t="s">
        <v>2931</v>
      </c>
      <c r="D3934" s="303">
        <v>3091419.33</v>
      </c>
    </row>
    <row r="3935" spans="1:4" ht="18" customHeight="1">
      <c r="A3935" s="301" t="s">
        <v>12928</v>
      </c>
      <c r="B3935" s="302" t="s">
        <v>5053</v>
      </c>
      <c r="C3935" s="301" t="s">
        <v>2931</v>
      </c>
      <c r="D3935" s="303">
        <v>3136749.59</v>
      </c>
    </row>
    <row r="3936" spans="1:4" ht="18" customHeight="1">
      <c r="A3936" s="301" t="s">
        <v>12929</v>
      </c>
      <c r="B3936" s="302" t="s">
        <v>5054</v>
      </c>
      <c r="C3936" s="301" t="s">
        <v>756</v>
      </c>
      <c r="D3936" s="303">
        <v>172953.73</v>
      </c>
    </row>
    <row r="3937" spans="1:4" ht="18" customHeight="1">
      <c r="A3937" s="301" t="s">
        <v>12930</v>
      </c>
      <c r="B3937" s="302" t="s">
        <v>5055</v>
      </c>
      <c r="C3937" s="301" t="s">
        <v>2931</v>
      </c>
      <c r="D3937" s="303">
        <v>1602593.33</v>
      </c>
    </row>
    <row r="3938" spans="1:4" ht="18" customHeight="1">
      <c r="A3938" s="301" t="s">
        <v>12931</v>
      </c>
      <c r="B3938" s="302" t="s">
        <v>5056</v>
      </c>
      <c r="C3938" s="301" t="s">
        <v>2931</v>
      </c>
      <c r="D3938" s="303">
        <v>1610022</v>
      </c>
    </row>
    <row r="3939" spans="1:4" ht="18" customHeight="1">
      <c r="A3939" s="301" t="s">
        <v>12932</v>
      </c>
      <c r="B3939" s="302" t="s">
        <v>5057</v>
      </c>
      <c r="C3939" s="301" t="s">
        <v>2931</v>
      </c>
      <c r="D3939" s="303">
        <v>2403809</v>
      </c>
    </row>
    <row r="3940" spans="1:4" ht="18" customHeight="1">
      <c r="A3940" s="301" t="s">
        <v>12933</v>
      </c>
      <c r="B3940" s="302" t="s">
        <v>5058</v>
      </c>
      <c r="C3940" s="301" t="s">
        <v>2931</v>
      </c>
      <c r="D3940" s="303">
        <v>2414952.0099999998</v>
      </c>
    </row>
    <row r="3941" spans="1:4" ht="18" customHeight="1">
      <c r="A3941" s="301" t="s">
        <v>12934</v>
      </c>
      <c r="B3941" s="302" t="s">
        <v>5059</v>
      </c>
      <c r="C3941" s="301" t="s">
        <v>2931</v>
      </c>
      <c r="D3941" s="303">
        <v>2055023.45</v>
      </c>
    </row>
    <row r="3942" spans="1:4" ht="18" customHeight="1">
      <c r="A3942" s="301" t="s">
        <v>12935</v>
      </c>
      <c r="B3942" s="302" t="s">
        <v>5060</v>
      </c>
      <c r="C3942" s="301" t="s">
        <v>2931</v>
      </c>
      <c r="D3942" s="303">
        <v>2091239.2</v>
      </c>
    </row>
    <row r="3943" spans="1:4" ht="18" customHeight="1">
      <c r="A3943" s="301" t="s">
        <v>12936</v>
      </c>
      <c r="B3943" s="302" t="s">
        <v>5061</v>
      </c>
      <c r="C3943" s="301" t="s">
        <v>2931</v>
      </c>
      <c r="D3943" s="303">
        <v>2085220.72</v>
      </c>
    </row>
    <row r="3944" spans="1:4" ht="18" customHeight="1">
      <c r="A3944" s="301" t="s">
        <v>12937</v>
      </c>
      <c r="B3944" s="302" t="s">
        <v>5062</v>
      </c>
      <c r="C3944" s="301" t="s">
        <v>2931</v>
      </c>
      <c r="D3944" s="303">
        <v>2123239.5099999998</v>
      </c>
    </row>
    <row r="3945" spans="1:4" ht="18" customHeight="1">
      <c r="A3945" s="301" t="s">
        <v>12938</v>
      </c>
      <c r="B3945" s="302" t="s">
        <v>5063</v>
      </c>
      <c r="C3945" s="301" t="s">
        <v>2931</v>
      </c>
      <c r="D3945" s="303">
        <v>3083136.3</v>
      </c>
    </row>
    <row r="3946" spans="1:4" ht="18" customHeight="1">
      <c r="A3946" s="301" t="s">
        <v>12939</v>
      </c>
      <c r="B3946" s="302" t="s">
        <v>5064</v>
      </c>
      <c r="C3946" s="301" t="s">
        <v>2931</v>
      </c>
      <c r="D3946" s="303">
        <v>3128466.56</v>
      </c>
    </row>
    <row r="3947" spans="1:4" ht="18" customHeight="1">
      <c r="A3947" s="301" t="s">
        <v>12940</v>
      </c>
      <c r="B3947" s="302" t="s">
        <v>5065</v>
      </c>
      <c r="C3947" s="301" t="s">
        <v>2931</v>
      </c>
      <c r="D3947" s="303">
        <v>2024444.81</v>
      </c>
    </row>
    <row r="3948" spans="1:4" ht="18" customHeight="1">
      <c r="A3948" s="301" t="s">
        <v>12941</v>
      </c>
      <c r="B3948" s="302" t="s">
        <v>5066</v>
      </c>
      <c r="C3948" s="301" t="s">
        <v>2931</v>
      </c>
      <c r="D3948" s="303">
        <v>2030293.88</v>
      </c>
    </row>
    <row r="3949" spans="1:4" ht="18" customHeight="1">
      <c r="A3949" s="301" t="s">
        <v>12942</v>
      </c>
      <c r="B3949" s="302" t="s">
        <v>5067</v>
      </c>
      <c r="C3949" s="301" t="s">
        <v>2931</v>
      </c>
      <c r="D3949" s="303">
        <v>3033177.78</v>
      </c>
    </row>
    <row r="3950" spans="1:4" ht="18" customHeight="1">
      <c r="A3950" s="301" t="s">
        <v>12943</v>
      </c>
      <c r="B3950" s="302" t="s">
        <v>5068</v>
      </c>
      <c r="C3950" s="301" t="s">
        <v>2931</v>
      </c>
      <c r="D3950" s="303">
        <v>3043998.07</v>
      </c>
    </row>
    <row r="3951" spans="1:4" ht="18" customHeight="1">
      <c r="A3951" s="301" t="s">
        <v>12944</v>
      </c>
      <c r="B3951" s="302" t="s">
        <v>5069</v>
      </c>
      <c r="C3951" s="301" t="s">
        <v>2931</v>
      </c>
      <c r="D3951" s="303">
        <v>2542649.69</v>
      </c>
    </row>
    <row r="3952" spans="1:4" ht="18" customHeight="1">
      <c r="A3952" s="301" t="s">
        <v>12945</v>
      </c>
      <c r="B3952" s="302" t="s">
        <v>5070</v>
      </c>
      <c r="C3952" s="301" t="s">
        <v>2931</v>
      </c>
      <c r="D3952" s="303">
        <v>2576028.7999999998</v>
      </c>
    </row>
    <row r="3953" spans="1:4" ht="18" customHeight="1">
      <c r="A3953" s="301" t="s">
        <v>12946</v>
      </c>
      <c r="B3953" s="302" t="s">
        <v>5071</v>
      </c>
      <c r="C3953" s="301" t="s">
        <v>2931</v>
      </c>
      <c r="D3953" s="303">
        <v>3813976.96</v>
      </c>
    </row>
    <row r="3954" spans="1:4" ht="18" customHeight="1">
      <c r="A3954" s="301" t="s">
        <v>12947</v>
      </c>
      <c r="B3954" s="302" t="s">
        <v>5072</v>
      </c>
      <c r="C3954" s="301" t="s">
        <v>2931</v>
      </c>
      <c r="D3954" s="303">
        <v>3864045.87</v>
      </c>
    </row>
    <row r="3955" spans="1:4" ht="18" customHeight="1">
      <c r="A3955" s="301" t="s">
        <v>12948</v>
      </c>
      <c r="B3955" s="302" t="s">
        <v>5073</v>
      </c>
      <c r="C3955" s="301" t="s">
        <v>756</v>
      </c>
      <c r="D3955" s="303">
        <v>102333.58</v>
      </c>
    </row>
    <row r="3956" spans="1:4" ht="18" customHeight="1">
      <c r="A3956" s="301" t="s">
        <v>12949</v>
      </c>
      <c r="B3956" s="302" t="s">
        <v>5074</v>
      </c>
      <c r="C3956" s="301" t="s">
        <v>2931</v>
      </c>
      <c r="D3956" s="303">
        <v>1878560.47</v>
      </c>
    </row>
    <row r="3957" spans="1:4" ht="18" customHeight="1">
      <c r="A3957" s="301" t="s">
        <v>12950</v>
      </c>
      <c r="B3957" s="302" t="s">
        <v>5075</v>
      </c>
      <c r="C3957" s="301" t="s">
        <v>2931</v>
      </c>
      <c r="D3957" s="303">
        <v>1885989.07</v>
      </c>
    </row>
    <row r="3958" spans="1:4" ht="18" customHeight="1">
      <c r="A3958" s="301" t="s">
        <v>12951</v>
      </c>
      <c r="B3958" s="302" t="s">
        <v>5076</v>
      </c>
      <c r="C3958" s="301" t="s">
        <v>2931</v>
      </c>
      <c r="D3958" s="303">
        <v>2817758.41</v>
      </c>
    </row>
    <row r="3959" spans="1:4" ht="18" customHeight="1">
      <c r="A3959" s="301" t="s">
        <v>12952</v>
      </c>
      <c r="B3959" s="302" t="s">
        <v>5077</v>
      </c>
      <c r="C3959" s="301" t="s">
        <v>2931</v>
      </c>
      <c r="D3959" s="303">
        <v>2828901.15</v>
      </c>
    </row>
    <row r="3960" spans="1:4" ht="18" customHeight="1">
      <c r="A3960" s="301" t="s">
        <v>12953</v>
      </c>
      <c r="B3960" s="302" t="s">
        <v>5078</v>
      </c>
      <c r="C3960" s="301" t="s">
        <v>2931</v>
      </c>
      <c r="D3960" s="303">
        <v>2503347.2599999998</v>
      </c>
    </row>
    <row r="3961" spans="1:4" ht="18" customHeight="1">
      <c r="A3961" s="301" t="s">
        <v>12954</v>
      </c>
      <c r="B3961" s="302" t="s">
        <v>5079</v>
      </c>
      <c r="C3961" s="301" t="s">
        <v>2931</v>
      </c>
      <c r="D3961" s="303">
        <v>2397119.39</v>
      </c>
    </row>
    <row r="3962" spans="1:4" ht="18" customHeight="1">
      <c r="A3962" s="301" t="s">
        <v>12955</v>
      </c>
      <c r="B3962" s="302" t="s">
        <v>5080</v>
      </c>
      <c r="C3962" s="301" t="s">
        <v>2931</v>
      </c>
      <c r="D3962" s="303">
        <v>2542128.75</v>
      </c>
    </row>
    <row r="3963" spans="1:4" ht="18" customHeight="1">
      <c r="A3963" s="301" t="s">
        <v>12956</v>
      </c>
      <c r="B3963" s="302" t="s">
        <v>5081</v>
      </c>
      <c r="C3963" s="301" t="s">
        <v>2931</v>
      </c>
      <c r="D3963" s="303">
        <v>2430611.65</v>
      </c>
    </row>
    <row r="3964" spans="1:4" ht="18" customHeight="1">
      <c r="A3964" s="301" t="s">
        <v>12957</v>
      </c>
      <c r="B3964" s="302" t="s">
        <v>5082</v>
      </c>
      <c r="C3964" s="301" t="s">
        <v>2931</v>
      </c>
      <c r="D3964" s="303">
        <v>3755620.64</v>
      </c>
    </row>
    <row r="3965" spans="1:4" ht="18" customHeight="1">
      <c r="A3965" s="301" t="s">
        <v>12958</v>
      </c>
      <c r="B3965" s="302" t="s">
        <v>5083</v>
      </c>
      <c r="C3965" s="301" t="s">
        <v>2931</v>
      </c>
      <c r="D3965" s="303">
        <v>3813827.23</v>
      </c>
    </row>
    <row r="3966" spans="1:4" ht="18" customHeight="1">
      <c r="A3966" s="301" t="s">
        <v>12959</v>
      </c>
      <c r="B3966" s="302" t="s">
        <v>5084</v>
      </c>
      <c r="C3966" s="301" t="s">
        <v>756</v>
      </c>
      <c r="D3966" s="303">
        <v>204916.01</v>
      </c>
    </row>
    <row r="3967" spans="1:4" ht="18" customHeight="1">
      <c r="A3967" s="301" t="s">
        <v>12960</v>
      </c>
      <c r="B3967" s="302" t="s">
        <v>5085</v>
      </c>
      <c r="C3967" s="301" t="s">
        <v>2931</v>
      </c>
      <c r="D3967" s="303">
        <v>1870970.05</v>
      </c>
    </row>
    <row r="3968" spans="1:4" ht="18" customHeight="1">
      <c r="A3968" s="301" t="s">
        <v>12961</v>
      </c>
      <c r="B3968" s="302" t="s">
        <v>5086</v>
      </c>
      <c r="C3968" s="301" t="s">
        <v>2931</v>
      </c>
      <c r="D3968" s="303">
        <v>1878398.72</v>
      </c>
    </row>
    <row r="3969" spans="1:4" ht="18" customHeight="1">
      <c r="A3969" s="301" t="s">
        <v>12962</v>
      </c>
      <c r="B3969" s="302" t="s">
        <v>5087</v>
      </c>
      <c r="C3969" s="301" t="s">
        <v>2931</v>
      </c>
      <c r="D3969" s="303">
        <v>2806374.25</v>
      </c>
    </row>
    <row r="3970" spans="1:4" ht="18" customHeight="1">
      <c r="A3970" s="301" t="s">
        <v>12963</v>
      </c>
      <c r="B3970" s="302" t="s">
        <v>5088</v>
      </c>
      <c r="C3970" s="301" t="s">
        <v>2931</v>
      </c>
      <c r="D3970" s="303">
        <v>2817517.25</v>
      </c>
    </row>
    <row r="3971" spans="1:4" ht="18" customHeight="1">
      <c r="A3971" s="301" t="s">
        <v>12964</v>
      </c>
      <c r="B3971" s="302" t="s">
        <v>5089</v>
      </c>
      <c r="C3971" s="301" t="s">
        <v>2931</v>
      </c>
      <c r="D3971" s="303">
        <v>2495808.62</v>
      </c>
    </row>
    <row r="3972" spans="1:4" ht="18" customHeight="1">
      <c r="A3972" s="301" t="s">
        <v>12965</v>
      </c>
      <c r="B3972" s="302" t="s">
        <v>5090</v>
      </c>
      <c r="C3972" s="301" t="s">
        <v>2931</v>
      </c>
      <c r="D3972" s="303">
        <v>2389580.75</v>
      </c>
    </row>
    <row r="3973" spans="1:4" ht="18" customHeight="1">
      <c r="A3973" s="301" t="s">
        <v>12966</v>
      </c>
      <c r="B3973" s="302" t="s">
        <v>5091</v>
      </c>
      <c r="C3973" s="301" t="s">
        <v>2931</v>
      </c>
      <c r="D3973" s="303">
        <v>2534590.11</v>
      </c>
    </row>
    <row r="3974" spans="1:4" ht="18" customHeight="1">
      <c r="A3974" s="301" t="s">
        <v>12967</v>
      </c>
      <c r="B3974" s="302" t="s">
        <v>5092</v>
      </c>
      <c r="C3974" s="301" t="s">
        <v>2931</v>
      </c>
      <c r="D3974" s="303">
        <v>2423073.0099999998</v>
      </c>
    </row>
    <row r="3975" spans="1:4" ht="18" customHeight="1">
      <c r="A3975" s="301" t="s">
        <v>12968</v>
      </c>
      <c r="B3975" s="302" t="s">
        <v>5093</v>
      </c>
      <c r="C3975" s="301" t="s">
        <v>2931</v>
      </c>
      <c r="D3975" s="303">
        <v>3744314.22</v>
      </c>
    </row>
    <row r="3976" spans="1:4" ht="18" customHeight="1">
      <c r="A3976" s="301" t="s">
        <v>12969</v>
      </c>
      <c r="B3976" s="302" t="s">
        <v>5094</v>
      </c>
      <c r="C3976" s="301" t="s">
        <v>2931</v>
      </c>
      <c r="D3976" s="303">
        <v>3802520.82</v>
      </c>
    </row>
    <row r="3977" spans="1:4" ht="18" customHeight="1">
      <c r="A3977" s="301" t="s">
        <v>12970</v>
      </c>
      <c r="B3977" s="302" t="s">
        <v>5095</v>
      </c>
      <c r="C3977" s="301" t="s">
        <v>2931</v>
      </c>
      <c r="D3977" s="303">
        <v>2152528.21</v>
      </c>
    </row>
    <row r="3978" spans="1:4" ht="18" customHeight="1">
      <c r="A3978" s="301" t="s">
        <v>12971</v>
      </c>
      <c r="B3978" s="302" t="s">
        <v>5096</v>
      </c>
      <c r="C3978" s="301" t="s">
        <v>2931</v>
      </c>
      <c r="D3978" s="303">
        <v>2158471.39</v>
      </c>
    </row>
    <row r="3979" spans="1:4" ht="18" customHeight="1">
      <c r="A3979" s="301" t="s">
        <v>12972</v>
      </c>
      <c r="B3979" s="302" t="s">
        <v>5097</v>
      </c>
      <c r="C3979" s="301" t="s">
        <v>2931</v>
      </c>
      <c r="D3979" s="303">
        <v>3227122.19</v>
      </c>
    </row>
    <row r="3980" spans="1:4" ht="18" customHeight="1">
      <c r="A3980" s="301" t="s">
        <v>12973</v>
      </c>
      <c r="B3980" s="302" t="s">
        <v>5098</v>
      </c>
      <c r="C3980" s="301" t="s">
        <v>2931</v>
      </c>
      <c r="D3980" s="303">
        <v>3236311.38</v>
      </c>
    </row>
    <row r="3981" spans="1:4" ht="18" customHeight="1">
      <c r="A3981" s="301" t="s">
        <v>12974</v>
      </c>
      <c r="B3981" s="302" t="s">
        <v>5099</v>
      </c>
      <c r="C3981" s="301" t="s">
        <v>2931</v>
      </c>
      <c r="D3981" s="303">
        <v>2678388</v>
      </c>
    </row>
    <row r="3982" spans="1:4" ht="18" customHeight="1">
      <c r="A3982" s="301" t="s">
        <v>12975</v>
      </c>
      <c r="B3982" s="302" t="s">
        <v>5100</v>
      </c>
      <c r="C3982" s="301" t="s">
        <v>2931</v>
      </c>
      <c r="D3982" s="303">
        <v>2712148.25</v>
      </c>
    </row>
    <row r="3983" spans="1:4" ht="18" customHeight="1">
      <c r="A3983" s="301" t="s">
        <v>12976</v>
      </c>
      <c r="B3983" s="302" t="s">
        <v>5101</v>
      </c>
      <c r="C3983" s="301" t="s">
        <v>2931</v>
      </c>
      <c r="D3983" s="303">
        <v>4017584.42</v>
      </c>
    </row>
    <row r="3984" spans="1:4" ht="18" customHeight="1">
      <c r="A3984" s="301" t="s">
        <v>12977</v>
      </c>
      <c r="B3984" s="302" t="s">
        <v>5102</v>
      </c>
      <c r="C3984" s="301" t="s">
        <v>2931</v>
      </c>
      <c r="D3984" s="303">
        <v>4068225.04</v>
      </c>
    </row>
    <row r="3985" spans="1:4" ht="18" customHeight="1">
      <c r="A3985" s="301" t="s">
        <v>12978</v>
      </c>
      <c r="B3985" s="302" t="s">
        <v>5103</v>
      </c>
      <c r="C3985" s="301" t="s">
        <v>756</v>
      </c>
      <c r="D3985" s="303">
        <v>111832.38</v>
      </c>
    </row>
    <row r="3986" spans="1:4" ht="18" customHeight="1">
      <c r="A3986" s="301" t="s">
        <v>12979</v>
      </c>
      <c r="B3986" s="302" t="s">
        <v>5104</v>
      </c>
      <c r="C3986" s="301" t="s">
        <v>2931</v>
      </c>
      <c r="D3986" s="303">
        <v>2033959.71</v>
      </c>
    </row>
    <row r="3987" spans="1:4" ht="18" customHeight="1">
      <c r="A3987" s="301" t="s">
        <v>12980</v>
      </c>
      <c r="B3987" s="302" t="s">
        <v>5105</v>
      </c>
      <c r="C3987" s="301" t="s">
        <v>2931</v>
      </c>
      <c r="D3987" s="303">
        <v>2041388.3</v>
      </c>
    </row>
    <row r="3988" spans="1:4" ht="18" customHeight="1">
      <c r="A3988" s="301" t="s">
        <v>12981</v>
      </c>
      <c r="B3988" s="302" t="s">
        <v>5106</v>
      </c>
      <c r="C3988" s="301" t="s">
        <v>2931</v>
      </c>
      <c r="D3988" s="303">
        <v>3050857.22</v>
      </c>
    </row>
    <row r="3989" spans="1:4" ht="18" customHeight="1">
      <c r="A3989" s="301" t="s">
        <v>12982</v>
      </c>
      <c r="B3989" s="302" t="s">
        <v>5107</v>
      </c>
      <c r="C3989" s="301" t="s">
        <v>2931</v>
      </c>
      <c r="D3989" s="303">
        <v>3061999.96</v>
      </c>
    </row>
    <row r="3990" spans="1:4" ht="18" customHeight="1">
      <c r="A3990" s="301" t="s">
        <v>12983</v>
      </c>
      <c r="B3990" s="302" t="s">
        <v>5108</v>
      </c>
      <c r="C3990" s="301" t="s">
        <v>2931</v>
      </c>
      <c r="D3990" s="303">
        <v>2577465.33</v>
      </c>
    </row>
    <row r="3991" spans="1:4" ht="18" customHeight="1">
      <c r="A3991" s="301" t="s">
        <v>12984</v>
      </c>
      <c r="B3991" s="302" t="s">
        <v>5109</v>
      </c>
      <c r="C3991" s="301" t="s">
        <v>2931</v>
      </c>
      <c r="D3991" s="303">
        <v>2560173.5299999998</v>
      </c>
    </row>
    <row r="3992" spans="1:4" ht="18" customHeight="1">
      <c r="A3992" s="301" t="s">
        <v>12985</v>
      </c>
      <c r="B3992" s="302" t="s">
        <v>5110</v>
      </c>
      <c r="C3992" s="301" t="s">
        <v>2931</v>
      </c>
      <c r="D3992" s="303">
        <v>2612199.83</v>
      </c>
    </row>
    <row r="3993" spans="1:4" ht="18" customHeight="1">
      <c r="A3993" s="301" t="s">
        <v>12986</v>
      </c>
      <c r="B3993" s="302" t="s">
        <v>5111</v>
      </c>
      <c r="C3993" s="301" t="s">
        <v>2931</v>
      </c>
      <c r="D3993" s="303">
        <v>2594046.9300000002</v>
      </c>
    </row>
    <row r="3994" spans="1:4" ht="18" customHeight="1">
      <c r="A3994" s="301" t="s">
        <v>12987</v>
      </c>
      <c r="B3994" s="302" t="s">
        <v>5112</v>
      </c>
      <c r="C3994" s="301" t="s">
        <v>2931</v>
      </c>
      <c r="D3994" s="303">
        <v>3866797.69</v>
      </c>
    </row>
    <row r="3995" spans="1:4" ht="18" customHeight="1">
      <c r="A3995" s="301" t="s">
        <v>12988</v>
      </c>
      <c r="B3995" s="302" t="s">
        <v>5113</v>
      </c>
      <c r="C3995" s="301" t="s">
        <v>2931</v>
      </c>
      <c r="D3995" s="303">
        <v>3918933.8</v>
      </c>
    </row>
    <row r="3996" spans="1:4" ht="18" customHeight="1">
      <c r="A3996" s="301" t="s">
        <v>12989</v>
      </c>
      <c r="B3996" s="302" t="s">
        <v>5114</v>
      </c>
      <c r="C3996" s="301" t="s">
        <v>756</v>
      </c>
      <c r="D3996" s="303">
        <v>223913.61</v>
      </c>
    </row>
    <row r="3997" spans="1:4" ht="18" customHeight="1">
      <c r="A3997" s="301" t="s">
        <v>12990</v>
      </c>
      <c r="B3997" s="302" t="s">
        <v>5115</v>
      </c>
      <c r="C3997" s="301" t="s">
        <v>2931</v>
      </c>
      <c r="D3997" s="303">
        <v>2027826.36</v>
      </c>
    </row>
    <row r="3998" spans="1:4" ht="18" customHeight="1">
      <c r="A3998" s="301" t="s">
        <v>12991</v>
      </c>
      <c r="B3998" s="302" t="s">
        <v>5116</v>
      </c>
      <c r="C3998" s="301" t="s">
        <v>2931</v>
      </c>
      <c r="D3998" s="303">
        <v>2035255.04</v>
      </c>
    </row>
    <row r="3999" spans="1:4" ht="18" customHeight="1">
      <c r="A3999" s="301" t="s">
        <v>12992</v>
      </c>
      <c r="B3999" s="302" t="s">
        <v>5117</v>
      </c>
      <c r="C3999" s="301" t="s">
        <v>2931</v>
      </c>
      <c r="D3999" s="303">
        <v>3041658.81</v>
      </c>
    </row>
    <row r="4000" spans="1:4" ht="18" customHeight="1">
      <c r="A4000" s="301" t="s">
        <v>12993</v>
      </c>
      <c r="B4000" s="302" t="s">
        <v>5118</v>
      </c>
      <c r="C4000" s="301" t="s">
        <v>2931</v>
      </c>
      <c r="D4000" s="303">
        <v>3052801.82</v>
      </c>
    </row>
    <row r="4001" spans="1:4" ht="18" customHeight="1">
      <c r="A4001" s="301" t="s">
        <v>12994</v>
      </c>
      <c r="B4001" s="302" t="s">
        <v>5119</v>
      </c>
      <c r="C4001" s="301" t="s">
        <v>2931</v>
      </c>
      <c r="D4001" s="303">
        <v>2571383.77</v>
      </c>
    </row>
    <row r="4002" spans="1:4" ht="18" customHeight="1">
      <c r="A4002" s="301" t="s">
        <v>12995</v>
      </c>
      <c r="B4002" s="302" t="s">
        <v>5120</v>
      </c>
      <c r="C4002" s="301" t="s">
        <v>2931</v>
      </c>
      <c r="D4002" s="303">
        <v>2554091.9700000002</v>
      </c>
    </row>
    <row r="4003" spans="1:4" ht="18" customHeight="1">
      <c r="A4003" s="301" t="s">
        <v>12996</v>
      </c>
      <c r="B4003" s="302" t="s">
        <v>5121</v>
      </c>
      <c r="C4003" s="301" t="s">
        <v>2931</v>
      </c>
      <c r="D4003" s="303">
        <v>2606118.27</v>
      </c>
    </row>
    <row r="4004" spans="1:4" ht="18" customHeight="1">
      <c r="A4004" s="301" t="s">
        <v>12997</v>
      </c>
      <c r="B4004" s="302" t="s">
        <v>5122</v>
      </c>
      <c r="C4004" s="301" t="s">
        <v>2931</v>
      </c>
      <c r="D4004" s="303">
        <v>2587965.37</v>
      </c>
    </row>
    <row r="4005" spans="1:4" ht="18" customHeight="1">
      <c r="A4005" s="301" t="s">
        <v>12998</v>
      </c>
      <c r="B4005" s="302" t="s">
        <v>5123</v>
      </c>
      <c r="C4005" s="301" t="s">
        <v>2931</v>
      </c>
      <c r="D4005" s="303">
        <v>3857677.03</v>
      </c>
    </row>
    <row r="4006" spans="1:4" ht="18" customHeight="1">
      <c r="A4006" s="301" t="s">
        <v>12999</v>
      </c>
      <c r="B4006" s="302" t="s">
        <v>5124</v>
      </c>
      <c r="C4006" s="301" t="s">
        <v>2931</v>
      </c>
      <c r="D4006" s="303">
        <v>3909813.14</v>
      </c>
    </row>
    <row r="4007" spans="1:4" ht="18" customHeight="1">
      <c r="A4007" s="301" t="s">
        <v>13000</v>
      </c>
      <c r="B4007" s="302" t="s">
        <v>5125</v>
      </c>
      <c r="C4007" s="301" t="s">
        <v>880</v>
      </c>
      <c r="D4007" s="303">
        <v>401.42</v>
      </c>
    </row>
    <row r="4008" spans="1:4" ht="18" customHeight="1">
      <c r="A4008" s="301" t="s">
        <v>13001</v>
      </c>
      <c r="B4008" s="302" t="s">
        <v>5126</v>
      </c>
      <c r="C4008" s="301" t="s">
        <v>880</v>
      </c>
      <c r="D4008" s="303">
        <v>654.67999999999995</v>
      </c>
    </row>
    <row r="4009" spans="1:4" ht="18" customHeight="1">
      <c r="A4009" s="301" t="s">
        <v>13002</v>
      </c>
      <c r="B4009" s="302" t="s">
        <v>5127</v>
      </c>
      <c r="C4009" s="301" t="s">
        <v>880</v>
      </c>
      <c r="D4009" s="303">
        <v>30.34</v>
      </c>
    </row>
    <row r="4010" spans="1:4" ht="18" customHeight="1">
      <c r="A4010" s="301" t="s">
        <v>13003</v>
      </c>
      <c r="B4010" s="302" t="s">
        <v>5128</v>
      </c>
      <c r="C4010" s="301" t="s">
        <v>880</v>
      </c>
      <c r="D4010" s="303">
        <v>20.04</v>
      </c>
    </row>
    <row r="4011" spans="1:4" ht="18" customHeight="1">
      <c r="A4011" s="301" t="s">
        <v>13004</v>
      </c>
      <c r="B4011" s="302" t="s">
        <v>5129</v>
      </c>
      <c r="C4011" s="301" t="s">
        <v>880</v>
      </c>
      <c r="D4011" s="303">
        <v>14.62</v>
      </c>
    </row>
    <row r="4012" spans="1:4" ht="18" customHeight="1">
      <c r="A4012" s="301" t="s">
        <v>13005</v>
      </c>
      <c r="B4012" s="302" t="s">
        <v>5130</v>
      </c>
      <c r="C4012" s="301" t="s">
        <v>880</v>
      </c>
      <c r="D4012" s="303">
        <v>11.04</v>
      </c>
    </row>
    <row r="4013" spans="1:4" ht="18" customHeight="1">
      <c r="A4013" s="301" t="s">
        <v>13006</v>
      </c>
      <c r="B4013" s="302" t="s">
        <v>5131</v>
      </c>
      <c r="C4013" s="301" t="s">
        <v>880</v>
      </c>
      <c r="D4013" s="303">
        <v>29.12</v>
      </c>
    </row>
    <row r="4014" spans="1:4" ht="18" customHeight="1">
      <c r="A4014" s="301" t="s">
        <v>13007</v>
      </c>
      <c r="B4014" s="302" t="s">
        <v>5132</v>
      </c>
      <c r="C4014" s="301" t="s">
        <v>880</v>
      </c>
      <c r="D4014" s="303">
        <v>16.5</v>
      </c>
    </row>
    <row r="4015" spans="1:4" ht="18" customHeight="1">
      <c r="A4015" s="301" t="s">
        <v>13008</v>
      </c>
      <c r="B4015" s="302" t="s">
        <v>5133</v>
      </c>
      <c r="C4015" s="301" t="s">
        <v>880</v>
      </c>
      <c r="D4015" s="303">
        <v>20.39</v>
      </c>
    </row>
    <row r="4016" spans="1:4" ht="18" customHeight="1">
      <c r="A4016" s="301" t="s">
        <v>13009</v>
      </c>
      <c r="B4016" s="302" t="s">
        <v>5134</v>
      </c>
      <c r="C4016" s="301" t="s">
        <v>880</v>
      </c>
      <c r="D4016" s="303">
        <v>16.11</v>
      </c>
    </row>
    <row r="4017" spans="1:4" ht="18" customHeight="1">
      <c r="A4017" s="301" t="s">
        <v>13010</v>
      </c>
      <c r="B4017" s="302" t="s">
        <v>5135</v>
      </c>
      <c r="C4017" s="301" t="s">
        <v>880</v>
      </c>
      <c r="D4017" s="303">
        <v>12.01</v>
      </c>
    </row>
    <row r="4018" spans="1:4" ht="18" customHeight="1">
      <c r="A4018" s="301" t="s">
        <v>13011</v>
      </c>
      <c r="B4018" s="302" t="s">
        <v>5136</v>
      </c>
      <c r="C4018" s="301" t="s">
        <v>880</v>
      </c>
      <c r="D4018" s="303">
        <v>43.68</v>
      </c>
    </row>
    <row r="4019" spans="1:4" ht="18" customHeight="1">
      <c r="A4019" s="301" t="s">
        <v>13012</v>
      </c>
      <c r="B4019" s="302" t="s">
        <v>5137</v>
      </c>
      <c r="C4019" s="301" t="s">
        <v>880</v>
      </c>
      <c r="D4019" s="303">
        <v>11.3</v>
      </c>
    </row>
    <row r="4020" spans="1:4" ht="18" customHeight="1">
      <c r="A4020" s="301" t="s">
        <v>13013</v>
      </c>
      <c r="B4020" s="302" t="s">
        <v>5138</v>
      </c>
      <c r="C4020" s="301" t="s">
        <v>880</v>
      </c>
      <c r="D4020" s="303">
        <v>112.71</v>
      </c>
    </row>
    <row r="4021" spans="1:4" ht="18" customHeight="1">
      <c r="A4021" s="301" t="s">
        <v>13014</v>
      </c>
      <c r="B4021" s="302" t="s">
        <v>5139</v>
      </c>
      <c r="C4021" s="301" t="s">
        <v>880</v>
      </c>
      <c r="D4021" s="303">
        <v>106.69</v>
      </c>
    </row>
    <row r="4022" spans="1:4" ht="18" customHeight="1">
      <c r="A4022" s="301" t="s">
        <v>13015</v>
      </c>
      <c r="B4022" s="302" t="s">
        <v>5140</v>
      </c>
      <c r="C4022" s="301" t="s">
        <v>880</v>
      </c>
      <c r="D4022" s="303">
        <v>131.87</v>
      </c>
    </row>
    <row r="4023" spans="1:4" ht="18" customHeight="1">
      <c r="A4023" s="301" t="s">
        <v>13016</v>
      </c>
      <c r="B4023" s="302" t="s">
        <v>5141</v>
      </c>
      <c r="C4023" s="301" t="s">
        <v>880</v>
      </c>
      <c r="D4023" s="303">
        <v>86.47</v>
      </c>
    </row>
    <row r="4024" spans="1:4" ht="18" customHeight="1">
      <c r="A4024" s="301" t="s">
        <v>13017</v>
      </c>
      <c r="B4024" s="302" t="s">
        <v>5142</v>
      </c>
      <c r="C4024" s="301" t="s">
        <v>880</v>
      </c>
      <c r="D4024" s="303">
        <v>72.64</v>
      </c>
    </row>
    <row r="4025" spans="1:4" ht="18" customHeight="1">
      <c r="A4025" s="301" t="s">
        <v>13018</v>
      </c>
      <c r="B4025" s="302" t="s">
        <v>5143</v>
      </c>
      <c r="C4025" s="301" t="s">
        <v>880</v>
      </c>
      <c r="D4025" s="303">
        <v>141.30000000000001</v>
      </c>
    </row>
    <row r="4026" spans="1:4" ht="18" customHeight="1">
      <c r="A4026" s="301" t="s">
        <v>13019</v>
      </c>
      <c r="B4026" s="302" t="s">
        <v>5144</v>
      </c>
      <c r="C4026" s="301" t="s">
        <v>880</v>
      </c>
      <c r="D4026" s="303">
        <v>91.42</v>
      </c>
    </row>
    <row r="4027" spans="1:4" ht="18" customHeight="1">
      <c r="A4027" s="301" t="s">
        <v>13020</v>
      </c>
      <c r="B4027" s="302" t="s">
        <v>5145</v>
      </c>
      <c r="C4027" s="301" t="s">
        <v>880</v>
      </c>
      <c r="D4027" s="303">
        <v>76.11</v>
      </c>
    </row>
    <row r="4028" spans="1:4" ht="18" customHeight="1">
      <c r="A4028" s="301" t="s">
        <v>13021</v>
      </c>
      <c r="B4028" s="302" t="s">
        <v>5146</v>
      </c>
      <c r="C4028" s="301" t="s">
        <v>880</v>
      </c>
      <c r="D4028" s="303">
        <v>149.83000000000001</v>
      </c>
    </row>
    <row r="4029" spans="1:4" ht="18" customHeight="1">
      <c r="A4029" s="301" t="s">
        <v>13022</v>
      </c>
      <c r="B4029" s="302" t="s">
        <v>5147</v>
      </c>
      <c r="C4029" s="301" t="s">
        <v>880</v>
      </c>
      <c r="D4029" s="303">
        <v>95.9</v>
      </c>
    </row>
    <row r="4030" spans="1:4" ht="18" customHeight="1">
      <c r="A4030" s="301" t="s">
        <v>13023</v>
      </c>
      <c r="B4030" s="302" t="s">
        <v>5148</v>
      </c>
      <c r="C4030" s="301" t="s">
        <v>880</v>
      </c>
      <c r="D4030" s="303">
        <v>79.239999999999995</v>
      </c>
    </row>
    <row r="4031" spans="1:4" ht="18" customHeight="1">
      <c r="A4031" s="301" t="s">
        <v>13024</v>
      </c>
      <c r="B4031" s="302" t="s">
        <v>5149</v>
      </c>
      <c r="C4031" s="301" t="s">
        <v>880</v>
      </c>
      <c r="D4031" s="303">
        <v>121.31</v>
      </c>
    </row>
    <row r="4032" spans="1:4" ht="18" customHeight="1">
      <c r="A4032" s="301" t="s">
        <v>13025</v>
      </c>
      <c r="B4032" s="302" t="s">
        <v>5150</v>
      </c>
      <c r="C4032" s="301" t="s">
        <v>880</v>
      </c>
      <c r="D4032" s="303">
        <v>80.959999999999994</v>
      </c>
    </row>
    <row r="4033" spans="1:4" ht="18" customHeight="1">
      <c r="A4033" s="301" t="s">
        <v>13026</v>
      </c>
      <c r="B4033" s="302" t="s">
        <v>5151</v>
      </c>
      <c r="C4033" s="301" t="s">
        <v>880</v>
      </c>
      <c r="D4033" s="303">
        <v>68.819999999999993</v>
      </c>
    </row>
    <row r="4034" spans="1:4" ht="18" customHeight="1">
      <c r="A4034" s="301" t="s">
        <v>13027</v>
      </c>
      <c r="B4034" s="302" t="s">
        <v>5152</v>
      </c>
      <c r="C4034" s="301" t="s">
        <v>880</v>
      </c>
      <c r="D4034" s="303">
        <v>128.27000000000001</v>
      </c>
    </row>
    <row r="4035" spans="1:4" ht="18" customHeight="1">
      <c r="A4035" s="301" t="s">
        <v>13028</v>
      </c>
      <c r="B4035" s="302" t="s">
        <v>5153</v>
      </c>
      <c r="C4035" s="301" t="s">
        <v>880</v>
      </c>
      <c r="D4035" s="303">
        <v>84.62</v>
      </c>
    </row>
    <row r="4036" spans="1:4" ht="18" customHeight="1">
      <c r="A4036" s="301" t="s">
        <v>13029</v>
      </c>
      <c r="B4036" s="302" t="s">
        <v>5154</v>
      </c>
      <c r="C4036" s="301" t="s">
        <v>880</v>
      </c>
      <c r="D4036" s="303">
        <v>71.38</v>
      </c>
    </row>
    <row r="4037" spans="1:4" ht="18" customHeight="1">
      <c r="A4037" s="301" t="s">
        <v>13030</v>
      </c>
      <c r="B4037" s="302" t="s">
        <v>5155</v>
      </c>
      <c r="C4037" s="301" t="s">
        <v>880</v>
      </c>
      <c r="D4037" s="303">
        <v>130.87</v>
      </c>
    </row>
    <row r="4038" spans="1:4" ht="9" customHeight="1">
      <c r="A4038" s="301" t="s">
        <v>13031</v>
      </c>
      <c r="B4038" s="302" t="s">
        <v>5156</v>
      </c>
      <c r="C4038" s="301" t="s">
        <v>880</v>
      </c>
      <c r="D4038" s="303">
        <v>85.98</v>
      </c>
    </row>
    <row r="4039" spans="1:4" ht="9" customHeight="1">
      <c r="A4039" s="301" t="s">
        <v>13032</v>
      </c>
      <c r="B4039" s="302" t="s">
        <v>5157</v>
      </c>
      <c r="C4039" s="301" t="s">
        <v>880</v>
      </c>
      <c r="D4039" s="303">
        <v>72.33</v>
      </c>
    </row>
    <row r="4040" spans="1:4" ht="9" customHeight="1">
      <c r="A4040" s="301" t="s">
        <v>13033</v>
      </c>
      <c r="B4040" s="302" t="s">
        <v>5158</v>
      </c>
      <c r="C4040" s="301" t="s">
        <v>880</v>
      </c>
      <c r="D4040" s="303">
        <v>153.97</v>
      </c>
    </row>
    <row r="4041" spans="1:4" ht="9" customHeight="1">
      <c r="A4041" s="301" t="s">
        <v>13034</v>
      </c>
      <c r="B4041" s="302" t="s">
        <v>5159</v>
      </c>
      <c r="C4041" s="301" t="s">
        <v>880</v>
      </c>
      <c r="D4041" s="303">
        <v>105.52</v>
      </c>
    </row>
    <row r="4042" spans="1:4" ht="18" customHeight="1">
      <c r="A4042" s="301" t="s">
        <v>13035</v>
      </c>
      <c r="B4042" s="302" t="s">
        <v>5160</v>
      </c>
      <c r="C4042" s="301" t="s">
        <v>880</v>
      </c>
      <c r="D4042" s="303">
        <v>90.96</v>
      </c>
    </row>
    <row r="4043" spans="1:4" ht="9" customHeight="1">
      <c r="A4043" s="301" t="s">
        <v>13036</v>
      </c>
      <c r="B4043" s="302" t="s">
        <v>5161</v>
      </c>
      <c r="C4043" s="301" t="s">
        <v>880</v>
      </c>
      <c r="D4043" s="303">
        <v>68.13</v>
      </c>
    </row>
    <row r="4044" spans="1:4" ht="18" customHeight="1">
      <c r="A4044" s="301" t="s">
        <v>13037</v>
      </c>
      <c r="B4044" s="302" t="s">
        <v>5162</v>
      </c>
      <c r="C4044" s="301" t="s">
        <v>880</v>
      </c>
      <c r="D4044" s="303">
        <v>35.619999999999997</v>
      </c>
    </row>
    <row r="4045" spans="1:4" ht="9" customHeight="1">
      <c r="A4045" s="301" t="s">
        <v>13038</v>
      </c>
      <c r="B4045" s="302" t="s">
        <v>5163</v>
      </c>
      <c r="C4045" s="301" t="s">
        <v>880</v>
      </c>
      <c r="D4045" s="303">
        <v>114.13</v>
      </c>
    </row>
    <row r="4046" spans="1:4" ht="9" customHeight="1">
      <c r="A4046" s="301" t="s">
        <v>13039</v>
      </c>
      <c r="B4046" s="302" t="s">
        <v>5164</v>
      </c>
      <c r="C4046" s="301" t="s">
        <v>23</v>
      </c>
      <c r="D4046" s="303">
        <v>5.0199999999999996</v>
      </c>
    </row>
    <row r="4047" spans="1:4" ht="18" customHeight="1">
      <c r="A4047" s="301" t="s">
        <v>13040</v>
      </c>
      <c r="B4047" s="302" t="s">
        <v>5165</v>
      </c>
      <c r="C4047" s="301" t="s">
        <v>23</v>
      </c>
      <c r="D4047" s="303">
        <v>3.65</v>
      </c>
    </row>
    <row r="4048" spans="1:4" ht="18" customHeight="1">
      <c r="A4048" s="301" t="s">
        <v>13041</v>
      </c>
      <c r="B4048" s="302" t="s">
        <v>5166</v>
      </c>
      <c r="C4048" s="301" t="s">
        <v>23</v>
      </c>
      <c r="D4048" s="303">
        <v>4.1100000000000003</v>
      </c>
    </row>
    <row r="4049" spans="1:4" ht="9" customHeight="1">
      <c r="A4049" s="301" t="s">
        <v>13042</v>
      </c>
      <c r="B4049" s="302" t="s">
        <v>5167</v>
      </c>
      <c r="C4049" s="301" t="s">
        <v>1330</v>
      </c>
      <c r="D4049" s="303">
        <v>900.22</v>
      </c>
    </row>
    <row r="4050" spans="1:4" ht="9" customHeight="1">
      <c r="A4050" s="301" t="s">
        <v>13043</v>
      </c>
      <c r="B4050" s="302" t="s">
        <v>5168</v>
      </c>
      <c r="C4050" s="301" t="s">
        <v>1330</v>
      </c>
      <c r="D4050" s="303">
        <v>834.92</v>
      </c>
    </row>
    <row r="4051" spans="1:4" ht="18" customHeight="1">
      <c r="A4051" s="301" t="s">
        <v>13044</v>
      </c>
      <c r="B4051" s="302" t="s">
        <v>5169</v>
      </c>
      <c r="C4051" s="301" t="s">
        <v>1330</v>
      </c>
      <c r="D4051" s="303">
        <v>761.18</v>
      </c>
    </row>
    <row r="4052" spans="1:4" ht="9" customHeight="1">
      <c r="A4052" s="301" t="s">
        <v>13045</v>
      </c>
      <c r="B4052" s="302" t="s">
        <v>5170</v>
      </c>
      <c r="C4052" s="301" t="s">
        <v>1330</v>
      </c>
      <c r="D4052" s="303">
        <v>695.88</v>
      </c>
    </row>
    <row r="4053" spans="1:4" ht="9" customHeight="1">
      <c r="A4053" s="301" t="s">
        <v>13046</v>
      </c>
      <c r="B4053" s="302" t="s">
        <v>5171</v>
      </c>
      <c r="C4053" s="301" t="s">
        <v>1330</v>
      </c>
      <c r="D4053" s="303">
        <v>686.08</v>
      </c>
    </row>
    <row r="4054" spans="1:4" ht="9" customHeight="1">
      <c r="A4054" s="301" t="s">
        <v>13047</v>
      </c>
      <c r="B4054" s="302" t="s">
        <v>5172</v>
      </c>
      <c r="C4054" s="301" t="s">
        <v>1330</v>
      </c>
      <c r="D4054" s="303">
        <v>620.79</v>
      </c>
    </row>
    <row r="4055" spans="1:4" ht="9" customHeight="1">
      <c r="A4055" s="301" t="s">
        <v>13048</v>
      </c>
      <c r="B4055" s="302" t="s">
        <v>5173</v>
      </c>
      <c r="C4055" s="301" t="s">
        <v>1330</v>
      </c>
      <c r="D4055" s="303">
        <v>708.95</v>
      </c>
    </row>
    <row r="4056" spans="1:4" ht="9" customHeight="1">
      <c r="A4056" s="301" t="s">
        <v>13049</v>
      </c>
      <c r="B4056" s="302" t="s">
        <v>5174</v>
      </c>
      <c r="C4056" s="301" t="s">
        <v>1330</v>
      </c>
      <c r="D4056" s="303">
        <v>643.65</v>
      </c>
    </row>
    <row r="4057" spans="1:4" ht="9" customHeight="1">
      <c r="A4057" s="301" t="s">
        <v>13050</v>
      </c>
      <c r="B4057" s="302" t="s">
        <v>5175</v>
      </c>
      <c r="C4057" s="301" t="s">
        <v>880</v>
      </c>
      <c r="D4057" s="303">
        <v>247.65</v>
      </c>
    </row>
    <row r="4058" spans="1:4" ht="9" customHeight="1">
      <c r="A4058" s="301" t="s">
        <v>13051</v>
      </c>
      <c r="B4058" s="302" t="s">
        <v>5176</v>
      </c>
      <c r="C4058" s="301" t="s">
        <v>880</v>
      </c>
      <c r="D4058" s="303">
        <v>236.55</v>
      </c>
    </row>
    <row r="4059" spans="1:4" ht="9" customHeight="1">
      <c r="A4059" s="301" t="s">
        <v>13052</v>
      </c>
      <c r="B4059" s="302" t="s">
        <v>5177</v>
      </c>
      <c r="C4059" s="301" t="s">
        <v>880</v>
      </c>
      <c r="D4059" s="303">
        <v>274.68</v>
      </c>
    </row>
    <row r="4060" spans="1:4" ht="9" customHeight="1">
      <c r="A4060" s="301" t="s">
        <v>13053</v>
      </c>
      <c r="B4060" s="302" t="s">
        <v>5178</v>
      </c>
      <c r="C4060" s="301" t="s">
        <v>880</v>
      </c>
      <c r="D4060" s="303">
        <v>259.66000000000003</v>
      </c>
    </row>
    <row r="4061" spans="1:4" ht="9" customHeight="1">
      <c r="A4061" s="301" t="s">
        <v>13054</v>
      </c>
      <c r="B4061" s="302" t="s">
        <v>5179</v>
      </c>
      <c r="C4061" s="301" t="s">
        <v>880</v>
      </c>
      <c r="D4061" s="303">
        <v>307.70999999999998</v>
      </c>
    </row>
    <row r="4062" spans="1:4" ht="9" customHeight="1">
      <c r="A4062" s="301" t="s">
        <v>13055</v>
      </c>
      <c r="B4062" s="302" t="s">
        <v>5180</v>
      </c>
      <c r="C4062" s="301" t="s">
        <v>880</v>
      </c>
      <c r="D4062" s="303">
        <v>288.12</v>
      </c>
    </row>
    <row r="4063" spans="1:4" ht="9" customHeight="1">
      <c r="A4063" s="301" t="s">
        <v>13056</v>
      </c>
      <c r="B4063" s="302" t="s">
        <v>5181</v>
      </c>
      <c r="C4063" s="301" t="s">
        <v>1330</v>
      </c>
      <c r="D4063" s="303">
        <v>766.34</v>
      </c>
    </row>
    <row r="4064" spans="1:4" ht="9" customHeight="1">
      <c r="A4064" s="301" t="s">
        <v>13057</v>
      </c>
      <c r="B4064" s="302" t="s">
        <v>5182</v>
      </c>
      <c r="C4064" s="301" t="s">
        <v>1330</v>
      </c>
      <c r="D4064" s="303">
        <v>701.05</v>
      </c>
    </row>
    <row r="4065" spans="1:4" ht="9" customHeight="1">
      <c r="A4065" s="301" t="s">
        <v>13058</v>
      </c>
      <c r="B4065" s="302" t="s">
        <v>5183</v>
      </c>
      <c r="C4065" s="301" t="s">
        <v>1330</v>
      </c>
      <c r="D4065" s="303">
        <v>22.72</v>
      </c>
    </row>
    <row r="4066" spans="1:4" ht="9" customHeight="1">
      <c r="A4066" s="301" t="s">
        <v>13059</v>
      </c>
      <c r="B4066" s="302" t="s">
        <v>5184</v>
      </c>
      <c r="C4066" s="301" t="s">
        <v>1330</v>
      </c>
      <c r="D4066" s="303">
        <v>23.57</v>
      </c>
    </row>
    <row r="4067" spans="1:4" ht="9" customHeight="1">
      <c r="A4067" s="301" t="s">
        <v>13060</v>
      </c>
      <c r="B4067" s="302" t="s">
        <v>5185</v>
      </c>
      <c r="C4067" s="301" t="s">
        <v>1330</v>
      </c>
      <c r="D4067" s="303">
        <v>23.7</v>
      </c>
    </row>
    <row r="4068" spans="1:4" ht="9" customHeight="1">
      <c r="A4068" s="301" t="s">
        <v>13061</v>
      </c>
      <c r="B4068" s="302" t="s">
        <v>5186</v>
      </c>
      <c r="C4068" s="301" t="s">
        <v>1330</v>
      </c>
      <c r="D4068" s="303">
        <v>23.82</v>
      </c>
    </row>
    <row r="4069" spans="1:4" ht="9" customHeight="1">
      <c r="A4069" s="301" t="s">
        <v>13062</v>
      </c>
      <c r="B4069" s="302" t="s">
        <v>5187</v>
      </c>
      <c r="C4069" s="301" t="s">
        <v>1330</v>
      </c>
      <c r="D4069" s="303">
        <v>24.06</v>
      </c>
    </row>
    <row r="4070" spans="1:4" ht="9" customHeight="1">
      <c r="A4070" s="301" t="s">
        <v>13063</v>
      </c>
      <c r="B4070" s="302" t="s">
        <v>5188</v>
      </c>
      <c r="C4070" s="301" t="s">
        <v>1330</v>
      </c>
      <c r="D4070" s="303">
        <v>24.3</v>
      </c>
    </row>
    <row r="4071" spans="1:4" ht="9" customHeight="1">
      <c r="A4071" s="301" t="s">
        <v>13064</v>
      </c>
      <c r="B4071" s="302" t="s">
        <v>5189</v>
      </c>
      <c r="C4071" s="301" t="s">
        <v>1330</v>
      </c>
      <c r="D4071" s="303">
        <v>24.42</v>
      </c>
    </row>
    <row r="4072" spans="1:4" ht="9" customHeight="1">
      <c r="A4072" s="301" t="s">
        <v>13065</v>
      </c>
      <c r="B4072" s="302" t="s">
        <v>5190</v>
      </c>
      <c r="C4072" s="301" t="s">
        <v>1330</v>
      </c>
      <c r="D4072" s="303">
        <v>24.55</v>
      </c>
    </row>
    <row r="4073" spans="1:4" ht="9" customHeight="1">
      <c r="A4073" s="301" t="s">
        <v>13066</v>
      </c>
      <c r="B4073" s="302" t="s">
        <v>5191</v>
      </c>
      <c r="C4073" s="301" t="s">
        <v>1330</v>
      </c>
      <c r="D4073" s="303">
        <v>22.97</v>
      </c>
    </row>
    <row r="4074" spans="1:4" ht="9" customHeight="1">
      <c r="A4074" s="301" t="s">
        <v>13067</v>
      </c>
      <c r="B4074" s="302" t="s">
        <v>5192</v>
      </c>
      <c r="C4074" s="301" t="s">
        <v>1330</v>
      </c>
      <c r="D4074" s="303">
        <v>23.21</v>
      </c>
    </row>
    <row r="4075" spans="1:4" ht="9" customHeight="1">
      <c r="A4075" s="301" t="s">
        <v>13068</v>
      </c>
      <c r="B4075" s="302" t="s">
        <v>5193</v>
      </c>
      <c r="C4075" s="301" t="s">
        <v>1330</v>
      </c>
      <c r="D4075" s="303">
        <v>23.33</v>
      </c>
    </row>
    <row r="4076" spans="1:4" ht="9" customHeight="1">
      <c r="A4076" s="301" t="s">
        <v>13069</v>
      </c>
      <c r="B4076" s="302" t="s">
        <v>7397</v>
      </c>
      <c r="C4076" s="301" t="s">
        <v>1330</v>
      </c>
      <c r="D4076" s="303">
        <v>51.94</v>
      </c>
    </row>
    <row r="4077" spans="1:4" ht="9" customHeight="1">
      <c r="A4077" s="301" t="s">
        <v>13070</v>
      </c>
      <c r="B4077" s="302" t="s">
        <v>7398</v>
      </c>
      <c r="C4077" s="301" t="s">
        <v>1330</v>
      </c>
      <c r="D4077" s="303">
        <v>52.81</v>
      </c>
    </row>
    <row r="4078" spans="1:4" ht="18" customHeight="1">
      <c r="A4078" s="301" t="s">
        <v>13071</v>
      </c>
      <c r="B4078" s="302" t="s">
        <v>7399</v>
      </c>
      <c r="C4078" s="301" t="s">
        <v>1330</v>
      </c>
      <c r="D4078" s="303">
        <v>53.51</v>
      </c>
    </row>
    <row r="4079" spans="1:4" ht="9" customHeight="1">
      <c r="A4079" s="301" t="s">
        <v>13072</v>
      </c>
      <c r="B4079" s="302" t="s">
        <v>7400</v>
      </c>
      <c r="C4079" s="301" t="s">
        <v>1330</v>
      </c>
      <c r="D4079" s="303">
        <v>54.38</v>
      </c>
    </row>
    <row r="4080" spans="1:4" ht="9" customHeight="1">
      <c r="A4080" s="301" t="s">
        <v>13073</v>
      </c>
      <c r="B4080" s="302" t="s">
        <v>7401</v>
      </c>
      <c r="C4080" s="301" t="s">
        <v>1330</v>
      </c>
      <c r="D4080" s="303">
        <v>55.25</v>
      </c>
    </row>
    <row r="4081" spans="1:4" ht="9" customHeight="1">
      <c r="A4081" s="301" t="s">
        <v>13074</v>
      </c>
      <c r="B4081" s="302" t="s">
        <v>7402</v>
      </c>
      <c r="C4081" s="301" t="s">
        <v>1330</v>
      </c>
      <c r="D4081" s="303">
        <v>56.64</v>
      </c>
    </row>
    <row r="4082" spans="1:4" ht="9" customHeight="1">
      <c r="A4082" s="301" t="s">
        <v>13075</v>
      </c>
      <c r="B4082" s="302" t="s">
        <v>7403</v>
      </c>
      <c r="C4082" s="301" t="s">
        <v>1330</v>
      </c>
      <c r="D4082" s="303">
        <v>60.9</v>
      </c>
    </row>
    <row r="4083" spans="1:4" ht="9" customHeight="1">
      <c r="A4083" s="301" t="s">
        <v>13076</v>
      </c>
      <c r="B4083" s="302" t="s">
        <v>7404</v>
      </c>
      <c r="C4083" s="301" t="s">
        <v>1330</v>
      </c>
      <c r="D4083" s="303">
        <v>62.06</v>
      </c>
    </row>
    <row r="4084" spans="1:4" ht="9" customHeight="1">
      <c r="A4084" s="301" t="s">
        <v>13077</v>
      </c>
      <c r="B4084" s="302" t="s">
        <v>7405</v>
      </c>
      <c r="C4084" s="301" t="s">
        <v>1330</v>
      </c>
      <c r="D4084" s="303">
        <v>47.39</v>
      </c>
    </row>
    <row r="4085" spans="1:4" ht="9" customHeight="1">
      <c r="A4085" s="301" t="s">
        <v>13078</v>
      </c>
      <c r="B4085" s="302" t="s">
        <v>7406</v>
      </c>
      <c r="C4085" s="301" t="s">
        <v>1330</v>
      </c>
      <c r="D4085" s="303">
        <v>47.86</v>
      </c>
    </row>
    <row r="4086" spans="1:4" ht="9" customHeight="1">
      <c r="A4086" s="301" t="s">
        <v>13079</v>
      </c>
      <c r="B4086" s="302" t="s">
        <v>7407</v>
      </c>
      <c r="C4086" s="301" t="s">
        <v>1330</v>
      </c>
      <c r="D4086" s="303">
        <v>48.44</v>
      </c>
    </row>
    <row r="4087" spans="1:4" ht="9" customHeight="1">
      <c r="A4087" s="301" t="s">
        <v>13080</v>
      </c>
      <c r="B4087" s="302" t="s">
        <v>7408</v>
      </c>
      <c r="C4087" s="301" t="s">
        <v>1330</v>
      </c>
      <c r="D4087" s="303">
        <v>48.91</v>
      </c>
    </row>
    <row r="4088" spans="1:4" ht="9" customHeight="1">
      <c r="A4088" s="301" t="s">
        <v>13081</v>
      </c>
      <c r="B4088" s="302" t="s">
        <v>7409</v>
      </c>
      <c r="C4088" s="301" t="s">
        <v>1330</v>
      </c>
      <c r="D4088" s="303">
        <v>49.49</v>
      </c>
    </row>
    <row r="4089" spans="1:4" ht="9" customHeight="1">
      <c r="A4089" s="301" t="s">
        <v>13082</v>
      </c>
      <c r="B4089" s="302" t="s">
        <v>7410</v>
      </c>
      <c r="C4089" s="301" t="s">
        <v>1330</v>
      </c>
      <c r="D4089" s="303">
        <v>52.29</v>
      </c>
    </row>
    <row r="4090" spans="1:4" ht="9" customHeight="1">
      <c r="A4090" s="301" t="s">
        <v>13083</v>
      </c>
      <c r="B4090" s="302" t="s">
        <v>7411</v>
      </c>
      <c r="C4090" s="301" t="s">
        <v>1330</v>
      </c>
      <c r="D4090" s="303">
        <v>53.85</v>
      </c>
    </row>
    <row r="4091" spans="1:4" ht="9" customHeight="1">
      <c r="A4091" s="301" t="s">
        <v>13084</v>
      </c>
      <c r="B4091" s="302" t="s">
        <v>7412</v>
      </c>
      <c r="C4091" s="301" t="s">
        <v>1330</v>
      </c>
      <c r="D4091" s="303">
        <v>54.55</v>
      </c>
    </row>
    <row r="4092" spans="1:4" ht="9" customHeight="1">
      <c r="A4092" s="301" t="s">
        <v>13085</v>
      </c>
      <c r="B4092" s="302" t="s">
        <v>7413</v>
      </c>
      <c r="C4092" s="301" t="s">
        <v>1330</v>
      </c>
      <c r="D4092" s="303">
        <v>46.58</v>
      </c>
    </row>
    <row r="4093" spans="1:4" ht="9" customHeight="1">
      <c r="A4093" s="301" t="s">
        <v>13086</v>
      </c>
      <c r="B4093" s="302" t="s">
        <v>7414</v>
      </c>
      <c r="C4093" s="301" t="s">
        <v>1330</v>
      </c>
      <c r="D4093" s="303">
        <v>46.93</v>
      </c>
    </row>
    <row r="4094" spans="1:4" ht="9" customHeight="1">
      <c r="A4094" s="301" t="s">
        <v>13087</v>
      </c>
      <c r="B4094" s="302" t="s">
        <v>7415</v>
      </c>
      <c r="C4094" s="301" t="s">
        <v>1330</v>
      </c>
      <c r="D4094" s="303">
        <v>47.39</v>
      </c>
    </row>
    <row r="4095" spans="1:4" ht="9" customHeight="1">
      <c r="A4095" s="301" t="s">
        <v>13088</v>
      </c>
      <c r="B4095" s="302" t="s">
        <v>7416</v>
      </c>
      <c r="C4095" s="301" t="s">
        <v>1330</v>
      </c>
      <c r="D4095" s="303">
        <v>47.86</v>
      </c>
    </row>
    <row r="4096" spans="1:4" ht="9" customHeight="1">
      <c r="A4096" s="301" t="s">
        <v>13089</v>
      </c>
      <c r="B4096" s="302" t="s">
        <v>7417</v>
      </c>
      <c r="C4096" s="301" t="s">
        <v>1330</v>
      </c>
      <c r="D4096" s="303">
        <v>48.21</v>
      </c>
    </row>
    <row r="4097" spans="1:4" ht="9" customHeight="1">
      <c r="A4097" s="301" t="s">
        <v>13090</v>
      </c>
      <c r="B4097" s="302" t="s">
        <v>7418</v>
      </c>
      <c r="C4097" s="301" t="s">
        <v>1330</v>
      </c>
      <c r="D4097" s="303">
        <v>49.02</v>
      </c>
    </row>
    <row r="4098" spans="1:4" ht="18" customHeight="1">
      <c r="A4098" s="301" t="s">
        <v>13091</v>
      </c>
      <c r="B4098" s="302" t="s">
        <v>7419</v>
      </c>
      <c r="C4098" s="301" t="s">
        <v>1330</v>
      </c>
      <c r="D4098" s="303">
        <v>52.11</v>
      </c>
    </row>
    <row r="4099" spans="1:4" ht="18" customHeight="1">
      <c r="A4099" s="301" t="s">
        <v>13092</v>
      </c>
      <c r="B4099" s="302" t="s">
        <v>7420</v>
      </c>
      <c r="C4099" s="301" t="s">
        <v>1330</v>
      </c>
      <c r="D4099" s="303">
        <v>52.81</v>
      </c>
    </row>
    <row r="4100" spans="1:4" ht="18" customHeight="1">
      <c r="A4100" s="301" t="s">
        <v>13093</v>
      </c>
      <c r="B4100" s="302" t="s">
        <v>5194</v>
      </c>
      <c r="C4100" s="301" t="s">
        <v>1330</v>
      </c>
      <c r="D4100" s="303">
        <v>49.05</v>
      </c>
    </row>
    <row r="4101" spans="1:4" ht="18" customHeight="1">
      <c r="A4101" s="301" t="s">
        <v>13094</v>
      </c>
      <c r="B4101" s="302" t="s">
        <v>5195</v>
      </c>
      <c r="C4101" s="301" t="s">
        <v>1330</v>
      </c>
      <c r="D4101" s="303">
        <v>49.93</v>
      </c>
    </row>
    <row r="4102" spans="1:4" ht="18" customHeight="1">
      <c r="A4102" s="301" t="s">
        <v>13095</v>
      </c>
      <c r="B4102" s="302" t="s">
        <v>5196</v>
      </c>
      <c r="C4102" s="301" t="s">
        <v>1330</v>
      </c>
      <c r="D4102" s="303">
        <v>50.62</v>
      </c>
    </row>
    <row r="4103" spans="1:4" ht="18" customHeight="1">
      <c r="A4103" s="301" t="s">
        <v>13096</v>
      </c>
      <c r="B4103" s="302" t="s">
        <v>5197</v>
      </c>
      <c r="C4103" s="301" t="s">
        <v>1330</v>
      </c>
      <c r="D4103" s="303">
        <v>51.5</v>
      </c>
    </row>
    <row r="4104" spans="1:4" ht="18" customHeight="1">
      <c r="A4104" s="301" t="s">
        <v>13097</v>
      </c>
      <c r="B4104" s="302" t="s">
        <v>5198</v>
      </c>
      <c r="C4104" s="301" t="s">
        <v>1330</v>
      </c>
      <c r="D4104" s="303">
        <v>52.37</v>
      </c>
    </row>
    <row r="4105" spans="1:4" ht="9" customHeight="1">
      <c r="A4105" s="301" t="s">
        <v>13098</v>
      </c>
      <c r="B4105" s="302" t="s">
        <v>5199</v>
      </c>
      <c r="C4105" s="301" t="s">
        <v>1330</v>
      </c>
      <c r="D4105" s="303">
        <v>53.76</v>
      </c>
    </row>
    <row r="4106" spans="1:4" ht="18" customHeight="1">
      <c r="A4106" s="301" t="s">
        <v>13099</v>
      </c>
      <c r="B4106" s="302" t="s">
        <v>5200</v>
      </c>
      <c r="C4106" s="301" t="s">
        <v>1330</v>
      </c>
      <c r="D4106" s="303">
        <v>57.9</v>
      </c>
    </row>
    <row r="4107" spans="1:4" ht="18" customHeight="1">
      <c r="A4107" s="301" t="s">
        <v>13100</v>
      </c>
      <c r="B4107" s="302" t="s">
        <v>5201</v>
      </c>
      <c r="C4107" s="301" t="s">
        <v>1330</v>
      </c>
      <c r="D4107" s="303">
        <v>59.29</v>
      </c>
    </row>
    <row r="4108" spans="1:4" ht="18" customHeight="1">
      <c r="A4108" s="301" t="s">
        <v>13101</v>
      </c>
      <c r="B4108" s="302" t="s">
        <v>5202</v>
      </c>
      <c r="C4108" s="301" t="s">
        <v>1330</v>
      </c>
      <c r="D4108" s="303">
        <v>44.51</v>
      </c>
    </row>
    <row r="4109" spans="1:4" ht="18" customHeight="1">
      <c r="A4109" s="301" t="s">
        <v>13102</v>
      </c>
      <c r="B4109" s="302" t="s">
        <v>5203</v>
      </c>
      <c r="C4109" s="301" t="s">
        <v>1330</v>
      </c>
      <c r="D4109" s="303">
        <v>45.09</v>
      </c>
    </row>
    <row r="4110" spans="1:4" ht="18" customHeight="1">
      <c r="A4110" s="301" t="s">
        <v>13103</v>
      </c>
      <c r="B4110" s="302" t="s">
        <v>5204</v>
      </c>
      <c r="C4110" s="301" t="s">
        <v>1330</v>
      </c>
      <c r="D4110" s="303">
        <v>45.56</v>
      </c>
    </row>
    <row r="4111" spans="1:4" ht="18" customHeight="1">
      <c r="A4111" s="301" t="s">
        <v>13104</v>
      </c>
      <c r="B4111" s="302" t="s">
        <v>5205</v>
      </c>
      <c r="C4111" s="301" t="s">
        <v>1330</v>
      </c>
      <c r="D4111" s="303">
        <v>46.02</v>
      </c>
    </row>
    <row r="4112" spans="1:4" ht="18" customHeight="1">
      <c r="A4112" s="301" t="s">
        <v>13105</v>
      </c>
      <c r="B4112" s="302" t="s">
        <v>5206</v>
      </c>
      <c r="C4112" s="301" t="s">
        <v>1330</v>
      </c>
      <c r="D4112" s="303">
        <v>48.53</v>
      </c>
    </row>
    <row r="4113" spans="1:4" ht="18" customHeight="1">
      <c r="A4113" s="301" t="s">
        <v>13106</v>
      </c>
      <c r="B4113" s="302" t="s">
        <v>5207</v>
      </c>
      <c r="C4113" s="301" t="s">
        <v>1330</v>
      </c>
      <c r="D4113" s="303">
        <v>49.58</v>
      </c>
    </row>
    <row r="4114" spans="1:4" ht="18" customHeight="1">
      <c r="A4114" s="301" t="s">
        <v>13107</v>
      </c>
      <c r="B4114" s="302" t="s">
        <v>5208</v>
      </c>
      <c r="C4114" s="301" t="s">
        <v>1330</v>
      </c>
      <c r="D4114" s="303">
        <v>50.97</v>
      </c>
    </row>
    <row r="4115" spans="1:4" ht="18" customHeight="1">
      <c r="A4115" s="301" t="s">
        <v>13108</v>
      </c>
      <c r="B4115" s="302" t="s">
        <v>5209</v>
      </c>
      <c r="C4115" s="301" t="s">
        <v>1330</v>
      </c>
      <c r="D4115" s="303">
        <v>51.67</v>
      </c>
    </row>
    <row r="4116" spans="1:4" ht="18" customHeight="1">
      <c r="A4116" s="301" t="s">
        <v>13109</v>
      </c>
      <c r="B4116" s="302" t="s">
        <v>5210</v>
      </c>
      <c r="C4116" s="301" t="s">
        <v>1330</v>
      </c>
      <c r="D4116" s="303">
        <v>43.7</v>
      </c>
    </row>
    <row r="4117" spans="1:4" ht="18" customHeight="1">
      <c r="A4117" s="301" t="s">
        <v>13110</v>
      </c>
      <c r="B4117" s="302" t="s">
        <v>5211</v>
      </c>
      <c r="C4117" s="301" t="s">
        <v>1330</v>
      </c>
      <c r="D4117" s="303">
        <v>44.16</v>
      </c>
    </row>
    <row r="4118" spans="1:4" ht="18" customHeight="1">
      <c r="A4118" s="301" t="s">
        <v>13111</v>
      </c>
      <c r="B4118" s="302" t="s">
        <v>5212</v>
      </c>
      <c r="C4118" s="301" t="s">
        <v>1330</v>
      </c>
      <c r="D4118" s="303">
        <v>44.51</v>
      </c>
    </row>
    <row r="4119" spans="1:4" ht="18" customHeight="1">
      <c r="A4119" s="301" t="s">
        <v>13112</v>
      </c>
      <c r="B4119" s="302" t="s">
        <v>5213</v>
      </c>
      <c r="C4119" s="301" t="s">
        <v>1330</v>
      </c>
      <c r="D4119" s="303">
        <v>44.98</v>
      </c>
    </row>
    <row r="4120" spans="1:4" ht="18" customHeight="1">
      <c r="A4120" s="301" t="s">
        <v>13113</v>
      </c>
      <c r="B4120" s="302" t="s">
        <v>5214</v>
      </c>
      <c r="C4120" s="301" t="s">
        <v>1330</v>
      </c>
      <c r="D4120" s="303">
        <v>45.33</v>
      </c>
    </row>
    <row r="4121" spans="1:4" ht="18" customHeight="1">
      <c r="A4121" s="301" t="s">
        <v>13114</v>
      </c>
      <c r="B4121" s="302" t="s">
        <v>5215</v>
      </c>
      <c r="C4121" s="301" t="s">
        <v>1330</v>
      </c>
      <c r="D4121" s="303">
        <v>46.14</v>
      </c>
    </row>
    <row r="4122" spans="1:4" ht="18" customHeight="1">
      <c r="A4122" s="301" t="s">
        <v>13115</v>
      </c>
      <c r="B4122" s="302" t="s">
        <v>5216</v>
      </c>
      <c r="C4122" s="301" t="s">
        <v>1330</v>
      </c>
      <c r="D4122" s="303">
        <v>49.4</v>
      </c>
    </row>
    <row r="4123" spans="1:4" ht="18" customHeight="1">
      <c r="A4123" s="301" t="s">
        <v>13116</v>
      </c>
      <c r="B4123" s="302" t="s">
        <v>5217</v>
      </c>
      <c r="C4123" s="301" t="s">
        <v>1330</v>
      </c>
      <c r="D4123" s="303">
        <v>49.93</v>
      </c>
    </row>
    <row r="4124" spans="1:4" ht="18" customHeight="1">
      <c r="A4124" s="301" t="s">
        <v>13117</v>
      </c>
      <c r="B4124" s="302" t="s">
        <v>13118</v>
      </c>
      <c r="C4124" s="301" t="s">
        <v>1330</v>
      </c>
      <c r="D4124" s="303">
        <v>11.55</v>
      </c>
    </row>
    <row r="4125" spans="1:4" ht="18" customHeight="1">
      <c r="A4125" s="301" t="s">
        <v>13119</v>
      </c>
      <c r="B4125" s="302" t="s">
        <v>13120</v>
      </c>
      <c r="C4125" s="301" t="s">
        <v>1330</v>
      </c>
      <c r="D4125" s="303">
        <v>4.8499999999999996</v>
      </c>
    </row>
    <row r="4126" spans="1:4" ht="18" customHeight="1">
      <c r="A4126" s="301" t="s">
        <v>13121</v>
      </c>
      <c r="B4126" s="302" t="s">
        <v>5218</v>
      </c>
      <c r="C4126" s="301" t="s">
        <v>756</v>
      </c>
      <c r="D4126" s="303">
        <v>2043.54</v>
      </c>
    </row>
    <row r="4127" spans="1:4" ht="18" customHeight="1">
      <c r="A4127" s="301" t="s">
        <v>13122</v>
      </c>
      <c r="B4127" s="302" t="s">
        <v>5219</v>
      </c>
      <c r="C4127" s="301" t="s">
        <v>756</v>
      </c>
      <c r="D4127" s="303">
        <v>1455.66</v>
      </c>
    </row>
    <row r="4128" spans="1:4" ht="18" customHeight="1">
      <c r="A4128" s="301" t="s">
        <v>13123</v>
      </c>
      <c r="B4128" s="302" t="s">
        <v>5220</v>
      </c>
      <c r="C4128" s="301" t="s">
        <v>756</v>
      </c>
      <c r="D4128" s="303">
        <v>2232.73</v>
      </c>
    </row>
    <row r="4129" spans="1:4" ht="18" customHeight="1">
      <c r="A4129" s="301" t="s">
        <v>13124</v>
      </c>
      <c r="B4129" s="302" t="s">
        <v>5221</v>
      </c>
      <c r="C4129" s="301" t="s">
        <v>756</v>
      </c>
      <c r="D4129" s="303">
        <v>1586.06</v>
      </c>
    </row>
    <row r="4130" spans="1:4" ht="18" customHeight="1">
      <c r="A4130" s="301" t="s">
        <v>13125</v>
      </c>
      <c r="B4130" s="302" t="s">
        <v>5222</v>
      </c>
      <c r="C4130" s="301" t="s">
        <v>756</v>
      </c>
      <c r="D4130" s="303">
        <v>2431.83</v>
      </c>
    </row>
    <row r="4131" spans="1:4" ht="18" customHeight="1">
      <c r="A4131" s="301" t="s">
        <v>13126</v>
      </c>
      <c r="B4131" s="302" t="s">
        <v>5223</v>
      </c>
      <c r="C4131" s="301" t="s">
        <v>756</v>
      </c>
      <c r="D4131" s="303">
        <v>1726.38</v>
      </c>
    </row>
    <row r="4132" spans="1:4" ht="18" customHeight="1">
      <c r="A4132" s="301" t="s">
        <v>13127</v>
      </c>
      <c r="B4132" s="302" t="s">
        <v>5224</v>
      </c>
      <c r="C4132" s="301" t="s">
        <v>756</v>
      </c>
      <c r="D4132" s="303">
        <v>1634.91</v>
      </c>
    </row>
    <row r="4133" spans="1:4" ht="18" customHeight="1">
      <c r="A4133" s="301" t="s">
        <v>13128</v>
      </c>
      <c r="B4133" s="302" t="s">
        <v>5225</v>
      </c>
      <c r="C4133" s="301" t="s">
        <v>756</v>
      </c>
      <c r="D4133" s="303">
        <v>1164.6099999999999</v>
      </c>
    </row>
    <row r="4134" spans="1:4" ht="18" customHeight="1">
      <c r="A4134" s="301" t="s">
        <v>13129</v>
      </c>
      <c r="B4134" s="302" t="s">
        <v>5226</v>
      </c>
      <c r="C4134" s="301" t="s">
        <v>756</v>
      </c>
      <c r="D4134" s="303">
        <v>1825.02</v>
      </c>
    </row>
    <row r="4135" spans="1:4" ht="18" customHeight="1">
      <c r="A4135" s="301" t="s">
        <v>13130</v>
      </c>
      <c r="B4135" s="302" t="s">
        <v>5227</v>
      </c>
      <c r="C4135" s="301" t="s">
        <v>756</v>
      </c>
      <c r="D4135" s="303">
        <v>1295.93</v>
      </c>
    </row>
    <row r="4136" spans="1:4" ht="18" customHeight="1">
      <c r="A4136" s="301" t="s">
        <v>13131</v>
      </c>
      <c r="B4136" s="302" t="s">
        <v>5228</v>
      </c>
      <c r="C4136" s="301" t="s">
        <v>756</v>
      </c>
      <c r="D4136" s="303">
        <v>2005.82</v>
      </c>
    </row>
    <row r="4137" spans="1:4" ht="18" customHeight="1">
      <c r="A4137" s="301" t="s">
        <v>13132</v>
      </c>
      <c r="B4137" s="302" t="s">
        <v>5229</v>
      </c>
      <c r="C4137" s="301" t="s">
        <v>756</v>
      </c>
      <c r="D4137" s="303">
        <v>1417.95</v>
      </c>
    </row>
    <row r="4138" spans="1:4" ht="18" customHeight="1">
      <c r="A4138" s="301" t="s">
        <v>13133</v>
      </c>
      <c r="B4138" s="302" t="s">
        <v>5230</v>
      </c>
      <c r="C4138" s="301" t="s">
        <v>756</v>
      </c>
      <c r="D4138" s="303">
        <v>2198.16</v>
      </c>
    </row>
    <row r="4139" spans="1:4" ht="18" customHeight="1">
      <c r="A4139" s="301" t="s">
        <v>13134</v>
      </c>
      <c r="B4139" s="302" t="s">
        <v>5231</v>
      </c>
      <c r="C4139" s="301" t="s">
        <v>756</v>
      </c>
      <c r="D4139" s="303">
        <v>1551.5</v>
      </c>
    </row>
    <row r="4140" spans="1:4" ht="18" customHeight="1">
      <c r="A4140" s="301" t="s">
        <v>13135</v>
      </c>
      <c r="B4140" s="302" t="s">
        <v>5232</v>
      </c>
      <c r="C4140" s="301" t="s">
        <v>756</v>
      </c>
      <c r="D4140" s="303">
        <v>2390.04</v>
      </c>
    </row>
    <row r="4141" spans="1:4" ht="18" customHeight="1">
      <c r="A4141" s="301" t="s">
        <v>13136</v>
      </c>
      <c r="B4141" s="302" t="s">
        <v>5233</v>
      </c>
      <c r="C4141" s="301" t="s">
        <v>756</v>
      </c>
      <c r="D4141" s="303">
        <v>1684.59</v>
      </c>
    </row>
    <row r="4142" spans="1:4" ht="18" customHeight="1">
      <c r="A4142" s="301" t="s">
        <v>13137</v>
      </c>
      <c r="B4142" s="302" t="s">
        <v>5234</v>
      </c>
      <c r="C4142" s="301" t="s">
        <v>756</v>
      </c>
      <c r="D4142" s="303">
        <v>1619.46</v>
      </c>
    </row>
    <row r="4143" spans="1:4" ht="18" customHeight="1">
      <c r="A4143" s="301" t="s">
        <v>13138</v>
      </c>
      <c r="B4143" s="302" t="s">
        <v>5235</v>
      </c>
      <c r="C4143" s="301" t="s">
        <v>756</v>
      </c>
      <c r="D4143" s="303">
        <v>1149.1600000000001</v>
      </c>
    </row>
    <row r="4144" spans="1:4" ht="18" customHeight="1">
      <c r="A4144" s="301" t="s">
        <v>13139</v>
      </c>
      <c r="B4144" s="302" t="s">
        <v>5236</v>
      </c>
      <c r="C4144" s="301" t="s">
        <v>756</v>
      </c>
      <c r="D4144" s="303">
        <v>1812.95</v>
      </c>
    </row>
    <row r="4145" spans="1:4" ht="18" customHeight="1">
      <c r="A4145" s="301" t="s">
        <v>13140</v>
      </c>
      <c r="B4145" s="302" t="s">
        <v>5237</v>
      </c>
      <c r="C4145" s="301" t="s">
        <v>756</v>
      </c>
      <c r="D4145" s="303">
        <v>1283.8599999999999</v>
      </c>
    </row>
    <row r="4146" spans="1:4" ht="18" customHeight="1">
      <c r="A4146" s="301" t="s">
        <v>13141</v>
      </c>
      <c r="B4146" s="302" t="s">
        <v>5238</v>
      </c>
      <c r="C4146" s="301" t="s">
        <v>756</v>
      </c>
      <c r="D4146" s="303">
        <v>112.99</v>
      </c>
    </row>
    <row r="4147" spans="1:4" ht="18" customHeight="1">
      <c r="A4147" s="301" t="s">
        <v>13142</v>
      </c>
      <c r="B4147" s="302" t="s">
        <v>7421</v>
      </c>
      <c r="C4147" s="301" t="s">
        <v>1330</v>
      </c>
      <c r="D4147" s="303">
        <v>1.58</v>
      </c>
    </row>
    <row r="4148" spans="1:4" ht="18" customHeight="1">
      <c r="A4148" s="301" t="s">
        <v>13143</v>
      </c>
      <c r="B4148" s="302" t="s">
        <v>5239</v>
      </c>
      <c r="C4148" s="301" t="s">
        <v>1330</v>
      </c>
      <c r="D4148" s="303">
        <v>0.79</v>
      </c>
    </row>
    <row r="4149" spans="1:4" ht="18" customHeight="1">
      <c r="A4149" s="301" t="s">
        <v>13144</v>
      </c>
      <c r="B4149" s="302" t="s">
        <v>5240</v>
      </c>
      <c r="C4149" s="301" t="s">
        <v>23</v>
      </c>
      <c r="D4149" s="303">
        <v>1018.64</v>
      </c>
    </row>
    <row r="4150" spans="1:4" ht="18" customHeight="1">
      <c r="A4150" s="301" t="s">
        <v>13145</v>
      </c>
      <c r="B4150" s="302" t="s">
        <v>5241</v>
      </c>
      <c r="C4150" s="301" t="s">
        <v>23</v>
      </c>
      <c r="D4150" s="303">
        <v>822.25</v>
      </c>
    </row>
    <row r="4151" spans="1:4" ht="18" customHeight="1">
      <c r="A4151" s="301" t="s">
        <v>13146</v>
      </c>
      <c r="B4151" s="302" t="s">
        <v>5242</v>
      </c>
      <c r="C4151" s="301" t="s">
        <v>23</v>
      </c>
      <c r="D4151" s="303">
        <v>769.37</v>
      </c>
    </row>
    <row r="4152" spans="1:4" ht="18" customHeight="1">
      <c r="A4152" s="301" t="s">
        <v>13147</v>
      </c>
      <c r="B4152" s="302" t="s">
        <v>5243</v>
      </c>
      <c r="C4152" s="301" t="s">
        <v>23</v>
      </c>
      <c r="D4152" s="303">
        <v>549.59</v>
      </c>
    </row>
    <row r="4153" spans="1:4" ht="18" customHeight="1">
      <c r="A4153" s="301" t="s">
        <v>13148</v>
      </c>
      <c r="B4153" s="302" t="s">
        <v>5244</v>
      </c>
      <c r="C4153" s="301" t="s">
        <v>23</v>
      </c>
      <c r="D4153" s="303">
        <v>357.64</v>
      </c>
    </row>
    <row r="4154" spans="1:4" ht="18" customHeight="1">
      <c r="A4154" s="301" t="s">
        <v>13149</v>
      </c>
      <c r="B4154" s="302" t="s">
        <v>5245</v>
      </c>
      <c r="C4154" s="301" t="s">
        <v>23</v>
      </c>
      <c r="D4154" s="303">
        <v>266.25</v>
      </c>
    </row>
    <row r="4155" spans="1:4" ht="18" customHeight="1">
      <c r="A4155" s="301" t="s">
        <v>13150</v>
      </c>
      <c r="B4155" s="302" t="s">
        <v>5246</v>
      </c>
      <c r="C4155" s="301" t="s">
        <v>23</v>
      </c>
      <c r="D4155" s="303">
        <v>76.27</v>
      </c>
    </row>
    <row r="4156" spans="1:4" ht="18" customHeight="1">
      <c r="A4156" s="301" t="s">
        <v>13151</v>
      </c>
      <c r="B4156" s="302" t="s">
        <v>5247</v>
      </c>
      <c r="C4156" s="301" t="s">
        <v>23</v>
      </c>
      <c r="D4156" s="303">
        <v>76.73</v>
      </c>
    </row>
    <row r="4157" spans="1:4" ht="9" customHeight="1">
      <c r="A4157" s="301" t="s">
        <v>13152</v>
      </c>
      <c r="B4157" s="302" t="s">
        <v>5248</v>
      </c>
      <c r="C4157" s="301" t="s">
        <v>23</v>
      </c>
      <c r="D4157" s="303">
        <v>94.61</v>
      </c>
    </row>
    <row r="4158" spans="1:4" ht="9" customHeight="1">
      <c r="A4158" s="301" t="s">
        <v>13153</v>
      </c>
      <c r="B4158" s="302" t="s">
        <v>5249</v>
      </c>
      <c r="C4158" s="301" t="s">
        <v>23</v>
      </c>
      <c r="D4158" s="303">
        <v>93.18</v>
      </c>
    </row>
    <row r="4159" spans="1:4" ht="9" customHeight="1">
      <c r="A4159" s="301" t="s">
        <v>13154</v>
      </c>
      <c r="B4159" s="302" t="s">
        <v>5250</v>
      </c>
      <c r="C4159" s="301" t="s">
        <v>23</v>
      </c>
      <c r="D4159" s="303">
        <v>308.70999999999998</v>
      </c>
    </row>
    <row r="4160" spans="1:4" ht="9" customHeight="1">
      <c r="A4160" s="301" t="s">
        <v>13155</v>
      </c>
      <c r="B4160" s="302" t="s">
        <v>5251</v>
      </c>
      <c r="C4160" s="301" t="s">
        <v>23</v>
      </c>
      <c r="D4160" s="303">
        <v>224.49</v>
      </c>
    </row>
    <row r="4161" spans="1:4" ht="9" customHeight="1">
      <c r="A4161" s="301" t="s">
        <v>13156</v>
      </c>
      <c r="B4161" s="302" t="s">
        <v>5252</v>
      </c>
      <c r="C4161" s="301" t="s">
        <v>23</v>
      </c>
      <c r="D4161" s="303">
        <v>75.849999999999994</v>
      </c>
    </row>
    <row r="4162" spans="1:4" ht="9" customHeight="1">
      <c r="A4162" s="301" t="s">
        <v>13157</v>
      </c>
      <c r="B4162" s="302" t="s">
        <v>5253</v>
      </c>
      <c r="C4162" s="301" t="s">
        <v>23</v>
      </c>
      <c r="D4162" s="303">
        <v>76.08</v>
      </c>
    </row>
    <row r="4163" spans="1:4" ht="9" customHeight="1">
      <c r="A4163" s="301" t="s">
        <v>13158</v>
      </c>
      <c r="B4163" s="302" t="s">
        <v>5254</v>
      </c>
      <c r="C4163" s="301" t="s">
        <v>23</v>
      </c>
      <c r="D4163" s="303">
        <v>85.99</v>
      </c>
    </row>
    <row r="4164" spans="1:4" ht="9" customHeight="1">
      <c r="A4164" s="301" t="s">
        <v>13159</v>
      </c>
      <c r="B4164" s="302" t="s">
        <v>5255</v>
      </c>
      <c r="C4164" s="301" t="s">
        <v>23</v>
      </c>
      <c r="D4164" s="303">
        <v>82.53</v>
      </c>
    </row>
    <row r="4165" spans="1:4" ht="9" customHeight="1">
      <c r="A4165" s="301" t="s">
        <v>13160</v>
      </c>
      <c r="B4165" s="302" t="s">
        <v>5256</v>
      </c>
      <c r="C4165" s="301" t="s">
        <v>23</v>
      </c>
      <c r="D4165" s="303">
        <v>33.18</v>
      </c>
    </row>
    <row r="4166" spans="1:4" ht="9" customHeight="1">
      <c r="A4166" s="301" t="s">
        <v>13161</v>
      </c>
      <c r="B4166" s="302" t="s">
        <v>5257</v>
      </c>
      <c r="C4166" s="301" t="s">
        <v>23</v>
      </c>
      <c r="D4166" s="303">
        <v>31.66</v>
      </c>
    </row>
    <row r="4167" spans="1:4" ht="9" customHeight="1">
      <c r="A4167" s="301" t="s">
        <v>13162</v>
      </c>
      <c r="B4167" s="302" t="s">
        <v>5258</v>
      </c>
      <c r="C4167" s="301" t="s">
        <v>23</v>
      </c>
      <c r="D4167" s="303">
        <v>26.99</v>
      </c>
    </row>
    <row r="4168" spans="1:4" ht="9" customHeight="1">
      <c r="A4168" s="301" t="s">
        <v>13163</v>
      </c>
      <c r="B4168" s="302" t="s">
        <v>5259</v>
      </c>
      <c r="C4168" s="301" t="s">
        <v>23</v>
      </c>
      <c r="D4168" s="303">
        <v>26.33</v>
      </c>
    </row>
    <row r="4169" spans="1:4" ht="9" customHeight="1">
      <c r="A4169" s="301" t="s">
        <v>13164</v>
      </c>
      <c r="B4169" s="302" t="s">
        <v>5260</v>
      </c>
      <c r="C4169" s="301" t="s">
        <v>23</v>
      </c>
      <c r="D4169" s="303">
        <v>18.89</v>
      </c>
    </row>
    <row r="4170" spans="1:4" ht="9" customHeight="1">
      <c r="A4170" s="301" t="s">
        <v>13165</v>
      </c>
      <c r="B4170" s="302" t="s">
        <v>5261</v>
      </c>
      <c r="C4170" s="301" t="s">
        <v>23</v>
      </c>
      <c r="D4170" s="303">
        <v>16.809999999999999</v>
      </c>
    </row>
    <row r="4171" spans="1:4" ht="9" customHeight="1">
      <c r="A4171" s="301" t="s">
        <v>13166</v>
      </c>
      <c r="B4171" s="302" t="s">
        <v>5262</v>
      </c>
      <c r="C4171" s="301" t="s">
        <v>23</v>
      </c>
      <c r="D4171" s="303">
        <v>350.48</v>
      </c>
    </row>
    <row r="4172" spans="1:4" ht="9" customHeight="1">
      <c r="A4172" s="301" t="s">
        <v>13167</v>
      </c>
      <c r="B4172" s="302" t="s">
        <v>5263</v>
      </c>
      <c r="C4172" s="301" t="s">
        <v>23</v>
      </c>
      <c r="D4172" s="303">
        <v>259.08999999999997</v>
      </c>
    </row>
    <row r="4173" spans="1:4" ht="9" customHeight="1">
      <c r="A4173" s="301" t="s">
        <v>13168</v>
      </c>
      <c r="B4173" s="302" t="s">
        <v>5264</v>
      </c>
      <c r="C4173" s="301" t="s">
        <v>23</v>
      </c>
      <c r="D4173" s="303">
        <v>301.55</v>
      </c>
    </row>
    <row r="4174" spans="1:4" ht="9" customHeight="1">
      <c r="A4174" s="301" t="s">
        <v>13169</v>
      </c>
      <c r="B4174" s="302" t="s">
        <v>5265</v>
      </c>
      <c r="C4174" s="301" t="s">
        <v>23</v>
      </c>
      <c r="D4174" s="303">
        <v>217.33</v>
      </c>
    </row>
    <row r="4175" spans="1:4" ht="9" customHeight="1">
      <c r="A4175" s="301" t="s">
        <v>13170</v>
      </c>
      <c r="B4175" s="302" t="s">
        <v>5266</v>
      </c>
      <c r="C4175" s="301" t="s">
        <v>23</v>
      </c>
      <c r="D4175" s="303">
        <v>938.44</v>
      </c>
    </row>
    <row r="4176" spans="1:4" ht="9" customHeight="1">
      <c r="A4176" s="301" t="s">
        <v>13171</v>
      </c>
      <c r="B4176" s="302" t="s">
        <v>5267</v>
      </c>
      <c r="C4176" s="301" t="s">
        <v>23</v>
      </c>
      <c r="D4176" s="303">
        <v>755.87</v>
      </c>
    </row>
    <row r="4177" spans="1:4" ht="9" customHeight="1">
      <c r="A4177" s="301" t="s">
        <v>13172</v>
      </c>
      <c r="B4177" s="302" t="s">
        <v>5268</v>
      </c>
      <c r="C4177" s="301" t="s">
        <v>23</v>
      </c>
      <c r="D4177" s="303">
        <v>689.17</v>
      </c>
    </row>
    <row r="4178" spans="1:4" ht="9" customHeight="1">
      <c r="A4178" s="301" t="s">
        <v>13173</v>
      </c>
      <c r="B4178" s="302" t="s">
        <v>5269</v>
      </c>
      <c r="C4178" s="301" t="s">
        <v>23</v>
      </c>
      <c r="D4178" s="303">
        <v>494.66</v>
      </c>
    </row>
    <row r="4179" spans="1:4" ht="9" customHeight="1">
      <c r="A4179" s="301" t="s">
        <v>13174</v>
      </c>
      <c r="B4179" s="302" t="s">
        <v>5270</v>
      </c>
      <c r="C4179" s="301" t="s">
        <v>756</v>
      </c>
      <c r="D4179" s="303">
        <v>52.89</v>
      </c>
    </row>
    <row r="4180" spans="1:4" ht="9" customHeight="1">
      <c r="A4180" s="301" t="s">
        <v>13175</v>
      </c>
      <c r="B4180" s="302" t="s">
        <v>5271</v>
      </c>
      <c r="C4180" s="301" t="s">
        <v>756</v>
      </c>
      <c r="D4180" s="303">
        <v>46.42</v>
      </c>
    </row>
    <row r="4181" spans="1:4" ht="9" customHeight="1">
      <c r="A4181" s="301" t="s">
        <v>13176</v>
      </c>
      <c r="B4181" s="302" t="s">
        <v>5272</v>
      </c>
      <c r="C4181" s="301" t="s">
        <v>756</v>
      </c>
      <c r="D4181" s="303">
        <v>32.29</v>
      </c>
    </row>
    <row r="4182" spans="1:4" ht="9" customHeight="1">
      <c r="A4182" s="301" t="s">
        <v>13177</v>
      </c>
      <c r="B4182" s="302" t="s">
        <v>5273</v>
      </c>
      <c r="C4182" s="301" t="s">
        <v>756</v>
      </c>
      <c r="D4182" s="303">
        <v>29.49</v>
      </c>
    </row>
    <row r="4183" spans="1:4" ht="9" customHeight="1">
      <c r="A4183" s="301" t="s">
        <v>13178</v>
      </c>
      <c r="B4183" s="302" t="s">
        <v>5274</v>
      </c>
      <c r="C4183" s="301" t="s">
        <v>756</v>
      </c>
      <c r="D4183" s="303">
        <v>35.340000000000003</v>
      </c>
    </row>
    <row r="4184" spans="1:4" ht="9" customHeight="1">
      <c r="A4184" s="301" t="s">
        <v>13179</v>
      </c>
      <c r="B4184" s="302" t="s">
        <v>5275</v>
      </c>
      <c r="C4184" s="301" t="s">
        <v>756</v>
      </c>
      <c r="D4184" s="303">
        <v>32.020000000000003</v>
      </c>
    </row>
    <row r="4185" spans="1:4" ht="9" customHeight="1">
      <c r="A4185" s="301" t="s">
        <v>13180</v>
      </c>
      <c r="B4185" s="302" t="s">
        <v>5276</v>
      </c>
      <c r="C4185" s="301" t="s">
        <v>756</v>
      </c>
      <c r="D4185" s="303">
        <v>22.85</v>
      </c>
    </row>
    <row r="4186" spans="1:4" ht="9" customHeight="1">
      <c r="A4186" s="301" t="s">
        <v>13181</v>
      </c>
      <c r="B4186" s="302" t="s">
        <v>5277</v>
      </c>
      <c r="C4186" s="301" t="s">
        <v>756</v>
      </c>
      <c r="D4186" s="303">
        <v>21.41</v>
      </c>
    </row>
    <row r="4187" spans="1:4" ht="9" customHeight="1">
      <c r="A4187" s="301" t="s">
        <v>13182</v>
      </c>
      <c r="B4187" s="302" t="s">
        <v>5278</v>
      </c>
      <c r="C4187" s="301" t="s">
        <v>756</v>
      </c>
      <c r="D4187" s="303">
        <v>284861.12</v>
      </c>
    </row>
    <row r="4188" spans="1:4" ht="9" customHeight="1">
      <c r="A4188" s="301" t="s">
        <v>13183</v>
      </c>
      <c r="B4188" s="302" t="s">
        <v>5279</v>
      </c>
      <c r="C4188" s="301" t="s">
        <v>756</v>
      </c>
      <c r="D4188" s="303">
        <v>292448.21999999997</v>
      </c>
    </row>
    <row r="4189" spans="1:4" ht="9" customHeight="1">
      <c r="A4189" s="301" t="s">
        <v>13184</v>
      </c>
      <c r="B4189" s="302" t="s">
        <v>5280</v>
      </c>
      <c r="C4189" s="301" t="s">
        <v>756</v>
      </c>
      <c r="D4189" s="303">
        <v>297099.98</v>
      </c>
    </row>
    <row r="4190" spans="1:4" ht="9" customHeight="1">
      <c r="A4190" s="301" t="s">
        <v>13185</v>
      </c>
      <c r="B4190" s="302" t="s">
        <v>5281</v>
      </c>
      <c r="C4190" s="301" t="s">
        <v>756</v>
      </c>
      <c r="D4190" s="303">
        <v>306896.38</v>
      </c>
    </row>
    <row r="4191" spans="1:4" ht="9" customHeight="1">
      <c r="A4191" s="301" t="s">
        <v>13186</v>
      </c>
      <c r="B4191" s="302" t="s">
        <v>5282</v>
      </c>
      <c r="C4191" s="301" t="s">
        <v>756</v>
      </c>
      <c r="D4191" s="303">
        <v>315925.74</v>
      </c>
    </row>
    <row r="4192" spans="1:4" ht="9" customHeight="1">
      <c r="A4192" s="301" t="s">
        <v>13187</v>
      </c>
      <c r="B4192" s="302" t="s">
        <v>5283</v>
      </c>
      <c r="C4192" s="301" t="s">
        <v>756</v>
      </c>
      <c r="D4192" s="303">
        <v>233922.75</v>
      </c>
    </row>
    <row r="4193" spans="1:4" ht="9" customHeight="1">
      <c r="A4193" s="301" t="s">
        <v>13188</v>
      </c>
      <c r="B4193" s="302" t="s">
        <v>5284</v>
      </c>
      <c r="C4193" s="301" t="s">
        <v>756</v>
      </c>
      <c r="D4193" s="303">
        <v>243199.57</v>
      </c>
    </row>
    <row r="4194" spans="1:4" ht="9" customHeight="1">
      <c r="A4194" s="301" t="s">
        <v>13189</v>
      </c>
      <c r="B4194" s="302" t="s">
        <v>5285</v>
      </c>
      <c r="C4194" s="301" t="s">
        <v>756</v>
      </c>
      <c r="D4194" s="303">
        <v>252829.74</v>
      </c>
    </row>
    <row r="4195" spans="1:4" ht="9" customHeight="1">
      <c r="A4195" s="301" t="s">
        <v>13190</v>
      </c>
      <c r="B4195" s="302" t="s">
        <v>5286</v>
      </c>
      <c r="C4195" s="301" t="s">
        <v>756</v>
      </c>
      <c r="D4195" s="303">
        <v>269025.84000000003</v>
      </c>
    </row>
    <row r="4196" spans="1:4" ht="9" customHeight="1">
      <c r="A4196" s="301" t="s">
        <v>13191</v>
      </c>
      <c r="B4196" s="302" t="s">
        <v>5287</v>
      </c>
      <c r="C4196" s="301" t="s">
        <v>756</v>
      </c>
      <c r="D4196" s="303">
        <v>266338.36</v>
      </c>
    </row>
    <row r="4197" spans="1:4" ht="9" customHeight="1">
      <c r="A4197" s="301" t="s">
        <v>13192</v>
      </c>
      <c r="B4197" s="302" t="s">
        <v>5288</v>
      </c>
      <c r="C4197" s="301" t="s">
        <v>756</v>
      </c>
      <c r="D4197" s="303">
        <v>222706.21</v>
      </c>
    </row>
    <row r="4198" spans="1:4" ht="18" customHeight="1">
      <c r="A4198" s="301" t="s">
        <v>13193</v>
      </c>
      <c r="B4198" s="302" t="s">
        <v>5289</v>
      </c>
      <c r="C4198" s="301" t="s">
        <v>756</v>
      </c>
      <c r="D4198" s="303">
        <v>191442.22</v>
      </c>
    </row>
    <row r="4199" spans="1:4" ht="18" customHeight="1">
      <c r="A4199" s="301" t="s">
        <v>13194</v>
      </c>
      <c r="B4199" s="302" t="s">
        <v>5290</v>
      </c>
      <c r="C4199" s="301" t="s">
        <v>756</v>
      </c>
      <c r="D4199" s="303">
        <v>6814.34</v>
      </c>
    </row>
    <row r="4200" spans="1:4" ht="18" customHeight="1">
      <c r="A4200" s="301" t="s">
        <v>13195</v>
      </c>
      <c r="B4200" s="302" t="s">
        <v>5291</v>
      </c>
      <c r="C4200" s="301" t="s">
        <v>23</v>
      </c>
      <c r="D4200" s="303">
        <v>22.55</v>
      </c>
    </row>
    <row r="4201" spans="1:4" ht="18" customHeight="1">
      <c r="A4201" s="301" t="s">
        <v>13196</v>
      </c>
      <c r="B4201" s="302" t="s">
        <v>5292</v>
      </c>
      <c r="C4201" s="301" t="s">
        <v>756</v>
      </c>
      <c r="D4201" s="303">
        <v>29892.5</v>
      </c>
    </row>
    <row r="4202" spans="1:4" ht="9" customHeight="1">
      <c r="A4202" s="301" t="s">
        <v>13197</v>
      </c>
      <c r="B4202" s="302" t="s">
        <v>5293</v>
      </c>
      <c r="C4202" s="301" t="s">
        <v>756</v>
      </c>
      <c r="D4202" s="303">
        <v>53981.64</v>
      </c>
    </row>
    <row r="4203" spans="1:4" ht="9" customHeight="1">
      <c r="A4203" s="301" t="s">
        <v>13198</v>
      </c>
      <c r="B4203" s="302" t="s">
        <v>5294</v>
      </c>
      <c r="C4203" s="301" t="s">
        <v>756</v>
      </c>
      <c r="D4203" s="303">
        <v>425.57</v>
      </c>
    </row>
    <row r="4204" spans="1:4" ht="9" customHeight="1">
      <c r="A4204" s="301" t="s">
        <v>13199</v>
      </c>
      <c r="B4204" s="302" t="s">
        <v>5295</v>
      </c>
      <c r="C4204" s="301" t="s">
        <v>756</v>
      </c>
      <c r="D4204" s="303">
        <v>594.57000000000005</v>
      </c>
    </row>
    <row r="4205" spans="1:4" ht="9" customHeight="1">
      <c r="A4205" s="301" t="s">
        <v>13200</v>
      </c>
      <c r="B4205" s="302" t="s">
        <v>5296</v>
      </c>
      <c r="C4205" s="301" t="s">
        <v>23</v>
      </c>
      <c r="D4205" s="303">
        <v>319.89999999999998</v>
      </c>
    </row>
    <row r="4206" spans="1:4" ht="9" customHeight="1">
      <c r="A4206" s="301" t="s">
        <v>13201</v>
      </c>
      <c r="B4206" s="302" t="s">
        <v>5297</v>
      </c>
      <c r="C4206" s="301" t="s">
        <v>23</v>
      </c>
      <c r="D4206" s="303">
        <v>323.38</v>
      </c>
    </row>
    <row r="4207" spans="1:4" ht="9" customHeight="1">
      <c r="A4207" s="301" t="s">
        <v>13202</v>
      </c>
      <c r="B4207" s="302" t="s">
        <v>5298</v>
      </c>
      <c r="C4207" s="301" t="s">
        <v>23</v>
      </c>
      <c r="D4207" s="303">
        <v>333.54</v>
      </c>
    </row>
    <row r="4208" spans="1:4" ht="9" customHeight="1">
      <c r="A4208" s="301" t="s">
        <v>13203</v>
      </c>
      <c r="B4208" s="302" t="s">
        <v>5299</v>
      </c>
      <c r="C4208" s="301" t="s">
        <v>23</v>
      </c>
      <c r="D4208" s="303">
        <v>334.65</v>
      </c>
    </row>
    <row r="4209" spans="1:4" ht="9" customHeight="1">
      <c r="A4209" s="301" t="s">
        <v>13204</v>
      </c>
      <c r="B4209" s="302" t="s">
        <v>5300</v>
      </c>
      <c r="C4209" s="301" t="s">
        <v>23</v>
      </c>
      <c r="D4209" s="303">
        <v>301.23</v>
      </c>
    </row>
    <row r="4210" spans="1:4" ht="9" customHeight="1">
      <c r="A4210" s="301" t="s">
        <v>13205</v>
      </c>
      <c r="B4210" s="302" t="s">
        <v>5301</v>
      </c>
      <c r="C4210" s="301" t="s">
        <v>23</v>
      </c>
      <c r="D4210" s="303">
        <v>299.94</v>
      </c>
    </row>
    <row r="4211" spans="1:4" ht="9" customHeight="1">
      <c r="A4211" s="301" t="s">
        <v>13206</v>
      </c>
      <c r="B4211" s="302" t="s">
        <v>5302</v>
      </c>
      <c r="C4211" s="301" t="s">
        <v>23</v>
      </c>
      <c r="D4211" s="303">
        <v>308.92</v>
      </c>
    </row>
    <row r="4212" spans="1:4" ht="9" customHeight="1">
      <c r="A4212" s="301" t="s">
        <v>13207</v>
      </c>
      <c r="B4212" s="302" t="s">
        <v>5303</v>
      </c>
      <c r="C4212" s="301" t="s">
        <v>23</v>
      </c>
      <c r="D4212" s="303">
        <v>303.99</v>
      </c>
    </row>
    <row r="4213" spans="1:4" ht="9" customHeight="1">
      <c r="A4213" s="301" t="s">
        <v>13208</v>
      </c>
      <c r="B4213" s="302" t="s">
        <v>5304</v>
      </c>
      <c r="C4213" s="301" t="s">
        <v>756</v>
      </c>
      <c r="D4213" s="303">
        <v>56.19</v>
      </c>
    </row>
    <row r="4214" spans="1:4" ht="9" customHeight="1">
      <c r="A4214" s="301" t="s">
        <v>13209</v>
      </c>
      <c r="B4214" s="302" t="s">
        <v>5305</v>
      </c>
      <c r="C4214" s="301" t="s">
        <v>880</v>
      </c>
      <c r="D4214" s="303">
        <v>16.79</v>
      </c>
    </row>
    <row r="4215" spans="1:4" ht="9" customHeight="1">
      <c r="A4215" s="301" t="s">
        <v>13210</v>
      </c>
      <c r="B4215" s="302" t="s">
        <v>5306</v>
      </c>
      <c r="C4215" s="301" t="s">
        <v>756</v>
      </c>
      <c r="D4215" s="303">
        <v>14.3</v>
      </c>
    </row>
    <row r="4216" spans="1:4" ht="9" customHeight="1">
      <c r="A4216" s="301" t="s">
        <v>13211</v>
      </c>
      <c r="B4216" s="302" t="s">
        <v>5307</v>
      </c>
      <c r="C4216" s="301" t="s">
        <v>756</v>
      </c>
      <c r="D4216" s="303">
        <v>21.78</v>
      </c>
    </row>
    <row r="4217" spans="1:4" ht="9" customHeight="1">
      <c r="A4217" s="301" t="s">
        <v>13212</v>
      </c>
      <c r="B4217" s="302" t="s">
        <v>5308</v>
      </c>
      <c r="C4217" s="301" t="s">
        <v>756</v>
      </c>
      <c r="D4217" s="303">
        <v>33.799999999999997</v>
      </c>
    </row>
    <row r="4218" spans="1:4" ht="9" customHeight="1">
      <c r="A4218" s="301" t="s">
        <v>13213</v>
      </c>
      <c r="B4218" s="302" t="s">
        <v>5309</v>
      </c>
      <c r="C4218" s="301" t="s">
        <v>756</v>
      </c>
      <c r="D4218" s="303">
        <v>3.87</v>
      </c>
    </row>
    <row r="4219" spans="1:4" ht="9" customHeight="1">
      <c r="A4219" s="301" t="s">
        <v>13214</v>
      </c>
      <c r="B4219" s="302" t="s">
        <v>5310</v>
      </c>
      <c r="C4219" s="301" t="s">
        <v>756</v>
      </c>
      <c r="D4219" s="303">
        <v>5.21</v>
      </c>
    </row>
    <row r="4220" spans="1:4" ht="18" customHeight="1">
      <c r="A4220" s="301" t="s">
        <v>13215</v>
      </c>
      <c r="B4220" s="302" t="s">
        <v>5311</v>
      </c>
      <c r="C4220" s="301" t="s">
        <v>1330</v>
      </c>
      <c r="D4220" s="303">
        <v>587.20000000000005</v>
      </c>
    </row>
    <row r="4221" spans="1:4" ht="18" customHeight="1">
      <c r="A4221" s="301" t="s">
        <v>13216</v>
      </c>
      <c r="B4221" s="302" t="s">
        <v>5312</v>
      </c>
      <c r="C4221" s="301" t="s">
        <v>756</v>
      </c>
      <c r="D4221" s="303">
        <v>71.47</v>
      </c>
    </row>
    <row r="4222" spans="1:4" ht="18" customHeight="1">
      <c r="A4222" s="301" t="s">
        <v>13217</v>
      </c>
      <c r="B4222" s="302" t="s">
        <v>5313</v>
      </c>
      <c r="C4222" s="301" t="s">
        <v>756</v>
      </c>
      <c r="D4222" s="303">
        <v>96.99</v>
      </c>
    </row>
    <row r="4223" spans="1:4" ht="18" customHeight="1">
      <c r="A4223" s="301" t="s">
        <v>13218</v>
      </c>
      <c r="B4223" s="302" t="s">
        <v>5314</v>
      </c>
      <c r="C4223" s="301" t="s">
        <v>756</v>
      </c>
      <c r="D4223" s="303">
        <v>80.28</v>
      </c>
    </row>
    <row r="4224" spans="1:4" ht="18" customHeight="1">
      <c r="A4224" s="301" t="s">
        <v>13219</v>
      </c>
      <c r="B4224" s="302" t="s">
        <v>5315</v>
      </c>
      <c r="C4224" s="301" t="s">
        <v>756</v>
      </c>
      <c r="D4224" s="303">
        <v>95.64</v>
      </c>
    </row>
    <row r="4225" spans="1:4" ht="18" customHeight="1">
      <c r="A4225" s="301" t="s">
        <v>13220</v>
      </c>
      <c r="B4225" s="302" t="s">
        <v>5316</v>
      </c>
      <c r="C4225" s="301" t="s">
        <v>23</v>
      </c>
      <c r="D4225" s="303">
        <v>185.38</v>
      </c>
    </row>
    <row r="4226" spans="1:4" ht="18" customHeight="1">
      <c r="A4226" s="301" t="s">
        <v>13221</v>
      </c>
      <c r="B4226" s="302" t="s">
        <v>5317</v>
      </c>
      <c r="C4226" s="301" t="s">
        <v>756</v>
      </c>
      <c r="D4226" s="303">
        <v>171381.85</v>
      </c>
    </row>
    <row r="4227" spans="1:4" ht="18" customHeight="1">
      <c r="A4227" s="301" t="s">
        <v>13222</v>
      </c>
      <c r="B4227" s="302" t="s">
        <v>5318</v>
      </c>
      <c r="C4227" s="301" t="s">
        <v>756</v>
      </c>
      <c r="D4227" s="303">
        <v>243212.91</v>
      </c>
    </row>
    <row r="4228" spans="1:4" ht="18" customHeight="1">
      <c r="A4228" s="301" t="s">
        <v>13223</v>
      </c>
      <c r="B4228" s="302" t="s">
        <v>5319</v>
      </c>
      <c r="C4228" s="301" t="s">
        <v>756</v>
      </c>
      <c r="D4228" s="303">
        <v>304990.67</v>
      </c>
    </row>
    <row r="4229" spans="1:4" ht="18" customHeight="1">
      <c r="A4229" s="301" t="s">
        <v>13224</v>
      </c>
      <c r="B4229" s="302" t="s">
        <v>5320</v>
      </c>
      <c r="C4229" s="301" t="s">
        <v>756</v>
      </c>
      <c r="D4229" s="303">
        <v>408222.29</v>
      </c>
    </row>
    <row r="4230" spans="1:4" ht="18" customHeight="1">
      <c r="A4230" s="301" t="s">
        <v>13225</v>
      </c>
      <c r="B4230" s="302" t="s">
        <v>5321</v>
      </c>
      <c r="C4230" s="301" t="s">
        <v>756</v>
      </c>
      <c r="D4230" s="303">
        <v>470041.11</v>
      </c>
    </row>
    <row r="4231" spans="1:4" ht="18" customHeight="1">
      <c r="A4231" s="301" t="s">
        <v>13226</v>
      </c>
      <c r="B4231" s="302" t="s">
        <v>5322</v>
      </c>
      <c r="C4231" s="301" t="s">
        <v>23</v>
      </c>
      <c r="D4231" s="303">
        <v>104.83</v>
      </c>
    </row>
    <row r="4232" spans="1:4" ht="9" customHeight="1">
      <c r="A4232" s="301" t="s">
        <v>13227</v>
      </c>
      <c r="B4232" s="302" t="s">
        <v>5323</v>
      </c>
      <c r="C4232" s="301" t="s">
        <v>23</v>
      </c>
      <c r="D4232" s="303">
        <v>97.22</v>
      </c>
    </row>
    <row r="4233" spans="1:4" ht="9" customHeight="1">
      <c r="A4233" s="301" t="s">
        <v>13228</v>
      </c>
      <c r="B4233" s="302" t="s">
        <v>7422</v>
      </c>
      <c r="C4233" s="301" t="s">
        <v>23</v>
      </c>
      <c r="D4233" s="303">
        <v>738.43</v>
      </c>
    </row>
    <row r="4234" spans="1:4" ht="9" customHeight="1">
      <c r="A4234" s="301" t="s">
        <v>13229</v>
      </c>
      <c r="B4234" s="302" t="s">
        <v>5324</v>
      </c>
      <c r="C4234" s="301" t="s">
        <v>1330</v>
      </c>
      <c r="D4234" s="303">
        <v>879.42</v>
      </c>
    </row>
    <row r="4235" spans="1:4" ht="9" customHeight="1">
      <c r="A4235" s="301" t="s">
        <v>13230</v>
      </c>
      <c r="B4235" s="302" t="s">
        <v>5325</v>
      </c>
      <c r="C4235" s="301" t="s">
        <v>5326</v>
      </c>
      <c r="D4235" s="303">
        <v>65.53</v>
      </c>
    </row>
    <row r="4236" spans="1:4" ht="9" customHeight="1">
      <c r="A4236" s="301" t="s">
        <v>13231</v>
      </c>
      <c r="B4236" s="302" t="s">
        <v>5327</v>
      </c>
      <c r="C4236" s="301" t="s">
        <v>756</v>
      </c>
      <c r="D4236" s="303">
        <v>14802.4</v>
      </c>
    </row>
    <row r="4237" spans="1:4" ht="9" customHeight="1">
      <c r="A4237" s="301" t="s">
        <v>13232</v>
      </c>
      <c r="B4237" s="302" t="s">
        <v>5328</v>
      </c>
      <c r="C4237" s="301" t="s">
        <v>756</v>
      </c>
      <c r="D4237" s="303">
        <v>9772.48</v>
      </c>
    </row>
    <row r="4238" spans="1:4" ht="9" customHeight="1">
      <c r="A4238" s="301" t="s">
        <v>13233</v>
      </c>
      <c r="B4238" s="302" t="s">
        <v>5329</v>
      </c>
      <c r="C4238" s="301" t="s">
        <v>756</v>
      </c>
      <c r="D4238" s="303">
        <v>4946.33</v>
      </c>
    </row>
    <row r="4239" spans="1:4" ht="9" customHeight="1">
      <c r="A4239" s="301" t="s">
        <v>13234</v>
      </c>
      <c r="B4239" s="302" t="s">
        <v>5330</v>
      </c>
      <c r="C4239" s="301" t="s">
        <v>756</v>
      </c>
      <c r="D4239" s="303">
        <v>8795.25</v>
      </c>
    </row>
    <row r="4240" spans="1:4" ht="9" customHeight="1">
      <c r="A4240" s="301" t="s">
        <v>13235</v>
      </c>
      <c r="B4240" s="302" t="s">
        <v>5331</v>
      </c>
      <c r="C4240" s="301" t="s">
        <v>756</v>
      </c>
      <c r="D4240" s="303">
        <v>3070.75</v>
      </c>
    </row>
    <row r="4241" spans="1:4" ht="18" customHeight="1">
      <c r="A4241" s="301" t="s">
        <v>13236</v>
      </c>
      <c r="B4241" s="302" t="s">
        <v>5332</v>
      </c>
      <c r="C4241" s="301" t="s">
        <v>756</v>
      </c>
      <c r="D4241" s="303">
        <v>5059.3900000000003</v>
      </c>
    </row>
    <row r="4242" spans="1:4" ht="9" customHeight="1">
      <c r="A4242" s="301" t="s">
        <v>13237</v>
      </c>
      <c r="B4242" s="302" t="s">
        <v>5333</v>
      </c>
      <c r="C4242" s="301" t="s">
        <v>756</v>
      </c>
      <c r="D4242" s="303">
        <v>4328.05</v>
      </c>
    </row>
    <row r="4243" spans="1:4" ht="9" customHeight="1">
      <c r="A4243" s="301" t="s">
        <v>13238</v>
      </c>
      <c r="B4243" s="302" t="s">
        <v>13239</v>
      </c>
      <c r="C4243" s="301" t="s">
        <v>756</v>
      </c>
      <c r="D4243" s="303">
        <v>124.66</v>
      </c>
    </row>
    <row r="4244" spans="1:4" ht="9" customHeight="1">
      <c r="A4244" s="301" t="s">
        <v>13240</v>
      </c>
      <c r="B4244" s="302" t="s">
        <v>5334</v>
      </c>
      <c r="C4244" s="301" t="s">
        <v>1330</v>
      </c>
      <c r="D4244" s="303">
        <v>111.7</v>
      </c>
    </row>
    <row r="4245" spans="1:4" ht="18" customHeight="1">
      <c r="A4245" s="301" t="s">
        <v>13241</v>
      </c>
      <c r="B4245" s="302" t="s">
        <v>5335</v>
      </c>
      <c r="C4245" s="301" t="s">
        <v>23</v>
      </c>
      <c r="D4245" s="303">
        <v>5.4</v>
      </c>
    </row>
    <row r="4246" spans="1:4" ht="9" customHeight="1">
      <c r="A4246" s="301" t="s">
        <v>13242</v>
      </c>
      <c r="B4246" s="302" t="s">
        <v>5336</v>
      </c>
      <c r="C4246" s="301" t="s">
        <v>880</v>
      </c>
      <c r="D4246" s="303">
        <v>8.9700000000000006</v>
      </c>
    </row>
    <row r="4247" spans="1:4" ht="9" customHeight="1">
      <c r="A4247" s="301" t="s">
        <v>13243</v>
      </c>
      <c r="B4247" s="302" t="s">
        <v>7423</v>
      </c>
      <c r="C4247" s="301" t="s">
        <v>880</v>
      </c>
      <c r="D4247" s="303">
        <v>2.16</v>
      </c>
    </row>
    <row r="4248" spans="1:4" ht="9" customHeight="1">
      <c r="A4248" s="301" t="s">
        <v>13244</v>
      </c>
      <c r="B4248" s="302" t="s">
        <v>13245</v>
      </c>
      <c r="C4248" s="301" t="s">
        <v>23</v>
      </c>
      <c r="D4248" s="303">
        <v>180.68</v>
      </c>
    </row>
    <row r="4249" spans="1:4" ht="9" customHeight="1">
      <c r="A4249" s="301" t="s">
        <v>13246</v>
      </c>
      <c r="B4249" s="302" t="s">
        <v>5337</v>
      </c>
      <c r="C4249" s="301" t="s">
        <v>880</v>
      </c>
      <c r="D4249" s="303">
        <v>3.76</v>
      </c>
    </row>
    <row r="4250" spans="1:4" ht="9" customHeight="1">
      <c r="A4250" s="301" t="s">
        <v>13247</v>
      </c>
      <c r="B4250" s="302" t="s">
        <v>5338</v>
      </c>
      <c r="C4250" s="301" t="s">
        <v>756</v>
      </c>
      <c r="D4250" s="303">
        <v>6209.99</v>
      </c>
    </row>
    <row r="4251" spans="1:4" ht="9" customHeight="1">
      <c r="A4251" s="301" t="s">
        <v>13248</v>
      </c>
      <c r="B4251" s="302" t="s">
        <v>5339</v>
      </c>
      <c r="C4251" s="301" t="s">
        <v>756</v>
      </c>
      <c r="D4251" s="303">
        <v>3238.45</v>
      </c>
    </row>
    <row r="4252" spans="1:4" ht="9" customHeight="1">
      <c r="A4252" s="301" t="s">
        <v>13249</v>
      </c>
      <c r="B4252" s="302" t="s">
        <v>5340</v>
      </c>
      <c r="C4252" s="301" t="s">
        <v>1330</v>
      </c>
      <c r="D4252" s="303">
        <v>17.75</v>
      </c>
    </row>
    <row r="4253" spans="1:4" ht="9" customHeight="1">
      <c r="A4253" s="301" t="s">
        <v>13250</v>
      </c>
      <c r="B4253" s="302" t="s">
        <v>5341</v>
      </c>
      <c r="C4253" s="301" t="s">
        <v>1330</v>
      </c>
      <c r="D4253" s="303">
        <v>11.05</v>
      </c>
    </row>
    <row r="4254" spans="1:4" ht="9" customHeight="1">
      <c r="A4254" s="301" t="s">
        <v>13251</v>
      </c>
      <c r="B4254" s="302" t="s">
        <v>5342</v>
      </c>
      <c r="C4254" s="301" t="s">
        <v>1330</v>
      </c>
      <c r="D4254" s="303">
        <v>39.18</v>
      </c>
    </row>
    <row r="4255" spans="1:4" ht="9" customHeight="1">
      <c r="A4255" s="301" t="s">
        <v>13252</v>
      </c>
      <c r="B4255" s="302" t="s">
        <v>5343</v>
      </c>
      <c r="C4255" s="301" t="s">
        <v>1330</v>
      </c>
      <c r="D4255" s="303">
        <v>66.099999999999994</v>
      </c>
    </row>
    <row r="4256" spans="1:4" ht="9" customHeight="1">
      <c r="A4256" s="301" t="s">
        <v>13253</v>
      </c>
      <c r="B4256" s="302" t="s">
        <v>5344</v>
      </c>
      <c r="C4256" s="301" t="s">
        <v>1330</v>
      </c>
      <c r="D4256" s="303">
        <v>61.29</v>
      </c>
    </row>
    <row r="4257" spans="1:4" ht="9" customHeight="1">
      <c r="A4257" s="301" t="s">
        <v>13254</v>
      </c>
      <c r="B4257" s="302" t="s">
        <v>5345</v>
      </c>
      <c r="C4257" s="301" t="s">
        <v>880</v>
      </c>
      <c r="D4257" s="303">
        <v>64.75</v>
      </c>
    </row>
    <row r="4258" spans="1:4" ht="9" customHeight="1">
      <c r="A4258" s="301" t="s">
        <v>13255</v>
      </c>
      <c r="B4258" s="302" t="s">
        <v>5346</v>
      </c>
      <c r="C4258" s="301" t="s">
        <v>4225</v>
      </c>
      <c r="D4258" s="303">
        <v>655.82</v>
      </c>
    </row>
    <row r="4259" spans="1:4" ht="9" customHeight="1">
      <c r="A4259" s="301" t="s">
        <v>13256</v>
      </c>
      <c r="B4259" s="302" t="s">
        <v>5347</v>
      </c>
      <c r="C4259" s="301" t="s">
        <v>756</v>
      </c>
      <c r="D4259" s="303">
        <v>99.03</v>
      </c>
    </row>
    <row r="4260" spans="1:4" ht="9" customHeight="1">
      <c r="A4260" s="301" t="s">
        <v>13257</v>
      </c>
      <c r="B4260" s="302" t="s">
        <v>5348</v>
      </c>
      <c r="C4260" s="301" t="s">
        <v>756</v>
      </c>
      <c r="D4260" s="303">
        <v>78.97</v>
      </c>
    </row>
    <row r="4261" spans="1:4" ht="9" customHeight="1">
      <c r="A4261" s="301" t="s">
        <v>13258</v>
      </c>
      <c r="B4261" s="302" t="s">
        <v>5349</v>
      </c>
      <c r="C4261" s="301" t="s">
        <v>23</v>
      </c>
      <c r="D4261" s="303">
        <v>134.5</v>
      </c>
    </row>
    <row r="4262" spans="1:4" ht="9" customHeight="1">
      <c r="A4262" s="301" t="s">
        <v>13259</v>
      </c>
      <c r="B4262" s="302" t="s">
        <v>5350</v>
      </c>
      <c r="C4262" s="301" t="s">
        <v>23</v>
      </c>
      <c r="D4262" s="303">
        <v>126.89</v>
      </c>
    </row>
    <row r="4263" spans="1:4" ht="9" customHeight="1">
      <c r="A4263" s="301" t="s">
        <v>13260</v>
      </c>
      <c r="B4263" s="302" t="s">
        <v>5351</v>
      </c>
      <c r="C4263" s="301" t="s">
        <v>880</v>
      </c>
      <c r="D4263" s="303">
        <v>56.2</v>
      </c>
    </row>
    <row r="4264" spans="1:4" ht="9" customHeight="1">
      <c r="A4264" s="301" t="s">
        <v>13261</v>
      </c>
      <c r="B4264" s="302" t="s">
        <v>5352</v>
      </c>
      <c r="C4264" s="301" t="s">
        <v>880</v>
      </c>
      <c r="D4264" s="303">
        <v>51.76</v>
      </c>
    </row>
    <row r="4265" spans="1:4" ht="9" customHeight="1">
      <c r="A4265" s="301" t="s">
        <v>13262</v>
      </c>
      <c r="B4265" s="302" t="s">
        <v>5353</v>
      </c>
      <c r="C4265" s="301" t="s">
        <v>880</v>
      </c>
      <c r="D4265" s="303">
        <v>23.94</v>
      </c>
    </row>
    <row r="4266" spans="1:4" ht="9" customHeight="1">
      <c r="A4266" s="301" t="s">
        <v>13263</v>
      </c>
      <c r="B4266" s="302" t="s">
        <v>5354</v>
      </c>
      <c r="C4266" s="301" t="s">
        <v>1330</v>
      </c>
      <c r="D4266" s="303">
        <v>576.20000000000005</v>
      </c>
    </row>
    <row r="4267" spans="1:4" ht="9" customHeight="1">
      <c r="A4267" s="301" t="s">
        <v>13264</v>
      </c>
      <c r="B4267" s="302" t="s">
        <v>5355</v>
      </c>
      <c r="C4267" s="301" t="s">
        <v>23</v>
      </c>
      <c r="D4267" s="303">
        <v>56.83</v>
      </c>
    </row>
    <row r="4268" spans="1:4" ht="9" customHeight="1">
      <c r="A4268" s="301" t="s">
        <v>13265</v>
      </c>
      <c r="B4268" s="302" t="s">
        <v>5356</v>
      </c>
      <c r="C4268" s="301" t="s">
        <v>23</v>
      </c>
      <c r="D4268" s="303">
        <v>28.99</v>
      </c>
    </row>
    <row r="4269" spans="1:4" ht="9" customHeight="1">
      <c r="A4269" s="301" t="s">
        <v>13266</v>
      </c>
      <c r="B4269" s="302" t="s">
        <v>5357</v>
      </c>
      <c r="C4269" s="301" t="s">
        <v>5326</v>
      </c>
      <c r="D4269" s="303">
        <v>194.82</v>
      </c>
    </row>
    <row r="4270" spans="1:4" ht="9" customHeight="1">
      <c r="A4270" s="301" t="s">
        <v>13267</v>
      </c>
      <c r="B4270" s="302" t="s">
        <v>5358</v>
      </c>
      <c r="C4270" s="301" t="s">
        <v>5326</v>
      </c>
      <c r="D4270" s="303">
        <v>125.3</v>
      </c>
    </row>
    <row r="4271" spans="1:4" ht="9" customHeight="1">
      <c r="A4271" s="301" t="s">
        <v>13268</v>
      </c>
      <c r="B4271" s="302" t="s">
        <v>5359</v>
      </c>
      <c r="C4271" s="301" t="s">
        <v>5326</v>
      </c>
      <c r="D4271" s="303">
        <v>186.05</v>
      </c>
    </row>
    <row r="4272" spans="1:4" ht="9" customHeight="1">
      <c r="A4272" s="301" t="s">
        <v>13269</v>
      </c>
      <c r="B4272" s="302" t="s">
        <v>5360</v>
      </c>
      <c r="C4272" s="301" t="s">
        <v>5326</v>
      </c>
      <c r="D4272" s="303">
        <v>114.99</v>
      </c>
    </row>
    <row r="4273" spans="1:4" ht="9" customHeight="1">
      <c r="A4273" s="301" t="s">
        <v>13270</v>
      </c>
      <c r="B4273" s="302" t="s">
        <v>5361</v>
      </c>
      <c r="C4273" s="301" t="s">
        <v>5326</v>
      </c>
      <c r="D4273" s="303">
        <v>188.74</v>
      </c>
    </row>
    <row r="4274" spans="1:4" ht="9" customHeight="1">
      <c r="A4274" s="301" t="s">
        <v>13271</v>
      </c>
      <c r="B4274" s="302" t="s">
        <v>5362</v>
      </c>
      <c r="C4274" s="301" t="s">
        <v>5326</v>
      </c>
      <c r="D4274" s="303">
        <v>115.69</v>
      </c>
    </row>
    <row r="4275" spans="1:4" ht="9" customHeight="1">
      <c r="A4275" s="301" t="s">
        <v>13272</v>
      </c>
      <c r="B4275" s="302" t="s">
        <v>5363</v>
      </c>
      <c r="C4275" s="301" t="s">
        <v>5326</v>
      </c>
      <c r="D4275" s="303">
        <v>193.62</v>
      </c>
    </row>
    <row r="4276" spans="1:4" ht="9" customHeight="1">
      <c r="A4276" s="301" t="s">
        <v>13273</v>
      </c>
      <c r="B4276" s="302" t="s">
        <v>5364</v>
      </c>
      <c r="C4276" s="301" t="s">
        <v>5326</v>
      </c>
      <c r="D4276" s="303">
        <v>121.86</v>
      </c>
    </row>
    <row r="4277" spans="1:4" ht="9" customHeight="1">
      <c r="A4277" s="301" t="s">
        <v>13274</v>
      </c>
      <c r="B4277" s="302" t="s">
        <v>5365</v>
      </c>
      <c r="C4277" s="301" t="s">
        <v>5326</v>
      </c>
      <c r="D4277" s="303">
        <v>196.77</v>
      </c>
    </row>
    <row r="4278" spans="1:4" ht="9" customHeight="1">
      <c r="A4278" s="301" t="s">
        <v>13275</v>
      </c>
      <c r="B4278" s="302" t="s">
        <v>5366</v>
      </c>
      <c r="C4278" s="301" t="s">
        <v>5326</v>
      </c>
      <c r="D4278" s="303">
        <v>125.94</v>
      </c>
    </row>
    <row r="4279" spans="1:4" ht="9" customHeight="1">
      <c r="A4279" s="301" t="s">
        <v>13276</v>
      </c>
      <c r="B4279" s="302" t="s">
        <v>5367</v>
      </c>
      <c r="C4279" s="301" t="s">
        <v>1330</v>
      </c>
      <c r="D4279" s="303">
        <v>12.13</v>
      </c>
    </row>
    <row r="4280" spans="1:4" ht="9" customHeight="1">
      <c r="A4280" s="301" t="s">
        <v>13277</v>
      </c>
      <c r="B4280" s="302" t="s">
        <v>5368</v>
      </c>
      <c r="C4280" s="301" t="s">
        <v>1330</v>
      </c>
      <c r="D4280" s="303">
        <v>52.09</v>
      </c>
    </row>
    <row r="4281" spans="1:4" ht="18" customHeight="1">
      <c r="A4281" s="301" t="s">
        <v>13278</v>
      </c>
      <c r="B4281" s="302" t="s">
        <v>5369</v>
      </c>
      <c r="C4281" s="301" t="s">
        <v>1330</v>
      </c>
      <c r="D4281" s="303">
        <v>47.9</v>
      </c>
    </row>
    <row r="4282" spans="1:4" ht="9" customHeight="1">
      <c r="A4282" s="301" t="s">
        <v>13279</v>
      </c>
      <c r="B4282" s="302" t="s">
        <v>5370</v>
      </c>
      <c r="C4282" s="301" t="s">
        <v>1330</v>
      </c>
      <c r="D4282" s="303">
        <v>80.03</v>
      </c>
    </row>
    <row r="4283" spans="1:4" ht="9" customHeight="1">
      <c r="A4283" s="301" t="s">
        <v>13280</v>
      </c>
      <c r="B4283" s="302" t="s">
        <v>5371</v>
      </c>
      <c r="C4283" s="301" t="s">
        <v>1330</v>
      </c>
      <c r="D4283" s="303">
        <v>86.85</v>
      </c>
    </row>
    <row r="4284" spans="1:4" ht="9" customHeight="1">
      <c r="A4284" s="301" t="s">
        <v>13281</v>
      </c>
      <c r="B4284" s="302" t="s">
        <v>5372</v>
      </c>
      <c r="C4284" s="301" t="s">
        <v>1330</v>
      </c>
      <c r="D4284" s="303">
        <v>93.74</v>
      </c>
    </row>
    <row r="4285" spans="1:4" ht="18" customHeight="1">
      <c r="A4285" s="301" t="s">
        <v>13282</v>
      </c>
      <c r="B4285" s="302" t="s">
        <v>5373</v>
      </c>
      <c r="C4285" s="301" t="s">
        <v>1330</v>
      </c>
      <c r="D4285" s="303">
        <v>12.87</v>
      </c>
    </row>
    <row r="4286" spans="1:4" ht="18" customHeight="1">
      <c r="A4286" s="301" t="s">
        <v>13283</v>
      </c>
      <c r="B4286" s="302" t="s">
        <v>5374</v>
      </c>
      <c r="C4286" s="301" t="s">
        <v>1330</v>
      </c>
      <c r="D4286" s="303">
        <v>30.93</v>
      </c>
    </row>
    <row r="4287" spans="1:4" ht="18" customHeight="1">
      <c r="A4287" s="301" t="s">
        <v>13284</v>
      </c>
      <c r="B4287" s="302" t="s">
        <v>5375</v>
      </c>
      <c r="C4287" s="301" t="s">
        <v>1330</v>
      </c>
      <c r="D4287" s="303">
        <v>102.78</v>
      </c>
    </row>
    <row r="4288" spans="1:4" ht="18" customHeight="1">
      <c r="A4288" s="301" t="s">
        <v>13285</v>
      </c>
      <c r="B4288" s="302" t="s">
        <v>5376</v>
      </c>
      <c r="C4288" s="301" t="s">
        <v>1330</v>
      </c>
      <c r="D4288" s="303">
        <v>81.72</v>
      </c>
    </row>
    <row r="4289" spans="1:4" ht="18" customHeight="1">
      <c r="A4289" s="301" t="s">
        <v>13286</v>
      </c>
      <c r="B4289" s="302" t="s">
        <v>5377</v>
      </c>
      <c r="C4289" s="301" t="s">
        <v>1330</v>
      </c>
      <c r="D4289" s="303">
        <v>69.75</v>
      </c>
    </row>
    <row r="4290" spans="1:4" ht="18" customHeight="1">
      <c r="A4290" s="301" t="s">
        <v>13287</v>
      </c>
      <c r="B4290" s="302" t="s">
        <v>5378</v>
      </c>
      <c r="C4290" s="301" t="s">
        <v>1330</v>
      </c>
      <c r="D4290" s="303">
        <v>48.05</v>
      </c>
    </row>
    <row r="4291" spans="1:4" ht="9" customHeight="1">
      <c r="A4291" s="301" t="s">
        <v>13288</v>
      </c>
      <c r="B4291" s="302" t="s">
        <v>5379</v>
      </c>
      <c r="C4291" s="301" t="s">
        <v>1330</v>
      </c>
      <c r="D4291" s="303">
        <v>56.5</v>
      </c>
    </row>
    <row r="4292" spans="1:4" ht="9" customHeight="1">
      <c r="A4292" s="301" t="s">
        <v>13289</v>
      </c>
      <c r="B4292" s="302" t="s">
        <v>5380</v>
      </c>
      <c r="C4292" s="301" t="s">
        <v>1330</v>
      </c>
      <c r="D4292" s="303">
        <v>34.79</v>
      </c>
    </row>
    <row r="4293" spans="1:4" ht="9" customHeight="1">
      <c r="A4293" s="301" t="s">
        <v>13290</v>
      </c>
      <c r="B4293" s="302" t="s">
        <v>5381</v>
      </c>
      <c r="C4293" s="301" t="s">
        <v>1330</v>
      </c>
      <c r="D4293" s="303">
        <v>183.55</v>
      </c>
    </row>
    <row r="4294" spans="1:4" ht="9" customHeight="1">
      <c r="A4294" s="301" t="s">
        <v>13291</v>
      </c>
      <c r="B4294" s="302" t="s">
        <v>5382</v>
      </c>
      <c r="C4294" s="301" t="s">
        <v>1330</v>
      </c>
      <c r="D4294" s="303">
        <v>107.39</v>
      </c>
    </row>
    <row r="4295" spans="1:4" ht="9" customHeight="1">
      <c r="A4295" s="301" t="s">
        <v>13292</v>
      </c>
      <c r="B4295" s="302" t="s">
        <v>5383</v>
      </c>
      <c r="C4295" s="301" t="s">
        <v>1330</v>
      </c>
      <c r="D4295" s="303">
        <v>183.99</v>
      </c>
    </row>
    <row r="4296" spans="1:4" ht="9" customHeight="1">
      <c r="A4296" s="301" t="s">
        <v>13293</v>
      </c>
      <c r="B4296" s="302" t="s">
        <v>5384</v>
      </c>
      <c r="C4296" s="301" t="s">
        <v>1330</v>
      </c>
      <c r="D4296" s="303">
        <v>107.83</v>
      </c>
    </row>
    <row r="4297" spans="1:4" ht="9" customHeight="1">
      <c r="A4297" s="301" t="s">
        <v>13294</v>
      </c>
      <c r="B4297" s="302" t="s">
        <v>5385</v>
      </c>
      <c r="C4297" s="301" t="s">
        <v>1330</v>
      </c>
      <c r="D4297" s="303">
        <v>218.99</v>
      </c>
    </row>
    <row r="4298" spans="1:4" ht="9" customHeight="1">
      <c r="A4298" s="301" t="s">
        <v>13295</v>
      </c>
      <c r="B4298" s="302" t="s">
        <v>5386</v>
      </c>
      <c r="C4298" s="301" t="s">
        <v>1330</v>
      </c>
      <c r="D4298" s="303">
        <v>141.34</v>
      </c>
    </row>
    <row r="4299" spans="1:4" ht="9" customHeight="1">
      <c r="A4299" s="301" t="s">
        <v>13296</v>
      </c>
      <c r="B4299" s="302" t="s">
        <v>5387</v>
      </c>
      <c r="C4299" s="301" t="s">
        <v>1330</v>
      </c>
      <c r="D4299" s="303">
        <v>219.43</v>
      </c>
    </row>
    <row r="4300" spans="1:4" ht="9" customHeight="1">
      <c r="A4300" s="301" t="s">
        <v>13297</v>
      </c>
      <c r="B4300" s="302" t="s">
        <v>5388</v>
      </c>
      <c r="C4300" s="301" t="s">
        <v>1330</v>
      </c>
      <c r="D4300" s="303">
        <v>141.78</v>
      </c>
    </row>
    <row r="4301" spans="1:4" ht="9" customHeight="1">
      <c r="A4301" s="301" t="s">
        <v>13298</v>
      </c>
      <c r="B4301" s="302" t="s">
        <v>5389</v>
      </c>
      <c r="C4301" s="301" t="s">
        <v>1330</v>
      </c>
      <c r="D4301" s="303">
        <v>154.87</v>
      </c>
    </row>
    <row r="4302" spans="1:4" ht="9" customHeight="1">
      <c r="A4302" s="301" t="s">
        <v>13299</v>
      </c>
      <c r="B4302" s="302" t="s">
        <v>5390</v>
      </c>
      <c r="C4302" s="301" t="s">
        <v>1330</v>
      </c>
      <c r="D4302" s="303">
        <v>93.37</v>
      </c>
    </row>
    <row r="4303" spans="1:4" ht="9" customHeight="1">
      <c r="A4303" s="301" t="s">
        <v>13300</v>
      </c>
      <c r="B4303" s="302" t="s">
        <v>5391</v>
      </c>
      <c r="C4303" s="301" t="s">
        <v>1330</v>
      </c>
      <c r="D4303" s="303">
        <v>149.03</v>
      </c>
    </row>
    <row r="4304" spans="1:4" ht="9" customHeight="1">
      <c r="A4304" s="301" t="s">
        <v>13301</v>
      </c>
      <c r="B4304" s="302" t="s">
        <v>5392</v>
      </c>
      <c r="C4304" s="301" t="s">
        <v>1330</v>
      </c>
      <c r="D4304" s="303">
        <v>87.53</v>
      </c>
    </row>
    <row r="4305" spans="1:4" ht="9" customHeight="1">
      <c r="A4305" s="301" t="s">
        <v>13302</v>
      </c>
      <c r="B4305" s="302" t="s">
        <v>5393</v>
      </c>
      <c r="C4305" s="301" t="s">
        <v>1330</v>
      </c>
      <c r="D4305" s="303">
        <v>36.61</v>
      </c>
    </row>
    <row r="4306" spans="1:4" ht="9" customHeight="1">
      <c r="A4306" s="301" t="s">
        <v>13303</v>
      </c>
      <c r="B4306" s="302" t="s">
        <v>5394</v>
      </c>
      <c r="C4306" s="301" t="s">
        <v>1330</v>
      </c>
      <c r="D4306" s="303">
        <v>21.74</v>
      </c>
    </row>
    <row r="4307" spans="1:4" ht="9" customHeight="1">
      <c r="A4307" s="301" t="s">
        <v>13304</v>
      </c>
      <c r="B4307" s="302" t="s">
        <v>5395</v>
      </c>
      <c r="C4307" s="301" t="s">
        <v>5326</v>
      </c>
      <c r="D4307" s="303">
        <v>184.34</v>
      </c>
    </row>
    <row r="4308" spans="1:4" ht="9" customHeight="1">
      <c r="A4308" s="301" t="s">
        <v>13305</v>
      </c>
      <c r="B4308" s="302" t="s">
        <v>13306</v>
      </c>
      <c r="C4308" s="301" t="s">
        <v>5326</v>
      </c>
      <c r="D4308" s="303">
        <v>136.33000000000001</v>
      </c>
    </row>
    <row r="4309" spans="1:4" ht="9" customHeight="1">
      <c r="A4309" s="301" t="s">
        <v>13307</v>
      </c>
      <c r="B4309" s="302" t="s">
        <v>5396</v>
      </c>
      <c r="C4309" s="301" t="s">
        <v>5326</v>
      </c>
      <c r="D4309" s="303">
        <v>17.2</v>
      </c>
    </row>
    <row r="4310" spans="1:4" ht="9" customHeight="1">
      <c r="A4310" s="301" t="s">
        <v>13308</v>
      </c>
      <c r="B4310" s="302" t="s">
        <v>5397</v>
      </c>
      <c r="C4310" s="301" t="s">
        <v>5326</v>
      </c>
      <c r="D4310" s="303">
        <v>189.11</v>
      </c>
    </row>
    <row r="4311" spans="1:4" ht="9" customHeight="1">
      <c r="A4311" s="301" t="s">
        <v>13309</v>
      </c>
      <c r="B4311" s="302" t="s">
        <v>13310</v>
      </c>
      <c r="C4311" s="301" t="s">
        <v>5326</v>
      </c>
      <c r="D4311" s="303">
        <v>138.57</v>
      </c>
    </row>
    <row r="4312" spans="1:4" ht="9" customHeight="1">
      <c r="A4312" s="301" t="s">
        <v>13311</v>
      </c>
      <c r="B4312" s="302" t="s">
        <v>5398</v>
      </c>
      <c r="C4312" s="301" t="s">
        <v>5326</v>
      </c>
      <c r="D4312" s="303">
        <v>192.63</v>
      </c>
    </row>
    <row r="4313" spans="1:4" ht="9" customHeight="1">
      <c r="A4313" s="301" t="s">
        <v>13312</v>
      </c>
      <c r="B4313" s="302" t="s">
        <v>13313</v>
      </c>
      <c r="C4313" s="301" t="s">
        <v>5326</v>
      </c>
      <c r="D4313" s="303">
        <v>136.61000000000001</v>
      </c>
    </row>
    <row r="4314" spans="1:4" ht="9" customHeight="1">
      <c r="A4314" s="301" t="s">
        <v>13314</v>
      </c>
      <c r="B4314" s="302" t="s">
        <v>5399</v>
      </c>
      <c r="C4314" s="301" t="s">
        <v>5326</v>
      </c>
      <c r="D4314" s="303">
        <v>17.2</v>
      </c>
    </row>
    <row r="4315" spans="1:4" ht="9" customHeight="1">
      <c r="A4315" s="301" t="s">
        <v>13315</v>
      </c>
      <c r="B4315" s="302" t="s">
        <v>5400</v>
      </c>
      <c r="C4315" s="301" t="s">
        <v>5326</v>
      </c>
      <c r="D4315" s="303">
        <v>186.88</v>
      </c>
    </row>
    <row r="4316" spans="1:4" ht="9" customHeight="1">
      <c r="A4316" s="301" t="s">
        <v>13316</v>
      </c>
      <c r="B4316" s="302" t="s">
        <v>13317</v>
      </c>
      <c r="C4316" s="301" t="s">
        <v>5326</v>
      </c>
      <c r="D4316" s="303">
        <v>136.55000000000001</v>
      </c>
    </row>
    <row r="4317" spans="1:4" ht="9" customHeight="1">
      <c r="A4317" s="301" t="s">
        <v>13318</v>
      </c>
      <c r="B4317" s="302" t="s">
        <v>5401</v>
      </c>
      <c r="C4317" s="301" t="s">
        <v>5326</v>
      </c>
      <c r="D4317" s="303">
        <v>189.58</v>
      </c>
    </row>
    <row r="4318" spans="1:4" ht="9" customHeight="1">
      <c r="A4318" s="301" t="s">
        <v>13319</v>
      </c>
      <c r="B4318" s="302" t="s">
        <v>13320</v>
      </c>
      <c r="C4318" s="301" t="s">
        <v>5326</v>
      </c>
      <c r="D4318" s="303">
        <v>138.80000000000001</v>
      </c>
    </row>
    <row r="4319" spans="1:4" ht="9" customHeight="1">
      <c r="A4319" s="301" t="s">
        <v>13321</v>
      </c>
      <c r="B4319" s="302" t="s">
        <v>5402</v>
      </c>
      <c r="C4319" s="301" t="s">
        <v>5326</v>
      </c>
      <c r="D4319" s="303">
        <v>198.98</v>
      </c>
    </row>
    <row r="4320" spans="1:4" ht="18" customHeight="1">
      <c r="A4320" s="301" t="s">
        <v>13322</v>
      </c>
      <c r="B4320" s="302" t="s">
        <v>13323</v>
      </c>
      <c r="C4320" s="301" t="s">
        <v>5326</v>
      </c>
      <c r="D4320" s="303">
        <v>140.58000000000001</v>
      </c>
    </row>
    <row r="4321" spans="1:4" ht="18" customHeight="1">
      <c r="A4321" s="301" t="s">
        <v>13324</v>
      </c>
      <c r="B4321" s="302" t="s">
        <v>5403</v>
      </c>
      <c r="C4321" s="301" t="s">
        <v>5326</v>
      </c>
      <c r="D4321" s="303">
        <v>220.19</v>
      </c>
    </row>
    <row r="4322" spans="1:4" ht="9" customHeight="1">
      <c r="A4322" s="301" t="s">
        <v>13325</v>
      </c>
      <c r="B4322" s="302" t="s">
        <v>5404</v>
      </c>
      <c r="C4322" s="301" t="s">
        <v>5326</v>
      </c>
      <c r="D4322" s="303">
        <v>190.41</v>
      </c>
    </row>
    <row r="4323" spans="1:4" ht="9" customHeight="1">
      <c r="A4323" s="301" t="s">
        <v>13326</v>
      </c>
      <c r="B4323" s="302" t="s">
        <v>5405</v>
      </c>
      <c r="C4323" s="301" t="s">
        <v>5326</v>
      </c>
      <c r="D4323" s="303">
        <v>223.45</v>
      </c>
    </row>
    <row r="4324" spans="1:4" ht="9" customHeight="1">
      <c r="A4324" s="301" t="s">
        <v>13327</v>
      </c>
      <c r="B4324" s="302" t="s">
        <v>5406</v>
      </c>
      <c r="C4324" s="301" t="s">
        <v>5326</v>
      </c>
      <c r="D4324" s="303">
        <v>194.07</v>
      </c>
    </row>
    <row r="4325" spans="1:4" ht="9" customHeight="1">
      <c r="A4325" s="301" t="s">
        <v>13328</v>
      </c>
      <c r="B4325" s="302" t="s">
        <v>5407</v>
      </c>
      <c r="C4325" s="301" t="s">
        <v>5326</v>
      </c>
      <c r="D4325" s="303">
        <v>223.65</v>
      </c>
    </row>
    <row r="4326" spans="1:4" ht="9" customHeight="1">
      <c r="A4326" s="301" t="s">
        <v>13329</v>
      </c>
      <c r="B4326" s="302" t="s">
        <v>5408</v>
      </c>
      <c r="C4326" s="301" t="s">
        <v>5326</v>
      </c>
      <c r="D4326" s="303">
        <v>195.89</v>
      </c>
    </row>
    <row r="4327" spans="1:4" ht="9" customHeight="1">
      <c r="A4327" s="301" t="s">
        <v>13330</v>
      </c>
      <c r="B4327" s="302" t="s">
        <v>5409</v>
      </c>
      <c r="C4327" s="301" t="s">
        <v>5326</v>
      </c>
      <c r="D4327" s="303">
        <v>223.1</v>
      </c>
    </row>
    <row r="4328" spans="1:4" ht="9" customHeight="1">
      <c r="A4328" s="301" t="s">
        <v>13331</v>
      </c>
      <c r="B4328" s="302" t="s">
        <v>5410</v>
      </c>
      <c r="C4328" s="301" t="s">
        <v>5326</v>
      </c>
      <c r="D4328" s="303">
        <v>190.33</v>
      </c>
    </row>
    <row r="4329" spans="1:4" ht="9" customHeight="1">
      <c r="A4329" s="301" t="s">
        <v>13332</v>
      </c>
      <c r="B4329" s="302" t="s">
        <v>5411</v>
      </c>
      <c r="C4329" s="301" t="s">
        <v>5326</v>
      </c>
      <c r="D4329" s="303">
        <v>162.08000000000001</v>
      </c>
    </row>
    <row r="4330" spans="1:4" ht="9" customHeight="1">
      <c r="A4330" s="301" t="s">
        <v>13333</v>
      </c>
      <c r="B4330" s="302" t="s">
        <v>5412</v>
      </c>
      <c r="C4330" s="301" t="s">
        <v>5326</v>
      </c>
      <c r="D4330" s="303">
        <v>141.07</v>
      </c>
    </row>
    <row r="4331" spans="1:4" ht="9" customHeight="1">
      <c r="A4331" s="301" t="s">
        <v>13334</v>
      </c>
      <c r="B4331" s="302" t="s">
        <v>5413</v>
      </c>
      <c r="C4331" s="301" t="s">
        <v>880</v>
      </c>
      <c r="D4331" s="303">
        <v>0.17</v>
      </c>
    </row>
    <row r="4332" spans="1:4" ht="9" customHeight="1">
      <c r="A4332" s="301" t="s">
        <v>13335</v>
      </c>
      <c r="B4332" s="302" t="s">
        <v>5414</v>
      </c>
      <c r="C4332" s="301" t="s">
        <v>1330</v>
      </c>
      <c r="D4332" s="303">
        <v>1.59</v>
      </c>
    </row>
    <row r="4333" spans="1:4" ht="9" customHeight="1">
      <c r="A4333" s="301" t="s">
        <v>13336</v>
      </c>
      <c r="B4333" s="302" t="s">
        <v>5415</v>
      </c>
      <c r="C4333" s="301" t="s">
        <v>1330</v>
      </c>
      <c r="D4333" s="303">
        <v>3.75</v>
      </c>
    </row>
    <row r="4334" spans="1:4" ht="9" customHeight="1">
      <c r="A4334" s="301" t="s">
        <v>13337</v>
      </c>
      <c r="B4334" s="302" t="s">
        <v>5416</v>
      </c>
      <c r="C4334" s="301" t="s">
        <v>1330</v>
      </c>
      <c r="D4334" s="303">
        <v>4.62</v>
      </c>
    </row>
    <row r="4335" spans="1:4" ht="9" customHeight="1">
      <c r="A4335" s="301" t="s">
        <v>13338</v>
      </c>
      <c r="B4335" s="302" t="s">
        <v>5417</v>
      </c>
      <c r="C4335" s="301" t="s">
        <v>1330</v>
      </c>
      <c r="D4335" s="303">
        <v>11.93</v>
      </c>
    </row>
    <row r="4336" spans="1:4" ht="9" customHeight="1">
      <c r="A4336" s="301" t="s">
        <v>13339</v>
      </c>
      <c r="B4336" s="302" t="s">
        <v>5418</v>
      </c>
      <c r="C4336" s="301" t="s">
        <v>1330</v>
      </c>
      <c r="D4336" s="303">
        <v>53.66</v>
      </c>
    </row>
    <row r="4337" spans="1:4" ht="9" customHeight="1">
      <c r="A4337" s="301" t="s">
        <v>13340</v>
      </c>
      <c r="B4337" s="302" t="s">
        <v>5419</v>
      </c>
      <c r="C4337" s="301" t="s">
        <v>1330</v>
      </c>
      <c r="D4337" s="303">
        <v>72.8</v>
      </c>
    </row>
    <row r="4338" spans="1:4" ht="18" customHeight="1">
      <c r="A4338" s="301" t="s">
        <v>13341</v>
      </c>
      <c r="B4338" s="302" t="s">
        <v>7424</v>
      </c>
      <c r="C4338" s="301" t="s">
        <v>880</v>
      </c>
      <c r="D4338" s="303">
        <v>34.869999999999997</v>
      </c>
    </row>
    <row r="4339" spans="1:4" ht="18" customHeight="1">
      <c r="A4339" s="301" t="s">
        <v>13342</v>
      </c>
      <c r="B4339" s="302" t="s">
        <v>5420</v>
      </c>
      <c r="C4339" s="301" t="s">
        <v>880</v>
      </c>
      <c r="D4339" s="303">
        <v>0.38</v>
      </c>
    </row>
    <row r="4340" spans="1:4" ht="9" customHeight="1">
      <c r="A4340" s="301" t="s">
        <v>13343</v>
      </c>
      <c r="B4340" s="302" t="s">
        <v>5421</v>
      </c>
      <c r="C4340" s="301" t="s">
        <v>880</v>
      </c>
      <c r="D4340" s="303">
        <v>0.41</v>
      </c>
    </row>
    <row r="4341" spans="1:4" ht="9" customHeight="1">
      <c r="A4341" s="301" t="s">
        <v>13344</v>
      </c>
      <c r="B4341" s="302" t="s">
        <v>5422</v>
      </c>
      <c r="C4341" s="301" t="s">
        <v>880</v>
      </c>
      <c r="D4341" s="303">
        <v>0.81</v>
      </c>
    </row>
    <row r="4342" spans="1:4" ht="9" customHeight="1">
      <c r="A4342" s="301" t="s">
        <v>13345</v>
      </c>
      <c r="B4342" s="302" t="s">
        <v>5423</v>
      </c>
      <c r="C4342" s="301" t="s">
        <v>880</v>
      </c>
      <c r="D4342" s="303">
        <v>0.57999999999999996</v>
      </c>
    </row>
    <row r="4343" spans="1:4" ht="9" customHeight="1">
      <c r="A4343" s="301" t="s">
        <v>13346</v>
      </c>
      <c r="B4343" s="302" t="s">
        <v>5424</v>
      </c>
      <c r="C4343" s="301" t="s">
        <v>880</v>
      </c>
      <c r="D4343" s="303">
        <v>0.56999999999999995</v>
      </c>
    </row>
    <row r="4344" spans="1:4" ht="9" customHeight="1">
      <c r="A4344" s="301" t="s">
        <v>13347</v>
      </c>
      <c r="B4344" s="302" t="s">
        <v>5425</v>
      </c>
      <c r="C4344" s="301" t="s">
        <v>880</v>
      </c>
      <c r="D4344" s="303">
        <v>0.4</v>
      </c>
    </row>
    <row r="4345" spans="1:4" ht="9" customHeight="1">
      <c r="A4345" s="301" t="s">
        <v>13348</v>
      </c>
      <c r="B4345" s="302" t="s">
        <v>5426</v>
      </c>
      <c r="C4345" s="301" t="s">
        <v>880</v>
      </c>
      <c r="D4345" s="303">
        <v>1.05</v>
      </c>
    </row>
    <row r="4346" spans="1:4" ht="9" customHeight="1">
      <c r="A4346" s="301" t="s">
        <v>13349</v>
      </c>
      <c r="B4346" s="302" t="s">
        <v>5427</v>
      </c>
      <c r="C4346" s="301" t="s">
        <v>880</v>
      </c>
      <c r="D4346" s="303">
        <v>0.76</v>
      </c>
    </row>
    <row r="4347" spans="1:4" ht="9" customHeight="1">
      <c r="A4347" s="301" t="s">
        <v>13350</v>
      </c>
      <c r="B4347" s="302" t="s">
        <v>5428</v>
      </c>
      <c r="C4347" s="301" t="s">
        <v>1330</v>
      </c>
      <c r="D4347" s="303">
        <v>184.86</v>
      </c>
    </row>
    <row r="4348" spans="1:4" ht="9" customHeight="1">
      <c r="A4348" s="301" t="s">
        <v>13351</v>
      </c>
      <c r="B4348" s="302" t="s">
        <v>5429</v>
      </c>
      <c r="C4348" s="301" t="s">
        <v>1330</v>
      </c>
      <c r="D4348" s="303">
        <v>123.03</v>
      </c>
    </row>
    <row r="4349" spans="1:4" ht="9" customHeight="1">
      <c r="A4349" s="301" t="s">
        <v>13352</v>
      </c>
      <c r="B4349" s="302" t="s">
        <v>5430</v>
      </c>
      <c r="C4349" s="301" t="s">
        <v>1330</v>
      </c>
      <c r="D4349" s="303">
        <v>185.44</v>
      </c>
    </row>
    <row r="4350" spans="1:4" ht="9" customHeight="1">
      <c r="A4350" s="301" t="s">
        <v>13353</v>
      </c>
      <c r="B4350" s="302" t="s">
        <v>5431</v>
      </c>
      <c r="C4350" s="301" t="s">
        <v>1330</v>
      </c>
      <c r="D4350" s="303">
        <v>123.6</v>
      </c>
    </row>
    <row r="4351" spans="1:4" ht="9" customHeight="1">
      <c r="A4351" s="301" t="s">
        <v>13354</v>
      </c>
      <c r="B4351" s="302" t="s">
        <v>5432</v>
      </c>
      <c r="C4351" s="301" t="s">
        <v>1330</v>
      </c>
      <c r="D4351" s="303">
        <v>187.42</v>
      </c>
    </row>
    <row r="4352" spans="1:4" ht="9" customHeight="1">
      <c r="A4352" s="301" t="s">
        <v>13355</v>
      </c>
      <c r="B4352" s="302" t="s">
        <v>5433</v>
      </c>
      <c r="C4352" s="301" t="s">
        <v>1330</v>
      </c>
      <c r="D4352" s="303">
        <v>124.25</v>
      </c>
    </row>
    <row r="4353" spans="1:4" ht="9" customHeight="1">
      <c r="A4353" s="301" t="s">
        <v>13356</v>
      </c>
      <c r="B4353" s="302" t="s">
        <v>5434</v>
      </c>
      <c r="C4353" s="301" t="s">
        <v>1330</v>
      </c>
      <c r="D4353" s="303">
        <v>190.39</v>
      </c>
    </row>
    <row r="4354" spans="1:4" ht="9" customHeight="1">
      <c r="A4354" s="301" t="s">
        <v>13357</v>
      </c>
      <c r="B4354" s="302" t="s">
        <v>5435</v>
      </c>
      <c r="C4354" s="301" t="s">
        <v>1330</v>
      </c>
      <c r="D4354" s="303">
        <v>124.59</v>
      </c>
    </row>
    <row r="4355" spans="1:4" ht="9" customHeight="1">
      <c r="A4355" s="301" t="s">
        <v>13358</v>
      </c>
      <c r="B4355" s="302" t="s">
        <v>5436</v>
      </c>
      <c r="C4355" s="301" t="s">
        <v>1330</v>
      </c>
      <c r="D4355" s="303">
        <v>201.23</v>
      </c>
    </row>
    <row r="4356" spans="1:4" ht="9" customHeight="1">
      <c r="A4356" s="301" t="s">
        <v>13359</v>
      </c>
      <c r="B4356" s="302" t="s">
        <v>5437</v>
      </c>
      <c r="C4356" s="301" t="s">
        <v>1330</v>
      </c>
      <c r="D4356" s="303">
        <v>141.22999999999999</v>
      </c>
    </row>
    <row r="4357" spans="1:4" ht="9" customHeight="1">
      <c r="A4357" s="301" t="s">
        <v>13360</v>
      </c>
      <c r="B4357" s="302" t="s">
        <v>7425</v>
      </c>
      <c r="C4357" s="301" t="s">
        <v>880</v>
      </c>
      <c r="D4357" s="303">
        <v>5.45</v>
      </c>
    </row>
    <row r="4358" spans="1:4" ht="9" customHeight="1">
      <c r="A4358" s="301" t="s">
        <v>13361</v>
      </c>
      <c r="B4358" s="302" t="s">
        <v>5438</v>
      </c>
      <c r="C4358" s="301" t="s">
        <v>880</v>
      </c>
      <c r="D4358" s="303">
        <v>1.79</v>
      </c>
    </row>
    <row r="4359" spans="1:4" ht="9" customHeight="1">
      <c r="A4359" s="301" t="s">
        <v>13362</v>
      </c>
      <c r="B4359" s="302" t="s">
        <v>7426</v>
      </c>
      <c r="C4359" s="301" t="s">
        <v>5326</v>
      </c>
      <c r="D4359" s="303">
        <v>165.43</v>
      </c>
    </row>
    <row r="4360" spans="1:4" ht="9" customHeight="1">
      <c r="A4360" s="301" t="s">
        <v>13363</v>
      </c>
      <c r="B4360" s="302" t="s">
        <v>5439</v>
      </c>
      <c r="C4360" s="301" t="s">
        <v>5326</v>
      </c>
      <c r="D4360" s="303">
        <v>139.72999999999999</v>
      </c>
    </row>
    <row r="4361" spans="1:4" ht="9" customHeight="1">
      <c r="A4361" s="301" t="s">
        <v>13364</v>
      </c>
      <c r="B4361" s="302" t="s">
        <v>5440</v>
      </c>
      <c r="C4361" s="301" t="s">
        <v>880</v>
      </c>
      <c r="D4361" s="303">
        <v>2.04</v>
      </c>
    </row>
    <row r="4362" spans="1:4" ht="9" customHeight="1">
      <c r="A4362" s="301" t="s">
        <v>13365</v>
      </c>
      <c r="B4362" s="302" t="s">
        <v>5441</v>
      </c>
      <c r="C4362" s="301" t="s">
        <v>880</v>
      </c>
      <c r="D4362" s="303">
        <v>1.71</v>
      </c>
    </row>
    <row r="4363" spans="1:4" ht="9" customHeight="1">
      <c r="A4363" s="301" t="s">
        <v>13366</v>
      </c>
      <c r="B4363" s="302" t="s">
        <v>5442</v>
      </c>
      <c r="C4363" s="301" t="s">
        <v>880</v>
      </c>
      <c r="D4363" s="303">
        <v>3.82</v>
      </c>
    </row>
    <row r="4364" spans="1:4" ht="9" customHeight="1">
      <c r="A4364" s="301" t="s">
        <v>13367</v>
      </c>
      <c r="B4364" s="302" t="s">
        <v>5443</v>
      </c>
      <c r="C4364" s="301" t="s">
        <v>880</v>
      </c>
      <c r="D4364" s="303">
        <v>3.21</v>
      </c>
    </row>
    <row r="4365" spans="1:4" ht="9" customHeight="1">
      <c r="A4365" s="301" t="s">
        <v>13368</v>
      </c>
      <c r="B4365" s="302" t="s">
        <v>5444</v>
      </c>
      <c r="C4365" s="301" t="s">
        <v>880</v>
      </c>
      <c r="D4365" s="303">
        <v>5.31</v>
      </c>
    </row>
    <row r="4366" spans="1:4" ht="9" customHeight="1">
      <c r="A4366" s="301" t="s">
        <v>13369</v>
      </c>
      <c r="B4366" s="302" t="s">
        <v>5445</v>
      </c>
      <c r="C4366" s="301" t="s">
        <v>880</v>
      </c>
      <c r="D4366" s="303">
        <v>4.47</v>
      </c>
    </row>
    <row r="4367" spans="1:4" ht="9" customHeight="1">
      <c r="A4367" s="301" t="s">
        <v>13370</v>
      </c>
      <c r="B4367" s="302" t="s">
        <v>5446</v>
      </c>
      <c r="C4367" s="301" t="s">
        <v>1330</v>
      </c>
      <c r="D4367" s="303">
        <v>505.42</v>
      </c>
    </row>
    <row r="4368" spans="1:4" ht="9" customHeight="1">
      <c r="A4368" s="301" t="s">
        <v>13371</v>
      </c>
      <c r="B4368" s="302" t="s">
        <v>5447</v>
      </c>
      <c r="C4368" s="301" t="s">
        <v>1330</v>
      </c>
      <c r="D4368" s="303">
        <v>370.33</v>
      </c>
    </row>
    <row r="4369" spans="1:4" ht="9" customHeight="1">
      <c r="A4369" s="301" t="s">
        <v>13372</v>
      </c>
      <c r="B4369" s="302" t="s">
        <v>5448</v>
      </c>
      <c r="C4369" s="301" t="s">
        <v>1330</v>
      </c>
      <c r="D4369" s="303">
        <v>340.81</v>
      </c>
    </row>
    <row r="4370" spans="1:4" ht="9" customHeight="1">
      <c r="A4370" s="301" t="s">
        <v>13373</v>
      </c>
      <c r="B4370" s="302" t="s">
        <v>5449</v>
      </c>
      <c r="C4370" s="301" t="s">
        <v>1330</v>
      </c>
      <c r="D4370" s="303">
        <v>243.41</v>
      </c>
    </row>
    <row r="4371" spans="1:4" ht="18" customHeight="1">
      <c r="A4371" s="301" t="s">
        <v>13374</v>
      </c>
      <c r="B4371" s="302" t="s">
        <v>5450</v>
      </c>
      <c r="C4371" s="301" t="s">
        <v>1330</v>
      </c>
      <c r="D4371" s="303">
        <v>346.41</v>
      </c>
    </row>
    <row r="4372" spans="1:4" ht="9" customHeight="1">
      <c r="A4372" s="301" t="s">
        <v>13375</v>
      </c>
      <c r="B4372" s="302" t="s">
        <v>5451</v>
      </c>
      <c r="C4372" s="301" t="s">
        <v>1330</v>
      </c>
      <c r="D4372" s="303">
        <v>249.01</v>
      </c>
    </row>
    <row r="4373" spans="1:4" ht="9" customHeight="1">
      <c r="A4373" s="301" t="s">
        <v>13376</v>
      </c>
      <c r="B4373" s="302" t="s">
        <v>5452</v>
      </c>
      <c r="C4373" s="301" t="s">
        <v>1330</v>
      </c>
      <c r="D4373" s="303">
        <v>264.17</v>
      </c>
    </row>
    <row r="4374" spans="1:4" ht="9" customHeight="1">
      <c r="A4374" s="301" t="s">
        <v>13377</v>
      </c>
      <c r="B4374" s="302" t="s">
        <v>5453</v>
      </c>
      <c r="C4374" s="301" t="s">
        <v>1330</v>
      </c>
      <c r="D4374" s="303">
        <v>193.84</v>
      </c>
    </row>
    <row r="4375" spans="1:4" ht="9" customHeight="1">
      <c r="A4375" s="301" t="s">
        <v>13378</v>
      </c>
      <c r="B4375" s="302" t="s">
        <v>5454</v>
      </c>
      <c r="C4375" s="301" t="s">
        <v>880</v>
      </c>
      <c r="D4375" s="303">
        <v>0.28000000000000003</v>
      </c>
    </row>
    <row r="4376" spans="1:4" ht="9" customHeight="1">
      <c r="A4376" s="301" t="s">
        <v>13379</v>
      </c>
      <c r="B4376" s="302" t="s">
        <v>5455</v>
      </c>
      <c r="C4376" s="301" t="s">
        <v>880</v>
      </c>
      <c r="D4376" s="303">
        <v>0.28000000000000003</v>
      </c>
    </row>
    <row r="4377" spans="1:4" ht="9" customHeight="1">
      <c r="A4377" s="301" t="s">
        <v>13380</v>
      </c>
      <c r="B4377" s="302" t="s">
        <v>5456</v>
      </c>
      <c r="C4377" s="301" t="s">
        <v>1330</v>
      </c>
      <c r="D4377" s="303">
        <v>282.16000000000003</v>
      </c>
    </row>
    <row r="4378" spans="1:4" ht="9" customHeight="1">
      <c r="A4378" s="301" t="s">
        <v>13381</v>
      </c>
      <c r="B4378" s="302" t="s">
        <v>13382</v>
      </c>
      <c r="C4378" s="301" t="s">
        <v>1330</v>
      </c>
      <c r="D4378" s="303">
        <v>178.58</v>
      </c>
    </row>
    <row r="4379" spans="1:4" ht="9" customHeight="1">
      <c r="A4379" s="301" t="s">
        <v>13383</v>
      </c>
      <c r="B4379" s="302" t="s">
        <v>5457</v>
      </c>
      <c r="C4379" s="301" t="s">
        <v>1330</v>
      </c>
      <c r="D4379" s="303">
        <v>290.39</v>
      </c>
    </row>
    <row r="4380" spans="1:4" ht="9" customHeight="1">
      <c r="A4380" s="301" t="s">
        <v>13384</v>
      </c>
      <c r="B4380" s="302" t="s">
        <v>13385</v>
      </c>
      <c r="C4380" s="301" t="s">
        <v>1330</v>
      </c>
      <c r="D4380" s="303">
        <v>175.49</v>
      </c>
    </row>
    <row r="4381" spans="1:4" ht="9" customHeight="1">
      <c r="A4381" s="301" t="s">
        <v>13386</v>
      </c>
      <c r="B4381" s="302" t="s">
        <v>5458</v>
      </c>
      <c r="C4381" s="301" t="s">
        <v>1330</v>
      </c>
      <c r="D4381" s="303">
        <v>297.22000000000003</v>
      </c>
    </row>
    <row r="4382" spans="1:4" ht="9" customHeight="1">
      <c r="A4382" s="301" t="s">
        <v>13387</v>
      </c>
      <c r="B4382" s="302" t="s">
        <v>13388</v>
      </c>
      <c r="C4382" s="301" t="s">
        <v>1330</v>
      </c>
      <c r="D4382" s="303">
        <v>188.53</v>
      </c>
    </row>
    <row r="4383" spans="1:4" ht="9" customHeight="1">
      <c r="A4383" s="301" t="s">
        <v>13389</v>
      </c>
      <c r="B4383" s="302" t="s">
        <v>5459</v>
      </c>
      <c r="C4383" s="301" t="s">
        <v>1330</v>
      </c>
      <c r="D4383" s="303">
        <v>306.16000000000003</v>
      </c>
    </row>
    <row r="4384" spans="1:4" ht="9" customHeight="1">
      <c r="A4384" s="301" t="s">
        <v>13390</v>
      </c>
      <c r="B4384" s="302" t="s">
        <v>13391</v>
      </c>
      <c r="C4384" s="301" t="s">
        <v>1330</v>
      </c>
      <c r="D4384" s="303">
        <v>185.43</v>
      </c>
    </row>
    <row r="4385" spans="1:4" ht="9" customHeight="1">
      <c r="A4385" s="301" t="s">
        <v>13392</v>
      </c>
      <c r="B4385" s="302" t="s">
        <v>5460</v>
      </c>
      <c r="C4385" s="301" t="s">
        <v>1330</v>
      </c>
      <c r="D4385" s="303">
        <v>282.16000000000003</v>
      </c>
    </row>
    <row r="4386" spans="1:4" ht="9" customHeight="1">
      <c r="A4386" s="301" t="s">
        <v>13393</v>
      </c>
      <c r="B4386" s="302" t="s">
        <v>13394</v>
      </c>
      <c r="C4386" s="301" t="s">
        <v>1330</v>
      </c>
      <c r="D4386" s="303">
        <v>178.58</v>
      </c>
    </row>
    <row r="4387" spans="1:4" ht="9" customHeight="1">
      <c r="A4387" s="301" t="s">
        <v>13395</v>
      </c>
      <c r="B4387" s="302" t="s">
        <v>5461</v>
      </c>
      <c r="C4387" s="301" t="s">
        <v>1330</v>
      </c>
      <c r="D4387" s="303">
        <v>290.39</v>
      </c>
    </row>
    <row r="4388" spans="1:4" ht="9" customHeight="1">
      <c r="A4388" s="301" t="s">
        <v>13396</v>
      </c>
      <c r="B4388" s="302" t="s">
        <v>13397</v>
      </c>
      <c r="C4388" s="301" t="s">
        <v>1330</v>
      </c>
      <c r="D4388" s="303">
        <v>175.49</v>
      </c>
    </row>
    <row r="4389" spans="1:4" ht="9" customHeight="1">
      <c r="A4389" s="301" t="s">
        <v>13398</v>
      </c>
      <c r="B4389" s="302" t="s">
        <v>5462</v>
      </c>
      <c r="C4389" s="301" t="s">
        <v>1330</v>
      </c>
      <c r="D4389" s="303">
        <v>296.19</v>
      </c>
    </row>
    <row r="4390" spans="1:4" ht="9" customHeight="1">
      <c r="A4390" s="301" t="s">
        <v>13399</v>
      </c>
      <c r="B4390" s="302" t="s">
        <v>13400</v>
      </c>
      <c r="C4390" s="301" t="s">
        <v>1330</v>
      </c>
      <c r="D4390" s="303">
        <v>188.02</v>
      </c>
    </row>
    <row r="4391" spans="1:4" ht="9" customHeight="1">
      <c r="A4391" s="301" t="s">
        <v>13401</v>
      </c>
      <c r="B4391" s="302" t="s">
        <v>5463</v>
      </c>
      <c r="C4391" s="301" t="s">
        <v>1330</v>
      </c>
      <c r="D4391" s="303">
        <v>305.08999999999997</v>
      </c>
    </row>
    <row r="4392" spans="1:4" ht="9" customHeight="1">
      <c r="A4392" s="301" t="s">
        <v>13402</v>
      </c>
      <c r="B4392" s="302" t="s">
        <v>13403</v>
      </c>
      <c r="C4392" s="301" t="s">
        <v>1330</v>
      </c>
      <c r="D4392" s="303">
        <v>184.93</v>
      </c>
    </row>
    <row r="4393" spans="1:4" ht="9" customHeight="1">
      <c r="A4393" s="301" t="s">
        <v>13404</v>
      </c>
      <c r="B4393" s="302" t="s">
        <v>5464</v>
      </c>
      <c r="C4393" s="301" t="s">
        <v>5326</v>
      </c>
      <c r="D4393" s="303">
        <v>185.09</v>
      </c>
    </row>
    <row r="4394" spans="1:4" ht="9" customHeight="1">
      <c r="A4394" s="301" t="s">
        <v>13405</v>
      </c>
      <c r="B4394" s="302" t="s">
        <v>13406</v>
      </c>
      <c r="C4394" s="301" t="s">
        <v>5326</v>
      </c>
      <c r="D4394" s="303">
        <v>136.02000000000001</v>
      </c>
    </row>
    <row r="4395" spans="1:4" ht="9" customHeight="1">
      <c r="A4395" s="301" t="s">
        <v>13407</v>
      </c>
      <c r="B4395" s="302" t="s">
        <v>5465</v>
      </c>
      <c r="C4395" s="301" t="s">
        <v>5326</v>
      </c>
      <c r="D4395" s="303">
        <v>178.45</v>
      </c>
    </row>
    <row r="4396" spans="1:4" ht="9" customHeight="1">
      <c r="A4396" s="301" t="s">
        <v>13408</v>
      </c>
      <c r="B4396" s="302" t="s">
        <v>13409</v>
      </c>
      <c r="C4396" s="301" t="s">
        <v>5326</v>
      </c>
      <c r="D4396" s="303">
        <v>127.56</v>
      </c>
    </row>
    <row r="4397" spans="1:4" ht="9" customHeight="1">
      <c r="A4397" s="301" t="s">
        <v>13410</v>
      </c>
      <c r="B4397" s="302" t="s">
        <v>5466</v>
      </c>
      <c r="C4397" s="301" t="s">
        <v>5326</v>
      </c>
      <c r="D4397" s="303">
        <v>188.48</v>
      </c>
    </row>
    <row r="4398" spans="1:4" ht="9" customHeight="1">
      <c r="A4398" s="301" t="s">
        <v>13411</v>
      </c>
      <c r="B4398" s="302" t="s">
        <v>13412</v>
      </c>
      <c r="C4398" s="301" t="s">
        <v>5326</v>
      </c>
      <c r="D4398" s="303">
        <v>134.11000000000001</v>
      </c>
    </row>
    <row r="4399" spans="1:4" ht="9" customHeight="1">
      <c r="A4399" s="301" t="s">
        <v>13413</v>
      </c>
      <c r="B4399" s="302" t="s">
        <v>5467</v>
      </c>
      <c r="C4399" s="301" t="s">
        <v>5326</v>
      </c>
      <c r="D4399" s="303">
        <v>186.72</v>
      </c>
    </row>
    <row r="4400" spans="1:4" ht="9" customHeight="1">
      <c r="A4400" s="301" t="s">
        <v>13414</v>
      </c>
      <c r="B4400" s="302" t="s">
        <v>13415</v>
      </c>
      <c r="C4400" s="301" t="s">
        <v>5326</v>
      </c>
      <c r="D4400" s="303">
        <v>140.13999999999999</v>
      </c>
    </row>
    <row r="4401" spans="1:4" ht="9" customHeight="1">
      <c r="A4401" s="301" t="s">
        <v>13416</v>
      </c>
      <c r="B4401" s="302" t="s">
        <v>5468</v>
      </c>
      <c r="C4401" s="301" t="s">
        <v>5326</v>
      </c>
      <c r="D4401" s="303">
        <v>185.85</v>
      </c>
    </row>
    <row r="4402" spans="1:4" ht="9" customHeight="1">
      <c r="A4402" s="301" t="s">
        <v>13417</v>
      </c>
      <c r="B4402" s="302" t="s">
        <v>13418</v>
      </c>
      <c r="C4402" s="301" t="s">
        <v>5326</v>
      </c>
      <c r="D4402" s="303">
        <v>139.75</v>
      </c>
    </row>
    <row r="4403" spans="1:4" ht="9" customHeight="1">
      <c r="A4403" s="301" t="s">
        <v>13419</v>
      </c>
      <c r="B4403" s="302" t="s">
        <v>5469</v>
      </c>
      <c r="C4403" s="301" t="s">
        <v>1330</v>
      </c>
      <c r="D4403" s="303">
        <v>61.83</v>
      </c>
    </row>
    <row r="4404" spans="1:4" ht="9" customHeight="1">
      <c r="A4404" s="301" t="s">
        <v>13420</v>
      </c>
      <c r="B4404" s="302" t="s">
        <v>5470</v>
      </c>
      <c r="C4404" s="301" t="s">
        <v>1330</v>
      </c>
      <c r="D4404" s="303">
        <v>62.46</v>
      </c>
    </row>
    <row r="4405" spans="1:4" ht="9" customHeight="1">
      <c r="A4405" s="301" t="s">
        <v>13421</v>
      </c>
      <c r="B4405" s="302" t="s">
        <v>5471</v>
      </c>
      <c r="C4405" s="301" t="s">
        <v>1330</v>
      </c>
      <c r="D4405" s="303">
        <v>49.3</v>
      </c>
    </row>
    <row r="4406" spans="1:4" ht="9" customHeight="1">
      <c r="A4406" s="301" t="s">
        <v>13422</v>
      </c>
      <c r="B4406" s="302" t="s">
        <v>5472</v>
      </c>
      <c r="C4406" s="301" t="s">
        <v>1330</v>
      </c>
      <c r="D4406" s="303">
        <v>49.97</v>
      </c>
    </row>
    <row r="4407" spans="1:4" ht="9" customHeight="1">
      <c r="A4407" s="301" t="s">
        <v>13423</v>
      </c>
      <c r="B4407" s="302" t="s">
        <v>5473</v>
      </c>
      <c r="C4407" s="301" t="s">
        <v>1330</v>
      </c>
      <c r="D4407" s="303">
        <v>71.44</v>
      </c>
    </row>
    <row r="4408" spans="1:4" ht="9" customHeight="1">
      <c r="A4408" s="301" t="s">
        <v>13424</v>
      </c>
      <c r="B4408" s="302" t="s">
        <v>5474</v>
      </c>
      <c r="C4408" s="301" t="s">
        <v>1330</v>
      </c>
      <c r="D4408" s="303">
        <v>92.79</v>
      </c>
    </row>
    <row r="4409" spans="1:4" ht="9" customHeight="1">
      <c r="A4409" s="301" t="s">
        <v>13425</v>
      </c>
      <c r="B4409" s="302" t="s">
        <v>5475</v>
      </c>
      <c r="C4409" s="301" t="s">
        <v>1330</v>
      </c>
      <c r="D4409" s="303">
        <v>79.64</v>
      </c>
    </row>
    <row r="4410" spans="1:4" ht="9" customHeight="1">
      <c r="A4410" s="301" t="s">
        <v>13426</v>
      </c>
      <c r="B4410" s="302" t="s">
        <v>5476</v>
      </c>
      <c r="C4410" s="301" t="s">
        <v>1330</v>
      </c>
      <c r="D4410" s="303">
        <v>118.3</v>
      </c>
    </row>
    <row r="4411" spans="1:4" ht="9" customHeight="1">
      <c r="A4411" s="301" t="s">
        <v>13427</v>
      </c>
      <c r="B4411" s="302" t="s">
        <v>5477</v>
      </c>
      <c r="C4411" s="301" t="s">
        <v>1330</v>
      </c>
      <c r="D4411" s="303">
        <v>31.49</v>
      </c>
    </row>
    <row r="4412" spans="1:4" ht="9" customHeight="1">
      <c r="A4412" s="301" t="s">
        <v>13428</v>
      </c>
      <c r="B4412" s="302" t="s">
        <v>5478</v>
      </c>
      <c r="C4412" s="301" t="s">
        <v>1330</v>
      </c>
      <c r="D4412" s="303">
        <v>50.94</v>
      </c>
    </row>
    <row r="4413" spans="1:4" ht="9" customHeight="1">
      <c r="A4413" s="301" t="s">
        <v>13429</v>
      </c>
      <c r="B4413" s="302" t="s">
        <v>5479</v>
      </c>
      <c r="C4413" s="301" t="s">
        <v>1330</v>
      </c>
      <c r="D4413" s="303">
        <v>70.95</v>
      </c>
    </row>
    <row r="4414" spans="1:4" ht="9" customHeight="1">
      <c r="A4414" s="301" t="s">
        <v>13430</v>
      </c>
      <c r="B4414" s="302" t="s">
        <v>5480</v>
      </c>
      <c r="C4414" s="301" t="s">
        <v>1330</v>
      </c>
      <c r="D4414" s="303">
        <v>49.24</v>
      </c>
    </row>
    <row r="4415" spans="1:4" ht="9" customHeight="1">
      <c r="A4415" s="301" t="s">
        <v>13431</v>
      </c>
      <c r="B4415" s="302" t="s">
        <v>5481</v>
      </c>
      <c r="C4415" s="301" t="s">
        <v>1330</v>
      </c>
      <c r="D4415" s="303">
        <v>11.79</v>
      </c>
    </row>
    <row r="4416" spans="1:4" ht="9" customHeight="1">
      <c r="A4416" s="301" t="s">
        <v>13432</v>
      </c>
      <c r="B4416" s="302" t="s">
        <v>5482</v>
      </c>
      <c r="C4416" s="301" t="s">
        <v>1330</v>
      </c>
      <c r="D4416" s="303">
        <v>8.32</v>
      </c>
    </row>
    <row r="4417" spans="1:4" ht="9" customHeight="1">
      <c r="A4417" s="301" t="s">
        <v>13433</v>
      </c>
      <c r="B4417" s="302" t="s">
        <v>5483</v>
      </c>
      <c r="C4417" s="301" t="s">
        <v>1330</v>
      </c>
      <c r="D4417" s="303">
        <v>11.47</v>
      </c>
    </row>
    <row r="4418" spans="1:4" ht="9" customHeight="1">
      <c r="A4418" s="301" t="s">
        <v>13434</v>
      </c>
      <c r="B4418" s="302" t="s">
        <v>5484</v>
      </c>
      <c r="C4418" s="301" t="s">
        <v>1330</v>
      </c>
      <c r="D4418" s="303">
        <v>51.22</v>
      </c>
    </row>
    <row r="4419" spans="1:4" ht="9" customHeight="1">
      <c r="A4419" s="301" t="s">
        <v>13435</v>
      </c>
      <c r="B4419" s="302" t="s">
        <v>5485</v>
      </c>
      <c r="C4419" s="301" t="s">
        <v>880</v>
      </c>
      <c r="D4419" s="303">
        <v>1.0900000000000001</v>
      </c>
    </row>
    <row r="4420" spans="1:4" ht="9" customHeight="1">
      <c r="A4420" s="301" t="s">
        <v>13436</v>
      </c>
      <c r="B4420" s="302" t="s">
        <v>5486</v>
      </c>
      <c r="C4420" s="301" t="s">
        <v>880</v>
      </c>
      <c r="D4420" s="303">
        <v>1.21</v>
      </c>
    </row>
    <row r="4421" spans="1:4" ht="9" customHeight="1">
      <c r="A4421" s="301" t="s">
        <v>13437</v>
      </c>
      <c r="B4421" s="302" t="s">
        <v>5487</v>
      </c>
      <c r="C4421" s="301" t="s">
        <v>23</v>
      </c>
      <c r="D4421" s="303">
        <v>18.09</v>
      </c>
    </row>
    <row r="4422" spans="1:4" ht="9" customHeight="1">
      <c r="A4422" s="301" t="s">
        <v>13438</v>
      </c>
      <c r="B4422" s="302" t="s">
        <v>5488</v>
      </c>
      <c r="C4422" s="301" t="s">
        <v>1330</v>
      </c>
      <c r="D4422" s="303">
        <v>401.26</v>
      </c>
    </row>
    <row r="4423" spans="1:4" ht="9" customHeight="1">
      <c r="A4423" s="301" t="s">
        <v>13439</v>
      </c>
      <c r="B4423" s="302" t="s">
        <v>5489</v>
      </c>
      <c r="C4423" s="301" t="s">
        <v>1330</v>
      </c>
      <c r="D4423" s="303">
        <v>253.18</v>
      </c>
    </row>
    <row r="4424" spans="1:4" ht="9" customHeight="1">
      <c r="A4424" s="301" t="s">
        <v>13440</v>
      </c>
      <c r="B4424" s="302" t="s">
        <v>5490</v>
      </c>
      <c r="C4424" s="301" t="s">
        <v>1330</v>
      </c>
      <c r="D4424" s="303">
        <v>228.78</v>
      </c>
    </row>
    <row r="4425" spans="1:4" ht="9" customHeight="1">
      <c r="A4425" s="301" t="s">
        <v>13441</v>
      </c>
      <c r="B4425" s="302" t="s">
        <v>5491</v>
      </c>
      <c r="C4425" s="301" t="s">
        <v>1330</v>
      </c>
      <c r="D4425" s="303">
        <v>155.26</v>
      </c>
    </row>
    <row r="4426" spans="1:4" ht="9" customHeight="1">
      <c r="A4426" s="301" t="s">
        <v>13442</v>
      </c>
      <c r="B4426" s="302" t="s">
        <v>5492</v>
      </c>
      <c r="C4426" s="301" t="s">
        <v>1330</v>
      </c>
      <c r="D4426" s="303">
        <v>11.47</v>
      </c>
    </row>
    <row r="4427" spans="1:4" ht="9" customHeight="1">
      <c r="A4427" s="301" t="s">
        <v>13443</v>
      </c>
      <c r="B4427" s="302" t="s">
        <v>5493</v>
      </c>
      <c r="C4427" s="301" t="s">
        <v>1330</v>
      </c>
      <c r="D4427" s="303">
        <v>51.71</v>
      </c>
    </row>
    <row r="4428" spans="1:4" ht="9" customHeight="1">
      <c r="A4428" s="301" t="s">
        <v>13444</v>
      </c>
      <c r="B4428" s="302" t="s">
        <v>5494</v>
      </c>
      <c r="C4428" s="301" t="s">
        <v>1330</v>
      </c>
      <c r="D4428" s="303">
        <v>47.52</v>
      </c>
    </row>
    <row r="4429" spans="1:4" ht="9" customHeight="1">
      <c r="A4429" s="301" t="s">
        <v>13445</v>
      </c>
      <c r="B4429" s="302" t="s">
        <v>5495</v>
      </c>
      <c r="C4429" s="301" t="s">
        <v>1330</v>
      </c>
      <c r="D4429" s="303">
        <v>79.650000000000006</v>
      </c>
    </row>
    <row r="4430" spans="1:4" ht="9" customHeight="1">
      <c r="A4430" s="301" t="s">
        <v>13446</v>
      </c>
      <c r="B4430" s="302" t="s">
        <v>5496</v>
      </c>
      <c r="C4430" s="301" t="s">
        <v>1330</v>
      </c>
      <c r="D4430" s="303">
        <v>86.47</v>
      </c>
    </row>
    <row r="4431" spans="1:4" ht="9" customHeight="1">
      <c r="A4431" s="301" t="s">
        <v>13447</v>
      </c>
      <c r="B4431" s="302" t="s">
        <v>5497</v>
      </c>
      <c r="C4431" s="301" t="s">
        <v>1330</v>
      </c>
      <c r="D4431" s="303">
        <v>93.37</v>
      </c>
    </row>
    <row r="4432" spans="1:4" ht="9" customHeight="1">
      <c r="A4432" s="301" t="s">
        <v>13448</v>
      </c>
      <c r="B4432" s="302" t="s">
        <v>5498</v>
      </c>
      <c r="C4432" s="301" t="s">
        <v>1330</v>
      </c>
      <c r="D4432" s="303">
        <v>12.5</v>
      </c>
    </row>
    <row r="4433" spans="1:4" ht="9" customHeight="1">
      <c r="A4433" s="301" t="s">
        <v>13449</v>
      </c>
      <c r="B4433" s="302" t="s">
        <v>5499</v>
      </c>
      <c r="C4433" s="301" t="s">
        <v>1330</v>
      </c>
      <c r="D4433" s="303">
        <v>30.55</v>
      </c>
    </row>
    <row r="4434" spans="1:4" ht="9" customHeight="1">
      <c r="A4434" s="301" t="s">
        <v>13450</v>
      </c>
      <c r="B4434" s="302" t="s">
        <v>5500</v>
      </c>
      <c r="C4434" s="301" t="s">
        <v>1330</v>
      </c>
      <c r="D4434" s="303">
        <v>102.4</v>
      </c>
    </row>
    <row r="4435" spans="1:4" ht="9" customHeight="1">
      <c r="A4435" s="301" t="s">
        <v>13451</v>
      </c>
      <c r="B4435" s="302" t="s">
        <v>5501</v>
      </c>
      <c r="C4435" s="301" t="s">
        <v>1330</v>
      </c>
      <c r="D4435" s="303">
        <v>81.34</v>
      </c>
    </row>
    <row r="4436" spans="1:4" ht="9" customHeight="1">
      <c r="A4436" s="301" t="s">
        <v>13452</v>
      </c>
      <c r="B4436" s="302" t="s">
        <v>5502</v>
      </c>
      <c r="C4436" s="301" t="s">
        <v>1330</v>
      </c>
      <c r="D4436" s="303">
        <v>69.37</v>
      </c>
    </row>
    <row r="4437" spans="1:4" ht="9" customHeight="1">
      <c r="A4437" s="301" t="s">
        <v>13453</v>
      </c>
      <c r="B4437" s="302" t="s">
        <v>5503</v>
      </c>
      <c r="C4437" s="301" t="s">
        <v>1330</v>
      </c>
      <c r="D4437" s="303">
        <v>47.67</v>
      </c>
    </row>
    <row r="4438" spans="1:4" ht="9" customHeight="1">
      <c r="A4438" s="301" t="s">
        <v>13454</v>
      </c>
      <c r="B4438" s="302" t="s">
        <v>5504</v>
      </c>
      <c r="C4438" s="301" t="s">
        <v>1330</v>
      </c>
      <c r="D4438" s="303">
        <v>56.12</v>
      </c>
    </row>
    <row r="4439" spans="1:4" ht="9" customHeight="1">
      <c r="A4439" s="301" t="s">
        <v>13455</v>
      </c>
      <c r="B4439" s="302" t="s">
        <v>5505</v>
      </c>
      <c r="C4439" s="301" t="s">
        <v>1330</v>
      </c>
      <c r="D4439" s="303">
        <v>34.42</v>
      </c>
    </row>
    <row r="4440" spans="1:4" ht="18" customHeight="1">
      <c r="A4440" s="301" t="s">
        <v>13456</v>
      </c>
      <c r="B4440" s="302" t="s">
        <v>5506</v>
      </c>
      <c r="C4440" s="301" t="s">
        <v>880</v>
      </c>
      <c r="D4440" s="303">
        <v>5.22</v>
      </c>
    </row>
    <row r="4441" spans="1:4" ht="9" customHeight="1">
      <c r="A4441" s="301" t="s">
        <v>13457</v>
      </c>
      <c r="B4441" s="302" t="s">
        <v>5507</v>
      </c>
      <c r="C4441" s="301" t="s">
        <v>880</v>
      </c>
      <c r="D4441" s="303">
        <v>3.91</v>
      </c>
    </row>
    <row r="4442" spans="1:4" ht="9" customHeight="1">
      <c r="A4442" s="301" t="s">
        <v>13458</v>
      </c>
      <c r="B4442" s="302" t="s">
        <v>5508</v>
      </c>
      <c r="C4442" s="301" t="s">
        <v>880</v>
      </c>
      <c r="D4442" s="303">
        <v>5.22</v>
      </c>
    </row>
    <row r="4443" spans="1:4" ht="9" customHeight="1">
      <c r="A4443" s="301" t="s">
        <v>13459</v>
      </c>
      <c r="B4443" s="302" t="s">
        <v>5509</v>
      </c>
      <c r="C4443" s="301" t="s">
        <v>880</v>
      </c>
      <c r="D4443" s="303">
        <v>3.91</v>
      </c>
    </row>
    <row r="4444" spans="1:4" ht="9" customHeight="1">
      <c r="A4444" s="301" t="s">
        <v>13460</v>
      </c>
      <c r="B4444" s="302" t="s">
        <v>5510</v>
      </c>
      <c r="C4444" s="301" t="s">
        <v>880</v>
      </c>
      <c r="D4444" s="303">
        <v>4.12</v>
      </c>
    </row>
    <row r="4445" spans="1:4" ht="9" customHeight="1">
      <c r="A4445" s="301" t="s">
        <v>13461</v>
      </c>
      <c r="B4445" s="302" t="s">
        <v>5511</v>
      </c>
      <c r="C4445" s="301" t="s">
        <v>880</v>
      </c>
      <c r="D4445" s="303">
        <v>2.8</v>
      </c>
    </row>
    <row r="4446" spans="1:4" ht="9" customHeight="1">
      <c r="A4446" s="301" t="s">
        <v>13462</v>
      </c>
      <c r="B4446" s="302" t="s">
        <v>5512</v>
      </c>
      <c r="C4446" s="301" t="s">
        <v>880</v>
      </c>
      <c r="D4446" s="303">
        <v>4.12</v>
      </c>
    </row>
    <row r="4447" spans="1:4" ht="9" customHeight="1">
      <c r="A4447" s="301" t="s">
        <v>13463</v>
      </c>
      <c r="B4447" s="302" t="s">
        <v>5513</v>
      </c>
      <c r="C4447" s="301" t="s">
        <v>880</v>
      </c>
      <c r="D4447" s="303">
        <v>2.8</v>
      </c>
    </row>
    <row r="4448" spans="1:4" ht="9" customHeight="1">
      <c r="A4448" s="301" t="s">
        <v>13464</v>
      </c>
      <c r="B4448" s="302" t="s">
        <v>5514</v>
      </c>
      <c r="C4448" s="301" t="s">
        <v>880</v>
      </c>
      <c r="D4448" s="303">
        <v>4.72</v>
      </c>
    </row>
    <row r="4449" spans="1:4" ht="9" customHeight="1">
      <c r="A4449" s="301" t="s">
        <v>13465</v>
      </c>
      <c r="B4449" s="302" t="s">
        <v>5515</v>
      </c>
      <c r="C4449" s="301" t="s">
        <v>880</v>
      </c>
      <c r="D4449" s="303">
        <v>3.4</v>
      </c>
    </row>
    <row r="4450" spans="1:4" ht="9" customHeight="1">
      <c r="A4450" s="301" t="s">
        <v>13466</v>
      </c>
      <c r="B4450" s="302" t="s">
        <v>5516</v>
      </c>
      <c r="C4450" s="301" t="s">
        <v>880</v>
      </c>
      <c r="D4450" s="303">
        <v>4.72</v>
      </c>
    </row>
    <row r="4451" spans="1:4" ht="9" customHeight="1">
      <c r="A4451" s="301" t="s">
        <v>13467</v>
      </c>
      <c r="B4451" s="302" t="s">
        <v>5517</v>
      </c>
      <c r="C4451" s="301" t="s">
        <v>880</v>
      </c>
      <c r="D4451" s="303">
        <v>3.4</v>
      </c>
    </row>
    <row r="4452" spans="1:4" ht="9" customHeight="1">
      <c r="A4452" s="301" t="s">
        <v>13468</v>
      </c>
      <c r="B4452" s="302" t="s">
        <v>5518</v>
      </c>
      <c r="C4452" s="301" t="s">
        <v>880</v>
      </c>
      <c r="D4452" s="303">
        <v>1.9</v>
      </c>
    </row>
    <row r="4453" spans="1:4" ht="9" customHeight="1">
      <c r="A4453" s="301" t="s">
        <v>13469</v>
      </c>
      <c r="B4453" s="302" t="s">
        <v>5519</v>
      </c>
      <c r="C4453" s="301" t="s">
        <v>880</v>
      </c>
      <c r="D4453" s="303">
        <v>1.42</v>
      </c>
    </row>
    <row r="4454" spans="1:4" ht="9" customHeight="1">
      <c r="A4454" s="301" t="s">
        <v>13470</v>
      </c>
      <c r="B4454" s="302" t="s">
        <v>5520</v>
      </c>
      <c r="C4454" s="301" t="s">
        <v>880</v>
      </c>
      <c r="D4454" s="303">
        <v>1.9</v>
      </c>
    </row>
    <row r="4455" spans="1:4" ht="9" customHeight="1">
      <c r="A4455" s="301" t="s">
        <v>13471</v>
      </c>
      <c r="B4455" s="302" t="s">
        <v>5521</v>
      </c>
      <c r="C4455" s="301" t="s">
        <v>880</v>
      </c>
      <c r="D4455" s="303">
        <v>1.42</v>
      </c>
    </row>
    <row r="4456" spans="1:4" ht="9" customHeight="1">
      <c r="A4456" s="301" t="s">
        <v>13472</v>
      </c>
      <c r="B4456" s="302" t="s">
        <v>5522</v>
      </c>
      <c r="C4456" s="301" t="s">
        <v>880</v>
      </c>
      <c r="D4456" s="303">
        <v>1.45</v>
      </c>
    </row>
    <row r="4457" spans="1:4" ht="9" customHeight="1">
      <c r="A4457" s="301" t="s">
        <v>13473</v>
      </c>
      <c r="B4457" s="302" t="s">
        <v>5523</v>
      </c>
      <c r="C4457" s="301" t="s">
        <v>880</v>
      </c>
      <c r="D4457" s="303">
        <v>0.97</v>
      </c>
    </row>
    <row r="4458" spans="1:4" ht="9" customHeight="1">
      <c r="A4458" s="301" t="s">
        <v>13474</v>
      </c>
      <c r="B4458" s="302" t="s">
        <v>5524</v>
      </c>
      <c r="C4458" s="301" t="s">
        <v>880</v>
      </c>
      <c r="D4458" s="303">
        <v>1.45</v>
      </c>
    </row>
    <row r="4459" spans="1:4" ht="9" customHeight="1">
      <c r="A4459" s="301" t="s">
        <v>13475</v>
      </c>
      <c r="B4459" s="302" t="s">
        <v>5525</v>
      </c>
      <c r="C4459" s="301" t="s">
        <v>880</v>
      </c>
      <c r="D4459" s="303">
        <v>0.97</v>
      </c>
    </row>
    <row r="4460" spans="1:4" ht="9" customHeight="1">
      <c r="A4460" s="301" t="s">
        <v>13476</v>
      </c>
      <c r="B4460" s="302" t="s">
        <v>5526</v>
      </c>
      <c r="C4460" s="301" t="s">
        <v>880</v>
      </c>
      <c r="D4460" s="303">
        <v>1.68</v>
      </c>
    </row>
    <row r="4461" spans="1:4" ht="9" customHeight="1">
      <c r="A4461" s="301" t="s">
        <v>13477</v>
      </c>
      <c r="B4461" s="302" t="s">
        <v>5527</v>
      </c>
      <c r="C4461" s="301" t="s">
        <v>880</v>
      </c>
      <c r="D4461" s="303">
        <v>1.2</v>
      </c>
    </row>
    <row r="4462" spans="1:4" ht="9" customHeight="1">
      <c r="A4462" s="301" t="s">
        <v>13478</v>
      </c>
      <c r="B4462" s="302" t="s">
        <v>5528</v>
      </c>
      <c r="C4462" s="301" t="s">
        <v>880</v>
      </c>
      <c r="D4462" s="303">
        <v>1.68</v>
      </c>
    </row>
    <row r="4463" spans="1:4" ht="9" customHeight="1">
      <c r="A4463" s="301" t="s">
        <v>13479</v>
      </c>
      <c r="B4463" s="302" t="s">
        <v>5529</v>
      </c>
      <c r="C4463" s="301" t="s">
        <v>880</v>
      </c>
      <c r="D4463" s="303">
        <v>1.2</v>
      </c>
    </row>
    <row r="4464" spans="1:4" ht="9" customHeight="1">
      <c r="A4464" s="301" t="s">
        <v>13480</v>
      </c>
      <c r="B4464" s="302" t="s">
        <v>5530</v>
      </c>
      <c r="C4464" s="301" t="s">
        <v>880</v>
      </c>
      <c r="D4464" s="303">
        <v>5.68</v>
      </c>
    </row>
    <row r="4465" spans="1:4" ht="9" customHeight="1">
      <c r="A4465" s="301" t="s">
        <v>13481</v>
      </c>
      <c r="B4465" s="302" t="s">
        <v>5531</v>
      </c>
      <c r="C4465" s="301" t="s">
        <v>880</v>
      </c>
      <c r="D4465" s="303">
        <v>4.28</v>
      </c>
    </row>
    <row r="4466" spans="1:4" ht="18" customHeight="1">
      <c r="A4466" s="301" t="s">
        <v>13482</v>
      </c>
      <c r="B4466" s="302" t="s">
        <v>5532</v>
      </c>
      <c r="C4466" s="301" t="s">
        <v>880</v>
      </c>
      <c r="D4466" s="303">
        <v>5.68</v>
      </c>
    </row>
    <row r="4467" spans="1:4" ht="18" customHeight="1">
      <c r="A4467" s="301" t="s">
        <v>13483</v>
      </c>
      <c r="B4467" s="302" t="s">
        <v>5533</v>
      </c>
      <c r="C4467" s="301" t="s">
        <v>880</v>
      </c>
      <c r="D4467" s="303">
        <v>4.28</v>
      </c>
    </row>
    <row r="4468" spans="1:4" ht="18" customHeight="1">
      <c r="A4468" s="301" t="s">
        <v>13484</v>
      </c>
      <c r="B4468" s="302" t="s">
        <v>5534</v>
      </c>
      <c r="C4468" s="301" t="s">
        <v>880</v>
      </c>
      <c r="D4468" s="303">
        <v>4.58</v>
      </c>
    </row>
    <row r="4469" spans="1:4" ht="18" customHeight="1">
      <c r="A4469" s="301" t="s">
        <v>13485</v>
      </c>
      <c r="B4469" s="302" t="s">
        <v>5535</v>
      </c>
      <c r="C4469" s="301" t="s">
        <v>880</v>
      </c>
      <c r="D4469" s="303">
        <v>3.18</v>
      </c>
    </row>
    <row r="4470" spans="1:4" ht="18" customHeight="1">
      <c r="A4470" s="301" t="s">
        <v>13486</v>
      </c>
      <c r="B4470" s="302" t="s">
        <v>5536</v>
      </c>
      <c r="C4470" s="301" t="s">
        <v>880</v>
      </c>
      <c r="D4470" s="303">
        <v>4.58</v>
      </c>
    </row>
    <row r="4471" spans="1:4" ht="18" customHeight="1">
      <c r="A4471" s="301" t="s">
        <v>13487</v>
      </c>
      <c r="B4471" s="302" t="s">
        <v>5537</v>
      </c>
      <c r="C4471" s="301" t="s">
        <v>880</v>
      </c>
      <c r="D4471" s="303">
        <v>3.18</v>
      </c>
    </row>
    <row r="4472" spans="1:4" ht="18" customHeight="1">
      <c r="A4472" s="301" t="s">
        <v>13488</v>
      </c>
      <c r="B4472" s="302" t="s">
        <v>5538</v>
      </c>
      <c r="C4472" s="301" t="s">
        <v>880</v>
      </c>
      <c r="D4472" s="303">
        <v>5.18</v>
      </c>
    </row>
    <row r="4473" spans="1:4" ht="9" customHeight="1">
      <c r="A4473" s="301" t="s">
        <v>13489</v>
      </c>
      <c r="B4473" s="302" t="s">
        <v>5539</v>
      </c>
      <c r="C4473" s="301" t="s">
        <v>880</v>
      </c>
      <c r="D4473" s="303">
        <v>3.78</v>
      </c>
    </row>
    <row r="4474" spans="1:4" ht="9" customHeight="1">
      <c r="A4474" s="301" t="s">
        <v>13490</v>
      </c>
      <c r="B4474" s="302" t="s">
        <v>5540</v>
      </c>
      <c r="C4474" s="301" t="s">
        <v>880</v>
      </c>
      <c r="D4474" s="303">
        <v>5.18</v>
      </c>
    </row>
    <row r="4475" spans="1:4" ht="9" customHeight="1">
      <c r="A4475" s="301" t="s">
        <v>13491</v>
      </c>
      <c r="B4475" s="302" t="s">
        <v>5541</v>
      </c>
      <c r="C4475" s="301" t="s">
        <v>880</v>
      </c>
      <c r="D4475" s="303">
        <v>3.78</v>
      </c>
    </row>
    <row r="4476" spans="1:4" ht="9" customHeight="1">
      <c r="A4476" s="301" t="s">
        <v>13492</v>
      </c>
      <c r="B4476" s="302" t="s">
        <v>5542</v>
      </c>
      <c r="C4476" s="301" t="s">
        <v>880</v>
      </c>
      <c r="D4476" s="303">
        <v>0.06</v>
      </c>
    </row>
    <row r="4477" spans="1:4" ht="9" customHeight="1">
      <c r="A4477" s="301" t="s">
        <v>13493</v>
      </c>
      <c r="B4477" s="302" t="s">
        <v>5543</v>
      </c>
      <c r="C4477" s="301" t="s">
        <v>756</v>
      </c>
      <c r="D4477" s="303">
        <v>11496.3</v>
      </c>
    </row>
    <row r="4478" spans="1:4" ht="9" customHeight="1">
      <c r="A4478" s="301" t="s">
        <v>13494</v>
      </c>
      <c r="B4478" s="302" t="s">
        <v>5544</v>
      </c>
      <c r="C4478" s="301" t="s">
        <v>756</v>
      </c>
      <c r="D4478" s="303">
        <v>15987.95</v>
      </c>
    </row>
    <row r="4479" spans="1:4" ht="9" customHeight="1">
      <c r="A4479" s="301" t="s">
        <v>13495</v>
      </c>
      <c r="B4479" s="302" t="s">
        <v>5545</v>
      </c>
      <c r="C4479" s="301" t="s">
        <v>756</v>
      </c>
      <c r="D4479" s="303">
        <v>17221.48</v>
      </c>
    </row>
    <row r="4480" spans="1:4" ht="9" customHeight="1">
      <c r="A4480" s="301" t="s">
        <v>13496</v>
      </c>
      <c r="B4480" s="302" t="s">
        <v>5546</v>
      </c>
      <c r="C4480" s="301" t="s">
        <v>756</v>
      </c>
      <c r="D4480" s="303">
        <v>25832.13</v>
      </c>
    </row>
    <row r="4481" spans="1:4" ht="9" customHeight="1">
      <c r="A4481" s="301" t="s">
        <v>13497</v>
      </c>
      <c r="B4481" s="302" t="s">
        <v>5547</v>
      </c>
      <c r="C4481" s="301" t="s">
        <v>756</v>
      </c>
      <c r="D4481" s="303">
        <v>30778.33</v>
      </c>
    </row>
    <row r="4482" spans="1:4" ht="9" customHeight="1">
      <c r="A4482" s="301" t="s">
        <v>13498</v>
      </c>
      <c r="B4482" s="302" t="s">
        <v>5548</v>
      </c>
      <c r="C4482" s="301" t="s">
        <v>756</v>
      </c>
      <c r="D4482" s="303">
        <v>35755.050000000003</v>
      </c>
    </row>
    <row r="4483" spans="1:4" ht="9" customHeight="1">
      <c r="A4483" s="301" t="s">
        <v>13499</v>
      </c>
      <c r="B4483" s="302" t="s">
        <v>5549</v>
      </c>
      <c r="C4483" s="301" t="s">
        <v>756</v>
      </c>
      <c r="D4483" s="303">
        <v>45596.14</v>
      </c>
    </row>
    <row r="4484" spans="1:4" ht="9" customHeight="1">
      <c r="A4484" s="301" t="s">
        <v>13500</v>
      </c>
      <c r="B4484" s="302" t="s">
        <v>5550</v>
      </c>
      <c r="C4484" s="301" t="s">
        <v>756</v>
      </c>
      <c r="D4484" s="303">
        <v>51004.45</v>
      </c>
    </row>
    <row r="4485" spans="1:4" ht="9" customHeight="1">
      <c r="A4485" s="301" t="s">
        <v>13501</v>
      </c>
      <c r="B4485" s="302" t="s">
        <v>5551</v>
      </c>
      <c r="C4485" s="301" t="s">
        <v>756</v>
      </c>
      <c r="D4485" s="303">
        <v>66344.37</v>
      </c>
    </row>
    <row r="4486" spans="1:4" ht="9" customHeight="1">
      <c r="A4486" s="301" t="s">
        <v>13502</v>
      </c>
      <c r="B4486" s="302" t="s">
        <v>5552</v>
      </c>
      <c r="C4486" s="301" t="s">
        <v>756</v>
      </c>
      <c r="D4486" s="303">
        <v>70303.429999999993</v>
      </c>
    </row>
    <row r="4487" spans="1:4" ht="9" customHeight="1">
      <c r="A4487" s="301" t="s">
        <v>13503</v>
      </c>
      <c r="B4487" s="302" t="s">
        <v>5553</v>
      </c>
      <c r="C4487" s="301" t="s">
        <v>756</v>
      </c>
      <c r="D4487" s="303">
        <v>89258.75</v>
      </c>
    </row>
    <row r="4488" spans="1:4" ht="9" customHeight="1">
      <c r="A4488" s="301" t="s">
        <v>13504</v>
      </c>
      <c r="B4488" s="302" t="s">
        <v>5554</v>
      </c>
      <c r="C4488" s="301" t="s">
        <v>756</v>
      </c>
      <c r="D4488" s="303">
        <v>12369.47</v>
      </c>
    </row>
    <row r="4489" spans="1:4" ht="9" customHeight="1">
      <c r="A4489" s="301" t="s">
        <v>13505</v>
      </c>
      <c r="B4489" s="302" t="s">
        <v>5555</v>
      </c>
      <c r="C4489" s="301" t="s">
        <v>756</v>
      </c>
      <c r="D4489" s="303">
        <v>19125.349999999999</v>
      </c>
    </row>
    <row r="4490" spans="1:4" ht="9" customHeight="1">
      <c r="A4490" s="301" t="s">
        <v>13506</v>
      </c>
      <c r="B4490" s="302" t="s">
        <v>5556</v>
      </c>
      <c r="C4490" s="301" t="s">
        <v>756</v>
      </c>
      <c r="D4490" s="303">
        <v>22089.31</v>
      </c>
    </row>
    <row r="4491" spans="1:4" ht="9" customHeight="1">
      <c r="A4491" s="301" t="s">
        <v>13507</v>
      </c>
      <c r="B4491" s="302" t="s">
        <v>5557</v>
      </c>
      <c r="C4491" s="301" t="s">
        <v>756</v>
      </c>
      <c r="D4491" s="303">
        <v>30768.12</v>
      </c>
    </row>
    <row r="4492" spans="1:4" ht="9" customHeight="1">
      <c r="A4492" s="301" t="s">
        <v>13508</v>
      </c>
      <c r="B4492" s="302" t="s">
        <v>5558</v>
      </c>
      <c r="C4492" s="301" t="s">
        <v>756</v>
      </c>
      <c r="D4492" s="303">
        <v>36665.760000000002</v>
      </c>
    </row>
    <row r="4493" spans="1:4" ht="9" customHeight="1">
      <c r="A4493" s="301" t="s">
        <v>13509</v>
      </c>
      <c r="B4493" s="302" t="s">
        <v>5559</v>
      </c>
      <c r="C4493" s="301" t="s">
        <v>756</v>
      </c>
      <c r="D4493" s="303">
        <v>42714.97</v>
      </c>
    </row>
    <row r="4494" spans="1:4" ht="9" customHeight="1">
      <c r="A4494" s="301" t="s">
        <v>13510</v>
      </c>
      <c r="B4494" s="302" t="s">
        <v>5560</v>
      </c>
      <c r="C4494" s="301" t="s">
        <v>756</v>
      </c>
      <c r="D4494" s="303">
        <v>54401.98</v>
      </c>
    </row>
    <row r="4495" spans="1:4" ht="9" customHeight="1">
      <c r="A4495" s="301" t="s">
        <v>13511</v>
      </c>
      <c r="B4495" s="302" t="s">
        <v>5561</v>
      </c>
      <c r="C4495" s="301" t="s">
        <v>756</v>
      </c>
      <c r="D4495" s="303">
        <v>62896.62</v>
      </c>
    </row>
    <row r="4496" spans="1:4" ht="9" customHeight="1">
      <c r="A4496" s="301" t="s">
        <v>13512</v>
      </c>
      <c r="B4496" s="302" t="s">
        <v>5562</v>
      </c>
      <c r="C4496" s="301" t="s">
        <v>756</v>
      </c>
      <c r="D4496" s="303">
        <v>78028.73</v>
      </c>
    </row>
    <row r="4497" spans="1:4" ht="9" customHeight="1">
      <c r="A4497" s="301" t="s">
        <v>13513</v>
      </c>
      <c r="B4497" s="302" t="s">
        <v>5563</v>
      </c>
      <c r="C4497" s="301" t="s">
        <v>756</v>
      </c>
      <c r="D4497" s="303">
        <v>85351.09</v>
      </c>
    </row>
    <row r="4498" spans="1:4" ht="9" customHeight="1">
      <c r="A4498" s="301" t="s">
        <v>13514</v>
      </c>
      <c r="B4498" s="302" t="s">
        <v>5564</v>
      </c>
      <c r="C4498" s="301" t="s">
        <v>756</v>
      </c>
      <c r="D4498" s="303">
        <v>110139.57</v>
      </c>
    </row>
    <row r="4499" spans="1:4" ht="9" customHeight="1">
      <c r="A4499" s="301" t="s">
        <v>13515</v>
      </c>
      <c r="B4499" s="302" t="s">
        <v>5565</v>
      </c>
      <c r="C4499" s="301" t="s">
        <v>90</v>
      </c>
      <c r="D4499" s="303">
        <v>27.17</v>
      </c>
    </row>
    <row r="4500" spans="1:4" ht="9" customHeight="1">
      <c r="A4500" s="301" t="s">
        <v>13516</v>
      </c>
      <c r="B4500" s="302" t="s">
        <v>5566</v>
      </c>
      <c r="C4500" s="301" t="s">
        <v>756</v>
      </c>
      <c r="D4500" s="303">
        <v>2369.4299999999998</v>
      </c>
    </row>
    <row r="4501" spans="1:4" ht="9" customHeight="1">
      <c r="A4501" s="301" t="s">
        <v>13517</v>
      </c>
      <c r="B4501" s="302" t="s">
        <v>5567</v>
      </c>
      <c r="C4501" s="301" t="s">
        <v>756</v>
      </c>
      <c r="D4501" s="303">
        <v>11123.56</v>
      </c>
    </row>
    <row r="4502" spans="1:4" ht="9" customHeight="1">
      <c r="A4502" s="301" t="s">
        <v>13518</v>
      </c>
      <c r="B4502" s="302" t="s">
        <v>5568</v>
      </c>
      <c r="C4502" s="301" t="s">
        <v>4225</v>
      </c>
      <c r="D4502" s="303">
        <v>107.79</v>
      </c>
    </row>
    <row r="4503" spans="1:4" ht="9" customHeight="1">
      <c r="A4503" s="301" t="s">
        <v>13519</v>
      </c>
      <c r="B4503" s="302" t="s">
        <v>5569</v>
      </c>
      <c r="C4503" s="301" t="s">
        <v>756</v>
      </c>
      <c r="D4503" s="303">
        <v>25072.47</v>
      </c>
    </row>
    <row r="4504" spans="1:4" ht="9" customHeight="1">
      <c r="A4504" s="301" t="s">
        <v>13520</v>
      </c>
      <c r="B4504" s="302" t="s">
        <v>5570</v>
      </c>
      <c r="C4504" s="301" t="s">
        <v>756</v>
      </c>
      <c r="D4504" s="303">
        <v>12552.88</v>
      </c>
    </row>
    <row r="4505" spans="1:4" ht="9" customHeight="1">
      <c r="A4505" s="301" t="s">
        <v>13521</v>
      </c>
      <c r="B4505" s="302" t="s">
        <v>5571</v>
      </c>
      <c r="C4505" s="301" t="s">
        <v>4225</v>
      </c>
      <c r="D4505" s="303">
        <v>543.1</v>
      </c>
    </row>
    <row r="4506" spans="1:4" ht="9" customHeight="1">
      <c r="A4506" s="301" t="s">
        <v>13522</v>
      </c>
      <c r="B4506" s="302" t="s">
        <v>5572</v>
      </c>
      <c r="C4506" s="301" t="s">
        <v>23</v>
      </c>
      <c r="D4506" s="303">
        <v>9968.86</v>
      </c>
    </row>
    <row r="4507" spans="1:4" ht="9" customHeight="1">
      <c r="A4507" s="301" t="s">
        <v>13523</v>
      </c>
      <c r="B4507" s="302" t="s">
        <v>5573</v>
      </c>
      <c r="C4507" s="301" t="s">
        <v>23</v>
      </c>
      <c r="D4507" s="303">
        <v>11807.8</v>
      </c>
    </row>
    <row r="4508" spans="1:4" ht="9" customHeight="1">
      <c r="A4508" s="301" t="s">
        <v>13524</v>
      </c>
      <c r="B4508" s="302" t="s">
        <v>5574</v>
      </c>
      <c r="C4508" s="301" t="s">
        <v>23</v>
      </c>
      <c r="D4508" s="303">
        <v>13792</v>
      </c>
    </row>
    <row r="4509" spans="1:4" ht="9" customHeight="1">
      <c r="A4509" s="301" t="s">
        <v>13525</v>
      </c>
      <c r="B4509" s="302" t="s">
        <v>5575</v>
      </c>
      <c r="C4509" s="301" t="s">
        <v>23</v>
      </c>
      <c r="D4509" s="303">
        <v>17267.34</v>
      </c>
    </row>
    <row r="4510" spans="1:4" ht="9" customHeight="1">
      <c r="A4510" s="301" t="s">
        <v>13526</v>
      </c>
      <c r="B4510" s="302" t="s">
        <v>5576</v>
      </c>
      <c r="C4510" s="301" t="s">
        <v>23</v>
      </c>
      <c r="D4510" s="303">
        <v>19914.310000000001</v>
      </c>
    </row>
    <row r="4511" spans="1:4" ht="9" customHeight="1">
      <c r="A4511" s="301" t="s">
        <v>13527</v>
      </c>
      <c r="B4511" s="302" t="s">
        <v>5577</v>
      </c>
      <c r="C4511" s="301" t="s">
        <v>23</v>
      </c>
      <c r="D4511" s="303">
        <v>26032.54</v>
      </c>
    </row>
    <row r="4512" spans="1:4" ht="9" customHeight="1">
      <c r="A4512" s="301" t="s">
        <v>13528</v>
      </c>
      <c r="B4512" s="302" t="s">
        <v>5578</v>
      </c>
      <c r="C4512" s="301" t="s">
        <v>23</v>
      </c>
      <c r="D4512" s="303">
        <v>29345.53</v>
      </c>
    </row>
    <row r="4513" spans="1:4" ht="9" customHeight="1">
      <c r="A4513" s="301" t="s">
        <v>13529</v>
      </c>
      <c r="B4513" s="302" t="s">
        <v>5579</v>
      </c>
      <c r="C4513" s="301" t="s">
        <v>23</v>
      </c>
      <c r="D4513" s="303">
        <v>33642.82</v>
      </c>
    </row>
    <row r="4514" spans="1:4" ht="9" customHeight="1">
      <c r="A4514" s="301" t="s">
        <v>13530</v>
      </c>
      <c r="B4514" s="302" t="s">
        <v>5580</v>
      </c>
      <c r="C4514" s="301" t="s">
        <v>23</v>
      </c>
      <c r="D4514" s="303">
        <v>42671.57</v>
      </c>
    </row>
    <row r="4515" spans="1:4" ht="9" customHeight="1">
      <c r="A4515" s="301" t="s">
        <v>13531</v>
      </c>
      <c r="B4515" s="302" t="s">
        <v>5581</v>
      </c>
      <c r="C4515" s="301" t="s">
        <v>23</v>
      </c>
      <c r="D4515" s="303">
        <v>49681.29</v>
      </c>
    </row>
    <row r="4516" spans="1:4" ht="9" customHeight="1">
      <c r="A4516" s="301" t="s">
        <v>13532</v>
      </c>
      <c r="B4516" s="302" t="s">
        <v>5582</v>
      </c>
      <c r="C4516" s="301" t="s">
        <v>23</v>
      </c>
      <c r="D4516" s="303">
        <v>65845.75</v>
      </c>
    </row>
    <row r="4517" spans="1:4" ht="9" customHeight="1">
      <c r="A4517" s="301" t="s">
        <v>13533</v>
      </c>
      <c r="B4517" s="302" t="s">
        <v>5583</v>
      </c>
      <c r="C4517" s="301" t="s">
        <v>23</v>
      </c>
      <c r="D4517" s="303">
        <v>9302.6</v>
      </c>
    </row>
    <row r="4518" spans="1:4" ht="9" customHeight="1">
      <c r="A4518" s="301" t="s">
        <v>13534</v>
      </c>
      <c r="B4518" s="302" t="s">
        <v>5584</v>
      </c>
      <c r="C4518" s="301" t="s">
        <v>23</v>
      </c>
      <c r="D4518" s="303">
        <v>10962.21</v>
      </c>
    </row>
    <row r="4519" spans="1:4" ht="9" customHeight="1">
      <c r="A4519" s="301" t="s">
        <v>13535</v>
      </c>
      <c r="B4519" s="302" t="s">
        <v>5585</v>
      </c>
      <c r="C4519" s="301" t="s">
        <v>23</v>
      </c>
      <c r="D4519" s="303">
        <v>13444.66</v>
      </c>
    </row>
    <row r="4520" spans="1:4" ht="9" customHeight="1">
      <c r="A4520" s="301" t="s">
        <v>13536</v>
      </c>
      <c r="B4520" s="302" t="s">
        <v>5586</v>
      </c>
      <c r="C4520" s="301" t="s">
        <v>23</v>
      </c>
      <c r="D4520" s="303">
        <v>16590.580000000002</v>
      </c>
    </row>
    <row r="4521" spans="1:4" ht="9" customHeight="1">
      <c r="A4521" s="301" t="s">
        <v>13537</v>
      </c>
      <c r="B4521" s="302" t="s">
        <v>5587</v>
      </c>
      <c r="C4521" s="301" t="s">
        <v>23</v>
      </c>
      <c r="D4521" s="303">
        <v>19406.95</v>
      </c>
    </row>
    <row r="4522" spans="1:4" ht="9" customHeight="1">
      <c r="A4522" s="301" t="s">
        <v>13538</v>
      </c>
      <c r="B4522" s="302" t="s">
        <v>5588</v>
      </c>
      <c r="C4522" s="301" t="s">
        <v>23</v>
      </c>
      <c r="D4522" s="303">
        <v>25531.119999999999</v>
      </c>
    </row>
    <row r="4523" spans="1:4" ht="9" customHeight="1">
      <c r="A4523" s="301" t="s">
        <v>13539</v>
      </c>
      <c r="B4523" s="302" t="s">
        <v>5589</v>
      </c>
      <c r="C4523" s="301" t="s">
        <v>23</v>
      </c>
      <c r="D4523" s="303">
        <v>28514.13</v>
      </c>
    </row>
    <row r="4524" spans="1:4" ht="9" customHeight="1">
      <c r="A4524" s="301" t="s">
        <v>13540</v>
      </c>
      <c r="B4524" s="302" t="s">
        <v>5590</v>
      </c>
      <c r="C4524" s="301" t="s">
        <v>23</v>
      </c>
      <c r="D4524" s="303">
        <v>32977.5</v>
      </c>
    </row>
    <row r="4525" spans="1:4" ht="9" customHeight="1">
      <c r="A4525" s="301" t="s">
        <v>13541</v>
      </c>
      <c r="B4525" s="302" t="s">
        <v>5591</v>
      </c>
      <c r="C4525" s="301" t="s">
        <v>23</v>
      </c>
      <c r="D4525" s="303">
        <v>41919.9</v>
      </c>
    </row>
    <row r="4526" spans="1:4" ht="9" customHeight="1">
      <c r="A4526" s="301" t="s">
        <v>13542</v>
      </c>
      <c r="B4526" s="302" t="s">
        <v>5592</v>
      </c>
      <c r="C4526" s="301" t="s">
        <v>23</v>
      </c>
      <c r="D4526" s="303">
        <v>49027.71</v>
      </c>
    </row>
    <row r="4527" spans="1:4" ht="9" customHeight="1">
      <c r="A4527" s="301" t="s">
        <v>13543</v>
      </c>
      <c r="B4527" s="302" t="s">
        <v>5593</v>
      </c>
      <c r="C4527" s="301" t="s">
        <v>23</v>
      </c>
      <c r="D4527" s="303">
        <v>64921.46</v>
      </c>
    </row>
    <row r="4528" spans="1:4" ht="9" customHeight="1">
      <c r="A4528" s="301" t="s">
        <v>13544</v>
      </c>
      <c r="B4528" s="302" t="s">
        <v>5594</v>
      </c>
      <c r="C4528" s="301" t="s">
        <v>23</v>
      </c>
      <c r="D4528" s="303">
        <v>9296</v>
      </c>
    </row>
    <row r="4529" spans="1:4" ht="9" customHeight="1">
      <c r="A4529" s="301" t="s">
        <v>13545</v>
      </c>
      <c r="B4529" s="302" t="s">
        <v>5595</v>
      </c>
      <c r="C4529" s="301" t="s">
        <v>23</v>
      </c>
      <c r="D4529" s="303">
        <v>10962.29</v>
      </c>
    </row>
    <row r="4530" spans="1:4" ht="9" customHeight="1">
      <c r="A4530" s="301" t="s">
        <v>13546</v>
      </c>
      <c r="B4530" s="302" t="s">
        <v>5596</v>
      </c>
      <c r="C4530" s="301" t="s">
        <v>23</v>
      </c>
      <c r="D4530" s="303">
        <v>13444.69</v>
      </c>
    </row>
    <row r="4531" spans="1:4" ht="9" customHeight="1">
      <c r="A4531" s="301" t="s">
        <v>13547</v>
      </c>
      <c r="B4531" s="302" t="s">
        <v>5597</v>
      </c>
      <c r="C4531" s="301" t="s">
        <v>23</v>
      </c>
      <c r="D4531" s="303">
        <v>16590.759999999998</v>
      </c>
    </row>
    <row r="4532" spans="1:4" ht="9" customHeight="1">
      <c r="A4532" s="301" t="s">
        <v>13548</v>
      </c>
      <c r="B4532" s="302" t="s">
        <v>5598</v>
      </c>
      <c r="C4532" s="301" t="s">
        <v>23</v>
      </c>
      <c r="D4532" s="303">
        <v>19407.009999999998</v>
      </c>
    </row>
    <row r="4533" spans="1:4" ht="18" customHeight="1">
      <c r="A4533" s="301" t="s">
        <v>13549</v>
      </c>
      <c r="B4533" s="302" t="s">
        <v>5599</v>
      </c>
      <c r="C4533" s="301" t="s">
        <v>23</v>
      </c>
      <c r="D4533" s="303">
        <v>25531.200000000001</v>
      </c>
    </row>
    <row r="4534" spans="1:4" ht="9" customHeight="1">
      <c r="A4534" s="301" t="s">
        <v>13550</v>
      </c>
      <c r="B4534" s="302" t="s">
        <v>5600</v>
      </c>
      <c r="C4534" s="301" t="s">
        <v>23</v>
      </c>
      <c r="D4534" s="303">
        <v>28514.37</v>
      </c>
    </row>
    <row r="4535" spans="1:4" ht="9" customHeight="1">
      <c r="A4535" s="301" t="s">
        <v>13551</v>
      </c>
      <c r="B4535" s="302" t="s">
        <v>5601</v>
      </c>
      <c r="C4535" s="301" t="s">
        <v>23</v>
      </c>
      <c r="D4535" s="303">
        <v>32977.519999999997</v>
      </c>
    </row>
    <row r="4536" spans="1:4" ht="9" customHeight="1">
      <c r="A4536" s="301" t="s">
        <v>13552</v>
      </c>
      <c r="B4536" s="302" t="s">
        <v>5602</v>
      </c>
      <c r="C4536" s="301" t="s">
        <v>23</v>
      </c>
      <c r="D4536" s="303">
        <v>41920.03</v>
      </c>
    </row>
    <row r="4537" spans="1:4" ht="9" customHeight="1">
      <c r="A4537" s="301" t="s">
        <v>13553</v>
      </c>
      <c r="B4537" s="302" t="s">
        <v>5603</v>
      </c>
      <c r="C4537" s="301" t="s">
        <v>23</v>
      </c>
      <c r="D4537" s="303">
        <v>49028.81</v>
      </c>
    </row>
    <row r="4538" spans="1:4" ht="9" customHeight="1">
      <c r="A4538" s="301" t="s">
        <v>13554</v>
      </c>
      <c r="B4538" s="302" t="s">
        <v>5604</v>
      </c>
      <c r="C4538" s="301" t="s">
        <v>23</v>
      </c>
      <c r="D4538" s="303">
        <v>64921.58</v>
      </c>
    </row>
    <row r="4539" spans="1:4" ht="9" customHeight="1">
      <c r="A4539" s="301" t="s">
        <v>13555</v>
      </c>
      <c r="B4539" s="302" t="s">
        <v>5605</v>
      </c>
      <c r="C4539" s="301" t="s">
        <v>23</v>
      </c>
      <c r="D4539" s="303">
        <v>354.29</v>
      </c>
    </row>
    <row r="4540" spans="1:4" ht="9" customHeight="1">
      <c r="A4540" s="301" t="s">
        <v>13556</v>
      </c>
      <c r="B4540" s="302" t="s">
        <v>5606</v>
      </c>
      <c r="C4540" s="301" t="s">
        <v>23</v>
      </c>
      <c r="D4540" s="303">
        <v>563.16</v>
      </c>
    </row>
    <row r="4541" spans="1:4" ht="9" customHeight="1">
      <c r="A4541" s="301" t="s">
        <v>13557</v>
      </c>
      <c r="B4541" s="302" t="s">
        <v>5607</v>
      </c>
      <c r="C4541" s="301" t="s">
        <v>23</v>
      </c>
      <c r="D4541" s="303">
        <v>736.85</v>
      </c>
    </row>
    <row r="4542" spans="1:4" ht="9" customHeight="1">
      <c r="A4542" s="301" t="s">
        <v>13558</v>
      </c>
      <c r="B4542" s="302" t="s">
        <v>5608</v>
      </c>
      <c r="C4542" s="301" t="s">
        <v>23</v>
      </c>
      <c r="D4542" s="303">
        <v>945.36</v>
      </c>
    </row>
    <row r="4543" spans="1:4" ht="9" customHeight="1">
      <c r="A4543" s="301" t="s">
        <v>13559</v>
      </c>
      <c r="B4543" s="302" t="s">
        <v>5609</v>
      </c>
      <c r="C4543" s="301" t="s">
        <v>23</v>
      </c>
      <c r="D4543" s="303">
        <v>1085.0899999999999</v>
      </c>
    </row>
    <row r="4544" spans="1:4" ht="9" customHeight="1">
      <c r="A4544" s="301" t="s">
        <v>13560</v>
      </c>
      <c r="B4544" s="302" t="s">
        <v>5610</v>
      </c>
      <c r="C4544" s="301" t="s">
        <v>23</v>
      </c>
      <c r="D4544" s="303">
        <v>1362.34</v>
      </c>
    </row>
    <row r="4545" spans="1:4" ht="9" customHeight="1">
      <c r="A4545" s="301" t="s">
        <v>13561</v>
      </c>
      <c r="B4545" s="302" t="s">
        <v>5611</v>
      </c>
      <c r="C4545" s="301" t="s">
        <v>23</v>
      </c>
      <c r="D4545" s="303">
        <v>1520.13</v>
      </c>
    </row>
    <row r="4546" spans="1:4" ht="9" customHeight="1">
      <c r="A4546" s="301" t="s">
        <v>13562</v>
      </c>
      <c r="B4546" s="302" t="s">
        <v>5612</v>
      </c>
      <c r="C4546" s="301" t="s">
        <v>23</v>
      </c>
      <c r="D4546" s="303">
        <v>1763.53</v>
      </c>
    </row>
    <row r="4547" spans="1:4" ht="9" customHeight="1">
      <c r="A4547" s="301" t="s">
        <v>13563</v>
      </c>
      <c r="B4547" s="302" t="s">
        <v>5613</v>
      </c>
      <c r="C4547" s="301" t="s">
        <v>23</v>
      </c>
      <c r="D4547" s="303">
        <v>2042.64</v>
      </c>
    </row>
    <row r="4548" spans="1:4" ht="9" customHeight="1">
      <c r="A4548" s="301" t="s">
        <v>13564</v>
      </c>
      <c r="B4548" s="302" t="s">
        <v>5614</v>
      </c>
      <c r="C4548" s="301" t="s">
        <v>880</v>
      </c>
      <c r="D4548" s="303">
        <v>0.59</v>
      </c>
    </row>
    <row r="4549" spans="1:4" ht="9" customHeight="1">
      <c r="A4549" s="301" t="s">
        <v>13565</v>
      </c>
      <c r="B4549" s="302" t="s">
        <v>5615</v>
      </c>
      <c r="C4549" s="301" t="s">
        <v>880</v>
      </c>
      <c r="D4549" s="303">
        <v>0.4</v>
      </c>
    </row>
    <row r="4550" spans="1:4" ht="9" customHeight="1">
      <c r="A4550" s="301" t="s">
        <v>13566</v>
      </c>
      <c r="B4550" s="302" t="s">
        <v>5616</v>
      </c>
      <c r="C4550" s="301" t="s">
        <v>880</v>
      </c>
      <c r="D4550" s="303">
        <v>0.64</v>
      </c>
    </row>
    <row r="4551" spans="1:4" ht="9" customHeight="1">
      <c r="A4551" s="301" t="s">
        <v>13567</v>
      </c>
      <c r="B4551" s="302" t="s">
        <v>5617</v>
      </c>
      <c r="C4551" s="301" t="s">
        <v>23</v>
      </c>
      <c r="D4551" s="303">
        <v>30.46</v>
      </c>
    </row>
    <row r="4552" spans="1:4" ht="9" customHeight="1">
      <c r="A4552" s="301" t="s">
        <v>13568</v>
      </c>
      <c r="B4552" s="302" t="s">
        <v>5618</v>
      </c>
      <c r="C4552" s="301" t="s">
        <v>23</v>
      </c>
      <c r="D4552" s="303">
        <v>86.64</v>
      </c>
    </row>
    <row r="4553" spans="1:4" ht="9" customHeight="1">
      <c r="A4553" s="301" t="s">
        <v>13569</v>
      </c>
      <c r="B4553" s="302" t="s">
        <v>5619</v>
      </c>
      <c r="C4553" s="301" t="s">
        <v>23</v>
      </c>
      <c r="D4553" s="303">
        <v>30.22</v>
      </c>
    </row>
    <row r="4554" spans="1:4" ht="9" customHeight="1">
      <c r="A4554" s="301" t="s">
        <v>13570</v>
      </c>
      <c r="B4554" s="302" t="s">
        <v>5620</v>
      </c>
      <c r="C4554" s="301" t="s">
        <v>880</v>
      </c>
      <c r="D4554" s="303">
        <v>219.41</v>
      </c>
    </row>
    <row r="4555" spans="1:4" ht="9" customHeight="1">
      <c r="A4555" s="301" t="s">
        <v>13571</v>
      </c>
      <c r="B4555" s="302" t="s">
        <v>5621</v>
      </c>
      <c r="C4555" s="301" t="s">
        <v>880</v>
      </c>
      <c r="D4555" s="303">
        <v>8.68</v>
      </c>
    </row>
    <row r="4556" spans="1:4" ht="9" customHeight="1">
      <c r="A4556" s="301" t="s">
        <v>13572</v>
      </c>
      <c r="B4556" s="302" t="s">
        <v>5622</v>
      </c>
      <c r="C4556" s="301" t="s">
        <v>1330</v>
      </c>
      <c r="D4556" s="303">
        <v>1.59</v>
      </c>
    </row>
    <row r="4557" spans="1:4" ht="9" customHeight="1">
      <c r="A4557" s="301" t="s">
        <v>13573</v>
      </c>
      <c r="B4557" s="302" t="s">
        <v>5623</v>
      </c>
      <c r="C4557" s="301" t="s">
        <v>90</v>
      </c>
      <c r="D4557" s="303">
        <v>16.95</v>
      </c>
    </row>
    <row r="4558" spans="1:4" ht="9" customHeight="1">
      <c r="A4558" s="301" t="s">
        <v>13574</v>
      </c>
      <c r="B4558" s="302" t="s">
        <v>5624</v>
      </c>
      <c r="C4558" s="301" t="s">
        <v>880</v>
      </c>
      <c r="D4558" s="303">
        <v>6.25</v>
      </c>
    </row>
    <row r="4559" spans="1:4" ht="9" customHeight="1">
      <c r="A4559" s="301" t="s">
        <v>13575</v>
      </c>
      <c r="B4559" s="302" t="s">
        <v>5625</v>
      </c>
      <c r="C4559" s="301" t="s">
        <v>880</v>
      </c>
      <c r="D4559" s="303">
        <v>0.37</v>
      </c>
    </row>
    <row r="4560" spans="1:4" ht="9" customHeight="1">
      <c r="A4560" s="301" t="s">
        <v>13576</v>
      </c>
      <c r="B4560" s="302" t="s">
        <v>5626</v>
      </c>
      <c r="C4560" s="301" t="s">
        <v>880</v>
      </c>
      <c r="D4560" s="303">
        <v>2.42</v>
      </c>
    </row>
    <row r="4561" spans="1:4" ht="9" customHeight="1">
      <c r="A4561" s="301" t="s">
        <v>13577</v>
      </c>
      <c r="B4561" s="302" t="s">
        <v>5627</v>
      </c>
      <c r="C4561" s="301" t="s">
        <v>23</v>
      </c>
      <c r="D4561" s="303">
        <v>628.01</v>
      </c>
    </row>
    <row r="4562" spans="1:4" ht="9" customHeight="1">
      <c r="A4562" s="301" t="s">
        <v>13578</v>
      </c>
      <c r="B4562" s="302" t="s">
        <v>5628</v>
      </c>
      <c r="C4562" s="301" t="s">
        <v>880</v>
      </c>
      <c r="D4562" s="303">
        <v>12.53</v>
      </c>
    </row>
    <row r="4563" spans="1:4" ht="9" customHeight="1">
      <c r="A4563" s="301" t="s">
        <v>13579</v>
      </c>
      <c r="B4563" s="302" t="s">
        <v>5629</v>
      </c>
      <c r="C4563" s="301" t="s">
        <v>756</v>
      </c>
      <c r="D4563" s="303">
        <v>30.22</v>
      </c>
    </row>
    <row r="4564" spans="1:4" ht="9" customHeight="1">
      <c r="A4564" s="301" t="s">
        <v>13580</v>
      </c>
      <c r="B4564" s="302" t="s">
        <v>5630</v>
      </c>
      <c r="C4564" s="301" t="s">
        <v>756</v>
      </c>
      <c r="D4564" s="303">
        <v>30.46</v>
      </c>
    </row>
    <row r="4565" spans="1:4" ht="9" customHeight="1">
      <c r="A4565" s="301" t="s">
        <v>13581</v>
      </c>
      <c r="B4565" s="302" t="s">
        <v>5631</v>
      </c>
      <c r="C4565" s="301" t="s">
        <v>756</v>
      </c>
      <c r="D4565" s="303">
        <v>66.489999999999995</v>
      </c>
    </row>
    <row r="4566" spans="1:4" ht="9" customHeight="1">
      <c r="A4566" s="301" t="s">
        <v>13582</v>
      </c>
      <c r="B4566" s="302" t="s">
        <v>5632</v>
      </c>
      <c r="C4566" s="301" t="s">
        <v>756</v>
      </c>
      <c r="D4566" s="303">
        <v>115.7</v>
      </c>
    </row>
    <row r="4567" spans="1:4" ht="9" customHeight="1">
      <c r="A4567" s="301" t="s">
        <v>13583</v>
      </c>
      <c r="B4567" s="302" t="s">
        <v>5633</v>
      </c>
      <c r="C4567" s="301" t="s">
        <v>756</v>
      </c>
      <c r="D4567" s="303">
        <v>175.74</v>
      </c>
    </row>
    <row r="4568" spans="1:4" ht="9" customHeight="1">
      <c r="A4568" s="301" t="s">
        <v>13584</v>
      </c>
      <c r="B4568" s="302" t="s">
        <v>5634</v>
      </c>
      <c r="C4568" s="301" t="s">
        <v>756</v>
      </c>
      <c r="D4568" s="303">
        <v>54.03</v>
      </c>
    </row>
    <row r="4569" spans="1:4" ht="9" customHeight="1">
      <c r="A4569" s="301" t="s">
        <v>13585</v>
      </c>
      <c r="B4569" s="302" t="s">
        <v>5635</v>
      </c>
      <c r="C4569" s="301" t="s">
        <v>756</v>
      </c>
      <c r="D4569" s="303">
        <v>90.79</v>
      </c>
    </row>
    <row r="4570" spans="1:4" ht="9" customHeight="1">
      <c r="A4570" s="301" t="s">
        <v>13586</v>
      </c>
      <c r="B4570" s="302" t="s">
        <v>5636</v>
      </c>
      <c r="C4570" s="301" t="s">
        <v>756</v>
      </c>
      <c r="D4570" s="303">
        <v>114.29</v>
      </c>
    </row>
    <row r="4571" spans="1:4" ht="9" customHeight="1">
      <c r="A4571" s="301" t="s">
        <v>13587</v>
      </c>
      <c r="B4571" s="302" t="s">
        <v>5637</v>
      </c>
      <c r="C4571" s="301" t="s">
        <v>880</v>
      </c>
      <c r="D4571" s="303">
        <v>70.03</v>
      </c>
    </row>
    <row r="4572" spans="1:4" ht="9" customHeight="1">
      <c r="A4572" s="301" t="s">
        <v>13588</v>
      </c>
      <c r="B4572" s="302" t="s">
        <v>7427</v>
      </c>
      <c r="C4572" s="301" t="s">
        <v>1330</v>
      </c>
      <c r="D4572" s="303">
        <v>352</v>
      </c>
    </row>
    <row r="4573" spans="1:4" ht="9" customHeight="1">
      <c r="A4573" s="301" t="s">
        <v>13589</v>
      </c>
      <c r="B4573" s="302" t="s">
        <v>5638</v>
      </c>
      <c r="C4573" s="301" t="s">
        <v>880</v>
      </c>
      <c r="D4573" s="303">
        <v>16.489999999999998</v>
      </c>
    </row>
    <row r="4574" spans="1:4" ht="9" customHeight="1">
      <c r="A4574" s="301" t="s">
        <v>13590</v>
      </c>
      <c r="B4574" s="302" t="s">
        <v>5639</v>
      </c>
      <c r="C4574" s="301" t="s">
        <v>880</v>
      </c>
      <c r="D4574" s="303">
        <v>10.08</v>
      </c>
    </row>
    <row r="4575" spans="1:4" ht="9" customHeight="1">
      <c r="A4575" s="301" t="s">
        <v>13591</v>
      </c>
      <c r="B4575" s="302" t="s">
        <v>5640</v>
      </c>
      <c r="C4575" s="301" t="s">
        <v>1330</v>
      </c>
      <c r="D4575" s="303">
        <v>3.76</v>
      </c>
    </row>
    <row r="4576" spans="1:4" ht="9" customHeight="1">
      <c r="A4576" s="301" t="s">
        <v>13592</v>
      </c>
      <c r="B4576" s="302" t="s">
        <v>5641</v>
      </c>
      <c r="C4576" s="301" t="s">
        <v>880</v>
      </c>
      <c r="D4576" s="303">
        <v>0.06</v>
      </c>
    </row>
    <row r="4577" spans="1:4" ht="9" customHeight="1">
      <c r="A4577" s="301" t="s">
        <v>13593</v>
      </c>
      <c r="B4577" s="302" t="s">
        <v>5642</v>
      </c>
      <c r="C4577" s="301" t="s">
        <v>880</v>
      </c>
      <c r="D4577" s="303">
        <v>19.170000000000002</v>
      </c>
    </row>
    <row r="4578" spans="1:4" ht="9" customHeight="1">
      <c r="A4578" s="301" t="s">
        <v>13594</v>
      </c>
      <c r="B4578" s="302" t="s">
        <v>5643</v>
      </c>
      <c r="C4578" s="301" t="s">
        <v>23</v>
      </c>
      <c r="D4578" s="303">
        <v>44.23</v>
      </c>
    </row>
    <row r="4579" spans="1:4" ht="9" customHeight="1">
      <c r="A4579" s="301" t="s">
        <v>13595</v>
      </c>
      <c r="B4579" s="302" t="s">
        <v>5644</v>
      </c>
      <c r="C4579" s="301" t="s">
        <v>880</v>
      </c>
      <c r="D4579" s="303">
        <v>6.97</v>
      </c>
    </row>
    <row r="4580" spans="1:4" ht="9" customHeight="1">
      <c r="A4580" s="301" t="s">
        <v>13596</v>
      </c>
      <c r="B4580" s="302" t="s">
        <v>5645</v>
      </c>
      <c r="C4580" s="301" t="s">
        <v>880</v>
      </c>
      <c r="D4580" s="303">
        <v>3.97</v>
      </c>
    </row>
    <row r="4581" spans="1:4" ht="9" customHeight="1">
      <c r="A4581" s="301" t="s">
        <v>13597</v>
      </c>
      <c r="B4581" s="302" t="s">
        <v>5646</v>
      </c>
      <c r="C4581" s="301" t="s">
        <v>880</v>
      </c>
      <c r="D4581" s="303">
        <v>0.59</v>
      </c>
    </row>
    <row r="4582" spans="1:4" ht="9" customHeight="1">
      <c r="A4582" s="301" t="s">
        <v>13598</v>
      </c>
      <c r="B4582" s="302" t="s">
        <v>5647</v>
      </c>
      <c r="C4582" s="301" t="s">
        <v>756</v>
      </c>
      <c r="D4582" s="303">
        <v>907.79</v>
      </c>
    </row>
    <row r="4583" spans="1:4" ht="9" customHeight="1">
      <c r="A4583" s="301" t="s">
        <v>13599</v>
      </c>
      <c r="B4583" s="302" t="s">
        <v>5648</v>
      </c>
      <c r="C4583" s="301" t="s">
        <v>756</v>
      </c>
      <c r="D4583" s="303">
        <v>1222.53</v>
      </c>
    </row>
    <row r="4584" spans="1:4" ht="18" customHeight="1">
      <c r="A4584" s="301" t="s">
        <v>13600</v>
      </c>
      <c r="B4584" s="302" t="s">
        <v>5649</v>
      </c>
      <c r="C4584" s="301" t="s">
        <v>756</v>
      </c>
      <c r="D4584" s="303">
        <v>1143.1099999999999</v>
      </c>
    </row>
    <row r="4585" spans="1:4" ht="18" customHeight="1">
      <c r="A4585" s="301" t="s">
        <v>13601</v>
      </c>
      <c r="B4585" s="302" t="s">
        <v>5650</v>
      </c>
      <c r="C4585" s="301" t="s">
        <v>756</v>
      </c>
      <c r="D4585" s="303">
        <v>1492.91</v>
      </c>
    </row>
    <row r="4586" spans="1:4" ht="9" customHeight="1">
      <c r="A4586" s="301" t="s">
        <v>13602</v>
      </c>
      <c r="B4586" s="302" t="s">
        <v>5651</v>
      </c>
      <c r="C4586" s="301" t="s">
        <v>756</v>
      </c>
      <c r="D4586" s="303">
        <v>1579.64</v>
      </c>
    </row>
    <row r="4587" spans="1:4" ht="9" customHeight="1">
      <c r="A4587" s="301" t="s">
        <v>13603</v>
      </c>
      <c r="B4587" s="302" t="s">
        <v>5652</v>
      </c>
      <c r="C4587" s="301" t="s">
        <v>756</v>
      </c>
      <c r="D4587" s="303">
        <v>1944.2</v>
      </c>
    </row>
    <row r="4588" spans="1:4" ht="9" customHeight="1">
      <c r="A4588" s="301" t="s">
        <v>13604</v>
      </c>
      <c r="B4588" s="302" t="s">
        <v>5653</v>
      </c>
      <c r="C4588" s="301" t="s">
        <v>756</v>
      </c>
      <c r="D4588" s="303">
        <v>1999.32</v>
      </c>
    </row>
    <row r="4589" spans="1:4" ht="9" customHeight="1">
      <c r="A4589" s="301" t="s">
        <v>13605</v>
      </c>
      <c r="B4589" s="302" t="s">
        <v>5654</v>
      </c>
      <c r="C4589" s="301" t="s">
        <v>756</v>
      </c>
      <c r="D4589" s="303">
        <v>2523.38</v>
      </c>
    </row>
    <row r="4590" spans="1:4" ht="9" customHeight="1">
      <c r="A4590" s="301" t="s">
        <v>13606</v>
      </c>
      <c r="B4590" s="302" t="s">
        <v>5655</v>
      </c>
      <c r="C4590" s="301" t="s">
        <v>756</v>
      </c>
      <c r="D4590" s="303">
        <v>2569.4</v>
      </c>
    </row>
    <row r="4591" spans="1:4" ht="9" customHeight="1">
      <c r="A4591" s="301" t="s">
        <v>13607</v>
      </c>
      <c r="B4591" s="302" t="s">
        <v>5656</v>
      </c>
      <c r="C4591" s="301" t="s">
        <v>756</v>
      </c>
      <c r="D4591" s="303">
        <v>3231.39</v>
      </c>
    </row>
    <row r="4592" spans="1:4" ht="9" customHeight="1">
      <c r="A4592" s="301" t="s">
        <v>13608</v>
      </c>
      <c r="B4592" s="302" t="s">
        <v>5657</v>
      </c>
      <c r="C4592" s="301" t="s">
        <v>756</v>
      </c>
      <c r="D4592" s="303">
        <v>3075.61</v>
      </c>
    </row>
    <row r="4593" spans="1:4" ht="9" customHeight="1">
      <c r="A4593" s="301" t="s">
        <v>13609</v>
      </c>
      <c r="B4593" s="302" t="s">
        <v>5658</v>
      </c>
      <c r="C4593" s="301" t="s">
        <v>756</v>
      </c>
      <c r="D4593" s="303">
        <v>4225</v>
      </c>
    </row>
    <row r="4594" spans="1:4" ht="18" customHeight="1">
      <c r="A4594" s="301" t="s">
        <v>13610</v>
      </c>
      <c r="B4594" s="302" t="s">
        <v>5659</v>
      </c>
      <c r="C4594" s="301" t="s">
        <v>756</v>
      </c>
      <c r="D4594" s="303">
        <v>4200.3</v>
      </c>
    </row>
    <row r="4595" spans="1:4" ht="9" customHeight="1">
      <c r="A4595" s="301" t="s">
        <v>13611</v>
      </c>
      <c r="B4595" s="302" t="s">
        <v>5660</v>
      </c>
      <c r="C4595" s="301" t="s">
        <v>756</v>
      </c>
      <c r="D4595" s="303">
        <v>5757.25</v>
      </c>
    </row>
    <row r="4596" spans="1:4" ht="9" customHeight="1">
      <c r="A4596" s="301" t="s">
        <v>13612</v>
      </c>
      <c r="B4596" s="302" t="s">
        <v>5661</v>
      </c>
      <c r="C4596" s="301" t="s">
        <v>756</v>
      </c>
      <c r="D4596" s="303">
        <v>380.33</v>
      </c>
    </row>
    <row r="4597" spans="1:4" ht="9" customHeight="1">
      <c r="A4597" s="301" t="s">
        <v>13613</v>
      </c>
      <c r="B4597" s="302" t="s">
        <v>5662</v>
      </c>
      <c r="C4597" s="301" t="s">
        <v>756</v>
      </c>
      <c r="D4597" s="303">
        <v>457.5</v>
      </c>
    </row>
    <row r="4598" spans="1:4" ht="9" customHeight="1">
      <c r="A4598" s="301" t="s">
        <v>13614</v>
      </c>
      <c r="B4598" s="302" t="s">
        <v>5663</v>
      </c>
      <c r="C4598" s="301" t="s">
        <v>756</v>
      </c>
      <c r="D4598" s="303">
        <v>552.39</v>
      </c>
    </row>
    <row r="4599" spans="1:4" ht="9" customHeight="1">
      <c r="A4599" s="301" t="s">
        <v>13615</v>
      </c>
      <c r="B4599" s="302" t="s">
        <v>5664</v>
      </c>
      <c r="C4599" s="301" t="s">
        <v>756</v>
      </c>
      <c r="D4599" s="303">
        <v>687.68</v>
      </c>
    </row>
    <row r="4600" spans="1:4" ht="9" customHeight="1">
      <c r="A4600" s="301" t="s">
        <v>13616</v>
      </c>
      <c r="B4600" s="302" t="s">
        <v>5665</v>
      </c>
      <c r="C4600" s="301" t="s">
        <v>756</v>
      </c>
      <c r="D4600" s="303">
        <v>634.51</v>
      </c>
    </row>
    <row r="4601" spans="1:4" ht="9" customHeight="1">
      <c r="A4601" s="301" t="s">
        <v>13617</v>
      </c>
      <c r="B4601" s="302" t="s">
        <v>5666</v>
      </c>
      <c r="C4601" s="301" t="s">
        <v>756</v>
      </c>
      <c r="D4601" s="303">
        <v>806.43</v>
      </c>
    </row>
    <row r="4602" spans="1:4" ht="9" customHeight="1">
      <c r="A4602" s="301" t="s">
        <v>13618</v>
      </c>
      <c r="B4602" s="302" t="s">
        <v>5667</v>
      </c>
      <c r="C4602" s="301" t="s">
        <v>756</v>
      </c>
      <c r="D4602" s="303">
        <v>742.42</v>
      </c>
    </row>
    <row r="4603" spans="1:4" ht="9" customHeight="1">
      <c r="A4603" s="301" t="s">
        <v>13619</v>
      </c>
      <c r="B4603" s="302" t="s">
        <v>5668</v>
      </c>
      <c r="C4603" s="301" t="s">
        <v>756</v>
      </c>
      <c r="D4603" s="303">
        <v>931.59</v>
      </c>
    </row>
    <row r="4604" spans="1:4" ht="9" customHeight="1">
      <c r="A4604" s="301" t="s">
        <v>13620</v>
      </c>
      <c r="B4604" s="302" t="s">
        <v>5669</v>
      </c>
      <c r="C4604" s="301" t="s">
        <v>756</v>
      </c>
      <c r="D4604" s="303">
        <v>834.78</v>
      </c>
    </row>
    <row r="4605" spans="1:4" ht="9" customHeight="1">
      <c r="A4605" s="301" t="s">
        <v>13621</v>
      </c>
      <c r="B4605" s="302" t="s">
        <v>5670</v>
      </c>
      <c r="C4605" s="301" t="s">
        <v>756</v>
      </c>
      <c r="D4605" s="303">
        <v>1089.8</v>
      </c>
    </row>
    <row r="4606" spans="1:4" ht="9" customHeight="1">
      <c r="A4606" s="301" t="s">
        <v>13622</v>
      </c>
      <c r="B4606" s="302" t="s">
        <v>5671</v>
      </c>
      <c r="C4606" s="301" t="s">
        <v>756</v>
      </c>
      <c r="D4606" s="303">
        <v>248.77</v>
      </c>
    </row>
    <row r="4607" spans="1:4" ht="18" customHeight="1">
      <c r="A4607" s="301" t="s">
        <v>13623</v>
      </c>
      <c r="B4607" s="302" t="s">
        <v>5672</v>
      </c>
      <c r="C4607" s="301" t="s">
        <v>756</v>
      </c>
      <c r="D4607" s="303">
        <v>317.35000000000002</v>
      </c>
    </row>
    <row r="4608" spans="1:4" ht="9" customHeight="1">
      <c r="A4608" s="301" t="s">
        <v>13624</v>
      </c>
      <c r="B4608" s="302" t="s">
        <v>5673</v>
      </c>
      <c r="C4608" s="301" t="s">
        <v>756</v>
      </c>
      <c r="D4608" s="303">
        <v>80.17</v>
      </c>
    </row>
    <row r="4609" spans="1:4" ht="9" customHeight="1">
      <c r="A4609" s="301" t="s">
        <v>13625</v>
      </c>
      <c r="B4609" s="302" t="s">
        <v>5674</v>
      </c>
      <c r="C4609" s="301" t="s">
        <v>756</v>
      </c>
      <c r="D4609" s="303">
        <v>108.31</v>
      </c>
    </row>
    <row r="4610" spans="1:4" ht="9" customHeight="1">
      <c r="A4610" s="301" t="s">
        <v>13626</v>
      </c>
      <c r="B4610" s="302" t="s">
        <v>5675</v>
      </c>
      <c r="C4610" s="301" t="s">
        <v>756</v>
      </c>
      <c r="D4610" s="303">
        <v>563.34</v>
      </c>
    </row>
    <row r="4611" spans="1:4" ht="9" customHeight="1">
      <c r="A4611" s="301" t="s">
        <v>13627</v>
      </c>
      <c r="B4611" s="302" t="s">
        <v>5676</v>
      </c>
      <c r="C4611" s="301" t="s">
        <v>756</v>
      </c>
      <c r="D4611" s="303">
        <v>732.71</v>
      </c>
    </row>
    <row r="4612" spans="1:4" ht="9" customHeight="1">
      <c r="A4612" s="301" t="s">
        <v>13628</v>
      </c>
      <c r="B4612" s="302" t="s">
        <v>5677</v>
      </c>
      <c r="C4612" s="301" t="s">
        <v>756</v>
      </c>
      <c r="D4612" s="303">
        <v>1104.81</v>
      </c>
    </row>
    <row r="4613" spans="1:4" ht="9" customHeight="1">
      <c r="A4613" s="301" t="s">
        <v>13629</v>
      </c>
      <c r="B4613" s="302" t="s">
        <v>5678</v>
      </c>
      <c r="C4613" s="301" t="s">
        <v>756</v>
      </c>
      <c r="D4613" s="303">
        <v>1375.34</v>
      </c>
    </row>
    <row r="4614" spans="1:4" ht="9" customHeight="1">
      <c r="A4614" s="301" t="s">
        <v>13630</v>
      </c>
      <c r="B4614" s="302" t="s">
        <v>5679</v>
      </c>
      <c r="C4614" s="301" t="s">
        <v>756</v>
      </c>
      <c r="D4614" s="303">
        <v>1208.4100000000001</v>
      </c>
    </row>
    <row r="4615" spans="1:4" ht="9" customHeight="1">
      <c r="A4615" s="301" t="s">
        <v>13631</v>
      </c>
      <c r="B4615" s="302" t="s">
        <v>5680</v>
      </c>
      <c r="C4615" s="301" t="s">
        <v>756</v>
      </c>
      <c r="D4615" s="303">
        <v>1479.49</v>
      </c>
    </row>
    <row r="4616" spans="1:4" ht="9" customHeight="1">
      <c r="A4616" s="301" t="s">
        <v>13632</v>
      </c>
      <c r="B4616" s="302" t="s">
        <v>5681</v>
      </c>
      <c r="C4616" s="301" t="s">
        <v>756</v>
      </c>
      <c r="D4616" s="303">
        <v>353.96</v>
      </c>
    </row>
    <row r="4617" spans="1:4" ht="9" customHeight="1">
      <c r="A4617" s="301" t="s">
        <v>13633</v>
      </c>
      <c r="B4617" s="302" t="s">
        <v>5682</v>
      </c>
      <c r="C4617" s="301" t="s">
        <v>756</v>
      </c>
      <c r="D4617" s="303">
        <v>491.89</v>
      </c>
    </row>
    <row r="4618" spans="1:4" ht="9" customHeight="1">
      <c r="A4618" s="301" t="s">
        <v>13634</v>
      </c>
      <c r="B4618" s="302" t="s">
        <v>5683</v>
      </c>
      <c r="C4618" s="301" t="s">
        <v>756</v>
      </c>
      <c r="D4618" s="303">
        <v>422</v>
      </c>
    </row>
    <row r="4619" spans="1:4" ht="9" customHeight="1">
      <c r="A4619" s="301" t="s">
        <v>13635</v>
      </c>
      <c r="B4619" s="302" t="s">
        <v>5684</v>
      </c>
      <c r="C4619" s="301" t="s">
        <v>756</v>
      </c>
      <c r="D4619" s="303">
        <v>593.61</v>
      </c>
    </row>
    <row r="4620" spans="1:4" ht="9" customHeight="1">
      <c r="A4620" s="301" t="s">
        <v>13636</v>
      </c>
      <c r="B4620" s="302" t="s">
        <v>5685</v>
      </c>
      <c r="C4620" s="301" t="s">
        <v>756</v>
      </c>
      <c r="D4620" s="303">
        <v>628.79999999999995</v>
      </c>
    </row>
    <row r="4621" spans="1:4" ht="9" customHeight="1">
      <c r="A4621" s="301" t="s">
        <v>13637</v>
      </c>
      <c r="B4621" s="302" t="s">
        <v>5686</v>
      </c>
      <c r="C4621" s="301" t="s">
        <v>756</v>
      </c>
      <c r="D4621" s="303">
        <v>770.38</v>
      </c>
    </row>
    <row r="4622" spans="1:4" ht="9" customHeight="1">
      <c r="A4622" s="301" t="s">
        <v>13638</v>
      </c>
      <c r="B4622" s="302" t="s">
        <v>5687</v>
      </c>
      <c r="C4622" s="301" t="s">
        <v>756</v>
      </c>
      <c r="D4622" s="303">
        <v>799.86</v>
      </c>
    </row>
    <row r="4623" spans="1:4" ht="9" customHeight="1">
      <c r="A4623" s="301" t="s">
        <v>13639</v>
      </c>
      <c r="B4623" s="302" t="s">
        <v>5688</v>
      </c>
      <c r="C4623" s="301" t="s">
        <v>756</v>
      </c>
      <c r="D4623" s="303">
        <v>976.95</v>
      </c>
    </row>
    <row r="4624" spans="1:4" ht="9" customHeight="1">
      <c r="A4624" s="301" t="s">
        <v>13640</v>
      </c>
      <c r="B4624" s="302" t="s">
        <v>5689</v>
      </c>
      <c r="C4624" s="301" t="s">
        <v>756</v>
      </c>
      <c r="D4624" s="303">
        <v>944.57</v>
      </c>
    </row>
    <row r="4625" spans="1:4" ht="9" customHeight="1">
      <c r="A4625" s="301" t="s">
        <v>13641</v>
      </c>
      <c r="B4625" s="302" t="s">
        <v>5690</v>
      </c>
      <c r="C4625" s="301" t="s">
        <v>756</v>
      </c>
      <c r="D4625" s="303">
        <v>1142.1199999999999</v>
      </c>
    </row>
    <row r="4626" spans="1:4" ht="9" customHeight="1">
      <c r="A4626" s="301" t="s">
        <v>13642</v>
      </c>
      <c r="B4626" s="302" t="s">
        <v>5691</v>
      </c>
      <c r="C4626" s="301" t="s">
        <v>756</v>
      </c>
      <c r="D4626" s="303">
        <v>1186.8499999999999</v>
      </c>
    </row>
    <row r="4627" spans="1:4" ht="9" customHeight="1">
      <c r="A4627" s="301" t="s">
        <v>13643</v>
      </c>
      <c r="B4627" s="302" t="s">
        <v>5692</v>
      </c>
      <c r="C4627" s="301" t="s">
        <v>756</v>
      </c>
      <c r="D4627" s="303">
        <v>1428.92</v>
      </c>
    </row>
    <row r="4628" spans="1:4" ht="9" customHeight="1">
      <c r="A4628" s="301" t="s">
        <v>13644</v>
      </c>
      <c r="B4628" s="302" t="s">
        <v>5693</v>
      </c>
      <c r="C4628" s="301" t="s">
        <v>756</v>
      </c>
      <c r="D4628" s="303">
        <v>1364.13</v>
      </c>
    </row>
    <row r="4629" spans="1:4" ht="9" customHeight="1">
      <c r="A4629" s="301" t="s">
        <v>13645</v>
      </c>
      <c r="B4629" s="302" t="s">
        <v>5694</v>
      </c>
      <c r="C4629" s="301" t="s">
        <v>756</v>
      </c>
      <c r="D4629" s="303">
        <v>1656.38</v>
      </c>
    </row>
    <row r="4630" spans="1:4" ht="9" customHeight="1">
      <c r="A4630" s="301" t="s">
        <v>13646</v>
      </c>
      <c r="B4630" s="302" t="s">
        <v>5695</v>
      </c>
      <c r="C4630" s="301" t="s">
        <v>756</v>
      </c>
      <c r="D4630" s="303">
        <v>178.38</v>
      </c>
    </row>
    <row r="4631" spans="1:4" ht="9" customHeight="1">
      <c r="A4631" s="301" t="s">
        <v>13647</v>
      </c>
      <c r="B4631" s="302" t="s">
        <v>5696</v>
      </c>
      <c r="C4631" s="301" t="s">
        <v>756</v>
      </c>
      <c r="D4631" s="303">
        <v>246.59</v>
      </c>
    </row>
    <row r="4632" spans="1:4" ht="9" customHeight="1">
      <c r="A4632" s="301" t="s">
        <v>13648</v>
      </c>
      <c r="B4632" s="302" t="s">
        <v>5697</v>
      </c>
      <c r="C4632" s="301" t="s">
        <v>756</v>
      </c>
      <c r="D4632" s="303">
        <v>266.91000000000003</v>
      </c>
    </row>
    <row r="4633" spans="1:4" ht="9" customHeight="1">
      <c r="A4633" s="301" t="s">
        <v>13649</v>
      </c>
      <c r="B4633" s="302" t="s">
        <v>5698</v>
      </c>
      <c r="C4633" s="301" t="s">
        <v>756</v>
      </c>
      <c r="D4633" s="303">
        <v>367.66</v>
      </c>
    </row>
    <row r="4634" spans="1:4" ht="9" customHeight="1">
      <c r="A4634" s="301" t="s">
        <v>13650</v>
      </c>
      <c r="B4634" s="302" t="s">
        <v>5699</v>
      </c>
      <c r="C4634" s="301" t="s">
        <v>756</v>
      </c>
      <c r="D4634" s="303">
        <v>282.72000000000003</v>
      </c>
    </row>
    <row r="4635" spans="1:4" ht="9" customHeight="1">
      <c r="A4635" s="301" t="s">
        <v>13651</v>
      </c>
      <c r="B4635" s="302" t="s">
        <v>5700</v>
      </c>
      <c r="C4635" s="301" t="s">
        <v>756</v>
      </c>
      <c r="D4635" s="303">
        <v>384.92</v>
      </c>
    </row>
    <row r="4636" spans="1:4" ht="9" customHeight="1">
      <c r="A4636" s="301" t="s">
        <v>13652</v>
      </c>
      <c r="B4636" s="302" t="s">
        <v>5701</v>
      </c>
      <c r="C4636" s="301" t="s">
        <v>756</v>
      </c>
      <c r="D4636" s="303">
        <v>316.75</v>
      </c>
    </row>
    <row r="4637" spans="1:4" ht="9" customHeight="1">
      <c r="A4637" s="301" t="s">
        <v>13653</v>
      </c>
      <c r="B4637" s="302" t="s">
        <v>5702</v>
      </c>
      <c r="C4637" s="301" t="s">
        <v>756</v>
      </c>
      <c r="D4637" s="303">
        <v>435.78</v>
      </c>
    </row>
    <row r="4638" spans="1:4" ht="9" customHeight="1">
      <c r="A4638" s="301" t="s">
        <v>13654</v>
      </c>
      <c r="B4638" s="302" t="s">
        <v>5703</v>
      </c>
      <c r="C4638" s="301" t="s">
        <v>756</v>
      </c>
      <c r="D4638" s="303">
        <v>351.88</v>
      </c>
    </row>
    <row r="4639" spans="1:4" ht="9" customHeight="1">
      <c r="A4639" s="301" t="s">
        <v>13655</v>
      </c>
      <c r="B4639" s="302" t="s">
        <v>5704</v>
      </c>
      <c r="C4639" s="301" t="s">
        <v>756</v>
      </c>
      <c r="D4639" s="303">
        <v>488.49</v>
      </c>
    </row>
    <row r="4640" spans="1:4" ht="9" customHeight="1">
      <c r="A4640" s="301" t="s">
        <v>13656</v>
      </c>
      <c r="B4640" s="302" t="s">
        <v>5705</v>
      </c>
      <c r="C4640" s="301" t="s">
        <v>756</v>
      </c>
      <c r="D4640" s="303">
        <v>26.91</v>
      </c>
    </row>
    <row r="4641" spans="1:4" ht="9" customHeight="1">
      <c r="A4641" s="301" t="s">
        <v>13657</v>
      </c>
      <c r="B4641" s="302" t="s">
        <v>5706</v>
      </c>
      <c r="C4641" s="301" t="s">
        <v>756</v>
      </c>
      <c r="D4641" s="303">
        <v>33.270000000000003</v>
      </c>
    </row>
    <row r="4642" spans="1:4" ht="9" customHeight="1">
      <c r="A4642" s="301" t="s">
        <v>13658</v>
      </c>
      <c r="B4642" s="302" t="s">
        <v>5707</v>
      </c>
      <c r="C4642" s="301" t="s">
        <v>756</v>
      </c>
      <c r="D4642" s="303">
        <v>74.77</v>
      </c>
    </row>
    <row r="4643" spans="1:4" ht="9" customHeight="1">
      <c r="A4643" s="301" t="s">
        <v>13659</v>
      </c>
      <c r="B4643" s="302" t="s">
        <v>5708</v>
      </c>
      <c r="C4643" s="301" t="s">
        <v>756</v>
      </c>
      <c r="D4643" s="303">
        <v>102.92</v>
      </c>
    </row>
    <row r="4644" spans="1:4" ht="9" customHeight="1">
      <c r="A4644" s="301" t="s">
        <v>13660</v>
      </c>
      <c r="B4644" s="302" t="s">
        <v>5709</v>
      </c>
      <c r="C4644" s="301" t="s">
        <v>756</v>
      </c>
      <c r="D4644" s="303">
        <v>32.270000000000003</v>
      </c>
    </row>
    <row r="4645" spans="1:4" ht="9" customHeight="1">
      <c r="A4645" s="301" t="s">
        <v>13661</v>
      </c>
      <c r="B4645" s="302" t="s">
        <v>5710</v>
      </c>
      <c r="C4645" s="301" t="s">
        <v>756</v>
      </c>
      <c r="D4645" s="303">
        <v>41.07</v>
      </c>
    </row>
    <row r="4646" spans="1:4" ht="9" customHeight="1">
      <c r="A4646" s="301" t="s">
        <v>13662</v>
      </c>
      <c r="B4646" s="302" t="s">
        <v>5711</v>
      </c>
      <c r="C4646" s="301" t="s">
        <v>756</v>
      </c>
      <c r="D4646" s="303">
        <v>49.98</v>
      </c>
    </row>
    <row r="4647" spans="1:4" ht="9" customHeight="1">
      <c r="A4647" s="301" t="s">
        <v>13663</v>
      </c>
      <c r="B4647" s="302" t="s">
        <v>5712</v>
      </c>
      <c r="C4647" s="301" t="s">
        <v>756</v>
      </c>
      <c r="D4647" s="303">
        <v>51.42</v>
      </c>
    </row>
    <row r="4648" spans="1:4" ht="9" customHeight="1">
      <c r="A4648" s="301" t="s">
        <v>13664</v>
      </c>
      <c r="B4648" s="302" t="s">
        <v>5713</v>
      </c>
      <c r="C4648" s="301" t="s">
        <v>756</v>
      </c>
      <c r="D4648" s="303">
        <v>61.48</v>
      </c>
    </row>
    <row r="4649" spans="1:4" ht="9" customHeight="1">
      <c r="A4649" s="301" t="s">
        <v>13665</v>
      </c>
      <c r="B4649" s="302" t="s">
        <v>5714</v>
      </c>
      <c r="C4649" s="301" t="s">
        <v>756</v>
      </c>
      <c r="D4649" s="303">
        <v>81.38</v>
      </c>
    </row>
    <row r="4650" spans="1:4" ht="9" customHeight="1">
      <c r="A4650" s="301" t="s">
        <v>13666</v>
      </c>
      <c r="B4650" s="302" t="s">
        <v>5715</v>
      </c>
      <c r="C4650" s="301" t="s">
        <v>23</v>
      </c>
      <c r="D4650" s="303">
        <v>45.03</v>
      </c>
    </row>
    <row r="4651" spans="1:4" ht="9" customHeight="1">
      <c r="A4651" s="301" t="s">
        <v>13667</v>
      </c>
      <c r="B4651" s="302" t="s">
        <v>5716</v>
      </c>
      <c r="C4651" s="301" t="s">
        <v>23</v>
      </c>
      <c r="D4651" s="303">
        <v>44.91</v>
      </c>
    </row>
    <row r="4652" spans="1:4" ht="9" customHeight="1">
      <c r="A4652" s="301" t="s">
        <v>13668</v>
      </c>
      <c r="B4652" s="302" t="s">
        <v>5717</v>
      </c>
      <c r="C4652" s="301" t="s">
        <v>23</v>
      </c>
      <c r="D4652" s="303">
        <v>51.2</v>
      </c>
    </row>
    <row r="4653" spans="1:4" ht="9" customHeight="1">
      <c r="A4653" s="301" t="s">
        <v>13669</v>
      </c>
      <c r="B4653" s="302" t="s">
        <v>5718</v>
      </c>
      <c r="C4653" s="301" t="s">
        <v>23</v>
      </c>
      <c r="D4653" s="303">
        <v>57.59</v>
      </c>
    </row>
    <row r="4654" spans="1:4" ht="9" customHeight="1">
      <c r="A4654" s="301" t="s">
        <v>13670</v>
      </c>
      <c r="B4654" s="302" t="s">
        <v>5719</v>
      </c>
      <c r="C4654" s="301" t="s">
        <v>23</v>
      </c>
      <c r="D4654" s="303">
        <v>45.21</v>
      </c>
    </row>
    <row r="4655" spans="1:4" ht="9" customHeight="1">
      <c r="A4655" s="301" t="s">
        <v>13671</v>
      </c>
      <c r="B4655" s="302" t="s">
        <v>5720</v>
      </c>
      <c r="C4655" s="301" t="s">
        <v>23</v>
      </c>
      <c r="D4655" s="303">
        <v>45.03</v>
      </c>
    </row>
    <row r="4656" spans="1:4" ht="9" customHeight="1">
      <c r="A4656" s="301" t="s">
        <v>13672</v>
      </c>
      <c r="B4656" s="302" t="s">
        <v>5721</v>
      </c>
      <c r="C4656" s="301" t="s">
        <v>23</v>
      </c>
      <c r="D4656" s="303">
        <v>53.91</v>
      </c>
    </row>
    <row r="4657" spans="1:4" ht="9" customHeight="1">
      <c r="A4657" s="301" t="s">
        <v>13673</v>
      </c>
      <c r="B4657" s="302" t="s">
        <v>5722</v>
      </c>
      <c r="C4657" s="301" t="s">
        <v>23</v>
      </c>
      <c r="D4657" s="303">
        <v>62.38</v>
      </c>
    </row>
    <row r="4658" spans="1:4" ht="9" customHeight="1">
      <c r="A4658" s="301" t="s">
        <v>13674</v>
      </c>
      <c r="B4658" s="302" t="s">
        <v>5723</v>
      </c>
      <c r="C4658" s="301" t="s">
        <v>23</v>
      </c>
      <c r="D4658" s="303">
        <v>165.43</v>
      </c>
    </row>
    <row r="4659" spans="1:4" ht="9" customHeight="1">
      <c r="A4659" s="301" t="s">
        <v>13675</v>
      </c>
      <c r="B4659" s="302" t="s">
        <v>5724</v>
      </c>
      <c r="C4659" s="301" t="s">
        <v>23</v>
      </c>
      <c r="D4659" s="303">
        <v>165.25</v>
      </c>
    </row>
    <row r="4660" spans="1:4" ht="9" customHeight="1">
      <c r="A4660" s="301" t="s">
        <v>13676</v>
      </c>
      <c r="B4660" s="302" t="s">
        <v>5725</v>
      </c>
      <c r="C4660" s="301" t="s">
        <v>23</v>
      </c>
      <c r="D4660" s="303">
        <v>164.9</v>
      </c>
    </row>
    <row r="4661" spans="1:4" ht="9" customHeight="1">
      <c r="A4661" s="301" t="s">
        <v>13677</v>
      </c>
      <c r="B4661" s="302" t="s">
        <v>5726</v>
      </c>
      <c r="C4661" s="301" t="s">
        <v>23</v>
      </c>
      <c r="D4661" s="303">
        <v>164.72</v>
      </c>
    </row>
    <row r="4662" spans="1:4" ht="9" customHeight="1">
      <c r="A4662" s="301" t="s">
        <v>13678</v>
      </c>
      <c r="B4662" s="302" t="s">
        <v>5727</v>
      </c>
      <c r="C4662" s="301" t="s">
        <v>23</v>
      </c>
      <c r="D4662" s="303">
        <v>165.44</v>
      </c>
    </row>
    <row r="4663" spans="1:4" ht="9" customHeight="1">
      <c r="A4663" s="301" t="s">
        <v>13679</v>
      </c>
      <c r="B4663" s="302" t="s">
        <v>5728</v>
      </c>
      <c r="C4663" s="301" t="s">
        <v>23</v>
      </c>
      <c r="D4663" s="303">
        <v>165.31</v>
      </c>
    </row>
    <row r="4664" spans="1:4" ht="9" customHeight="1">
      <c r="A4664" s="301" t="s">
        <v>13680</v>
      </c>
      <c r="B4664" s="302" t="s">
        <v>5729</v>
      </c>
      <c r="C4664" s="301" t="s">
        <v>23</v>
      </c>
      <c r="D4664" s="303">
        <v>176.06</v>
      </c>
    </row>
    <row r="4665" spans="1:4" ht="9" customHeight="1">
      <c r="A4665" s="301" t="s">
        <v>13681</v>
      </c>
      <c r="B4665" s="302" t="s">
        <v>5730</v>
      </c>
      <c r="C4665" s="301" t="s">
        <v>23</v>
      </c>
      <c r="D4665" s="303">
        <v>176.27</v>
      </c>
    </row>
    <row r="4666" spans="1:4" ht="9" customHeight="1">
      <c r="A4666" s="301" t="s">
        <v>13682</v>
      </c>
      <c r="B4666" s="302" t="s">
        <v>5731</v>
      </c>
      <c r="C4666" s="301" t="s">
        <v>23</v>
      </c>
      <c r="D4666" s="303">
        <v>185.74</v>
      </c>
    </row>
    <row r="4667" spans="1:4" ht="9" customHeight="1">
      <c r="A4667" s="301" t="s">
        <v>13683</v>
      </c>
      <c r="B4667" s="302" t="s">
        <v>5732</v>
      </c>
      <c r="C4667" s="301" t="s">
        <v>23</v>
      </c>
      <c r="D4667" s="303">
        <v>185.56</v>
      </c>
    </row>
    <row r="4668" spans="1:4" ht="9" customHeight="1">
      <c r="A4668" s="301" t="s">
        <v>13684</v>
      </c>
      <c r="B4668" s="302" t="s">
        <v>5733</v>
      </c>
      <c r="C4668" s="301" t="s">
        <v>23</v>
      </c>
      <c r="D4668" s="303">
        <v>189.75</v>
      </c>
    </row>
    <row r="4669" spans="1:4" ht="9" customHeight="1">
      <c r="A4669" s="301" t="s">
        <v>13685</v>
      </c>
      <c r="B4669" s="302" t="s">
        <v>5734</v>
      </c>
      <c r="C4669" s="301" t="s">
        <v>23</v>
      </c>
      <c r="D4669" s="303">
        <v>40.61</v>
      </c>
    </row>
    <row r="4670" spans="1:4" ht="9" customHeight="1">
      <c r="A4670" s="301" t="s">
        <v>13686</v>
      </c>
      <c r="B4670" s="302" t="s">
        <v>5735</v>
      </c>
      <c r="C4670" s="301" t="s">
        <v>23</v>
      </c>
      <c r="D4670" s="303">
        <v>44.09</v>
      </c>
    </row>
    <row r="4671" spans="1:4" ht="9" customHeight="1">
      <c r="A4671" s="301" t="s">
        <v>13687</v>
      </c>
      <c r="B4671" s="302" t="s">
        <v>5736</v>
      </c>
      <c r="C4671" s="301" t="s">
        <v>23</v>
      </c>
      <c r="D4671" s="303">
        <v>44.08</v>
      </c>
    </row>
    <row r="4672" spans="1:4" ht="9" customHeight="1">
      <c r="A4672" s="301" t="s">
        <v>13688</v>
      </c>
      <c r="B4672" s="302" t="s">
        <v>5737</v>
      </c>
      <c r="C4672" s="301" t="s">
        <v>23</v>
      </c>
      <c r="D4672" s="303">
        <v>51.13</v>
      </c>
    </row>
    <row r="4673" spans="1:4" ht="9" customHeight="1">
      <c r="A4673" s="301" t="s">
        <v>13689</v>
      </c>
      <c r="B4673" s="302" t="s">
        <v>5738</v>
      </c>
      <c r="C4673" s="301" t="s">
        <v>23</v>
      </c>
      <c r="D4673" s="303">
        <v>51.17</v>
      </c>
    </row>
    <row r="4674" spans="1:4" ht="9" customHeight="1">
      <c r="A4674" s="301" t="s">
        <v>13690</v>
      </c>
      <c r="B4674" s="302" t="s">
        <v>5739</v>
      </c>
      <c r="C4674" s="301" t="s">
        <v>23</v>
      </c>
      <c r="D4674" s="303">
        <v>53.97</v>
      </c>
    </row>
    <row r="4675" spans="1:4" ht="9" customHeight="1">
      <c r="A4675" s="301" t="s">
        <v>13691</v>
      </c>
      <c r="B4675" s="302" t="s">
        <v>5740</v>
      </c>
      <c r="C4675" s="301" t="s">
        <v>23</v>
      </c>
      <c r="D4675" s="303">
        <v>54.06</v>
      </c>
    </row>
    <row r="4676" spans="1:4" ht="9" customHeight="1">
      <c r="A4676" s="301" t="s">
        <v>13692</v>
      </c>
      <c r="B4676" s="302" t="s">
        <v>5741</v>
      </c>
      <c r="C4676" s="301" t="s">
        <v>23</v>
      </c>
      <c r="D4676" s="303">
        <v>58.61</v>
      </c>
    </row>
    <row r="4677" spans="1:4" ht="9" customHeight="1">
      <c r="A4677" s="301" t="s">
        <v>13693</v>
      </c>
      <c r="B4677" s="302" t="s">
        <v>5742</v>
      </c>
      <c r="C4677" s="301" t="s">
        <v>23</v>
      </c>
      <c r="D4677" s="303">
        <v>58.75</v>
      </c>
    </row>
    <row r="4678" spans="1:4" ht="9" customHeight="1">
      <c r="A4678" s="301" t="s">
        <v>13694</v>
      </c>
      <c r="B4678" s="302" t="s">
        <v>5743</v>
      </c>
      <c r="C4678" s="301" t="s">
        <v>23</v>
      </c>
      <c r="D4678" s="303">
        <v>83.56</v>
      </c>
    </row>
    <row r="4679" spans="1:4" ht="9" customHeight="1">
      <c r="A4679" s="301" t="s">
        <v>13695</v>
      </c>
      <c r="B4679" s="302" t="s">
        <v>5744</v>
      </c>
      <c r="C4679" s="301" t="s">
        <v>23</v>
      </c>
      <c r="D4679" s="303">
        <v>63.75</v>
      </c>
    </row>
    <row r="4680" spans="1:4" ht="9" customHeight="1">
      <c r="A4680" s="301" t="s">
        <v>13696</v>
      </c>
      <c r="B4680" s="302" t="s">
        <v>5745</v>
      </c>
      <c r="C4680" s="301" t="s">
        <v>23</v>
      </c>
      <c r="D4680" s="303">
        <v>84.14</v>
      </c>
    </row>
    <row r="4681" spans="1:4" ht="9" customHeight="1">
      <c r="A4681" s="301" t="s">
        <v>13697</v>
      </c>
      <c r="B4681" s="302" t="s">
        <v>5746</v>
      </c>
      <c r="C4681" s="301" t="s">
        <v>23</v>
      </c>
      <c r="D4681" s="303">
        <v>84.09</v>
      </c>
    </row>
    <row r="4682" spans="1:4" ht="9" customHeight="1">
      <c r="A4682" s="301" t="s">
        <v>13698</v>
      </c>
      <c r="B4682" s="302" t="s">
        <v>5747</v>
      </c>
      <c r="C4682" s="301" t="s">
        <v>23</v>
      </c>
      <c r="D4682" s="303">
        <v>94.06</v>
      </c>
    </row>
    <row r="4683" spans="1:4" ht="18" customHeight="1">
      <c r="A4683" s="301" t="s">
        <v>13699</v>
      </c>
      <c r="B4683" s="302" t="s">
        <v>5748</v>
      </c>
      <c r="C4683" s="301" t="s">
        <v>23</v>
      </c>
      <c r="D4683" s="303">
        <v>93.94</v>
      </c>
    </row>
    <row r="4684" spans="1:4" ht="18" customHeight="1">
      <c r="A4684" s="301" t="s">
        <v>13700</v>
      </c>
      <c r="B4684" s="302" t="s">
        <v>5749</v>
      </c>
      <c r="C4684" s="301" t="s">
        <v>23</v>
      </c>
      <c r="D4684" s="303">
        <v>93.81</v>
      </c>
    </row>
    <row r="4685" spans="1:4" ht="18" customHeight="1">
      <c r="A4685" s="301" t="s">
        <v>13701</v>
      </c>
      <c r="B4685" s="302" t="s">
        <v>5750</v>
      </c>
      <c r="C4685" s="301" t="s">
        <v>23</v>
      </c>
      <c r="D4685" s="303">
        <v>94.06</v>
      </c>
    </row>
    <row r="4686" spans="1:4" ht="18" customHeight="1">
      <c r="A4686" s="301" t="s">
        <v>13702</v>
      </c>
      <c r="B4686" s="302" t="s">
        <v>5751</v>
      </c>
      <c r="C4686" s="301" t="s">
        <v>23</v>
      </c>
      <c r="D4686" s="303">
        <v>93.88</v>
      </c>
    </row>
    <row r="4687" spans="1:4" ht="18" customHeight="1">
      <c r="A4687" s="301" t="s">
        <v>13703</v>
      </c>
      <c r="B4687" s="302" t="s">
        <v>5752</v>
      </c>
      <c r="C4687" s="301" t="s">
        <v>23</v>
      </c>
      <c r="D4687" s="303">
        <v>98.66</v>
      </c>
    </row>
    <row r="4688" spans="1:4" ht="18" customHeight="1">
      <c r="A4688" s="301" t="s">
        <v>13704</v>
      </c>
      <c r="B4688" s="302" t="s">
        <v>5753</v>
      </c>
      <c r="C4688" s="301" t="s">
        <v>23</v>
      </c>
      <c r="D4688" s="303">
        <v>98.92</v>
      </c>
    </row>
    <row r="4689" spans="1:4" ht="18" customHeight="1">
      <c r="A4689" s="301" t="s">
        <v>13705</v>
      </c>
      <c r="B4689" s="302" t="s">
        <v>5754</v>
      </c>
      <c r="C4689" s="301" t="s">
        <v>23</v>
      </c>
      <c r="D4689" s="303">
        <v>104.26</v>
      </c>
    </row>
    <row r="4690" spans="1:4" ht="18" customHeight="1">
      <c r="A4690" s="301" t="s">
        <v>13706</v>
      </c>
      <c r="B4690" s="302" t="s">
        <v>5755</v>
      </c>
      <c r="C4690" s="301" t="s">
        <v>23</v>
      </c>
      <c r="D4690" s="303">
        <v>104.08</v>
      </c>
    </row>
    <row r="4691" spans="1:4" ht="9" customHeight="1">
      <c r="A4691" s="301" t="s">
        <v>13707</v>
      </c>
      <c r="B4691" s="302" t="s">
        <v>5756</v>
      </c>
      <c r="C4691" s="301" t="s">
        <v>23</v>
      </c>
      <c r="D4691" s="303">
        <v>104.05</v>
      </c>
    </row>
    <row r="4692" spans="1:4" ht="9" customHeight="1">
      <c r="A4692" s="301" t="s">
        <v>13708</v>
      </c>
      <c r="B4692" s="302" t="s">
        <v>5757</v>
      </c>
      <c r="C4692" s="301" t="s">
        <v>23</v>
      </c>
      <c r="D4692" s="303">
        <v>103.81</v>
      </c>
    </row>
    <row r="4693" spans="1:4" ht="9" customHeight="1">
      <c r="A4693" s="301" t="s">
        <v>13709</v>
      </c>
      <c r="B4693" s="302" t="s">
        <v>5758</v>
      </c>
      <c r="C4693" s="301" t="s">
        <v>23</v>
      </c>
      <c r="D4693" s="303">
        <v>103.98</v>
      </c>
    </row>
    <row r="4694" spans="1:4" ht="9" customHeight="1">
      <c r="A4694" s="301" t="s">
        <v>13710</v>
      </c>
      <c r="B4694" s="302" t="s">
        <v>5759</v>
      </c>
      <c r="C4694" s="301" t="s">
        <v>23</v>
      </c>
      <c r="D4694" s="303">
        <v>103.76</v>
      </c>
    </row>
    <row r="4695" spans="1:4" ht="9" customHeight="1">
      <c r="A4695" s="301" t="s">
        <v>13711</v>
      </c>
      <c r="B4695" s="302" t="s">
        <v>5760</v>
      </c>
      <c r="C4695" s="301" t="s">
        <v>23</v>
      </c>
      <c r="D4695" s="303">
        <v>103.63</v>
      </c>
    </row>
    <row r="4696" spans="1:4" ht="9" customHeight="1">
      <c r="A4696" s="301" t="s">
        <v>13712</v>
      </c>
      <c r="B4696" s="302" t="s">
        <v>5761</v>
      </c>
      <c r="C4696" s="301" t="s">
        <v>23</v>
      </c>
      <c r="D4696" s="303">
        <v>133.79</v>
      </c>
    </row>
    <row r="4697" spans="1:4" ht="9" customHeight="1">
      <c r="A4697" s="301" t="s">
        <v>13713</v>
      </c>
      <c r="B4697" s="302" t="s">
        <v>5762</v>
      </c>
      <c r="C4697" s="301" t="s">
        <v>23</v>
      </c>
      <c r="D4697" s="303">
        <v>133.85</v>
      </c>
    </row>
    <row r="4698" spans="1:4" ht="9" customHeight="1">
      <c r="A4698" s="301" t="s">
        <v>13714</v>
      </c>
      <c r="B4698" s="302" t="s">
        <v>5763</v>
      </c>
      <c r="C4698" s="301" t="s">
        <v>23</v>
      </c>
      <c r="D4698" s="303">
        <v>133.72</v>
      </c>
    </row>
    <row r="4699" spans="1:4" ht="9" customHeight="1">
      <c r="A4699" s="301" t="s">
        <v>13715</v>
      </c>
      <c r="B4699" s="302" t="s">
        <v>5764</v>
      </c>
      <c r="C4699" s="301" t="s">
        <v>23</v>
      </c>
      <c r="D4699" s="303">
        <v>133.47999999999999</v>
      </c>
    </row>
    <row r="4700" spans="1:4" ht="9" customHeight="1">
      <c r="A4700" s="301" t="s">
        <v>13716</v>
      </c>
      <c r="B4700" s="302" t="s">
        <v>5765</v>
      </c>
      <c r="C4700" s="301" t="s">
        <v>23</v>
      </c>
      <c r="D4700" s="303">
        <v>133.36000000000001</v>
      </c>
    </row>
    <row r="4701" spans="1:4" ht="9" customHeight="1">
      <c r="A4701" s="301" t="s">
        <v>13717</v>
      </c>
      <c r="B4701" s="302" t="s">
        <v>5766</v>
      </c>
      <c r="C4701" s="301" t="s">
        <v>23</v>
      </c>
      <c r="D4701" s="303">
        <v>142.30000000000001</v>
      </c>
    </row>
    <row r="4702" spans="1:4" ht="9" customHeight="1">
      <c r="A4702" s="301" t="s">
        <v>13718</v>
      </c>
      <c r="B4702" s="302" t="s">
        <v>5767</v>
      </c>
      <c r="C4702" s="301" t="s">
        <v>23</v>
      </c>
      <c r="D4702" s="303">
        <v>141.94999999999999</v>
      </c>
    </row>
    <row r="4703" spans="1:4" ht="9" customHeight="1">
      <c r="A4703" s="301" t="s">
        <v>13719</v>
      </c>
      <c r="B4703" s="302" t="s">
        <v>5768</v>
      </c>
      <c r="C4703" s="301" t="s">
        <v>23</v>
      </c>
      <c r="D4703" s="303">
        <v>141.80000000000001</v>
      </c>
    </row>
    <row r="4704" spans="1:4" ht="9" customHeight="1">
      <c r="A4704" s="301" t="s">
        <v>13720</v>
      </c>
      <c r="B4704" s="302" t="s">
        <v>5769</v>
      </c>
      <c r="C4704" s="301" t="s">
        <v>23</v>
      </c>
      <c r="D4704" s="303">
        <v>152.33000000000001</v>
      </c>
    </row>
    <row r="4705" spans="1:4" ht="9" customHeight="1">
      <c r="A4705" s="301" t="s">
        <v>13721</v>
      </c>
      <c r="B4705" s="302" t="s">
        <v>5770</v>
      </c>
      <c r="C4705" s="301" t="s">
        <v>23</v>
      </c>
      <c r="D4705" s="303">
        <v>152.16</v>
      </c>
    </row>
    <row r="4706" spans="1:4" ht="9" customHeight="1">
      <c r="A4706" s="301" t="s">
        <v>13722</v>
      </c>
      <c r="B4706" s="302" t="s">
        <v>5771</v>
      </c>
      <c r="C4706" s="301" t="s">
        <v>90</v>
      </c>
      <c r="D4706" s="303">
        <v>14.6</v>
      </c>
    </row>
    <row r="4707" spans="1:4" ht="9" customHeight="1">
      <c r="A4707" s="301" t="s">
        <v>13723</v>
      </c>
      <c r="B4707" s="302" t="s">
        <v>5772</v>
      </c>
      <c r="C4707" s="301" t="s">
        <v>90</v>
      </c>
      <c r="D4707" s="303">
        <v>15.33</v>
      </c>
    </row>
    <row r="4708" spans="1:4" ht="9" customHeight="1">
      <c r="A4708" s="301" t="s">
        <v>13724</v>
      </c>
      <c r="B4708" s="302" t="s">
        <v>5773</v>
      </c>
      <c r="C4708" s="301" t="s">
        <v>90</v>
      </c>
      <c r="D4708" s="303">
        <v>17.5</v>
      </c>
    </row>
    <row r="4709" spans="1:4" ht="9" customHeight="1">
      <c r="A4709" s="301" t="s">
        <v>13725</v>
      </c>
      <c r="B4709" s="302" t="s">
        <v>5774</v>
      </c>
      <c r="C4709" s="301" t="s">
        <v>90</v>
      </c>
      <c r="D4709" s="303">
        <v>17.5</v>
      </c>
    </row>
    <row r="4710" spans="1:4" ht="9" customHeight="1">
      <c r="A4710" s="301" t="s">
        <v>13726</v>
      </c>
      <c r="B4710" s="302" t="s">
        <v>5775</v>
      </c>
      <c r="C4710" s="301" t="s">
        <v>90</v>
      </c>
      <c r="D4710" s="303">
        <v>11.19</v>
      </c>
    </row>
    <row r="4711" spans="1:4" ht="9" customHeight="1">
      <c r="A4711" s="301" t="s">
        <v>13727</v>
      </c>
      <c r="B4711" s="302" t="s">
        <v>5776</v>
      </c>
      <c r="C4711" s="301" t="s">
        <v>880</v>
      </c>
      <c r="D4711" s="303">
        <v>118.65</v>
      </c>
    </row>
    <row r="4712" spans="1:4" ht="9" customHeight="1">
      <c r="A4712" s="301" t="s">
        <v>13728</v>
      </c>
      <c r="B4712" s="302" t="s">
        <v>5777</v>
      </c>
      <c r="C4712" s="301" t="s">
        <v>1330</v>
      </c>
      <c r="D4712" s="303">
        <v>28.1</v>
      </c>
    </row>
    <row r="4713" spans="1:4" ht="9" customHeight="1">
      <c r="A4713" s="301" t="s">
        <v>13729</v>
      </c>
      <c r="B4713" s="302" t="s">
        <v>5778</v>
      </c>
      <c r="C4713" s="301" t="s">
        <v>1330</v>
      </c>
      <c r="D4713" s="303">
        <v>11.67</v>
      </c>
    </row>
    <row r="4714" spans="1:4" ht="9" customHeight="1">
      <c r="A4714" s="301" t="s">
        <v>13730</v>
      </c>
      <c r="B4714" s="302" t="s">
        <v>5779</v>
      </c>
      <c r="C4714" s="301" t="s">
        <v>1330</v>
      </c>
      <c r="D4714" s="303">
        <v>7.42</v>
      </c>
    </row>
    <row r="4715" spans="1:4" ht="9" customHeight="1">
      <c r="A4715" s="301" t="s">
        <v>13731</v>
      </c>
      <c r="B4715" s="302" t="s">
        <v>5780</v>
      </c>
      <c r="C4715" s="301" t="s">
        <v>1330</v>
      </c>
      <c r="D4715" s="303">
        <v>4.6100000000000003</v>
      </c>
    </row>
    <row r="4716" spans="1:4" ht="9" customHeight="1">
      <c r="A4716" s="301" t="s">
        <v>13732</v>
      </c>
      <c r="B4716" s="302" t="s">
        <v>5781</v>
      </c>
      <c r="C4716" s="301" t="s">
        <v>1330</v>
      </c>
      <c r="D4716" s="303">
        <v>53.17</v>
      </c>
    </row>
    <row r="4717" spans="1:4" ht="9" customHeight="1">
      <c r="A4717" s="301" t="s">
        <v>13733</v>
      </c>
      <c r="B4717" s="302" t="s">
        <v>5782</v>
      </c>
      <c r="C4717" s="301" t="s">
        <v>880</v>
      </c>
      <c r="D4717" s="303">
        <v>10.41</v>
      </c>
    </row>
    <row r="4718" spans="1:4" ht="9" customHeight="1">
      <c r="A4718" s="301" t="s">
        <v>13734</v>
      </c>
      <c r="B4718" s="302" t="s">
        <v>5783</v>
      </c>
      <c r="C4718" s="301" t="s">
        <v>880</v>
      </c>
      <c r="D4718" s="303">
        <v>15.32</v>
      </c>
    </row>
    <row r="4719" spans="1:4" ht="9" customHeight="1">
      <c r="A4719" s="301" t="s">
        <v>13735</v>
      </c>
      <c r="B4719" s="302" t="s">
        <v>5784</v>
      </c>
      <c r="C4719" s="301" t="s">
        <v>1330</v>
      </c>
      <c r="D4719" s="303">
        <v>5.92</v>
      </c>
    </row>
    <row r="4720" spans="1:4" ht="9" customHeight="1">
      <c r="A4720" s="301" t="s">
        <v>13736</v>
      </c>
      <c r="B4720" s="302" t="s">
        <v>5785</v>
      </c>
      <c r="C4720" s="301" t="s">
        <v>23</v>
      </c>
      <c r="D4720" s="303">
        <v>20.86</v>
      </c>
    </row>
    <row r="4721" spans="1:4" ht="9" customHeight="1">
      <c r="A4721" s="301" t="s">
        <v>13737</v>
      </c>
      <c r="B4721" s="302" t="s">
        <v>5786</v>
      </c>
      <c r="C4721" s="301" t="s">
        <v>23</v>
      </c>
      <c r="D4721" s="303">
        <v>18.579999999999998</v>
      </c>
    </row>
    <row r="4722" spans="1:4" ht="9" customHeight="1">
      <c r="A4722" s="301" t="s">
        <v>13738</v>
      </c>
      <c r="B4722" s="302" t="s">
        <v>5787</v>
      </c>
      <c r="C4722" s="301" t="s">
        <v>23</v>
      </c>
      <c r="D4722" s="303">
        <v>30.37</v>
      </c>
    </row>
    <row r="4723" spans="1:4" ht="9" customHeight="1">
      <c r="A4723" s="301" t="s">
        <v>13739</v>
      </c>
      <c r="B4723" s="302" t="s">
        <v>5788</v>
      </c>
      <c r="C4723" s="301" t="s">
        <v>23</v>
      </c>
      <c r="D4723" s="303">
        <v>26.26</v>
      </c>
    </row>
    <row r="4724" spans="1:4" ht="9" customHeight="1">
      <c r="A4724" s="301" t="s">
        <v>13740</v>
      </c>
      <c r="B4724" s="302" t="s">
        <v>5789</v>
      </c>
      <c r="C4724" s="301" t="s">
        <v>23</v>
      </c>
      <c r="D4724" s="303">
        <v>24.36</v>
      </c>
    </row>
    <row r="4725" spans="1:4" ht="9" customHeight="1">
      <c r="A4725" s="301" t="s">
        <v>13741</v>
      </c>
      <c r="B4725" s="302" t="s">
        <v>5790</v>
      </c>
      <c r="C4725" s="301" t="s">
        <v>23</v>
      </c>
      <c r="D4725" s="303">
        <v>21.16</v>
      </c>
    </row>
    <row r="4726" spans="1:4" ht="9" customHeight="1">
      <c r="A4726" s="301" t="s">
        <v>13742</v>
      </c>
      <c r="B4726" s="302" t="s">
        <v>5791</v>
      </c>
      <c r="C4726" s="301" t="s">
        <v>23</v>
      </c>
      <c r="D4726" s="303">
        <v>33.28</v>
      </c>
    </row>
    <row r="4727" spans="1:4" ht="9" customHeight="1">
      <c r="A4727" s="301" t="s">
        <v>13743</v>
      </c>
      <c r="B4727" s="302" t="s">
        <v>5792</v>
      </c>
      <c r="C4727" s="301" t="s">
        <v>23</v>
      </c>
      <c r="D4727" s="303">
        <v>28.71</v>
      </c>
    </row>
    <row r="4728" spans="1:4" ht="9" customHeight="1">
      <c r="A4728" s="301" t="s">
        <v>13744</v>
      </c>
      <c r="B4728" s="302" t="s">
        <v>5793</v>
      </c>
      <c r="C4728" s="301" t="s">
        <v>23</v>
      </c>
      <c r="D4728" s="303">
        <v>49.33</v>
      </c>
    </row>
    <row r="4729" spans="1:4" ht="9" customHeight="1">
      <c r="A4729" s="301" t="s">
        <v>13745</v>
      </c>
      <c r="B4729" s="302" t="s">
        <v>5794</v>
      </c>
      <c r="C4729" s="301" t="s">
        <v>23</v>
      </c>
      <c r="D4729" s="303">
        <v>41.11</v>
      </c>
    </row>
    <row r="4730" spans="1:4" ht="9" customHeight="1">
      <c r="A4730" s="301" t="s">
        <v>13746</v>
      </c>
      <c r="B4730" s="302" t="s">
        <v>5795</v>
      </c>
      <c r="C4730" s="301" t="s">
        <v>23</v>
      </c>
      <c r="D4730" s="303">
        <v>67.33</v>
      </c>
    </row>
    <row r="4731" spans="1:4" ht="9" customHeight="1">
      <c r="A4731" s="301" t="s">
        <v>13747</v>
      </c>
      <c r="B4731" s="302" t="s">
        <v>5796</v>
      </c>
      <c r="C4731" s="301" t="s">
        <v>23</v>
      </c>
      <c r="D4731" s="303">
        <v>54.57</v>
      </c>
    </row>
    <row r="4732" spans="1:4" ht="9" customHeight="1">
      <c r="A4732" s="301" t="s">
        <v>13748</v>
      </c>
      <c r="B4732" s="302" t="s">
        <v>5797</v>
      </c>
      <c r="C4732" s="301" t="s">
        <v>23</v>
      </c>
      <c r="D4732" s="303">
        <v>25.3</v>
      </c>
    </row>
    <row r="4733" spans="1:4" ht="9" customHeight="1">
      <c r="A4733" s="301" t="s">
        <v>13749</v>
      </c>
      <c r="B4733" s="302" t="s">
        <v>5798</v>
      </c>
      <c r="C4733" s="301" t="s">
        <v>23</v>
      </c>
      <c r="D4733" s="303">
        <v>22.1</v>
      </c>
    </row>
    <row r="4734" spans="1:4" ht="9" customHeight="1">
      <c r="A4734" s="301" t="s">
        <v>13750</v>
      </c>
      <c r="B4734" s="302" t="s">
        <v>5799</v>
      </c>
      <c r="C4734" s="301" t="s">
        <v>23</v>
      </c>
      <c r="D4734" s="303">
        <v>34.21</v>
      </c>
    </row>
    <row r="4735" spans="1:4" ht="9" customHeight="1">
      <c r="A4735" s="301" t="s">
        <v>13751</v>
      </c>
      <c r="B4735" s="302" t="s">
        <v>5800</v>
      </c>
      <c r="C4735" s="301" t="s">
        <v>23</v>
      </c>
      <c r="D4735" s="303">
        <v>29.64</v>
      </c>
    </row>
    <row r="4736" spans="1:4" ht="9" customHeight="1">
      <c r="A4736" s="301" t="s">
        <v>13752</v>
      </c>
      <c r="B4736" s="302" t="s">
        <v>5801</v>
      </c>
      <c r="C4736" s="301" t="s">
        <v>23</v>
      </c>
      <c r="D4736" s="303">
        <v>50.27</v>
      </c>
    </row>
    <row r="4737" spans="1:4" ht="9" customHeight="1">
      <c r="A4737" s="301" t="s">
        <v>13753</v>
      </c>
      <c r="B4737" s="302" t="s">
        <v>5802</v>
      </c>
      <c r="C4737" s="301" t="s">
        <v>23</v>
      </c>
      <c r="D4737" s="303">
        <v>42.05</v>
      </c>
    </row>
    <row r="4738" spans="1:4" ht="9" customHeight="1">
      <c r="A4738" s="301" t="s">
        <v>13754</v>
      </c>
      <c r="B4738" s="302" t="s">
        <v>5803</v>
      </c>
      <c r="C4738" s="301" t="s">
        <v>23</v>
      </c>
      <c r="D4738" s="303">
        <v>24.53</v>
      </c>
    </row>
    <row r="4739" spans="1:4" ht="9" customHeight="1">
      <c r="A4739" s="301" t="s">
        <v>13755</v>
      </c>
      <c r="B4739" s="302" t="s">
        <v>5804</v>
      </c>
      <c r="C4739" s="301" t="s">
        <v>23</v>
      </c>
      <c r="D4739" s="303">
        <v>22.74</v>
      </c>
    </row>
    <row r="4740" spans="1:4" ht="9" customHeight="1">
      <c r="A4740" s="301" t="s">
        <v>13756</v>
      </c>
      <c r="B4740" s="302" t="s">
        <v>5805</v>
      </c>
      <c r="C4740" s="301" t="s">
        <v>23</v>
      </c>
      <c r="D4740" s="303">
        <v>32.270000000000003</v>
      </c>
    </row>
    <row r="4741" spans="1:4" ht="9" customHeight="1">
      <c r="A4741" s="301" t="s">
        <v>13757</v>
      </c>
      <c r="B4741" s="302" t="s">
        <v>5806</v>
      </c>
      <c r="C4741" s="301" t="s">
        <v>23</v>
      </c>
      <c r="D4741" s="303">
        <v>30.56</v>
      </c>
    </row>
    <row r="4742" spans="1:4" ht="9" customHeight="1">
      <c r="A4742" s="301" t="s">
        <v>13758</v>
      </c>
      <c r="B4742" s="302" t="s">
        <v>5807</v>
      </c>
      <c r="C4742" s="301" t="s">
        <v>23</v>
      </c>
      <c r="D4742" s="303">
        <v>47.12</v>
      </c>
    </row>
    <row r="4743" spans="1:4" ht="9" customHeight="1">
      <c r="A4743" s="301" t="s">
        <v>13759</v>
      </c>
      <c r="B4743" s="302" t="s">
        <v>5808</v>
      </c>
      <c r="C4743" s="301" t="s">
        <v>23</v>
      </c>
      <c r="D4743" s="303">
        <v>42.52</v>
      </c>
    </row>
    <row r="4744" spans="1:4" ht="9" customHeight="1">
      <c r="A4744" s="301" t="s">
        <v>13760</v>
      </c>
      <c r="B4744" s="302" t="s">
        <v>5809</v>
      </c>
      <c r="C4744" s="301" t="s">
        <v>756</v>
      </c>
      <c r="D4744" s="303">
        <v>0.54</v>
      </c>
    </row>
    <row r="4745" spans="1:4" ht="9" customHeight="1">
      <c r="A4745" s="301" t="s">
        <v>13761</v>
      </c>
      <c r="B4745" s="302" t="s">
        <v>5810</v>
      </c>
      <c r="C4745" s="301" t="s">
        <v>1330</v>
      </c>
      <c r="D4745" s="303">
        <v>1189.2</v>
      </c>
    </row>
    <row r="4746" spans="1:4" ht="9" customHeight="1">
      <c r="A4746" s="301" t="s">
        <v>13762</v>
      </c>
      <c r="B4746" s="302" t="s">
        <v>5811</v>
      </c>
      <c r="C4746" s="301" t="s">
        <v>1330</v>
      </c>
      <c r="D4746" s="303">
        <v>180.3</v>
      </c>
    </row>
    <row r="4747" spans="1:4" ht="9" customHeight="1">
      <c r="A4747" s="301" t="s">
        <v>13763</v>
      </c>
      <c r="B4747" s="302" t="s">
        <v>5812</v>
      </c>
      <c r="C4747" s="301" t="s">
        <v>1330</v>
      </c>
      <c r="D4747" s="303">
        <v>402.8</v>
      </c>
    </row>
    <row r="4748" spans="1:4" ht="9" customHeight="1">
      <c r="A4748" s="301" t="s">
        <v>13764</v>
      </c>
      <c r="B4748" s="302" t="s">
        <v>5813</v>
      </c>
      <c r="C4748" s="301" t="s">
        <v>1330</v>
      </c>
      <c r="D4748" s="303">
        <v>671.76</v>
      </c>
    </row>
    <row r="4749" spans="1:4" ht="9" customHeight="1">
      <c r="A4749" s="301" t="s">
        <v>13765</v>
      </c>
      <c r="B4749" s="302" t="s">
        <v>5814</v>
      </c>
      <c r="C4749" s="301" t="s">
        <v>1330</v>
      </c>
      <c r="D4749" s="303">
        <v>63.91</v>
      </c>
    </row>
    <row r="4750" spans="1:4" ht="9" customHeight="1">
      <c r="A4750" s="301" t="s">
        <v>13766</v>
      </c>
      <c r="B4750" s="302" t="s">
        <v>5815</v>
      </c>
      <c r="C4750" s="301" t="s">
        <v>1330</v>
      </c>
      <c r="D4750" s="303">
        <v>47.93</v>
      </c>
    </row>
    <row r="4751" spans="1:4" ht="9" customHeight="1">
      <c r="A4751" s="301" t="s">
        <v>13767</v>
      </c>
      <c r="B4751" s="302" t="s">
        <v>5816</v>
      </c>
      <c r="C4751" s="301" t="s">
        <v>1330</v>
      </c>
      <c r="D4751" s="303">
        <v>57.52</v>
      </c>
    </row>
    <row r="4752" spans="1:4" ht="9" customHeight="1">
      <c r="A4752" s="301" t="s">
        <v>13768</v>
      </c>
      <c r="B4752" s="302" t="s">
        <v>5817</v>
      </c>
      <c r="C4752" s="301" t="s">
        <v>1330</v>
      </c>
      <c r="D4752" s="303">
        <v>67.11</v>
      </c>
    </row>
    <row r="4753" spans="1:4" ht="9" customHeight="1">
      <c r="A4753" s="301" t="s">
        <v>13769</v>
      </c>
      <c r="B4753" s="302" t="s">
        <v>5818</v>
      </c>
      <c r="C4753" s="301" t="s">
        <v>1330</v>
      </c>
      <c r="D4753" s="303">
        <v>38.35</v>
      </c>
    </row>
    <row r="4754" spans="1:4" ht="9" customHeight="1">
      <c r="A4754" s="301" t="s">
        <v>13770</v>
      </c>
      <c r="B4754" s="302" t="s">
        <v>5819</v>
      </c>
      <c r="C4754" s="301" t="s">
        <v>1330</v>
      </c>
      <c r="D4754" s="303">
        <v>66.069999999999993</v>
      </c>
    </row>
    <row r="4755" spans="1:4" ht="9" customHeight="1">
      <c r="A4755" s="301" t="s">
        <v>13771</v>
      </c>
      <c r="B4755" s="302" t="s">
        <v>5820</v>
      </c>
      <c r="C4755" s="301" t="s">
        <v>1330</v>
      </c>
      <c r="D4755" s="303">
        <v>78.66</v>
      </c>
    </row>
    <row r="4756" spans="1:4" ht="9" customHeight="1">
      <c r="A4756" s="301" t="s">
        <v>13772</v>
      </c>
      <c r="B4756" s="302" t="s">
        <v>5821</v>
      </c>
      <c r="C4756" s="301" t="s">
        <v>1330</v>
      </c>
      <c r="D4756" s="303">
        <v>91.24</v>
      </c>
    </row>
    <row r="4757" spans="1:4" ht="9" customHeight="1">
      <c r="A4757" s="301" t="s">
        <v>13773</v>
      </c>
      <c r="B4757" s="302" t="s">
        <v>5822</v>
      </c>
      <c r="C4757" s="301" t="s">
        <v>1330</v>
      </c>
      <c r="D4757" s="303">
        <v>53.49</v>
      </c>
    </row>
    <row r="4758" spans="1:4" ht="9" customHeight="1">
      <c r="A4758" s="301" t="s">
        <v>13774</v>
      </c>
      <c r="B4758" s="302" t="s">
        <v>5823</v>
      </c>
      <c r="C4758" s="301" t="s">
        <v>1330</v>
      </c>
      <c r="D4758" s="303">
        <v>6.92</v>
      </c>
    </row>
    <row r="4759" spans="1:4" ht="9" customHeight="1">
      <c r="A4759" s="301" t="s">
        <v>13775</v>
      </c>
      <c r="B4759" s="302" t="s">
        <v>5824</v>
      </c>
      <c r="C4759" s="301" t="s">
        <v>1330</v>
      </c>
      <c r="D4759" s="303">
        <v>8.52</v>
      </c>
    </row>
    <row r="4760" spans="1:4" ht="9" customHeight="1">
      <c r="A4760" s="301" t="s">
        <v>13776</v>
      </c>
      <c r="B4760" s="302" t="s">
        <v>5825</v>
      </c>
      <c r="C4760" s="301" t="s">
        <v>756</v>
      </c>
      <c r="D4760" s="303">
        <v>5.48</v>
      </c>
    </row>
    <row r="4761" spans="1:4" ht="9" customHeight="1">
      <c r="A4761" s="301" t="s">
        <v>13777</v>
      </c>
      <c r="B4761" s="302" t="s">
        <v>5826</v>
      </c>
      <c r="C4761" s="301" t="s">
        <v>23</v>
      </c>
      <c r="D4761" s="303">
        <v>42.13</v>
      </c>
    </row>
    <row r="4762" spans="1:4" ht="9" customHeight="1">
      <c r="A4762" s="301" t="s">
        <v>13778</v>
      </c>
      <c r="B4762" s="302" t="s">
        <v>5827</v>
      </c>
      <c r="C4762" s="301" t="s">
        <v>1330</v>
      </c>
      <c r="D4762" s="303">
        <v>21.26</v>
      </c>
    </row>
    <row r="4763" spans="1:4" ht="9" customHeight="1">
      <c r="A4763" s="301" t="s">
        <v>13779</v>
      </c>
      <c r="B4763" s="302" t="s">
        <v>13780</v>
      </c>
      <c r="C4763" s="301" t="s">
        <v>4225</v>
      </c>
      <c r="D4763" s="303">
        <v>227.93</v>
      </c>
    </row>
    <row r="4764" spans="1:4" ht="9" customHeight="1">
      <c r="A4764" s="301" t="s">
        <v>13781</v>
      </c>
      <c r="B4764" s="302" t="s">
        <v>13782</v>
      </c>
      <c r="C4764" s="301" t="s">
        <v>4225</v>
      </c>
      <c r="D4764" s="303">
        <v>396.09</v>
      </c>
    </row>
    <row r="4765" spans="1:4" ht="9" customHeight="1">
      <c r="A4765" s="301" t="s">
        <v>13783</v>
      </c>
      <c r="B4765" s="302" t="s">
        <v>13784</v>
      </c>
      <c r="C4765" s="301" t="s">
        <v>4225</v>
      </c>
      <c r="D4765" s="303">
        <v>271.11</v>
      </c>
    </row>
    <row r="4766" spans="1:4" ht="9" customHeight="1">
      <c r="A4766" s="301" t="s">
        <v>13785</v>
      </c>
      <c r="B4766" s="302" t="s">
        <v>5828</v>
      </c>
      <c r="C4766" s="301" t="s">
        <v>1330</v>
      </c>
      <c r="D4766" s="303">
        <v>76.13</v>
      </c>
    </row>
    <row r="4767" spans="1:4" ht="9" customHeight="1">
      <c r="A4767" s="301" t="s">
        <v>13786</v>
      </c>
      <c r="B4767" s="302" t="s">
        <v>5829</v>
      </c>
      <c r="C4767" s="301" t="s">
        <v>1330</v>
      </c>
      <c r="D4767" s="303">
        <v>37.86</v>
      </c>
    </row>
    <row r="4768" spans="1:4" ht="9" customHeight="1">
      <c r="A4768" s="301" t="s">
        <v>13787</v>
      </c>
      <c r="B4768" s="302" t="s">
        <v>5830</v>
      </c>
      <c r="C4768" s="301" t="s">
        <v>1330</v>
      </c>
      <c r="D4768" s="303">
        <v>14.69</v>
      </c>
    </row>
    <row r="4769" spans="1:4" ht="9" customHeight="1">
      <c r="A4769" s="301" t="s">
        <v>13788</v>
      </c>
      <c r="B4769" s="302" t="s">
        <v>5831</v>
      </c>
      <c r="C4769" s="301" t="s">
        <v>23</v>
      </c>
      <c r="D4769" s="303">
        <v>11.5</v>
      </c>
    </row>
    <row r="4770" spans="1:4" ht="9" customHeight="1">
      <c r="A4770" s="301" t="s">
        <v>13789</v>
      </c>
      <c r="B4770" s="302" t="s">
        <v>13790</v>
      </c>
      <c r="C4770" s="301" t="s">
        <v>1330</v>
      </c>
      <c r="D4770" s="303">
        <v>1670.74</v>
      </c>
    </row>
    <row r="4771" spans="1:4" ht="9" customHeight="1">
      <c r="A4771" s="301" t="s">
        <v>13791</v>
      </c>
      <c r="B4771" s="302" t="s">
        <v>5832</v>
      </c>
      <c r="C4771" s="301" t="s">
        <v>1330</v>
      </c>
      <c r="D4771" s="303">
        <v>47.96</v>
      </c>
    </row>
    <row r="4772" spans="1:4" ht="9" customHeight="1">
      <c r="A4772" s="301" t="s">
        <v>13792</v>
      </c>
      <c r="B4772" s="302" t="s">
        <v>5833</v>
      </c>
      <c r="C4772" s="301" t="s">
        <v>1330</v>
      </c>
      <c r="D4772" s="303">
        <v>34.6</v>
      </c>
    </row>
    <row r="4773" spans="1:4" ht="9" customHeight="1">
      <c r="A4773" s="301" t="s">
        <v>13793</v>
      </c>
      <c r="B4773" s="302" t="s">
        <v>5834</v>
      </c>
      <c r="C4773" s="301" t="s">
        <v>1330</v>
      </c>
      <c r="D4773" s="303">
        <v>19.86</v>
      </c>
    </row>
    <row r="4774" spans="1:4" ht="9" customHeight="1">
      <c r="A4774" s="301" t="s">
        <v>13794</v>
      </c>
      <c r="B4774" s="302" t="s">
        <v>5835</v>
      </c>
      <c r="C4774" s="301" t="s">
        <v>1330</v>
      </c>
      <c r="D4774" s="303">
        <v>31.84</v>
      </c>
    </row>
    <row r="4775" spans="1:4" ht="9" customHeight="1">
      <c r="A4775" s="301" t="s">
        <v>13795</v>
      </c>
      <c r="B4775" s="302" t="s">
        <v>5836</v>
      </c>
      <c r="C4775" s="301" t="s">
        <v>23</v>
      </c>
      <c r="D4775" s="303">
        <v>40.67</v>
      </c>
    </row>
    <row r="4776" spans="1:4" ht="9" customHeight="1">
      <c r="A4776" s="301" t="s">
        <v>13796</v>
      </c>
      <c r="B4776" s="302" t="s">
        <v>5837</v>
      </c>
      <c r="C4776" s="301" t="s">
        <v>756</v>
      </c>
      <c r="D4776" s="303">
        <v>6.91</v>
      </c>
    </row>
    <row r="4777" spans="1:4" ht="9" customHeight="1">
      <c r="A4777" s="301" t="s">
        <v>13797</v>
      </c>
      <c r="B4777" s="302" t="s">
        <v>5838</v>
      </c>
      <c r="C4777" s="301" t="s">
        <v>756</v>
      </c>
      <c r="D4777" s="303">
        <v>7.83</v>
      </c>
    </row>
    <row r="4778" spans="1:4" ht="9" customHeight="1">
      <c r="A4778" s="301" t="s">
        <v>13798</v>
      </c>
      <c r="B4778" s="302" t="s">
        <v>5839</v>
      </c>
      <c r="C4778" s="301" t="s">
        <v>880</v>
      </c>
      <c r="D4778" s="303">
        <v>2.82</v>
      </c>
    </row>
    <row r="4779" spans="1:4" ht="9" customHeight="1">
      <c r="A4779" s="301" t="s">
        <v>13799</v>
      </c>
      <c r="B4779" s="302" t="s">
        <v>5840</v>
      </c>
      <c r="C4779" s="301" t="s">
        <v>880</v>
      </c>
      <c r="D4779" s="303">
        <v>1.63</v>
      </c>
    </row>
    <row r="4780" spans="1:4" ht="9" customHeight="1">
      <c r="A4780" s="301" t="s">
        <v>13800</v>
      </c>
      <c r="B4780" s="302" t="s">
        <v>5841</v>
      </c>
      <c r="C4780" s="301" t="s">
        <v>880</v>
      </c>
      <c r="D4780" s="303">
        <v>0.97</v>
      </c>
    </row>
    <row r="4781" spans="1:4" ht="9" customHeight="1">
      <c r="A4781" s="301" t="s">
        <v>13801</v>
      </c>
      <c r="B4781" s="302" t="s">
        <v>5842</v>
      </c>
      <c r="C4781" s="301" t="s">
        <v>880</v>
      </c>
      <c r="D4781" s="303">
        <v>0.63</v>
      </c>
    </row>
    <row r="4782" spans="1:4" ht="9" customHeight="1">
      <c r="A4782" s="301" t="s">
        <v>13802</v>
      </c>
      <c r="B4782" s="302" t="s">
        <v>5843</v>
      </c>
      <c r="C4782" s="301" t="s">
        <v>880</v>
      </c>
      <c r="D4782" s="303">
        <v>0.75</v>
      </c>
    </row>
    <row r="4783" spans="1:4" ht="9" customHeight="1">
      <c r="A4783" s="301" t="s">
        <v>13803</v>
      </c>
      <c r="B4783" s="302" t="s">
        <v>5844</v>
      </c>
      <c r="C4783" s="301" t="s">
        <v>880</v>
      </c>
      <c r="D4783" s="303">
        <v>0.93</v>
      </c>
    </row>
    <row r="4784" spans="1:4" ht="9" customHeight="1">
      <c r="A4784" s="301" t="s">
        <v>13804</v>
      </c>
      <c r="B4784" s="302" t="s">
        <v>5845</v>
      </c>
      <c r="C4784" s="301" t="s">
        <v>880</v>
      </c>
      <c r="D4784" s="303">
        <v>0.64</v>
      </c>
    </row>
    <row r="4785" spans="1:4" ht="9" customHeight="1">
      <c r="A4785" s="301" t="s">
        <v>13805</v>
      </c>
      <c r="B4785" s="302" t="s">
        <v>5846</v>
      </c>
      <c r="C4785" s="301" t="s">
        <v>880</v>
      </c>
      <c r="D4785" s="303">
        <v>1.2</v>
      </c>
    </row>
    <row r="4786" spans="1:4" ht="9" customHeight="1">
      <c r="A4786" s="301" t="s">
        <v>13806</v>
      </c>
      <c r="B4786" s="302" t="s">
        <v>5847</v>
      </c>
      <c r="C4786" s="301" t="s">
        <v>880</v>
      </c>
      <c r="D4786" s="303">
        <v>0.72</v>
      </c>
    </row>
    <row r="4787" spans="1:4" ht="9" customHeight="1">
      <c r="A4787" s="301" t="s">
        <v>13807</v>
      </c>
      <c r="B4787" s="302" t="s">
        <v>5848</v>
      </c>
      <c r="C4787" s="301" t="s">
        <v>880</v>
      </c>
      <c r="D4787" s="303">
        <v>0.85</v>
      </c>
    </row>
    <row r="4788" spans="1:4" ht="9" customHeight="1">
      <c r="A4788" s="301" t="s">
        <v>13808</v>
      </c>
      <c r="B4788" s="302" t="s">
        <v>5849</v>
      </c>
      <c r="C4788" s="301" t="s">
        <v>880</v>
      </c>
      <c r="D4788" s="303">
        <v>1.04</v>
      </c>
    </row>
    <row r="4789" spans="1:4" ht="9" customHeight="1">
      <c r="A4789" s="301" t="s">
        <v>13809</v>
      </c>
      <c r="B4789" s="302" t="s">
        <v>5850</v>
      </c>
      <c r="C4789" s="301" t="s">
        <v>1330</v>
      </c>
      <c r="D4789" s="303">
        <v>92.76</v>
      </c>
    </row>
    <row r="4790" spans="1:4" ht="9" customHeight="1">
      <c r="A4790" s="301" t="s">
        <v>13810</v>
      </c>
      <c r="B4790" s="302" t="s">
        <v>5851</v>
      </c>
      <c r="C4790" s="301" t="s">
        <v>1330</v>
      </c>
      <c r="D4790" s="303">
        <v>107.77</v>
      </c>
    </row>
    <row r="4791" spans="1:4" ht="9" customHeight="1">
      <c r="A4791" s="301" t="s">
        <v>13811</v>
      </c>
      <c r="B4791" s="302" t="s">
        <v>5852</v>
      </c>
      <c r="C4791" s="301" t="s">
        <v>880</v>
      </c>
      <c r="D4791" s="303">
        <v>0.08</v>
      </c>
    </row>
    <row r="4792" spans="1:4" ht="9" customHeight="1">
      <c r="A4792" s="301" t="s">
        <v>13812</v>
      </c>
      <c r="B4792" s="302" t="s">
        <v>5853</v>
      </c>
      <c r="C4792" s="301" t="s">
        <v>1330</v>
      </c>
      <c r="D4792" s="303">
        <v>12.61</v>
      </c>
    </row>
    <row r="4793" spans="1:4" ht="9" customHeight="1">
      <c r="A4793" s="301" t="s">
        <v>13813</v>
      </c>
      <c r="B4793" s="302" t="s">
        <v>5854</v>
      </c>
      <c r="C4793" s="301" t="s">
        <v>1330</v>
      </c>
      <c r="D4793" s="303">
        <v>56.19</v>
      </c>
    </row>
    <row r="4794" spans="1:4" ht="9" customHeight="1">
      <c r="A4794" s="301" t="s">
        <v>13814</v>
      </c>
      <c r="B4794" s="302" t="s">
        <v>5855</v>
      </c>
      <c r="C4794" s="301" t="s">
        <v>90</v>
      </c>
      <c r="D4794" s="303">
        <v>334.11</v>
      </c>
    </row>
    <row r="4795" spans="1:4" ht="9" customHeight="1">
      <c r="A4795" s="301" t="s">
        <v>13815</v>
      </c>
      <c r="B4795" s="302" t="s">
        <v>5856</v>
      </c>
      <c r="C4795" s="301" t="s">
        <v>90</v>
      </c>
      <c r="D4795" s="303">
        <v>266.05</v>
      </c>
    </row>
    <row r="4796" spans="1:4" ht="9" customHeight="1">
      <c r="A4796" s="301" t="s">
        <v>13816</v>
      </c>
      <c r="B4796" s="302" t="s">
        <v>5857</v>
      </c>
      <c r="C4796" s="301" t="s">
        <v>1330</v>
      </c>
      <c r="D4796" s="303">
        <v>18.73</v>
      </c>
    </row>
    <row r="4797" spans="1:4" ht="9" customHeight="1">
      <c r="A4797" s="301" t="s">
        <v>13817</v>
      </c>
      <c r="B4797" s="302" t="s">
        <v>5858</v>
      </c>
      <c r="C4797" s="301" t="s">
        <v>1330</v>
      </c>
      <c r="D4797" s="303">
        <v>72.8</v>
      </c>
    </row>
    <row r="4798" spans="1:4" ht="9" customHeight="1">
      <c r="A4798" s="301" t="s">
        <v>13818</v>
      </c>
      <c r="B4798" s="302" t="s">
        <v>5859</v>
      </c>
      <c r="C4798" s="301" t="s">
        <v>23</v>
      </c>
      <c r="D4798" s="303">
        <v>1.25</v>
      </c>
    </row>
    <row r="4799" spans="1:4" ht="9" customHeight="1">
      <c r="A4799" s="301" t="s">
        <v>13819</v>
      </c>
      <c r="B4799" s="302" t="s">
        <v>5860</v>
      </c>
      <c r="C4799" s="301" t="s">
        <v>5326</v>
      </c>
      <c r="D4799" s="303">
        <v>236.91</v>
      </c>
    </row>
    <row r="4800" spans="1:4" ht="9" customHeight="1">
      <c r="A4800" s="301" t="s">
        <v>13820</v>
      </c>
      <c r="B4800" s="302" t="s">
        <v>5861</v>
      </c>
      <c r="C4800" s="301" t="s">
        <v>5326</v>
      </c>
      <c r="D4800" s="303">
        <v>184.63</v>
      </c>
    </row>
    <row r="4801" spans="1:4" ht="9" customHeight="1">
      <c r="A4801" s="301" t="s">
        <v>13821</v>
      </c>
      <c r="B4801" s="302" t="s">
        <v>5862</v>
      </c>
      <c r="C4801" s="301" t="s">
        <v>5326</v>
      </c>
      <c r="D4801" s="303">
        <v>78</v>
      </c>
    </row>
    <row r="4802" spans="1:4" ht="9" customHeight="1">
      <c r="A4802" s="301" t="s">
        <v>13822</v>
      </c>
      <c r="B4802" s="302" t="s">
        <v>5863</v>
      </c>
      <c r="C4802" s="301" t="s">
        <v>880</v>
      </c>
      <c r="D4802" s="303">
        <v>8.43</v>
      </c>
    </row>
    <row r="4803" spans="1:4" ht="9" customHeight="1">
      <c r="A4803" s="301" t="s">
        <v>13823</v>
      </c>
      <c r="B4803" s="302" t="s">
        <v>5864</v>
      </c>
      <c r="C4803" s="301" t="s">
        <v>23</v>
      </c>
      <c r="D4803" s="303">
        <v>3.75</v>
      </c>
    </row>
    <row r="4804" spans="1:4" ht="9" customHeight="1">
      <c r="A4804" s="301" t="s">
        <v>13824</v>
      </c>
      <c r="B4804" s="302" t="s">
        <v>5865</v>
      </c>
      <c r="C4804" s="301" t="s">
        <v>23</v>
      </c>
      <c r="D4804" s="303">
        <v>0.62</v>
      </c>
    </row>
    <row r="4805" spans="1:4" ht="9" customHeight="1">
      <c r="A4805" s="301" t="s">
        <v>13825</v>
      </c>
      <c r="B4805" s="302" t="s">
        <v>5866</v>
      </c>
      <c r="C4805" s="301" t="s">
        <v>23</v>
      </c>
      <c r="D4805" s="303">
        <v>3.75</v>
      </c>
    </row>
    <row r="4806" spans="1:4" ht="9" customHeight="1">
      <c r="A4806" s="301" t="s">
        <v>13826</v>
      </c>
      <c r="B4806" s="302" t="s">
        <v>5867</v>
      </c>
      <c r="C4806" s="301" t="s">
        <v>23</v>
      </c>
      <c r="D4806" s="303">
        <v>0.94</v>
      </c>
    </row>
    <row r="4807" spans="1:4" ht="9" customHeight="1">
      <c r="A4807" s="301" t="s">
        <v>13827</v>
      </c>
      <c r="B4807" s="302" t="s">
        <v>5868</v>
      </c>
      <c r="C4807" s="301" t="s">
        <v>756</v>
      </c>
      <c r="D4807" s="303">
        <v>3.75</v>
      </c>
    </row>
    <row r="4808" spans="1:4" ht="9" customHeight="1">
      <c r="A4808" s="301" t="s">
        <v>13828</v>
      </c>
      <c r="B4808" s="302" t="s">
        <v>5869</v>
      </c>
      <c r="C4808" s="301" t="s">
        <v>756</v>
      </c>
      <c r="D4808" s="303">
        <v>2.34</v>
      </c>
    </row>
    <row r="4809" spans="1:4" ht="9" customHeight="1">
      <c r="A4809" s="301" t="s">
        <v>13829</v>
      </c>
      <c r="B4809" s="302" t="s">
        <v>5870</v>
      </c>
      <c r="C4809" s="301" t="s">
        <v>23</v>
      </c>
      <c r="D4809" s="303">
        <v>64.64</v>
      </c>
    </row>
    <row r="4810" spans="1:4" ht="9" customHeight="1">
      <c r="A4810" s="301" t="s">
        <v>13830</v>
      </c>
      <c r="B4810" s="302" t="s">
        <v>5871</v>
      </c>
      <c r="C4810" s="301" t="s">
        <v>23</v>
      </c>
      <c r="D4810" s="303">
        <v>21.32</v>
      </c>
    </row>
    <row r="4811" spans="1:4" ht="9" customHeight="1">
      <c r="A4811" s="301" t="s">
        <v>13831</v>
      </c>
      <c r="B4811" s="302" t="s">
        <v>5872</v>
      </c>
      <c r="C4811" s="301" t="s">
        <v>23</v>
      </c>
      <c r="D4811" s="303">
        <v>3.44</v>
      </c>
    </row>
    <row r="4812" spans="1:4" ht="9" customHeight="1">
      <c r="A4812" s="301" t="s">
        <v>13832</v>
      </c>
      <c r="B4812" s="302" t="s">
        <v>5873</v>
      </c>
      <c r="C4812" s="301" t="s">
        <v>756</v>
      </c>
      <c r="D4812" s="303">
        <v>6.33</v>
      </c>
    </row>
    <row r="4813" spans="1:4" ht="9" customHeight="1">
      <c r="A4813" s="301" t="s">
        <v>13833</v>
      </c>
      <c r="B4813" s="302" t="s">
        <v>5874</v>
      </c>
      <c r="C4813" s="301" t="s">
        <v>23</v>
      </c>
      <c r="D4813" s="303">
        <v>3.77</v>
      </c>
    </row>
    <row r="4814" spans="1:4" ht="9" customHeight="1">
      <c r="A4814" s="301" t="s">
        <v>13834</v>
      </c>
      <c r="B4814" s="302" t="s">
        <v>5875</v>
      </c>
      <c r="C4814" s="301" t="s">
        <v>1330</v>
      </c>
      <c r="D4814" s="303">
        <v>18.73</v>
      </c>
    </row>
    <row r="4815" spans="1:4" ht="9" customHeight="1">
      <c r="A4815" s="301" t="s">
        <v>13835</v>
      </c>
      <c r="B4815" s="302" t="s">
        <v>5876</v>
      </c>
      <c r="C4815" s="301" t="s">
        <v>880</v>
      </c>
      <c r="D4815" s="303">
        <v>3.75</v>
      </c>
    </row>
    <row r="4816" spans="1:4" ht="9" customHeight="1">
      <c r="A4816" s="301" t="s">
        <v>13836</v>
      </c>
      <c r="B4816" s="302" t="s">
        <v>7428</v>
      </c>
      <c r="C4816" s="301" t="s">
        <v>23</v>
      </c>
      <c r="D4816" s="303">
        <v>5.97</v>
      </c>
    </row>
    <row r="4817" spans="1:4" ht="9" customHeight="1">
      <c r="A4817" s="301" t="s">
        <v>13837</v>
      </c>
      <c r="B4817" s="302" t="s">
        <v>7429</v>
      </c>
      <c r="C4817" s="301" t="s">
        <v>23</v>
      </c>
      <c r="D4817" s="303">
        <v>5.97</v>
      </c>
    </row>
    <row r="4818" spans="1:4" ht="9" customHeight="1">
      <c r="A4818" s="301" t="s">
        <v>13838</v>
      </c>
      <c r="B4818" s="302" t="s">
        <v>7430</v>
      </c>
      <c r="C4818" s="301" t="s">
        <v>23</v>
      </c>
      <c r="D4818" s="303">
        <v>24.83</v>
      </c>
    </row>
    <row r="4819" spans="1:4" ht="9" customHeight="1">
      <c r="A4819" s="301" t="s">
        <v>13839</v>
      </c>
      <c r="B4819" s="302" t="s">
        <v>5877</v>
      </c>
      <c r="C4819" s="301" t="s">
        <v>880</v>
      </c>
      <c r="D4819" s="303">
        <v>11.14</v>
      </c>
    </row>
    <row r="4820" spans="1:4" ht="9" customHeight="1">
      <c r="A4820" s="301" t="s">
        <v>13840</v>
      </c>
      <c r="B4820" s="302" t="s">
        <v>5878</v>
      </c>
      <c r="C4820" s="301" t="s">
        <v>1330</v>
      </c>
      <c r="D4820" s="303">
        <v>0</v>
      </c>
    </row>
    <row r="4821" spans="1:4" ht="9" customHeight="1">
      <c r="A4821" s="301" t="s">
        <v>13841</v>
      </c>
      <c r="B4821" s="302" t="s">
        <v>5879</v>
      </c>
      <c r="C4821" s="301" t="s">
        <v>1330</v>
      </c>
      <c r="D4821" s="303">
        <v>0</v>
      </c>
    </row>
    <row r="4822" spans="1:4" ht="9" customHeight="1">
      <c r="A4822" s="301" t="s">
        <v>13842</v>
      </c>
      <c r="B4822" s="302" t="s">
        <v>5880</v>
      </c>
      <c r="C4822" s="301" t="s">
        <v>1330</v>
      </c>
      <c r="D4822" s="303">
        <v>298.63</v>
      </c>
    </row>
    <row r="4823" spans="1:4" ht="9" customHeight="1">
      <c r="A4823" s="301" t="s">
        <v>13843</v>
      </c>
      <c r="B4823" s="302" t="s">
        <v>5881</v>
      </c>
      <c r="C4823" s="301" t="s">
        <v>1330</v>
      </c>
      <c r="D4823" s="303">
        <v>203.05</v>
      </c>
    </row>
    <row r="4824" spans="1:4" ht="18" customHeight="1">
      <c r="A4824" s="301" t="s">
        <v>13844</v>
      </c>
      <c r="B4824" s="302" t="s">
        <v>5882</v>
      </c>
      <c r="C4824" s="301" t="s">
        <v>1330</v>
      </c>
      <c r="D4824" s="303">
        <v>119.18</v>
      </c>
    </row>
    <row r="4825" spans="1:4" ht="18" customHeight="1">
      <c r="A4825" s="301" t="s">
        <v>13845</v>
      </c>
      <c r="B4825" s="302" t="s">
        <v>5883</v>
      </c>
      <c r="C4825" s="301" t="s">
        <v>1330</v>
      </c>
      <c r="D4825" s="303">
        <v>365.49</v>
      </c>
    </row>
    <row r="4826" spans="1:4" ht="9" customHeight="1">
      <c r="A4826" s="301" t="s">
        <v>13846</v>
      </c>
      <c r="B4826" s="302" t="s">
        <v>5884</v>
      </c>
      <c r="C4826" s="301" t="s">
        <v>1330</v>
      </c>
      <c r="D4826" s="303">
        <v>78.319999999999993</v>
      </c>
    </row>
    <row r="4827" spans="1:4" ht="9" customHeight="1">
      <c r="A4827" s="301" t="s">
        <v>13847</v>
      </c>
      <c r="B4827" s="302" t="s">
        <v>7431</v>
      </c>
      <c r="C4827" s="301" t="s">
        <v>23</v>
      </c>
      <c r="D4827" s="303">
        <v>12.3</v>
      </c>
    </row>
    <row r="4828" spans="1:4" ht="9" customHeight="1">
      <c r="A4828" s="301" t="s">
        <v>13848</v>
      </c>
      <c r="B4828" s="302" t="s">
        <v>5885</v>
      </c>
      <c r="C4828" s="301" t="s">
        <v>880</v>
      </c>
      <c r="D4828" s="303">
        <v>3.02</v>
      </c>
    </row>
    <row r="4829" spans="1:4" ht="18" customHeight="1">
      <c r="A4829" s="301" t="s">
        <v>13849</v>
      </c>
      <c r="B4829" s="302" t="s">
        <v>5886</v>
      </c>
      <c r="C4829" s="301" t="s">
        <v>1330</v>
      </c>
      <c r="D4829" s="303">
        <v>21.53</v>
      </c>
    </row>
    <row r="4830" spans="1:4" ht="9" customHeight="1">
      <c r="A4830" s="301" t="s">
        <v>13850</v>
      </c>
      <c r="B4830" s="302" t="s">
        <v>5887</v>
      </c>
      <c r="C4830" s="301" t="s">
        <v>880</v>
      </c>
      <c r="D4830" s="303">
        <v>31.43</v>
      </c>
    </row>
    <row r="4831" spans="1:4" ht="9" customHeight="1">
      <c r="A4831" s="301" t="s">
        <v>13851</v>
      </c>
      <c r="B4831" s="302" t="s">
        <v>5888</v>
      </c>
      <c r="C4831" s="301" t="s">
        <v>1330</v>
      </c>
      <c r="D4831" s="303">
        <v>10.81</v>
      </c>
    </row>
    <row r="4832" spans="1:4" ht="9" customHeight="1">
      <c r="A4832" s="301" t="s">
        <v>13852</v>
      </c>
      <c r="B4832" s="302" t="s">
        <v>5889</v>
      </c>
      <c r="C4832" s="301" t="s">
        <v>1330</v>
      </c>
      <c r="D4832" s="303">
        <v>35.19</v>
      </c>
    </row>
    <row r="4833" spans="1:4" ht="9" customHeight="1">
      <c r="A4833" s="301" t="s">
        <v>13853</v>
      </c>
      <c r="B4833" s="302" t="s">
        <v>5890</v>
      </c>
      <c r="C4833" s="301" t="s">
        <v>1330</v>
      </c>
      <c r="D4833" s="303">
        <v>11.6</v>
      </c>
    </row>
    <row r="4834" spans="1:4" ht="9" customHeight="1">
      <c r="A4834" s="301" t="s">
        <v>13854</v>
      </c>
      <c r="B4834" s="302" t="s">
        <v>5891</v>
      </c>
      <c r="C4834" s="301" t="s">
        <v>23</v>
      </c>
      <c r="D4834" s="303">
        <v>10.18</v>
      </c>
    </row>
    <row r="4835" spans="1:4" ht="9" customHeight="1">
      <c r="A4835" s="301" t="s">
        <v>13855</v>
      </c>
      <c r="B4835" s="302" t="s">
        <v>5892</v>
      </c>
      <c r="C4835" s="301" t="s">
        <v>23</v>
      </c>
      <c r="D4835" s="303">
        <v>24.56</v>
      </c>
    </row>
    <row r="4836" spans="1:4" ht="9" customHeight="1">
      <c r="A4836" s="301" t="s">
        <v>13856</v>
      </c>
      <c r="B4836" s="302" t="s">
        <v>5893</v>
      </c>
      <c r="C4836" s="301" t="s">
        <v>23</v>
      </c>
      <c r="D4836" s="303">
        <v>23.04</v>
      </c>
    </row>
    <row r="4837" spans="1:4" ht="9" customHeight="1">
      <c r="A4837" s="301" t="s">
        <v>13857</v>
      </c>
      <c r="B4837" s="302" t="s">
        <v>5894</v>
      </c>
      <c r="C4837" s="301" t="s">
        <v>23</v>
      </c>
      <c r="D4837" s="303">
        <v>18.899999999999999</v>
      </c>
    </row>
    <row r="4838" spans="1:4" ht="9" customHeight="1">
      <c r="A4838" s="301" t="s">
        <v>13858</v>
      </c>
      <c r="B4838" s="302" t="s">
        <v>5895</v>
      </c>
      <c r="C4838" s="301" t="s">
        <v>23</v>
      </c>
      <c r="D4838" s="303">
        <v>18.239999999999998</v>
      </c>
    </row>
    <row r="4839" spans="1:4" ht="9" customHeight="1">
      <c r="A4839" s="301" t="s">
        <v>13859</v>
      </c>
      <c r="B4839" s="302" t="s">
        <v>5896</v>
      </c>
      <c r="C4839" s="301" t="s">
        <v>23</v>
      </c>
      <c r="D4839" s="303">
        <v>7.98</v>
      </c>
    </row>
    <row r="4840" spans="1:4" ht="9" customHeight="1">
      <c r="A4840" s="301" t="s">
        <v>13860</v>
      </c>
      <c r="B4840" s="302" t="s">
        <v>5897</v>
      </c>
      <c r="C4840" s="301" t="s">
        <v>23</v>
      </c>
      <c r="D4840" s="303">
        <v>16.05</v>
      </c>
    </row>
    <row r="4841" spans="1:4" ht="18" customHeight="1">
      <c r="A4841" s="301" t="s">
        <v>13861</v>
      </c>
      <c r="B4841" s="302" t="s">
        <v>5898</v>
      </c>
      <c r="C4841" s="301" t="s">
        <v>23</v>
      </c>
      <c r="D4841" s="303">
        <v>29.77</v>
      </c>
    </row>
    <row r="4842" spans="1:4" ht="9" customHeight="1">
      <c r="A4842" s="301" t="s">
        <v>13862</v>
      </c>
      <c r="B4842" s="302" t="s">
        <v>5899</v>
      </c>
      <c r="C4842" s="301" t="s">
        <v>23</v>
      </c>
      <c r="D4842" s="303">
        <v>28.25</v>
      </c>
    </row>
    <row r="4843" spans="1:4" ht="9" customHeight="1">
      <c r="A4843" s="301" t="s">
        <v>13863</v>
      </c>
      <c r="B4843" s="302" t="s">
        <v>5900</v>
      </c>
      <c r="C4843" s="301" t="s">
        <v>23</v>
      </c>
      <c r="D4843" s="303">
        <v>28.61</v>
      </c>
    </row>
    <row r="4844" spans="1:4" ht="9" customHeight="1">
      <c r="A4844" s="301" t="s">
        <v>13864</v>
      </c>
      <c r="B4844" s="302" t="s">
        <v>5901</v>
      </c>
      <c r="C4844" s="301" t="s">
        <v>23</v>
      </c>
      <c r="D4844" s="303">
        <v>27.95</v>
      </c>
    </row>
    <row r="4845" spans="1:4" ht="9" customHeight="1">
      <c r="A4845" s="301" t="s">
        <v>13865</v>
      </c>
      <c r="B4845" s="302" t="s">
        <v>5902</v>
      </c>
      <c r="C4845" s="301" t="s">
        <v>23</v>
      </c>
      <c r="D4845" s="303">
        <v>23.25</v>
      </c>
    </row>
    <row r="4846" spans="1:4" ht="18" customHeight="1">
      <c r="A4846" s="301" t="s">
        <v>13866</v>
      </c>
      <c r="B4846" s="302" t="s">
        <v>5903</v>
      </c>
      <c r="C4846" s="301" t="s">
        <v>880</v>
      </c>
      <c r="D4846" s="303">
        <v>0.09</v>
      </c>
    </row>
    <row r="4847" spans="1:4" ht="18" customHeight="1">
      <c r="A4847" s="301" t="s">
        <v>13867</v>
      </c>
      <c r="B4847" s="302" t="s">
        <v>5904</v>
      </c>
      <c r="C4847" s="301" t="s">
        <v>880</v>
      </c>
      <c r="D4847" s="303">
        <v>195.02</v>
      </c>
    </row>
    <row r="4848" spans="1:4" ht="18" customHeight="1">
      <c r="A4848" s="301" t="s">
        <v>13868</v>
      </c>
      <c r="B4848" s="302" t="s">
        <v>5905</v>
      </c>
      <c r="C4848" s="301" t="s">
        <v>880</v>
      </c>
      <c r="D4848" s="303">
        <v>2.2599999999999998</v>
      </c>
    </row>
    <row r="4849" spans="1:4" ht="9" customHeight="1">
      <c r="A4849" s="301" t="s">
        <v>13869</v>
      </c>
      <c r="B4849" s="302" t="s">
        <v>5906</v>
      </c>
      <c r="C4849" s="301" t="s">
        <v>880</v>
      </c>
      <c r="D4849" s="303">
        <v>0.15</v>
      </c>
    </row>
    <row r="4850" spans="1:4" ht="9" customHeight="1">
      <c r="A4850" s="301" t="s">
        <v>13870</v>
      </c>
      <c r="B4850" s="302" t="s">
        <v>5907</v>
      </c>
      <c r="C4850" s="301" t="s">
        <v>1330</v>
      </c>
      <c r="D4850" s="303">
        <v>323.75</v>
      </c>
    </row>
    <row r="4851" spans="1:4" ht="9" customHeight="1">
      <c r="A4851" s="301" t="s">
        <v>13871</v>
      </c>
      <c r="B4851" s="302" t="s">
        <v>5908</v>
      </c>
      <c r="C4851" s="301" t="s">
        <v>1330</v>
      </c>
      <c r="D4851" s="303">
        <v>252.85</v>
      </c>
    </row>
    <row r="4852" spans="1:4" ht="9" customHeight="1">
      <c r="A4852" s="301" t="s">
        <v>13872</v>
      </c>
      <c r="B4852" s="302" t="s">
        <v>5909</v>
      </c>
      <c r="C4852" s="301" t="s">
        <v>1330</v>
      </c>
      <c r="D4852" s="303">
        <v>323.75</v>
      </c>
    </row>
    <row r="4853" spans="1:4" ht="9" customHeight="1">
      <c r="A4853" s="301" t="s">
        <v>13873</v>
      </c>
      <c r="B4853" s="302" t="s">
        <v>5910</v>
      </c>
      <c r="C4853" s="301" t="s">
        <v>1330</v>
      </c>
      <c r="D4853" s="303">
        <v>252.85</v>
      </c>
    </row>
    <row r="4854" spans="1:4" ht="9" customHeight="1">
      <c r="A4854" s="301" t="s">
        <v>13874</v>
      </c>
      <c r="B4854" s="302" t="s">
        <v>5911</v>
      </c>
      <c r="C4854" s="301" t="s">
        <v>5326</v>
      </c>
      <c r="D4854" s="303">
        <v>399.35</v>
      </c>
    </row>
    <row r="4855" spans="1:4" ht="9" customHeight="1">
      <c r="A4855" s="301" t="s">
        <v>13875</v>
      </c>
      <c r="B4855" s="302" t="s">
        <v>5912</v>
      </c>
      <c r="C4855" s="301" t="s">
        <v>5326</v>
      </c>
      <c r="D4855" s="303">
        <v>144.44999999999999</v>
      </c>
    </row>
    <row r="4856" spans="1:4" ht="9" customHeight="1">
      <c r="A4856" s="301" t="s">
        <v>13876</v>
      </c>
      <c r="B4856" s="302" t="s">
        <v>5913</v>
      </c>
      <c r="C4856" s="301" t="s">
        <v>5326</v>
      </c>
      <c r="D4856" s="303">
        <v>333.84</v>
      </c>
    </row>
    <row r="4857" spans="1:4" ht="9" customHeight="1">
      <c r="A4857" s="301" t="s">
        <v>13877</v>
      </c>
      <c r="B4857" s="302" t="s">
        <v>5914</v>
      </c>
      <c r="C4857" s="301" t="s">
        <v>5326</v>
      </c>
      <c r="D4857" s="303">
        <v>51.7</v>
      </c>
    </row>
    <row r="4858" spans="1:4" ht="9" customHeight="1">
      <c r="A4858" s="301" t="s">
        <v>13878</v>
      </c>
      <c r="B4858" s="302" t="s">
        <v>5915</v>
      </c>
      <c r="C4858" s="301" t="s">
        <v>5326</v>
      </c>
      <c r="D4858" s="303">
        <v>41.39</v>
      </c>
    </row>
    <row r="4859" spans="1:4" ht="9" customHeight="1">
      <c r="A4859" s="301" t="s">
        <v>13879</v>
      </c>
      <c r="B4859" s="302" t="s">
        <v>5916</v>
      </c>
      <c r="C4859" s="301" t="s">
        <v>5326</v>
      </c>
      <c r="D4859" s="303">
        <v>18.38</v>
      </c>
    </row>
    <row r="4860" spans="1:4" ht="9" customHeight="1">
      <c r="A4860" s="301" t="s">
        <v>13880</v>
      </c>
      <c r="B4860" s="302" t="s">
        <v>5917</v>
      </c>
      <c r="C4860" s="301" t="s">
        <v>5326</v>
      </c>
      <c r="D4860" s="303">
        <v>585.74</v>
      </c>
    </row>
    <row r="4861" spans="1:4" ht="9" customHeight="1">
      <c r="A4861" s="301" t="s">
        <v>13881</v>
      </c>
      <c r="B4861" s="302" t="s">
        <v>5918</v>
      </c>
      <c r="C4861" s="301" t="s">
        <v>756</v>
      </c>
      <c r="D4861" s="303">
        <v>1708.57</v>
      </c>
    </row>
    <row r="4862" spans="1:4" ht="9" customHeight="1">
      <c r="A4862" s="301" t="s">
        <v>13882</v>
      </c>
      <c r="B4862" s="302" t="s">
        <v>5919</v>
      </c>
      <c r="C4862" s="301" t="s">
        <v>756</v>
      </c>
      <c r="D4862" s="303">
        <v>1585.22</v>
      </c>
    </row>
    <row r="4863" spans="1:4" ht="9" customHeight="1">
      <c r="A4863" s="301" t="s">
        <v>13883</v>
      </c>
      <c r="B4863" s="302" t="s">
        <v>5920</v>
      </c>
      <c r="C4863" s="301" t="s">
        <v>756</v>
      </c>
      <c r="D4863" s="303">
        <v>1549.29</v>
      </c>
    </row>
    <row r="4864" spans="1:4" ht="9" customHeight="1">
      <c r="A4864" s="301" t="s">
        <v>13884</v>
      </c>
      <c r="B4864" s="302" t="s">
        <v>5921</v>
      </c>
      <c r="C4864" s="301" t="s">
        <v>756</v>
      </c>
      <c r="D4864" s="303">
        <v>764.75</v>
      </c>
    </row>
    <row r="4865" spans="1:4" ht="9" customHeight="1">
      <c r="A4865" s="301" t="s">
        <v>13885</v>
      </c>
      <c r="B4865" s="302" t="s">
        <v>5922</v>
      </c>
      <c r="C4865" s="301" t="s">
        <v>756</v>
      </c>
      <c r="D4865" s="303">
        <v>886.79</v>
      </c>
    </row>
    <row r="4866" spans="1:4" ht="9" customHeight="1">
      <c r="A4866" s="301" t="s">
        <v>13886</v>
      </c>
      <c r="B4866" s="302" t="s">
        <v>5923</v>
      </c>
      <c r="C4866" s="301" t="s">
        <v>756</v>
      </c>
      <c r="D4866" s="303">
        <v>311.08999999999997</v>
      </c>
    </row>
    <row r="4867" spans="1:4" ht="9" customHeight="1">
      <c r="A4867" s="301" t="s">
        <v>13887</v>
      </c>
      <c r="B4867" s="302" t="s">
        <v>5924</v>
      </c>
      <c r="C4867" s="301" t="s">
        <v>880</v>
      </c>
      <c r="D4867" s="303">
        <v>57.32</v>
      </c>
    </row>
    <row r="4868" spans="1:4" ht="9" customHeight="1">
      <c r="A4868" s="301" t="s">
        <v>13888</v>
      </c>
      <c r="B4868" s="302" t="s">
        <v>5925</v>
      </c>
      <c r="C4868" s="301" t="s">
        <v>5326</v>
      </c>
      <c r="D4868" s="303">
        <v>28.38</v>
      </c>
    </row>
    <row r="4869" spans="1:4" ht="9" customHeight="1">
      <c r="A4869" s="301" t="s">
        <v>13889</v>
      </c>
      <c r="B4869" s="302" t="s">
        <v>5926</v>
      </c>
      <c r="C4869" s="301" t="s">
        <v>1330</v>
      </c>
      <c r="D4869" s="303">
        <v>14.1</v>
      </c>
    </row>
    <row r="4870" spans="1:4" ht="9" customHeight="1">
      <c r="A4870" s="301" t="s">
        <v>13890</v>
      </c>
      <c r="B4870" s="302" t="s">
        <v>5927</v>
      </c>
      <c r="C4870" s="301" t="s">
        <v>1330</v>
      </c>
      <c r="D4870" s="303">
        <v>11.5</v>
      </c>
    </row>
    <row r="4871" spans="1:4" ht="9" customHeight="1">
      <c r="A4871" s="301" t="s">
        <v>13891</v>
      </c>
      <c r="B4871" s="302" t="s">
        <v>5928</v>
      </c>
      <c r="C4871" s="301" t="s">
        <v>1330</v>
      </c>
      <c r="D4871" s="303">
        <v>172.74</v>
      </c>
    </row>
    <row r="4872" spans="1:4" ht="9" customHeight="1">
      <c r="A4872" s="301" t="s">
        <v>13892</v>
      </c>
      <c r="B4872" s="302" t="s">
        <v>5929</v>
      </c>
      <c r="C4872" s="301" t="s">
        <v>1330</v>
      </c>
      <c r="D4872" s="303">
        <v>268.45</v>
      </c>
    </row>
    <row r="4873" spans="1:4" ht="9" customHeight="1">
      <c r="A4873" s="301" t="s">
        <v>13893</v>
      </c>
      <c r="B4873" s="302" t="s">
        <v>5930</v>
      </c>
      <c r="C4873" s="301" t="s">
        <v>880</v>
      </c>
      <c r="D4873" s="303">
        <v>3.75</v>
      </c>
    </row>
    <row r="4874" spans="1:4" ht="9" customHeight="1">
      <c r="A4874" s="301" t="s">
        <v>13894</v>
      </c>
      <c r="B4874" s="302" t="s">
        <v>5931</v>
      </c>
      <c r="C4874" s="301" t="s">
        <v>23</v>
      </c>
      <c r="D4874" s="303">
        <v>1.87</v>
      </c>
    </row>
    <row r="4875" spans="1:4" ht="9" customHeight="1">
      <c r="A4875" s="301" t="s">
        <v>13895</v>
      </c>
      <c r="B4875" s="302" t="s">
        <v>5932</v>
      </c>
      <c r="C4875" s="301" t="s">
        <v>1330</v>
      </c>
      <c r="D4875" s="303">
        <v>5.67</v>
      </c>
    </row>
    <row r="4876" spans="1:4" ht="9" customHeight="1">
      <c r="A4876" s="301" t="s">
        <v>13896</v>
      </c>
      <c r="B4876" s="302" t="s">
        <v>5933</v>
      </c>
      <c r="C4876" s="301" t="s">
        <v>1330</v>
      </c>
      <c r="D4876" s="303">
        <v>4.7699999999999996</v>
      </c>
    </row>
    <row r="4877" spans="1:4" ht="9" customHeight="1">
      <c r="A4877" s="301" t="s">
        <v>13897</v>
      </c>
      <c r="B4877" s="302" t="s">
        <v>5934</v>
      </c>
      <c r="C4877" s="301" t="s">
        <v>1330</v>
      </c>
      <c r="D4877" s="303">
        <v>7.43</v>
      </c>
    </row>
    <row r="4878" spans="1:4" ht="9" customHeight="1">
      <c r="A4878" s="301" t="s">
        <v>13898</v>
      </c>
      <c r="B4878" s="302" t="s">
        <v>5935</v>
      </c>
      <c r="C4878" s="301" t="s">
        <v>1330</v>
      </c>
      <c r="D4878" s="303">
        <v>11.73</v>
      </c>
    </row>
    <row r="4879" spans="1:4" ht="9" customHeight="1">
      <c r="A4879" s="301" t="s">
        <v>13899</v>
      </c>
      <c r="B4879" s="302" t="s">
        <v>5936</v>
      </c>
      <c r="C4879" s="301" t="s">
        <v>1330</v>
      </c>
      <c r="D4879" s="303">
        <v>372.74</v>
      </c>
    </row>
    <row r="4880" spans="1:4" ht="9" customHeight="1">
      <c r="A4880" s="301" t="s">
        <v>13900</v>
      </c>
      <c r="B4880" s="302" t="s">
        <v>5937</v>
      </c>
      <c r="C4880" s="301" t="s">
        <v>1330</v>
      </c>
      <c r="D4880" s="303">
        <v>1191.43</v>
      </c>
    </row>
    <row r="4881" spans="1:4" ht="9" customHeight="1">
      <c r="A4881" s="301" t="s">
        <v>13901</v>
      </c>
      <c r="B4881" s="302" t="s">
        <v>5938</v>
      </c>
      <c r="C4881" s="301" t="s">
        <v>5939</v>
      </c>
      <c r="D4881" s="303">
        <v>669.58</v>
      </c>
    </row>
    <row r="4882" spans="1:4" ht="9" customHeight="1">
      <c r="A4882" s="301" t="s">
        <v>13902</v>
      </c>
      <c r="B4882" s="302" t="s">
        <v>5940</v>
      </c>
      <c r="C4882" s="301" t="s">
        <v>5939</v>
      </c>
      <c r="D4882" s="303">
        <v>1597.72</v>
      </c>
    </row>
    <row r="4883" spans="1:4" ht="9" customHeight="1">
      <c r="A4883" s="301" t="s">
        <v>13903</v>
      </c>
      <c r="B4883" s="302" t="s">
        <v>5941</v>
      </c>
      <c r="C4883" s="301" t="s">
        <v>5939</v>
      </c>
      <c r="D4883" s="303">
        <v>3834.52</v>
      </c>
    </row>
    <row r="4884" spans="1:4" ht="9" customHeight="1">
      <c r="A4884" s="301" t="s">
        <v>13904</v>
      </c>
      <c r="B4884" s="302" t="s">
        <v>13905</v>
      </c>
      <c r="C4884" s="301" t="s">
        <v>5939</v>
      </c>
      <c r="D4884" s="303">
        <v>643.61</v>
      </c>
    </row>
    <row r="4885" spans="1:4" ht="9" customHeight="1">
      <c r="A4885" s="301" t="s">
        <v>13906</v>
      </c>
      <c r="B4885" s="302" t="s">
        <v>13907</v>
      </c>
      <c r="C4885" s="301" t="s">
        <v>5939</v>
      </c>
      <c r="D4885" s="303">
        <v>401.44</v>
      </c>
    </row>
    <row r="4886" spans="1:4" ht="9" customHeight="1">
      <c r="A4886" s="301" t="s">
        <v>13908</v>
      </c>
      <c r="B4886" s="302" t="s">
        <v>5942</v>
      </c>
      <c r="C4886" s="301" t="s">
        <v>23</v>
      </c>
      <c r="D4886" s="303">
        <v>2</v>
      </c>
    </row>
    <row r="4887" spans="1:4" ht="9" customHeight="1">
      <c r="A4887" s="301" t="s">
        <v>13909</v>
      </c>
      <c r="B4887" s="302" t="s">
        <v>5943</v>
      </c>
      <c r="C4887" s="301" t="s">
        <v>90</v>
      </c>
      <c r="D4887" s="303">
        <v>69.400000000000006</v>
      </c>
    </row>
    <row r="4888" spans="1:4" ht="9" customHeight="1">
      <c r="A4888" s="301" t="s">
        <v>13910</v>
      </c>
      <c r="B4888" s="302" t="s">
        <v>5944</v>
      </c>
      <c r="C4888" s="301" t="s">
        <v>1330</v>
      </c>
      <c r="D4888" s="303">
        <v>48.87</v>
      </c>
    </row>
    <row r="4889" spans="1:4" ht="9" customHeight="1">
      <c r="A4889" s="301" t="s">
        <v>13911</v>
      </c>
      <c r="B4889" s="302" t="s">
        <v>5945</v>
      </c>
      <c r="C4889" s="301" t="s">
        <v>1330</v>
      </c>
      <c r="D4889" s="303">
        <v>39.03</v>
      </c>
    </row>
    <row r="4890" spans="1:4" ht="9" customHeight="1">
      <c r="A4890" s="301" t="s">
        <v>13912</v>
      </c>
      <c r="B4890" s="302" t="s">
        <v>5946</v>
      </c>
      <c r="C4890" s="301" t="s">
        <v>1330</v>
      </c>
      <c r="D4890" s="303">
        <v>4.88</v>
      </c>
    </row>
    <row r="4891" spans="1:4" ht="18" customHeight="1">
      <c r="A4891" s="301" t="s">
        <v>13913</v>
      </c>
      <c r="B4891" s="302" t="s">
        <v>5947</v>
      </c>
      <c r="C4891" s="301" t="s">
        <v>756</v>
      </c>
      <c r="D4891" s="303">
        <v>28.71</v>
      </c>
    </row>
    <row r="4892" spans="1:4" ht="9" customHeight="1">
      <c r="A4892" s="301" t="s">
        <v>13914</v>
      </c>
      <c r="B4892" s="302" t="s">
        <v>5948</v>
      </c>
      <c r="C4892" s="301" t="s">
        <v>756</v>
      </c>
      <c r="D4892" s="303">
        <v>27.91</v>
      </c>
    </row>
    <row r="4893" spans="1:4" ht="18" customHeight="1">
      <c r="A4893" s="301" t="s">
        <v>13915</v>
      </c>
      <c r="B4893" s="302" t="s">
        <v>5949</v>
      </c>
      <c r="C4893" s="301" t="s">
        <v>756</v>
      </c>
      <c r="D4893" s="303">
        <v>4934.45</v>
      </c>
    </row>
    <row r="4894" spans="1:4" ht="9" customHeight="1">
      <c r="A4894" s="301" t="s">
        <v>13916</v>
      </c>
      <c r="B4894" s="302" t="s">
        <v>5950</v>
      </c>
      <c r="C4894" s="301" t="s">
        <v>756</v>
      </c>
      <c r="D4894" s="303">
        <v>4795.24</v>
      </c>
    </row>
    <row r="4895" spans="1:4" ht="18" customHeight="1">
      <c r="A4895" s="301" t="s">
        <v>13917</v>
      </c>
      <c r="B4895" s="302" t="s">
        <v>5951</v>
      </c>
      <c r="C4895" s="301" t="s">
        <v>1330</v>
      </c>
      <c r="D4895" s="303">
        <v>381.21</v>
      </c>
    </row>
    <row r="4896" spans="1:4" ht="9" customHeight="1">
      <c r="A4896" s="301" t="s">
        <v>13918</v>
      </c>
      <c r="B4896" s="302" t="s">
        <v>5952</v>
      </c>
      <c r="C4896" s="301" t="s">
        <v>1330</v>
      </c>
      <c r="D4896" s="303">
        <v>330.96</v>
      </c>
    </row>
    <row r="4897" spans="1:4" ht="9" customHeight="1">
      <c r="A4897" s="301" t="s">
        <v>13919</v>
      </c>
      <c r="B4897" s="302" t="s">
        <v>5953</v>
      </c>
      <c r="C4897" s="301" t="s">
        <v>756</v>
      </c>
      <c r="D4897" s="303">
        <v>520.32000000000005</v>
      </c>
    </row>
    <row r="4898" spans="1:4" ht="9" customHeight="1">
      <c r="A4898" s="301" t="s">
        <v>13920</v>
      </c>
      <c r="B4898" s="302" t="s">
        <v>5954</v>
      </c>
      <c r="C4898" s="301" t="s">
        <v>880</v>
      </c>
      <c r="D4898" s="303">
        <v>9.2799999999999994</v>
      </c>
    </row>
    <row r="4899" spans="1:4" ht="9" customHeight="1">
      <c r="A4899" s="301" t="s">
        <v>13921</v>
      </c>
      <c r="B4899" s="302" t="s">
        <v>5955</v>
      </c>
      <c r="C4899" s="301" t="s">
        <v>23</v>
      </c>
      <c r="D4899" s="303">
        <v>179.38</v>
      </c>
    </row>
    <row r="4900" spans="1:4" ht="9" customHeight="1">
      <c r="A4900" s="301" t="s">
        <v>13922</v>
      </c>
      <c r="B4900" s="302" t="s">
        <v>5956</v>
      </c>
      <c r="C4900" s="301" t="s">
        <v>1330</v>
      </c>
      <c r="D4900" s="303">
        <v>30.91</v>
      </c>
    </row>
    <row r="4901" spans="1:4" ht="9" customHeight="1">
      <c r="A4901" s="301" t="s">
        <v>13923</v>
      </c>
      <c r="B4901" s="302" t="s">
        <v>5957</v>
      </c>
      <c r="C4901" s="301" t="s">
        <v>5958</v>
      </c>
      <c r="D4901" s="303">
        <v>1.1399999999999999</v>
      </c>
    </row>
    <row r="4902" spans="1:4" ht="9" customHeight="1">
      <c r="A4902" s="301" t="s">
        <v>13924</v>
      </c>
      <c r="B4902" s="302" t="s">
        <v>5959</v>
      </c>
      <c r="C4902" s="301" t="s">
        <v>756</v>
      </c>
      <c r="D4902" s="303">
        <v>18.39</v>
      </c>
    </row>
    <row r="4903" spans="1:4" ht="9" customHeight="1">
      <c r="A4903" s="301" t="s">
        <v>13925</v>
      </c>
      <c r="B4903" s="302" t="s">
        <v>5960</v>
      </c>
      <c r="C4903" s="301" t="s">
        <v>756</v>
      </c>
      <c r="D4903" s="303">
        <v>17.010000000000002</v>
      </c>
    </row>
    <row r="4904" spans="1:4" ht="9" customHeight="1">
      <c r="A4904" s="301" t="s">
        <v>13926</v>
      </c>
      <c r="B4904" s="302" t="s">
        <v>5961</v>
      </c>
      <c r="C4904" s="301" t="s">
        <v>756</v>
      </c>
      <c r="D4904" s="303">
        <v>306.74</v>
      </c>
    </row>
    <row r="4905" spans="1:4" ht="9" customHeight="1">
      <c r="A4905" s="301" t="s">
        <v>13927</v>
      </c>
      <c r="B4905" s="302" t="s">
        <v>5962</v>
      </c>
      <c r="C4905" s="301" t="s">
        <v>5958</v>
      </c>
      <c r="D4905" s="303">
        <v>3.56</v>
      </c>
    </row>
    <row r="4906" spans="1:4" ht="9" customHeight="1">
      <c r="A4906" s="301" t="s">
        <v>13928</v>
      </c>
      <c r="B4906" s="302" t="s">
        <v>5963</v>
      </c>
      <c r="C4906" s="301" t="s">
        <v>23</v>
      </c>
      <c r="D4906" s="303">
        <v>265.67</v>
      </c>
    </row>
    <row r="4907" spans="1:4" ht="9" customHeight="1">
      <c r="A4907" s="301" t="s">
        <v>13929</v>
      </c>
      <c r="B4907" s="302" t="s">
        <v>5964</v>
      </c>
      <c r="C4907" s="301" t="s">
        <v>5965</v>
      </c>
      <c r="D4907" s="303">
        <v>3.13</v>
      </c>
    </row>
    <row r="4908" spans="1:4" ht="9" customHeight="1">
      <c r="A4908" s="301" t="s">
        <v>13930</v>
      </c>
      <c r="B4908" s="302" t="s">
        <v>5966</v>
      </c>
      <c r="C4908" s="301" t="s">
        <v>756</v>
      </c>
      <c r="D4908" s="303">
        <v>474.15</v>
      </c>
    </row>
    <row r="4909" spans="1:4" ht="9" customHeight="1">
      <c r="A4909" s="301" t="s">
        <v>13931</v>
      </c>
      <c r="B4909" s="302" t="s">
        <v>5967</v>
      </c>
      <c r="C4909" s="301" t="s">
        <v>5958</v>
      </c>
      <c r="D4909" s="303">
        <v>5.0199999999999996</v>
      </c>
    </row>
    <row r="4910" spans="1:4" ht="9" customHeight="1">
      <c r="A4910" s="301" t="s">
        <v>13932</v>
      </c>
      <c r="B4910" s="302" t="s">
        <v>5968</v>
      </c>
      <c r="C4910" s="301" t="s">
        <v>756</v>
      </c>
      <c r="D4910" s="303">
        <v>670.11</v>
      </c>
    </row>
    <row r="4911" spans="1:4" ht="9" customHeight="1">
      <c r="A4911" s="301" t="s">
        <v>13933</v>
      </c>
      <c r="B4911" s="302" t="s">
        <v>5969</v>
      </c>
      <c r="C4911" s="301" t="s">
        <v>5958</v>
      </c>
      <c r="D4911" s="303">
        <v>6.95</v>
      </c>
    </row>
    <row r="4912" spans="1:4" ht="9" customHeight="1">
      <c r="A4912" s="301" t="s">
        <v>13934</v>
      </c>
      <c r="B4912" s="302" t="s">
        <v>5970</v>
      </c>
      <c r="C4912" s="301" t="s">
        <v>5965</v>
      </c>
      <c r="D4912" s="303">
        <v>1.1599999999999999</v>
      </c>
    </row>
    <row r="4913" spans="1:4" ht="9" customHeight="1">
      <c r="A4913" s="301" t="s">
        <v>13935</v>
      </c>
      <c r="B4913" s="302" t="s">
        <v>5971</v>
      </c>
      <c r="C4913" s="301" t="s">
        <v>5958</v>
      </c>
      <c r="D4913" s="303">
        <v>10.76</v>
      </c>
    </row>
    <row r="4914" spans="1:4" ht="9" customHeight="1">
      <c r="A4914" s="301" t="s">
        <v>13936</v>
      </c>
      <c r="B4914" s="302" t="s">
        <v>5972</v>
      </c>
      <c r="C4914" s="301" t="s">
        <v>5958</v>
      </c>
      <c r="D4914" s="303">
        <v>6.82</v>
      </c>
    </row>
    <row r="4915" spans="1:4" ht="9" customHeight="1">
      <c r="A4915" s="301" t="s">
        <v>13937</v>
      </c>
      <c r="B4915" s="302" t="s">
        <v>5973</v>
      </c>
      <c r="C4915" s="301" t="s">
        <v>756</v>
      </c>
      <c r="D4915" s="303">
        <v>244.26</v>
      </c>
    </row>
    <row r="4916" spans="1:4" ht="18" customHeight="1">
      <c r="A4916" s="301" t="s">
        <v>13938</v>
      </c>
      <c r="B4916" s="302" t="s">
        <v>5974</v>
      </c>
      <c r="C4916" s="301" t="s">
        <v>5958</v>
      </c>
      <c r="D4916" s="303">
        <v>0.79</v>
      </c>
    </row>
    <row r="4917" spans="1:4" ht="9" customHeight="1">
      <c r="A4917" s="301" t="s">
        <v>13939</v>
      </c>
      <c r="B4917" s="302" t="s">
        <v>5975</v>
      </c>
      <c r="C4917" s="301" t="s">
        <v>5958</v>
      </c>
      <c r="D4917" s="303">
        <v>1.82</v>
      </c>
    </row>
    <row r="4918" spans="1:4" ht="9" customHeight="1">
      <c r="A4918" s="301" t="s">
        <v>13940</v>
      </c>
      <c r="B4918" s="302" t="s">
        <v>5976</v>
      </c>
      <c r="C4918" s="301" t="s">
        <v>5958</v>
      </c>
      <c r="D4918" s="303">
        <v>4.66</v>
      </c>
    </row>
    <row r="4919" spans="1:4" ht="9" customHeight="1">
      <c r="A4919" s="301" t="s">
        <v>13941</v>
      </c>
      <c r="B4919" s="302" t="s">
        <v>5977</v>
      </c>
      <c r="C4919" s="301" t="s">
        <v>756</v>
      </c>
      <c r="D4919" s="303">
        <v>197.75</v>
      </c>
    </row>
    <row r="4920" spans="1:4" ht="9" customHeight="1">
      <c r="A4920" s="301" t="s">
        <v>13942</v>
      </c>
      <c r="B4920" s="302" t="s">
        <v>5978</v>
      </c>
      <c r="C4920" s="301" t="s">
        <v>5958</v>
      </c>
      <c r="D4920" s="303">
        <v>0.73</v>
      </c>
    </row>
    <row r="4921" spans="1:4" ht="9" customHeight="1">
      <c r="A4921" s="301" t="s">
        <v>13943</v>
      </c>
      <c r="B4921" s="302" t="s">
        <v>5979</v>
      </c>
      <c r="C4921" s="301" t="s">
        <v>880</v>
      </c>
      <c r="D4921" s="303">
        <v>259.89999999999998</v>
      </c>
    </row>
    <row r="4922" spans="1:4" ht="9" customHeight="1">
      <c r="A4922" s="301" t="s">
        <v>13944</v>
      </c>
      <c r="B4922" s="302" t="s">
        <v>5980</v>
      </c>
      <c r="C4922" s="301" t="s">
        <v>5981</v>
      </c>
      <c r="D4922" s="303">
        <v>6.41</v>
      </c>
    </row>
    <row r="4923" spans="1:4" ht="18" customHeight="1">
      <c r="A4923" s="301" t="s">
        <v>13945</v>
      </c>
      <c r="B4923" s="302" t="s">
        <v>5982</v>
      </c>
      <c r="C4923" s="301" t="s">
        <v>880</v>
      </c>
      <c r="D4923" s="303">
        <v>45.74</v>
      </c>
    </row>
    <row r="4924" spans="1:4" ht="9" customHeight="1">
      <c r="A4924" s="301" t="s">
        <v>13946</v>
      </c>
      <c r="B4924" s="302" t="s">
        <v>5983</v>
      </c>
      <c r="C4924" s="301" t="s">
        <v>5981</v>
      </c>
      <c r="D4924" s="303">
        <v>0.75</v>
      </c>
    </row>
    <row r="4925" spans="1:4" ht="9" customHeight="1">
      <c r="A4925" s="301" t="s">
        <v>13947</v>
      </c>
      <c r="B4925" s="302" t="s">
        <v>5984</v>
      </c>
      <c r="C4925" s="301" t="s">
        <v>880</v>
      </c>
      <c r="D4925" s="303">
        <v>71.27</v>
      </c>
    </row>
    <row r="4926" spans="1:4" ht="9" customHeight="1">
      <c r="A4926" s="301" t="s">
        <v>13948</v>
      </c>
      <c r="B4926" s="302" t="s">
        <v>5985</v>
      </c>
      <c r="C4926" s="301" t="s">
        <v>5981</v>
      </c>
      <c r="D4926" s="303">
        <v>0.82</v>
      </c>
    </row>
    <row r="4927" spans="1:4" ht="9" customHeight="1">
      <c r="A4927" s="301" t="s">
        <v>13949</v>
      </c>
      <c r="B4927" s="302" t="s">
        <v>5986</v>
      </c>
      <c r="C4927" s="301" t="s">
        <v>756</v>
      </c>
      <c r="D4927" s="303">
        <v>15.67</v>
      </c>
    </row>
    <row r="4928" spans="1:4" ht="9" customHeight="1">
      <c r="A4928" s="301" t="s">
        <v>13950</v>
      </c>
      <c r="B4928" s="302" t="s">
        <v>5987</v>
      </c>
      <c r="C4928" s="301" t="s">
        <v>756</v>
      </c>
      <c r="D4928" s="303">
        <v>14.87</v>
      </c>
    </row>
    <row r="4929" spans="1:4" ht="9" customHeight="1">
      <c r="A4929" s="301" t="s">
        <v>13951</v>
      </c>
      <c r="B4929" s="302" t="s">
        <v>5988</v>
      </c>
      <c r="C4929" s="301" t="s">
        <v>23</v>
      </c>
      <c r="D4929" s="303">
        <v>0.11</v>
      </c>
    </row>
    <row r="4930" spans="1:4" ht="9" customHeight="1">
      <c r="A4930" s="301" t="s">
        <v>13952</v>
      </c>
      <c r="B4930" s="302" t="s">
        <v>5989</v>
      </c>
      <c r="C4930" s="301" t="s">
        <v>880</v>
      </c>
      <c r="D4930" s="303">
        <v>293.77</v>
      </c>
    </row>
    <row r="4931" spans="1:4" ht="18" customHeight="1">
      <c r="A4931" s="301" t="s">
        <v>13953</v>
      </c>
      <c r="B4931" s="302" t="s">
        <v>5990</v>
      </c>
      <c r="C4931" s="301" t="s">
        <v>5958</v>
      </c>
      <c r="D4931" s="303">
        <v>1.03</v>
      </c>
    </row>
    <row r="4932" spans="1:4" ht="9" customHeight="1">
      <c r="A4932" s="301" t="s">
        <v>13954</v>
      </c>
      <c r="B4932" s="302" t="s">
        <v>5991</v>
      </c>
      <c r="C4932" s="301" t="s">
        <v>880</v>
      </c>
      <c r="D4932" s="303">
        <v>27.81</v>
      </c>
    </row>
    <row r="4933" spans="1:4" ht="9" customHeight="1">
      <c r="A4933" s="301" t="s">
        <v>13955</v>
      </c>
      <c r="B4933" s="302" t="s">
        <v>5992</v>
      </c>
      <c r="C4933" s="301" t="s">
        <v>880</v>
      </c>
      <c r="D4933" s="303">
        <v>39.21</v>
      </c>
    </row>
    <row r="4934" spans="1:4" ht="9" customHeight="1">
      <c r="A4934" s="301" t="s">
        <v>13956</v>
      </c>
      <c r="B4934" s="302" t="s">
        <v>5993</v>
      </c>
      <c r="C4934" s="301" t="s">
        <v>880</v>
      </c>
      <c r="D4934" s="303">
        <v>12.73</v>
      </c>
    </row>
    <row r="4935" spans="1:4" ht="18" customHeight="1">
      <c r="A4935" s="301" t="s">
        <v>13957</v>
      </c>
      <c r="B4935" s="302" t="s">
        <v>5994</v>
      </c>
      <c r="C4935" s="301" t="s">
        <v>880</v>
      </c>
      <c r="D4935" s="303">
        <v>15.24</v>
      </c>
    </row>
    <row r="4936" spans="1:4" ht="9" customHeight="1">
      <c r="A4936" s="301" t="s">
        <v>13958</v>
      </c>
      <c r="B4936" s="302" t="s">
        <v>5995</v>
      </c>
      <c r="C4936" s="301" t="s">
        <v>880</v>
      </c>
      <c r="D4936" s="303">
        <v>17.78</v>
      </c>
    </row>
    <row r="4937" spans="1:4" ht="18" customHeight="1">
      <c r="A4937" s="301" t="s">
        <v>13959</v>
      </c>
      <c r="B4937" s="302" t="s">
        <v>5996</v>
      </c>
      <c r="C4937" s="301" t="s">
        <v>4225</v>
      </c>
      <c r="D4937" s="303">
        <v>18.73</v>
      </c>
    </row>
    <row r="4938" spans="1:4" ht="9" customHeight="1">
      <c r="A4938" s="301" t="s">
        <v>13960</v>
      </c>
      <c r="B4938" s="302" t="s">
        <v>5997</v>
      </c>
      <c r="C4938" s="301" t="s">
        <v>4225</v>
      </c>
      <c r="D4938" s="303">
        <v>5.38</v>
      </c>
    </row>
    <row r="4939" spans="1:4" ht="18" customHeight="1">
      <c r="A4939" s="301" t="s">
        <v>13961</v>
      </c>
      <c r="B4939" s="302" t="s">
        <v>5998</v>
      </c>
      <c r="C4939" s="301" t="s">
        <v>4225</v>
      </c>
      <c r="D4939" s="303">
        <v>62.6</v>
      </c>
    </row>
    <row r="4940" spans="1:4" ht="9" customHeight="1">
      <c r="A4940" s="301" t="s">
        <v>13962</v>
      </c>
      <c r="B4940" s="302" t="s">
        <v>5999</v>
      </c>
      <c r="C4940" s="301" t="s">
        <v>4225</v>
      </c>
      <c r="D4940" s="303">
        <v>23.85</v>
      </c>
    </row>
    <row r="4941" spans="1:4" ht="18" customHeight="1">
      <c r="A4941" s="301" t="s">
        <v>13963</v>
      </c>
      <c r="B4941" s="302" t="s">
        <v>6000</v>
      </c>
      <c r="C4941" s="301" t="s">
        <v>880</v>
      </c>
      <c r="D4941" s="303">
        <v>150.05000000000001</v>
      </c>
    </row>
    <row r="4942" spans="1:4" ht="18" customHeight="1">
      <c r="A4942" s="301" t="s">
        <v>13964</v>
      </c>
      <c r="B4942" s="302" t="s">
        <v>6001</v>
      </c>
      <c r="C4942" s="301" t="s">
        <v>880</v>
      </c>
      <c r="D4942" s="303">
        <v>271.14</v>
      </c>
    </row>
    <row r="4943" spans="1:4" ht="18" customHeight="1">
      <c r="A4943" s="301" t="s">
        <v>13965</v>
      </c>
      <c r="B4943" s="302" t="s">
        <v>6002</v>
      </c>
      <c r="C4943" s="301" t="s">
        <v>880</v>
      </c>
      <c r="D4943" s="303">
        <v>150.05000000000001</v>
      </c>
    </row>
    <row r="4944" spans="1:4" ht="18" customHeight="1">
      <c r="A4944" s="301" t="s">
        <v>13966</v>
      </c>
      <c r="B4944" s="302" t="s">
        <v>6003</v>
      </c>
      <c r="C4944" s="301" t="s">
        <v>880</v>
      </c>
      <c r="D4944" s="303">
        <v>282</v>
      </c>
    </row>
    <row r="4945" spans="1:4" ht="9" customHeight="1">
      <c r="A4945" s="301" t="s">
        <v>13967</v>
      </c>
      <c r="B4945" s="302" t="s">
        <v>6004</v>
      </c>
      <c r="C4945" s="301" t="s">
        <v>880</v>
      </c>
      <c r="D4945" s="303">
        <v>64.27</v>
      </c>
    </row>
    <row r="4946" spans="1:4" ht="18" customHeight="1">
      <c r="A4946" s="301" t="s">
        <v>13968</v>
      </c>
      <c r="B4946" s="302" t="s">
        <v>6005</v>
      </c>
      <c r="C4946" s="301" t="s">
        <v>880</v>
      </c>
      <c r="D4946" s="303">
        <v>127.88</v>
      </c>
    </row>
    <row r="4947" spans="1:4" ht="18" customHeight="1">
      <c r="A4947" s="301" t="s">
        <v>13969</v>
      </c>
      <c r="B4947" s="302" t="s">
        <v>6006</v>
      </c>
      <c r="C4947" s="301" t="s">
        <v>880</v>
      </c>
      <c r="D4947" s="303">
        <v>152.76</v>
      </c>
    </row>
    <row r="4948" spans="1:4" ht="18" customHeight="1">
      <c r="A4948" s="301" t="s">
        <v>13970</v>
      </c>
      <c r="B4948" s="302" t="s">
        <v>6007</v>
      </c>
      <c r="C4948" s="301" t="s">
        <v>880</v>
      </c>
      <c r="D4948" s="303">
        <v>137.37</v>
      </c>
    </row>
    <row r="4949" spans="1:4" ht="9" customHeight="1">
      <c r="A4949" s="301" t="s">
        <v>13971</v>
      </c>
      <c r="B4949" s="302" t="s">
        <v>6008</v>
      </c>
      <c r="C4949" s="301" t="s">
        <v>880</v>
      </c>
      <c r="D4949" s="303">
        <v>89.61</v>
      </c>
    </row>
    <row r="4950" spans="1:4" ht="9" customHeight="1">
      <c r="A4950" s="301" t="s">
        <v>13972</v>
      </c>
      <c r="B4950" s="302" t="s">
        <v>6009</v>
      </c>
      <c r="C4950" s="301" t="s">
        <v>880</v>
      </c>
      <c r="D4950" s="303">
        <v>77.02</v>
      </c>
    </row>
    <row r="4951" spans="1:4" ht="9" customHeight="1">
      <c r="A4951" s="301" t="s">
        <v>13973</v>
      </c>
      <c r="B4951" s="302" t="s">
        <v>6010</v>
      </c>
      <c r="C4951" s="301" t="s">
        <v>880</v>
      </c>
      <c r="D4951" s="303">
        <v>75.7</v>
      </c>
    </row>
    <row r="4952" spans="1:4" ht="18" customHeight="1">
      <c r="A4952" s="301" t="s">
        <v>13974</v>
      </c>
      <c r="B4952" s="302" t="s">
        <v>6011</v>
      </c>
      <c r="C4952" s="301" t="s">
        <v>880</v>
      </c>
      <c r="D4952" s="303">
        <v>44.2</v>
      </c>
    </row>
    <row r="4953" spans="1:4" ht="9" customHeight="1">
      <c r="A4953" s="301" t="s">
        <v>13975</v>
      </c>
      <c r="B4953" s="302" t="s">
        <v>6012</v>
      </c>
      <c r="C4953" s="301" t="s">
        <v>880</v>
      </c>
      <c r="D4953" s="303">
        <v>28.05</v>
      </c>
    </row>
    <row r="4954" spans="1:4" ht="18" customHeight="1">
      <c r="A4954" s="301" t="s">
        <v>13976</v>
      </c>
      <c r="B4954" s="302" t="s">
        <v>6013</v>
      </c>
      <c r="C4954" s="301" t="s">
        <v>880</v>
      </c>
      <c r="D4954" s="303">
        <v>39.5</v>
      </c>
    </row>
    <row r="4955" spans="1:4" ht="9" customHeight="1">
      <c r="A4955" s="301" t="s">
        <v>13977</v>
      </c>
      <c r="B4955" s="302" t="s">
        <v>6014</v>
      </c>
      <c r="C4955" s="301" t="s">
        <v>880</v>
      </c>
      <c r="D4955" s="303">
        <v>12.96</v>
      </c>
    </row>
    <row r="4956" spans="1:4" ht="18" customHeight="1">
      <c r="A4956" s="301" t="s">
        <v>13978</v>
      </c>
      <c r="B4956" s="302" t="s">
        <v>6015</v>
      </c>
      <c r="C4956" s="301" t="s">
        <v>880</v>
      </c>
      <c r="D4956" s="303">
        <v>15.48</v>
      </c>
    </row>
    <row r="4957" spans="1:4" ht="9" customHeight="1">
      <c r="A4957" s="301" t="s">
        <v>13979</v>
      </c>
      <c r="B4957" s="302" t="s">
        <v>6016</v>
      </c>
      <c r="C4957" s="301" t="s">
        <v>880</v>
      </c>
      <c r="D4957" s="303">
        <v>18.05</v>
      </c>
    </row>
    <row r="4958" spans="1:4" ht="9" customHeight="1">
      <c r="A4958" s="301" t="s">
        <v>13980</v>
      </c>
      <c r="B4958" s="302" t="s">
        <v>6017</v>
      </c>
      <c r="C4958" s="301" t="s">
        <v>880</v>
      </c>
      <c r="D4958" s="303">
        <v>53.84</v>
      </c>
    </row>
    <row r="4959" spans="1:4" ht="9" customHeight="1">
      <c r="A4959" s="301" t="s">
        <v>13981</v>
      </c>
      <c r="B4959" s="302" t="s">
        <v>6018</v>
      </c>
      <c r="C4959" s="301" t="s">
        <v>880</v>
      </c>
      <c r="D4959" s="303">
        <v>87.45</v>
      </c>
    </row>
    <row r="4960" spans="1:4" ht="9" customHeight="1">
      <c r="A4960" s="301" t="s">
        <v>13982</v>
      </c>
      <c r="B4960" s="302" t="s">
        <v>6019</v>
      </c>
      <c r="C4960" s="301" t="s">
        <v>880</v>
      </c>
      <c r="D4960" s="303">
        <v>41.31</v>
      </c>
    </row>
    <row r="4961" spans="1:4" ht="18" customHeight="1">
      <c r="A4961" s="301" t="s">
        <v>13983</v>
      </c>
      <c r="B4961" s="302" t="s">
        <v>6020</v>
      </c>
      <c r="C4961" s="301" t="s">
        <v>880</v>
      </c>
      <c r="D4961" s="303">
        <v>52.25</v>
      </c>
    </row>
    <row r="4962" spans="1:4" ht="9" customHeight="1">
      <c r="A4962" s="301" t="s">
        <v>13984</v>
      </c>
      <c r="B4962" s="302" t="s">
        <v>6021</v>
      </c>
      <c r="C4962" s="301" t="s">
        <v>880</v>
      </c>
      <c r="D4962" s="303">
        <v>26.42</v>
      </c>
    </row>
    <row r="4963" spans="1:4" ht="9" customHeight="1">
      <c r="A4963" s="301" t="s">
        <v>13985</v>
      </c>
      <c r="B4963" s="302" t="s">
        <v>6022</v>
      </c>
      <c r="C4963" s="301" t="s">
        <v>880</v>
      </c>
      <c r="D4963" s="303">
        <v>28.75</v>
      </c>
    </row>
    <row r="4964" spans="1:4" ht="9" customHeight="1">
      <c r="A4964" s="301" t="s">
        <v>13986</v>
      </c>
      <c r="B4964" s="302" t="s">
        <v>6023</v>
      </c>
      <c r="C4964" s="301" t="s">
        <v>880</v>
      </c>
      <c r="D4964" s="303">
        <v>31.08</v>
      </c>
    </row>
    <row r="4965" spans="1:4" ht="9" customHeight="1">
      <c r="A4965" s="301" t="s">
        <v>13987</v>
      </c>
      <c r="B4965" s="302" t="s">
        <v>6024</v>
      </c>
      <c r="C4965" s="301" t="s">
        <v>880</v>
      </c>
      <c r="D4965" s="303">
        <v>14.78</v>
      </c>
    </row>
    <row r="4966" spans="1:4" ht="9" customHeight="1">
      <c r="A4966" s="301" t="s">
        <v>13988</v>
      </c>
      <c r="B4966" s="302" t="s">
        <v>6025</v>
      </c>
      <c r="C4966" s="301" t="s">
        <v>756</v>
      </c>
      <c r="D4966" s="303">
        <v>220.87</v>
      </c>
    </row>
    <row r="4967" spans="1:4" ht="9" customHeight="1">
      <c r="A4967" s="301" t="s">
        <v>13989</v>
      </c>
      <c r="B4967" s="302" t="s">
        <v>6026</v>
      </c>
      <c r="C4967" s="301" t="s">
        <v>756</v>
      </c>
      <c r="D4967" s="303">
        <v>374.65</v>
      </c>
    </row>
    <row r="4968" spans="1:4" ht="9" customHeight="1">
      <c r="A4968" s="301" t="s">
        <v>13990</v>
      </c>
      <c r="B4968" s="302" t="s">
        <v>6027</v>
      </c>
      <c r="C4968" s="301" t="s">
        <v>756</v>
      </c>
      <c r="D4968" s="303">
        <v>523.01</v>
      </c>
    </row>
    <row r="4969" spans="1:4" ht="9" customHeight="1">
      <c r="A4969" s="301" t="s">
        <v>13991</v>
      </c>
      <c r="B4969" s="302" t="s">
        <v>6028</v>
      </c>
      <c r="C4969" s="301" t="s">
        <v>756</v>
      </c>
      <c r="D4969" s="303">
        <v>964.37</v>
      </c>
    </row>
    <row r="4970" spans="1:4" ht="9" customHeight="1">
      <c r="A4970" s="301" t="s">
        <v>13992</v>
      </c>
      <c r="B4970" s="302" t="s">
        <v>6029</v>
      </c>
      <c r="C4970" s="301" t="s">
        <v>756</v>
      </c>
      <c r="D4970" s="303">
        <v>201.36</v>
      </c>
    </row>
    <row r="4971" spans="1:4" ht="9" customHeight="1">
      <c r="A4971" s="301" t="s">
        <v>13993</v>
      </c>
      <c r="B4971" s="302" t="s">
        <v>6030</v>
      </c>
      <c r="C4971" s="301" t="s">
        <v>756</v>
      </c>
      <c r="D4971" s="303">
        <v>337.48</v>
      </c>
    </row>
    <row r="4972" spans="1:4" ht="9" customHeight="1">
      <c r="A4972" s="301" t="s">
        <v>13994</v>
      </c>
      <c r="B4972" s="302" t="s">
        <v>6031</v>
      </c>
      <c r="C4972" s="301" t="s">
        <v>756</v>
      </c>
      <c r="D4972" s="303">
        <v>468.81</v>
      </c>
    </row>
    <row r="4973" spans="1:4" ht="9" customHeight="1">
      <c r="A4973" s="301" t="s">
        <v>13995</v>
      </c>
      <c r="B4973" s="302" t="s">
        <v>6032</v>
      </c>
      <c r="C4973" s="301" t="s">
        <v>756</v>
      </c>
      <c r="D4973" s="303">
        <v>886.32</v>
      </c>
    </row>
    <row r="4974" spans="1:4" ht="9" customHeight="1">
      <c r="A4974" s="301" t="s">
        <v>13996</v>
      </c>
      <c r="B4974" s="302" t="s">
        <v>6033</v>
      </c>
      <c r="C4974" s="301" t="s">
        <v>5958</v>
      </c>
      <c r="D4974" s="303">
        <v>3.96</v>
      </c>
    </row>
    <row r="4975" spans="1:4" ht="9" customHeight="1">
      <c r="A4975" s="301" t="s">
        <v>13997</v>
      </c>
      <c r="B4975" s="302" t="s">
        <v>6034</v>
      </c>
      <c r="C4975" s="301" t="s">
        <v>756</v>
      </c>
      <c r="D4975" s="303">
        <v>300.92</v>
      </c>
    </row>
    <row r="4976" spans="1:4" ht="9" customHeight="1">
      <c r="A4976" s="301" t="s">
        <v>13998</v>
      </c>
      <c r="B4976" s="302" t="s">
        <v>6035</v>
      </c>
      <c r="C4976" s="301" t="s">
        <v>756</v>
      </c>
      <c r="D4976" s="303">
        <v>390.76</v>
      </c>
    </row>
    <row r="4977" spans="1:4" ht="9" customHeight="1">
      <c r="A4977" s="301" t="s">
        <v>13999</v>
      </c>
      <c r="B4977" s="302" t="s">
        <v>6036</v>
      </c>
      <c r="C4977" s="301" t="s">
        <v>756</v>
      </c>
      <c r="D4977" s="303">
        <v>268.39999999999998</v>
      </c>
    </row>
    <row r="4978" spans="1:4" ht="9" customHeight="1">
      <c r="A4978" s="301" t="s">
        <v>14000</v>
      </c>
      <c r="B4978" s="302" t="s">
        <v>6037</v>
      </c>
      <c r="C4978" s="301" t="s">
        <v>756</v>
      </c>
      <c r="D4978" s="303">
        <v>350.1</v>
      </c>
    </row>
    <row r="4979" spans="1:4" ht="9" customHeight="1">
      <c r="A4979" s="301" t="s">
        <v>14001</v>
      </c>
      <c r="B4979" s="302" t="s">
        <v>6038</v>
      </c>
      <c r="C4979" s="301" t="s">
        <v>756</v>
      </c>
      <c r="D4979" s="303">
        <v>220.87</v>
      </c>
    </row>
    <row r="4980" spans="1:4" ht="9" customHeight="1">
      <c r="A4980" s="301" t="s">
        <v>14002</v>
      </c>
      <c r="B4980" s="302" t="s">
        <v>6039</v>
      </c>
      <c r="C4980" s="301" t="s">
        <v>756</v>
      </c>
      <c r="D4980" s="303">
        <v>374.65</v>
      </c>
    </row>
    <row r="4981" spans="1:4" ht="9" customHeight="1">
      <c r="A4981" s="301" t="s">
        <v>14003</v>
      </c>
      <c r="B4981" s="302" t="s">
        <v>6040</v>
      </c>
      <c r="C4981" s="301" t="s">
        <v>756</v>
      </c>
      <c r="D4981" s="303">
        <v>523.01</v>
      </c>
    </row>
    <row r="4982" spans="1:4" ht="9" customHeight="1">
      <c r="A4982" s="301" t="s">
        <v>14004</v>
      </c>
      <c r="B4982" s="302" t="s">
        <v>6041</v>
      </c>
      <c r="C4982" s="301" t="s">
        <v>756</v>
      </c>
      <c r="D4982" s="303">
        <v>964.37</v>
      </c>
    </row>
    <row r="4983" spans="1:4" ht="9" customHeight="1">
      <c r="A4983" s="301" t="s">
        <v>14005</v>
      </c>
      <c r="B4983" s="302" t="s">
        <v>6042</v>
      </c>
      <c r="C4983" s="301" t="s">
        <v>756</v>
      </c>
      <c r="D4983" s="303">
        <v>220.87</v>
      </c>
    </row>
    <row r="4984" spans="1:4" ht="9" customHeight="1">
      <c r="A4984" s="301" t="s">
        <v>14006</v>
      </c>
      <c r="B4984" s="302" t="s">
        <v>6043</v>
      </c>
      <c r="C4984" s="301" t="s">
        <v>756</v>
      </c>
      <c r="D4984" s="303">
        <v>374.62</v>
      </c>
    </row>
    <row r="4985" spans="1:4" ht="9" customHeight="1">
      <c r="A4985" s="301" t="s">
        <v>14007</v>
      </c>
      <c r="B4985" s="302" t="s">
        <v>6044</v>
      </c>
      <c r="C4985" s="301" t="s">
        <v>756</v>
      </c>
      <c r="D4985" s="303">
        <v>522.99</v>
      </c>
    </row>
    <row r="4986" spans="1:4" ht="9" customHeight="1">
      <c r="A4986" s="301" t="s">
        <v>14008</v>
      </c>
      <c r="B4986" s="302" t="s">
        <v>6045</v>
      </c>
      <c r="C4986" s="301" t="s">
        <v>756</v>
      </c>
      <c r="D4986" s="303">
        <v>964.41</v>
      </c>
    </row>
    <row r="4987" spans="1:4" ht="9" customHeight="1">
      <c r="A4987" s="301" t="s">
        <v>14009</v>
      </c>
      <c r="B4987" s="302" t="s">
        <v>6046</v>
      </c>
      <c r="C4987" s="301" t="s">
        <v>756</v>
      </c>
      <c r="D4987" s="303">
        <v>153.91</v>
      </c>
    </row>
    <row r="4988" spans="1:4" ht="9" customHeight="1">
      <c r="A4988" s="301" t="s">
        <v>14010</v>
      </c>
      <c r="B4988" s="302" t="s">
        <v>6047</v>
      </c>
      <c r="C4988" s="301" t="s">
        <v>756</v>
      </c>
      <c r="D4988" s="303">
        <v>239.76</v>
      </c>
    </row>
    <row r="4989" spans="1:4" ht="9" customHeight="1">
      <c r="A4989" s="301" t="s">
        <v>14011</v>
      </c>
      <c r="B4989" s="302" t="s">
        <v>6048</v>
      </c>
      <c r="C4989" s="301" t="s">
        <v>756</v>
      </c>
      <c r="D4989" s="303">
        <v>334.17</v>
      </c>
    </row>
    <row r="4990" spans="1:4" ht="9" customHeight="1">
      <c r="A4990" s="301" t="s">
        <v>14012</v>
      </c>
      <c r="B4990" s="302" t="s">
        <v>6049</v>
      </c>
      <c r="C4990" s="301" t="s">
        <v>756</v>
      </c>
      <c r="D4990" s="303">
        <v>558.4</v>
      </c>
    </row>
    <row r="4991" spans="1:4" ht="9" customHeight="1">
      <c r="A4991" s="301" t="s">
        <v>14013</v>
      </c>
      <c r="B4991" s="302" t="s">
        <v>6050</v>
      </c>
      <c r="C4991" s="301" t="s">
        <v>756</v>
      </c>
      <c r="D4991" s="303">
        <v>201.36</v>
      </c>
    </row>
    <row r="4992" spans="1:4" ht="9" customHeight="1">
      <c r="A4992" s="301" t="s">
        <v>14014</v>
      </c>
      <c r="B4992" s="302" t="s">
        <v>6051</v>
      </c>
      <c r="C4992" s="301" t="s">
        <v>756</v>
      </c>
      <c r="D4992" s="303">
        <v>337.49</v>
      </c>
    </row>
    <row r="4993" spans="1:4" ht="9" customHeight="1">
      <c r="A4993" s="301" t="s">
        <v>14015</v>
      </c>
      <c r="B4993" s="302" t="s">
        <v>6052</v>
      </c>
      <c r="C4993" s="301" t="s">
        <v>756</v>
      </c>
      <c r="D4993" s="303">
        <v>468.81</v>
      </c>
    </row>
    <row r="4994" spans="1:4" ht="9" customHeight="1">
      <c r="A4994" s="301" t="s">
        <v>14016</v>
      </c>
      <c r="B4994" s="302" t="s">
        <v>6053</v>
      </c>
      <c r="C4994" s="301" t="s">
        <v>756</v>
      </c>
      <c r="D4994" s="303">
        <v>886.32</v>
      </c>
    </row>
    <row r="4995" spans="1:4" ht="9" customHeight="1">
      <c r="A4995" s="301" t="s">
        <v>14017</v>
      </c>
      <c r="B4995" s="302" t="s">
        <v>6054</v>
      </c>
      <c r="C4995" s="301" t="s">
        <v>756</v>
      </c>
      <c r="D4995" s="303">
        <v>201.36</v>
      </c>
    </row>
    <row r="4996" spans="1:4" ht="9" customHeight="1">
      <c r="A4996" s="301" t="s">
        <v>14018</v>
      </c>
      <c r="B4996" s="302" t="s">
        <v>6055</v>
      </c>
      <c r="C4996" s="301" t="s">
        <v>756</v>
      </c>
      <c r="D4996" s="303">
        <v>337.46</v>
      </c>
    </row>
    <row r="4997" spans="1:4" ht="9" customHeight="1">
      <c r="A4997" s="301" t="s">
        <v>14019</v>
      </c>
      <c r="B4997" s="302" t="s">
        <v>6056</v>
      </c>
      <c r="C4997" s="301" t="s">
        <v>756</v>
      </c>
      <c r="D4997" s="303">
        <v>468.79</v>
      </c>
    </row>
    <row r="4998" spans="1:4" ht="9" customHeight="1">
      <c r="A4998" s="301" t="s">
        <v>14020</v>
      </c>
      <c r="B4998" s="302" t="s">
        <v>6057</v>
      </c>
      <c r="C4998" s="301" t="s">
        <v>756</v>
      </c>
      <c r="D4998" s="303">
        <v>886.36</v>
      </c>
    </row>
    <row r="4999" spans="1:4" ht="9" customHeight="1">
      <c r="A4999" s="301" t="s">
        <v>14021</v>
      </c>
      <c r="B4999" s="302" t="s">
        <v>6058</v>
      </c>
      <c r="C4999" s="301" t="s">
        <v>756</v>
      </c>
      <c r="D4999" s="303">
        <v>142.09</v>
      </c>
    </row>
    <row r="5000" spans="1:4" ht="9" customHeight="1">
      <c r="A5000" s="301" t="s">
        <v>14022</v>
      </c>
      <c r="B5000" s="302" t="s">
        <v>6059</v>
      </c>
      <c r="C5000" s="301" t="s">
        <v>756</v>
      </c>
      <c r="D5000" s="303">
        <v>218.08</v>
      </c>
    </row>
    <row r="5001" spans="1:4" ht="9" customHeight="1">
      <c r="A5001" s="301" t="s">
        <v>14023</v>
      </c>
      <c r="B5001" s="302" t="s">
        <v>6060</v>
      </c>
      <c r="C5001" s="301" t="s">
        <v>756</v>
      </c>
      <c r="D5001" s="303">
        <v>301.64999999999998</v>
      </c>
    </row>
    <row r="5002" spans="1:4" ht="9" customHeight="1">
      <c r="A5002" s="301" t="s">
        <v>14024</v>
      </c>
      <c r="B5002" s="302" t="s">
        <v>6061</v>
      </c>
      <c r="C5002" s="301" t="s">
        <v>756</v>
      </c>
      <c r="D5002" s="303">
        <v>385.24</v>
      </c>
    </row>
    <row r="5003" spans="1:4" ht="9" customHeight="1">
      <c r="A5003" s="301" t="s">
        <v>14025</v>
      </c>
      <c r="B5003" s="302" t="s">
        <v>6062</v>
      </c>
      <c r="C5003" s="301" t="s">
        <v>5958</v>
      </c>
      <c r="D5003" s="303">
        <v>3.72</v>
      </c>
    </row>
    <row r="5004" spans="1:4" ht="18" customHeight="1">
      <c r="A5004" s="301" t="s">
        <v>14026</v>
      </c>
      <c r="B5004" s="302" t="s">
        <v>6063</v>
      </c>
      <c r="C5004" s="301" t="s">
        <v>5958</v>
      </c>
      <c r="D5004" s="303">
        <v>3.77</v>
      </c>
    </row>
    <row r="5005" spans="1:4" ht="9" customHeight="1">
      <c r="A5005" s="301" t="s">
        <v>14027</v>
      </c>
      <c r="B5005" s="302" t="s">
        <v>6064</v>
      </c>
      <c r="C5005" s="301" t="s">
        <v>5958</v>
      </c>
      <c r="D5005" s="303">
        <v>3.33</v>
      </c>
    </row>
    <row r="5006" spans="1:4" ht="9" customHeight="1">
      <c r="A5006" s="301" t="s">
        <v>14028</v>
      </c>
      <c r="B5006" s="302" t="s">
        <v>6065</v>
      </c>
      <c r="C5006" s="301" t="s">
        <v>756</v>
      </c>
      <c r="D5006" s="303">
        <v>161.13</v>
      </c>
    </row>
    <row r="5007" spans="1:4" ht="9" customHeight="1">
      <c r="A5007" s="301" t="s">
        <v>14029</v>
      </c>
      <c r="B5007" s="302" t="s">
        <v>6066</v>
      </c>
      <c r="C5007" s="301" t="s">
        <v>756</v>
      </c>
      <c r="D5007" s="303">
        <v>173.38</v>
      </c>
    </row>
    <row r="5008" spans="1:4" ht="9" customHeight="1">
      <c r="A5008" s="301" t="s">
        <v>14030</v>
      </c>
      <c r="B5008" s="302" t="s">
        <v>6067</v>
      </c>
      <c r="C5008" s="301" t="s">
        <v>756</v>
      </c>
      <c r="D5008" s="303">
        <v>146.5</v>
      </c>
    </row>
    <row r="5009" spans="1:4" ht="9" customHeight="1">
      <c r="A5009" s="301" t="s">
        <v>14031</v>
      </c>
      <c r="B5009" s="302" t="s">
        <v>6068</v>
      </c>
      <c r="C5009" s="301" t="s">
        <v>756</v>
      </c>
      <c r="D5009" s="303">
        <v>157.12</v>
      </c>
    </row>
    <row r="5010" spans="1:4" ht="9" customHeight="1">
      <c r="A5010" s="301" t="s">
        <v>14032</v>
      </c>
      <c r="B5010" s="302" t="s">
        <v>6069</v>
      </c>
      <c r="C5010" s="301" t="s">
        <v>756</v>
      </c>
      <c r="D5010" s="303">
        <v>909.72</v>
      </c>
    </row>
    <row r="5011" spans="1:4" ht="9" customHeight="1">
      <c r="A5011" s="301" t="s">
        <v>14033</v>
      </c>
      <c r="B5011" s="302" t="s">
        <v>6070</v>
      </c>
      <c r="C5011" s="301" t="s">
        <v>756</v>
      </c>
      <c r="D5011" s="303">
        <v>982.58</v>
      </c>
    </row>
    <row r="5012" spans="1:4" ht="9" customHeight="1">
      <c r="A5012" s="301" t="s">
        <v>14034</v>
      </c>
      <c r="B5012" s="302" t="s">
        <v>6071</v>
      </c>
      <c r="C5012" s="301" t="s">
        <v>756</v>
      </c>
      <c r="D5012" s="303">
        <v>1129.1600000000001</v>
      </c>
    </row>
    <row r="5013" spans="1:4" ht="9" customHeight="1">
      <c r="A5013" s="301" t="s">
        <v>14035</v>
      </c>
      <c r="B5013" s="302" t="s">
        <v>6072</v>
      </c>
      <c r="C5013" s="301" t="s">
        <v>756</v>
      </c>
      <c r="D5013" s="303">
        <v>1164.74</v>
      </c>
    </row>
    <row r="5014" spans="1:4" ht="9" customHeight="1">
      <c r="A5014" s="301" t="s">
        <v>14036</v>
      </c>
      <c r="B5014" s="302" t="s">
        <v>6073</v>
      </c>
      <c r="C5014" s="301" t="s">
        <v>756</v>
      </c>
      <c r="D5014" s="303">
        <v>1311.32</v>
      </c>
    </row>
    <row r="5015" spans="1:4" ht="9" customHeight="1">
      <c r="A5015" s="301" t="s">
        <v>14037</v>
      </c>
      <c r="B5015" s="302" t="s">
        <v>6074</v>
      </c>
      <c r="C5015" s="301" t="s">
        <v>756</v>
      </c>
      <c r="D5015" s="303">
        <v>1951.39</v>
      </c>
    </row>
    <row r="5016" spans="1:4" ht="9" customHeight="1">
      <c r="A5016" s="301" t="s">
        <v>14038</v>
      </c>
      <c r="B5016" s="302" t="s">
        <v>6075</v>
      </c>
      <c r="C5016" s="301" t="s">
        <v>756</v>
      </c>
      <c r="D5016" s="303">
        <v>2115.33</v>
      </c>
    </row>
    <row r="5017" spans="1:4" ht="9" customHeight="1">
      <c r="A5017" s="301" t="s">
        <v>14039</v>
      </c>
      <c r="B5017" s="302" t="s">
        <v>6076</v>
      </c>
      <c r="C5017" s="301" t="s">
        <v>756</v>
      </c>
      <c r="D5017" s="303">
        <v>2445.13</v>
      </c>
    </row>
    <row r="5018" spans="1:4" ht="9" customHeight="1">
      <c r="A5018" s="301" t="s">
        <v>14040</v>
      </c>
      <c r="B5018" s="302" t="s">
        <v>6077</v>
      </c>
      <c r="C5018" s="301" t="s">
        <v>756</v>
      </c>
      <c r="D5018" s="303">
        <v>2525.19</v>
      </c>
    </row>
    <row r="5019" spans="1:4" ht="9" customHeight="1">
      <c r="A5019" s="301" t="s">
        <v>14041</v>
      </c>
      <c r="B5019" s="302" t="s">
        <v>6078</v>
      </c>
      <c r="C5019" s="301" t="s">
        <v>756</v>
      </c>
      <c r="D5019" s="303">
        <v>2854.99</v>
      </c>
    </row>
    <row r="5020" spans="1:4" ht="9" customHeight="1">
      <c r="A5020" s="301" t="s">
        <v>14042</v>
      </c>
      <c r="B5020" s="302" t="s">
        <v>6079</v>
      </c>
      <c r="C5020" s="301" t="s">
        <v>756</v>
      </c>
      <c r="D5020" s="303">
        <v>2576.4</v>
      </c>
    </row>
    <row r="5021" spans="1:4" ht="9" customHeight="1">
      <c r="A5021" s="301" t="s">
        <v>14043</v>
      </c>
      <c r="B5021" s="302" t="s">
        <v>6080</v>
      </c>
      <c r="C5021" s="301" t="s">
        <v>756</v>
      </c>
      <c r="D5021" s="303">
        <v>2794.98</v>
      </c>
    </row>
    <row r="5022" spans="1:4" ht="9" customHeight="1">
      <c r="A5022" s="301" t="s">
        <v>14044</v>
      </c>
      <c r="B5022" s="302" t="s">
        <v>6081</v>
      </c>
      <c r="C5022" s="301" t="s">
        <v>756</v>
      </c>
      <c r="D5022" s="303">
        <v>3234.72</v>
      </c>
    </row>
    <row r="5023" spans="1:4" ht="9" customHeight="1">
      <c r="A5023" s="301" t="s">
        <v>14045</v>
      </c>
      <c r="B5023" s="302" t="s">
        <v>6082</v>
      </c>
      <c r="C5023" s="301" t="s">
        <v>756</v>
      </c>
      <c r="D5023" s="303">
        <v>3341.46</v>
      </c>
    </row>
    <row r="5024" spans="1:4" ht="9" customHeight="1">
      <c r="A5024" s="301" t="s">
        <v>14046</v>
      </c>
      <c r="B5024" s="302" t="s">
        <v>6083</v>
      </c>
      <c r="C5024" s="301" t="s">
        <v>756</v>
      </c>
      <c r="D5024" s="303">
        <v>3781.2</v>
      </c>
    </row>
    <row r="5025" spans="1:4" ht="9" customHeight="1">
      <c r="A5025" s="301" t="s">
        <v>14047</v>
      </c>
      <c r="B5025" s="302" t="s">
        <v>6084</v>
      </c>
      <c r="C5025" s="301" t="s">
        <v>756</v>
      </c>
      <c r="D5025" s="303">
        <v>3486.11</v>
      </c>
    </row>
    <row r="5026" spans="1:4" ht="9" customHeight="1">
      <c r="A5026" s="301" t="s">
        <v>14048</v>
      </c>
      <c r="B5026" s="302" t="s">
        <v>6085</v>
      </c>
      <c r="C5026" s="301" t="s">
        <v>756</v>
      </c>
      <c r="D5026" s="303">
        <v>3777.55</v>
      </c>
    </row>
    <row r="5027" spans="1:4" ht="9" customHeight="1">
      <c r="A5027" s="301" t="s">
        <v>14049</v>
      </c>
      <c r="B5027" s="302" t="s">
        <v>6086</v>
      </c>
      <c r="C5027" s="301" t="s">
        <v>756</v>
      </c>
      <c r="D5027" s="303">
        <v>4363.87</v>
      </c>
    </row>
    <row r="5028" spans="1:4" ht="9" customHeight="1">
      <c r="A5028" s="301" t="s">
        <v>14050</v>
      </c>
      <c r="B5028" s="302" t="s">
        <v>6087</v>
      </c>
      <c r="C5028" s="301" t="s">
        <v>756</v>
      </c>
      <c r="D5028" s="303">
        <v>4506.1899999999996</v>
      </c>
    </row>
    <row r="5029" spans="1:4" ht="9" customHeight="1">
      <c r="A5029" s="301" t="s">
        <v>14051</v>
      </c>
      <c r="B5029" s="302" t="s">
        <v>6088</v>
      </c>
      <c r="C5029" s="301" t="s">
        <v>756</v>
      </c>
      <c r="D5029" s="303">
        <v>5092.51</v>
      </c>
    </row>
    <row r="5030" spans="1:4" ht="9" customHeight="1">
      <c r="A5030" s="301" t="s">
        <v>14052</v>
      </c>
      <c r="B5030" s="302" t="s">
        <v>6089</v>
      </c>
      <c r="C5030" s="301" t="s">
        <v>756</v>
      </c>
      <c r="D5030" s="303">
        <v>5152.79</v>
      </c>
    </row>
    <row r="5031" spans="1:4" ht="9" customHeight="1">
      <c r="A5031" s="301" t="s">
        <v>14053</v>
      </c>
      <c r="B5031" s="302" t="s">
        <v>6090</v>
      </c>
      <c r="C5031" s="301" t="s">
        <v>756</v>
      </c>
      <c r="D5031" s="303">
        <v>5589.95</v>
      </c>
    </row>
    <row r="5032" spans="1:4" ht="9" customHeight="1">
      <c r="A5032" s="301" t="s">
        <v>14054</v>
      </c>
      <c r="B5032" s="302" t="s">
        <v>6091</v>
      </c>
      <c r="C5032" s="301" t="s">
        <v>756</v>
      </c>
      <c r="D5032" s="303">
        <v>6469.43</v>
      </c>
    </row>
    <row r="5033" spans="1:4" ht="18" customHeight="1">
      <c r="A5033" s="301" t="s">
        <v>14055</v>
      </c>
      <c r="B5033" s="302" t="s">
        <v>6092</v>
      </c>
      <c r="C5033" s="301" t="s">
        <v>756</v>
      </c>
      <c r="D5033" s="303">
        <v>6682.91</v>
      </c>
    </row>
    <row r="5034" spans="1:4" ht="18" customHeight="1">
      <c r="A5034" s="301" t="s">
        <v>14056</v>
      </c>
      <c r="B5034" s="302" t="s">
        <v>6093</v>
      </c>
      <c r="C5034" s="301" t="s">
        <v>756</v>
      </c>
      <c r="D5034" s="303">
        <v>7562.39</v>
      </c>
    </row>
    <row r="5035" spans="1:4" ht="18" customHeight="1">
      <c r="A5035" s="301" t="s">
        <v>14057</v>
      </c>
      <c r="B5035" s="302" t="s">
        <v>6094</v>
      </c>
      <c r="C5035" s="301" t="s">
        <v>880</v>
      </c>
      <c r="D5035" s="303">
        <v>306.79000000000002</v>
      </c>
    </row>
    <row r="5036" spans="1:4" ht="9" customHeight="1">
      <c r="A5036" s="301" t="s">
        <v>14058</v>
      </c>
      <c r="B5036" s="302" t="s">
        <v>6095</v>
      </c>
      <c r="C5036" s="301" t="s">
        <v>880</v>
      </c>
      <c r="D5036" s="303">
        <v>467.59</v>
      </c>
    </row>
    <row r="5037" spans="1:4" ht="9" customHeight="1">
      <c r="A5037" s="301" t="s">
        <v>14059</v>
      </c>
      <c r="B5037" s="302" t="s">
        <v>6096</v>
      </c>
      <c r="C5037" s="301" t="s">
        <v>880</v>
      </c>
      <c r="D5037" s="303">
        <v>343.22</v>
      </c>
    </row>
    <row r="5038" spans="1:4" ht="9" customHeight="1">
      <c r="A5038" s="301" t="s">
        <v>14060</v>
      </c>
      <c r="B5038" s="302" t="s">
        <v>6097</v>
      </c>
      <c r="C5038" s="301" t="s">
        <v>880</v>
      </c>
      <c r="D5038" s="303">
        <v>504.02</v>
      </c>
    </row>
    <row r="5039" spans="1:4" ht="9" customHeight="1">
      <c r="A5039" s="301" t="s">
        <v>14061</v>
      </c>
      <c r="B5039" s="302" t="s">
        <v>6098</v>
      </c>
      <c r="C5039" s="301" t="s">
        <v>880</v>
      </c>
      <c r="D5039" s="303">
        <v>434.31</v>
      </c>
    </row>
    <row r="5040" spans="1:4" ht="9" customHeight="1">
      <c r="A5040" s="301" t="s">
        <v>14062</v>
      </c>
      <c r="B5040" s="302" t="s">
        <v>6099</v>
      </c>
      <c r="C5040" s="301" t="s">
        <v>880</v>
      </c>
      <c r="D5040" s="303">
        <v>595.1</v>
      </c>
    </row>
    <row r="5041" spans="1:4" ht="9" customHeight="1">
      <c r="A5041" s="301" t="s">
        <v>14063</v>
      </c>
      <c r="B5041" s="302" t="s">
        <v>6100</v>
      </c>
      <c r="C5041" s="301" t="s">
        <v>880</v>
      </c>
      <c r="D5041" s="303">
        <v>255.87</v>
      </c>
    </row>
    <row r="5042" spans="1:4" ht="9" customHeight="1">
      <c r="A5042" s="301" t="s">
        <v>14064</v>
      </c>
      <c r="B5042" s="302" t="s">
        <v>6101</v>
      </c>
      <c r="C5042" s="301" t="s">
        <v>880</v>
      </c>
      <c r="D5042" s="303">
        <v>416.67</v>
      </c>
    </row>
    <row r="5043" spans="1:4" ht="9" customHeight="1">
      <c r="A5043" s="301" t="s">
        <v>14065</v>
      </c>
      <c r="B5043" s="302" t="s">
        <v>6102</v>
      </c>
      <c r="C5043" s="301" t="s">
        <v>880</v>
      </c>
      <c r="D5043" s="303">
        <v>292.3</v>
      </c>
    </row>
    <row r="5044" spans="1:4" ht="9" customHeight="1">
      <c r="A5044" s="301" t="s">
        <v>14066</v>
      </c>
      <c r="B5044" s="302" t="s">
        <v>6103</v>
      </c>
      <c r="C5044" s="301" t="s">
        <v>880</v>
      </c>
      <c r="D5044" s="303">
        <v>453.1</v>
      </c>
    </row>
    <row r="5045" spans="1:4" ht="9" customHeight="1">
      <c r="A5045" s="301" t="s">
        <v>14067</v>
      </c>
      <c r="B5045" s="302" t="s">
        <v>6104</v>
      </c>
      <c r="C5045" s="301" t="s">
        <v>880</v>
      </c>
      <c r="D5045" s="303">
        <v>408.21</v>
      </c>
    </row>
    <row r="5046" spans="1:4" ht="9" customHeight="1">
      <c r="A5046" s="301" t="s">
        <v>14068</v>
      </c>
      <c r="B5046" s="302" t="s">
        <v>6105</v>
      </c>
      <c r="C5046" s="301" t="s">
        <v>880</v>
      </c>
      <c r="D5046" s="303">
        <v>472.09</v>
      </c>
    </row>
    <row r="5047" spans="1:4" ht="9" customHeight="1">
      <c r="A5047" s="301" t="s">
        <v>14069</v>
      </c>
      <c r="B5047" s="302" t="s">
        <v>6106</v>
      </c>
      <c r="C5047" s="301" t="s">
        <v>880</v>
      </c>
      <c r="D5047" s="303">
        <v>526.39</v>
      </c>
    </row>
    <row r="5048" spans="1:4" ht="9" customHeight="1">
      <c r="A5048" s="301" t="s">
        <v>14070</v>
      </c>
      <c r="B5048" s="302" t="s">
        <v>6107</v>
      </c>
      <c r="C5048" s="301" t="s">
        <v>880</v>
      </c>
      <c r="D5048" s="303">
        <v>383.39</v>
      </c>
    </row>
    <row r="5049" spans="1:4" ht="9" customHeight="1">
      <c r="A5049" s="301" t="s">
        <v>14071</v>
      </c>
      <c r="B5049" s="302" t="s">
        <v>6108</v>
      </c>
      <c r="C5049" s="301" t="s">
        <v>880</v>
      </c>
      <c r="D5049" s="303">
        <v>544.17999999999995</v>
      </c>
    </row>
    <row r="5050" spans="1:4" ht="9" customHeight="1">
      <c r="A5050" s="301" t="s">
        <v>14072</v>
      </c>
      <c r="B5050" s="302" t="s">
        <v>6109</v>
      </c>
      <c r="C5050" s="301" t="s">
        <v>880</v>
      </c>
      <c r="D5050" s="303">
        <v>634.34</v>
      </c>
    </row>
    <row r="5051" spans="1:4" ht="9" customHeight="1">
      <c r="A5051" s="301" t="s">
        <v>14073</v>
      </c>
      <c r="B5051" s="302" t="s">
        <v>6110</v>
      </c>
      <c r="C5051" s="301" t="s">
        <v>880</v>
      </c>
      <c r="D5051" s="303">
        <v>617.47</v>
      </c>
    </row>
    <row r="5052" spans="1:4" ht="9" customHeight="1">
      <c r="A5052" s="301" t="s">
        <v>14074</v>
      </c>
      <c r="B5052" s="302" t="s">
        <v>6111</v>
      </c>
      <c r="C5052" s="301" t="s">
        <v>756</v>
      </c>
      <c r="D5052" s="303">
        <v>1158.3599999999999</v>
      </c>
    </row>
    <row r="5053" spans="1:4" ht="9" customHeight="1">
      <c r="A5053" s="301" t="s">
        <v>14075</v>
      </c>
      <c r="B5053" s="302" t="s">
        <v>6112</v>
      </c>
      <c r="C5053" s="301" t="s">
        <v>756</v>
      </c>
      <c r="D5053" s="303">
        <v>1231.22</v>
      </c>
    </row>
    <row r="5054" spans="1:4" ht="9" customHeight="1">
      <c r="A5054" s="301" t="s">
        <v>14076</v>
      </c>
      <c r="B5054" s="302" t="s">
        <v>6113</v>
      </c>
      <c r="C5054" s="301" t="s">
        <v>756</v>
      </c>
      <c r="D5054" s="303">
        <v>1413.38</v>
      </c>
    </row>
    <row r="5055" spans="1:4" ht="9" customHeight="1">
      <c r="A5055" s="301" t="s">
        <v>14077</v>
      </c>
      <c r="B5055" s="302" t="s">
        <v>6114</v>
      </c>
      <c r="C5055" s="301" t="s">
        <v>756</v>
      </c>
      <c r="D5055" s="303">
        <v>2510.83</v>
      </c>
    </row>
    <row r="5056" spans="1:4" ht="9" customHeight="1">
      <c r="A5056" s="301" t="s">
        <v>14078</v>
      </c>
      <c r="B5056" s="302" t="s">
        <v>6115</v>
      </c>
      <c r="C5056" s="301" t="s">
        <v>756</v>
      </c>
      <c r="D5056" s="303">
        <v>2674.77</v>
      </c>
    </row>
    <row r="5057" spans="1:4" ht="9" customHeight="1">
      <c r="A5057" s="301" t="s">
        <v>14079</v>
      </c>
      <c r="B5057" s="302" t="s">
        <v>6116</v>
      </c>
      <c r="C5057" s="301" t="s">
        <v>756</v>
      </c>
      <c r="D5057" s="303">
        <v>3084.63</v>
      </c>
    </row>
    <row r="5058" spans="1:4" ht="9" customHeight="1">
      <c r="A5058" s="301" t="s">
        <v>14080</v>
      </c>
      <c r="B5058" s="302" t="s">
        <v>6117</v>
      </c>
      <c r="C5058" s="301" t="s">
        <v>756</v>
      </c>
      <c r="D5058" s="303">
        <v>3322.32</v>
      </c>
    </row>
    <row r="5059" spans="1:4" ht="9" customHeight="1">
      <c r="A5059" s="301" t="s">
        <v>14081</v>
      </c>
      <c r="B5059" s="302" t="s">
        <v>6118</v>
      </c>
      <c r="C5059" s="301" t="s">
        <v>756</v>
      </c>
      <c r="D5059" s="303">
        <v>3540.9</v>
      </c>
    </row>
    <row r="5060" spans="1:4" ht="9" customHeight="1">
      <c r="A5060" s="301" t="s">
        <v>14082</v>
      </c>
      <c r="B5060" s="302" t="s">
        <v>6119</v>
      </c>
      <c r="C5060" s="301" t="s">
        <v>756</v>
      </c>
      <c r="D5060" s="303">
        <v>4087.38</v>
      </c>
    </row>
    <row r="5061" spans="1:4" ht="9" customHeight="1">
      <c r="A5061" s="301" t="s">
        <v>14083</v>
      </c>
      <c r="B5061" s="302" t="s">
        <v>6120</v>
      </c>
      <c r="C5061" s="301" t="s">
        <v>756</v>
      </c>
      <c r="D5061" s="303">
        <v>4480.67</v>
      </c>
    </row>
    <row r="5062" spans="1:4" ht="9" customHeight="1">
      <c r="A5062" s="301" t="s">
        <v>14084</v>
      </c>
      <c r="B5062" s="302" t="s">
        <v>6121</v>
      </c>
      <c r="C5062" s="301" t="s">
        <v>756</v>
      </c>
      <c r="D5062" s="303">
        <v>4772.1099999999997</v>
      </c>
    </row>
    <row r="5063" spans="1:4" ht="9" customHeight="1">
      <c r="A5063" s="301" t="s">
        <v>14085</v>
      </c>
      <c r="B5063" s="302" t="s">
        <v>6122</v>
      </c>
      <c r="C5063" s="301" t="s">
        <v>756</v>
      </c>
      <c r="D5063" s="303">
        <v>5500.75</v>
      </c>
    </row>
    <row r="5064" spans="1:4" ht="9" customHeight="1">
      <c r="A5064" s="301" t="s">
        <v>14086</v>
      </c>
      <c r="B5064" s="302" t="s">
        <v>6123</v>
      </c>
      <c r="C5064" s="301" t="s">
        <v>756</v>
      </c>
      <c r="D5064" s="303">
        <v>6644.63</v>
      </c>
    </row>
    <row r="5065" spans="1:4" ht="9" customHeight="1">
      <c r="A5065" s="301" t="s">
        <v>14087</v>
      </c>
      <c r="B5065" s="302" t="s">
        <v>6124</v>
      </c>
      <c r="C5065" s="301" t="s">
        <v>756</v>
      </c>
      <c r="D5065" s="303">
        <v>7081.79</v>
      </c>
    </row>
    <row r="5066" spans="1:4" ht="9" customHeight="1">
      <c r="A5066" s="301" t="s">
        <v>14088</v>
      </c>
      <c r="B5066" s="302" t="s">
        <v>6125</v>
      </c>
      <c r="C5066" s="301" t="s">
        <v>756</v>
      </c>
      <c r="D5066" s="303">
        <v>8174.75</v>
      </c>
    </row>
    <row r="5067" spans="1:4" ht="9" customHeight="1">
      <c r="A5067" s="301" t="s">
        <v>14089</v>
      </c>
      <c r="B5067" s="302" t="s">
        <v>6126</v>
      </c>
      <c r="C5067" s="301" t="s">
        <v>880</v>
      </c>
      <c r="D5067" s="303">
        <v>591.91</v>
      </c>
    </row>
    <row r="5068" spans="1:4" ht="9" customHeight="1">
      <c r="A5068" s="301" t="s">
        <v>14090</v>
      </c>
      <c r="B5068" s="302" t="s">
        <v>6127</v>
      </c>
      <c r="C5068" s="301" t="s">
        <v>880</v>
      </c>
      <c r="D5068" s="303">
        <v>628.34</v>
      </c>
    </row>
    <row r="5069" spans="1:4" ht="9" customHeight="1">
      <c r="A5069" s="301" t="s">
        <v>14091</v>
      </c>
      <c r="B5069" s="302" t="s">
        <v>6128</v>
      </c>
      <c r="C5069" s="301" t="s">
        <v>880</v>
      </c>
      <c r="D5069" s="303">
        <v>719.42</v>
      </c>
    </row>
    <row r="5070" spans="1:4" ht="9" customHeight="1">
      <c r="A5070" s="301" t="s">
        <v>14092</v>
      </c>
      <c r="B5070" s="302" t="s">
        <v>6129</v>
      </c>
      <c r="C5070" s="301" t="s">
        <v>880</v>
      </c>
      <c r="D5070" s="303">
        <v>578.22</v>
      </c>
    </row>
    <row r="5071" spans="1:4" ht="9" customHeight="1">
      <c r="A5071" s="301" t="s">
        <v>14093</v>
      </c>
      <c r="B5071" s="302" t="s">
        <v>6130</v>
      </c>
      <c r="C5071" s="301" t="s">
        <v>880</v>
      </c>
      <c r="D5071" s="303">
        <v>669.31</v>
      </c>
    </row>
    <row r="5072" spans="1:4" ht="9" customHeight="1">
      <c r="A5072" s="301" t="s">
        <v>14094</v>
      </c>
      <c r="B5072" s="302" t="s">
        <v>6131</v>
      </c>
      <c r="C5072" s="301" t="s">
        <v>880</v>
      </c>
      <c r="D5072" s="303">
        <v>742.59</v>
      </c>
    </row>
    <row r="5073" spans="1:4" ht="9" customHeight="1">
      <c r="A5073" s="301" t="s">
        <v>14095</v>
      </c>
      <c r="B5073" s="302" t="s">
        <v>7432</v>
      </c>
      <c r="C5073" s="301" t="s">
        <v>880</v>
      </c>
      <c r="D5073" s="303">
        <v>852.9</v>
      </c>
    </row>
    <row r="5074" spans="1:4" ht="9" customHeight="1">
      <c r="A5074" s="301" t="s">
        <v>14096</v>
      </c>
      <c r="B5074" s="302" t="s">
        <v>6132</v>
      </c>
      <c r="C5074" s="301" t="s">
        <v>880</v>
      </c>
      <c r="D5074" s="303">
        <v>944.7</v>
      </c>
    </row>
    <row r="5075" spans="1:4" ht="9" customHeight="1">
      <c r="A5075" s="301" t="s">
        <v>14097</v>
      </c>
      <c r="B5075" s="302" t="s">
        <v>6133</v>
      </c>
      <c r="C5075" s="301" t="s">
        <v>880</v>
      </c>
      <c r="D5075" s="303">
        <v>1035.79</v>
      </c>
    </row>
    <row r="5076" spans="1:4" ht="9" customHeight="1">
      <c r="A5076" s="301" t="s">
        <v>14098</v>
      </c>
      <c r="B5076" s="302" t="s">
        <v>6134</v>
      </c>
      <c r="C5076" s="301" t="s">
        <v>880</v>
      </c>
      <c r="D5076" s="303">
        <v>1109.07</v>
      </c>
    </row>
    <row r="5077" spans="1:4" ht="9" customHeight="1">
      <c r="A5077" s="301" t="s">
        <v>14099</v>
      </c>
      <c r="B5077" s="302" t="s">
        <v>7433</v>
      </c>
      <c r="C5077" s="301" t="s">
        <v>880</v>
      </c>
      <c r="D5077" s="303">
        <v>1219.3800000000001</v>
      </c>
    </row>
    <row r="5078" spans="1:4" ht="9" customHeight="1">
      <c r="A5078" s="301" t="s">
        <v>14100</v>
      </c>
      <c r="B5078" s="302" t="s">
        <v>6135</v>
      </c>
      <c r="C5078" s="301" t="s">
        <v>880</v>
      </c>
      <c r="D5078" s="303">
        <v>976.88</v>
      </c>
    </row>
    <row r="5079" spans="1:4" ht="9" customHeight="1">
      <c r="A5079" s="301" t="s">
        <v>14101</v>
      </c>
      <c r="B5079" s="302" t="s">
        <v>6136</v>
      </c>
      <c r="C5079" s="301" t="s">
        <v>880</v>
      </c>
      <c r="D5079" s="303">
        <v>1067.96</v>
      </c>
    </row>
    <row r="5080" spans="1:4" ht="9" customHeight="1">
      <c r="A5080" s="301" t="s">
        <v>14102</v>
      </c>
      <c r="B5080" s="302" t="s">
        <v>6137</v>
      </c>
      <c r="C5080" s="301" t="s">
        <v>880</v>
      </c>
      <c r="D5080" s="303">
        <v>1141.25</v>
      </c>
    </row>
    <row r="5081" spans="1:4" ht="9" customHeight="1">
      <c r="A5081" s="301" t="s">
        <v>14103</v>
      </c>
      <c r="B5081" s="302" t="s">
        <v>6138</v>
      </c>
      <c r="C5081" s="301" t="s">
        <v>880</v>
      </c>
      <c r="D5081" s="303">
        <v>610.4</v>
      </c>
    </row>
    <row r="5082" spans="1:4" ht="9" customHeight="1">
      <c r="A5082" s="301" t="s">
        <v>14104</v>
      </c>
      <c r="B5082" s="302" t="s">
        <v>6139</v>
      </c>
      <c r="C5082" s="301" t="s">
        <v>880</v>
      </c>
      <c r="D5082" s="303">
        <v>701.48</v>
      </c>
    </row>
    <row r="5083" spans="1:4" ht="9" customHeight="1">
      <c r="A5083" s="301" t="s">
        <v>14105</v>
      </c>
      <c r="B5083" s="302" t="s">
        <v>6140</v>
      </c>
      <c r="C5083" s="301" t="s">
        <v>880</v>
      </c>
      <c r="D5083" s="303">
        <v>774.77</v>
      </c>
    </row>
    <row r="5084" spans="1:4" ht="9" customHeight="1">
      <c r="A5084" s="301" t="s">
        <v>14106</v>
      </c>
      <c r="B5084" s="302" t="s">
        <v>6141</v>
      </c>
      <c r="C5084" s="301" t="s">
        <v>880</v>
      </c>
      <c r="D5084" s="303">
        <v>362.47</v>
      </c>
    </row>
    <row r="5085" spans="1:4" ht="9" customHeight="1">
      <c r="A5085" s="301" t="s">
        <v>14107</v>
      </c>
      <c r="B5085" s="302" t="s">
        <v>6142</v>
      </c>
      <c r="C5085" s="301" t="s">
        <v>880</v>
      </c>
      <c r="D5085" s="303">
        <v>398.9</v>
      </c>
    </row>
    <row r="5086" spans="1:4" ht="9" customHeight="1">
      <c r="A5086" s="301" t="s">
        <v>14108</v>
      </c>
      <c r="B5086" s="302" t="s">
        <v>6143</v>
      </c>
      <c r="C5086" s="301" t="s">
        <v>880</v>
      </c>
      <c r="D5086" s="303">
        <v>354.01</v>
      </c>
    </row>
    <row r="5087" spans="1:4" ht="9" customHeight="1">
      <c r="A5087" s="301" t="s">
        <v>14109</v>
      </c>
      <c r="B5087" s="302" t="s">
        <v>6144</v>
      </c>
      <c r="C5087" s="301" t="s">
        <v>880</v>
      </c>
      <c r="D5087" s="303">
        <v>417.89</v>
      </c>
    </row>
    <row r="5088" spans="1:4" ht="9" customHeight="1">
      <c r="A5088" s="301" t="s">
        <v>14110</v>
      </c>
      <c r="B5088" s="302" t="s">
        <v>6145</v>
      </c>
      <c r="C5088" s="301" t="s">
        <v>880</v>
      </c>
      <c r="D5088" s="303">
        <v>489.99</v>
      </c>
    </row>
    <row r="5089" spans="1:4" ht="9" customHeight="1">
      <c r="A5089" s="301" t="s">
        <v>14111</v>
      </c>
      <c r="B5089" s="302" t="s">
        <v>6146</v>
      </c>
      <c r="C5089" s="301" t="s">
        <v>880</v>
      </c>
      <c r="D5089" s="303">
        <v>580.14</v>
      </c>
    </row>
    <row r="5090" spans="1:4" ht="9" customHeight="1">
      <c r="A5090" s="301" t="s">
        <v>14112</v>
      </c>
      <c r="B5090" s="302" t="s">
        <v>6147</v>
      </c>
      <c r="C5090" s="301" t="s">
        <v>756</v>
      </c>
      <c r="D5090" s="303">
        <v>801.32</v>
      </c>
    </row>
    <row r="5091" spans="1:4" ht="9" customHeight="1">
      <c r="A5091" s="301" t="s">
        <v>14113</v>
      </c>
      <c r="B5091" s="302" t="s">
        <v>6148</v>
      </c>
      <c r="C5091" s="301" t="s">
        <v>756</v>
      </c>
      <c r="D5091" s="303">
        <v>874.18</v>
      </c>
    </row>
    <row r="5092" spans="1:4" ht="9" customHeight="1">
      <c r="A5092" s="301" t="s">
        <v>14114</v>
      </c>
      <c r="B5092" s="302" t="s">
        <v>6149</v>
      </c>
      <c r="C5092" s="301" t="s">
        <v>756</v>
      </c>
      <c r="D5092" s="303">
        <v>1056.3599999999999</v>
      </c>
    </row>
    <row r="5093" spans="1:4" ht="9" customHeight="1">
      <c r="A5093" s="301" t="s">
        <v>14115</v>
      </c>
      <c r="B5093" s="302" t="s">
        <v>6150</v>
      </c>
      <c r="C5093" s="301" t="s">
        <v>756</v>
      </c>
      <c r="D5093" s="303">
        <v>1707.49</v>
      </c>
    </row>
    <row r="5094" spans="1:4" ht="9" customHeight="1">
      <c r="A5094" s="301" t="s">
        <v>14116</v>
      </c>
      <c r="B5094" s="302" t="s">
        <v>6151</v>
      </c>
      <c r="C5094" s="301" t="s">
        <v>756</v>
      </c>
      <c r="D5094" s="303">
        <v>1871.43</v>
      </c>
    </row>
    <row r="5095" spans="1:4" ht="9" customHeight="1">
      <c r="A5095" s="301" t="s">
        <v>14117</v>
      </c>
      <c r="B5095" s="302" t="s">
        <v>6152</v>
      </c>
      <c r="C5095" s="301" t="s">
        <v>756</v>
      </c>
      <c r="D5095" s="303">
        <v>2281.33</v>
      </c>
    </row>
    <row r="5096" spans="1:4" ht="9" customHeight="1">
      <c r="A5096" s="301" t="s">
        <v>14118</v>
      </c>
      <c r="B5096" s="302" t="s">
        <v>6153</v>
      </c>
      <c r="C5096" s="301" t="s">
        <v>756</v>
      </c>
      <c r="D5096" s="303">
        <v>2251.1999999999998</v>
      </c>
    </row>
    <row r="5097" spans="1:4" ht="9" customHeight="1">
      <c r="A5097" s="301" t="s">
        <v>14119</v>
      </c>
      <c r="B5097" s="302" t="s">
        <v>6154</v>
      </c>
      <c r="C5097" s="301" t="s">
        <v>756</v>
      </c>
      <c r="D5097" s="303">
        <v>2469.7800000000002</v>
      </c>
    </row>
    <row r="5098" spans="1:4" ht="9" customHeight="1">
      <c r="A5098" s="301" t="s">
        <v>14120</v>
      </c>
      <c r="B5098" s="302" t="s">
        <v>6155</v>
      </c>
      <c r="C5098" s="301" t="s">
        <v>756</v>
      </c>
      <c r="D5098" s="303">
        <v>3016.32</v>
      </c>
    </row>
    <row r="5099" spans="1:4" ht="9" customHeight="1">
      <c r="A5099" s="301" t="s">
        <v>14121</v>
      </c>
      <c r="B5099" s="302" t="s">
        <v>6156</v>
      </c>
      <c r="C5099" s="301" t="s">
        <v>756</v>
      </c>
      <c r="D5099" s="303">
        <v>3052.51</v>
      </c>
    </row>
    <row r="5100" spans="1:4" ht="9" customHeight="1">
      <c r="A5100" s="301" t="s">
        <v>14122</v>
      </c>
      <c r="B5100" s="302" t="s">
        <v>6157</v>
      </c>
      <c r="C5100" s="301" t="s">
        <v>756</v>
      </c>
      <c r="D5100" s="303">
        <v>3343.95</v>
      </c>
    </row>
    <row r="5101" spans="1:4" ht="9" customHeight="1">
      <c r="A5101" s="301" t="s">
        <v>14123</v>
      </c>
      <c r="B5101" s="302" t="s">
        <v>6158</v>
      </c>
      <c r="C5101" s="301" t="s">
        <v>756</v>
      </c>
      <c r="D5101" s="303">
        <v>4072.67</v>
      </c>
    </row>
    <row r="5102" spans="1:4" ht="9" customHeight="1">
      <c r="A5102" s="301" t="s">
        <v>14124</v>
      </c>
      <c r="B5102" s="302" t="s">
        <v>6159</v>
      </c>
      <c r="C5102" s="301" t="s">
        <v>756</v>
      </c>
      <c r="D5102" s="303">
        <v>4502.3900000000003</v>
      </c>
    </row>
    <row r="5103" spans="1:4" ht="18" customHeight="1">
      <c r="A5103" s="301" t="s">
        <v>14125</v>
      </c>
      <c r="B5103" s="302" t="s">
        <v>6160</v>
      </c>
      <c r="C5103" s="301" t="s">
        <v>756</v>
      </c>
      <c r="D5103" s="303">
        <v>4939.55</v>
      </c>
    </row>
    <row r="5104" spans="1:4" ht="18" customHeight="1">
      <c r="A5104" s="301" t="s">
        <v>14126</v>
      </c>
      <c r="B5104" s="302" t="s">
        <v>6161</v>
      </c>
      <c r="C5104" s="301" t="s">
        <v>756</v>
      </c>
      <c r="D5104" s="303">
        <v>6032.63</v>
      </c>
    </row>
    <row r="5105" spans="1:4" ht="18" customHeight="1">
      <c r="A5105" s="301" t="s">
        <v>14127</v>
      </c>
      <c r="B5105" s="302" t="s">
        <v>6162</v>
      </c>
      <c r="C5105" s="301" t="s">
        <v>880</v>
      </c>
      <c r="D5105" s="303">
        <v>413.39</v>
      </c>
    </row>
    <row r="5106" spans="1:4" ht="9" customHeight="1">
      <c r="A5106" s="301" t="s">
        <v>14128</v>
      </c>
      <c r="B5106" s="302" t="s">
        <v>6163</v>
      </c>
      <c r="C5106" s="301" t="s">
        <v>880</v>
      </c>
      <c r="D5106" s="303">
        <v>449.82</v>
      </c>
    </row>
    <row r="5107" spans="1:4" ht="18" customHeight="1">
      <c r="A5107" s="301" t="s">
        <v>14129</v>
      </c>
      <c r="B5107" s="302" t="s">
        <v>6164</v>
      </c>
      <c r="C5107" s="301" t="s">
        <v>880</v>
      </c>
      <c r="D5107" s="303">
        <v>540.91</v>
      </c>
    </row>
    <row r="5108" spans="1:4" ht="9" customHeight="1">
      <c r="A5108" s="301" t="s">
        <v>14130</v>
      </c>
      <c r="B5108" s="302" t="s">
        <v>6165</v>
      </c>
      <c r="C5108" s="301" t="s">
        <v>880</v>
      </c>
      <c r="D5108" s="303">
        <v>893.4</v>
      </c>
    </row>
    <row r="5109" spans="1:4" ht="9" customHeight="1">
      <c r="A5109" s="301" t="s">
        <v>14131</v>
      </c>
      <c r="B5109" s="302" t="s">
        <v>6166</v>
      </c>
      <c r="C5109" s="301" t="s">
        <v>880</v>
      </c>
      <c r="D5109" s="303">
        <v>984.48</v>
      </c>
    </row>
    <row r="5110" spans="1:4" ht="9" customHeight="1">
      <c r="A5110" s="301" t="s">
        <v>14132</v>
      </c>
      <c r="B5110" s="302" t="s">
        <v>6167</v>
      </c>
      <c r="C5110" s="301" t="s">
        <v>880</v>
      </c>
      <c r="D5110" s="303">
        <v>1057.77</v>
      </c>
    </row>
    <row r="5111" spans="1:4" ht="9" customHeight="1">
      <c r="A5111" s="301" t="s">
        <v>14133</v>
      </c>
      <c r="B5111" s="302" t="s">
        <v>6168</v>
      </c>
      <c r="C5111" s="301" t="s">
        <v>880</v>
      </c>
      <c r="D5111" s="303">
        <v>540.99</v>
      </c>
    </row>
    <row r="5112" spans="1:4" ht="9" customHeight="1">
      <c r="A5112" s="301" t="s">
        <v>14134</v>
      </c>
      <c r="B5112" s="302" t="s">
        <v>6169</v>
      </c>
      <c r="C5112" s="301" t="s">
        <v>880</v>
      </c>
      <c r="D5112" s="303">
        <v>577.41999999999996</v>
      </c>
    </row>
    <row r="5113" spans="1:4" ht="9" customHeight="1">
      <c r="A5113" s="301" t="s">
        <v>14135</v>
      </c>
      <c r="B5113" s="302" t="s">
        <v>6170</v>
      </c>
      <c r="C5113" s="301" t="s">
        <v>880</v>
      </c>
      <c r="D5113" s="303">
        <v>668.5</v>
      </c>
    </row>
    <row r="5114" spans="1:4" ht="9" customHeight="1">
      <c r="A5114" s="301" t="s">
        <v>14136</v>
      </c>
      <c r="B5114" s="302" t="s">
        <v>6171</v>
      </c>
      <c r="C5114" s="301" t="s">
        <v>880</v>
      </c>
      <c r="D5114" s="303">
        <v>526.91999999999996</v>
      </c>
    </row>
    <row r="5115" spans="1:4" ht="9" customHeight="1">
      <c r="A5115" s="301" t="s">
        <v>14137</v>
      </c>
      <c r="B5115" s="302" t="s">
        <v>6172</v>
      </c>
      <c r="C5115" s="301" t="s">
        <v>880</v>
      </c>
      <c r="D5115" s="303">
        <v>618</v>
      </c>
    </row>
    <row r="5116" spans="1:4" ht="9" customHeight="1">
      <c r="A5116" s="301" t="s">
        <v>14138</v>
      </c>
      <c r="B5116" s="302" t="s">
        <v>6173</v>
      </c>
      <c r="C5116" s="301" t="s">
        <v>880</v>
      </c>
      <c r="D5116" s="303">
        <v>691.29</v>
      </c>
    </row>
    <row r="5117" spans="1:4" ht="9" customHeight="1">
      <c r="A5117" s="301" t="s">
        <v>14139</v>
      </c>
      <c r="B5117" s="302" t="s">
        <v>6174</v>
      </c>
      <c r="C5117" s="301" t="s">
        <v>5958</v>
      </c>
      <c r="D5117" s="303">
        <v>2.0299999999999998</v>
      </c>
    </row>
    <row r="5118" spans="1:4" ht="9" customHeight="1">
      <c r="A5118" s="301" t="s">
        <v>14140</v>
      </c>
      <c r="B5118" s="302" t="s">
        <v>6175</v>
      </c>
      <c r="C5118" s="301" t="s">
        <v>756</v>
      </c>
      <c r="D5118" s="303">
        <v>92868.55</v>
      </c>
    </row>
    <row r="5119" spans="1:4" ht="9" customHeight="1">
      <c r="A5119" s="301" t="s">
        <v>14141</v>
      </c>
      <c r="B5119" s="302" t="s">
        <v>6176</v>
      </c>
      <c r="C5119" s="301" t="s">
        <v>756</v>
      </c>
      <c r="D5119" s="303">
        <v>92868.55</v>
      </c>
    </row>
    <row r="5120" spans="1:4" ht="9" customHeight="1">
      <c r="A5120" s="301" t="s">
        <v>14142</v>
      </c>
      <c r="B5120" s="302" t="s">
        <v>6177</v>
      </c>
      <c r="C5120" s="301" t="s">
        <v>756</v>
      </c>
      <c r="D5120" s="303">
        <v>102712.47</v>
      </c>
    </row>
    <row r="5121" spans="1:4" ht="9" customHeight="1">
      <c r="A5121" s="301" t="s">
        <v>14143</v>
      </c>
      <c r="B5121" s="302" t="s">
        <v>6178</v>
      </c>
      <c r="C5121" s="301" t="s">
        <v>756</v>
      </c>
      <c r="D5121" s="303">
        <v>102712.47</v>
      </c>
    </row>
    <row r="5122" spans="1:4" ht="9" customHeight="1">
      <c r="A5122" s="301" t="s">
        <v>14144</v>
      </c>
      <c r="B5122" s="302" t="s">
        <v>6179</v>
      </c>
      <c r="C5122" s="301" t="s">
        <v>756</v>
      </c>
      <c r="D5122" s="303">
        <v>112556.38</v>
      </c>
    </row>
    <row r="5123" spans="1:4" ht="9" customHeight="1">
      <c r="A5123" s="301" t="s">
        <v>14145</v>
      </c>
      <c r="B5123" s="302" t="s">
        <v>6180</v>
      </c>
      <c r="C5123" s="301" t="s">
        <v>756</v>
      </c>
      <c r="D5123" s="303">
        <v>112556.38</v>
      </c>
    </row>
    <row r="5124" spans="1:4" ht="9" customHeight="1">
      <c r="A5124" s="301" t="s">
        <v>14146</v>
      </c>
      <c r="B5124" s="302" t="s">
        <v>6181</v>
      </c>
      <c r="C5124" s="301" t="s">
        <v>880</v>
      </c>
      <c r="D5124" s="303">
        <v>35.119999999999997</v>
      </c>
    </row>
    <row r="5125" spans="1:4" ht="9" customHeight="1">
      <c r="A5125" s="301" t="s">
        <v>14147</v>
      </c>
      <c r="B5125" s="302" t="s">
        <v>6182</v>
      </c>
      <c r="C5125" s="301" t="s">
        <v>1330</v>
      </c>
      <c r="D5125" s="303">
        <v>810.75</v>
      </c>
    </row>
    <row r="5126" spans="1:4" ht="9" customHeight="1">
      <c r="A5126" s="301" t="s">
        <v>14148</v>
      </c>
      <c r="B5126" s="302" t="s">
        <v>6183</v>
      </c>
      <c r="C5126" s="301" t="s">
        <v>756</v>
      </c>
      <c r="D5126" s="303">
        <v>342.99</v>
      </c>
    </row>
    <row r="5127" spans="1:4" ht="9" customHeight="1">
      <c r="A5127" s="301" t="s">
        <v>14149</v>
      </c>
      <c r="B5127" s="302" t="s">
        <v>6184</v>
      </c>
      <c r="C5127" s="301" t="s">
        <v>756</v>
      </c>
      <c r="D5127" s="303">
        <v>246.01</v>
      </c>
    </row>
    <row r="5128" spans="1:4" ht="9" customHeight="1">
      <c r="A5128" s="301" t="s">
        <v>14150</v>
      </c>
      <c r="B5128" s="302" t="s">
        <v>6185</v>
      </c>
      <c r="C5128" s="301" t="s">
        <v>756</v>
      </c>
      <c r="D5128" s="303">
        <v>205</v>
      </c>
    </row>
    <row r="5129" spans="1:4" ht="9" customHeight="1">
      <c r="A5129" s="301" t="s">
        <v>14151</v>
      </c>
      <c r="B5129" s="302" t="s">
        <v>6186</v>
      </c>
      <c r="C5129" s="301" t="s">
        <v>880</v>
      </c>
      <c r="D5129" s="303">
        <v>19.559999999999999</v>
      </c>
    </row>
    <row r="5130" spans="1:4" ht="9" customHeight="1">
      <c r="A5130" s="301" t="s">
        <v>14152</v>
      </c>
      <c r="B5130" s="302" t="s">
        <v>6187</v>
      </c>
      <c r="C5130" s="301" t="s">
        <v>880</v>
      </c>
      <c r="D5130" s="303">
        <v>3.1</v>
      </c>
    </row>
    <row r="5131" spans="1:4" ht="9" customHeight="1">
      <c r="A5131" s="301" t="s">
        <v>14153</v>
      </c>
      <c r="B5131" s="302" t="s">
        <v>6188</v>
      </c>
      <c r="C5131" s="301" t="s">
        <v>880</v>
      </c>
      <c r="D5131" s="303">
        <v>3.57</v>
      </c>
    </row>
    <row r="5132" spans="1:4" ht="9" customHeight="1">
      <c r="A5132" s="301" t="s">
        <v>14154</v>
      </c>
      <c r="B5132" s="302" t="s">
        <v>6189</v>
      </c>
      <c r="C5132" s="301" t="s">
        <v>880</v>
      </c>
      <c r="D5132" s="303">
        <v>53.61</v>
      </c>
    </row>
    <row r="5133" spans="1:4" ht="9" customHeight="1">
      <c r="A5133" s="301" t="s">
        <v>14155</v>
      </c>
      <c r="B5133" s="302" t="s">
        <v>6190</v>
      </c>
      <c r="C5133" s="301" t="s">
        <v>4225</v>
      </c>
      <c r="D5133" s="303">
        <v>3</v>
      </c>
    </row>
    <row r="5134" spans="1:4" ht="9" customHeight="1">
      <c r="A5134" s="301" t="s">
        <v>14156</v>
      </c>
      <c r="B5134" s="302" t="s">
        <v>6191</v>
      </c>
      <c r="C5134" s="301" t="s">
        <v>756</v>
      </c>
      <c r="D5134" s="303">
        <v>78197.570000000007</v>
      </c>
    </row>
    <row r="5135" spans="1:4" ht="9" customHeight="1">
      <c r="A5135" s="301" t="s">
        <v>14157</v>
      </c>
      <c r="B5135" s="302" t="s">
        <v>6192</v>
      </c>
      <c r="C5135" s="301" t="s">
        <v>756</v>
      </c>
      <c r="D5135" s="303">
        <v>78197.570000000007</v>
      </c>
    </row>
    <row r="5136" spans="1:4" ht="9" customHeight="1">
      <c r="A5136" s="301" t="s">
        <v>14158</v>
      </c>
      <c r="B5136" s="302" t="s">
        <v>6193</v>
      </c>
      <c r="C5136" s="301" t="s">
        <v>756</v>
      </c>
      <c r="D5136" s="303">
        <v>86639.39</v>
      </c>
    </row>
    <row r="5137" spans="1:4" ht="9" customHeight="1">
      <c r="A5137" s="301" t="s">
        <v>14159</v>
      </c>
      <c r="B5137" s="302" t="s">
        <v>6194</v>
      </c>
      <c r="C5137" s="301" t="s">
        <v>756</v>
      </c>
      <c r="D5137" s="303">
        <v>86639.39</v>
      </c>
    </row>
    <row r="5138" spans="1:4" ht="9" customHeight="1">
      <c r="A5138" s="301" t="s">
        <v>14160</v>
      </c>
      <c r="B5138" s="302" t="s">
        <v>6195</v>
      </c>
      <c r="C5138" s="301" t="s">
        <v>756</v>
      </c>
      <c r="D5138" s="303">
        <v>95081.22</v>
      </c>
    </row>
    <row r="5139" spans="1:4" ht="9" customHeight="1">
      <c r="A5139" s="301" t="s">
        <v>14161</v>
      </c>
      <c r="B5139" s="302" t="s">
        <v>6196</v>
      </c>
      <c r="C5139" s="301" t="s">
        <v>756</v>
      </c>
      <c r="D5139" s="303">
        <v>95081.22</v>
      </c>
    </row>
    <row r="5140" spans="1:4" ht="9" customHeight="1">
      <c r="A5140" s="301" t="s">
        <v>14162</v>
      </c>
      <c r="B5140" s="302" t="s">
        <v>6197</v>
      </c>
      <c r="C5140" s="301" t="s">
        <v>756</v>
      </c>
      <c r="D5140" s="303">
        <v>47177.599999999999</v>
      </c>
    </row>
    <row r="5141" spans="1:4" ht="9" customHeight="1">
      <c r="A5141" s="301" t="s">
        <v>14163</v>
      </c>
      <c r="B5141" s="302" t="s">
        <v>6198</v>
      </c>
      <c r="C5141" s="301" t="s">
        <v>756</v>
      </c>
      <c r="D5141" s="303">
        <v>47177.599999999999</v>
      </c>
    </row>
    <row r="5142" spans="1:4" ht="18" customHeight="1">
      <c r="A5142" s="301" t="s">
        <v>14164</v>
      </c>
      <c r="B5142" s="302" t="s">
        <v>6199</v>
      </c>
      <c r="C5142" s="301" t="s">
        <v>756</v>
      </c>
      <c r="D5142" s="303">
        <v>51994.080000000002</v>
      </c>
    </row>
    <row r="5143" spans="1:4" ht="18" customHeight="1">
      <c r="A5143" s="301" t="s">
        <v>14165</v>
      </c>
      <c r="B5143" s="302" t="s">
        <v>6200</v>
      </c>
      <c r="C5143" s="301" t="s">
        <v>756</v>
      </c>
      <c r="D5143" s="303">
        <v>51994.080000000002</v>
      </c>
    </row>
    <row r="5144" spans="1:4" ht="18" customHeight="1">
      <c r="A5144" s="301" t="s">
        <v>14166</v>
      </c>
      <c r="B5144" s="302" t="s">
        <v>6201</v>
      </c>
      <c r="C5144" s="301" t="s">
        <v>756</v>
      </c>
      <c r="D5144" s="303">
        <v>57167.93</v>
      </c>
    </row>
    <row r="5145" spans="1:4" ht="18" customHeight="1">
      <c r="A5145" s="301" t="s">
        <v>14167</v>
      </c>
      <c r="B5145" s="302" t="s">
        <v>6202</v>
      </c>
      <c r="C5145" s="301" t="s">
        <v>756</v>
      </c>
      <c r="D5145" s="303">
        <v>57167.93</v>
      </c>
    </row>
    <row r="5146" spans="1:4" ht="18" customHeight="1">
      <c r="A5146" s="301" t="s">
        <v>14168</v>
      </c>
      <c r="B5146" s="302" t="s">
        <v>6203</v>
      </c>
      <c r="C5146" s="301" t="s">
        <v>4225</v>
      </c>
      <c r="D5146" s="303">
        <v>3.43</v>
      </c>
    </row>
    <row r="5147" spans="1:4" ht="18" customHeight="1">
      <c r="A5147" s="301" t="s">
        <v>14169</v>
      </c>
      <c r="B5147" s="302" t="s">
        <v>6204</v>
      </c>
      <c r="C5147" s="301" t="s">
        <v>756</v>
      </c>
      <c r="D5147" s="303">
        <v>2353.9499999999998</v>
      </c>
    </row>
    <row r="5148" spans="1:4" ht="18" customHeight="1">
      <c r="A5148" s="301" t="s">
        <v>14170</v>
      </c>
      <c r="B5148" s="302" t="s">
        <v>6205</v>
      </c>
      <c r="C5148" s="301" t="s">
        <v>756</v>
      </c>
      <c r="D5148" s="303">
        <v>3160.39</v>
      </c>
    </row>
    <row r="5149" spans="1:4" ht="18" customHeight="1">
      <c r="A5149" s="301" t="s">
        <v>14171</v>
      </c>
      <c r="B5149" s="302" t="s">
        <v>6206</v>
      </c>
      <c r="C5149" s="301" t="s">
        <v>756</v>
      </c>
      <c r="D5149" s="303">
        <v>3253.61</v>
      </c>
    </row>
    <row r="5150" spans="1:4" ht="18" customHeight="1">
      <c r="A5150" s="301" t="s">
        <v>14172</v>
      </c>
      <c r="B5150" s="302" t="s">
        <v>6207</v>
      </c>
      <c r="C5150" s="301" t="s">
        <v>756</v>
      </c>
      <c r="D5150" s="303">
        <v>5196.68</v>
      </c>
    </row>
    <row r="5151" spans="1:4" ht="18" customHeight="1">
      <c r="A5151" s="301" t="s">
        <v>14173</v>
      </c>
      <c r="B5151" s="302" t="s">
        <v>6208</v>
      </c>
      <c r="C5151" s="301" t="s">
        <v>756</v>
      </c>
      <c r="D5151" s="303">
        <v>550.52</v>
      </c>
    </row>
    <row r="5152" spans="1:4" ht="9" customHeight="1">
      <c r="A5152" s="301" t="s">
        <v>14174</v>
      </c>
      <c r="B5152" s="302" t="s">
        <v>6209</v>
      </c>
      <c r="C5152" s="301" t="s">
        <v>756</v>
      </c>
      <c r="D5152" s="303">
        <v>443.95</v>
      </c>
    </row>
    <row r="5153" spans="1:4" ht="9" customHeight="1">
      <c r="A5153" s="301" t="s">
        <v>14175</v>
      </c>
      <c r="B5153" s="302" t="s">
        <v>6210</v>
      </c>
      <c r="C5153" s="301" t="s">
        <v>756</v>
      </c>
      <c r="D5153" s="303">
        <v>473.16</v>
      </c>
    </row>
    <row r="5154" spans="1:4" ht="9" customHeight="1">
      <c r="A5154" s="301" t="s">
        <v>14176</v>
      </c>
      <c r="B5154" s="302" t="s">
        <v>6211</v>
      </c>
      <c r="C5154" s="301" t="s">
        <v>756</v>
      </c>
      <c r="D5154" s="303">
        <v>502.54</v>
      </c>
    </row>
    <row r="5155" spans="1:4" ht="9" customHeight="1">
      <c r="A5155" s="301" t="s">
        <v>14177</v>
      </c>
      <c r="B5155" s="302" t="s">
        <v>6212</v>
      </c>
      <c r="C5155" s="301" t="s">
        <v>756</v>
      </c>
      <c r="D5155" s="303">
        <v>566.74</v>
      </c>
    </row>
    <row r="5156" spans="1:4" ht="9" customHeight="1">
      <c r="A5156" s="301" t="s">
        <v>14178</v>
      </c>
      <c r="B5156" s="302" t="s">
        <v>6213</v>
      </c>
      <c r="C5156" s="301" t="s">
        <v>756</v>
      </c>
      <c r="D5156" s="303">
        <v>398.49</v>
      </c>
    </row>
    <row r="5157" spans="1:4" ht="9" customHeight="1">
      <c r="A5157" s="301" t="s">
        <v>14179</v>
      </c>
      <c r="B5157" s="302" t="s">
        <v>6214</v>
      </c>
      <c r="C5157" s="301" t="s">
        <v>756</v>
      </c>
      <c r="D5157" s="303">
        <v>413.52</v>
      </c>
    </row>
    <row r="5158" spans="1:4" ht="9" customHeight="1">
      <c r="A5158" s="301" t="s">
        <v>14180</v>
      </c>
      <c r="B5158" s="302" t="s">
        <v>6215</v>
      </c>
      <c r="C5158" s="301" t="s">
        <v>756</v>
      </c>
      <c r="D5158" s="303">
        <v>427.96</v>
      </c>
    </row>
    <row r="5159" spans="1:4" ht="9" customHeight="1">
      <c r="A5159" s="301" t="s">
        <v>14181</v>
      </c>
      <c r="B5159" s="302" t="s">
        <v>6216</v>
      </c>
      <c r="C5159" s="301" t="s">
        <v>756</v>
      </c>
      <c r="D5159" s="303">
        <v>443.17</v>
      </c>
    </row>
    <row r="5160" spans="1:4" ht="9" customHeight="1">
      <c r="A5160" s="301" t="s">
        <v>14182</v>
      </c>
      <c r="B5160" s="302" t="s">
        <v>6217</v>
      </c>
      <c r="C5160" s="301" t="s">
        <v>756</v>
      </c>
      <c r="D5160" s="303">
        <v>439.19</v>
      </c>
    </row>
    <row r="5161" spans="1:4" ht="9" customHeight="1">
      <c r="A5161" s="301" t="s">
        <v>14183</v>
      </c>
      <c r="B5161" s="302" t="s">
        <v>6218</v>
      </c>
      <c r="C5161" s="301" t="s">
        <v>756</v>
      </c>
      <c r="D5161" s="303">
        <v>454.16</v>
      </c>
    </row>
    <row r="5162" spans="1:4" ht="18" customHeight="1">
      <c r="A5162" s="301" t="s">
        <v>14184</v>
      </c>
      <c r="B5162" s="302" t="s">
        <v>6219</v>
      </c>
      <c r="C5162" s="301" t="s">
        <v>756</v>
      </c>
      <c r="D5162" s="303">
        <v>482.34</v>
      </c>
    </row>
    <row r="5163" spans="1:4" ht="18" customHeight="1">
      <c r="A5163" s="301" t="s">
        <v>14185</v>
      </c>
      <c r="B5163" s="302" t="s">
        <v>6220</v>
      </c>
      <c r="C5163" s="301" t="s">
        <v>756</v>
      </c>
      <c r="D5163" s="303">
        <v>546.21</v>
      </c>
    </row>
    <row r="5164" spans="1:4" ht="18" customHeight="1">
      <c r="A5164" s="301" t="s">
        <v>14186</v>
      </c>
      <c r="B5164" s="302" t="s">
        <v>6221</v>
      </c>
      <c r="C5164" s="301" t="s">
        <v>756</v>
      </c>
      <c r="D5164" s="303">
        <v>1088.78</v>
      </c>
    </row>
    <row r="5165" spans="1:4" ht="18" customHeight="1">
      <c r="A5165" s="301" t="s">
        <v>14187</v>
      </c>
      <c r="B5165" s="302" t="s">
        <v>6222</v>
      </c>
      <c r="C5165" s="301" t="s">
        <v>756</v>
      </c>
      <c r="D5165" s="303">
        <v>332.67</v>
      </c>
    </row>
    <row r="5166" spans="1:4" ht="18" customHeight="1">
      <c r="A5166" s="301" t="s">
        <v>14188</v>
      </c>
      <c r="B5166" s="302" t="s">
        <v>6223</v>
      </c>
      <c r="C5166" s="301" t="s">
        <v>756</v>
      </c>
      <c r="D5166" s="303">
        <v>114.6</v>
      </c>
    </row>
    <row r="5167" spans="1:4" ht="18" customHeight="1">
      <c r="A5167" s="301" t="s">
        <v>14189</v>
      </c>
      <c r="B5167" s="302" t="s">
        <v>6224</v>
      </c>
      <c r="C5167" s="301" t="s">
        <v>756</v>
      </c>
      <c r="D5167" s="303">
        <v>671.02</v>
      </c>
    </row>
    <row r="5168" spans="1:4" ht="18" customHeight="1">
      <c r="A5168" s="301" t="s">
        <v>14190</v>
      </c>
      <c r="B5168" s="302" t="s">
        <v>6225</v>
      </c>
      <c r="C5168" s="301" t="s">
        <v>756</v>
      </c>
      <c r="D5168" s="303">
        <v>1719.37</v>
      </c>
    </row>
    <row r="5169" spans="1:4" ht="18" customHeight="1">
      <c r="A5169" s="301" t="s">
        <v>14191</v>
      </c>
      <c r="B5169" s="302" t="s">
        <v>6226</v>
      </c>
      <c r="C5169" s="301" t="s">
        <v>756</v>
      </c>
      <c r="D5169" s="303">
        <v>919.37</v>
      </c>
    </row>
    <row r="5170" spans="1:4" ht="18" customHeight="1">
      <c r="A5170" s="301" t="s">
        <v>14192</v>
      </c>
      <c r="B5170" s="302" t="s">
        <v>6227</v>
      </c>
      <c r="C5170" s="301" t="s">
        <v>756</v>
      </c>
      <c r="D5170" s="303">
        <v>2522.04</v>
      </c>
    </row>
    <row r="5171" spans="1:4" ht="18" customHeight="1">
      <c r="A5171" s="301" t="s">
        <v>14193</v>
      </c>
      <c r="B5171" s="302" t="s">
        <v>6228</v>
      </c>
      <c r="C5171" s="301" t="s">
        <v>756</v>
      </c>
      <c r="D5171" s="303">
        <v>26.39</v>
      </c>
    </row>
    <row r="5172" spans="1:4" ht="18" customHeight="1">
      <c r="A5172" s="301" t="s">
        <v>14194</v>
      </c>
      <c r="B5172" s="302" t="s">
        <v>6229</v>
      </c>
      <c r="C5172" s="301" t="s">
        <v>756</v>
      </c>
      <c r="D5172" s="303">
        <v>25.57</v>
      </c>
    </row>
    <row r="5173" spans="1:4" ht="18" customHeight="1">
      <c r="A5173" s="301" t="s">
        <v>14195</v>
      </c>
      <c r="B5173" s="302" t="s">
        <v>6230</v>
      </c>
      <c r="C5173" s="301" t="s">
        <v>756</v>
      </c>
      <c r="D5173" s="303">
        <v>37.01</v>
      </c>
    </row>
    <row r="5174" spans="1:4" ht="9" customHeight="1">
      <c r="A5174" s="301" t="s">
        <v>14196</v>
      </c>
      <c r="B5174" s="302" t="s">
        <v>6231</v>
      </c>
      <c r="C5174" s="301" t="s">
        <v>756</v>
      </c>
      <c r="D5174" s="303">
        <v>31.51</v>
      </c>
    </row>
    <row r="5175" spans="1:4" ht="9" customHeight="1">
      <c r="A5175" s="301" t="s">
        <v>14197</v>
      </c>
      <c r="B5175" s="302" t="s">
        <v>6232</v>
      </c>
      <c r="C5175" s="301" t="s">
        <v>756</v>
      </c>
      <c r="D5175" s="303">
        <v>37.39</v>
      </c>
    </row>
    <row r="5176" spans="1:4" ht="9" customHeight="1">
      <c r="A5176" s="301" t="s">
        <v>14198</v>
      </c>
      <c r="B5176" s="302" t="s">
        <v>6233</v>
      </c>
      <c r="C5176" s="301" t="s">
        <v>756</v>
      </c>
      <c r="D5176" s="303">
        <v>31.37</v>
      </c>
    </row>
    <row r="5177" spans="1:4" ht="9" customHeight="1">
      <c r="A5177" s="301" t="s">
        <v>14199</v>
      </c>
      <c r="B5177" s="302" t="s">
        <v>6234</v>
      </c>
      <c r="C5177" s="301" t="s">
        <v>756</v>
      </c>
      <c r="D5177" s="303">
        <v>35.68</v>
      </c>
    </row>
    <row r="5178" spans="1:4" ht="9" customHeight="1">
      <c r="A5178" s="301" t="s">
        <v>14200</v>
      </c>
      <c r="B5178" s="302" t="s">
        <v>6235</v>
      </c>
      <c r="C5178" s="301" t="s">
        <v>756</v>
      </c>
      <c r="D5178" s="303">
        <v>35.46</v>
      </c>
    </row>
    <row r="5179" spans="1:4" ht="9" customHeight="1">
      <c r="A5179" s="301" t="s">
        <v>14201</v>
      </c>
      <c r="B5179" s="302" t="s">
        <v>6236</v>
      </c>
      <c r="C5179" s="301" t="s">
        <v>756</v>
      </c>
      <c r="D5179" s="303">
        <v>23.66</v>
      </c>
    </row>
    <row r="5180" spans="1:4" ht="18" customHeight="1">
      <c r="A5180" s="301" t="s">
        <v>14202</v>
      </c>
      <c r="B5180" s="302" t="s">
        <v>6237</v>
      </c>
      <c r="C5180" s="301" t="s">
        <v>756</v>
      </c>
      <c r="D5180" s="303">
        <v>21.74</v>
      </c>
    </row>
    <row r="5181" spans="1:4" ht="18" customHeight="1">
      <c r="A5181" s="301" t="s">
        <v>14203</v>
      </c>
      <c r="B5181" s="302" t="s">
        <v>6238</v>
      </c>
      <c r="C5181" s="301" t="s">
        <v>756</v>
      </c>
      <c r="D5181" s="303">
        <v>31.01</v>
      </c>
    </row>
    <row r="5182" spans="1:4" ht="18" customHeight="1">
      <c r="A5182" s="301" t="s">
        <v>14204</v>
      </c>
      <c r="B5182" s="302" t="s">
        <v>6239</v>
      </c>
      <c r="C5182" s="301" t="s">
        <v>756</v>
      </c>
      <c r="D5182" s="303">
        <v>28.58</v>
      </c>
    </row>
    <row r="5183" spans="1:4" ht="18" customHeight="1">
      <c r="A5183" s="301" t="s">
        <v>14205</v>
      </c>
      <c r="B5183" s="302" t="s">
        <v>6240</v>
      </c>
      <c r="C5183" s="301" t="s">
        <v>756</v>
      </c>
      <c r="D5183" s="303">
        <v>32.07</v>
      </c>
    </row>
    <row r="5184" spans="1:4" ht="9" customHeight="1">
      <c r="A5184" s="301" t="s">
        <v>14206</v>
      </c>
      <c r="B5184" s="302" t="s">
        <v>6241</v>
      </c>
      <c r="C5184" s="301" t="s">
        <v>756</v>
      </c>
      <c r="D5184" s="303">
        <v>29.09</v>
      </c>
    </row>
    <row r="5185" spans="1:4" ht="9" customHeight="1">
      <c r="A5185" s="301" t="s">
        <v>14207</v>
      </c>
      <c r="B5185" s="302" t="s">
        <v>6242</v>
      </c>
      <c r="C5185" s="301" t="s">
        <v>756</v>
      </c>
      <c r="D5185" s="303">
        <v>40.4</v>
      </c>
    </row>
    <row r="5186" spans="1:4" ht="9" customHeight="1">
      <c r="A5186" s="301" t="s">
        <v>14208</v>
      </c>
      <c r="B5186" s="302" t="s">
        <v>6243</v>
      </c>
      <c r="C5186" s="301" t="s">
        <v>756</v>
      </c>
      <c r="D5186" s="303">
        <v>30.93</v>
      </c>
    </row>
    <row r="5187" spans="1:4" ht="9" customHeight="1">
      <c r="A5187" s="301" t="s">
        <v>14209</v>
      </c>
      <c r="B5187" s="302" t="s">
        <v>6244</v>
      </c>
      <c r="C5187" s="301" t="s">
        <v>756</v>
      </c>
      <c r="D5187" s="303">
        <v>41.87</v>
      </c>
    </row>
    <row r="5188" spans="1:4" ht="9" customHeight="1">
      <c r="A5188" s="301" t="s">
        <v>14210</v>
      </c>
      <c r="B5188" s="302" t="s">
        <v>6245</v>
      </c>
      <c r="C5188" s="301" t="s">
        <v>756</v>
      </c>
      <c r="D5188" s="303">
        <v>39.729999999999997</v>
      </c>
    </row>
    <row r="5189" spans="1:4" ht="9" customHeight="1">
      <c r="A5189" s="301" t="s">
        <v>14211</v>
      </c>
      <c r="B5189" s="302" t="s">
        <v>6246</v>
      </c>
      <c r="C5189" s="301" t="s">
        <v>756</v>
      </c>
      <c r="D5189" s="303">
        <v>48.98</v>
      </c>
    </row>
    <row r="5190" spans="1:4" ht="9" customHeight="1">
      <c r="A5190" s="301" t="s">
        <v>14212</v>
      </c>
      <c r="B5190" s="302" t="s">
        <v>6247</v>
      </c>
      <c r="C5190" s="301" t="s">
        <v>756</v>
      </c>
      <c r="D5190" s="303">
        <v>46.75</v>
      </c>
    </row>
    <row r="5191" spans="1:4" ht="9" customHeight="1">
      <c r="A5191" s="301" t="s">
        <v>14213</v>
      </c>
      <c r="B5191" s="302" t="s">
        <v>6248</v>
      </c>
      <c r="C5191" s="301" t="s">
        <v>756</v>
      </c>
      <c r="D5191" s="303">
        <v>53.24</v>
      </c>
    </row>
    <row r="5192" spans="1:4" ht="9" customHeight="1">
      <c r="A5192" s="301" t="s">
        <v>14214</v>
      </c>
      <c r="B5192" s="302" t="s">
        <v>6249</v>
      </c>
      <c r="C5192" s="301" t="s">
        <v>756</v>
      </c>
      <c r="D5192" s="303">
        <v>50.87</v>
      </c>
    </row>
    <row r="5193" spans="1:4" ht="9" customHeight="1">
      <c r="A5193" s="301" t="s">
        <v>14215</v>
      </c>
      <c r="B5193" s="302" t="s">
        <v>6250</v>
      </c>
      <c r="C5193" s="301" t="s">
        <v>756</v>
      </c>
      <c r="D5193" s="303">
        <v>44.18</v>
      </c>
    </row>
    <row r="5194" spans="1:4" ht="9" customHeight="1">
      <c r="A5194" s="301" t="s">
        <v>14216</v>
      </c>
      <c r="B5194" s="302" t="s">
        <v>6251</v>
      </c>
      <c r="C5194" s="301" t="s">
        <v>756</v>
      </c>
      <c r="D5194" s="303">
        <v>69.42</v>
      </c>
    </row>
    <row r="5195" spans="1:4" ht="9" customHeight="1">
      <c r="A5195" s="301" t="s">
        <v>14217</v>
      </c>
      <c r="B5195" s="302" t="s">
        <v>6252</v>
      </c>
      <c r="C5195" s="301" t="s">
        <v>756</v>
      </c>
      <c r="D5195" s="303">
        <v>41.87</v>
      </c>
    </row>
    <row r="5196" spans="1:4" ht="9" customHeight="1">
      <c r="A5196" s="301" t="s">
        <v>14218</v>
      </c>
      <c r="B5196" s="302" t="s">
        <v>6253</v>
      </c>
      <c r="C5196" s="301" t="s">
        <v>756</v>
      </c>
      <c r="D5196" s="303">
        <v>39.590000000000003</v>
      </c>
    </row>
    <row r="5197" spans="1:4" ht="9" customHeight="1">
      <c r="A5197" s="301" t="s">
        <v>14219</v>
      </c>
      <c r="B5197" s="302" t="s">
        <v>6254</v>
      </c>
      <c r="C5197" s="301" t="s">
        <v>756</v>
      </c>
      <c r="D5197" s="303">
        <v>48.98</v>
      </c>
    </row>
    <row r="5198" spans="1:4" ht="18" customHeight="1">
      <c r="A5198" s="301" t="s">
        <v>14220</v>
      </c>
      <c r="B5198" s="302" t="s">
        <v>6255</v>
      </c>
      <c r="C5198" s="301" t="s">
        <v>756</v>
      </c>
      <c r="D5198" s="303">
        <v>46.69</v>
      </c>
    </row>
    <row r="5199" spans="1:4" ht="9" customHeight="1">
      <c r="A5199" s="301" t="s">
        <v>14221</v>
      </c>
      <c r="B5199" s="302" t="s">
        <v>6256</v>
      </c>
      <c r="C5199" s="301" t="s">
        <v>756</v>
      </c>
      <c r="D5199" s="303">
        <v>53.24</v>
      </c>
    </row>
    <row r="5200" spans="1:4" ht="9" customHeight="1">
      <c r="A5200" s="301" t="s">
        <v>14222</v>
      </c>
      <c r="B5200" s="302" t="s">
        <v>6257</v>
      </c>
      <c r="C5200" s="301" t="s">
        <v>756</v>
      </c>
      <c r="D5200" s="303">
        <v>50.87</v>
      </c>
    </row>
    <row r="5201" spans="1:4" ht="9" customHeight="1">
      <c r="A5201" s="301" t="s">
        <v>14223</v>
      </c>
      <c r="B5201" s="302" t="s">
        <v>6258</v>
      </c>
      <c r="C5201" s="301" t="s">
        <v>756</v>
      </c>
      <c r="D5201" s="303">
        <v>43.39</v>
      </c>
    </row>
    <row r="5202" spans="1:4" ht="9" customHeight="1">
      <c r="A5202" s="301" t="s">
        <v>14224</v>
      </c>
      <c r="B5202" s="302" t="s">
        <v>6259</v>
      </c>
      <c r="C5202" s="301" t="s">
        <v>756</v>
      </c>
      <c r="D5202" s="303">
        <v>69.42</v>
      </c>
    </row>
    <row r="5203" spans="1:4" ht="9" customHeight="1">
      <c r="A5203" s="301" t="s">
        <v>14225</v>
      </c>
      <c r="B5203" s="302" t="s">
        <v>6260</v>
      </c>
      <c r="C5203" s="301" t="s">
        <v>756</v>
      </c>
      <c r="D5203" s="303">
        <v>39.1</v>
      </c>
    </row>
    <row r="5204" spans="1:4" ht="9" customHeight="1">
      <c r="A5204" s="301" t="s">
        <v>14226</v>
      </c>
      <c r="B5204" s="302" t="s">
        <v>6261</v>
      </c>
      <c r="C5204" s="301" t="s">
        <v>756</v>
      </c>
      <c r="D5204" s="303">
        <v>34.630000000000003</v>
      </c>
    </row>
    <row r="5205" spans="1:4" ht="9" customHeight="1">
      <c r="A5205" s="301" t="s">
        <v>14227</v>
      </c>
      <c r="B5205" s="302" t="s">
        <v>6262</v>
      </c>
      <c r="C5205" s="301" t="s">
        <v>756</v>
      </c>
      <c r="D5205" s="303">
        <v>34.119999999999997</v>
      </c>
    </row>
    <row r="5206" spans="1:4" ht="9" customHeight="1">
      <c r="A5206" s="301" t="s">
        <v>14228</v>
      </c>
      <c r="B5206" s="302" t="s">
        <v>6263</v>
      </c>
      <c r="C5206" s="301" t="s">
        <v>756</v>
      </c>
      <c r="D5206" s="303">
        <v>28.8</v>
      </c>
    </row>
    <row r="5207" spans="1:4" ht="9" customHeight="1">
      <c r="A5207" s="301" t="s">
        <v>14229</v>
      </c>
      <c r="B5207" s="302" t="s">
        <v>6264</v>
      </c>
      <c r="C5207" s="301" t="s">
        <v>756</v>
      </c>
      <c r="D5207" s="303">
        <v>50.48</v>
      </c>
    </row>
    <row r="5208" spans="1:4" ht="9" customHeight="1">
      <c r="A5208" s="301" t="s">
        <v>14230</v>
      </c>
      <c r="B5208" s="302" t="s">
        <v>6265</v>
      </c>
      <c r="C5208" s="301" t="s">
        <v>756</v>
      </c>
      <c r="D5208" s="303">
        <v>71.11</v>
      </c>
    </row>
    <row r="5209" spans="1:4" ht="9" customHeight="1">
      <c r="A5209" s="301" t="s">
        <v>14231</v>
      </c>
      <c r="B5209" s="302" t="s">
        <v>6266</v>
      </c>
      <c r="C5209" s="301" t="s">
        <v>756</v>
      </c>
      <c r="D5209" s="303">
        <v>33.94</v>
      </c>
    </row>
    <row r="5210" spans="1:4" ht="9" customHeight="1">
      <c r="A5210" s="301" t="s">
        <v>14232</v>
      </c>
      <c r="B5210" s="302" t="s">
        <v>6267</v>
      </c>
      <c r="C5210" s="301" t="s">
        <v>756</v>
      </c>
      <c r="D5210" s="303">
        <v>28.52</v>
      </c>
    </row>
    <row r="5211" spans="1:4" ht="9" customHeight="1">
      <c r="A5211" s="301" t="s">
        <v>14233</v>
      </c>
      <c r="B5211" s="302" t="s">
        <v>6268</v>
      </c>
      <c r="C5211" s="301" t="s">
        <v>756</v>
      </c>
      <c r="D5211" s="303">
        <v>30.72</v>
      </c>
    </row>
    <row r="5212" spans="1:4" ht="9" customHeight="1">
      <c r="A5212" s="301" t="s">
        <v>14234</v>
      </c>
      <c r="B5212" s="302" t="s">
        <v>6269</v>
      </c>
      <c r="C5212" s="301" t="s">
        <v>756</v>
      </c>
      <c r="D5212" s="303">
        <v>25.88</v>
      </c>
    </row>
    <row r="5213" spans="1:4" ht="9" customHeight="1">
      <c r="A5213" s="301" t="s">
        <v>14235</v>
      </c>
      <c r="B5213" s="302" t="s">
        <v>6270</v>
      </c>
      <c r="C5213" s="301" t="s">
        <v>756</v>
      </c>
      <c r="D5213" s="303">
        <v>46.28</v>
      </c>
    </row>
    <row r="5214" spans="1:4" ht="9" customHeight="1">
      <c r="A5214" s="301" t="s">
        <v>14236</v>
      </c>
      <c r="B5214" s="302" t="s">
        <v>6271</v>
      </c>
      <c r="C5214" s="301" t="s">
        <v>756</v>
      </c>
      <c r="D5214" s="303">
        <v>62.38</v>
      </c>
    </row>
    <row r="5215" spans="1:4" ht="9" customHeight="1">
      <c r="A5215" s="301" t="s">
        <v>14237</v>
      </c>
      <c r="B5215" s="302" t="s">
        <v>6272</v>
      </c>
      <c r="C5215" s="301" t="s">
        <v>756</v>
      </c>
      <c r="D5215" s="303">
        <v>93.69</v>
      </c>
    </row>
    <row r="5216" spans="1:4" ht="9" customHeight="1">
      <c r="A5216" s="301" t="s">
        <v>14238</v>
      </c>
      <c r="B5216" s="302" t="s">
        <v>6273</v>
      </c>
      <c r="C5216" s="301" t="s">
        <v>756</v>
      </c>
      <c r="D5216" s="303">
        <v>92.24</v>
      </c>
    </row>
    <row r="5217" spans="1:4" ht="9" customHeight="1">
      <c r="A5217" s="301" t="s">
        <v>14239</v>
      </c>
      <c r="B5217" s="302" t="s">
        <v>6274</v>
      </c>
      <c r="C5217" s="301" t="s">
        <v>756</v>
      </c>
      <c r="D5217" s="303">
        <v>76.099999999999994</v>
      </c>
    </row>
    <row r="5218" spans="1:4" ht="9" customHeight="1">
      <c r="A5218" s="301" t="s">
        <v>14240</v>
      </c>
      <c r="B5218" s="302" t="s">
        <v>6275</v>
      </c>
      <c r="C5218" s="301" t="s">
        <v>756</v>
      </c>
      <c r="D5218" s="303">
        <v>74.14</v>
      </c>
    </row>
    <row r="5219" spans="1:4" ht="9" customHeight="1">
      <c r="A5219" s="301" t="s">
        <v>14241</v>
      </c>
      <c r="B5219" s="302" t="s">
        <v>6276</v>
      </c>
      <c r="C5219" s="301" t="s">
        <v>880</v>
      </c>
      <c r="D5219" s="303">
        <v>340.82</v>
      </c>
    </row>
    <row r="5220" spans="1:4" ht="9" customHeight="1">
      <c r="A5220" s="301" t="s">
        <v>14242</v>
      </c>
      <c r="B5220" s="302" t="s">
        <v>6277</v>
      </c>
      <c r="C5220" s="301" t="s">
        <v>2931</v>
      </c>
      <c r="D5220" s="303">
        <v>153.33000000000001</v>
      </c>
    </row>
    <row r="5221" spans="1:4" ht="9" customHeight="1">
      <c r="A5221" s="301" t="s">
        <v>14243</v>
      </c>
      <c r="B5221" s="302" t="s">
        <v>6278</v>
      </c>
      <c r="C5221" s="301" t="s">
        <v>756</v>
      </c>
      <c r="D5221" s="303">
        <v>3053.8</v>
      </c>
    </row>
    <row r="5222" spans="1:4" ht="9" customHeight="1">
      <c r="A5222" s="301" t="s">
        <v>14244</v>
      </c>
      <c r="B5222" s="302" t="s">
        <v>6279</v>
      </c>
      <c r="C5222" s="301" t="s">
        <v>756</v>
      </c>
      <c r="D5222" s="303">
        <v>3942.32</v>
      </c>
    </row>
    <row r="5223" spans="1:4" ht="9" customHeight="1">
      <c r="A5223" s="301" t="s">
        <v>14245</v>
      </c>
      <c r="B5223" s="302" t="s">
        <v>6280</v>
      </c>
      <c r="C5223" s="301" t="s">
        <v>756</v>
      </c>
      <c r="D5223" s="303">
        <v>7804.4</v>
      </c>
    </row>
    <row r="5224" spans="1:4" ht="9" customHeight="1">
      <c r="A5224" s="301" t="s">
        <v>14246</v>
      </c>
      <c r="B5224" s="302" t="s">
        <v>6281</v>
      </c>
      <c r="C5224" s="301" t="s">
        <v>756</v>
      </c>
      <c r="D5224" s="303">
        <v>6502.05</v>
      </c>
    </row>
    <row r="5225" spans="1:4" ht="9" customHeight="1">
      <c r="A5225" s="301" t="s">
        <v>14247</v>
      </c>
      <c r="B5225" s="302" t="s">
        <v>6282</v>
      </c>
      <c r="C5225" s="301" t="s">
        <v>756</v>
      </c>
      <c r="D5225" s="303">
        <v>876.62</v>
      </c>
    </row>
    <row r="5226" spans="1:4" ht="9" customHeight="1">
      <c r="A5226" s="301" t="s">
        <v>14248</v>
      </c>
      <c r="B5226" s="302" t="s">
        <v>6283</v>
      </c>
      <c r="C5226" s="301" t="s">
        <v>756</v>
      </c>
      <c r="D5226" s="303">
        <v>1312.33</v>
      </c>
    </row>
    <row r="5227" spans="1:4" ht="9" customHeight="1">
      <c r="A5227" s="301" t="s">
        <v>14249</v>
      </c>
      <c r="B5227" s="302" t="s">
        <v>6284</v>
      </c>
      <c r="C5227" s="301" t="s">
        <v>756</v>
      </c>
      <c r="D5227" s="303">
        <v>585.35</v>
      </c>
    </row>
    <row r="5228" spans="1:4" ht="9" customHeight="1">
      <c r="A5228" s="301" t="s">
        <v>14250</v>
      </c>
      <c r="B5228" s="302" t="s">
        <v>6285</v>
      </c>
      <c r="C5228" s="301" t="s">
        <v>756</v>
      </c>
      <c r="D5228" s="303">
        <v>366.85</v>
      </c>
    </row>
    <row r="5229" spans="1:4" ht="9" customHeight="1">
      <c r="A5229" s="301" t="s">
        <v>14251</v>
      </c>
      <c r="B5229" s="302" t="s">
        <v>6286</v>
      </c>
      <c r="C5229" s="301" t="s">
        <v>756</v>
      </c>
      <c r="D5229" s="303">
        <v>359.5</v>
      </c>
    </row>
    <row r="5230" spans="1:4" ht="9" customHeight="1">
      <c r="A5230" s="301" t="s">
        <v>14252</v>
      </c>
      <c r="B5230" s="302" t="s">
        <v>6287</v>
      </c>
      <c r="C5230" s="301" t="s">
        <v>756</v>
      </c>
      <c r="D5230" s="303">
        <v>570.48</v>
      </c>
    </row>
    <row r="5231" spans="1:4" ht="9" customHeight="1">
      <c r="A5231" s="301" t="s">
        <v>14253</v>
      </c>
      <c r="B5231" s="302" t="s">
        <v>6288</v>
      </c>
      <c r="C5231" s="301" t="s">
        <v>756</v>
      </c>
      <c r="D5231" s="303">
        <v>1239</v>
      </c>
    </row>
    <row r="5232" spans="1:4" ht="9" customHeight="1">
      <c r="A5232" s="301" t="s">
        <v>14254</v>
      </c>
      <c r="B5232" s="302" t="s">
        <v>6289</v>
      </c>
      <c r="C5232" s="301" t="s">
        <v>756</v>
      </c>
      <c r="D5232" s="303">
        <v>1003.69</v>
      </c>
    </row>
    <row r="5233" spans="1:4" ht="9" customHeight="1">
      <c r="A5233" s="301" t="s">
        <v>14255</v>
      </c>
      <c r="B5233" s="302" t="s">
        <v>6290</v>
      </c>
      <c r="C5233" s="301" t="s">
        <v>756</v>
      </c>
      <c r="D5233" s="303">
        <v>2079.48</v>
      </c>
    </row>
    <row r="5234" spans="1:4" ht="9" customHeight="1">
      <c r="A5234" s="301" t="s">
        <v>14256</v>
      </c>
      <c r="B5234" s="302" t="s">
        <v>6291</v>
      </c>
      <c r="C5234" s="301" t="s">
        <v>756</v>
      </c>
      <c r="D5234" s="303">
        <v>1124.1400000000001</v>
      </c>
    </row>
    <row r="5235" spans="1:4" ht="9" customHeight="1">
      <c r="A5235" s="301" t="s">
        <v>14257</v>
      </c>
      <c r="B5235" s="302" t="s">
        <v>6292</v>
      </c>
      <c r="C5235" s="301" t="s">
        <v>756</v>
      </c>
      <c r="D5235" s="303">
        <v>2258.73</v>
      </c>
    </row>
    <row r="5236" spans="1:4" ht="9" customHeight="1">
      <c r="A5236" s="301" t="s">
        <v>14258</v>
      </c>
      <c r="B5236" s="302" t="s">
        <v>6293</v>
      </c>
      <c r="C5236" s="301" t="s">
        <v>756</v>
      </c>
      <c r="D5236" s="303">
        <v>2231.88</v>
      </c>
    </row>
    <row r="5237" spans="1:4" ht="9" customHeight="1">
      <c r="A5237" s="301" t="s">
        <v>14259</v>
      </c>
      <c r="B5237" s="302" t="s">
        <v>6294</v>
      </c>
      <c r="C5237" s="301" t="s">
        <v>756</v>
      </c>
      <c r="D5237" s="303">
        <v>1558.82</v>
      </c>
    </row>
    <row r="5238" spans="1:4" ht="9" customHeight="1">
      <c r="A5238" s="301" t="s">
        <v>14260</v>
      </c>
      <c r="B5238" s="302" t="s">
        <v>6295</v>
      </c>
      <c r="C5238" s="301" t="s">
        <v>756</v>
      </c>
      <c r="D5238" s="303">
        <v>4891.68</v>
      </c>
    </row>
    <row r="5239" spans="1:4" ht="9" customHeight="1">
      <c r="A5239" s="301" t="s">
        <v>14261</v>
      </c>
      <c r="B5239" s="302" t="s">
        <v>6296</v>
      </c>
      <c r="C5239" s="301" t="s">
        <v>756</v>
      </c>
      <c r="D5239" s="303">
        <v>3801.78</v>
      </c>
    </row>
    <row r="5240" spans="1:4" ht="9" customHeight="1">
      <c r="A5240" s="301" t="s">
        <v>14262</v>
      </c>
      <c r="B5240" s="302" t="s">
        <v>6297</v>
      </c>
      <c r="C5240" s="301" t="s">
        <v>756</v>
      </c>
      <c r="D5240" s="303">
        <v>4208.12</v>
      </c>
    </row>
    <row r="5241" spans="1:4" ht="9" customHeight="1">
      <c r="A5241" s="301" t="s">
        <v>14263</v>
      </c>
      <c r="B5241" s="302" t="s">
        <v>6298</v>
      </c>
      <c r="C5241" s="301" t="s">
        <v>756</v>
      </c>
      <c r="D5241" s="303">
        <v>5358.02</v>
      </c>
    </row>
    <row r="5242" spans="1:4" ht="9" customHeight="1">
      <c r="A5242" s="301" t="s">
        <v>14264</v>
      </c>
      <c r="B5242" s="302" t="s">
        <v>6299</v>
      </c>
      <c r="C5242" s="301" t="s">
        <v>756</v>
      </c>
      <c r="D5242" s="303">
        <v>4816.21</v>
      </c>
    </row>
    <row r="5243" spans="1:4" ht="9" customHeight="1">
      <c r="A5243" s="301" t="s">
        <v>14265</v>
      </c>
      <c r="B5243" s="302" t="s">
        <v>6300</v>
      </c>
      <c r="C5243" s="301" t="s">
        <v>756</v>
      </c>
      <c r="D5243" s="303">
        <v>5382.34</v>
      </c>
    </row>
    <row r="5244" spans="1:4" ht="9" customHeight="1">
      <c r="A5244" s="301" t="s">
        <v>14266</v>
      </c>
      <c r="B5244" s="302" t="s">
        <v>6301</v>
      </c>
      <c r="C5244" s="301" t="s">
        <v>756</v>
      </c>
      <c r="D5244" s="303">
        <v>2126.39</v>
      </c>
    </row>
    <row r="5245" spans="1:4" ht="9" customHeight="1">
      <c r="A5245" s="301" t="s">
        <v>14267</v>
      </c>
      <c r="B5245" s="302" t="s">
        <v>6302</v>
      </c>
      <c r="C5245" s="301" t="s">
        <v>756</v>
      </c>
      <c r="D5245" s="303">
        <v>2669.27</v>
      </c>
    </row>
    <row r="5246" spans="1:4" ht="9" customHeight="1">
      <c r="A5246" s="301" t="s">
        <v>14268</v>
      </c>
      <c r="B5246" s="302" t="s">
        <v>6303</v>
      </c>
      <c r="C5246" s="301" t="s">
        <v>756</v>
      </c>
      <c r="D5246" s="303">
        <v>2829.56</v>
      </c>
    </row>
    <row r="5247" spans="1:4" ht="9" customHeight="1">
      <c r="A5247" s="301" t="s">
        <v>14269</v>
      </c>
      <c r="B5247" s="302" t="s">
        <v>6304</v>
      </c>
      <c r="C5247" s="301" t="s">
        <v>756</v>
      </c>
      <c r="D5247" s="303">
        <v>3372.81</v>
      </c>
    </row>
    <row r="5248" spans="1:4" ht="9" customHeight="1">
      <c r="A5248" s="301" t="s">
        <v>14270</v>
      </c>
      <c r="B5248" s="302" t="s">
        <v>6305</v>
      </c>
      <c r="C5248" s="301" t="s">
        <v>756</v>
      </c>
      <c r="D5248" s="303">
        <v>182.1</v>
      </c>
    </row>
    <row r="5249" spans="1:4" ht="9" customHeight="1">
      <c r="A5249" s="301" t="s">
        <v>14271</v>
      </c>
      <c r="B5249" s="302" t="s">
        <v>6306</v>
      </c>
      <c r="C5249" s="301" t="s">
        <v>756</v>
      </c>
      <c r="D5249" s="303">
        <v>720.47</v>
      </c>
    </row>
    <row r="5250" spans="1:4" ht="9" customHeight="1">
      <c r="A5250" s="301" t="s">
        <v>14272</v>
      </c>
      <c r="B5250" s="302" t="s">
        <v>6307</v>
      </c>
      <c r="C5250" s="301" t="s">
        <v>756</v>
      </c>
      <c r="D5250" s="303">
        <v>304.93</v>
      </c>
    </row>
    <row r="5251" spans="1:4" ht="9" customHeight="1">
      <c r="A5251" s="301" t="s">
        <v>14273</v>
      </c>
      <c r="B5251" s="302" t="s">
        <v>6308</v>
      </c>
      <c r="C5251" s="301" t="s">
        <v>756</v>
      </c>
      <c r="D5251" s="303">
        <v>1056.78</v>
      </c>
    </row>
    <row r="5252" spans="1:4" ht="9" customHeight="1">
      <c r="A5252" s="301" t="s">
        <v>14274</v>
      </c>
      <c r="B5252" s="302" t="s">
        <v>6309</v>
      </c>
      <c r="C5252" s="301" t="s">
        <v>756</v>
      </c>
      <c r="D5252" s="303">
        <v>347.06</v>
      </c>
    </row>
    <row r="5253" spans="1:4" ht="9" customHeight="1">
      <c r="A5253" s="301" t="s">
        <v>14275</v>
      </c>
      <c r="B5253" s="302" t="s">
        <v>6310</v>
      </c>
      <c r="C5253" s="301" t="s">
        <v>756</v>
      </c>
      <c r="D5253" s="303">
        <v>1135.8699999999999</v>
      </c>
    </row>
    <row r="5254" spans="1:4" ht="9" customHeight="1">
      <c r="A5254" s="301" t="s">
        <v>14276</v>
      </c>
      <c r="B5254" s="302" t="s">
        <v>6311</v>
      </c>
      <c r="C5254" s="301" t="s">
        <v>756</v>
      </c>
      <c r="D5254" s="303">
        <v>1201.8900000000001</v>
      </c>
    </row>
    <row r="5255" spans="1:4" ht="9" customHeight="1">
      <c r="A5255" s="301" t="s">
        <v>14277</v>
      </c>
      <c r="B5255" s="302" t="s">
        <v>6312</v>
      </c>
      <c r="C5255" s="301" t="s">
        <v>756</v>
      </c>
      <c r="D5255" s="303">
        <v>661.17</v>
      </c>
    </row>
    <row r="5256" spans="1:4" ht="9" customHeight="1">
      <c r="A5256" s="301" t="s">
        <v>14278</v>
      </c>
      <c r="B5256" s="302" t="s">
        <v>6313</v>
      </c>
      <c r="C5256" s="301" t="s">
        <v>756</v>
      </c>
      <c r="D5256" s="303">
        <v>2432.0500000000002</v>
      </c>
    </row>
    <row r="5257" spans="1:4" ht="9" customHeight="1">
      <c r="A5257" s="301" t="s">
        <v>14279</v>
      </c>
      <c r="B5257" s="302" t="s">
        <v>6314</v>
      </c>
      <c r="C5257" s="301" t="s">
        <v>756</v>
      </c>
      <c r="D5257" s="303">
        <v>1672.88</v>
      </c>
    </row>
    <row r="5258" spans="1:4" ht="18" customHeight="1">
      <c r="A5258" s="301" t="s">
        <v>14280</v>
      </c>
      <c r="B5258" s="302" t="s">
        <v>6315</v>
      </c>
      <c r="C5258" s="301" t="s">
        <v>756</v>
      </c>
      <c r="D5258" s="303">
        <v>1854.82</v>
      </c>
    </row>
    <row r="5259" spans="1:4" ht="18" customHeight="1">
      <c r="A5259" s="301" t="s">
        <v>14281</v>
      </c>
      <c r="B5259" s="302" t="s">
        <v>6316</v>
      </c>
      <c r="C5259" s="301" t="s">
        <v>756</v>
      </c>
      <c r="D5259" s="303">
        <v>2651.6</v>
      </c>
    </row>
    <row r="5260" spans="1:4" ht="18" customHeight="1">
      <c r="A5260" s="301" t="s">
        <v>14282</v>
      </c>
      <c r="B5260" s="302" t="s">
        <v>6317</v>
      </c>
      <c r="C5260" s="301" t="s">
        <v>756</v>
      </c>
      <c r="D5260" s="303">
        <v>2188.02</v>
      </c>
    </row>
    <row r="5261" spans="1:4" ht="18" customHeight="1">
      <c r="A5261" s="301" t="s">
        <v>14283</v>
      </c>
      <c r="B5261" s="302" t="s">
        <v>6318</v>
      </c>
      <c r="C5261" s="301" t="s">
        <v>756</v>
      </c>
      <c r="D5261" s="303">
        <v>2659.58</v>
      </c>
    </row>
    <row r="5262" spans="1:4" ht="18" customHeight="1">
      <c r="A5262" s="301" t="s">
        <v>14284</v>
      </c>
      <c r="B5262" s="302" t="s">
        <v>6319</v>
      </c>
      <c r="C5262" s="301" t="s">
        <v>756</v>
      </c>
      <c r="D5262" s="303">
        <v>958.73</v>
      </c>
    </row>
    <row r="5263" spans="1:4" ht="18" customHeight="1">
      <c r="A5263" s="301" t="s">
        <v>14285</v>
      </c>
      <c r="B5263" s="302" t="s">
        <v>6320</v>
      </c>
      <c r="C5263" s="301" t="s">
        <v>756</v>
      </c>
      <c r="D5263" s="303">
        <v>1429.46</v>
      </c>
    </row>
    <row r="5264" spans="1:4" ht="18" customHeight="1">
      <c r="A5264" s="301" t="s">
        <v>14286</v>
      </c>
      <c r="B5264" s="302" t="s">
        <v>6321</v>
      </c>
      <c r="C5264" s="301" t="s">
        <v>756</v>
      </c>
      <c r="D5264" s="303">
        <v>1213.56</v>
      </c>
    </row>
    <row r="5265" spans="1:4" ht="18" customHeight="1">
      <c r="A5265" s="301" t="s">
        <v>14287</v>
      </c>
      <c r="B5265" s="302" t="s">
        <v>6322</v>
      </c>
      <c r="C5265" s="301" t="s">
        <v>756</v>
      </c>
      <c r="D5265" s="303">
        <v>1684.46</v>
      </c>
    </row>
    <row r="5266" spans="1:4" ht="18" customHeight="1">
      <c r="A5266" s="301" t="s">
        <v>14288</v>
      </c>
      <c r="B5266" s="302" t="s">
        <v>6323</v>
      </c>
      <c r="C5266" s="301" t="s">
        <v>756</v>
      </c>
      <c r="D5266" s="303">
        <v>976.56</v>
      </c>
    </row>
    <row r="5267" spans="1:4" ht="18" customHeight="1">
      <c r="A5267" s="301" t="s">
        <v>14289</v>
      </c>
      <c r="B5267" s="302" t="s">
        <v>6324</v>
      </c>
      <c r="C5267" s="301" t="s">
        <v>756</v>
      </c>
      <c r="D5267" s="303">
        <v>620.52</v>
      </c>
    </row>
    <row r="5268" spans="1:4" ht="18" customHeight="1">
      <c r="A5268" s="301" t="s">
        <v>14290</v>
      </c>
      <c r="B5268" s="302" t="s">
        <v>6325</v>
      </c>
      <c r="C5268" s="301" t="s">
        <v>23</v>
      </c>
      <c r="D5268" s="303">
        <v>338.21</v>
      </c>
    </row>
    <row r="5269" spans="1:4" ht="18" customHeight="1">
      <c r="A5269" s="301">
        <v>5301018</v>
      </c>
      <c r="B5269" s="302" t="s">
        <v>6326</v>
      </c>
      <c r="C5269" s="301" t="s">
        <v>23</v>
      </c>
      <c r="D5269" s="303">
        <v>81.19</v>
      </c>
    </row>
    <row r="5270" spans="1:4" ht="18" customHeight="1">
      <c r="A5270" s="301">
        <v>5301019</v>
      </c>
      <c r="B5270" s="302" t="s">
        <v>6327</v>
      </c>
      <c r="C5270" s="301" t="s">
        <v>23</v>
      </c>
      <c r="D5270" s="303">
        <v>231.83</v>
      </c>
    </row>
    <row r="5271" spans="1:4" ht="18" customHeight="1">
      <c r="A5271" s="301" t="s">
        <v>14291</v>
      </c>
      <c r="B5271" s="302" t="s">
        <v>6328</v>
      </c>
      <c r="C5271" s="301" t="s">
        <v>756</v>
      </c>
      <c r="D5271" s="303">
        <v>4564.6400000000003</v>
      </c>
    </row>
    <row r="5272" spans="1:4" ht="18" customHeight="1">
      <c r="A5272" s="301" t="s">
        <v>14292</v>
      </c>
      <c r="B5272" s="302" t="s">
        <v>6329</v>
      </c>
      <c r="C5272" s="301" t="s">
        <v>756</v>
      </c>
      <c r="D5272" s="303">
        <v>4993.53</v>
      </c>
    </row>
    <row r="5273" spans="1:4" ht="18" customHeight="1">
      <c r="A5273" s="301" t="s">
        <v>14293</v>
      </c>
      <c r="B5273" s="302" t="s">
        <v>6330</v>
      </c>
      <c r="C5273" s="301" t="s">
        <v>756</v>
      </c>
      <c r="D5273" s="303">
        <v>7344.89</v>
      </c>
    </row>
    <row r="5274" spans="1:4" ht="18" customHeight="1">
      <c r="A5274" s="301" t="s">
        <v>14294</v>
      </c>
      <c r="B5274" s="302" t="s">
        <v>6331</v>
      </c>
      <c r="C5274" s="301" t="s">
        <v>756</v>
      </c>
      <c r="D5274" s="303">
        <v>8654.25</v>
      </c>
    </row>
    <row r="5275" spans="1:4" ht="18" customHeight="1">
      <c r="A5275" s="301" t="s">
        <v>14295</v>
      </c>
      <c r="B5275" s="302" t="s">
        <v>6332</v>
      </c>
      <c r="C5275" s="301" t="s">
        <v>756</v>
      </c>
      <c r="D5275" s="303">
        <v>9425.0400000000009</v>
      </c>
    </row>
    <row r="5276" spans="1:4" ht="18" customHeight="1">
      <c r="A5276" s="301" t="s">
        <v>14296</v>
      </c>
      <c r="B5276" s="302" t="s">
        <v>6333</v>
      </c>
      <c r="C5276" s="301" t="s">
        <v>756</v>
      </c>
      <c r="D5276" s="303">
        <v>3364.68</v>
      </c>
    </row>
    <row r="5277" spans="1:4" ht="18" customHeight="1">
      <c r="A5277" s="301" t="s">
        <v>14297</v>
      </c>
      <c r="B5277" s="302" t="s">
        <v>6334</v>
      </c>
      <c r="C5277" s="301" t="s">
        <v>756</v>
      </c>
      <c r="D5277" s="303">
        <v>3793.57</v>
      </c>
    </row>
    <row r="5278" spans="1:4" ht="18" customHeight="1">
      <c r="A5278" s="301" t="s">
        <v>14298</v>
      </c>
      <c r="B5278" s="302" t="s">
        <v>6335</v>
      </c>
      <c r="C5278" s="301" t="s">
        <v>756</v>
      </c>
      <c r="D5278" s="303">
        <v>6144.94</v>
      </c>
    </row>
    <row r="5279" spans="1:4" ht="18" customHeight="1">
      <c r="A5279" s="301" t="s">
        <v>14299</v>
      </c>
      <c r="B5279" s="302" t="s">
        <v>6336</v>
      </c>
      <c r="C5279" s="301" t="s">
        <v>756</v>
      </c>
      <c r="D5279" s="303">
        <v>7454.3</v>
      </c>
    </row>
    <row r="5280" spans="1:4" ht="18" customHeight="1">
      <c r="A5280" s="301" t="s">
        <v>14300</v>
      </c>
      <c r="B5280" s="302" t="s">
        <v>6337</v>
      </c>
      <c r="C5280" s="301" t="s">
        <v>756</v>
      </c>
      <c r="D5280" s="303">
        <v>8225.08</v>
      </c>
    </row>
    <row r="5281" spans="1:4" ht="18" customHeight="1">
      <c r="A5281" s="301" t="s">
        <v>14301</v>
      </c>
      <c r="B5281" s="302" t="s">
        <v>6338</v>
      </c>
      <c r="C5281" s="301" t="s">
        <v>756</v>
      </c>
      <c r="D5281" s="303">
        <v>3298.1</v>
      </c>
    </row>
    <row r="5282" spans="1:4" ht="18" customHeight="1">
      <c r="A5282" s="301" t="s">
        <v>14302</v>
      </c>
      <c r="B5282" s="302" t="s">
        <v>6339</v>
      </c>
      <c r="C5282" s="301" t="s">
        <v>756</v>
      </c>
      <c r="D5282" s="303">
        <v>4421.3599999999997</v>
      </c>
    </row>
    <row r="5283" spans="1:4" ht="18" customHeight="1">
      <c r="A5283" s="301" t="s">
        <v>14303</v>
      </c>
      <c r="B5283" s="302" t="s">
        <v>6340</v>
      </c>
      <c r="C5283" s="301" t="s">
        <v>756</v>
      </c>
      <c r="D5283" s="303">
        <v>3726.99</v>
      </c>
    </row>
    <row r="5284" spans="1:4" ht="18" customHeight="1">
      <c r="A5284" s="301" t="s">
        <v>14304</v>
      </c>
      <c r="B5284" s="302" t="s">
        <v>6341</v>
      </c>
      <c r="C5284" s="301" t="s">
        <v>756</v>
      </c>
      <c r="D5284" s="303">
        <v>4850.25</v>
      </c>
    </row>
    <row r="5285" spans="1:4" ht="18" customHeight="1">
      <c r="A5285" s="301" t="s">
        <v>14305</v>
      </c>
      <c r="B5285" s="302" t="s">
        <v>6342</v>
      </c>
      <c r="C5285" s="301" t="s">
        <v>756</v>
      </c>
      <c r="D5285" s="303">
        <v>6078.35</v>
      </c>
    </row>
    <row r="5286" spans="1:4" ht="18" customHeight="1">
      <c r="A5286" s="301" t="s">
        <v>14306</v>
      </c>
      <c r="B5286" s="302" t="s">
        <v>6343</v>
      </c>
      <c r="C5286" s="301" t="s">
        <v>756</v>
      </c>
      <c r="D5286" s="303">
        <v>7201.62</v>
      </c>
    </row>
    <row r="5287" spans="1:4" ht="18" customHeight="1">
      <c r="A5287" s="301" t="s">
        <v>14307</v>
      </c>
      <c r="B5287" s="302" t="s">
        <v>6344</v>
      </c>
      <c r="C5287" s="301" t="s">
        <v>756</v>
      </c>
      <c r="D5287" s="303">
        <v>7387.71</v>
      </c>
    </row>
    <row r="5288" spans="1:4" ht="18" customHeight="1">
      <c r="A5288" s="301" t="s">
        <v>14308</v>
      </c>
      <c r="B5288" s="302" t="s">
        <v>6345</v>
      </c>
      <c r="C5288" s="301" t="s">
        <v>756</v>
      </c>
      <c r="D5288" s="303">
        <v>8510.98</v>
      </c>
    </row>
    <row r="5289" spans="1:4" ht="18" customHeight="1">
      <c r="A5289" s="301" t="s">
        <v>14309</v>
      </c>
      <c r="B5289" s="302" t="s">
        <v>6346</v>
      </c>
      <c r="C5289" s="301" t="s">
        <v>756</v>
      </c>
      <c r="D5289" s="303">
        <v>8158.5</v>
      </c>
    </row>
    <row r="5290" spans="1:4" ht="18" customHeight="1">
      <c r="A5290" s="301" t="s">
        <v>14310</v>
      </c>
      <c r="B5290" s="302" t="s">
        <v>6347</v>
      </c>
      <c r="C5290" s="301" t="s">
        <v>756</v>
      </c>
      <c r="D5290" s="303">
        <v>9281.76</v>
      </c>
    </row>
    <row r="5291" spans="1:4" ht="18" customHeight="1">
      <c r="A5291" s="301" t="s">
        <v>14311</v>
      </c>
      <c r="B5291" s="302" t="s">
        <v>6348</v>
      </c>
      <c r="C5291" s="301" t="s">
        <v>756</v>
      </c>
      <c r="D5291" s="303">
        <v>73.88</v>
      </c>
    </row>
    <row r="5292" spans="1:4" ht="18" customHeight="1">
      <c r="A5292" s="301" t="s">
        <v>14312</v>
      </c>
      <c r="B5292" s="302" t="s">
        <v>6349</v>
      </c>
      <c r="C5292" s="301" t="s">
        <v>756</v>
      </c>
      <c r="D5292" s="303">
        <v>592.27</v>
      </c>
    </row>
    <row r="5293" spans="1:4" ht="18" customHeight="1">
      <c r="A5293" s="301" t="s">
        <v>14313</v>
      </c>
      <c r="B5293" s="302" t="s">
        <v>6350</v>
      </c>
      <c r="C5293" s="301" t="s">
        <v>756</v>
      </c>
      <c r="D5293" s="303">
        <v>468.89</v>
      </c>
    </row>
    <row r="5294" spans="1:4" ht="9" customHeight="1">
      <c r="A5294" s="301" t="s">
        <v>14314</v>
      </c>
      <c r="B5294" s="302" t="s">
        <v>6351</v>
      </c>
      <c r="C5294" s="301" t="s">
        <v>756</v>
      </c>
      <c r="D5294" s="303">
        <v>1677.21</v>
      </c>
    </row>
    <row r="5295" spans="1:4" ht="9" customHeight="1">
      <c r="A5295" s="301" t="s">
        <v>14315</v>
      </c>
      <c r="B5295" s="302" t="s">
        <v>6352</v>
      </c>
      <c r="C5295" s="301" t="s">
        <v>756</v>
      </c>
      <c r="D5295" s="303">
        <v>1121.3900000000001</v>
      </c>
    </row>
    <row r="5296" spans="1:4" ht="9" customHeight="1">
      <c r="A5296" s="301" t="s">
        <v>14316</v>
      </c>
      <c r="B5296" s="302" t="s">
        <v>6353</v>
      </c>
      <c r="C5296" s="301" t="s">
        <v>880</v>
      </c>
      <c r="D5296" s="303">
        <v>13.58</v>
      </c>
    </row>
    <row r="5297" spans="1:4" ht="9" customHeight="1">
      <c r="A5297" s="301" t="s">
        <v>14317</v>
      </c>
      <c r="B5297" s="302" t="s">
        <v>6354</v>
      </c>
      <c r="C5297" s="301" t="s">
        <v>880</v>
      </c>
      <c r="D5297" s="303">
        <v>13.46</v>
      </c>
    </row>
    <row r="5298" spans="1:4" ht="9" customHeight="1">
      <c r="A5298" s="301" t="s">
        <v>14318</v>
      </c>
      <c r="B5298" s="302" t="s">
        <v>7434</v>
      </c>
      <c r="C5298" s="301" t="s">
        <v>880</v>
      </c>
      <c r="D5298" s="303">
        <v>8.8800000000000008</v>
      </c>
    </row>
    <row r="5299" spans="1:4" ht="18" customHeight="1">
      <c r="A5299" s="301" t="s">
        <v>14319</v>
      </c>
      <c r="B5299" s="302" t="s">
        <v>6355</v>
      </c>
      <c r="C5299" s="301" t="s">
        <v>756</v>
      </c>
      <c r="D5299" s="303">
        <v>349.6</v>
      </c>
    </row>
    <row r="5300" spans="1:4" ht="18" customHeight="1">
      <c r="A5300" s="301" t="s">
        <v>14320</v>
      </c>
      <c r="B5300" s="302" t="s">
        <v>6356</v>
      </c>
      <c r="C5300" s="301" t="s">
        <v>756</v>
      </c>
      <c r="D5300" s="303">
        <v>491.48</v>
      </c>
    </row>
    <row r="5301" spans="1:4" ht="18" customHeight="1">
      <c r="A5301" s="301" t="s">
        <v>14321</v>
      </c>
      <c r="B5301" s="302" t="s">
        <v>6357</v>
      </c>
      <c r="C5301" s="301" t="s">
        <v>756</v>
      </c>
      <c r="D5301" s="303">
        <v>211.37</v>
      </c>
    </row>
    <row r="5302" spans="1:4" ht="18" customHeight="1">
      <c r="A5302" s="301" t="s">
        <v>14322</v>
      </c>
      <c r="B5302" s="302" t="s">
        <v>6358</v>
      </c>
      <c r="C5302" s="301" t="s">
        <v>756</v>
      </c>
      <c r="D5302" s="303">
        <v>390.33</v>
      </c>
    </row>
    <row r="5303" spans="1:4" ht="18" customHeight="1">
      <c r="A5303" s="301" t="s">
        <v>14323</v>
      </c>
      <c r="B5303" s="302" t="s">
        <v>6359</v>
      </c>
      <c r="C5303" s="301" t="s">
        <v>756</v>
      </c>
      <c r="D5303" s="303">
        <v>481.43</v>
      </c>
    </row>
    <row r="5304" spans="1:4" ht="9" customHeight="1">
      <c r="A5304" s="301" t="s">
        <v>14324</v>
      </c>
      <c r="B5304" s="302" t="s">
        <v>6360</v>
      </c>
      <c r="C5304" s="301" t="s">
        <v>756</v>
      </c>
      <c r="D5304" s="303">
        <v>870.44</v>
      </c>
    </row>
    <row r="5305" spans="1:4" ht="9" customHeight="1">
      <c r="A5305" s="301" t="s">
        <v>14325</v>
      </c>
      <c r="B5305" s="302" t="s">
        <v>6361</v>
      </c>
      <c r="C5305" s="301" t="s">
        <v>756</v>
      </c>
      <c r="D5305" s="303">
        <v>819.19</v>
      </c>
    </row>
    <row r="5306" spans="1:4" ht="9" customHeight="1">
      <c r="A5306" s="301" t="s">
        <v>14326</v>
      </c>
      <c r="B5306" s="302" t="s">
        <v>6362</v>
      </c>
      <c r="C5306" s="301" t="s">
        <v>756</v>
      </c>
      <c r="D5306" s="303">
        <v>235.23</v>
      </c>
    </row>
    <row r="5307" spans="1:4" ht="9" customHeight="1">
      <c r="A5307" s="301" t="s">
        <v>14327</v>
      </c>
      <c r="B5307" s="302" t="s">
        <v>6363</v>
      </c>
      <c r="C5307" s="301" t="s">
        <v>756</v>
      </c>
      <c r="D5307" s="303">
        <v>359.07</v>
      </c>
    </row>
    <row r="5308" spans="1:4" ht="9" customHeight="1">
      <c r="A5308" s="301" t="s">
        <v>14328</v>
      </c>
      <c r="B5308" s="302" t="s">
        <v>6364</v>
      </c>
      <c r="C5308" s="301" t="s">
        <v>756</v>
      </c>
      <c r="D5308" s="303">
        <v>289</v>
      </c>
    </row>
    <row r="5309" spans="1:4" ht="9" customHeight="1">
      <c r="A5309" s="301" t="s">
        <v>14329</v>
      </c>
      <c r="B5309" s="302" t="s">
        <v>6365</v>
      </c>
      <c r="C5309" s="301" t="s">
        <v>756</v>
      </c>
      <c r="D5309" s="303">
        <v>203.85</v>
      </c>
    </row>
    <row r="5310" spans="1:4" ht="18" customHeight="1">
      <c r="A5310" s="301" t="s">
        <v>14330</v>
      </c>
      <c r="B5310" s="302" t="s">
        <v>6366</v>
      </c>
      <c r="C5310" s="301" t="s">
        <v>756</v>
      </c>
      <c r="D5310" s="303">
        <v>174.06</v>
      </c>
    </row>
    <row r="5311" spans="1:4" ht="9" customHeight="1">
      <c r="A5311" s="301" t="s">
        <v>14331</v>
      </c>
      <c r="B5311" s="302" t="s">
        <v>6367</v>
      </c>
      <c r="C5311" s="301" t="s">
        <v>756</v>
      </c>
      <c r="D5311" s="303">
        <v>1855.18</v>
      </c>
    </row>
    <row r="5312" spans="1:4" ht="18" customHeight="1">
      <c r="A5312" s="301" t="s">
        <v>14332</v>
      </c>
      <c r="B5312" s="302" t="s">
        <v>6368</v>
      </c>
      <c r="C5312" s="301" t="s">
        <v>756</v>
      </c>
      <c r="D5312" s="303">
        <v>1363.24</v>
      </c>
    </row>
    <row r="5313" spans="1:4" ht="9" customHeight="1">
      <c r="A5313" s="301" t="s">
        <v>14333</v>
      </c>
      <c r="B5313" s="302" t="s">
        <v>6369</v>
      </c>
      <c r="C5313" s="301" t="s">
        <v>756</v>
      </c>
      <c r="D5313" s="303">
        <v>101.83</v>
      </c>
    </row>
    <row r="5314" spans="1:4" ht="18" customHeight="1">
      <c r="A5314" s="301" t="s">
        <v>14334</v>
      </c>
      <c r="B5314" s="302" t="s">
        <v>6370</v>
      </c>
      <c r="C5314" s="301" t="s">
        <v>756</v>
      </c>
      <c r="D5314" s="303">
        <v>1184.54</v>
      </c>
    </row>
    <row r="5315" spans="1:4" ht="9" customHeight="1">
      <c r="A5315" s="301" t="s">
        <v>14335</v>
      </c>
      <c r="B5315" s="302" t="s">
        <v>6371</v>
      </c>
      <c r="C5315" s="301" t="s">
        <v>756</v>
      </c>
      <c r="D5315" s="303">
        <v>534.12</v>
      </c>
    </row>
    <row r="5316" spans="1:4" ht="18" customHeight="1">
      <c r="A5316" s="301" t="s">
        <v>14336</v>
      </c>
      <c r="B5316" s="302" t="s">
        <v>6372</v>
      </c>
      <c r="C5316" s="301" t="s">
        <v>756</v>
      </c>
      <c r="D5316" s="303">
        <v>1841.98</v>
      </c>
    </row>
    <row r="5317" spans="1:4" ht="9" customHeight="1">
      <c r="A5317" s="301" t="s">
        <v>14337</v>
      </c>
      <c r="B5317" s="302" t="s">
        <v>6373</v>
      </c>
      <c r="C5317" s="301" t="s">
        <v>1330</v>
      </c>
      <c r="D5317" s="303">
        <v>39.409999999999997</v>
      </c>
    </row>
    <row r="5318" spans="1:4" ht="18" customHeight="1">
      <c r="A5318" s="301" t="s">
        <v>14338</v>
      </c>
      <c r="B5318" s="302" t="s">
        <v>6374</v>
      </c>
      <c r="C5318" s="301" t="s">
        <v>1330</v>
      </c>
      <c r="D5318" s="303">
        <v>227.09</v>
      </c>
    </row>
    <row r="5319" spans="1:4" ht="9" customHeight="1">
      <c r="A5319" s="301" t="s">
        <v>14339</v>
      </c>
      <c r="B5319" s="302" t="s">
        <v>6375</v>
      </c>
      <c r="C5319" s="301" t="s">
        <v>1330</v>
      </c>
      <c r="D5319" s="303">
        <v>241.58</v>
      </c>
    </row>
    <row r="5320" spans="1:4" ht="9" customHeight="1">
      <c r="A5320" s="301" t="s">
        <v>14340</v>
      </c>
      <c r="B5320" s="302" t="s">
        <v>6376</v>
      </c>
      <c r="C5320" s="301" t="s">
        <v>1330</v>
      </c>
      <c r="D5320" s="303">
        <v>270.39</v>
      </c>
    </row>
    <row r="5321" spans="1:4" ht="9" customHeight="1">
      <c r="A5321" s="301" t="s">
        <v>14341</v>
      </c>
      <c r="B5321" s="302" t="s">
        <v>6377</v>
      </c>
      <c r="C5321" s="301" t="s">
        <v>1330</v>
      </c>
      <c r="D5321" s="303">
        <v>356.99</v>
      </c>
    </row>
    <row r="5322" spans="1:4" ht="9" customHeight="1">
      <c r="A5322" s="301" t="s">
        <v>14342</v>
      </c>
      <c r="B5322" s="302" t="s">
        <v>6378</v>
      </c>
      <c r="C5322" s="301" t="s">
        <v>1330</v>
      </c>
      <c r="D5322" s="303">
        <v>68.39</v>
      </c>
    </row>
    <row r="5323" spans="1:4" ht="9" customHeight="1">
      <c r="A5323" s="301" t="s">
        <v>14343</v>
      </c>
      <c r="B5323" s="302" t="s">
        <v>6379</v>
      </c>
      <c r="C5323" s="301" t="s">
        <v>1330</v>
      </c>
      <c r="D5323" s="303">
        <v>82.71</v>
      </c>
    </row>
    <row r="5324" spans="1:4" ht="9" customHeight="1">
      <c r="A5324" s="301" t="s">
        <v>14344</v>
      </c>
      <c r="B5324" s="302" t="s">
        <v>6380</v>
      </c>
      <c r="C5324" s="301" t="s">
        <v>1330</v>
      </c>
      <c r="D5324" s="303">
        <v>97.2</v>
      </c>
    </row>
    <row r="5325" spans="1:4" ht="18" customHeight="1">
      <c r="A5325" s="301" t="s">
        <v>14345</v>
      </c>
      <c r="B5325" s="302" t="s">
        <v>6381</v>
      </c>
      <c r="C5325" s="301" t="s">
        <v>1330</v>
      </c>
      <c r="D5325" s="303">
        <v>126.01</v>
      </c>
    </row>
    <row r="5326" spans="1:4" ht="9" customHeight="1">
      <c r="A5326" s="301" t="s">
        <v>14346</v>
      </c>
      <c r="B5326" s="302" t="s">
        <v>6382</v>
      </c>
      <c r="C5326" s="301" t="s">
        <v>1330</v>
      </c>
      <c r="D5326" s="303">
        <v>154.99</v>
      </c>
    </row>
    <row r="5327" spans="1:4" ht="9" customHeight="1">
      <c r="A5327" s="301" t="s">
        <v>14347</v>
      </c>
      <c r="B5327" s="302" t="s">
        <v>6383</v>
      </c>
      <c r="C5327" s="301" t="s">
        <v>1330</v>
      </c>
      <c r="D5327" s="303">
        <v>183.79</v>
      </c>
    </row>
    <row r="5328" spans="1:4" ht="9" customHeight="1">
      <c r="A5328" s="301" t="s">
        <v>14348</v>
      </c>
      <c r="B5328" s="302" t="s">
        <v>6384</v>
      </c>
      <c r="C5328" s="301" t="s">
        <v>880</v>
      </c>
      <c r="D5328" s="303">
        <v>34.93</v>
      </c>
    </row>
    <row r="5329" spans="1:4" ht="9" customHeight="1">
      <c r="A5329" s="301" t="s">
        <v>14349</v>
      </c>
      <c r="B5329" s="302" t="s">
        <v>6385</v>
      </c>
      <c r="C5329" s="301" t="s">
        <v>1330</v>
      </c>
      <c r="D5329" s="303">
        <v>1506.56</v>
      </c>
    </row>
    <row r="5330" spans="1:4" ht="9" customHeight="1">
      <c r="A5330" s="301" t="s">
        <v>14350</v>
      </c>
      <c r="B5330" s="302" t="s">
        <v>6386</v>
      </c>
      <c r="C5330" s="301" t="s">
        <v>1330</v>
      </c>
      <c r="D5330" s="303">
        <v>1369.22</v>
      </c>
    </row>
    <row r="5331" spans="1:4" ht="9" customHeight="1">
      <c r="A5331" s="301" t="s">
        <v>14351</v>
      </c>
      <c r="B5331" s="302" t="s">
        <v>6387</v>
      </c>
      <c r="C5331" s="301" t="s">
        <v>1330</v>
      </c>
      <c r="D5331" s="303">
        <v>1674.95</v>
      </c>
    </row>
    <row r="5332" spans="1:4" ht="9" customHeight="1">
      <c r="A5332" s="301" t="s">
        <v>14352</v>
      </c>
      <c r="B5332" s="302" t="s">
        <v>6388</v>
      </c>
      <c r="C5332" s="301" t="s">
        <v>1330</v>
      </c>
      <c r="D5332" s="303">
        <v>1537.61</v>
      </c>
    </row>
    <row r="5333" spans="1:4" ht="9" customHeight="1">
      <c r="A5333" s="301" t="s">
        <v>14353</v>
      </c>
      <c r="B5333" s="302" t="s">
        <v>6389</v>
      </c>
      <c r="C5333" s="301" t="s">
        <v>880</v>
      </c>
      <c r="D5333" s="303">
        <v>10.65</v>
      </c>
    </row>
    <row r="5334" spans="1:4" ht="9" customHeight="1">
      <c r="A5334" s="301" t="s">
        <v>14354</v>
      </c>
      <c r="B5334" s="302" t="s">
        <v>6390</v>
      </c>
      <c r="C5334" s="301" t="s">
        <v>880</v>
      </c>
      <c r="D5334" s="303">
        <v>127.87</v>
      </c>
    </row>
    <row r="5335" spans="1:4" ht="9" customHeight="1">
      <c r="A5335" s="301" t="s">
        <v>14355</v>
      </c>
      <c r="B5335" s="302" t="s">
        <v>6391</v>
      </c>
      <c r="C5335" s="301" t="s">
        <v>880</v>
      </c>
      <c r="D5335" s="303">
        <v>358.44</v>
      </c>
    </row>
    <row r="5336" spans="1:4" ht="9" customHeight="1">
      <c r="A5336" s="301" t="s">
        <v>14356</v>
      </c>
      <c r="B5336" s="302" t="s">
        <v>6392</v>
      </c>
      <c r="C5336" s="301" t="s">
        <v>880</v>
      </c>
      <c r="D5336" s="303">
        <v>339.21</v>
      </c>
    </row>
    <row r="5337" spans="1:4" ht="9" customHeight="1">
      <c r="A5337" s="301" t="s">
        <v>14357</v>
      </c>
      <c r="B5337" s="302" t="s">
        <v>6393</v>
      </c>
      <c r="C5337" s="301" t="s">
        <v>880</v>
      </c>
      <c r="D5337" s="303">
        <v>382.01</v>
      </c>
    </row>
    <row r="5338" spans="1:4" ht="9" customHeight="1">
      <c r="A5338" s="301" t="s">
        <v>14358</v>
      </c>
      <c r="B5338" s="302" t="s">
        <v>6394</v>
      </c>
      <c r="C5338" s="301" t="s">
        <v>880</v>
      </c>
      <c r="D5338" s="303">
        <v>362.78</v>
      </c>
    </row>
    <row r="5339" spans="1:4" ht="9" customHeight="1">
      <c r="A5339" s="301" t="s">
        <v>14359</v>
      </c>
      <c r="B5339" s="302" t="s">
        <v>6395</v>
      </c>
      <c r="C5339" s="301" t="s">
        <v>880</v>
      </c>
      <c r="D5339" s="303">
        <v>342.36</v>
      </c>
    </row>
    <row r="5340" spans="1:4" ht="9" customHeight="1">
      <c r="A5340" s="301" t="s">
        <v>14360</v>
      </c>
      <c r="B5340" s="302" t="s">
        <v>6396</v>
      </c>
      <c r="C5340" s="301" t="s">
        <v>880</v>
      </c>
      <c r="D5340" s="303">
        <v>323.13</v>
      </c>
    </row>
    <row r="5341" spans="1:4" ht="9" customHeight="1">
      <c r="A5341" s="301" t="s">
        <v>14361</v>
      </c>
      <c r="B5341" s="302" t="s">
        <v>6397</v>
      </c>
      <c r="C5341" s="301" t="s">
        <v>880</v>
      </c>
      <c r="D5341" s="303">
        <v>365.94</v>
      </c>
    </row>
    <row r="5342" spans="1:4" ht="9" customHeight="1">
      <c r="A5342" s="301" t="s">
        <v>14362</v>
      </c>
      <c r="B5342" s="302" t="s">
        <v>6398</v>
      </c>
      <c r="C5342" s="301" t="s">
        <v>880</v>
      </c>
      <c r="D5342" s="303">
        <v>346.71</v>
      </c>
    </row>
    <row r="5343" spans="1:4" ht="9" customHeight="1">
      <c r="A5343" s="301" t="s">
        <v>14363</v>
      </c>
      <c r="B5343" s="302" t="s">
        <v>6399</v>
      </c>
      <c r="C5343" s="301" t="s">
        <v>880</v>
      </c>
      <c r="D5343" s="303">
        <v>346.65</v>
      </c>
    </row>
    <row r="5344" spans="1:4" ht="9" customHeight="1">
      <c r="A5344" s="301" t="s">
        <v>14364</v>
      </c>
      <c r="B5344" s="302" t="s">
        <v>6400</v>
      </c>
      <c r="C5344" s="301" t="s">
        <v>880</v>
      </c>
      <c r="D5344" s="303">
        <v>327.42</v>
      </c>
    </row>
    <row r="5345" spans="1:4" ht="9" customHeight="1">
      <c r="A5345" s="301" t="s">
        <v>14365</v>
      </c>
      <c r="B5345" s="302" t="s">
        <v>6401</v>
      </c>
      <c r="C5345" s="301" t="s">
        <v>880</v>
      </c>
      <c r="D5345" s="303">
        <v>370.22</v>
      </c>
    </row>
    <row r="5346" spans="1:4" ht="9" customHeight="1">
      <c r="A5346" s="301" t="s">
        <v>14366</v>
      </c>
      <c r="B5346" s="302" t="s">
        <v>6402</v>
      </c>
      <c r="C5346" s="301" t="s">
        <v>880</v>
      </c>
      <c r="D5346" s="303">
        <v>350.99</v>
      </c>
    </row>
    <row r="5347" spans="1:4" ht="9" customHeight="1">
      <c r="A5347" s="301" t="s">
        <v>14367</v>
      </c>
      <c r="B5347" s="302" t="s">
        <v>6403</v>
      </c>
      <c r="C5347" s="301" t="s">
        <v>880</v>
      </c>
      <c r="D5347" s="303">
        <v>344.4</v>
      </c>
    </row>
    <row r="5348" spans="1:4" ht="9" customHeight="1">
      <c r="A5348" s="301" t="s">
        <v>14368</v>
      </c>
      <c r="B5348" s="302" t="s">
        <v>6404</v>
      </c>
      <c r="C5348" s="301" t="s">
        <v>880</v>
      </c>
      <c r="D5348" s="303">
        <v>325.17</v>
      </c>
    </row>
    <row r="5349" spans="1:4" ht="9" customHeight="1">
      <c r="A5349" s="301" t="s">
        <v>14369</v>
      </c>
      <c r="B5349" s="302" t="s">
        <v>6405</v>
      </c>
      <c r="C5349" s="301" t="s">
        <v>880</v>
      </c>
      <c r="D5349" s="303">
        <v>367.98</v>
      </c>
    </row>
    <row r="5350" spans="1:4" ht="9" customHeight="1">
      <c r="A5350" s="301" t="s">
        <v>14370</v>
      </c>
      <c r="B5350" s="302" t="s">
        <v>6406</v>
      </c>
      <c r="C5350" s="301" t="s">
        <v>880</v>
      </c>
      <c r="D5350" s="303">
        <v>348.75</v>
      </c>
    </row>
    <row r="5351" spans="1:4" ht="9" customHeight="1">
      <c r="A5351" s="301" t="s">
        <v>14371</v>
      </c>
      <c r="B5351" s="302" t="s">
        <v>6407</v>
      </c>
      <c r="C5351" s="301" t="s">
        <v>880</v>
      </c>
      <c r="D5351" s="303">
        <v>343.15</v>
      </c>
    </row>
    <row r="5352" spans="1:4" ht="9" customHeight="1">
      <c r="A5352" s="301" t="s">
        <v>14372</v>
      </c>
      <c r="B5352" s="302" t="s">
        <v>6408</v>
      </c>
      <c r="C5352" s="301" t="s">
        <v>880</v>
      </c>
      <c r="D5352" s="303">
        <v>323.93</v>
      </c>
    </row>
    <row r="5353" spans="1:4" ht="9" customHeight="1">
      <c r="A5353" s="301" t="s">
        <v>14373</v>
      </c>
      <c r="B5353" s="302" t="s">
        <v>6409</v>
      </c>
      <c r="C5353" s="301" t="s">
        <v>880</v>
      </c>
      <c r="D5353" s="303">
        <v>366.73</v>
      </c>
    </row>
    <row r="5354" spans="1:4" ht="9" customHeight="1">
      <c r="A5354" s="301" t="s">
        <v>14374</v>
      </c>
      <c r="B5354" s="302" t="s">
        <v>6410</v>
      </c>
      <c r="C5354" s="301" t="s">
        <v>880</v>
      </c>
      <c r="D5354" s="303">
        <v>347.5</v>
      </c>
    </row>
    <row r="5355" spans="1:4" ht="9" customHeight="1">
      <c r="A5355" s="301" t="s">
        <v>14375</v>
      </c>
      <c r="B5355" s="302" t="s">
        <v>6411</v>
      </c>
      <c r="C5355" s="301" t="s">
        <v>756</v>
      </c>
      <c r="D5355" s="303">
        <v>8.6300000000000008</v>
      </c>
    </row>
    <row r="5356" spans="1:4" ht="18" customHeight="1">
      <c r="A5356" s="301" t="s">
        <v>14376</v>
      </c>
      <c r="B5356" s="302" t="s">
        <v>6412</v>
      </c>
      <c r="C5356" s="301" t="s">
        <v>880</v>
      </c>
      <c r="D5356" s="303">
        <v>14.69</v>
      </c>
    </row>
    <row r="5357" spans="1:4" ht="9" customHeight="1">
      <c r="A5357" s="301" t="s">
        <v>14377</v>
      </c>
      <c r="B5357" s="302" t="s">
        <v>6413</v>
      </c>
      <c r="C5357" s="301" t="s">
        <v>1330</v>
      </c>
      <c r="D5357" s="303">
        <v>144.1</v>
      </c>
    </row>
    <row r="5358" spans="1:4" ht="18" customHeight="1">
      <c r="A5358" s="301" t="s">
        <v>14378</v>
      </c>
      <c r="B5358" s="302" t="s">
        <v>6414</v>
      </c>
      <c r="C5358" s="301" t="s">
        <v>1330</v>
      </c>
      <c r="D5358" s="303">
        <v>14.53</v>
      </c>
    </row>
    <row r="5359" spans="1:4" ht="9" customHeight="1">
      <c r="A5359" s="301" t="s">
        <v>14379</v>
      </c>
      <c r="B5359" s="302" t="s">
        <v>6415</v>
      </c>
      <c r="C5359" s="301" t="s">
        <v>1330</v>
      </c>
      <c r="D5359" s="303">
        <v>7.78</v>
      </c>
    </row>
    <row r="5360" spans="1:4" ht="18" customHeight="1">
      <c r="A5360" s="301" t="s">
        <v>14380</v>
      </c>
      <c r="B5360" s="302" t="s">
        <v>6416</v>
      </c>
      <c r="C5360" s="301" t="s">
        <v>1330</v>
      </c>
      <c r="D5360" s="303">
        <v>4.6900000000000004</v>
      </c>
    </row>
    <row r="5361" spans="1:4" ht="18" customHeight="1">
      <c r="A5361" s="301" t="s">
        <v>14381</v>
      </c>
      <c r="B5361" s="302" t="s">
        <v>6417</v>
      </c>
      <c r="C5361" s="301" t="s">
        <v>1330</v>
      </c>
      <c r="D5361" s="303">
        <v>38.5</v>
      </c>
    </row>
    <row r="5362" spans="1:4" ht="9" customHeight="1">
      <c r="A5362" s="301" t="s">
        <v>14382</v>
      </c>
      <c r="B5362" s="302" t="s">
        <v>6418</v>
      </c>
      <c r="C5362" s="301" t="s">
        <v>1330</v>
      </c>
      <c r="D5362" s="303">
        <v>17.04</v>
      </c>
    </row>
    <row r="5363" spans="1:4" ht="9" customHeight="1">
      <c r="A5363" s="301" t="s">
        <v>14383</v>
      </c>
      <c r="B5363" s="302" t="s">
        <v>6419</v>
      </c>
      <c r="C5363" s="301" t="s">
        <v>880</v>
      </c>
      <c r="D5363" s="303">
        <v>0.54</v>
      </c>
    </row>
    <row r="5364" spans="1:4" ht="18" customHeight="1">
      <c r="A5364" s="301" t="s">
        <v>14384</v>
      </c>
      <c r="B5364" s="302" t="s">
        <v>6420</v>
      </c>
      <c r="C5364" s="301" t="s">
        <v>1330</v>
      </c>
      <c r="D5364" s="303">
        <v>147.22999999999999</v>
      </c>
    </row>
    <row r="5365" spans="1:4" ht="9" customHeight="1">
      <c r="A5365" s="301" t="s">
        <v>14385</v>
      </c>
      <c r="B5365" s="302" t="s">
        <v>6421</v>
      </c>
      <c r="C5365" s="301" t="s">
        <v>1330</v>
      </c>
      <c r="D5365" s="303">
        <v>39.81</v>
      </c>
    </row>
    <row r="5366" spans="1:4" ht="18" customHeight="1">
      <c r="A5366" s="301" t="s">
        <v>14386</v>
      </c>
      <c r="B5366" s="302" t="s">
        <v>6422</v>
      </c>
      <c r="C5366" s="301" t="s">
        <v>1330</v>
      </c>
      <c r="D5366" s="303">
        <v>318.11</v>
      </c>
    </row>
    <row r="5367" spans="1:4" ht="18" customHeight="1">
      <c r="A5367" s="301" t="s">
        <v>14387</v>
      </c>
      <c r="B5367" s="302" t="s">
        <v>6423</v>
      </c>
      <c r="C5367" s="301" t="s">
        <v>756</v>
      </c>
      <c r="D5367" s="303">
        <v>40.24</v>
      </c>
    </row>
    <row r="5368" spans="1:4" ht="18" customHeight="1">
      <c r="A5368" s="301" t="s">
        <v>14388</v>
      </c>
      <c r="B5368" s="302" t="s">
        <v>6424</v>
      </c>
      <c r="C5368" s="301" t="s">
        <v>756</v>
      </c>
      <c r="D5368" s="303">
        <v>100.6</v>
      </c>
    </row>
    <row r="5369" spans="1:4" ht="18" customHeight="1">
      <c r="A5369" s="301" t="s">
        <v>14389</v>
      </c>
      <c r="B5369" s="302" t="s">
        <v>7435</v>
      </c>
      <c r="C5369" s="301" t="s">
        <v>1330</v>
      </c>
      <c r="D5369" s="303">
        <v>213.09</v>
      </c>
    </row>
    <row r="5370" spans="1:4" ht="18" customHeight="1">
      <c r="A5370" s="301" t="s">
        <v>14390</v>
      </c>
      <c r="B5370" s="302" t="s">
        <v>7436</v>
      </c>
      <c r="C5370" s="301" t="s">
        <v>1330</v>
      </c>
      <c r="D5370" s="303">
        <v>24.14</v>
      </c>
    </row>
    <row r="5371" spans="1:4" ht="18" customHeight="1">
      <c r="A5371" s="301" t="s">
        <v>14391</v>
      </c>
      <c r="B5371" s="302" t="s">
        <v>7437</v>
      </c>
      <c r="C5371" s="301" t="s">
        <v>1330</v>
      </c>
      <c r="D5371" s="303">
        <v>30.43</v>
      </c>
    </row>
    <row r="5372" spans="1:4" ht="18" customHeight="1">
      <c r="A5372" s="301" t="s">
        <v>14392</v>
      </c>
      <c r="B5372" s="302" t="s">
        <v>7438</v>
      </c>
      <c r="C5372" s="301" t="s">
        <v>1330</v>
      </c>
      <c r="D5372" s="303">
        <v>55.7</v>
      </c>
    </row>
    <row r="5373" spans="1:4" ht="18" customHeight="1">
      <c r="A5373" s="301" t="s">
        <v>14393</v>
      </c>
      <c r="B5373" s="302" t="s">
        <v>7439</v>
      </c>
      <c r="C5373" s="301" t="s">
        <v>1330</v>
      </c>
      <c r="D5373" s="303">
        <v>103.57</v>
      </c>
    </row>
    <row r="5374" spans="1:4" ht="18" customHeight="1">
      <c r="A5374" s="301" t="s">
        <v>14394</v>
      </c>
      <c r="B5374" s="302" t="s">
        <v>6425</v>
      </c>
      <c r="C5374" s="301" t="s">
        <v>1330</v>
      </c>
      <c r="D5374" s="303">
        <v>31.9</v>
      </c>
    </row>
    <row r="5375" spans="1:4" ht="18" customHeight="1">
      <c r="A5375" s="301" t="s">
        <v>14395</v>
      </c>
      <c r="B5375" s="302" t="s">
        <v>6426</v>
      </c>
      <c r="C5375" s="301" t="s">
        <v>1330</v>
      </c>
      <c r="D5375" s="303">
        <v>23.21</v>
      </c>
    </row>
    <row r="5376" spans="1:4" ht="18" customHeight="1">
      <c r="A5376" s="301" t="s">
        <v>14396</v>
      </c>
      <c r="B5376" s="302" t="s">
        <v>7440</v>
      </c>
      <c r="C5376" s="301" t="s">
        <v>1330</v>
      </c>
      <c r="D5376" s="303">
        <v>117.91</v>
      </c>
    </row>
    <row r="5377" spans="1:4" ht="18" customHeight="1">
      <c r="A5377" s="301" t="s">
        <v>14397</v>
      </c>
      <c r="B5377" s="302" t="s">
        <v>7441</v>
      </c>
      <c r="C5377" s="301" t="s">
        <v>1330</v>
      </c>
      <c r="D5377" s="303">
        <v>14.45</v>
      </c>
    </row>
    <row r="5378" spans="1:4" ht="18" customHeight="1">
      <c r="A5378" s="301" t="s">
        <v>14398</v>
      </c>
      <c r="B5378" s="302" t="s">
        <v>7442</v>
      </c>
      <c r="C5378" s="301" t="s">
        <v>1330</v>
      </c>
      <c r="D5378" s="303">
        <v>18.079999999999998</v>
      </c>
    </row>
    <row r="5379" spans="1:4" ht="18" customHeight="1">
      <c r="A5379" s="301" t="s">
        <v>14399</v>
      </c>
      <c r="B5379" s="302" t="s">
        <v>7443</v>
      </c>
      <c r="C5379" s="301" t="s">
        <v>1330</v>
      </c>
      <c r="D5379" s="303">
        <v>32.53</v>
      </c>
    </row>
    <row r="5380" spans="1:4" ht="18" customHeight="1">
      <c r="A5380" s="301" t="s">
        <v>14400</v>
      </c>
      <c r="B5380" s="302" t="s">
        <v>7444</v>
      </c>
      <c r="C5380" s="301" t="s">
        <v>1330</v>
      </c>
      <c r="D5380" s="303">
        <v>59.58</v>
      </c>
    </row>
    <row r="5381" spans="1:4" ht="18" customHeight="1">
      <c r="A5381" s="301" t="s">
        <v>14401</v>
      </c>
      <c r="B5381" s="302" t="s">
        <v>6427</v>
      </c>
      <c r="C5381" s="301" t="s">
        <v>1330</v>
      </c>
      <c r="D5381" s="303">
        <v>6.92</v>
      </c>
    </row>
    <row r="5382" spans="1:4" ht="18" customHeight="1">
      <c r="A5382" s="301" t="s">
        <v>14402</v>
      </c>
      <c r="B5382" s="302" t="s">
        <v>6428</v>
      </c>
      <c r="C5382" s="301" t="s">
        <v>1330</v>
      </c>
      <c r="D5382" s="303">
        <v>11.87</v>
      </c>
    </row>
    <row r="5383" spans="1:4" ht="9" customHeight="1">
      <c r="A5383" s="301" t="s">
        <v>14403</v>
      </c>
      <c r="B5383" s="302" t="s">
        <v>6429</v>
      </c>
      <c r="C5383" s="301" t="s">
        <v>1330</v>
      </c>
      <c r="D5383" s="303">
        <v>8.1199999999999992</v>
      </c>
    </row>
    <row r="5384" spans="1:4" ht="9" customHeight="1">
      <c r="A5384" s="301" t="s">
        <v>14404</v>
      </c>
      <c r="B5384" s="302" t="s">
        <v>6430</v>
      </c>
      <c r="C5384" s="301" t="s">
        <v>1330</v>
      </c>
      <c r="D5384" s="303">
        <v>10.61</v>
      </c>
    </row>
    <row r="5385" spans="1:4" ht="9" customHeight="1">
      <c r="A5385" s="301" t="s">
        <v>14405</v>
      </c>
      <c r="B5385" s="302" t="s">
        <v>6431</v>
      </c>
      <c r="C5385" s="301" t="s">
        <v>1330</v>
      </c>
      <c r="D5385" s="303">
        <v>6.85</v>
      </c>
    </row>
    <row r="5386" spans="1:4" ht="9" customHeight="1">
      <c r="A5386" s="301" t="s">
        <v>14406</v>
      </c>
      <c r="B5386" s="302" t="s">
        <v>6432</v>
      </c>
      <c r="C5386" s="301" t="s">
        <v>1330</v>
      </c>
      <c r="D5386" s="303">
        <v>9.99</v>
      </c>
    </row>
    <row r="5387" spans="1:4" ht="9" customHeight="1">
      <c r="A5387" s="301" t="s">
        <v>14407</v>
      </c>
      <c r="B5387" s="302" t="s">
        <v>6433</v>
      </c>
      <c r="C5387" s="301" t="s">
        <v>1330</v>
      </c>
      <c r="D5387" s="303">
        <v>6.58</v>
      </c>
    </row>
    <row r="5388" spans="1:4" ht="9" customHeight="1">
      <c r="A5388" s="301" t="s">
        <v>14408</v>
      </c>
      <c r="B5388" s="302" t="s">
        <v>6434</v>
      </c>
      <c r="C5388" s="301" t="s">
        <v>1330</v>
      </c>
      <c r="D5388" s="303">
        <v>12.14</v>
      </c>
    </row>
    <row r="5389" spans="1:4" ht="9" customHeight="1">
      <c r="A5389" s="301" t="s">
        <v>14409</v>
      </c>
      <c r="B5389" s="302" t="s">
        <v>6435</v>
      </c>
      <c r="C5389" s="301" t="s">
        <v>1330</v>
      </c>
      <c r="D5389" s="303">
        <v>8.7799999999999994</v>
      </c>
    </row>
    <row r="5390" spans="1:4" ht="9" customHeight="1">
      <c r="A5390" s="301" t="s">
        <v>14410</v>
      </c>
      <c r="B5390" s="302" t="s">
        <v>6436</v>
      </c>
      <c r="C5390" s="301" t="s">
        <v>1330</v>
      </c>
      <c r="D5390" s="303">
        <v>10.79</v>
      </c>
    </row>
    <row r="5391" spans="1:4" ht="9" customHeight="1">
      <c r="A5391" s="301" t="s">
        <v>14411</v>
      </c>
      <c r="B5391" s="302" t="s">
        <v>6437</v>
      </c>
      <c r="C5391" s="301" t="s">
        <v>1330</v>
      </c>
      <c r="D5391" s="303">
        <v>7.39</v>
      </c>
    </row>
    <row r="5392" spans="1:4" ht="9" customHeight="1">
      <c r="A5392" s="301" t="s">
        <v>14412</v>
      </c>
      <c r="B5392" s="302" t="s">
        <v>6438</v>
      </c>
      <c r="C5392" s="301" t="s">
        <v>1330</v>
      </c>
      <c r="D5392" s="303">
        <v>10.14</v>
      </c>
    </row>
    <row r="5393" spans="1:4" ht="9" customHeight="1">
      <c r="A5393" s="301" t="s">
        <v>14413</v>
      </c>
      <c r="B5393" s="302" t="s">
        <v>6439</v>
      </c>
      <c r="C5393" s="301" t="s">
        <v>1330</v>
      </c>
      <c r="D5393" s="303">
        <v>6.73</v>
      </c>
    </row>
    <row r="5394" spans="1:4" ht="9" customHeight="1">
      <c r="A5394" s="301" t="s">
        <v>14414</v>
      </c>
      <c r="B5394" s="302" t="s">
        <v>6440</v>
      </c>
      <c r="C5394" s="301" t="s">
        <v>1330</v>
      </c>
      <c r="D5394" s="303">
        <v>12.42</v>
      </c>
    </row>
    <row r="5395" spans="1:4" ht="9" customHeight="1">
      <c r="A5395" s="301" t="s">
        <v>14415</v>
      </c>
      <c r="B5395" s="302" t="s">
        <v>6441</v>
      </c>
      <c r="C5395" s="301" t="s">
        <v>1330</v>
      </c>
      <c r="D5395" s="303">
        <v>9.01</v>
      </c>
    </row>
    <row r="5396" spans="1:4" ht="9" customHeight="1">
      <c r="A5396" s="301" t="s">
        <v>14416</v>
      </c>
      <c r="B5396" s="302" t="s">
        <v>6442</v>
      </c>
      <c r="C5396" s="301" t="s">
        <v>1330</v>
      </c>
      <c r="D5396" s="303">
        <v>10.98</v>
      </c>
    </row>
    <row r="5397" spans="1:4" ht="18" customHeight="1">
      <c r="A5397" s="301" t="s">
        <v>14417</v>
      </c>
      <c r="B5397" s="302" t="s">
        <v>6443</v>
      </c>
      <c r="C5397" s="301" t="s">
        <v>1330</v>
      </c>
      <c r="D5397" s="303">
        <v>7.58</v>
      </c>
    </row>
    <row r="5398" spans="1:4" ht="18" customHeight="1">
      <c r="A5398" s="301" t="s">
        <v>14418</v>
      </c>
      <c r="B5398" s="302" t="s">
        <v>6444</v>
      </c>
      <c r="C5398" s="301" t="s">
        <v>1330</v>
      </c>
      <c r="D5398" s="303">
        <v>10.61</v>
      </c>
    </row>
    <row r="5399" spans="1:4" ht="18" customHeight="1">
      <c r="A5399" s="301" t="s">
        <v>14419</v>
      </c>
      <c r="B5399" s="302" t="s">
        <v>6445</v>
      </c>
      <c r="C5399" s="301" t="s">
        <v>1330</v>
      </c>
      <c r="D5399" s="303">
        <v>6.85</v>
      </c>
    </row>
    <row r="5400" spans="1:4" ht="18" customHeight="1">
      <c r="A5400" s="301" t="s">
        <v>14420</v>
      </c>
      <c r="B5400" s="302" t="s">
        <v>6446</v>
      </c>
      <c r="C5400" s="301" t="s">
        <v>1330</v>
      </c>
      <c r="D5400" s="303">
        <v>12.69</v>
      </c>
    </row>
    <row r="5401" spans="1:4" ht="18" customHeight="1">
      <c r="A5401" s="301" t="s">
        <v>14421</v>
      </c>
      <c r="B5401" s="302" t="s">
        <v>6447</v>
      </c>
      <c r="C5401" s="301" t="s">
        <v>1330</v>
      </c>
      <c r="D5401" s="303">
        <v>9.31</v>
      </c>
    </row>
    <row r="5402" spans="1:4" ht="9" customHeight="1">
      <c r="A5402" s="301" t="s">
        <v>14422</v>
      </c>
      <c r="B5402" s="302" t="s">
        <v>6448</v>
      </c>
      <c r="C5402" s="301" t="s">
        <v>1330</v>
      </c>
      <c r="D5402" s="303">
        <v>11.16</v>
      </c>
    </row>
    <row r="5403" spans="1:4" ht="9" customHeight="1">
      <c r="A5403" s="301" t="s">
        <v>14423</v>
      </c>
      <c r="B5403" s="302" t="s">
        <v>6449</v>
      </c>
      <c r="C5403" s="301" t="s">
        <v>1330</v>
      </c>
      <c r="D5403" s="303">
        <v>7.78</v>
      </c>
    </row>
    <row r="5404" spans="1:4" ht="18" customHeight="1">
      <c r="A5404" s="301" t="s">
        <v>14424</v>
      </c>
      <c r="B5404" s="302" t="s">
        <v>6450</v>
      </c>
      <c r="C5404" s="301" t="s">
        <v>1330</v>
      </c>
      <c r="D5404" s="303">
        <v>10.79</v>
      </c>
    </row>
    <row r="5405" spans="1:4" ht="9" customHeight="1">
      <c r="A5405" s="301" t="s">
        <v>14425</v>
      </c>
      <c r="B5405" s="302" t="s">
        <v>6451</v>
      </c>
      <c r="C5405" s="301" t="s">
        <v>1330</v>
      </c>
      <c r="D5405" s="303">
        <v>7.39</v>
      </c>
    </row>
    <row r="5406" spans="1:4" ht="18" customHeight="1">
      <c r="A5406" s="301" t="s">
        <v>14426</v>
      </c>
      <c r="B5406" s="302" t="s">
        <v>6452</v>
      </c>
      <c r="C5406" s="301" t="s">
        <v>1330</v>
      </c>
      <c r="D5406" s="303">
        <v>13.31</v>
      </c>
    </row>
    <row r="5407" spans="1:4" ht="18" customHeight="1">
      <c r="A5407" s="301" t="s">
        <v>14427</v>
      </c>
      <c r="B5407" s="302" t="s">
        <v>6453</v>
      </c>
      <c r="C5407" s="301" t="s">
        <v>1330</v>
      </c>
      <c r="D5407" s="303">
        <v>9.6</v>
      </c>
    </row>
    <row r="5408" spans="1:4" ht="18" customHeight="1">
      <c r="A5408" s="301" t="s">
        <v>14428</v>
      </c>
      <c r="B5408" s="302" t="s">
        <v>6454</v>
      </c>
      <c r="C5408" s="301" t="s">
        <v>1330</v>
      </c>
      <c r="D5408" s="303">
        <v>11.34</v>
      </c>
    </row>
    <row r="5409" spans="1:4" ht="9" customHeight="1">
      <c r="A5409" s="301" t="s">
        <v>14429</v>
      </c>
      <c r="B5409" s="302" t="s">
        <v>6455</v>
      </c>
      <c r="C5409" s="301" t="s">
        <v>1330</v>
      </c>
      <c r="D5409" s="303">
        <v>7.92</v>
      </c>
    </row>
    <row r="5410" spans="1:4" ht="18" customHeight="1">
      <c r="A5410" s="301" t="s">
        <v>14430</v>
      </c>
      <c r="B5410" s="302" t="s">
        <v>6456</v>
      </c>
      <c r="C5410" s="301" t="s">
        <v>1330</v>
      </c>
      <c r="D5410" s="303">
        <v>10.93</v>
      </c>
    </row>
    <row r="5411" spans="1:4" ht="18" customHeight="1">
      <c r="A5411" s="301" t="s">
        <v>14431</v>
      </c>
      <c r="B5411" s="302" t="s">
        <v>6457</v>
      </c>
      <c r="C5411" s="301" t="s">
        <v>1330</v>
      </c>
      <c r="D5411" s="303">
        <v>7.53</v>
      </c>
    </row>
    <row r="5412" spans="1:4" ht="18" customHeight="1">
      <c r="A5412" s="301" t="s">
        <v>14432</v>
      </c>
      <c r="B5412" s="302" t="s">
        <v>6458</v>
      </c>
      <c r="C5412" s="301" t="s">
        <v>1330</v>
      </c>
      <c r="D5412" s="303">
        <v>13.83</v>
      </c>
    </row>
    <row r="5413" spans="1:4" ht="18" customHeight="1">
      <c r="A5413" s="301" t="s">
        <v>14433</v>
      </c>
      <c r="B5413" s="302" t="s">
        <v>6459</v>
      </c>
      <c r="C5413" s="301" t="s">
        <v>1330</v>
      </c>
      <c r="D5413" s="303">
        <v>10.46</v>
      </c>
    </row>
    <row r="5414" spans="1:4" ht="18" customHeight="1">
      <c r="A5414" s="301" t="s">
        <v>14434</v>
      </c>
      <c r="B5414" s="302" t="s">
        <v>6460</v>
      </c>
      <c r="C5414" s="301" t="s">
        <v>1330</v>
      </c>
      <c r="D5414" s="303">
        <v>11.98</v>
      </c>
    </row>
    <row r="5415" spans="1:4" ht="18" customHeight="1">
      <c r="A5415" s="301" t="s">
        <v>14435</v>
      </c>
      <c r="B5415" s="302" t="s">
        <v>6461</v>
      </c>
      <c r="C5415" s="301" t="s">
        <v>1330</v>
      </c>
      <c r="D5415" s="303">
        <v>8.26</v>
      </c>
    </row>
    <row r="5416" spans="1:4" ht="18" customHeight="1">
      <c r="A5416" s="301" t="s">
        <v>14436</v>
      </c>
      <c r="B5416" s="302" t="s">
        <v>6462</v>
      </c>
      <c r="C5416" s="301" t="s">
        <v>1330</v>
      </c>
      <c r="D5416" s="303">
        <v>11.16</v>
      </c>
    </row>
    <row r="5417" spans="1:4" ht="18" customHeight="1">
      <c r="A5417" s="301" t="s">
        <v>14437</v>
      </c>
      <c r="B5417" s="302" t="s">
        <v>6463</v>
      </c>
      <c r="C5417" s="301" t="s">
        <v>1330</v>
      </c>
      <c r="D5417" s="303">
        <v>7.78</v>
      </c>
    </row>
    <row r="5418" spans="1:4" ht="18" customHeight="1">
      <c r="A5418" s="301" t="s">
        <v>14438</v>
      </c>
      <c r="B5418" s="302" t="s">
        <v>6464</v>
      </c>
      <c r="C5418" s="301" t="s">
        <v>1330</v>
      </c>
      <c r="D5418" s="303">
        <v>14.92</v>
      </c>
    </row>
    <row r="5419" spans="1:4" ht="18" customHeight="1">
      <c r="A5419" s="301" t="s">
        <v>14439</v>
      </c>
      <c r="B5419" s="302" t="s">
        <v>6465</v>
      </c>
      <c r="C5419" s="301" t="s">
        <v>1330</v>
      </c>
      <c r="D5419" s="303">
        <v>11.57</v>
      </c>
    </row>
    <row r="5420" spans="1:4" ht="18" customHeight="1">
      <c r="A5420" s="301" t="s">
        <v>14440</v>
      </c>
      <c r="B5420" s="302" t="s">
        <v>6466</v>
      </c>
      <c r="C5420" s="301" t="s">
        <v>1330</v>
      </c>
      <c r="D5420" s="303">
        <v>12.47</v>
      </c>
    </row>
    <row r="5421" spans="1:4" ht="18" customHeight="1">
      <c r="A5421" s="301" t="s">
        <v>14441</v>
      </c>
      <c r="B5421" s="302" t="s">
        <v>6467</v>
      </c>
      <c r="C5421" s="301" t="s">
        <v>1330</v>
      </c>
      <c r="D5421" s="303">
        <v>9.1300000000000008</v>
      </c>
    </row>
    <row r="5422" spans="1:4" ht="18" customHeight="1">
      <c r="A5422" s="301" t="s">
        <v>14442</v>
      </c>
      <c r="B5422" s="302" t="s">
        <v>6468</v>
      </c>
      <c r="C5422" s="301" t="s">
        <v>1330</v>
      </c>
      <c r="D5422" s="303">
        <v>11.92</v>
      </c>
    </row>
    <row r="5423" spans="1:4" ht="18" customHeight="1">
      <c r="A5423" s="301" t="s">
        <v>14443</v>
      </c>
      <c r="B5423" s="302" t="s">
        <v>6469</v>
      </c>
      <c r="C5423" s="301" t="s">
        <v>1330</v>
      </c>
      <c r="D5423" s="303">
        <v>8.2100000000000009</v>
      </c>
    </row>
    <row r="5424" spans="1:4" ht="18" customHeight="1">
      <c r="A5424" s="301" t="s">
        <v>14444</v>
      </c>
      <c r="B5424" s="302" t="s">
        <v>6470</v>
      </c>
      <c r="C5424" s="301" t="s">
        <v>1330</v>
      </c>
      <c r="D5424" s="303">
        <v>9.8800000000000008</v>
      </c>
    </row>
    <row r="5425" spans="1:4" ht="18" customHeight="1">
      <c r="A5425" s="301" t="s">
        <v>14445</v>
      </c>
      <c r="B5425" s="302" t="s">
        <v>6471</v>
      </c>
      <c r="C5425" s="301" t="s">
        <v>1330</v>
      </c>
      <c r="D5425" s="303">
        <v>6.46</v>
      </c>
    </row>
    <row r="5426" spans="1:4" ht="18" customHeight="1">
      <c r="A5426" s="301" t="s">
        <v>14446</v>
      </c>
      <c r="B5426" s="302" t="s">
        <v>6472</v>
      </c>
      <c r="C5426" s="301" t="s">
        <v>1330</v>
      </c>
      <c r="D5426" s="303">
        <v>9.44</v>
      </c>
    </row>
    <row r="5427" spans="1:4" ht="18" customHeight="1">
      <c r="A5427" s="301" t="s">
        <v>14447</v>
      </c>
      <c r="B5427" s="302" t="s">
        <v>6473</v>
      </c>
      <c r="C5427" s="301" t="s">
        <v>1330</v>
      </c>
      <c r="D5427" s="303">
        <v>6.03</v>
      </c>
    </row>
    <row r="5428" spans="1:4" ht="18" customHeight="1">
      <c r="A5428" s="301" t="s">
        <v>14448</v>
      </c>
      <c r="B5428" s="302" t="s">
        <v>6474</v>
      </c>
      <c r="C5428" s="301" t="s">
        <v>1330</v>
      </c>
      <c r="D5428" s="303">
        <v>8.94</v>
      </c>
    </row>
    <row r="5429" spans="1:4" ht="18" customHeight="1">
      <c r="A5429" s="301" t="s">
        <v>14449</v>
      </c>
      <c r="B5429" s="302" t="s">
        <v>6475</v>
      </c>
      <c r="C5429" s="301" t="s">
        <v>1330</v>
      </c>
      <c r="D5429" s="303">
        <v>5.51</v>
      </c>
    </row>
    <row r="5430" spans="1:4" ht="18" customHeight="1">
      <c r="A5430" s="301" t="s">
        <v>14450</v>
      </c>
      <c r="B5430" s="302" t="s">
        <v>6476</v>
      </c>
      <c r="C5430" s="301" t="s">
        <v>1330</v>
      </c>
      <c r="D5430" s="303">
        <v>10.61</v>
      </c>
    </row>
    <row r="5431" spans="1:4" ht="18" customHeight="1">
      <c r="A5431" s="301" t="s">
        <v>14451</v>
      </c>
      <c r="B5431" s="302" t="s">
        <v>6477</v>
      </c>
      <c r="C5431" s="301" t="s">
        <v>1330</v>
      </c>
      <c r="D5431" s="303">
        <v>6.85</v>
      </c>
    </row>
    <row r="5432" spans="1:4" ht="18" customHeight="1">
      <c r="A5432" s="301" t="s">
        <v>14452</v>
      </c>
      <c r="B5432" s="302" t="s">
        <v>6478</v>
      </c>
      <c r="C5432" s="301" t="s">
        <v>1330</v>
      </c>
      <c r="D5432" s="303">
        <v>9.6999999999999993</v>
      </c>
    </row>
    <row r="5433" spans="1:4" ht="18" customHeight="1">
      <c r="A5433" s="301" t="s">
        <v>14453</v>
      </c>
      <c r="B5433" s="302" t="s">
        <v>6479</v>
      </c>
      <c r="C5433" s="301" t="s">
        <v>1330</v>
      </c>
      <c r="D5433" s="303">
        <v>6.27</v>
      </c>
    </row>
    <row r="5434" spans="1:4" ht="18" customHeight="1">
      <c r="A5434" s="301" t="s">
        <v>14454</v>
      </c>
      <c r="B5434" s="302" t="s">
        <v>6480</v>
      </c>
      <c r="C5434" s="301" t="s">
        <v>1330</v>
      </c>
      <c r="D5434" s="303">
        <v>9.51</v>
      </c>
    </row>
    <row r="5435" spans="1:4" ht="18" customHeight="1">
      <c r="A5435" s="301" t="s">
        <v>14455</v>
      </c>
      <c r="B5435" s="302" t="s">
        <v>6481</v>
      </c>
      <c r="C5435" s="301" t="s">
        <v>1330</v>
      </c>
      <c r="D5435" s="303">
        <v>6.07</v>
      </c>
    </row>
    <row r="5436" spans="1:4" ht="18" customHeight="1">
      <c r="A5436" s="301" t="s">
        <v>14456</v>
      </c>
      <c r="B5436" s="302" t="s">
        <v>6482</v>
      </c>
      <c r="C5436" s="301" t="s">
        <v>1330</v>
      </c>
      <c r="D5436" s="303">
        <v>9.44</v>
      </c>
    </row>
    <row r="5437" spans="1:4" ht="18" customHeight="1">
      <c r="A5437" s="301" t="s">
        <v>14457</v>
      </c>
      <c r="B5437" s="302" t="s">
        <v>6483</v>
      </c>
      <c r="C5437" s="301" t="s">
        <v>1330</v>
      </c>
      <c r="D5437" s="303">
        <v>6.03</v>
      </c>
    </row>
    <row r="5438" spans="1:4" ht="18" customHeight="1">
      <c r="A5438" s="301" t="s">
        <v>14458</v>
      </c>
      <c r="B5438" s="302" t="s">
        <v>6484</v>
      </c>
      <c r="C5438" s="301" t="s">
        <v>1330</v>
      </c>
      <c r="D5438" s="303">
        <v>8.8000000000000007</v>
      </c>
    </row>
    <row r="5439" spans="1:4" ht="18" customHeight="1">
      <c r="A5439" s="301" t="s">
        <v>14459</v>
      </c>
      <c r="B5439" s="302" t="s">
        <v>6485</v>
      </c>
      <c r="C5439" s="301" t="s">
        <v>1330</v>
      </c>
      <c r="D5439" s="303">
        <v>5.36</v>
      </c>
    </row>
    <row r="5440" spans="1:4" ht="18" customHeight="1">
      <c r="A5440" s="301" t="s">
        <v>14460</v>
      </c>
      <c r="B5440" s="302" t="s">
        <v>6486</v>
      </c>
      <c r="C5440" s="301" t="s">
        <v>1330</v>
      </c>
      <c r="D5440" s="303">
        <v>8.7200000000000006</v>
      </c>
    </row>
    <row r="5441" spans="1:4" ht="18" customHeight="1">
      <c r="A5441" s="301" t="s">
        <v>14461</v>
      </c>
      <c r="B5441" s="302" t="s">
        <v>6487</v>
      </c>
      <c r="C5441" s="301" t="s">
        <v>1330</v>
      </c>
      <c r="D5441" s="303">
        <v>5.27</v>
      </c>
    </row>
    <row r="5442" spans="1:4" ht="18" customHeight="1">
      <c r="A5442" s="301" t="s">
        <v>14462</v>
      </c>
      <c r="B5442" s="302" t="s">
        <v>6488</v>
      </c>
      <c r="C5442" s="301" t="s">
        <v>1330</v>
      </c>
      <c r="D5442" s="303">
        <v>10.93</v>
      </c>
    </row>
    <row r="5443" spans="1:4" ht="18" customHeight="1">
      <c r="A5443" s="301" t="s">
        <v>14463</v>
      </c>
      <c r="B5443" s="302" t="s">
        <v>6489</v>
      </c>
      <c r="C5443" s="301" t="s">
        <v>1330</v>
      </c>
      <c r="D5443" s="303">
        <v>7.53</v>
      </c>
    </row>
    <row r="5444" spans="1:4" ht="18" customHeight="1">
      <c r="A5444" s="301" t="s">
        <v>14464</v>
      </c>
      <c r="B5444" s="302" t="s">
        <v>6490</v>
      </c>
      <c r="C5444" s="301" t="s">
        <v>1330</v>
      </c>
      <c r="D5444" s="303">
        <v>9.8800000000000008</v>
      </c>
    </row>
    <row r="5445" spans="1:4" ht="18" customHeight="1">
      <c r="A5445" s="301" t="s">
        <v>14465</v>
      </c>
      <c r="B5445" s="302" t="s">
        <v>6491</v>
      </c>
      <c r="C5445" s="301" t="s">
        <v>1330</v>
      </c>
      <c r="D5445" s="303">
        <v>6.5</v>
      </c>
    </row>
    <row r="5446" spans="1:4" ht="18" customHeight="1">
      <c r="A5446" s="301" t="s">
        <v>14466</v>
      </c>
      <c r="B5446" s="302" t="s">
        <v>6492</v>
      </c>
      <c r="C5446" s="301" t="s">
        <v>1330</v>
      </c>
      <c r="D5446" s="303">
        <v>9.66</v>
      </c>
    </row>
    <row r="5447" spans="1:4" ht="18" customHeight="1">
      <c r="A5447" s="301" t="s">
        <v>14467</v>
      </c>
      <c r="B5447" s="302" t="s">
        <v>6493</v>
      </c>
      <c r="C5447" s="301" t="s">
        <v>1330</v>
      </c>
      <c r="D5447" s="303">
        <v>6.27</v>
      </c>
    </row>
    <row r="5448" spans="1:4" ht="18" customHeight="1">
      <c r="A5448" s="301" t="s">
        <v>14468</v>
      </c>
      <c r="B5448" s="302" t="s">
        <v>6494</v>
      </c>
      <c r="C5448" s="301" t="s">
        <v>1330</v>
      </c>
      <c r="D5448" s="303">
        <v>11.25</v>
      </c>
    </row>
    <row r="5449" spans="1:4" ht="18" customHeight="1">
      <c r="A5449" s="301" t="s">
        <v>14469</v>
      </c>
      <c r="B5449" s="302" t="s">
        <v>6495</v>
      </c>
      <c r="C5449" s="301" t="s">
        <v>1330</v>
      </c>
      <c r="D5449" s="303">
        <v>7.83</v>
      </c>
    </row>
    <row r="5450" spans="1:4" ht="18" customHeight="1">
      <c r="A5450" s="301" t="s">
        <v>14470</v>
      </c>
      <c r="B5450" s="302" t="s">
        <v>6496</v>
      </c>
      <c r="C5450" s="301" t="s">
        <v>1330</v>
      </c>
      <c r="D5450" s="303">
        <v>10.1</v>
      </c>
    </row>
    <row r="5451" spans="1:4" ht="18" customHeight="1">
      <c r="A5451" s="301" t="s">
        <v>14471</v>
      </c>
      <c r="B5451" s="302" t="s">
        <v>6497</v>
      </c>
      <c r="C5451" s="301" t="s">
        <v>1330</v>
      </c>
      <c r="D5451" s="303">
        <v>6.69</v>
      </c>
    </row>
    <row r="5452" spans="1:4" ht="18" customHeight="1">
      <c r="A5452" s="301" t="s">
        <v>14472</v>
      </c>
      <c r="B5452" s="302" t="s">
        <v>6498</v>
      </c>
      <c r="C5452" s="301" t="s">
        <v>1330</v>
      </c>
      <c r="D5452" s="303">
        <v>9.84</v>
      </c>
    </row>
    <row r="5453" spans="1:4" ht="18" customHeight="1">
      <c r="A5453" s="301" t="s">
        <v>14473</v>
      </c>
      <c r="B5453" s="302" t="s">
        <v>6499</v>
      </c>
      <c r="C5453" s="301" t="s">
        <v>1330</v>
      </c>
      <c r="D5453" s="303">
        <v>6.42</v>
      </c>
    </row>
    <row r="5454" spans="1:4" ht="18" customHeight="1">
      <c r="A5454" s="301" t="s">
        <v>14474</v>
      </c>
      <c r="B5454" s="302" t="s">
        <v>6500</v>
      </c>
      <c r="C5454" s="301" t="s">
        <v>1330</v>
      </c>
      <c r="D5454" s="303">
        <v>15.73</v>
      </c>
    </row>
    <row r="5455" spans="1:4" ht="18" customHeight="1">
      <c r="A5455" s="301" t="s">
        <v>14475</v>
      </c>
      <c r="B5455" s="302" t="s">
        <v>6501</v>
      </c>
      <c r="C5455" s="301" t="s">
        <v>1330</v>
      </c>
      <c r="D5455" s="303">
        <v>12.03</v>
      </c>
    </row>
    <row r="5456" spans="1:4" ht="18" customHeight="1">
      <c r="A5456" s="301" t="s">
        <v>14476</v>
      </c>
      <c r="B5456" s="302" t="s">
        <v>6502</v>
      </c>
      <c r="C5456" s="301" t="s">
        <v>1330</v>
      </c>
      <c r="D5456" s="303">
        <v>12.75</v>
      </c>
    </row>
    <row r="5457" spans="1:4" ht="18" customHeight="1">
      <c r="A5457" s="301" t="s">
        <v>14477</v>
      </c>
      <c r="B5457" s="302" t="s">
        <v>6503</v>
      </c>
      <c r="C5457" s="301" t="s">
        <v>1330</v>
      </c>
      <c r="D5457" s="303">
        <v>9.42</v>
      </c>
    </row>
    <row r="5458" spans="1:4" ht="18" customHeight="1">
      <c r="A5458" s="301" t="s">
        <v>14478</v>
      </c>
      <c r="B5458" s="302" t="s">
        <v>6504</v>
      </c>
      <c r="C5458" s="301" t="s">
        <v>1330</v>
      </c>
      <c r="D5458" s="303">
        <v>12.14</v>
      </c>
    </row>
    <row r="5459" spans="1:4" ht="18" customHeight="1">
      <c r="A5459" s="301" t="s">
        <v>14479</v>
      </c>
      <c r="B5459" s="302" t="s">
        <v>6505</v>
      </c>
      <c r="C5459" s="301" t="s">
        <v>1330</v>
      </c>
      <c r="D5459" s="303">
        <v>8.7799999999999994</v>
      </c>
    </row>
    <row r="5460" spans="1:4" ht="18" customHeight="1">
      <c r="A5460" s="301" t="s">
        <v>14480</v>
      </c>
      <c r="B5460" s="302" t="s">
        <v>6506</v>
      </c>
      <c r="C5460" s="301" t="s">
        <v>1330</v>
      </c>
      <c r="D5460" s="303">
        <v>18.23</v>
      </c>
    </row>
    <row r="5461" spans="1:4" ht="18" customHeight="1">
      <c r="A5461" s="301" t="s">
        <v>14481</v>
      </c>
      <c r="B5461" s="302" t="s">
        <v>6507</v>
      </c>
      <c r="C5461" s="301" t="s">
        <v>1330</v>
      </c>
      <c r="D5461" s="303">
        <v>10.99</v>
      </c>
    </row>
    <row r="5462" spans="1:4" ht="18" customHeight="1">
      <c r="A5462" s="301" t="s">
        <v>14482</v>
      </c>
      <c r="B5462" s="302" t="s">
        <v>6508</v>
      </c>
      <c r="C5462" s="301" t="s">
        <v>1330</v>
      </c>
      <c r="D5462" s="303">
        <v>16.8</v>
      </c>
    </row>
    <row r="5463" spans="1:4" ht="18" customHeight="1">
      <c r="A5463" s="301" t="s">
        <v>14483</v>
      </c>
      <c r="B5463" s="302" t="s">
        <v>6509</v>
      </c>
      <c r="C5463" s="301" t="s">
        <v>1330</v>
      </c>
      <c r="D5463" s="303">
        <v>9.43</v>
      </c>
    </row>
    <row r="5464" spans="1:4" ht="18" customHeight="1">
      <c r="A5464" s="301" t="s">
        <v>14484</v>
      </c>
      <c r="B5464" s="302" t="s">
        <v>6510</v>
      </c>
      <c r="C5464" s="301" t="s">
        <v>1330</v>
      </c>
      <c r="D5464" s="303">
        <v>16.5</v>
      </c>
    </row>
    <row r="5465" spans="1:4" ht="18" customHeight="1">
      <c r="A5465" s="301" t="s">
        <v>14485</v>
      </c>
      <c r="B5465" s="302" t="s">
        <v>6511</v>
      </c>
      <c r="C5465" s="301" t="s">
        <v>1330</v>
      </c>
      <c r="D5465" s="303">
        <v>9.08</v>
      </c>
    </row>
    <row r="5466" spans="1:4" ht="18" customHeight="1">
      <c r="A5466" s="301" t="s">
        <v>14486</v>
      </c>
      <c r="B5466" s="302" t="s">
        <v>6512</v>
      </c>
      <c r="C5466" s="301" t="s">
        <v>1330</v>
      </c>
      <c r="D5466" s="303">
        <v>18.54</v>
      </c>
    </row>
    <row r="5467" spans="1:4" ht="18" customHeight="1">
      <c r="A5467" s="301" t="s">
        <v>14487</v>
      </c>
      <c r="B5467" s="302" t="s">
        <v>6513</v>
      </c>
      <c r="C5467" s="301" t="s">
        <v>1330</v>
      </c>
      <c r="D5467" s="303">
        <v>11.33</v>
      </c>
    </row>
    <row r="5468" spans="1:4" ht="18" customHeight="1">
      <c r="A5468" s="301" t="s">
        <v>14488</v>
      </c>
      <c r="B5468" s="302" t="s">
        <v>6514</v>
      </c>
      <c r="C5468" s="301" t="s">
        <v>1330</v>
      </c>
      <c r="D5468" s="303">
        <v>17</v>
      </c>
    </row>
    <row r="5469" spans="1:4" ht="18" customHeight="1">
      <c r="A5469" s="301" t="s">
        <v>14489</v>
      </c>
      <c r="B5469" s="302" t="s">
        <v>6515</v>
      </c>
      <c r="C5469" s="301" t="s">
        <v>1330</v>
      </c>
      <c r="D5469" s="303">
        <v>9.58</v>
      </c>
    </row>
    <row r="5470" spans="1:4" ht="18" customHeight="1">
      <c r="A5470" s="301" t="s">
        <v>14490</v>
      </c>
      <c r="B5470" s="302" t="s">
        <v>6516</v>
      </c>
      <c r="C5470" s="301" t="s">
        <v>1330</v>
      </c>
      <c r="D5470" s="303">
        <v>16.649999999999999</v>
      </c>
    </row>
    <row r="5471" spans="1:4" ht="18" customHeight="1">
      <c r="A5471" s="301" t="s">
        <v>14491</v>
      </c>
      <c r="B5471" s="302" t="s">
        <v>6517</v>
      </c>
      <c r="C5471" s="301" t="s">
        <v>1330</v>
      </c>
      <c r="D5471" s="303">
        <v>9.2799999999999994</v>
      </c>
    </row>
    <row r="5472" spans="1:4" ht="18" customHeight="1">
      <c r="A5472" s="301" t="s">
        <v>14492</v>
      </c>
      <c r="B5472" s="302" t="s">
        <v>6518</v>
      </c>
      <c r="C5472" s="301" t="s">
        <v>1330</v>
      </c>
      <c r="D5472" s="303">
        <v>18.850000000000001</v>
      </c>
    </row>
    <row r="5473" spans="1:4" ht="18" customHeight="1">
      <c r="A5473" s="301" t="s">
        <v>14493</v>
      </c>
      <c r="B5473" s="302" t="s">
        <v>6519</v>
      </c>
      <c r="C5473" s="301" t="s">
        <v>1330</v>
      </c>
      <c r="D5473" s="303">
        <v>11.6</v>
      </c>
    </row>
    <row r="5474" spans="1:4" ht="18" customHeight="1">
      <c r="A5474" s="301" t="s">
        <v>14494</v>
      </c>
      <c r="B5474" s="302" t="s">
        <v>6520</v>
      </c>
      <c r="C5474" s="301" t="s">
        <v>1330</v>
      </c>
      <c r="D5474" s="303">
        <v>17.2</v>
      </c>
    </row>
    <row r="5475" spans="1:4" ht="18" customHeight="1">
      <c r="A5475" s="301" t="s">
        <v>14495</v>
      </c>
      <c r="B5475" s="302" t="s">
        <v>6521</v>
      </c>
      <c r="C5475" s="301" t="s">
        <v>1330</v>
      </c>
      <c r="D5475" s="303">
        <v>10.46</v>
      </c>
    </row>
    <row r="5476" spans="1:4" ht="18" customHeight="1">
      <c r="A5476" s="301" t="s">
        <v>14496</v>
      </c>
      <c r="B5476" s="302" t="s">
        <v>6522</v>
      </c>
      <c r="C5476" s="301" t="s">
        <v>1330</v>
      </c>
      <c r="D5476" s="303">
        <v>16.8</v>
      </c>
    </row>
    <row r="5477" spans="1:4" ht="18" customHeight="1">
      <c r="A5477" s="301" t="s">
        <v>14497</v>
      </c>
      <c r="B5477" s="302" t="s">
        <v>6523</v>
      </c>
      <c r="C5477" s="301" t="s">
        <v>1330</v>
      </c>
      <c r="D5477" s="303">
        <v>9.43</v>
      </c>
    </row>
    <row r="5478" spans="1:4" ht="18" customHeight="1">
      <c r="A5478" s="301" t="s">
        <v>14498</v>
      </c>
      <c r="B5478" s="302" t="s">
        <v>6524</v>
      </c>
      <c r="C5478" s="301" t="s">
        <v>1330</v>
      </c>
      <c r="D5478" s="303">
        <v>19.16</v>
      </c>
    </row>
    <row r="5479" spans="1:4" ht="18" customHeight="1">
      <c r="A5479" s="301" t="s">
        <v>14499</v>
      </c>
      <c r="B5479" s="302" t="s">
        <v>6525</v>
      </c>
      <c r="C5479" s="301" t="s">
        <v>1330</v>
      </c>
      <c r="D5479" s="303">
        <v>11.93</v>
      </c>
    </row>
    <row r="5480" spans="1:4" ht="18" customHeight="1">
      <c r="A5480" s="301" t="s">
        <v>14500</v>
      </c>
      <c r="B5480" s="302" t="s">
        <v>6526</v>
      </c>
      <c r="C5480" s="301" t="s">
        <v>1330</v>
      </c>
      <c r="D5480" s="303">
        <v>17.39</v>
      </c>
    </row>
    <row r="5481" spans="1:4" ht="18" customHeight="1">
      <c r="A5481" s="301" t="s">
        <v>14501</v>
      </c>
      <c r="B5481" s="302" t="s">
        <v>6527</v>
      </c>
      <c r="C5481" s="301" t="s">
        <v>1330</v>
      </c>
      <c r="D5481" s="303">
        <v>10.66</v>
      </c>
    </row>
    <row r="5482" spans="1:4" ht="18" customHeight="1">
      <c r="A5482" s="301" t="s">
        <v>14502</v>
      </c>
      <c r="B5482" s="302" t="s">
        <v>6528</v>
      </c>
      <c r="C5482" s="301" t="s">
        <v>1330</v>
      </c>
      <c r="D5482" s="303">
        <v>16.95</v>
      </c>
    </row>
    <row r="5483" spans="1:4" ht="18" customHeight="1">
      <c r="A5483" s="301" t="s">
        <v>14503</v>
      </c>
      <c r="B5483" s="302" t="s">
        <v>6529</v>
      </c>
      <c r="C5483" s="301" t="s">
        <v>1330</v>
      </c>
      <c r="D5483" s="303">
        <v>9.58</v>
      </c>
    </row>
    <row r="5484" spans="1:4" ht="18" customHeight="1">
      <c r="A5484" s="301" t="s">
        <v>14504</v>
      </c>
      <c r="B5484" s="302" t="s">
        <v>6530</v>
      </c>
      <c r="C5484" s="301" t="s">
        <v>1330</v>
      </c>
      <c r="D5484" s="303">
        <v>19.91</v>
      </c>
    </row>
    <row r="5485" spans="1:4" ht="18" customHeight="1">
      <c r="A5485" s="301" t="s">
        <v>14505</v>
      </c>
      <c r="B5485" s="302" t="s">
        <v>6531</v>
      </c>
      <c r="C5485" s="301" t="s">
        <v>1330</v>
      </c>
      <c r="D5485" s="303">
        <v>12.89</v>
      </c>
    </row>
    <row r="5486" spans="1:4" ht="18" customHeight="1">
      <c r="A5486" s="301" t="s">
        <v>14506</v>
      </c>
      <c r="B5486" s="302" t="s">
        <v>6532</v>
      </c>
      <c r="C5486" s="301" t="s">
        <v>1330</v>
      </c>
      <c r="D5486" s="303">
        <v>18.04</v>
      </c>
    </row>
    <row r="5487" spans="1:4" ht="18" customHeight="1">
      <c r="A5487" s="301" t="s">
        <v>14507</v>
      </c>
      <c r="B5487" s="302" t="s">
        <v>6533</v>
      </c>
      <c r="C5487" s="301" t="s">
        <v>1330</v>
      </c>
      <c r="D5487" s="303">
        <v>10.79</v>
      </c>
    </row>
    <row r="5488" spans="1:4" ht="18" customHeight="1">
      <c r="A5488" s="301" t="s">
        <v>14508</v>
      </c>
      <c r="B5488" s="302" t="s">
        <v>6534</v>
      </c>
      <c r="C5488" s="301" t="s">
        <v>1330</v>
      </c>
      <c r="D5488" s="303">
        <v>17.100000000000001</v>
      </c>
    </row>
    <row r="5489" spans="1:4" ht="18" customHeight="1">
      <c r="A5489" s="301" t="s">
        <v>14509</v>
      </c>
      <c r="B5489" s="302" t="s">
        <v>6535</v>
      </c>
      <c r="C5489" s="301" t="s">
        <v>1330</v>
      </c>
      <c r="D5489" s="303">
        <v>10.39</v>
      </c>
    </row>
    <row r="5490" spans="1:4" ht="18" customHeight="1">
      <c r="A5490" s="301" t="s">
        <v>14510</v>
      </c>
      <c r="B5490" s="302" t="s">
        <v>6536</v>
      </c>
      <c r="C5490" s="301" t="s">
        <v>1330</v>
      </c>
      <c r="D5490" s="303">
        <v>20.43</v>
      </c>
    </row>
    <row r="5491" spans="1:4" ht="18" customHeight="1">
      <c r="A5491" s="301" t="s">
        <v>14511</v>
      </c>
      <c r="B5491" s="302" t="s">
        <v>6537</v>
      </c>
      <c r="C5491" s="301" t="s">
        <v>1330</v>
      </c>
      <c r="D5491" s="303">
        <v>13.39</v>
      </c>
    </row>
    <row r="5492" spans="1:4" ht="18" customHeight="1">
      <c r="A5492" s="301" t="s">
        <v>14512</v>
      </c>
      <c r="B5492" s="302" t="s">
        <v>6538</v>
      </c>
      <c r="C5492" s="301" t="s">
        <v>1330</v>
      </c>
      <c r="D5492" s="303">
        <v>18.420000000000002</v>
      </c>
    </row>
    <row r="5493" spans="1:4" ht="18" customHeight="1">
      <c r="A5493" s="301" t="s">
        <v>14513</v>
      </c>
      <c r="B5493" s="302" t="s">
        <v>6539</v>
      </c>
      <c r="C5493" s="301" t="s">
        <v>1330</v>
      </c>
      <c r="D5493" s="303">
        <v>11.19</v>
      </c>
    </row>
    <row r="5494" spans="1:4" ht="18" customHeight="1">
      <c r="A5494" s="301" t="s">
        <v>14514</v>
      </c>
      <c r="B5494" s="302" t="s">
        <v>6540</v>
      </c>
      <c r="C5494" s="301" t="s">
        <v>1330</v>
      </c>
      <c r="D5494" s="303">
        <v>17.39</v>
      </c>
    </row>
    <row r="5495" spans="1:4" ht="18" customHeight="1">
      <c r="A5495" s="301" t="s">
        <v>14515</v>
      </c>
      <c r="B5495" s="302" t="s">
        <v>6541</v>
      </c>
      <c r="C5495" s="301" t="s">
        <v>1330</v>
      </c>
      <c r="D5495" s="303">
        <v>10.66</v>
      </c>
    </row>
    <row r="5496" spans="1:4" ht="18" customHeight="1">
      <c r="A5496" s="301" t="s">
        <v>14516</v>
      </c>
      <c r="B5496" s="302" t="s">
        <v>6542</v>
      </c>
      <c r="C5496" s="301" t="s">
        <v>1330</v>
      </c>
      <c r="D5496" s="303">
        <v>21.82</v>
      </c>
    </row>
    <row r="5497" spans="1:4" ht="18" customHeight="1">
      <c r="A5497" s="301" t="s">
        <v>14517</v>
      </c>
      <c r="B5497" s="302" t="s">
        <v>6543</v>
      </c>
      <c r="C5497" s="301" t="s">
        <v>1330</v>
      </c>
      <c r="D5497" s="303">
        <v>14.23</v>
      </c>
    </row>
    <row r="5498" spans="1:4" ht="18" customHeight="1">
      <c r="A5498" s="301" t="s">
        <v>14518</v>
      </c>
      <c r="B5498" s="302" t="s">
        <v>6544</v>
      </c>
      <c r="C5498" s="301" t="s">
        <v>1330</v>
      </c>
      <c r="D5498" s="303">
        <v>18.91</v>
      </c>
    </row>
    <row r="5499" spans="1:4" ht="18" customHeight="1">
      <c r="A5499" s="301" t="s">
        <v>14519</v>
      </c>
      <c r="B5499" s="302" t="s">
        <v>6545</v>
      </c>
      <c r="C5499" s="301" t="s">
        <v>1330</v>
      </c>
      <c r="D5499" s="303">
        <v>11.73</v>
      </c>
    </row>
    <row r="5500" spans="1:4" ht="18" customHeight="1">
      <c r="A5500" s="301" t="s">
        <v>14520</v>
      </c>
      <c r="B5500" s="302" t="s">
        <v>6546</v>
      </c>
      <c r="C5500" s="301" t="s">
        <v>1330</v>
      </c>
      <c r="D5500" s="303">
        <v>18.36</v>
      </c>
    </row>
    <row r="5501" spans="1:4" ht="18" customHeight="1">
      <c r="A5501" s="301" t="s">
        <v>14521</v>
      </c>
      <c r="B5501" s="302" t="s">
        <v>6547</v>
      </c>
      <c r="C5501" s="301" t="s">
        <v>1330</v>
      </c>
      <c r="D5501" s="303">
        <v>11.13</v>
      </c>
    </row>
    <row r="5502" spans="1:4" ht="18" customHeight="1">
      <c r="A5502" s="301" t="s">
        <v>14522</v>
      </c>
      <c r="B5502" s="302" t="s">
        <v>6548</v>
      </c>
      <c r="C5502" s="301" t="s">
        <v>1330</v>
      </c>
      <c r="D5502" s="303">
        <v>16.350000000000001</v>
      </c>
    </row>
    <row r="5503" spans="1:4" ht="18" customHeight="1">
      <c r="A5503" s="301" t="s">
        <v>14523</v>
      </c>
      <c r="B5503" s="302" t="s">
        <v>6549</v>
      </c>
      <c r="C5503" s="301" t="s">
        <v>1330</v>
      </c>
      <c r="D5503" s="303">
        <v>8.98</v>
      </c>
    </row>
    <row r="5504" spans="1:4" ht="18" customHeight="1">
      <c r="A5504" s="301" t="s">
        <v>14524</v>
      </c>
      <c r="B5504" s="302" t="s">
        <v>6550</v>
      </c>
      <c r="C5504" s="301" t="s">
        <v>1330</v>
      </c>
      <c r="D5504" s="303">
        <v>15.39</v>
      </c>
    </row>
    <row r="5505" spans="1:4" ht="18" customHeight="1">
      <c r="A5505" s="301" t="s">
        <v>14525</v>
      </c>
      <c r="B5505" s="302" t="s">
        <v>6551</v>
      </c>
      <c r="C5505" s="301" t="s">
        <v>1330</v>
      </c>
      <c r="D5505" s="303">
        <v>8.48</v>
      </c>
    </row>
    <row r="5506" spans="1:4" ht="18" customHeight="1">
      <c r="A5506" s="301" t="s">
        <v>14526</v>
      </c>
      <c r="B5506" s="302" t="s">
        <v>6552</v>
      </c>
      <c r="C5506" s="301" t="s">
        <v>1330</v>
      </c>
      <c r="D5506" s="303">
        <v>15.24</v>
      </c>
    </row>
    <row r="5507" spans="1:4" ht="18" customHeight="1">
      <c r="A5507" s="301" t="s">
        <v>14527</v>
      </c>
      <c r="B5507" s="302" t="s">
        <v>6553</v>
      </c>
      <c r="C5507" s="301" t="s">
        <v>1330</v>
      </c>
      <c r="D5507" s="303">
        <v>8.33</v>
      </c>
    </row>
    <row r="5508" spans="1:4" ht="18" customHeight="1">
      <c r="A5508" s="301" t="s">
        <v>14528</v>
      </c>
      <c r="B5508" s="302" t="s">
        <v>6554</v>
      </c>
      <c r="C5508" s="301" t="s">
        <v>1330</v>
      </c>
      <c r="D5508" s="303">
        <v>16.75</v>
      </c>
    </row>
    <row r="5509" spans="1:4" ht="18" customHeight="1">
      <c r="A5509" s="301" t="s">
        <v>14529</v>
      </c>
      <c r="B5509" s="302" t="s">
        <v>6555</v>
      </c>
      <c r="C5509" s="301" t="s">
        <v>1330</v>
      </c>
      <c r="D5509" s="303">
        <v>9.3800000000000008</v>
      </c>
    </row>
    <row r="5510" spans="1:4" ht="18" customHeight="1">
      <c r="A5510" s="301" t="s">
        <v>14530</v>
      </c>
      <c r="B5510" s="302" t="s">
        <v>6556</v>
      </c>
      <c r="C5510" s="301" t="s">
        <v>1330</v>
      </c>
      <c r="D5510" s="303">
        <v>15.69</v>
      </c>
    </row>
    <row r="5511" spans="1:4" ht="18" customHeight="1">
      <c r="A5511" s="301" t="s">
        <v>14531</v>
      </c>
      <c r="B5511" s="302" t="s">
        <v>6557</v>
      </c>
      <c r="C5511" s="301" t="s">
        <v>1330</v>
      </c>
      <c r="D5511" s="303">
        <v>8.7799999999999994</v>
      </c>
    </row>
    <row r="5512" spans="1:4" ht="18" customHeight="1">
      <c r="A5512" s="301" t="s">
        <v>14532</v>
      </c>
      <c r="B5512" s="302" t="s">
        <v>6558</v>
      </c>
      <c r="C5512" s="301" t="s">
        <v>1330</v>
      </c>
      <c r="D5512" s="303">
        <v>15.46</v>
      </c>
    </row>
    <row r="5513" spans="1:4" ht="18" customHeight="1">
      <c r="A5513" s="301" t="s">
        <v>14533</v>
      </c>
      <c r="B5513" s="302" t="s">
        <v>6559</v>
      </c>
      <c r="C5513" s="301" t="s">
        <v>1330</v>
      </c>
      <c r="D5513" s="303">
        <v>8.58</v>
      </c>
    </row>
    <row r="5514" spans="1:4" ht="18" customHeight="1">
      <c r="A5514" s="301" t="s">
        <v>14534</v>
      </c>
      <c r="B5514" s="302" t="s">
        <v>6560</v>
      </c>
      <c r="C5514" s="301" t="s">
        <v>1330</v>
      </c>
      <c r="D5514" s="303">
        <v>15.39</v>
      </c>
    </row>
    <row r="5515" spans="1:4" ht="18" customHeight="1">
      <c r="A5515" s="301" t="s">
        <v>14535</v>
      </c>
      <c r="B5515" s="302" t="s">
        <v>6561</v>
      </c>
      <c r="C5515" s="301" t="s">
        <v>1330</v>
      </c>
      <c r="D5515" s="303">
        <v>8.48</v>
      </c>
    </row>
    <row r="5516" spans="1:4" ht="18" customHeight="1">
      <c r="A5516" s="301" t="s">
        <v>14536</v>
      </c>
      <c r="B5516" s="302" t="s">
        <v>6562</v>
      </c>
      <c r="C5516" s="301" t="s">
        <v>1330</v>
      </c>
      <c r="D5516" s="303">
        <v>15.09</v>
      </c>
    </row>
    <row r="5517" spans="1:4" ht="18" customHeight="1">
      <c r="A5517" s="301" t="s">
        <v>14537</v>
      </c>
      <c r="B5517" s="302" t="s">
        <v>6563</v>
      </c>
      <c r="C5517" s="301" t="s">
        <v>1330</v>
      </c>
      <c r="D5517" s="303">
        <v>8.18</v>
      </c>
    </row>
    <row r="5518" spans="1:4" ht="18" customHeight="1">
      <c r="A5518" s="301" t="s">
        <v>14538</v>
      </c>
      <c r="B5518" s="302" t="s">
        <v>6564</v>
      </c>
      <c r="C5518" s="301" t="s">
        <v>1330</v>
      </c>
      <c r="D5518" s="303">
        <v>14.98</v>
      </c>
    </row>
    <row r="5519" spans="1:4" ht="18" customHeight="1">
      <c r="A5519" s="301" t="s">
        <v>14539</v>
      </c>
      <c r="B5519" s="302" t="s">
        <v>6565</v>
      </c>
      <c r="C5519" s="301" t="s">
        <v>1330</v>
      </c>
      <c r="D5519" s="303">
        <v>8.08</v>
      </c>
    </row>
    <row r="5520" spans="1:4" ht="18" customHeight="1">
      <c r="A5520" s="301" t="s">
        <v>14540</v>
      </c>
      <c r="B5520" s="302" t="s">
        <v>6566</v>
      </c>
      <c r="C5520" s="301" t="s">
        <v>1330</v>
      </c>
      <c r="D5520" s="303">
        <v>7.45</v>
      </c>
    </row>
    <row r="5521" spans="1:4" ht="18" customHeight="1">
      <c r="A5521" s="301" t="s">
        <v>14541</v>
      </c>
      <c r="B5521" s="302" t="s">
        <v>6567</v>
      </c>
      <c r="C5521" s="301" t="s">
        <v>1330</v>
      </c>
      <c r="D5521" s="303">
        <v>17.149999999999999</v>
      </c>
    </row>
    <row r="5522" spans="1:4" ht="18" customHeight="1">
      <c r="A5522" s="301" t="s">
        <v>14542</v>
      </c>
      <c r="B5522" s="302" t="s">
        <v>6568</v>
      </c>
      <c r="C5522" s="301" t="s">
        <v>1330</v>
      </c>
      <c r="D5522" s="303">
        <v>10.39</v>
      </c>
    </row>
    <row r="5523" spans="1:4" ht="18" customHeight="1">
      <c r="A5523" s="301" t="s">
        <v>14543</v>
      </c>
      <c r="B5523" s="302" t="s">
        <v>6569</v>
      </c>
      <c r="C5523" s="301" t="s">
        <v>1330</v>
      </c>
      <c r="D5523" s="303">
        <v>16.399999999999999</v>
      </c>
    </row>
    <row r="5524" spans="1:4" ht="18" customHeight="1">
      <c r="A5524" s="301" t="s">
        <v>14544</v>
      </c>
      <c r="B5524" s="302" t="s">
        <v>6570</v>
      </c>
      <c r="C5524" s="301" t="s">
        <v>1330</v>
      </c>
      <c r="D5524" s="303">
        <v>8.98</v>
      </c>
    </row>
    <row r="5525" spans="1:4" ht="18" customHeight="1">
      <c r="A5525" s="301" t="s">
        <v>14545</v>
      </c>
      <c r="B5525" s="302" t="s">
        <v>6571</v>
      </c>
      <c r="C5525" s="301" t="s">
        <v>1330</v>
      </c>
      <c r="D5525" s="303">
        <v>15.65</v>
      </c>
    </row>
    <row r="5526" spans="1:4" ht="18" customHeight="1">
      <c r="A5526" s="301" t="s">
        <v>14546</v>
      </c>
      <c r="B5526" s="302" t="s">
        <v>6572</v>
      </c>
      <c r="C5526" s="301" t="s">
        <v>1330</v>
      </c>
      <c r="D5526" s="303">
        <v>8.7799999999999994</v>
      </c>
    </row>
    <row r="5527" spans="1:4" ht="18" customHeight="1">
      <c r="A5527" s="301" t="s">
        <v>14547</v>
      </c>
      <c r="B5527" s="302" t="s">
        <v>6573</v>
      </c>
      <c r="C5527" s="301" t="s">
        <v>1330</v>
      </c>
      <c r="D5527" s="303">
        <v>17.440000000000001</v>
      </c>
    </row>
    <row r="5528" spans="1:4" ht="18" customHeight="1">
      <c r="A5528" s="301" t="s">
        <v>14548</v>
      </c>
      <c r="B5528" s="302" t="s">
        <v>6574</v>
      </c>
      <c r="C5528" s="301" t="s">
        <v>1330</v>
      </c>
      <c r="D5528" s="303">
        <v>10.73</v>
      </c>
    </row>
    <row r="5529" spans="1:4" ht="18" customHeight="1">
      <c r="A5529" s="301" t="s">
        <v>14549</v>
      </c>
      <c r="B5529" s="302" t="s">
        <v>6575</v>
      </c>
      <c r="C5529" s="301" t="s">
        <v>1330</v>
      </c>
      <c r="D5529" s="303">
        <v>16.600000000000001</v>
      </c>
    </row>
    <row r="5530" spans="1:4" ht="18" customHeight="1">
      <c r="A5530" s="301" t="s">
        <v>14550</v>
      </c>
      <c r="B5530" s="302" t="s">
        <v>6576</v>
      </c>
      <c r="C5530" s="301" t="s">
        <v>1330</v>
      </c>
      <c r="D5530" s="303">
        <v>9.23</v>
      </c>
    </row>
    <row r="5531" spans="1:4" ht="18" customHeight="1">
      <c r="A5531" s="301" t="s">
        <v>14551</v>
      </c>
      <c r="B5531" s="302" t="s">
        <v>6577</v>
      </c>
      <c r="C5531" s="301" t="s">
        <v>1330</v>
      </c>
      <c r="D5531" s="303">
        <v>16.3</v>
      </c>
    </row>
    <row r="5532" spans="1:4" ht="18" customHeight="1">
      <c r="A5532" s="301" t="s">
        <v>14552</v>
      </c>
      <c r="B5532" s="302" t="s">
        <v>6578</v>
      </c>
      <c r="C5532" s="301" t="s">
        <v>1330</v>
      </c>
      <c r="D5532" s="303">
        <v>8.93</v>
      </c>
    </row>
    <row r="5533" spans="1:4" ht="18" customHeight="1">
      <c r="A5533" s="301" t="s">
        <v>14553</v>
      </c>
      <c r="B5533" s="302" t="s">
        <v>6579</v>
      </c>
      <c r="C5533" s="301" t="s">
        <v>1330</v>
      </c>
      <c r="D5533" s="303">
        <v>15.32</v>
      </c>
    </row>
    <row r="5534" spans="1:4" ht="18" customHeight="1">
      <c r="A5534" s="301" t="s">
        <v>14554</v>
      </c>
      <c r="B5534" s="302" t="s">
        <v>6580</v>
      </c>
      <c r="C5534" s="301" t="s">
        <v>1330</v>
      </c>
      <c r="D5534" s="303">
        <v>22.25</v>
      </c>
    </row>
    <row r="5535" spans="1:4" ht="18" customHeight="1">
      <c r="A5535" s="301" t="s">
        <v>14555</v>
      </c>
      <c r="B5535" s="302" t="s">
        <v>6581</v>
      </c>
      <c r="C5535" s="301" t="s">
        <v>1330</v>
      </c>
      <c r="D5535" s="303">
        <v>12</v>
      </c>
    </row>
    <row r="5536" spans="1:4" ht="18" customHeight="1">
      <c r="A5536" s="301" t="s">
        <v>14556</v>
      </c>
      <c r="B5536" s="302" t="s">
        <v>6582</v>
      </c>
      <c r="C5536" s="301" t="s">
        <v>1330</v>
      </c>
      <c r="D5536" s="303">
        <v>18.54</v>
      </c>
    </row>
    <row r="5537" spans="1:4" ht="18" customHeight="1">
      <c r="A5537" s="301" t="s">
        <v>14557</v>
      </c>
      <c r="B5537" s="302" t="s">
        <v>6583</v>
      </c>
      <c r="C5537" s="301" t="s">
        <v>1330</v>
      </c>
      <c r="D5537" s="303">
        <v>11.33</v>
      </c>
    </row>
    <row r="5538" spans="1:4" ht="18" customHeight="1">
      <c r="A5538" s="301" t="s">
        <v>14558</v>
      </c>
      <c r="B5538" s="302" t="s">
        <v>6584</v>
      </c>
      <c r="C5538" s="301" t="s">
        <v>1330</v>
      </c>
      <c r="D5538" s="303">
        <v>19.690000000000001</v>
      </c>
    </row>
    <row r="5539" spans="1:4" ht="18" customHeight="1">
      <c r="A5539" s="301" t="s">
        <v>14559</v>
      </c>
      <c r="B5539" s="302" t="s">
        <v>6585</v>
      </c>
      <c r="C5539" s="301" t="s">
        <v>1330</v>
      </c>
      <c r="D5539" s="303">
        <v>43.43</v>
      </c>
    </row>
    <row r="5540" spans="1:4" ht="18" customHeight="1">
      <c r="A5540" s="301" t="s">
        <v>14560</v>
      </c>
      <c r="B5540" s="302" t="s">
        <v>6586</v>
      </c>
      <c r="C5540" s="301" t="s">
        <v>1330</v>
      </c>
      <c r="D5540" s="303">
        <v>41.75</v>
      </c>
    </row>
    <row r="5541" spans="1:4" ht="18" customHeight="1">
      <c r="A5541" s="301" t="s">
        <v>14561</v>
      </c>
      <c r="B5541" s="302" t="s">
        <v>6587</v>
      </c>
      <c r="C5541" s="301" t="s">
        <v>1330</v>
      </c>
      <c r="D5541" s="303">
        <v>41.22</v>
      </c>
    </row>
    <row r="5542" spans="1:4" ht="18" customHeight="1">
      <c r="A5542" s="301" t="s">
        <v>14562</v>
      </c>
      <c r="B5542" s="302" t="s">
        <v>6588</v>
      </c>
      <c r="C5542" s="301" t="s">
        <v>1330</v>
      </c>
      <c r="D5542" s="303">
        <v>43.96</v>
      </c>
    </row>
    <row r="5543" spans="1:4" ht="18" customHeight="1">
      <c r="A5543" s="301" t="s">
        <v>14563</v>
      </c>
      <c r="B5543" s="302" t="s">
        <v>6589</v>
      </c>
      <c r="C5543" s="301" t="s">
        <v>1330</v>
      </c>
      <c r="D5543" s="303">
        <v>42.07</v>
      </c>
    </row>
    <row r="5544" spans="1:4" ht="18" customHeight="1">
      <c r="A5544" s="301" t="s">
        <v>14564</v>
      </c>
      <c r="B5544" s="302" t="s">
        <v>6590</v>
      </c>
      <c r="C5544" s="301" t="s">
        <v>1330</v>
      </c>
      <c r="D5544" s="303">
        <v>41.54</v>
      </c>
    </row>
    <row r="5545" spans="1:4" ht="18" customHeight="1">
      <c r="A5545" s="301" t="s">
        <v>14565</v>
      </c>
      <c r="B5545" s="302" t="s">
        <v>6591</v>
      </c>
      <c r="C5545" s="301" t="s">
        <v>1330</v>
      </c>
      <c r="D5545" s="303">
        <v>44.38</v>
      </c>
    </row>
    <row r="5546" spans="1:4" ht="18" customHeight="1">
      <c r="A5546" s="301" t="s">
        <v>14566</v>
      </c>
      <c r="B5546" s="302" t="s">
        <v>6592</v>
      </c>
      <c r="C5546" s="301" t="s">
        <v>1330</v>
      </c>
      <c r="D5546" s="303">
        <v>42.38</v>
      </c>
    </row>
    <row r="5547" spans="1:4" ht="18" customHeight="1">
      <c r="A5547" s="301" t="s">
        <v>14567</v>
      </c>
      <c r="B5547" s="302" t="s">
        <v>6593</v>
      </c>
      <c r="C5547" s="301" t="s">
        <v>1330</v>
      </c>
      <c r="D5547" s="303">
        <v>41.75</v>
      </c>
    </row>
    <row r="5548" spans="1:4" ht="9" customHeight="1">
      <c r="A5548" s="301" t="s">
        <v>14568</v>
      </c>
      <c r="B5548" s="302" t="s">
        <v>6594</v>
      </c>
      <c r="C5548" s="301" t="s">
        <v>1330</v>
      </c>
      <c r="D5548" s="303">
        <v>46.35</v>
      </c>
    </row>
    <row r="5549" spans="1:4" ht="18" customHeight="1">
      <c r="A5549" s="301" t="s">
        <v>14569</v>
      </c>
      <c r="B5549" s="302" t="s">
        <v>6595</v>
      </c>
      <c r="C5549" s="301" t="s">
        <v>1330</v>
      </c>
      <c r="D5549" s="303">
        <v>42.7</v>
      </c>
    </row>
    <row r="5550" spans="1:4" ht="18" customHeight="1">
      <c r="A5550" s="301" t="s">
        <v>14570</v>
      </c>
      <c r="B5550" s="302" t="s">
        <v>6596</v>
      </c>
      <c r="C5550" s="301" t="s">
        <v>1330</v>
      </c>
      <c r="D5550" s="303">
        <v>42.07</v>
      </c>
    </row>
    <row r="5551" spans="1:4" ht="18" customHeight="1">
      <c r="A5551" s="301" t="s">
        <v>14571</v>
      </c>
      <c r="B5551" s="302" t="s">
        <v>6597</v>
      </c>
      <c r="C5551" s="301" t="s">
        <v>1330</v>
      </c>
      <c r="D5551" s="303">
        <v>46.91</v>
      </c>
    </row>
    <row r="5552" spans="1:4" ht="18" customHeight="1">
      <c r="A5552" s="301" t="s">
        <v>14572</v>
      </c>
      <c r="B5552" s="302" t="s">
        <v>6598</v>
      </c>
      <c r="C5552" s="301" t="s">
        <v>1330</v>
      </c>
      <c r="D5552" s="303">
        <v>43.01</v>
      </c>
    </row>
    <row r="5553" spans="1:4" ht="18" customHeight="1">
      <c r="A5553" s="301" t="s">
        <v>14573</v>
      </c>
      <c r="B5553" s="302" t="s">
        <v>6599</v>
      </c>
      <c r="C5553" s="301" t="s">
        <v>1330</v>
      </c>
      <c r="D5553" s="303">
        <v>42.28</v>
      </c>
    </row>
    <row r="5554" spans="1:4" ht="18" customHeight="1">
      <c r="A5554" s="301" t="s">
        <v>14574</v>
      </c>
      <c r="B5554" s="302" t="s">
        <v>6600</v>
      </c>
      <c r="C5554" s="301" t="s">
        <v>1330</v>
      </c>
      <c r="D5554" s="303">
        <v>47.75</v>
      </c>
    </row>
    <row r="5555" spans="1:4" ht="18" customHeight="1">
      <c r="A5555" s="301" t="s">
        <v>14575</v>
      </c>
      <c r="B5555" s="302" t="s">
        <v>6601</v>
      </c>
      <c r="C5555" s="301" t="s">
        <v>1330</v>
      </c>
      <c r="D5555" s="303">
        <v>43.65</v>
      </c>
    </row>
    <row r="5556" spans="1:4" ht="18" customHeight="1">
      <c r="A5556" s="301" t="s">
        <v>14576</v>
      </c>
      <c r="B5556" s="302" t="s">
        <v>6602</v>
      </c>
      <c r="C5556" s="301" t="s">
        <v>1330</v>
      </c>
      <c r="D5556" s="303">
        <v>42.8</v>
      </c>
    </row>
    <row r="5557" spans="1:4" ht="18" customHeight="1">
      <c r="A5557" s="301" t="s">
        <v>14577</v>
      </c>
      <c r="B5557" s="302" t="s">
        <v>6603</v>
      </c>
      <c r="C5557" s="301" t="s">
        <v>1330</v>
      </c>
      <c r="D5557" s="303">
        <v>49.16</v>
      </c>
    </row>
    <row r="5558" spans="1:4" ht="18" customHeight="1">
      <c r="A5558" s="301" t="s">
        <v>14578</v>
      </c>
      <c r="B5558" s="302" t="s">
        <v>6604</v>
      </c>
      <c r="C5558" s="301" t="s">
        <v>1330</v>
      </c>
      <c r="D5558" s="303">
        <v>46.07</v>
      </c>
    </row>
    <row r="5559" spans="1:4" ht="18" customHeight="1">
      <c r="A5559" s="301" t="s">
        <v>14579</v>
      </c>
      <c r="B5559" s="302" t="s">
        <v>6605</v>
      </c>
      <c r="C5559" s="301" t="s">
        <v>1330</v>
      </c>
      <c r="D5559" s="303">
        <v>43.54</v>
      </c>
    </row>
    <row r="5560" spans="1:4" ht="18" customHeight="1">
      <c r="A5560" s="301" t="s">
        <v>14580</v>
      </c>
      <c r="B5560" s="302" t="s">
        <v>6606</v>
      </c>
      <c r="C5560" s="301" t="s">
        <v>1330</v>
      </c>
      <c r="D5560" s="303">
        <v>41.01</v>
      </c>
    </row>
    <row r="5561" spans="1:4" ht="18" customHeight="1">
      <c r="A5561" s="301" t="s">
        <v>14581</v>
      </c>
      <c r="B5561" s="302" t="s">
        <v>6607</v>
      </c>
      <c r="C5561" s="301" t="s">
        <v>1330</v>
      </c>
      <c r="D5561" s="303">
        <v>38.76</v>
      </c>
    </row>
    <row r="5562" spans="1:4" ht="18" customHeight="1">
      <c r="A5562" s="301" t="s">
        <v>14582</v>
      </c>
      <c r="B5562" s="302" t="s">
        <v>6608</v>
      </c>
      <c r="C5562" s="301" t="s">
        <v>1330</v>
      </c>
      <c r="D5562" s="303">
        <v>38.549999999999997</v>
      </c>
    </row>
    <row r="5563" spans="1:4" ht="18" customHeight="1">
      <c r="A5563" s="301" t="s">
        <v>14583</v>
      </c>
      <c r="B5563" s="302" t="s">
        <v>6609</v>
      </c>
      <c r="C5563" s="301" t="s">
        <v>1330</v>
      </c>
      <c r="D5563" s="303">
        <v>41.75</v>
      </c>
    </row>
    <row r="5564" spans="1:4" ht="18" customHeight="1">
      <c r="A5564" s="301" t="s">
        <v>14584</v>
      </c>
      <c r="B5564" s="302" t="s">
        <v>6610</v>
      </c>
      <c r="C5564" s="301" t="s">
        <v>1330</v>
      </c>
      <c r="D5564" s="303">
        <v>39.25</v>
      </c>
    </row>
    <row r="5565" spans="1:4" ht="18" customHeight="1">
      <c r="A5565" s="301" t="s">
        <v>14585</v>
      </c>
      <c r="B5565" s="302" t="s">
        <v>6611</v>
      </c>
      <c r="C5565" s="301" t="s">
        <v>1330</v>
      </c>
      <c r="D5565" s="303">
        <v>38.9</v>
      </c>
    </row>
    <row r="5566" spans="1:4" ht="18" customHeight="1">
      <c r="A5566" s="301" t="s">
        <v>14586</v>
      </c>
      <c r="B5566" s="302" t="s">
        <v>6612</v>
      </c>
      <c r="C5566" s="301" t="s">
        <v>1330</v>
      </c>
      <c r="D5566" s="303">
        <v>38.76</v>
      </c>
    </row>
    <row r="5567" spans="1:4" ht="18" customHeight="1">
      <c r="A5567" s="301" t="s">
        <v>14587</v>
      </c>
      <c r="B5567" s="302" t="s">
        <v>6613</v>
      </c>
      <c r="C5567" s="301" t="s">
        <v>1330</v>
      </c>
      <c r="D5567" s="303">
        <v>38.270000000000003</v>
      </c>
    </row>
    <row r="5568" spans="1:4" ht="18" customHeight="1">
      <c r="A5568" s="301" t="s">
        <v>14588</v>
      </c>
      <c r="B5568" s="302" t="s">
        <v>6614</v>
      </c>
      <c r="C5568" s="301" t="s">
        <v>1330</v>
      </c>
      <c r="D5568" s="303">
        <v>38.06</v>
      </c>
    </row>
    <row r="5569" spans="1:4" ht="18" customHeight="1">
      <c r="A5569" s="301" t="s">
        <v>14589</v>
      </c>
      <c r="B5569" s="302" t="s">
        <v>6615</v>
      </c>
      <c r="C5569" s="301" t="s">
        <v>1330</v>
      </c>
      <c r="D5569" s="303">
        <v>42.38</v>
      </c>
    </row>
    <row r="5570" spans="1:4" ht="18" customHeight="1">
      <c r="A5570" s="301" t="s">
        <v>14590</v>
      </c>
      <c r="B5570" s="302" t="s">
        <v>6616</v>
      </c>
      <c r="C5570" s="301" t="s">
        <v>1330</v>
      </c>
      <c r="D5570" s="303">
        <v>41.12</v>
      </c>
    </row>
    <row r="5571" spans="1:4" ht="18" customHeight="1">
      <c r="A5571" s="301" t="s">
        <v>14591</v>
      </c>
      <c r="B5571" s="302" t="s">
        <v>6617</v>
      </c>
      <c r="C5571" s="301" t="s">
        <v>1330</v>
      </c>
      <c r="D5571" s="303">
        <v>39.18</v>
      </c>
    </row>
    <row r="5572" spans="1:4" ht="18" customHeight="1">
      <c r="A5572" s="301" t="s">
        <v>14592</v>
      </c>
      <c r="B5572" s="302" t="s">
        <v>6618</v>
      </c>
      <c r="C5572" s="301" t="s">
        <v>1330</v>
      </c>
      <c r="D5572" s="303">
        <v>42.91</v>
      </c>
    </row>
    <row r="5573" spans="1:4" ht="18" customHeight="1">
      <c r="A5573" s="301" t="s">
        <v>14593</v>
      </c>
      <c r="B5573" s="302" t="s">
        <v>6619</v>
      </c>
      <c r="C5573" s="301" t="s">
        <v>1330</v>
      </c>
      <c r="D5573" s="303">
        <v>41.43</v>
      </c>
    </row>
    <row r="5574" spans="1:4" ht="18" customHeight="1">
      <c r="A5574" s="301" t="s">
        <v>14594</v>
      </c>
      <c r="B5574" s="302" t="s">
        <v>6620</v>
      </c>
      <c r="C5574" s="301" t="s">
        <v>1330</v>
      </c>
      <c r="D5574" s="303">
        <v>39.54</v>
      </c>
    </row>
    <row r="5575" spans="1:4" ht="18" customHeight="1">
      <c r="A5575" s="301" t="s">
        <v>14595</v>
      </c>
      <c r="B5575" s="302" t="s">
        <v>6621</v>
      </c>
      <c r="C5575" s="301" t="s">
        <v>1330</v>
      </c>
      <c r="D5575" s="303">
        <v>51.41</v>
      </c>
    </row>
    <row r="5576" spans="1:4" ht="18" customHeight="1">
      <c r="A5576" s="301" t="s">
        <v>14596</v>
      </c>
      <c r="B5576" s="302" t="s">
        <v>6622</v>
      </c>
      <c r="C5576" s="301" t="s">
        <v>1330</v>
      </c>
      <c r="D5576" s="303">
        <v>46.49</v>
      </c>
    </row>
    <row r="5577" spans="1:4" ht="18" customHeight="1">
      <c r="A5577" s="301" t="s">
        <v>14597</v>
      </c>
      <c r="B5577" s="302" t="s">
        <v>6623</v>
      </c>
      <c r="C5577" s="301" t="s">
        <v>1330</v>
      </c>
      <c r="D5577" s="303">
        <v>43.96</v>
      </c>
    </row>
    <row r="5578" spans="1:4" ht="18" customHeight="1">
      <c r="A5578" s="301" t="s">
        <v>14598</v>
      </c>
      <c r="B5578" s="302" t="s">
        <v>6624</v>
      </c>
      <c r="C5578" s="301" t="s">
        <v>1330</v>
      </c>
      <c r="D5578" s="303">
        <v>7.15</v>
      </c>
    </row>
    <row r="5579" spans="1:4" ht="18" customHeight="1">
      <c r="A5579" s="301" t="s">
        <v>14599</v>
      </c>
      <c r="B5579" s="302" t="s">
        <v>6625</v>
      </c>
      <c r="C5579" s="301" t="s">
        <v>1330</v>
      </c>
      <c r="D5579" s="303">
        <v>20.47</v>
      </c>
    </row>
    <row r="5580" spans="1:4" ht="18" customHeight="1">
      <c r="A5580" s="301" t="s">
        <v>14600</v>
      </c>
      <c r="B5580" s="302" t="s">
        <v>6626</v>
      </c>
      <c r="C5580" s="301" t="s">
        <v>1330</v>
      </c>
      <c r="D5580" s="303">
        <v>19.39</v>
      </c>
    </row>
    <row r="5581" spans="1:4" ht="18" customHeight="1">
      <c r="A5581" s="301" t="s">
        <v>14601</v>
      </c>
      <c r="B5581" s="302" t="s">
        <v>6627</v>
      </c>
      <c r="C5581" s="301" t="s">
        <v>1330</v>
      </c>
      <c r="D5581" s="303">
        <v>19</v>
      </c>
    </row>
    <row r="5582" spans="1:4" ht="18" customHeight="1">
      <c r="A5582" s="301" t="s">
        <v>14602</v>
      </c>
      <c r="B5582" s="302" t="s">
        <v>6628</v>
      </c>
      <c r="C5582" s="301" t="s">
        <v>1330</v>
      </c>
      <c r="D5582" s="303">
        <v>22.71</v>
      </c>
    </row>
    <row r="5583" spans="1:4" ht="18" customHeight="1">
      <c r="A5583" s="301" t="s">
        <v>14603</v>
      </c>
      <c r="B5583" s="302" t="s">
        <v>6629</v>
      </c>
      <c r="C5583" s="301" t="s">
        <v>1330</v>
      </c>
      <c r="D5583" s="303">
        <v>19.59</v>
      </c>
    </row>
    <row r="5584" spans="1:4" ht="18" customHeight="1">
      <c r="A5584" s="301" t="s">
        <v>14604</v>
      </c>
      <c r="B5584" s="302" t="s">
        <v>6630</v>
      </c>
      <c r="C5584" s="301" t="s">
        <v>1330</v>
      </c>
      <c r="D5584" s="303">
        <v>19.2</v>
      </c>
    </row>
    <row r="5585" spans="1:4" ht="18" customHeight="1">
      <c r="A5585" s="301" t="s">
        <v>14605</v>
      </c>
      <c r="B5585" s="302" t="s">
        <v>6631</v>
      </c>
      <c r="C5585" s="301" t="s">
        <v>1330</v>
      </c>
      <c r="D5585" s="303">
        <v>23.01</v>
      </c>
    </row>
    <row r="5586" spans="1:4" ht="18" customHeight="1">
      <c r="A5586" s="301" t="s">
        <v>14606</v>
      </c>
      <c r="B5586" s="302" t="s">
        <v>6632</v>
      </c>
      <c r="C5586" s="301" t="s">
        <v>1330</v>
      </c>
      <c r="D5586" s="303">
        <v>19.78</v>
      </c>
    </row>
    <row r="5587" spans="1:4" ht="18" customHeight="1">
      <c r="A5587" s="301" t="s">
        <v>14607</v>
      </c>
      <c r="B5587" s="302" t="s">
        <v>6633</v>
      </c>
      <c r="C5587" s="301" t="s">
        <v>1330</v>
      </c>
      <c r="D5587" s="303">
        <v>19.39</v>
      </c>
    </row>
    <row r="5588" spans="1:4" ht="18" customHeight="1">
      <c r="A5588" s="301" t="s">
        <v>14608</v>
      </c>
      <c r="B5588" s="302" t="s">
        <v>6634</v>
      </c>
      <c r="C5588" s="301" t="s">
        <v>1330</v>
      </c>
      <c r="D5588" s="303">
        <v>23.45</v>
      </c>
    </row>
    <row r="5589" spans="1:4" ht="18" customHeight="1">
      <c r="A5589" s="301" t="s">
        <v>14609</v>
      </c>
      <c r="B5589" s="302" t="s">
        <v>6635</v>
      </c>
      <c r="C5589" s="301" t="s">
        <v>1330</v>
      </c>
      <c r="D5589" s="303">
        <v>20.079999999999998</v>
      </c>
    </row>
    <row r="5590" spans="1:4" ht="18" customHeight="1">
      <c r="A5590" s="301" t="s">
        <v>14610</v>
      </c>
      <c r="B5590" s="302" t="s">
        <v>6636</v>
      </c>
      <c r="C5590" s="301" t="s">
        <v>1330</v>
      </c>
      <c r="D5590" s="303">
        <v>19.59</v>
      </c>
    </row>
    <row r="5591" spans="1:4" ht="18" customHeight="1">
      <c r="A5591" s="301" t="s">
        <v>14611</v>
      </c>
      <c r="B5591" s="302" t="s">
        <v>6637</v>
      </c>
      <c r="C5591" s="301" t="s">
        <v>1330</v>
      </c>
      <c r="D5591" s="303">
        <v>23.74</v>
      </c>
    </row>
    <row r="5592" spans="1:4" ht="18" customHeight="1">
      <c r="A5592" s="301" t="s">
        <v>14612</v>
      </c>
      <c r="B5592" s="302" t="s">
        <v>6638</v>
      </c>
      <c r="C5592" s="301" t="s">
        <v>1330</v>
      </c>
      <c r="D5592" s="303">
        <v>20.28</v>
      </c>
    </row>
    <row r="5593" spans="1:4" ht="18" customHeight="1">
      <c r="A5593" s="301" t="s">
        <v>14613</v>
      </c>
      <c r="B5593" s="302" t="s">
        <v>6639</v>
      </c>
      <c r="C5593" s="301" t="s">
        <v>1330</v>
      </c>
      <c r="D5593" s="303">
        <v>19.690000000000001</v>
      </c>
    </row>
    <row r="5594" spans="1:4" ht="18" customHeight="1">
      <c r="A5594" s="301" t="s">
        <v>14614</v>
      </c>
      <c r="B5594" s="302" t="s">
        <v>6640</v>
      </c>
      <c r="C5594" s="301" t="s">
        <v>1330</v>
      </c>
      <c r="D5594" s="303">
        <v>24.33</v>
      </c>
    </row>
    <row r="5595" spans="1:4" ht="18" customHeight="1">
      <c r="A5595" s="301" t="s">
        <v>14615</v>
      </c>
      <c r="B5595" s="302" t="s">
        <v>6641</v>
      </c>
      <c r="C5595" s="301" t="s">
        <v>1330</v>
      </c>
      <c r="D5595" s="303">
        <v>20.67</v>
      </c>
    </row>
    <row r="5596" spans="1:4" ht="18" customHeight="1">
      <c r="A5596" s="301" t="s">
        <v>14616</v>
      </c>
      <c r="B5596" s="302" t="s">
        <v>6642</v>
      </c>
      <c r="C5596" s="301" t="s">
        <v>1330</v>
      </c>
      <c r="D5596" s="303">
        <v>20.079999999999998</v>
      </c>
    </row>
    <row r="5597" spans="1:4" ht="18" customHeight="1">
      <c r="A5597" s="301" t="s">
        <v>14617</v>
      </c>
      <c r="B5597" s="302" t="s">
        <v>6643</v>
      </c>
      <c r="C5597" s="301" t="s">
        <v>1330</v>
      </c>
      <c r="D5597" s="303">
        <v>25.37</v>
      </c>
    </row>
    <row r="5598" spans="1:4" ht="18" customHeight="1">
      <c r="A5598" s="301" t="s">
        <v>14618</v>
      </c>
      <c r="B5598" s="302" t="s">
        <v>6644</v>
      </c>
      <c r="C5598" s="301" t="s">
        <v>1330</v>
      </c>
      <c r="D5598" s="303">
        <v>23.15</v>
      </c>
    </row>
    <row r="5599" spans="1:4" ht="18" customHeight="1">
      <c r="A5599" s="301" t="s">
        <v>14619</v>
      </c>
      <c r="B5599" s="302" t="s">
        <v>6645</v>
      </c>
      <c r="C5599" s="301" t="s">
        <v>1330</v>
      </c>
      <c r="D5599" s="303">
        <v>20.57</v>
      </c>
    </row>
    <row r="5600" spans="1:4" ht="18" customHeight="1">
      <c r="A5600" s="301" t="s">
        <v>14620</v>
      </c>
      <c r="B5600" s="302" t="s">
        <v>6646</v>
      </c>
      <c r="C5600" s="301" t="s">
        <v>1330</v>
      </c>
      <c r="D5600" s="303">
        <v>18.899999999999999</v>
      </c>
    </row>
    <row r="5601" spans="1:4" ht="18" customHeight="1">
      <c r="A5601" s="301" t="s">
        <v>14621</v>
      </c>
      <c r="B5601" s="302" t="s">
        <v>6647</v>
      </c>
      <c r="C5601" s="301" t="s">
        <v>1330</v>
      </c>
      <c r="D5601" s="303">
        <v>18.309999999999999</v>
      </c>
    </row>
    <row r="5602" spans="1:4" ht="18" customHeight="1">
      <c r="A5602" s="301" t="s">
        <v>14622</v>
      </c>
      <c r="B5602" s="302" t="s">
        <v>6648</v>
      </c>
      <c r="C5602" s="301" t="s">
        <v>1330</v>
      </c>
      <c r="D5602" s="303">
        <v>18.11</v>
      </c>
    </row>
    <row r="5603" spans="1:4" ht="18" customHeight="1">
      <c r="A5603" s="301" t="s">
        <v>14623</v>
      </c>
      <c r="B5603" s="302" t="s">
        <v>6649</v>
      </c>
      <c r="C5603" s="301" t="s">
        <v>1330</v>
      </c>
      <c r="D5603" s="303">
        <v>19.29</v>
      </c>
    </row>
    <row r="5604" spans="1:4" ht="18" customHeight="1">
      <c r="A5604" s="301" t="s">
        <v>14624</v>
      </c>
      <c r="B5604" s="302" t="s">
        <v>6650</v>
      </c>
      <c r="C5604" s="301" t="s">
        <v>1330</v>
      </c>
      <c r="D5604" s="303">
        <v>18.61</v>
      </c>
    </row>
    <row r="5605" spans="1:4" ht="18" customHeight="1">
      <c r="A5605" s="301" t="s">
        <v>14625</v>
      </c>
      <c r="B5605" s="302" t="s">
        <v>6651</v>
      </c>
      <c r="C5605" s="301" t="s">
        <v>1330</v>
      </c>
      <c r="D5605" s="303">
        <v>18.41</v>
      </c>
    </row>
    <row r="5606" spans="1:4" ht="9" customHeight="1">
      <c r="A5606" s="301" t="s">
        <v>14626</v>
      </c>
      <c r="B5606" s="302" t="s">
        <v>6652</v>
      </c>
      <c r="C5606" s="301" t="s">
        <v>1330</v>
      </c>
      <c r="D5606" s="303">
        <v>18.309999999999999</v>
      </c>
    </row>
    <row r="5607" spans="1:4" ht="18" customHeight="1">
      <c r="A5607" s="301" t="s">
        <v>14627</v>
      </c>
      <c r="B5607" s="302" t="s">
        <v>6653</v>
      </c>
      <c r="C5607" s="301" t="s">
        <v>1330</v>
      </c>
      <c r="D5607" s="303">
        <v>18.02</v>
      </c>
    </row>
    <row r="5608" spans="1:4" ht="18" customHeight="1">
      <c r="A5608" s="301" t="s">
        <v>14628</v>
      </c>
      <c r="B5608" s="302" t="s">
        <v>6654</v>
      </c>
      <c r="C5608" s="301" t="s">
        <v>1330</v>
      </c>
      <c r="D5608" s="303">
        <v>17.82</v>
      </c>
    </row>
    <row r="5609" spans="1:4" ht="18" customHeight="1">
      <c r="A5609" s="301" t="s">
        <v>14629</v>
      </c>
      <c r="B5609" s="302" t="s">
        <v>6655</v>
      </c>
      <c r="C5609" s="301" t="s">
        <v>1330</v>
      </c>
      <c r="D5609" s="303">
        <v>19.78</v>
      </c>
    </row>
    <row r="5610" spans="1:4" ht="18" customHeight="1">
      <c r="A5610" s="301" t="s">
        <v>14630</v>
      </c>
      <c r="B5610" s="302" t="s">
        <v>6656</v>
      </c>
      <c r="C5610" s="301" t="s">
        <v>1330</v>
      </c>
      <c r="D5610" s="303">
        <v>18.899999999999999</v>
      </c>
    </row>
    <row r="5611" spans="1:4" ht="18" customHeight="1">
      <c r="A5611" s="301" t="s">
        <v>14631</v>
      </c>
      <c r="B5611" s="302" t="s">
        <v>6657</v>
      </c>
      <c r="C5611" s="301" t="s">
        <v>1330</v>
      </c>
      <c r="D5611" s="303">
        <v>18.61</v>
      </c>
    </row>
    <row r="5612" spans="1:4" ht="18" customHeight="1">
      <c r="A5612" s="301" t="s">
        <v>14632</v>
      </c>
      <c r="B5612" s="302" t="s">
        <v>6658</v>
      </c>
      <c r="C5612" s="301" t="s">
        <v>1330</v>
      </c>
      <c r="D5612" s="303">
        <v>20.079999999999998</v>
      </c>
    </row>
    <row r="5613" spans="1:4" ht="18" customHeight="1">
      <c r="A5613" s="301" t="s">
        <v>14633</v>
      </c>
      <c r="B5613" s="302" t="s">
        <v>6659</v>
      </c>
      <c r="C5613" s="301" t="s">
        <v>1330</v>
      </c>
      <c r="D5613" s="303">
        <v>19.100000000000001</v>
      </c>
    </row>
    <row r="5614" spans="1:4" ht="18" customHeight="1">
      <c r="A5614" s="301" t="s">
        <v>14634</v>
      </c>
      <c r="B5614" s="302" t="s">
        <v>6660</v>
      </c>
      <c r="C5614" s="301" t="s">
        <v>1330</v>
      </c>
      <c r="D5614" s="303">
        <v>18.8</v>
      </c>
    </row>
    <row r="5615" spans="1:4" ht="18" customHeight="1">
      <c r="A5615" s="301" t="s">
        <v>14635</v>
      </c>
      <c r="B5615" s="302" t="s">
        <v>6661</v>
      </c>
      <c r="C5615" s="301" t="s">
        <v>1330</v>
      </c>
      <c r="D5615" s="303">
        <v>25.81</v>
      </c>
    </row>
    <row r="5616" spans="1:4" ht="18" customHeight="1">
      <c r="A5616" s="301" t="s">
        <v>14636</v>
      </c>
      <c r="B5616" s="302" t="s">
        <v>6662</v>
      </c>
      <c r="C5616" s="301" t="s">
        <v>1330</v>
      </c>
      <c r="D5616" s="303">
        <v>23.45</v>
      </c>
    </row>
    <row r="5617" spans="1:4" ht="18" customHeight="1">
      <c r="A5617" s="301" t="s">
        <v>14637</v>
      </c>
      <c r="B5617" s="302" t="s">
        <v>6663</v>
      </c>
      <c r="C5617" s="301" t="s">
        <v>1330</v>
      </c>
      <c r="D5617" s="303">
        <v>22.71</v>
      </c>
    </row>
    <row r="5618" spans="1:4" ht="18" customHeight="1">
      <c r="A5618" s="301" t="s">
        <v>14638</v>
      </c>
      <c r="B5618" s="302" t="s">
        <v>6664</v>
      </c>
      <c r="C5618" s="301" t="s">
        <v>1330</v>
      </c>
      <c r="D5618" s="303">
        <v>21.17</v>
      </c>
    </row>
    <row r="5619" spans="1:4" ht="18" customHeight="1">
      <c r="A5619" s="301" t="s">
        <v>14639</v>
      </c>
      <c r="B5619" s="302" t="s">
        <v>6665</v>
      </c>
      <c r="C5619" s="301" t="s">
        <v>1330</v>
      </c>
      <c r="D5619" s="303">
        <v>23.87</v>
      </c>
    </row>
    <row r="5620" spans="1:4" ht="18" customHeight="1">
      <c r="A5620" s="301" t="s">
        <v>14640</v>
      </c>
      <c r="B5620" s="302" t="s">
        <v>6666</v>
      </c>
      <c r="C5620" s="301" t="s">
        <v>1330</v>
      </c>
      <c r="D5620" s="303">
        <v>12.25</v>
      </c>
    </row>
    <row r="5621" spans="1:4" ht="18" customHeight="1">
      <c r="A5621" s="301" t="s">
        <v>14641</v>
      </c>
      <c r="B5621" s="302" t="s">
        <v>6667</v>
      </c>
      <c r="C5621" s="301" t="s">
        <v>1330</v>
      </c>
      <c r="D5621" s="303">
        <v>13.65</v>
      </c>
    </row>
    <row r="5622" spans="1:4" ht="18" customHeight="1">
      <c r="A5622" s="301" t="s">
        <v>14642</v>
      </c>
      <c r="B5622" s="302" t="s">
        <v>6668</v>
      </c>
      <c r="C5622" s="301" t="s">
        <v>1330</v>
      </c>
      <c r="D5622" s="303">
        <v>9.82</v>
      </c>
    </row>
    <row r="5623" spans="1:4" ht="18" customHeight="1">
      <c r="A5623" s="301" t="s">
        <v>14643</v>
      </c>
      <c r="B5623" s="302" t="s">
        <v>6669</v>
      </c>
      <c r="C5623" s="301" t="s">
        <v>1330</v>
      </c>
      <c r="D5623" s="303">
        <v>2.91</v>
      </c>
    </row>
    <row r="5624" spans="1:4" ht="18" customHeight="1">
      <c r="A5624" s="301" t="s">
        <v>14644</v>
      </c>
      <c r="B5624" s="302" t="s">
        <v>6670</v>
      </c>
      <c r="C5624" s="301" t="s">
        <v>1330</v>
      </c>
      <c r="D5624" s="303">
        <v>16.05</v>
      </c>
    </row>
    <row r="5625" spans="1:4" ht="18" customHeight="1">
      <c r="A5625" s="301" t="s">
        <v>14645</v>
      </c>
      <c r="B5625" s="302" t="s">
        <v>6671</v>
      </c>
      <c r="C5625" s="301" t="s">
        <v>1330</v>
      </c>
      <c r="D5625" s="303">
        <v>18.48</v>
      </c>
    </row>
    <row r="5626" spans="1:4" ht="18" customHeight="1">
      <c r="A5626" s="301" t="s">
        <v>14646</v>
      </c>
      <c r="B5626" s="302" t="s">
        <v>6672</v>
      </c>
      <c r="C5626" s="301" t="s">
        <v>1330</v>
      </c>
      <c r="D5626" s="303">
        <v>2.56</v>
      </c>
    </row>
    <row r="5627" spans="1:4" ht="18" customHeight="1">
      <c r="A5627" s="301" t="s">
        <v>14647</v>
      </c>
      <c r="B5627" s="302" t="s">
        <v>6673</v>
      </c>
      <c r="C5627" s="301" t="s">
        <v>1330</v>
      </c>
      <c r="D5627" s="303">
        <v>9.2799999999999994</v>
      </c>
    </row>
    <row r="5628" spans="1:4" ht="18" customHeight="1">
      <c r="A5628" s="301" t="s">
        <v>14648</v>
      </c>
      <c r="B5628" s="302" t="s">
        <v>6674</v>
      </c>
      <c r="C5628" s="301" t="s">
        <v>880</v>
      </c>
      <c r="D5628" s="303">
        <v>0.45</v>
      </c>
    </row>
    <row r="5629" spans="1:4" ht="18" customHeight="1">
      <c r="A5629" s="301" t="s">
        <v>14649</v>
      </c>
      <c r="B5629" s="302" t="s">
        <v>6675</v>
      </c>
      <c r="C5629" s="301" t="s">
        <v>2931</v>
      </c>
      <c r="D5629" s="303">
        <v>59.15</v>
      </c>
    </row>
    <row r="5630" spans="1:4" ht="18" customHeight="1">
      <c r="A5630" s="301" t="s">
        <v>14650</v>
      </c>
      <c r="B5630" s="302" t="s">
        <v>6676</v>
      </c>
      <c r="C5630" s="301" t="s">
        <v>880</v>
      </c>
      <c r="D5630" s="303">
        <v>87.46</v>
      </c>
    </row>
    <row r="5631" spans="1:4" ht="18" customHeight="1">
      <c r="A5631" s="301" t="s">
        <v>14651</v>
      </c>
      <c r="B5631" s="302" t="s">
        <v>6677</v>
      </c>
      <c r="C5631" s="301" t="s">
        <v>2931</v>
      </c>
      <c r="D5631" s="303">
        <v>315.39999999999998</v>
      </c>
    </row>
    <row r="5632" spans="1:4" ht="18" customHeight="1">
      <c r="A5632" s="301" t="s">
        <v>14652</v>
      </c>
      <c r="B5632" s="302" t="s">
        <v>6678</v>
      </c>
      <c r="C5632" s="301" t="s">
        <v>23</v>
      </c>
      <c r="D5632" s="303">
        <v>94.5</v>
      </c>
    </row>
    <row r="5633" spans="1:4" ht="18" customHeight="1">
      <c r="A5633" s="301" t="s">
        <v>14653</v>
      </c>
      <c r="B5633" s="302" t="s">
        <v>6679</v>
      </c>
      <c r="C5633" s="301" t="s">
        <v>23</v>
      </c>
      <c r="D5633" s="303">
        <v>89.7</v>
      </c>
    </row>
    <row r="5634" spans="1:4" ht="18" customHeight="1">
      <c r="A5634" s="301" t="s">
        <v>14654</v>
      </c>
      <c r="B5634" s="302" t="s">
        <v>6680</v>
      </c>
      <c r="C5634" s="301" t="s">
        <v>23</v>
      </c>
      <c r="D5634" s="303">
        <v>102.04</v>
      </c>
    </row>
    <row r="5635" spans="1:4" ht="18" customHeight="1">
      <c r="A5635" s="301" t="s">
        <v>14655</v>
      </c>
      <c r="B5635" s="302" t="s">
        <v>6681</v>
      </c>
      <c r="C5635" s="301" t="s">
        <v>23</v>
      </c>
      <c r="D5635" s="303">
        <v>112.84</v>
      </c>
    </row>
    <row r="5636" spans="1:4" ht="18" customHeight="1">
      <c r="A5636" s="301" t="s">
        <v>14656</v>
      </c>
      <c r="B5636" s="302" t="s">
        <v>6682</v>
      </c>
      <c r="C5636" s="301" t="s">
        <v>23</v>
      </c>
      <c r="D5636" s="303">
        <v>48.83</v>
      </c>
    </row>
    <row r="5637" spans="1:4" ht="18" customHeight="1">
      <c r="A5637" s="301" t="s">
        <v>14657</v>
      </c>
      <c r="B5637" s="302" t="s">
        <v>6683</v>
      </c>
      <c r="C5637" s="301" t="s">
        <v>23</v>
      </c>
      <c r="D5637" s="303">
        <v>54.04</v>
      </c>
    </row>
    <row r="5638" spans="1:4" ht="18" customHeight="1">
      <c r="A5638" s="301" t="s">
        <v>14658</v>
      </c>
      <c r="B5638" s="302" t="s">
        <v>6684</v>
      </c>
      <c r="C5638" s="301" t="s">
        <v>23</v>
      </c>
      <c r="D5638" s="303">
        <v>61.88</v>
      </c>
    </row>
    <row r="5639" spans="1:4" ht="18" customHeight="1">
      <c r="A5639" s="301" t="s">
        <v>14659</v>
      </c>
      <c r="B5639" s="302" t="s">
        <v>6685</v>
      </c>
      <c r="C5639" s="301" t="s">
        <v>23</v>
      </c>
      <c r="D5639" s="303">
        <v>30.62</v>
      </c>
    </row>
    <row r="5640" spans="1:4" ht="18" customHeight="1">
      <c r="A5640" s="301" t="s">
        <v>14660</v>
      </c>
      <c r="B5640" s="302" t="s">
        <v>6686</v>
      </c>
      <c r="C5640" s="301" t="s">
        <v>23</v>
      </c>
      <c r="D5640" s="303">
        <v>52.26</v>
      </c>
    </row>
    <row r="5641" spans="1:4" ht="18" customHeight="1">
      <c r="A5641" s="301" t="s">
        <v>14661</v>
      </c>
      <c r="B5641" s="302" t="s">
        <v>6687</v>
      </c>
      <c r="C5641" s="301" t="s">
        <v>23</v>
      </c>
      <c r="D5641" s="303">
        <v>21.02</v>
      </c>
    </row>
    <row r="5642" spans="1:4" ht="18" customHeight="1">
      <c r="A5642" s="301" t="s">
        <v>14662</v>
      </c>
      <c r="B5642" s="302" t="s">
        <v>6688</v>
      </c>
      <c r="C5642" s="301" t="s">
        <v>23</v>
      </c>
      <c r="D5642" s="303">
        <v>25.27</v>
      </c>
    </row>
    <row r="5643" spans="1:4" ht="18" customHeight="1">
      <c r="A5643" s="301" t="s">
        <v>14663</v>
      </c>
      <c r="B5643" s="302" t="s">
        <v>6689</v>
      </c>
      <c r="C5643" s="301" t="s">
        <v>23</v>
      </c>
      <c r="D5643" s="303">
        <v>57.54</v>
      </c>
    </row>
    <row r="5644" spans="1:4" ht="18" customHeight="1">
      <c r="A5644" s="301" t="s">
        <v>14664</v>
      </c>
      <c r="B5644" s="302" t="s">
        <v>6690</v>
      </c>
      <c r="C5644" s="301" t="s">
        <v>880</v>
      </c>
      <c r="D5644" s="303">
        <v>45.85</v>
      </c>
    </row>
    <row r="5645" spans="1:4" ht="18" customHeight="1">
      <c r="A5645" s="301" t="s">
        <v>14665</v>
      </c>
      <c r="B5645" s="302" t="s">
        <v>7445</v>
      </c>
      <c r="C5645" s="301" t="s">
        <v>756</v>
      </c>
      <c r="D5645" s="303">
        <v>546.77</v>
      </c>
    </row>
    <row r="5646" spans="1:4" ht="9" customHeight="1">
      <c r="A5646" s="301" t="s">
        <v>14666</v>
      </c>
      <c r="B5646" s="302" t="s">
        <v>7446</v>
      </c>
      <c r="C5646" s="301" t="s">
        <v>756</v>
      </c>
      <c r="D5646" s="303">
        <v>648.41</v>
      </c>
    </row>
    <row r="5647" spans="1:4" ht="9" customHeight="1">
      <c r="A5647" s="301" t="s">
        <v>14667</v>
      </c>
      <c r="B5647" s="302" t="s">
        <v>7447</v>
      </c>
      <c r="C5647" s="301" t="s">
        <v>756</v>
      </c>
      <c r="D5647" s="303">
        <v>389.24</v>
      </c>
    </row>
    <row r="5648" spans="1:4" ht="9" customHeight="1">
      <c r="A5648" s="301" t="s">
        <v>14668</v>
      </c>
      <c r="B5648" s="302" t="s">
        <v>7448</v>
      </c>
      <c r="C5648" s="301" t="s">
        <v>756</v>
      </c>
      <c r="D5648" s="303">
        <v>471.01</v>
      </c>
    </row>
    <row r="5649" spans="1:4" ht="9" customHeight="1">
      <c r="A5649" s="301" t="s">
        <v>14669</v>
      </c>
      <c r="B5649" s="302" t="s">
        <v>7449</v>
      </c>
      <c r="C5649" s="301" t="s">
        <v>756</v>
      </c>
      <c r="D5649" s="303">
        <v>437.58</v>
      </c>
    </row>
    <row r="5650" spans="1:4" ht="9" customHeight="1">
      <c r="A5650" s="301" t="s">
        <v>14670</v>
      </c>
      <c r="B5650" s="302" t="s">
        <v>7450</v>
      </c>
      <c r="C5650" s="301" t="s">
        <v>756</v>
      </c>
      <c r="D5650" s="303">
        <v>437.58</v>
      </c>
    </row>
    <row r="5651" spans="1:4" ht="9" customHeight="1">
      <c r="A5651" s="301" t="s">
        <v>14671</v>
      </c>
      <c r="B5651" s="302" t="s">
        <v>7451</v>
      </c>
      <c r="C5651" s="301" t="s">
        <v>756</v>
      </c>
      <c r="D5651" s="303">
        <v>440.43</v>
      </c>
    </row>
    <row r="5652" spans="1:4" ht="9" customHeight="1">
      <c r="A5652" s="301" t="s">
        <v>14672</v>
      </c>
      <c r="B5652" s="302" t="s">
        <v>7452</v>
      </c>
      <c r="C5652" s="301" t="s">
        <v>756</v>
      </c>
      <c r="D5652" s="303">
        <v>567.09</v>
      </c>
    </row>
    <row r="5653" spans="1:4" ht="9" customHeight="1">
      <c r="A5653" s="301" t="s">
        <v>14673</v>
      </c>
      <c r="B5653" s="302" t="s">
        <v>7453</v>
      </c>
      <c r="C5653" s="301" t="s">
        <v>756</v>
      </c>
      <c r="D5653" s="303">
        <v>569.77</v>
      </c>
    </row>
    <row r="5654" spans="1:4" ht="9" customHeight="1">
      <c r="A5654" s="301" t="s">
        <v>14674</v>
      </c>
      <c r="B5654" s="302" t="s">
        <v>7454</v>
      </c>
      <c r="C5654" s="301" t="s">
        <v>756</v>
      </c>
      <c r="D5654" s="303">
        <v>393.16</v>
      </c>
    </row>
    <row r="5655" spans="1:4" ht="9" customHeight="1">
      <c r="A5655" s="301" t="s">
        <v>14675</v>
      </c>
      <c r="B5655" s="302" t="s">
        <v>7455</v>
      </c>
      <c r="C5655" s="301" t="s">
        <v>756</v>
      </c>
      <c r="D5655" s="303">
        <v>412.91</v>
      </c>
    </row>
    <row r="5656" spans="1:4" ht="9" customHeight="1">
      <c r="A5656" s="301" t="s">
        <v>14676</v>
      </c>
      <c r="B5656" s="302" t="s">
        <v>7456</v>
      </c>
      <c r="C5656" s="301" t="s">
        <v>756</v>
      </c>
      <c r="D5656" s="303">
        <v>440.43</v>
      </c>
    </row>
    <row r="5657" spans="1:4" ht="9" customHeight="1">
      <c r="A5657" s="301" t="s">
        <v>14677</v>
      </c>
      <c r="B5657" s="302" t="s">
        <v>7457</v>
      </c>
      <c r="C5657" s="301" t="s">
        <v>756</v>
      </c>
      <c r="D5657" s="303">
        <v>510.13</v>
      </c>
    </row>
    <row r="5658" spans="1:4" ht="9" customHeight="1">
      <c r="A5658" s="301" t="s">
        <v>14678</v>
      </c>
      <c r="B5658" s="302" t="s">
        <v>7458</v>
      </c>
      <c r="C5658" s="301" t="s">
        <v>756</v>
      </c>
      <c r="D5658" s="303">
        <v>569.77</v>
      </c>
    </row>
    <row r="5659" spans="1:4" ht="9" customHeight="1">
      <c r="A5659" s="301" t="s">
        <v>14679</v>
      </c>
      <c r="B5659" s="302" t="s">
        <v>7459</v>
      </c>
      <c r="C5659" s="301" t="s">
        <v>756</v>
      </c>
      <c r="D5659" s="303">
        <v>884.2</v>
      </c>
    </row>
    <row r="5660" spans="1:4" ht="9" customHeight="1">
      <c r="A5660" s="301" t="s">
        <v>14680</v>
      </c>
      <c r="B5660" s="302" t="s">
        <v>7460</v>
      </c>
      <c r="C5660" s="301" t="s">
        <v>756</v>
      </c>
      <c r="D5660" s="303">
        <v>1041.8599999999999</v>
      </c>
    </row>
    <row r="5661" spans="1:4" ht="9" customHeight="1">
      <c r="A5661" s="301" t="s">
        <v>14681</v>
      </c>
      <c r="B5661" s="302" t="s">
        <v>7461</v>
      </c>
      <c r="C5661" s="301" t="s">
        <v>756</v>
      </c>
      <c r="D5661" s="303">
        <v>1653.09</v>
      </c>
    </row>
    <row r="5662" spans="1:4" ht="18" customHeight="1">
      <c r="A5662" s="301" t="s">
        <v>14682</v>
      </c>
      <c r="B5662" s="302" t="s">
        <v>7462</v>
      </c>
      <c r="C5662" s="301" t="s">
        <v>756</v>
      </c>
      <c r="D5662" s="303">
        <v>2607.9499999999998</v>
      </c>
    </row>
    <row r="5663" spans="1:4" ht="9" customHeight="1">
      <c r="A5663" s="301" t="s">
        <v>14683</v>
      </c>
      <c r="B5663" s="302" t="s">
        <v>7463</v>
      </c>
      <c r="C5663" s="301" t="s">
        <v>756</v>
      </c>
      <c r="D5663" s="303">
        <v>436.75</v>
      </c>
    </row>
    <row r="5664" spans="1:4" ht="9" customHeight="1">
      <c r="A5664" s="301" t="s">
        <v>14684</v>
      </c>
      <c r="B5664" s="302" t="s">
        <v>6691</v>
      </c>
      <c r="C5664" s="301" t="s">
        <v>23</v>
      </c>
      <c r="D5664" s="303">
        <v>116.08</v>
      </c>
    </row>
    <row r="5665" spans="1:4" ht="9" customHeight="1">
      <c r="A5665" s="301" t="s">
        <v>14685</v>
      </c>
      <c r="B5665" s="302" t="s">
        <v>6692</v>
      </c>
      <c r="C5665" s="301" t="s">
        <v>23</v>
      </c>
      <c r="D5665" s="303">
        <v>131.09</v>
      </c>
    </row>
    <row r="5666" spans="1:4" ht="9" customHeight="1">
      <c r="A5666" s="301" t="s">
        <v>14686</v>
      </c>
      <c r="B5666" s="302" t="s">
        <v>6693</v>
      </c>
      <c r="C5666" s="301" t="s">
        <v>23</v>
      </c>
      <c r="D5666" s="303">
        <v>148.03</v>
      </c>
    </row>
    <row r="5667" spans="1:4" ht="9" customHeight="1">
      <c r="A5667" s="301" t="s">
        <v>14687</v>
      </c>
      <c r="B5667" s="302" t="s">
        <v>6694</v>
      </c>
      <c r="C5667" s="301" t="s">
        <v>23</v>
      </c>
      <c r="D5667" s="303">
        <v>141.69999999999999</v>
      </c>
    </row>
    <row r="5668" spans="1:4" ht="9" customHeight="1">
      <c r="A5668" s="301" t="s">
        <v>14688</v>
      </c>
      <c r="B5668" s="302" t="s">
        <v>6695</v>
      </c>
      <c r="C5668" s="301" t="s">
        <v>23</v>
      </c>
      <c r="D5668" s="303">
        <v>208.61</v>
      </c>
    </row>
    <row r="5669" spans="1:4" ht="9" customHeight="1">
      <c r="A5669" s="301" t="s">
        <v>14689</v>
      </c>
      <c r="B5669" s="302" t="s">
        <v>6696</v>
      </c>
      <c r="C5669" s="301" t="s">
        <v>23</v>
      </c>
      <c r="D5669" s="303">
        <v>251.74</v>
      </c>
    </row>
    <row r="5670" spans="1:4" ht="9" customHeight="1">
      <c r="A5670" s="301" t="s">
        <v>14690</v>
      </c>
      <c r="B5670" s="302" t="s">
        <v>6697</v>
      </c>
      <c r="C5670" s="301" t="s">
        <v>23</v>
      </c>
      <c r="D5670" s="303">
        <v>185.21</v>
      </c>
    </row>
    <row r="5671" spans="1:4" ht="9" customHeight="1">
      <c r="A5671" s="301" t="s">
        <v>14691</v>
      </c>
      <c r="B5671" s="302" t="s">
        <v>6698</v>
      </c>
      <c r="C5671" s="301" t="s">
        <v>23</v>
      </c>
      <c r="D5671" s="303">
        <v>210.57</v>
      </c>
    </row>
    <row r="5672" spans="1:4" ht="9" customHeight="1">
      <c r="A5672" s="301" t="s">
        <v>14692</v>
      </c>
      <c r="B5672" s="302" t="s">
        <v>6699</v>
      </c>
      <c r="C5672" s="301" t="s">
        <v>23</v>
      </c>
      <c r="D5672" s="303">
        <v>247.88</v>
      </c>
    </row>
    <row r="5673" spans="1:4" ht="9" customHeight="1">
      <c r="A5673" s="301" t="s">
        <v>14693</v>
      </c>
      <c r="B5673" s="302" t="s">
        <v>6700</v>
      </c>
      <c r="C5673" s="301" t="s">
        <v>23</v>
      </c>
      <c r="D5673" s="303">
        <v>285.52999999999997</v>
      </c>
    </row>
    <row r="5674" spans="1:4" ht="18" customHeight="1">
      <c r="A5674" s="301" t="s">
        <v>14694</v>
      </c>
      <c r="B5674" s="302" t="s">
        <v>6701</v>
      </c>
      <c r="C5674" s="301" t="s">
        <v>23</v>
      </c>
      <c r="D5674" s="303">
        <v>404.08</v>
      </c>
    </row>
    <row r="5675" spans="1:4" ht="18" customHeight="1">
      <c r="A5675" s="301" t="s">
        <v>14695</v>
      </c>
      <c r="B5675" s="302" t="s">
        <v>6702</v>
      </c>
      <c r="C5675" s="301" t="s">
        <v>23</v>
      </c>
      <c r="D5675" s="303">
        <v>239.29</v>
      </c>
    </row>
    <row r="5676" spans="1:4" ht="18" customHeight="1">
      <c r="A5676" s="301" t="s">
        <v>14696</v>
      </c>
      <c r="B5676" s="302" t="s">
        <v>6703</v>
      </c>
      <c r="C5676" s="301" t="s">
        <v>23</v>
      </c>
      <c r="D5676" s="303">
        <v>262.99</v>
      </c>
    </row>
    <row r="5677" spans="1:4" ht="18" customHeight="1">
      <c r="A5677" s="301" t="s">
        <v>14697</v>
      </c>
      <c r="B5677" s="302" t="s">
        <v>6704</v>
      </c>
      <c r="C5677" s="301" t="s">
        <v>23</v>
      </c>
      <c r="D5677" s="303">
        <v>186.84</v>
      </c>
    </row>
    <row r="5678" spans="1:4" ht="18" customHeight="1">
      <c r="A5678" s="301" t="s">
        <v>14698</v>
      </c>
      <c r="B5678" s="302" t="s">
        <v>6705</v>
      </c>
      <c r="C5678" s="301" t="s">
        <v>23</v>
      </c>
      <c r="D5678" s="303">
        <v>210.55</v>
      </c>
    </row>
    <row r="5679" spans="1:4" ht="18" customHeight="1">
      <c r="A5679" s="301" t="s">
        <v>14699</v>
      </c>
      <c r="B5679" s="302" t="s">
        <v>6706</v>
      </c>
      <c r="C5679" s="301" t="s">
        <v>23</v>
      </c>
      <c r="D5679" s="303">
        <v>160.47</v>
      </c>
    </row>
    <row r="5680" spans="1:4" ht="18" customHeight="1">
      <c r="A5680" s="301" t="s">
        <v>14700</v>
      </c>
      <c r="B5680" s="302" t="s">
        <v>6707</v>
      </c>
      <c r="C5680" s="301" t="s">
        <v>23</v>
      </c>
      <c r="D5680" s="303">
        <v>214.48</v>
      </c>
    </row>
    <row r="5681" spans="1:4" ht="18" customHeight="1">
      <c r="A5681" s="301" t="s">
        <v>14701</v>
      </c>
      <c r="B5681" s="302" t="s">
        <v>6708</v>
      </c>
      <c r="C5681" s="301" t="s">
        <v>23</v>
      </c>
      <c r="D5681" s="303">
        <v>371.39</v>
      </c>
    </row>
    <row r="5682" spans="1:4" ht="18" customHeight="1">
      <c r="A5682" s="301" t="s">
        <v>14702</v>
      </c>
      <c r="B5682" s="302" t="s">
        <v>6709</v>
      </c>
      <c r="C5682" s="301" t="s">
        <v>23</v>
      </c>
      <c r="D5682" s="303">
        <v>248.92</v>
      </c>
    </row>
    <row r="5683" spans="1:4" ht="18" customHeight="1">
      <c r="A5683" s="301" t="s">
        <v>14703</v>
      </c>
      <c r="B5683" s="302" t="s">
        <v>6710</v>
      </c>
      <c r="C5683" s="301" t="s">
        <v>23</v>
      </c>
      <c r="D5683" s="303">
        <v>282.17</v>
      </c>
    </row>
    <row r="5684" spans="1:4" ht="18" customHeight="1">
      <c r="A5684" s="301" t="s">
        <v>14704</v>
      </c>
      <c r="B5684" s="302" t="s">
        <v>6711</v>
      </c>
      <c r="C5684" s="301" t="s">
        <v>23</v>
      </c>
      <c r="D5684" s="303">
        <v>316.14999999999998</v>
      </c>
    </row>
    <row r="5685" spans="1:4" ht="18" customHeight="1">
      <c r="A5685" s="301" t="s">
        <v>14705</v>
      </c>
      <c r="B5685" s="302" t="s">
        <v>6712</v>
      </c>
      <c r="C5685" s="301" t="s">
        <v>23</v>
      </c>
      <c r="D5685" s="303">
        <v>419.79</v>
      </c>
    </row>
    <row r="5686" spans="1:4" ht="18" customHeight="1">
      <c r="A5686" s="301" t="s">
        <v>14706</v>
      </c>
      <c r="B5686" s="302" t="s">
        <v>6713</v>
      </c>
      <c r="C5686" s="301" t="s">
        <v>23</v>
      </c>
      <c r="D5686" s="303">
        <v>476.36</v>
      </c>
    </row>
    <row r="5687" spans="1:4" ht="18" customHeight="1">
      <c r="A5687" s="301" t="s">
        <v>14707</v>
      </c>
      <c r="B5687" s="302" t="s">
        <v>6714</v>
      </c>
      <c r="C5687" s="301" t="s">
        <v>23</v>
      </c>
      <c r="D5687" s="303">
        <v>581.36</v>
      </c>
    </row>
    <row r="5688" spans="1:4" ht="18" customHeight="1">
      <c r="A5688" s="301" t="s">
        <v>14708</v>
      </c>
      <c r="B5688" s="302" t="s">
        <v>6715</v>
      </c>
      <c r="C5688" s="301" t="s">
        <v>23</v>
      </c>
      <c r="D5688" s="303">
        <v>634.11</v>
      </c>
    </row>
    <row r="5689" spans="1:4" ht="18" customHeight="1">
      <c r="A5689" s="301" t="s">
        <v>14709</v>
      </c>
      <c r="B5689" s="302" t="s">
        <v>6716</v>
      </c>
      <c r="C5689" s="301" t="s">
        <v>5326</v>
      </c>
      <c r="D5689" s="303">
        <v>26.51</v>
      </c>
    </row>
    <row r="5690" spans="1:4" ht="18" customHeight="1">
      <c r="A5690" s="301" t="s">
        <v>14710</v>
      </c>
      <c r="B5690" s="302" t="s">
        <v>6717</v>
      </c>
      <c r="C5690" s="301" t="s">
        <v>5326</v>
      </c>
      <c r="D5690" s="303">
        <v>6.02</v>
      </c>
    </row>
    <row r="5691" spans="1:4" ht="18" customHeight="1">
      <c r="A5691" s="301" t="s">
        <v>14711</v>
      </c>
      <c r="B5691" s="302" t="s">
        <v>6718</v>
      </c>
      <c r="C5691" s="301" t="s">
        <v>5326</v>
      </c>
      <c r="D5691" s="303">
        <v>6</v>
      </c>
    </row>
    <row r="5692" spans="1:4" ht="18" customHeight="1">
      <c r="A5692" s="301" t="s">
        <v>14712</v>
      </c>
      <c r="B5692" s="302" t="s">
        <v>6719</v>
      </c>
      <c r="C5692" s="301" t="s">
        <v>5326</v>
      </c>
      <c r="D5692" s="303">
        <v>11.56</v>
      </c>
    </row>
    <row r="5693" spans="1:4" ht="18" customHeight="1">
      <c r="A5693" s="301" t="s">
        <v>14713</v>
      </c>
      <c r="B5693" s="302" t="s">
        <v>6720</v>
      </c>
      <c r="C5693" s="301" t="s">
        <v>5326</v>
      </c>
      <c r="D5693" s="303">
        <v>10.66</v>
      </c>
    </row>
    <row r="5694" spans="1:4" ht="18" customHeight="1">
      <c r="A5694" s="301" t="s">
        <v>14714</v>
      </c>
      <c r="B5694" s="302" t="s">
        <v>6721</v>
      </c>
      <c r="C5694" s="301" t="s">
        <v>5326</v>
      </c>
      <c r="D5694" s="303">
        <v>10.48</v>
      </c>
    </row>
    <row r="5695" spans="1:4" ht="18" customHeight="1">
      <c r="A5695" s="301" t="s">
        <v>14715</v>
      </c>
      <c r="B5695" s="302" t="s">
        <v>6722</v>
      </c>
      <c r="C5695" s="301" t="s">
        <v>756</v>
      </c>
      <c r="D5695" s="303">
        <v>6915.75</v>
      </c>
    </row>
    <row r="5696" spans="1:4" ht="18" customHeight="1">
      <c r="A5696" s="301" t="s">
        <v>14716</v>
      </c>
      <c r="B5696" s="302" t="s">
        <v>6723</v>
      </c>
      <c r="C5696" s="301" t="s">
        <v>756</v>
      </c>
      <c r="D5696" s="303">
        <v>6358.74</v>
      </c>
    </row>
    <row r="5697" spans="1:4" ht="18" customHeight="1">
      <c r="A5697" s="301" t="s">
        <v>14717</v>
      </c>
      <c r="B5697" s="302" t="s">
        <v>6724</v>
      </c>
      <c r="C5697" s="301" t="s">
        <v>756</v>
      </c>
      <c r="D5697" s="303">
        <v>3870.27</v>
      </c>
    </row>
    <row r="5698" spans="1:4" ht="18" customHeight="1">
      <c r="A5698" s="301" t="s">
        <v>14718</v>
      </c>
      <c r="B5698" s="302" t="s">
        <v>6725</v>
      </c>
      <c r="C5698" s="301" t="s">
        <v>756</v>
      </c>
      <c r="D5698" s="303">
        <v>3440.63</v>
      </c>
    </row>
    <row r="5699" spans="1:4" ht="18" customHeight="1">
      <c r="A5699" s="301" t="s">
        <v>14719</v>
      </c>
      <c r="B5699" s="302" t="s">
        <v>6726</v>
      </c>
      <c r="C5699" s="301" t="s">
        <v>5326</v>
      </c>
      <c r="D5699" s="303">
        <v>2.5299999999999998</v>
      </c>
    </row>
    <row r="5700" spans="1:4" ht="18" customHeight="1">
      <c r="A5700" s="301" t="s">
        <v>14720</v>
      </c>
      <c r="B5700" s="302" t="s">
        <v>6727</v>
      </c>
      <c r="C5700" s="301" t="s">
        <v>5326</v>
      </c>
      <c r="D5700" s="303">
        <v>7.64</v>
      </c>
    </row>
    <row r="5701" spans="1:4" ht="18" customHeight="1">
      <c r="A5701" s="301" t="s">
        <v>14721</v>
      </c>
      <c r="B5701" s="302" t="s">
        <v>6728</v>
      </c>
      <c r="C5701" s="301" t="s">
        <v>5326</v>
      </c>
      <c r="D5701" s="303">
        <v>1.75</v>
      </c>
    </row>
    <row r="5702" spans="1:4" ht="18" customHeight="1">
      <c r="A5702" s="301" t="s">
        <v>14722</v>
      </c>
      <c r="B5702" s="302" t="s">
        <v>6729</v>
      </c>
      <c r="C5702" s="301" t="s">
        <v>5326</v>
      </c>
      <c r="D5702" s="303">
        <v>3.42</v>
      </c>
    </row>
    <row r="5703" spans="1:4" ht="18" customHeight="1">
      <c r="A5703" s="301" t="s">
        <v>14723</v>
      </c>
      <c r="B5703" s="302" t="s">
        <v>6730</v>
      </c>
      <c r="C5703" s="301" t="s">
        <v>5326</v>
      </c>
      <c r="D5703" s="303">
        <v>8.5299999999999994</v>
      </c>
    </row>
    <row r="5704" spans="1:4" ht="9" customHeight="1">
      <c r="A5704" s="301" t="s">
        <v>14724</v>
      </c>
      <c r="B5704" s="302" t="s">
        <v>6731</v>
      </c>
      <c r="C5704" s="301" t="s">
        <v>5326</v>
      </c>
      <c r="D5704" s="303">
        <v>2.65</v>
      </c>
    </row>
    <row r="5705" spans="1:4" ht="9" customHeight="1">
      <c r="A5705" s="301" t="s">
        <v>14725</v>
      </c>
      <c r="B5705" s="302" t="s">
        <v>6732</v>
      </c>
      <c r="C5705" s="301" t="s">
        <v>5326</v>
      </c>
      <c r="D5705" s="303">
        <v>1.83</v>
      </c>
    </row>
    <row r="5706" spans="1:4" ht="9" customHeight="1">
      <c r="A5706" s="301" t="s">
        <v>14726</v>
      </c>
      <c r="B5706" s="302" t="s">
        <v>6733</v>
      </c>
      <c r="C5706" s="301" t="s">
        <v>5326</v>
      </c>
      <c r="D5706" s="303">
        <v>9.23</v>
      </c>
    </row>
    <row r="5707" spans="1:4" ht="9" customHeight="1">
      <c r="A5707" s="301" t="s">
        <v>14727</v>
      </c>
      <c r="B5707" s="302" t="s">
        <v>6734</v>
      </c>
      <c r="C5707" s="301" t="s">
        <v>5326</v>
      </c>
      <c r="D5707" s="303">
        <v>3.37</v>
      </c>
    </row>
    <row r="5708" spans="1:4" ht="18" customHeight="1">
      <c r="A5708" s="301" t="s">
        <v>14728</v>
      </c>
      <c r="B5708" s="302" t="s">
        <v>6735</v>
      </c>
      <c r="C5708" s="301" t="s">
        <v>5326</v>
      </c>
      <c r="D5708" s="303">
        <v>5.32</v>
      </c>
    </row>
    <row r="5709" spans="1:4" ht="18" customHeight="1">
      <c r="A5709" s="301" t="s">
        <v>14729</v>
      </c>
      <c r="B5709" s="302" t="s">
        <v>6736</v>
      </c>
      <c r="C5709" s="301" t="s">
        <v>5326</v>
      </c>
      <c r="D5709" s="303">
        <v>2.77</v>
      </c>
    </row>
    <row r="5710" spans="1:4" ht="18" customHeight="1">
      <c r="A5710" s="301" t="s">
        <v>14730</v>
      </c>
      <c r="B5710" s="302" t="s">
        <v>6737</v>
      </c>
      <c r="C5710" s="301" t="s">
        <v>5326</v>
      </c>
      <c r="D5710" s="303">
        <v>2.5499999999999998</v>
      </c>
    </row>
    <row r="5711" spans="1:4" ht="18" customHeight="1">
      <c r="A5711" s="301" t="s">
        <v>14731</v>
      </c>
      <c r="B5711" s="302" t="s">
        <v>6738</v>
      </c>
      <c r="C5711" s="301" t="s">
        <v>5326</v>
      </c>
      <c r="D5711" s="303">
        <v>2.93</v>
      </c>
    </row>
    <row r="5712" spans="1:4" ht="18" customHeight="1">
      <c r="A5712" s="301" t="s">
        <v>14732</v>
      </c>
      <c r="B5712" s="302" t="s">
        <v>6739</v>
      </c>
      <c r="C5712" s="301" t="s">
        <v>5326</v>
      </c>
      <c r="D5712" s="303">
        <v>5.73</v>
      </c>
    </row>
    <row r="5713" spans="1:4" ht="18" customHeight="1">
      <c r="A5713" s="301" t="s">
        <v>14733</v>
      </c>
      <c r="B5713" s="302" t="s">
        <v>6740</v>
      </c>
      <c r="C5713" s="301" t="s">
        <v>5326</v>
      </c>
      <c r="D5713" s="303">
        <v>2.02</v>
      </c>
    </row>
    <row r="5714" spans="1:4" ht="18" customHeight="1">
      <c r="A5714" s="301" t="s">
        <v>14734</v>
      </c>
      <c r="B5714" s="302" t="s">
        <v>6741</v>
      </c>
      <c r="C5714" s="301" t="s">
        <v>5326</v>
      </c>
      <c r="D5714" s="303">
        <v>3.79</v>
      </c>
    </row>
    <row r="5715" spans="1:4" ht="18" customHeight="1">
      <c r="A5715" s="301" t="s">
        <v>14735</v>
      </c>
      <c r="B5715" s="302" t="s">
        <v>6742</v>
      </c>
      <c r="C5715" s="301" t="s">
        <v>5326</v>
      </c>
      <c r="D5715" s="303">
        <v>6.59</v>
      </c>
    </row>
    <row r="5716" spans="1:4" ht="18" customHeight="1">
      <c r="A5716" s="301" t="s">
        <v>14736</v>
      </c>
      <c r="B5716" s="302" t="s">
        <v>6743</v>
      </c>
      <c r="C5716" s="301" t="s">
        <v>5326</v>
      </c>
      <c r="D5716" s="303">
        <v>2.88</v>
      </c>
    </row>
    <row r="5717" spans="1:4" ht="18" customHeight="1">
      <c r="A5717" s="301" t="s">
        <v>14737</v>
      </c>
      <c r="B5717" s="302" t="s">
        <v>6744</v>
      </c>
      <c r="C5717" s="301" t="s">
        <v>5326</v>
      </c>
      <c r="D5717" s="303">
        <v>1.52</v>
      </c>
    </row>
    <row r="5718" spans="1:4" ht="18" customHeight="1">
      <c r="A5718" s="301" t="s">
        <v>14738</v>
      </c>
      <c r="B5718" s="302" t="s">
        <v>6745</v>
      </c>
      <c r="C5718" s="301" t="s">
        <v>5326</v>
      </c>
      <c r="D5718" s="303">
        <v>2.31</v>
      </c>
    </row>
    <row r="5719" spans="1:4" ht="18" customHeight="1">
      <c r="A5719" s="301" t="s">
        <v>14739</v>
      </c>
      <c r="B5719" s="302" t="s">
        <v>6746</v>
      </c>
      <c r="C5719" s="301" t="s">
        <v>5326</v>
      </c>
      <c r="D5719" s="303">
        <v>7.28</v>
      </c>
    </row>
    <row r="5720" spans="1:4" ht="18" customHeight="1">
      <c r="A5720" s="301" t="s">
        <v>14740</v>
      </c>
      <c r="B5720" s="302" t="s">
        <v>6747</v>
      </c>
      <c r="C5720" s="301" t="s">
        <v>5326</v>
      </c>
      <c r="D5720" s="303">
        <v>27.97</v>
      </c>
    </row>
    <row r="5721" spans="1:4" ht="18" customHeight="1">
      <c r="A5721" s="301" t="s">
        <v>14741</v>
      </c>
      <c r="B5721" s="302" t="s">
        <v>6748</v>
      </c>
      <c r="C5721" s="301" t="s">
        <v>5326</v>
      </c>
      <c r="D5721" s="303">
        <v>15.83</v>
      </c>
    </row>
    <row r="5722" spans="1:4" ht="18" customHeight="1">
      <c r="A5722" s="301" t="s">
        <v>14742</v>
      </c>
      <c r="B5722" s="302" t="s">
        <v>6749</v>
      </c>
      <c r="C5722" s="301" t="s">
        <v>5326</v>
      </c>
      <c r="D5722" s="303">
        <v>15.94</v>
      </c>
    </row>
    <row r="5723" spans="1:4" ht="18" customHeight="1">
      <c r="A5723" s="301" t="s">
        <v>14743</v>
      </c>
      <c r="B5723" s="302" t="s">
        <v>6750</v>
      </c>
      <c r="C5723" s="301" t="s">
        <v>756</v>
      </c>
      <c r="D5723" s="303">
        <v>33.200000000000003</v>
      </c>
    </row>
    <row r="5724" spans="1:4" ht="18" customHeight="1">
      <c r="A5724" s="301" t="s">
        <v>14744</v>
      </c>
      <c r="B5724" s="302" t="s">
        <v>6751</v>
      </c>
      <c r="C5724" s="301" t="s">
        <v>756</v>
      </c>
      <c r="D5724" s="303">
        <v>31.42</v>
      </c>
    </row>
    <row r="5725" spans="1:4" ht="18" customHeight="1">
      <c r="A5725" s="301" t="s">
        <v>14745</v>
      </c>
      <c r="B5725" s="302" t="s">
        <v>6752</v>
      </c>
      <c r="C5725" s="301" t="s">
        <v>5326</v>
      </c>
      <c r="D5725" s="303">
        <v>3.78</v>
      </c>
    </row>
    <row r="5726" spans="1:4" ht="18" customHeight="1">
      <c r="A5726" s="301" t="s">
        <v>14746</v>
      </c>
      <c r="B5726" s="302" t="s">
        <v>6753</v>
      </c>
      <c r="C5726" s="301" t="s">
        <v>5326</v>
      </c>
      <c r="D5726" s="303">
        <v>5.93</v>
      </c>
    </row>
    <row r="5727" spans="1:4" ht="9" customHeight="1">
      <c r="A5727" s="301" t="s">
        <v>14747</v>
      </c>
      <c r="B5727" s="302" t="s">
        <v>6754</v>
      </c>
      <c r="C5727" s="301" t="s">
        <v>5326</v>
      </c>
      <c r="D5727" s="303">
        <v>18.41</v>
      </c>
    </row>
    <row r="5728" spans="1:4" ht="18" customHeight="1">
      <c r="A5728" s="301" t="s">
        <v>14748</v>
      </c>
      <c r="B5728" s="302" t="s">
        <v>7464</v>
      </c>
      <c r="C5728" s="301" t="s">
        <v>5326</v>
      </c>
      <c r="D5728" s="303">
        <v>18.809999999999999</v>
      </c>
    </row>
    <row r="5729" spans="1:4" ht="18" customHeight="1">
      <c r="A5729" s="301" t="s">
        <v>14749</v>
      </c>
      <c r="B5729" s="302" t="s">
        <v>6755</v>
      </c>
      <c r="C5729" s="301" t="s">
        <v>5326</v>
      </c>
      <c r="D5729" s="303">
        <v>8.61</v>
      </c>
    </row>
    <row r="5730" spans="1:4" ht="18" customHeight="1">
      <c r="A5730" s="301" t="s">
        <v>14750</v>
      </c>
      <c r="B5730" s="302" t="s">
        <v>6756</v>
      </c>
      <c r="C5730" s="301" t="s">
        <v>5326</v>
      </c>
      <c r="D5730" s="303">
        <v>19.84</v>
      </c>
    </row>
    <row r="5731" spans="1:4" ht="18" customHeight="1">
      <c r="A5731" s="301" t="s">
        <v>14751</v>
      </c>
      <c r="B5731" s="302" t="s">
        <v>7465</v>
      </c>
      <c r="C5731" s="301" t="s">
        <v>5326</v>
      </c>
      <c r="D5731" s="303">
        <v>65.61</v>
      </c>
    </row>
    <row r="5732" spans="1:4" ht="18" customHeight="1">
      <c r="A5732" s="301" t="s">
        <v>14752</v>
      </c>
      <c r="B5732" s="302" t="s">
        <v>6757</v>
      </c>
      <c r="C5732" s="301" t="s">
        <v>5326</v>
      </c>
      <c r="D5732" s="303">
        <v>59.94</v>
      </c>
    </row>
    <row r="5733" spans="1:4" ht="18" customHeight="1">
      <c r="A5733" s="301" t="s">
        <v>14753</v>
      </c>
      <c r="B5733" s="302" t="s">
        <v>6758</v>
      </c>
      <c r="C5733" s="301" t="s">
        <v>5326</v>
      </c>
      <c r="D5733" s="303">
        <v>18.239999999999998</v>
      </c>
    </row>
    <row r="5734" spans="1:4" ht="18" customHeight="1">
      <c r="A5734" s="301" t="s">
        <v>14754</v>
      </c>
      <c r="B5734" s="302" t="s">
        <v>6759</v>
      </c>
      <c r="C5734" s="301" t="s">
        <v>5326</v>
      </c>
      <c r="D5734" s="303">
        <v>15.49</v>
      </c>
    </row>
    <row r="5735" spans="1:4" ht="18" customHeight="1">
      <c r="A5735" s="301" t="s">
        <v>14755</v>
      </c>
      <c r="B5735" s="302" t="s">
        <v>6760</v>
      </c>
      <c r="C5735" s="301" t="s">
        <v>5326</v>
      </c>
      <c r="D5735" s="303">
        <v>3.21</v>
      </c>
    </row>
    <row r="5736" spans="1:4" ht="18" customHeight="1">
      <c r="A5736" s="301" t="s">
        <v>14756</v>
      </c>
      <c r="B5736" s="302" t="s">
        <v>6761</v>
      </c>
      <c r="C5736" s="301" t="s">
        <v>5326</v>
      </c>
      <c r="D5736" s="303">
        <v>23.12</v>
      </c>
    </row>
    <row r="5737" spans="1:4" ht="18" customHeight="1">
      <c r="A5737" s="301" t="s">
        <v>14757</v>
      </c>
      <c r="B5737" s="302" t="s">
        <v>6762</v>
      </c>
      <c r="C5737" s="301" t="s">
        <v>5326</v>
      </c>
      <c r="D5737" s="303">
        <v>21.32</v>
      </c>
    </row>
    <row r="5738" spans="1:4" ht="18" customHeight="1">
      <c r="A5738" s="301" t="s">
        <v>14758</v>
      </c>
      <c r="B5738" s="302" t="s">
        <v>6763</v>
      </c>
      <c r="C5738" s="301" t="s">
        <v>5326</v>
      </c>
      <c r="D5738" s="303">
        <v>20.97</v>
      </c>
    </row>
    <row r="5739" spans="1:4" ht="18" customHeight="1">
      <c r="A5739" s="301" t="s">
        <v>14759</v>
      </c>
      <c r="B5739" s="302" t="s">
        <v>6764</v>
      </c>
      <c r="C5739" s="301" t="s">
        <v>5326</v>
      </c>
      <c r="D5739" s="303">
        <v>31.8</v>
      </c>
    </row>
    <row r="5740" spans="1:4" ht="18" customHeight="1">
      <c r="A5740" s="301" t="s">
        <v>14760</v>
      </c>
      <c r="B5740" s="302" t="s">
        <v>6765</v>
      </c>
      <c r="C5740" s="301" t="s">
        <v>5326</v>
      </c>
      <c r="D5740" s="303">
        <v>26.31</v>
      </c>
    </row>
    <row r="5741" spans="1:4" ht="18" customHeight="1">
      <c r="A5741" s="301" t="s">
        <v>14761</v>
      </c>
      <c r="B5741" s="302" t="s">
        <v>6766</v>
      </c>
      <c r="C5741" s="301" t="s">
        <v>5326</v>
      </c>
      <c r="D5741" s="303">
        <v>2.86</v>
      </c>
    </row>
    <row r="5742" spans="1:4" ht="18" customHeight="1">
      <c r="A5742" s="301" t="s">
        <v>14762</v>
      </c>
      <c r="B5742" s="302" t="s">
        <v>6767</v>
      </c>
      <c r="C5742" s="301" t="s">
        <v>5326</v>
      </c>
      <c r="D5742" s="303">
        <v>4.34</v>
      </c>
    </row>
    <row r="5743" spans="1:4" ht="18" customHeight="1">
      <c r="A5743" s="301" t="s">
        <v>14763</v>
      </c>
      <c r="B5743" s="302" t="s">
        <v>6768</v>
      </c>
      <c r="C5743" s="301" t="s">
        <v>5326</v>
      </c>
      <c r="D5743" s="303">
        <v>8.57</v>
      </c>
    </row>
    <row r="5744" spans="1:4" ht="18" customHeight="1">
      <c r="A5744" s="301" t="s">
        <v>14764</v>
      </c>
      <c r="B5744" s="302" t="s">
        <v>6769</v>
      </c>
      <c r="C5744" s="301" t="s">
        <v>5326</v>
      </c>
      <c r="D5744" s="303">
        <v>38.700000000000003</v>
      </c>
    </row>
    <row r="5745" spans="1:4" ht="18" customHeight="1">
      <c r="A5745" s="301" t="s">
        <v>14765</v>
      </c>
      <c r="B5745" s="302" t="s">
        <v>6770</v>
      </c>
      <c r="C5745" s="301" t="s">
        <v>5326</v>
      </c>
      <c r="D5745" s="303">
        <v>62.06</v>
      </c>
    </row>
    <row r="5746" spans="1:4" ht="18" customHeight="1">
      <c r="A5746" s="301" t="s">
        <v>14766</v>
      </c>
      <c r="B5746" s="302" t="s">
        <v>6771</v>
      </c>
      <c r="C5746" s="301" t="s">
        <v>5326</v>
      </c>
      <c r="D5746" s="303">
        <v>74.040000000000006</v>
      </c>
    </row>
    <row r="5747" spans="1:4" ht="18" customHeight="1">
      <c r="A5747" s="301" t="s">
        <v>14767</v>
      </c>
      <c r="B5747" s="302" t="s">
        <v>6772</v>
      </c>
      <c r="C5747" s="301" t="s">
        <v>5326</v>
      </c>
      <c r="D5747" s="303">
        <v>51.5</v>
      </c>
    </row>
    <row r="5748" spans="1:4" ht="18" customHeight="1">
      <c r="A5748" s="301" t="s">
        <v>14768</v>
      </c>
      <c r="B5748" s="302" t="s">
        <v>6773</v>
      </c>
      <c r="C5748" s="301" t="s">
        <v>5326</v>
      </c>
      <c r="D5748" s="303">
        <v>22.17</v>
      </c>
    </row>
    <row r="5749" spans="1:4" ht="9" customHeight="1">
      <c r="A5749" s="301" t="s">
        <v>14769</v>
      </c>
      <c r="B5749" s="302" t="s">
        <v>6774</v>
      </c>
      <c r="C5749" s="301" t="s">
        <v>5326</v>
      </c>
      <c r="D5749" s="303">
        <v>18.25</v>
      </c>
    </row>
    <row r="5750" spans="1:4" ht="18" customHeight="1">
      <c r="A5750" s="301" t="s">
        <v>14770</v>
      </c>
      <c r="B5750" s="302" t="s">
        <v>6775</v>
      </c>
      <c r="C5750" s="301" t="s">
        <v>5326</v>
      </c>
      <c r="D5750" s="303">
        <v>33.85</v>
      </c>
    </row>
    <row r="5751" spans="1:4" ht="18" customHeight="1">
      <c r="A5751" s="301" t="s">
        <v>14771</v>
      </c>
      <c r="B5751" s="302" t="s">
        <v>6776</v>
      </c>
      <c r="C5751" s="301" t="s">
        <v>5326</v>
      </c>
      <c r="D5751" s="303">
        <v>33.29</v>
      </c>
    </row>
    <row r="5752" spans="1:4" ht="18" customHeight="1">
      <c r="A5752" s="301" t="s">
        <v>14772</v>
      </c>
      <c r="B5752" s="302" t="s">
        <v>6777</v>
      </c>
      <c r="C5752" s="301" t="s">
        <v>5326</v>
      </c>
      <c r="D5752" s="303">
        <v>29.02</v>
      </c>
    </row>
    <row r="5753" spans="1:4" ht="18" customHeight="1">
      <c r="A5753" s="301" t="s">
        <v>14773</v>
      </c>
      <c r="B5753" s="302" t="s">
        <v>6778</v>
      </c>
      <c r="C5753" s="301" t="s">
        <v>5326</v>
      </c>
      <c r="D5753" s="303">
        <v>26.34</v>
      </c>
    </row>
    <row r="5754" spans="1:4" ht="18" customHeight="1">
      <c r="A5754" s="301" t="s">
        <v>14774</v>
      </c>
      <c r="B5754" s="302" t="s">
        <v>6779</v>
      </c>
      <c r="C5754" s="301" t="s">
        <v>5326</v>
      </c>
      <c r="D5754" s="303">
        <v>27.24</v>
      </c>
    </row>
    <row r="5755" spans="1:4" ht="18" customHeight="1">
      <c r="A5755" s="301" t="s">
        <v>14775</v>
      </c>
      <c r="B5755" s="302" t="s">
        <v>6780</v>
      </c>
      <c r="C5755" s="301" t="s">
        <v>5326</v>
      </c>
      <c r="D5755" s="303">
        <v>27.43</v>
      </c>
    </row>
    <row r="5756" spans="1:4" ht="18" customHeight="1">
      <c r="A5756" s="301" t="s">
        <v>14776</v>
      </c>
      <c r="B5756" s="302" t="s">
        <v>6781</v>
      </c>
      <c r="C5756" s="301" t="s">
        <v>5326</v>
      </c>
      <c r="D5756" s="303">
        <v>35.44</v>
      </c>
    </row>
    <row r="5757" spans="1:4" ht="9" customHeight="1">
      <c r="A5757" s="301" t="s">
        <v>14777</v>
      </c>
      <c r="B5757" s="302" t="s">
        <v>6782</v>
      </c>
      <c r="C5757" s="301" t="s">
        <v>5326</v>
      </c>
      <c r="D5757" s="303">
        <v>40.71</v>
      </c>
    </row>
    <row r="5758" spans="1:4" ht="18" customHeight="1">
      <c r="A5758" s="301" t="s">
        <v>14778</v>
      </c>
      <c r="B5758" s="302" t="s">
        <v>6783</v>
      </c>
      <c r="C5758" s="301" t="s">
        <v>5326</v>
      </c>
      <c r="D5758" s="303">
        <v>30.71</v>
      </c>
    </row>
    <row r="5759" spans="1:4" ht="18" customHeight="1">
      <c r="A5759" s="301" t="s">
        <v>14779</v>
      </c>
      <c r="B5759" s="302" t="s">
        <v>6784</v>
      </c>
      <c r="C5759" s="301" t="s">
        <v>5326</v>
      </c>
      <c r="D5759" s="303">
        <v>3.07</v>
      </c>
    </row>
    <row r="5760" spans="1:4" ht="18" customHeight="1">
      <c r="A5760" s="301" t="s">
        <v>14780</v>
      </c>
      <c r="B5760" s="302" t="s">
        <v>6785</v>
      </c>
      <c r="C5760" s="301" t="s">
        <v>5326</v>
      </c>
      <c r="D5760" s="303">
        <v>33.81</v>
      </c>
    </row>
    <row r="5761" spans="1:4" ht="18" customHeight="1">
      <c r="A5761" s="301" t="s">
        <v>14781</v>
      </c>
      <c r="B5761" s="302" t="s">
        <v>6786</v>
      </c>
      <c r="C5761" s="301" t="s">
        <v>5326</v>
      </c>
      <c r="D5761" s="303">
        <v>11.16</v>
      </c>
    </row>
    <row r="5762" spans="1:4" ht="9" customHeight="1">
      <c r="A5762" s="301" t="s">
        <v>14782</v>
      </c>
      <c r="B5762" s="302" t="s">
        <v>6787</v>
      </c>
      <c r="C5762" s="301" t="s">
        <v>5326</v>
      </c>
      <c r="D5762" s="303">
        <v>8.99</v>
      </c>
    </row>
    <row r="5763" spans="1:4" ht="9" customHeight="1">
      <c r="A5763" s="301" t="s">
        <v>14783</v>
      </c>
      <c r="B5763" s="302" t="s">
        <v>6788</v>
      </c>
      <c r="C5763" s="301" t="s">
        <v>5326</v>
      </c>
      <c r="D5763" s="303">
        <v>25.94</v>
      </c>
    </row>
    <row r="5764" spans="1:4" ht="18" customHeight="1">
      <c r="A5764" s="301" t="s">
        <v>14784</v>
      </c>
      <c r="B5764" s="302" t="s">
        <v>6789</v>
      </c>
      <c r="C5764" s="301" t="s">
        <v>5326</v>
      </c>
      <c r="D5764" s="303">
        <v>7.71</v>
      </c>
    </row>
    <row r="5765" spans="1:4" ht="18" customHeight="1">
      <c r="A5765" s="301" t="s">
        <v>14785</v>
      </c>
      <c r="B5765" s="302" t="s">
        <v>6790</v>
      </c>
      <c r="C5765" s="301" t="s">
        <v>5326</v>
      </c>
      <c r="D5765" s="303">
        <v>5.51</v>
      </c>
    </row>
    <row r="5766" spans="1:4" ht="18" customHeight="1">
      <c r="A5766" s="301" t="s">
        <v>14786</v>
      </c>
      <c r="B5766" s="302" t="s">
        <v>6791</v>
      </c>
      <c r="C5766" s="301" t="s">
        <v>5326</v>
      </c>
      <c r="D5766" s="303">
        <v>26.49</v>
      </c>
    </row>
    <row r="5767" spans="1:4" ht="18" customHeight="1">
      <c r="A5767" s="301" t="s">
        <v>14787</v>
      </c>
      <c r="B5767" s="302" t="s">
        <v>6792</v>
      </c>
      <c r="C5767" s="301" t="s">
        <v>5326</v>
      </c>
      <c r="D5767" s="303">
        <v>37.979999999999997</v>
      </c>
    </row>
    <row r="5768" spans="1:4" ht="18" customHeight="1">
      <c r="A5768" s="301" t="s">
        <v>14788</v>
      </c>
      <c r="B5768" s="302" t="s">
        <v>6793</v>
      </c>
      <c r="C5768" s="301" t="s">
        <v>5326</v>
      </c>
      <c r="D5768" s="303">
        <v>5.85</v>
      </c>
    </row>
    <row r="5769" spans="1:4" ht="18" customHeight="1">
      <c r="A5769" s="301" t="s">
        <v>14789</v>
      </c>
      <c r="B5769" s="302" t="s">
        <v>6794</v>
      </c>
      <c r="C5769" s="301" t="s">
        <v>756</v>
      </c>
      <c r="D5769" s="303">
        <v>35.409999999999997</v>
      </c>
    </row>
    <row r="5770" spans="1:4" ht="9" customHeight="1">
      <c r="A5770" s="301" t="s">
        <v>14790</v>
      </c>
      <c r="B5770" s="302" t="s">
        <v>6795</v>
      </c>
      <c r="C5770" s="301" t="s">
        <v>5326</v>
      </c>
      <c r="D5770" s="303">
        <v>43.82</v>
      </c>
    </row>
    <row r="5771" spans="1:4" ht="18" customHeight="1">
      <c r="A5771" s="301" t="s">
        <v>14791</v>
      </c>
      <c r="B5771" s="302" t="s">
        <v>6796</v>
      </c>
      <c r="C5771" s="301" t="s">
        <v>5326</v>
      </c>
      <c r="D5771" s="303">
        <v>43.19</v>
      </c>
    </row>
    <row r="5772" spans="1:4" ht="18" customHeight="1">
      <c r="A5772" s="301" t="s">
        <v>14792</v>
      </c>
      <c r="B5772" s="302" t="s">
        <v>6797</v>
      </c>
      <c r="C5772" s="301" t="s">
        <v>5326</v>
      </c>
      <c r="D5772" s="303">
        <v>47.27</v>
      </c>
    </row>
    <row r="5773" spans="1:4" ht="18" customHeight="1">
      <c r="A5773" s="301" t="s">
        <v>14793</v>
      </c>
      <c r="B5773" s="302" t="s">
        <v>6798</v>
      </c>
      <c r="C5773" s="301" t="s">
        <v>5326</v>
      </c>
      <c r="D5773" s="303">
        <v>45.69</v>
      </c>
    </row>
    <row r="5774" spans="1:4" ht="18" customHeight="1">
      <c r="A5774" s="301" t="s">
        <v>14794</v>
      </c>
      <c r="B5774" s="302" t="s">
        <v>6799</v>
      </c>
      <c r="C5774" s="301" t="s">
        <v>5326</v>
      </c>
      <c r="D5774" s="303">
        <v>34.39</v>
      </c>
    </row>
    <row r="5775" spans="1:4" ht="18" customHeight="1">
      <c r="A5775" s="301" t="s">
        <v>14795</v>
      </c>
      <c r="B5775" s="302" t="s">
        <v>6800</v>
      </c>
      <c r="C5775" s="301" t="s">
        <v>5326</v>
      </c>
      <c r="D5775" s="303">
        <v>33.89</v>
      </c>
    </row>
    <row r="5776" spans="1:4" ht="18" customHeight="1">
      <c r="A5776" s="301" t="s">
        <v>14796</v>
      </c>
      <c r="B5776" s="302" t="s">
        <v>6801</v>
      </c>
      <c r="C5776" s="301" t="s">
        <v>5326</v>
      </c>
      <c r="D5776" s="303">
        <v>37.090000000000003</v>
      </c>
    </row>
    <row r="5777" spans="1:4" ht="9" customHeight="1">
      <c r="A5777" s="301" t="s">
        <v>14797</v>
      </c>
      <c r="B5777" s="302" t="s">
        <v>6802</v>
      </c>
      <c r="C5777" s="301" t="s">
        <v>5326</v>
      </c>
      <c r="D5777" s="303">
        <v>35.85</v>
      </c>
    </row>
    <row r="5778" spans="1:4" ht="9" customHeight="1">
      <c r="A5778" s="301" t="s">
        <v>14798</v>
      </c>
      <c r="B5778" s="302" t="s">
        <v>6803</v>
      </c>
      <c r="C5778" s="301" t="s">
        <v>5326</v>
      </c>
      <c r="D5778" s="303">
        <v>29.03</v>
      </c>
    </row>
    <row r="5779" spans="1:4" ht="18" customHeight="1">
      <c r="A5779" s="301" t="s">
        <v>14799</v>
      </c>
      <c r="B5779" s="302" t="s">
        <v>6804</v>
      </c>
      <c r="C5779" s="301" t="s">
        <v>5326</v>
      </c>
      <c r="D5779" s="303">
        <v>28.61</v>
      </c>
    </row>
    <row r="5780" spans="1:4" ht="9" customHeight="1">
      <c r="A5780" s="301" t="s">
        <v>14800</v>
      </c>
      <c r="B5780" s="302" t="s">
        <v>6805</v>
      </c>
      <c r="C5780" s="301" t="s">
        <v>5326</v>
      </c>
      <c r="D5780" s="303">
        <v>31.31</v>
      </c>
    </row>
    <row r="5781" spans="1:4" ht="9" customHeight="1">
      <c r="A5781" s="301" t="s">
        <v>14801</v>
      </c>
      <c r="B5781" s="302" t="s">
        <v>6806</v>
      </c>
      <c r="C5781" s="301" t="s">
        <v>5326</v>
      </c>
      <c r="D5781" s="303">
        <v>30.26</v>
      </c>
    </row>
    <row r="5782" spans="1:4" ht="9" customHeight="1">
      <c r="A5782" s="301" t="s">
        <v>14802</v>
      </c>
      <c r="B5782" s="302" t="s">
        <v>6807</v>
      </c>
      <c r="C5782" s="301" t="s">
        <v>5326</v>
      </c>
      <c r="D5782" s="303">
        <v>32.5</v>
      </c>
    </row>
    <row r="5783" spans="1:4" ht="18" customHeight="1">
      <c r="A5783" s="301" t="s">
        <v>14803</v>
      </c>
      <c r="B5783" s="302" t="s">
        <v>6808</v>
      </c>
      <c r="C5783" s="301" t="s">
        <v>5326</v>
      </c>
      <c r="D5783" s="303">
        <v>32.03</v>
      </c>
    </row>
    <row r="5784" spans="1:4" ht="18" customHeight="1">
      <c r="A5784" s="301" t="s">
        <v>14804</v>
      </c>
      <c r="B5784" s="302" t="s">
        <v>6809</v>
      </c>
      <c r="C5784" s="301" t="s">
        <v>5326</v>
      </c>
      <c r="D5784" s="303">
        <v>35.06</v>
      </c>
    </row>
    <row r="5785" spans="1:4" ht="18" customHeight="1">
      <c r="A5785" s="301" t="s">
        <v>14805</v>
      </c>
      <c r="B5785" s="302" t="s">
        <v>6810</v>
      </c>
      <c r="C5785" s="301" t="s">
        <v>5326</v>
      </c>
      <c r="D5785" s="303">
        <v>33.880000000000003</v>
      </c>
    </row>
    <row r="5786" spans="1:4" ht="18" customHeight="1">
      <c r="A5786" s="301" t="s">
        <v>14806</v>
      </c>
      <c r="B5786" s="302" t="s">
        <v>6811</v>
      </c>
      <c r="C5786" s="301" t="s">
        <v>5326</v>
      </c>
      <c r="D5786" s="303">
        <v>101.04</v>
      </c>
    </row>
    <row r="5787" spans="1:4" ht="18" customHeight="1">
      <c r="A5787" s="301" t="s">
        <v>14807</v>
      </c>
      <c r="B5787" s="302" t="s">
        <v>6812</v>
      </c>
      <c r="C5787" s="301" t="s">
        <v>6813</v>
      </c>
      <c r="D5787" s="303">
        <v>0.89</v>
      </c>
    </row>
    <row r="5788" spans="1:4" ht="18" customHeight="1">
      <c r="A5788" s="301" t="s">
        <v>14808</v>
      </c>
      <c r="B5788" s="302" t="s">
        <v>6814</v>
      </c>
      <c r="C5788" s="301" t="s">
        <v>6813</v>
      </c>
      <c r="D5788" s="303">
        <v>0.71</v>
      </c>
    </row>
    <row r="5789" spans="1:4" ht="9" customHeight="1">
      <c r="A5789" s="301" t="s">
        <v>14809</v>
      </c>
      <c r="B5789" s="302" t="s">
        <v>6815</v>
      </c>
      <c r="C5789" s="301" t="s">
        <v>6813</v>
      </c>
      <c r="D5789" s="303">
        <v>0.57999999999999996</v>
      </c>
    </row>
    <row r="5790" spans="1:4" ht="18" customHeight="1">
      <c r="A5790" s="301" t="s">
        <v>14810</v>
      </c>
      <c r="B5790" s="302" t="s">
        <v>6816</v>
      </c>
      <c r="C5790" s="301" t="s">
        <v>6813</v>
      </c>
      <c r="D5790" s="303">
        <v>1.22</v>
      </c>
    </row>
    <row r="5791" spans="1:4" ht="18" customHeight="1">
      <c r="A5791" s="301" t="s">
        <v>14811</v>
      </c>
      <c r="B5791" s="302" t="s">
        <v>6817</v>
      </c>
      <c r="C5791" s="301" t="s">
        <v>6813</v>
      </c>
      <c r="D5791" s="303">
        <v>0.98</v>
      </c>
    </row>
    <row r="5792" spans="1:4" ht="18" customHeight="1">
      <c r="A5792" s="301" t="s">
        <v>14812</v>
      </c>
      <c r="B5792" s="302" t="s">
        <v>6818</v>
      </c>
      <c r="C5792" s="301" t="s">
        <v>6813</v>
      </c>
      <c r="D5792" s="303">
        <v>0.8</v>
      </c>
    </row>
    <row r="5793" spans="1:4" ht="18" customHeight="1">
      <c r="A5793" s="301" t="s">
        <v>14813</v>
      </c>
      <c r="B5793" s="302" t="s">
        <v>6819</v>
      </c>
      <c r="C5793" s="301" t="s">
        <v>6813</v>
      </c>
      <c r="D5793" s="303">
        <v>0.89</v>
      </c>
    </row>
    <row r="5794" spans="1:4" ht="18" customHeight="1">
      <c r="A5794" s="301" t="s">
        <v>14814</v>
      </c>
      <c r="B5794" s="302" t="s">
        <v>6820</v>
      </c>
      <c r="C5794" s="301" t="s">
        <v>6813</v>
      </c>
      <c r="D5794" s="303">
        <v>0.71</v>
      </c>
    </row>
    <row r="5795" spans="1:4" ht="18" customHeight="1">
      <c r="A5795" s="301" t="s">
        <v>14815</v>
      </c>
      <c r="B5795" s="302" t="s">
        <v>6821</v>
      </c>
      <c r="C5795" s="301" t="s">
        <v>6813</v>
      </c>
      <c r="D5795" s="303">
        <v>0.57999999999999996</v>
      </c>
    </row>
    <row r="5796" spans="1:4" ht="18" customHeight="1">
      <c r="A5796" s="301" t="s">
        <v>14816</v>
      </c>
      <c r="B5796" s="302" t="s">
        <v>6822</v>
      </c>
      <c r="C5796" s="301" t="s">
        <v>6813</v>
      </c>
      <c r="D5796" s="303">
        <v>1.3</v>
      </c>
    </row>
    <row r="5797" spans="1:4" ht="18" customHeight="1">
      <c r="A5797" s="301" t="s">
        <v>14817</v>
      </c>
      <c r="B5797" s="302" t="s">
        <v>6823</v>
      </c>
      <c r="C5797" s="301" t="s">
        <v>6813</v>
      </c>
      <c r="D5797" s="303">
        <v>1.04</v>
      </c>
    </row>
    <row r="5798" spans="1:4" ht="18" customHeight="1">
      <c r="A5798" s="301" t="s">
        <v>14818</v>
      </c>
      <c r="B5798" s="302" t="s">
        <v>6824</v>
      </c>
      <c r="C5798" s="301" t="s">
        <v>6813</v>
      </c>
      <c r="D5798" s="303">
        <v>0.85</v>
      </c>
    </row>
    <row r="5799" spans="1:4" ht="18" customHeight="1">
      <c r="A5799" s="301" t="s">
        <v>14819</v>
      </c>
      <c r="B5799" s="302" t="s">
        <v>6825</v>
      </c>
      <c r="C5799" s="301" t="s">
        <v>6813</v>
      </c>
      <c r="D5799" s="303">
        <v>1.02</v>
      </c>
    </row>
    <row r="5800" spans="1:4" ht="18" customHeight="1">
      <c r="A5800" s="301" t="s">
        <v>14820</v>
      </c>
      <c r="B5800" s="302" t="s">
        <v>6826</v>
      </c>
      <c r="C5800" s="301" t="s">
        <v>6813</v>
      </c>
      <c r="D5800" s="303">
        <v>0.82</v>
      </c>
    </row>
    <row r="5801" spans="1:4" ht="18" customHeight="1">
      <c r="A5801" s="301" t="s">
        <v>14821</v>
      </c>
      <c r="B5801" s="302" t="s">
        <v>6827</v>
      </c>
      <c r="C5801" s="301" t="s">
        <v>6813</v>
      </c>
      <c r="D5801" s="303">
        <v>0.66</v>
      </c>
    </row>
    <row r="5802" spans="1:4" ht="18" customHeight="1">
      <c r="A5802" s="301" t="s">
        <v>14822</v>
      </c>
      <c r="B5802" s="302" t="s">
        <v>6828</v>
      </c>
      <c r="C5802" s="301" t="s">
        <v>6813</v>
      </c>
      <c r="D5802" s="303">
        <v>2.2799999999999998</v>
      </c>
    </row>
    <row r="5803" spans="1:4" ht="18" customHeight="1">
      <c r="A5803" s="301" t="s">
        <v>14823</v>
      </c>
      <c r="B5803" s="302" t="s">
        <v>6829</v>
      </c>
      <c r="C5803" s="301" t="s">
        <v>6813</v>
      </c>
      <c r="D5803" s="303">
        <v>1.83</v>
      </c>
    </row>
    <row r="5804" spans="1:4" ht="18" customHeight="1">
      <c r="A5804" s="301" t="s">
        <v>14824</v>
      </c>
      <c r="B5804" s="302" t="s">
        <v>6830</v>
      </c>
      <c r="C5804" s="301" t="s">
        <v>6813</v>
      </c>
      <c r="D5804" s="303">
        <v>1.49</v>
      </c>
    </row>
    <row r="5805" spans="1:4" ht="18" customHeight="1">
      <c r="A5805" s="301" t="s">
        <v>14825</v>
      </c>
      <c r="B5805" s="302" t="s">
        <v>6831</v>
      </c>
      <c r="C5805" s="301" t="s">
        <v>6813</v>
      </c>
      <c r="D5805" s="303">
        <v>2.79</v>
      </c>
    </row>
    <row r="5806" spans="1:4" ht="18" customHeight="1">
      <c r="A5806" s="301" t="s">
        <v>14826</v>
      </c>
      <c r="B5806" s="302" t="s">
        <v>6832</v>
      </c>
      <c r="C5806" s="301" t="s">
        <v>6813</v>
      </c>
      <c r="D5806" s="303">
        <v>2.23</v>
      </c>
    </row>
    <row r="5807" spans="1:4" ht="18" customHeight="1">
      <c r="A5807" s="301" t="s">
        <v>14827</v>
      </c>
      <c r="B5807" s="302" t="s">
        <v>6833</v>
      </c>
      <c r="C5807" s="301" t="s">
        <v>6813</v>
      </c>
      <c r="D5807" s="303">
        <v>1.81</v>
      </c>
    </row>
    <row r="5808" spans="1:4" ht="18" customHeight="1">
      <c r="A5808" s="301" t="s">
        <v>14828</v>
      </c>
      <c r="B5808" s="302" t="s">
        <v>6834</v>
      </c>
      <c r="C5808" s="301" t="s">
        <v>6813</v>
      </c>
      <c r="D5808" s="303">
        <v>2.5</v>
      </c>
    </row>
    <row r="5809" spans="1:4" ht="18" customHeight="1">
      <c r="A5809" s="301" t="s">
        <v>14829</v>
      </c>
      <c r="B5809" s="302" t="s">
        <v>6835</v>
      </c>
      <c r="C5809" s="301" t="s">
        <v>6813</v>
      </c>
      <c r="D5809" s="303">
        <v>2</v>
      </c>
    </row>
    <row r="5810" spans="1:4" ht="18" customHeight="1">
      <c r="A5810" s="301" t="s">
        <v>14830</v>
      </c>
      <c r="B5810" s="302" t="s">
        <v>6836</v>
      </c>
      <c r="C5810" s="301" t="s">
        <v>6813</v>
      </c>
      <c r="D5810" s="303">
        <v>1.63</v>
      </c>
    </row>
    <row r="5811" spans="1:4" ht="18" customHeight="1">
      <c r="A5811" s="301" t="s">
        <v>14831</v>
      </c>
      <c r="B5811" s="302" t="s">
        <v>6837</v>
      </c>
      <c r="C5811" s="301" t="s">
        <v>6813</v>
      </c>
      <c r="D5811" s="303">
        <v>1.1599999999999999</v>
      </c>
    </row>
    <row r="5812" spans="1:4" ht="18" customHeight="1">
      <c r="A5812" s="301" t="s">
        <v>14832</v>
      </c>
      <c r="B5812" s="302" t="s">
        <v>6838</v>
      </c>
      <c r="C5812" s="301" t="s">
        <v>6813</v>
      </c>
      <c r="D5812" s="303">
        <v>0.93</v>
      </c>
    </row>
    <row r="5813" spans="1:4" ht="18" customHeight="1">
      <c r="A5813" s="301" t="s">
        <v>14833</v>
      </c>
      <c r="B5813" s="302" t="s">
        <v>6839</v>
      </c>
      <c r="C5813" s="301" t="s">
        <v>6813</v>
      </c>
      <c r="D5813" s="303">
        <v>0.76</v>
      </c>
    </row>
    <row r="5814" spans="1:4" ht="18" customHeight="1">
      <c r="A5814" s="301" t="s">
        <v>14834</v>
      </c>
      <c r="B5814" s="302" t="s">
        <v>6840</v>
      </c>
      <c r="C5814" s="301" t="s">
        <v>6813</v>
      </c>
      <c r="D5814" s="303">
        <v>1.84</v>
      </c>
    </row>
    <row r="5815" spans="1:4" ht="18" customHeight="1">
      <c r="A5815" s="301" t="s">
        <v>14835</v>
      </c>
      <c r="B5815" s="302" t="s">
        <v>6841</v>
      </c>
      <c r="C5815" s="301" t="s">
        <v>6813</v>
      </c>
      <c r="D5815" s="303">
        <v>1.47</v>
      </c>
    </row>
    <row r="5816" spans="1:4" ht="9" customHeight="1">
      <c r="A5816" s="301" t="s">
        <v>14836</v>
      </c>
      <c r="B5816" s="302" t="s">
        <v>6842</v>
      </c>
      <c r="C5816" s="301" t="s">
        <v>6813</v>
      </c>
      <c r="D5816" s="303">
        <v>1.2</v>
      </c>
    </row>
    <row r="5817" spans="1:4" ht="9" customHeight="1">
      <c r="A5817" s="301" t="s">
        <v>14837</v>
      </c>
      <c r="B5817" s="302" t="s">
        <v>6843</v>
      </c>
      <c r="C5817" s="301" t="s">
        <v>6813</v>
      </c>
      <c r="D5817" s="303">
        <v>1.19</v>
      </c>
    </row>
    <row r="5818" spans="1:4" ht="9" customHeight="1">
      <c r="A5818" s="301" t="s">
        <v>14838</v>
      </c>
      <c r="B5818" s="302" t="s">
        <v>6844</v>
      </c>
      <c r="C5818" s="301" t="s">
        <v>6813</v>
      </c>
      <c r="D5818" s="303">
        <v>0.95</v>
      </c>
    </row>
    <row r="5819" spans="1:4" ht="9" customHeight="1">
      <c r="A5819" s="301" t="s">
        <v>14839</v>
      </c>
      <c r="B5819" s="302" t="s">
        <v>6845</v>
      </c>
      <c r="C5819" s="301" t="s">
        <v>6813</v>
      </c>
      <c r="D5819" s="303">
        <v>0.77</v>
      </c>
    </row>
    <row r="5820" spans="1:4" ht="9" customHeight="1">
      <c r="A5820" s="301" t="s">
        <v>14840</v>
      </c>
      <c r="B5820" s="302" t="s">
        <v>6846</v>
      </c>
      <c r="C5820" s="301" t="s">
        <v>6813</v>
      </c>
      <c r="D5820" s="303">
        <v>1.1299999999999999</v>
      </c>
    </row>
    <row r="5821" spans="1:4" ht="9" customHeight="1">
      <c r="A5821" s="301" t="s">
        <v>14841</v>
      </c>
      <c r="B5821" s="302" t="s">
        <v>6847</v>
      </c>
      <c r="C5821" s="301" t="s">
        <v>6813</v>
      </c>
      <c r="D5821" s="303">
        <v>0.9</v>
      </c>
    </row>
    <row r="5822" spans="1:4" ht="9" customHeight="1">
      <c r="A5822" s="301" t="s">
        <v>14842</v>
      </c>
      <c r="B5822" s="302" t="s">
        <v>6848</v>
      </c>
      <c r="C5822" s="301" t="s">
        <v>6813</v>
      </c>
      <c r="D5822" s="303">
        <v>0.74</v>
      </c>
    </row>
    <row r="5823" spans="1:4" ht="9" customHeight="1">
      <c r="A5823" s="301" t="s">
        <v>14843</v>
      </c>
      <c r="B5823" s="302" t="s">
        <v>6849</v>
      </c>
      <c r="C5823" s="301" t="s">
        <v>6813</v>
      </c>
      <c r="D5823" s="303">
        <v>0.91</v>
      </c>
    </row>
    <row r="5824" spans="1:4" ht="9" customHeight="1">
      <c r="A5824" s="301" t="s">
        <v>14844</v>
      </c>
      <c r="B5824" s="302" t="s">
        <v>6850</v>
      </c>
      <c r="C5824" s="301" t="s">
        <v>6813</v>
      </c>
      <c r="D5824" s="303">
        <v>0.73</v>
      </c>
    </row>
    <row r="5825" spans="1:4" ht="9" customHeight="1">
      <c r="A5825" s="301" t="s">
        <v>14845</v>
      </c>
      <c r="B5825" s="302" t="s">
        <v>6851</v>
      </c>
      <c r="C5825" s="301" t="s">
        <v>6813</v>
      </c>
      <c r="D5825" s="303">
        <v>0.59</v>
      </c>
    </row>
    <row r="5826" spans="1:4" ht="9" customHeight="1">
      <c r="A5826" s="301" t="s">
        <v>14846</v>
      </c>
      <c r="B5826" s="302" t="s">
        <v>6852</v>
      </c>
      <c r="C5826" s="301" t="s">
        <v>6813</v>
      </c>
      <c r="D5826" s="303">
        <v>2.16</v>
      </c>
    </row>
    <row r="5827" spans="1:4" ht="9" customHeight="1">
      <c r="A5827" s="301" t="s">
        <v>14847</v>
      </c>
      <c r="B5827" s="302" t="s">
        <v>6853</v>
      </c>
      <c r="C5827" s="301" t="s">
        <v>6813</v>
      </c>
      <c r="D5827" s="303">
        <v>1.73</v>
      </c>
    </row>
    <row r="5828" spans="1:4" ht="9" customHeight="1">
      <c r="A5828" s="301" t="s">
        <v>14848</v>
      </c>
      <c r="B5828" s="302" t="s">
        <v>6854</v>
      </c>
      <c r="C5828" s="301" t="s">
        <v>6813</v>
      </c>
      <c r="D5828" s="303">
        <v>1.41</v>
      </c>
    </row>
    <row r="5829" spans="1:4" ht="9" customHeight="1">
      <c r="A5829" s="301" t="s">
        <v>14849</v>
      </c>
      <c r="B5829" s="302" t="s">
        <v>6855</v>
      </c>
      <c r="C5829" s="301" t="s">
        <v>6813</v>
      </c>
      <c r="D5829" s="303">
        <v>1.67</v>
      </c>
    </row>
    <row r="5830" spans="1:4" ht="9" customHeight="1">
      <c r="A5830" s="301" t="s">
        <v>14850</v>
      </c>
      <c r="B5830" s="302" t="s">
        <v>6856</v>
      </c>
      <c r="C5830" s="301" t="s">
        <v>6813</v>
      </c>
      <c r="D5830" s="303">
        <v>1.34</v>
      </c>
    </row>
    <row r="5831" spans="1:4" ht="9" customHeight="1">
      <c r="A5831" s="301" t="s">
        <v>14851</v>
      </c>
      <c r="B5831" s="302" t="s">
        <v>6857</v>
      </c>
      <c r="C5831" s="301" t="s">
        <v>6813</v>
      </c>
      <c r="D5831" s="303">
        <v>1.0900000000000001</v>
      </c>
    </row>
    <row r="5832" spans="1:4" ht="9" customHeight="1">
      <c r="A5832" s="301" t="s">
        <v>14852</v>
      </c>
      <c r="B5832" s="302" t="s">
        <v>6858</v>
      </c>
      <c r="C5832" s="301" t="s">
        <v>6813</v>
      </c>
      <c r="D5832" s="303">
        <v>2.75</v>
      </c>
    </row>
    <row r="5833" spans="1:4" ht="9" customHeight="1">
      <c r="A5833" s="301" t="s">
        <v>14853</v>
      </c>
      <c r="B5833" s="302" t="s">
        <v>6859</v>
      </c>
      <c r="C5833" s="301" t="s">
        <v>6813</v>
      </c>
      <c r="D5833" s="303">
        <v>2.2000000000000002</v>
      </c>
    </row>
    <row r="5834" spans="1:4" ht="9" customHeight="1">
      <c r="A5834" s="301" t="s">
        <v>14854</v>
      </c>
      <c r="B5834" s="302" t="s">
        <v>6860</v>
      </c>
      <c r="C5834" s="301" t="s">
        <v>6813</v>
      </c>
      <c r="D5834" s="303">
        <v>1.79</v>
      </c>
    </row>
    <row r="5835" spans="1:4" ht="9" customHeight="1">
      <c r="A5835" s="301" t="s">
        <v>14855</v>
      </c>
      <c r="B5835" s="302" t="s">
        <v>6861</v>
      </c>
      <c r="C5835" s="301" t="s">
        <v>6813</v>
      </c>
      <c r="D5835" s="303">
        <v>2.11</v>
      </c>
    </row>
    <row r="5836" spans="1:4" ht="9" customHeight="1">
      <c r="A5836" s="301" t="s">
        <v>14856</v>
      </c>
      <c r="B5836" s="302" t="s">
        <v>6862</v>
      </c>
      <c r="C5836" s="301" t="s">
        <v>6813</v>
      </c>
      <c r="D5836" s="303">
        <v>1.68</v>
      </c>
    </row>
    <row r="5837" spans="1:4" ht="9" customHeight="1">
      <c r="A5837" s="301" t="s">
        <v>14857</v>
      </c>
      <c r="B5837" s="302" t="s">
        <v>6863</v>
      </c>
      <c r="C5837" s="301" t="s">
        <v>6813</v>
      </c>
      <c r="D5837" s="303">
        <v>1.37</v>
      </c>
    </row>
    <row r="5838" spans="1:4" ht="9" customHeight="1">
      <c r="A5838" s="301" t="s">
        <v>14858</v>
      </c>
      <c r="B5838" s="302" t="s">
        <v>6864</v>
      </c>
      <c r="C5838" s="301" t="s">
        <v>6865</v>
      </c>
      <c r="D5838" s="303">
        <v>0.89</v>
      </c>
    </row>
    <row r="5839" spans="1:4" ht="9" customHeight="1">
      <c r="A5839" s="301" t="s">
        <v>14859</v>
      </c>
      <c r="B5839" s="302" t="s">
        <v>6866</v>
      </c>
      <c r="C5839" s="301" t="s">
        <v>6865</v>
      </c>
      <c r="D5839" s="303">
        <v>0.27</v>
      </c>
    </row>
    <row r="5840" spans="1:4" ht="9" customHeight="1">
      <c r="A5840" s="301" t="s">
        <v>14860</v>
      </c>
      <c r="B5840" s="302" t="s">
        <v>6867</v>
      </c>
      <c r="C5840" s="301" t="s">
        <v>6865</v>
      </c>
      <c r="D5840" s="303">
        <v>0.26</v>
      </c>
    </row>
    <row r="5841" spans="1:4" ht="9" customHeight="1">
      <c r="A5841" s="301" t="s">
        <v>14861</v>
      </c>
      <c r="B5841" s="302" t="s">
        <v>6868</v>
      </c>
      <c r="C5841" s="301" t="s">
        <v>6865</v>
      </c>
      <c r="D5841" s="303">
        <v>0.56000000000000005</v>
      </c>
    </row>
    <row r="5842" spans="1:4" ht="9" customHeight="1">
      <c r="A5842" s="301" t="s">
        <v>14862</v>
      </c>
      <c r="B5842" s="302" t="s">
        <v>6869</v>
      </c>
      <c r="C5842" s="301" t="s">
        <v>6865</v>
      </c>
      <c r="D5842" s="303">
        <v>0.25</v>
      </c>
    </row>
    <row r="5843" spans="1:4" ht="9" customHeight="1">
      <c r="A5843" s="301" t="s">
        <v>14863</v>
      </c>
      <c r="B5843" s="302" t="s">
        <v>6870</v>
      </c>
      <c r="C5843" s="301" t="s">
        <v>6865</v>
      </c>
      <c r="D5843" s="303">
        <v>0.46</v>
      </c>
    </row>
    <row r="5844" spans="1:4" ht="9" customHeight="1">
      <c r="A5844" s="301" t="s">
        <v>14864</v>
      </c>
      <c r="B5844" s="302" t="s">
        <v>6871</v>
      </c>
      <c r="C5844" s="301" t="s">
        <v>6865</v>
      </c>
      <c r="D5844" s="303">
        <v>0.41</v>
      </c>
    </row>
    <row r="5845" spans="1:4" ht="9" customHeight="1">
      <c r="A5845" s="301" t="s">
        <v>14865</v>
      </c>
      <c r="B5845" s="302" t="s">
        <v>6872</v>
      </c>
      <c r="C5845" s="301" t="s">
        <v>6865</v>
      </c>
      <c r="D5845" s="303">
        <v>0.36</v>
      </c>
    </row>
    <row r="5846" spans="1:4" ht="9" customHeight="1">
      <c r="A5846" s="301" t="s">
        <v>14866</v>
      </c>
      <c r="B5846" s="302" t="s">
        <v>6873</v>
      </c>
      <c r="C5846" s="301" t="s">
        <v>6865</v>
      </c>
      <c r="D5846" s="303">
        <v>1.27</v>
      </c>
    </row>
    <row r="5847" spans="1:4" ht="9" customHeight="1">
      <c r="A5847" s="301" t="s">
        <v>14867</v>
      </c>
      <c r="B5847" s="302" t="s">
        <v>6874</v>
      </c>
      <c r="C5847" s="301" t="s">
        <v>6865</v>
      </c>
      <c r="D5847" s="303">
        <v>0.87</v>
      </c>
    </row>
    <row r="5848" spans="1:4" ht="9" customHeight="1">
      <c r="A5848" s="301" t="s">
        <v>14868</v>
      </c>
      <c r="B5848" s="302" t="s">
        <v>6875</v>
      </c>
      <c r="C5848" s="301" t="s">
        <v>6865</v>
      </c>
      <c r="D5848" s="303">
        <v>0.26</v>
      </c>
    </row>
    <row r="5849" spans="1:4" ht="9" customHeight="1">
      <c r="A5849" s="301" t="s">
        <v>14869</v>
      </c>
      <c r="B5849" s="302" t="s">
        <v>6876</v>
      </c>
      <c r="C5849" s="301" t="s">
        <v>6865</v>
      </c>
      <c r="D5849" s="303">
        <v>0.25</v>
      </c>
    </row>
    <row r="5850" spans="1:4" ht="9" customHeight="1">
      <c r="A5850" s="301" t="s">
        <v>14870</v>
      </c>
      <c r="B5850" s="302" t="s">
        <v>6877</v>
      </c>
      <c r="C5850" s="301" t="s">
        <v>6865</v>
      </c>
      <c r="D5850" s="303">
        <v>0.55000000000000004</v>
      </c>
    </row>
    <row r="5851" spans="1:4" ht="9" customHeight="1">
      <c r="A5851" s="301" t="s">
        <v>14871</v>
      </c>
      <c r="B5851" s="302" t="s">
        <v>6878</v>
      </c>
      <c r="C5851" s="301" t="s">
        <v>6865</v>
      </c>
      <c r="D5851" s="303">
        <v>0.24</v>
      </c>
    </row>
    <row r="5852" spans="1:4" ht="9" customHeight="1">
      <c r="A5852" s="301" t="s">
        <v>14872</v>
      </c>
      <c r="B5852" s="302" t="s">
        <v>6879</v>
      </c>
      <c r="C5852" s="301" t="s">
        <v>6865</v>
      </c>
      <c r="D5852" s="303">
        <v>0.45</v>
      </c>
    </row>
    <row r="5853" spans="1:4" ht="9" customHeight="1">
      <c r="A5853" s="301" t="s">
        <v>14873</v>
      </c>
      <c r="B5853" s="302" t="s">
        <v>6880</v>
      </c>
      <c r="C5853" s="301" t="s">
        <v>6865</v>
      </c>
      <c r="D5853" s="303">
        <v>0.4</v>
      </c>
    </row>
    <row r="5854" spans="1:4" ht="9" customHeight="1">
      <c r="A5854" s="301" t="s">
        <v>14874</v>
      </c>
      <c r="B5854" s="302" t="s">
        <v>6881</v>
      </c>
      <c r="C5854" s="301" t="s">
        <v>6865</v>
      </c>
      <c r="D5854" s="303">
        <v>0.36</v>
      </c>
    </row>
    <row r="5855" spans="1:4" ht="9" customHeight="1">
      <c r="A5855" s="301" t="s">
        <v>14875</v>
      </c>
      <c r="B5855" s="302" t="s">
        <v>6882</v>
      </c>
      <c r="C5855" s="301" t="s">
        <v>6865</v>
      </c>
      <c r="D5855" s="303">
        <v>1.24</v>
      </c>
    </row>
    <row r="5856" spans="1:4" ht="9" customHeight="1">
      <c r="A5856" s="301" t="s">
        <v>14876</v>
      </c>
      <c r="B5856" s="302" t="s">
        <v>6883</v>
      </c>
      <c r="C5856" s="301" t="s">
        <v>6865</v>
      </c>
      <c r="D5856" s="303">
        <v>0.88</v>
      </c>
    </row>
    <row r="5857" spans="1:4" ht="9" customHeight="1">
      <c r="A5857" s="301" t="s">
        <v>14877</v>
      </c>
      <c r="B5857" s="302" t="s">
        <v>6884</v>
      </c>
      <c r="C5857" s="301" t="s">
        <v>6865</v>
      </c>
      <c r="D5857" s="303">
        <v>0.27</v>
      </c>
    </row>
    <row r="5858" spans="1:4" ht="9" customHeight="1">
      <c r="A5858" s="301" t="s">
        <v>14878</v>
      </c>
      <c r="B5858" s="302" t="s">
        <v>6885</v>
      </c>
      <c r="C5858" s="301" t="s">
        <v>6865</v>
      </c>
      <c r="D5858" s="303">
        <v>0.25</v>
      </c>
    </row>
    <row r="5859" spans="1:4" ht="9" customHeight="1">
      <c r="A5859" s="301" t="s">
        <v>14879</v>
      </c>
      <c r="B5859" s="302" t="s">
        <v>6886</v>
      </c>
      <c r="C5859" s="301" t="s">
        <v>6865</v>
      </c>
      <c r="D5859" s="303">
        <v>0.56000000000000005</v>
      </c>
    </row>
    <row r="5860" spans="1:4" ht="9" customHeight="1">
      <c r="A5860" s="301" t="s">
        <v>14880</v>
      </c>
      <c r="B5860" s="302" t="s">
        <v>6887</v>
      </c>
      <c r="C5860" s="301" t="s">
        <v>6865</v>
      </c>
      <c r="D5860" s="303">
        <v>0.25</v>
      </c>
    </row>
    <row r="5861" spans="1:4" ht="9" customHeight="1">
      <c r="A5861" s="301" t="s">
        <v>14881</v>
      </c>
      <c r="B5861" s="302" t="s">
        <v>6888</v>
      </c>
      <c r="C5861" s="301" t="s">
        <v>6865</v>
      </c>
      <c r="D5861" s="303">
        <v>0.46</v>
      </c>
    </row>
    <row r="5862" spans="1:4" ht="9" customHeight="1">
      <c r="A5862" s="301" t="s">
        <v>14882</v>
      </c>
      <c r="B5862" s="302" t="s">
        <v>6889</v>
      </c>
      <c r="C5862" s="301" t="s">
        <v>6865</v>
      </c>
      <c r="D5862" s="303">
        <v>0.4</v>
      </c>
    </row>
    <row r="5863" spans="1:4" ht="9" customHeight="1">
      <c r="A5863" s="301" t="s">
        <v>14883</v>
      </c>
      <c r="B5863" s="302" t="s">
        <v>6890</v>
      </c>
      <c r="C5863" s="301" t="s">
        <v>6865</v>
      </c>
      <c r="D5863" s="303">
        <v>0.36</v>
      </c>
    </row>
    <row r="5864" spans="1:4" ht="9" customHeight="1">
      <c r="A5864" s="301" t="s">
        <v>14884</v>
      </c>
      <c r="B5864" s="302" t="s">
        <v>6891</v>
      </c>
      <c r="C5864" s="301" t="s">
        <v>6865</v>
      </c>
      <c r="D5864" s="303">
        <v>1.25</v>
      </c>
    </row>
    <row r="5865" spans="1:4" ht="9" customHeight="1">
      <c r="A5865" s="301" t="s">
        <v>14885</v>
      </c>
      <c r="B5865" s="302" t="s">
        <v>6892</v>
      </c>
      <c r="C5865" s="301" t="s">
        <v>6813</v>
      </c>
      <c r="D5865" s="303">
        <v>0.28999999999999998</v>
      </c>
    </row>
    <row r="5866" spans="1:4" ht="9" customHeight="1">
      <c r="A5866" s="301" t="s">
        <v>14886</v>
      </c>
      <c r="B5866" s="302" t="s">
        <v>6893</v>
      </c>
      <c r="C5866" s="301" t="s">
        <v>6813</v>
      </c>
      <c r="D5866" s="303">
        <v>0.25</v>
      </c>
    </row>
    <row r="5867" spans="1:4" ht="9" customHeight="1">
      <c r="A5867" s="301" t="s">
        <v>14887</v>
      </c>
      <c r="B5867" s="302" t="s">
        <v>6894</v>
      </c>
      <c r="C5867" s="301" t="s">
        <v>6895</v>
      </c>
      <c r="D5867" s="303">
        <v>13.38</v>
      </c>
    </row>
    <row r="5868" spans="1:4" ht="9" customHeight="1">
      <c r="A5868" s="301" t="s">
        <v>14888</v>
      </c>
      <c r="B5868" s="302" t="s">
        <v>6896</v>
      </c>
      <c r="C5868" s="301" t="s">
        <v>6895</v>
      </c>
      <c r="D5868" s="303">
        <v>10.71</v>
      </c>
    </row>
    <row r="5869" spans="1:4" ht="9" customHeight="1">
      <c r="A5869" s="301" t="s">
        <v>14889</v>
      </c>
      <c r="B5869" s="302" t="s">
        <v>6897</v>
      </c>
      <c r="C5869" s="301" t="s">
        <v>6895</v>
      </c>
      <c r="D5869" s="303">
        <v>8.7200000000000006</v>
      </c>
    </row>
    <row r="5870" spans="1:4" ht="9" customHeight="1">
      <c r="A5870" s="301" t="s">
        <v>14890</v>
      </c>
      <c r="B5870" s="302" t="s">
        <v>6898</v>
      </c>
      <c r="C5870" s="301" t="s">
        <v>6895</v>
      </c>
      <c r="D5870" s="303">
        <v>8.92</v>
      </c>
    </row>
    <row r="5871" spans="1:4" ht="9" customHeight="1">
      <c r="A5871" s="301" t="s">
        <v>14891</v>
      </c>
      <c r="B5871" s="302" t="s">
        <v>6899</v>
      </c>
      <c r="C5871" s="301" t="s">
        <v>6895</v>
      </c>
      <c r="D5871" s="303">
        <v>7.14</v>
      </c>
    </row>
    <row r="5872" spans="1:4" ht="9" customHeight="1">
      <c r="A5872" s="301" t="s">
        <v>14892</v>
      </c>
      <c r="B5872" s="302" t="s">
        <v>6900</v>
      </c>
      <c r="C5872" s="301" t="s">
        <v>6895</v>
      </c>
      <c r="D5872" s="303">
        <v>5.81</v>
      </c>
    </row>
    <row r="5873" spans="1:4" ht="9" customHeight="1">
      <c r="A5873" s="301" t="s">
        <v>14893</v>
      </c>
      <c r="B5873" s="302" t="s">
        <v>6901</v>
      </c>
      <c r="C5873" s="301" t="s">
        <v>6865</v>
      </c>
      <c r="D5873" s="303">
        <v>0.9</v>
      </c>
    </row>
    <row r="5874" spans="1:4" ht="9" customHeight="1">
      <c r="A5874" s="301" t="s">
        <v>14894</v>
      </c>
      <c r="B5874" s="302" t="s">
        <v>6902</v>
      </c>
      <c r="C5874" s="301" t="s">
        <v>6865</v>
      </c>
      <c r="D5874" s="303">
        <v>0.27</v>
      </c>
    </row>
    <row r="5875" spans="1:4" ht="9" customHeight="1">
      <c r="A5875" s="301" t="s">
        <v>14895</v>
      </c>
      <c r="B5875" s="302" t="s">
        <v>6903</v>
      </c>
      <c r="C5875" s="301" t="s">
        <v>6865</v>
      </c>
      <c r="D5875" s="303">
        <v>0.26</v>
      </c>
    </row>
    <row r="5876" spans="1:4" ht="9" customHeight="1">
      <c r="A5876" s="301" t="s">
        <v>14896</v>
      </c>
      <c r="B5876" s="302" t="s">
        <v>6904</v>
      </c>
      <c r="C5876" s="301" t="s">
        <v>6865</v>
      </c>
      <c r="D5876" s="303">
        <v>0.56999999999999995</v>
      </c>
    </row>
    <row r="5877" spans="1:4" ht="9" customHeight="1">
      <c r="A5877" s="301" t="s">
        <v>14897</v>
      </c>
      <c r="B5877" s="302" t="s">
        <v>6905</v>
      </c>
      <c r="C5877" s="301" t="s">
        <v>6865</v>
      </c>
      <c r="D5877" s="303">
        <v>0.25</v>
      </c>
    </row>
    <row r="5878" spans="1:4" ht="9" customHeight="1">
      <c r="A5878" s="301" t="s">
        <v>14898</v>
      </c>
      <c r="B5878" s="302" t="s">
        <v>6906</v>
      </c>
      <c r="C5878" s="301" t="s">
        <v>6865</v>
      </c>
      <c r="D5878" s="303">
        <v>0.47</v>
      </c>
    </row>
    <row r="5879" spans="1:4" ht="9" customHeight="1">
      <c r="A5879" s="301" t="s">
        <v>14899</v>
      </c>
      <c r="B5879" s="302" t="s">
        <v>6907</v>
      </c>
      <c r="C5879" s="301" t="s">
        <v>6865</v>
      </c>
      <c r="D5879" s="303">
        <v>0.41</v>
      </c>
    </row>
    <row r="5880" spans="1:4" ht="9" customHeight="1">
      <c r="A5880" s="301" t="s">
        <v>14900</v>
      </c>
      <c r="B5880" s="302" t="s">
        <v>6908</v>
      </c>
      <c r="C5880" s="301" t="s">
        <v>6865</v>
      </c>
      <c r="D5880" s="303">
        <v>0.37</v>
      </c>
    </row>
    <row r="5881" spans="1:4" ht="9" customHeight="1">
      <c r="A5881" s="301" t="s">
        <v>14901</v>
      </c>
      <c r="B5881" s="302" t="s">
        <v>6909</v>
      </c>
      <c r="C5881" s="301" t="s">
        <v>6865</v>
      </c>
      <c r="D5881" s="303">
        <v>1.28</v>
      </c>
    </row>
    <row r="5882" spans="1:4" ht="9" customHeight="1">
      <c r="A5882" s="301" t="s">
        <v>14902</v>
      </c>
      <c r="B5882" s="302" t="s">
        <v>6910</v>
      </c>
      <c r="C5882" s="301" t="s">
        <v>6865</v>
      </c>
      <c r="D5882" s="303">
        <v>0.89</v>
      </c>
    </row>
    <row r="5883" spans="1:4" ht="9" customHeight="1">
      <c r="A5883" s="301" t="s">
        <v>14903</v>
      </c>
      <c r="B5883" s="302" t="s">
        <v>6911</v>
      </c>
      <c r="C5883" s="301" t="s">
        <v>6865</v>
      </c>
      <c r="D5883" s="303">
        <v>0.27</v>
      </c>
    </row>
    <row r="5884" spans="1:4" ht="9" customHeight="1">
      <c r="A5884" s="301" t="s">
        <v>14904</v>
      </c>
      <c r="B5884" s="302" t="s">
        <v>6912</v>
      </c>
      <c r="C5884" s="301" t="s">
        <v>6865</v>
      </c>
      <c r="D5884" s="303">
        <v>0.25</v>
      </c>
    </row>
    <row r="5885" spans="1:4" ht="9" customHeight="1">
      <c r="A5885" s="301" t="s">
        <v>14905</v>
      </c>
      <c r="B5885" s="302" t="s">
        <v>6913</v>
      </c>
      <c r="C5885" s="301" t="s">
        <v>6865</v>
      </c>
      <c r="D5885" s="303">
        <v>0.56000000000000005</v>
      </c>
    </row>
    <row r="5886" spans="1:4" ht="9" customHeight="1">
      <c r="A5886" s="301" t="s">
        <v>14906</v>
      </c>
      <c r="B5886" s="302" t="s">
        <v>6914</v>
      </c>
      <c r="C5886" s="301" t="s">
        <v>6865</v>
      </c>
      <c r="D5886" s="303">
        <v>0.25</v>
      </c>
    </row>
    <row r="5887" spans="1:4" ht="9" customHeight="1">
      <c r="A5887" s="301" t="s">
        <v>14907</v>
      </c>
      <c r="B5887" s="302" t="s">
        <v>6915</v>
      </c>
      <c r="C5887" s="301" t="s">
        <v>6865</v>
      </c>
      <c r="D5887" s="303">
        <v>0.46</v>
      </c>
    </row>
    <row r="5888" spans="1:4" ht="9" customHeight="1">
      <c r="A5888" s="301" t="s">
        <v>14908</v>
      </c>
      <c r="B5888" s="302" t="s">
        <v>6916</v>
      </c>
      <c r="C5888" s="301" t="s">
        <v>6865</v>
      </c>
      <c r="D5888" s="303">
        <v>0.41</v>
      </c>
    </row>
    <row r="5889" spans="1:4" ht="9" customHeight="1">
      <c r="A5889" s="301" t="s">
        <v>14909</v>
      </c>
      <c r="B5889" s="302" t="s">
        <v>6917</v>
      </c>
      <c r="C5889" s="301" t="s">
        <v>6865</v>
      </c>
      <c r="D5889" s="303">
        <v>0.36</v>
      </c>
    </row>
    <row r="5890" spans="1:4" ht="9" customHeight="1">
      <c r="A5890" s="301" t="s">
        <v>14910</v>
      </c>
      <c r="B5890" s="302" t="s">
        <v>6918</v>
      </c>
      <c r="C5890" s="301" t="s">
        <v>6865</v>
      </c>
      <c r="D5890" s="303">
        <v>1.26</v>
      </c>
    </row>
    <row r="5891" spans="1:4" ht="9" customHeight="1">
      <c r="A5891" s="301" t="s">
        <v>14911</v>
      </c>
      <c r="B5891" s="302" t="s">
        <v>6919</v>
      </c>
      <c r="C5891" s="301" t="s">
        <v>6813</v>
      </c>
      <c r="D5891" s="303">
        <v>1.18</v>
      </c>
    </row>
    <row r="5892" spans="1:4" ht="9" customHeight="1">
      <c r="A5892" s="301" t="s">
        <v>14912</v>
      </c>
      <c r="B5892" s="302" t="s">
        <v>6920</v>
      </c>
      <c r="C5892" s="301" t="s">
        <v>6813</v>
      </c>
      <c r="D5892" s="303">
        <v>0.95</v>
      </c>
    </row>
    <row r="5893" spans="1:4" ht="9" customHeight="1">
      <c r="A5893" s="301" t="s">
        <v>14913</v>
      </c>
      <c r="B5893" s="302" t="s">
        <v>6921</v>
      </c>
      <c r="C5893" s="301" t="s">
        <v>6813</v>
      </c>
      <c r="D5893" s="303">
        <v>0.77</v>
      </c>
    </row>
    <row r="5894" spans="1:4" ht="18" customHeight="1">
      <c r="A5894" s="301" t="s">
        <v>14914</v>
      </c>
      <c r="B5894" s="302" t="s">
        <v>7466</v>
      </c>
      <c r="C5894" s="301" t="s">
        <v>6813</v>
      </c>
      <c r="D5894" s="303">
        <v>0.96</v>
      </c>
    </row>
    <row r="5895" spans="1:4" ht="18" customHeight="1">
      <c r="A5895" s="301" t="s">
        <v>14915</v>
      </c>
      <c r="B5895" s="302" t="s">
        <v>7467</v>
      </c>
      <c r="C5895" s="301" t="s">
        <v>6813</v>
      </c>
      <c r="D5895" s="303">
        <v>0.77</v>
      </c>
    </row>
    <row r="5896" spans="1:4" ht="18" customHeight="1">
      <c r="A5896" s="301" t="s">
        <v>14916</v>
      </c>
      <c r="B5896" s="302" t="s">
        <v>7468</v>
      </c>
      <c r="C5896" s="301" t="s">
        <v>6813</v>
      </c>
      <c r="D5896" s="303">
        <v>0.63</v>
      </c>
    </row>
    <row r="5897" spans="1:4" ht="18" customHeight="1">
      <c r="A5897" s="301" t="s">
        <v>14917</v>
      </c>
      <c r="B5897" s="302" t="s">
        <v>6922</v>
      </c>
      <c r="C5897" s="301" t="s">
        <v>6813</v>
      </c>
      <c r="D5897" s="303">
        <v>1.07</v>
      </c>
    </row>
    <row r="5898" spans="1:4" ht="18" customHeight="1">
      <c r="A5898" s="301" t="s">
        <v>14918</v>
      </c>
      <c r="B5898" s="302" t="s">
        <v>6923</v>
      </c>
      <c r="C5898" s="301" t="s">
        <v>6813</v>
      </c>
      <c r="D5898" s="303">
        <v>0.86</v>
      </c>
    </row>
    <row r="5899" spans="1:4" ht="18" customHeight="1">
      <c r="A5899" s="301" t="s">
        <v>14919</v>
      </c>
      <c r="B5899" s="302" t="s">
        <v>6924</v>
      </c>
      <c r="C5899" s="301" t="s">
        <v>6813</v>
      </c>
      <c r="D5899" s="303">
        <v>0.7</v>
      </c>
    </row>
    <row r="5900" spans="1:4" ht="18" customHeight="1">
      <c r="A5900" s="301" t="s">
        <v>14920</v>
      </c>
      <c r="B5900" s="302" t="s">
        <v>6925</v>
      </c>
      <c r="C5900" s="301" t="s">
        <v>6813</v>
      </c>
      <c r="D5900" s="303">
        <v>1.85</v>
      </c>
    </row>
    <row r="5901" spans="1:4" ht="18" customHeight="1">
      <c r="A5901" s="301" t="s">
        <v>14921</v>
      </c>
      <c r="B5901" s="302" t="s">
        <v>6926</v>
      </c>
      <c r="C5901" s="301" t="s">
        <v>6813</v>
      </c>
      <c r="D5901" s="303">
        <v>1.48</v>
      </c>
    </row>
    <row r="5902" spans="1:4" ht="9" customHeight="1">
      <c r="A5902" s="301" t="s">
        <v>14922</v>
      </c>
      <c r="B5902" s="302" t="s">
        <v>6927</v>
      </c>
      <c r="C5902" s="301" t="s">
        <v>6813</v>
      </c>
      <c r="D5902" s="303">
        <v>1.21</v>
      </c>
    </row>
    <row r="5903" spans="1:4" ht="9" customHeight="1">
      <c r="A5903" s="301" t="s">
        <v>14923</v>
      </c>
      <c r="B5903" s="302" t="s">
        <v>6928</v>
      </c>
      <c r="C5903" s="301" t="s">
        <v>6813</v>
      </c>
      <c r="D5903" s="303">
        <v>0.26</v>
      </c>
    </row>
    <row r="5904" spans="1:4" ht="9" customHeight="1">
      <c r="A5904" s="301" t="s">
        <v>14924</v>
      </c>
      <c r="B5904" s="302" t="s">
        <v>6929</v>
      </c>
      <c r="C5904" s="301" t="s">
        <v>6813</v>
      </c>
      <c r="D5904" s="303">
        <v>0.3</v>
      </c>
    </row>
    <row r="5905" spans="1:4" ht="9" customHeight="1">
      <c r="A5905" s="301" t="s">
        <v>14925</v>
      </c>
      <c r="B5905" s="302" t="s">
        <v>6930</v>
      </c>
      <c r="C5905" s="301" t="s">
        <v>6813</v>
      </c>
      <c r="D5905" s="303">
        <v>0.26</v>
      </c>
    </row>
    <row r="5906" spans="1:4" ht="9" customHeight="1">
      <c r="A5906" s="301" t="s">
        <v>14926</v>
      </c>
      <c r="B5906" s="302" t="s">
        <v>6931</v>
      </c>
      <c r="C5906" s="301" t="s">
        <v>6813</v>
      </c>
      <c r="D5906" s="303">
        <v>1.75</v>
      </c>
    </row>
    <row r="5907" spans="1:4" ht="9" customHeight="1">
      <c r="A5907" s="301" t="s">
        <v>14927</v>
      </c>
      <c r="B5907" s="302" t="s">
        <v>6932</v>
      </c>
      <c r="C5907" s="301" t="s">
        <v>6813</v>
      </c>
      <c r="D5907" s="303">
        <v>3.93</v>
      </c>
    </row>
    <row r="5908" spans="1:4" ht="9" customHeight="1">
      <c r="A5908" s="301" t="s">
        <v>14928</v>
      </c>
      <c r="B5908" s="302" t="s">
        <v>6933</v>
      </c>
      <c r="C5908" s="301" t="s">
        <v>6813</v>
      </c>
      <c r="D5908" s="303">
        <v>0.26</v>
      </c>
    </row>
    <row r="5909" spans="1:4" ht="9" customHeight="1">
      <c r="A5909" s="301" t="s">
        <v>14929</v>
      </c>
      <c r="B5909" s="302" t="s">
        <v>6934</v>
      </c>
      <c r="C5909" s="301" t="s">
        <v>6813</v>
      </c>
      <c r="D5909" s="303">
        <v>0.3</v>
      </c>
    </row>
    <row r="5910" spans="1:4" ht="9" customHeight="1">
      <c r="A5910" s="301" t="s">
        <v>14930</v>
      </c>
      <c r="B5910" s="302" t="s">
        <v>6935</v>
      </c>
      <c r="C5910" s="301" t="s">
        <v>6813</v>
      </c>
      <c r="D5910" s="303">
        <v>6.52</v>
      </c>
    </row>
    <row r="5911" spans="1:4" ht="9" customHeight="1">
      <c r="A5911" s="301" t="s">
        <v>14931</v>
      </c>
      <c r="B5911" s="302" t="s">
        <v>6936</v>
      </c>
      <c r="C5911" s="301" t="s">
        <v>6813</v>
      </c>
      <c r="D5911" s="303">
        <v>15.61</v>
      </c>
    </row>
    <row r="5912" spans="1:4" ht="9" customHeight="1">
      <c r="A5912" s="301" t="s">
        <v>14932</v>
      </c>
      <c r="B5912" s="302" t="s">
        <v>6937</v>
      </c>
      <c r="C5912" s="301" t="s">
        <v>6813</v>
      </c>
      <c r="D5912" s="303">
        <v>0.69</v>
      </c>
    </row>
    <row r="5913" spans="1:4" ht="9" customHeight="1">
      <c r="A5913" s="301" t="s">
        <v>14933</v>
      </c>
      <c r="B5913" s="302" t="s">
        <v>6938</v>
      </c>
      <c r="C5913" s="301" t="s">
        <v>6813</v>
      </c>
      <c r="D5913" s="303">
        <v>0.49</v>
      </c>
    </row>
    <row r="5914" spans="1:4" ht="9" customHeight="1">
      <c r="A5914" s="301" t="s">
        <v>14934</v>
      </c>
      <c r="B5914" s="302" t="s">
        <v>6939</v>
      </c>
      <c r="C5914" s="301" t="s">
        <v>6813</v>
      </c>
      <c r="D5914" s="303">
        <v>0.72</v>
      </c>
    </row>
    <row r="5915" spans="1:4" ht="9" customHeight="1">
      <c r="A5915" s="301" t="s">
        <v>14935</v>
      </c>
      <c r="B5915" s="302" t="s">
        <v>6940</v>
      </c>
      <c r="C5915" s="301" t="s">
        <v>6813</v>
      </c>
      <c r="D5915" s="303">
        <v>0.47</v>
      </c>
    </row>
    <row r="5916" spans="1:4" ht="9" customHeight="1">
      <c r="A5916" s="301" t="s">
        <v>14936</v>
      </c>
      <c r="B5916" s="302" t="s">
        <v>6941</v>
      </c>
      <c r="C5916" s="301" t="s">
        <v>6813</v>
      </c>
      <c r="D5916" s="303">
        <v>4.4800000000000004</v>
      </c>
    </row>
    <row r="5917" spans="1:4" ht="9" customHeight="1">
      <c r="A5917" s="301" t="s">
        <v>14937</v>
      </c>
      <c r="B5917" s="302" t="s">
        <v>6942</v>
      </c>
      <c r="C5917" s="301" t="s">
        <v>6813</v>
      </c>
      <c r="D5917" s="303">
        <v>5.62</v>
      </c>
    </row>
    <row r="5918" spans="1:4" ht="9" customHeight="1">
      <c r="A5918" s="301" t="s">
        <v>14938</v>
      </c>
      <c r="B5918" s="302" t="s">
        <v>6943</v>
      </c>
      <c r="C5918" s="301" t="s">
        <v>6813</v>
      </c>
      <c r="D5918" s="303">
        <v>3.89</v>
      </c>
    </row>
    <row r="5919" spans="1:4" ht="9" customHeight="1">
      <c r="A5919" s="301" t="s">
        <v>14939</v>
      </c>
      <c r="B5919" s="302" t="s">
        <v>6944</v>
      </c>
      <c r="C5919" s="301" t="s">
        <v>6813</v>
      </c>
      <c r="D5919" s="303">
        <v>2.87</v>
      </c>
    </row>
    <row r="5920" spans="1:4" ht="9" customHeight="1">
      <c r="A5920" s="301" t="s">
        <v>14940</v>
      </c>
      <c r="B5920" s="302" t="s">
        <v>6945</v>
      </c>
      <c r="C5920" s="301" t="s">
        <v>6813</v>
      </c>
      <c r="D5920" s="303">
        <v>2.2999999999999998</v>
      </c>
    </row>
    <row r="5921" spans="1:4" ht="9" customHeight="1">
      <c r="A5921" s="301" t="s">
        <v>14941</v>
      </c>
      <c r="B5921" s="302" t="s">
        <v>6946</v>
      </c>
      <c r="C5921" s="301" t="s">
        <v>6813</v>
      </c>
      <c r="D5921" s="303">
        <v>1.87</v>
      </c>
    </row>
    <row r="5922" spans="1:4" ht="9" customHeight="1">
      <c r="A5922" s="301" t="s">
        <v>14942</v>
      </c>
      <c r="B5922" s="302" t="s">
        <v>6947</v>
      </c>
      <c r="C5922" s="301" t="s">
        <v>6865</v>
      </c>
      <c r="D5922" s="303">
        <v>0.77</v>
      </c>
    </row>
    <row r="5923" spans="1:4" ht="9" customHeight="1">
      <c r="A5923" s="301" t="s">
        <v>14943</v>
      </c>
      <c r="B5923" s="302" t="s">
        <v>6948</v>
      </c>
      <c r="C5923" s="301" t="s">
        <v>6865</v>
      </c>
      <c r="D5923" s="303">
        <v>0.56999999999999995</v>
      </c>
    </row>
    <row r="5924" spans="1:4" ht="9" customHeight="1">
      <c r="A5924" s="301" t="s">
        <v>14944</v>
      </c>
      <c r="B5924" s="302" t="s">
        <v>6949</v>
      </c>
      <c r="C5924" s="301" t="s">
        <v>6865</v>
      </c>
      <c r="D5924" s="303">
        <v>2.5</v>
      </c>
    </row>
    <row r="5925" spans="1:4" ht="9" customHeight="1">
      <c r="A5925" s="301" t="s">
        <v>14945</v>
      </c>
      <c r="B5925" s="302" t="s">
        <v>6950</v>
      </c>
      <c r="C5925" s="301" t="s">
        <v>6865</v>
      </c>
      <c r="D5925" s="303">
        <v>2.5</v>
      </c>
    </row>
    <row r="5926" spans="1:4" ht="9" customHeight="1">
      <c r="A5926" s="301" t="s">
        <v>14946</v>
      </c>
      <c r="B5926" s="302" t="s">
        <v>6951</v>
      </c>
      <c r="C5926" s="301" t="s">
        <v>6865</v>
      </c>
      <c r="D5926" s="303">
        <v>1.39</v>
      </c>
    </row>
    <row r="5927" spans="1:4" ht="9" customHeight="1">
      <c r="A5927" s="301" t="s">
        <v>14947</v>
      </c>
      <c r="B5927" s="302" t="s">
        <v>6952</v>
      </c>
      <c r="C5927" s="301" t="s">
        <v>6865</v>
      </c>
      <c r="D5927" s="303">
        <v>7.56</v>
      </c>
    </row>
    <row r="5928" spans="1:4" ht="9" customHeight="1">
      <c r="A5928" s="301" t="s">
        <v>14948</v>
      </c>
      <c r="B5928" s="302" t="s">
        <v>6953</v>
      </c>
      <c r="C5928" s="301" t="s">
        <v>6865</v>
      </c>
      <c r="D5928" s="303">
        <v>7.56</v>
      </c>
    </row>
    <row r="5929" spans="1:4" ht="9" customHeight="1">
      <c r="A5929" s="301" t="s">
        <v>14949</v>
      </c>
      <c r="B5929" s="302" t="s">
        <v>6954</v>
      </c>
      <c r="C5929" s="301" t="s">
        <v>6813</v>
      </c>
      <c r="D5929" s="303">
        <v>1.22</v>
      </c>
    </row>
    <row r="5930" spans="1:4" ht="9" customHeight="1">
      <c r="A5930" s="301" t="s">
        <v>14950</v>
      </c>
      <c r="B5930" s="302" t="s">
        <v>6955</v>
      </c>
      <c r="C5930" s="301" t="s">
        <v>6813</v>
      </c>
      <c r="D5930" s="303">
        <v>0.97</v>
      </c>
    </row>
    <row r="5931" spans="1:4" ht="9" customHeight="1">
      <c r="A5931" s="301" t="s">
        <v>14951</v>
      </c>
      <c r="B5931" s="302" t="s">
        <v>6956</v>
      </c>
      <c r="C5931" s="301" t="s">
        <v>6813</v>
      </c>
      <c r="D5931" s="303">
        <v>0.79</v>
      </c>
    </row>
    <row r="5932" spans="1:4" ht="18" customHeight="1">
      <c r="A5932" s="301" t="s">
        <v>14952</v>
      </c>
      <c r="B5932" s="302" t="s">
        <v>6957</v>
      </c>
      <c r="C5932" s="301" t="s">
        <v>6813</v>
      </c>
      <c r="D5932" s="303">
        <v>1.84</v>
      </c>
    </row>
    <row r="5933" spans="1:4" ht="18" customHeight="1">
      <c r="A5933" s="301" t="s">
        <v>14953</v>
      </c>
      <c r="B5933" s="302" t="s">
        <v>6958</v>
      </c>
      <c r="C5933" s="301" t="s">
        <v>6813</v>
      </c>
      <c r="D5933" s="303">
        <v>1.47</v>
      </c>
    </row>
    <row r="5934" spans="1:4" ht="18" customHeight="1">
      <c r="A5934" s="301" t="s">
        <v>14954</v>
      </c>
      <c r="B5934" s="302" t="s">
        <v>6959</v>
      </c>
      <c r="C5934" s="301" t="s">
        <v>6813</v>
      </c>
      <c r="D5934" s="303">
        <v>1.2</v>
      </c>
    </row>
    <row r="5935" spans="1:4" ht="18" customHeight="1">
      <c r="A5935" s="301" t="s">
        <v>14955</v>
      </c>
      <c r="B5935" s="302" t="s">
        <v>6960</v>
      </c>
      <c r="C5935" s="301" t="s">
        <v>6813</v>
      </c>
      <c r="D5935" s="303">
        <v>1.98</v>
      </c>
    </row>
    <row r="5936" spans="1:4" ht="18" customHeight="1">
      <c r="A5936" s="301" t="s">
        <v>14956</v>
      </c>
      <c r="B5936" s="302" t="s">
        <v>6961</v>
      </c>
      <c r="C5936" s="301" t="s">
        <v>6813</v>
      </c>
      <c r="D5936" s="303">
        <v>1.59</v>
      </c>
    </row>
    <row r="5937" spans="1:4" ht="18" customHeight="1">
      <c r="A5937" s="301" t="s">
        <v>14957</v>
      </c>
      <c r="B5937" s="302" t="s">
        <v>6962</v>
      </c>
      <c r="C5937" s="301" t="s">
        <v>6813</v>
      </c>
      <c r="D5937" s="303">
        <v>1.29</v>
      </c>
    </row>
    <row r="5938" spans="1:4" ht="18" customHeight="1">
      <c r="A5938" s="301" t="s">
        <v>14958</v>
      </c>
      <c r="B5938" s="302" t="s">
        <v>6963</v>
      </c>
      <c r="C5938" s="301" t="s">
        <v>6865</v>
      </c>
      <c r="D5938" s="303">
        <v>2.56</v>
      </c>
    </row>
    <row r="5939" spans="1:4" ht="18" customHeight="1">
      <c r="A5939" s="301" t="s">
        <v>14959</v>
      </c>
      <c r="B5939" s="302" t="s">
        <v>6964</v>
      </c>
      <c r="C5939" s="301" t="s">
        <v>6865</v>
      </c>
      <c r="D5939" s="303">
        <v>0.78</v>
      </c>
    </row>
    <row r="5940" spans="1:4" ht="18" customHeight="1">
      <c r="A5940" s="301" t="s">
        <v>14960</v>
      </c>
      <c r="B5940" s="302" t="s">
        <v>6965</v>
      </c>
      <c r="C5940" s="301" t="s">
        <v>6865</v>
      </c>
      <c r="D5940" s="303">
        <v>0.74</v>
      </c>
    </row>
    <row r="5941" spans="1:4" ht="9" customHeight="1">
      <c r="A5941" s="301" t="s">
        <v>14961</v>
      </c>
      <c r="B5941" s="302" t="s">
        <v>6966</v>
      </c>
      <c r="C5941" s="301" t="s">
        <v>6865</v>
      </c>
      <c r="D5941" s="303">
        <v>1.62</v>
      </c>
    </row>
    <row r="5942" spans="1:4" ht="9" customHeight="1">
      <c r="A5942" s="301" t="s">
        <v>14962</v>
      </c>
      <c r="B5942" s="302" t="s">
        <v>6967</v>
      </c>
      <c r="C5942" s="301" t="s">
        <v>6865</v>
      </c>
      <c r="D5942" s="303">
        <v>0.72</v>
      </c>
    </row>
    <row r="5943" spans="1:4" ht="18" customHeight="1">
      <c r="A5943" s="301" t="s">
        <v>14963</v>
      </c>
      <c r="B5943" s="302" t="s">
        <v>6968</v>
      </c>
      <c r="C5943" s="301" t="s">
        <v>6865</v>
      </c>
      <c r="D5943" s="303">
        <v>1.33</v>
      </c>
    </row>
    <row r="5944" spans="1:4" ht="18" customHeight="1">
      <c r="A5944" s="301" t="s">
        <v>14964</v>
      </c>
      <c r="B5944" s="302" t="s">
        <v>6969</v>
      </c>
      <c r="C5944" s="301" t="s">
        <v>6865</v>
      </c>
      <c r="D5944" s="303">
        <v>1.17</v>
      </c>
    </row>
    <row r="5945" spans="1:4" ht="18" customHeight="1">
      <c r="A5945" s="301" t="s">
        <v>14965</v>
      </c>
      <c r="B5945" s="302" t="s">
        <v>6970</v>
      </c>
      <c r="C5945" s="301" t="s">
        <v>6865</v>
      </c>
      <c r="D5945" s="303">
        <v>1.05</v>
      </c>
    </row>
    <row r="5946" spans="1:4" ht="18" customHeight="1">
      <c r="A5946" s="301" t="s">
        <v>14966</v>
      </c>
      <c r="B5946" s="302" t="s">
        <v>6971</v>
      </c>
      <c r="C5946" s="301" t="s">
        <v>6865</v>
      </c>
      <c r="D5946" s="303">
        <v>3.64</v>
      </c>
    </row>
    <row r="5947" spans="1:4" ht="18" customHeight="1">
      <c r="A5947" s="301" t="s">
        <v>14967</v>
      </c>
      <c r="B5947" s="302" t="s">
        <v>6972</v>
      </c>
      <c r="C5947" s="301" t="s">
        <v>6813</v>
      </c>
      <c r="D5947" s="303">
        <v>1.61</v>
      </c>
    </row>
    <row r="5948" spans="1:4" ht="9" customHeight="1">
      <c r="A5948" s="301" t="s">
        <v>14968</v>
      </c>
      <c r="B5948" s="302" t="s">
        <v>6973</v>
      </c>
      <c r="C5948" s="301" t="s">
        <v>6813</v>
      </c>
      <c r="D5948" s="303">
        <v>1.23</v>
      </c>
    </row>
    <row r="5949" spans="1:4" ht="9" customHeight="1">
      <c r="A5949" s="301" t="s">
        <v>14969</v>
      </c>
      <c r="B5949" s="302" t="s">
        <v>6974</v>
      </c>
      <c r="C5949" s="301" t="s">
        <v>6813</v>
      </c>
      <c r="D5949" s="303">
        <v>0.88</v>
      </c>
    </row>
    <row r="5950" spans="1:4" ht="9" customHeight="1">
      <c r="A5950" s="301" t="s">
        <v>14970</v>
      </c>
      <c r="B5950" s="302" t="s">
        <v>6975</v>
      </c>
      <c r="C5950" s="301" t="s">
        <v>6813</v>
      </c>
      <c r="D5950" s="303">
        <v>0.66</v>
      </c>
    </row>
    <row r="5951" spans="1:4" ht="9" customHeight="1">
      <c r="A5951" s="301" t="s">
        <v>14971</v>
      </c>
      <c r="B5951" s="302" t="s">
        <v>6976</v>
      </c>
      <c r="C5951" s="301" t="s">
        <v>6813</v>
      </c>
      <c r="D5951" s="303">
        <v>1.26</v>
      </c>
    </row>
    <row r="5952" spans="1:4" ht="9" customHeight="1">
      <c r="A5952" s="301" t="s">
        <v>14972</v>
      </c>
      <c r="B5952" s="302" t="s">
        <v>6977</v>
      </c>
      <c r="C5952" s="301" t="s">
        <v>6813</v>
      </c>
      <c r="D5952" s="303">
        <v>0.97</v>
      </c>
    </row>
    <row r="5953" spans="1:4" ht="9" customHeight="1">
      <c r="A5953" s="301" t="s">
        <v>14973</v>
      </c>
      <c r="B5953" s="302" t="s">
        <v>6978</v>
      </c>
      <c r="C5953" s="301" t="s">
        <v>6813</v>
      </c>
      <c r="D5953" s="303">
        <v>0.69</v>
      </c>
    </row>
    <row r="5954" spans="1:4" ht="9" customHeight="1">
      <c r="A5954" s="301" t="s">
        <v>14974</v>
      </c>
      <c r="B5954" s="302" t="s">
        <v>6979</v>
      </c>
      <c r="C5954" s="301" t="s">
        <v>6813</v>
      </c>
      <c r="D5954" s="303">
        <v>0.52</v>
      </c>
    </row>
    <row r="5955" spans="1:4" ht="9" customHeight="1">
      <c r="A5955" s="301" t="s">
        <v>14975</v>
      </c>
      <c r="B5955" s="302" t="s">
        <v>6980</v>
      </c>
      <c r="C5955" s="301" t="s">
        <v>6813</v>
      </c>
      <c r="D5955" s="303">
        <v>1.06</v>
      </c>
    </row>
    <row r="5956" spans="1:4" ht="9" customHeight="1">
      <c r="A5956" s="301" t="s">
        <v>14976</v>
      </c>
      <c r="B5956" s="302" t="s">
        <v>6981</v>
      </c>
      <c r="C5956" s="301" t="s">
        <v>6813</v>
      </c>
      <c r="D5956" s="303">
        <v>0.82</v>
      </c>
    </row>
    <row r="5957" spans="1:4" ht="9" customHeight="1">
      <c r="A5957" s="301" t="s">
        <v>14977</v>
      </c>
      <c r="B5957" s="302" t="s">
        <v>6982</v>
      </c>
      <c r="C5957" s="301" t="s">
        <v>6813</v>
      </c>
      <c r="D5957" s="303">
        <v>0.57999999999999996</v>
      </c>
    </row>
    <row r="5958" spans="1:4" ht="9" customHeight="1">
      <c r="A5958" s="301" t="s">
        <v>14978</v>
      </c>
      <c r="B5958" s="302" t="s">
        <v>6983</v>
      </c>
      <c r="C5958" s="301" t="s">
        <v>6813</v>
      </c>
      <c r="D5958" s="303">
        <v>0.44</v>
      </c>
    </row>
    <row r="5959" spans="1:4" ht="9" customHeight="1">
      <c r="A5959" s="301" t="s">
        <v>14979</v>
      </c>
      <c r="B5959" s="302" t="s">
        <v>6984</v>
      </c>
      <c r="C5959" s="301" t="s">
        <v>6813</v>
      </c>
      <c r="D5959" s="303">
        <v>1.19</v>
      </c>
    </row>
    <row r="5960" spans="1:4" ht="9" customHeight="1">
      <c r="A5960" s="301" t="s">
        <v>14980</v>
      </c>
      <c r="B5960" s="302" t="s">
        <v>6985</v>
      </c>
      <c r="C5960" s="301" t="s">
        <v>6813</v>
      </c>
      <c r="D5960" s="303">
        <v>0.91</v>
      </c>
    </row>
    <row r="5961" spans="1:4" ht="9" customHeight="1">
      <c r="A5961" s="301" t="s">
        <v>14981</v>
      </c>
      <c r="B5961" s="302" t="s">
        <v>6986</v>
      </c>
      <c r="C5961" s="301" t="s">
        <v>6813</v>
      </c>
      <c r="D5961" s="303">
        <v>0.65</v>
      </c>
    </row>
    <row r="5962" spans="1:4" ht="9" customHeight="1">
      <c r="A5962" s="301" t="s">
        <v>14982</v>
      </c>
      <c r="B5962" s="302" t="s">
        <v>6987</v>
      </c>
      <c r="C5962" s="301" t="s">
        <v>6813</v>
      </c>
      <c r="D5962" s="303">
        <v>0.49</v>
      </c>
    </row>
    <row r="5963" spans="1:4" ht="9" customHeight="1">
      <c r="A5963" s="301" t="s">
        <v>14983</v>
      </c>
      <c r="B5963" s="302" t="s">
        <v>6988</v>
      </c>
      <c r="C5963" s="301" t="s">
        <v>2931</v>
      </c>
      <c r="D5963" s="303">
        <v>18.670000000000002</v>
      </c>
    </row>
    <row r="5964" spans="1:4" ht="9" customHeight="1">
      <c r="A5964" s="301" t="s">
        <v>14984</v>
      </c>
      <c r="B5964" s="302" t="s">
        <v>6989</v>
      </c>
      <c r="C5964" s="301" t="s">
        <v>2931</v>
      </c>
      <c r="D5964" s="303">
        <v>14.94</v>
      </c>
    </row>
    <row r="5965" spans="1:4" ht="9" customHeight="1">
      <c r="A5965" s="301" t="s">
        <v>14985</v>
      </c>
      <c r="B5965" s="302" t="s">
        <v>6990</v>
      </c>
      <c r="C5965" s="301" t="s">
        <v>2931</v>
      </c>
      <c r="D5965" s="303">
        <v>12.16</v>
      </c>
    </row>
    <row r="5966" spans="1:4" ht="9" customHeight="1">
      <c r="A5966" s="301" t="s">
        <v>14986</v>
      </c>
      <c r="B5966" s="302" t="s">
        <v>6991</v>
      </c>
      <c r="C5966" s="301" t="s">
        <v>2931</v>
      </c>
      <c r="D5966" s="303">
        <v>13.99</v>
      </c>
    </row>
    <row r="5967" spans="1:4" ht="9" customHeight="1">
      <c r="A5967" s="301" t="s">
        <v>14987</v>
      </c>
      <c r="B5967" s="302" t="s">
        <v>6992</v>
      </c>
      <c r="C5967" s="301" t="s">
        <v>2931</v>
      </c>
      <c r="D5967" s="303">
        <v>11.19</v>
      </c>
    </row>
    <row r="5968" spans="1:4" ht="9" customHeight="1">
      <c r="A5968" s="301" t="s">
        <v>14988</v>
      </c>
      <c r="B5968" s="302" t="s">
        <v>6993</v>
      </c>
      <c r="C5968" s="301" t="s">
        <v>2931</v>
      </c>
      <c r="D5968" s="303">
        <v>9.11</v>
      </c>
    </row>
    <row r="5969" spans="1:4" ht="9" customHeight="1">
      <c r="A5969" s="301" t="s">
        <v>14989</v>
      </c>
      <c r="B5969" s="302" t="s">
        <v>6994</v>
      </c>
      <c r="C5969" s="301" t="s">
        <v>2931</v>
      </c>
      <c r="D5969" s="303">
        <v>31.82</v>
      </c>
    </row>
    <row r="5970" spans="1:4" ht="9" customHeight="1">
      <c r="A5970" s="301" t="s">
        <v>14990</v>
      </c>
      <c r="B5970" s="302" t="s">
        <v>6995</v>
      </c>
      <c r="C5970" s="301" t="s">
        <v>2931</v>
      </c>
      <c r="D5970" s="303">
        <v>25.46</v>
      </c>
    </row>
    <row r="5971" spans="1:4" ht="9" customHeight="1">
      <c r="A5971" s="301" t="s">
        <v>14991</v>
      </c>
      <c r="B5971" s="302" t="s">
        <v>6996</v>
      </c>
      <c r="C5971" s="301" t="s">
        <v>2931</v>
      </c>
      <c r="D5971" s="303">
        <v>20.72</v>
      </c>
    </row>
    <row r="5972" spans="1:4" ht="9" customHeight="1">
      <c r="A5972" s="301" t="s">
        <v>14992</v>
      </c>
      <c r="B5972" s="302" t="s">
        <v>6997</v>
      </c>
      <c r="C5972" s="301" t="s">
        <v>2931</v>
      </c>
      <c r="D5972" s="303">
        <v>71.489999999999995</v>
      </c>
    </row>
    <row r="5973" spans="1:4" ht="9" customHeight="1">
      <c r="A5973" s="301" t="s">
        <v>14993</v>
      </c>
      <c r="B5973" s="302" t="s">
        <v>6998</v>
      </c>
      <c r="C5973" s="301" t="s">
        <v>2931</v>
      </c>
      <c r="D5973" s="303">
        <v>57.16</v>
      </c>
    </row>
    <row r="5974" spans="1:4" ht="9" customHeight="1">
      <c r="A5974" s="301" t="s">
        <v>14994</v>
      </c>
      <c r="B5974" s="302" t="s">
        <v>6999</v>
      </c>
      <c r="C5974" s="301" t="s">
        <v>2931</v>
      </c>
      <c r="D5974" s="303">
        <v>46.56</v>
      </c>
    </row>
    <row r="5975" spans="1:4" ht="9" customHeight="1">
      <c r="A5975" s="301" t="s">
        <v>14995</v>
      </c>
      <c r="B5975" s="302" t="s">
        <v>7000</v>
      </c>
      <c r="C5975" s="301" t="s">
        <v>2931</v>
      </c>
      <c r="D5975" s="303">
        <v>84.5</v>
      </c>
    </row>
    <row r="5976" spans="1:4" ht="9" customHeight="1">
      <c r="A5976" s="301" t="s">
        <v>14996</v>
      </c>
      <c r="B5976" s="302" t="s">
        <v>7001</v>
      </c>
      <c r="C5976" s="301" t="s">
        <v>2931</v>
      </c>
      <c r="D5976" s="303">
        <v>67.569999999999993</v>
      </c>
    </row>
    <row r="5977" spans="1:4" ht="9" customHeight="1">
      <c r="A5977" s="301" t="s">
        <v>14997</v>
      </c>
      <c r="B5977" s="302" t="s">
        <v>7002</v>
      </c>
      <c r="C5977" s="301" t="s">
        <v>2931</v>
      </c>
      <c r="D5977" s="303">
        <v>55.03</v>
      </c>
    </row>
    <row r="5978" spans="1:4" ht="9" customHeight="1">
      <c r="A5978" s="301" t="s">
        <v>14998</v>
      </c>
      <c r="B5978" s="302" t="s">
        <v>7003</v>
      </c>
      <c r="C5978" s="301" t="s">
        <v>2931</v>
      </c>
      <c r="D5978" s="303">
        <v>159.44</v>
      </c>
    </row>
    <row r="5979" spans="1:4" ht="9" customHeight="1">
      <c r="A5979" s="301" t="s">
        <v>14999</v>
      </c>
      <c r="B5979" s="302" t="s">
        <v>7004</v>
      </c>
      <c r="C5979" s="301" t="s">
        <v>2931</v>
      </c>
      <c r="D5979" s="303">
        <v>127.49</v>
      </c>
    </row>
    <row r="5980" spans="1:4" ht="9" customHeight="1">
      <c r="A5980" s="301" t="s">
        <v>15000</v>
      </c>
      <c r="B5980" s="302" t="s">
        <v>7005</v>
      </c>
      <c r="C5980" s="301" t="s">
        <v>2931</v>
      </c>
      <c r="D5980" s="303">
        <v>103.84</v>
      </c>
    </row>
    <row r="5981" spans="1:4" ht="9" customHeight="1">
      <c r="A5981" s="301" t="s">
        <v>15001</v>
      </c>
      <c r="B5981" s="302" t="s">
        <v>7006</v>
      </c>
      <c r="C5981" s="301" t="s">
        <v>2931</v>
      </c>
      <c r="D5981" s="303">
        <v>179.53</v>
      </c>
    </row>
    <row r="5982" spans="1:4" ht="9" customHeight="1">
      <c r="A5982" s="301" t="s">
        <v>15002</v>
      </c>
      <c r="B5982" s="302" t="s">
        <v>7007</v>
      </c>
      <c r="C5982" s="301" t="s">
        <v>2931</v>
      </c>
      <c r="D5982" s="303">
        <v>143.55000000000001</v>
      </c>
    </row>
    <row r="5983" spans="1:4" ht="9" customHeight="1">
      <c r="A5983" s="301" t="s">
        <v>15003</v>
      </c>
      <c r="B5983" s="302" t="s">
        <v>7008</v>
      </c>
      <c r="C5983" s="301" t="s">
        <v>2931</v>
      </c>
      <c r="D5983" s="303">
        <v>116.92</v>
      </c>
    </row>
    <row r="5984" spans="1:4" ht="9" customHeight="1">
      <c r="A5984" s="301" t="s">
        <v>15004</v>
      </c>
      <c r="B5984" s="302" t="s">
        <v>7009</v>
      </c>
      <c r="C5984" s="301" t="s">
        <v>2931</v>
      </c>
      <c r="D5984" s="303">
        <v>224.73</v>
      </c>
    </row>
    <row r="5985" spans="1:4" ht="9" customHeight="1">
      <c r="A5985" s="301" t="s">
        <v>15005</v>
      </c>
      <c r="B5985" s="302" t="s">
        <v>7010</v>
      </c>
      <c r="C5985" s="301" t="s">
        <v>2931</v>
      </c>
      <c r="D5985" s="303">
        <v>193.95</v>
      </c>
    </row>
    <row r="5986" spans="1:4" ht="9" customHeight="1">
      <c r="A5986" s="301" t="s">
        <v>15006</v>
      </c>
      <c r="B5986" s="302" t="s">
        <v>7011</v>
      </c>
      <c r="C5986" s="301" t="s">
        <v>90</v>
      </c>
      <c r="D5986" s="303">
        <v>13.79</v>
      </c>
    </row>
    <row r="5987" spans="1:4" ht="9" customHeight="1">
      <c r="A5987" s="301" t="s">
        <v>15007</v>
      </c>
      <c r="B5987" s="302" t="s">
        <v>7012</v>
      </c>
      <c r="C5987" s="301" t="s">
        <v>756</v>
      </c>
      <c r="D5987" s="303">
        <v>497.47</v>
      </c>
    </row>
    <row r="5988" spans="1:4" ht="9" customHeight="1">
      <c r="A5988" s="301" t="s">
        <v>15008</v>
      </c>
      <c r="B5988" s="302" t="s">
        <v>7013</v>
      </c>
      <c r="C5988" s="301" t="s">
        <v>1330</v>
      </c>
      <c r="D5988" s="303">
        <v>5090.8599999999997</v>
      </c>
    </row>
    <row r="5989" spans="1:4" ht="9" customHeight="1">
      <c r="A5989" s="301" t="s">
        <v>15009</v>
      </c>
      <c r="B5989" s="302" t="s">
        <v>7014</v>
      </c>
      <c r="C5989" s="301" t="s">
        <v>1330</v>
      </c>
      <c r="D5989" s="303">
        <v>3481.9</v>
      </c>
    </row>
    <row r="5990" spans="1:4" ht="9" customHeight="1">
      <c r="A5990" s="301" t="s">
        <v>15010</v>
      </c>
      <c r="B5990" s="302" t="s">
        <v>7015</v>
      </c>
      <c r="C5990" s="301" t="s">
        <v>1330</v>
      </c>
      <c r="D5990" s="303">
        <v>7542.71</v>
      </c>
    </row>
    <row r="5991" spans="1:4" ht="9" customHeight="1">
      <c r="A5991" s="301" t="s">
        <v>15011</v>
      </c>
      <c r="B5991" s="302" t="s">
        <v>7016</v>
      </c>
      <c r="C5991" s="301" t="s">
        <v>1330</v>
      </c>
      <c r="D5991" s="303">
        <v>5397.14</v>
      </c>
    </row>
    <row r="5992" spans="1:4" ht="9" customHeight="1">
      <c r="A5992" s="301" t="s">
        <v>15012</v>
      </c>
      <c r="B5992" s="302" t="s">
        <v>7017</v>
      </c>
      <c r="C5992" s="301" t="s">
        <v>1330</v>
      </c>
      <c r="D5992" s="303">
        <v>11792.63</v>
      </c>
    </row>
    <row r="5993" spans="1:4" ht="9" customHeight="1">
      <c r="A5993" s="301" t="s">
        <v>15013</v>
      </c>
      <c r="B5993" s="302" t="s">
        <v>7018</v>
      </c>
      <c r="C5993" s="301" t="s">
        <v>1330</v>
      </c>
      <c r="D5993" s="303">
        <v>8825.41</v>
      </c>
    </row>
    <row r="5994" spans="1:4" ht="9" customHeight="1">
      <c r="A5994" s="301" t="s">
        <v>15014</v>
      </c>
      <c r="B5994" s="302" t="s">
        <v>7019</v>
      </c>
      <c r="C5994" s="301" t="s">
        <v>1330</v>
      </c>
      <c r="D5994" s="303">
        <v>12656.73</v>
      </c>
    </row>
    <row r="5995" spans="1:4" ht="9" customHeight="1">
      <c r="A5995" s="301" t="s">
        <v>15015</v>
      </c>
      <c r="B5995" s="302" t="s">
        <v>7020</v>
      </c>
      <c r="C5995" s="301" t="s">
        <v>1330</v>
      </c>
      <c r="D5995" s="303">
        <v>9471.85</v>
      </c>
    </row>
    <row r="5996" spans="1:4" ht="9" customHeight="1">
      <c r="A5996" s="301" t="s">
        <v>15016</v>
      </c>
      <c r="B5996" s="302" t="s">
        <v>7021</v>
      </c>
      <c r="C5996" s="301" t="s">
        <v>1330</v>
      </c>
      <c r="D5996" s="303">
        <v>277.66000000000003</v>
      </c>
    </row>
    <row r="5997" spans="1:4" ht="9" customHeight="1">
      <c r="A5997" s="301" t="s">
        <v>15017</v>
      </c>
      <c r="B5997" s="302" t="s">
        <v>7022</v>
      </c>
      <c r="C5997" s="301" t="s">
        <v>1330</v>
      </c>
      <c r="D5997" s="303">
        <v>238</v>
      </c>
    </row>
    <row r="5998" spans="1:4" ht="9" customHeight="1">
      <c r="A5998" s="301" t="s">
        <v>15018</v>
      </c>
      <c r="B5998" s="302" t="s">
        <v>7023</v>
      </c>
      <c r="C5998" s="301" t="s">
        <v>1330</v>
      </c>
      <c r="D5998" s="303">
        <v>649.54</v>
      </c>
    </row>
    <row r="5999" spans="1:4" ht="9" customHeight="1">
      <c r="A5999" s="301" t="s">
        <v>15019</v>
      </c>
      <c r="B5999" s="302" t="s">
        <v>7024</v>
      </c>
      <c r="C5999" s="301" t="s">
        <v>1330</v>
      </c>
      <c r="D5999" s="303">
        <v>720.08</v>
      </c>
    </row>
    <row r="6000" spans="1:4" ht="9" customHeight="1">
      <c r="A6000" s="301" t="s">
        <v>15020</v>
      </c>
      <c r="B6000" s="302" t="s">
        <v>7025</v>
      </c>
      <c r="C6000" s="301" t="s">
        <v>1330</v>
      </c>
      <c r="D6000" s="303">
        <v>1701.32</v>
      </c>
    </row>
    <row r="6001" spans="1:4" ht="9" customHeight="1">
      <c r="A6001" s="301" t="s">
        <v>15021</v>
      </c>
      <c r="B6001" s="302" t="s">
        <v>7026</v>
      </c>
      <c r="C6001" s="301" t="s">
        <v>1330</v>
      </c>
      <c r="D6001" s="303">
        <v>1811.35</v>
      </c>
    </row>
    <row r="6002" spans="1:4" ht="9" customHeight="1">
      <c r="A6002" s="301" t="s">
        <v>15022</v>
      </c>
      <c r="B6002" s="302" t="s">
        <v>7027</v>
      </c>
      <c r="C6002" s="301" t="s">
        <v>1330</v>
      </c>
      <c r="D6002" s="303">
        <v>1920.95</v>
      </c>
    </row>
    <row r="6003" spans="1:4" ht="9" customHeight="1">
      <c r="A6003" s="301" t="s">
        <v>15023</v>
      </c>
      <c r="B6003" s="302" t="s">
        <v>7028</v>
      </c>
      <c r="C6003" s="301" t="s">
        <v>1330</v>
      </c>
      <c r="D6003" s="303">
        <v>2048.13</v>
      </c>
    </row>
    <row r="6004" spans="1:4" ht="9" customHeight="1">
      <c r="A6004" s="301" t="s">
        <v>15024</v>
      </c>
      <c r="B6004" s="302" t="s">
        <v>7029</v>
      </c>
      <c r="C6004" s="301" t="s">
        <v>1330</v>
      </c>
      <c r="D6004" s="303">
        <v>5090.8599999999997</v>
      </c>
    </row>
    <row r="6005" spans="1:4" ht="9" customHeight="1">
      <c r="A6005" s="301" t="s">
        <v>15025</v>
      </c>
      <c r="B6005" s="302" t="s">
        <v>7030</v>
      </c>
      <c r="C6005" s="301" t="s">
        <v>1330</v>
      </c>
      <c r="D6005" s="303">
        <v>3481.9</v>
      </c>
    </row>
    <row r="6006" spans="1:4" ht="9" customHeight="1">
      <c r="A6006" s="301" t="s">
        <v>15026</v>
      </c>
      <c r="B6006" s="302" t="s">
        <v>7031</v>
      </c>
      <c r="C6006" s="301" t="s">
        <v>1330</v>
      </c>
      <c r="D6006" s="303">
        <v>7542.71</v>
      </c>
    </row>
    <row r="6007" spans="1:4" ht="9" customHeight="1">
      <c r="A6007" s="301" t="s">
        <v>15027</v>
      </c>
      <c r="B6007" s="302" t="s">
        <v>7032</v>
      </c>
      <c r="C6007" s="301" t="s">
        <v>1330</v>
      </c>
      <c r="D6007" s="303">
        <v>5390.54</v>
      </c>
    </row>
    <row r="6008" spans="1:4" ht="9" customHeight="1">
      <c r="A6008" s="301" t="s">
        <v>15028</v>
      </c>
      <c r="B6008" s="302" t="s">
        <v>7033</v>
      </c>
      <c r="C6008" s="301" t="s">
        <v>1330</v>
      </c>
      <c r="D6008" s="303">
        <v>12656.66</v>
      </c>
    </row>
    <row r="6009" spans="1:4" ht="9" customHeight="1">
      <c r="A6009" s="301" t="s">
        <v>15029</v>
      </c>
      <c r="B6009" s="302" t="s">
        <v>7034</v>
      </c>
      <c r="C6009" s="301" t="s">
        <v>1330</v>
      </c>
      <c r="D6009" s="303">
        <v>9471.8700000000008</v>
      </c>
    </row>
    <row r="6010" spans="1:4" ht="9" customHeight="1">
      <c r="A6010" s="301" t="s">
        <v>15030</v>
      </c>
      <c r="B6010" s="302" t="s">
        <v>7035</v>
      </c>
      <c r="C6010" s="301" t="s">
        <v>1330</v>
      </c>
      <c r="D6010" s="303">
        <v>277.66000000000003</v>
      </c>
    </row>
    <row r="6011" spans="1:4" ht="9" customHeight="1">
      <c r="A6011" s="301" t="s">
        <v>15031</v>
      </c>
      <c r="B6011" s="302" t="s">
        <v>7036</v>
      </c>
      <c r="C6011" s="301" t="s">
        <v>1330</v>
      </c>
      <c r="D6011" s="303">
        <v>238</v>
      </c>
    </row>
    <row r="6012" spans="1:4" ht="9" customHeight="1">
      <c r="A6012" s="301" t="s">
        <v>15032</v>
      </c>
      <c r="B6012" s="302" t="s">
        <v>7037</v>
      </c>
      <c r="C6012" s="301" t="s">
        <v>1330</v>
      </c>
      <c r="D6012" s="303">
        <v>649.54</v>
      </c>
    </row>
    <row r="6013" spans="1:4" ht="9" customHeight="1">
      <c r="A6013" s="301" t="s">
        <v>15033</v>
      </c>
      <c r="B6013" s="302" t="s">
        <v>7038</v>
      </c>
      <c r="C6013" s="301" t="s">
        <v>1330</v>
      </c>
      <c r="D6013" s="303">
        <v>720.08</v>
      </c>
    </row>
    <row r="6014" spans="1:4" ht="9" customHeight="1">
      <c r="A6014" s="301" t="s">
        <v>15034</v>
      </c>
      <c r="B6014" s="302" t="s">
        <v>7039</v>
      </c>
      <c r="C6014" s="301" t="s">
        <v>1330</v>
      </c>
      <c r="D6014" s="303">
        <v>1629.58</v>
      </c>
    </row>
    <row r="6015" spans="1:4" ht="9" customHeight="1">
      <c r="A6015" s="301" t="s">
        <v>15035</v>
      </c>
      <c r="B6015" s="302" t="s">
        <v>7040</v>
      </c>
      <c r="C6015" s="301" t="s">
        <v>1330</v>
      </c>
      <c r="D6015" s="303">
        <v>1735.96</v>
      </c>
    </row>
    <row r="6016" spans="1:4" ht="9" customHeight="1">
      <c r="A6016" s="301" t="s">
        <v>15036</v>
      </c>
      <c r="B6016" s="302" t="s">
        <v>7041</v>
      </c>
      <c r="C6016" s="301" t="s">
        <v>1330</v>
      </c>
      <c r="D6016" s="303">
        <v>136.97999999999999</v>
      </c>
    </row>
    <row r="6017" spans="1:4" ht="9" customHeight="1">
      <c r="A6017" s="301" t="s">
        <v>15037</v>
      </c>
      <c r="B6017" s="302" t="s">
        <v>7042</v>
      </c>
      <c r="C6017" s="301" t="s">
        <v>1330</v>
      </c>
      <c r="D6017" s="303">
        <v>680.93</v>
      </c>
    </row>
    <row r="6018" spans="1:4" ht="9" customHeight="1">
      <c r="A6018" s="301" t="s">
        <v>15038</v>
      </c>
      <c r="B6018" s="302" t="s">
        <v>7043</v>
      </c>
      <c r="C6018" s="301" t="s">
        <v>1330</v>
      </c>
      <c r="D6018" s="303">
        <v>56.52</v>
      </c>
    </row>
    <row r="6019" spans="1:4" ht="9" customHeight="1">
      <c r="A6019" s="301" t="s">
        <v>15039</v>
      </c>
      <c r="B6019" s="302" t="s">
        <v>7044</v>
      </c>
      <c r="C6019" s="301" t="s">
        <v>1330</v>
      </c>
      <c r="D6019" s="303">
        <v>35.409999999999997</v>
      </c>
    </row>
    <row r="6020" spans="1:4" ht="9" customHeight="1">
      <c r="A6020" s="301" t="s">
        <v>15040</v>
      </c>
      <c r="B6020" s="302" t="s">
        <v>7045</v>
      </c>
      <c r="C6020" s="301" t="s">
        <v>1330</v>
      </c>
      <c r="D6020" s="303">
        <v>136.91999999999999</v>
      </c>
    </row>
    <row r="6021" spans="1:4" ht="9" customHeight="1">
      <c r="A6021" s="301" t="s">
        <v>15041</v>
      </c>
      <c r="B6021" s="302" t="s">
        <v>7046</v>
      </c>
      <c r="C6021" s="301" t="s">
        <v>1330</v>
      </c>
      <c r="D6021" s="303">
        <v>681.79</v>
      </c>
    </row>
    <row r="6022" spans="1:4" ht="9" customHeight="1">
      <c r="A6022" s="301" t="s">
        <v>15042</v>
      </c>
      <c r="B6022" s="302" t="s">
        <v>7047</v>
      </c>
      <c r="C6022" s="301" t="s">
        <v>1330</v>
      </c>
      <c r="D6022" s="303">
        <v>56.66</v>
      </c>
    </row>
    <row r="6023" spans="1:4" ht="9" customHeight="1">
      <c r="A6023" s="301" t="s">
        <v>15043</v>
      </c>
      <c r="B6023" s="302" t="s">
        <v>7469</v>
      </c>
      <c r="C6023" s="301" t="s">
        <v>90</v>
      </c>
      <c r="D6023" s="303">
        <v>24.74</v>
      </c>
    </row>
    <row r="6024" spans="1:4" ht="9" customHeight="1">
      <c r="A6024" s="301" t="s">
        <v>15044</v>
      </c>
      <c r="B6024" s="302" t="s">
        <v>7048</v>
      </c>
      <c r="C6024" s="301" t="s">
        <v>90</v>
      </c>
      <c r="D6024" s="303">
        <v>15.04</v>
      </c>
    </row>
    <row r="6025" spans="1:4" ht="9" customHeight="1">
      <c r="A6025" s="301" t="s">
        <v>15045</v>
      </c>
      <c r="B6025" s="302" t="s">
        <v>7049</v>
      </c>
      <c r="C6025" s="301" t="s">
        <v>23</v>
      </c>
      <c r="D6025" s="303">
        <v>321.97000000000003</v>
      </c>
    </row>
    <row r="6026" spans="1:4" ht="9" customHeight="1">
      <c r="A6026" s="301" t="s">
        <v>15046</v>
      </c>
      <c r="B6026" s="302" t="s">
        <v>7050</v>
      </c>
      <c r="C6026" s="301" t="s">
        <v>23</v>
      </c>
      <c r="D6026" s="303">
        <v>386.2</v>
      </c>
    </row>
    <row r="6027" spans="1:4" ht="9" customHeight="1">
      <c r="A6027" s="301" t="s">
        <v>15047</v>
      </c>
      <c r="B6027" s="302" t="s">
        <v>7051</v>
      </c>
      <c r="C6027" s="301" t="s">
        <v>23</v>
      </c>
      <c r="D6027" s="303">
        <v>453.94</v>
      </c>
    </row>
    <row r="6028" spans="1:4" ht="9" customHeight="1">
      <c r="A6028" s="301" t="s">
        <v>15048</v>
      </c>
      <c r="B6028" s="302" t="s">
        <v>7052</v>
      </c>
      <c r="C6028" s="301" t="s">
        <v>23</v>
      </c>
      <c r="D6028" s="303">
        <v>803.85</v>
      </c>
    </row>
    <row r="6029" spans="1:4" ht="9" customHeight="1">
      <c r="A6029" s="301" t="s">
        <v>15049</v>
      </c>
      <c r="B6029" s="302" t="s">
        <v>7053</v>
      </c>
      <c r="C6029" s="301" t="s">
        <v>23</v>
      </c>
      <c r="D6029" s="303">
        <v>864.73</v>
      </c>
    </row>
    <row r="6030" spans="1:4" ht="9" customHeight="1">
      <c r="A6030" s="301" t="s">
        <v>15050</v>
      </c>
      <c r="B6030" s="302" t="s">
        <v>7054</v>
      </c>
      <c r="C6030" s="301" t="s">
        <v>23</v>
      </c>
      <c r="D6030" s="303">
        <v>929.12</v>
      </c>
    </row>
    <row r="6031" spans="1:4" ht="9" customHeight="1">
      <c r="A6031" s="301" t="s">
        <v>15051</v>
      </c>
      <c r="B6031" s="302" t="s">
        <v>7055</v>
      </c>
      <c r="C6031" s="301" t="s">
        <v>23</v>
      </c>
      <c r="D6031" s="303">
        <v>692.61</v>
      </c>
    </row>
    <row r="6032" spans="1:4" ht="9" customHeight="1">
      <c r="A6032" s="301" t="s">
        <v>15052</v>
      </c>
      <c r="B6032" s="302" t="s">
        <v>7056</v>
      </c>
      <c r="C6032" s="301" t="s">
        <v>23</v>
      </c>
      <c r="D6032" s="303">
        <v>746.48</v>
      </c>
    </row>
    <row r="6033" spans="1:4" ht="9" customHeight="1">
      <c r="A6033" s="301" t="s">
        <v>15053</v>
      </c>
      <c r="B6033" s="302" t="s">
        <v>7057</v>
      </c>
      <c r="C6033" s="301" t="s">
        <v>1330</v>
      </c>
      <c r="D6033" s="303">
        <v>158.46</v>
      </c>
    </row>
    <row r="6034" spans="1:4" ht="9" customHeight="1">
      <c r="A6034" s="301" t="s">
        <v>15054</v>
      </c>
      <c r="B6034" s="302" t="s">
        <v>7058</v>
      </c>
      <c r="C6034" s="301" t="s">
        <v>880</v>
      </c>
      <c r="D6034" s="303">
        <v>430.78</v>
      </c>
    </row>
    <row r="6035" spans="1:4" ht="9" customHeight="1">
      <c r="A6035" s="301" t="s">
        <v>15055</v>
      </c>
      <c r="B6035" s="302" t="s">
        <v>7059</v>
      </c>
      <c r="C6035" s="301" t="s">
        <v>23</v>
      </c>
      <c r="D6035" s="303">
        <v>51.56</v>
      </c>
    </row>
    <row r="6036" spans="1:4" ht="9" customHeight="1">
      <c r="A6036" s="301" t="s">
        <v>15056</v>
      </c>
      <c r="B6036" s="302" t="s">
        <v>7060</v>
      </c>
      <c r="C6036" s="301" t="s">
        <v>23</v>
      </c>
      <c r="D6036" s="303">
        <v>47.82</v>
      </c>
    </row>
    <row r="6037" spans="1:4" ht="9" customHeight="1">
      <c r="A6037" s="301" t="s">
        <v>15057</v>
      </c>
      <c r="B6037" s="302" t="s">
        <v>7061</v>
      </c>
      <c r="C6037" s="301" t="s">
        <v>23</v>
      </c>
      <c r="D6037" s="303">
        <v>351.73</v>
      </c>
    </row>
    <row r="6038" spans="1:4" ht="9" customHeight="1">
      <c r="A6038" s="301" t="s">
        <v>15058</v>
      </c>
      <c r="B6038" s="302" t="s">
        <v>7062</v>
      </c>
      <c r="C6038" s="301" t="s">
        <v>23</v>
      </c>
      <c r="D6038" s="303">
        <v>274.13</v>
      </c>
    </row>
    <row r="6039" spans="1:4" ht="9" customHeight="1">
      <c r="A6039" s="301" t="s">
        <v>15059</v>
      </c>
      <c r="B6039" s="302" t="s">
        <v>7063</v>
      </c>
      <c r="C6039" s="301" t="s">
        <v>1330</v>
      </c>
      <c r="D6039" s="303">
        <v>128.74</v>
      </c>
    </row>
    <row r="6040" spans="1:4" ht="9" customHeight="1">
      <c r="A6040" s="301" t="s">
        <v>15060</v>
      </c>
      <c r="B6040" s="302" t="s">
        <v>7064</v>
      </c>
      <c r="C6040" s="301" t="s">
        <v>1330</v>
      </c>
      <c r="D6040" s="303">
        <v>278.77</v>
      </c>
    </row>
    <row r="6041" spans="1:4" ht="9" customHeight="1">
      <c r="A6041" s="301" t="s">
        <v>15061</v>
      </c>
      <c r="B6041" s="302" t="s">
        <v>7065</v>
      </c>
      <c r="C6041" s="301" t="s">
        <v>1330</v>
      </c>
      <c r="D6041" s="303">
        <v>196.43</v>
      </c>
    </row>
    <row r="6042" spans="1:4" ht="9" customHeight="1">
      <c r="A6042" s="301" t="s">
        <v>15062</v>
      </c>
      <c r="B6042" s="302" t="s">
        <v>7066</v>
      </c>
      <c r="C6042" s="301" t="s">
        <v>1330</v>
      </c>
      <c r="D6042" s="303">
        <v>138.22999999999999</v>
      </c>
    </row>
    <row r="6043" spans="1:4" ht="9" customHeight="1">
      <c r="A6043" s="301" t="s">
        <v>15063</v>
      </c>
      <c r="B6043" s="302" t="s">
        <v>7067</v>
      </c>
      <c r="C6043" s="301" t="s">
        <v>1330</v>
      </c>
      <c r="D6043" s="303">
        <v>139.31</v>
      </c>
    </row>
    <row r="6044" spans="1:4" ht="9" customHeight="1">
      <c r="A6044" s="301" t="s">
        <v>15064</v>
      </c>
      <c r="B6044" s="302" t="s">
        <v>7068</v>
      </c>
      <c r="C6044" s="301" t="s">
        <v>1330</v>
      </c>
      <c r="D6044" s="303">
        <v>306.77</v>
      </c>
    </row>
    <row r="6045" spans="1:4" ht="9" customHeight="1">
      <c r="A6045" s="301" t="s">
        <v>15065</v>
      </c>
      <c r="B6045" s="302" t="s">
        <v>7069</v>
      </c>
      <c r="C6045" s="301" t="s">
        <v>1330</v>
      </c>
      <c r="D6045" s="303">
        <v>214.46</v>
      </c>
    </row>
    <row r="6046" spans="1:4" ht="9" customHeight="1">
      <c r="A6046" s="301" t="s">
        <v>15066</v>
      </c>
      <c r="B6046" s="302" t="s">
        <v>7070</v>
      </c>
      <c r="C6046" s="301" t="s">
        <v>1330</v>
      </c>
      <c r="D6046" s="303">
        <v>149.74</v>
      </c>
    </row>
    <row r="6047" spans="1:4" ht="9" customHeight="1">
      <c r="A6047" s="301" t="s">
        <v>15067</v>
      </c>
      <c r="B6047" s="302" t="s">
        <v>7071</v>
      </c>
      <c r="C6047" s="301" t="s">
        <v>1330</v>
      </c>
      <c r="D6047" s="303">
        <v>150.65</v>
      </c>
    </row>
    <row r="6048" spans="1:4" ht="9" customHeight="1">
      <c r="A6048" s="301" t="s">
        <v>15068</v>
      </c>
      <c r="B6048" s="302" t="s">
        <v>7072</v>
      </c>
      <c r="C6048" s="301" t="s">
        <v>1330</v>
      </c>
      <c r="D6048" s="303">
        <v>343.59</v>
      </c>
    </row>
    <row r="6049" spans="1:4" ht="9" customHeight="1">
      <c r="A6049" s="301" t="s">
        <v>15069</v>
      </c>
      <c r="B6049" s="302" t="s">
        <v>7073</v>
      </c>
      <c r="C6049" s="301" t="s">
        <v>1330</v>
      </c>
      <c r="D6049" s="303">
        <v>235.88</v>
      </c>
    </row>
    <row r="6050" spans="1:4" ht="9" customHeight="1">
      <c r="A6050" s="301" t="s">
        <v>15070</v>
      </c>
      <c r="B6050" s="302" t="s">
        <v>7074</v>
      </c>
      <c r="C6050" s="301" t="s">
        <v>1330</v>
      </c>
      <c r="D6050" s="303">
        <v>161.91999999999999</v>
      </c>
    </row>
    <row r="6051" spans="1:4" ht="9" customHeight="1">
      <c r="A6051" s="301" t="s">
        <v>15071</v>
      </c>
      <c r="B6051" s="302" t="s">
        <v>7075</v>
      </c>
      <c r="C6051" s="301" t="s">
        <v>1330</v>
      </c>
      <c r="D6051" s="303">
        <v>174.37</v>
      </c>
    </row>
    <row r="6052" spans="1:4" ht="9" customHeight="1">
      <c r="A6052" s="301" t="s">
        <v>15072</v>
      </c>
      <c r="B6052" s="302" t="s">
        <v>7076</v>
      </c>
      <c r="C6052" s="301" t="s">
        <v>1330</v>
      </c>
      <c r="D6052" s="303">
        <v>408.53</v>
      </c>
    </row>
    <row r="6053" spans="1:4" ht="9" customHeight="1">
      <c r="A6053" s="301" t="s">
        <v>15073</v>
      </c>
      <c r="B6053" s="302" t="s">
        <v>7077</v>
      </c>
      <c r="C6053" s="301" t="s">
        <v>1330</v>
      </c>
      <c r="D6053" s="303">
        <v>275.81</v>
      </c>
    </row>
    <row r="6054" spans="1:4" ht="9" customHeight="1">
      <c r="A6054" s="301" t="s">
        <v>15074</v>
      </c>
      <c r="B6054" s="302" t="s">
        <v>7078</v>
      </c>
      <c r="C6054" s="301" t="s">
        <v>1330</v>
      </c>
      <c r="D6054" s="303">
        <v>188.77</v>
      </c>
    </row>
    <row r="6055" spans="1:4" ht="9" customHeight="1">
      <c r="A6055" s="301" t="s">
        <v>15075</v>
      </c>
      <c r="B6055" s="302" t="s">
        <v>7079</v>
      </c>
      <c r="C6055" s="301" t="s">
        <v>1330</v>
      </c>
      <c r="D6055" s="303">
        <v>50.42</v>
      </c>
    </row>
    <row r="6056" spans="1:4" ht="9" customHeight="1">
      <c r="A6056" s="301" t="s">
        <v>15076</v>
      </c>
      <c r="B6056" s="302" t="s">
        <v>7080</v>
      </c>
      <c r="C6056" s="301" t="s">
        <v>1330</v>
      </c>
      <c r="D6056" s="303">
        <v>116.33</v>
      </c>
    </row>
    <row r="6057" spans="1:4" ht="9" customHeight="1">
      <c r="A6057" s="301" t="s">
        <v>15077</v>
      </c>
      <c r="B6057" s="302" t="s">
        <v>7081</v>
      </c>
      <c r="C6057" s="301" t="s">
        <v>1330</v>
      </c>
      <c r="D6057" s="303">
        <v>257.06</v>
      </c>
    </row>
    <row r="6058" spans="1:4" ht="9" customHeight="1">
      <c r="A6058" s="301" t="s">
        <v>15078</v>
      </c>
      <c r="B6058" s="302" t="s">
        <v>7082</v>
      </c>
      <c r="C6058" s="301" t="s">
        <v>1330</v>
      </c>
      <c r="D6058" s="303">
        <v>197.92</v>
      </c>
    </row>
    <row r="6059" spans="1:4" ht="9" customHeight="1">
      <c r="A6059" s="301" t="s">
        <v>15079</v>
      </c>
      <c r="B6059" s="302" t="s">
        <v>7083</v>
      </c>
      <c r="C6059" s="301" t="s">
        <v>1330</v>
      </c>
      <c r="D6059" s="303">
        <v>138.55000000000001</v>
      </c>
    </row>
    <row r="6060" spans="1:4" ht="9" customHeight="1">
      <c r="A6060" s="301" t="s">
        <v>15080</v>
      </c>
      <c r="B6060" s="302" t="s">
        <v>7084</v>
      </c>
      <c r="C6060" s="301" t="s">
        <v>1330</v>
      </c>
      <c r="D6060" s="303">
        <v>95.96</v>
      </c>
    </row>
    <row r="6061" spans="1:4" ht="9" customHeight="1">
      <c r="A6061" s="301" t="s">
        <v>15081</v>
      </c>
      <c r="B6061" s="302" t="s">
        <v>7085</v>
      </c>
      <c r="C6061" s="301" t="s">
        <v>1330</v>
      </c>
      <c r="D6061" s="303">
        <v>224.21</v>
      </c>
    </row>
    <row r="6062" spans="1:4" ht="9" customHeight="1">
      <c r="A6062" s="301" t="s">
        <v>15082</v>
      </c>
      <c r="B6062" s="302" t="s">
        <v>7086</v>
      </c>
      <c r="C6062" s="301" t="s">
        <v>1330</v>
      </c>
      <c r="D6062" s="303">
        <v>170.17</v>
      </c>
    </row>
    <row r="6063" spans="1:4" ht="18" customHeight="1">
      <c r="A6063" s="301" t="s">
        <v>15083</v>
      </c>
      <c r="B6063" s="302" t="s">
        <v>7087</v>
      </c>
      <c r="C6063" s="301" t="s">
        <v>1330</v>
      </c>
      <c r="D6063" s="303">
        <v>116.04</v>
      </c>
    </row>
    <row r="6064" spans="1:4" ht="9" customHeight="1">
      <c r="A6064" s="301" t="s">
        <v>15084</v>
      </c>
      <c r="B6064" s="302" t="s">
        <v>7088</v>
      </c>
      <c r="C6064" s="301" t="s">
        <v>880</v>
      </c>
      <c r="D6064" s="303">
        <v>53.81</v>
      </c>
    </row>
    <row r="6065" spans="1:4" ht="9" customHeight="1">
      <c r="A6065" s="301" t="s">
        <v>15085</v>
      </c>
      <c r="B6065" s="302" t="s">
        <v>7089</v>
      </c>
      <c r="C6065" s="301" t="s">
        <v>23</v>
      </c>
      <c r="D6065" s="303">
        <v>110.94</v>
      </c>
    </row>
    <row r="6066" spans="1:4" ht="9" customHeight="1">
      <c r="A6066" s="301" t="s">
        <v>15086</v>
      </c>
      <c r="B6066" s="302" t="s">
        <v>7090</v>
      </c>
      <c r="C6066" s="301" t="s">
        <v>23</v>
      </c>
      <c r="D6066" s="303">
        <v>73.819999999999993</v>
      </c>
    </row>
    <row r="6067" spans="1:4" ht="9" customHeight="1">
      <c r="A6067" s="301" t="s">
        <v>15087</v>
      </c>
      <c r="B6067" s="302" t="s">
        <v>7091</v>
      </c>
      <c r="C6067" s="301" t="s">
        <v>756</v>
      </c>
      <c r="D6067" s="303">
        <v>11.31</v>
      </c>
    </row>
    <row r="6068" spans="1:4" ht="9" customHeight="1">
      <c r="A6068" s="301" t="s">
        <v>15088</v>
      </c>
      <c r="B6068" s="302" t="s">
        <v>7092</v>
      </c>
      <c r="C6068" s="301" t="s">
        <v>1330</v>
      </c>
      <c r="D6068" s="303">
        <v>108.68</v>
      </c>
    </row>
    <row r="6069" spans="1:4" ht="9" customHeight="1">
      <c r="A6069" s="301" t="s">
        <v>15089</v>
      </c>
      <c r="B6069" s="302" t="s">
        <v>7093</v>
      </c>
      <c r="C6069" s="301" t="s">
        <v>1330</v>
      </c>
      <c r="D6069" s="303">
        <v>67.97</v>
      </c>
    </row>
    <row r="6070" spans="1:4" ht="9" customHeight="1">
      <c r="A6070" s="301" t="s">
        <v>15090</v>
      </c>
      <c r="B6070" s="302" t="s">
        <v>7094</v>
      </c>
      <c r="C6070" s="301" t="s">
        <v>1330</v>
      </c>
      <c r="D6070" s="303">
        <v>119.17</v>
      </c>
    </row>
    <row r="6071" spans="1:4" ht="9" customHeight="1">
      <c r="A6071" s="301" t="s">
        <v>15091</v>
      </c>
      <c r="B6071" s="302" t="s">
        <v>7095</v>
      </c>
      <c r="C6071" s="301" t="s">
        <v>1330</v>
      </c>
      <c r="D6071" s="303">
        <v>77.37</v>
      </c>
    </row>
    <row r="6072" spans="1:4" ht="9" customHeight="1">
      <c r="A6072" s="301" t="s">
        <v>15092</v>
      </c>
      <c r="B6072" s="302" t="s">
        <v>7096</v>
      </c>
      <c r="C6072" s="301" t="s">
        <v>5326</v>
      </c>
      <c r="D6072" s="303">
        <v>173.47</v>
      </c>
    </row>
    <row r="6073" spans="1:4" ht="9" customHeight="1">
      <c r="A6073" s="301" t="s">
        <v>15093</v>
      </c>
      <c r="B6073" s="302" t="s">
        <v>7097</v>
      </c>
      <c r="C6073" s="301" t="s">
        <v>5326</v>
      </c>
      <c r="D6073" s="303">
        <v>105.31</v>
      </c>
    </row>
    <row r="6074" spans="1:4" ht="9" customHeight="1">
      <c r="A6074" s="301" t="s">
        <v>15094</v>
      </c>
      <c r="B6074" s="302" t="s">
        <v>7098</v>
      </c>
      <c r="C6074" s="301" t="s">
        <v>5326</v>
      </c>
      <c r="D6074" s="303">
        <v>164.87</v>
      </c>
    </row>
    <row r="6075" spans="1:4" ht="9" customHeight="1">
      <c r="A6075" s="301" t="s">
        <v>15095</v>
      </c>
      <c r="B6075" s="302" t="s">
        <v>7099</v>
      </c>
      <c r="C6075" s="301" t="s">
        <v>5326</v>
      </c>
      <c r="D6075" s="303">
        <v>95.21</v>
      </c>
    </row>
    <row r="6076" spans="1:4" ht="9" customHeight="1">
      <c r="A6076" s="301" t="s">
        <v>15096</v>
      </c>
      <c r="B6076" s="302" t="s">
        <v>7100</v>
      </c>
      <c r="C6076" s="301" t="s">
        <v>5326</v>
      </c>
      <c r="D6076" s="303">
        <v>167.51</v>
      </c>
    </row>
    <row r="6077" spans="1:4" ht="9" customHeight="1">
      <c r="A6077" s="301" t="s">
        <v>15097</v>
      </c>
      <c r="B6077" s="302" t="s">
        <v>7101</v>
      </c>
      <c r="C6077" s="301" t="s">
        <v>5326</v>
      </c>
      <c r="D6077" s="303">
        <v>95.89</v>
      </c>
    </row>
    <row r="6078" spans="1:4" ht="9" customHeight="1">
      <c r="A6078" s="301" t="s">
        <v>15098</v>
      </c>
      <c r="B6078" s="302" t="s">
        <v>7102</v>
      </c>
      <c r="C6078" s="301" t="s">
        <v>5326</v>
      </c>
      <c r="D6078" s="303">
        <v>172.29</v>
      </c>
    </row>
    <row r="6079" spans="1:4" ht="9" customHeight="1">
      <c r="A6079" s="301" t="s">
        <v>15099</v>
      </c>
      <c r="B6079" s="302" t="s">
        <v>7103</v>
      </c>
      <c r="C6079" s="301" t="s">
        <v>5326</v>
      </c>
      <c r="D6079" s="303">
        <v>101.94</v>
      </c>
    </row>
    <row r="6080" spans="1:4" ht="9" customHeight="1">
      <c r="A6080" s="301" t="s">
        <v>15100</v>
      </c>
      <c r="B6080" s="302" t="s">
        <v>7104</v>
      </c>
      <c r="C6080" s="301" t="s">
        <v>5326</v>
      </c>
      <c r="D6080" s="303">
        <v>175.38</v>
      </c>
    </row>
    <row r="6081" spans="1:4" ht="9" customHeight="1">
      <c r="A6081" s="301" t="s">
        <v>15101</v>
      </c>
      <c r="B6081" s="302" t="s">
        <v>7105</v>
      </c>
      <c r="C6081" s="301" t="s">
        <v>5326</v>
      </c>
      <c r="D6081" s="303">
        <v>105.94</v>
      </c>
    </row>
    <row r="6082" spans="1:4" ht="9" customHeight="1">
      <c r="A6082" s="301" t="s">
        <v>15102</v>
      </c>
      <c r="B6082" s="302" t="s">
        <v>7106</v>
      </c>
      <c r="C6082" s="301" t="s">
        <v>1330</v>
      </c>
      <c r="D6082" s="303">
        <v>168.87</v>
      </c>
    </row>
    <row r="6083" spans="1:4" ht="9" customHeight="1">
      <c r="A6083" s="301" t="s">
        <v>15103</v>
      </c>
      <c r="B6083" s="302" t="s">
        <v>7107</v>
      </c>
      <c r="C6083" s="301" t="s">
        <v>1330</v>
      </c>
      <c r="D6083" s="303">
        <v>92.71</v>
      </c>
    </row>
    <row r="6084" spans="1:4" ht="9" customHeight="1">
      <c r="A6084" s="301" t="s">
        <v>15104</v>
      </c>
      <c r="B6084" s="302" t="s">
        <v>7108</v>
      </c>
      <c r="C6084" s="301" t="s">
        <v>1330</v>
      </c>
      <c r="D6084" s="303">
        <v>204.31</v>
      </c>
    </row>
    <row r="6085" spans="1:4" ht="9" customHeight="1">
      <c r="A6085" s="301" t="s">
        <v>15105</v>
      </c>
      <c r="B6085" s="302" t="s">
        <v>7109</v>
      </c>
      <c r="C6085" s="301" t="s">
        <v>1330</v>
      </c>
      <c r="D6085" s="303">
        <v>126.66</v>
      </c>
    </row>
    <row r="6086" spans="1:4" ht="9" customHeight="1">
      <c r="A6086" s="301" t="s">
        <v>15106</v>
      </c>
      <c r="B6086" s="302" t="s">
        <v>7110</v>
      </c>
      <c r="C6086" s="301" t="s">
        <v>5326</v>
      </c>
      <c r="D6086" s="303">
        <v>163.71</v>
      </c>
    </row>
    <row r="6087" spans="1:4" ht="9" customHeight="1">
      <c r="A6087" s="301" t="s">
        <v>15107</v>
      </c>
      <c r="B6087" s="302" t="s">
        <v>7111</v>
      </c>
      <c r="C6087" s="301" t="s">
        <v>5326</v>
      </c>
      <c r="D6087" s="303">
        <v>116.64</v>
      </c>
    </row>
    <row r="6088" spans="1:4" ht="9" customHeight="1">
      <c r="A6088" s="301" t="s">
        <v>15108</v>
      </c>
      <c r="B6088" s="302" t="s">
        <v>7112</v>
      </c>
      <c r="C6088" s="301" t="s">
        <v>5326</v>
      </c>
      <c r="D6088" s="303">
        <v>168.39</v>
      </c>
    </row>
    <row r="6089" spans="1:4" ht="9" customHeight="1">
      <c r="A6089" s="301" t="s">
        <v>15109</v>
      </c>
      <c r="B6089" s="302" t="s">
        <v>7113</v>
      </c>
      <c r="C6089" s="301" t="s">
        <v>5326</v>
      </c>
      <c r="D6089" s="303">
        <v>118.84</v>
      </c>
    </row>
    <row r="6090" spans="1:4" ht="9" customHeight="1">
      <c r="A6090" s="301" t="s">
        <v>15110</v>
      </c>
      <c r="B6090" s="302" t="s">
        <v>7114</v>
      </c>
      <c r="C6090" s="301" t="s">
        <v>5326</v>
      </c>
      <c r="D6090" s="303">
        <v>171.84</v>
      </c>
    </row>
    <row r="6091" spans="1:4" ht="9" customHeight="1">
      <c r="A6091" s="301" t="s">
        <v>15111</v>
      </c>
      <c r="B6091" s="302" t="s">
        <v>7115</v>
      </c>
      <c r="C6091" s="301" t="s">
        <v>5326</v>
      </c>
      <c r="D6091" s="303">
        <v>116.92</v>
      </c>
    </row>
    <row r="6092" spans="1:4" ht="9" customHeight="1">
      <c r="A6092" s="301" t="s">
        <v>15112</v>
      </c>
      <c r="B6092" s="302" t="s">
        <v>7116</v>
      </c>
      <c r="C6092" s="301" t="s">
        <v>5326</v>
      </c>
      <c r="D6092" s="303">
        <v>166.2</v>
      </c>
    </row>
    <row r="6093" spans="1:4" ht="9" customHeight="1">
      <c r="A6093" s="301" t="s">
        <v>15113</v>
      </c>
      <c r="B6093" s="302" t="s">
        <v>7117</v>
      </c>
      <c r="C6093" s="301" t="s">
        <v>5326</v>
      </c>
      <c r="D6093" s="303">
        <v>116.86</v>
      </c>
    </row>
    <row r="6094" spans="1:4" ht="9" customHeight="1">
      <c r="A6094" s="301" t="s">
        <v>15114</v>
      </c>
      <c r="B6094" s="302" t="s">
        <v>7118</v>
      </c>
      <c r="C6094" s="301" t="s">
        <v>5326</v>
      </c>
      <c r="D6094" s="303">
        <v>168.85</v>
      </c>
    </row>
    <row r="6095" spans="1:4" ht="9" customHeight="1">
      <c r="A6095" s="301" t="s">
        <v>15115</v>
      </c>
      <c r="B6095" s="302" t="s">
        <v>7119</v>
      </c>
      <c r="C6095" s="301" t="s">
        <v>5326</v>
      </c>
      <c r="D6095" s="303">
        <v>119.07</v>
      </c>
    </row>
    <row r="6096" spans="1:4" ht="9" customHeight="1">
      <c r="A6096" s="301" t="s">
        <v>15116</v>
      </c>
      <c r="B6096" s="302" t="s">
        <v>7120</v>
      </c>
      <c r="C6096" s="301" t="s">
        <v>5326</v>
      </c>
      <c r="D6096" s="303">
        <v>178.07</v>
      </c>
    </row>
    <row r="6097" spans="1:4" ht="9" customHeight="1">
      <c r="A6097" s="301" t="s">
        <v>15117</v>
      </c>
      <c r="B6097" s="302" t="s">
        <v>7121</v>
      </c>
      <c r="C6097" s="301" t="s">
        <v>5326</v>
      </c>
      <c r="D6097" s="303">
        <v>120.81</v>
      </c>
    </row>
    <row r="6098" spans="1:4" ht="9" customHeight="1">
      <c r="A6098" s="301" t="s">
        <v>15118</v>
      </c>
      <c r="B6098" s="302" t="s">
        <v>7122</v>
      </c>
      <c r="C6098" s="301" t="s">
        <v>5326</v>
      </c>
      <c r="D6098" s="303">
        <v>199.18</v>
      </c>
    </row>
    <row r="6099" spans="1:4" ht="9" customHeight="1">
      <c r="A6099" s="301" t="s">
        <v>15119</v>
      </c>
      <c r="B6099" s="302" t="s">
        <v>7123</v>
      </c>
      <c r="C6099" s="301" t="s">
        <v>5326</v>
      </c>
      <c r="D6099" s="303">
        <v>167.06</v>
      </c>
    </row>
    <row r="6100" spans="1:4" ht="9" customHeight="1">
      <c r="A6100" s="301" t="s">
        <v>15120</v>
      </c>
      <c r="B6100" s="302" t="s">
        <v>7124</v>
      </c>
      <c r="C6100" s="301" t="s">
        <v>5326</v>
      </c>
      <c r="D6100" s="303">
        <v>196.78</v>
      </c>
    </row>
    <row r="6101" spans="1:4" ht="9" customHeight="1">
      <c r="A6101" s="301" t="s">
        <v>15121</v>
      </c>
      <c r="B6101" s="302" t="s">
        <v>7125</v>
      </c>
      <c r="C6101" s="301" t="s">
        <v>5326</v>
      </c>
      <c r="D6101" s="303">
        <v>167.58</v>
      </c>
    </row>
    <row r="6102" spans="1:4" ht="9" customHeight="1">
      <c r="A6102" s="301" t="s">
        <v>15122</v>
      </c>
      <c r="B6102" s="302" t="s">
        <v>7126</v>
      </c>
      <c r="C6102" s="301" t="s">
        <v>5326</v>
      </c>
      <c r="D6102" s="303">
        <v>199.97</v>
      </c>
    </row>
    <row r="6103" spans="1:4" ht="9" customHeight="1">
      <c r="A6103" s="301" t="s">
        <v>15123</v>
      </c>
      <c r="B6103" s="302" t="s">
        <v>7127</v>
      </c>
      <c r="C6103" s="301" t="s">
        <v>5326</v>
      </c>
      <c r="D6103" s="303">
        <v>171.17</v>
      </c>
    </row>
    <row r="6104" spans="1:4" ht="9" customHeight="1">
      <c r="A6104" s="301" t="s">
        <v>15124</v>
      </c>
      <c r="B6104" s="302" t="s">
        <v>7128</v>
      </c>
      <c r="C6104" s="301" t="s">
        <v>5326</v>
      </c>
      <c r="D6104" s="303">
        <v>200.17</v>
      </c>
    </row>
    <row r="6105" spans="1:4" ht="9" customHeight="1">
      <c r="A6105" s="301" t="s">
        <v>15125</v>
      </c>
      <c r="B6105" s="302" t="s">
        <v>7129</v>
      </c>
      <c r="C6105" s="301" t="s">
        <v>5326</v>
      </c>
      <c r="D6105" s="303">
        <v>172.95</v>
      </c>
    </row>
    <row r="6106" spans="1:4" ht="9" customHeight="1">
      <c r="A6106" s="301" t="s">
        <v>15126</v>
      </c>
      <c r="B6106" s="302" t="s">
        <v>7130</v>
      </c>
      <c r="C6106" s="301" t="s">
        <v>1330</v>
      </c>
      <c r="D6106" s="303">
        <v>93.2</v>
      </c>
    </row>
    <row r="6107" spans="1:4" ht="9" customHeight="1">
      <c r="A6107" s="301" t="s">
        <v>15127</v>
      </c>
      <c r="B6107" s="302" t="s">
        <v>7131</v>
      </c>
      <c r="C6107" s="301" t="s">
        <v>5326</v>
      </c>
      <c r="D6107" s="303">
        <v>141.88999999999999</v>
      </c>
    </row>
    <row r="6108" spans="1:4" ht="9" customHeight="1">
      <c r="A6108" s="301" t="s">
        <v>15128</v>
      </c>
      <c r="B6108" s="302" t="s">
        <v>7132</v>
      </c>
      <c r="C6108" s="301" t="s">
        <v>5326</v>
      </c>
      <c r="D6108" s="303">
        <v>121.29</v>
      </c>
    </row>
    <row r="6109" spans="1:4" ht="9" customHeight="1">
      <c r="A6109" s="301" t="s">
        <v>15129</v>
      </c>
      <c r="B6109" s="302" t="s">
        <v>7133</v>
      </c>
      <c r="C6109" s="301" t="s">
        <v>5326</v>
      </c>
      <c r="D6109" s="303">
        <v>145.16999999999999</v>
      </c>
    </row>
    <row r="6110" spans="1:4" ht="9" customHeight="1">
      <c r="A6110" s="301" t="s">
        <v>15130</v>
      </c>
      <c r="B6110" s="302" t="s">
        <v>7134</v>
      </c>
      <c r="C6110" s="301" t="s">
        <v>5326</v>
      </c>
      <c r="D6110" s="303">
        <v>119.98</v>
      </c>
    </row>
    <row r="6111" spans="1:4" ht="9" customHeight="1">
      <c r="A6111" s="301" t="s">
        <v>15131</v>
      </c>
      <c r="B6111" s="302" t="s">
        <v>7135</v>
      </c>
      <c r="C6111" s="301" t="s">
        <v>1330</v>
      </c>
      <c r="D6111" s="303">
        <v>213.6</v>
      </c>
    </row>
    <row r="6112" spans="1:4" ht="9" customHeight="1">
      <c r="A6112" s="301" t="s">
        <v>15132</v>
      </c>
      <c r="B6112" s="302" t="s">
        <v>7136</v>
      </c>
      <c r="C6112" s="301" t="s">
        <v>1330</v>
      </c>
      <c r="D6112" s="303">
        <v>112.05</v>
      </c>
    </row>
    <row r="6113" spans="1:4" ht="9" customHeight="1">
      <c r="A6113" s="301" t="s">
        <v>15133</v>
      </c>
      <c r="B6113" s="302" t="s">
        <v>7137</v>
      </c>
      <c r="C6113" s="301" t="s">
        <v>1330</v>
      </c>
      <c r="D6113" s="303">
        <v>221.67</v>
      </c>
    </row>
    <row r="6114" spans="1:4" ht="9" customHeight="1">
      <c r="A6114" s="301" t="s">
        <v>15134</v>
      </c>
      <c r="B6114" s="302" t="s">
        <v>7138</v>
      </c>
      <c r="C6114" s="301" t="s">
        <v>1330</v>
      </c>
      <c r="D6114" s="303">
        <v>109.02</v>
      </c>
    </row>
    <row r="6115" spans="1:4" ht="9" customHeight="1">
      <c r="A6115" s="301" t="s">
        <v>15135</v>
      </c>
      <c r="B6115" s="302" t="s">
        <v>7139</v>
      </c>
      <c r="C6115" s="301" t="s">
        <v>1330</v>
      </c>
      <c r="D6115" s="303">
        <v>228.36</v>
      </c>
    </row>
    <row r="6116" spans="1:4" ht="9" customHeight="1">
      <c r="A6116" s="301" t="s">
        <v>15136</v>
      </c>
      <c r="B6116" s="302" t="s">
        <v>7140</v>
      </c>
      <c r="C6116" s="301" t="s">
        <v>1330</v>
      </c>
      <c r="D6116" s="303">
        <v>121.8</v>
      </c>
    </row>
    <row r="6117" spans="1:4" ht="9" customHeight="1">
      <c r="A6117" s="301" t="s">
        <v>15137</v>
      </c>
      <c r="B6117" s="302" t="s">
        <v>7141</v>
      </c>
      <c r="C6117" s="301" t="s">
        <v>1330</v>
      </c>
      <c r="D6117" s="303">
        <v>237.13</v>
      </c>
    </row>
    <row r="6118" spans="1:4" ht="9" customHeight="1">
      <c r="A6118" s="301" t="s">
        <v>15138</v>
      </c>
      <c r="B6118" s="302" t="s">
        <v>7142</v>
      </c>
      <c r="C6118" s="301" t="s">
        <v>1330</v>
      </c>
      <c r="D6118" s="303">
        <v>118.77</v>
      </c>
    </row>
    <row r="6119" spans="1:4" ht="9" customHeight="1">
      <c r="A6119" s="301" t="s">
        <v>15139</v>
      </c>
      <c r="B6119" s="302" t="s">
        <v>7143</v>
      </c>
      <c r="C6119" s="301" t="s">
        <v>1330</v>
      </c>
      <c r="D6119" s="303">
        <v>213.6</v>
      </c>
    </row>
    <row r="6120" spans="1:4" ht="9" customHeight="1">
      <c r="A6120" s="301" t="s">
        <v>15140</v>
      </c>
      <c r="B6120" s="302" t="s">
        <v>7144</v>
      </c>
      <c r="C6120" s="301" t="s">
        <v>1330</v>
      </c>
      <c r="D6120" s="303">
        <v>112.05</v>
      </c>
    </row>
    <row r="6121" spans="1:4" ht="9" customHeight="1">
      <c r="A6121" s="301" t="s">
        <v>15141</v>
      </c>
      <c r="B6121" s="302" t="s">
        <v>7145</v>
      </c>
      <c r="C6121" s="301" t="s">
        <v>1330</v>
      </c>
      <c r="D6121" s="303">
        <v>221.67</v>
      </c>
    </row>
    <row r="6122" spans="1:4" ht="9" customHeight="1">
      <c r="A6122" s="301" t="s">
        <v>15142</v>
      </c>
      <c r="B6122" s="302" t="s">
        <v>7146</v>
      </c>
      <c r="C6122" s="301" t="s">
        <v>1330</v>
      </c>
      <c r="D6122" s="303">
        <v>109.02</v>
      </c>
    </row>
    <row r="6123" spans="1:4" ht="9" customHeight="1">
      <c r="A6123" s="301" t="s">
        <v>15143</v>
      </c>
      <c r="B6123" s="302" t="s">
        <v>7147</v>
      </c>
      <c r="C6123" s="301" t="s">
        <v>1330</v>
      </c>
      <c r="D6123" s="303">
        <v>227.35</v>
      </c>
    </row>
    <row r="6124" spans="1:4" ht="9" customHeight="1">
      <c r="A6124" s="301" t="s">
        <v>15144</v>
      </c>
      <c r="B6124" s="302" t="s">
        <v>7148</v>
      </c>
      <c r="C6124" s="301" t="s">
        <v>1330</v>
      </c>
      <c r="D6124" s="303">
        <v>121.3</v>
      </c>
    </row>
    <row r="6125" spans="1:4" ht="9" customHeight="1">
      <c r="A6125" s="301" t="s">
        <v>15145</v>
      </c>
      <c r="B6125" s="302" t="s">
        <v>7149</v>
      </c>
      <c r="C6125" s="301" t="s">
        <v>1330</v>
      </c>
      <c r="D6125" s="303">
        <v>236.08</v>
      </c>
    </row>
    <row r="6126" spans="1:4" ht="9" customHeight="1">
      <c r="A6126" s="301" t="s">
        <v>15146</v>
      </c>
      <c r="B6126" s="302" t="s">
        <v>7150</v>
      </c>
      <c r="C6126" s="301" t="s">
        <v>1330</v>
      </c>
      <c r="D6126" s="303">
        <v>118.28</v>
      </c>
    </row>
    <row r="6127" spans="1:4" ht="9" customHeight="1">
      <c r="A6127" s="301" t="s">
        <v>15147</v>
      </c>
      <c r="B6127" s="302" t="s">
        <v>7151</v>
      </c>
      <c r="C6127" s="301" t="s">
        <v>5326</v>
      </c>
      <c r="D6127" s="303">
        <v>164.87</v>
      </c>
    </row>
    <row r="6128" spans="1:4" ht="9" customHeight="1">
      <c r="A6128" s="301" t="s">
        <v>15148</v>
      </c>
      <c r="B6128" s="302" t="s">
        <v>7152</v>
      </c>
      <c r="C6128" s="301" t="s">
        <v>5326</v>
      </c>
      <c r="D6128" s="303">
        <v>116.77</v>
      </c>
    </row>
    <row r="6129" spans="1:4" ht="9" customHeight="1">
      <c r="A6129" s="301" t="s">
        <v>15149</v>
      </c>
      <c r="B6129" s="302" t="s">
        <v>7153</v>
      </c>
      <c r="C6129" s="301" t="s">
        <v>5326</v>
      </c>
      <c r="D6129" s="303">
        <v>158.36000000000001</v>
      </c>
    </row>
    <row r="6130" spans="1:4" ht="9" customHeight="1">
      <c r="A6130" s="301" t="s">
        <v>15150</v>
      </c>
      <c r="B6130" s="302" t="s">
        <v>7154</v>
      </c>
      <c r="C6130" s="301" t="s">
        <v>5326</v>
      </c>
      <c r="D6130" s="303">
        <v>108.47</v>
      </c>
    </row>
    <row r="6131" spans="1:4" ht="9" customHeight="1">
      <c r="A6131" s="301" t="s">
        <v>15151</v>
      </c>
      <c r="B6131" s="302" t="s">
        <v>7155</v>
      </c>
      <c r="C6131" s="301" t="s">
        <v>5326</v>
      </c>
      <c r="D6131" s="303">
        <v>168.2</v>
      </c>
    </row>
    <row r="6132" spans="1:4" ht="9" customHeight="1">
      <c r="A6132" s="301" t="s">
        <v>15152</v>
      </c>
      <c r="B6132" s="302" t="s">
        <v>7156</v>
      </c>
      <c r="C6132" s="301" t="s">
        <v>5326</v>
      </c>
      <c r="D6132" s="303">
        <v>114.89</v>
      </c>
    </row>
    <row r="6133" spans="1:4" ht="9" customHeight="1">
      <c r="A6133" s="301" t="s">
        <v>15153</v>
      </c>
      <c r="B6133" s="302" t="s">
        <v>7157</v>
      </c>
      <c r="C6133" s="301" t="s">
        <v>5326</v>
      </c>
      <c r="D6133" s="303">
        <v>166.47</v>
      </c>
    </row>
    <row r="6134" spans="1:4" ht="9" customHeight="1">
      <c r="A6134" s="301" t="s">
        <v>15154</v>
      </c>
      <c r="B6134" s="302" t="s">
        <v>7158</v>
      </c>
      <c r="C6134" s="301" t="s">
        <v>5326</v>
      </c>
      <c r="D6134" s="303">
        <v>120.81</v>
      </c>
    </row>
    <row r="6135" spans="1:4" ht="9" customHeight="1">
      <c r="A6135" s="301" t="s">
        <v>15155</v>
      </c>
      <c r="B6135" s="302" t="s">
        <v>7159</v>
      </c>
      <c r="C6135" s="301" t="s">
        <v>5326</v>
      </c>
      <c r="D6135" s="303">
        <v>165.62</v>
      </c>
    </row>
    <row r="6136" spans="1:4" ht="9" customHeight="1">
      <c r="A6136" s="301" t="s">
        <v>15156</v>
      </c>
      <c r="B6136" s="302" t="s">
        <v>7160</v>
      </c>
      <c r="C6136" s="301" t="s">
        <v>5326</v>
      </c>
      <c r="D6136" s="303">
        <v>120.42</v>
      </c>
    </row>
    <row r="6137" spans="1:4" ht="9" customHeight="1">
      <c r="A6137" s="301" t="s">
        <v>15157</v>
      </c>
      <c r="B6137" s="302" t="s">
        <v>7161</v>
      </c>
      <c r="C6137" s="301" t="s">
        <v>1330</v>
      </c>
      <c r="D6137" s="303">
        <v>65.75</v>
      </c>
    </row>
    <row r="6138" spans="1:4" ht="9" customHeight="1">
      <c r="A6138" s="301" t="s">
        <v>15158</v>
      </c>
      <c r="B6138" s="302" t="s">
        <v>7162</v>
      </c>
      <c r="C6138" s="301" t="s">
        <v>1330</v>
      </c>
      <c r="D6138" s="303">
        <v>16.829999999999998</v>
      </c>
    </row>
    <row r="6139" spans="1:4" ht="9" customHeight="1">
      <c r="A6139" s="301" t="s">
        <v>15159</v>
      </c>
      <c r="B6139" s="302" t="s">
        <v>7163</v>
      </c>
      <c r="C6139" s="301" t="s">
        <v>1330</v>
      </c>
      <c r="D6139" s="303">
        <v>88.68</v>
      </c>
    </row>
    <row r="6140" spans="1:4" ht="9" customHeight="1">
      <c r="A6140" s="301" t="s">
        <v>15160</v>
      </c>
      <c r="B6140" s="302" t="s">
        <v>7164</v>
      </c>
      <c r="C6140" s="301" t="s">
        <v>1330</v>
      </c>
      <c r="D6140" s="303">
        <v>67.62</v>
      </c>
    </row>
    <row r="6141" spans="1:4" ht="9" customHeight="1">
      <c r="A6141" s="301" t="s">
        <v>15161</v>
      </c>
      <c r="B6141" s="302" t="s">
        <v>7165</v>
      </c>
      <c r="C6141" s="301" t="s">
        <v>1330</v>
      </c>
      <c r="D6141" s="303">
        <v>55.65</v>
      </c>
    </row>
    <row r="6142" spans="1:4" ht="9" customHeight="1">
      <c r="A6142" s="301" t="s">
        <v>15162</v>
      </c>
      <c r="B6142" s="302" t="s">
        <v>7166</v>
      </c>
      <c r="C6142" s="301" t="s">
        <v>1330</v>
      </c>
      <c r="D6142" s="303">
        <v>33.950000000000003</v>
      </c>
    </row>
    <row r="6143" spans="1:4" ht="9" customHeight="1">
      <c r="A6143" s="301" t="s">
        <v>15163</v>
      </c>
      <c r="B6143" s="302" t="s">
        <v>7167</v>
      </c>
      <c r="C6143" s="301" t="s">
        <v>1330</v>
      </c>
      <c r="D6143" s="303">
        <v>72.75</v>
      </c>
    </row>
    <row r="6144" spans="1:4" ht="9" customHeight="1">
      <c r="A6144" s="301" t="s">
        <v>15164</v>
      </c>
      <c r="B6144" s="302" t="s">
        <v>7168</v>
      </c>
      <c r="C6144" s="301" t="s">
        <v>1330</v>
      </c>
      <c r="D6144" s="303">
        <v>22.51</v>
      </c>
    </row>
    <row r="6145" spans="1:4" ht="9" customHeight="1">
      <c r="A6145" s="301" t="s">
        <v>15165</v>
      </c>
      <c r="B6145" s="302" t="s">
        <v>7169</v>
      </c>
      <c r="C6145" s="301" t="s">
        <v>1330</v>
      </c>
      <c r="D6145" s="303">
        <v>37.99</v>
      </c>
    </row>
    <row r="6146" spans="1:4" ht="9" customHeight="1">
      <c r="A6146" s="301" t="s">
        <v>15166</v>
      </c>
      <c r="B6146" s="302" t="s">
        <v>7170</v>
      </c>
      <c r="C6146" s="301" t="s">
        <v>1330</v>
      </c>
      <c r="D6146" s="303">
        <v>316.89999999999998</v>
      </c>
    </row>
    <row r="6147" spans="1:4" ht="9" customHeight="1">
      <c r="A6147" s="301" t="s">
        <v>15167</v>
      </c>
      <c r="B6147" s="302" t="s">
        <v>7171</v>
      </c>
      <c r="C6147" s="301" t="s">
        <v>1330</v>
      </c>
      <c r="D6147" s="303">
        <v>219.5</v>
      </c>
    </row>
    <row r="6148" spans="1:4" ht="9" customHeight="1">
      <c r="A6148" s="301" t="s">
        <v>15168</v>
      </c>
      <c r="B6148" s="302" t="s">
        <v>7172</v>
      </c>
      <c r="C6148" s="301" t="s">
        <v>1330</v>
      </c>
      <c r="D6148" s="303">
        <v>251.11</v>
      </c>
    </row>
    <row r="6149" spans="1:4" ht="9" customHeight="1">
      <c r="A6149" s="301" t="s">
        <v>15169</v>
      </c>
      <c r="B6149" s="302" t="s">
        <v>7173</v>
      </c>
      <c r="C6149" s="301" t="s">
        <v>1330</v>
      </c>
      <c r="D6149" s="303">
        <v>180.78</v>
      </c>
    </row>
    <row r="6150" spans="1:4" ht="9" customHeight="1">
      <c r="A6150" s="301" t="s">
        <v>15170</v>
      </c>
      <c r="B6150" s="302" t="s">
        <v>7174</v>
      </c>
      <c r="C6150" s="301" t="s">
        <v>1330</v>
      </c>
      <c r="D6150" s="303">
        <v>215.74</v>
      </c>
    </row>
    <row r="6151" spans="1:4" ht="9" customHeight="1">
      <c r="A6151" s="301" t="s">
        <v>15171</v>
      </c>
      <c r="B6151" s="302" t="s">
        <v>7175</v>
      </c>
      <c r="C6151" s="301" t="s">
        <v>1330</v>
      </c>
      <c r="D6151" s="303">
        <v>142.22</v>
      </c>
    </row>
    <row r="6152" spans="1:4" ht="9" customHeight="1">
      <c r="A6152" s="301" t="s">
        <v>15172</v>
      </c>
      <c r="B6152" s="302" t="s">
        <v>7176</v>
      </c>
      <c r="C6152" s="301" t="s">
        <v>23</v>
      </c>
      <c r="D6152" s="303">
        <v>1192.94</v>
      </c>
    </row>
    <row r="6153" spans="1:4" ht="9" customHeight="1">
      <c r="A6153" s="301" t="s">
        <v>15173</v>
      </c>
      <c r="B6153" s="302" t="s">
        <v>7177</v>
      </c>
      <c r="C6153" s="301" t="s">
        <v>23</v>
      </c>
      <c r="D6153" s="303">
        <v>1087.31</v>
      </c>
    </row>
    <row r="6154" spans="1:4" ht="9" customHeight="1">
      <c r="A6154" s="301" t="s">
        <v>15174</v>
      </c>
      <c r="B6154" s="302" t="s">
        <v>7178</v>
      </c>
      <c r="C6154" s="301" t="s">
        <v>23</v>
      </c>
      <c r="D6154" s="303">
        <v>1273.3900000000001</v>
      </c>
    </row>
    <row r="6155" spans="1:4" ht="9" customHeight="1">
      <c r="A6155" s="301" t="s">
        <v>15175</v>
      </c>
      <c r="B6155" s="302" t="s">
        <v>7179</v>
      </c>
      <c r="C6155" s="301" t="s">
        <v>23</v>
      </c>
      <c r="D6155" s="303">
        <v>1156.6400000000001</v>
      </c>
    </row>
    <row r="6156" spans="1:4" ht="9" customHeight="1">
      <c r="A6156" s="301" t="s">
        <v>15176</v>
      </c>
      <c r="B6156" s="302" t="s">
        <v>7180</v>
      </c>
      <c r="C6156" s="301" t="s">
        <v>23</v>
      </c>
      <c r="D6156" s="303">
        <v>1968.36</v>
      </c>
    </row>
    <row r="6157" spans="1:4" ht="18" customHeight="1">
      <c r="A6157" s="301" t="s">
        <v>15177</v>
      </c>
      <c r="B6157" s="302" t="s">
        <v>7181</v>
      </c>
      <c r="C6157" s="301" t="s">
        <v>23</v>
      </c>
      <c r="D6157" s="303">
        <v>1784.91</v>
      </c>
    </row>
    <row r="6158" spans="1:4" ht="9" customHeight="1">
      <c r="A6158" s="301" t="s">
        <v>15178</v>
      </c>
      <c r="B6158" s="302" t="s">
        <v>7182</v>
      </c>
      <c r="C6158" s="301" t="s">
        <v>23</v>
      </c>
      <c r="D6158" s="303">
        <v>1650.23</v>
      </c>
    </row>
    <row r="6159" spans="1:4" ht="18" customHeight="1">
      <c r="A6159" s="301" t="s">
        <v>15179</v>
      </c>
      <c r="B6159" s="302" t="s">
        <v>7183</v>
      </c>
      <c r="C6159" s="301" t="s">
        <v>23</v>
      </c>
      <c r="D6159" s="303">
        <v>1466.78</v>
      </c>
    </row>
    <row r="6160" spans="1:4" ht="9" customHeight="1">
      <c r="A6160" s="301" t="s">
        <v>15180</v>
      </c>
      <c r="B6160" s="302" t="s">
        <v>7184</v>
      </c>
      <c r="C6160" s="301" t="s">
        <v>23</v>
      </c>
      <c r="D6160" s="303">
        <v>1367.78</v>
      </c>
    </row>
    <row r="6161" spans="1:4" ht="18" customHeight="1">
      <c r="A6161" s="301" t="s">
        <v>15181</v>
      </c>
      <c r="B6161" s="302" t="s">
        <v>7185</v>
      </c>
      <c r="C6161" s="301" t="s">
        <v>23</v>
      </c>
      <c r="D6161" s="303">
        <v>1241.31</v>
      </c>
    </row>
    <row r="6162" spans="1:4" ht="9" customHeight="1">
      <c r="A6162" s="301" t="s">
        <v>15182</v>
      </c>
      <c r="B6162" s="302" t="s">
        <v>7186</v>
      </c>
      <c r="C6162" s="301" t="s">
        <v>23</v>
      </c>
      <c r="D6162" s="303">
        <v>2065.5500000000002</v>
      </c>
    </row>
    <row r="6163" spans="1:4" ht="18" customHeight="1">
      <c r="A6163" s="301" t="s">
        <v>15183</v>
      </c>
      <c r="B6163" s="302" t="s">
        <v>7187</v>
      </c>
      <c r="C6163" s="301" t="s">
        <v>23</v>
      </c>
      <c r="D6163" s="303">
        <v>1868.2</v>
      </c>
    </row>
    <row r="6164" spans="1:4" ht="9" customHeight="1">
      <c r="A6164" s="301" t="s">
        <v>15184</v>
      </c>
      <c r="B6164" s="302" t="s">
        <v>7188</v>
      </c>
      <c r="C6164" s="301" t="s">
        <v>23</v>
      </c>
      <c r="D6164" s="303">
        <v>1757.93</v>
      </c>
    </row>
    <row r="6165" spans="1:4" ht="18" customHeight="1">
      <c r="A6165" s="301" t="s">
        <v>15185</v>
      </c>
      <c r="B6165" s="302" t="s">
        <v>7189</v>
      </c>
      <c r="C6165" s="301" t="s">
        <v>23</v>
      </c>
      <c r="D6165" s="303">
        <v>1560.58</v>
      </c>
    </row>
    <row r="6166" spans="1:4" ht="9" customHeight="1">
      <c r="A6166" s="301" t="s">
        <v>15186</v>
      </c>
      <c r="B6166" s="302" t="s">
        <v>7190</v>
      </c>
      <c r="C6166" s="301" t="s">
        <v>23</v>
      </c>
      <c r="D6166" s="303">
        <v>1466.39</v>
      </c>
    </row>
    <row r="6167" spans="1:4" ht="9" customHeight="1">
      <c r="A6167" s="301" t="s">
        <v>15187</v>
      </c>
      <c r="B6167" s="302" t="s">
        <v>7191</v>
      </c>
      <c r="C6167" s="301" t="s">
        <v>23</v>
      </c>
      <c r="D6167" s="303">
        <v>1328.8</v>
      </c>
    </row>
    <row r="6168" spans="1:4" ht="9" customHeight="1">
      <c r="A6168" s="301" t="s">
        <v>15188</v>
      </c>
      <c r="B6168" s="302" t="s">
        <v>7192</v>
      </c>
      <c r="C6168" s="301" t="s">
        <v>23</v>
      </c>
      <c r="D6168" s="303">
        <v>2093.04</v>
      </c>
    </row>
    <row r="6169" spans="1:4" ht="9" customHeight="1">
      <c r="A6169" s="301" t="s">
        <v>15189</v>
      </c>
      <c r="B6169" s="302" t="s">
        <v>7193</v>
      </c>
      <c r="C6169" s="301" t="s">
        <v>23</v>
      </c>
      <c r="D6169" s="303">
        <v>1881.79</v>
      </c>
    </row>
    <row r="6170" spans="1:4" ht="9" customHeight="1">
      <c r="A6170" s="301" t="s">
        <v>15190</v>
      </c>
      <c r="B6170" s="302" t="s">
        <v>7194</v>
      </c>
      <c r="C6170" s="301" t="s">
        <v>23</v>
      </c>
      <c r="D6170" s="303">
        <v>1865.62</v>
      </c>
    </row>
    <row r="6171" spans="1:4" ht="9" customHeight="1">
      <c r="A6171" s="301" t="s">
        <v>15191</v>
      </c>
      <c r="B6171" s="302" t="s">
        <v>7195</v>
      </c>
      <c r="C6171" s="301" t="s">
        <v>23</v>
      </c>
      <c r="D6171" s="303">
        <v>1654.37</v>
      </c>
    </row>
    <row r="6172" spans="1:4" ht="9" customHeight="1">
      <c r="A6172" s="301" t="s">
        <v>15192</v>
      </c>
      <c r="B6172" s="302" t="s">
        <v>7196</v>
      </c>
      <c r="C6172" s="301" t="s">
        <v>23</v>
      </c>
      <c r="D6172" s="303">
        <v>1622.31</v>
      </c>
    </row>
    <row r="6173" spans="1:4" ht="9" customHeight="1">
      <c r="A6173" s="301" t="s">
        <v>15193</v>
      </c>
      <c r="B6173" s="302" t="s">
        <v>7197</v>
      </c>
      <c r="C6173" s="301" t="s">
        <v>23</v>
      </c>
      <c r="D6173" s="303">
        <v>1473.6</v>
      </c>
    </row>
    <row r="6174" spans="1:4" ht="9" customHeight="1">
      <c r="A6174" s="301" t="s">
        <v>15194</v>
      </c>
      <c r="B6174" s="302" t="s">
        <v>7198</v>
      </c>
      <c r="C6174" s="301" t="s">
        <v>23</v>
      </c>
      <c r="D6174" s="303">
        <v>1552.03</v>
      </c>
    </row>
    <row r="6175" spans="1:4" ht="9" customHeight="1">
      <c r="A6175" s="301" t="s">
        <v>15195</v>
      </c>
      <c r="B6175" s="302" t="s">
        <v>7199</v>
      </c>
      <c r="C6175" s="301" t="s">
        <v>23</v>
      </c>
      <c r="D6175" s="303">
        <v>1403.32</v>
      </c>
    </row>
    <row r="6176" spans="1:4" ht="9" customHeight="1">
      <c r="A6176" s="301" t="s">
        <v>15196</v>
      </c>
      <c r="B6176" s="302" t="s">
        <v>7200</v>
      </c>
      <c r="C6176" s="301" t="s">
        <v>23</v>
      </c>
      <c r="D6176" s="303">
        <v>1916.1</v>
      </c>
    </row>
    <row r="6177" spans="1:4" ht="9" customHeight="1">
      <c r="A6177" s="301" t="s">
        <v>15197</v>
      </c>
      <c r="B6177" s="302" t="s">
        <v>7201</v>
      </c>
      <c r="C6177" s="301" t="s">
        <v>23</v>
      </c>
      <c r="D6177" s="303">
        <v>1719.93</v>
      </c>
    </row>
    <row r="6178" spans="1:4" ht="9" customHeight="1">
      <c r="A6178" s="301" t="s">
        <v>15198</v>
      </c>
      <c r="B6178" s="302" t="s">
        <v>7202</v>
      </c>
      <c r="C6178" s="301" t="s">
        <v>23</v>
      </c>
      <c r="D6178" s="303">
        <v>2206.9899999999998</v>
      </c>
    </row>
    <row r="6179" spans="1:4" ht="9" customHeight="1">
      <c r="A6179" s="301" t="s">
        <v>15199</v>
      </c>
      <c r="B6179" s="302" t="s">
        <v>7203</v>
      </c>
      <c r="C6179" s="301" t="s">
        <v>23</v>
      </c>
      <c r="D6179" s="303">
        <v>2026.63</v>
      </c>
    </row>
    <row r="6180" spans="1:4" ht="9" customHeight="1">
      <c r="A6180" s="301" t="s">
        <v>15200</v>
      </c>
      <c r="B6180" s="302" t="s">
        <v>7204</v>
      </c>
      <c r="C6180" s="301" t="s">
        <v>23</v>
      </c>
      <c r="D6180" s="303">
        <v>1552.03</v>
      </c>
    </row>
    <row r="6181" spans="1:4" ht="9" customHeight="1">
      <c r="A6181" s="301" t="s">
        <v>15201</v>
      </c>
      <c r="B6181" s="302" t="s">
        <v>7205</v>
      </c>
      <c r="C6181" s="301" t="s">
        <v>23</v>
      </c>
      <c r="D6181" s="303">
        <v>1403.32</v>
      </c>
    </row>
    <row r="6182" spans="1:4" ht="9" customHeight="1">
      <c r="A6182" s="301" t="s">
        <v>15202</v>
      </c>
      <c r="B6182" s="302" t="s">
        <v>7206</v>
      </c>
      <c r="C6182" s="301" t="s">
        <v>23</v>
      </c>
      <c r="D6182" s="303">
        <v>1684.11</v>
      </c>
    </row>
    <row r="6183" spans="1:4" ht="9" customHeight="1">
      <c r="A6183" s="301" t="s">
        <v>15203</v>
      </c>
      <c r="B6183" s="302" t="s">
        <v>7207</v>
      </c>
      <c r="C6183" s="301" t="s">
        <v>23</v>
      </c>
      <c r="D6183" s="303">
        <v>1538.34</v>
      </c>
    </row>
    <row r="6184" spans="1:4" ht="9" customHeight="1">
      <c r="A6184" s="301" t="s">
        <v>15204</v>
      </c>
      <c r="B6184" s="302" t="s">
        <v>7208</v>
      </c>
      <c r="C6184" s="301" t="s">
        <v>23</v>
      </c>
      <c r="D6184" s="303">
        <v>2032.74</v>
      </c>
    </row>
    <row r="6185" spans="1:4" ht="9" customHeight="1">
      <c r="A6185" s="301" t="s">
        <v>15205</v>
      </c>
      <c r="B6185" s="302" t="s">
        <v>7209</v>
      </c>
      <c r="C6185" s="301" t="s">
        <v>23</v>
      </c>
      <c r="D6185" s="303">
        <v>1836.57</v>
      </c>
    </row>
    <row r="6186" spans="1:4" ht="9" customHeight="1">
      <c r="A6186" s="301" t="s">
        <v>15206</v>
      </c>
      <c r="B6186" s="302" t="s">
        <v>7210</v>
      </c>
      <c r="C6186" s="301" t="s">
        <v>23</v>
      </c>
      <c r="D6186" s="303">
        <v>2366.2600000000002</v>
      </c>
    </row>
    <row r="6187" spans="1:4" ht="9" customHeight="1">
      <c r="A6187" s="301" t="s">
        <v>15207</v>
      </c>
      <c r="B6187" s="302" t="s">
        <v>7211</v>
      </c>
      <c r="C6187" s="301" t="s">
        <v>23</v>
      </c>
      <c r="D6187" s="303">
        <v>2175.86</v>
      </c>
    </row>
    <row r="6188" spans="1:4" ht="9" customHeight="1">
      <c r="A6188" s="301" t="s">
        <v>15208</v>
      </c>
      <c r="B6188" s="302" t="s">
        <v>7212</v>
      </c>
      <c r="C6188" s="301" t="s">
        <v>23</v>
      </c>
      <c r="D6188" s="303">
        <v>1988.66</v>
      </c>
    </row>
    <row r="6189" spans="1:4" ht="9" customHeight="1">
      <c r="A6189" s="301" t="s">
        <v>15209</v>
      </c>
      <c r="B6189" s="302" t="s">
        <v>7213</v>
      </c>
      <c r="C6189" s="301" t="s">
        <v>23</v>
      </c>
      <c r="D6189" s="303">
        <v>1798.26</v>
      </c>
    </row>
    <row r="6190" spans="1:4" ht="9" customHeight="1">
      <c r="A6190" s="301" t="s">
        <v>15210</v>
      </c>
      <c r="B6190" s="302" t="s">
        <v>7214</v>
      </c>
      <c r="C6190" s="301" t="s">
        <v>23</v>
      </c>
      <c r="D6190" s="303">
        <v>3172.2</v>
      </c>
    </row>
    <row r="6191" spans="1:4" ht="9" customHeight="1">
      <c r="A6191" s="301" t="s">
        <v>15211</v>
      </c>
      <c r="B6191" s="302" t="s">
        <v>7215</v>
      </c>
      <c r="C6191" s="301" t="s">
        <v>23</v>
      </c>
      <c r="D6191" s="303">
        <v>2950.2</v>
      </c>
    </row>
    <row r="6192" spans="1:4" ht="9" customHeight="1">
      <c r="A6192" s="301" t="s">
        <v>15212</v>
      </c>
      <c r="B6192" s="302" t="s">
        <v>7216</v>
      </c>
      <c r="C6192" s="301" t="s">
        <v>23</v>
      </c>
      <c r="D6192" s="303">
        <v>3706.13</v>
      </c>
    </row>
    <row r="6193" spans="1:4" ht="9" customHeight="1">
      <c r="A6193" s="301" t="s">
        <v>15213</v>
      </c>
      <c r="B6193" s="302" t="s">
        <v>7217</v>
      </c>
      <c r="C6193" s="301" t="s">
        <v>23</v>
      </c>
      <c r="D6193" s="303">
        <v>3425.02</v>
      </c>
    </row>
    <row r="6194" spans="1:4" ht="9" customHeight="1">
      <c r="A6194" s="301" t="s">
        <v>15214</v>
      </c>
      <c r="B6194" s="302" t="s">
        <v>7218</v>
      </c>
      <c r="C6194" s="301" t="s">
        <v>23</v>
      </c>
      <c r="D6194" s="303">
        <v>2275.31</v>
      </c>
    </row>
    <row r="6195" spans="1:4" ht="9" customHeight="1">
      <c r="A6195" s="301" t="s">
        <v>15215</v>
      </c>
      <c r="B6195" s="302" t="s">
        <v>7219</v>
      </c>
      <c r="C6195" s="301" t="s">
        <v>23</v>
      </c>
      <c r="D6195" s="303">
        <v>2088.67</v>
      </c>
    </row>
    <row r="6196" spans="1:4" ht="9" customHeight="1">
      <c r="A6196" s="301" t="s">
        <v>15216</v>
      </c>
      <c r="B6196" s="302" t="s">
        <v>7220</v>
      </c>
      <c r="C6196" s="301" t="s">
        <v>23</v>
      </c>
      <c r="D6196" s="303">
        <v>2693.03</v>
      </c>
    </row>
    <row r="6197" spans="1:4" ht="9" customHeight="1">
      <c r="A6197" s="301" t="s">
        <v>15217</v>
      </c>
      <c r="B6197" s="302" t="s">
        <v>7221</v>
      </c>
      <c r="C6197" s="301" t="s">
        <v>23</v>
      </c>
      <c r="D6197" s="303">
        <v>2442.36</v>
      </c>
    </row>
    <row r="6198" spans="1:4" ht="9" customHeight="1">
      <c r="A6198" s="301" t="s">
        <v>15218</v>
      </c>
      <c r="B6198" s="302" t="s">
        <v>7222</v>
      </c>
      <c r="C6198" s="301" t="s">
        <v>23</v>
      </c>
      <c r="D6198" s="303">
        <v>2925.42</v>
      </c>
    </row>
    <row r="6199" spans="1:4" ht="9" customHeight="1">
      <c r="A6199" s="301" t="s">
        <v>15219</v>
      </c>
      <c r="B6199" s="302" t="s">
        <v>7223</v>
      </c>
      <c r="C6199" s="301" t="s">
        <v>23</v>
      </c>
      <c r="D6199" s="303">
        <v>2694.96</v>
      </c>
    </row>
    <row r="6200" spans="1:4" ht="9" customHeight="1">
      <c r="A6200" s="301" t="s">
        <v>15220</v>
      </c>
      <c r="B6200" s="302" t="s">
        <v>7224</v>
      </c>
      <c r="C6200" s="301" t="s">
        <v>23</v>
      </c>
      <c r="D6200" s="303">
        <v>3238.84</v>
      </c>
    </row>
    <row r="6201" spans="1:4" ht="9" customHeight="1">
      <c r="A6201" s="301" t="s">
        <v>15221</v>
      </c>
      <c r="B6201" s="302" t="s">
        <v>7225</v>
      </c>
      <c r="C6201" s="301" t="s">
        <v>23</v>
      </c>
      <c r="D6201" s="303">
        <v>3006.74</v>
      </c>
    </row>
    <row r="6202" spans="1:4" ht="9" customHeight="1">
      <c r="A6202" s="301" t="s">
        <v>15222</v>
      </c>
      <c r="B6202" s="302" t="s">
        <v>7226</v>
      </c>
      <c r="C6202" s="301" t="s">
        <v>23</v>
      </c>
      <c r="D6202" s="303">
        <v>2631.88</v>
      </c>
    </row>
    <row r="6203" spans="1:4" ht="9" customHeight="1">
      <c r="A6203" s="301" t="s">
        <v>15223</v>
      </c>
      <c r="B6203" s="302" t="s">
        <v>7227</v>
      </c>
      <c r="C6203" s="301" t="s">
        <v>23</v>
      </c>
      <c r="D6203" s="303">
        <v>2399.7800000000002</v>
      </c>
    </row>
    <row r="6204" spans="1:4" ht="9" customHeight="1">
      <c r="A6204" s="301" t="s">
        <v>15224</v>
      </c>
      <c r="B6204" s="302" t="s">
        <v>7228</v>
      </c>
      <c r="C6204" s="301" t="s">
        <v>23</v>
      </c>
      <c r="D6204" s="303">
        <v>4598.34</v>
      </c>
    </row>
    <row r="6205" spans="1:4" ht="9" customHeight="1">
      <c r="A6205" s="301" t="s">
        <v>15225</v>
      </c>
      <c r="B6205" s="302" t="s">
        <v>7229</v>
      </c>
      <c r="C6205" s="301" t="s">
        <v>23</v>
      </c>
      <c r="D6205" s="303">
        <v>4256.8999999999996</v>
      </c>
    </row>
    <row r="6206" spans="1:4" ht="9" customHeight="1">
      <c r="A6206" s="301" t="s">
        <v>15226</v>
      </c>
      <c r="B6206" s="302" t="s">
        <v>7230</v>
      </c>
      <c r="C6206" s="301" t="s">
        <v>23</v>
      </c>
      <c r="D6206" s="303">
        <v>5258.85</v>
      </c>
    </row>
    <row r="6207" spans="1:4" ht="9" customHeight="1">
      <c r="A6207" s="301" t="s">
        <v>15227</v>
      </c>
      <c r="B6207" s="302" t="s">
        <v>7231</v>
      </c>
      <c r="C6207" s="301" t="s">
        <v>23</v>
      </c>
      <c r="D6207" s="303">
        <v>4917.41</v>
      </c>
    </row>
    <row r="6208" spans="1:4" ht="9" customHeight="1">
      <c r="A6208" s="301" t="s">
        <v>15228</v>
      </c>
      <c r="B6208" s="302" t="s">
        <v>7232</v>
      </c>
      <c r="C6208" s="301" t="s">
        <v>23</v>
      </c>
      <c r="D6208" s="303">
        <v>3297.02</v>
      </c>
    </row>
    <row r="6209" spans="1:4" ht="9" customHeight="1">
      <c r="A6209" s="301" t="s">
        <v>15229</v>
      </c>
      <c r="B6209" s="302" t="s">
        <v>7233</v>
      </c>
      <c r="C6209" s="301" t="s">
        <v>23</v>
      </c>
      <c r="D6209" s="303">
        <v>2991.86</v>
      </c>
    </row>
    <row r="6210" spans="1:4" ht="9" customHeight="1">
      <c r="A6210" s="301" t="s">
        <v>15230</v>
      </c>
      <c r="B6210" s="302" t="s">
        <v>7234</v>
      </c>
      <c r="C6210" s="301" t="s">
        <v>23</v>
      </c>
      <c r="D6210" s="303">
        <v>3792.58</v>
      </c>
    </row>
    <row r="6211" spans="1:4" ht="9" customHeight="1">
      <c r="A6211" s="301" t="s">
        <v>15231</v>
      </c>
      <c r="B6211" s="302" t="s">
        <v>7235</v>
      </c>
      <c r="C6211" s="301" t="s">
        <v>23</v>
      </c>
      <c r="D6211" s="303">
        <v>3512.02</v>
      </c>
    </row>
    <row r="6212" spans="1:4" ht="9" customHeight="1">
      <c r="A6212" s="301" t="s">
        <v>15232</v>
      </c>
      <c r="B6212" s="302" t="s">
        <v>7236</v>
      </c>
      <c r="C6212" s="301" t="s">
        <v>23</v>
      </c>
      <c r="D6212" s="303">
        <v>4233.9799999999996</v>
      </c>
    </row>
    <row r="6213" spans="1:4" ht="9" customHeight="1">
      <c r="A6213" s="301" t="s">
        <v>15233</v>
      </c>
      <c r="B6213" s="302" t="s">
        <v>7237</v>
      </c>
      <c r="C6213" s="301" t="s">
        <v>23</v>
      </c>
      <c r="D6213" s="303">
        <v>3963.73</v>
      </c>
    </row>
    <row r="6214" spans="1:4" ht="9" customHeight="1">
      <c r="A6214" s="301" t="s">
        <v>15234</v>
      </c>
      <c r="B6214" s="302" t="s">
        <v>7238</v>
      </c>
      <c r="C6214" s="301" t="s">
        <v>23</v>
      </c>
      <c r="D6214" s="303">
        <v>4159.0200000000004</v>
      </c>
    </row>
    <row r="6215" spans="1:4" ht="9" customHeight="1">
      <c r="A6215" s="301" t="s">
        <v>15235</v>
      </c>
      <c r="B6215" s="302" t="s">
        <v>7239</v>
      </c>
      <c r="C6215" s="301" t="s">
        <v>23</v>
      </c>
      <c r="D6215" s="303">
        <v>3890.64</v>
      </c>
    </row>
    <row r="6216" spans="1:4" ht="9" customHeight="1">
      <c r="A6216" s="301" t="s">
        <v>15236</v>
      </c>
      <c r="B6216" s="302" t="s">
        <v>7240</v>
      </c>
      <c r="C6216" s="301" t="s">
        <v>23</v>
      </c>
      <c r="D6216" s="303">
        <v>3534.23</v>
      </c>
    </row>
    <row r="6217" spans="1:4" ht="9" customHeight="1">
      <c r="A6217" s="301" t="s">
        <v>15237</v>
      </c>
      <c r="B6217" s="302" t="s">
        <v>7241</v>
      </c>
      <c r="C6217" s="301" t="s">
        <v>23</v>
      </c>
      <c r="D6217" s="303">
        <v>3265.86</v>
      </c>
    </row>
    <row r="6218" spans="1:4" ht="9" customHeight="1">
      <c r="A6218" s="301" t="s">
        <v>15238</v>
      </c>
      <c r="B6218" s="302" t="s">
        <v>7242</v>
      </c>
      <c r="C6218" s="301" t="s">
        <v>23</v>
      </c>
      <c r="D6218" s="303">
        <v>6530.8</v>
      </c>
    </row>
    <row r="6219" spans="1:4" ht="9" customHeight="1">
      <c r="A6219" s="301" t="s">
        <v>15239</v>
      </c>
      <c r="B6219" s="302" t="s">
        <v>7243</v>
      </c>
      <c r="C6219" s="301" t="s">
        <v>23</v>
      </c>
      <c r="D6219" s="303">
        <v>6129.04</v>
      </c>
    </row>
    <row r="6220" spans="1:4" ht="9" customHeight="1">
      <c r="A6220" s="301" t="s">
        <v>15240</v>
      </c>
      <c r="B6220" s="302" t="s">
        <v>7244</v>
      </c>
      <c r="C6220" s="301" t="s">
        <v>23</v>
      </c>
      <c r="D6220" s="303">
        <v>7264.73</v>
      </c>
    </row>
    <row r="6221" spans="1:4" ht="9" customHeight="1">
      <c r="A6221" s="301" t="s">
        <v>15241</v>
      </c>
      <c r="B6221" s="302" t="s">
        <v>7245</v>
      </c>
      <c r="C6221" s="301" t="s">
        <v>23</v>
      </c>
      <c r="D6221" s="303">
        <v>6862.97</v>
      </c>
    </row>
    <row r="6222" spans="1:4" ht="9" customHeight="1">
      <c r="A6222" s="301" t="s">
        <v>15242</v>
      </c>
      <c r="B6222" s="302" t="s">
        <v>7246</v>
      </c>
      <c r="C6222" s="301" t="s">
        <v>23</v>
      </c>
      <c r="D6222" s="303">
        <v>4365.84</v>
      </c>
    </row>
    <row r="6223" spans="1:4" ht="9" customHeight="1">
      <c r="A6223" s="301" t="s">
        <v>15243</v>
      </c>
      <c r="B6223" s="302" t="s">
        <v>7247</v>
      </c>
      <c r="C6223" s="301" t="s">
        <v>23</v>
      </c>
      <c r="D6223" s="303">
        <v>4006.2</v>
      </c>
    </row>
    <row r="6224" spans="1:4" ht="9" customHeight="1">
      <c r="A6224" s="301" t="s">
        <v>15244</v>
      </c>
      <c r="B6224" s="302" t="s">
        <v>7248</v>
      </c>
      <c r="C6224" s="301" t="s">
        <v>23</v>
      </c>
      <c r="D6224" s="303">
        <v>5255.91</v>
      </c>
    </row>
    <row r="6225" spans="1:4" ht="9" customHeight="1">
      <c r="A6225" s="301" t="s">
        <v>15245</v>
      </c>
      <c r="B6225" s="302" t="s">
        <v>7249</v>
      </c>
      <c r="C6225" s="301" t="s">
        <v>23</v>
      </c>
      <c r="D6225" s="303">
        <v>4937.3999999999996</v>
      </c>
    </row>
    <row r="6226" spans="1:4" ht="9" customHeight="1">
      <c r="A6226" s="301" t="s">
        <v>15246</v>
      </c>
      <c r="B6226" s="302" t="s">
        <v>7250</v>
      </c>
      <c r="C6226" s="301" t="s">
        <v>23</v>
      </c>
      <c r="D6226" s="303">
        <v>5875.56</v>
      </c>
    </row>
    <row r="6227" spans="1:4" ht="9" customHeight="1">
      <c r="A6227" s="301" t="s">
        <v>15247</v>
      </c>
      <c r="B6227" s="302" t="s">
        <v>7251</v>
      </c>
      <c r="C6227" s="301" t="s">
        <v>23</v>
      </c>
      <c r="D6227" s="303">
        <v>5473.8</v>
      </c>
    </row>
    <row r="6228" spans="1:4" ht="9" customHeight="1">
      <c r="A6228" s="301" t="s">
        <v>15248</v>
      </c>
      <c r="B6228" s="302" t="s">
        <v>7252</v>
      </c>
      <c r="C6228" s="301" t="s">
        <v>23</v>
      </c>
      <c r="D6228" s="303">
        <v>1436.15</v>
      </c>
    </row>
    <row r="6229" spans="1:4" ht="9" customHeight="1">
      <c r="A6229" s="301" t="s">
        <v>15249</v>
      </c>
      <c r="B6229" s="302" t="s">
        <v>7253</v>
      </c>
      <c r="C6229" s="301" t="s">
        <v>23</v>
      </c>
      <c r="D6229" s="303">
        <v>1288.1400000000001</v>
      </c>
    </row>
    <row r="6230" spans="1:4" ht="9" customHeight="1">
      <c r="A6230" s="301" t="s">
        <v>15250</v>
      </c>
      <c r="B6230" s="302" t="s">
        <v>7254</v>
      </c>
      <c r="C6230" s="301" t="s">
        <v>23</v>
      </c>
      <c r="D6230" s="303">
        <v>1556.47</v>
      </c>
    </row>
    <row r="6231" spans="1:4" ht="9" customHeight="1">
      <c r="A6231" s="301" t="s">
        <v>15251</v>
      </c>
      <c r="B6231" s="302" t="s">
        <v>7255</v>
      </c>
      <c r="C6231" s="301" t="s">
        <v>23</v>
      </c>
      <c r="D6231" s="303">
        <v>1387.32</v>
      </c>
    </row>
    <row r="6232" spans="1:4" ht="9" customHeight="1">
      <c r="A6232" s="301" t="s">
        <v>15252</v>
      </c>
      <c r="B6232" s="302" t="s">
        <v>7256</v>
      </c>
      <c r="C6232" s="301" t="s">
        <v>23</v>
      </c>
      <c r="D6232" s="303">
        <v>2291.5</v>
      </c>
    </row>
    <row r="6233" spans="1:4" ht="9" customHeight="1">
      <c r="A6233" s="301" t="s">
        <v>15253</v>
      </c>
      <c r="B6233" s="302" t="s">
        <v>7257</v>
      </c>
      <c r="C6233" s="301" t="s">
        <v>23</v>
      </c>
      <c r="D6233" s="303">
        <v>2053.96</v>
      </c>
    </row>
    <row r="6234" spans="1:4" ht="9" customHeight="1">
      <c r="A6234" s="301" t="s">
        <v>15254</v>
      </c>
      <c r="B6234" s="302" t="s">
        <v>7258</v>
      </c>
      <c r="C6234" s="301" t="s">
        <v>23</v>
      </c>
      <c r="D6234" s="303">
        <v>1973.37</v>
      </c>
    </row>
    <row r="6235" spans="1:4" ht="9" customHeight="1">
      <c r="A6235" s="301" t="s">
        <v>15255</v>
      </c>
      <c r="B6235" s="302" t="s">
        <v>7259</v>
      </c>
      <c r="C6235" s="301" t="s">
        <v>23</v>
      </c>
      <c r="D6235" s="303">
        <v>1735.83</v>
      </c>
    </row>
    <row r="6236" spans="1:4" ht="9" customHeight="1">
      <c r="A6236" s="301" t="s">
        <v>15256</v>
      </c>
      <c r="B6236" s="302" t="s">
        <v>7260</v>
      </c>
      <c r="C6236" s="301" t="s">
        <v>23</v>
      </c>
      <c r="D6236" s="303">
        <v>1728.78</v>
      </c>
    </row>
    <row r="6237" spans="1:4" ht="9" customHeight="1">
      <c r="A6237" s="301" t="s">
        <v>15257</v>
      </c>
      <c r="B6237" s="302" t="s">
        <v>7261</v>
      </c>
      <c r="C6237" s="301" t="s">
        <v>23</v>
      </c>
      <c r="D6237" s="303">
        <v>1536.9</v>
      </c>
    </row>
    <row r="6238" spans="1:4" ht="9" customHeight="1">
      <c r="A6238" s="301" t="s">
        <v>15258</v>
      </c>
      <c r="B6238" s="302" t="s">
        <v>7262</v>
      </c>
      <c r="C6238" s="301" t="s">
        <v>23</v>
      </c>
      <c r="D6238" s="303">
        <v>2452.86</v>
      </c>
    </row>
    <row r="6239" spans="1:4" ht="9" customHeight="1">
      <c r="A6239" s="301" t="s">
        <v>15259</v>
      </c>
      <c r="B6239" s="302" t="s">
        <v>7263</v>
      </c>
      <c r="C6239" s="301" t="s">
        <v>23</v>
      </c>
      <c r="D6239" s="303">
        <v>2189.7600000000002</v>
      </c>
    </row>
    <row r="6240" spans="1:4" ht="9" customHeight="1">
      <c r="A6240" s="301" t="s">
        <v>15260</v>
      </c>
      <c r="B6240" s="302" t="s">
        <v>7264</v>
      </c>
      <c r="C6240" s="301" t="s">
        <v>23</v>
      </c>
      <c r="D6240" s="303">
        <v>2145.2399999999998</v>
      </c>
    </row>
    <row r="6241" spans="1:4" ht="9" customHeight="1">
      <c r="A6241" s="301" t="s">
        <v>15261</v>
      </c>
      <c r="B6241" s="302" t="s">
        <v>7265</v>
      </c>
      <c r="C6241" s="301" t="s">
        <v>23</v>
      </c>
      <c r="D6241" s="303">
        <v>1882.14</v>
      </c>
    </row>
    <row r="6242" spans="1:4" ht="9" customHeight="1">
      <c r="A6242" s="301" t="s">
        <v>15262</v>
      </c>
      <c r="B6242" s="302" t="s">
        <v>7266</v>
      </c>
      <c r="C6242" s="301" t="s">
        <v>23</v>
      </c>
      <c r="D6242" s="303">
        <v>1890.72</v>
      </c>
    </row>
    <row r="6243" spans="1:4" ht="9" customHeight="1">
      <c r="A6243" s="301" t="s">
        <v>15263</v>
      </c>
      <c r="B6243" s="302" t="s">
        <v>7267</v>
      </c>
      <c r="C6243" s="301" t="s">
        <v>23</v>
      </c>
      <c r="D6243" s="303">
        <v>1676.36</v>
      </c>
    </row>
    <row r="6244" spans="1:4" ht="9" customHeight="1">
      <c r="A6244" s="301" t="s">
        <v>15264</v>
      </c>
      <c r="B6244" s="302" t="s">
        <v>7268</v>
      </c>
      <c r="C6244" s="301" t="s">
        <v>23</v>
      </c>
      <c r="D6244" s="303">
        <v>2547.7199999999998</v>
      </c>
    </row>
    <row r="6245" spans="1:4" ht="9" customHeight="1">
      <c r="A6245" s="301" t="s">
        <v>15265</v>
      </c>
      <c r="B6245" s="302" t="s">
        <v>7269</v>
      </c>
      <c r="C6245" s="301" t="s">
        <v>23</v>
      </c>
      <c r="D6245" s="303">
        <v>2258.0100000000002</v>
      </c>
    </row>
    <row r="6246" spans="1:4" ht="9" customHeight="1">
      <c r="A6246" s="301" t="s">
        <v>15266</v>
      </c>
      <c r="B6246" s="302" t="s">
        <v>7270</v>
      </c>
      <c r="C6246" s="301" t="s">
        <v>23</v>
      </c>
      <c r="D6246" s="303">
        <v>2320.3000000000002</v>
      </c>
    </row>
    <row r="6247" spans="1:4" ht="9" customHeight="1">
      <c r="A6247" s="301" t="s">
        <v>15267</v>
      </c>
      <c r="B6247" s="302" t="s">
        <v>7271</v>
      </c>
      <c r="C6247" s="301" t="s">
        <v>23</v>
      </c>
      <c r="D6247" s="303">
        <v>2030.59</v>
      </c>
    </row>
    <row r="6248" spans="1:4" ht="9" customHeight="1">
      <c r="A6248" s="301" t="s">
        <v>15268</v>
      </c>
      <c r="B6248" s="302" t="s">
        <v>7272</v>
      </c>
      <c r="C6248" s="301" t="s">
        <v>23</v>
      </c>
      <c r="D6248" s="303">
        <v>1926.7</v>
      </c>
    </row>
    <row r="6249" spans="1:4" ht="9" customHeight="1">
      <c r="A6249" s="301" t="s">
        <v>15269</v>
      </c>
      <c r="B6249" s="302" t="s">
        <v>7273</v>
      </c>
      <c r="C6249" s="301" t="s">
        <v>23</v>
      </c>
      <c r="D6249" s="303">
        <v>1735.12</v>
      </c>
    </row>
    <row r="6250" spans="1:4" ht="9" customHeight="1">
      <c r="A6250" s="301" t="s">
        <v>15270</v>
      </c>
      <c r="B6250" s="302" t="s">
        <v>7274</v>
      </c>
      <c r="C6250" s="301" t="s">
        <v>23</v>
      </c>
      <c r="D6250" s="303">
        <v>1856.42</v>
      </c>
    </row>
    <row r="6251" spans="1:4" ht="9" customHeight="1">
      <c r="A6251" s="301" t="s">
        <v>15271</v>
      </c>
      <c r="B6251" s="302" t="s">
        <v>7275</v>
      </c>
      <c r="C6251" s="301" t="s">
        <v>23</v>
      </c>
      <c r="D6251" s="303">
        <v>1664.84</v>
      </c>
    </row>
    <row r="6252" spans="1:4" ht="9" customHeight="1">
      <c r="A6252" s="301" t="s">
        <v>15272</v>
      </c>
      <c r="B6252" s="302" t="s">
        <v>7276</v>
      </c>
      <c r="C6252" s="301" t="s">
        <v>23</v>
      </c>
      <c r="D6252" s="303">
        <v>2226.2600000000002</v>
      </c>
    </row>
    <row r="6253" spans="1:4" ht="9" customHeight="1">
      <c r="A6253" s="301" t="s">
        <v>15273</v>
      </c>
      <c r="B6253" s="302" t="s">
        <v>7277</v>
      </c>
      <c r="C6253" s="301" t="s">
        <v>23</v>
      </c>
      <c r="D6253" s="303">
        <v>1985.83</v>
      </c>
    </row>
    <row r="6254" spans="1:4" ht="9" customHeight="1">
      <c r="A6254" s="301" t="s">
        <v>15274</v>
      </c>
      <c r="B6254" s="302" t="s">
        <v>7278</v>
      </c>
      <c r="C6254" s="301" t="s">
        <v>23</v>
      </c>
      <c r="D6254" s="303">
        <v>2517.15</v>
      </c>
    </row>
    <row r="6255" spans="1:4" ht="9" customHeight="1">
      <c r="A6255" s="301" t="s">
        <v>15275</v>
      </c>
      <c r="B6255" s="302" t="s">
        <v>7279</v>
      </c>
      <c r="C6255" s="301" t="s">
        <v>23</v>
      </c>
      <c r="D6255" s="303">
        <v>2292.5300000000002</v>
      </c>
    </row>
    <row r="6256" spans="1:4" ht="9" customHeight="1">
      <c r="A6256" s="301" t="s">
        <v>15276</v>
      </c>
      <c r="B6256" s="302" t="s">
        <v>7280</v>
      </c>
      <c r="C6256" s="301" t="s">
        <v>23</v>
      </c>
      <c r="D6256" s="303">
        <v>1856.42</v>
      </c>
    </row>
    <row r="6257" spans="1:4" ht="9" customHeight="1">
      <c r="A6257" s="301" t="s">
        <v>15277</v>
      </c>
      <c r="B6257" s="302" t="s">
        <v>7281</v>
      </c>
      <c r="C6257" s="301" t="s">
        <v>23</v>
      </c>
      <c r="D6257" s="303">
        <v>1664.84</v>
      </c>
    </row>
    <row r="6258" spans="1:4" ht="9" customHeight="1">
      <c r="A6258" s="301" t="s">
        <v>15278</v>
      </c>
      <c r="B6258" s="302" t="s">
        <v>7282</v>
      </c>
      <c r="C6258" s="301" t="s">
        <v>23</v>
      </c>
      <c r="D6258" s="303">
        <v>1988.5</v>
      </c>
    </row>
    <row r="6259" spans="1:4" ht="9" customHeight="1">
      <c r="A6259" s="301" t="s">
        <v>15279</v>
      </c>
      <c r="B6259" s="302" t="s">
        <v>7283</v>
      </c>
      <c r="C6259" s="301" t="s">
        <v>23</v>
      </c>
      <c r="D6259" s="303">
        <v>1799.86</v>
      </c>
    </row>
    <row r="6260" spans="1:4" ht="9" customHeight="1">
      <c r="A6260" s="301" t="s">
        <v>15280</v>
      </c>
      <c r="B6260" s="302" t="s">
        <v>7284</v>
      </c>
      <c r="C6260" s="301" t="s">
        <v>23</v>
      </c>
      <c r="D6260" s="303">
        <v>2342.9</v>
      </c>
    </row>
    <row r="6261" spans="1:4" ht="9" customHeight="1">
      <c r="A6261" s="301" t="s">
        <v>15281</v>
      </c>
      <c r="B6261" s="302" t="s">
        <v>7285</v>
      </c>
      <c r="C6261" s="301" t="s">
        <v>23</v>
      </c>
      <c r="D6261" s="303">
        <v>2102.4699999999998</v>
      </c>
    </row>
    <row r="6262" spans="1:4" ht="9" customHeight="1">
      <c r="A6262" s="301" t="s">
        <v>15282</v>
      </c>
      <c r="B6262" s="302" t="s">
        <v>7286</v>
      </c>
      <c r="C6262" s="301" t="s">
        <v>23</v>
      </c>
      <c r="D6262" s="303">
        <v>2734.48</v>
      </c>
    </row>
    <row r="6263" spans="1:4" ht="9" customHeight="1">
      <c r="A6263" s="301" t="s">
        <v>15283</v>
      </c>
      <c r="B6263" s="302" t="s">
        <v>7287</v>
      </c>
      <c r="C6263" s="301" t="s">
        <v>23</v>
      </c>
      <c r="D6263" s="303">
        <v>2490.6999999999998</v>
      </c>
    </row>
    <row r="6264" spans="1:4" ht="9" customHeight="1">
      <c r="A6264" s="301" t="s">
        <v>15284</v>
      </c>
      <c r="B6264" s="302" t="s">
        <v>7288</v>
      </c>
      <c r="C6264" s="301" t="s">
        <v>23</v>
      </c>
      <c r="D6264" s="303">
        <v>2356.88</v>
      </c>
    </row>
    <row r="6265" spans="1:4" ht="9" customHeight="1">
      <c r="A6265" s="301" t="s">
        <v>15285</v>
      </c>
      <c r="B6265" s="302" t="s">
        <v>7289</v>
      </c>
      <c r="C6265" s="301" t="s">
        <v>23</v>
      </c>
      <c r="D6265" s="303">
        <v>2113.1</v>
      </c>
    </row>
    <row r="6266" spans="1:4" ht="9" customHeight="1">
      <c r="A6266" s="301" t="s">
        <v>15286</v>
      </c>
      <c r="B6266" s="302" t="s">
        <v>7290</v>
      </c>
      <c r="C6266" s="301" t="s">
        <v>23</v>
      </c>
      <c r="D6266" s="303">
        <v>3550.22</v>
      </c>
    </row>
    <row r="6267" spans="1:4" ht="9" customHeight="1">
      <c r="A6267" s="301" t="s">
        <v>15287</v>
      </c>
      <c r="B6267" s="302" t="s">
        <v>7291</v>
      </c>
      <c r="C6267" s="301" t="s">
        <v>23</v>
      </c>
      <c r="D6267" s="303">
        <v>3272.13</v>
      </c>
    </row>
    <row r="6268" spans="1:4" ht="9" customHeight="1">
      <c r="A6268" s="301" t="s">
        <v>15288</v>
      </c>
      <c r="B6268" s="302" t="s">
        <v>7292</v>
      </c>
      <c r="C6268" s="301" t="s">
        <v>23</v>
      </c>
      <c r="D6268" s="303">
        <v>4085.89</v>
      </c>
    </row>
    <row r="6269" spans="1:4" ht="9" customHeight="1">
      <c r="A6269" s="301" t="s">
        <v>15289</v>
      </c>
      <c r="B6269" s="302" t="s">
        <v>7293</v>
      </c>
      <c r="C6269" s="301" t="s">
        <v>23</v>
      </c>
      <c r="D6269" s="303">
        <v>3748.64</v>
      </c>
    </row>
    <row r="6270" spans="1:4" ht="9" customHeight="1">
      <c r="A6270" s="301" t="s">
        <v>15290</v>
      </c>
      <c r="B6270" s="302" t="s">
        <v>7294</v>
      </c>
      <c r="C6270" s="301" t="s">
        <v>23</v>
      </c>
      <c r="D6270" s="303">
        <v>2647.56</v>
      </c>
    </row>
    <row r="6271" spans="1:4" ht="9" customHeight="1">
      <c r="A6271" s="301" t="s">
        <v>15291</v>
      </c>
      <c r="B6271" s="302" t="s">
        <v>7295</v>
      </c>
      <c r="C6271" s="301" t="s">
        <v>23</v>
      </c>
      <c r="D6271" s="303">
        <v>2406.21</v>
      </c>
    </row>
    <row r="6272" spans="1:4" ht="9" customHeight="1">
      <c r="A6272" s="301" t="s">
        <v>15292</v>
      </c>
      <c r="B6272" s="302" t="s">
        <v>7296</v>
      </c>
      <c r="C6272" s="301" t="s">
        <v>23</v>
      </c>
      <c r="D6272" s="303">
        <v>3067.02</v>
      </c>
    </row>
    <row r="6273" spans="1:4" ht="9" customHeight="1">
      <c r="A6273" s="301" t="s">
        <v>15293</v>
      </c>
      <c r="B6273" s="302" t="s">
        <v>7297</v>
      </c>
      <c r="C6273" s="301" t="s">
        <v>23</v>
      </c>
      <c r="D6273" s="303">
        <v>2761.59</v>
      </c>
    </row>
    <row r="6274" spans="1:4" ht="9" customHeight="1">
      <c r="A6274" s="301" t="s">
        <v>15294</v>
      </c>
      <c r="B6274" s="302" t="s">
        <v>7298</v>
      </c>
      <c r="C6274" s="301" t="s">
        <v>23</v>
      </c>
      <c r="D6274" s="303">
        <v>3303.44</v>
      </c>
    </row>
    <row r="6275" spans="1:4" ht="9" customHeight="1">
      <c r="A6275" s="301" t="s">
        <v>15295</v>
      </c>
      <c r="B6275" s="302" t="s">
        <v>7299</v>
      </c>
      <c r="C6275" s="301" t="s">
        <v>23</v>
      </c>
      <c r="D6275" s="303">
        <v>3016.89</v>
      </c>
    </row>
    <row r="6276" spans="1:4" ht="9" customHeight="1">
      <c r="A6276" s="301" t="s">
        <v>15296</v>
      </c>
      <c r="B6276" s="302" t="s">
        <v>7300</v>
      </c>
      <c r="C6276" s="301" t="s">
        <v>23</v>
      </c>
      <c r="D6276" s="303">
        <v>3679.8</v>
      </c>
    </row>
    <row r="6277" spans="1:4" ht="9" customHeight="1">
      <c r="A6277" s="301" t="s">
        <v>15297</v>
      </c>
      <c r="B6277" s="302" t="s">
        <v>7301</v>
      </c>
      <c r="C6277" s="301" t="s">
        <v>23</v>
      </c>
      <c r="D6277" s="303">
        <v>3380.85</v>
      </c>
    </row>
    <row r="6278" spans="1:4" ht="18" customHeight="1">
      <c r="A6278" s="301" t="s">
        <v>15298</v>
      </c>
      <c r="B6278" s="302" t="s">
        <v>7302</v>
      </c>
      <c r="C6278" s="301" t="s">
        <v>23</v>
      </c>
      <c r="D6278" s="303">
        <v>3072.84</v>
      </c>
    </row>
    <row r="6279" spans="1:4" ht="9" customHeight="1">
      <c r="A6279" s="301" t="s">
        <v>15299</v>
      </c>
      <c r="B6279" s="302" t="s">
        <v>7303</v>
      </c>
      <c r="C6279" s="301" t="s">
        <v>23</v>
      </c>
      <c r="D6279" s="303">
        <v>2773.89</v>
      </c>
    </row>
    <row r="6280" spans="1:4" ht="18" customHeight="1">
      <c r="A6280" s="301" t="s">
        <v>15300</v>
      </c>
      <c r="B6280" s="302" t="s">
        <v>7304</v>
      </c>
      <c r="C6280" s="301" t="s">
        <v>23</v>
      </c>
      <c r="D6280" s="303">
        <v>5050.84</v>
      </c>
    </row>
    <row r="6281" spans="1:4" ht="9" customHeight="1">
      <c r="A6281" s="301" t="s">
        <v>15301</v>
      </c>
      <c r="B6281" s="302" t="s">
        <v>7305</v>
      </c>
      <c r="C6281" s="301" t="s">
        <v>23</v>
      </c>
      <c r="D6281" s="303">
        <v>4639.78</v>
      </c>
    </row>
    <row r="6282" spans="1:4" ht="18" customHeight="1">
      <c r="A6282" s="301" t="s">
        <v>15302</v>
      </c>
      <c r="B6282" s="302" t="s">
        <v>7306</v>
      </c>
      <c r="C6282" s="301" t="s">
        <v>23</v>
      </c>
      <c r="D6282" s="303">
        <v>5715.38</v>
      </c>
    </row>
    <row r="6283" spans="1:4" ht="9" customHeight="1">
      <c r="A6283" s="301" t="s">
        <v>15303</v>
      </c>
      <c r="B6283" s="302" t="s">
        <v>7307</v>
      </c>
      <c r="C6283" s="301" t="s">
        <v>23</v>
      </c>
      <c r="D6283" s="303">
        <v>5302.99</v>
      </c>
    </row>
    <row r="6284" spans="1:4" ht="18" customHeight="1">
      <c r="A6284" s="301" t="s">
        <v>15304</v>
      </c>
      <c r="B6284" s="302" t="s">
        <v>7308</v>
      </c>
      <c r="C6284" s="301" t="s">
        <v>23</v>
      </c>
      <c r="D6284" s="303">
        <v>3739.72</v>
      </c>
    </row>
    <row r="6285" spans="1:4" ht="9" customHeight="1">
      <c r="A6285" s="301" t="s">
        <v>15305</v>
      </c>
      <c r="B6285" s="302" t="s">
        <v>7309</v>
      </c>
      <c r="C6285" s="301" t="s">
        <v>23</v>
      </c>
      <c r="D6285" s="303">
        <v>3367.66</v>
      </c>
    </row>
    <row r="6286" spans="1:4" ht="18" customHeight="1">
      <c r="A6286" s="301" t="s">
        <v>15306</v>
      </c>
      <c r="B6286" s="302" t="s">
        <v>7310</v>
      </c>
      <c r="C6286" s="301" t="s">
        <v>23</v>
      </c>
      <c r="D6286" s="303">
        <v>4239.3100000000004</v>
      </c>
    </row>
    <row r="6287" spans="1:4" ht="9" customHeight="1">
      <c r="A6287" s="301" t="s">
        <v>15307</v>
      </c>
      <c r="B6287" s="302" t="s">
        <v>7311</v>
      </c>
      <c r="C6287" s="301" t="s">
        <v>23</v>
      </c>
      <c r="D6287" s="303">
        <v>3890.51</v>
      </c>
    </row>
    <row r="6288" spans="1:4" ht="18" customHeight="1">
      <c r="A6288" s="301" t="s">
        <v>15308</v>
      </c>
      <c r="B6288" s="302" t="s">
        <v>7312</v>
      </c>
      <c r="C6288" s="301" t="s">
        <v>23</v>
      </c>
      <c r="D6288" s="303">
        <v>4680.71</v>
      </c>
    </row>
    <row r="6289" spans="1:4" ht="9" customHeight="1">
      <c r="A6289" s="301" t="s">
        <v>15309</v>
      </c>
      <c r="B6289" s="302" t="s">
        <v>7313</v>
      </c>
      <c r="C6289" s="301" t="s">
        <v>23</v>
      </c>
      <c r="D6289" s="303">
        <v>4342.22</v>
      </c>
    </row>
    <row r="6290" spans="1:4" ht="18" customHeight="1">
      <c r="A6290" s="301" t="s">
        <v>15310</v>
      </c>
      <c r="B6290" s="302" t="s">
        <v>7314</v>
      </c>
      <c r="C6290" s="301" t="s">
        <v>23</v>
      </c>
      <c r="D6290" s="303">
        <v>4692.13</v>
      </c>
    </row>
    <row r="6291" spans="1:4" ht="9" customHeight="1">
      <c r="A6291" s="301" t="s">
        <v>15311</v>
      </c>
      <c r="B6291" s="302" t="s">
        <v>7315</v>
      </c>
      <c r="C6291" s="301" t="s">
        <v>23</v>
      </c>
      <c r="D6291" s="303">
        <v>4345.05</v>
      </c>
    </row>
    <row r="6292" spans="1:4" ht="18" customHeight="1">
      <c r="A6292" s="301" t="s">
        <v>15312</v>
      </c>
      <c r="B6292" s="302" t="s">
        <v>7316</v>
      </c>
      <c r="C6292" s="301" t="s">
        <v>23</v>
      </c>
      <c r="D6292" s="303">
        <v>4067.34</v>
      </c>
    </row>
    <row r="6293" spans="1:4" ht="9" customHeight="1">
      <c r="A6293" s="301" t="s">
        <v>15313</v>
      </c>
      <c r="B6293" s="302" t="s">
        <v>7317</v>
      </c>
      <c r="C6293" s="301" t="s">
        <v>23</v>
      </c>
      <c r="D6293" s="303">
        <v>3720.27</v>
      </c>
    </row>
    <row r="6294" spans="1:4" ht="18" customHeight="1">
      <c r="A6294" s="301" t="s">
        <v>15314</v>
      </c>
      <c r="B6294" s="302" t="s">
        <v>7318</v>
      </c>
      <c r="C6294" s="301" t="s">
        <v>23</v>
      </c>
      <c r="D6294" s="303">
        <v>7075.33</v>
      </c>
    </row>
    <row r="6295" spans="1:4" ht="9" customHeight="1">
      <c r="A6295" s="301" t="s">
        <v>15315</v>
      </c>
      <c r="B6295" s="302" t="s">
        <v>7319</v>
      </c>
      <c r="C6295" s="301" t="s">
        <v>23</v>
      </c>
      <c r="D6295" s="303">
        <v>6592.15</v>
      </c>
    </row>
    <row r="6296" spans="1:4" ht="18" customHeight="1">
      <c r="A6296" s="301" t="s">
        <v>15316</v>
      </c>
      <c r="B6296" s="302" t="s">
        <v>7320</v>
      </c>
      <c r="C6296" s="301" t="s">
        <v>23</v>
      </c>
      <c r="D6296" s="303">
        <v>7813.29</v>
      </c>
    </row>
    <row r="6297" spans="1:4" ht="9" customHeight="1">
      <c r="A6297" s="301" t="s">
        <v>15317</v>
      </c>
      <c r="B6297" s="302" t="s">
        <v>7321</v>
      </c>
      <c r="C6297" s="301" t="s">
        <v>23</v>
      </c>
      <c r="D6297" s="303">
        <v>7328.78</v>
      </c>
    </row>
    <row r="6298" spans="1:4" ht="18" customHeight="1">
      <c r="A6298" s="301" t="s">
        <v>15318</v>
      </c>
      <c r="B6298" s="302" t="s">
        <v>7322</v>
      </c>
      <c r="C6298" s="301" t="s">
        <v>23</v>
      </c>
      <c r="D6298" s="303">
        <v>4904.71</v>
      </c>
    </row>
    <row r="6299" spans="1:4" ht="9" customHeight="1">
      <c r="A6299" s="301" t="s">
        <v>15319</v>
      </c>
      <c r="B6299" s="302" t="s">
        <v>7323</v>
      </c>
      <c r="C6299" s="301" t="s">
        <v>23</v>
      </c>
      <c r="D6299" s="303">
        <v>4465</v>
      </c>
    </row>
    <row r="6300" spans="1:4" ht="18" customHeight="1">
      <c r="A6300" s="301" t="s">
        <v>15320</v>
      </c>
      <c r="B6300" s="302" t="s">
        <v>7324</v>
      </c>
      <c r="C6300" s="301" t="s">
        <v>23</v>
      </c>
      <c r="D6300" s="303">
        <v>5794.78</v>
      </c>
    </row>
    <row r="6301" spans="1:4" ht="9" customHeight="1">
      <c r="A6301" s="301" t="s">
        <v>15321</v>
      </c>
      <c r="B6301" s="302" t="s">
        <v>7325</v>
      </c>
      <c r="C6301" s="301" t="s">
        <v>23</v>
      </c>
      <c r="D6301" s="303">
        <v>5396.2</v>
      </c>
    </row>
    <row r="6302" spans="1:4" ht="18" customHeight="1">
      <c r="A6302" s="301" t="s">
        <v>15322</v>
      </c>
      <c r="B6302" s="302" t="s">
        <v>7326</v>
      </c>
      <c r="C6302" s="301" t="s">
        <v>23</v>
      </c>
      <c r="D6302" s="303">
        <v>6420.2</v>
      </c>
    </row>
    <row r="6303" spans="1:4" ht="9" customHeight="1">
      <c r="A6303" s="301" t="s">
        <v>15323</v>
      </c>
      <c r="B6303" s="302" t="s">
        <v>7327</v>
      </c>
      <c r="C6303" s="301" t="s">
        <v>23</v>
      </c>
      <c r="D6303" s="303">
        <v>5936.98</v>
      </c>
    </row>
    <row r="6304" spans="1:4" ht="18" customHeight="1">
      <c r="A6304" s="301" t="s">
        <v>15324</v>
      </c>
      <c r="B6304" s="302" t="s">
        <v>7328</v>
      </c>
      <c r="C6304" s="301" t="s">
        <v>26</v>
      </c>
      <c r="D6304" s="303">
        <v>267490.81</v>
      </c>
    </row>
    <row r="6305" spans="1:4" ht="9" customHeight="1">
      <c r="A6305" s="301" t="s">
        <v>15325</v>
      </c>
      <c r="B6305" s="302" t="s">
        <v>7329</v>
      </c>
      <c r="C6305" s="301" t="s">
        <v>756</v>
      </c>
      <c r="D6305" s="303">
        <v>1936.4</v>
      </c>
    </row>
    <row r="6306" spans="1:4" ht="18" customHeight="1">
      <c r="A6306" s="301" t="s">
        <v>15326</v>
      </c>
      <c r="B6306" s="302" t="s">
        <v>7330</v>
      </c>
      <c r="C6306" s="301" t="s">
        <v>756</v>
      </c>
      <c r="D6306" s="303">
        <v>1658.77</v>
      </c>
    </row>
    <row r="6307" spans="1:4" ht="9" customHeight="1">
      <c r="A6307" s="301" t="s">
        <v>15327</v>
      </c>
      <c r="B6307" s="302" t="s">
        <v>7331</v>
      </c>
      <c r="C6307" s="301" t="s">
        <v>5326</v>
      </c>
      <c r="D6307" s="303">
        <v>8061.9</v>
      </c>
    </row>
    <row r="6308" spans="1:4" ht="18" customHeight="1">
      <c r="A6308" s="301" t="s">
        <v>15328</v>
      </c>
      <c r="B6308" s="302" t="s">
        <v>7332</v>
      </c>
      <c r="C6308" s="301" t="s">
        <v>756</v>
      </c>
      <c r="D6308" s="303">
        <v>12253.85</v>
      </c>
    </row>
    <row r="6309" spans="1:4" ht="9" customHeight="1">
      <c r="A6309" s="301" t="s">
        <v>15329</v>
      </c>
      <c r="B6309" s="302" t="s">
        <v>7333</v>
      </c>
      <c r="C6309" s="301" t="s">
        <v>756</v>
      </c>
      <c r="D6309" s="303">
        <v>8095.37</v>
      </c>
    </row>
    <row r="6310" spans="1:4" ht="18" customHeight="1">
      <c r="A6310" s="301" t="s">
        <v>15330</v>
      </c>
      <c r="B6310" s="302" t="s">
        <v>7334</v>
      </c>
      <c r="C6310" s="301" t="s">
        <v>756</v>
      </c>
      <c r="D6310" s="303">
        <v>8824.2900000000009</v>
      </c>
    </row>
    <row r="6311" spans="1:4" ht="9" customHeight="1">
      <c r="A6311" s="301" t="s">
        <v>15331</v>
      </c>
      <c r="B6311" s="302" t="s">
        <v>7335</v>
      </c>
      <c r="C6311" s="301" t="s">
        <v>756</v>
      </c>
      <c r="D6311" s="303">
        <v>14283.82</v>
      </c>
    </row>
    <row r="6312" spans="1:4" ht="18" customHeight="1">
      <c r="A6312" s="301" t="s">
        <v>15332</v>
      </c>
      <c r="B6312" s="302" t="s">
        <v>7336</v>
      </c>
      <c r="C6312" s="301" t="s">
        <v>756</v>
      </c>
      <c r="D6312" s="303">
        <v>22801.62</v>
      </c>
    </row>
    <row r="6313" spans="1:4" ht="9" customHeight="1">
      <c r="A6313" s="301" t="s">
        <v>15333</v>
      </c>
      <c r="B6313" s="302" t="s">
        <v>7337</v>
      </c>
      <c r="C6313" s="301" t="s">
        <v>756</v>
      </c>
      <c r="D6313" s="303">
        <v>28969.39</v>
      </c>
    </row>
    <row r="6314" spans="1:4" ht="18" customHeight="1">
      <c r="A6314" s="301" t="s">
        <v>15334</v>
      </c>
      <c r="B6314" s="302" t="s">
        <v>7338</v>
      </c>
      <c r="C6314" s="301" t="s">
        <v>756</v>
      </c>
      <c r="D6314" s="303">
        <v>8874.93</v>
      </c>
    </row>
    <row r="6315" spans="1:4" ht="9" customHeight="1">
      <c r="A6315" s="301" t="s">
        <v>15335</v>
      </c>
      <c r="B6315" s="302" t="s">
        <v>7339</v>
      </c>
      <c r="C6315" s="301" t="s">
        <v>756</v>
      </c>
      <c r="D6315" s="303">
        <v>17118.03</v>
      </c>
    </row>
    <row r="6316" spans="1:4" ht="18" customHeight="1">
      <c r="A6316" s="301" t="s">
        <v>15336</v>
      </c>
      <c r="B6316" s="302" t="s">
        <v>7340</v>
      </c>
      <c r="C6316" s="301" t="s">
        <v>756</v>
      </c>
      <c r="D6316" s="303">
        <v>20423.689999999999</v>
      </c>
    </row>
    <row r="6317" spans="1:4" ht="9" customHeight="1">
      <c r="A6317" s="301" t="s">
        <v>15337</v>
      </c>
      <c r="B6317" s="302" t="s">
        <v>7341</v>
      </c>
      <c r="C6317" s="301" t="s">
        <v>756</v>
      </c>
      <c r="D6317" s="303">
        <v>28302.04</v>
      </c>
    </row>
    <row r="6318" spans="1:4" ht="18" customHeight="1">
      <c r="A6318" s="301" t="s">
        <v>15338</v>
      </c>
      <c r="B6318" s="302" t="s">
        <v>7342</v>
      </c>
      <c r="C6318" s="301" t="s">
        <v>756</v>
      </c>
      <c r="D6318" s="303">
        <v>31113.31</v>
      </c>
    </row>
    <row r="6319" spans="1:4" ht="9" customHeight="1">
      <c r="A6319" s="301" t="s">
        <v>15339</v>
      </c>
      <c r="B6319" s="302" t="s">
        <v>7343</v>
      </c>
      <c r="C6319" s="301" t="s">
        <v>756</v>
      </c>
      <c r="D6319" s="303">
        <v>39538.17</v>
      </c>
    </row>
    <row r="6320" spans="1:4" ht="18" customHeight="1">
      <c r="A6320" s="301" t="s">
        <v>15340</v>
      </c>
      <c r="B6320" s="302" t="s">
        <v>7344</v>
      </c>
      <c r="C6320" s="301" t="s">
        <v>756</v>
      </c>
      <c r="D6320" s="303">
        <v>4686.13</v>
      </c>
    </row>
    <row r="6321" spans="1:4" ht="9" customHeight="1">
      <c r="A6321" s="301" t="s">
        <v>15341</v>
      </c>
      <c r="B6321" s="302" t="s">
        <v>7345</v>
      </c>
      <c r="C6321" s="301" t="s">
        <v>756</v>
      </c>
      <c r="D6321" s="303">
        <v>10063.65</v>
      </c>
    </row>
    <row r="6322" spans="1:4" ht="18" customHeight="1">
      <c r="A6322" s="301" t="s">
        <v>15342</v>
      </c>
      <c r="B6322" s="302" t="s">
        <v>7346</v>
      </c>
      <c r="C6322" s="301" t="s">
        <v>756</v>
      </c>
      <c r="D6322" s="303">
        <v>19298.45</v>
      </c>
    </row>
    <row r="6323" spans="1:4" ht="9" customHeight="1">
      <c r="A6323" s="301" t="s">
        <v>15343</v>
      </c>
      <c r="B6323" s="302" t="s">
        <v>7347</v>
      </c>
      <c r="C6323" s="301" t="s">
        <v>756</v>
      </c>
      <c r="D6323" s="303">
        <v>23028.799999999999</v>
      </c>
    </row>
    <row r="6324" spans="1:4" ht="18" customHeight="1">
      <c r="A6324" s="301" t="s">
        <v>15344</v>
      </c>
      <c r="B6324" s="302" t="s">
        <v>7348</v>
      </c>
      <c r="C6324" s="301" t="s">
        <v>756</v>
      </c>
      <c r="D6324" s="303">
        <v>31888.35</v>
      </c>
    </row>
    <row r="6325" spans="1:4" ht="9" customHeight="1">
      <c r="A6325" s="301" t="s">
        <v>15345</v>
      </c>
      <c r="B6325" s="302" t="s">
        <v>7349</v>
      </c>
      <c r="C6325" s="301" t="s">
        <v>756</v>
      </c>
      <c r="D6325" s="303">
        <v>35049.339999999997</v>
      </c>
    </row>
    <row r="6326" spans="1:4" ht="18" customHeight="1">
      <c r="A6326" s="301" t="s">
        <v>15346</v>
      </c>
      <c r="B6326" s="302" t="s">
        <v>7350</v>
      </c>
      <c r="C6326" s="301" t="s">
        <v>756</v>
      </c>
      <c r="D6326" s="303">
        <v>44526.71</v>
      </c>
    </row>
    <row r="6327" spans="1:4" ht="9" customHeight="1">
      <c r="A6327" s="301" t="s">
        <v>15347</v>
      </c>
      <c r="B6327" s="302" t="s">
        <v>7351</v>
      </c>
      <c r="C6327" s="301" t="s">
        <v>756</v>
      </c>
      <c r="D6327" s="303">
        <v>5295.49</v>
      </c>
    </row>
    <row r="6328" spans="1:4" ht="18" customHeight="1">
      <c r="A6328" s="301" t="s">
        <v>15348</v>
      </c>
      <c r="B6328" s="302" t="s">
        <v>7352</v>
      </c>
      <c r="C6328" s="301" t="s">
        <v>756</v>
      </c>
      <c r="D6328" s="303">
        <v>654.05999999999995</v>
      </c>
    </row>
    <row r="6329" spans="1:4" ht="9" customHeight="1">
      <c r="A6329" s="301" t="s">
        <v>15349</v>
      </c>
      <c r="B6329" s="302" t="s">
        <v>7353</v>
      </c>
      <c r="C6329" s="301" t="s">
        <v>756</v>
      </c>
      <c r="D6329" s="303">
        <v>24794.14</v>
      </c>
    </row>
    <row r="6330" spans="1:4" ht="18" customHeight="1">
      <c r="A6330" s="301" t="s">
        <v>15350</v>
      </c>
      <c r="B6330" s="302" t="s">
        <v>7354</v>
      </c>
      <c r="C6330" s="301" t="s">
        <v>756</v>
      </c>
      <c r="D6330" s="303">
        <v>42631.59</v>
      </c>
    </row>
    <row r="6331" spans="1:4" ht="9" customHeight="1">
      <c r="A6331" s="301" t="s">
        <v>15351</v>
      </c>
      <c r="B6331" s="302" t="s">
        <v>7355</v>
      </c>
      <c r="C6331" s="301" t="s">
        <v>756</v>
      </c>
      <c r="D6331" s="303">
        <v>60899.48</v>
      </c>
    </row>
    <row r="6332" spans="1:4" ht="18" customHeight="1">
      <c r="A6332" s="301" t="s">
        <v>15352</v>
      </c>
      <c r="B6332" s="302" t="s">
        <v>7356</v>
      </c>
      <c r="C6332" s="301" t="s">
        <v>756</v>
      </c>
      <c r="D6332" s="303">
        <v>16736.080000000002</v>
      </c>
    </row>
    <row r="6333" spans="1:4" ht="9" customHeight="1">
      <c r="A6333" s="301" t="s">
        <v>15353</v>
      </c>
      <c r="B6333" s="302" t="s">
        <v>7357</v>
      </c>
      <c r="C6333" s="301" t="s">
        <v>756</v>
      </c>
      <c r="D6333" s="303">
        <v>113965.16</v>
      </c>
    </row>
    <row r="6334" spans="1:4" ht="9" customHeight="1">
      <c r="A6334" s="301" t="s">
        <v>15354</v>
      </c>
      <c r="B6334" s="302" t="s">
        <v>7358</v>
      </c>
      <c r="C6334" s="301" t="s">
        <v>756</v>
      </c>
      <c r="D6334" s="303">
        <v>157694.98000000001</v>
      </c>
    </row>
    <row r="6335" spans="1:4" ht="9" customHeight="1">
      <c r="A6335" s="301" t="s">
        <v>15355</v>
      </c>
      <c r="B6335" s="302" t="s">
        <v>7359</v>
      </c>
      <c r="C6335" s="301" t="s">
        <v>756</v>
      </c>
      <c r="D6335" s="303">
        <v>54418.54</v>
      </c>
    </row>
    <row r="6336" spans="1:4" ht="9" customHeight="1">
      <c r="A6336" s="301" t="s">
        <v>15356</v>
      </c>
      <c r="B6336" s="302" t="s">
        <v>7360</v>
      </c>
      <c r="C6336" s="301" t="s">
        <v>756</v>
      </c>
      <c r="D6336" s="303">
        <v>130646.01</v>
      </c>
    </row>
    <row r="6337" spans="1:4" ht="9" customHeight="1">
      <c r="A6337" s="301" t="s">
        <v>15357</v>
      </c>
      <c r="B6337" s="302" t="s">
        <v>7361</v>
      </c>
      <c r="C6337" s="301" t="s">
        <v>880</v>
      </c>
      <c r="D6337" s="303">
        <v>328</v>
      </c>
    </row>
    <row r="6338" spans="1:4" ht="9" customHeight="1">
      <c r="A6338" s="301" t="s">
        <v>15358</v>
      </c>
      <c r="B6338" s="302" t="s">
        <v>7362</v>
      </c>
      <c r="C6338" s="301" t="s">
        <v>756</v>
      </c>
      <c r="D6338" s="303">
        <v>2709.36</v>
      </c>
    </row>
    <row r="6339" spans="1:4" ht="9" customHeight="1">
      <c r="A6339" s="301" t="s">
        <v>15359</v>
      </c>
      <c r="B6339" s="302" t="s">
        <v>7363</v>
      </c>
      <c r="C6339" s="301" t="s">
        <v>5326</v>
      </c>
      <c r="D6339" s="303">
        <v>49.76</v>
      </c>
    </row>
    <row r="6340" spans="1:4" ht="9" customHeight="1">
      <c r="A6340" s="301" t="s">
        <v>15360</v>
      </c>
      <c r="B6340" s="302" t="s">
        <v>7364</v>
      </c>
      <c r="C6340" s="301" t="s">
        <v>756</v>
      </c>
      <c r="D6340" s="303">
        <v>1036.72</v>
      </c>
    </row>
    <row r="6341" spans="1:4" ht="9" customHeight="1">
      <c r="A6341" s="301" t="s">
        <v>15361</v>
      </c>
      <c r="B6341" s="302" t="s">
        <v>7365</v>
      </c>
      <c r="C6341" s="301" t="s">
        <v>756</v>
      </c>
      <c r="D6341" s="303">
        <v>188884.87</v>
      </c>
    </row>
    <row r="6342" spans="1:4" ht="9" customHeight="1">
      <c r="A6342" s="301" t="s">
        <v>15362</v>
      </c>
      <c r="B6342" s="302" t="s">
        <v>7366</v>
      </c>
      <c r="C6342" s="301" t="s">
        <v>5326</v>
      </c>
      <c r="D6342" s="303">
        <v>1074.31</v>
      </c>
    </row>
    <row r="6343" spans="1:4" ht="9" customHeight="1">
      <c r="A6343" s="301" t="s">
        <v>15363</v>
      </c>
      <c r="B6343" s="302" t="s">
        <v>7367</v>
      </c>
      <c r="C6343" s="301" t="s">
        <v>880</v>
      </c>
      <c r="D6343" s="303">
        <v>20.09</v>
      </c>
    </row>
    <row r="6344" spans="1:4" ht="9" customHeight="1">
      <c r="A6344" s="301" t="s">
        <v>15364</v>
      </c>
      <c r="B6344" s="302" t="s">
        <v>7368</v>
      </c>
      <c r="C6344" s="301" t="s">
        <v>880</v>
      </c>
      <c r="D6344" s="303">
        <v>59.05</v>
      </c>
    </row>
    <row r="6345" spans="1:4" ht="9" customHeight="1">
      <c r="A6345" s="301" t="s">
        <v>15365</v>
      </c>
      <c r="B6345" s="302" t="s">
        <v>7369</v>
      </c>
      <c r="C6345" s="301" t="s">
        <v>880</v>
      </c>
      <c r="D6345" s="303">
        <v>59.05</v>
      </c>
    </row>
    <row r="6346" spans="1:4" ht="9" customHeight="1">
      <c r="A6346" s="301" t="s">
        <v>15366</v>
      </c>
      <c r="B6346" s="302" t="s">
        <v>7370</v>
      </c>
      <c r="C6346" s="301" t="s">
        <v>880</v>
      </c>
      <c r="D6346" s="303">
        <v>53.57</v>
      </c>
    </row>
    <row r="6347" spans="1:4" ht="9" customHeight="1">
      <c r="A6347" s="301"/>
      <c r="B6347" s="302"/>
      <c r="C6347" s="301"/>
      <c r="D6347" s="303"/>
    </row>
    <row r="6348" spans="1:4" ht="9" customHeight="1">
      <c r="A6348" s="301"/>
      <c r="B6348" s="302"/>
      <c r="C6348" s="301"/>
      <c r="D6348" s="303"/>
    </row>
    <row r="6349" spans="1:4" ht="9" customHeight="1">
      <c r="A6349" s="301"/>
      <c r="B6349" s="302"/>
      <c r="C6349" s="301"/>
      <c r="D6349" s="303"/>
    </row>
    <row r="6350" spans="1:4" ht="9" customHeight="1">
      <c r="A6350" s="301"/>
      <c r="B6350" s="302"/>
      <c r="C6350" s="301"/>
      <c r="D6350" s="303"/>
    </row>
    <row r="6351" spans="1:4" ht="9" customHeight="1">
      <c r="A6351" s="301"/>
      <c r="B6351" s="302"/>
      <c r="C6351" s="301"/>
      <c r="D6351" s="303"/>
    </row>
    <row r="6352" spans="1:4" ht="9" customHeight="1">
      <c r="A6352" s="301"/>
      <c r="B6352" s="302"/>
      <c r="C6352" s="301"/>
      <c r="D6352" s="303"/>
    </row>
    <row r="6353" spans="1:4" ht="9" customHeight="1">
      <c r="A6353" s="301"/>
      <c r="B6353" s="302"/>
      <c r="C6353" s="301"/>
      <c r="D6353" s="303"/>
    </row>
    <row r="6354" spans="1:4" ht="9" customHeight="1">
      <c r="A6354" s="301"/>
      <c r="B6354" s="302"/>
      <c r="C6354" s="301"/>
      <c r="D6354" s="303"/>
    </row>
    <row r="6355" spans="1:4" ht="9" customHeight="1">
      <c r="A6355" s="301"/>
      <c r="B6355" s="302"/>
      <c r="C6355" s="301"/>
      <c r="D6355" s="303"/>
    </row>
    <row r="6356" spans="1:4" ht="9" customHeight="1">
      <c r="A6356" s="301"/>
      <c r="B6356" s="302"/>
      <c r="C6356" s="301"/>
      <c r="D6356" s="303"/>
    </row>
    <row r="6357" spans="1:4" ht="9" customHeight="1">
      <c r="A6357" s="301"/>
      <c r="B6357" s="302"/>
      <c r="C6357" s="301"/>
      <c r="D6357" s="303"/>
    </row>
    <row r="6358" spans="1:4" ht="18" customHeight="1">
      <c r="A6358" s="301"/>
      <c r="B6358" s="302"/>
      <c r="C6358" s="301"/>
      <c r="D6358" s="303"/>
    </row>
    <row r="6359" spans="1:4" ht="18" customHeight="1">
      <c r="A6359" s="301"/>
      <c r="B6359" s="302"/>
      <c r="C6359" s="301"/>
      <c r="D6359" s="303"/>
    </row>
    <row r="6360" spans="1:4" ht="18" customHeight="1">
      <c r="A6360" s="301"/>
      <c r="B6360" s="302"/>
      <c r="C6360" s="301"/>
      <c r="D6360" s="303"/>
    </row>
    <row r="6361" spans="1:4" ht="18" customHeight="1">
      <c r="A6361" s="301"/>
      <c r="B6361" s="302"/>
      <c r="C6361" s="301"/>
      <c r="D6361" s="303"/>
    </row>
    <row r="6362" spans="1:4" ht="9" customHeight="1">
      <c r="A6362" s="301"/>
      <c r="B6362" s="302"/>
      <c r="C6362" s="301"/>
      <c r="D6362" s="303"/>
    </row>
    <row r="6363" spans="1:4" ht="9" customHeight="1">
      <c r="A6363" s="301"/>
      <c r="B6363" s="302"/>
      <c r="C6363" s="301"/>
      <c r="D6363" s="303"/>
    </row>
    <row r="6364" spans="1:4" ht="9" customHeight="1">
      <c r="A6364" s="301"/>
      <c r="B6364" s="302"/>
      <c r="C6364" s="301"/>
      <c r="D6364" s="303"/>
    </row>
    <row r="6365" spans="1:4" ht="9" customHeight="1">
      <c r="A6365" s="301"/>
      <c r="B6365" s="302"/>
      <c r="C6365" s="301"/>
      <c r="D6365" s="303"/>
    </row>
    <row r="6366" spans="1:4" ht="18" customHeight="1">
      <c r="A6366" s="301"/>
      <c r="B6366" s="302"/>
      <c r="C6366" s="301"/>
      <c r="D6366" s="303"/>
    </row>
    <row r="6367" spans="1:4" ht="9" customHeight="1">
      <c r="A6367" s="301"/>
      <c r="B6367" s="302"/>
      <c r="C6367" s="301"/>
      <c r="D6367" s="303"/>
    </row>
    <row r="6368" spans="1:4" ht="9" customHeight="1">
      <c r="A6368" s="301"/>
      <c r="B6368" s="302"/>
      <c r="C6368" s="301"/>
      <c r="D6368" s="303"/>
    </row>
    <row r="6369" spans="1:4" ht="9" customHeight="1">
      <c r="A6369" s="301"/>
      <c r="B6369" s="302"/>
      <c r="C6369" s="301"/>
      <c r="D6369" s="303"/>
    </row>
    <row r="6370" spans="1:4" ht="9" customHeight="1">
      <c r="A6370" s="301"/>
      <c r="B6370" s="302"/>
      <c r="C6370" s="301"/>
      <c r="D6370" s="303"/>
    </row>
    <row r="6371" spans="1:4" ht="9" customHeight="1">
      <c r="A6371" s="301"/>
      <c r="B6371" s="302"/>
      <c r="C6371" s="301"/>
      <c r="D6371" s="303"/>
    </row>
    <row r="6372" spans="1:4" ht="9" customHeight="1">
      <c r="A6372" s="301"/>
      <c r="B6372" s="302"/>
      <c r="C6372" s="301"/>
      <c r="D6372" s="303"/>
    </row>
    <row r="6373" spans="1:4" ht="9" customHeight="1">
      <c r="A6373" s="301"/>
      <c r="B6373" s="302"/>
      <c r="C6373" s="301"/>
      <c r="D6373" s="303"/>
    </row>
    <row r="6374" spans="1:4" ht="18" customHeight="1">
      <c r="A6374" s="301"/>
      <c r="B6374" s="302"/>
      <c r="C6374" s="301"/>
      <c r="D6374" s="303"/>
    </row>
    <row r="6375" spans="1:4" ht="9" customHeight="1">
      <c r="A6375" s="301"/>
      <c r="B6375" s="302"/>
      <c r="C6375" s="301"/>
      <c r="D6375" s="303"/>
    </row>
    <row r="6376" spans="1:4">
      <c r="A6376" s="301"/>
      <c r="B6376" s="302"/>
      <c r="C6376" s="301"/>
      <c r="D6376" s="303"/>
    </row>
    <row r="6377" spans="1:4">
      <c r="A6377" s="301"/>
      <c r="B6377" s="302"/>
      <c r="C6377" s="301"/>
      <c r="D6377" s="303"/>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676"/>
  <sheetViews>
    <sheetView workbookViewId="0">
      <selection activeCell="E12" sqref="E12"/>
    </sheetView>
  </sheetViews>
  <sheetFormatPr defaultRowHeight="14.25"/>
  <cols>
    <col min="1" max="1" width="10.125" customWidth="1"/>
    <col min="2" max="2" width="66.125" customWidth="1"/>
    <col min="3" max="3" width="10.5" customWidth="1"/>
    <col min="4" max="4" width="15.625" customWidth="1"/>
  </cols>
  <sheetData>
    <row r="1" spans="1:4" ht="15">
      <c r="A1" s="349" t="s">
        <v>1148</v>
      </c>
      <c r="B1" s="559" t="s">
        <v>1149</v>
      </c>
      <c r="C1" s="559"/>
      <c r="D1" s="349" t="s">
        <v>1150</v>
      </c>
    </row>
    <row r="2" spans="1:4">
      <c r="B2" s="350" t="s">
        <v>31583</v>
      </c>
    </row>
    <row r="3" spans="1:4">
      <c r="A3" s="351" t="s">
        <v>881</v>
      </c>
      <c r="B3" s="351" t="s">
        <v>1151</v>
      </c>
      <c r="C3" s="351" t="s">
        <v>1152</v>
      </c>
      <c r="D3" s="352" t="s">
        <v>1153</v>
      </c>
    </row>
    <row r="4" spans="1:4" ht="21" customHeight="1">
      <c r="A4" s="301" t="s">
        <v>20827</v>
      </c>
      <c r="B4" s="531" t="s">
        <v>20828</v>
      </c>
      <c r="C4" s="301" t="s">
        <v>23</v>
      </c>
      <c r="D4" s="461">
        <v>75.766099999999994</v>
      </c>
    </row>
    <row r="5" spans="1:4">
      <c r="A5" s="301" t="s">
        <v>20871</v>
      </c>
      <c r="B5" s="531" t="s">
        <v>20872</v>
      </c>
      <c r="C5" s="301" t="s">
        <v>23</v>
      </c>
      <c r="D5" s="461">
        <v>9.8755000000000006</v>
      </c>
    </row>
    <row r="6" spans="1:4">
      <c r="A6" s="301" t="s">
        <v>21056</v>
      </c>
      <c r="B6" s="531" t="s">
        <v>21411</v>
      </c>
      <c r="C6" s="301" t="s">
        <v>21407</v>
      </c>
      <c r="D6" s="461">
        <v>0.3</v>
      </c>
    </row>
    <row r="7" spans="1:4">
      <c r="A7" s="301"/>
      <c r="B7" s="531"/>
      <c r="C7" s="301"/>
      <c r="D7" s="461"/>
    </row>
    <row r="8" spans="1:4">
      <c r="A8" s="301"/>
      <c r="B8" s="531"/>
      <c r="C8" s="301"/>
      <c r="D8" s="461"/>
    </row>
    <row r="9" spans="1:4">
      <c r="A9" s="301"/>
      <c r="B9" s="531"/>
      <c r="C9" s="301"/>
      <c r="D9" s="461"/>
    </row>
    <row r="10" spans="1:4">
      <c r="A10" s="301"/>
      <c r="B10" s="531"/>
      <c r="C10" s="301"/>
      <c r="D10" s="461"/>
    </row>
    <row r="11" spans="1:4">
      <c r="A11" s="301"/>
      <c r="B11" s="531"/>
      <c r="C11" s="301"/>
      <c r="D11" s="461"/>
    </row>
    <row r="12" spans="1:4">
      <c r="A12" s="301"/>
      <c r="B12" s="531"/>
      <c r="C12" s="301"/>
      <c r="D12" s="461"/>
    </row>
    <row r="13" spans="1:4">
      <c r="A13" s="301"/>
      <c r="B13" s="531"/>
      <c r="C13" s="301"/>
      <c r="D13" s="461"/>
    </row>
    <row r="14" spans="1:4">
      <c r="A14" s="301"/>
      <c r="B14" s="531"/>
      <c r="C14" s="301"/>
      <c r="D14" s="461"/>
    </row>
    <row r="15" spans="1:4">
      <c r="A15" s="301"/>
      <c r="B15" s="531"/>
      <c r="C15" s="301"/>
      <c r="D15" s="461"/>
    </row>
    <row r="16" spans="1:4">
      <c r="A16" s="301"/>
      <c r="B16" s="531"/>
      <c r="C16" s="301"/>
      <c r="D16" s="461"/>
    </row>
    <row r="17" spans="1:4">
      <c r="A17" s="301"/>
      <c r="B17" s="531"/>
      <c r="C17" s="301"/>
      <c r="D17" s="461"/>
    </row>
    <row r="18" spans="1:4">
      <c r="A18" s="301"/>
      <c r="B18" s="531"/>
      <c r="C18" s="301"/>
      <c r="D18" s="461"/>
    </row>
    <row r="19" spans="1:4">
      <c r="A19" s="301"/>
      <c r="B19" s="531"/>
      <c r="C19" s="301"/>
      <c r="D19" s="461"/>
    </row>
    <row r="20" spans="1:4">
      <c r="A20" s="301"/>
      <c r="B20" s="531"/>
      <c r="C20" s="301"/>
      <c r="D20" s="461"/>
    </row>
    <row r="21" spans="1:4">
      <c r="A21" s="301"/>
      <c r="B21" s="531"/>
      <c r="C21" s="301"/>
      <c r="D21" s="461"/>
    </row>
    <row r="22" spans="1:4">
      <c r="A22" s="301"/>
      <c r="B22" s="531"/>
      <c r="C22" s="301"/>
      <c r="D22" s="461"/>
    </row>
    <row r="23" spans="1:4">
      <c r="A23" s="301"/>
      <c r="B23" s="531"/>
      <c r="C23" s="301"/>
      <c r="D23" s="461"/>
    </row>
    <row r="24" spans="1:4">
      <c r="A24" s="301"/>
      <c r="B24" s="531"/>
      <c r="C24" s="301"/>
      <c r="D24" s="461"/>
    </row>
    <row r="25" spans="1:4">
      <c r="A25" s="301"/>
      <c r="B25" s="531"/>
      <c r="C25" s="301"/>
      <c r="D25" s="461"/>
    </row>
    <row r="26" spans="1:4">
      <c r="A26" s="301"/>
      <c r="B26" s="531"/>
      <c r="C26" s="301"/>
      <c r="D26" s="461"/>
    </row>
    <row r="27" spans="1:4">
      <c r="A27" s="301"/>
      <c r="B27" s="531"/>
      <c r="C27" s="301"/>
      <c r="D27" s="461"/>
    </row>
    <row r="28" spans="1:4">
      <c r="A28" s="301"/>
      <c r="B28" s="531"/>
      <c r="C28" s="301"/>
      <c r="D28" s="461"/>
    </row>
    <row r="29" spans="1:4">
      <c r="A29" s="301"/>
      <c r="B29" s="531"/>
      <c r="C29" s="301"/>
      <c r="D29" s="461"/>
    </row>
    <row r="30" spans="1:4">
      <c r="A30" s="301"/>
      <c r="B30" s="531"/>
      <c r="C30" s="301"/>
      <c r="D30" s="461"/>
    </row>
    <row r="31" spans="1:4">
      <c r="A31" s="301"/>
      <c r="B31" s="531"/>
      <c r="C31" s="301"/>
      <c r="D31" s="461"/>
    </row>
    <row r="32" spans="1:4">
      <c r="A32" s="301"/>
      <c r="B32" s="531"/>
      <c r="C32" s="301"/>
      <c r="D32" s="461"/>
    </row>
    <row r="33" spans="1:4">
      <c r="A33" s="301"/>
      <c r="B33" s="531"/>
      <c r="C33" s="301"/>
      <c r="D33" s="461"/>
    </row>
    <row r="34" spans="1:4">
      <c r="A34" s="301"/>
      <c r="B34" s="531"/>
      <c r="C34" s="301"/>
      <c r="D34" s="461"/>
    </row>
    <row r="35" spans="1:4">
      <c r="A35" s="301"/>
      <c r="B35" s="531"/>
      <c r="C35" s="301"/>
      <c r="D35" s="461"/>
    </row>
    <row r="36" spans="1:4">
      <c r="A36" s="301"/>
      <c r="B36" s="531"/>
      <c r="C36" s="301"/>
      <c r="D36" s="461"/>
    </row>
    <row r="37" spans="1:4">
      <c r="A37" s="301"/>
      <c r="B37" s="531"/>
      <c r="C37" s="301"/>
      <c r="D37" s="461"/>
    </row>
    <row r="38" spans="1:4">
      <c r="A38" s="301"/>
      <c r="B38" s="531"/>
      <c r="C38" s="301"/>
      <c r="D38" s="461"/>
    </row>
    <row r="39" spans="1:4">
      <c r="A39" s="301"/>
      <c r="B39" s="531"/>
      <c r="C39" s="301"/>
      <c r="D39" s="461"/>
    </row>
    <row r="40" spans="1:4">
      <c r="A40" s="301"/>
      <c r="B40" s="531"/>
      <c r="C40" s="301"/>
      <c r="D40" s="461"/>
    </row>
    <row r="41" spans="1:4">
      <c r="A41" s="301"/>
      <c r="B41" s="531"/>
      <c r="C41" s="301"/>
      <c r="D41" s="461"/>
    </row>
    <row r="42" spans="1:4">
      <c r="A42" s="301"/>
      <c r="B42" s="531"/>
      <c r="C42" s="301"/>
      <c r="D42" s="461"/>
    </row>
    <row r="43" spans="1:4">
      <c r="A43" s="301"/>
      <c r="B43" s="531"/>
      <c r="C43" s="301"/>
      <c r="D43" s="461"/>
    </row>
    <row r="44" spans="1:4">
      <c r="A44" s="301"/>
      <c r="B44" s="531"/>
      <c r="C44" s="301"/>
      <c r="D44" s="461"/>
    </row>
    <row r="45" spans="1:4">
      <c r="A45" s="301"/>
      <c r="B45" s="531"/>
      <c r="C45" s="301"/>
      <c r="D45" s="461"/>
    </row>
    <row r="46" spans="1:4">
      <c r="A46" s="301"/>
      <c r="B46" s="531"/>
      <c r="C46" s="301"/>
      <c r="D46" s="461"/>
    </row>
    <row r="47" spans="1:4">
      <c r="A47" s="301"/>
      <c r="B47" s="531"/>
      <c r="C47" s="301"/>
      <c r="D47" s="461"/>
    </row>
    <row r="48" spans="1:4">
      <c r="A48" s="301"/>
      <c r="B48" s="531"/>
      <c r="C48" s="301"/>
      <c r="D48" s="461"/>
    </row>
    <row r="49" spans="1:4">
      <c r="A49" s="301"/>
      <c r="B49" s="531"/>
      <c r="C49" s="301"/>
      <c r="D49" s="461"/>
    </row>
    <row r="50" spans="1:4">
      <c r="A50" s="301"/>
      <c r="B50" s="531"/>
      <c r="C50" s="301"/>
      <c r="D50" s="461"/>
    </row>
    <row r="51" spans="1:4">
      <c r="A51" s="301"/>
      <c r="B51" s="531"/>
      <c r="C51" s="301"/>
      <c r="D51" s="461"/>
    </row>
    <row r="52" spans="1:4">
      <c r="A52" s="301"/>
      <c r="B52" s="531"/>
      <c r="C52" s="301"/>
      <c r="D52" s="461"/>
    </row>
    <row r="53" spans="1:4">
      <c r="A53" s="301"/>
      <c r="B53" s="531"/>
      <c r="C53" s="301"/>
      <c r="D53" s="461"/>
    </row>
    <row r="54" spans="1:4">
      <c r="A54" s="301"/>
      <c r="B54" s="531"/>
      <c r="C54" s="301"/>
      <c r="D54" s="461"/>
    </row>
    <row r="55" spans="1:4">
      <c r="A55" s="301"/>
      <c r="B55" s="531"/>
      <c r="C55" s="301"/>
      <c r="D55" s="461"/>
    </row>
    <row r="56" spans="1:4">
      <c r="A56" s="301"/>
      <c r="B56" s="531"/>
      <c r="C56" s="301"/>
      <c r="D56" s="461"/>
    </row>
    <row r="57" spans="1:4">
      <c r="A57" s="301"/>
      <c r="B57" s="531"/>
      <c r="C57" s="301"/>
      <c r="D57" s="461"/>
    </row>
    <row r="58" spans="1:4">
      <c r="A58" s="301"/>
      <c r="B58" s="531"/>
      <c r="C58" s="301"/>
      <c r="D58" s="461"/>
    </row>
    <row r="59" spans="1:4">
      <c r="A59" s="301"/>
      <c r="B59" s="531"/>
      <c r="C59" s="301"/>
      <c r="D59" s="461"/>
    </row>
    <row r="60" spans="1:4">
      <c r="A60" s="301"/>
      <c r="B60" s="531"/>
      <c r="C60" s="301"/>
      <c r="D60" s="461"/>
    </row>
    <row r="61" spans="1:4">
      <c r="A61" s="301"/>
      <c r="B61" s="531"/>
      <c r="C61" s="301"/>
      <c r="D61" s="461"/>
    </row>
    <row r="62" spans="1:4">
      <c r="A62" s="301"/>
      <c r="B62" s="531"/>
      <c r="C62" s="301"/>
      <c r="D62" s="461"/>
    </row>
    <row r="63" spans="1:4">
      <c r="A63" s="301"/>
      <c r="B63" s="531"/>
      <c r="C63" s="301"/>
      <c r="D63" s="461"/>
    </row>
    <row r="64" spans="1:4">
      <c r="A64" s="301"/>
      <c r="B64" s="531"/>
      <c r="C64" s="301"/>
      <c r="D64" s="461"/>
    </row>
    <row r="65" spans="1:4">
      <c r="A65" s="301"/>
      <c r="B65" s="531"/>
      <c r="C65" s="301"/>
      <c r="D65" s="461"/>
    </row>
    <row r="66" spans="1:4">
      <c r="A66" s="301"/>
      <c r="B66" s="531"/>
      <c r="C66" s="301"/>
      <c r="D66" s="461"/>
    </row>
    <row r="67" spans="1:4">
      <c r="A67" s="301"/>
      <c r="B67" s="531"/>
      <c r="C67" s="301"/>
      <c r="D67" s="461"/>
    </row>
    <row r="68" spans="1:4">
      <c r="A68" s="301"/>
      <c r="B68" s="531"/>
      <c r="C68" s="301"/>
      <c r="D68" s="461"/>
    </row>
    <row r="69" spans="1:4">
      <c r="A69" s="301"/>
      <c r="B69" s="531"/>
      <c r="C69" s="301"/>
      <c r="D69" s="461"/>
    </row>
    <row r="70" spans="1:4">
      <c r="A70" s="301"/>
      <c r="B70" s="531"/>
      <c r="C70" s="301"/>
      <c r="D70" s="461"/>
    </row>
    <row r="71" spans="1:4">
      <c r="A71" s="301"/>
      <c r="B71" s="531"/>
      <c r="C71" s="301"/>
      <c r="D71" s="461"/>
    </row>
    <row r="72" spans="1:4">
      <c r="A72" s="301"/>
      <c r="B72" s="531"/>
      <c r="C72" s="301"/>
      <c r="D72" s="461"/>
    </row>
    <row r="73" spans="1:4">
      <c r="A73" s="301"/>
      <c r="B73" s="531"/>
      <c r="C73" s="301"/>
      <c r="D73" s="461"/>
    </row>
    <row r="74" spans="1:4">
      <c r="A74" s="301"/>
      <c r="B74" s="531"/>
      <c r="C74" s="301"/>
      <c r="D74" s="461"/>
    </row>
    <row r="75" spans="1:4">
      <c r="A75" s="301"/>
      <c r="B75" s="531"/>
      <c r="C75" s="301"/>
      <c r="D75" s="461"/>
    </row>
    <row r="76" spans="1:4">
      <c r="A76" s="301"/>
      <c r="B76" s="531"/>
      <c r="C76" s="301"/>
      <c r="D76" s="461"/>
    </row>
    <row r="77" spans="1:4">
      <c r="A77" s="301"/>
      <c r="B77" s="531"/>
      <c r="C77" s="301"/>
      <c r="D77" s="461"/>
    </row>
    <row r="78" spans="1:4">
      <c r="A78" s="301"/>
      <c r="B78" s="531"/>
      <c r="C78" s="301"/>
      <c r="D78" s="461"/>
    </row>
    <row r="79" spans="1:4">
      <c r="A79" s="301"/>
      <c r="B79" s="531"/>
      <c r="C79" s="301"/>
      <c r="D79" s="461"/>
    </row>
    <row r="80" spans="1:4">
      <c r="A80" s="301"/>
      <c r="B80" s="531"/>
      <c r="C80" s="301"/>
      <c r="D80" s="461"/>
    </row>
    <row r="81" spans="1:4">
      <c r="A81" s="301"/>
      <c r="B81" s="531"/>
      <c r="C81" s="301"/>
      <c r="D81" s="461"/>
    </row>
    <row r="82" spans="1:4">
      <c r="A82" s="301"/>
      <c r="B82" s="531"/>
      <c r="C82" s="301"/>
      <c r="D82" s="461"/>
    </row>
    <row r="83" spans="1:4">
      <c r="A83" s="301"/>
      <c r="B83" s="531"/>
      <c r="C83" s="301"/>
      <c r="D83" s="461"/>
    </row>
    <row r="84" spans="1:4">
      <c r="A84" s="301"/>
      <c r="B84" s="531"/>
      <c r="C84" s="301"/>
      <c r="D84" s="461"/>
    </row>
    <row r="85" spans="1:4">
      <c r="A85" s="301"/>
      <c r="B85" s="531"/>
      <c r="C85" s="301"/>
      <c r="D85" s="461"/>
    </row>
    <row r="86" spans="1:4">
      <c r="A86" s="301"/>
      <c r="B86" s="531"/>
      <c r="C86" s="301"/>
      <c r="D86" s="461"/>
    </row>
    <row r="87" spans="1:4">
      <c r="A87" s="301"/>
      <c r="B87" s="531"/>
      <c r="C87" s="301"/>
      <c r="D87" s="461"/>
    </row>
    <row r="88" spans="1:4">
      <c r="A88" s="301"/>
      <c r="B88" s="531"/>
      <c r="C88" s="301"/>
      <c r="D88" s="461"/>
    </row>
    <row r="89" spans="1:4">
      <c r="A89" s="301"/>
      <c r="B89" s="531"/>
      <c r="C89" s="301"/>
      <c r="D89" s="461"/>
    </row>
    <row r="90" spans="1:4">
      <c r="A90" s="301"/>
      <c r="B90" s="531"/>
      <c r="C90" s="301"/>
      <c r="D90" s="461"/>
    </row>
    <row r="91" spans="1:4">
      <c r="A91" s="301"/>
      <c r="B91" s="531"/>
      <c r="C91" s="301"/>
      <c r="D91" s="461"/>
    </row>
    <row r="92" spans="1:4">
      <c r="A92" s="301"/>
      <c r="B92" s="531"/>
      <c r="C92" s="301"/>
      <c r="D92" s="461"/>
    </row>
    <row r="93" spans="1:4">
      <c r="A93" s="301"/>
      <c r="B93" s="531"/>
      <c r="C93" s="301"/>
      <c r="D93" s="461"/>
    </row>
    <row r="94" spans="1:4">
      <c r="A94" s="301"/>
      <c r="B94" s="531"/>
      <c r="C94" s="301"/>
      <c r="D94" s="461"/>
    </row>
    <row r="95" spans="1:4">
      <c r="A95" s="301"/>
      <c r="B95" s="531"/>
      <c r="C95" s="301"/>
      <c r="D95" s="461"/>
    </row>
    <row r="96" spans="1:4">
      <c r="A96" s="301"/>
      <c r="B96" s="531"/>
      <c r="C96" s="301"/>
      <c r="D96" s="461"/>
    </row>
    <row r="97" spans="1:4">
      <c r="A97" s="301"/>
      <c r="B97" s="531"/>
      <c r="C97" s="301"/>
      <c r="D97" s="461"/>
    </row>
    <row r="98" spans="1:4">
      <c r="A98" s="301"/>
      <c r="B98" s="531"/>
      <c r="C98" s="301"/>
      <c r="D98" s="461"/>
    </row>
    <row r="99" spans="1:4">
      <c r="A99" s="301"/>
      <c r="B99" s="531"/>
      <c r="C99" s="301"/>
      <c r="D99" s="461"/>
    </row>
    <row r="100" spans="1:4">
      <c r="A100" s="301"/>
      <c r="B100" s="531"/>
      <c r="C100" s="301"/>
      <c r="D100" s="461"/>
    </row>
    <row r="101" spans="1:4">
      <c r="A101" s="301"/>
      <c r="B101" s="531"/>
      <c r="C101" s="301"/>
      <c r="D101" s="461"/>
    </row>
    <row r="102" spans="1:4">
      <c r="A102" s="301"/>
      <c r="B102" s="531"/>
      <c r="C102" s="301"/>
      <c r="D102" s="461"/>
    </row>
    <row r="103" spans="1:4">
      <c r="A103" s="301"/>
      <c r="B103" s="531"/>
      <c r="C103" s="301"/>
      <c r="D103" s="461"/>
    </row>
    <row r="104" spans="1:4">
      <c r="A104" s="301"/>
      <c r="B104" s="531"/>
      <c r="C104" s="301"/>
      <c r="D104" s="461"/>
    </row>
    <row r="105" spans="1:4">
      <c r="A105" s="301"/>
      <c r="B105" s="531"/>
      <c r="C105" s="301"/>
      <c r="D105" s="461"/>
    </row>
    <row r="106" spans="1:4">
      <c r="A106" s="301"/>
      <c r="B106" s="531"/>
      <c r="C106" s="301"/>
      <c r="D106" s="461"/>
    </row>
    <row r="107" spans="1:4">
      <c r="A107" s="301"/>
      <c r="B107" s="531"/>
      <c r="C107" s="301"/>
      <c r="D107" s="461"/>
    </row>
    <row r="108" spans="1:4">
      <c r="A108" s="301"/>
      <c r="B108" s="531"/>
      <c r="C108" s="301"/>
      <c r="D108" s="461"/>
    </row>
    <row r="109" spans="1:4">
      <c r="A109" s="301"/>
      <c r="B109" s="531"/>
      <c r="C109" s="301"/>
      <c r="D109" s="461"/>
    </row>
    <row r="110" spans="1:4">
      <c r="A110" s="301"/>
      <c r="B110" s="531"/>
      <c r="C110" s="301"/>
      <c r="D110" s="461"/>
    </row>
    <row r="111" spans="1:4">
      <c r="A111" s="301"/>
      <c r="B111" s="531"/>
      <c r="C111" s="301"/>
      <c r="D111" s="461"/>
    </row>
    <row r="112" spans="1:4">
      <c r="A112" s="301"/>
      <c r="B112" s="531"/>
      <c r="C112" s="301"/>
      <c r="D112" s="461"/>
    </row>
    <row r="113" spans="1:4">
      <c r="A113" s="301"/>
      <c r="B113" s="531"/>
      <c r="C113" s="301"/>
      <c r="D113" s="461"/>
    </row>
    <row r="114" spans="1:4">
      <c r="A114" s="301"/>
      <c r="B114" s="531"/>
      <c r="C114" s="301"/>
      <c r="D114" s="461"/>
    </row>
    <row r="115" spans="1:4">
      <c r="A115" s="301"/>
      <c r="B115" s="531"/>
      <c r="C115" s="301"/>
      <c r="D115" s="461"/>
    </row>
    <row r="116" spans="1:4">
      <c r="A116" s="301"/>
      <c r="B116" s="531"/>
      <c r="C116" s="301"/>
      <c r="D116" s="461"/>
    </row>
    <row r="117" spans="1:4">
      <c r="A117" s="301"/>
      <c r="B117" s="531"/>
      <c r="C117" s="301"/>
      <c r="D117" s="461"/>
    </row>
    <row r="118" spans="1:4">
      <c r="A118" s="301"/>
      <c r="B118" s="531"/>
      <c r="C118" s="301"/>
      <c r="D118" s="461"/>
    </row>
    <row r="119" spans="1:4">
      <c r="A119" s="301"/>
      <c r="B119" s="531"/>
      <c r="C119" s="301"/>
      <c r="D119" s="461"/>
    </row>
    <row r="120" spans="1:4">
      <c r="A120" s="301"/>
      <c r="B120" s="531"/>
      <c r="C120" s="301"/>
      <c r="D120" s="461"/>
    </row>
    <row r="121" spans="1:4">
      <c r="A121" s="301"/>
      <c r="B121" s="531"/>
      <c r="C121" s="301"/>
      <c r="D121" s="461"/>
    </row>
    <row r="122" spans="1:4">
      <c r="A122" s="301"/>
      <c r="B122" s="531"/>
      <c r="C122" s="301"/>
      <c r="D122" s="461"/>
    </row>
    <row r="123" spans="1:4">
      <c r="A123" s="301"/>
      <c r="B123" s="531"/>
      <c r="C123" s="301"/>
      <c r="D123" s="461"/>
    </row>
    <row r="124" spans="1:4">
      <c r="A124" s="301"/>
      <c r="B124" s="531"/>
      <c r="C124" s="301"/>
      <c r="D124" s="461"/>
    </row>
    <row r="125" spans="1:4">
      <c r="A125" s="301"/>
      <c r="B125" s="531"/>
      <c r="C125" s="301"/>
      <c r="D125" s="461"/>
    </row>
    <row r="126" spans="1:4">
      <c r="A126" s="301"/>
      <c r="B126" s="531"/>
      <c r="C126" s="301"/>
      <c r="D126" s="461"/>
    </row>
    <row r="127" spans="1:4">
      <c r="A127" s="301"/>
      <c r="B127" s="531"/>
      <c r="C127" s="301"/>
      <c r="D127" s="461"/>
    </row>
    <row r="128" spans="1:4">
      <c r="A128" s="301"/>
      <c r="B128" s="531"/>
      <c r="C128" s="301"/>
      <c r="D128" s="461"/>
    </row>
    <row r="129" spans="1:4">
      <c r="A129" s="301"/>
      <c r="B129" s="531"/>
      <c r="C129" s="301"/>
      <c r="D129" s="461"/>
    </row>
    <row r="130" spans="1:4">
      <c r="A130" s="301"/>
      <c r="B130" s="531"/>
      <c r="C130" s="301"/>
      <c r="D130" s="461"/>
    </row>
    <row r="131" spans="1:4">
      <c r="A131" s="301"/>
      <c r="B131" s="531"/>
      <c r="C131" s="301"/>
      <c r="D131" s="461"/>
    </row>
    <row r="132" spans="1:4">
      <c r="A132" s="301"/>
      <c r="B132" s="531"/>
      <c r="C132" s="301"/>
      <c r="D132" s="461"/>
    </row>
    <row r="133" spans="1:4">
      <c r="A133" s="301"/>
      <c r="B133" s="531"/>
      <c r="C133" s="301"/>
      <c r="D133" s="461"/>
    </row>
    <row r="134" spans="1:4">
      <c r="A134" s="301"/>
      <c r="B134" s="531"/>
      <c r="C134" s="301"/>
      <c r="D134" s="461"/>
    </row>
    <row r="135" spans="1:4">
      <c r="A135" s="301"/>
      <c r="B135" s="531"/>
      <c r="C135" s="301"/>
      <c r="D135" s="461"/>
    </row>
    <row r="136" spans="1:4">
      <c r="A136" s="301"/>
      <c r="B136" s="531"/>
      <c r="C136" s="301"/>
      <c r="D136" s="461"/>
    </row>
    <row r="137" spans="1:4">
      <c r="A137" s="301"/>
      <c r="B137" s="531"/>
      <c r="C137" s="301"/>
      <c r="D137" s="461"/>
    </row>
    <row r="138" spans="1:4">
      <c r="A138" s="301"/>
      <c r="B138" s="531"/>
      <c r="C138" s="301"/>
      <c r="D138" s="461"/>
    </row>
    <row r="139" spans="1:4">
      <c r="A139" s="301"/>
      <c r="B139" s="531"/>
      <c r="C139" s="301"/>
      <c r="D139" s="461"/>
    </row>
    <row r="140" spans="1:4">
      <c r="A140" s="301"/>
      <c r="B140" s="531"/>
      <c r="C140" s="301"/>
      <c r="D140" s="461"/>
    </row>
    <row r="141" spans="1:4">
      <c r="A141" s="301"/>
      <c r="B141" s="531"/>
      <c r="C141" s="301"/>
      <c r="D141" s="461"/>
    </row>
    <row r="142" spans="1:4">
      <c r="A142" s="301"/>
      <c r="B142" s="531"/>
      <c r="C142" s="301"/>
      <c r="D142" s="461"/>
    </row>
    <row r="143" spans="1:4">
      <c r="A143" s="301"/>
      <c r="B143" s="531"/>
      <c r="C143" s="301"/>
      <c r="D143" s="461"/>
    </row>
    <row r="144" spans="1:4">
      <c r="A144" s="301"/>
      <c r="B144" s="531"/>
      <c r="C144" s="301"/>
      <c r="D144" s="461"/>
    </row>
    <row r="145" spans="1:4">
      <c r="A145" s="301"/>
      <c r="B145" s="531"/>
      <c r="C145" s="301"/>
      <c r="D145" s="461"/>
    </row>
    <row r="146" spans="1:4">
      <c r="A146" s="301"/>
      <c r="B146" s="531"/>
      <c r="C146" s="301"/>
      <c r="D146" s="461"/>
    </row>
    <row r="147" spans="1:4">
      <c r="A147" s="301"/>
      <c r="B147" s="531"/>
      <c r="C147" s="301"/>
      <c r="D147" s="461"/>
    </row>
    <row r="148" spans="1:4">
      <c r="A148" s="301"/>
      <c r="B148" s="531"/>
      <c r="C148" s="301"/>
      <c r="D148" s="461"/>
    </row>
    <row r="149" spans="1:4">
      <c r="A149" s="301"/>
      <c r="B149" s="531"/>
      <c r="C149" s="301"/>
      <c r="D149" s="461"/>
    </row>
    <row r="150" spans="1:4">
      <c r="A150" s="301"/>
      <c r="B150" s="531"/>
      <c r="C150" s="301"/>
      <c r="D150" s="461"/>
    </row>
    <row r="151" spans="1:4">
      <c r="A151" s="301"/>
      <c r="B151" s="531"/>
      <c r="C151" s="301"/>
      <c r="D151" s="461"/>
    </row>
    <row r="152" spans="1:4">
      <c r="A152" s="301"/>
      <c r="B152" s="531"/>
      <c r="C152" s="301"/>
      <c r="D152" s="461"/>
    </row>
    <row r="153" spans="1:4">
      <c r="A153" s="301"/>
      <c r="B153" s="531"/>
      <c r="C153" s="301"/>
      <c r="D153" s="461"/>
    </row>
    <row r="154" spans="1:4">
      <c r="A154" s="301"/>
      <c r="B154" s="531"/>
      <c r="C154" s="301"/>
      <c r="D154" s="461"/>
    </row>
    <row r="155" spans="1:4">
      <c r="A155" s="301"/>
      <c r="B155" s="531"/>
      <c r="C155" s="301"/>
      <c r="D155" s="461"/>
    </row>
    <row r="156" spans="1:4">
      <c r="A156" s="301"/>
      <c r="B156" s="531"/>
      <c r="C156" s="301"/>
      <c r="D156" s="461"/>
    </row>
    <row r="157" spans="1:4">
      <c r="A157" s="301"/>
      <c r="B157" s="531"/>
      <c r="C157" s="301"/>
      <c r="D157" s="461"/>
    </row>
    <row r="158" spans="1:4">
      <c r="A158" s="301"/>
      <c r="B158" s="531"/>
      <c r="C158" s="301"/>
      <c r="D158" s="461"/>
    </row>
    <row r="159" spans="1:4">
      <c r="A159" s="301"/>
      <c r="B159" s="531"/>
      <c r="C159" s="301"/>
      <c r="D159" s="461"/>
    </row>
    <row r="160" spans="1:4">
      <c r="A160" s="301"/>
      <c r="B160" s="531"/>
      <c r="C160" s="301"/>
      <c r="D160" s="461"/>
    </row>
    <row r="161" spans="1:4">
      <c r="A161" s="301"/>
      <c r="B161" s="531"/>
      <c r="C161" s="301"/>
      <c r="D161" s="461"/>
    </row>
    <row r="162" spans="1:4">
      <c r="A162" s="301"/>
      <c r="B162" s="531"/>
      <c r="C162" s="301"/>
      <c r="D162" s="461"/>
    </row>
    <row r="163" spans="1:4">
      <c r="A163" s="301"/>
      <c r="B163" s="531"/>
      <c r="C163" s="301"/>
      <c r="D163" s="461"/>
    </row>
    <row r="164" spans="1:4">
      <c r="A164" s="301"/>
      <c r="B164" s="531"/>
      <c r="C164" s="301"/>
      <c r="D164" s="461"/>
    </row>
    <row r="165" spans="1:4">
      <c r="A165" s="301"/>
      <c r="B165" s="531"/>
      <c r="C165" s="301"/>
      <c r="D165" s="461"/>
    </row>
    <row r="166" spans="1:4">
      <c r="A166" s="301"/>
      <c r="B166" s="531"/>
      <c r="C166" s="301"/>
      <c r="D166" s="461"/>
    </row>
    <row r="167" spans="1:4">
      <c r="A167" s="301"/>
      <c r="B167" s="531"/>
      <c r="C167" s="301"/>
      <c r="D167" s="461"/>
    </row>
    <row r="168" spans="1:4">
      <c r="A168" s="301"/>
      <c r="B168" s="531"/>
      <c r="C168" s="301"/>
      <c r="D168" s="461"/>
    </row>
    <row r="169" spans="1:4">
      <c r="A169" s="301"/>
      <c r="B169" s="531"/>
      <c r="C169" s="301"/>
      <c r="D169" s="461"/>
    </row>
    <row r="170" spans="1:4">
      <c r="A170" s="301"/>
      <c r="B170" s="531"/>
      <c r="C170" s="301"/>
      <c r="D170" s="461"/>
    </row>
    <row r="171" spans="1:4">
      <c r="A171" s="301"/>
      <c r="B171" s="531"/>
      <c r="C171" s="301"/>
      <c r="D171" s="461"/>
    </row>
    <row r="172" spans="1:4">
      <c r="A172" s="301"/>
      <c r="B172" s="531"/>
      <c r="C172" s="301"/>
      <c r="D172" s="461"/>
    </row>
    <row r="173" spans="1:4">
      <c r="A173" s="301"/>
      <c r="B173" s="531"/>
      <c r="C173" s="301"/>
      <c r="D173" s="461"/>
    </row>
    <row r="174" spans="1:4">
      <c r="A174" s="301"/>
      <c r="B174" s="531"/>
      <c r="C174" s="301"/>
      <c r="D174" s="461"/>
    </row>
    <row r="175" spans="1:4">
      <c r="A175" s="301"/>
      <c r="B175" s="531"/>
      <c r="C175" s="301"/>
      <c r="D175" s="461"/>
    </row>
    <row r="176" spans="1:4">
      <c r="A176" s="301"/>
      <c r="B176" s="531"/>
      <c r="C176" s="301"/>
      <c r="D176" s="461"/>
    </row>
    <row r="177" spans="1:4">
      <c r="A177" s="301"/>
      <c r="B177" s="531"/>
      <c r="C177" s="301"/>
      <c r="D177" s="461"/>
    </row>
    <row r="178" spans="1:4">
      <c r="A178" s="301"/>
      <c r="B178" s="531"/>
      <c r="C178" s="301"/>
      <c r="D178" s="461"/>
    </row>
    <row r="179" spans="1:4">
      <c r="A179" s="301"/>
      <c r="B179" s="531"/>
      <c r="C179" s="301"/>
      <c r="D179" s="461"/>
    </row>
    <row r="180" spans="1:4">
      <c r="A180" s="301"/>
      <c r="B180" s="531"/>
      <c r="C180" s="301"/>
      <c r="D180" s="461"/>
    </row>
    <row r="181" spans="1:4">
      <c r="A181" s="301"/>
      <c r="B181" s="531"/>
      <c r="C181" s="301"/>
      <c r="D181" s="461"/>
    </row>
    <row r="182" spans="1:4">
      <c r="A182" s="301"/>
      <c r="B182" s="531"/>
      <c r="C182" s="301"/>
      <c r="D182" s="461"/>
    </row>
    <row r="183" spans="1:4">
      <c r="A183" s="301"/>
      <c r="B183" s="531"/>
      <c r="C183" s="301"/>
      <c r="D183" s="461"/>
    </row>
    <row r="184" spans="1:4">
      <c r="A184" s="301"/>
      <c r="B184" s="531"/>
      <c r="C184" s="301"/>
      <c r="D184" s="461"/>
    </row>
    <row r="185" spans="1:4">
      <c r="A185" s="301"/>
      <c r="B185" s="531"/>
      <c r="C185" s="301"/>
      <c r="D185" s="461"/>
    </row>
    <row r="186" spans="1:4">
      <c r="A186" s="301"/>
      <c r="B186" s="531"/>
      <c r="C186" s="301"/>
      <c r="D186" s="461"/>
    </row>
    <row r="187" spans="1:4">
      <c r="A187" s="301"/>
      <c r="B187" s="531"/>
      <c r="C187" s="301"/>
      <c r="D187" s="461"/>
    </row>
    <row r="188" spans="1:4">
      <c r="A188" s="301"/>
      <c r="B188" s="531"/>
      <c r="C188" s="301"/>
      <c r="D188" s="461"/>
    </row>
    <row r="189" spans="1:4">
      <c r="A189" s="301"/>
      <c r="B189" s="531"/>
      <c r="C189" s="301"/>
      <c r="D189" s="461"/>
    </row>
    <row r="190" spans="1:4">
      <c r="A190" s="301"/>
      <c r="B190" s="531"/>
      <c r="C190" s="301"/>
      <c r="D190" s="461"/>
    </row>
    <row r="191" spans="1:4">
      <c r="A191" s="301"/>
      <c r="B191" s="531"/>
      <c r="C191" s="301"/>
      <c r="D191" s="461"/>
    </row>
    <row r="192" spans="1:4">
      <c r="A192" s="301"/>
      <c r="B192" s="531"/>
      <c r="C192" s="301"/>
      <c r="D192" s="461"/>
    </row>
    <row r="193" spans="1:4">
      <c r="A193" s="301"/>
      <c r="B193" s="531"/>
      <c r="C193" s="301"/>
      <c r="D193" s="461"/>
    </row>
    <row r="194" spans="1:4">
      <c r="A194" s="301"/>
      <c r="B194" s="531"/>
      <c r="C194" s="301"/>
      <c r="D194" s="461"/>
    </row>
    <row r="195" spans="1:4">
      <c r="A195" s="301"/>
      <c r="B195" s="531"/>
      <c r="C195" s="301"/>
      <c r="D195" s="461"/>
    </row>
    <row r="196" spans="1:4">
      <c r="A196" s="301"/>
      <c r="B196" s="531"/>
      <c r="C196" s="301"/>
      <c r="D196" s="461"/>
    </row>
    <row r="197" spans="1:4">
      <c r="A197" s="301"/>
      <c r="B197" s="531"/>
      <c r="C197" s="301"/>
      <c r="D197" s="461"/>
    </row>
    <row r="198" spans="1:4">
      <c r="A198" s="301"/>
      <c r="B198" s="531"/>
      <c r="C198" s="301"/>
      <c r="D198" s="461"/>
    </row>
    <row r="199" spans="1:4">
      <c r="A199" s="301"/>
      <c r="B199" s="531"/>
      <c r="C199" s="301"/>
      <c r="D199" s="461"/>
    </row>
    <row r="200" spans="1:4">
      <c r="A200" s="301"/>
      <c r="B200" s="531"/>
      <c r="C200" s="301"/>
      <c r="D200" s="461"/>
    </row>
    <row r="201" spans="1:4">
      <c r="A201" s="301"/>
      <c r="B201" s="531"/>
      <c r="C201" s="301"/>
      <c r="D201" s="461"/>
    </row>
    <row r="202" spans="1:4">
      <c r="A202" s="301"/>
      <c r="B202" s="531"/>
      <c r="C202" s="301"/>
      <c r="D202" s="461"/>
    </row>
    <row r="203" spans="1:4">
      <c r="A203" s="301"/>
      <c r="B203" s="531"/>
      <c r="C203" s="301"/>
      <c r="D203" s="461"/>
    </row>
    <row r="204" spans="1:4">
      <c r="A204" s="301"/>
      <c r="B204" s="531"/>
      <c r="C204" s="301"/>
      <c r="D204" s="461"/>
    </row>
    <row r="205" spans="1:4">
      <c r="A205" s="301"/>
      <c r="B205" s="531"/>
      <c r="C205" s="301"/>
      <c r="D205" s="461"/>
    </row>
    <row r="206" spans="1:4">
      <c r="A206" s="301"/>
      <c r="B206" s="531"/>
      <c r="C206" s="301"/>
      <c r="D206" s="461"/>
    </row>
    <row r="207" spans="1:4">
      <c r="A207" s="301"/>
      <c r="B207" s="531"/>
      <c r="C207" s="301"/>
      <c r="D207" s="461"/>
    </row>
    <row r="208" spans="1:4">
      <c r="A208" s="301"/>
      <c r="B208" s="531"/>
      <c r="C208" s="301"/>
      <c r="D208" s="461"/>
    </row>
    <row r="209" spans="1:4">
      <c r="A209" s="301"/>
      <c r="B209" s="531"/>
      <c r="C209" s="301"/>
      <c r="D209" s="461"/>
    </row>
    <row r="210" spans="1:4">
      <c r="A210" s="301"/>
      <c r="B210" s="531"/>
      <c r="C210" s="301"/>
      <c r="D210" s="461"/>
    </row>
    <row r="211" spans="1:4">
      <c r="A211" s="301"/>
      <c r="B211" s="531"/>
      <c r="C211" s="301"/>
      <c r="D211" s="461"/>
    </row>
    <row r="212" spans="1:4">
      <c r="A212" s="301"/>
      <c r="B212" s="531"/>
      <c r="C212" s="301"/>
      <c r="D212" s="461"/>
    </row>
    <row r="213" spans="1:4">
      <c r="A213" s="301"/>
      <c r="B213" s="531"/>
      <c r="C213" s="301"/>
      <c r="D213" s="461"/>
    </row>
    <row r="214" spans="1:4">
      <c r="A214" s="301"/>
      <c r="B214" s="531"/>
      <c r="C214" s="301"/>
      <c r="D214" s="461"/>
    </row>
    <row r="215" spans="1:4">
      <c r="A215" s="301"/>
      <c r="B215" s="531"/>
      <c r="C215" s="301"/>
      <c r="D215" s="461"/>
    </row>
    <row r="216" spans="1:4">
      <c r="A216" s="301"/>
      <c r="B216" s="531"/>
      <c r="C216" s="301"/>
      <c r="D216" s="461"/>
    </row>
    <row r="217" spans="1:4">
      <c r="A217" s="301"/>
      <c r="B217" s="531"/>
      <c r="C217" s="301"/>
      <c r="D217" s="461"/>
    </row>
    <row r="218" spans="1:4">
      <c r="A218" s="301"/>
      <c r="B218" s="531"/>
      <c r="C218" s="301"/>
      <c r="D218" s="461"/>
    </row>
    <row r="219" spans="1:4">
      <c r="A219" s="301"/>
      <c r="B219" s="531"/>
      <c r="C219" s="301"/>
      <c r="D219" s="461"/>
    </row>
    <row r="220" spans="1:4">
      <c r="A220" s="301"/>
      <c r="B220" s="531"/>
      <c r="C220" s="301"/>
      <c r="D220" s="461"/>
    </row>
    <row r="221" spans="1:4">
      <c r="A221" s="301"/>
      <c r="B221" s="531"/>
      <c r="C221" s="301"/>
      <c r="D221" s="461"/>
    </row>
    <row r="222" spans="1:4">
      <c r="A222" s="301"/>
      <c r="B222" s="531"/>
      <c r="C222" s="301"/>
      <c r="D222" s="461"/>
    </row>
    <row r="223" spans="1:4">
      <c r="A223" s="301"/>
      <c r="B223" s="531"/>
      <c r="C223" s="301"/>
      <c r="D223" s="461"/>
    </row>
    <row r="224" spans="1:4">
      <c r="A224" s="301"/>
      <c r="B224" s="531"/>
      <c r="C224" s="301"/>
      <c r="D224" s="461"/>
    </row>
    <row r="225" spans="1:4">
      <c r="A225" s="301"/>
      <c r="B225" s="531"/>
      <c r="C225" s="301"/>
      <c r="D225" s="461"/>
    </row>
    <row r="226" spans="1:4">
      <c r="A226" s="301"/>
      <c r="B226" s="531"/>
      <c r="C226" s="301"/>
      <c r="D226" s="461"/>
    </row>
    <row r="227" spans="1:4">
      <c r="A227" s="301"/>
      <c r="B227" s="531"/>
      <c r="C227" s="301"/>
      <c r="D227" s="461"/>
    </row>
    <row r="228" spans="1:4">
      <c r="A228" s="301"/>
      <c r="B228" s="531"/>
      <c r="C228" s="301"/>
      <c r="D228" s="461"/>
    </row>
    <row r="229" spans="1:4">
      <c r="A229" s="301"/>
      <c r="B229" s="531"/>
      <c r="C229" s="301"/>
      <c r="D229" s="461"/>
    </row>
    <row r="230" spans="1:4">
      <c r="A230" s="301"/>
      <c r="B230" s="531"/>
      <c r="C230" s="301"/>
      <c r="D230" s="461"/>
    </row>
    <row r="231" spans="1:4">
      <c r="A231" s="301"/>
      <c r="B231" s="531"/>
      <c r="C231" s="301"/>
      <c r="D231" s="461"/>
    </row>
    <row r="232" spans="1:4">
      <c r="A232" s="301"/>
      <c r="B232" s="531"/>
      <c r="C232" s="301"/>
      <c r="D232" s="461"/>
    </row>
    <row r="233" spans="1:4">
      <c r="A233" s="301"/>
      <c r="B233" s="531"/>
      <c r="C233" s="301"/>
      <c r="D233" s="461"/>
    </row>
    <row r="234" spans="1:4">
      <c r="A234" s="301"/>
      <c r="B234" s="531"/>
      <c r="C234" s="301"/>
      <c r="D234" s="461"/>
    </row>
    <row r="235" spans="1:4">
      <c r="A235" s="301"/>
      <c r="B235" s="531"/>
      <c r="C235" s="301"/>
      <c r="D235" s="461"/>
    </row>
    <row r="236" spans="1:4">
      <c r="A236" s="301"/>
      <c r="B236" s="531"/>
      <c r="C236" s="301"/>
      <c r="D236" s="461"/>
    </row>
    <row r="237" spans="1:4">
      <c r="A237" s="301"/>
      <c r="B237" s="531"/>
      <c r="C237" s="301"/>
      <c r="D237" s="461"/>
    </row>
    <row r="238" spans="1:4">
      <c r="A238" s="301"/>
      <c r="B238" s="531"/>
      <c r="C238" s="301"/>
      <c r="D238" s="461"/>
    </row>
    <row r="239" spans="1:4">
      <c r="A239" s="301"/>
      <c r="B239" s="531"/>
      <c r="C239" s="301"/>
      <c r="D239" s="461"/>
    </row>
    <row r="240" spans="1:4">
      <c r="A240" s="301"/>
      <c r="B240" s="531"/>
      <c r="C240" s="301"/>
      <c r="D240" s="461"/>
    </row>
    <row r="241" spans="1:4">
      <c r="A241" s="301"/>
      <c r="B241" s="531"/>
      <c r="C241" s="301"/>
      <c r="D241" s="461"/>
    </row>
    <row r="242" spans="1:4">
      <c r="A242" s="301"/>
      <c r="B242" s="531"/>
      <c r="C242" s="301"/>
      <c r="D242" s="461"/>
    </row>
    <row r="243" spans="1:4">
      <c r="A243" s="301"/>
      <c r="B243" s="531"/>
      <c r="C243" s="301"/>
      <c r="D243" s="461"/>
    </row>
    <row r="244" spans="1:4">
      <c r="A244" s="301"/>
      <c r="B244" s="531"/>
      <c r="C244" s="301"/>
      <c r="D244" s="461"/>
    </row>
    <row r="245" spans="1:4">
      <c r="A245" s="301"/>
      <c r="B245" s="531"/>
      <c r="C245" s="301"/>
      <c r="D245" s="461"/>
    </row>
    <row r="246" spans="1:4">
      <c r="A246" s="301"/>
      <c r="B246" s="531"/>
      <c r="C246" s="301"/>
      <c r="D246" s="461"/>
    </row>
    <row r="247" spans="1:4">
      <c r="A247" s="301"/>
      <c r="B247" s="531"/>
      <c r="C247" s="301"/>
      <c r="D247" s="461"/>
    </row>
    <row r="248" spans="1:4">
      <c r="A248" s="301"/>
      <c r="B248" s="531"/>
      <c r="C248" s="301"/>
      <c r="D248" s="461"/>
    </row>
    <row r="249" spans="1:4">
      <c r="A249" s="301"/>
      <c r="B249" s="531"/>
      <c r="C249" s="301"/>
      <c r="D249" s="461"/>
    </row>
    <row r="250" spans="1:4">
      <c r="A250" s="301"/>
      <c r="B250" s="531"/>
      <c r="C250" s="301"/>
      <c r="D250" s="461"/>
    </row>
    <row r="251" spans="1:4">
      <c r="A251" s="301"/>
      <c r="B251" s="531"/>
      <c r="C251" s="301"/>
      <c r="D251" s="461"/>
    </row>
    <row r="252" spans="1:4">
      <c r="A252" s="301"/>
      <c r="B252" s="531"/>
      <c r="C252" s="301"/>
      <c r="D252" s="461"/>
    </row>
    <row r="253" spans="1:4">
      <c r="A253" s="301"/>
      <c r="B253" s="531"/>
      <c r="C253" s="301"/>
      <c r="D253" s="461"/>
    </row>
    <row r="254" spans="1:4">
      <c r="A254" s="301"/>
      <c r="B254" s="531"/>
      <c r="C254" s="301"/>
      <c r="D254" s="461"/>
    </row>
    <row r="255" spans="1:4">
      <c r="A255" s="301"/>
      <c r="B255" s="531"/>
      <c r="C255" s="301"/>
      <c r="D255" s="461"/>
    </row>
    <row r="256" spans="1:4">
      <c r="A256" s="301"/>
      <c r="B256" s="531"/>
      <c r="C256" s="301"/>
      <c r="D256" s="461"/>
    </row>
    <row r="257" spans="1:4">
      <c r="A257" s="301"/>
      <c r="B257" s="531"/>
      <c r="C257" s="301"/>
      <c r="D257" s="461"/>
    </row>
    <row r="258" spans="1:4">
      <c r="A258" s="301"/>
      <c r="B258" s="531"/>
      <c r="C258" s="301"/>
      <c r="D258" s="461"/>
    </row>
    <row r="259" spans="1:4">
      <c r="A259" s="301"/>
      <c r="B259" s="531"/>
      <c r="C259" s="301"/>
      <c r="D259" s="461"/>
    </row>
    <row r="260" spans="1:4">
      <c r="A260" s="301"/>
      <c r="B260" s="531"/>
      <c r="C260" s="301"/>
      <c r="D260" s="461"/>
    </row>
    <row r="261" spans="1:4">
      <c r="A261" s="301"/>
      <c r="B261" s="531"/>
      <c r="C261" s="301"/>
      <c r="D261" s="461"/>
    </row>
    <row r="262" spans="1:4">
      <c r="A262" s="301"/>
      <c r="B262" s="531"/>
      <c r="C262" s="301"/>
      <c r="D262" s="461"/>
    </row>
    <row r="263" spans="1:4">
      <c r="A263" s="301"/>
      <c r="B263" s="531"/>
      <c r="C263" s="301"/>
      <c r="D263" s="461"/>
    </row>
    <row r="264" spans="1:4">
      <c r="A264" s="301"/>
      <c r="B264" s="531"/>
      <c r="C264" s="301"/>
      <c r="D264" s="461"/>
    </row>
    <row r="265" spans="1:4">
      <c r="A265" s="301"/>
      <c r="B265" s="531"/>
      <c r="C265" s="301"/>
      <c r="D265" s="461"/>
    </row>
    <row r="266" spans="1:4">
      <c r="A266" s="301"/>
      <c r="B266" s="531"/>
      <c r="C266" s="301"/>
      <c r="D266" s="461"/>
    </row>
    <row r="267" spans="1:4">
      <c r="A267" s="301"/>
      <c r="B267" s="531"/>
      <c r="C267" s="301"/>
      <c r="D267" s="461"/>
    </row>
    <row r="268" spans="1:4">
      <c r="A268" s="301"/>
      <c r="B268" s="531"/>
      <c r="C268" s="301"/>
      <c r="D268" s="461"/>
    </row>
    <row r="269" spans="1:4">
      <c r="A269" s="301"/>
      <c r="B269" s="531"/>
      <c r="C269" s="301"/>
      <c r="D269" s="461"/>
    </row>
    <row r="270" spans="1:4">
      <c r="A270" s="301"/>
      <c r="B270" s="531"/>
      <c r="C270" s="301"/>
      <c r="D270" s="461"/>
    </row>
    <row r="271" spans="1:4">
      <c r="A271" s="301"/>
      <c r="B271" s="531"/>
      <c r="C271" s="301"/>
      <c r="D271" s="461"/>
    </row>
    <row r="272" spans="1:4">
      <c r="A272" s="301"/>
      <c r="B272" s="531"/>
      <c r="C272" s="301"/>
      <c r="D272" s="461"/>
    </row>
    <row r="273" spans="1:4">
      <c r="A273" s="301"/>
      <c r="B273" s="531"/>
      <c r="C273" s="301"/>
      <c r="D273" s="461"/>
    </row>
    <row r="274" spans="1:4">
      <c r="A274" s="301"/>
      <c r="B274" s="531"/>
      <c r="C274" s="301"/>
      <c r="D274" s="461"/>
    </row>
    <row r="275" spans="1:4">
      <c r="A275" s="301"/>
      <c r="B275" s="531"/>
      <c r="C275" s="301"/>
      <c r="D275" s="461"/>
    </row>
    <row r="276" spans="1:4">
      <c r="A276" s="301"/>
      <c r="B276" s="531"/>
      <c r="C276" s="301"/>
      <c r="D276" s="461"/>
    </row>
    <row r="277" spans="1:4">
      <c r="A277" s="301"/>
      <c r="B277" s="531"/>
      <c r="C277" s="301"/>
      <c r="D277" s="461"/>
    </row>
    <row r="278" spans="1:4">
      <c r="A278" s="301"/>
      <c r="B278" s="531"/>
      <c r="C278" s="301"/>
      <c r="D278" s="461"/>
    </row>
    <row r="279" spans="1:4">
      <c r="A279" s="301"/>
      <c r="B279" s="531"/>
      <c r="C279" s="301"/>
      <c r="D279" s="461"/>
    </row>
    <row r="280" spans="1:4">
      <c r="A280" s="301"/>
      <c r="B280" s="531"/>
      <c r="C280" s="301"/>
      <c r="D280" s="461"/>
    </row>
    <row r="281" spans="1:4">
      <c r="A281" s="301"/>
      <c r="B281" s="531"/>
      <c r="C281" s="301"/>
      <c r="D281" s="461"/>
    </row>
    <row r="282" spans="1:4">
      <c r="A282" s="301"/>
      <c r="B282" s="531"/>
      <c r="C282" s="301"/>
      <c r="D282" s="461"/>
    </row>
    <row r="283" spans="1:4">
      <c r="A283" s="301"/>
      <c r="B283" s="531"/>
      <c r="C283" s="301"/>
      <c r="D283" s="461"/>
    </row>
    <row r="284" spans="1:4">
      <c r="A284" s="301"/>
      <c r="B284" s="531"/>
      <c r="C284" s="301"/>
      <c r="D284" s="461"/>
    </row>
    <row r="285" spans="1:4">
      <c r="A285" s="301"/>
      <c r="B285" s="531"/>
      <c r="C285" s="301"/>
      <c r="D285" s="461"/>
    </row>
    <row r="286" spans="1:4">
      <c r="A286" s="301"/>
      <c r="B286" s="531"/>
      <c r="C286" s="301"/>
      <c r="D286" s="461"/>
    </row>
    <row r="287" spans="1:4">
      <c r="A287" s="301"/>
      <c r="B287" s="531"/>
      <c r="C287" s="301"/>
      <c r="D287" s="461"/>
    </row>
    <row r="288" spans="1:4">
      <c r="A288" s="301"/>
      <c r="B288" s="531"/>
      <c r="C288" s="301"/>
      <c r="D288" s="461"/>
    </row>
    <row r="289" spans="1:4">
      <c r="A289" s="301"/>
      <c r="B289" s="531"/>
      <c r="C289" s="301"/>
      <c r="D289" s="461"/>
    </row>
    <row r="290" spans="1:4">
      <c r="A290" s="301"/>
      <c r="B290" s="531"/>
      <c r="C290" s="301"/>
      <c r="D290" s="461"/>
    </row>
    <row r="291" spans="1:4">
      <c r="A291" s="301"/>
      <c r="B291" s="531"/>
      <c r="C291" s="301"/>
      <c r="D291" s="461"/>
    </row>
    <row r="292" spans="1:4">
      <c r="A292" s="301"/>
      <c r="B292" s="531"/>
      <c r="C292" s="301"/>
      <c r="D292" s="461"/>
    </row>
    <row r="293" spans="1:4">
      <c r="A293" s="301"/>
      <c r="B293" s="531"/>
      <c r="C293" s="301"/>
      <c r="D293" s="461"/>
    </row>
    <row r="294" spans="1:4">
      <c r="A294" s="301"/>
      <c r="B294" s="531"/>
      <c r="C294" s="301"/>
      <c r="D294" s="461"/>
    </row>
    <row r="295" spans="1:4">
      <c r="A295" s="301"/>
      <c r="B295" s="531"/>
      <c r="C295" s="301"/>
      <c r="D295" s="461"/>
    </row>
    <row r="296" spans="1:4">
      <c r="A296" s="301"/>
      <c r="B296" s="531"/>
      <c r="C296" s="301"/>
      <c r="D296" s="461"/>
    </row>
    <row r="297" spans="1:4">
      <c r="A297" s="301"/>
      <c r="B297" s="531"/>
      <c r="C297" s="301"/>
      <c r="D297" s="461"/>
    </row>
    <row r="298" spans="1:4">
      <c r="A298" s="301"/>
      <c r="B298" s="531"/>
      <c r="C298" s="301"/>
      <c r="D298" s="461"/>
    </row>
    <row r="299" spans="1:4">
      <c r="A299" s="301"/>
      <c r="B299" s="531"/>
      <c r="C299" s="301"/>
      <c r="D299" s="461"/>
    </row>
    <row r="300" spans="1:4">
      <c r="A300" s="301"/>
      <c r="B300" s="531"/>
      <c r="C300" s="301"/>
      <c r="D300" s="461"/>
    </row>
    <row r="301" spans="1:4">
      <c r="A301" s="301"/>
      <c r="B301" s="531"/>
      <c r="C301" s="301"/>
      <c r="D301" s="461"/>
    </row>
    <row r="302" spans="1:4">
      <c r="A302" s="301"/>
      <c r="B302" s="531"/>
      <c r="C302" s="301"/>
      <c r="D302" s="461"/>
    </row>
    <row r="303" spans="1:4">
      <c r="A303" s="301"/>
      <c r="B303" s="531"/>
      <c r="C303" s="301"/>
      <c r="D303" s="461"/>
    </row>
    <row r="304" spans="1:4">
      <c r="A304" s="301"/>
      <c r="B304" s="531"/>
      <c r="C304" s="301"/>
      <c r="D304" s="461"/>
    </row>
    <row r="305" spans="1:4">
      <c r="A305" s="301"/>
      <c r="B305" s="531"/>
      <c r="C305" s="301"/>
      <c r="D305" s="461"/>
    </row>
    <row r="306" spans="1:4">
      <c r="A306" s="301"/>
      <c r="B306" s="531"/>
      <c r="C306" s="301"/>
      <c r="D306" s="461"/>
    </row>
    <row r="307" spans="1:4">
      <c r="A307" s="301"/>
      <c r="B307" s="531"/>
      <c r="C307" s="301"/>
      <c r="D307" s="461"/>
    </row>
    <row r="308" spans="1:4">
      <c r="A308" s="301"/>
      <c r="B308" s="531"/>
      <c r="C308" s="301"/>
      <c r="D308" s="461"/>
    </row>
    <row r="309" spans="1:4">
      <c r="A309" s="301"/>
      <c r="B309" s="531"/>
      <c r="C309" s="301"/>
      <c r="D309" s="461"/>
    </row>
    <row r="310" spans="1:4">
      <c r="A310" s="301"/>
      <c r="B310" s="531"/>
      <c r="C310" s="301"/>
      <c r="D310" s="461"/>
    </row>
    <row r="311" spans="1:4">
      <c r="A311" s="301"/>
      <c r="B311" s="531"/>
      <c r="C311" s="301"/>
      <c r="D311" s="461"/>
    </row>
    <row r="312" spans="1:4">
      <c r="A312" s="301"/>
      <c r="B312" s="531"/>
      <c r="C312" s="301"/>
      <c r="D312" s="461"/>
    </row>
    <row r="313" spans="1:4">
      <c r="A313" s="301"/>
      <c r="B313" s="531"/>
      <c r="C313" s="301"/>
      <c r="D313" s="461"/>
    </row>
    <row r="314" spans="1:4">
      <c r="A314" s="301"/>
      <c r="B314" s="531"/>
      <c r="C314" s="301"/>
      <c r="D314" s="461"/>
    </row>
    <row r="315" spans="1:4">
      <c r="A315" s="301"/>
      <c r="B315" s="531"/>
      <c r="C315" s="301"/>
      <c r="D315" s="461"/>
    </row>
    <row r="316" spans="1:4">
      <c r="A316" s="301"/>
      <c r="B316" s="531"/>
      <c r="C316" s="301"/>
      <c r="D316" s="461"/>
    </row>
    <row r="317" spans="1:4">
      <c r="A317" s="301"/>
      <c r="B317" s="531"/>
      <c r="C317" s="301"/>
      <c r="D317" s="461"/>
    </row>
    <row r="318" spans="1:4">
      <c r="A318" s="301"/>
      <c r="B318" s="531"/>
      <c r="C318" s="301"/>
      <c r="D318" s="461"/>
    </row>
    <row r="319" spans="1:4">
      <c r="A319" s="301"/>
      <c r="B319" s="531"/>
      <c r="C319" s="301"/>
      <c r="D319" s="461"/>
    </row>
    <row r="320" spans="1:4">
      <c r="A320" s="301"/>
      <c r="B320" s="531"/>
      <c r="C320" s="301"/>
      <c r="D320" s="461"/>
    </row>
    <row r="321" spans="1:4">
      <c r="A321" s="301"/>
      <c r="B321" s="531"/>
      <c r="C321" s="301"/>
      <c r="D321" s="461"/>
    </row>
    <row r="322" spans="1:4">
      <c r="A322" s="301"/>
      <c r="B322" s="531"/>
      <c r="C322" s="301"/>
      <c r="D322" s="461"/>
    </row>
    <row r="323" spans="1:4">
      <c r="A323" s="301"/>
      <c r="B323" s="531"/>
      <c r="C323" s="301"/>
      <c r="D323" s="461"/>
    </row>
    <row r="324" spans="1:4">
      <c r="A324" s="301"/>
      <c r="B324" s="531"/>
      <c r="C324" s="301"/>
      <c r="D324" s="461"/>
    </row>
    <row r="325" spans="1:4">
      <c r="A325" s="301"/>
      <c r="B325" s="531"/>
      <c r="C325" s="301"/>
      <c r="D325" s="461"/>
    </row>
    <row r="326" spans="1:4">
      <c r="A326" s="301"/>
      <c r="B326" s="531"/>
      <c r="C326" s="301"/>
      <c r="D326" s="461"/>
    </row>
    <row r="327" spans="1:4">
      <c r="A327" s="301"/>
      <c r="B327" s="531"/>
      <c r="C327" s="301"/>
      <c r="D327" s="461"/>
    </row>
    <row r="328" spans="1:4">
      <c r="A328" s="301"/>
      <c r="B328" s="531"/>
      <c r="C328" s="301"/>
      <c r="D328" s="461"/>
    </row>
    <row r="329" spans="1:4">
      <c r="A329" s="301"/>
      <c r="B329" s="531"/>
      <c r="C329" s="301"/>
      <c r="D329" s="461"/>
    </row>
    <row r="330" spans="1:4">
      <c r="A330" s="301"/>
      <c r="B330" s="531"/>
      <c r="C330" s="301"/>
      <c r="D330" s="461"/>
    </row>
    <row r="331" spans="1:4">
      <c r="A331" s="301"/>
      <c r="B331" s="531"/>
      <c r="C331" s="301"/>
      <c r="D331" s="461"/>
    </row>
    <row r="332" spans="1:4">
      <c r="A332" s="301"/>
      <c r="B332" s="531"/>
      <c r="C332" s="301"/>
      <c r="D332" s="461"/>
    </row>
    <row r="333" spans="1:4">
      <c r="A333" s="301"/>
      <c r="B333" s="531"/>
      <c r="C333" s="301"/>
      <c r="D333" s="461"/>
    </row>
    <row r="334" spans="1:4">
      <c r="A334" s="301"/>
      <c r="B334" s="531"/>
      <c r="C334" s="301"/>
      <c r="D334" s="461"/>
    </row>
    <row r="335" spans="1:4">
      <c r="A335" s="301"/>
      <c r="B335" s="531"/>
      <c r="C335" s="301"/>
      <c r="D335" s="461"/>
    </row>
    <row r="336" spans="1:4">
      <c r="A336" s="301"/>
      <c r="B336" s="531"/>
      <c r="C336" s="301"/>
      <c r="D336" s="461"/>
    </row>
    <row r="337" spans="1:4">
      <c r="A337" s="301"/>
      <c r="B337" s="531"/>
      <c r="C337" s="301"/>
      <c r="D337" s="461"/>
    </row>
    <row r="338" spans="1:4">
      <c r="A338" s="301"/>
      <c r="B338" s="531"/>
      <c r="C338" s="301"/>
      <c r="D338" s="461"/>
    </row>
    <row r="339" spans="1:4">
      <c r="A339" s="301"/>
      <c r="B339" s="531"/>
      <c r="C339" s="301"/>
      <c r="D339" s="461"/>
    </row>
    <row r="340" spans="1:4">
      <c r="A340" s="301"/>
      <c r="B340" s="531"/>
      <c r="C340" s="301"/>
      <c r="D340" s="461"/>
    </row>
    <row r="341" spans="1:4">
      <c r="A341" s="301"/>
      <c r="B341" s="531"/>
      <c r="C341" s="301"/>
      <c r="D341" s="461"/>
    </row>
    <row r="342" spans="1:4">
      <c r="A342" s="301"/>
      <c r="B342" s="531"/>
      <c r="C342" s="301"/>
      <c r="D342" s="461"/>
    </row>
    <row r="343" spans="1:4">
      <c r="A343" s="301"/>
      <c r="B343" s="531"/>
      <c r="C343" s="301"/>
      <c r="D343" s="461"/>
    </row>
    <row r="344" spans="1:4">
      <c r="A344" s="301"/>
      <c r="B344" s="531"/>
      <c r="C344" s="301"/>
      <c r="D344" s="461"/>
    </row>
    <row r="345" spans="1:4">
      <c r="A345" s="301"/>
      <c r="B345" s="531"/>
      <c r="C345" s="301"/>
      <c r="D345" s="461"/>
    </row>
    <row r="346" spans="1:4">
      <c r="A346" s="301"/>
      <c r="B346" s="531"/>
      <c r="C346" s="301"/>
      <c r="D346" s="461"/>
    </row>
    <row r="347" spans="1:4">
      <c r="A347" s="301"/>
      <c r="B347" s="531"/>
      <c r="C347" s="301"/>
      <c r="D347" s="461"/>
    </row>
    <row r="348" spans="1:4">
      <c r="A348" s="301"/>
      <c r="B348" s="531"/>
      <c r="C348" s="301"/>
      <c r="D348" s="461"/>
    </row>
    <row r="349" spans="1:4">
      <c r="A349" s="301"/>
      <c r="B349" s="531"/>
      <c r="C349" s="301"/>
      <c r="D349" s="461"/>
    </row>
    <row r="350" spans="1:4">
      <c r="A350" s="301"/>
      <c r="B350" s="531"/>
      <c r="C350" s="301"/>
      <c r="D350" s="461"/>
    </row>
    <row r="351" spans="1:4">
      <c r="A351" s="301"/>
      <c r="B351" s="531"/>
      <c r="C351" s="301"/>
      <c r="D351" s="461"/>
    </row>
    <row r="352" spans="1:4">
      <c r="A352" s="301"/>
      <c r="B352" s="531"/>
      <c r="C352" s="301"/>
      <c r="D352" s="461"/>
    </row>
    <row r="353" spans="1:4">
      <c r="A353" s="301"/>
      <c r="B353" s="531"/>
      <c r="C353" s="301"/>
      <c r="D353" s="461"/>
    </row>
    <row r="354" spans="1:4">
      <c r="A354" s="301"/>
      <c r="B354" s="531"/>
      <c r="C354" s="301"/>
      <c r="D354" s="461"/>
    </row>
    <row r="355" spans="1:4">
      <c r="A355" s="301"/>
      <c r="B355" s="531"/>
      <c r="C355" s="301"/>
      <c r="D355" s="461"/>
    </row>
    <row r="356" spans="1:4">
      <c r="A356" s="301"/>
      <c r="B356" s="531"/>
      <c r="C356" s="301"/>
      <c r="D356" s="461"/>
    </row>
    <row r="357" spans="1:4">
      <c r="A357" s="301"/>
      <c r="B357" s="531"/>
      <c r="C357" s="301"/>
      <c r="D357" s="461"/>
    </row>
    <row r="358" spans="1:4">
      <c r="A358" s="301"/>
      <c r="B358" s="531"/>
      <c r="C358" s="301"/>
      <c r="D358" s="461"/>
    </row>
    <row r="359" spans="1:4">
      <c r="A359" s="301"/>
      <c r="B359" s="531"/>
      <c r="C359" s="301"/>
      <c r="D359" s="461"/>
    </row>
    <row r="360" spans="1:4">
      <c r="A360" s="301"/>
      <c r="B360" s="531"/>
      <c r="C360" s="301"/>
      <c r="D360" s="461"/>
    </row>
    <row r="361" spans="1:4">
      <c r="A361" s="301"/>
      <c r="B361" s="531"/>
      <c r="C361" s="301"/>
      <c r="D361" s="461"/>
    </row>
    <row r="362" spans="1:4">
      <c r="A362" s="301"/>
      <c r="B362" s="531"/>
      <c r="C362" s="301"/>
      <c r="D362" s="461"/>
    </row>
    <row r="363" spans="1:4">
      <c r="A363" s="301"/>
      <c r="B363" s="531"/>
      <c r="C363" s="301"/>
      <c r="D363" s="461"/>
    </row>
    <row r="364" spans="1:4">
      <c r="A364" s="301"/>
      <c r="B364" s="531"/>
      <c r="C364" s="301"/>
      <c r="D364" s="461"/>
    </row>
    <row r="365" spans="1:4">
      <c r="A365" s="301"/>
      <c r="B365" s="531"/>
      <c r="C365" s="301"/>
      <c r="D365" s="461"/>
    </row>
    <row r="366" spans="1:4">
      <c r="A366" s="301"/>
      <c r="B366" s="531"/>
      <c r="C366" s="301"/>
      <c r="D366" s="461"/>
    </row>
    <row r="367" spans="1:4">
      <c r="A367" s="301"/>
      <c r="B367" s="531"/>
      <c r="C367" s="301"/>
      <c r="D367" s="461"/>
    </row>
    <row r="368" spans="1:4">
      <c r="A368" s="301"/>
      <c r="B368" s="531"/>
      <c r="C368" s="301"/>
      <c r="D368" s="461"/>
    </row>
    <row r="369" spans="1:4">
      <c r="A369" s="301"/>
      <c r="B369" s="531"/>
      <c r="C369" s="301"/>
      <c r="D369" s="461"/>
    </row>
    <row r="370" spans="1:4">
      <c r="A370" s="301"/>
      <c r="B370" s="531"/>
      <c r="C370" s="301"/>
      <c r="D370" s="461"/>
    </row>
    <row r="371" spans="1:4">
      <c r="A371" s="301"/>
      <c r="B371" s="531"/>
      <c r="C371" s="301"/>
      <c r="D371" s="461"/>
    </row>
    <row r="372" spans="1:4">
      <c r="A372" s="301"/>
      <c r="B372" s="531"/>
      <c r="C372" s="301"/>
      <c r="D372" s="461"/>
    </row>
    <row r="373" spans="1:4">
      <c r="A373" s="301"/>
      <c r="B373" s="531"/>
      <c r="C373" s="301"/>
      <c r="D373" s="461"/>
    </row>
    <row r="374" spans="1:4">
      <c r="A374" s="301"/>
      <c r="B374" s="531"/>
      <c r="C374" s="301"/>
      <c r="D374" s="461"/>
    </row>
    <row r="375" spans="1:4">
      <c r="A375" s="301"/>
      <c r="B375" s="531"/>
      <c r="C375" s="301"/>
      <c r="D375" s="461"/>
    </row>
    <row r="376" spans="1:4">
      <c r="A376" s="301"/>
      <c r="B376" s="531"/>
      <c r="C376" s="301"/>
      <c r="D376" s="461"/>
    </row>
    <row r="377" spans="1:4">
      <c r="A377" s="301"/>
      <c r="B377" s="531"/>
      <c r="C377" s="301"/>
      <c r="D377" s="461"/>
    </row>
    <row r="378" spans="1:4">
      <c r="A378" s="301"/>
      <c r="B378" s="531"/>
      <c r="C378" s="301"/>
      <c r="D378" s="461"/>
    </row>
    <row r="379" spans="1:4">
      <c r="A379" s="301"/>
      <c r="B379" s="531"/>
      <c r="C379" s="301"/>
      <c r="D379" s="461"/>
    </row>
    <row r="380" spans="1:4">
      <c r="A380" s="301"/>
      <c r="B380" s="531"/>
      <c r="C380" s="301"/>
      <c r="D380" s="461"/>
    </row>
    <row r="381" spans="1:4">
      <c r="A381" s="301"/>
      <c r="B381" s="531"/>
      <c r="C381" s="301"/>
      <c r="D381" s="461"/>
    </row>
    <row r="382" spans="1:4">
      <c r="A382" s="301"/>
      <c r="B382" s="531"/>
      <c r="C382" s="301"/>
      <c r="D382" s="461"/>
    </row>
    <row r="383" spans="1:4">
      <c r="A383" s="301"/>
      <c r="B383" s="531"/>
      <c r="C383" s="301"/>
      <c r="D383" s="461"/>
    </row>
    <row r="384" spans="1:4">
      <c r="A384" s="301"/>
      <c r="B384" s="531"/>
      <c r="C384" s="301"/>
      <c r="D384" s="461"/>
    </row>
    <row r="385" spans="1:4">
      <c r="A385" s="301"/>
      <c r="B385" s="531"/>
      <c r="C385" s="301"/>
      <c r="D385" s="461"/>
    </row>
    <row r="386" spans="1:4">
      <c r="A386" s="301"/>
      <c r="B386" s="531"/>
      <c r="C386" s="301"/>
      <c r="D386" s="461"/>
    </row>
    <row r="387" spans="1:4">
      <c r="A387" s="301"/>
      <c r="B387" s="531"/>
      <c r="C387" s="301"/>
      <c r="D387" s="461"/>
    </row>
    <row r="388" spans="1:4">
      <c r="A388" s="301"/>
      <c r="B388" s="531"/>
      <c r="C388" s="301"/>
      <c r="D388" s="461"/>
    </row>
    <row r="389" spans="1:4">
      <c r="A389" s="301"/>
      <c r="B389" s="531"/>
      <c r="C389" s="301"/>
      <c r="D389" s="461"/>
    </row>
    <row r="390" spans="1:4">
      <c r="A390" s="301"/>
      <c r="B390" s="531"/>
      <c r="C390" s="301"/>
      <c r="D390" s="461"/>
    </row>
    <row r="391" spans="1:4">
      <c r="A391" s="301"/>
      <c r="B391" s="531"/>
      <c r="C391" s="301"/>
      <c r="D391" s="461"/>
    </row>
    <row r="392" spans="1:4">
      <c r="A392" s="301"/>
      <c r="B392" s="531"/>
      <c r="C392" s="301"/>
      <c r="D392" s="461"/>
    </row>
    <row r="393" spans="1:4">
      <c r="A393" s="301"/>
      <c r="B393" s="531"/>
      <c r="C393" s="301"/>
      <c r="D393" s="461"/>
    </row>
    <row r="394" spans="1:4">
      <c r="A394" s="301"/>
      <c r="B394" s="531"/>
      <c r="C394" s="301"/>
      <c r="D394" s="461"/>
    </row>
    <row r="395" spans="1:4">
      <c r="A395" s="301"/>
      <c r="B395" s="531"/>
      <c r="C395" s="301"/>
      <c r="D395" s="461"/>
    </row>
    <row r="396" spans="1:4">
      <c r="A396" s="301"/>
      <c r="B396" s="531"/>
      <c r="C396" s="301"/>
      <c r="D396" s="461"/>
    </row>
    <row r="397" spans="1:4">
      <c r="A397" s="301"/>
      <c r="B397" s="531"/>
      <c r="C397" s="301"/>
      <c r="D397" s="461"/>
    </row>
    <row r="398" spans="1:4">
      <c r="A398" s="301"/>
      <c r="B398" s="531"/>
      <c r="C398" s="301"/>
      <c r="D398" s="461"/>
    </row>
    <row r="399" spans="1:4">
      <c r="A399" s="301"/>
      <c r="B399" s="531"/>
      <c r="C399" s="301"/>
      <c r="D399" s="461"/>
    </row>
    <row r="400" spans="1:4">
      <c r="A400" s="301"/>
      <c r="B400" s="531"/>
      <c r="C400" s="301"/>
      <c r="D400" s="461"/>
    </row>
    <row r="401" spans="1:4">
      <c r="A401" s="301"/>
      <c r="B401" s="531"/>
      <c r="C401" s="301"/>
      <c r="D401" s="461"/>
    </row>
    <row r="402" spans="1:4">
      <c r="A402" s="301"/>
      <c r="B402" s="531"/>
      <c r="C402" s="301"/>
      <c r="D402" s="461"/>
    </row>
    <row r="403" spans="1:4">
      <c r="A403" s="301"/>
      <c r="B403" s="531"/>
      <c r="C403" s="301"/>
      <c r="D403" s="461"/>
    </row>
    <row r="404" spans="1:4">
      <c r="A404" s="301"/>
      <c r="B404" s="531"/>
      <c r="C404" s="301"/>
      <c r="D404" s="461"/>
    </row>
    <row r="405" spans="1:4">
      <c r="A405" s="301"/>
      <c r="B405" s="531"/>
      <c r="C405" s="301"/>
      <c r="D405" s="461"/>
    </row>
    <row r="406" spans="1:4">
      <c r="A406" s="301"/>
      <c r="B406" s="531"/>
      <c r="C406" s="301"/>
      <c r="D406" s="461"/>
    </row>
    <row r="407" spans="1:4">
      <c r="A407" s="301"/>
      <c r="B407" s="531"/>
      <c r="C407" s="301"/>
      <c r="D407" s="461"/>
    </row>
    <row r="408" spans="1:4">
      <c r="A408" s="301"/>
      <c r="B408" s="531"/>
      <c r="C408" s="301"/>
      <c r="D408" s="461"/>
    </row>
    <row r="409" spans="1:4">
      <c r="A409" s="301"/>
      <c r="B409" s="531"/>
      <c r="C409" s="301"/>
      <c r="D409" s="461"/>
    </row>
    <row r="410" spans="1:4">
      <c r="A410" s="301"/>
      <c r="B410" s="531"/>
      <c r="C410" s="301"/>
      <c r="D410" s="461"/>
    </row>
    <row r="411" spans="1:4">
      <c r="A411" s="301"/>
      <c r="B411" s="531"/>
      <c r="C411" s="301"/>
      <c r="D411" s="461"/>
    </row>
    <row r="412" spans="1:4">
      <c r="A412" s="301"/>
      <c r="B412" s="531"/>
      <c r="C412" s="301"/>
      <c r="D412" s="461"/>
    </row>
    <row r="413" spans="1:4">
      <c r="A413" s="301"/>
      <c r="B413" s="531"/>
      <c r="C413" s="301"/>
      <c r="D413" s="461"/>
    </row>
    <row r="414" spans="1:4">
      <c r="A414" s="301"/>
      <c r="B414" s="531"/>
      <c r="C414" s="301"/>
      <c r="D414" s="461"/>
    </row>
    <row r="415" spans="1:4">
      <c r="A415" s="301"/>
      <c r="B415" s="531"/>
      <c r="C415" s="301"/>
      <c r="D415" s="461"/>
    </row>
    <row r="416" spans="1:4">
      <c r="A416" s="301"/>
      <c r="B416" s="531"/>
      <c r="C416" s="301"/>
      <c r="D416" s="461"/>
    </row>
    <row r="417" spans="1:4">
      <c r="A417" s="301"/>
      <c r="B417" s="531"/>
      <c r="C417" s="301"/>
      <c r="D417" s="461"/>
    </row>
    <row r="418" spans="1:4">
      <c r="A418" s="301"/>
      <c r="B418" s="531"/>
      <c r="C418" s="301"/>
      <c r="D418" s="461"/>
    </row>
    <row r="419" spans="1:4">
      <c r="A419" s="301"/>
      <c r="B419" s="531"/>
      <c r="C419" s="301"/>
      <c r="D419" s="461"/>
    </row>
    <row r="420" spans="1:4">
      <c r="A420" s="301"/>
      <c r="B420" s="531"/>
      <c r="C420" s="301"/>
      <c r="D420" s="461"/>
    </row>
    <row r="421" spans="1:4">
      <c r="A421" s="301"/>
      <c r="B421" s="531"/>
      <c r="C421" s="301"/>
      <c r="D421" s="461"/>
    </row>
    <row r="422" spans="1:4">
      <c r="A422" s="301"/>
      <c r="B422" s="531"/>
      <c r="C422" s="301"/>
      <c r="D422" s="461"/>
    </row>
    <row r="423" spans="1:4">
      <c r="A423" s="301"/>
      <c r="B423" s="531"/>
      <c r="C423" s="301"/>
      <c r="D423" s="461"/>
    </row>
    <row r="424" spans="1:4">
      <c r="A424" s="301"/>
      <c r="B424" s="531"/>
      <c r="C424" s="301"/>
      <c r="D424" s="461"/>
    </row>
    <row r="425" spans="1:4">
      <c r="A425" s="301"/>
      <c r="B425" s="531"/>
      <c r="C425" s="301"/>
      <c r="D425" s="461"/>
    </row>
    <row r="426" spans="1:4">
      <c r="A426" s="301"/>
      <c r="B426" s="531"/>
      <c r="C426" s="301"/>
      <c r="D426" s="461"/>
    </row>
    <row r="427" spans="1:4">
      <c r="A427" s="301"/>
      <c r="B427" s="531"/>
      <c r="C427" s="301"/>
      <c r="D427" s="461"/>
    </row>
    <row r="428" spans="1:4">
      <c r="A428" s="301"/>
      <c r="B428" s="531"/>
      <c r="C428" s="301"/>
      <c r="D428" s="461"/>
    </row>
    <row r="429" spans="1:4">
      <c r="A429" s="301"/>
      <c r="B429" s="531"/>
      <c r="C429" s="301"/>
      <c r="D429" s="461"/>
    </row>
    <row r="430" spans="1:4">
      <c r="A430" s="301"/>
      <c r="B430" s="531"/>
      <c r="C430" s="301"/>
      <c r="D430" s="461"/>
    </row>
    <row r="431" spans="1:4">
      <c r="A431" s="301"/>
      <c r="B431" s="531"/>
      <c r="C431" s="301"/>
      <c r="D431" s="461"/>
    </row>
    <row r="432" spans="1:4">
      <c r="A432" s="301"/>
      <c r="B432" s="531"/>
      <c r="C432" s="301"/>
      <c r="D432" s="461"/>
    </row>
    <row r="433" spans="1:4">
      <c r="A433" s="301"/>
      <c r="B433" s="531"/>
      <c r="C433" s="301"/>
      <c r="D433" s="461"/>
    </row>
    <row r="434" spans="1:4">
      <c r="A434" s="301"/>
      <c r="B434" s="531"/>
      <c r="C434" s="301"/>
      <c r="D434" s="461"/>
    </row>
    <row r="435" spans="1:4">
      <c r="A435" s="301"/>
      <c r="B435" s="531"/>
      <c r="C435" s="301"/>
      <c r="D435" s="461"/>
    </row>
    <row r="436" spans="1:4">
      <c r="A436" s="301"/>
      <c r="B436" s="531"/>
      <c r="C436" s="301"/>
      <c r="D436" s="461"/>
    </row>
    <row r="437" spans="1:4">
      <c r="A437" s="301"/>
      <c r="B437" s="531"/>
      <c r="C437" s="301"/>
      <c r="D437" s="461"/>
    </row>
    <row r="438" spans="1:4">
      <c r="A438" s="301"/>
      <c r="B438" s="531"/>
      <c r="C438" s="301"/>
      <c r="D438" s="461"/>
    </row>
    <row r="439" spans="1:4">
      <c r="A439" s="301"/>
      <c r="B439" s="531"/>
      <c r="C439" s="301"/>
      <c r="D439" s="461"/>
    </row>
    <row r="440" spans="1:4">
      <c r="A440" s="301"/>
      <c r="B440" s="531"/>
      <c r="C440" s="301"/>
      <c r="D440" s="461"/>
    </row>
    <row r="441" spans="1:4">
      <c r="A441" s="301"/>
      <c r="B441" s="531"/>
      <c r="C441" s="301"/>
      <c r="D441" s="461"/>
    </row>
    <row r="442" spans="1:4">
      <c r="A442" s="301"/>
      <c r="B442" s="531"/>
      <c r="C442" s="301"/>
      <c r="D442" s="461"/>
    </row>
    <row r="443" spans="1:4">
      <c r="A443" s="301"/>
      <c r="B443" s="531"/>
      <c r="C443" s="301"/>
      <c r="D443" s="461"/>
    </row>
    <row r="444" spans="1:4">
      <c r="A444" s="301"/>
      <c r="B444" s="531"/>
      <c r="C444" s="301"/>
      <c r="D444" s="461"/>
    </row>
    <row r="445" spans="1:4">
      <c r="A445" s="301"/>
      <c r="B445" s="531"/>
      <c r="C445" s="301"/>
      <c r="D445" s="461"/>
    </row>
    <row r="446" spans="1:4">
      <c r="A446" s="301"/>
      <c r="B446" s="531"/>
      <c r="C446" s="301"/>
      <c r="D446" s="461"/>
    </row>
    <row r="447" spans="1:4">
      <c r="A447" s="301"/>
      <c r="B447" s="531"/>
      <c r="C447" s="301"/>
      <c r="D447" s="461"/>
    </row>
    <row r="448" spans="1:4">
      <c r="A448" s="301"/>
      <c r="B448" s="531"/>
      <c r="C448" s="301"/>
      <c r="D448" s="461"/>
    </row>
    <row r="449" spans="1:4">
      <c r="A449" s="301"/>
      <c r="B449" s="531"/>
      <c r="C449" s="301"/>
      <c r="D449" s="461"/>
    </row>
    <row r="450" spans="1:4">
      <c r="A450" s="301"/>
      <c r="B450" s="531"/>
      <c r="C450" s="301"/>
      <c r="D450" s="461"/>
    </row>
    <row r="451" spans="1:4">
      <c r="A451" s="301"/>
      <c r="B451" s="531"/>
      <c r="C451" s="301"/>
      <c r="D451" s="461"/>
    </row>
    <row r="452" spans="1:4">
      <c r="A452" s="301"/>
      <c r="B452" s="531"/>
      <c r="C452" s="301"/>
      <c r="D452" s="461"/>
    </row>
    <row r="453" spans="1:4">
      <c r="A453" s="301"/>
      <c r="B453" s="531"/>
      <c r="C453" s="301"/>
      <c r="D453" s="461"/>
    </row>
    <row r="454" spans="1:4">
      <c r="A454" s="301"/>
      <c r="B454" s="531"/>
      <c r="C454" s="301"/>
      <c r="D454" s="461"/>
    </row>
    <row r="455" spans="1:4">
      <c r="A455" s="301"/>
      <c r="B455" s="531"/>
      <c r="C455" s="301"/>
      <c r="D455" s="461"/>
    </row>
    <row r="456" spans="1:4">
      <c r="A456" s="301"/>
      <c r="B456" s="531"/>
      <c r="C456" s="301"/>
      <c r="D456" s="461"/>
    </row>
    <row r="457" spans="1:4">
      <c r="A457" s="301"/>
      <c r="B457" s="531"/>
      <c r="C457" s="301"/>
      <c r="D457" s="461"/>
    </row>
    <row r="458" spans="1:4">
      <c r="A458" s="301"/>
      <c r="B458" s="531"/>
      <c r="C458" s="301"/>
      <c r="D458" s="461"/>
    </row>
    <row r="459" spans="1:4">
      <c r="A459" s="301"/>
      <c r="B459" s="531"/>
      <c r="C459" s="301"/>
      <c r="D459" s="461"/>
    </row>
    <row r="460" spans="1:4">
      <c r="A460" s="301"/>
      <c r="B460" s="531"/>
      <c r="C460" s="301"/>
      <c r="D460" s="461"/>
    </row>
    <row r="461" spans="1:4">
      <c r="A461" s="301"/>
      <c r="B461" s="531"/>
      <c r="C461" s="301"/>
      <c r="D461" s="461"/>
    </row>
    <row r="462" spans="1:4">
      <c r="A462" s="301"/>
      <c r="B462" s="531"/>
      <c r="C462" s="301"/>
      <c r="D462" s="461"/>
    </row>
    <row r="463" spans="1:4">
      <c r="A463" s="301"/>
      <c r="B463" s="531"/>
      <c r="C463" s="301"/>
      <c r="D463" s="461"/>
    </row>
    <row r="464" spans="1:4">
      <c r="A464" s="301"/>
      <c r="B464" s="531"/>
      <c r="C464" s="301"/>
      <c r="D464" s="461"/>
    </row>
    <row r="465" spans="1:4">
      <c r="A465" s="301"/>
      <c r="B465" s="531"/>
      <c r="C465" s="301"/>
      <c r="D465" s="461"/>
    </row>
    <row r="466" spans="1:4">
      <c r="A466" s="301"/>
      <c r="B466" s="531"/>
      <c r="C466" s="301"/>
      <c r="D466" s="461"/>
    </row>
    <row r="467" spans="1:4">
      <c r="A467" s="301"/>
      <c r="B467" s="531"/>
      <c r="C467" s="301"/>
      <c r="D467" s="461"/>
    </row>
    <row r="468" spans="1:4">
      <c r="A468" s="301"/>
      <c r="B468" s="531"/>
      <c r="C468" s="301"/>
      <c r="D468" s="461"/>
    </row>
    <row r="469" spans="1:4">
      <c r="A469" s="301"/>
      <c r="B469" s="531"/>
      <c r="C469" s="301"/>
      <c r="D469" s="461"/>
    </row>
    <row r="470" spans="1:4">
      <c r="A470" s="301"/>
      <c r="B470" s="531"/>
      <c r="C470" s="301"/>
      <c r="D470" s="461"/>
    </row>
    <row r="471" spans="1:4">
      <c r="A471" s="301"/>
      <c r="B471" s="531"/>
      <c r="C471" s="301"/>
      <c r="D471" s="461"/>
    </row>
    <row r="472" spans="1:4">
      <c r="A472" s="301"/>
      <c r="B472" s="531"/>
      <c r="C472" s="301"/>
      <c r="D472" s="461"/>
    </row>
    <row r="473" spans="1:4">
      <c r="A473" s="301"/>
      <c r="B473" s="531"/>
      <c r="C473" s="301"/>
      <c r="D473" s="461"/>
    </row>
    <row r="474" spans="1:4">
      <c r="A474" s="301"/>
      <c r="B474" s="531"/>
      <c r="C474" s="301"/>
      <c r="D474" s="461"/>
    </row>
    <row r="475" spans="1:4">
      <c r="A475" s="301"/>
      <c r="B475" s="531"/>
      <c r="C475" s="301"/>
      <c r="D475" s="461"/>
    </row>
    <row r="476" spans="1:4">
      <c r="A476" s="301"/>
      <c r="B476" s="531"/>
      <c r="C476" s="301"/>
      <c r="D476" s="461"/>
    </row>
    <row r="477" spans="1:4">
      <c r="A477" s="301"/>
      <c r="B477" s="531"/>
      <c r="C477" s="301"/>
      <c r="D477" s="461"/>
    </row>
    <row r="478" spans="1:4">
      <c r="A478" s="301"/>
      <c r="B478" s="531"/>
      <c r="C478" s="301"/>
      <c r="D478" s="461"/>
    </row>
    <row r="479" spans="1:4">
      <c r="A479" s="301"/>
      <c r="B479" s="531"/>
      <c r="C479" s="301"/>
      <c r="D479" s="461"/>
    </row>
    <row r="480" spans="1:4">
      <c r="A480" s="301"/>
      <c r="B480" s="531"/>
      <c r="C480" s="301"/>
      <c r="D480" s="461"/>
    </row>
    <row r="481" spans="1:4">
      <c r="A481" s="301"/>
      <c r="B481" s="531"/>
      <c r="C481" s="301"/>
      <c r="D481" s="461"/>
    </row>
    <row r="482" spans="1:4">
      <c r="A482" s="301"/>
      <c r="B482" s="531"/>
      <c r="C482" s="301"/>
      <c r="D482" s="461"/>
    </row>
    <row r="483" spans="1:4">
      <c r="A483" s="301"/>
      <c r="B483" s="531"/>
      <c r="C483" s="301"/>
      <c r="D483" s="461"/>
    </row>
    <row r="484" spans="1:4">
      <c r="A484" s="301"/>
      <c r="B484" s="531"/>
      <c r="C484" s="301"/>
      <c r="D484" s="461"/>
    </row>
    <row r="485" spans="1:4">
      <c r="A485" s="301"/>
      <c r="B485" s="531"/>
      <c r="C485" s="301"/>
      <c r="D485" s="461"/>
    </row>
    <row r="486" spans="1:4">
      <c r="A486" s="301"/>
      <c r="B486" s="531"/>
      <c r="C486" s="301"/>
      <c r="D486" s="461"/>
    </row>
    <row r="487" spans="1:4">
      <c r="A487" s="301"/>
      <c r="B487" s="531"/>
      <c r="C487" s="301"/>
      <c r="D487" s="461"/>
    </row>
    <row r="488" spans="1:4">
      <c r="A488" s="301"/>
      <c r="B488" s="531"/>
      <c r="C488" s="301"/>
      <c r="D488" s="461"/>
    </row>
    <row r="489" spans="1:4">
      <c r="A489" s="301"/>
      <c r="B489" s="531"/>
      <c r="C489" s="301"/>
      <c r="D489" s="461"/>
    </row>
    <row r="490" spans="1:4">
      <c r="A490" s="301"/>
      <c r="B490" s="531"/>
      <c r="C490" s="301"/>
      <c r="D490" s="461"/>
    </row>
    <row r="491" spans="1:4">
      <c r="A491" s="301"/>
      <c r="B491" s="531"/>
      <c r="C491" s="301"/>
      <c r="D491" s="461"/>
    </row>
    <row r="492" spans="1:4">
      <c r="A492" s="301"/>
      <c r="B492" s="531"/>
      <c r="C492" s="301"/>
      <c r="D492" s="461"/>
    </row>
    <row r="493" spans="1:4">
      <c r="A493" s="301"/>
      <c r="B493" s="531"/>
      <c r="C493" s="301"/>
      <c r="D493" s="461"/>
    </row>
    <row r="494" spans="1:4">
      <c r="A494" s="301"/>
      <c r="B494" s="531"/>
      <c r="C494" s="301"/>
      <c r="D494" s="461"/>
    </row>
    <row r="495" spans="1:4">
      <c r="A495" s="301"/>
      <c r="B495" s="531"/>
      <c r="C495" s="301"/>
      <c r="D495" s="461"/>
    </row>
    <row r="496" spans="1:4">
      <c r="A496" s="301"/>
      <c r="B496" s="531"/>
      <c r="C496" s="301"/>
      <c r="D496" s="461"/>
    </row>
    <row r="497" spans="1:4">
      <c r="A497" s="301"/>
      <c r="B497" s="531"/>
      <c r="C497" s="301"/>
      <c r="D497" s="461"/>
    </row>
    <row r="498" spans="1:4">
      <c r="A498" s="301"/>
      <c r="B498" s="531"/>
      <c r="C498" s="301"/>
      <c r="D498" s="461"/>
    </row>
    <row r="499" spans="1:4">
      <c r="A499" s="301"/>
      <c r="B499" s="531"/>
      <c r="C499" s="301"/>
      <c r="D499" s="461"/>
    </row>
    <row r="500" spans="1:4">
      <c r="A500" s="301"/>
      <c r="B500" s="531"/>
      <c r="C500" s="301"/>
      <c r="D500" s="461"/>
    </row>
    <row r="501" spans="1:4">
      <c r="A501" s="301"/>
      <c r="B501" s="531"/>
      <c r="C501" s="301"/>
      <c r="D501" s="461"/>
    </row>
    <row r="502" spans="1:4">
      <c r="A502" s="301"/>
      <c r="B502" s="531"/>
      <c r="C502" s="301"/>
      <c r="D502" s="461"/>
    </row>
    <row r="503" spans="1:4">
      <c r="A503" s="301"/>
      <c r="B503" s="531"/>
      <c r="C503" s="301"/>
      <c r="D503" s="461"/>
    </row>
    <row r="504" spans="1:4">
      <c r="A504" s="301"/>
      <c r="B504" s="531"/>
      <c r="C504" s="301"/>
      <c r="D504" s="461"/>
    </row>
    <row r="505" spans="1:4">
      <c r="A505" s="301"/>
      <c r="B505" s="531"/>
      <c r="C505" s="301"/>
      <c r="D505" s="461"/>
    </row>
    <row r="506" spans="1:4">
      <c r="A506" s="301"/>
      <c r="B506" s="531"/>
      <c r="C506" s="301"/>
      <c r="D506" s="461"/>
    </row>
    <row r="507" spans="1:4">
      <c r="A507" s="301"/>
      <c r="B507" s="531"/>
      <c r="C507" s="301"/>
      <c r="D507" s="461"/>
    </row>
    <row r="508" spans="1:4">
      <c r="A508" s="301"/>
      <c r="B508" s="531"/>
      <c r="C508" s="301"/>
      <c r="D508" s="461"/>
    </row>
    <row r="509" spans="1:4">
      <c r="A509" s="301"/>
      <c r="B509" s="531"/>
      <c r="C509" s="301"/>
      <c r="D509" s="461"/>
    </row>
    <row r="510" spans="1:4">
      <c r="A510" s="301"/>
      <c r="B510" s="531"/>
      <c r="C510" s="301"/>
      <c r="D510" s="461"/>
    </row>
    <row r="511" spans="1:4">
      <c r="A511" s="301"/>
      <c r="B511" s="531"/>
      <c r="C511" s="301"/>
      <c r="D511" s="461"/>
    </row>
    <row r="512" spans="1:4">
      <c r="A512" s="301"/>
      <c r="B512" s="531"/>
      <c r="C512" s="301"/>
      <c r="D512" s="461"/>
    </row>
    <row r="513" spans="1:4">
      <c r="A513" s="301"/>
      <c r="B513" s="531"/>
      <c r="C513" s="301"/>
      <c r="D513" s="461"/>
    </row>
    <row r="514" spans="1:4">
      <c r="A514" s="301"/>
      <c r="B514" s="531"/>
      <c r="C514" s="301"/>
      <c r="D514" s="461"/>
    </row>
    <row r="515" spans="1:4">
      <c r="A515" s="301"/>
      <c r="B515" s="531"/>
      <c r="C515" s="301"/>
      <c r="D515" s="461"/>
    </row>
    <row r="516" spans="1:4">
      <c r="A516" s="301"/>
      <c r="B516" s="531"/>
      <c r="C516" s="301"/>
      <c r="D516" s="461"/>
    </row>
    <row r="517" spans="1:4">
      <c r="A517" s="301"/>
      <c r="B517" s="531"/>
      <c r="C517" s="301"/>
      <c r="D517" s="461"/>
    </row>
    <row r="518" spans="1:4">
      <c r="A518" s="301"/>
      <c r="B518" s="531"/>
      <c r="C518" s="301"/>
      <c r="D518" s="461"/>
    </row>
    <row r="519" spans="1:4">
      <c r="A519" s="301"/>
      <c r="B519" s="531"/>
      <c r="C519" s="301"/>
      <c r="D519" s="461"/>
    </row>
    <row r="520" spans="1:4">
      <c r="A520" s="301"/>
      <c r="B520" s="531"/>
      <c r="C520" s="301"/>
      <c r="D520" s="461"/>
    </row>
    <row r="521" spans="1:4">
      <c r="A521" s="301"/>
      <c r="B521" s="531"/>
      <c r="C521" s="301"/>
      <c r="D521" s="461"/>
    </row>
    <row r="522" spans="1:4">
      <c r="A522" s="301"/>
      <c r="B522" s="531"/>
      <c r="C522" s="301"/>
      <c r="D522" s="461"/>
    </row>
    <row r="523" spans="1:4">
      <c r="A523" s="301"/>
      <c r="B523" s="531"/>
      <c r="C523" s="301"/>
      <c r="D523" s="461"/>
    </row>
    <row r="524" spans="1:4">
      <c r="A524" s="301"/>
      <c r="B524" s="531"/>
      <c r="C524" s="301"/>
      <c r="D524" s="461"/>
    </row>
    <row r="525" spans="1:4">
      <c r="A525" s="301"/>
      <c r="B525" s="531"/>
      <c r="C525" s="301"/>
      <c r="D525" s="461"/>
    </row>
    <row r="526" spans="1:4">
      <c r="A526" s="301"/>
      <c r="B526" s="531"/>
      <c r="C526" s="301"/>
      <c r="D526" s="461"/>
    </row>
    <row r="527" spans="1:4">
      <c r="A527" s="301"/>
      <c r="B527" s="531"/>
      <c r="C527" s="301"/>
      <c r="D527" s="461"/>
    </row>
    <row r="528" spans="1:4">
      <c r="A528" s="301"/>
      <c r="B528" s="531"/>
      <c r="C528" s="301"/>
      <c r="D528" s="461"/>
    </row>
    <row r="529" spans="1:4">
      <c r="A529" s="301"/>
      <c r="B529" s="531"/>
      <c r="C529" s="301"/>
      <c r="D529" s="461"/>
    </row>
    <row r="530" spans="1:4">
      <c r="A530" s="301"/>
      <c r="B530" s="531"/>
      <c r="C530" s="301"/>
      <c r="D530" s="461"/>
    </row>
    <row r="531" spans="1:4">
      <c r="A531" s="301"/>
      <c r="B531" s="531"/>
      <c r="C531" s="301"/>
      <c r="D531" s="461"/>
    </row>
    <row r="532" spans="1:4">
      <c r="A532" s="301"/>
      <c r="B532" s="531"/>
      <c r="C532" s="301"/>
      <c r="D532" s="461"/>
    </row>
    <row r="533" spans="1:4">
      <c r="A533" s="301"/>
      <c r="B533" s="531"/>
      <c r="C533" s="301"/>
      <c r="D533" s="461"/>
    </row>
    <row r="534" spans="1:4">
      <c r="A534" s="301"/>
      <c r="B534" s="531"/>
      <c r="C534" s="301"/>
      <c r="D534" s="461"/>
    </row>
    <row r="535" spans="1:4">
      <c r="A535" s="301"/>
      <c r="B535" s="531"/>
      <c r="C535" s="301"/>
      <c r="D535" s="461"/>
    </row>
    <row r="536" spans="1:4">
      <c r="A536" s="301"/>
      <c r="B536" s="531"/>
      <c r="C536" s="301"/>
      <c r="D536" s="461"/>
    </row>
    <row r="537" spans="1:4">
      <c r="A537" s="301"/>
      <c r="B537" s="531"/>
      <c r="C537" s="301"/>
      <c r="D537" s="461"/>
    </row>
    <row r="538" spans="1:4">
      <c r="A538" s="301"/>
      <c r="B538" s="531"/>
      <c r="C538" s="301"/>
      <c r="D538" s="461"/>
    </row>
    <row r="539" spans="1:4">
      <c r="A539" s="301"/>
      <c r="B539" s="531"/>
      <c r="C539" s="301"/>
      <c r="D539" s="461"/>
    </row>
    <row r="540" spans="1:4">
      <c r="A540" s="301"/>
      <c r="B540" s="531"/>
      <c r="C540" s="301"/>
      <c r="D540" s="461"/>
    </row>
    <row r="541" spans="1:4">
      <c r="A541" s="301"/>
      <c r="B541" s="531"/>
      <c r="C541" s="301"/>
      <c r="D541" s="461"/>
    </row>
    <row r="542" spans="1:4">
      <c r="A542" s="301"/>
      <c r="B542" s="531"/>
      <c r="C542" s="301"/>
      <c r="D542" s="461"/>
    </row>
    <row r="543" spans="1:4">
      <c r="A543" s="301"/>
      <c r="B543" s="531"/>
      <c r="C543" s="301"/>
      <c r="D543" s="461"/>
    </row>
    <row r="544" spans="1:4">
      <c r="A544" s="301"/>
      <c r="B544" s="531"/>
      <c r="C544" s="301"/>
      <c r="D544" s="461"/>
    </row>
    <row r="545" spans="1:4">
      <c r="A545" s="301"/>
      <c r="B545" s="531"/>
      <c r="C545" s="301"/>
      <c r="D545" s="461"/>
    </row>
    <row r="546" spans="1:4">
      <c r="A546" s="301"/>
      <c r="B546" s="531"/>
      <c r="C546" s="301"/>
      <c r="D546" s="461"/>
    </row>
    <row r="547" spans="1:4">
      <c r="A547" s="301"/>
      <c r="B547" s="531"/>
      <c r="C547" s="301"/>
      <c r="D547" s="461"/>
    </row>
    <row r="548" spans="1:4">
      <c r="A548" s="301"/>
      <c r="B548" s="531"/>
      <c r="C548" s="301"/>
      <c r="D548" s="461"/>
    </row>
    <row r="549" spans="1:4">
      <c r="A549" s="301"/>
      <c r="B549" s="531"/>
      <c r="C549" s="301"/>
      <c r="D549" s="461"/>
    </row>
    <row r="550" spans="1:4">
      <c r="A550" s="301"/>
      <c r="B550" s="531"/>
      <c r="C550" s="301"/>
      <c r="D550" s="461"/>
    </row>
    <row r="551" spans="1:4">
      <c r="A551" s="301"/>
      <c r="B551" s="531"/>
      <c r="C551" s="301"/>
      <c r="D551" s="461"/>
    </row>
    <row r="552" spans="1:4">
      <c r="A552" s="301"/>
      <c r="B552" s="531"/>
      <c r="C552" s="301"/>
      <c r="D552" s="461"/>
    </row>
    <row r="553" spans="1:4">
      <c r="A553" s="301"/>
      <c r="B553" s="531"/>
      <c r="C553" s="301"/>
      <c r="D553" s="461"/>
    </row>
    <row r="554" spans="1:4">
      <c r="A554" s="301"/>
      <c r="B554" s="531"/>
      <c r="C554" s="301"/>
      <c r="D554" s="461"/>
    </row>
    <row r="555" spans="1:4">
      <c r="A555" s="301"/>
      <c r="B555" s="531"/>
      <c r="C555" s="301"/>
      <c r="D555" s="461"/>
    </row>
    <row r="556" spans="1:4">
      <c r="A556" s="301"/>
      <c r="B556" s="531"/>
      <c r="C556" s="301"/>
      <c r="D556" s="461"/>
    </row>
    <row r="557" spans="1:4">
      <c r="A557" s="301"/>
      <c r="B557" s="531"/>
      <c r="C557" s="301"/>
      <c r="D557" s="461"/>
    </row>
    <row r="558" spans="1:4">
      <c r="A558" s="301"/>
      <c r="B558" s="531"/>
      <c r="C558" s="301"/>
      <c r="D558" s="461"/>
    </row>
    <row r="559" spans="1:4">
      <c r="A559" s="301"/>
      <c r="B559" s="531"/>
      <c r="C559" s="301"/>
      <c r="D559" s="461"/>
    </row>
    <row r="560" spans="1:4">
      <c r="A560" s="301"/>
      <c r="B560" s="531"/>
      <c r="C560" s="301"/>
      <c r="D560" s="461"/>
    </row>
    <row r="561" spans="1:4">
      <c r="A561" s="301"/>
      <c r="B561" s="531"/>
      <c r="C561" s="301"/>
      <c r="D561" s="461"/>
    </row>
    <row r="562" spans="1:4">
      <c r="A562" s="301"/>
      <c r="B562" s="531"/>
      <c r="C562" s="301"/>
      <c r="D562" s="461"/>
    </row>
    <row r="563" spans="1:4">
      <c r="A563" s="301"/>
      <c r="B563" s="531"/>
      <c r="C563" s="301"/>
      <c r="D563" s="461"/>
    </row>
    <row r="564" spans="1:4">
      <c r="A564" s="301"/>
      <c r="B564" s="531"/>
      <c r="C564" s="301"/>
      <c r="D564" s="461"/>
    </row>
    <row r="565" spans="1:4">
      <c r="A565" s="301"/>
      <c r="B565" s="531"/>
      <c r="C565" s="301"/>
      <c r="D565" s="461"/>
    </row>
    <row r="566" spans="1:4">
      <c r="A566" s="301"/>
      <c r="B566" s="531"/>
      <c r="C566" s="301"/>
      <c r="D566" s="461"/>
    </row>
    <row r="567" spans="1:4">
      <c r="A567" s="301"/>
      <c r="B567" s="531"/>
      <c r="C567" s="301"/>
      <c r="D567" s="461"/>
    </row>
    <row r="568" spans="1:4">
      <c r="A568" s="301"/>
      <c r="B568" s="531"/>
      <c r="C568" s="301"/>
      <c r="D568" s="461"/>
    </row>
    <row r="569" spans="1:4">
      <c r="A569" s="301"/>
      <c r="B569" s="531"/>
      <c r="C569" s="301"/>
      <c r="D569" s="461"/>
    </row>
    <row r="570" spans="1:4">
      <c r="A570" s="301"/>
      <c r="B570" s="531"/>
      <c r="C570" s="301"/>
      <c r="D570" s="461"/>
    </row>
    <row r="571" spans="1:4">
      <c r="A571" s="301"/>
      <c r="B571" s="531"/>
      <c r="C571" s="301"/>
      <c r="D571" s="461"/>
    </row>
    <row r="572" spans="1:4">
      <c r="A572" s="301"/>
      <c r="B572" s="531"/>
      <c r="C572" s="301"/>
      <c r="D572" s="461"/>
    </row>
    <row r="573" spans="1:4">
      <c r="A573" s="301"/>
      <c r="B573" s="531"/>
      <c r="C573" s="301"/>
      <c r="D573" s="461"/>
    </row>
    <row r="574" spans="1:4">
      <c r="A574" s="301"/>
      <c r="B574" s="531"/>
      <c r="C574" s="301"/>
      <c r="D574" s="461"/>
    </row>
    <row r="575" spans="1:4">
      <c r="A575" s="301"/>
      <c r="B575" s="531"/>
      <c r="C575" s="301"/>
      <c r="D575" s="461"/>
    </row>
    <row r="576" spans="1:4">
      <c r="A576" s="301"/>
      <c r="B576" s="531"/>
      <c r="C576" s="301"/>
      <c r="D576" s="461"/>
    </row>
    <row r="577" spans="1:4">
      <c r="A577" s="301"/>
      <c r="B577" s="531"/>
      <c r="C577" s="301"/>
      <c r="D577" s="461"/>
    </row>
    <row r="578" spans="1:4">
      <c r="A578" s="301"/>
      <c r="B578" s="531"/>
      <c r="C578" s="301"/>
      <c r="D578" s="461"/>
    </row>
    <row r="579" spans="1:4">
      <c r="A579" s="301"/>
      <c r="B579" s="531"/>
      <c r="C579" s="301"/>
      <c r="D579" s="461"/>
    </row>
    <row r="580" spans="1:4">
      <c r="A580" s="301"/>
      <c r="B580" s="531"/>
      <c r="C580" s="301"/>
      <c r="D580" s="461"/>
    </row>
    <row r="581" spans="1:4">
      <c r="A581" s="301"/>
      <c r="B581" s="531"/>
      <c r="C581" s="301"/>
      <c r="D581" s="461"/>
    </row>
    <row r="582" spans="1:4">
      <c r="A582" s="301"/>
      <c r="B582" s="531"/>
      <c r="C582" s="301"/>
      <c r="D582" s="461"/>
    </row>
    <row r="583" spans="1:4">
      <c r="A583" s="301"/>
      <c r="B583" s="531"/>
      <c r="C583" s="301"/>
      <c r="D583" s="461"/>
    </row>
    <row r="584" spans="1:4">
      <c r="A584" s="301"/>
      <c r="B584" s="531"/>
      <c r="C584" s="301"/>
      <c r="D584" s="461"/>
    </row>
    <row r="585" spans="1:4">
      <c r="A585" s="301"/>
      <c r="B585" s="531"/>
      <c r="C585" s="301"/>
      <c r="D585" s="461"/>
    </row>
    <row r="586" spans="1:4">
      <c r="A586" s="301"/>
      <c r="B586" s="531"/>
      <c r="C586" s="301"/>
      <c r="D586" s="461"/>
    </row>
    <row r="587" spans="1:4">
      <c r="A587" s="301"/>
      <c r="B587" s="531"/>
      <c r="C587" s="301"/>
      <c r="D587" s="461"/>
    </row>
    <row r="588" spans="1:4">
      <c r="A588" s="301"/>
      <c r="B588" s="531"/>
      <c r="C588" s="301"/>
      <c r="D588" s="461"/>
    </row>
    <row r="589" spans="1:4">
      <c r="A589" s="301"/>
      <c r="B589" s="531"/>
      <c r="C589" s="301"/>
      <c r="D589" s="461"/>
    </row>
    <row r="590" spans="1:4">
      <c r="A590" s="301"/>
      <c r="B590" s="531"/>
      <c r="C590" s="301"/>
      <c r="D590" s="461"/>
    </row>
    <row r="591" spans="1:4">
      <c r="A591" s="301"/>
      <c r="B591" s="531"/>
      <c r="C591" s="301"/>
      <c r="D591" s="461"/>
    </row>
    <row r="592" spans="1:4">
      <c r="A592" s="301"/>
      <c r="B592" s="531"/>
      <c r="C592" s="301"/>
      <c r="D592" s="461"/>
    </row>
    <row r="593" spans="1:4">
      <c r="A593" s="301"/>
      <c r="B593" s="531"/>
      <c r="C593" s="301"/>
      <c r="D593" s="461"/>
    </row>
    <row r="594" spans="1:4">
      <c r="A594" s="301"/>
      <c r="B594" s="531"/>
      <c r="C594" s="301"/>
      <c r="D594" s="461"/>
    </row>
    <row r="595" spans="1:4">
      <c r="A595" s="301"/>
      <c r="B595" s="531"/>
      <c r="C595" s="301"/>
      <c r="D595" s="461"/>
    </row>
    <row r="596" spans="1:4">
      <c r="A596" s="301"/>
      <c r="B596" s="531"/>
      <c r="C596" s="301"/>
      <c r="D596" s="461"/>
    </row>
    <row r="597" spans="1:4">
      <c r="A597" s="301"/>
      <c r="B597" s="531"/>
      <c r="C597" s="301"/>
      <c r="D597" s="461"/>
    </row>
    <row r="598" spans="1:4">
      <c r="A598" s="301"/>
      <c r="B598" s="531"/>
      <c r="C598" s="301"/>
      <c r="D598" s="461"/>
    </row>
    <row r="599" spans="1:4">
      <c r="A599" s="301"/>
      <c r="B599" s="531"/>
      <c r="C599" s="301"/>
      <c r="D599" s="461"/>
    </row>
    <row r="600" spans="1:4">
      <c r="A600" s="301"/>
      <c r="B600" s="531"/>
      <c r="C600" s="301"/>
      <c r="D600" s="461"/>
    </row>
    <row r="601" spans="1:4">
      <c r="A601" s="301"/>
      <c r="B601" s="531"/>
      <c r="C601" s="301"/>
      <c r="D601" s="461"/>
    </row>
    <row r="602" spans="1:4">
      <c r="A602" s="301"/>
      <c r="B602" s="531"/>
      <c r="C602" s="301"/>
      <c r="D602" s="461"/>
    </row>
    <row r="603" spans="1:4">
      <c r="A603" s="301"/>
      <c r="B603" s="531"/>
      <c r="C603" s="301"/>
      <c r="D603" s="461"/>
    </row>
    <row r="604" spans="1:4">
      <c r="A604" s="301"/>
      <c r="B604" s="531"/>
      <c r="C604" s="301"/>
      <c r="D604" s="461"/>
    </row>
    <row r="605" spans="1:4">
      <c r="A605" s="301"/>
      <c r="B605" s="531"/>
      <c r="C605" s="301"/>
      <c r="D605" s="461"/>
    </row>
    <row r="606" spans="1:4">
      <c r="A606" s="301"/>
      <c r="B606" s="531"/>
      <c r="C606" s="301"/>
      <c r="D606" s="461"/>
    </row>
    <row r="607" spans="1:4">
      <c r="A607" s="301"/>
      <c r="B607" s="531"/>
      <c r="C607" s="301"/>
      <c r="D607" s="461"/>
    </row>
    <row r="608" spans="1:4">
      <c r="A608" s="301"/>
      <c r="B608" s="531"/>
      <c r="C608" s="301"/>
      <c r="D608" s="461"/>
    </row>
    <row r="609" spans="1:4">
      <c r="A609" s="301"/>
      <c r="B609" s="531"/>
      <c r="C609" s="301"/>
      <c r="D609" s="461"/>
    </row>
    <row r="610" spans="1:4">
      <c r="A610" s="301"/>
      <c r="B610" s="531"/>
      <c r="C610" s="301"/>
      <c r="D610" s="461"/>
    </row>
    <row r="611" spans="1:4">
      <c r="A611" s="301"/>
      <c r="B611" s="531"/>
      <c r="C611" s="301"/>
      <c r="D611" s="461"/>
    </row>
    <row r="612" spans="1:4">
      <c r="A612" s="301"/>
      <c r="B612" s="531"/>
      <c r="C612" s="301"/>
      <c r="D612" s="461"/>
    </row>
    <row r="613" spans="1:4">
      <c r="A613" s="301"/>
      <c r="B613" s="531"/>
      <c r="C613" s="301"/>
      <c r="D613" s="461"/>
    </row>
    <row r="614" spans="1:4">
      <c r="A614" s="301"/>
      <c r="B614" s="531"/>
      <c r="C614" s="301"/>
      <c r="D614" s="461"/>
    </row>
    <row r="615" spans="1:4">
      <c r="A615" s="301"/>
      <c r="B615" s="531"/>
      <c r="C615" s="301"/>
      <c r="D615" s="461"/>
    </row>
    <row r="616" spans="1:4">
      <c r="A616" s="301"/>
      <c r="B616" s="531"/>
      <c r="C616" s="301"/>
      <c r="D616" s="461"/>
    </row>
    <row r="617" spans="1:4">
      <c r="A617" s="301"/>
      <c r="B617" s="531"/>
      <c r="C617" s="301"/>
      <c r="D617" s="461"/>
    </row>
    <row r="618" spans="1:4">
      <c r="A618" s="301"/>
      <c r="B618" s="531"/>
      <c r="C618" s="301"/>
      <c r="D618" s="461"/>
    </row>
    <row r="619" spans="1:4">
      <c r="A619" s="301"/>
      <c r="B619" s="531"/>
      <c r="C619" s="301"/>
      <c r="D619" s="461"/>
    </row>
    <row r="620" spans="1:4">
      <c r="A620" s="301"/>
      <c r="B620" s="531"/>
      <c r="C620" s="301"/>
      <c r="D620" s="461"/>
    </row>
    <row r="621" spans="1:4">
      <c r="A621" s="301"/>
      <c r="B621" s="531"/>
      <c r="C621" s="301"/>
      <c r="D621" s="461"/>
    </row>
    <row r="622" spans="1:4">
      <c r="A622" s="301"/>
      <c r="B622" s="531"/>
      <c r="C622" s="301"/>
      <c r="D622" s="461"/>
    </row>
    <row r="623" spans="1:4">
      <c r="A623" s="301"/>
      <c r="B623" s="531"/>
      <c r="C623" s="301"/>
      <c r="D623" s="461"/>
    </row>
    <row r="624" spans="1:4">
      <c r="A624" s="301"/>
      <c r="B624" s="531"/>
      <c r="C624" s="301"/>
      <c r="D624" s="461"/>
    </row>
    <row r="625" spans="1:4">
      <c r="A625" s="301"/>
      <c r="B625" s="531"/>
      <c r="C625" s="301"/>
      <c r="D625" s="461"/>
    </row>
    <row r="626" spans="1:4">
      <c r="A626" s="301"/>
      <c r="B626" s="531"/>
      <c r="C626" s="301"/>
      <c r="D626" s="461"/>
    </row>
    <row r="627" spans="1:4">
      <c r="A627" s="301"/>
      <c r="B627" s="531"/>
      <c r="C627" s="301"/>
      <c r="D627" s="461"/>
    </row>
    <row r="628" spans="1:4">
      <c r="A628" s="301"/>
      <c r="B628" s="531"/>
      <c r="C628" s="301"/>
      <c r="D628" s="461"/>
    </row>
    <row r="629" spans="1:4">
      <c r="A629" s="301"/>
      <c r="B629" s="531"/>
      <c r="C629" s="301"/>
      <c r="D629" s="461"/>
    </row>
    <row r="630" spans="1:4">
      <c r="A630" s="301"/>
      <c r="B630" s="531"/>
      <c r="C630" s="301"/>
      <c r="D630" s="461"/>
    </row>
    <row r="631" spans="1:4">
      <c r="A631" s="301"/>
      <c r="B631" s="531"/>
      <c r="C631" s="301"/>
      <c r="D631" s="461"/>
    </row>
    <row r="632" spans="1:4">
      <c r="A632" s="301"/>
      <c r="B632" s="531"/>
      <c r="C632" s="301"/>
      <c r="D632" s="461"/>
    </row>
    <row r="633" spans="1:4">
      <c r="A633" s="301"/>
      <c r="B633" s="531"/>
      <c r="C633" s="301"/>
      <c r="D633" s="461"/>
    </row>
    <row r="634" spans="1:4">
      <c r="A634" s="301"/>
      <c r="B634" s="531"/>
      <c r="C634" s="301"/>
      <c r="D634" s="461"/>
    </row>
    <row r="635" spans="1:4">
      <c r="A635" s="301"/>
      <c r="B635" s="531"/>
      <c r="C635" s="301"/>
      <c r="D635" s="461"/>
    </row>
    <row r="636" spans="1:4">
      <c r="A636" s="301"/>
      <c r="B636" s="531"/>
      <c r="C636" s="301"/>
      <c r="D636" s="461"/>
    </row>
    <row r="637" spans="1:4">
      <c r="A637" s="301"/>
      <c r="B637" s="531"/>
      <c r="C637" s="301"/>
      <c r="D637" s="461"/>
    </row>
    <row r="638" spans="1:4">
      <c r="A638" s="301"/>
      <c r="B638" s="531"/>
      <c r="C638" s="301"/>
      <c r="D638" s="461"/>
    </row>
    <row r="639" spans="1:4">
      <c r="A639" s="301"/>
      <c r="B639" s="531"/>
      <c r="C639" s="301"/>
      <c r="D639" s="461"/>
    </row>
    <row r="640" spans="1:4">
      <c r="A640" s="301"/>
      <c r="B640" s="531"/>
      <c r="C640" s="301"/>
      <c r="D640" s="461"/>
    </row>
    <row r="641" spans="1:4">
      <c r="A641" s="301"/>
      <c r="B641" s="531"/>
      <c r="C641" s="301"/>
      <c r="D641" s="461"/>
    </row>
    <row r="642" spans="1:4">
      <c r="A642" s="301"/>
      <c r="B642" s="531"/>
      <c r="C642" s="301"/>
      <c r="D642" s="461"/>
    </row>
    <row r="643" spans="1:4">
      <c r="A643" s="301"/>
      <c r="B643" s="531"/>
      <c r="C643" s="301"/>
      <c r="D643" s="461"/>
    </row>
    <row r="644" spans="1:4">
      <c r="A644" s="301"/>
      <c r="B644" s="531"/>
      <c r="C644" s="301"/>
      <c r="D644" s="461"/>
    </row>
    <row r="645" spans="1:4">
      <c r="A645" s="301"/>
      <c r="B645" s="531"/>
      <c r="C645" s="301"/>
      <c r="D645" s="461"/>
    </row>
    <row r="646" spans="1:4">
      <c r="A646" s="301"/>
      <c r="B646" s="531"/>
      <c r="C646" s="301"/>
      <c r="D646" s="461"/>
    </row>
    <row r="647" spans="1:4">
      <c r="A647" s="301"/>
      <c r="B647" s="531"/>
      <c r="C647" s="301"/>
      <c r="D647" s="461"/>
    </row>
    <row r="648" spans="1:4">
      <c r="A648" s="301"/>
      <c r="B648" s="531"/>
      <c r="C648" s="301"/>
      <c r="D648" s="461"/>
    </row>
    <row r="649" spans="1:4">
      <c r="A649" s="301"/>
      <c r="B649" s="531"/>
      <c r="C649" s="301"/>
      <c r="D649" s="461"/>
    </row>
    <row r="650" spans="1:4">
      <c r="A650" s="301"/>
      <c r="B650" s="531"/>
      <c r="C650" s="301"/>
      <c r="D650" s="461"/>
    </row>
    <row r="651" spans="1:4">
      <c r="A651" s="301"/>
      <c r="B651" s="531"/>
      <c r="C651" s="301"/>
      <c r="D651" s="461"/>
    </row>
    <row r="652" spans="1:4">
      <c r="A652" s="301"/>
      <c r="B652" s="531"/>
      <c r="C652" s="301"/>
      <c r="D652" s="461"/>
    </row>
    <row r="653" spans="1:4">
      <c r="A653" s="301"/>
      <c r="B653" s="531"/>
      <c r="C653" s="301"/>
      <c r="D653" s="461"/>
    </row>
    <row r="654" spans="1:4">
      <c r="A654" s="301"/>
      <c r="B654" s="531"/>
      <c r="C654" s="301"/>
      <c r="D654" s="461"/>
    </row>
    <row r="655" spans="1:4">
      <c r="A655" s="301"/>
      <c r="B655" s="531"/>
      <c r="C655" s="301"/>
      <c r="D655" s="461"/>
    </row>
    <row r="656" spans="1:4">
      <c r="A656" s="301"/>
      <c r="B656" s="531"/>
      <c r="C656" s="301"/>
      <c r="D656" s="461"/>
    </row>
    <row r="657" spans="1:4">
      <c r="A657" s="301"/>
      <c r="B657" s="531"/>
      <c r="C657" s="301"/>
      <c r="D657" s="461"/>
    </row>
    <row r="658" spans="1:4">
      <c r="A658" s="301"/>
      <c r="B658" s="531"/>
      <c r="C658" s="301"/>
      <c r="D658" s="461"/>
    </row>
    <row r="659" spans="1:4">
      <c r="A659" s="301"/>
      <c r="B659" s="531"/>
      <c r="C659" s="301"/>
      <c r="D659" s="461"/>
    </row>
    <row r="660" spans="1:4">
      <c r="A660" s="301"/>
      <c r="B660" s="531"/>
      <c r="C660" s="301"/>
      <c r="D660" s="461"/>
    </row>
    <row r="661" spans="1:4">
      <c r="A661" s="301"/>
      <c r="B661" s="531"/>
      <c r="C661" s="301"/>
      <c r="D661" s="461"/>
    </row>
    <row r="662" spans="1:4">
      <c r="A662" s="301"/>
      <c r="B662" s="531"/>
      <c r="C662" s="301"/>
      <c r="D662" s="461"/>
    </row>
    <row r="663" spans="1:4">
      <c r="A663" s="301"/>
      <c r="B663" s="531"/>
      <c r="C663" s="301"/>
      <c r="D663" s="461"/>
    </row>
    <row r="664" spans="1:4">
      <c r="A664" s="301"/>
      <c r="B664" s="531"/>
      <c r="C664" s="301"/>
      <c r="D664" s="461"/>
    </row>
    <row r="665" spans="1:4">
      <c r="A665" s="301"/>
      <c r="B665" s="531"/>
      <c r="C665" s="301"/>
      <c r="D665" s="461"/>
    </row>
    <row r="666" spans="1:4">
      <c r="A666" s="301"/>
      <c r="B666" s="531"/>
      <c r="C666" s="301"/>
      <c r="D666" s="461"/>
    </row>
    <row r="667" spans="1:4">
      <c r="A667" s="301"/>
      <c r="B667" s="531"/>
      <c r="C667" s="301"/>
      <c r="D667" s="461"/>
    </row>
    <row r="668" spans="1:4">
      <c r="A668" s="301"/>
      <c r="B668" s="531"/>
      <c r="C668" s="301"/>
      <c r="D668" s="461"/>
    </row>
    <row r="669" spans="1:4">
      <c r="A669" s="301"/>
      <c r="B669" s="531"/>
      <c r="C669" s="301"/>
      <c r="D669" s="461"/>
    </row>
    <row r="670" spans="1:4">
      <c r="A670" s="301"/>
      <c r="B670" s="531"/>
      <c r="C670" s="301"/>
      <c r="D670" s="461"/>
    </row>
    <row r="671" spans="1:4">
      <c r="A671" s="301"/>
      <c r="B671" s="531"/>
      <c r="C671" s="301"/>
      <c r="D671" s="461"/>
    </row>
    <row r="672" spans="1:4">
      <c r="A672" s="301"/>
      <c r="B672" s="531"/>
      <c r="C672" s="301"/>
      <c r="D672" s="461"/>
    </row>
    <row r="673" spans="1:4">
      <c r="A673" s="301"/>
      <c r="B673" s="531"/>
      <c r="C673" s="301"/>
      <c r="D673" s="461"/>
    </row>
    <row r="674" spans="1:4">
      <c r="A674" s="301"/>
      <c r="B674" s="531"/>
      <c r="C674" s="301"/>
      <c r="D674" s="461"/>
    </row>
    <row r="675" spans="1:4">
      <c r="A675" s="301"/>
      <c r="B675" s="531"/>
      <c r="C675" s="301"/>
      <c r="D675" s="461"/>
    </row>
    <row r="676" spans="1:4">
      <c r="A676" s="301"/>
      <c r="B676" s="531"/>
      <c r="C676" s="301"/>
      <c r="D676" s="461"/>
    </row>
    <row r="677" spans="1:4">
      <c r="A677" s="301"/>
      <c r="B677" s="531"/>
      <c r="C677" s="301"/>
      <c r="D677" s="461"/>
    </row>
    <row r="678" spans="1:4">
      <c r="A678" s="301"/>
      <c r="B678" s="531"/>
      <c r="C678" s="301"/>
      <c r="D678" s="461"/>
    </row>
    <row r="679" spans="1:4">
      <c r="A679" s="301"/>
      <c r="B679" s="531"/>
      <c r="C679" s="301"/>
      <c r="D679" s="461"/>
    </row>
    <row r="680" spans="1:4">
      <c r="A680" s="301"/>
      <c r="B680" s="531"/>
      <c r="C680" s="301"/>
      <c r="D680" s="461"/>
    </row>
    <row r="681" spans="1:4">
      <c r="A681" s="301"/>
      <c r="B681" s="531"/>
      <c r="C681" s="301"/>
      <c r="D681" s="461"/>
    </row>
    <row r="682" spans="1:4">
      <c r="A682" s="301"/>
      <c r="B682" s="531"/>
      <c r="C682" s="301"/>
      <c r="D682" s="461"/>
    </row>
    <row r="683" spans="1:4">
      <c r="A683" s="301"/>
      <c r="B683" s="531"/>
      <c r="C683" s="301"/>
      <c r="D683" s="461"/>
    </row>
    <row r="684" spans="1:4">
      <c r="A684" s="301"/>
      <c r="B684" s="531"/>
      <c r="C684" s="301"/>
      <c r="D684" s="461"/>
    </row>
    <row r="685" spans="1:4">
      <c r="A685" s="301"/>
      <c r="B685" s="531"/>
      <c r="C685" s="301"/>
      <c r="D685" s="461"/>
    </row>
    <row r="686" spans="1:4">
      <c r="A686" s="301"/>
      <c r="B686" s="531"/>
      <c r="C686" s="301"/>
      <c r="D686" s="461"/>
    </row>
    <row r="687" spans="1:4">
      <c r="A687" s="301"/>
      <c r="B687" s="531"/>
      <c r="C687" s="301"/>
      <c r="D687" s="461"/>
    </row>
    <row r="688" spans="1:4">
      <c r="A688" s="301"/>
      <c r="B688" s="531"/>
      <c r="C688" s="301"/>
      <c r="D688" s="461"/>
    </row>
    <row r="689" spans="1:4">
      <c r="A689" s="301"/>
      <c r="B689" s="531"/>
      <c r="C689" s="301"/>
      <c r="D689" s="461"/>
    </row>
    <row r="690" spans="1:4">
      <c r="A690" s="301"/>
      <c r="B690" s="531"/>
      <c r="C690" s="301"/>
      <c r="D690" s="461"/>
    </row>
    <row r="691" spans="1:4">
      <c r="A691" s="301"/>
      <c r="B691" s="531"/>
      <c r="C691" s="301"/>
      <c r="D691" s="461"/>
    </row>
    <row r="692" spans="1:4">
      <c r="A692" s="301"/>
      <c r="B692" s="531"/>
      <c r="C692" s="301"/>
      <c r="D692" s="461"/>
    </row>
    <row r="693" spans="1:4">
      <c r="A693" s="301"/>
      <c r="B693" s="531"/>
      <c r="C693" s="301"/>
      <c r="D693" s="461"/>
    </row>
    <row r="694" spans="1:4">
      <c r="A694" s="301"/>
      <c r="B694" s="531"/>
      <c r="C694" s="301"/>
      <c r="D694" s="461"/>
    </row>
    <row r="695" spans="1:4">
      <c r="A695" s="301"/>
      <c r="B695" s="531"/>
      <c r="C695" s="301"/>
      <c r="D695" s="461"/>
    </row>
    <row r="696" spans="1:4">
      <c r="A696" s="301"/>
      <c r="B696" s="531"/>
      <c r="C696" s="301"/>
      <c r="D696" s="461"/>
    </row>
    <row r="697" spans="1:4">
      <c r="A697" s="301"/>
      <c r="B697" s="531"/>
      <c r="C697" s="301"/>
      <c r="D697" s="461"/>
    </row>
    <row r="698" spans="1:4">
      <c r="A698" s="301"/>
      <c r="B698" s="531"/>
      <c r="C698" s="301"/>
      <c r="D698" s="461"/>
    </row>
    <row r="699" spans="1:4">
      <c r="A699" s="301"/>
      <c r="B699" s="531"/>
      <c r="C699" s="301"/>
      <c r="D699" s="461"/>
    </row>
    <row r="700" spans="1:4">
      <c r="A700" s="301"/>
      <c r="B700" s="531"/>
      <c r="C700" s="301"/>
      <c r="D700" s="461"/>
    </row>
    <row r="701" spans="1:4">
      <c r="A701" s="301"/>
      <c r="B701" s="531"/>
      <c r="C701" s="301"/>
      <c r="D701" s="461"/>
    </row>
    <row r="702" spans="1:4">
      <c r="A702" s="301"/>
      <c r="B702" s="531"/>
      <c r="C702" s="301"/>
      <c r="D702" s="461"/>
    </row>
    <row r="703" spans="1:4">
      <c r="A703" s="301"/>
      <c r="B703" s="531"/>
      <c r="C703" s="301"/>
      <c r="D703" s="461"/>
    </row>
    <row r="704" spans="1:4">
      <c r="A704" s="301"/>
      <c r="B704" s="531"/>
      <c r="C704" s="301"/>
      <c r="D704" s="461"/>
    </row>
    <row r="705" spans="1:4">
      <c r="A705" s="301"/>
      <c r="B705" s="531"/>
      <c r="C705" s="301"/>
      <c r="D705" s="461"/>
    </row>
    <row r="706" spans="1:4">
      <c r="A706" s="301"/>
      <c r="B706" s="531"/>
      <c r="C706" s="301"/>
      <c r="D706" s="461"/>
    </row>
    <row r="707" spans="1:4">
      <c r="A707" s="301"/>
      <c r="B707" s="531"/>
      <c r="C707" s="301"/>
      <c r="D707" s="461"/>
    </row>
    <row r="708" spans="1:4">
      <c r="A708" s="301"/>
      <c r="B708" s="531"/>
      <c r="C708" s="301"/>
      <c r="D708" s="461"/>
    </row>
    <row r="709" spans="1:4">
      <c r="A709" s="301"/>
      <c r="B709" s="531"/>
      <c r="C709" s="301"/>
      <c r="D709" s="461"/>
    </row>
    <row r="710" spans="1:4">
      <c r="A710" s="301"/>
      <c r="B710" s="531"/>
      <c r="C710" s="301"/>
      <c r="D710" s="461"/>
    </row>
    <row r="711" spans="1:4">
      <c r="A711" s="301"/>
      <c r="B711" s="531"/>
      <c r="C711" s="301"/>
      <c r="D711" s="461"/>
    </row>
    <row r="712" spans="1:4">
      <c r="A712" s="301"/>
      <c r="B712" s="531"/>
      <c r="C712" s="301"/>
      <c r="D712" s="461"/>
    </row>
    <row r="713" spans="1:4">
      <c r="A713" s="301"/>
      <c r="B713" s="531"/>
      <c r="C713" s="301"/>
      <c r="D713" s="461"/>
    </row>
    <row r="714" spans="1:4">
      <c r="A714" s="301"/>
      <c r="B714" s="531"/>
      <c r="C714" s="301"/>
      <c r="D714" s="461"/>
    </row>
    <row r="715" spans="1:4">
      <c r="A715" s="301"/>
      <c r="B715" s="531"/>
      <c r="C715" s="301"/>
      <c r="D715" s="461"/>
    </row>
    <row r="716" spans="1:4">
      <c r="A716" s="301"/>
      <c r="B716" s="531"/>
      <c r="C716" s="301"/>
      <c r="D716" s="461"/>
    </row>
    <row r="717" spans="1:4">
      <c r="A717" s="301"/>
      <c r="B717" s="531"/>
      <c r="C717" s="301"/>
      <c r="D717" s="461"/>
    </row>
    <row r="718" spans="1:4">
      <c r="A718" s="301"/>
      <c r="B718" s="531"/>
      <c r="C718" s="301"/>
      <c r="D718" s="461"/>
    </row>
    <row r="719" spans="1:4">
      <c r="A719" s="301"/>
      <c r="B719" s="531"/>
      <c r="C719" s="301"/>
      <c r="D719" s="461"/>
    </row>
    <row r="720" spans="1:4">
      <c r="A720" s="301"/>
      <c r="B720" s="531"/>
      <c r="C720" s="301"/>
      <c r="D720" s="461"/>
    </row>
    <row r="721" spans="1:4">
      <c r="A721" s="301"/>
      <c r="B721" s="531"/>
      <c r="C721" s="301"/>
      <c r="D721" s="461"/>
    </row>
    <row r="722" spans="1:4">
      <c r="A722" s="301"/>
      <c r="B722" s="531"/>
      <c r="C722" s="301"/>
      <c r="D722" s="461"/>
    </row>
    <row r="723" spans="1:4">
      <c r="A723" s="301"/>
      <c r="B723" s="531"/>
      <c r="C723" s="301"/>
      <c r="D723" s="461"/>
    </row>
    <row r="724" spans="1:4">
      <c r="A724" s="301"/>
      <c r="B724" s="531"/>
      <c r="C724" s="301"/>
      <c r="D724" s="461"/>
    </row>
    <row r="725" spans="1:4">
      <c r="A725" s="301"/>
      <c r="B725" s="531"/>
      <c r="C725" s="301"/>
      <c r="D725" s="461"/>
    </row>
    <row r="726" spans="1:4">
      <c r="A726" s="301"/>
      <c r="B726" s="531"/>
      <c r="C726" s="301"/>
      <c r="D726" s="461"/>
    </row>
    <row r="727" spans="1:4">
      <c r="A727" s="301"/>
      <c r="B727" s="531"/>
      <c r="C727" s="301"/>
      <c r="D727" s="461"/>
    </row>
    <row r="728" spans="1:4">
      <c r="A728" s="301"/>
      <c r="B728" s="531"/>
      <c r="C728" s="301"/>
      <c r="D728" s="461"/>
    </row>
    <row r="729" spans="1:4">
      <c r="A729" s="301"/>
      <c r="B729" s="531"/>
      <c r="C729" s="301"/>
      <c r="D729" s="461"/>
    </row>
    <row r="730" spans="1:4">
      <c r="A730" s="301"/>
      <c r="B730" s="531"/>
      <c r="C730" s="301"/>
      <c r="D730" s="461"/>
    </row>
    <row r="731" spans="1:4">
      <c r="A731" s="301"/>
      <c r="B731" s="531"/>
      <c r="C731" s="301"/>
      <c r="D731" s="461"/>
    </row>
    <row r="732" spans="1:4">
      <c r="A732" s="301"/>
      <c r="B732" s="531"/>
      <c r="C732" s="301"/>
      <c r="D732" s="461"/>
    </row>
    <row r="733" spans="1:4">
      <c r="A733" s="301"/>
      <c r="B733" s="531"/>
      <c r="C733" s="301"/>
      <c r="D733" s="461"/>
    </row>
    <row r="734" spans="1:4">
      <c r="A734" s="301"/>
      <c r="B734" s="531"/>
      <c r="C734" s="301"/>
      <c r="D734" s="461"/>
    </row>
    <row r="735" spans="1:4">
      <c r="A735" s="301"/>
      <c r="B735" s="531"/>
      <c r="C735" s="301"/>
      <c r="D735" s="461"/>
    </row>
    <row r="736" spans="1:4">
      <c r="A736" s="301"/>
      <c r="B736" s="531"/>
      <c r="C736" s="301"/>
      <c r="D736" s="461"/>
    </row>
    <row r="737" spans="1:4">
      <c r="A737" s="301"/>
      <c r="B737" s="531"/>
      <c r="C737" s="301"/>
      <c r="D737" s="461"/>
    </row>
    <row r="738" spans="1:4">
      <c r="A738" s="301"/>
      <c r="B738" s="531"/>
      <c r="C738" s="301"/>
      <c r="D738" s="461"/>
    </row>
    <row r="739" spans="1:4">
      <c r="A739" s="301"/>
      <c r="B739" s="531"/>
      <c r="C739" s="301"/>
      <c r="D739" s="461"/>
    </row>
    <row r="740" spans="1:4">
      <c r="A740" s="301"/>
      <c r="B740" s="531"/>
      <c r="C740" s="301"/>
      <c r="D740" s="461"/>
    </row>
    <row r="741" spans="1:4">
      <c r="A741" s="301"/>
      <c r="B741" s="531"/>
      <c r="C741" s="301"/>
      <c r="D741" s="461"/>
    </row>
    <row r="742" spans="1:4">
      <c r="A742" s="301"/>
      <c r="B742" s="531"/>
      <c r="C742" s="301"/>
      <c r="D742" s="461"/>
    </row>
    <row r="743" spans="1:4">
      <c r="A743" s="301"/>
      <c r="B743" s="531"/>
      <c r="C743" s="301"/>
      <c r="D743" s="461"/>
    </row>
    <row r="744" spans="1:4">
      <c r="A744" s="301"/>
      <c r="B744" s="531"/>
      <c r="C744" s="301"/>
      <c r="D744" s="461"/>
    </row>
    <row r="745" spans="1:4">
      <c r="A745" s="301"/>
      <c r="B745" s="531"/>
      <c r="C745" s="301"/>
      <c r="D745" s="461"/>
    </row>
    <row r="746" spans="1:4">
      <c r="A746" s="301"/>
      <c r="B746" s="531"/>
      <c r="C746" s="301"/>
      <c r="D746" s="461"/>
    </row>
    <row r="747" spans="1:4">
      <c r="A747" s="301"/>
      <c r="B747" s="531"/>
      <c r="C747" s="301"/>
      <c r="D747" s="461"/>
    </row>
    <row r="748" spans="1:4">
      <c r="A748" s="301"/>
      <c r="B748" s="531"/>
      <c r="C748" s="301"/>
      <c r="D748" s="461"/>
    </row>
    <row r="749" spans="1:4">
      <c r="A749" s="301"/>
      <c r="B749" s="531"/>
      <c r="C749" s="301"/>
      <c r="D749" s="461"/>
    </row>
    <row r="750" spans="1:4">
      <c r="A750" s="301"/>
      <c r="B750" s="531"/>
      <c r="C750" s="301"/>
      <c r="D750" s="461"/>
    </row>
    <row r="751" spans="1:4">
      <c r="A751" s="301"/>
      <c r="B751" s="531"/>
      <c r="C751" s="301"/>
      <c r="D751" s="461"/>
    </row>
    <row r="752" spans="1:4">
      <c r="A752" s="301"/>
      <c r="B752" s="531"/>
      <c r="C752" s="301"/>
      <c r="D752" s="461"/>
    </row>
    <row r="753" spans="1:4">
      <c r="A753" s="301"/>
      <c r="B753" s="531"/>
      <c r="C753" s="301"/>
      <c r="D753" s="461"/>
    </row>
    <row r="754" spans="1:4">
      <c r="A754" s="301"/>
      <c r="B754" s="531"/>
      <c r="C754" s="301"/>
      <c r="D754" s="461"/>
    </row>
    <row r="755" spans="1:4">
      <c r="A755" s="301"/>
      <c r="B755" s="531"/>
      <c r="C755" s="301"/>
      <c r="D755" s="461"/>
    </row>
    <row r="756" spans="1:4">
      <c r="A756" s="301"/>
      <c r="B756" s="531"/>
      <c r="C756" s="301"/>
      <c r="D756" s="461"/>
    </row>
    <row r="757" spans="1:4">
      <c r="A757" s="301"/>
      <c r="B757" s="531"/>
      <c r="C757" s="301"/>
      <c r="D757" s="461"/>
    </row>
    <row r="758" spans="1:4">
      <c r="A758" s="301"/>
      <c r="B758" s="531"/>
      <c r="C758" s="301"/>
      <c r="D758" s="461"/>
    </row>
    <row r="759" spans="1:4">
      <c r="A759" s="301"/>
      <c r="B759" s="531"/>
      <c r="C759" s="301"/>
      <c r="D759" s="461"/>
    </row>
    <row r="760" spans="1:4">
      <c r="A760" s="301"/>
      <c r="B760" s="531"/>
      <c r="C760" s="301"/>
      <c r="D760" s="461"/>
    </row>
    <row r="761" spans="1:4">
      <c r="A761" s="301"/>
      <c r="B761" s="531"/>
      <c r="C761" s="301"/>
      <c r="D761" s="461"/>
    </row>
    <row r="762" spans="1:4">
      <c r="A762" s="301"/>
      <c r="B762" s="531"/>
      <c r="C762" s="301"/>
      <c r="D762" s="461"/>
    </row>
    <row r="763" spans="1:4">
      <c r="A763" s="301"/>
      <c r="B763" s="531"/>
      <c r="C763" s="301"/>
      <c r="D763" s="461"/>
    </row>
    <row r="764" spans="1:4">
      <c r="A764" s="301"/>
      <c r="B764" s="531"/>
      <c r="C764" s="301"/>
      <c r="D764" s="461"/>
    </row>
    <row r="765" spans="1:4">
      <c r="A765" s="301"/>
      <c r="B765" s="531"/>
      <c r="C765" s="301"/>
      <c r="D765" s="461"/>
    </row>
    <row r="766" spans="1:4">
      <c r="A766" s="301"/>
      <c r="B766" s="531"/>
      <c r="C766" s="301"/>
      <c r="D766" s="461"/>
    </row>
    <row r="767" spans="1:4">
      <c r="A767" s="301"/>
      <c r="B767" s="531"/>
      <c r="C767" s="301"/>
      <c r="D767" s="461"/>
    </row>
    <row r="768" spans="1:4">
      <c r="A768" s="301"/>
      <c r="B768" s="531"/>
      <c r="C768" s="301"/>
      <c r="D768" s="461"/>
    </row>
    <row r="769" spans="1:4">
      <c r="A769" s="301"/>
      <c r="B769" s="531"/>
      <c r="C769" s="301"/>
      <c r="D769" s="461"/>
    </row>
    <row r="770" spans="1:4">
      <c r="A770" s="301"/>
      <c r="B770" s="531"/>
      <c r="C770" s="301"/>
      <c r="D770" s="461"/>
    </row>
    <row r="771" spans="1:4">
      <c r="A771" s="301"/>
      <c r="B771" s="531"/>
      <c r="C771" s="301"/>
      <c r="D771" s="461"/>
    </row>
    <row r="772" spans="1:4">
      <c r="A772" s="301"/>
      <c r="B772" s="531"/>
      <c r="C772" s="301"/>
      <c r="D772" s="461"/>
    </row>
    <row r="773" spans="1:4">
      <c r="A773" s="301"/>
      <c r="B773" s="531"/>
      <c r="C773" s="301"/>
      <c r="D773" s="461"/>
    </row>
    <row r="774" spans="1:4">
      <c r="A774" s="301"/>
      <c r="B774" s="531"/>
      <c r="C774" s="301"/>
      <c r="D774" s="461"/>
    </row>
    <row r="775" spans="1:4">
      <c r="A775" s="301"/>
      <c r="B775" s="531"/>
      <c r="C775" s="301"/>
      <c r="D775" s="461"/>
    </row>
    <row r="776" spans="1:4">
      <c r="A776" s="301"/>
      <c r="B776" s="531"/>
      <c r="C776" s="301"/>
      <c r="D776" s="461"/>
    </row>
    <row r="777" spans="1:4">
      <c r="A777" s="301"/>
      <c r="B777" s="531"/>
      <c r="C777" s="301"/>
      <c r="D777" s="461"/>
    </row>
    <row r="778" spans="1:4">
      <c r="A778" s="301"/>
      <c r="B778" s="531"/>
      <c r="C778" s="301"/>
      <c r="D778" s="461"/>
    </row>
    <row r="779" spans="1:4">
      <c r="A779" s="301"/>
      <c r="B779" s="531"/>
      <c r="C779" s="301"/>
      <c r="D779" s="461"/>
    </row>
    <row r="780" spans="1:4">
      <c r="A780" s="301"/>
      <c r="B780" s="531"/>
      <c r="C780" s="301"/>
      <c r="D780" s="461"/>
    </row>
    <row r="781" spans="1:4">
      <c r="A781" s="301"/>
      <c r="B781" s="531"/>
      <c r="C781" s="301"/>
      <c r="D781" s="461"/>
    </row>
    <row r="782" spans="1:4">
      <c r="A782" s="301"/>
      <c r="B782" s="531"/>
      <c r="C782" s="301"/>
      <c r="D782" s="461"/>
    </row>
    <row r="783" spans="1:4">
      <c r="A783" s="301"/>
      <c r="B783" s="531"/>
      <c r="C783" s="301"/>
      <c r="D783" s="461"/>
    </row>
    <row r="784" spans="1:4">
      <c r="A784" s="301"/>
      <c r="B784" s="531"/>
      <c r="C784" s="301"/>
      <c r="D784" s="461"/>
    </row>
    <row r="785" spans="1:4">
      <c r="A785" s="301"/>
      <c r="B785" s="531"/>
      <c r="C785" s="301"/>
      <c r="D785" s="461"/>
    </row>
    <row r="786" spans="1:4">
      <c r="A786" s="301"/>
      <c r="B786" s="531"/>
      <c r="C786" s="301"/>
      <c r="D786" s="461"/>
    </row>
    <row r="787" spans="1:4">
      <c r="A787" s="301"/>
      <c r="B787" s="531"/>
      <c r="C787" s="301"/>
      <c r="D787" s="461"/>
    </row>
    <row r="788" spans="1:4">
      <c r="A788" s="301"/>
      <c r="B788" s="531"/>
      <c r="C788" s="301"/>
      <c r="D788" s="461"/>
    </row>
    <row r="789" spans="1:4">
      <c r="A789" s="301"/>
      <c r="B789" s="531"/>
      <c r="C789" s="301"/>
      <c r="D789" s="461"/>
    </row>
    <row r="790" spans="1:4">
      <c r="A790" s="301"/>
      <c r="B790" s="531"/>
      <c r="C790" s="301"/>
      <c r="D790" s="461"/>
    </row>
    <row r="791" spans="1:4">
      <c r="A791" s="301"/>
      <c r="B791" s="531"/>
      <c r="C791" s="301"/>
      <c r="D791" s="461"/>
    </row>
    <row r="792" spans="1:4">
      <c r="A792" s="301"/>
      <c r="B792" s="531"/>
      <c r="C792" s="301"/>
      <c r="D792" s="461"/>
    </row>
    <row r="793" spans="1:4">
      <c r="A793" s="301"/>
      <c r="B793" s="531"/>
      <c r="C793" s="301"/>
      <c r="D793" s="461"/>
    </row>
    <row r="794" spans="1:4">
      <c r="A794" s="301"/>
      <c r="B794" s="531"/>
      <c r="C794" s="301"/>
      <c r="D794" s="461"/>
    </row>
    <row r="795" spans="1:4">
      <c r="A795" s="301"/>
      <c r="B795" s="531"/>
      <c r="C795" s="301"/>
      <c r="D795" s="461"/>
    </row>
    <row r="796" spans="1:4">
      <c r="A796" s="301"/>
      <c r="B796" s="531"/>
      <c r="C796" s="301"/>
      <c r="D796" s="461"/>
    </row>
    <row r="797" spans="1:4">
      <c r="A797" s="301"/>
      <c r="B797" s="531"/>
      <c r="C797" s="301"/>
      <c r="D797" s="461"/>
    </row>
    <row r="798" spans="1:4">
      <c r="A798" s="301"/>
      <c r="B798" s="531"/>
      <c r="C798" s="301"/>
      <c r="D798" s="461"/>
    </row>
    <row r="799" spans="1:4">
      <c r="A799" s="301"/>
      <c r="B799" s="531"/>
      <c r="C799" s="301"/>
      <c r="D799" s="461"/>
    </row>
    <row r="800" spans="1:4">
      <c r="A800" s="301"/>
      <c r="B800" s="531"/>
      <c r="C800" s="301"/>
      <c r="D800" s="461"/>
    </row>
    <row r="801" spans="1:4">
      <c r="A801" s="301"/>
      <c r="B801" s="531"/>
      <c r="C801" s="301"/>
      <c r="D801" s="461"/>
    </row>
    <row r="802" spans="1:4">
      <c r="A802" s="301"/>
      <c r="B802" s="531"/>
      <c r="C802" s="301"/>
      <c r="D802" s="461"/>
    </row>
    <row r="803" spans="1:4">
      <c r="A803" s="301"/>
      <c r="B803" s="531"/>
      <c r="C803" s="301"/>
      <c r="D803" s="461"/>
    </row>
    <row r="804" spans="1:4">
      <c r="A804" s="301"/>
      <c r="B804" s="531"/>
      <c r="C804" s="301"/>
      <c r="D804" s="461"/>
    </row>
    <row r="805" spans="1:4">
      <c r="A805" s="301"/>
      <c r="B805" s="531"/>
      <c r="C805" s="301"/>
      <c r="D805" s="461"/>
    </row>
    <row r="806" spans="1:4">
      <c r="A806" s="301"/>
      <c r="B806" s="531"/>
      <c r="C806" s="301"/>
      <c r="D806" s="461"/>
    </row>
    <row r="807" spans="1:4">
      <c r="A807" s="301"/>
      <c r="B807" s="531"/>
      <c r="C807" s="301"/>
      <c r="D807" s="461"/>
    </row>
    <row r="808" spans="1:4">
      <c r="A808" s="301"/>
      <c r="B808" s="531"/>
      <c r="C808" s="301"/>
      <c r="D808" s="461"/>
    </row>
    <row r="809" spans="1:4">
      <c r="A809" s="301"/>
      <c r="B809" s="531"/>
      <c r="C809" s="301"/>
      <c r="D809" s="461"/>
    </row>
    <row r="810" spans="1:4">
      <c r="A810" s="301"/>
      <c r="B810" s="531"/>
      <c r="C810" s="301"/>
      <c r="D810" s="461"/>
    </row>
    <row r="811" spans="1:4">
      <c r="A811" s="301"/>
      <c r="B811" s="531"/>
      <c r="C811" s="301"/>
      <c r="D811" s="461"/>
    </row>
    <row r="812" spans="1:4">
      <c r="A812" s="301"/>
      <c r="B812" s="531"/>
      <c r="C812" s="301"/>
      <c r="D812" s="461"/>
    </row>
    <row r="813" spans="1:4">
      <c r="A813" s="301"/>
      <c r="B813" s="531"/>
      <c r="C813" s="301"/>
      <c r="D813" s="461"/>
    </row>
    <row r="814" spans="1:4">
      <c r="A814" s="301"/>
      <c r="B814" s="531"/>
      <c r="C814" s="301"/>
      <c r="D814" s="461"/>
    </row>
    <row r="815" spans="1:4">
      <c r="A815" s="301"/>
      <c r="B815" s="531"/>
      <c r="C815" s="301"/>
      <c r="D815" s="461"/>
    </row>
    <row r="816" spans="1:4">
      <c r="A816" s="301"/>
      <c r="B816" s="531"/>
      <c r="C816" s="301"/>
      <c r="D816" s="461"/>
    </row>
    <row r="817" spans="1:4">
      <c r="A817" s="301"/>
      <c r="B817" s="531"/>
      <c r="C817" s="301"/>
      <c r="D817" s="461"/>
    </row>
    <row r="818" spans="1:4">
      <c r="A818" s="301"/>
      <c r="B818" s="531"/>
      <c r="C818" s="301"/>
      <c r="D818" s="461"/>
    </row>
    <row r="819" spans="1:4">
      <c r="A819" s="301"/>
      <c r="B819" s="531"/>
      <c r="C819" s="301"/>
      <c r="D819" s="461"/>
    </row>
    <row r="820" spans="1:4">
      <c r="A820" s="301"/>
      <c r="B820" s="531"/>
      <c r="C820" s="301"/>
      <c r="D820" s="461"/>
    </row>
    <row r="821" spans="1:4">
      <c r="A821" s="301"/>
      <c r="B821" s="531"/>
      <c r="C821" s="301"/>
      <c r="D821" s="461"/>
    </row>
    <row r="822" spans="1:4">
      <c r="A822" s="301"/>
      <c r="B822" s="531"/>
      <c r="C822" s="301"/>
      <c r="D822" s="461"/>
    </row>
    <row r="823" spans="1:4">
      <c r="A823" s="301"/>
      <c r="B823" s="531"/>
      <c r="C823" s="301"/>
      <c r="D823" s="461"/>
    </row>
    <row r="824" spans="1:4">
      <c r="A824" s="301"/>
      <c r="B824" s="531"/>
      <c r="C824" s="301"/>
      <c r="D824" s="461"/>
    </row>
    <row r="825" spans="1:4">
      <c r="A825" s="301"/>
      <c r="B825" s="531"/>
      <c r="C825" s="301"/>
      <c r="D825" s="461"/>
    </row>
    <row r="826" spans="1:4">
      <c r="A826" s="301"/>
      <c r="B826" s="531"/>
      <c r="C826" s="301"/>
      <c r="D826" s="461"/>
    </row>
    <row r="827" spans="1:4">
      <c r="A827" s="301"/>
      <c r="B827" s="531"/>
      <c r="C827" s="301"/>
      <c r="D827" s="461"/>
    </row>
    <row r="828" spans="1:4">
      <c r="A828" s="301"/>
      <c r="B828" s="531"/>
      <c r="C828" s="301"/>
      <c r="D828" s="461"/>
    </row>
    <row r="829" spans="1:4">
      <c r="A829" s="301"/>
      <c r="B829" s="531"/>
      <c r="C829" s="301"/>
      <c r="D829" s="461"/>
    </row>
    <row r="830" spans="1:4">
      <c r="A830" s="301"/>
      <c r="B830" s="531"/>
      <c r="C830" s="301"/>
      <c r="D830" s="461"/>
    </row>
    <row r="831" spans="1:4">
      <c r="A831" s="301"/>
      <c r="B831" s="531"/>
      <c r="C831" s="301"/>
      <c r="D831" s="461"/>
    </row>
    <row r="832" spans="1:4">
      <c r="A832" s="301"/>
      <c r="B832" s="531"/>
      <c r="C832" s="301"/>
      <c r="D832" s="461"/>
    </row>
    <row r="833" spans="1:4">
      <c r="A833" s="301"/>
      <c r="B833" s="531"/>
      <c r="C833" s="301"/>
      <c r="D833" s="461"/>
    </row>
    <row r="834" spans="1:4">
      <c r="A834" s="301"/>
      <c r="B834" s="531"/>
      <c r="C834" s="301"/>
      <c r="D834" s="461"/>
    </row>
    <row r="835" spans="1:4">
      <c r="A835" s="301"/>
      <c r="B835" s="531"/>
      <c r="C835" s="301"/>
      <c r="D835" s="461"/>
    </row>
    <row r="836" spans="1:4">
      <c r="A836" s="301"/>
      <c r="B836" s="531"/>
      <c r="C836" s="301"/>
      <c r="D836" s="461"/>
    </row>
    <row r="837" spans="1:4">
      <c r="A837" s="301"/>
      <c r="B837" s="531"/>
      <c r="C837" s="301"/>
      <c r="D837" s="461"/>
    </row>
    <row r="838" spans="1:4">
      <c r="A838" s="301"/>
      <c r="B838" s="531"/>
      <c r="C838" s="301"/>
      <c r="D838" s="461"/>
    </row>
    <row r="839" spans="1:4">
      <c r="A839" s="301"/>
      <c r="B839" s="531"/>
      <c r="C839" s="301"/>
      <c r="D839" s="461"/>
    </row>
    <row r="840" spans="1:4">
      <c r="A840" s="301"/>
      <c r="B840" s="531"/>
      <c r="C840" s="301"/>
      <c r="D840" s="461"/>
    </row>
    <row r="841" spans="1:4">
      <c r="A841" s="301"/>
      <c r="B841" s="531"/>
      <c r="C841" s="301"/>
      <c r="D841" s="461"/>
    </row>
    <row r="842" spans="1:4">
      <c r="A842" s="301"/>
      <c r="B842" s="531"/>
      <c r="C842" s="301"/>
      <c r="D842" s="461"/>
    </row>
    <row r="843" spans="1:4">
      <c r="A843" s="301"/>
      <c r="B843" s="531"/>
      <c r="C843" s="301"/>
      <c r="D843" s="461"/>
    </row>
    <row r="844" spans="1:4">
      <c r="A844" s="301"/>
      <c r="B844" s="531"/>
      <c r="C844" s="301"/>
      <c r="D844" s="461"/>
    </row>
    <row r="845" spans="1:4">
      <c r="A845" s="301"/>
      <c r="B845" s="531"/>
      <c r="C845" s="301"/>
      <c r="D845" s="461"/>
    </row>
    <row r="846" spans="1:4">
      <c r="A846" s="301"/>
      <c r="B846" s="531"/>
      <c r="C846" s="301"/>
      <c r="D846" s="461"/>
    </row>
    <row r="847" spans="1:4">
      <c r="A847" s="301"/>
      <c r="B847" s="531"/>
      <c r="C847" s="301"/>
      <c r="D847" s="461"/>
    </row>
    <row r="848" spans="1:4">
      <c r="A848" s="301"/>
      <c r="B848" s="531"/>
      <c r="C848" s="301"/>
      <c r="D848" s="461"/>
    </row>
    <row r="849" spans="1:4">
      <c r="A849" s="301"/>
      <c r="B849" s="531"/>
      <c r="C849" s="301"/>
      <c r="D849" s="461"/>
    </row>
    <row r="850" spans="1:4">
      <c r="A850" s="301"/>
      <c r="B850" s="531"/>
      <c r="C850" s="301"/>
      <c r="D850" s="461"/>
    </row>
    <row r="851" spans="1:4">
      <c r="A851" s="301"/>
      <c r="B851" s="531"/>
      <c r="C851" s="301"/>
      <c r="D851" s="461"/>
    </row>
    <row r="852" spans="1:4">
      <c r="A852" s="301"/>
      <c r="B852" s="531"/>
      <c r="C852" s="301"/>
      <c r="D852" s="461"/>
    </row>
    <row r="853" spans="1:4">
      <c r="A853" s="301"/>
      <c r="B853" s="531"/>
      <c r="C853" s="301"/>
      <c r="D853" s="461"/>
    </row>
    <row r="854" spans="1:4">
      <c r="A854" s="301"/>
      <c r="B854" s="531"/>
      <c r="C854" s="301"/>
      <c r="D854" s="461"/>
    </row>
    <row r="855" spans="1:4">
      <c r="A855" s="301"/>
      <c r="B855" s="531"/>
      <c r="C855" s="301"/>
      <c r="D855" s="461"/>
    </row>
    <row r="856" spans="1:4">
      <c r="A856" s="301"/>
      <c r="B856" s="531"/>
      <c r="C856" s="301"/>
      <c r="D856" s="461"/>
    </row>
    <row r="857" spans="1:4">
      <c r="A857" s="301"/>
      <c r="B857" s="531"/>
      <c r="C857" s="301"/>
      <c r="D857" s="461"/>
    </row>
    <row r="858" spans="1:4">
      <c r="A858" s="301"/>
      <c r="B858" s="531"/>
      <c r="C858" s="301"/>
      <c r="D858" s="461"/>
    </row>
    <row r="859" spans="1:4">
      <c r="A859" s="301"/>
      <c r="B859" s="531"/>
      <c r="C859" s="301"/>
      <c r="D859" s="461"/>
    </row>
    <row r="860" spans="1:4">
      <c r="A860" s="301"/>
      <c r="B860" s="531"/>
      <c r="C860" s="301"/>
      <c r="D860" s="461"/>
    </row>
    <row r="861" spans="1:4">
      <c r="A861" s="301"/>
      <c r="B861" s="531"/>
      <c r="C861" s="301"/>
      <c r="D861" s="461"/>
    </row>
    <row r="862" spans="1:4">
      <c r="A862" s="301"/>
      <c r="B862" s="531"/>
      <c r="C862" s="301"/>
      <c r="D862" s="461"/>
    </row>
    <row r="863" spans="1:4">
      <c r="A863" s="301"/>
      <c r="B863" s="531"/>
      <c r="C863" s="301"/>
      <c r="D863" s="461"/>
    </row>
    <row r="864" spans="1:4">
      <c r="A864" s="301"/>
      <c r="B864" s="531"/>
      <c r="C864" s="301"/>
      <c r="D864" s="461"/>
    </row>
    <row r="865" spans="1:4">
      <c r="A865" s="301"/>
      <c r="B865" s="531"/>
      <c r="C865" s="301"/>
      <c r="D865" s="461"/>
    </row>
    <row r="866" spans="1:4">
      <c r="A866" s="301"/>
      <c r="B866" s="531"/>
      <c r="C866" s="301"/>
      <c r="D866" s="461"/>
    </row>
    <row r="867" spans="1:4">
      <c r="A867" s="301"/>
      <c r="B867" s="531"/>
      <c r="C867" s="301"/>
      <c r="D867" s="461"/>
    </row>
    <row r="868" spans="1:4">
      <c r="A868" s="301"/>
      <c r="B868" s="531"/>
      <c r="C868" s="301"/>
      <c r="D868" s="461"/>
    </row>
    <row r="869" spans="1:4">
      <c r="A869" s="301"/>
      <c r="B869" s="531"/>
      <c r="C869" s="301"/>
      <c r="D869" s="461"/>
    </row>
    <row r="870" spans="1:4">
      <c r="A870" s="301"/>
      <c r="B870" s="531"/>
      <c r="C870" s="301"/>
      <c r="D870" s="461"/>
    </row>
    <row r="871" spans="1:4">
      <c r="A871" s="301"/>
      <c r="B871" s="531"/>
      <c r="C871" s="301"/>
      <c r="D871" s="461"/>
    </row>
    <row r="872" spans="1:4">
      <c r="A872" s="301"/>
      <c r="B872" s="531"/>
      <c r="C872" s="301"/>
      <c r="D872" s="461"/>
    </row>
    <row r="873" spans="1:4">
      <c r="A873" s="301"/>
      <c r="B873" s="531"/>
      <c r="C873" s="301"/>
      <c r="D873" s="461"/>
    </row>
    <row r="874" spans="1:4">
      <c r="A874" s="301"/>
      <c r="B874" s="531"/>
      <c r="C874" s="301"/>
      <c r="D874" s="461"/>
    </row>
    <row r="875" spans="1:4">
      <c r="A875" s="301"/>
      <c r="B875" s="531"/>
      <c r="C875" s="301"/>
      <c r="D875" s="461"/>
    </row>
    <row r="876" spans="1:4">
      <c r="A876" s="301"/>
      <c r="B876" s="531"/>
      <c r="C876" s="301"/>
      <c r="D876" s="461"/>
    </row>
    <row r="877" spans="1:4">
      <c r="A877" s="301"/>
      <c r="B877" s="531"/>
      <c r="C877" s="301"/>
      <c r="D877" s="461"/>
    </row>
    <row r="878" spans="1:4">
      <c r="A878" s="301"/>
      <c r="B878" s="531"/>
      <c r="C878" s="301"/>
      <c r="D878" s="461"/>
    </row>
    <row r="879" spans="1:4">
      <c r="A879" s="301"/>
      <c r="B879" s="531"/>
      <c r="C879" s="301"/>
      <c r="D879" s="461"/>
    </row>
    <row r="880" spans="1:4">
      <c r="A880" s="301"/>
      <c r="B880" s="531"/>
      <c r="C880" s="301"/>
      <c r="D880" s="461"/>
    </row>
    <row r="881" spans="1:4">
      <c r="A881" s="301"/>
      <c r="B881" s="531"/>
      <c r="C881" s="301"/>
      <c r="D881" s="461"/>
    </row>
    <row r="882" spans="1:4">
      <c r="A882" s="301"/>
      <c r="B882" s="531"/>
      <c r="C882" s="301"/>
      <c r="D882" s="461"/>
    </row>
    <row r="883" spans="1:4">
      <c r="A883" s="301"/>
      <c r="B883" s="531"/>
      <c r="C883" s="301"/>
      <c r="D883" s="461"/>
    </row>
    <row r="884" spans="1:4">
      <c r="A884" s="301"/>
      <c r="B884" s="531"/>
      <c r="C884" s="301"/>
      <c r="D884" s="461"/>
    </row>
    <row r="885" spans="1:4">
      <c r="A885" s="301"/>
      <c r="B885" s="531"/>
      <c r="C885" s="301"/>
      <c r="D885" s="461"/>
    </row>
    <row r="886" spans="1:4">
      <c r="A886" s="301"/>
      <c r="B886" s="531"/>
      <c r="C886" s="301"/>
      <c r="D886" s="461"/>
    </row>
    <row r="887" spans="1:4">
      <c r="A887" s="301"/>
      <c r="B887" s="531"/>
      <c r="C887" s="301"/>
      <c r="D887" s="461"/>
    </row>
    <row r="888" spans="1:4">
      <c r="A888" s="301"/>
      <c r="B888" s="531"/>
      <c r="C888" s="301"/>
      <c r="D888" s="461"/>
    </row>
    <row r="889" spans="1:4">
      <c r="A889" s="301"/>
      <c r="B889" s="531"/>
      <c r="C889" s="301"/>
      <c r="D889" s="461"/>
    </row>
    <row r="890" spans="1:4">
      <c r="A890" s="301"/>
      <c r="B890" s="531"/>
      <c r="C890" s="301"/>
      <c r="D890" s="461"/>
    </row>
    <row r="891" spans="1:4">
      <c r="A891" s="301"/>
      <c r="B891" s="531"/>
      <c r="C891" s="301"/>
      <c r="D891" s="461"/>
    </row>
    <row r="892" spans="1:4">
      <c r="A892" s="301"/>
      <c r="B892" s="531"/>
      <c r="C892" s="301"/>
      <c r="D892" s="461"/>
    </row>
    <row r="893" spans="1:4">
      <c r="A893" s="301"/>
      <c r="B893" s="531"/>
      <c r="C893" s="301"/>
      <c r="D893" s="461"/>
    </row>
    <row r="894" spans="1:4">
      <c r="A894" s="301"/>
      <c r="B894" s="531"/>
      <c r="C894" s="301"/>
      <c r="D894" s="461"/>
    </row>
    <row r="895" spans="1:4">
      <c r="A895" s="301"/>
      <c r="B895" s="531"/>
      <c r="C895" s="301"/>
      <c r="D895" s="461"/>
    </row>
    <row r="896" spans="1:4">
      <c r="A896" s="301"/>
      <c r="B896" s="531"/>
      <c r="C896" s="301"/>
      <c r="D896" s="461"/>
    </row>
    <row r="897" spans="1:4">
      <c r="A897" s="301"/>
      <c r="B897" s="531"/>
      <c r="C897" s="301"/>
      <c r="D897" s="461"/>
    </row>
    <row r="898" spans="1:4">
      <c r="A898" s="301"/>
      <c r="B898" s="531"/>
      <c r="C898" s="301"/>
      <c r="D898" s="461"/>
    </row>
    <row r="899" spans="1:4">
      <c r="A899" s="301"/>
      <c r="B899" s="531"/>
      <c r="C899" s="301"/>
      <c r="D899" s="461"/>
    </row>
    <row r="900" spans="1:4">
      <c r="A900" s="301"/>
      <c r="B900" s="531"/>
      <c r="C900" s="301"/>
      <c r="D900" s="461"/>
    </row>
    <row r="901" spans="1:4">
      <c r="A901" s="301"/>
      <c r="B901" s="531"/>
      <c r="C901" s="301"/>
      <c r="D901" s="461"/>
    </row>
    <row r="902" spans="1:4">
      <c r="A902" s="301"/>
      <c r="B902" s="531"/>
      <c r="C902" s="301"/>
      <c r="D902" s="461"/>
    </row>
    <row r="903" spans="1:4">
      <c r="A903" s="301"/>
      <c r="B903" s="531"/>
      <c r="C903" s="301"/>
      <c r="D903" s="461"/>
    </row>
    <row r="904" spans="1:4">
      <c r="A904" s="301"/>
      <c r="B904" s="531"/>
      <c r="C904" s="301"/>
      <c r="D904" s="461"/>
    </row>
    <row r="905" spans="1:4">
      <c r="A905" s="301"/>
      <c r="B905" s="531"/>
      <c r="C905" s="301"/>
      <c r="D905" s="461"/>
    </row>
    <row r="906" spans="1:4">
      <c r="A906" s="301"/>
      <c r="B906" s="531"/>
      <c r="C906" s="301"/>
      <c r="D906" s="461"/>
    </row>
    <row r="907" spans="1:4">
      <c r="A907" s="301"/>
      <c r="B907" s="531"/>
      <c r="C907" s="301"/>
      <c r="D907" s="461"/>
    </row>
    <row r="908" spans="1:4">
      <c r="A908" s="301"/>
      <c r="B908" s="531"/>
      <c r="C908" s="301"/>
      <c r="D908" s="461"/>
    </row>
    <row r="909" spans="1:4">
      <c r="A909" s="301"/>
      <c r="B909" s="531"/>
      <c r="C909" s="301"/>
      <c r="D909" s="461"/>
    </row>
    <row r="910" spans="1:4">
      <c r="A910" s="301"/>
      <c r="B910" s="531"/>
      <c r="C910" s="301"/>
      <c r="D910" s="461"/>
    </row>
    <row r="911" spans="1:4">
      <c r="A911" s="301"/>
      <c r="B911" s="531"/>
      <c r="C911" s="301"/>
      <c r="D911" s="461"/>
    </row>
    <row r="912" spans="1:4">
      <c r="A912" s="301"/>
      <c r="B912" s="531"/>
      <c r="C912" s="301"/>
      <c r="D912" s="461"/>
    </row>
    <row r="913" spans="1:4">
      <c r="A913" s="301"/>
      <c r="B913" s="531"/>
      <c r="C913" s="301"/>
      <c r="D913" s="461"/>
    </row>
    <row r="914" spans="1:4">
      <c r="A914" s="301"/>
      <c r="B914" s="531"/>
      <c r="C914" s="301"/>
      <c r="D914" s="461"/>
    </row>
    <row r="915" spans="1:4">
      <c r="A915" s="301"/>
      <c r="B915" s="531"/>
      <c r="C915" s="301"/>
      <c r="D915" s="461"/>
    </row>
    <row r="916" spans="1:4">
      <c r="A916" s="301"/>
      <c r="B916" s="531"/>
      <c r="C916" s="301"/>
      <c r="D916" s="461"/>
    </row>
    <row r="917" spans="1:4">
      <c r="A917" s="301"/>
      <c r="B917" s="531"/>
      <c r="C917" s="301"/>
      <c r="D917" s="461"/>
    </row>
    <row r="918" spans="1:4">
      <c r="A918" s="301"/>
      <c r="B918" s="531"/>
      <c r="C918" s="301"/>
      <c r="D918" s="461"/>
    </row>
    <row r="919" spans="1:4">
      <c r="A919" s="301"/>
      <c r="B919" s="531"/>
      <c r="C919" s="301"/>
      <c r="D919" s="461"/>
    </row>
    <row r="920" spans="1:4">
      <c r="A920" s="301"/>
      <c r="B920" s="531"/>
      <c r="C920" s="301"/>
      <c r="D920" s="461"/>
    </row>
    <row r="921" spans="1:4">
      <c r="A921" s="301"/>
      <c r="B921" s="531"/>
      <c r="C921" s="301"/>
      <c r="D921" s="461"/>
    </row>
    <row r="922" spans="1:4">
      <c r="A922" s="301"/>
      <c r="B922" s="531"/>
      <c r="C922" s="301"/>
      <c r="D922" s="461"/>
    </row>
    <row r="923" spans="1:4">
      <c r="A923" s="301"/>
      <c r="B923" s="531"/>
      <c r="C923" s="301"/>
      <c r="D923" s="461"/>
    </row>
    <row r="924" spans="1:4">
      <c r="A924" s="301"/>
      <c r="B924" s="531"/>
      <c r="C924" s="301"/>
      <c r="D924" s="461"/>
    </row>
    <row r="925" spans="1:4">
      <c r="A925" s="301"/>
      <c r="B925" s="531"/>
      <c r="C925" s="301"/>
      <c r="D925" s="461"/>
    </row>
    <row r="926" spans="1:4">
      <c r="A926" s="301"/>
      <c r="B926" s="531"/>
      <c r="C926" s="301"/>
      <c r="D926" s="461"/>
    </row>
    <row r="927" spans="1:4">
      <c r="A927" s="301"/>
      <c r="B927" s="531"/>
      <c r="C927" s="301"/>
      <c r="D927" s="461"/>
    </row>
    <row r="928" spans="1:4">
      <c r="A928" s="301"/>
      <c r="B928" s="531"/>
      <c r="C928" s="301"/>
      <c r="D928" s="461"/>
    </row>
    <row r="929" spans="1:4">
      <c r="A929" s="301"/>
      <c r="B929" s="531"/>
      <c r="C929" s="301"/>
      <c r="D929" s="461"/>
    </row>
    <row r="930" spans="1:4">
      <c r="A930" s="301"/>
      <c r="B930" s="531"/>
      <c r="C930" s="301"/>
      <c r="D930" s="461"/>
    </row>
    <row r="931" spans="1:4">
      <c r="A931" s="301"/>
      <c r="B931" s="531"/>
      <c r="C931" s="301"/>
      <c r="D931" s="461"/>
    </row>
    <row r="932" spans="1:4">
      <c r="A932" s="301"/>
      <c r="B932" s="531"/>
      <c r="C932" s="301"/>
      <c r="D932" s="461"/>
    </row>
    <row r="933" spans="1:4">
      <c r="A933" s="301"/>
      <c r="B933" s="531"/>
      <c r="C933" s="301"/>
      <c r="D933" s="461"/>
    </row>
    <row r="934" spans="1:4">
      <c r="A934" s="301"/>
      <c r="B934" s="531"/>
      <c r="C934" s="301"/>
      <c r="D934" s="461"/>
    </row>
    <row r="935" spans="1:4">
      <c r="A935" s="301"/>
      <c r="B935" s="531"/>
      <c r="C935" s="301"/>
      <c r="D935" s="461"/>
    </row>
    <row r="936" spans="1:4">
      <c r="A936" s="301"/>
      <c r="B936" s="531"/>
      <c r="C936" s="301"/>
      <c r="D936" s="461"/>
    </row>
    <row r="937" spans="1:4">
      <c r="A937" s="301"/>
      <c r="B937" s="531"/>
      <c r="C937" s="301"/>
      <c r="D937" s="461"/>
    </row>
    <row r="938" spans="1:4">
      <c r="A938" s="301"/>
      <c r="B938" s="531"/>
      <c r="C938" s="301"/>
      <c r="D938" s="461"/>
    </row>
    <row r="939" spans="1:4">
      <c r="A939" s="301"/>
      <c r="B939" s="531"/>
      <c r="C939" s="301"/>
      <c r="D939" s="461"/>
    </row>
    <row r="940" spans="1:4">
      <c r="A940" s="301"/>
      <c r="B940" s="531"/>
      <c r="C940" s="301"/>
      <c r="D940" s="461"/>
    </row>
    <row r="941" spans="1:4">
      <c r="A941" s="301"/>
      <c r="B941" s="531"/>
      <c r="C941" s="301"/>
      <c r="D941" s="461"/>
    </row>
    <row r="942" spans="1:4">
      <c r="A942" s="301"/>
      <c r="B942" s="531"/>
      <c r="C942" s="301"/>
      <c r="D942" s="461"/>
    </row>
    <row r="943" spans="1:4">
      <c r="A943" s="301"/>
      <c r="B943" s="531"/>
      <c r="C943" s="301"/>
      <c r="D943" s="461"/>
    </row>
    <row r="944" spans="1:4">
      <c r="A944" s="301"/>
      <c r="B944" s="531"/>
      <c r="C944" s="301"/>
      <c r="D944" s="461"/>
    </row>
    <row r="945" spans="1:4">
      <c r="A945" s="301"/>
      <c r="B945" s="531"/>
      <c r="C945" s="301"/>
      <c r="D945" s="461"/>
    </row>
    <row r="946" spans="1:4">
      <c r="A946" s="301"/>
      <c r="B946" s="531"/>
      <c r="C946" s="301"/>
      <c r="D946" s="461"/>
    </row>
    <row r="947" spans="1:4">
      <c r="A947" s="301"/>
      <c r="B947" s="531"/>
      <c r="C947" s="301"/>
      <c r="D947" s="461"/>
    </row>
    <row r="948" spans="1:4">
      <c r="A948" s="301"/>
      <c r="B948" s="531"/>
      <c r="C948" s="301"/>
      <c r="D948" s="461"/>
    </row>
    <row r="949" spans="1:4">
      <c r="A949" s="301"/>
      <c r="B949" s="531"/>
      <c r="C949" s="301"/>
      <c r="D949" s="461"/>
    </row>
    <row r="950" spans="1:4">
      <c r="A950" s="301"/>
      <c r="B950" s="531"/>
      <c r="C950" s="301"/>
      <c r="D950" s="461"/>
    </row>
    <row r="951" spans="1:4">
      <c r="A951" s="301"/>
      <c r="B951" s="531"/>
      <c r="C951" s="301"/>
      <c r="D951" s="461"/>
    </row>
    <row r="952" spans="1:4">
      <c r="A952" s="301"/>
      <c r="B952" s="531"/>
      <c r="C952" s="301"/>
      <c r="D952" s="461"/>
    </row>
    <row r="953" spans="1:4">
      <c r="A953" s="301"/>
      <c r="B953" s="531"/>
      <c r="C953" s="301"/>
      <c r="D953" s="461"/>
    </row>
    <row r="954" spans="1:4">
      <c r="A954" s="301"/>
      <c r="B954" s="531"/>
      <c r="C954" s="301"/>
      <c r="D954" s="461"/>
    </row>
    <row r="955" spans="1:4">
      <c r="A955" s="301"/>
      <c r="B955" s="531"/>
      <c r="C955" s="301"/>
      <c r="D955" s="461"/>
    </row>
    <row r="956" spans="1:4">
      <c r="A956" s="301"/>
      <c r="B956" s="531"/>
      <c r="C956" s="301"/>
      <c r="D956" s="461"/>
    </row>
    <row r="957" spans="1:4">
      <c r="A957" s="301"/>
      <c r="B957" s="531"/>
      <c r="C957" s="301"/>
      <c r="D957" s="461"/>
    </row>
    <row r="958" spans="1:4">
      <c r="A958" s="301"/>
      <c r="B958" s="531"/>
      <c r="C958" s="301"/>
      <c r="D958" s="461"/>
    </row>
    <row r="959" spans="1:4">
      <c r="A959" s="301"/>
      <c r="B959" s="531"/>
      <c r="C959" s="301"/>
      <c r="D959" s="461"/>
    </row>
    <row r="960" spans="1:4">
      <c r="A960" s="301"/>
      <c r="B960" s="531"/>
      <c r="C960" s="301"/>
      <c r="D960" s="461"/>
    </row>
    <row r="961" spans="1:4">
      <c r="A961" s="301"/>
      <c r="B961" s="531"/>
      <c r="C961" s="301"/>
      <c r="D961" s="461"/>
    </row>
    <row r="962" spans="1:4">
      <c r="A962" s="301"/>
      <c r="B962" s="531"/>
      <c r="C962" s="301"/>
      <c r="D962" s="461"/>
    </row>
    <row r="963" spans="1:4">
      <c r="A963" s="301"/>
      <c r="B963" s="531"/>
      <c r="C963" s="301"/>
      <c r="D963" s="461"/>
    </row>
    <row r="964" spans="1:4">
      <c r="A964" s="301"/>
      <c r="B964" s="531"/>
      <c r="C964" s="301"/>
      <c r="D964" s="461"/>
    </row>
    <row r="965" spans="1:4">
      <c r="A965" s="301"/>
      <c r="B965" s="531"/>
      <c r="C965" s="301"/>
      <c r="D965" s="461"/>
    </row>
    <row r="966" spans="1:4">
      <c r="A966" s="301"/>
      <c r="B966" s="531"/>
      <c r="C966" s="301"/>
      <c r="D966" s="461"/>
    </row>
    <row r="967" spans="1:4">
      <c r="A967" s="301"/>
      <c r="B967" s="531"/>
      <c r="C967" s="301"/>
      <c r="D967" s="461"/>
    </row>
    <row r="968" spans="1:4">
      <c r="A968" s="301"/>
      <c r="B968" s="531"/>
      <c r="C968" s="301"/>
      <c r="D968" s="461"/>
    </row>
    <row r="969" spans="1:4">
      <c r="A969" s="301"/>
      <c r="B969" s="531"/>
      <c r="C969" s="301"/>
      <c r="D969" s="461"/>
    </row>
    <row r="970" spans="1:4">
      <c r="A970" s="301"/>
      <c r="B970" s="531"/>
      <c r="C970" s="301"/>
      <c r="D970" s="461"/>
    </row>
    <row r="971" spans="1:4">
      <c r="A971" s="301"/>
      <c r="B971" s="531"/>
      <c r="C971" s="301"/>
      <c r="D971" s="461"/>
    </row>
    <row r="972" spans="1:4">
      <c r="A972" s="301"/>
      <c r="B972" s="531"/>
      <c r="C972" s="301"/>
      <c r="D972" s="461"/>
    </row>
    <row r="973" spans="1:4">
      <c r="A973" s="301"/>
      <c r="B973" s="531"/>
      <c r="C973" s="301"/>
      <c r="D973" s="461"/>
    </row>
    <row r="974" spans="1:4">
      <c r="A974" s="301"/>
      <c r="B974" s="531"/>
      <c r="C974" s="301"/>
      <c r="D974" s="461"/>
    </row>
    <row r="975" spans="1:4">
      <c r="A975" s="301"/>
      <c r="B975" s="531"/>
      <c r="C975" s="301"/>
      <c r="D975" s="461"/>
    </row>
    <row r="976" spans="1:4">
      <c r="A976" s="301"/>
      <c r="B976" s="531"/>
      <c r="C976" s="301"/>
      <c r="D976" s="461"/>
    </row>
    <row r="977" spans="1:4">
      <c r="A977" s="301"/>
      <c r="B977" s="531"/>
      <c r="C977" s="301"/>
      <c r="D977" s="461"/>
    </row>
    <row r="978" spans="1:4">
      <c r="A978" s="301"/>
      <c r="B978" s="531"/>
      <c r="C978" s="301"/>
      <c r="D978" s="461"/>
    </row>
    <row r="979" spans="1:4">
      <c r="A979" s="301"/>
      <c r="B979" s="531"/>
      <c r="C979" s="301"/>
      <c r="D979" s="461"/>
    </row>
    <row r="980" spans="1:4">
      <c r="A980" s="301"/>
      <c r="B980" s="531"/>
      <c r="C980" s="301"/>
      <c r="D980" s="461"/>
    </row>
    <row r="981" spans="1:4">
      <c r="A981" s="301"/>
      <c r="B981" s="531"/>
      <c r="C981" s="301"/>
      <c r="D981" s="461"/>
    </row>
    <row r="982" spans="1:4">
      <c r="A982" s="301"/>
      <c r="B982" s="531"/>
      <c r="C982" s="301"/>
      <c r="D982" s="461"/>
    </row>
    <row r="983" spans="1:4">
      <c r="A983" s="301"/>
      <c r="B983" s="531"/>
      <c r="C983" s="301"/>
      <c r="D983" s="461"/>
    </row>
    <row r="984" spans="1:4">
      <c r="A984" s="301"/>
      <c r="B984" s="531"/>
      <c r="C984" s="301"/>
      <c r="D984" s="461"/>
    </row>
    <row r="985" spans="1:4">
      <c r="A985" s="301"/>
      <c r="B985" s="531"/>
      <c r="C985" s="301"/>
      <c r="D985" s="461"/>
    </row>
    <row r="986" spans="1:4">
      <c r="A986" s="301"/>
      <c r="B986" s="531"/>
      <c r="C986" s="301"/>
      <c r="D986" s="461"/>
    </row>
    <row r="987" spans="1:4">
      <c r="A987" s="301"/>
      <c r="B987" s="531"/>
      <c r="C987" s="301"/>
      <c r="D987" s="461"/>
    </row>
    <row r="988" spans="1:4">
      <c r="A988" s="301"/>
      <c r="B988" s="531"/>
      <c r="C988" s="301"/>
      <c r="D988" s="461"/>
    </row>
    <row r="989" spans="1:4">
      <c r="A989" s="301"/>
      <c r="B989" s="531"/>
      <c r="C989" s="301"/>
      <c r="D989" s="461"/>
    </row>
    <row r="990" spans="1:4">
      <c r="A990" s="301"/>
      <c r="B990" s="531"/>
      <c r="C990" s="301"/>
      <c r="D990" s="461"/>
    </row>
    <row r="991" spans="1:4">
      <c r="A991" s="301"/>
      <c r="B991" s="531"/>
      <c r="C991" s="301"/>
      <c r="D991" s="461"/>
    </row>
    <row r="992" spans="1:4">
      <c r="A992" s="301"/>
      <c r="B992" s="531"/>
      <c r="C992" s="301"/>
      <c r="D992" s="461"/>
    </row>
    <row r="993" spans="1:4">
      <c r="A993" s="301"/>
      <c r="B993" s="531"/>
      <c r="C993" s="301"/>
      <c r="D993" s="461"/>
    </row>
    <row r="994" spans="1:4">
      <c r="A994" s="301"/>
      <c r="B994" s="531"/>
      <c r="C994" s="301"/>
      <c r="D994" s="461"/>
    </row>
    <row r="995" spans="1:4">
      <c r="A995" s="301"/>
      <c r="B995" s="531"/>
      <c r="C995" s="301"/>
      <c r="D995" s="461"/>
    </row>
    <row r="996" spans="1:4">
      <c r="A996" s="301"/>
      <c r="B996" s="531"/>
      <c r="C996" s="301"/>
      <c r="D996" s="461"/>
    </row>
    <row r="997" spans="1:4">
      <c r="A997" s="301"/>
      <c r="B997" s="531"/>
      <c r="C997" s="301"/>
      <c r="D997" s="461"/>
    </row>
    <row r="998" spans="1:4">
      <c r="A998" s="301"/>
      <c r="B998" s="531"/>
      <c r="C998" s="301"/>
      <c r="D998" s="461"/>
    </row>
    <row r="999" spans="1:4">
      <c r="A999" s="301"/>
      <c r="B999" s="531"/>
      <c r="C999" s="301"/>
      <c r="D999" s="461"/>
    </row>
    <row r="1000" spans="1:4">
      <c r="A1000" s="301"/>
      <c r="B1000" s="531"/>
      <c r="C1000" s="301"/>
      <c r="D1000" s="461"/>
    </row>
    <row r="1001" spans="1:4">
      <c r="A1001" s="301"/>
      <c r="B1001" s="531"/>
      <c r="C1001" s="301"/>
      <c r="D1001" s="461"/>
    </row>
    <row r="1002" spans="1:4">
      <c r="A1002" s="301"/>
      <c r="B1002" s="531"/>
      <c r="C1002" s="301"/>
      <c r="D1002" s="461"/>
    </row>
    <row r="1003" spans="1:4">
      <c r="A1003" s="301"/>
      <c r="B1003" s="531"/>
      <c r="C1003" s="301"/>
      <c r="D1003" s="461"/>
    </row>
    <row r="1004" spans="1:4">
      <c r="A1004" s="301"/>
      <c r="B1004" s="531"/>
      <c r="C1004" s="301"/>
      <c r="D1004" s="461"/>
    </row>
    <row r="1005" spans="1:4">
      <c r="A1005" s="301"/>
      <c r="B1005" s="531"/>
      <c r="C1005" s="301"/>
      <c r="D1005" s="461"/>
    </row>
    <row r="1006" spans="1:4">
      <c r="A1006" s="301"/>
      <c r="B1006" s="531"/>
      <c r="C1006" s="301"/>
      <c r="D1006" s="461"/>
    </row>
    <row r="1007" spans="1:4">
      <c r="A1007" s="301"/>
      <c r="B1007" s="531"/>
      <c r="C1007" s="301"/>
      <c r="D1007" s="461"/>
    </row>
    <row r="1008" spans="1:4">
      <c r="A1008" s="301"/>
      <c r="B1008" s="531"/>
      <c r="C1008" s="301"/>
      <c r="D1008" s="461"/>
    </row>
    <row r="1009" spans="1:4">
      <c r="A1009" s="301"/>
      <c r="B1009" s="531"/>
      <c r="C1009" s="301"/>
      <c r="D1009" s="461"/>
    </row>
    <row r="1010" spans="1:4">
      <c r="A1010" s="301"/>
      <c r="B1010" s="531"/>
      <c r="C1010" s="301"/>
      <c r="D1010" s="461"/>
    </row>
    <row r="1011" spans="1:4">
      <c r="A1011" s="301"/>
      <c r="B1011" s="531"/>
      <c r="C1011" s="301"/>
      <c r="D1011" s="461"/>
    </row>
    <row r="1012" spans="1:4">
      <c r="A1012" s="301"/>
      <c r="B1012" s="531"/>
      <c r="C1012" s="301"/>
      <c r="D1012" s="461"/>
    </row>
    <row r="1013" spans="1:4">
      <c r="A1013" s="301"/>
      <c r="B1013" s="531"/>
      <c r="C1013" s="301"/>
      <c r="D1013" s="461"/>
    </row>
    <row r="1014" spans="1:4">
      <c r="A1014" s="301"/>
      <c r="B1014" s="531"/>
      <c r="C1014" s="301"/>
      <c r="D1014" s="461"/>
    </row>
    <row r="1015" spans="1:4">
      <c r="A1015" s="301"/>
      <c r="B1015" s="531"/>
      <c r="C1015" s="301"/>
      <c r="D1015" s="461"/>
    </row>
    <row r="1016" spans="1:4">
      <c r="A1016" s="301"/>
      <c r="B1016" s="531"/>
      <c r="C1016" s="301"/>
      <c r="D1016" s="461"/>
    </row>
    <row r="1017" spans="1:4">
      <c r="A1017" s="301"/>
      <c r="B1017" s="531"/>
      <c r="C1017" s="301"/>
      <c r="D1017" s="461"/>
    </row>
    <row r="1018" spans="1:4">
      <c r="A1018" s="301"/>
      <c r="B1018" s="531"/>
      <c r="C1018" s="301"/>
      <c r="D1018" s="461"/>
    </row>
    <row r="1019" spans="1:4">
      <c r="A1019" s="301"/>
      <c r="B1019" s="531"/>
      <c r="C1019" s="301"/>
      <c r="D1019" s="461"/>
    </row>
    <row r="1020" spans="1:4">
      <c r="A1020" s="301"/>
      <c r="B1020" s="531"/>
      <c r="C1020" s="301"/>
      <c r="D1020" s="461"/>
    </row>
    <row r="1021" spans="1:4">
      <c r="A1021" s="301"/>
      <c r="B1021" s="531"/>
      <c r="C1021" s="301"/>
      <c r="D1021" s="461"/>
    </row>
    <row r="1022" spans="1:4">
      <c r="A1022" s="301"/>
      <c r="B1022" s="531"/>
      <c r="C1022" s="301"/>
      <c r="D1022" s="461"/>
    </row>
    <row r="1023" spans="1:4">
      <c r="A1023" s="301"/>
      <c r="B1023" s="531"/>
      <c r="C1023" s="301"/>
      <c r="D1023" s="461"/>
    </row>
    <row r="1024" spans="1:4">
      <c r="A1024" s="301"/>
      <c r="B1024" s="531"/>
      <c r="C1024" s="301"/>
      <c r="D1024" s="461"/>
    </row>
    <row r="1025" spans="1:4">
      <c r="A1025" s="301"/>
      <c r="B1025" s="531"/>
      <c r="C1025" s="301"/>
      <c r="D1025" s="461"/>
    </row>
    <row r="1026" spans="1:4">
      <c r="A1026" s="301"/>
      <c r="B1026" s="531"/>
      <c r="C1026" s="301"/>
      <c r="D1026" s="461"/>
    </row>
    <row r="1027" spans="1:4">
      <c r="A1027" s="301"/>
      <c r="B1027" s="531"/>
      <c r="C1027" s="301"/>
      <c r="D1027" s="461"/>
    </row>
    <row r="1028" spans="1:4">
      <c r="A1028" s="301"/>
      <c r="B1028" s="531"/>
      <c r="C1028" s="301"/>
      <c r="D1028" s="461"/>
    </row>
    <row r="1029" spans="1:4">
      <c r="A1029" s="301"/>
      <c r="B1029" s="531"/>
      <c r="C1029" s="301"/>
      <c r="D1029" s="461"/>
    </row>
    <row r="1030" spans="1:4">
      <c r="A1030" s="301"/>
      <c r="B1030" s="531"/>
      <c r="C1030" s="301"/>
      <c r="D1030" s="461"/>
    </row>
    <row r="1031" spans="1:4">
      <c r="A1031" s="301"/>
      <c r="B1031" s="531"/>
      <c r="C1031" s="301"/>
      <c r="D1031" s="461"/>
    </row>
    <row r="1032" spans="1:4">
      <c r="A1032" s="301"/>
      <c r="B1032" s="531"/>
      <c r="C1032" s="301"/>
      <c r="D1032" s="461"/>
    </row>
    <row r="1033" spans="1:4">
      <c r="A1033" s="301"/>
      <c r="B1033" s="531"/>
      <c r="C1033" s="301"/>
      <c r="D1033" s="461"/>
    </row>
    <row r="1034" spans="1:4">
      <c r="A1034" s="301"/>
      <c r="B1034" s="531"/>
      <c r="C1034" s="301"/>
      <c r="D1034" s="461"/>
    </row>
    <row r="1035" spans="1:4">
      <c r="A1035" s="301"/>
      <c r="B1035" s="531"/>
      <c r="C1035" s="301"/>
      <c r="D1035" s="461"/>
    </row>
    <row r="1036" spans="1:4">
      <c r="A1036" s="301"/>
      <c r="B1036" s="531"/>
      <c r="C1036" s="301"/>
      <c r="D1036" s="461"/>
    </row>
    <row r="1037" spans="1:4">
      <c r="A1037" s="301"/>
      <c r="B1037" s="531"/>
      <c r="C1037" s="301"/>
      <c r="D1037" s="461"/>
    </row>
    <row r="1038" spans="1:4">
      <c r="A1038" s="301"/>
      <c r="B1038" s="531"/>
      <c r="C1038" s="301"/>
      <c r="D1038" s="461"/>
    </row>
    <row r="1039" spans="1:4">
      <c r="A1039" s="301"/>
      <c r="B1039" s="531"/>
      <c r="C1039" s="301"/>
      <c r="D1039" s="461"/>
    </row>
    <row r="1040" spans="1:4">
      <c r="A1040" s="301"/>
      <c r="B1040" s="531"/>
      <c r="C1040" s="301"/>
      <c r="D1040" s="461"/>
    </row>
    <row r="1041" spans="1:4">
      <c r="A1041" s="301"/>
      <c r="B1041" s="531"/>
      <c r="C1041" s="301"/>
      <c r="D1041" s="461"/>
    </row>
    <row r="1042" spans="1:4">
      <c r="A1042" s="301"/>
      <c r="B1042" s="531"/>
      <c r="C1042" s="301"/>
      <c r="D1042" s="461"/>
    </row>
    <row r="1043" spans="1:4">
      <c r="A1043" s="301"/>
      <c r="B1043" s="531"/>
      <c r="C1043" s="301"/>
      <c r="D1043" s="461"/>
    </row>
    <row r="1044" spans="1:4">
      <c r="A1044" s="301"/>
      <c r="B1044" s="531"/>
      <c r="C1044" s="301"/>
      <c r="D1044" s="461"/>
    </row>
    <row r="1045" spans="1:4">
      <c r="A1045" s="301"/>
      <c r="B1045" s="531"/>
      <c r="C1045" s="301"/>
      <c r="D1045" s="461"/>
    </row>
    <row r="1046" spans="1:4">
      <c r="A1046" s="301"/>
      <c r="B1046" s="531"/>
      <c r="C1046" s="301"/>
      <c r="D1046" s="461"/>
    </row>
    <row r="1047" spans="1:4">
      <c r="A1047" s="301"/>
      <c r="B1047" s="531"/>
      <c r="C1047" s="301"/>
      <c r="D1047" s="461"/>
    </row>
    <row r="1048" spans="1:4">
      <c r="A1048" s="301"/>
      <c r="B1048" s="531"/>
      <c r="C1048" s="301"/>
      <c r="D1048" s="461"/>
    </row>
    <row r="1049" spans="1:4">
      <c r="A1049" s="301"/>
      <c r="B1049" s="531"/>
      <c r="C1049" s="301"/>
      <c r="D1049" s="461"/>
    </row>
    <row r="1050" spans="1:4">
      <c r="A1050" s="301"/>
      <c r="B1050" s="531"/>
      <c r="C1050" s="301"/>
      <c r="D1050" s="461"/>
    </row>
    <row r="1051" spans="1:4">
      <c r="A1051" s="301"/>
      <c r="B1051" s="531"/>
      <c r="C1051" s="301"/>
      <c r="D1051" s="461"/>
    </row>
    <row r="1052" spans="1:4">
      <c r="A1052" s="301"/>
      <c r="B1052" s="531"/>
      <c r="C1052" s="301"/>
      <c r="D1052" s="461"/>
    </row>
    <row r="1053" spans="1:4">
      <c r="A1053" s="301"/>
      <c r="B1053" s="531"/>
      <c r="C1053" s="301"/>
      <c r="D1053" s="461"/>
    </row>
    <row r="1054" spans="1:4">
      <c r="A1054" s="301"/>
      <c r="B1054" s="531"/>
      <c r="C1054" s="301"/>
      <c r="D1054" s="461"/>
    </row>
    <row r="1055" spans="1:4">
      <c r="A1055" s="301"/>
      <c r="B1055" s="531"/>
      <c r="C1055" s="301"/>
      <c r="D1055" s="461"/>
    </row>
    <row r="1056" spans="1:4">
      <c r="A1056" s="301"/>
      <c r="B1056" s="531"/>
      <c r="C1056" s="301"/>
      <c r="D1056" s="461"/>
    </row>
    <row r="1057" spans="1:4">
      <c r="A1057" s="301"/>
      <c r="B1057" s="531"/>
      <c r="C1057" s="301"/>
      <c r="D1057" s="461"/>
    </row>
    <row r="1058" spans="1:4">
      <c r="A1058" s="301"/>
      <c r="B1058" s="531"/>
      <c r="C1058" s="301"/>
      <c r="D1058" s="461"/>
    </row>
    <row r="1059" spans="1:4">
      <c r="A1059" s="301"/>
      <c r="B1059" s="531"/>
      <c r="C1059" s="301"/>
      <c r="D1059" s="461"/>
    </row>
    <row r="1060" spans="1:4">
      <c r="A1060" s="301"/>
      <c r="B1060" s="531"/>
      <c r="C1060" s="301"/>
      <c r="D1060" s="461"/>
    </row>
    <row r="1061" spans="1:4">
      <c r="A1061" s="301"/>
      <c r="B1061" s="531"/>
      <c r="C1061" s="301"/>
      <c r="D1061" s="461"/>
    </row>
    <row r="1062" spans="1:4">
      <c r="A1062" s="301"/>
      <c r="B1062" s="531"/>
      <c r="C1062" s="301"/>
      <c r="D1062" s="461"/>
    </row>
    <row r="1063" spans="1:4">
      <c r="A1063" s="301"/>
      <c r="B1063" s="531"/>
      <c r="C1063" s="301"/>
      <c r="D1063" s="461"/>
    </row>
    <row r="1064" spans="1:4">
      <c r="A1064" s="301"/>
      <c r="B1064" s="531"/>
      <c r="C1064" s="301"/>
      <c r="D1064" s="461"/>
    </row>
    <row r="1065" spans="1:4">
      <c r="A1065" s="301"/>
      <c r="B1065" s="531"/>
      <c r="C1065" s="301"/>
      <c r="D1065" s="461"/>
    </row>
    <row r="1066" spans="1:4">
      <c r="A1066" s="301"/>
      <c r="B1066" s="531"/>
      <c r="C1066" s="301"/>
      <c r="D1066" s="461"/>
    </row>
    <row r="1067" spans="1:4">
      <c r="A1067" s="301"/>
      <c r="B1067" s="531"/>
      <c r="C1067" s="301"/>
      <c r="D1067" s="461"/>
    </row>
    <row r="1068" spans="1:4">
      <c r="A1068" s="301"/>
      <c r="B1068" s="531"/>
      <c r="C1068" s="301"/>
      <c r="D1068" s="461"/>
    </row>
    <row r="1069" spans="1:4">
      <c r="A1069" s="301"/>
      <c r="B1069" s="531"/>
      <c r="C1069" s="301"/>
      <c r="D1069" s="461"/>
    </row>
    <row r="1070" spans="1:4">
      <c r="A1070" s="301"/>
      <c r="B1070" s="531"/>
      <c r="C1070" s="301"/>
      <c r="D1070" s="461"/>
    </row>
    <row r="1071" spans="1:4">
      <c r="A1071" s="301"/>
      <c r="B1071" s="531"/>
      <c r="C1071" s="301"/>
      <c r="D1071" s="461"/>
    </row>
    <row r="1072" spans="1:4">
      <c r="A1072" s="301"/>
      <c r="B1072" s="531"/>
      <c r="C1072" s="301"/>
      <c r="D1072" s="461"/>
    </row>
    <row r="1073" spans="1:4">
      <c r="A1073" s="301"/>
      <c r="B1073" s="531"/>
      <c r="C1073" s="301"/>
      <c r="D1073" s="461"/>
    </row>
    <row r="1074" spans="1:4">
      <c r="A1074" s="301"/>
      <c r="B1074" s="531"/>
      <c r="C1074" s="301"/>
      <c r="D1074" s="461"/>
    </row>
    <row r="1075" spans="1:4">
      <c r="A1075" s="301"/>
      <c r="B1075" s="531"/>
      <c r="C1075" s="301"/>
      <c r="D1075" s="461"/>
    </row>
    <row r="1076" spans="1:4">
      <c r="A1076" s="301"/>
      <c r="B1076" s="531"/>
      <c r="C1076" s="301"/>
      <c r="D1076" s="461"/>
    </row>
    <row r="1077" spans="1:4">
      <c r="A1077" s="301"/>
      <c r="B1077" s="531"/>
      <c r="C1077" s="301"/>
      <c r="D1077" s="461"/>
    </row>
    <row r="1078" spans="1:4">
      <c r="A1078" s="301"/>
      <c r="B1078" s="531"/>
      <c r="C1078" s="301"/>
      <c r="D1078" s="461"/>
    </row>
    <row r="1079" spans="1:4">
      <c r="A1079" s="301"/>
      <c r="B1079" s="531"/>
      <c r="C1079" s="301"/>
      <c r="D1079" s="461"/>
    </row>
    <row r="1080" spans="1:4">
      <c r="A1080" s="301"/>
      <c r="B1080" s="531"/>
      <c r="C1080" s="301"/>
      <c r="D1080" s="461"/>
    </row>
    <row r="1081" spans="1:4">
      <c r="A1081" s="301"/>
      <c r="B1081" s="531"/>
      <c r="C1081" s="301"/>
      <c r="D1081" s="461"/>
    </row>
    <row r="1082" spans="1:4">
      <c r="A1082" s="301"/>
      <c r="B1082" s="531"/>
      <c r="C1082" s="301"/>
      <c r="D1082" s="461"/>
    </row>
    <row r="1083" spans="1:4">
      <c r="A1083" s="301"/>
      <c r="B1083" s="531"/>
      <c r="C1083" s="301"/>
      <c r="D1083" s="461"/>
    </row>
    <row r="1084" spans="1:4">
      <c r="A1084" s="301"/>
      <c r="B1084" s="531"/>
      <c r="C1084" s="301"/>
      <c r="D1084" s="461"/>
    </row>
    <row r="1085" spans="1:4">
      <c r="A1085" s="301"/>
      <c r="B1085" s="531"/>
      <c r="C1085" s="301"/>
      <c r="D1085" s="461"/>
    </row>
    <row r="1086" spans="1:4">
      <c r="A1086" s="301"/>
      <c r="B1086" s="531"/>
      <c r="C1086" s="301"/>
      <c r="D1086" s="461"/>
    </row>
    <row r="1087" spans="1:4">
      <c r="A1087" s="301"/>
      <c r="B1087" s="531"/>
      <c r="C1087" s="301"/>
      <c r="D1087" s="461"/>
    </row>
    <row r="1088" spans="1:4">
      <c r="A1088" s="301"/>
      <c r="B1088" s="531"/>
      <c r="C1088" s="301"/>
      <c r="D1088" s="461"/>
    </row>
    <row r="1089" spans="1:4">
      <c r="A1089" s="301"/>
      <c r="B1089" s="531"/>
      <c r="C1089" s="301"/>
      <c r="D1089" s="461"/>
    </row>
    <row r="1090" spans="1:4">
      <c r="A1090" s="301"/>
      <c r="B1090" s="531"/>
      <c r="C1090" s="301"/>
      <c r="D1090" s="461"/>
    </row>
    <row r="1091" spans="1:4">
      <c r="A1091" s="301"/>
      <c r="B1091" s="531"/>
      <c r="C1091" s="301"/>
      <c r="D1091" s="461"/>
    </row>
    <row r="1092" spans="1:4">
      <c r="A1092" s="301"/>
      <c r="B1092" s="531"/>
      <c r="C1092" s="301"/>
      <c r="D1092" s="461"/>
    </row>
    <row r="1093" spans="1:4">
      <c r="A1093" s="301"/>
      <c r="B1093" s="531"/>
      <c r="C1093" s="301"/>
      <c r="D1093" s="461"/>
    </row>
    <row r="1094" spans="1:4">
      <c r="A1094" s="301"/>
      <c r="B1094" s="531"/>
      <c r="C1094" s="301"/>
      <c r="D1094" s="461"/>
    </row>
    <row r="1095" spans="1:4">
      <c r="A1095" s="301"/>
      <c r="B1095" s="531"/>
      <c r="C1095" s="301"/>
      <c r="D1095" s="461"/>
    </row>
    <row r="1096" spans="1:4">
      <c r="A1096" s="301"/>
      <c r="B1096" s="531"/>
      <c r="C1096" s="301"/>
      <c r="D1096" s="461"/>
    </row>
    <row r="1097" spans="1:4">
      <c r="A1097" s="301"/>
      <c r="B1097" s="531"/>
      <c r="C1097" s="301"/>
      <c r="D1097" s="461"/>
    </row>
    <row r="1098" spans="1:4">
      <c r="A1098" s="301"/>
      <c r="B1098" s="531"/>
      <c r="C1098" s="301"/>
      <c r="D1098" s="461"/>
    </row>
    <row r="1099" spans="1:4">
      <c r="A1099" s="301"/>
      <c r="B1099" s="531"/>
      <c r="C1099" s="301"/>
      <c r="D1099" s="461"/>
    </row>
    <row r="1100" spans="1:4">
      <c r="A1100" s="301"/>
      <c r="B1100" s="531"/>
      <c r="C1100" s="301"/>
      <c r="D1100" s="461"/>
    </row>
    <row r="1101" spans="1:4">
      <c r="A1101" s="301"/>
      <c r="B1101" s="531"/>
      <c r="C1101" s="301"/>
      <c r="D1101" s="461"/>
    </row>
    <row r="1102" spans="1:4">
      <c r="A1102" s="301"/>
      <c r="B1102" s="531"/>
      <c r="C1102" s="301"/>
      <c r="D1102" s="461"/>
    </row>
    <row r="1103" spans="1:4">
      <c r="A1103" s="301"/>
      <c r="B1103" s="531"/>
      <c r="C1103" s="301"/>
      <c r="D1103" s="461"/>
    </row>
    <row r="1104" spans="1:4">
      <c r="A1104" s="301"/>
      <c r="B1104" s="531"/>
      <c r="C1104" s="301"/>
      <c r="D1104" s="461"/>
    </row>
    <row r="1105" spans="1:4">
      <c r="A1105" s="301"/>
      <c r="B1105" s="531"/>
      <c r="C1105" s="301"/>
      <c r="D1105" s="461"/>
    </row>
    <row r="1106" spans="1:4">
      <c r="A1106" s="301"/>
      <c r="B1106" s="531"/>
      <c r="C1106" s="301"/>
      <c r="D1106" s="461"/>
    </row>
    <row r="1107" spans="1:4">
      <c r="A1107" s="301"/>
      <c r="B1107" s="531"/>
      <c r="C1107" s="301"/>
      <c r="D1107" s="461"/>
    </row>
    <row r="1108" spans="1:4">
      <c r="A1108" s="301"/>
      <c r="B1108" s="531"/>
      <c r="C1108" s="301"/>
      <c r="D1108" s="461"/>
    </row>
    <row r="1109" spans="1:4">
      <c r="A1109" s="301"/>
      <c r="B1109" s="531"/>
      <c r="C1109" s="301"/>
      <c r="D1109" s="461"/>
    </row>
    <row r="1110" spans="1:4">
      <c r="A1110" s="301"/>
      <c r="B1110" s="531"/>
      <c r="C1110" s="301"/>
      <c r="D1110" s="461"/>
    </row>
    <row r="1111" spans="1:4">
      <c r="A1111" s="301"/>
      <c r="B1111" s="531"/>
      <c r="C1111" s="301"/>
      <c r="D1111" s="461"/>
    </row>
    <row r="1112" spans="1:4">
      <c r="A1112" s="301"/>
      <c r="B1112" s="531"/>
      <c r="C1112" s="301"/>
      <c r="D1112" s="461"/>
    </row>
    <row r="1113" spans="1:4">
      <c r="A1113" s="301"/>
      <c r="B1113" s="531"/>
      <c r="C1113" s="301"/>
      <c r="D1113" s="461"/>
    </row>
    <row r="1114" spans="1:4">
      <c r="A1114" s="301"/>
      <c r="B1114" s="531"/>
      <c r="C1114" s="301"/>
      <c r="D1114" s="461"/>
    </row>
    <row r="1115" spans="1:4">
      <c r="A1115" s="301"/>
      <c r="B1115" s="531"/>
      <c r="C1115" s="301"/>
      <c r="D1115" s="461"/>
    </row>
    <row r="1116" spans="1:4">
      <c r="A1116" s="301"/>
      <c r="B1116" s="531"/>
      <c r="C1116" s="301"/>
      <c r="D1116" s="461"/>
    </row>
    <row r="1117" spans="1:4">
      <c r="A1117" s="301"/>
      <c r="B1117" s="531"/>
      <c r="C1117" s="301"/>
      <c r="D1117" s="461"/>
    </row>
    <row r="1118" spans="1:4">
      <c r="A1118" s="301"/>
      <c r="B1118" s="531"/>
      <c r="C1118" s="301"/>
      <c r="D1118" s="461"/>
    </row>
    <row r="1119" spans="1:4">
      <c r="A1119" s="301"/>
      <c r="B1119" s="531"/>
      <c r="C1119" s="301"/>
      <c r="D1119" s="461"/>
    </row>
    <row r="1120" spans="1:4">
      <c r="A1120" s="301"/>
      <c r="B1120" s="531"/>
      <c r="C1120" s="301"/>
      <c r="D1120" s="461"/>
    </row>
    <row r="1121" spans="1:4">
      <c r="A1121" s="301"/>
      <c r="B1121" s="531"/>
      <c r="C1121" s="301"/>
      <c r="D1121" s="461"/>
    </row>
    <row r="1122" spans="1:4">
      <c r="A1122" s="301"/>
      <c r="B1122" s="531"/>
      <c r="C1122" s="301"/>
      <c r="D1122" s="461"/>
    </row>
    <row r="1123" spans="1:4">
      <c r="A1123" s="301"/>
      <c r="B1123" s="531"/>
      <c r="C1123" s="301"/>
      <c r="D1123" s="461"/>
    </row>
    <row r="1124" spans="1:4">
      <c r="A1124" s="301"/>
      <c r="B1124" s="531"/>
      <c r="C1124" s="301"/>
      <c r="D1124" s="461"/>
    </row>
    <row r="1125" spans="1:4">
      <c r="A1125" s="301"/>
      <c r="B1125" s="531"/>
      <c r="C1125" s="301"/>
      <c r="D1125" s="461"/>
    </row>
    <row r="1126" spans="1:4">
      <c r="A1126" s="301"/>
      <c r="B1126" s="531"/>
      <c r="C1126" s="301"/>
      <c r="D1126" s="461"/>
    </row>
    <row r="1127" spans="1:4">
      <c r="A1127" s="301"/>
      <c r="B1127" s="531"/>
      <c r="C1127" s="301"/>
      <c r="D1127" s="461"/>
    </row>
    <row r="1128" spans="1:4">
      <c r="A1128" s="301"/>
      <c r="B1128" s="531"/>
      <c r="C1128" s="301"/>
      <c r="D1128" s="461"/>
    </row>
    <row r="1129" spans="1:4">
      <c r="A1129" s="301"/>
      <c r="B1129" s="531"/>
      <c r="C1129" s="301"/>
      <c r="D1129" s="461"/>
    </row>
    <row r="1130" spans="1:4">
      <c r="A1130" s="301"/>
      <c r="B1130" s="531"/>
      <c r="C1130" s="301"/>
      <c r="D1130" s="461"/>
    </row>
    <row r="1131" spans="1:4">
      <c r="A1131" s="301"/>
      <c r="B1131" s="531"/>
      <c r="C1131" s="301"/>
      <c r="D1131" s="461"/>
    </row>
    <row r="1132" spans="1:4">
      <c r="A1132" s="301"/>
      <c r="B1132" s="531"/>
      <c r="C1132" s="301"/>
      <c r="D1132" s="461"/>
    </row>
    <row r="1133" spans="1:4">
      <c r="A1133" s="301"/>
      <c r="B1133" s="531"/>
      <c r="C1133" s="301"/>
      <c r="D1133" s="461"/>
    </row>
    <row r="1134" spans="1:4">
      <c r="A1134" s="301"/>
      <c r="B1134" s="531"/>
      <c r="C1134" s="301"/>
      <c r="D1134" s="461"/>
    </row>
    <row r="1135" spans="1:4">
      <c r="A1135" s="301"/>
      <c r="B1135" s="531"/>
      <c r="C1135" s="301"/>
      <c r="D1135" s="461"/>
    </row>
    <row r="1136" spans="1:4">
      <c r="A1136" s="301"/>
      <c r="B1136" s="531"/>
      <c r="C1136" s="301"/>
      <c r="D1136" s="461"/>
    </row>
    <row r="1137" spans="1:4">
      <c r="A1137" s="301"/>
      <c r="B1137" s="531"/>
      <c r="C1137" s="301"/>
      <c r="D1137" s="461"/>
    </row>
    <row r="1138" spans="1:4">
      <c r="A1138" s="301"/>
      <c r="B1138" s="531"/>
      <c r="C1138" s="301"/>
      <c r="D1138" s="461"/>
    </row>
    <row r="1139" spans="1:4">
      <c r="A1139" s="301"/>
      <c r="B1139" s="531"/>
      <c r="C1139" s="301"/>
      <c r="D1139" s="461"/>
    </row>
    <row r="1140" spans="1:4">
      <c r="A1140" s="301"/>
      <c r="B1140" s="531"/>
      <c r="C1140" s="301"/>
      <c r="D1140" s="461"/>
    </row>
    <row r="1141" spans="1:4">
      <c r="A1141" s="301"/>
      <c r="B1141" s="531"/>
      <c r="C1141" s="301"/>
      <c r="D1141" s="461"/>
    </row>
    <row r="1142" spans="1:4">
      <c r="A1142" s="301"/>
      <c r="B1142" s="531"/>
      <c r="C1142" s="301"/>
      <c r="D1142" s="461"/>
    </row>
    <row r="1143" spans="1:4">
      <c r="A1143" s="301"/>
      <c r="B1143" s="531"/>
      <c r="C1143" s="301"/>
      <c r="D1143" s="461"/>
    </row>
    <row r="1144" spans="1:4">
      <c r="A1144" s="301"/>
      <c r="B1144" s="531"/>
      <c r="C1144" s="301"/>
      <c r="D1144" s="461"/>
    </row>
    <row r="1145" spans="1:4">
      <c r="A1145" s="301"/>
      <c r="B1145" s="531"/>
      <c r="C1145" s="301"/>
      <c r="D1145" s="461"/>
    </row>
    <row r="1146" spans="1:4">
      <c r="A1146" s="301"/>
      <c r="B1146" s="531"/>
      <c r="C1146" s="301"/>
      <c r="D1146" s="461"/>
    </row>
    <row r="1147" spans="1:4">
      <c r="A1147" s="301"/>
      <c r="B1147" s="531"/>
      <c r="C1147" s="301"/>
      <c r="D1147" s="461"/>
    </row>
    <row r="1148" spans="1:4">
      <c r="A1148" s="301"/>
      <c r="B1148" s="531"/>
      <c r="C1148" s="301"/>
      <c r="D1148" s="461"/>
    </row>
    <row r="1149" spans="1:4">
      <c r="A1149" s="301"/>
      <c r="B1149" s="531"/>
      <c r="C1149" s="301"/>
      <c r="D1149" s="461"/>
    </row>
    <row r="1150" spans="1:4">
      <c r="A1150" s="301"/>
      <c r="B1150" s="531"/>
      <c r="C1150" s="301"/>
      <c r="D1150" s="461"/>
    </row>
    <row r="1151" spans="1:4">
      <c r="A1151" s="301"/>
      <c r="B1151" s="531"/>
      <c r="C1151" s="301"/>
      <c r="D1151" s="461"/>
    </row>
    <row r="1152" spans="1:4">
      <c r="A1152" s="301"/>
      <c r="B1152" s="531"/>
      <c r="C1152" s="301"/>
      <c r="D1152" s="461"/>
    </row>
    <row r="1153" spans="1:4">
      <c r="A1153" s="301"/>
      <c r="B1153" s="531"/>
      <c r="C1153" s="301"/>
      <c r="D1153" s="461"/>
    </row>
    <row r="1154" spans="1:4">
      <c r="A1154" s="301"/>
      <c r="B1154" s="531"/>
      <c r="C1154" s="301"/>
      <c r="D1154" s="461"/>
    </row>
    <row r="1155" spans="1:4">
      <c r="A1155" s="301"/>
      <c r="B1155" s="531"/>
      <c r="C1155" s="301"/>
      <c r="D1155" s="461"/>
    </row>
    <row r="1156" spans="1:4">
      <c r="A1156" s="301"/>
      <c r="B1156" s="531"/>
      <c r="C1156" s="301"/>
      <c r="D1156" s="461"/>
    </row>
    <row r="1157" spans="1:4">
      <c r="A1157" s="301"/>
      <c r="B1157" s="531"/>
      <c r="C1157" s="301"/>
      <c r="D1157" s="461"/>
    </row>
    <row r="1158" spans="1:4">
      <c r="A1158" s="301"/>
      <c r="B1158" s="531"/>
      <c r="C1158" s="301"/>
      <c r="D1158" s="461"/>
    </row>
    <row r="1159" spans="1:4">
      <c r="A1159" s="301"/>
      <c r="B1159" s="531"/>
      <c r="C1159" s="301"/>
      <c r="D1159" s="461"/>
    </row>
    <row r="1160" spans="1:4">
      <c r="A1160" s="301"/>
      <c r="B1160" s="531"/>
      <c r="C1160" s="301"/>
      <c r="D1160" s="461"/>
    </row>
    <row r="1161" spans="1:4">
      <c r="A1161" s="301"/>
      <c r="B1161" s="531"/>
      <c r="C1161" s="301"/>
      <c r="D1161" s="461"/>
    </row>
    <row r="1162" spans="1:4">
      <c r="A1162" s="301"/>
      <c r="B1162" s="531"/>
      <c r="C1162" s="301"/>
      <c r="D1162" s="461"/>
    </row>
    <row r="1163" spans="1:4">
      <c r="A1163" s="301"/>
      <c r="B1163" s="531"/>
      <c r="C1163" s="301"/>
      <c r="D1163" s="461"/>
    </row>
    <row r="1164" spans="1:4">
      <c r="A1164" s="301"/>
      <c r="B1164" s="531"/>
      <c r="C1164" s="301"/>
      <c r="D1164" s="461"/>
    </row>
    <row r="1165" spans="1:4">
      <c r="A1165" s="301"/>
      <c r="B1165" s="531"/>
      <c r="C1165" s="301"/>
      <c r="D1165" s="461"/>
    </row>
    <row r="1166" spans="1:4">
      <c r="A1166" s="301"/>
      <c r="B1166" s="531"/>
      <c r="C1166" s="301"/>
      <c r="D1166" s="461"/>
    </row>
    <row r="1167" spans="1:4">
      <c r="A1167" s="301"/>
      <c r="B1167" s="531"/>
      <c r="C1167" s="301"/>
      <c r="D1167" s="461"/>
    </row>
    <row r="1168" spans="1:4">
      <c r="A1168" s="301"/>
      <c r="B1168" s="531"/>
      <c r="C1168" s="301"/>
      <c r="D1168" s="461"/>
    </row>
    <row r="1169" spans="1:4">
      <c r="A1169" s="301"/>
      <c r="B1169" s="531"/>
      <c r="C1169" s="301"/>
      <c r="D1169" s="461"/>
    </row>
    <row r="1170" spans="1:4">
      <c r="A1170" s="301"/>
      <c r="B1170" s="531"/>
      <c r="C1170" s="301"/>
      <c r="D1170" s="461"/>
    </row>
    <row r="1171" spans="1:4">
      <c r="A1171" s="301"/>
      <c r="B1171" s="531"/>
      <c r="C1171" s="301"/>
      <c r="D1171" s="461"/>
    </row>
    <row r="1172" spans="1:4">
      <c r="A1172" s="301"/>
      <c r="B1172" s="531"/>
      <c r="C1172" s="301"/>
      <c r="D1172" s="461"/>
    </row>
    <row r="1173" spans="1:4">
      <c r="A1173" s="301"/>
      <c r="B1173" s="531"/>
      <c r="C1173" s="301"/>
      <c r="D1173" s="461"/>
    </row>
    <row r="1174" spans="1:4">
      <c r="A1174" s="301"/>
      <c r="B1174" s="531"/>
      <c r="C1174" s="301"/>
      <c r="D1174" s="461"/>
    </row>
    <row r="1175" spans="1:4">
      <c r="A1175" s="301"/>
      <c r="B1175" s="531"/>
      <c r="C1175" s="301"/>
      <c r="D1175" s="461"/>
    </row>
    <row r="1176" spans="1:4">
      <c r="A1176" s="301"/>
      <c r="B1176" s="531"/>
      <c r="C1176" s="301"/>
      <c r="D1176" s="461"/>
    </row>
    <row r="1177" spans="1:4">
      <c r="A1177" s="301"/>
      <c r="B1177" s="531"/>
      <c r="C1177" s="301"/>
      <c r="D1177" s="461"/>
    </row>
    <row r="1178" spans="1:4">
      <c r="A1178" s="301"/>
      <c r="B1178" s="531"/>
      <c r="C1178" s="301"/>
      <c r="D1178" s="461"/>
    </row>
    <row r="1179" spans="1:4">
      <c r="A1179" s="301"/>
      <c r="B1179" s="531"/>
      <c r="C1179" s="301"/>
      <c r="D1179" s="461"/>
    </row>
    <row r="1180" spans="1:4">
      <c r="A1180" s="301"/>
      <c r="B1180" s="531"/>
      <c r="C1180" s="301"/>
      <c r="D1180" s="461"/>
    </row>
    <row r="1181" spans="1:4">
      <c r="A1181" s="301"/>
      <c r="B1181" s="531"/>
      <c r="C1181" s="301"/>
      <c r="D1181" s="461"/>
    </row>
    <row r="1182" spans="1:4">
      <c r="A1182" s="301"/>
      <c r="B1182" s="531"/>
      <c r="C1182" s="301"/>
      <c r="D1182" s="461"/>
    </row>
    <row r="1183" spans="1:4">
      <c r="A1183" s="301"/>
      <c r="B1183" s="531"/>
      <c r="C1183" s="301"/>
      <c r="D1183" s="461"/>
    </row>
    <row r="1184" spans="1:4">
      <c r="A1184" s="301"/>
      <c r="B1184" s="531"/>
      <c r="C1184" s="301"/>
      <c r="D1184" s="461"/>
    </row>
    <row r="1185" spans="1:4">
      <c r="A1185" s="301"/>
      <c r="B1185" s="531"/>
      <c r="C1185" s="301"/>
      <c r="D1185" s="461"/>
    </row>
    <row r="1186" spans="1:4">
      <c r="A1186" s="301"/>
      <c r="B1186" s="531"/>
      <c r="C1186" s="301"/>
      <c r="D1186" s="461"/>
    </row>
    <row r="1187" spans="1:4">
      <c r="A1187" s="301"/>
      <c r="B1187" s="531"/>
      <c r="C1187" s="301"/>
      <c r="D1187" s="461"/>
    </row>
    <row r="1188" spans="1:4">
      <c r="A1188" s="301"/>
      <c r="B1188" s="531"/>
      <c r="C1188" s="301"/>
      <c r="D1188" s="461"/>
    </row>
    <row r="1189" spans="1:4">
      <c r="A1189" s="301"/>
      <c r="B1189" s="531"/>
      <c r="C1189" s="301"/>
      <c r="D1189" s="461"/>
    </row>
    <row r="1190" spans="1:4">
      <c r="A1190" s="301"/>
      <c r="B1190" s="531"/>
      <c r="C1190" s="301"/>
      <c r="D1190" s="461"/>
    </row>
    <row r="1191" spans="1:4">
      <c r="A1191" s="301"/>
      <c r="B1191" s="531"/>
      <c r="C1191" s="301"/>
      <c r="D1191" s="461"/>
    </row>
    <row r="1192" spans="1:4">
      <c r="A1192" s="301"/>
      <c r="B1192" s="531"/>
      <c r="C1192" s="301"/>
      <c r="D1192" s="461"/>
    </row>
    <row r="1193" spans="1:4">
      <c r="A1193" s="301"/>
      <c r="B1193" s="531"/>
      <c r="C1193" s="301"/>
      <c r="D1193" s="461"/>
    </row>
    <row r="1194" spans="1:4">
      <c r="A1194" s="301"/>
      <c r="B1194" s="531"/>
      <c r="C1194" s="301"/>
      <c r="D1194" s="461"/>
    </row>
    <row r="1195" spans="1:4">
      <c r="A1195" s="301"/>
      <c r="B1195" s="531"/>
      <c r="C1195" s="301"/>
      <c r="D1195" s="461"/>
    </row>
    <row r="1196" spans="1:4">
      <c r="A1196" s="301"/>
      <c r="B1196" s="531"/>
      <c r="C1196" s="301"/>
      <c r="D1196" s="461"/>
    </row>
    <row r="1197" spans="1:4">
      <c r="A1197" s="301"/>
      <c r="B1197" s="531"/>
      <c r="C1197" s="301"/>
      <c r="D1197" s="461"/>
    </row>
    <row r="1198" spans="1:4">
      <c r="A1198" s="301"/>
      <c r="B1198" s="531"/>
      <c r="C1198" s="301"/>
      <c r="D1198" s="461"/>
    </row>
    <row r="1199" spans="1:4">
      <c r="A1199" s="301"/>
      <c r="B1199" s="531"/>
      <c r="C1199" s="301"/>
      <c r="D1199" s="461"/>
    </row>
    <row r="1200" spans="1:4">
      <c r="A1200" s="301"/>
      <c r="B1200" s="531"/>
      <c r="C1200" s="301"/>
      <c r="D1200" s="461"/>
    </row>
    <row r="1201" spans="1:4">
      <c r="A1201" s="301"/>
      <c r="B1201" s="531"/>
      <c r="C1201" s="301"/>
      <c r="D1201" s="461"/>
    </row>
    <row r="1202" spans="1:4">
      <c r="A1202" s="301"/>
      <c r="B1202" s="531"/>
      <c r="C1202" s="301"/>
      <c r="D1202" s="461"/>
    </row>
    <row r="1203" spans="1:4">
      <c r="A1203" s="301"/>
      <c r="B1203" s="531"/>
      <c r="C1203" s="301"/>
      <c r="D1203" s="461"/>
    </row>
    <row r="1204" spans="1:4">
      <c r="A1204" s="301"/>
      <c r="B1204" s="531"/>
      <c r="C1204" s="301"/>
      <c r="D1204" s="461"/>
    </row>
    <row r="1205" spans="1:4">
      <c r="A1205" s="301"/>
      <c r="B1205" s="531"/>
      <c r="C1205" s="301"/>
      <c r="D1205" s="461"/>
    </row>
    <row r="1206" spans="1:4">
      <c r="A1206" s="301"/>
      <c r="B1206" s="531"/>
      <c r="C1206" s="301"/>
      <c r="D1206" s="461"/>
    </row>
    <row r="1207" spans="1:4">
      <c r="A1207" s="301"/>
      <c r="B1207" s="531"/>
      <c r="C1207" s="301"/>
      <c r="D1207" s="461"/>
    </row>
    <row r="1208" spans="1:4">
      <c r="A1208" s="301"/>
      <c r="B1208" s="531"/>
      <c r="C1208" s="301"/>
      <c r="D1208" s="461"/>
    </row>
    <row r="1209" spans="1:4">
      <c r="A1209" s="301"/>
      <c r="B1209" s="531"/>
      <c r="C1209" s="301"/>
      <c r="D1209" s="461"/>
    </row>
    <row r="1210" spans="1:4">
      <c r="A1210" s="301"/>
      <c r="B1210" s="531"/>
      <c r="C1210" s="301"/>
      <c r="D1210" s="461"/>
    </row>
    <row r="1211" spans="1:4">
      <c r="A1211" s="301"/>
      <c r="B1211" s="531"/>
      <c r="C1211" s="301"/>
      <c r="D1211" s="461"/>
    </row>
    <row r="1212" spans="1:4">
      <c r="A1212" s="301"/>
      <c r="B1212" s="531"/>
      <c r="C1212" s="301"/>
      <c r="D1212" s="461"/>
    </row>
    <row r="1213" spans="1:4">
      <c r="A1213" s="301"/>
      <c r="B1213" s="531"/>
      <c r="C1213" s="301"/>
      <c r="D1213" s="461"/>
    </row>
    <row r="1214" spans="1:4">
      <c r="A1214" s="301"/>
      <c r="B1214" s="531"/>
      <c r="C1214" s="301"/>
      <c r="D1214" s="461"/>
    </row>
    <row r="1215" spans="1:4">
      <c r="A1215" s="301"/>
      <c r="B1215" s="531"/>
      <c r="C1215" s="301"/>
      <c r="D1215" s="461"/>
    </row>
    <row r="1216" spans="1:4">
      <c r="A1216" s="301"/>
      <c r="B1216" s="531"/>
      <c r="C1216" s="301"/>
      <c r="D1216" s="461"/>
    </row>
    <row r="1217" spans="1:4">
      <c r="A1217" s="301"/>
      <c r="B1217" s="531"/>
      <c r="C1217" s="301"/>
      <c r="D1217" s="461"/>
    </row>
    <row r="1218" spans="1:4">
      <c r="A1218" s="301"/>
      <c r="B1218" s="531"/>
      <c r="C1218" s="301"/>
      <c r="D1218" s="461"/>
    </row>
    <row r="1219" spans="1:4">
      <c r="A1219" s="301"/>
      <c r="B1219" s="531"/>
      <c r="C1219" s="301"/>
      <c r="D1219" s="461"/>
    </row>
    <row r="1220" spans="1:4">
      <c r="A1220" s="301"/>
      <c r="B1220" s="531"/>
      <c r="C1220" s="301"/>
      <c r="D1220" s="461"/>
    </row>
    <row r="1221" spans="1:4">
      <c r="A1221" s="301"/>
      <c r="B1221" s="531"/>
      <c r="C1221" s="301"/>
      <c r="D1221" s="461"/>
    </row>
    <row r="1222" spans="1:4">
      <c r="A1222" s="301"/>
      <c r="B1222" s="531"/>
      <c r="C1222" s="301"/>
      <c r="D1222" s="461"/>
    </row>
    <row r="1223" spans="1:4">
      <c r="A1223" s="301"/>
      <c r="B1223" s="531"/>
      <c r="C1223" s="301"/>
      <c r="D1223" s="461"/>
    </row>
    <row r="1224" spans="1:4">
      <c r="A1224" s="301"/>
      <c r="B1224" s="531"/>
      <c r="C1224" s="301"/>
      <c r="D1224" s="461"/>
    </row>
    <row r="1225" spans="1:4">
      <c r="A1225" s="301"/>
      <c r="B1225" s="531"/>
      <c r="C1225" s="301"/>
      <c r="D1225" s="461"/>
    </row>
    <row r="1226" spans="1:4">
      <c r="A1226" s="301"/>
      <c r="B1226" s="531"/>
      <c r="C1226" s="301"/>
      <c r="D1226" s="461"/>
    </row>
    <row r="1227" spans="1:4">
      <c r="A1227" s="301"/>
      <c r="B1227" s="531"/>
      <c r="C1227" s="301"/>
      <c r="D1227" s="461"/>
    </row>
    <row r="1228" spans="1:4">
      <c r="A1228" s="301"/>
      <c r="B1228" s="531"/>
      <c r="C1228" s="301"/>
      <c r="D1228" s="461"/>
    </row>
    <row r="1229" spans="1:4">
      <c r="A1229" s="301"/>
      <c r="B1229" s="531"/>
      <c r="C1229" s="301"/>
      <c r="D1229" s="461"/>
    </row>
    <row r="1230" spans="1:4">
      <c r="A1230" s="301"/>
      <c r="B1230" s="531"/>
      <c r="C1230" s="301"/>
      <c r="D1230" s="461"/>
    </row>
    <row r="1231" spans="1:4">
      <c r="A1231" s="301"/>
      <c r="B1231" s="531"/>
      <c r="C1231" s="301"/>
      <c r="D1231" s="461"/>
    </row>
    <row r="1232" spans="1:4">
      <c r="A1232" s="301"/>
      <c r="B1232" s="531"/>
      <c r="C1232" s="301"/>
      <c r="D1232" s="461"/>
    </row>
    <row r="1233" spans="1:4">
      <c r="A1233" s="301"/>
      <c r="B1233" s="531"/>
      <c r="C1233" s="301"/>
      <c r="D1233" s="461"/>
    </row>
    <row r="1234" spans="1:4">
      <c r="A1234" s="301"/>
      <c r="B1234" s="531"/>
      <c r="C1234" s="301"/>
      <c r="D1234" s="461"/>
    </row>
    <row r="1235" spans="1:4">
      <c r="A1235" s="301"/>
      <c r="B1235" s="531"/>
      <c r="C1235" s="301"/>
      <c r="D1235" s="461"/>
    </row>
    <row r="1236" spans="1:4">
      <c r="A1236" s="301"/>
      <c r="B1236" s="531"/>
      <c r="C1236" s="301"/>
      <c r="D1236" s="461"/>
    </row>
    <row r="1237" spans="1:4">
      <c r="A1237" s="301"/>
      <c r="B1237" s="531"/>
      <c r="C1237" s="301"/>
      <c r="D1237" s="461"/>
    </row>
    <row r="1238" spans="1:4">
      <c r="A1238" s="301"/>
      <c r="B1238" s="531"/>
      <c r="C1238" s="301"/>
      <c r="D1238" s="461"/>
    </row>
    <row r="1239" spans="1:4">
      <c r="A1239" s="301"/>
      <c r="B1239" s="531"/>
      <c r="C1239" s="301"/>
      <c r="D1239" s="461"/>
    </row>
    <row r="1240" spans="1:4">
      <c r="A1240" s="301"/>
      <c r="B1240" s="531"/>
      <c r="C1240" s="301"/>
      <c r="D1240" s="461"/>
    </row>
    <row r="1241" spans="1:4">
      <c r="A1241" s="301"/>
      <c r="B1241" s="531"/>
      <c r="C1241" s="301"/>
      <c r="D1241" s="461"/>
    </row>
    <row r="1242" spans="1:4">
      <c r="A1242" s="301"/>
      <c r="B1242" s="531"/>
      <c r="C1242" s="301"/>
      <c r="D1242" s="461"/>
    </row>
    <row r="1243" spans="1:4">
      <c r="A1243" s="301"/>
      <c r="B1243" s="531"/>
      <c r="C1243" s="301"/>
      <c r="D1243" s="461"/>
    </row>
    <row r="1244" spans="1:4">
      <c r="A1244" s="301"/>
      <c r="B1244" s="531"/>
      <c r="C1244" s="301"/>
      <c r="D1244" s="461"/>
    </row>
    <row r="1245" spans="1:4">
      <c r="A1245" s="301"/>
      <c r="B1245" s="531"/>
      <c r="C1245" s="301"/>
      <c r="D1245" s="461"/>
    </row>
    <row r="1246" spans="1:4">
      <c r="A1246" s="301"/>
      <c r="B1246" s="531"/>
      <c r="C1246" s="301"/>
      <c r="D1246" s="461"/>
    </row>
    <row r="1247" spans="1:4">
      <c r="A1247" s="301"/>
      <c r="B1247" s="531"/>
      <c r="C1247" s="301"/>
      <c r="D1247" s="461"/>
    </row>
    <row r="1248" spans="1:4">
      <c r="A1248" s="301"/>
      <c r="B1248" s="531"/>
      <c r="C1248" s="301"/>
      <c r="D1248" s="461"/>
    </row>
    <row r="1249" spans="1:4">
      <c r="A1249" s="301"/>
      <c r="B1249" s="531"/>
      <c r="C1249" s="301"/>
      <c r="D1249" s="461"/>
    </row>
    <row r="1250" spans="1:4">
      <c r="A1250" s="301"/>
      <c r="B1250" s="531"/>
      <c r="C1250" s="301"/>
      <c r="D1250" s="461"/>
    </row>
    <row r="1251" spans="1:4">
      <c r="A1251" s="301"/>
      <c r="B1251" s="531"/>
      <c r="C1251" s="301"/>
      <c r="D1251" s="461"/>
    </row>
    <row r="1252" spans="1:4">
      <c r="A1252" s="301"/>
      <c r="B1252" s="531"/>
      <c r="C1252" s="301"/>
      <c r="D1252" s="461"/>
    </row>
    <row r="1253" spans="1:4">
      <c r="A1253" s="301"/>
      <c r="B1253" s="531"/>
      <c r="C1253" s="301"/>
      <c r="D1253" s="461"/>
    </row>
    <row r="1254" spans="1:4">
      <c r="A1254" s="301"/>
      <c r="B1254" s="531"/>
      <c r="C1254" s="301"/>
      <c r="D1254" s="461"/>
    </row>
    <row r="1255" spans="1:4">
      <c r="A1255" s="301"/>
      <c r="B1255" s="531"/>
      <c r="C1255" s="301"/>
      <c r="D1255" s="461"/>
    </row>
    <row r="1256" spans="1:4">
      <c r="A1256" s="301"/>
      <c r="B1256" s="531"/>
      <c r="C1256" s="301"/>
      <c r="D1256" s="461"/>
    </row>
    <row r="1257" spans="1:4">
      <c r="A1257" s="301"/>
      <c r="B1257" s="531"/>
      <c r="C1257" s="301"/>
      <c r="D1257" s="461"/>
    </row>
    <row r="1258" spans="1:4">
      <c r="A1258" s="301"/>
      <c r="B1258" s="531"/>
      <c r="C1258" s="301"/>
      <c r="D1258" s="461"/>
    </row>
    <row r="1259" spans="1:4">
      <c r="A1259" s="301"/>
      <c r="B1259" s="531"/>
      <c r="C1259" s="301"/>
      <c r="D1259" s="461"/>
    </row>
    <row r="1260" spans="1:4">
      <c r="A1260" s="301"/>
      <c r="B1260" s="531"/>
      <c r="C1260" s="301"/>
      <c r="D1260" s="461"/>
    </row>
    <row r="1261" spans="1:4">
      <c r="A1261" s="301"/>
      <c r="B1261" s="531"/>
      <c r="C1261" s="301"/>
      <c r="D1261" s="461"/>
    </row>
    <row r="1262" spans="1:4">
      <c r="A1262" s="301"/>
      <c r="B1262" s="531"/>
      <c r="C1262" s="301"/>
      <c r="D1262" s="461"/>
    </row>
    <row r="1263" spans="1:4">
      <c r="A1263" s="301"/>
      <c r="B1263" s="531"/>
      <c r="C1263" s="301"/>
      <c r="D1263" s="461"/>
    </row>
    <row r="1264" spans="1:4">
      <c r="A1264" s="301"/>
      <c r="B1264" s="531"/>
      <c r="C1264" s="301"/>
      <c r="D1264" s="461"/>
    </row>
    <row r="1265" spans="1:4">
      <c r="A1265" s="301"/>
      <c r="B1265" s="531"/>
      <c r="C1265" s="301"/>
      <c r="D1265" s="461"/>
    </row>
    <row r="1266" spans="1:4">
      <c r="A1266" s="301"/>
      <c r="B1266" s="531"/>
      <c r="C1266" s="301"/>
      <c r="D1266" s="461"/>
    </row>
    <row r="1267" spans="1:4">
      <c r="A1267" s="301"/>
      <c r="B1267" s="531"/>
      <c r="C1267" s="301"/>
      <c r="D1267" s="461"/>
    </row>
    <row r="1268" spans="1:4">
      <c r="A1268" s="301"/>
      <c r="B1268" s="531"/>
      <c r="C1268" s="301"/>
      <c r="D1268" s="461"/>
    </row>
    <row r="1269" spans="1:4">
      <c r="A1269" s="301"/>
      <c r="B1269" s="531"/>
      <c r="C1269" s="301"/>
      <c r="D1269" s="461"/>
    </row>
    <row r="1270" spans="1:4">
      <c r="A1270" s="301"/>
      <c r="B1270" s="531"/>
      <c r="C1270" s="301"/>
      <c r="D1270" s="461"/>
    </row>
    <row r="1271" spans="1:4">
      <c r="A1271" s="301"/>
      <c r="B1271" s="531"/>
      <c r="C1271" s="301"/>
      <c r="D1271" s="461"/>
    </row>
    <row r="1272" spans="1:4">
      <c r="A1272" s="301"/>
      <c r="B1272" s="531"/>
      <c r="C1272" s="301"/>
      <c r="D1272" s="461"/>
    </row>
    <row r="1273" spans="1:4">
      <c r="A1273" s="301"/>
      <c r="B1273" s="531"/>
      <c r="C1273" s="301"/>
      <c r="D1273" s="461"/>
    </row>
    <row r="1274" spans="1:4">
      <c r="A1274" s="301"/>
      <c r="B1274" s="531"/>
      <c r="C1274" s="301"/>
      <c r="D1274" s="461"/>
    </row>
    <row r="1275" spans="1:4">
      <c r="A1275" s="301"/>
      <c r="B1275" s="531"/>
      <c r="C1275" s="301"/>
      <c r="D1275" s="461"/>
    </row>
    <row r="1276" spans="1:4">
      <c r="A1276" s="301"/>
      <c r="B1276" s="531"/>
      <c r="C1276" s="301"/>
      <c r="D1276" s="461"/>
    </row>
    <row r="1277" spans="1:4">
      <c r="A1277" s="301"/>
      <c r="B1277" s="531"/>
      <c r="C1277" s="301"/>
      <c r="D1277" s="461"/>
    </row>
    <row r="1278" spans="1:4">
      <c r="A1278" s="301"/>
      <c r="B1278" s="531"/>
      <c r="C1278" s="301"/>
      <c r="D1278" s="461"/>
    </row>
    <row r="1279" spans="1:4">
      <c r="A1279" s="301"/>
      <c r="B1279" s="531"/>
      <c r="C1279" s="301"/>
      <c r="D1279" s="461"/>
    </row>
    <row r="1280" spans="1:4">
      <c r="A1280" s="301"/>
      <c r="B1280" s="531"/>
      <c r="C1280" s="301"/>
      <c r="D1280" s="461"/>
    </row>
    <row r="1281" spans="1:4">
      <c r="A1281" s="301"/>
      <c r="B1281" s="531"/>
      <c r="C1281" s="301"/>
      <c r="D1281" s="461"/>
    </row>
    <row r="1282" spans="1:4">
      <c r="A1282" s="301"/>
      <c r="B1282" s="531"/>
      <c r="C1282" s="301"/>
      <c r="D1282" s="461"/>
    </row>
    <row r="1283" spans="1:4">
      <c r="A1283" s="301"/>
      <c r="B1283" s="531"/>
      <c r="C1283" s="301"/>
      <c r="D1283" s="461"/>
    </row>
    <row r="1284" spans="1:4">
      <c r="A1284" s="301"/>
      <c r="B1284" s="531"/>
      <c r="C1284" s="301"/>
      <c r="D1284" s="461"/>
    </row>
    <row r="1285" spans="1:4">
      <c r="A1285" s="301"/>
      <c r="B1285" s="531"/>
      <c r="C1285" s="301"/>
      <c r="D1285" s="461"/>
    </row>
    <row r="1286" spans="1:4">
      <c r="A1286" s="301"/>
      <c r="B1286" s="531"/>
      <c r="C1286" s="301"/>
      <c r="D1286" s="461"/>
    </row>
    <row r="1287" spans="1:4">
      <c r="A1287" s="301"/>
      <c r="B1287" s="531"/>
      <c r="C1287" s="301"/>
      <c r="D1287" s="461"/>
    </row>
    <row r="1288" spans="1:4">
      <c r="A1288" s="301"/>
      <c r="B1288" s="531"/>
      <c r="C1288" s="301"/>
      <c r="D1288" s="461"/>
    </row>
    <row r="1289" spans="1:4">
      <c r="A1289" s="301"/>
      <c r="B1289" s="531"/>
      <c r="C1289" s="301"/>
      <c r="D1289" s="461"/>
    </row>
    <row r="1290" spans="1:4">
      <c r="A1290" s="301"/>
      <c r="B1290" s="531"/>
      <c r="C1290" s="301"/>
      <c r="D1290" s="461"/>
    </row>
    <row r="1291" spans="1:4">
      <c r="A1291" s="301"/>
      <c r="B1291" s="531"/>
      <c r="C1291" s="301"/>
      <c r="D1291" s="461"/>
    </row>
    <row r="1292" spans="1:4">
      <c r="A1292" s="301"/>
      <c r="B1292" s="531"/>
      <c r="C1292" s="301"/>
      <c r="D1292" s="461"/>
    </row>
    <row r="1293" spans="1:4">
      <c r="A1293" s="301"/>
      <c r="B1293" s="531"/>
      <c r="C1293" s="301"/>
      <c r="D1293" s="461"/>
    </row>
    <row r="1294" spans="1:4">
      <c r="A1294" s="301"/>
      <c r="B1294" s="531"/>
      <c r="C1294" s="301"/>
      <c r="D1294" s="461"/>
    </row>
    <row r="1295" spans="1:4">
      <c r="A1295" s="301"/>
      <c r="B1295" s="531"/>
      <c r="C1295" s="301"/>
      <c r="D1295" s="461"/>
    </row>
    <row r="1296" spans="1:4">
      <c r="A1296" s="301"/>
      <c r="B1296" s="531"/>
      <c r="C1296" s="301"/>
      <c r="D1296" s="461"/>
    </row>
    <row r="1297" spans="1:4">
      <c r="A1297" s="301"/>
      <c r="B1297" s="531"/>
      <c r="C1297" s="301"/>
      <c r="D1297" s="461"/>
    </row>
    <row r="1298" spans="1:4">
      <c r="A1298" s="301"/>
      <c r="B1298" s="531"/>
      <c r="C1298" s="301"/>
      <c r="D1298" s="461"/>
    </row>
    <row r="1299" spans="1:4">
      <c r="A1299" s="301"/>
      <c r="B1299" s="531"/>
      <c r="C1299" s="301"/>
      <c r="D1299" s="461"/>
    </row>
    <row r="1300" spans="1:4">
      <c r="A1300" s="301"/>
      <c r="B1300" s="531"/>
      <c r="C1300" s="301"/>
      <c r="D1300" s="461"/>
    </row>
    <row r="1301" spans="1:4">
      <c r="A1301" s="301"/>
      <c r="B1301" s="531"/>
      <c r="C1301" s="301"/>
      <c r="D1301" s="461"/>
    </row>
    <row r="1302" spans="1:4">
      <c r="A1302" s="301"/>
      <c r="B1302" s="531"/>
      <c r="C1302" s="301"/>
      <c r="D1302" s="461"/>
    </row>
    <row r="1303" spans="1:4">
      <c r="A1303" s="301"/>
      <c r="B1303" s="531"/>
      <c r="C1303" s="301"/>
      <c r="D1303" s="461"/>
    </row>
    <row r="1304" spans="1:4">
      <c r="A1304" s="301"/>
      <c r="B1304" s="531"/>
      <c r="C1304" s="301"/>
      <c r="D1304" s="461"/>
    </row>
    <row r="1305" spans="1:4">
      <c r="A1305" s="301"/>
      <c r="B1305" s="531"/>
      <c r="C1305" s="301"/>
      <c r="D1305" s="461"/>
    </row>
    <row r="1306" spans="1:4">
      <c r="A1306" s="301"/>
      <c r="B1306" s="531"/>
      <c r="C1306" s="301"/>
      <c r="D1306" s="461"/>
    </row>
    <row r="1307" spans="1:4">
      <c r="A1307" s="301"/>
      <c r="B1307" s="531"/>
      <c r="C1307" s="301"/>
      <c r="D1307" s="461"/>
    </row>
    <row r="1308" spans="1:4">
      <c r="A1308" s="301"/>
      <c r="B1308" s="531"/>
      <c r="C1308" s="301"/>
      <c r="D1308" s="461"/>
    </row>
    <row r="1309" spans="1:4">
      <c r="A1309" s="301"/>
      <c r="B1309" s="531"/>
      <c r="C1309" s="301"/>
      <c r="D1309" s="461"/>
    </row>
    <row r="1310" spans="1:4">
      <c r="A1310" s="301"/>
      <c r="B1310" s="531"/>
      <c r="C1310" s="301"/>
      <c r="D1310" s="461"/>
    </row>
    <row r="1311" spans="1:4">
      <c r="A1311" s="301"/>
      <c r="B1311" s="531"/>
      <c r="C1311" s="301"/>
      <c r="D1311" s="461"/>
    </row>
    <row r="1312" spans="1:4">
      <c r="A1312" s="301"/>
      <c r="B1312" s="531"/>
      <c r="C1312" s="301"/>
      <c r="D1312" s="461"/>
    </row>
    <row r="1313" spans="1:4">
      <c r="A1313" s="301"/>
      <c r="B1313" s="531"/>
      <c r="C1313" s="301"/>
      <c r="D1313" s="461"/>
    </row>
    <row r="1314" spans="1:4">
      <c r="A1314" s="301"/>
      <c r="B1314" s="531"/>
      <c r="C1314" s="301"/>
      <c r="D1314" s="461"/>
    </row>
    <row r="1315" spans="1:4">
      <c r="A1315" s="301"/>
      <c r="B1315" s="531"/>
      <c r="C1315" s="301"/>
      <c r="D1315" s="461"/>
    </row>
    <row r="1316" spans="1:4">
      <c r="A1316" s="301"/>
      <c r="B1316" s="531"/>
      <c r="C1316" s="301"/>
      <c r="D1316" s="461"/>
    </row>
    <row r="1317" spans="1:4">
      <c r="A1317" s="301"/>
      <c r="B1317" s="531"/>
      <c r="C1317" s="301"/>
      <c r="D1317" s="461"/>
    </row>
    <row r="1318" spans="1:4">
      <c r="A1318" s="301"/>
      <c r="B1318" s="531"/>
      <c r="C1318" s="301"/>
      <c r="D1318" s="461"/>
    </row>
    <row r="1319" spans="1:4">
      <c r="A1319" s="301"/>
      <c r="B1319" s="531"/>
      <c r="C1319" s="301"/>
      <c r="D1319" s="461"/>
    </row>
    <row r="1320" spans="1:4">
      <c r="A1320" s="301"/>
      <c r="B1320" s="531"/>
      <c r="C1320" s="301"/>
      <c r="D1320" s="461"/>
    </row>
    <row r="1321" spans="1:4">
      <c r="A1321" s="301"/>
      <c r="B1321" s="531"/>
      <c r="C1321" s="301"/>
      <c r="D1321" s="461"/>
    </row>
    <row r="1322" spans="1:4">
      <c r="A1322" s="301"/>
      <c r="B1322" s="531"/>
      <c r="C1322" s="301"/>
      <c r="D1322" s="461"/>
    </row>
    <row r="1323" spans="1:4">
      <c r="A1323" s="301"/>
      <c r="B1323" s="531"/>
      <c r="C1323" s="301"/>
      <c r="D1323" s="461"/>
    </row>
    <row r="1324" spans="1:4">
      <c r="A1324" s="301"/>
      <c r="B1324" s="531"/>
      <c r="C1324" s="301"/>
      <c r="D1324" s="461"/>
    </row>
    <row r="1325" spans="1:4">
      <c r="A1325" s="301"/>
      <c r="B1325" s="531"/>
      <c r="C1325" s="301"/>
      <c r="D1325" s="461"/>
    </row>
    <row r="1326" spans="1:4">
      <c r="A1326" s="301"/>
      <c r="B1326" s="531"/>
      <c r="C1326" s="301"/>
      <c r="D1326" s="461"/>
    </row>
    <row r="1327" spans="1:4">
      <c r="A1327" s="301"/>
      <c r="B1327" s="531"/>
      <c r="C1327" s="301"/>
      <c r="D1327" s="461"/>
    </row>
    <row r="1328" spans="1:4">
      <c r="A1328" s="301"/>
      <c r="B1328" s="531"/>
      <c r="C1328" s="301"/>
      <c r="D1328" s="461"/>
    </row>
    <row r="1329" spans="1:4">
      <c r="A1329" s="301"/>
      <c r="B1329" s="531"/>
      <c r="C1329" s="301"/>
      <c r="D1329" s="461"/>
    </row>
    <row r="1330" spans="1:4">
      <c r="A1330" s="301"/>
      <c r="B1330" s="531"/>
      <c r="C1330" s="301"/>
      <c r="D1330" s="461"/>
    </row>
    <row r="1331" spans="1:4">
      <c r="A1331" s="301"/>
      <c r="B1331" s="531"/>
      <c r="C1331" s="301"/>
      <c r="D1331" s="461"/>
    </row>
    <row r="1332" spans="1:4">
      <c r="A1332" s="301"/>
      <c r="B1332" s="531"/>
      <c r="C1332" s="301"/>
      <c r="D1332" s="461"/>
    </row>
    <row r="1333" spans="1:4">
      <c r="A1333" s="301"/>
      <c r="B1333" s="531"/>
      <c r="C1333" s="301"/>
      <c r="D1333" s="461"/>
    </row>
    <row r="1334" spans="1:4">
      <c r="A1334" s="301"/>
      <c r="B1334" s="531"/>
      <c r="C1334" s="301"/>
      <c r="D1334" s="461"/>
    </row>
    <row r="1335" spans="1:4">
      <c r="A1335" s="301"/>
      <c r="B1335" s="531"/>
      <c r="C1335" s="301"/>
      <c r="D1335" s="461"/>
    </row>
    <row r="1336" spans="1:4">
      <c r="A1336" s="301"/>
      <c r="B1336" s="531"/>
      <c r="C1336" s="301"/>
      <c r="D1336" s="461"/>
    </row>
    <row r="1337" spans="1:4">
      <c r="A1337" s="301"/>
      <c r="B1337" s="531"/>
      <c r="C1337" s="301"/>
      <c r="D1337" s="461"/>
    </row>
    <row r="1338" spans="1:4">
      <c r="A1338" s="301"/>
      <c r="B1338" s="531"/>
      <c r="C1338" s="301"/>
      <c r="D1338" s="461"/>
    </row>
    <row r="1339" spans="1:4">
      <c r="A1339" s="301"/>
      <c r="B1339" s="531"/>
      <c r="C1339" s="301"/>
      <c r="D1339" s="461"/>
    </row>
    <row r="1340" spans="1:4">
      <c r="A1340" s="301"/>
      <c r="B1340" s="531"/>
      <c r="C1340" s="301"/>
      <c r="D1340" s="461"/>
    </row>
    <row r="1341" spans="1:4">
      <c r="A1341" s="301"/>
      <c r="B1341" s="531"/>
      <c r="C1341" s="301"/>
      <c r="D1341" s="461"/>
    </row>
    <row r="1342" spans="1:4">
      <c r="A1342" s="301"/>
      <c r="B1342" s="531"/>
      <c r="C1342" s="301"/>
      <c r="D1342" s="461"/>
    </row>
    <row r="1343" spans="1:4">
      <c r="A1343" s="301"/>
      <c r="B1343" s="531"/>
      <c r="C1343" s="301"/>
      <c r="D1343" s="461"/>
    </row>
    <row r="1344" spans="1:4">
      <c r="A1344" s="301"/>
      <c r="B1344" s="531"/>
      <c r="C1344" s="301"/>
      <c r="D1344" s="461"/>
    </row>
    <row r="1345" spans="1:4">
      <c r="A1345" s="301"/>
      <c r="B1345" s="531"/>
      <c r="C1345" s="301"/>
      <c r="D1345" s="461"/>
    </row>
    <row r="1346" spans="1:4">
      <c r="A1346" s="301"/>
      <c r="B1346" s="531"/>
      <c r="C1346" s="301"/>
      <c r="D1346" s="461"/>
    </row>
    <row r="1347" spans="1:4">
      <c r="A1347" s="301"/>
      <c r="B1347" s="531"/>
      <c r="C1347" s="301"/>
      <c r="D1347" s="461"/>
    </row>
    <row r="1348" spans="1:4">
      <c r="A1348" s="301"/>
      <c r="B1348" s="531"/>
      <c r="C1348" s="301"/>
      <c r="D1348" s="461"/>
    </row>
    <row r="1349" spans="1:4">
      <c r="A1349" s="301"/>
      <c r="B1349" s="531"/>
      <c r="C1349" s="301"/>
      <c r="D1349" s="461"/>
    </row>
    <row r="1350" spans="1:4">
      <c r="A1350" s="301"/>
      <c r="B1350" s="531"/>
      <c r="C1350" s="301"/>
      <c r="D1350" s="461"/>
    </row>
    <row r="1351" spans="1:4">
      <c r="A1351" s="301"/>
      <c r="B1351" s="531"/>
      <c r="C1351" s="301"/>
      <c r="D1351" s="461"/>
    </row>
    <row r="1352" spans="1:4">
      <c r="A1352" s="301"/>
      <c r="B1352" s="531"/>
      <c r="C1352" s="301"/>
      <c r="D1352" s="461"/>
    </row>
    <row r="1353" spans="1:4">
      <c r="A1353" s="301"/>
      <c r="B1353" s="531"/>
      <c r="C1353" s="301"/>
      <c r="D1353" s="461"/>
    </row>
    <row r="1354" spans="1:4">
      <c r="A1354" s="301"/>
      <c r="B1354" s="531"/>
      <c r="C1354" s="301"/>
      <c r="D1354" s="461"/>
    </row>
    <row r="1355" spans="1:4">
      <c r="A1355" s="301"/>
      <c r="B1355" s="531"/>
      <c r="C1355" s="301"/>
      <c r="D1355" s="461"/>
    </row>
    <row r="1356" spans="1:4">
      <c r="A1356" s="301"/>
      <c r="B1356" s="531"/>
      <c r="C1356" s="301"/>
      <c r="D1356" s="461"/>
    </row>
    <row r="1357" spans="1:4">
      <c r="A1357" s="301"/>
      <c r="B1357" s="531"/>
      <c r="C1357" s="301"/>
      <c r="D1357" s="461"/>
    </row>
    <row r="1358" spans="1:4">
      <c r="A1358" s="301"/>
      <c r="B1358" s="531"/>
      <c r="C1358" s="301"/>
      <c r="D1358" s="461"/>
    </row>
    <row r="1359" spans="1:4">
      <c r="A1359" s="301"/>
      <c r="B1359" s="531"/>
      <c r="C1359" s="301"/>
      <c r="D1359" s="461"/>
    </row>
    <row r="1360" spans="1:4">
      <c r="A1360" s="301"/>
      <c r="B1360" s="531"/>
      <c r="C1360" s="301"/>
      <c r="D1360" s="461"/>
    </row>
    <row r="1361" spans="1:4">
      <c r="A1361" s="301"/>
      <c r="B1361" s="531"/>
      <c r="C1361" s="301"/>
      <c r="D1361" s="461"/>
    </row>
    <row r="1362" spans="1:4">
      <c r="A1362" s="301"/>
      <c r="B1362" s="531"/>
      <c r="C1362" s="301"/>
      <c r="D1362" s="461"/>
    </row>
    <row r="1363" spans="1:4">
      <c r="A1363" s="301"/>
      <c r="B1363" s="531"/>
      <c r="C1363" s="301"/>
      <c r="D1363" s="461"/>
    </row>
    <row r="1364" spans="1:4">
      <c r="A1364" s="301"/>
      <c r="B1364" s="531"/>
      <c r="C1364" s="301"/>
      <c r="D1364" s="461"/>
    </row>
    <row r="1365" spans="1:4">
      <c r="A1365" s="301"/>
      <c r="B1365" s="531"/>
      <c r="C1365" s="301"/>
      <c r="D1365" s="461"/>
    </row>
    <row r="1366" spans="1:4">
      <c r="A1366" s="301"/>
      <c r="B1366" s="531"/>
      <c r="C1366" s="301"/>
      <c r="D1366" s="461"/>
    </row>
    <row r="1367" spans="1:4">
      <c r="A1367" s="301"/>
      <c r="B1367" s="531"/>
      <c r="C1367" s="301"/>
      <c r="D1367" s="461"/>
    </row>
    <row r="1368" spans="1:4">
      <c r="A1368" s="301"/>
      <c r="B1368" s="531"/>
      <c r="C1368" s="301"/>
      <c r="D1368" s="461"/>
    </row>
    <row r="1369" spans="1:4">
      <c r="A1369" s="301"/>
      <c r="B1369" s="531"/>
      <c r="C1369" s="301"/>
      <c r="D1369" s="461"/>
    </row>
    <row r="1370" spans="1:4">
      <c r="A1370" s="301"/>
      <c r="B1370" s="531"/>
      <c r="C1370" s="301"/>
      <c r="D1370" s="461"/>
    </row>
    <row r="1371" spans="1:4">
      <c r="A1371" s="301"/>
      <c r="B1371" s="531"/>
      <c r="C1371" s="301"/>
      <c r="D1371" s="461"/>
    </row>
    <row r="1372" spans="1:4">
      <c r="A1372" s="301"/>
      <c r="B1372" s="531"/>
      <c r="C1372" s="301"/>
      <c r="D1372" s="461"/>
    </row>
    <row r="1373" spans="1:4">
      <c r="A1373" s="301"/>
      <c r="B1373" s="531"/>
      <c r="C1373" s="301"/>
      <c r="D1373" s="461"/>
    </row>
    <row r="1374" spans="1:4">
      <c r="A1374" s="301"/>
      <c r="B1374" s="531"/>
      <c r="C1374" s="301"/>
      <c r="D1374" s="461"/>
    </row>
    <row r="1375" spans="1:4">
      <c r="A1375" s="301"/>
      <c r="B1375" s="531"/>
      <c r="C1375" s="301"/>
      <c r="D1375" s="461"/>
    </row>
    <row r="1376" spans="1:4">
      <c r="A1376" s="301"/>
      <c r="B1376" s="531"/>
      <c r="C1376" s="301"/>
      <c r="D1376" s="461"/>
    </row>
    <row r="1377" spans="1:4">
      <c r="A1377" s="301"/>
      <c r="B1377" s="531"/>
      <c r="C1377" s="301"/>
      <c r="D1377" s="461"/>
    </row>
    <row r="1378" spans="1:4">
      <c r="A1378" s="301"/>
      <c r="B1378" s="531"/>
      <c r="C1378" s="301"/>
      <c r="D1378" s="461"/>
    </row>
    <row r="1379" spans="1:4">
      <c r="A1379" s="301"/>
      <c r="B1379" s="531"/>
      <c r="C1379" s="301"/>
      <c r="D1379" s="461"/>
    </row>
    <row r="1380" spans="1:4">
      <c r="A1380" s="301"/>
      <c r="B1380" s="531"/>
      <c r="C1380" s="301"/>
      <c r="D1380" s="461"/>
    </row>
    <row r="1381" spans="1:4">
      <c r="A1381" s="301"/>
      <c r="B1381" s="531"/>
      <c r="C1381" s="301"/>
      <c r="D1381" s="461"/>
    </row>
    <row r="1382" spans="1:4">
      <c r="A1382" s="301"/>
      <c r="B1382" s="531"/>
      <c r="C1382" s="301"/>
      <c r="D1382" s="461"/>
    </row>
    <row r="1383" spans="1:4">
      <c r="A1383" s="301"/>
      <c r="B1383" s="531"/>
      <c r="C1383" s="301"/>
      <c r="D1383" s="461"/>
    </row>
    <row r="1384" spans="1:4">
      <c r="A1384" s="301"/>
      <c r="B1384" s="531"/>
      <c r="C1384" s="301"/>
      <c r="D1384" s="461"/>
    </row>
    <row r="1385" spans="1:4">
      <c r="A1385" s="301"/>
      <c r="B1385" s="531"/>
      <c r="C1385" s="301"/>
      <c r="D1385" s="461"/>
    </row>
    <row r="1386" spans="1:4">
      <c r="A1386" s="301"/>
      <c r="B1386" s="531"/>
      <c r="C1386" s="301"/>
      <c r="D1386" s="461"/>
    </row>
    <row r="1387" spans="1:4">
      <c r="A1387" s="301"/>
      <c r="B1387" s="531"/>
      <c r="C1387" s="301"/>
      <c r="D1387" s="461"/>
    </row>
    <row r="1388" spans="1:4">
      <c r="A1388" s="301"/>
      <c r="B1388" s="531"/>
      <c r="C1388" s="301"/>
      <c r="D1388" s="461"/>
    </row>
    <row r="1389" spans="1:4">
      <c r="A1389" s="301"/>
      <c r="B1389" s="531"/>
      <c r="C1389" s="301"/>
      <c r="D1389" s="461"/>
    </row>
    <row r="1390" spans="1:4">
      <c r="A1390" s="301"/>
      <c r="B1390" s="531"/>
      <c r="C1390" s="301"/>
      <c r="D1390" s="461"/>
    </row>
    <row r="1391" spans="1:4">
      <c r="A1391" s="301"/>
      <c r="B1391" s="531"/>
      <c r="C1391" s="301"/>
      <c r="D1391" s="461"/>
    </row>
    <row r="1392" spans="1:4">
      <c r="A1392" s="301"/>
      <c r="B1392" s="531"/>
      <c r="C1392" s="301"/>
      <c r="D1392" s="461"/>
    </row>
    <row r="1393" spans="1:4">
      <c r="A1393" s="301"/>
      <c r="B1393" s="531"/>
      <c r="C1393" s="301"/>
      <c r="D1393" s="461"/>
    </row>
    <row r="1394" spans="1:4">
      <c r="A1394" s="301"/>
      <c r="B1394" s="531"/>
      <c r="C1394" s="301"/>
      <c r="D1394" s="461"/>
    </row>
    <row r="1395" spans="1:4">
      <c r="A1395" s="301"/>
      <c r="B1395" s="531"/>
      <c r="C1395" s="301"/>
      <c r="D1395" s="461"/>
    </row>
    <row r="1396" spans="1:4">
      <c r="A1396" s="301"/>
      <c r="B1396" s="531"/>
      <c r="C1396" s="301"/>
      <c r="D1396" s="461"/>
    </row>
    <row r="1397" spans="1:4">
      <c r="A1397" s="301"/>
      <c r="B1397" s="531"/>
      <c r="C1397" s="301"/>
      <c r="D1397" s="461"/>
    </row>
    <row r="1398" spans="1:4">
      <c r="A1398" s="301"/>
      <c r="B1398" s="531"/>
      <c r="C1398" s="301"/>
      <c r="D1398" s="461"/>
    </row>
    <row r="1399" spans="1:4">
      <c r="A1399" s="301"/>
      <c r="B1399" s="531"/>
      <c r="C1399" s="301"/>
      <c r="D1399" s="461"/>
    </row>
    <row r="1400" spans="1:4">
      <c r="A1400" s="301"/>
      <c r="B1400" s="531"/>
      <c r="C1400" s="301"/>
      <c r="D1400" s="461"/>
    </row>
    <row r="1401" spans="1:4">
      <c r="A1401" s="301"/>
      <c r="B1401" s="531"/>
      <c r="C1401" s="301"/>
      <c r="D1401" s="461"/>
    </row>
    <row r="1402" spans="1:4">
      <c r="A1402" s="301"/>
      <c r="B1402" s="531"/>
      <c r="C1402" s="301"/>
      <c r="D1402" s="461"/>
    </row>
    <row r="1403" spans="1:4">
      <c r="A1403" s="301"/>
      <c r="B1403" s="531"/>
      <c r="C1403" s="301"/>
      <c r="D1403" s="461"/>
    </row>
    <row r="1404" spans="1:4">
      <c r="A1404" s="301"/>
      <c r="B1404" s="531"/>
      <c r="C1404" s="301"/>
      <c r="D1404" s="461"/>
    </row>
    <row r="1405" spans="1:4">
      <c r="A1405" s="301"/>
      <c r="B1405" s="531"/>
      <c r="C1405" s="301"/>
      <c r="D1405" s="461"/>
    </row>
    <row r="1406" spans="1:4">
      <c r="A1406" s="301"/>
      <c r="B1406" s="531"/>
      <c r="C1406" s="301"/>
      <c r="D1406" s="461"/>
    </row>
    <row r="1407" spans="1:4">
      <c r="A1407" s="301"/>
      <c r="B1407" s="531"/>
      <c r="C1407" s="301"/>
      <c r="D1407" s="461"/>
    </row>
    <row r="1408" spans="1:4">
      <c r="A1408" s="301"/>
      <c r="B1408" s="531"/>
      <c r="C1408" s="301"/>
      <c r="D1408" s="461"/>
    </row>
    <row r="1409" spans="1:4">
      <c r="A1409" s="301"/>
      <c r="B1409" s="531"/>
      <c r="C1409" s="301"/>
      <c r="D1409" s="461"/>
    </row>
    <row r="1410" spans="1:4">
      <c r="A1410" s="301"/>
      <c r="B1410" s="531"/>
      <c r="C1410" s="301"/>
      <c r="D1410" s="461"/>
    </row>
    <row r="1411" spans="1:4">
      <c r="A1411" s="301"/>
      <c r="B1411" s="531"/>
      <c r="C1411" s="301"/>
      <c r="D1411" s="461"/>
    </row>
    <row r="1412" spans="1:4">
      <c r="A1412" s="301"/>
      <c r="B1412" s="531"/>
      <c r="C1412" s="301"/>
      <c r="D1412" s="461"/>
    </row>
    <row r="1413" spans="1:4">
      <c r="A1413" s="301"/>
      <c r="B1413" s="531"/>
      <c r="C1413" s="301"/>
      <c r="D1413" s="461"/>
    </row>
    <row r="1414" spans="1:4">
      <c r="A1414" s="301"/>
      <c r="B1414" s="531"/>
      <c r="C1414" s="301"/>
      <c r="D1414" s="461"/>
    </row>
    <row r="1415" spans="1:4">
      <c r="A1415" s="301"/>
      <c r="B1415" s="531"/>
      <c r="C1415" s="301"/>
      <c r="D1415" s="461"/>
    </row>
    <row r="1416" spans="1:4">
      <c r="A1416" s="301"/>
      <c r="B1416" s="531"/>
      <c r="C1416" s="301"/>
      <c r="D1416" s="461"/>
    </row>
    <row r="1417" spans="1:4">
      <c r="A1417" s="301"/>
      <c r="B1417" s="531"/>
      <c r="C1417" s="301"/>
      <c r="D1417" s="461"/>
    </row>
    <row r="1418" spans="1:4">
      <c r="A1418" s="301"/>
      <c r="B1418" s="531"/>
      <c r="C1418" s="301"/>
      <c r="D1418" s="461"/>
    </row>
    <row r="1419" spans="1:4">
      <c r="A1419" s="301"/>
      <c r="B1419" s="531"/>
      <c r="C1419" s="301"/>
      <c r="D1419" s="461"/>
    </row>
    <row r="1420" spans="1:4">
      <c r="A1420" s="301"/>
      <c r="B1420" s="531"/>
      <c r="C1420" s="301"/>
      <c r="D1420" s="461"/>
    </row>
    <row r="1421" spans="1:4">
      <c r="A1421" s="301"/>
      <c r="B1421" s="531"/>
      <c r="C1421" s="301"/>
      <c r="D1421" s="461"/>
    </row>
    <row r="1422" spans="1:4">
      <c r="A1422" s="301"/>
      <c r="B1422" s="531"/>
      <c r="C1422" s="301"/>
      <c r="D1422" s="461"/>
    </row>
    <row r="1423" spans="1:4">
      <c r="A1423" s="301"/>
      <c r="B1423" s="531"/>
      <c r="C1423" s="301"/>
      <c r="D1423" s="461"/>
    </row>
    <row r="1424" spans="1:4">
      <c r="A1424" s="301"/>
      <c r="B1424" s="531"/>
      <c r="C1424" s="301"/>
      <c r="D1424" s="461"/>
    </row>
    <row r="1425" spans="1:4">
      <c r="A1425" s="301"/>
      <c r="B1425" s="531"/>
      <c r="C1425" s="301"/>
      <c r="D1425" s="461"/>
    </row>
    <row r="1426" spans="1:4">
      <c r="A1426" s="301"/>
      <c r="B1426" s="531"/>
      <c r="C1426" s="301"/>
      <c r="D1426" s="461"/>
    </row>
    <row r="1427" spans="1:4">
      <c r="A1427" s="301"/>
      <c r="B1427" s="531"/>
      <c r="C1427" s="301"/>
      <c r="D1427" s="461"/>
    </row>
    <row r="1428" spans="1:4">
      <c r="A1428" s="301"/>
      <c r="B1428" s="531"/>
      <c r="C1428" s="301"/>
      <c r="D1428" s="461"/>
    </row>
    <row r="1429" spans="1:4">
      <c r="A1429" s="301"/>
      <c r="B1429" s="531"/>
      <c r="C1429" s="301"/>
      <c r="D1429" s="461"/>
    </row>
    <row r="1430" spans="1:4">
      <c r="A1430" s="301"/>
      <c r="B1430" s="531"/>
      <c r="C1430" s="301"/>
      <c r="D1430" s="461"/>
    </row>
    <row r="1431" spans="1:4">
      <c r="A1431" s="301"/>
      <c r="B1431" s="531"/>
      <c r="C1431" s="301"/>
      <c r="D1431" s="461"/>
    </row>
    <row r="1432" spans="1:4">
      <c r="A1432" s="301"/>
      <c r="B1432" s="531"/>
      <c r="C1432" s="301"/>
      <c r="D1432" s="461"/>
    </row>
    <row r="1433" spans="1:4">
      <c r="A1433" s="301"/>
      <c r="B1433" s="531"/>
      <c r="C1433" s="301"/>
      <c r="D1433" s="461"/>
    </row>
    <row r="1434" spans="1:4">
      <c r="A1434" s="301"/>
      <c r="B1434" s="531"/>
      <c r="C1434" s="301"/>
      <c r="D1434" s="461"/>
    </row>
    <row r="1435" spans="1:4">
      <c r="A1435" s="301"/>
      <c r="B1435" s="531"/>
      <c r="C1435" s="301"/>
      <c r="D1435" s="461"/>
    </row>
    <row r="1436" spans="1:4">
      <c r="A1436" s="301"/>
      <c r="B1436" s="531"/>
      <c r="C1436" s="301"/>
      <c r="D1436" s="461"/>
    </row>
    <row r="1437" spans="1:4">
      <c r="A1437" s="301"/>
      <c r="B1437" s="531"/>
      <c r="C1437" s="301"/>
      <c r="D1437" s="461"/>
    </row>
    <row r="1438" spans="1:4">
      <c r="A1438" s="301"/>
      <c r="B1438" s="531"/>
      <c r="C1438" s="301"/>
      <c r="D1438" s="461"/>
    </row>
    <row r="1439" spans="1:4">
      <c r="A1439" s="301"/>
      <c r="B1439" s="531"/>
      <c r="C1439" s="301"/>
      <c r="D1439" s="461"/>
    </row>
    <row r="1440" spans="1:4">
      <c r="A1440" s="301"/>
      <c r="B1440" s="531"/>
      <c r="C1440" s="301"/>
      <c r="D1440" s="461"/>
    </row>
    <row r="1441" spans="1:4">
      <c r="A1441" s="301"/>
      <c r="B1441" s="531"/>
      <c r="C1441" s="301"/>
      <c r="D1441" s="461"/>
    </row>
    <row r="1442" spans="1:4">
      <c r="A1442" s="301"/>
      <c r="B1442" s="531"/>
      <c r="C1442" s="301"/>
      <c r="D1442" s="461"/>
    </row>
    <row r="1443" spans="1:4">
      <c r="A1443" s="301"/>
      <c r="B1443" s="531"/>
      <c r="C1443" s="301"/>
      <c r="D1443" s="461"/>
    </row>
    <row r="1444" spans="1:4">
      <c r="A1444" s="301"/>
      <c r="B1444" s="531"/>
      <c r="C1444" s="301"/>
      <c r="D1444" s="461"/>
    </row>
    <row r="1445" spans="1:4">
      <c r="A1445" s="301"/>
      <c r="B1445" s="531"/>
      <c r="C1445" s="301"/>
      <c r="D1445" s="461"/>
    </row>
    <row r="1446" spans="1:4">
      <c r="A1446" s="301"/>
      <c r="B1446" s="531"/>
      <c r="C1446" s="301"/>
      <c r="D1446" s="461"/>
    </row>
    <row r="1447" spans="1:4">
      <c r="A1447" s="301"/>
      <c r="B1447" s="531"/>
      <c r="C1447" s="301"/>
      <c r="D1447" s="461"/>
    </row>
    <row r="1448" spans="1:4">
      <c r="A1448" s="301"/>
      <c r="B1448" s="531"/>
      <c r="C1448" s="301"/>
      <c r="D1448" s="461"/>
    </row>
    <row r="1449" spans="1:4">
      <c r="A1449" s="301"/>
      <c r="B1449" s="531"/>
      <c r="C1449" s="301"/>
      <c r="D1449" s="461"/>
    </row>
    <row r="1450" spans="1:4">
      <c r="A1450" s="301"/>
      <c r="B1450" s="531"/>
      <c r="C1450" s="301"/>
      <c r="D1450" s="461"/>
    </row>
    <row r="1451" spans="1:4">
      <c r="A1451" s="301"/>
      <c r="B1451" s="531"/>
      <c r="C1451" s="301"/>
      <c r="D1451" s="461"/>
    </row>
    <row r="1452" spans="1:4">
      <c r="A1452" s="301"/>
      <c r="B1452" s="531"/>
      <c r="C1452" s="301"/>
      <c r="D1452" s="461"/>
    </row>
    <row r="1453" spans="1:4">
      <c r="A1453" s="301"/>
      <c r="B1453" s="531"/>
      <c r="C1453" s="301"/>
      <c r="D1453" s="461"/>
    </row>
    <row r="1454" spans="1:4">
      <c r="A1454" s="301"/>
      <c r="B1454" s="531"/>
      <c r="C1454" s="301"/>
      <c r="D1454" s="461"/>
    </row>
    <row r="1455" spans="1:4">
      <c r="A1455" s="301"/>
      <c r="B1455" s="531"/>
      <c r="C1455" s="301"/>
      <c r="D1455" s="461"/>
    </row>
    <row r="1456" spans="1:4">
      <c r="A1456" s="301"/>
      <c r="B1456" s="531"/>
      <c r="C1456" s="301"/>
      <c r="D1456" s="461"/>
    </row>
    <row r="1457" spans="1:4">
      <c r="A1457" s="301"/>
      <c r="B1457" s="531"/>
      <c r="C1457" s="301"/>
      <c r="D1457" s="461"/>
    </row>
    <row r="1458" spans="1:4">
      <c r="A1458" s="301"/>
      <c r="B1458" s="531"/>
      <c r="C1458" s="301"/>
      <c r="D1458" s="461"/>
    </row>
    <row r="1459" spans="1:4">
      <c r="A1459" s="301"/>
      <c r="B1459" s="531"/>
      <c r="C1459" s="301"/>
      <c r="D1459" s="461"/>
    </row>
    <row r="1460" spans="1:4">
      <c r="A1460" s="301"/>
      <c r="B1460" s="531"/>
      <c r="C1460" s="301"/>
      <c r="D1460" s="461"/>
    </row>
    <row r="1461" spans="1:4">
      <c r="A1461" s="301"/>
      <c r="B1461" s="531"/>
      <c r="C1461" s="301"/>
      <c r="D1461" s="461"/>
    </row>
    <row r="1462" spans="1:4">
      <c r="A1462" s="301"/>
      <c r="B1462" s="531"/>
      <c r="C1462" s="301"/>
      <c r="D1462" s="461"/>
    </row>
    <row r="1463" spans="1:4">
      <c r="A1463" s="301"/>
      <c r="B1463" s="531"/>
      <c r="C1463" s="301"/>
      <c r="D1463" s="461"/>
    </row>
    <row r="1464" spans="1:4">
      <c r="A1464" s="301"/>
      <c r="B1464" s="531"/>
      <c r="C1464" s="301"/>
      <c r="D1464" s="461"/>
    </row>
    <row r="1465" spans="1:4">
      <c r="A1465" s="301"/>
      <c r="B1465" s="531"/>
      <c r="C1465" s="301"/>
      <c r="D1465" s="461"/>
    </row>
    <row r="1466" spans="1:4">
      <c r="A1466" s="301"/>
      <c r="B1466" s="531"/>
      <c r="C1466" s="301"/>
      <c r="D1466" s="461"/>
    </row>
    <row r="1467" spans="1:4">
      <c r="A1467" s="301"/>
      <c r="B1467" s="531"/>
      <c r="C1467" s="301"/>
      <c r="D1467" s="461"/>
    </row>
    <row r="1468" spans="1:4">
      <c r="A1468" s="301"/>
      <c r="B1468" s="531"/>
      <c r="C1468" s="301"/>
      <c r="D1468" s="461"/>
    </row>
    <row r="1469" spans="1:4">
      <c r="A1469" s="301"/>
      <c r="B1469" s="531"/>
      <c r="C1469" s="301"/>
      <c r="D1469" s="461"/>
    </row>
    <row r="1470" spans="1:4">
      <c r="A1470" s="301"/>
      <c r="B1470" s="531"/>
      <c r="C1470" s="301"/>
      <c r="D1470" s="461"/>
    </row>
    <row r="1471" spans="1:4">
      <c r="A1471" s="301"/>
      <c r="B1471" s="531"/>
      <c r="C1471" s="301"/>
      <c r="D1471" s="461"/>
    </row>
    <row r="1472" spans="1:4">
      <c r="A1472" s="301"/>
      <c r="B1472" s="531"/>
      <c r="C1472" s="301"/>
      <c r="D1472" s="461"/>
    </row>
    <row r="1473" spans="1:4">
      <c r="A1473" s="301"/>
      <c r="B1473" s="531"/>
      <c r="C1473" s="301"/>
      <c r="D1473" s="461"/>
    </row>
    <row r="1474" spans="1:4">
      <c r="A1474" s="301"/>
      <c r="B1474" s="531"/>
      <c r="C1474" s="301"/>
      <c r="D1474" s="461"/>
    </row>
    <row r="1475" spans="1:4">
      <c r="A1475" s="301"/>
      <c r="B1475" s="531"/>
      <c r="C1475" s="301"/>
      <c r="D1475" s="461"/>
    </row>
    <row r="1476" spans="1:4">
      <c r="A1476" s="301"/>
      <c r="B1476" s="531"/>
      <c r="C1476" s="301"/>
      <c r="D1476" s="461"/>
    </row>
    <row r="1477" spans="1:4">
      <c r="A1477" s="301"/>
      <c r="B1477" s="531"/>
      <c r="C1477" s="301"/>
      <c r="D1477" s="461"/>
    </row>
    <row r="1478" spans="1:4">
      <c r="A1478" s="301"/>
      <c r="B1478" s="531"/>
      <c r="C1478" s="301"/>
      <c r="D1478" s="461"/>
    </row>
    <row r="1479" spans="1:4">
      <c r="A1479" s="301"/>
      <c r="B1479" s="531"/>
      <c r="C1479" s="301"/>
      <c r="D1479" s="461"/>
    </row>
    <row r="1480" spans="1:4">
      <c r="A1480" s="301"/>
      <c r="B1480" s="531"/>
      <c r="C1480" s="301"/>
      <c r="D1480" s="461"/>
    </row>
    <row r="1481" spans="1:4">
      <c r="A1481" s="301"/>
      <c r="B1481" s="531"/>
      <c r="C1481" s="301"/>
      <c r="D1481" s="461"/>
    </row>
    <row r="1482" spans="1:4">
      <c r="A1482" s="301"/>
      <c r="B1482" s="531"/>
      <c r="C1482" s="301"/>
      <c r="D1482" s="461"/>
    </row>
    <row r="1483" spans="1:4">
      <c r="A1483" s="301"/>
      <c r="B1483" s="531"/>
      <c r="C1483" s="301"/>
      <c r="D1483" s="461"/>
    </row>
    <row r="1484" spans="1:4">
      <c r="A1484" s="301"/>
      <c r="B1484" s="531"/>
      <c r="C1484" s="301"/>
      <c r="D1484" s="461"/>
    </row>
    <row r="1485" spans="1:4">
      <c r="A1485" s="301"/>
      <c r="B1485" s="531"/>
      <c r="C1485" s="301"/>
      <c r="D1485" s="461"/>
    </row>
    <row r="1486" spans="1:4">
      <c r="A1486" s="301"/>
      <c r="B1486" s="531"/>
      <c r="C1486" s="301"/>
      <c r="D1486" s="461"/>
    </row>
    <row r="1487" spans="1:4">
      <c r="A1487" s="301"/>
      <c r="B1487" s="531"/>
      <c r="C1487" s="301"/>
      <c r="D1487" s="461"/>
    </row>
    <row r="1488" spans="1:4">
      <c r="A1488" s="301"/>
      <c r="B1488" s="531"/>
      <c r="C1488" s="301"/>
      <c r="D1488" s="461"/>
    </row>
    <row r="1489" spans="1:4">
      <c r="A1489" s="301"/>
      <c r="B1489" s="531"/>
      <c r="C1489" s="301"/>
      <c r="D1489" s="461"/>
    </row>
    <row r="1490" spans="1:4">
      <c r="A1490" s="301"/>
      <c r="B1490" s="531"/>
      <c r="C1490" s="301"/>
      <c r="D1490" s="461"/>
    </row>
    <row r="1491" spans="1:4">
      <c r="A1491" s="301"/>
      <c r="B1491" s="531"/>
      <c r="C1491" s="301"/>
      <c r="D1491" s="461"/>
    </row>
    <row r="1492" spans="1:4">
      <c r="A1492" s="301"/>
      <c r="B1492" s="531"/>
      <c r="C1492" s="301"/>
      <c r="D1492" s="461"/>
    </row>
    <row r="1493" spans="1:4">
      <c r="A1493" s="301"/>
      <c r="B1493" s="531"/>
      <c r="C1493" s="301"/>
      <c r="D1493" s="461"/>
    </row>
    <row r="1494" spans="1:4">
      <c r="A1494" s="301"/>
      <c r="B1494" s="531"/>
      <c r="C1494" s="301"/>
      <c r="D1494" s="461"/>
    </row>
    <row r="1495" spans="1:4">
      <c r="A1495" s="301"/>
      <c r="B1495" s="531"/>
      <c r="C1495" s="301"/>
      <c r="D1495" s="461"/>
    </row>
    <row r="1496" spans="1:4">
      <c r="A1496" s="301"/>
      <c r="B1496" s="531"/>
      <c r="C1496" s="301"/>
      <c r="D1496" s="461"/>
    </row>
    <row r="1497" spans="1:4">
      <c r="A1497" s="301"/>
      <c r="B1497" s="531"/>
      <c r="C1497" s="301"/>
      <c r="D1497" s="461"/>
    </row>
    <row r="1498" spans="1:4">
      <c r="A1498" s="301"/>
      <c r="B1498" s="531"/>
      <c r="C1498" s="301"/>
      <c r="D1498" s="461"/>
    </row>
    <row r="1499" spans="1:4">
      <c r="A1499" s="301"/>
      <c r="B1499" s="531"/>
      <c r="C1499" s="301"/>
      <c r="D1499" s="461"/>
    </row>
    <row r="1500" spans="1:4">
      <c r="A1500" s="301"/>
      <c r="B1500" s="531"/>
      <c r="C1500" s="301"/>
      <c r="D1500" s="461"/>
    </row>
    <row r="1501" spans="1:4">
      <c r="A1501" s="301"/>
      <c r="B1501" s="531"/>
      <c r="C1501" s="301"/>
      <c r="D1501" s="461"/>
    </row>
    <row r="1502" spans="1:4">
      <c r="A1502" s="301"/>
      <c r="B1502" s="531"/>
      <c r="C1502" s="301"/>
      <c r="D1502" s="461"/>
    </row>
    <row r="1503" spans="1:4">
      <c r="A1503" s="301"/>
      <c r="B1503" s="531"/>
      <c r="C1503" s="301"/>
      <c r="D1503" s="461"/>
    </row>
    <row r="1504" spans="1:4">
      <c r="A1504" s="301"/>
      <c r="B1504" s="531"/>
      <c r="C1504" s="301"/>
      <c r="D1504" s="461"/>
    </row>
    <row r="1505" spans="1:4">
      <c r="A1505" s="301"/>
      <c r="B1505" s="531"/>
      <c r="C1505" s="301"/>
      <c r="D1505" s="461"/>
    </row>
    <row r="1506" spans="1:4">
      <c r="A1506" s="301"/>
      <c r="B1506" s="531"/>
      <c r="C1506" s="301"/>
      <c r="D1506" s="461"/>
    </row>
    <row r="1507" spans="1:4">
      <c r="A1507" s="301"/>
      <c r="B1507" s="531"/>
      <c r="C1507" s="301"/>
      <c r="D1507" s="461"/>
    </row>
    <row r="1508" spans="1:4">
      <c r="A1508" s="301"/>
      <c r="B1508" s="531"/>
      <c r="C1508" s="301"/>
      <c r="D1508" s="461"/>
    </row>
    <row r="1509" spans="1:4">
      <c r="A1509" s="301"/>
      <c r="B1509" s="531"/>
      <c r="C1509" s="301"/>
      <c r="D1509" s="461"/>
    </row>
    <row r="1510" spans="1:4">
      <c r="A1510" s="301"/>
      <c r="B1510" s="531"/>
      <c r="C1510" s="301"/>
      <c r="D1510" s="461"/>
    </row>
    <row r="1511" spans="1:4">
      <c r="A1511" s="301"/>
      <c r="B1511" s="531"/>
      <c r="C1511" s="301"/>
      <c r="D1511" s="461"/>
    </row>
    <row r="1512" spans="1:4">
      <c r="A1512" s="301"/>
      <c r="B1512" s="531"/>
      <c r="C1512" s="301"/>
      <c r="D1512" s="461"/>
    </row>
    <row r="1513" spans="1:4">
      <c r="A1513" s="301"/>
      <c r="B1513" s="531"/>
      <c r="C1513" s="301"/>
      <c r="D1513" s="461"/>
    </row>
    <row r="1514" spans="1:4">
      <c r="A1514" s="301"/>
      <c r="B1514" s="531"/>
      <c r="C1514" s="301"/>
      <c r="D1514" s="461"/>
    </row>
    <row r="1515" spans="1:4">
      <c r="A1515" s="301"/>
      <c r="B1515" s="531"/>
      <c r="C1515" s="301"/>
      <c r="D1515" s="461"/>
    </row>
    <row r="1516" spans="1:4">
      <c r="A1516" s="301"/>
      <c r="B1516" s="531"/>
      <c r="C1516" s="301"/>
      <c r="D1516" s="461"/>
    </row>
    <row r="1517" spans="1:4">
      <c r="A1517" s="301"/>
      <c r="B1517" s="531"/>
      <c r="C1517" s="301"/>
      <c r="D1517" s="461"/>
    </row>
    <row r="1518" spans="1:4">
      <c r="A1518" s="301"/>
      <c r="B1518" s="531"/>
      <c r="C1518" s="301"/>
      <c r="D1518" s="461"/>
    </row>
    <row r="1519" spans="1:4">
      <c r="A1519" s="301"/>
      <c r="B1519" s="531"/>
      <c r="C1519" s="301"/>
      <c r="D1519" s="461"/>
    </row>
    <row r="1520" spans="1:4">
      <c r="A1520" s="301"/>
      <c r="B1520" s="531"/>
      <c r="C1520" s="301"/>
      <c r="D1520" s="461"/>
    </row>
    <row r="1521" spans="1:4">
      <c r="A1521" s="301"/>
      <c r="B1521" s="531"/>
      <c r="C1521" s="301"/>
      <c r="D1521" s="461"/>
    </row>
    <row r="1522" spans="1:4">
      <c r="A1522" s="301"/>
      <c r="B1522" s="531"/>
      <c r="C1522" s="301"/>
      <c r="D1522" s="461"/>
    </row>
    <row r="1523" spans="1:4">
      <c r="A1523" s="301"/>
      <c r="B1523" s="531"/>
      <c r="C1523" s="301"/>
      <c r="D1523" s="461"/>
    </row>
    <row r="1524" spans="1:4">
      <c r="A1524" s="301"/>
      <c r="B1524" s="531"/>
      <c r="C1524" s="301"/>
      <c r="D1524" s="461"/>
    </row>
    <row r="1525" spans="1:4">
      <c r="A1525" s="301"/>
      <c r="B1525" s="531"/>
      <c r="C1525" s="301"/>
      <c r="D1525" s="461"/>
    </row>
    <row r="1526" spans="1:4">
      <c r="A1526" s="301"/>
      <c r="B1526" s="531"/>
      <c r="C1526" s="301"/>
      <c r="D1526" s="461"/>
    </row>
    <row r="1527" spans="1:4">
      <c r="A1527" s="301"/>
      <c r="B1527" s="531"/>
      <c r="C1527" s="301"/>
      <c r="D1527" s="461"/>
    </row>
    <row r="1528" spans="1:4">
      <c r="A1528" s="301"/>
      <c r="B1528" s="531"/>
      <c r="C1528" s="301"/>
      <c r="D1528" s="461"/>
    </row>
    <row r="1529" spans="1:4">
      <c r="A1529" s="301"/>
      <c r="B1529" s="531"/>
      <c r="C1529" s="301"/>
      <c r="D1529" s="461"/>
    </row>
    <row r="1530" spans="1:4">
      <c r="A1530" s="301"/>
      <c r="B1530" s="531"/>
      <c r="C1530" s="301"/>
      <c r="D1530" s="461"/>
    </row>
    <row r="1531" spans="1:4">
      <c r="A1531" s="301"/>
      <c r="B1531" s="531"/>
      <c r="C1531" s="301"/>
      <c r="D1531" s="461"/>
    </row>
    <row r="1532" spans="1:4">
      <c r="A1532" s="301"/>
      <c r="B1532" s="531"/>
      <c r="C1532" s="301"/>
      <c r="D1532" s="461"/>
    </row>
    <row r="1533" spans="1:4">
      <c r="A1533" s="301"/>
      <c r="B1533" s="531"/>
      <c r="C1533" s="301"/>
      <c r="D1533" s="461"/>
    </row>
    <row r="1534" spans="1:4">
      <c r="A1534" s="301"/>
      <c r="B1534" s="531"/>
      <c r="C1534" s="301"/>
      <c r="D1534" s="461"/>
    </row>
    <row r="1535" spans="1:4">
      <c r="A1535" s="301"/>
      <c r="B1535" s="531"/>
      <c r="C1535" s="301"/>
      <c r="D1535" s="461"/>
    </row>
    <row r="1536" spans="1:4">
      <c r="A1536" s="301"/>
      <c r="B1536" s="531"/>
      <c r="C1536" s="301"/>
      <c r="D1536" s="461"/>
    </row>
    <row r="1537" spans="1:4">
      <c r="A1537" s="301"/>
      <c r="B1537" s="531"/>
      <c r="C1537" s="301"/>
      <c r="D1537" s="461"/>
    </row>
    <row r="1538" spans="1:4">
      <c r="A1538" s="301"/>
      <c r="B1538" s="531"/>
      <c r="C1538" s="301"/>
      <c r="D1538" s="461"/>
    </row>
    <row r="1539" spans="1:4">
      <c r="A1539" s="301"/>
      <c r="B1539" s="531"/>
      <c r="C1539" s="301"/>
      <c r="D1539" s="461"/>
    </row>
    <row r="1540" spans="1:4">
      <c r="A1540" s="301"/>
      <c r="B1540" s="531"/>
      <c r="C1540" s="301"/>
      <c r="D1540" s="461"/>
    </row>
    <row r="1541" spans="1:4">
      <c r="A1541" s="301"/>
      <c r="B1541" s="531"/>
      <c r="C1541" s="301"/>
      <c r="D1541" s="461"/>
    </row>
    <row r="1542" spans="1:4">
      <c r="A1542" s="301"/>
      <c r="B1542" s="531"/>
      <c r="C1542" s="301"/>
      <c r="D1542" s="461"/>
    </row>
    <row r="1543" spans="1:4">
      <c r="A1543" s="301"/>
      <c r="B1543" s="531"/>
      <c r="C1543" s="301"/>
      <c r="D1543" s="461"/>
    </row>
    <row r="1544" spans="1:4">
      <c r="A1544" s="301"/>
      <c r="B1544" s="531"/>
      <c r="C1544" s="301"/>
      <c r="D1544" s="461"/>
    </row>
    <row r="1545" spans="1:4">
      <c r="A1545" s="301"/>
      <c r="B1545" s="531"/>
      <c r="C1545" s="301"/>
      <c r="D1545" s="461"/>
    </row>
    <row r="1546" spans="1:4">
      <c r="A1546" s="301"/>
      <c r="B1546" s="531"/>
      <c r="C1546" s="301"/>
      <c r="D1546" s="461"/>
    </row>
    <row r="1547" spans="1:4">
      <c r="A1547" s="301"/>
      <c r="B1547" s="531"/>
      <c r="C1547" s="301"/>
      <c r="D1547" s="461"/>
    </row>
    <row r="1548" spans="1:4">
      <c r="A1548" s="301"/>
      <c r="B1548" s="531"/>
      <c r="C1548" s="301"/>
      <c r="D1548" s="461"/>
    </row>
    <row r="1549" spans="1:4">
      <c r="A1549" s="301"/>
      <c r="B1549" s="531"/>
      <c r="C1549" s="301"/>
      <c r="D1549" s="461"/>
    </row>
    <row r="1550" spans="1:4">
      <c r="A1550" s="301"/>
      <c r="B1550" s="531"/>
      <c r="C1550" s="301"/>
      <c r="D1550" s="461"/>
    </row>
    <row r="1551" spans="1:4">
      <c r="A1551" s="301"/>
      <c r="B1551" s="531"/>
      <c r="C1551" s="301"/>
      <c r="D1551" s="461"/>
    </row>
    <row r="1552" spans="1:4">
      <c r="A1552" s="301"/>
      <c r="B1552" s="531"/>
      <c r="C1552" s="301"/>
      <c r="D1552" s="461"/>
    </row>
    <row r="1553" spans="1:4">
      <c r="A1553" s="301"/>
      <c r="B1553" s="531"/>
      <c r="C1553" s="301"/>
      <c r="D1553" s="461"/>
    </row>
    <row r="1554" spans="1:4">
      <c r="A1554" s="301"/>
      <c r="B1554" s="531"/>
      <c r="C1554" s="301"/>
      <c r="D1554" s="461"/>
    </row>
    <row r="1555" spans="1:4">
      <c r="A1555" s="301"/>
      <c r="B1555" s="531"/>
      <c r="C1555" s="301"/>
      <c r="D1555" s="461"/>
    </row>
    <row r="1556" spans="1:4">
      <c r="A1556" s="301"/>
      <c r="B1556" s="531"/>
      <c r="C1556" s="301"/>
      <c r="D1556" s="461"/>
    </row>
    <row r="1557" spans="1:4">
      <c r="A1557" s="301"/>
      <c r="B1557" s="531"/>
      <c r="C1557" s="301"/>
      <c r="D1557" s="461"/>
    </row>
    <row r="1558" spans="1:4">
      <c r="A1558" s="301"/>
      <c r="B1558" s="531"/>
      <c r="C1558" s="301"/>
      <c r="D1558" s="461"/>
    </row>
    <row r="1559" spans="1:4">
      <c r="A1559" s="301"/>
      <c r="B1559" s="531"/>
      <c r="C1559" s="301"/>
      <c r="D1559" s="461"/>
    </row>
    <row r="1560" spans="1:4">
      <c r="A1560" s="301"/>
      <c r="B1560" s="531"/>
      <c r="C1560" s="301"/>
      <c r="D1560" s="461"/>
    </row>
    <row r="1561" spans="1:4">
      <c r="A1561" s="301"/>
      <c r="B1561" s="531"/>
      <c r="C1561" s="301"/>
      <c r="D1561" s="461"/>
    </row>
    <row r="1562" spans="1:4">
      <c r="A1562" s="301"/>
      <c r="B1562" s="531"/>
      <c r="C1562" s="301"/>
      <c r="D1562" s="461"/>
    </row>
    <row r="1563" spans="1:4">
      <c r="A1563" s="301"/>
      <c r="B1563" s="531"/>
      <c r="C1563" s="301"/>
      <c r="D1563" s="461"/>
    </row>
    <row r="1564" spans="1:4">
      <c r="A1564" s="301"/>
      <c r="B1564" s="531"/>
      <c r="C1564" s="301"/>
      <c r="D1564" s="461"/>
    </row>
    <row r="1565" spans="1:4">
      <c r="A1565" s="301"/>
      <c r="B1565" s="531"/>
      <c r="C1565" s="301"/>
      <c r="D1565" s="461"/>
    </row>
    <row r="1566" spans="1:4">
      <c r="A1566" s="301"/>
      <c r="B1566" s="531"/>
      <c r="C1566" s="301"/>
      <c r="D1566" s="461"/>
    </row>
    <row r="1567" spans="1:4">
      <c r="A1567" s="301"/>
      <c r="B1567" s="531"/>
      <c r="C1567" s="301"/>
      <c r="D1567" s="461"/>
    </row>
    <row r="1568" spans="1:4">
      <c r="A1568" s="301"/>
      <c r="B1568" s="531"/>
      <c r="C1568" s="301"/>
      <c r="D1568" s="461"/>
    </row>
    <row r="1569" spans="1:4">
      <c r="A1569" s="301"/>
      <c r="B1569" s="531"/>
      <c r="C1569" s="301"/>
      <c r="D1569" s="461"/>
    </row>
    <row r="1570" spans="1:4">
      <c r="A1570" s="301"/>
      <c r="B1570" s="531"/>
      <c r="C1570" s="301"/>
      <c r="D1570" s="461"/>
    </row>
    <row r="1571" spans="1:4">
      <c r="A1571" s="301"/>
      <c r="B1571" s="531"/>
      <c r="C1571" s="301"/>
      <c r="D1571" s="461"/>
    </row>
    <row r="1572" spans="1:4">
      <c r="A1572" s="301"/>
      <c r="B1572" s="531"/>
      <c r="C1572" s="301"/>
      <c r="D1572" s="461"/>
    </row>
    <row r="1573" spans="1:4">
      <c r="A1573" s="301"/>
      <c r="B1573" s="531"/>
      <c r="C1573" s="301"/>
      <c r="D1573" s="461"/>
    </row>
    <row r="1574" spans="1:4">
      <c r="A1574" s="301"/>
      <c r="B1574" s="531"/>
      <c r="C1574" s="301"/>
      <c r="D1574" s="461"/>
    </row>
    <row r="1575" spans="1:4">
      <c r="A1575" s="301"/>
      <c r="B1575" s="531"/>
      <c r="C1575" s="301"/>
      <c r="D1575" s="461"/>
    </row>
    <row r="1576" spans="1:4">
      <c r="A1576" s="301"/>
      <c r="B1576" s="531"/>
      <c r="C1576" s="301"/>
      <c r="D1576" s="461"/>
    </row>
    <row r="1577" spans="1:4">
      <c r="A1577" s="301"/>
      <c r="B1577" s="531"/>
      <c r="C1577" s="301"/>
      <c r="D1577" s="461"/>
    </row>
    <row r="1578" spans="1:4">
      <c r="A1578" s="301"/>
      <c r="B1578" s="531"/>
      <c r="C1578" s="301"/>
      <c r="D1578" s="461"/>
    </row>
    <row r="1579" spans="1:4">
      <c r="A1579" s="301"/>
      <c r="B1579" s="531"/>
      <c r="C1579" s="301"/>
      <c r="D1579" s="461"/>
    </row>
    <row r="1580" spans="1:4">
      <c r="A1580" s="301"/>
      <c r="B1580" s="531"/>
      <c r="C1580" s="301"/>
      <c r="D1580" s="461"/>
    </row>
    <row r="1581" spans="1:4">
      <c r="A1581" s="301"/>
      <c r="B1581" s="531"/>
      <c r="C1581" s="301"/>
      <c r="D1581" s="461"/>
    </row>
    <row r="1582" spans="1:4">
      <c r="A1582" s="301"/>
      <c r="B1582" s="531"/>
      <c r="C1582" s="301"/>
      <c r="D1582" s="461"/>
    </row>
    <row r="1583" spans="1:4">
      <c r="A1583" s="301"/>
      <c r="B1583" s="531"/>
      <c r="C1583" s="301"/>
      <c r="D1583" s="461"/>
    </row>
    <row r="1584" spans="1:4">
      <c r="A1584" s="301"/>
      <c r="B1584" s="531"/>
      <c r="C1584" s="301"/>
      <c r="D1584" s="461"/>
    </row>
    <row r="1585" spans="1:4">
      <c r="A1585" s="301"/>
      <c r="B1585" s="531"/>
      <c r="C1585" s="301"/>
      <c r="D1585" s="461"/>
    </row>
    <row r="1586" spans="1:4">
      <c r="A1586" s="301"/>
      <c r="B1586" s="531"/>
      <c r="C1586" s="301"/>
      <c r="D1586" s="461"/>
    </row>
    <row r="1587" spans="1:4">
      <c r="A1587" s="301"/>
      <c r="B1587" s="531"/>
      <c r="C1587" s="301"/>
      <c r="D1587" s="461"/>
    </row>
    <row r="1588" spans="1:4">
      <c r="A1588" s="301"/>
      <c r="B1588" s="531"/>
      <c r="C1588" s="301"/>
      <c r="D1588" s="461"/>
    </row>
    <row r="1589" spans="1:4">
      <c r="A1589" s="301"/>
      <c r="B1589" s="531"/>
      <c r="C1589" s="301"/>
      <c r="D1589" s="461"/>
    </row>
    <row r="1590" spans="1:4">
      <c r="A1590" s="301"/>
      <c r="B1590" s="531"/>
      <c r="C1590" s="301"/>
      <c r="D1590" s="461"/>
    </row>
    <row r="1591" spans="1:4">
      <c r="A1591" s="301"/>
      <c r="B1591" s="531"/>
      <c r="C1591" s="301"/>
      <c r="D1591" s="461"/>
    </row>
    <row r="1592" spans="1:4">
      <c r="A1592" s="301"/>
      <c r="B1592" s="531"/>
      <c r="C1592" s="301"/>
      <c r="D1592" s="461"/>
    </row>
    <row r="1593" spans="1:4">
      <c r="A1593" s="301"/>
      <c r="B1593" s="531"/>
      <c r="C1593" s="301"/>
      <c r="D1593" s="461"/>
    </row>
    <row r="1594" spans="1:4">
      <c r="A1594" s="301"/>
      <c r="B1594" s="531"/>
      <c r="C1594" s="301"/>
      <c r="D1594" s="461"/>
    </row>
    <row r="1595" spans="1:4">
      <c r="A1595" s="301"/>
      <c r="B1595" s="531"/>
      <c r="C1595" s="301"/>
      <c r="D1595" s="461"/>
    </row>
    <row r="1596" spans="1:4">
      <c r="A1596" s="301"/>
      <c r="B1596" s="531"/>
      <c r="C1596" s="301"/>
      <c r="D1596" s="461"/>
    </row>
    <row r="1597" spans="1:4">
      <c r="A1597" s="301"/>
      <c r="B1597" s="531"/>
      <c r="C1597" s="301"/>
      <c r="D1597" s="461"/>
    </row>
    <row r="1598" spans="1:4">
      <c r="A1598" s="301"/>
      <c r="B1598" s="531"/>
      <c r="C1598" s="301"/>
      <c r="D1598" s="461"/>
    </row>
    <row r="1599" spans="1:4">
      <c r="A1599" s="301"/>
      <c r="B1599" s="531"/>
      <c r="C1599" s="301"/>
      <c r="D1599" s="461"/>
    </row>
    <row r="1600" spans="1:4">
      <c r="A1600" s="301"/>
      <c r="B1600" s="531"/>
      <c r="C1600" s="301"/>
      <c r="D1600" s="461"/>
    </row>
    <row r="1601" spans="1:4">
      <c r="A1601" s="301"/>
      <c r="B1601" s="531"/>
      <c r="C1601" s="301"/>
      <c r="D1601" s="461"/>
    </row>
    <row r="1602" spans="1:4">
      <c r="A1602" s="301"/>
      <c r="B1602" s="531"/>
      <c r="C1602" s="301"/>
      <c r="D1602" s="461"/>
    </row>
    <row r="1603" spans="1:4">
      <c r="A1603" s="301"/>
      <c r="B1603" s="531"/>
      <c r="C1603" s="301"/>
      <c r="D1603" s="461"/>
    </row>
    <row r="1604" spans="1:4">
      <c r="A1604" s="301"/>
      <c r="B1604" s="531"/>
      <c r="C1604" s="301"/>
      <c r="D1604" s="461"/>
    </row>
    <row r="1605" spans="1:4">
      <c r="A1605" s="301"/>
      <c r="B1605" s="531"/>
      <c r="C1605" s="301"/>
      <c r="D1605" s="461"/>
    </row>
    <row r="1606" spans="1:4">
      <c r="A1606" s="301"/>
      <c r="B1606" s="531"/>
      <c r="C1606" s="301"/>
      <c r="D1606" s="461"/>
    </row>
    <row r="1607" spans="1:4">
      <c r="A1607" s="301"/>
      <c r="B1607" s="531"/>
      <c r="C1607" s="301"/>
      <c r="D1607" s="461"/>
    </row>
    <row r="1608" spans="1:4">
      <c r="A1608" s="301"/>
      <c r="B1608" s="531"/>
      <c r="C1608" s="301"/>
      <c r="D1608" s="461"/>
    </row>
    <row r="1609" spans="1:4">
      <c r="A1609" s="301"/>
      <c r="B1609" s="531"/>
      <c r="C1609" s="301"/>
      <c r="D1609" s="461"/>
    </row>
    <row r="1610" spans="1:4">
      <c r="A1610" s="301"/>
      <c r="B1610" s="531"/>
      <c r="C1610" s="301"/>
      <c r="D1610" s="461"/>
    </row>
    <row r="1611" spans="1:4">
      <c r="A1611" s="301"/>
      <c r="B1611" s="531"/>
      <c r="C1611" s="301"/>
      <c r="D1611" s="461"/>
    </row>
    <row r="1612" spans="1:4">
      <c r="A1612" s="301"/>
      <c r="B1612" s="531"/>
      <c r="C1612" s="301"/>
      <c r="D1612" s="461"/>
    </row>
    <row r="1613" spans="1:4">
      <c r="A1613" s="301"/>
      <c r="B1613" s="531"/>
      <c r="C1613" s="301"/>
      <c r="D1613" s="461"/>
    </row>
    <row r="1614" spans="1:4">
      <c r="A1614" s="301"/>
      <c r="B1614" s="531"/>
      <c r="C1614" s="301"/>
      <c r="D1614" s="461"/>
    </row>
    <row r="1615" spans="1:4">
      <c r="A1615" s="301"/>
      <c r="B1615" s="531"/>
      <c r="C1615" s="301"/>
      <c r="D1615" s="461"/>
    </row>
    <row r="1616" spans="1:4">
      <c r="A1616" s="301"/>
      <c r="B1616" s="531"/>
      <c r="C1616" s="301"/>
      <c r="D1616" s="461"/>
    </row>
    <row r="1617" spans="1:4">
      <c r="A1617" s="301"/>
      <c r="B1617" s="531"/>
      <c r="C1617" s="301"/>
      <c r="D1617" s="461"/>
    </row>
    <row r="1618" spans="1:4">
      <c r="A1618" s="301"/>
      <c r="B1618" s="531"/>
      <c r="C1618" s="301"/>
      <c r="D1618" s="461"/>
    </row>
    <row r="1619" spans="1:4">
      <c r="A1619" s="301"/>
      <c r="B1619" s="531"/>
      <c r="C1619" s="301"/>
      <c r="D1619" s="461"/>
    </row>
    <row r="1620" spans="1:4">
      <c r="A1620" s="301"/>
      <c r="B1620" s="531"/>
      <c r="C1620" s="301"/>
      <c r="D1620" s="461"/>
    </row>
    <row r="1621" spans="1:4">
      <c r="A1621" s="301"/>
      <c r="B1621" s="531"/>
      <c r="C1621" s="301"/>
      <c r="D1621" s="461"/>
    </row>
    <row r="1622" spans="1:4">
      <c r="A1622" s="301"/>
      <c r="B1622" s="531"/>
      <c r="C1622" s="301"/>
      <c r="D1622" s="461"/>
    </row>
    <row r="1623" spans="1:4">
      <c r="A1623" s="301"/>
      <c r="B1623" s="531"/>
      <c r="C1623" s="301"/>
      <c r="D1623" s="461"/>
    </row>
    <row r="1624" spans="1:4">
      <c r="A1624" s="301"/>
      <c r="B1624" s="531"/>
      <c r="C1624" s="301"/>
      <c r="D1624" s="461"/>
    </row>
    <row r="1625" spans="1:4">
      <c r="A1625" s="301"/>
      <c r="B1625" s="531"/>
      <c r="C1625" s="301"/>
      <c r="D1625" s="461"/>
    </row>
    <row r="1626" spans="1:4">
      <c r="A1626" s="301"/>
      <c r="B1626" s="531"/>
      <c r="C1626" s="301"/>
      <c r="D1626" s="461"/>
    </row>
    <row r="1627" spans="1:4">
      <c r="A1627" s="301"/>
      <c r="B1627" s="531"/>
      <c r="C1627" s="301"/>
      <c r="D1627" s="461"/>
    </row>
    <row r="1628" spans="1:4">
      <c r="A1628" s="301"/>
      <c r="B1628" s="531"/>
      <c r="C1628" s="301"/>
      <c r="D1628" s="461"/>
    </row>
    <row r="1629" spans="1:4">
      <c r="A1629" s="301"/>
      <c r="B1629" s="531"/>
      <c r="C1629" s="301"/>
      <c r="D1629" s="461"/>
    </row>
    <row r="1630" spans="1:4">
      <c r="A1630" s="301"/>
      <c r="B1630" s="531"/>
      <c r="C1630" s="301"/>
      <c r="D1630" s="461"/>
    </row>
    <row r="1631" spans="1:4">
      <c r="A1631" s="301"/>
      <c r="B1631" s="531"/>
      <c r="C1631" s="301"/>
      <c r="D1631" s="461"/>
    </row>
    <row r="1632" spans="1:4">
      <c r="A1632" s="301"/>
      <c r="B1632" s="531"/>
      <c r="C1632" s="301"/>
      <c r="D1632" s="461"/>
    </row>
    <row r="1633" spans="1:4">
      <c r="A1633" s="301"/>
      <c r="B1633" s="531"/>
      <c r="C1633" s="301"/>
      <c r="D1633" s="461"/>
    </row>
    <row r="1634" spans="1:4">
      <c r="A1634" s="301"/>
      <c r="B1634" s="531"/>
      <c r="C1634" s="301"/>
      <c r="D1634" s="461"/>
    </row>
    <row r="1635" spans="1:4">
      <c r="A1635" s="301"/>
      <c r="B1635" s="531"/>
      <c r="C1635" s="301"/>
      <c r="D1635" s="461"/>
    </row>
    <row r="1636" spans="1:4">
      <c r="A1636" s="301"/>
      <c r="B1636" s="531"/>
      <c r="C1636" s="301"/>
      <c r="D1636" s="461"/>
    </row>
    <row r="1637" spans="1:4">
      <c r="A1637" s="301"/>
      <c r="B1637" s="531"/>
      <c r="C1637" s="301"/>
      <c r="D1637" s="461"/>
    </row>
    <row r="1638" spans="1:4">
      <c r="A1638" s="301"/>
      <c r="B1638" s="531"/>
      <c r="C1638" s="301"/>
      <c r="D1638" s="461"/>
    </row>
    <row r="1639" spans="1:4">
      <c r="A1639" s="301"/>
      <c r="B1639" s="531"/>
      <c r="C1639" s="301"/>
      <c r="D1639" s="461"/>
    </row>
    <row r="1640" spans="1:4">
      <c r="A1640" s="301"/>
      <c r="B1640" s="531"/>
      <c r="C1640" s="301"/>
      <c r="D1640" s="461"/>
    </row>
    <row r="1641" spans="1:4">
      <c r="A1641" s="301"/>
      <c r="B1641" s="531"/>
      <c r="C1641" s="301"/>
      <c r="D1641" s="461"/>
    </row>
    <row r="1642" spans="1:4">
      <c r="A1642" s="301"/>
      <c r="B1642" s="531"/>
      <c r="C1642" s="301"/>
      <c r="D1642" s="461"/>
    </row>
    <row r="1643" spans="1:4">
      <c r="A1643" s="301"/>
      <c r="B1643" s="531"/>
      <c r="C1643" s="301"/>
      <c r="D1643" s="461"/>
    </row>
    <row r="1644" spans="1:4">
      <c r="A1644" s="301"/>
      <c r="B1644" s="531"/>
      <c r="C1644" s="301"/>
      <c r="D1644" s="461"/>
    </row>
    <row r="1645" spans="1:4">
      <c r="A1645" s="301"/>
      <c r="B1645" s="531"/>
      <c r="C1645" s="301"/>
      <c r="D1645" s="461"/>
    </row>
    <row r="1646" spans="1:4">
      <c r="A1646" s="301"/>
      <c r="B1646" s="531"/>
      <c r="C1646" s="301"/>
      <c r="D1646" s="461"/>
    </row>
    <row r="1647" spans="1:4">
      <c r="A1647" s="301"/>
      <c r="B1647" s="531"/>
      <c r="C1647" s="301"/>
      <c r="D1647" s="461"/>
    </row>
    <row r="1648" spans="1:4">
      <c r="A1648" s="301"/>
      <c r="B1648" s="531"/>
      <c r="C1648" s="301"/>
      <c r="D1648" s="461"/>
    </row>
    <row r="1649" spans="1:4">
      <c r="A1649" s="301"/>
      <c r="B1649" s="531"/>
      <c r="C1649" s="301"/>
      <c r="D1649" s="461"/>
    </row>
    <row r="1650" spans="1:4">
      <c r="A1650" s="301"/>
      <c r="B1650" s="531"/>
      <c r="C1650" s="301"/>
      <c r="D1650" s="461"/>
    </row>
    <row r="1651" spans="1:4">
      <c r="A1651" s="301"/>
      <c r="B1651" s="531"/>
      <c r="C1651" s="301"/>
      <c r="D1651" s="461"/>
    </row>
    <row r="1652" spans="1:4">
      <c r="A1652" s="301"/>
      <c r="B1652" s="531"/>
      <c r="C1652" s="301"/>
      <c r="D1652" s="461"/>
    </row>
    <row r="1653" spans="1:4">
      <c r="A1653" s="301"/>
      <c r="B1653" s="531"/>
      <c r="C1653" s="301"/>
      <c r="D1653" s="461"/>
    </row>
    <row r="1654" spans="1:4">
      <c r="A1654" s="301"/>
      <c r="B1654" s="531"/>
      <c r="C1654" s="301"/>
      <c r="D1654" s="461"/>
    </row>
    <row r="1655" spans="1:4">
      <c r="A1655" s="301"/>
      <c r="B1655" s="531"/>
      <c r="C1655" s="301"/>
      <c r="D1655" s="461"/>
    </row>
    <row r="1656" spans="1:4">
      <c r="A1656" s="301"/>
      <c r="B1656" s="531"/>
      <c r="C1656" s="301"/>
      <c r="D1656" s="461"/>
    </row>
    <row r="1657" spans="1:4">
      <c r="A1657" s="301"/>
      <c r="B1657" s="531"/>
      <c r="C1657" s="301"/>
      <c r="D1657" s="461"/>
    </row>
    <row r="1658" spans="1:4">
      <c r="A1658" s="301"/>
      <c r="B1658" s="531"/>
      <c r="C1658" s="301"/>
      <c r="D1658" s="461"/>
    </row>
    <row r="1659" spans="1:4">
      <c r="A1659" s="301"/>
      <c r="B1659" s="531"/>
      <c r="C1659" s="301"/>
      <c r="D1659" s="461"/>
    </row>
    <row r="1660" spans="1:4">
      <c r="A1660" s="301"/>
      <c r="B1660" s="531"/>
      <c r="C1660" s="301"/>
      <c r="D1660" s="461"/>
    </row>
    <row r="1661" spans="1:4">
      <c r="A1661" s="301"/>
      <c r="B1661" s="531"/>
      <c r="C1661" s="301"/>
      <c r="D1661" s="461"/>
    </row>
    <row r="1662" spans="1:4">
      <c r="A1662" s="301"/>
      <c r="B1662" s="531"/>
      <c r="C1662" s="301"/>
      <c r="D1662" s="461"/>
    </row>
    <row r="1663" spans="1:4">
      <c r="A1663" s="301"/>
      <c r="B1663" s="531"/>
      <c r="C1663" s="301"/>
      <c r="D1663" s="461"/>
    </row>
    <row r="1664" spans="1:4">
      <c r="A1664" s="301"/>
      <c r="B1664" s="531"/>
      <c r="C1664" s="301"/>
      <c r="D1664" s="461"/>
    </row>
    <row r="1665" spans="1:4">
      <c r="A1665" s="301"/>
      <c r="B1665" s="531"/>
      <c r="C1665" s="301"/>
      <c r="D1665" s="461"/>
    </row>
    <row r="1666" spans="1:4">
      <c r="A1666" s="301"/>
      <c r="B1666" s="531"/>
      <c r="C1666" s="301"/>
      <c r="D1666" s="461"/>
    </row>
    <row r="1667" spans="1:4">
      <c r="A1667" s="301"/>
      <c r="B1667" s="531"/>
      <c r="C1667" s="301"/>
      <c r="D1667" s="461"/>
    </row>
    <row r="1668" spans="1:4">
      <c r="A1668" s="301"/>
      <c r="B1668" s="531"/>
      <c r="C1668" s="301"/>
      <c r="D1668" s="461"/>
    </row>
    <row r="1669" spans="1:4">
      <c r="A1669" s="301"/>
      <c r="B1669" s="531"/>
      <c r="C1669" s="301"/>
      <c r="D1669" s="461"/>
    </row>
    <row r="1670" spans="1:4">
      <c r="A1670" s="301"/>
      <c r="B1670" s="531"/>
      <c r="C1670" s="301"/>
      <c r="D1670" s="461"/>
    </row>
    <row r="1671" spans="1:4">
      <c r="A1671" s="301"/>
      <c r="B1671" s="531"/>
      <c r="C1671" s="301"/>
      <c r="D1671" s="461"/>
    </row>
    <row r="1672" spans="1:4">
      <c r="A1672" s="301"/>
      <c r="B1672" s="531"/>
      <c r="C1672" s="301"/>
      <c r="D1672" s="461"/>
    </row>
    <row r="1673" spans="1:4">
      <c r="A1673" s="301"/>
      <c r="B1673" s="531"/>
      <c r="C1673" s="301"/>
      <c r="D1673" s="461"/>
    </row>
    <row r="1674" spans="1:4">
      <c r="A1674" s="301"/>
      <c r="B1674" s="531"/>
      <c r="C1674" s="301"/>
      <c r="D1674" s="461"/>
    </row>
    <row r="1675" spans="1:4">
      <c r="A1675" s="301"/>
      <c r="B1675" s="531"/>
      <c r="C1675" s="301"/>
      <c r="D1675" s="461"/>
    </row>
    <row r="1676" spans="1:4">
      <c r="A1676" s="301"/>
      <c r="B1676" s="531"/>
      <c r="C1676" s="301"/>
      <c r="D1676" s="461"/>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5">
    <tabColor theme="0"/>
  </sheetPr>
  <dimension ref="A1:D2253"/>
  <sheetViews>
    <sheetView workbookViewId="0">
      <pane ySplit="2" topLeftCell="A3" activePane="bottomLeft" state="frozen"/>
      <selection pane="bottomLeft" activeCell="B8" sqref="B8"/>
    </sheetView>
  </sheetViews>
  <sheetFormatPr defaultColWidth="0" defaultRowHeight="11.25"/>
  <cols>
    <col min="1" max="1" width="16.375" style="139" customWidth="1"/>
    <col min="2" max="2" width="40.625" style="12" customWidth="1"/>
    <col min="3" max="3" width="5.625" style="139" customWidth="1"/>
    <col min="4" max="4" width="15.625" style="139" customWidth="1"/>
    <col min="5" max="16384" width="9" style="12" hidden="1"/>
  </cols>
  <sheetData>
    <row r="1" spans="1:4">
      <c r="A1" s="136" t="s">
        <v>601</v>
      </c>
      <c r="B1" s="137">
        <v>45352</v>
      </c>
      <c r="C1" s="550" t="s">
        <v>804</v>
      </c>
      <c r="D1" s="550"/>
    </row>
    <row r="2" spans="1:4">
      <c r="A2" s="138" t="s">
        <v>743</v>
      </c>
      <c r="B2" s="138" t="s">
        <v>590</v>
      </c>
      <c r="C2" s="138" t="s">
        <v>15</v>
      </c>
      <c r="D2" s="138" t="s">
        <v>736</v>
      </c>
    </row>
    <row r="3" spans="1:4" ht="28.5">
      <c r="A3" s="353">
        <v>7010100040</v>
      </c>
      <c r="B3" s="188" t="s">
        <v>20717</v>
      </c>
      <c r="C3" s="297" t="s">
        <v>4</v>
      </c>
      <c r="D3" s="355">
        <v>437.76</v>
      </c>
    </row>
    <row r="4" spans="1:4" ht="14.25">
      <c r="A4" s="353">
        <v>7010100210</v>
      </c>
      <c r="B4" s="188" t="s">
        <v>20718</v>
      </c>
      <c r="C4" s="354" t="s">
        <v>20719</v>
      </c>
      <c r="D4" s="355">
        <v>2018.83</v>
      </c>
    </row>
    <row r="5" spans="1:4" ht="14.25">
      <c r="A5" s="353"/>
      <c r="B5" s="188"/>
      <c r="C5" s="354"/>
      <c r="D5" s="355"/>
    </row>
    <row r="6" spans="1:4" ht="14.25">
      <c r="A6" s="353"/>
      <c r="B6" s="188"/>
      <c r="C6" s="354"/>
      <c r="D6" s="355"/>
    </row>
    <row r="7" spans="1:4" ht="14.25">
      <c r="A7" s="353"/>
      <c r="B7" s="188"/>
      <c r="C7" s="354"/>
      <c r="D7" s="355"/>
    </row>
    <row r="8" spans="1:4" ht="14.25">
      <c r="A8" s="353"/>
      <c r="B8" s="188"/>
      <c r="C8" s="354"/>
      <c r="D8" s="356"/>
    </row>
    <row r="9" spans="1:4" ht="14.25">
      <c r="A9" s="353"/>
      <c r="B9" s="188"/>
      <c r="C9" s="354"/>
      <c r="D9" s="356"/>
    </row>
    <row r="10" spans="1:4" ht="14.25">
      <c r="A10" s="353"/>
      <c r="B10" s="188"/>
      <c r="C10" s="354"/>
      <c r="D10" s="355"/>
    </row>
    <row r="11" spans="1:4" ht="14.25">
      <c r="A11" s="353"/>
      <c r="B11" s="188"/>
      <c r="C11" s="354"/>
      <c r="D11" s="355"/>
    </row>
    <row r="12" spans="1:4" ht="14.25">
      <c r="A12" s="353"/>
      <c r="B12" s="188"/>
      <c r="C12" s="354"/>
      <c r="D12" s="355"/>
    </row>
    <row r="13" spans="1:4" ht="14.25">
      <c r="A13" s="353"/>
      <c r="B13" s="188"/>
      <c r="C13" s="354"/>
      <c r="D13" s="355"/>
    </row>
    <row r="14" spans="1:4" ht="14.25">
      <c r="A14" s="353"/>
      <c r="B14" s="188"/>
      <c r="C14" s="354"/>
      <c r="D14" s="356"/>
    </row>
    <row r="15" spans="1:4" ht="14.25">
      <c r="A15" s="353"/>
      <c r="B15" s="188"/>
      <c r="C15" s="354"/>
      <c r="D15" s="356"/>
    </row>
    <row r="16" spans="1:4" ht="14.25">
      <c r="A16" s="353"/>
      <c r="B16" s="188"/>
      <c r="C16" s="354"/>
      <c r="D16" s="356"/>
    </row>
    <row r="17" spans="1:4" ht="14.25">
      <c r="A17" s="353"/>
      <c r="B17" s="188"/>
      <c r="C17" s="357"/>
      <c r="D17" s="356"/>
    </row>
    <row r="18" spans="1:4" ht="14.25">
      <c r="A18" s="353"/>
      <c r="B18" s="188"/>
      <c r="C18" s="357"/>
      <c r="D18" s="356"/>
    </row>
    <row r="19" spans="1:4" ht="14.25">
      <c r="A19" s="353"/>
      <c r="B19" s="188"/>
      <c r="C19" s="357"/>
      <c r="D19" s="355"/>
    </row>
    <row r="20" spans="1:4" ht="14.25">
      <c r="A20" s="353"/>
      <c r="B20" s="188"/>
      <c r="C20" s="357"/>
      <c r="D20" s="356"/>
    </row>
    <row r="21" spans="1:4" ht="14.25">
      <c r="A21" s="353"/>
      <c r="B21" s="188"/>
      <c r="C21" s="354"/>
      <c r="D21" s="355"/>
    </row>
    <row r="22" spans="1:4" ht="14.25">
      <c r="A22" s="353"/>
      <c r="B22" s="188"/>
      <c r="C22" s="354"/>
      <c r="D22" s="355"/>
    </row>
    <row r="23" spans="1:4" ht="14.25">
      <c r="A23" s="353"/>
      <c r="B23" s="188"/>
      <c r="C23" s="357"/>
      <c r="D23" s="356"/>
    </row>
    <row r="24" spans="1:4" ht="14.25">
      <c r="A24" s="353"/>
      <c r="B24" s="188"/>
      <c r="C24" s="357"/>
      <c r="D24" s="356"/>
    </row>
    <row r="25" spans="1:4" ht="14.25">
      <c r="A25" s="353"/>
      <c r="B25" s="188"/>
      <c r="C25" s="354"/>
      <c r="D25" s="355"/>
    </row>
    <row r="26" spans="1:4" ht="14.25">
      <c r="A26" s="353"/>
      <c r="B26" s="188"/>
      <c r="C26" s="354"/>
      <c r="D26" s="355"/>
    </row>
    <row r="27" spans="1:4" ht="14.25">
      <c r="A27" s="353"/>
      <c r="B27" s="188"/>
      <c r="C27" s="354"/>
      <c r="D27" s="355"/>
    </row>
    <row r="28" spans="1:4" ht="14.25">
      <c r="A28" s="353"/>
      <c r="B28" s="188"/>
      <c r="C28" s="357"/>
      <c r="D28" s="355"/>
    </row>
    <row r="29" spans="1:4" ht="14.25">
      <c r="A29" s="353"/>
      <c r="B29" s="188"/>
      <c r="C29" s="357"/>
      <c r="D29" s="356"/>
    </row>
    <row r="30" spans="1:4" ht="14.25">
      <c r="A30" s="353"/>
      <c r="B30" s="188"/>
      <c r="C30" s="357"/>
      <c r="D30" s="355"/>
    </row>
    <row r="31" spans="1:4" ht="14.25">
      <c r="A31" s="353"/>
      <c r="B31" s="188"/>
      <c r="C31" s="357"/>
      <c r="D31" s="356"/>
    </row>
    <row r="32" spans="1:4" ht="14.25">
      <c r="A32" s="353"/>
      <c r="B32" s="188"/>
      <c r="C32" s="357"/>
      <c r="D32" s="355"/>
    </row>
    <row r="33" spans="1:4" ht="14.25">
      <c r="A33" s="353"/>
      <c r="B33" s="188"/>
      <c r="C33" s="357"/>
      <c r="D33" s="356"/>
    </row>
    <row r="34" spans="1:4" ht="14.25">
      <c r="A34" s="353"/>
      <c r="B34" s="188"/>
      <c r="C34" s="357"/>
      <c r="D34" s="355"/>
    </row>
    <row r="35" spans="1:4" ht="14.25">
      <c r="A35" s="353"/>
      <c r="B35" s="188"/>
      <c r="C35" s="357"/>
      <c r="D35" s="356"/>
    </row>
    <row r="36" spans="1:4" ht="14.25">
      <c r="A36" s="353"/>
      <c r="B36" s="188"/>
      <c r="C36" s="354"/>
      <c r="D36" s="356"/>
    </row>
    <row r="37" spans="1:4" ht="14.25">
      <c r="A37" s="353"/>
      <c r="B37" s="188"/>
      <c r="C37" s="354"/>
      <c r="D37" s="355"/>
    </row>
    <row r="38" spans="1:4" ht="14.25">
      <c r="A38" s="560"/>
      <c r="B38" s="561"/>
      <c r="C38" s="358"/>
      <c r="D38" s="358"/>
    </row>
    <row r="39" spans="1:4" ht="14.25">
      <c r="A39" s="353"/>
      <c r="B39" s="188"/>
      <c r="C39" s="354"/>
      <c r="D39" s="355"/>
    </row>
    <row r="40" spans="1:4" ht="14.25">
      <c r="A40" s="353"/>
      <c r="B40" s="188"/>
      <c r="C40" s="354"/>
      <c r="D40" s="355"/>
    </row>
    <row r="41" spans="1:4" ht="14.25">
      <c r="A41" s="353"/>
      <c r="B41" s="188"/>
      <c r="C41" s="354"/>
      <c r="D41" s="355"/>
    </row>
    <row r="42" spans="1:4" ht="14.25">
      <c r="A42" s="353"/>
      <c r="B42" s="188"/>
      <c r="C42" s="354"/>
      <c r="D42" s="355"/>
    </row>
    <row r="43" spans="1:4" ht="14.25">
      <c r="A43" s="353"/>
      <c r="B43" s="188"/>
      <c r="C43" s="354"/>
      <c r="D43" s="355"/>
    </row>
    <row r="44" spans="1:4" ht="14.25">
      <c r="A44" s="353"/>
      <c r="B44" s="188"/>
      <c r="C44" s="354"/>
      <c r="D44" s="355"/>
    </row>
    <row r="45" spans="1:4" ht="14.25">
      <c r="A45" s="353"/>
      <c r="B45" s="188"/>
      <c r="C45" s="354"/>
      <c r="D45" s="355"/>
    </row>
    <row r="46" spans="1:4" ht="14.25">
      <c r="A46" s="353"/>
      <c r="B46" s="188"/>
      <c r="C46" s="354"/>
      <c r="D46" s="355"/>
    </row>
    <row r="47" spans="1:4" ht="14.25">
      <c r="A47" s="353"/>
      <c r="B47" s="188"/>
      <c r="C47" s="354"/>
      <c r="D47" s="355"/>
    </row>
    <row r="48" spans="1:4" ht="14.25">
      <c r="A48" s="353"/>
      <c r="B48" s="188"/>
      <c r="C48" s="354"/>
      <c r="D48" s="355"/>
    </row>
    <row r="49" spans="1:4" ht="14.25">
      <c r="A49" s="353"/>
      <c r="B49" s="188"/>
      <c r="C49" s="354"/>
      <c r="D49" s="355"/>
    </row>
    <row r="50" spans="1:4" ht="14.25">
      <c r="A50" s="353"/>
      <c r="B50" s="188"/>
      <c r="C50" s="357"/>
      <c r="D50" s="355"/>
    </row>
    <row r="51" spans="1:4" ht="14.25">
      <c r="A51" s="353"/>
      <c r="B51" s="188"/>
      <c r="C51" s="354"/>
      <c r="D51" s="355"/>
    </row>
    <row r="52" spans="1:4" ht="14.25">
      <c r="A52" s="353"/>
      <c r="B52" s="188"/>
      <c r="C52" s="354"/>
      <c r="D52" s="355"/>
    </row>
    <row r="53" spans="1:4" ht="14.25">
      <c r="A53" s="353"/>
      <c r="B53" s="188"/>
      <c r="C53" s="354"/>
      <c r="D53" s="355"/>
    </row>
    <row r="54" spans="1:4" ht="14.25">
      <c r="A54" s="560"/>
      <c r="B54" s="561"/>
      <c r="C54" s="358"/>
      <c r="D54" s="358"/>
    </row>
    <row r="55" spans="1:4" ht="14.25">
      <c r="A55" s="353"/>
      <c r="B55" s="188"/>
      <c r="C55" s="354"/>
      <c r="D55" s="355"/>
    </row>
    <row r="56" spans="1:4" ht="14.25">
      <c r="A56" s="353"/>
      <c r="B56" s="188"/>
      <c r="C56" s="354"/>
      <c r="D56" s="355"/>
    </row>
    <row r="57" spans="1:4" ht="14.25">
      <c r="A57" s="353"/>
      <c r="B57" s="188"/>
      <c r="C57" s="354"/>
      <c r="D57" s="355"/>
    </row>
    <row r="58" spans="1:4" ht="14.25">
      <c r="A58" s="353"/>
      <c r="B58" s="188"/>
      <c r="C58" s="354"/>
      <c r="D58" s="355"/>
    </row>
    <row r="59" spans="1:4" ht="14.25">
      <c r="A59" s="353"/>
      <c r="B59" s="188"/>
      <c r="C59" s="354"/>
      <c r="D59" s="355"/>
    </row>
    <row r="60" spans="1:4" ht="14.25">
      <c r="A60" s="353"/>
      <c r="B60" s="188"/>
      <c r="C60" s="354"/>
      <c r="D60" s="355"/>
    </row>
    <row r="61" spans="1:4" ht="14.25">
      <c r="A61" s="353"/>
      <c r="B61" s="188"/>
      <c r="C61" s="354"/>
      <c r="D61" s="355"/>
    </row>
    <row r="62" spans="1:4" ht="14.25">
      <c r="A62" s="353"/>
      <c r="B62" s="188"/>
      <c r="C62" s="354"/>
      <c r="D62" s="355"/>
    </row>
    <row r="63" spans="1:4" ht="14.25">
      <c r="A63" s="353"/>
      <c r="B63" s="188"/>
      <c r="C63" s="354"/>
      <c r="D63" s="355"/>
    </row>
    <row r="64" spans="1:4" ht="14.25">
      <c r="A64" s="353"/>
      <c r="B64" s="188"/>
      <c r="C64" s="357"/>
      <c r="D64" s="355"/>
    </row>
    <row r="65" spans="1:4" ht="14.25">
      <c r="A65" s="353"/>
      <c r="B65" s="188"/>
      <c r="C65" s="354"/>
      <c r="D65" s="355"/>
    </row>
    <row r="66" spans="1:4" ht="14.25">
      <c r="A66" s="353"/>
      <c r="B66" s="188"/>
      <c r="C66" s="354"/>
      <c r="D66" s="355"/>
    </row>
    <row r="67" spans="1:4" ht="14.25">
      <c r="A67" s="353"/>
      <c r="B67" s="188"/>
      <c r="C67" s="354"/>
      <c r="D67" s="355"/>
    </row>
    <row r="68" spans="1:4" ht="14.25">
      <c r="A68" s="353"/>
      <c r="B68" s="188"/>
      <c r="C68" s="354"/>
      <c r="D68" s="355"/>
    </row>
    <row r="69" spans="1:4" ht="14.25">
      <c r="A69" s="353"/>
      <c r="B69" s="188"/>
      <c r="C69" s="354"/>
      <c r="D69" s="355"/>
    </row>
    <row r="70" spans="1:4" ht="14.25">
      <c r="A70" s="353"/>
      <c r="B70" s="188"/>
      <c r="C70" s="354"/>
      <c r="D70" s="355"/>
    </row>
    <row r="71" spans="1:4" ht="14.25">
      <c r="A71" s="353"/>
      <c r="B71" s="188"/>
      <c r="C71" s="354"/>
      <c r="D71" s="355"/>
    </row>
    <row r="72" spans="1:4" ht="14.25">
      <c r="A72" s="353"/>
      <c r="B72" s="188"/>
      <c r="C72" s="354"/>
      <c r="D72" s="355"/>
    </row>
    <row r="73" spans="1:4" ht="14.25">
      <c r="A73" s="353"/>
      <c r="B73" s="188"/>
      <c r="C73" s="354"/>
      <c r="D73" s="355"/>
    </row>
    <row r="74" spans="1:4" ht="14.25">
      <c r="A74" s="353"/>
      <c r="B74" s="188"/>
      <c r="C74" s="354"/>
      <c r="D74" s="355"/>
    </row>
    <row r="75" spans="1:4" ht="14.25">
      <c r="A75" s="353"/>
      <c r="B75" s="188"/>
      <c r="C75" s="354"/>
      <c r="D75" s="355"/>
    </row>
    <row r="76" spans="1:4" ht="14.25">
      <c r="A76" s="353"/>
      <c r="B76" s="188"/>
      <c r="C76" s="354"/>
      <c r="D76" s="355"/>
    </row>
    <row r="77" spans="1:4" ht="14.25">
      <c r="A77" s="353"/>
      <c r="B77" s="188"/>
      <c r="C77" s="354"/>
      <c r="D77" s="355"/>
    </row>
    <row r="78" spans="1:4" ht="14.25">
      <c r="A78" s="353"/>
      <c r="B78" s="188"/>
      <c r="C78" s="354"/>
      <c r="D78" s="355"/>
    </row>
    <row r="79" spans="1:4" ht="14.25">
      <c r="A79" s="353"/>
      <c r="B79" s="188"/>
      <c r="C79" s="354"/>
      <c r="D79" s="355"/>
    </row>
    <row r="80" spans="1:4" ht="14.25">
      <c r="A80" s="353"/>
      <c r="B80" s="188"/>
      <c r="C80" s="354"/>
      <c r="D80" s="355"/>
    </row>
    <row r="81" spans="1:4" ht="14.25">
      <c r="A81" s="353"/>
      <c r="B81" s="188"/>
      <c r="C81" s="354"/>
      <c r="D81" s="355"/>
    </row>
    <row r="82" spans="1:4" ht="14.25">
      <c r="A82" s="353"/>
      <c r="B82" s="188"/>
      <c r="C82" s="354"/>
      <c r="D82" s="355"/>
    </row>
    <row r="83" spans="1:4" ht="14.25">
      <c r="A83" s="353"/>
      <c r="B83" s="188"/>
      <c r="C83" s="354"/>
      <c r="D83" s="355"/>
    </row>
    <row r="84" spans="1:4" ht="14.25">
      <c r="A84" s="353"/>
      <c r="B84" s="188"/>
      <c r="C84" s="354"/>
      <c r="D84" s="355"/>
    </row>
    <row r="85" spans="1:4" ht="14.25">
      <c r="A85" s="353"/>
      <c r="B85" s="188"/>
      <c r="C85" s="354"/>
      <c r="D85" s="355"/>
    </row>
    <row r="86" spans="1:4" ht="14.25">
      <c r="A86" s="353"/>
      <c r="B86" s="188"/>
      <c r="C86" s="354"/>
      <c r="D86" s="355"/>
    </row>
    <row r="87" spans="1:4" ht="14.25">
      <c r="A87" s="353"/>
      <c r="B87" s="188"/>
      <c r="C87" s="354"/>
      <c r="D87" s="355"/>
    </row>
    <row r="88" spans="1:4" ht="14.25">
      <c r="A88" s="353"/>
      <c r="B88" s="188"/>
      <c r="C88" s="354"/>
      <c r="D88" s="355"/>
    </row>
    <row r="89" spans="1:4" ht="14.25">
      <c r="A89" s="353"/>
      <c r="B89" s="188"/>
      <c r="C89" s="354"/>
      <c r="D89" s="355"/>
    </row>
    <row r="90" spans="1:4" ht="14.25">
      <c r="A90" s="353"/>
      <c r="B90" s="188"/>
      <c r="C90" s="354"/>
      <c r="D90" s="355"/>
    </row>
    <row r="91" spans="1:4" ht="14.25">
      <c r="A91" s="353"/>
      <c r="B91" s="188"/>
      <c r="C91" s="354"/>
      <c r="D91" s="355"/>
    </row>
    <row r="92" spans="1:4" ht="14.25">
      <c r="A92" s="353"/>
      <c r="B92" s="188"/>
      <c r="C92" s="354"/>
      <c r="D92" s="355"/>
    </row>
    <row r="93" spans="1:4" ht="14.25">
      <c r="A93" s="353"/>
      <c r="B93" s="188"/>
      <c r="C93" s="354"/>
      <c r="D93" s="355"/>
    </row>
    <row r="94" spans="1:4" ht="14.25">
      <c r="A94" s="353"/>
      <c r="B94" s="188"/>
      <c r="C94" s="354"/>
      <c r="D94" s="355"/>
    </row>
    <row r="95" spans="1:4" ht="14.25">
      <c r="A95" s="353"/>
      <c r="B95" s="188"/>
      <c r="C95" s="357"/>
      <c r="D95" s="355"/>
    </row>
    <row r="96" spans="1:4" ht="14.25">
      <c r="A96" s="353"/>
      <c r="B96" s="188"/>
      <c r="C96" s="354"/>
      <c r="D96" s="355"/>
    </row>
    <row r="97" spans="1:4" ht="14.25">
      <c r="A97" s="353"/>
      <c r="B97" s="188"/>
      <c r="C97" s="357"/>
      <c r="D97" s="355"/>
    </row>
    <row r="98" spans="1:4" ht="14.25">
      <c r="A98" s="353"/>
      <c r="B98" s="188"/>
      <c r="C98" s="357"/>
      <c r="D98" s="355"/>
    </row>
    <row r="99" spans="1:4" ht="14.25">
      <c r="A99" s="353"/>
      <c r="B99" s="188"/>
      <c r="C99" s="357"/>
      <c r="D99" s="355"/>
    </row>
    <row r="100" spans="1:4" ht="14.25">
      <c r="A100" s="353"/>
      <c r="B100" s="188"/>
      <c r="C100" s="357"/>
      <c r="D100" s="355"/>
    </row>
    <row r="101" spans="1:4" ht="14.25">
      <c r="A101" s="353"/>
      <c r="B101" s="188"/>
      <c r="C101" s="357"/>
      <c r="D101" s="355"/>
    </row>
    <row r="102" spans="1:4" ht="14.25">
      <c r="A102" s="353"/>
      <c r="B102" s="188"/>
      <c r="C102" s="354"/>
      <c r="D102" s="355"/>
    </row>
    <row r="103" spans="1:4" ht="14.25">
      <c r="A103" s="353"/>
      <c r="B103" s="188"/>
      <c r="C103" s="354"/>
      <c r="D103" s="355"/>
    </row>
    <row r="104" spans="1:4" ht="14.25">
      <c r="A104" s="353"/>
      <c r="B104" s="188"/>
      <c r="C104" s="354"/>
      <c r="D104" s="355"/>
    </row>
    <row r="105" spans="1:4" ht="14.25">
      <c r="A105" s="353"/>
      <c r="B105" s="188"/>
      <c r="C105" s="354"/>
      <c r="D105" s="355"/>
    </row>
    <row r="106" spans="1:4" ht="14.25">
      <c r="A106" s="353"/>
      <c r="B106" s="188"/>
      <c r="C106" s="354"/>
      <c r="D106" s="355"/>
    </row>
    <row r="107" spans="1:4" ht="14.25">
      <c r="A107" s="353"/>
      <c r="B107" s="188"/>
      <c r="C107" s="354"/>
      <c r="D107" s="355"/>
    </row>
    <row r="108" spans="1:4" ht="14.25">
      <c r="A108" s="353"/>
      <c r="B108" s="188"/>
      <c r="C108" s="354"/>
      <c r="D108" s="355"/>
    </row>
    <row r="109" spans="1:4" ht="14.25">
      <c r="A109" s="353"/>
      <c r="B109" s="188"/>
      <c r="C109" s="354"/>
      <c r="D109" s="355"/>
    </row>
    <row r="110" spans="1:4" ht="14.25">
      <c r="A110" s="353"/>
      <c r="B110" s="188"/>
      <c r="C110" s="354"/>
      <c r="D110" s="355"/>
    </row>
    <row r="111" spans="1:4" ht="14.25">
      <c r="A111" s="353"/>
      <c r="B111" s="188"/>
      <c r="C111" s="354"/>
      <c r="D111" s="355"/>
    </row>
    <row r="112" spans="1:4" ht="14.25">
      <c r="A112" s="353"/>
      <c r="B112" s="188"/>
      <c r="C112" s="354"/>
      <c r="D112" s="355"/>
    </row>
    <row r="113" spans="1:4" ht="14.25">
      <c r="A113" s="353"/>
      <c r="B113" s="188"/>
      <c r="C113" s="354"/>
      <c r="D113" s="355"/>
    </row>
    <row r="114" spans="1:4" ht="14.25">
      <c r="A114" s="353"/>
      <c r="B114" s="188"/>
      <c r="C114" s="354"/>
      <c r="D114" s="355"/>
    </row>
    <row r="115" spans="1:4" ht="14.25">
      <c r="A115" s="353"/>
      <c r="B115" s="188"/>
      <c r="C115" s="354"/>
      <c r="D115" s="355"/>
    </row>
    <row r="116" spans="1:4" ht="14.25">
      <c r="A116" s="353"/>
      <c r="B116" s="188"/>
      <c r="C116" s="354"/>
      <c r="D116" s="355"/>
    </row>
    <row r="117" spans="1:4" ht="14.25">
      <c r="A117" s="353"/>
      <c r="B117" s="188"/>
      <c r="C117" s="354"/>
      <c r="D117" s="355"/>
    </row>
    <row r="118" spans="1:4" ht="14.25">
      <c r="A118" s="353"/>
      <c r="B118" s="188"/>
      <c r="C118" s="354"/>
      <c r="D118" s="355"/>
    </row>
    <row r="119" spans="1:4" ht="14.25">
      <c r="A119" s="353"/>
      <c r="B119" s="188"/>
      <c r="C119" s="354"/>
      <c r="D119" s="355"/>
    </row>
    <row r="120" spans="1:4" ht="14.25">
      <c r="A120" s="353"/>
      <c r="B120" s="188"/>
      <c r="C120" s="354"/>
      <c r="D120" s="355"/>
    </row>
    <row r="121" spans="1:4" ht="14.25">
      <c r="A121" s="353"/>
      <c r="B121" s="188"/>
      <c r="C121" s="354"/>
      <c r="D121" s="355"/>
    </row>
    <row r="122" spans="1:4" ht="14.25">
      <c r="A122" s="353"/>
      <c r="B122" s="188"/>
      <c r="C122" s="354"/>
      <c r="D122" s="355"/>
    </row>
    <row r="123" spans="1:4" ht="14.25">
      <c r="A123" s="353"/>
      <c r="B123" s="188"/>
      <c r="C123" s="354"/>
      <c r="D123" s="355"/>
    </row>
    <row r="124" spans="1:4" ht="14.25">
      <c r="A124" s="353"/>
      <c r="B124" s="188"/>
      <c r="C124" s="354"/>
      <c r="D124" s="355"/>
    </row>
    <row r="125" spans="1:4" ht="14.25">
      <c r="A125" s="353"/>
      <c r="B125" s="188"/>
      <c r="C125" s="354"/>
      <c r="D125" s="355"/>
    </row>
    <row r="126" spans="1:4" ht="14.25">
      <c r="A126" s="353"/>
      <c r="B126" s="188"/>
      <c r="C126" s="354"/>
      <c r="D126" s="355"/>
    </row>
    <row r="127" spans="1:4" ht="14.25">
      <c r="A127" s="353"/>
      <c r="B127" s="188"/>
      <c r="C127" s="354"/>
      <c r="D127" s="355"/>
    </row>
    <row r="128" spans="1:4" ht="14.25">
      <c r="A128" s="353"/>
      <c r="B128" s="188"/>
      <c r="C128" s="354"/>
      <c r="D128" s="355"/>
    </row>
    <row r="129" spans="1:4" ht="14.25">
      <c r="A129" s="353"/>
      <c r="B129" s="188"/>
      <c r="C129" s="354"/>
      <c r="D129" s="355"/>
    </row>
    <row r="130" spans="1:4" ht="14.25">
      <c r="A130" s="353"/>
      <c r="B130" s="188"/>
      <c r="C130" s="354"/>
      <c r="D130" s="355"/>
    </row>
    <row r="131" spans="1:4" ht="14.25">
      <c r="A131" s="353"/>
      <c r="B131" s="188"/>
      <c r="C131" s="354"/>
      <c r="D131" s="355"/>
    </row>
    <row r="132" spans="1:4" ht="14.25">
      <c r="A132" s="353"/>
      <c r="B132" s="188"/>
      <c r="C132" s="354"/>
      <c r="D132" s="355"/>
    </row>
    <row r="133" spans="1:4" ht="14.25">
      <c r="A133" s="353"/>
      <c r="B133" s="188"/>
      <c r="C133" s="354"/>
      <c r="D133" s="355"/>
    </row>
    <row r="134" spans="1:4" ht="14.25">
      <c r="A134" s="353"/>
      <c r="B134" s="188"/>
      <c r="C134" s="354"/>
      <c r="D134" s="355"/>
    </row>
    <row r="135" spans="1:4" ht="14.25">
      <c r="A135" s="353"/>
      <c r="B135" s="188"/>
      <c r="C135" s="354"/>
      <c r="D135" s="355"/>
    </row>
    <row r="136" spans="1:4" ht="14.25">
      <c r="A136" s="353"/>
      <c r="B136" s="188"/>
      <c r="C136" s="354"/>
      <c r="D136" s="355"/>
    </row>
    <row r="137" spans="1:4" ht="14.25">
      <c r="A137" s="353"/>
      <c r="B137" s="188"/>
      <c r="C137" s="354"/>
      <c r="D137" s="355"/>
    </row>
    <row r="138" spans="1:4" ht="14.25">
      <c r="A138" s="353"/>
      <c r="B138" s="188"/>
      <c r="C138" s="354"/>
      <c r="D138" s="355"/>
    </row>
    <row r="139" spans="1:4" ht="14.25">
      <c r="A139" s="353"/>
      <c r="B139" s="188"/>
      <c r="C139" s="354"/>
      <c r="D139" s="355"/>
    </row>
    <row r="140" spans="1:4" ht="14.25">
      <c r="A140" s="353"/>
      <c r="B140" s="188"/>
      <c r="C140" s="354"/>
      <c r="D140" s="355"/>
    </row>
    <row r="141" spans="1:4" ht="14.25">
      <c r="A141" s="353"/>
      <c r="B141" s="188"/>
      <c r="C141" s="354"/>
      <c r="D141" s="355"/>
    </row>
    <row r="142" spans="1:4" ht="14.25">
      <c r="A142" s="353"/>
      <c r="B142" s="188"/>
      <c r="C142" s="354"/>
      <c r="D142" s="355"/>
    </row>
    <row r="143" spans="1:4" ht="14.25">
      <c r="A143" s="353"/>
      <c r="B143" s="188"/>
      <c r="C143" s="354"/>
      <c r="D143" s="355"/>
    </row>
    <row r="144" spans="1:4" ht="14.25">
      <c r="A144" s="353"/>
      <c r="B144" s="188"/>
      <c r="C144" s="354"/>
      <c r="D144" s="355"/>
    </row>
    <row r="145" spans="1:4" ht="14.25">
      <c r="A145" s="353"/>
      <c r="B145" s="188"/>
      <c r="C145" s="354"/>
      <c r="D145" s="355"/>
    </row>
    <row r="146" spans="1:4" ht="14.25">
      <c r="A146" s="353"/>
      <c r="B146" s="188"/>
      <c r="C146" s="354"/>
      <c r="D146" s="355"/>
    </row>
    <row r="147" spans="1:4" ht="14.25">
      <c r="A147" s="353"/>
      <c r="B147" s="188"/>
      <c r="C147" s="354"/>
      <c r="D147" s="355"/>
    </row>
    <row r="148" spans="1:4" ht="14.25">
      <c r="A148" s="560"/>
      <c r="B148" s="561"/>
      <c r="C148" s="358"/>
      <c r="D148" s="358"/>
    </row>
    <row r="149" spans="1:4" ht="14.25">
      <c r="A149" s="353"/>
      <c r="B149" s="188"/>
      <c r="C149" s="354"/>
      <c r="D149" s="355"/>
    </row>
    <row r="150" spans="1:4" ht="14.25">
      <c r="A150" s="353"/>
      <c r="B150" s="188"/>
      <c r="C150" s="354"/>
      <c r="D150" s="355"/>
    </row>
    <row r="151" spans="1:4" ht="14.25">
      <c r="A151" s="353"/>
      <c r="B151" s="188"/>
      <c r="C151" s="354"/>
      <c r="D151" s="355"/>
    </row>
    <row r="152" spans="1:4" ht="14.25">
      <c r="A152" s="353"/>
      <c r="B152" s="188"/>
      <c r="C152" s="354"/>
      <c r="D152" s="355"/>
    </row>
    <row r="153" spans="1:4" ht="14.25">
      <c r="A153" s="353"/>
      <c r="B153" s="188"/>
      <c r="C153" s="354"/>
      <c r="D153" s="355"/>
    </row>
    <row r="154" spans="1:4" ht="14.25">
      <c r="A154" s="353"/>
      <c r="B154" s="188"/>
      <c r="C154" s="354"/>
      <c r="D154" s="355"/>
    </row>
    <row r="155" spans="1:4" ht="14.25">
      <c r="A155" s="353"/>
      <c r="B155" s="188"/>
      <c r="C155" s="354"/>
      <c r="D155" s="355"/>
    </row>
    <row r="156" spans="1:4" ht="14.25">
      <c r="A156" s="353"/>
      <c r="B156" s="188"/>
      <c r="C156" s="354"/>
      <c r="D156" s="355"/>
    </row>
    <row r="157" spans="1:4" ht="14.25">
      <c r="A157" s="353"/>
      <c r="B157" s="188"/>
      <c r="C157" s="354"/>
      <c r="D157" s="355"/>
    </row>
    <row r="158" spans="1:4" ht="14.25">
      <c r="A158" s="353"/>
      <c r="B158" s="188"/>
      <c r="C158" s="354"/>
      <c r="D158" s="355"/>
    </row>
    <row r="159" spans="1:4" ht="14.25">
      <c r="A159" s="353"/>
      <c r="B159" s="188"/>
      <c r="C159" s="354"/>
      <c r="D159" s="356"/>
    </row>
    <row r="160" spans="1:4" ht="14.25">
      <c r="A160" s="353"/>
      <c r="B160" s="188"/>
      <c r="C160" s="354"/>
      <c r="D160" s="355"/>
    </row>
    <row r="161" spans="1:4" ht="14.25">
      <c r="A161" s="353"/>
      <c r="B161" s="188"/>
      <c r="C161" s="354"/>
      <c r="D161" s="356"/>
    </row>
    <row r="162" spans="1:4" ht="14.25">
      <c r="A162" s="353"/>
      <c r="B162" s="188"/>
      <c r="C162" s="354"/>
      <c r="D162" s="355"/>
    </row>
    <row r="163" spans="1:4" ht="14.25">
      <c r="A163" s="353"/>
      <c r="B163" s="188"/>
      <c r="C163" s="354"/>
      <c r="D163" s="355"/>
    </row>
    <row r="164" spans="1:4" ht="14.25">
      <c r="A164" s="353"/>
      <c r="B164" s="188"/>
      <c r="C164" s="354"/>
      <c r="D164" s="355"/>
    </row>
    <row r="165" spans="1:4" ht="14.25">
      <c r="A165" s="353"/>
      <c r="B165" s="188"/>
      <c r="C165" s="354"/>
      <c r="D165" s="355"/>
    </row>
    <row r="166" spans="1:4" ht="14.25">
      <c r="A166" s="353"/>
      <c r="B166" s="188"/>
      <c r="C166" s="354"/>
      <c r="D166" s="355"/>
    </row>
    <row r="167" spans="1:4" ht="14.25">
      <c r="A167" s="353"/>
      <c r="B167" s="188"/>
      <c r="C167" s="354"/>
      <c r="D167" s="355"/>
    </row>
    <row r="168" spans="1:4" ht="14.25">
      <c r="A168" s="353"/>
      <c r="B168" s="188"/>
      <c r="C168" s="354"/>
      <c r="D168" s="355"/>
    </row>
    <row r="169" spans="1:4" ht="14.25">
      <c r="A169" s="353"/>
      <c r="B169" s="188"/>
      <c r="C169" s="354"/>
      <c r="D169" s="355"/>
    </row>
    <row r="170" spans="1:4" ht="14.25">
      <c r="A170" s="353"/>
      <c r="B170" s="188"/>
      <c r="C170" s="354"/>
      <c r="D170" s="355"/>
    </row>
    <row r="171" spans="1:4" ht="14.25">
      <c r="A171" s="353"/>
      <c r="B171" s="188"/>
      <c r="C171" s="354"/>
      <c r="D171" s="355"/>
    </row>
    <row r="172" spans="1:4" ht="14.25">
      <c r="A172" s="353"/>
      <c r="B172" s="188"/>
      <c r="C172" s="354"/>
      <c r="D172" s="355"/>
    </row>
    <row r="173" spans="1:4" ht="14.25">
      <c r="A173" s="353"/>
      <c r="B173" s="188"/>
      <c r="C173" s="354"/>
      <c r="D173" s="355"/>
    </row>
    <row r="174" spans="1:4" ht="14.25">
      <c r="A174" s="353"/>
      <c r="B174" s="188"/>
      <c r="C174" s="354"/>
      <c r="D174" s="355"/>
    </row>
    <row r="175" spans="1:4" ht="14.25">
      <c r="A175" s="353"/>
      <c r="B175" s="188"/>
      <c r="C175" s="354"/>
      <c r="D175" s="355"/>
    </row>
    <row r="176" spans="1:4" ht="14.25">
      <c r="A176" s="353"/>
      <c r="B176" s="188"/>
      <c r="C176" s="354"/>
      <c r="D176" s="355"/>
    </row>
    <row r="177" spans="1:4" ht="14.25">
      <c r="A177" s="353"/>
      <c r="B177" s="188"/>
      <c r="C177" s="354"/>
      <c r="D177" s="355"/>
    </row>
    <row r="178" spans="1:4" ht="14.25">
      <c r="A178" s="353"/>
      <c r="B178" s="188"/>
      <c r="C178" s="354"/>
      <c r="D178" s="355"/>
    </row>
    <row r="179" spans="1:4" ht="14.25">
      <c r="A179" s="353"/>
      <c r="B179" s="188"/>
      <c r="C179" s="354"/>
      <c r="D179" s="355"/>
    </row>
    <row r="180" spans="1:4" ht="14.25">
      <c r="A180" s="353"/>
      <c r="B180" s="188"/>
      <c r="C180" s="354"/>
      <c r="D180" s="355"/>
    </row>
    <row r="181" spans="1:4" ht="14.25">
      <c r="A181" s="353"/>
      <c r="B181" s="188"/>
      <c r="C181" s="354"/>
      <c r="D181" s="355"/>
    </row>
    <row r="182" spans="1:4" ht="14.25">
      <c r="A182" s="353"/>
      <c r="B182" s="188"/>
      <c r="C182" s="354"/>
      <c r="D182" s="355"/>
    </row>
    <row r="183" spans="1:4" ht="14.25">
      <c r="A183" s="353"/>
      <c r="B183" s="188"/>
      <c r="C183" s="354"/>
      <c r="D183" s="355"/>
    </row>
    <row r="184" spans="1:4" ht="14.25">
      <c r="A184" s="353"/>
      <c r="B184" s="188"/>
      <c r="C184" s="354"/>
      <c r="D184" s="355"/>
    </row>
    <row r="185" spans="1:4" ht="14.25">
      <c r="A185" s="353"/>
      <c r="B185" s="188"/>
      <c r="C185" s="354"/>
      <c r="D185" s="355"/>
    </row>
    <row r="186" spans="1:4" ht="14.25">
      <c r="A186" s="353"/>
      <c r="B186" s="188"/>
      <c r="C186" s="354"/>
      <c r="D186" s="355"/>
    </row>
    <row r="187" spans="1:4" ht="14.25">
      <c r="A187" s="353"/>
      <c r="B187" s="188"/>
      <c r="C187" s="354"/>
      <c r="D187" s="355"/>
    </row>
    <row r="188" spans="1:4" ht="14.25">
      <c r="A188" s="353"/>
      <c r="B188" s="188"/>
      <c r="C188" s="354"/>
      <c r="D188" s="355"/>
    </row>
    <row r="189" spans="1:4" ht="14.25">
      <c r="A189" s="353"/>
      <c r="B189" s="188"/>
      <c r="C189" s="354"/>
      <c r="D189" s="355"/>
    </row>
    <row r="190" spans="1:4" ht="14.25">
      <c r="A190" s="353"/>
      <c r="B190" s="188"/>
      <c r="C190" s="354"/>
      <c r="D190" s="355"/>
    </row>
    <row r="191" spans="1:4" ht="14.25">
      <c r="A191" s="353"/>
      <c r="B191" s="188"/>
      <c r="C191" s="354"/>
      <c r="D191" s="355"/>
    </row>
    <row r="192" spans="1:4" ht="14.25">
      <c r="A192" s="353"/>
      <c r="B192" s="188"/>
      <c r="C192" s="354"/>
      <c r="D192" s="355"/>
    </row>
    <row r="193" spans="1:4" ht="14.25">
      <c r="A193" s="560"/>
      <c r="B193" s="561"/>
      <c r="C193" s="358"/>
      <c r="D193" s="358"/>
    </row>
    <row r="194" spans="1:4" ht="14.25">
      <c r="A194" s="353"/>
      <c r="B194" s="188"/>
      <c r="C194" s="354"/>
      <c r="D194" s="355"/>
    </row>
    <row r="195" spans="1:4" ht="14.25">
      <c r="A195" s="353"/>
      <c r="B195" s="188"/>
      <c r="C195" s="354"/>
      <c r="D195" s="355"/>
    </row>
    <row r="196" spans="1:4" ht="14.25">
      <c r="A196" s="353"/>
      <c r="B196" s="188"/>
      <c r="C196" s="354"/>
      <c r="D196" s="355"/>
    </row>
    <row r="197" spans="1:4" ht="14.25">
      <c r="A197" s="353"/>
      <c r="B197" s="188"/>
      <c r="C197" s="354"/>
      <c r="D197" s="355"/>
    </row>
    <row r="198" spans="1:4" ht="14.25">
      <c r="A198" s="353"/>
      <c r="B198" s="188"/>
      <c r="C198" s="354"/>
      <c r="D198" s="355"/>
    </row>
    <row r="199" spans="1:4" ht="14.25">
      <c r="A199" s="353"/>
      <c r="B199" s="188"/>
      <c r="C199" s="354"/>
      <c r="D199" s="355"/>
    </row>
    <row r="200" spans="1:4" ht="14.25">
      <c r="A200" s="353"/>
      <c r="B200" s="188"/>
      <c r="C200" s="354"/>
      <c r="D200" s="355"/>
    </row>
    <row r="201" spans="1:4" ht="14.25">
      <c r="A201" s="353"/>
      <c r="B201" s="188"/>
      <c r="C201" s="354"/>
      <c r="D201" s="355"/>
    </row>
    <row r="202" spans="1:4" ht="14.25">
      <c r="A202" s="353"/>
      <c r="B202" s="188"/>
      <c r="C202" s="354"/>
      <c r="D202" s="355"/>
    </row>
    <row r="203" spans="1:4" ht="14.25">
      <c r="A203" s="353"/>
      <c r="B203" s="188"/>
      <c r="C203" s="354"/>
      <c r="D203" s="355"/>
    </row>
    <row r="204" spans="1:4" ht="14.25">
      <c r="A204" s="353"/>
      <c r="B204" s="188"/>
      <c r="C204" s="354"/>
      <c r="D204" s="355"/>
    </row>
    <row r="205" spans="1:4" ht="14.25">
      <c r="A205" s="353"/>
      <c r="B205" s="188"/>
      <c r="C205" s="354"/>
      <c r="D205" s="355"/>
    </row>
    <row r="206" spans="1:4" ht="14.25">
      <c r="A206" s="353"/>
      <c r="B206" s="188"/>
      <c r="C206" s="354"/>
      <c r="D206" s="355"/>
    </row>
    <row r="207" spans="1:4" ht="14.25">
      <c r="A207" s="353"/>
      <c r="B207" s="188"/>
      <c r="C207" s="354"/>
      <c r="D207" s="355"/>
    </row>
    <row r="208" spans="1:4" ht="14.25">
      <c r="A208" s="353"/>
      <c r="B208" s="188"/>
      <c r="C208" s="354"/>
      <c r="D208" s="355"/>
    </row>
    <row r="209" spans="1:4" ht="14.25">
      <c r="A209" s="560"/>
      <c r="B209" s="561"/>
      <c r="C209" s="358"/>
      <c r="D209" s="358"/>
    </row>
    <row r="210" spans="1:4" ht="14.25">
      <c r="A210" s="353"/>
      <c r="B210" s="188"/>
      <c r="C210" s="357"/>
      <c r="D210" s="355"/>
    </row>
    <row r="211" spans="1:4" ht="14.25">
      <c r="A211" s="353"/>
      <c r="B211" s="188"/>
      <c r="C211" s="357"/>
      <c r="D211" s="355"/>
    </row>
    <row r="212" spans="1:4" ht="14.25">
      <c r="A212" s="353"/>
      <c r="B212" s="188"/>
      <c r="C212" s="354"/>
      <c r="D212" s="356"/>
    </row>
    <row r="213" spans="1:4" ht="14.25">
      <c r="A213" s="353"/>
      <c r="B213" s="188"/>
      <c r="C213" s="354"/>
      <c r="D213" s="355"/>
    </row>
    <row r="214" spans="1:4" ht="14.25">
      <c r="A214" s="560"/>
      <c r="B214" s="561"/>
      <c r="C214" s="358"/>
      <c r="D214" s="358"/>
    </row>
    <row r="215" spans="1:4" ht="14.25">
      <c r="A215" s="353"/>
      <c r="B215" s="188"/>
      <c r="C215" s="354"/>
      <c r="D215" s="355"/>
    </row>
    <row r="216" spans="1:4" ht="14.25">
      <c r="A216" s="353"/>
      <c r="B216" s="188"/>
      <c r="C216" s="354"/>
      <c r="D216" s="355"/>
    </row>
    <row r="217" spans="1:4" ht="14.25">
      <c r="A217" s="353"/>
      <c r="B217" s="188"/>
      <c r="C217" s="354"/>
      <c r="D217" s="355"/>
    </row>
    <row r="218" spans="1:4" ht="14.25">
      <c r="A218" s="353"/>
      <c r="B218" s="188"/>
      <c r="C218" s="354"/>
      <c r="D218" s="355"/>
    </row>
    <row r="219" spans="1:4" ht="14.25">
      <c r="A219" s="353"/>
      <c r="B219" s="188"/>
      <c r="C219" s="354"/>
      <c r="D219" s="355"/>
    </row>
    <row r="220" spans="1:4" ht="14.25">
      <c r="A220" s="353"/>
      <c r="B220" s="188"/>
      <c r="C220" s="354"/>
      <c r="D220" s="355"/>
    </row>
    <row r="221" spans="1:4" ht="14.25">
      <c r="A221" s="353"/>
      <c r="B221" s="188"/>
      <c r="C221" s="354"/>
      <c r="D221" s="355"/>
    </row>
    <row r="222" spans="1:4" ht="14.25">
      <c r="A222" s="353"/>
      <c r="B222" s="188"/>
      <c r="C222" s="354"/>
      <c r="D222" s="355"/>
    </row>
    <row r="223" spans="1:4" ht="14.25">
      <c r="A223" s="353"/>
      <c r="B223" s="188"/>
      <c r="C223" s="354"/>
      <c r="D223" s="355"/>
    </row>
    <row r="224" spans="1:4" ht="14.25">
      <c r="A224" s="353"/>
      <c r="B224" s="188"/>
      <c r="C224" s="354"/>
      <c r="D224" s="355"/>
    </row>
    <row r="225" spans="1:4" ht="14.25">
      <c r="A225" s="353"/>
      <c r="B225" s="188"/>
      <c r="C225" s="354"/>
      <c r="D225" s="355"/>
    </row>
    <row r="226" spans="1:4" ht="14.25">
      <c r="A226" s="353"/>
      <c r="B226" s="188"/>
      <c r="C226" s="354"/>
      <c r="D226" s="355"/>
    </row>
    <row r="227" spans="1:4" ht="14.25">
      <c r="A227" s="353"/>
      <c r="B227" s="188"/>
      <c r="C227" s="354"/>
      <c r="D227" s="355"/>
    </row>
    <row r="228" spans="1:4" ht="14.25">
      <c r="A228" s="353"/>
      <c r="B228" s="188"/>
      <c r="C228" s="354"/>
      <c r="D228" s="355"/>
    </row>
    <row r="229" spans="1:4" ht="14.25">
      <c r="A229" s="353"/>
      <c r="B229" s="188"/>
      <c r="C229" s="354"/>
      <c r="D229" s="355"/>
    </row>
    <row r="230" spans="1:4" ht="14.25">
      <c r="A230" s="353"/>
      <c r="B230" s="188"/>
      <c r="C230" s="354"/>
      <c r="D230" s="355"/>
    </row>
    <row r="231" spans="1:4" ht="14.25">
      <c r="A231" s="353"/>
      <c r="B231" s="188"/>
      <c r="C231" s="354"/>
      <c r="D231" s="355"/>
    </row>
    <row r="232" spans="1:4" ht="14.25">
      <c r="A232" s="353"/>
      <c r="B232" s="188"/>
      <c r="C232" s="354"/>
      <c r="D232" s="355"/>
    </row>
    <row r="233" spans="1:4" ht="14.25">
      <c r="A233" s="353"/>
      <c r="B233" s="188"/>
      <c r="C233" s="354"/>
      <c r="D233" s="355"/>
    </row>
    <row r="234" spans="1:4" ht="14.25">
      <c r="A234" s="353"/>
      <c r="B234" s="188"/>
      <c r="C234" s="354"/>
      <c r="D234" s="355"/>
    </row>
    <row r="235" spans="1:4" ht="14.25">
      <c r="A235" s="353"/>
      <c r="B235" s="188"/>
      <c r="C235" s="354"/>
      <c r="D235" s="355"/>
    </row>
    <row r="236" spans="1:4" ht="14.25">
      <c r="A236" s="353"/>
      <c r="B236" s="188"/>
      <c r="C236" s="354"/>
      <c r="D236" s="355"/>
    </row>
    <row r="237" spans="1:4" ht="14.25">
      <c r="A237" s="353"/>
      <c r="B237" s="188"/>
      <c r="C237" s="354"/>
      <c r="D237" s="355"/>
    </row>
    <row r="238" spans="1:4" ht="14.25">
      <c r="A238" s="353"/>
      <c r="B238" s="188"/>
      <c r="C238" s="354"/>
      <c r="D238" s="355"/>
    </row>
    <row r="239" spans="1:4" ht="14.25">
      <c r="A239" s="353"/>
      <c r="B239" s="188"/>
      <c r="C239" s="354"/>
      <c r="D239" s="355"/>
    </row>
    <row r="240" spans="1:4" ht="14.25">
      <c r="A240" s="353"/>
      <c r="B240" s="188"/>
      <c r="C240" s="354"/>
      <c r="D240" s="355"/>
    </row>
    <row r="241" spans="1:4" ht="14.25">
      <c r="A241" s="353"/>
      <c r="B241" s="188"/>
      <c r="C241" s="354"/>
      <c r="D241" s="355"/>
    </row>
    <row r="242" spans="1:4" ht="14.25">
      <c r="A242" s="353"/>
      <c r="B242" s="188"/>
      <c r="C242" s="354"/>
      <c r="D242" s="355"/>
    </row>
    <row r="243" spans="1:4" ht="14.25">
      <c r="A243" s="353"/>
      <c r="B243" s="188"/>
      <c r="C243" s="354"/>
      <c r="D243" s="355"/>
    </row>
    <row r="244" spans="1:4" ht="14.25">
      <c r="A244" s="353"/>
      <c r="B244" s="188"/>
      <c r="C244" s="354"/>
      <c r="D244" s="355"/>
    </row>
    <row r="245" spans="1:4" ht="14.25">
      <c r="A245" s="353"/>
      <c r="B245" s="188"/>
      <c r="C245" s="354"/>
      <c r="D245" s="355"/>
    </row>
    <row r="246" spans="1:4" ht="14.25">
      <c r="A246" s="353"/>
      <c r="B246" s="188"/>
      <c r="C246" s="354"/>
      <c r="D246" s="355"/>
    </row>
    <row r="247" spans="1:4" ht="14.25">
      <c r="A247" s="353"/>
      <c r="B247" s="188"/>
      <c r="C247" s="354"/>
      <c r="D247" s="355"/>
    </row>
    <row r="248" spans="1:4" ht="14.25">
      <c r="A248" s="353"/>
      <c r="B248" s="188"/>
      <c r="C248" s="354"/>
      <c r="D248" s="355"/>
    </row>
    <row r="249" spans="1:4" ht="14.25">
      <c r="A249" s="353"/>
      <c r="B249" s="188"/>
      <c r="C249" s="354"/>
      <c r="D249" s="355"/>
    </row>
    <row r="250" spans="1:4" ht="14.25">
      <c r="A250" s="353"/>
      <c r="B250" s="188"/>
      <c r="C250" s="354"/>
      <c r="D250" s="355"/>
    </row>
    <row r="251" spans="1:4" ht="14.25">
      <c r="A251" s="353"/>
      <c r="B251" s="188"/>
      <c r="C251" s="354"/>
      <c r="D251" s="355"/>
    </row>
    <row r="252" spans="1:4" ht="14.25">
      <c r="A252" s="353"/>
      <c r="B252" s="188"/>
      <c r="C252" s="354"/>
      <c r="D252" s="355"/>
    </row>
    <row r="253" spans="1:4" ht="14.25">
      <c r="A253" s="353"/>
      <c r="B253" s="188"/>
      <c r="C253" s="354"/>
      <c r="D253" s="355"/>
    </row>
    <row r="254" spans="1:4" ht="14.25">
      <c r="A254" s="353"/>
      <c r="B254" s="188"/>
      <c r="C254" s="354"/>
      <c r="D254" s="355"/>
    </row>
    <row r="255" spans="1:4" ht="14.25">
      <c r="A255" s="353"/>
      <c r="B255" s="188"/>
      <c r="C255" s="354"/>
      <c r="D255" s="355"/>
    </row>
    <row r="256" spans="1:4" ht="14.25">
      <c r="A256" s="353"/>
      <c r="B256" s="188"/>
      <c r="C256" s="354"/>
      <c r="D256" s="355"/>
    </row>
    <row r="257" spans="1:4" ht="14.25">
      <c r="A257" s="353"/>
      <c r="B257" s="188"/>
      <c r="C257" s="354"/>
      <c r="D257" s="355"/>
    </row>
    <row r="258" spans="1:4" ht="14.25">
      <c r="A258" s="353"/>
      <c r="B258" s="188"/>
      <c r="C258" s="354"/>
      <c r="D258" s="355"/>
    </row>
    <row r="259" spans="1:4" ht="14.25">
      <c r="A259" s="353"/>
      <c r="B259" s="188"/>
      <c r="C259" s="354"/>
      <c r="D259" s="355"/>
    </row>
    <row r="260" spans="1:4" ht="14.25">
      <c r="A260" s="353"/>
      <c r="B260" s="188"/>
      <c r="C260" s="354"/>
      <c r="D260" s="355"/>
    </row>
    <row r="261" spans="1:4" ht="14.25">
      <c r="A261" s="353"/>
      <c r="B261" s="188"/>
      <c r="C261" s="354"/>
      <c r="D261" s="355"/>
    </row>
    <row r="262" spans="1:4" ht="14.25">
      <c r="A262" s="353"/>
      <c r="B262" s="188"/>
      <c r="C262" s="354"/>
      <c r="D262" s="355"/>
    </row>
    <row r="263" spans="1:4" ht="14.25">
      <c r="A263" s="353"/>
      <c r="B263" s="188"/>
      <c r="C263" s="354"/>
      <c r="D263" s="355"/>
    </row>
    <row r="264" spans="1:4" ht="14.25">
      <c r="A264" s="353"/>
      <c r="B264" s="188"/>
      <c r="C264" s="354"/>
      <c r="D264" s="355"/>
    </row>
    <row r="265" spans="1:4" ht="14.25">
      <c r="A265" s="353"/>
      <c r="B265" s="188"/>
      <c r="C265" s="354"/>
      <c r="D265" s="355"/>
    </row>
    <row r="266" spans="1:4" ht="14.25">
      <c r="A266" s="353"/>
      <c r="B266" s="188"/>
      <c r="C266" s="354"/>
      <c r="D266" s="355"/>
    </row>
    <row r="267" spans="1:4" ht="14.25">
      <c r="A267" s="353"/>
      <c r="B267" s="188"/>
      <c r="C267" s="354"/>
      <c r="D267" s="355"/>
    </row>
    <row r="268" spans="1:4" ht="14.25">
      <c r="A268" s="353"/>
      <c r="B268" s="188"/>
      <c r="C268" s="354"/>
      <c r="D268" s="355"/>
    </row>
    <row r="269" spans="1:4" ht="14.25">
      <c r="A269" s="560"/>
      <c r="B269" s="561"/>
      <c r="C269" s="358"/>
      <c r="D269" s="358"/>
    </row>
    <row r="270" spans="1:4" ht="14.25">
      <c r="A270" s="353"/>
      <c r="B270" s="188"/>
      <c r="C270" s="354"/>
      <c r="D270" s="356"/>
    </row>
    <row r="271" spans="1:4" ht="14.25">
      <c r="A271" s="353"/>
      <c r="B271" s="188"/>
      <c r="C271" s="354"/>
      <c r="D271" s="356"/>
    </row>
    <row r="272" spans="1:4" ht="14.25">
      <c r="A272" s="353"/>
      <c r="B272" s="188"/>
      <c r="C272" s="354"/>
      <c r="D272" s="356"/>
    </row>
    <row r="273" spans="1:4" ht="14.25">
      <c r="A273" s="353"/>
      <c r="B273" s="188"/>
      <c r="C273" s="354"/>
      <c r="D273" s="356"/>
    </row>
    <row r="274" spans="1:4" ht="14.25">
      <c r="A274" s="353"/>
      <c r="B274" s="188"/>
      <c r="C274" s="354"/>
      <c r="D274" s="356"/>
    </row>
    <row r="275" spans="1:4" ht="14.25">
      <c r="A275" s="353"/>
      <c r="B275" s="188"/>
      <c r="C275" s="354"/>
      <c r="D275" s="356"/>
    </row>
    <row r="276" spans="1:4" ht="14.25">
      <c r="A276" s="353"/>
      <c r="B276" s="188"/>
      <c r="C276" s="354"/>
      <c r="D276" s="356"/>
    </row>
    <row r="277" spans="1:4" ht="14.25">
      <c r="A277" s="353"/>
      <c r="B277" s="188"/>
      <c r="C277" s="354"/>
      <c r="D277" s="356"/>
    </row>
    <row r="278" spans="1:4" ht="14.25">
      <c r="A278" s="353"/>
      <c r="B278" s="188"/>
      <c r="C278" s="354"/>
      <c r="D278" s="356"/>
    </row>
    <row r="279" spans="1:4" ht="14.25">
      <c r="A279" s="353"/>
      <c r="B279" s="188"/>
      <c r="C279" s="354"/>
      <c r="D279" s="356"/>
    </row>
    <row r="280" spans="1:4" ht="14.25">
      <c r="A280" s="353"/>
      <c r="B280" s="188"/>
      <c r="C280" s="354"/>
      <c r="D280" s="356"/>
    </row>
    <row r="281" spans="1:4" ht="14.25">
      <c r="A281" s="353"/>
      <c r="B281" s="188"/>
      <c r="C281" s="354"/>
      <c r="D281" s="356"/>
    </row>
    <row r="282" spans="1:4" ht="14.25">
      <c r="A282" s="353"/>
      <c r="B282" s="188"/>
      <c r="C282" s="354"/>
      <c r="D282" s="356"/>
    </row>
    <row r="283" spans="1:4" ht="14.25">
      <c r="A283" s="353"/>
      <c r="B283" s="188"/>
      <c r="C283" s="354"/>
      <c r="D283" s="356"/>
    </row>
    <row r="284" spans="1:4" ht="14.25">
      <c r="A284" s="353"/>
      <c r="B284" s="188"/>
      <c r="C284" s="354"/>
      <c r="D284" s="356"/>
    </row>
    <row r="285" spans="1:4" ht="14.25">
      <c r="A285" s="353"/>
      <c r="B285" s="188"/>
      <c r="C285" s="354"/>
      <c r="D285" s="356"/>
    </row>
    <row r="286" spans="1:4" ht="14.25">
      <c r="A286" s="353"/>
      <c r="B286" s="188"/>
      <c r="C286" s="354"/>
      <c r="D286" s="356"/>
    </row>
    <row r="287" spans="1:4" ht="14.25">
      <c r="A287" s="353"/>
      <c r="B287" s="188"/>
      <c r="C287" s="354"/>
      <c r="D287" s="356"/>
    </row>
    <row r="288" spans="1:4" ht="14.25">
      <c r="A288" s="353"/>
      <c r="B288" s="188"/>
      <c r="C288" s="354"/>
      <c r="D288" s="356"/>
    </row>
    <row r="289" spans="1:4" ht="14.25">
      <c r="A289" s="353"/>
      <c r="B289" s="188"/>
      <c r="C289" s="354"/>
      <c r="D289" s="356"/>
    </row>
    <row r="290" spans="1:4" ht="14.25">
      <c r="A290" s="353"/>
      <c r="B290" s="188"/>
      <c r="C290" s="354"/>
      <c r="D290" s="356"/>
    </row>
    <row r="291" spans="1:4" ht="14.25">
      <c r="A291" s="353"/>
      <c r="B291" s="188"/>
      <c r="C291" s="354"/>
      <c r="D291" s="356"/>
    </row>
    <row r="292" spans="1:4" ht="14.25">
      <c r="A292" s="353"/>
      <c r="B292" s="188"/>
      <c r="C292" s="354"/>
      <c r="D292" s="356"/>
    </row>
    <row r="293" spans="1:4" ht="14.25">
      <c r="A293" s="353"/>
      <c r="B293" s="188"/>
      <c r="C293" s="354"/>
      <c r="D293" s="356"/>
    </row>
    <row r="294" spans="1:4" ht="14.25">
      <c r="A294" s="353"/>
      <c r="B294" s="188"/>
      <c r="C294" s="354"/>
      <c r="D294" s="356"/>
    </row>
    <row r="295" spans="1:4" ht="14.25">
      <c r="A295" s="353"/>
      <c r="B295" s="188"/>
      <c r="C295" s="354"/>
      <c r="D295" s="356"/>
    </row>
    <row r="296" spans="1:4" ht="14.25">
      <c r="A296" s="560"/>
      <c r="B296" s="561"/>
      <c r="C296" s="358"/>
      <c r="D296" s="358"/>
    </row>
    <row r="297" spans="1:4" ht="14.25">
      <c r="A297" s="353"/>
      <c r="B297" s="188"/>
      <c r="C297" s="354"/>
      <c r="D297" s="355"/>
    </row>
    <row r="298" spans="1:4" ht="14.25">
      <c r="A298" s="353"/>
      <c r="B298" s="188"/>
      <c r="C298" s="354"/>
      <c r="D298" s="355"/>
    </row>
    <row r="299" spans="1:4" ht="14.25">
      <c r="A299" s="353"/>
      <c r="B299" s="188"/>
      <c r="C299" s="354"/>
      <c r="D299" s="355"/>
    </row>
    <row r="300" spans="1:4" ht="14.25">
      <c r="A300" s="353"/>
      <c r="B300" s="188"/>
      <c r="C300" s="354"/>
      <c r="D300" s="355"/>
    </row>
    <row r="301" spans="1:4" ht="14.25">
      <c r="A301" s="353"/>
      <c r="B301" s="188"/>
      <c r="C301" s="354"/>
      <c r="D301" s="355"/>
    </row>
    <row r="302" spans="1:4" ht="14.25">
      <c r="A302" s="353"/>
      <c r="B302" s="188"/>
      <c r="C302" s="354"/>
      <c r="D302" s="355"/>
    </row>
    <row r="303" spans="1:4" ht="14.25">
      <c r="A303" s="353"/>
      <c r="B303" s="188"/>
      <c r="C303" s="354"/>
      <c r="D303" s="355"/>
    </row>
    <row r="304" spans="1:4" ht="14.25">
      <c r="A304" s="353"/>
      <c r="B304" s="188"/>
      <c r="C304" s="354"/>
      <c r="D304" s="355"/>
    </row>
    <row r="305" spans="1:4" ht="14.25">
      <c r="A305" s="353"/>
      <c r="B305" s="188"/>
      <c r="C305" s="354"/>
      <c r="D305" s="355"/>
    </row>
    <row r="306" spans="1:4" ht="14.25">
      <c r="A306" s="353"/>
      <c r="B306" s="188"/>
      <c r="C306" s="354"/>
      <c r="D306" s="355"/>
    </row>
    <row r="307" spans="1:4" ht="14.25">
      <c r="A307" s="353"/>
      <c r="B307" s="188"/>
      <c r="C307" s="354"/>
      <c r="D307" s="355"/>
    </row>
    <row r="308" spans="1:4" ht="14.25">
      <c r="A308" s="353"/>
      <c r="B308" s="188"/>
      <c r="C308" s="354"/>
      <c r="D308" s="355"/>
    </row>
    <row r="309" spans="1:4" ht="14.25">
      <c r="A309" s="353"/>
      <c r="B309" s="188"/>
      <c r="C309" s="354"/>
      <c r="D309" s="355"/>
    </row>
    <row r="310" spans="1:4" ht="14.25">
      <c r="A310" s="353"/>
      <c r="B310" s="188"/>
      <c r="C310" s="354"/>
      <c r="D310" s="355"/>
    </row>
    <row r="311" spans="1:4" ht="14.25">
      <c r="A311" s="353"/>
      <c r="B311" s="188"/>
      <c r="C311" s="354"/>
      <c r="D311" s="355"/>
    </row>
    <row r="312" spans="1:4" ht="14.25">
      <c r="A312" s="353"/>
      <c r="B312" s="188"/>
      <c r="C312" s="354"/>
      <c r="D312" s="355"/>
    </row>
    <row r="313" spans="1:4" ht="14.25">
      <c r="A313" s="353"/>
      <c r="B313" s="188"/>
      <c r="C313" s="354"/>
      <c r="D313" s="355"/>
    </row>
    <row r="314" spans="1:4" ht="14.25">
      <c r="A314" s="353"/>
      <c r="B314" s="188"/>
      <c r="C314" s="354"/>
      <c r="D314" s="355"/>
    </row>
    <row r="315" spans="1:4" ht="14.25">
      <c r="A315" s="353"/>
      <c r="B315" s="188"/>
      <c r="C315" s="354"/>
      <c r="D315" s="355"/>
    </row>
    <row r="316" spans="1:4" ht="14.25">
      <c r="A316" s="353"/>
      <c r="B316" s="188"/>
      <c r="C316" s="354"/>
      <c r="D316" s="355"/>
    </row>
    <row r="317" spans="1:4" ht="14.25">
      <c r="A317" s="353"/>
      <c r="B317" s="188"/>
      <c r="C317" s="354"/>
      <c r="D317" s="355"/>
    </row>
    <row r="318" spans="1:4" ht="14.25">
      <c r="A318" s="353"/>
      <c r="B318" s="188"/>
      <c r="C318" s="354"/>
      <c r="D318" s="355"/>
    </row>
    <row r="319" spans="1:4" ht="14.25">
      <c r="A319" s="353"/>
      <c r="B319" s="188"/>
      <c r="C319" s="354"/>
      <c r="D319" s="355"/>
    </row>
    <row r="320" spans="1:4" ht="14.25">
      <c r="A320" s="353"/>
      <c r="B320" s="188"/>
      <c r="C320" s="354"/>
      <c r="D320" s="355"/>
    </row>
    <row r="321" spans="1:4" ht="14.25">
      <c r="A321" s="353"/>
      <c r="B321" s="188"/>
      <c r="C321" s="354"/>
      <c r="D321" s="355"/>
    </row>
    <row r="322" spans="1:4" ht="14.25">
      <c r="A322" s="353"/>
      <c r="B322" s="188"/>
      <c r="C322" s="354"/>
      <c r="D322" s="355"/>
    </row>
    <row r="323" spans="1:4" ht="14.25">
      <c r="A323" s="353"/>
      <c r="B323" s="188"/>
      <c r="C323" s="354"/>
      <c r="D323" s="355"/>
    </row>
    <row r="324" spans="1:4" ht="14.25">
      <c r="A324" s="353"/>
      <c r="B324" s="188"/>
      <c r="C324" s="354"/>
      <c r="D324" s="355"/>
    </row>
    <row r="325" spans="1:4" ht="14.25">
      <c r="A325" s="560"/>
      <c r="B325" s="561"/>
      <c r="C325" s="358"/>
      <c r="D325" s="358"/>
    </row>
    <row r="326" spans="1:4" ht="14.25">
      <c r="A326" s="353"/>
      <c r="B326" s="188"/>
      <c r="C326" s="354"/>
      <c r="D326" s="355"/>
    </row>
    <row r="327" spans="1:4" ht="14.25">
      <c r="A327" s="353"/>
      <c r="B327" s="188"/>
      <c r="C327" s="354"/>
      <c r="D327" s="355"/>
    </row>
    <row r="328" spans="1:4" ht="14.25">
      <c r="A328" s="353"/>
      <c r="B328" s="188"/>
      <c r="C328" s="354"/>
      <c r="D328" s="355"/>
    </row>
    <row r="329" spans="1:4" ht="14.25">
      <c r="A329" s="353"/>
      <c r="B329" s="188"/>
      <c r="C329" s="354"/>
      <c r="D329" s="355"/>
    </row>
    <row r="330" spans="1:4" ht="14.25">
      <c r="A330" s="353"/>
      <c r="B330" s="188"/>
      <c r="C330" s="354"/>
      <c r="D330" s="355"/>
    </row>
    <row r="331" spans="1:4" ht="14.25">
      <c r="A331" s="353"/>
      <c r="B331" s="188"/>
      <c r="C331" s="354"/>
      <c r="D331" s="355"/>
    </row>
    <row r="332" spans="1:4" ht="14.25">
      <c r="A332" s="353"/>
      <c r="B332" s="188"/>
      <c r="C332" s="354"/>
      <c r="D332" s="355"/>
    </row>
    <row r="333" spans="1:4" ht="14.25">
      <c r="A333" s="353"/>
      <c r="B333" s="188"/>
      <c r="C333" s="354"/>
      <c r="D333" s="355"/>
    </row>
    <row r="334" spans="1:4" ht="14.25">
      <c r="A334" s="353"/>
      <c r="B334" s="188"/>
      <c r="C334" s="354"/>
      <c r="D334" s="355"/>
    </row>
    <row r="335" spans="1:4" ht="14.25">
      <c r="A335" s="353"/>
      <c r="B335" s="188"/>
      <c r="C335" s="354"/>
      <c r="D335" s="355"/>
    </row>
    <row r="336" spans="1:4" ht="14.25">
      <c r="A336" s="353"/>
      <c r="B336" s="188"/>
      <c r="C336" s="354"/>
      <c r="D336" s="355"/>
    </row>
    <row r="337" spans="1:4" ht="14.25">
      <c r="A337" s="353"/>
      <c r="B337" s="188"/>
      <c r="C337" s="354"/>
      <c r="D337" s="355"/>
    </row>
    <row r="338" spans="1:4" ht="14.25">
      <c r="A338" s="353"/>
      <c r="B338" s="188"/>
      <c r="C338" s="354"/>
      <c r="D338" s="355"/>
    </row>
    <row r="339" spans="1:4" ht="14.25">
      <c r="A339" s="353"/>
      <c r="B339" s="188"/>
      <c r="C339" s="354"/>
      <c r="D339" s="355"/>
    </row>
    <row r="340" spans="1:4" ht="14.25">
      <c r="A340" s="353"/>
      <c r="B340" s="188"/>
      <c r="C340" s="354"/>
      <c r="D340" s="355"/>
    </row>
    <row r="341" spans="1:4" ht="14.25">
      <c r="A341" s="353"/>
      <c r="B341" s="188"/>
      <c r="C341" s="354"/>
      <c r="D341" s="355"/>
    </row>
    <row r="342" spans="1:4" ht="14.25">
      <c r="A342" s="353"/>
      <c r="B342" s="188"/>
      <c r="C342" s="354"/>
      <c r="D342" s="355"/>
    </row>
    <row r="343" spans="1:4" ht="14.25">
      <c r="A343" s="353"/>
      <c r="B343" s="188"/>
      <c r="C343" s="354"/>
      <c r="D343" s="355"/>
    </row>
    <row r="344" spans="1:4" ht="14.25">
      <c r="A344" s="353"/>
      <c r="B344" s="188"/>
      <c r="C344" s="354"/>
      <c r="D344" s="355"/>
    </row>
    <row r="345" spans="1:4" ht="14.25">
      <c r="A345" s="353"/>
      <c r="B345" s="188"/>
      <c r="C345" s="354"/>
      <c r="D345" s="355"/>
    </row>
    <row r="346" spans="1:4" ht="14.25">
      <c r="A346" s="353"/>
      <c r="B346" s="188"/>
      <c r="C346" s="354"/>
      <c r="D346" s="355"/>
    </row>
    <row r="347" spans="1:4" ht="14.25">
      <c r="A347" s="353"/>
      <c r="B347" s="188"/>
      <c r="C347" s="354"/>
      <c r="D347" s="355"/>
    </row>
    <row r="348" spans="1:4" ht="14.25">
      <c r="A348" s="353"/>
      <c r="B348" s="188"/>
      <c r="C348" s="354"/>
      <c r="D348" s="355"/>
    </row>
    <row r="349" spans="1:4" ht="14.25">
      <c r="A349" s="353"/>
      <c r="B349" s="188"/>
      <c r="C349" s="354"/>
      <c r="D349" s="355"/>
    </row>
    <row r="350" spans="1:4" ht="14.25">
      <c r="A350" s="353"/>
      <c r="B350" s="188"/>
      <c r="C350" s="354"/>
      <c r="D350" s="355"/>
    </row>
    <row r="351" spans="1:4" ht="14.25">
      <c r="A351" s="353"/>
      <c r="B351" s="188"/>
      <c r="C351" s="354"/>
      <c r="D351" s="355"/>
    </row>
    <row r="352" spans="1:4" ht="14.25">
      <c r="A352" s="353"/>
      <c r="B352" s="188"/>
      <c r="C352" s="354"/>
      <c r="D352" s="355"/>
    </row>
    <row r="353" spans="1:4" ht="14.25">
      <c r="A353" s="353"/>
      <c r="B353" s="188"/>
      <c r="C353" s="354"/>
      <c r="D353" s="355"/>
    </row>
    <row r="354" spans="1:4" ht="14.25">
      <c r="A354" s="353"/>
      <c r="B354" s="188"/>
      <c r="C354" s="354"/>
      <c r="D354" s="355"/>
    </row>
    <row r="355" spans="1:4" ht="14.25">
      <c r="A355" s="353"/>
      <c r="B355" s="188"/>
      <c r="C355" s="354"/>
      <c r="D355" s="355"/>
    </row>
    <row r="356" spans="1:4" ht="14.25">
      <c r="A356" s="353"/>
      <c r="B356" s="188"/>
      <c r="C356" s="354"/>
      <c r="D356" s="355"/>
    </row>
    <row r="357" spans="1:4" ht="14.25">
      <c r="A357" s="353"/>
      <c r="B357" s="188"/>
      <c r="C357" s="354"/>
      <c r="D357" s="355"/>
    </row>
    <row r="358" spans="1:4" ht="14.25">
      <c r="A358" s="353"/>
      <c r="B358" s="188"/>
      <c r="C358" s="354"/>
      <c r="D358" s="355"/>
    </row>
    <row r="359" spans="1:4" ht="14.25">
      <c r="A359" s="353"/>
      <c r="B359" s="188"/>
      <c r="C359" s="354"/>
      <c r="D359" s="355"/>
    </row>
    <row r="360" spans="1:4" ht="14.25">
      <c r="A360" s="353"/>
      <c r="B360" s="188"/>
      <c r="C360" s="354"/>
      <c r="D360" s="355"/>
    </row>
    <row r="361" spans="1:4" ht="14.25">
      <c r="A361" s="353"/>
      <c r="B361" s="188"/>
      <c r="C361" s="354"/>
      <c r="D361" s="355"/>
    </row>
    <row r="362" spans="1:4" ht="14.25">
      <c r="A362" s="353"/>
      <c r="B362" s="188"/>
      <c r="C362" s="354"/>
      <c r="D362" s="355"/>
    </row>
    <row r="363" spans="1:4" ht="14.25">
      <c r="A363" s="353"/>
      <c r="B363" s="188"/>
      <c r="C363" s="354"/>
      <c r="D363" s="355"/>
    </row>
    <row r="364" spans="1:4" ht="14.25">
      <c r="A364" s="353"/>
      <c r="B364" s="188"/>
      <c r="C364" s="354"/>
      <c r="D364" s="355"/>
    </row>
    <row r="365" spans="1:4" ht="14.25">
      <c r="A365" s="353"/>
      <c r="B365" s="188"/>
      <c r="C365" s="354"/>
      <c r="D365" s="355"/>
    </row>
    <row r="366" spans="1:4" ht="14.25">
      <c r="A366" s="353"/>
      <c r="B366" s="188"/>
      <c r="C366" s="354"/>
      <c r="D366" s="355"/>
    </row>
    <row r="367" spans="1:4" ht="14.25">
      <c r="A367" s="353"/>
      <c r="B367" s="188"/>
      <c r="C367" s="354"/>
      <c r="D367" s="355"/>
    </row>
    <row r="368" spans="1:4" ht="14.25">
      <c r="A368" s="353"/>
      <c r="B368" s="188"/>
      <c r="C368" s="354"/>
      <c r="D368" s="355"/>
    </row>
    <row r="369" spans="1:4" ht="14.25">
      <c r="A369" s="353"/>
      <c r="B369" s="188"/>
      <c r="C369" s="354"/>
      <c r="D369" s="355"/>
    </row>
    <row r="370" spans="1:4" ht="14.25">
      <c r="A370" s="353"/>
      <c r="B370" s="188"/>
      <c r="C370" s="354"/>
      <c r="D370" s="355"/>
    </row>
    <row r="371" spans="1:4" ht="14.25">
      <c r="A371" s="353"/>
      <c r="B371" s="188"/>
      <c r="C371" s="354"/>
      <c r="D371" s="355"/>
    </row>
    <row r="372" spans="1:4" ht="14.25">
      <c r="A372" s="353"/>
      <c r="B372" s="188"/>
      <c r="C372" s="354"/>
      <c r="D372" s="355"/>
    </row>
    <row r="373" spans="1:4" ht="14.25">
      <c r="A373" s="560"/>
      <c r="B373" s="561"/>
      <c r="C373" s="358"/>
      <c r="D373" s="358"/>
    </row>
    <row r="374" spans="1:4" ht="14.25">
      <c r="A374" s="353"/>
      <c r="B374" s="188"/>
      <c r="C374" s="354"/>
      <c r="D374" s="356"/>
    </row>
    <row r="375" spans="1:4" ht="14.25">
      <c r="A375" s="353"/>
      <c r="B375" s="188"/>
      <c r="C375" s="354"/>
      <c r="D375" s="355"/>
    </row>
    <row r="376" spans="1:4" ht="14.25">
      <c r="A376" s="353"/>
      <c r="B376" s="188"/>
      <c r="C376" s="354"/>
      <c r="D376" s="355"/>
    </row>
    <row r="377" spans="1:4" ht="14.25">
      <c r="A377" s="353"/>
      <c r="B377" s="188"/>
      <c r="C377" s="354"/>
      <c r="D377" s="355"/>
    </row>
    <row r="378" spans="1:4" ht="14.25">
      <c r="A378" s="353"/>
      <c r="B378" s="188"/>
      <c r="C378" s="354"/>
      <c r="D378" s="355"/>
    </row>
    <row r="379" spans="1:4" ht="14.25">
      <c r="A379" s="353"/>
      <c r="B379" s="188"/>
      <c r="C379" s="354"/>
      <c r="D379" s="355"/>
    </row>
    <row r="380" spans="1:4" ht="14.25">
      <c r="A380" s="353"/>
      <c r="B380" s="188"/>
      <c r="C380" s="354"/>
      <c r="D380" s="355"/>
    </row>
    <row r="381" spans="1:4" ht="14.25">
      <c r="A381" s="353"/>
      <c r="B381" s="188"/>
      <c r="C381" s="354"/>
      <c r="D381" s="355"/>
    </row>
    <row r="382" spans="1:4" ht="14.25">
      <c r="A382" s="353"/>
      <c r="B382" s="188"/>
      <c r="C382" s="354"/>
      <c r="D382" s="355"/>
    </row>
    <row r="383" spans="1:4" ht="14.25">
      <c r="A383" s="353"/>
      <c r="B383" s="188"/>
      <c r="C383" s="354"/>
      <c r="D383" s="355"/>
    </row>
    <row r="384" spans="1:4" ht="14.25">
      <c r="A384" s="353"/>
      <c r="B384" s="188"/>
      <c r="C384" s="354"/>
      <c r="D384" s="355"/>
    </row>
    <row r="385" spans="1:4" ht="14.25">
      <c r="A385" s="353"/>
      <c r="B385" s="188"/>
      <c r="C385" s="354"/>
      <c r="D385" s="355"/>
    </row>
    <row r="386" spans="1:4" ht="14.25">
      <c r="A386" s="353"/>
      <c r="B386" s="188"/>
      <c r="C386" s="354"/>
      <c r="D386" s="355"/>
    </row>
    <row r="387" spans="1:4" ht="14.25">
      <c r="A387" s="353"/>
      <c r="B387" s="188"/>
      <c r="C387" s="354"/>
      <c r="D387" s="355"/>
    </row>
    <row r="388" spans="1:4" ht="14.25">
      <c r="A388" s="353"/>
      <c r="B388" s="188"/>
      <c r="C388" s="354"/>
      <c r="D388" s="355"/>
    </row>
    <row r="389" spans="1:4" ht="14.25">
      <c r="A389" s="353"/>
      <c r="B389" s="188"/>
      <c r="C389" s="354"/>
      <c r="D389" s="355"/>
    </row>
    <row r="390" spans="1:4" ht="14.25">
      <c r="A390" s="353"/>
      <c r="B390" s="188"/>
      <c r="C390" s="354"/>
      <c r="D390" s="355"/>
    </row>
    <row r="391" spans="1:4" ht="14.25">
      <c r="A391" s="353"/>
      <c r="B391" s="188"/>
      <c r="C391" s="354"/>
      <c r="D391" s="355"/>
    </row>
    <row r="392" spans="1:4" ht="14.25">
      <c r="A392" s="353"/>
      <c r="B392" s="188"/>
      <c r="C392" s="354"/>
      <c r="D392" s="355"/>
    </row>
    <row r="393" spans="1:4" ht="14.25">
      <c r="A393" s="353"/>
      <c r="B393" s="188"/>
      <c r="C393" s="354"/>
      <c r="D393" s="355"/>
    </row>
    <row r="394" spans="1:4" ht="14.25">
      <c r="A394" s="353"/>
      <c r="B394" s="188"/>
      <c r="C394" s="354"/>
      <c r="D394" s="355"/>
    </row>
    <row r="395" spans="1:4" ht="14.25">
      <c r="A395" s="353"/>
      <c r="B395" s="188"/>
      <c r="C395" s="354"/>
      <c r="D395" s="355"/>
    </row>
    <row r="396" spans="1:4" ht="14.25">
      <c r="A396" s="353"/>
      <c r="B396" s="188"/>
      <c r="C396" s="354"/>
      <c r="D396" s="355"/>
    </row>
    <row r="397" spans="1:4" ht="14.25">
      <c r="A397" s="353"/>
      <c r="B397" s="188"/>
      <c r="C397" s="354"/>
      <c r="D397" s="355"/>
    </row>
    <row r="398" spans="1:4" ht="14.25">
      <c r="A398" s="560"/>
      <c r="B398" s="561"/>
      <c r="C398" s="358"/>
      <c r="D398" s="358"/>
    </row>
    <row r="399" spans="1:4" ht="14.25">
      <c r="A399" s="353"/>
      <c r="B399" s="188"/>
      <c r="C399" s="354"/>
      <c r="D399" s="355"/>
    </row>
    <row r="400" spans="1:4" ht="14.25">
      <c r="A400" s="353"/>
      <c r="B400" s="188"/>
      <c r="C400" s="354"/>
      <c r="D400" s="355"/>
    </row>
    <row r="401" spans="1:4" ht="14.25">
      <c r="A401" s="353"/>
      <c r="B401" s="188"/>
      <c r="C401" s="354"/>
      <c r="D401" s="355"/>
    </row>
    <row r="402" spans="1:4" ht="14.25">
      <c r="A402" s="353"/>
      <c r="B402" s="188"/>
      <c r="C402" s="354"/>
      <c r="D402" s="355"/>
    </row>
    <row r="403" spans="1:4" ht="14.25">
      <c r="A403" s="353"/>
      <c r="B403" s="188"/>
      <c r="C403" s="354"/>
      <c r="D403" s="355"/>
    </row>
    <row r="404" spans="1:4" ht="14.25">
      <c r="A404" s="353"/>
      <c r="B404" s="188"/>
      <c r="C404" s="354"/>
      <c r="D404" s="355"/>
    </row>
    <row r="405" spans="1:4" ht="14.25">
      <c r="A405" s="353"/>
      <c r="B405" s="188"/>
      <c r="C405" s="354"/>
      <c r="D405" s="355"/>
    </row>
    <row r="406" spans="1:4" ht="14.25">
      <c r="A406" s="560"/>
      <c r="B406" s="561"/>
      <c r="C406" s="358"/>
      <c r="D406" s="358"/>
    </row>
    <row r="407" spans="1:4" ht="14.25">
      <c r="A407" s="353"/>
      <c r="B407" s="188"/>
      <c r="C407" s="354"/>
      <c r="D407" s="355"/>
    </row>
    <row r="408" spans="1:4" ht="14.25">
      <c r="A408" s="353"/>
      <c r="B408" s="188"/>
      <c r="C408" s="354"/>
      <c r="D408" s="355"/>
    </row>
    <row r="409" spans="1:4" ht="14.25">
      <c r="A409" s="353"/>
      <c r="B409" s="188"/>
      <c r="C409" s="354"/>
      <c r="D409" s="355"/>
    </row>
    <row r="410" spans="1:4" ht="14.25">
      <c r="A410" s="353"/>
      <c r="B410" s="188"/>
      <c r="C410" s="354"/>
      <c r="D410" s="355"/>
    </row>
    <row r="411" spans="1:4" ht="14.25">
      <c r="A411" s="353"/>
      <c r="B411" s="188"/>
      <c r="C411" s="354"/>
      <c r="D411" s="355"/>
    </row>
    <row r="412" spans="1:4" ht="14.25">
      <c r="A412" s="353"/>
      <c r="B412" s="188"/>
      <c r="C412" s="354"/>
      <c r="D412" s="355"/>
    </row>
    <row r="413" spans="1:4" ht="14.25">
      <c r="A413" s="353"/>
      <c r="B413" s="188"/>
      <c r="C413" s="354"/>
      <c r="D413" s="355"/>
    </row>
    <row r="414" spans="1:4" ht="14.25">
      <c r="A414" s="353"/>
      <c r="B414" s="188"/>
      <c r="C414" s="354"/>
      <c r="D414" s="355"/>
    </row>
    <row r="415" spans="1:4" ht="14.25">
      <c r="A415" s="353"/>
      <c r="B415" s="188"/>
      <c r="C415" s="354"/>
      <c r="D415" s="355"/>
    </row>
    <row r="416" spans="1:4" ht="14.25">
      <c r="A416" s="353"/>
      <c r="B416" s="188"/>
      <c r="C416" s="354"/>
      <c r="D416" s="355"/>
    </row>
    <row r="417" spans="1:4" ht="14.25">
      <c r="A417" s="353"/>
      <c r="B417" s="188"/>
      <c r="C417" s="354"/>
      <c r="D417" s="355"/>
    </row>
    <row r="418" spans="1:4" ht="14.25">
      <c r="A418" s="353"/>
      <c r="B418" s="188"/>
      <c r="C418" s="354"/>
      <c r="D418" s="355"/>
    </row>
    <row r="419" spans="1:4" ht="14.25">
      <c r="A419" s="353"/>
      <c r="B419" s="188"/>
      <c r="C419" s="354"/>
      <c r="D419" s="355"/>
    </row>
    <row r="420" spans="1:4" ht="14.25">
      <c r="A420" s="353"/>
      <c r="B420" s="188"/>
      <c r="C420" s="354"/>
      <c r="D420" s="355"/>
    </row>
    <row r="421" spans="1:4" ht="14.25">
      <c r="A421" s="353"/>
      <c r="B421" s="188"/>
      <c r="C421" s="354"/>
      <c r="D421" s="355"/>
    </row>
    <row r="422" spans="1:4" ht="14.25">
      <c r="A422" s="560"/>
      <c r="B422" s="561"/>
      <c r="C422" s="358"/>
      <c r="D422" s="358"/>
    </row>
    <row r="423" spans="1:4" ht="14.25">
      <c r="A423" s="353"/>
      <c r="B423" s="188"/>
      <c r="C423" s="354"/>
      <c r="D423" s="355"/>
    </row>
    <row r="424" spans="1:4" ht="14.25">
      <c r="A424" s="353"/>
      <c r="B424" s="188"/>
      <c r="C424" s="354"/>
      <c r="D424" s="355"/>
    </row>
    <row r="425" spans="1:4" ht="14.25">
      <c r="A425" s="353"/>
      <c r="B425" s="188"/>
      <c r="C425" s="354"/>
      <c r="D425" s="356"/>
    </row>
    <row r="426" spans="1:4" ht="14.25">
      <c r="A426" s="353"/>
      <c r="B426" s="188"/>
      <c r="C426" s="354"/>
      <c r="D426" s="355"/>
    </row>
    <row r="427" spans="1:4" ht="14.25">
      <c r="A427" s="353"/>
      <c r="B427" s="188"/>
      <c r="C427" s="354"/>
      <c r="D427" s="355"/>
    </row>
    <row r="428" spans="1:4" ht="14.25">
      <c r="A428" s="353"/>
      <c r="B428" s="188"/>
      <c r="C428" s="354"/>
      <c r="D428" s="355"/>
    </row>
    <row r="429" spans="1:4" ht="14.25">
      <c r="A429" s="353"/>
      <c r="B429" s="188"/>
      <c r="C429" s="354"/>
      <c r="D429" s="355"/>
    </row>
    <row r="430" spans="1:4" ht="14.25">
      <c r="A430" s="353"/>
      <c r="B430" s="188"/>
      <c r="C430" s="354"/>
      <c r="D430" s="355"/>
    </row>
    <row r="431" spans="1:4" ht="14.25">
      <c r="A431" s="353"/>
      <c r="B431" s="188"/>
      <c r="C431" s="354"/>
      <c r="D431" s="355"/>
    </row>
    <row r="432" spans="1:4" ht="14.25">
      <c r="A432" s="353"/>
      <c r="B432" s="188"/>
      <c r="C432" s="354"/>
      <c r="D432" s="355"/>
    </row>
    <row r="433" spans="1:4" ht="14.25">
      <c r="A433" s="353"/>
      <c r="B433" s="188"/>
      <c r="C433" s="354"/>
      <c r="D433" s="355"/>
    </row>
    <row r="434" spans="1:4" ht="14.25">
      <c r="A434" s="353"/>
      <c r="B434" s="188"/>
      <c r="C434" s="354"/>
      <c r="D434" s="355"/>
    </row>
    <row r="435" spans="1:4" ht="14.25">
      <c r="A435" s="353"/>
      <c r="B435" s="188"/>
      <c r="C435" s="354"/>
      <c r="D435" s="355"/>
    </row>
    <row r="436" spans="1:4" ht="14.25">
      <c r="A436" s="353"/>
      <c r="B436" s="188"/>
      <c r="C436" s="354"/>
      <c r="D436" s="355"/>
    </row>
    <row r="437" spans="1:4" ht="14.25">
      <c r="A437" s="353"/>
      <c r="B437" s="188"/>
      <c r="C437" s="354"/>
      <c r="D437" s="355"/>
    </row>
    <row r="438" spans="1:4" ht="14.25">
      <c r="A438" s="353"/>
      <c r="B438" s="188"/>
      <c r="C438" s="354"/>
      <c r="D438" s="355"/>
    </row>
    <row r="439" spans="1:4" ht="14.25">
      <c r="A439" s="353"/>
      <c r="B439" s="188"/>
      <c r="C439" s="354"/>
      <c r="D439" s="355"/>
    </row>
    <row r="440" spans="1:4" ht="14.25">
      <c r="A440" s="353"/>
      <c r="B440" s="188"/>
      <c r="C440" s="354"/>
      <c r="D440" s="355"/>
    </row>
    <row r="441" spans="1:4" ht="14.25">
      <c r="A441" s="353"/>
      <c r="B441" s="188"/>
      <c r="C441" s="354"/>
      <c r="D441" s="355"/>
    </row>
    <row r="442" spans="1:4" ht="14.25">
      <c r="A442" s="353"/>
      <c r="B442" s="188"/>
      <c r="C442" s="354"/>
      <c r="D442" s="355"/>
    </row>
    <row r="443" spans="1:4" ht="14.25">
      <c r="A443" s="353"/>
      <c r="B443" s="188"/>
      <c r="C443" s="354"/>
      <c r="D443" s="355"/>
    </row>
    <row r="444" spans="1:4" ht="14.25">
      <c r="A444" s="353"/>
      <c r="B444" s="188"/>
      <c r="C444" s="354"/>
      <c r="D444" s="355"/>
    </row>
    <row r="445" spans="1:4" ht="14.25">
      <c r="A445" s="353"/>
      <c r="B445" s="188"/>
      <c r="C445" s="354"/>
      <c r="D445" s="355"/>
    </row>
    <row r="446" spans="1:4" ht="14.25">
      <c r="A446" s="353"/>
      <c r="B446" s="188"/>
      <c r="C446" s="354"/>
      <c r="D446" s="355"/>
    </row>
    <row r="447" spans="1:4" ht="14.25">
      <c r="A447" s="353"/>
      <c r="B447" s="188"/>
      <c r="C447" s="354"/>
      <c r="D447" s="355"/>
    </row>
    <row r="448" spans="1:4" ht="14.25">
      <c r="A448" s="353"/>
      <c r="B448" s="188"/>
      <c r="C448" s="354"/>
      <c r="D448" s="355"/>
    </row>
    <row r="449" spans="1:4" ht="14.25">
      <c r="A449" s="353"/>
      <c r="B449" s="188"/>
      <c r="C449" s="354"/>
      <c r="D449" s="355"/>
    </row>
    <row r="450" spans="1:4" ht="14.25">
      <c r="A450" s="353"/>
      <c r="B450" s="188"/>
      <c r="C450" s="354"/>
      <c r="D450" s="355"/>
    </row>
    <row r="451" spans="1:4" ht="14.25">
      <c r="A451" s="353"/>
      <c r="B451" s="188"/>
      <c r="C451" s="354"/>
      <c r="D451" s="355"/>
    </row>
    <row r="452" spans="1:4" ht="14.25">
      <c r="A452" s="353"/>
      <c r="B452" s="188"/>
      <c r="C452" s="354"/>
      <c r="D452" s="355"/>
    </row>
    <row r="453" spans="1:4" ht="14.25">
      <c r="A453" s="353"/>
      <c r="B453" s="188"/>
      <c r="C453" s="354"/>
      <c r="D453" s="356"/>
    </row>
    <row r="454" spans="1:4" ht="14.25">
      <c r="A454" s="353"/>
      <c r="B454" s="188"/>
      <c r="C454" s="354"/>
      <c r="D454" s="355"/>
    </row>
    <row r="455" spans="1:4" ht="14.25">
      <c r="A455" s="353"/>
      <c r="B455" s="188"/>
      <c r="C455" s="354"/>
      <c r="D455" s="355"/>
    </row>
    <row r="456" spans="1:4" ht="14.25">
      <c r="A456" s="353"/>
      <c r="B456" s="188"/>
      <c r="C456" s="354"/>
      <c r="D456" s="355"/>
    </row>
    <row r="457" spans="1:4" ht="14.25">
      <c r="A457" s="353"/>
      <c r="B457" s="188"/>
      <c r="C457" s="354"/>
      <c r="D457" s="355"/>
    </row>
    <row r="458" spans="1:4" ht="14.25">
      <c r="A458" s="353"/>
      <c r="B458" s="188"/>
      <c r="C458" s="354"/>
      <c r="D458" s="355"/>
    </row>
    <row r="459" spans="1:4" ht="14.25">
      <c r="A459" s="353"/>
      <c r="B459" s="188"/>
      <c r="C459" s="354"/>
      <c r="D459" s="355"/>
    </row>
    <row r="460" spans="1:4" ht="14.25">
      <c r="A460" s="353"/>
      <c r="B460" s="188"/>
      <c r="C460" s="354"/>
      <c r="D460" s="355"/>
    </row>
    <row r="461" spans="1:4" ht="14.25">
      <c r="A461" s="353"/>
      <c r="B461" s="188"/>
      <c r="C461" s="354"/>
      <c r="D461" s="356"/>
    </row>
    <row r="462" spans="1:4" ht="14.25">
      <c r="A462" s="353"/>
      <c r="B462" s="188"/>
      <c r="C462" s="354"/>
      <c r="D462" s="355"/>
    </row>
    <row r="463" spans="1:4" ht="14.25">
      <c r="A463" s="353"/>
      <c r="B463" s="188"/>
      <c r="C463" s="354"/>
      <c r="D463" s="355"/>
    </row>
    <row r="464" spans="1:4" ht="14.25">
      <c r="A464" s="353"/>
      <c r="B464" s="188"/>
      <c r="C464" s="354"/>
      <c r="D464" s="355"/>
    </row>
    <row r="465" spans="1:4" ht="14.25">
      <c r="A465" s="353"/>
      <c r="B465" s="188"/>
      <c r="C465" s="354"/>
      <c r="D465" s="355"/>
    </row>
    <row r="466" spans="1:4" ht="14.25">
      <c r="A466" s="353"/>
      <c r="B466" s="188"/>
      <c r="C466" s="354"/>
      <c r="D466" s="355"/>
    </row>
    <row r="467" spans="1:4" ht="14.25">
      <c r="A467" s="353"/>
      <c r="B467" s="188"/>
      <c r="C467" s="354"/>
      <c r="D467" s="355"/>
    </row>
    <row r="468" spans="1:4" ht="14.25">
      <c r="A468" s="353"/>
      <c r="B468" s="188"/>
      <c r="C468" s="354"/>
      <c r="D468" s="355"/>
    </row>
    <row r="469" spans="1:4" ht="14.25">
      <c r="A469" s="353"/>
      <c r="B469" s="188"/>
      <c r="C469" s="354"/>
      <c r="D469" s="355"/>
    </row>
    <row r="470" spans="1:4" ht="14.25">
      <c r="A470" s="353"/>
      <c r="B470" s="188"/>
      <c r="C470" s="354"/>
      <c r="D470" s="355"/>
    </row>
    <row r="471" spans="1:4" ht="14.25">
      <c r="A471" s="353"/>
      <c r="B471" s="188"/>
      <c r="C471" s="354"/>
      <c r="D471" s="355"/>
    </row>
    <row r="472" spans="1:4" ht="14.25">
      <c r="A472" s="353"/>
      <c r="B472" s="188"/>
      <c r="C472" s="354"/>
      <c r="D472" s="355"/>
    </row>
    <row r="473" spans="1:4" ht="14.25">
      <c r="A473" s="353"/>
      <c r="B473" s="188"/>
      <c r="C473" s="354"/>
      <c r="D473" s="355"/>
    </row>
    <row r="474" spans="1:4" ht="14.25">
      <c r="A474" s="353"/>
      <c r="B474" s="188"/>
      <c r="C474" s="354"/>
      <c r="D474" s="355"/>
    </row>
    <row r="475" spans="1:4" ht="14.25">
      <c r="A475" s="353"/>
      <c r="B475" s="188"/>
      <c r="C475" s="354"/>
      <c r="D475" s="355"/>
    </row>
    <row r="476" spans="1:4" ht="14.25">
      <c r="A476" s="560"/>
      <c r="B476" s="561"/>
      <c r="C476" s="358"/>
      <c r="D476" s="358"/>
    </row>
    <row r="477" spans="1:4" ht="14.25">
      <c r="A477" s="353"/>
      <c r="B477" s="188"/>
      <c r="C477" s="354"/>
      <c r="D477" s="355"/>
    </row>
    <row r="478" spans="1:4" ht="14.25">
      <c r="A478" s="353"/>
      <c r="B478" s="188"/>
      <c r="C478" s="354"/>
      <c r="D478" s="355"/>
    </row>
    <row r="479" spans="1:4" ht="14.25">
      <c r="A479" s="353"/>
      <c r="B479" s="188"/>
      <c r="C479" s="354"/>
      <c r="D479" s="355"/>
    </row>
    <row r="480" spans="1:4" ht="14.25">
      <c r="A480" s="353"/>
      <c r="B480" s="188"/>
      <c r="C480" s="354"/>
      <c r="D480" s="355"/>
    </row>
    <row r="481" spans="1:4" ht="14.25">
      <c r="A481" s="353"/>
      <c r="B481" s="188"/>
      <c r="C481" s="354"/>
      <c r="D481" s="355"/>
    </row>
    <row r="482" spans="1:4" ht="14.25">
      <c r="A482" s="353"/>
      <c r="B482" s="188"/>
      <c r="C482" s="354"/>
      <c r="D482" s="355"/>
    </row>
    <row r="483" spans="1:4" ht="14.25">
      <c r="A483" s="353"/>
      <c r="B483" s="188"/>
      <c r="C483" s="354"/>
      <c r="D483" s="355"/>
    </row>
    <row r="484" spans="1:4" ht="14.25">
      <c r="A484" s="353"/>
      <c r="B484" s="188"/>
      <c r="C484" s="354"/>
      <c r="D484" s="355"/>
    </row>
    <row r="485" spans="1:4" ht="14.25">
      <c r="A485" s="353"/>
      <c r="B485" s="188"/>
      <c r="C485" s="354"/>
      <c r="D485" s="355"/>
    </row>
    <row r="486" spans="1:4" ht="14.25">
      <c r="A486" s="353"/>
      <c r="B486" s="188"/>
      <c r="C486" s="354"/>
      <c r="D486" s="355"/>
    </row>
    <row r="487" spans="1:4" ht="14.25">
      <c r="A487" s="353"/>
      <c r="B487" s="188"/>
      <c r="C487" s="354"/>
      <c r="D487" s="355"/>
    </row>
    <row r="488" spans="1:4" ht="14.25">
      <c r="A488" s="353"/>
      <c r="B488" s="188"/>
      <c r="C488" s="354"/>
      <c r="D488" s="355"/>
    </row>
    <row r="489" spans="1:4" ht="14.25">
      <c r="A489" s="353"/>
      <c r="B489" s="188"/>
      <c r="C489" s="354"/>
      <c r="D489" s="355"/>
    </row>
    <row r="490" spans="1:4" ht="14.25">
      <c r="A490" s="353"/>
      <c r="B490" s="188"/>
      <c r="C490" s="354"/>
      <c r="D490" s="355"/>
    </row>
    <row r="491" spans="1:4" ht="14.25">
      <c r="A491" s="353"/>
      <c r="B491" s="188"/>
      <c r="C491" s="354"/>
      <c r="D491" s="355"/>
    </row>
    <row r="492" spans="1:4" ht="12.75">
      <c r="A492" s="353"/>
      <c r="B492" s="430"/>
      <c r="C492" s="354"/>
      <c r="D492" s="356"/>
    </row>
    <row r="493" spans="1:4" ht="14.25">
      <c r="A493" s="560"/>
      <c r="B493" s="561"/>
      <c r="C493" s="358"/>
      <c r="D493" s="358"/>
    </row>
    <row r="494" spans="1:4" ht="14.25">
      <c r="A494" s="353"/>
      <c r="B494" s="188"/>
      <c r="C494" s="354"/>
      <c r="D494" s="355"/>
    </row>
    <row r="495" spans="1:4" ht="14.25">
      <c r="A495" s="353"/>
      <c r="B495" s="188"/>
      <c r="C495" s="354"/>
      <c r="D495" s="355"/>
    </row>
    <row r="496" spans="1:4" ht="14.25">
      <c r="A496" s="353"/>
      <c r="B496" s="188"/>
      <c r="C496" s="354"/>
      <c r="D496" s="355"/>
    </row>
    <row r="497" spans="1:4" ht="14.25">
      <c r="A497" s="353"/>
      <c r="B497" s="188"/>
      <c r="C497" s="354"/>
      <c r="D497" s="356"/>
    </row>
    <row r="498" spans="1:4" ht="14.25">
      <c r="A498" s="353"/>
      <c r="B498" s="188"/>
      <c r="C498" s="354"/>
      <c r="D498" s="356"/>
    </row>
    <row r="499" spans="1:4" ht="14.25">
      <c r="A499" s="353"/>
      <c r="B499" s="188"/>
      <c r="C499" s="354"/>
      <c r="D499" s="356"/>
    </row>
    <row r="500" spans="1:4" ht="14.25">
      <c r="A500" s="353"/>
      <c r="B500" s="188"/>
      <c r="C500" s="354"/>
      <c r="D500" s="356"/>
    </row>
    <row r="501" spans="1:4" ht="14.25">
      <c r="A501" s="353"/>
      <c r="B501" s="188"/>
      <c r="C501" s="354"/>
      <c r="D501" s="356"/>
    </row>
    <row r="502" spans="1:4" ht="14.25">
      <c r="A502" s="353"/>
      <c r="B502" s="188"/>
      <c r="C502" s="354"/>
      <c r="D502" s="356"/>
    </row>
    <row r="503" spans="1:4" ht="14.25">
      <c r="A503" s="353"/>
      <c r="B503" s="188"/>
      <c r="C503" s="354"/>
      <c r="D503" s="356"/>
    </row>
    <row r="504" spans="1:4" ht="14.25">
      <c r="A504" s="353"/>
      <c r="B504" s="188"/>
      <c r="C504" s="354"/>
      <c r="D504" s="356"/>
    </row>
    <row r="505" spans="1:4" ht="14.25">
      <c r="A505" s="353"/>
      <c r="B505" s="188"/>
      <c r="C505" s="354"/>
      <c r="D505" s="356"/>
    </row>
    <row r="506" spans="1:4" ht="14.25">
      <c r="A506" s="353"/>
      <c r="B506" s="188"/>
      <c r="C506" s="354"/>
      <c r="D506" s="356"/>
    </row>
    <row r="507" spans="1:4" ht="14.25">
      <c r="A507" s="353"/>
      <c r="B507" s="188"/>
      <c r="C507" s="354"/>
      <c r="D507" s="356"/>
    </row>
    <row r="508" spans="1:4" ht="14.25">
      <c r="A508" s="353"/>
      <c r="B508" s="188"/>
      <c r="C508" s="354"/>
      <c r="D508" s="356"/>
    </row>
    <row r="509" spans="1:4" ht="14.25">
      <c r="A509" s="353"/>
      <c r="B509" s="188"/>
      <c r="C509" s="354"/>
      <c r="D509" s="356"/>
    </row>
    <row r="510" spans="1:4" ht="14.25">
      <c r="A510" s="353"/>
      <c r="B510" s="188"/>
      <c r="C510" s="354"/>
      <c r="D510" s="355"/>
    </row>
    <row r="511" spans="1:4" ht="14.25">
      <c r="A511" s="560"/>
      <c r="B511" s="561"/>
      <c r="C511" s="358"/>
      <c r="D511" s="358"/>
    </row>
    <row r="512" spans="1:4" ht="14.25">
      <c r="A512" s="353"/>
      <c r="B512" s="188"/>
      <c r="C512" s="354"/>
      <c r="D512" s="355"/>
    </row>
    <row r="513" spans="1:4" ht="14.25">
      <c r="A513" s="353"/>
      <c r="B513" s="188"/>
      <c r="C513" s="354"/>
      <c r="D513" s="355"/>
    </row>
    <row r="514" spans="1:4" ht="14.25">
      <c r="A514" s="353"/>
      <c r="B514" s="188"/>
      <c r="C514" s="354"/>
      <c r="D514" s="355"/>
    </row>
    <row r="515" spans="1:4" ht="14.25">
      <c r="A515" s="353"/>
      <c r="B515" s="188"/>
      <c r="C515" s="354"/>
      <c r="D515" s="355"/>
    </row>
    <row r="516" spans="1:4" ht="14.25">
      <c r="A516" s="353"/>
      <c r="B516" s="188"/>
      <c r="C516" s="354"/>
      <c r="D516" s="355"/>
    </row>
    <row r="517" spans="1:4" ht="14.25">
      <c r="A517" s="353"/>
      <c r="B517" s="188"/>
      <c r="C517" s="354"/>
      <c r="D517" s="355"/>
    </row>
    <row r="518" spans="1:4" ht="14.25">
      <c r="A518" s="353"/>
      <c r="B518" s="188"/>
      <c r="C518" s="354"/>
      <c r="D518" s="355"/>
    </row>
    <row r="519" spans="1:4" ht="14.25">
      <c r="A519" s="353"/>
      <c r="B519" s="188"/>
      <c r="C519" s="354"/>
      <c r="D519" s="355"/>
    </row>
    <row r="520" spans="1:4" ht="14.25">
      <c r="A520" s="353"/>
      <c r="B520" s="188"/>
      <c r="C520" s="354"/>
      <c r="D520" s="355"/>
    </row>
    <row r="521" spans="1:4" ht="14.25">
      <c r="A521" s="353"/>
      <c r="B521" s="188"/>
      <c r="C521" s="354"/>
      <c r="D521" s="355"/>
    </row>
    <row r="522" spans="1:4" ht="14.25">
      <c r="A522" s="353"/>
      <c r="B522" s="188"/>
      <c r="C522" s="354"/>
      <c r="D522" s="355"/>
    </row>
    <row r="523" spans="1:4" ht="14.25">
      <c r="A523" s="353"/>
      <c r="B523" s="188"/>
      <c r="C523" s="354"/>
      <c r="D523" s="355"/>
    </row>
    <row r="524" spans="1:4" ht="14.25">
      <c r="A524" s="353"/>
      <c r="B524" s="188"/>
      <c r="C524" s="354"/>
      <c r="D524" s="355"/>
    </row>
    <row r="525" spans="1:4" ht="14.25">
      <c r="A525" s="353"/>
      <c r="B525" s="188"/>
      <c r="C525" s="354"/>
      <c r="D525" s="355"/>
    </row>
    <row r="526" spans="1:4" ht="14.25">
      <c r="A526" s="353"/>
      <c r="B526" s="188"/>
      <c r="C526" s="354"/>
      <c r="D526" s="355"/>
    </row>
    <row r="527" spans="1:4" ht="14.25">
      <c r="A527" s="353"/>
      <c r="B527" s="188"/>
      <c r="C527" s="354"/>
      <c r="D527" s="355"/>
    </row>
    <row r="528" spans="1:4" ht="14.25">
      <c r="A528" s="353"/>
      <c r="B528" s="188"/>
      <c r="C528" s="354"/>
      <c r="D528" s="355"/>
    </row>
    <row r="529" spans="1:4" ht="14.25">
      <c r="A529" s="353"/>
      <c r="B529" s="188"/>
      <c r="C529" s="354"/>
      <c r="D529" s="355"/>
    </row>
    <row r="530" spans="1:4" ht="14.25">
      <c r="A530" s="353"/>
      <c r="B530" s="188"/>
      <c r="C530" s="354"/>
      <c r="D530" s="355"/>
    </row>
    <row r="531" spans="1:4" ht="14.25">
      <c r="A531" s="353"/>
      <c r="B531" s="188"/>
      <c r="C531" s="354"/>
      <c r="D531" s="355"/>
    </row>
    <row r="532" spans="1:4" ht="14.25">
      <c r="A532" s="353"/>
      <c r="B532" s="188"/>
      <c r="C532" s="354"/>
      <c r="D532" s="355"/>
    </row>
    <row r="533" spans="1:4" ht="14.25">
      <c r="A533" s="353"/>
      <c r="B533" s="188"/>
      <c r="C533" s="354"/>
      <c r="D533" s="355"/>
    </row>
    <row r="534" spans="1:4" ht="14.25">
      <c r="A534" s="353"/>
      <c r="B534" s="188"/>
      <c r="C534" s="354"/>
      <c r="D534" s="355"/>
    </row>
    <row r="535" spans="1:4" ht="14.25">
      <c r="A535" s="353"/>
      <c r="B535" s="188"/>
      <c r="C535" s="354"/>
      <c r="D535" s="355"/>
    </row>
    <row r="536" spans="1:4" ht="14.25">
      <c r="A536" s="353"/>
      <c r="B536" s="188"/>
      <c r="C536" s="354"/>
      <c r="D536" s="355"/>
    </row>
    <row r="537" spans="1:4" ht="14.25">
      <c r="A537" s="353"/>
      <c r="B537" s="188"/>
      <c r="C537" s="354"/>
      <c r="D537" s="355"/>
    </row>
    <row r="538" spans="1:4" ht="14.25">
      <c r="A538" s="353"/>
      <c r="B538" s="188"/>
      <c r="C538" s="354"/>
      <c r="D538" s="355"/>
    </row>
    <row r="539" spans="1:4" ht="14.25">
      <c r="A539" s="353"/>
      <c r="B539" s="188"/>
      <c r="C539" s="354"/>
      <c r="D539" s="355"/>
    </row>
    <row r="540" spans="1:4" ht="14.25">
      <c r="A540" s="353"/>
      <c r="B540" s="188"/>
      <c r="C540" s="354"/>
      <c r="D540" s="355"/>
    </row>
    <row r="541" spans="1:4" ht="14.25">
      <c r="A541" s="353"/>
      <c r="B541" s="188"/>
      <c r="C541" s="354"/>
      <c r="D541" s="355"/>
    </row>
    <row r="542" spans="1:4" ht="14.25">
      <c r="A542" s="353"/>
      <c r="B542" s="188"/>
      <c r="C542" s="354"/>
      <c r="D542" s="355"/>
    </row>
    <row r="543" spans="1:4" ht="14.25">
      <c r="A543" s="353"/>
      <c r="B543" s="188"/>
      <c r="C543" s="354"/>
      <c r="D543" s="355"/>
    </row>
    <row r="544" spans="1:4" ht="14.25">
      <c r="A544" s="353"/>
      <c r="B544" s="188"/>
      <c r="C544" s="354"/>
      <c r="D544" s="355"/>
    </row>
    <row r="545" spans="1:4" ht="14.25">
      <c r="A545" s="353"/>
      <c r="B545" s="188"/>
      <c r="C545" s="354"/>
      <c r="D545" s="355"/>
    </row>
    <row r="546" spans="1:4" ht="14.25">
      <c r="A546" s="353"/>
      <c r="B546" s="188"/>
      <c r="C546" s="354"/>
      <c r="D546" s="355"/>
    </row>
    <row r="547" spans="1:4" ht="14.25">
      <c r="A547" s="353"/>
      <c r="B547" s="188"/>
      <c r="C547" s="354"/>
      <c r="D547" s="355"/>
    </row>
    <row r="548" spans="1:4" ht="14.25">
      <c r="A548" s="353"/>
      <c r="B548" s="188"/>
      <c r="C548" s="354"/>
      <c r="D548" s="355"/>
    </row>
    <row r="549" spans="1:4" ht="14.25">
      <c r="A549" s="353"/>
      <c r="B549" s="188"/>
      <c r="C549" s="354"/>
      <c r="D549" s="355"/>
    </row>
    <row r="550" spans="1:4" ht="14.25">
      <c r="A550" s="353"/>
      <c r="B550" s="188"/>
      <c r="C550" s="354"/>
      <c r="D550" s="355"/>
    </row>
    <row r="551" spans="1:4" ht="14.25">
      <c r="A551" s="353"/>
      <c r="B551" s="188"/>
      <c r="C551" s="354"/>
      <c r="D551" s="355"/>
    </row>
    <row r="552" spans="1:4" ht="14.25">
      <c r="A552" s="353"/>
      <c r="B552" s="188"/>
      <c r="C552" s="354"/>
      <c r="D552" s="355"/>
    </row>
    <row r="553" spans="1:4" ht="14.25">
      <c r="A553" s="353"/>
      <c r="B553" s="188"/>
      <c r="C553" s="354"/>
      <c r="D553" s="355"/>
    </row>
    <row r="554" spans="1:4" ht="14.25">
      <c r="A554" s="353"/>
      <c r="B554" s="188"/>
      <c r="C554" s="354"/>
      <c r="D554" s="355"/>
    </row>
    <row r="555" spans="1:4" ht="14.25">
      <c r="A555" s="353"/>
      <c r="B555" s="188"/>
      <c r="C555" s="354"/>
      <c r="D555" s="355"/>
    </row>
    <row r="556" spans="1:4" ht="14.25">
      <c r="A556" s="353"/>
      <c r="B556" s="188"/>
      <c r="C556" s="354"/>
      <c r="D556" s="355"/>
    </row>
    <row r="557" spans="1:4" ht="14.25">
      <c r="A557" s="353"/>
      <c r="B557" s="188"/>
      <c r="C557" s="354"/>
      <c r="D557" s="355"/>
    </row>
    <row r="558" spans="1:4" ht="14.25">
      <c r="A558" s="353"/>
      <c r="B558" s="188"/>
      <c r="C558" s="354"/>
      <c r="D558" s="355"/>
    </row>
    <row r="559" spans="1:4" ht="14.25">
      <c r="A559" s="353"/>
      <c r="B559" s="188"/>
      <c r="C559" s="354"/>
      <c r="D559" s="355"/>
    </row>
    <row r="560" spans="1:4" ht="14.25">
      <c r="A560" s="353"/>
      <c r="B560" s="188"/>
      <c r="C560" s="354"/>
      <c r="D560" s="355"/>
    </row>
    <row r="561" spans="1:4" ht="14.25">
      <c r="A561" s="353"/>
      <c r="B561" s="188"/>
      <c r="C561" s="354"/>
      <c r="D561" s="355"/>
    </row>
    <row r="562" spans="1:4" ht="14.25">
      <c r="A562" s="353"/>
      <c r="B562" s="188"/>
      <c r="C562" s="354"/>
      <c r="D562" s="355"/>
    </row>
    <row r="563" spans="1:4" ht="14.25">
      <c r="A563" s="353"/>
      <c r="B563" s="188"/>
      <c r="C563" s="354"/>
      <c r="D563" s="355"/>
    </row>
    <row r="564" spans="1:4" ht="14.25">
      <c r="A564" s="353"/>
      <c r="B564" s="188"/>
      <c r="C564" s="354"/>
      <c r="D564" s="355"/>
    </row>
    <row r="565" spans="1:4" ht="14.25">
      <c r="A565" s="353"/>
      <c r="B565" s="188"/>
      <c r="C565" s="354"/>
      <c r="D565" s="355"/>
    </row>
    <row r="566" spans="1:4" ht="14.25">
      <c r="A566" s="353"/>
      <c r="B566" s="188"/>
      <c r="C566" s="354"/>
      <c r="D566" s="355"/>
    </row>
    <row r="567" spans="1:4" ht="14.25">
      <c r="A567" s="353"/>
      <c r="B567" s="188"/>
      <c r="C567" s="354"/>
      <c r="D567" s="355"/>
    </row>
    <row r="568" spans="1:4" ht="14.25">
      <c r="A568" s="353"/>
      <c r="B568" s="188"/>
      <c r="C568" s="354"/>
      <c r="D568" s="355"/>
    </row>
    <row r="569" spans="1:4" ht="14.25">
      <c r="A569" s="353"/>
      <c r="B569" s="188"/>
      <c r="C569" s="354"/>
      <c r="D569" s="355"/>
    </row>
    <row r="570" spans="1:4" ht="14.25">
      <c r="A570" s="353"/>
      <c r="B570" s="188"/>
      <c r="C570" s="354"/>
      <c r="D570" s="355"/>
    </row>
    <row r="571" spans="1:4" ht="14.25">
      <c r="A571" s="353"/>
      <c r="B571" s="188"/>
      <c r="C571" s="354"/>
      <c r="D571" s="355"/>
    </row>
    <row r="572" spans="1:4" ht="14.25">
      <c r="A572" s="353"/>
      <c r="B572" s="188"/>
      <c r="C572" s="354"/>
      <c r="D572" s="355"/>
    </row>
    <row r="573" spans="1:4" ht="14.25">
      <c r="A573" s="353"/>
      <c r="B573" s="188"/>
      <c r="C573" s="354"/>
      <c r="D573" s="355"/>
    </row>
    <row r="574" spans="1:4" ht="14.25">
      <c r="A574" s="353"/>
      <c r="B574" s="188"/>
      <c r="C574" s="354"/>
      <c r="D574" s="355"/>
    </row>
    <row r="575" spans="1:4" ht="14.25">
      <c r="A575" s="353"/>
      <c r="B575" s="188"/>
      <c r="C575" s="354"/>
      <c r="D575" s="355"/>
    </row>
    <row r="576" spans="1:4" ht="14.25">
      <c r="A576" s="353"/>
      <c r="B576" s="188"/>
      <c r="C576" s="354"/>
      <c r="D576" s="355"/>
    </row>
    <row r="577" spans="1:4" ht="14.25">
      <c r="A577" s="353"/>
      <c r="B577" s="188"/>
      <c r="C577" s="354"/>
      <c r="D577" s="355"/>
    </row>
    <row r="578" spans="1:4" ht="14.25">
      <c r="A578" s="353"/>
      <c r="B578" s="188"/>
      <c r="C578" s="354"/>
      <c r="D578" s="355"/>
    </row>
    <row r="579" spans="1:4" ht="14.25">
      <c r="A579" s="353"/>
      <c r="B579" s="188"/>
      <c r="C579" s="354"/>
      <c r="D579" s="355"/>
    </row>
    <row r="580" spans="1:4" ht="14.25">
      <c r="A580" s="353"/>
      <c r="B580" s="188"/>
      <c r="C580" s="354"/>
      <c r="D580" s="355"/>
    </row>
    <row r="581" spans="1:4" ht="14.25">
      <c r="A581" s="353"/>
      <c r="B581" s="188"/>
      <c r="C581" s="354"/>
      <c r="D581" s="355"/>
    </row>
    <row r="582" spans="1:4" ht="14.25">
      <c r="A582" s="353"/>
      <c r="B582" s="188"/>
      <c r="C582" s="354"/>
      <c r="D582" s="355"/>
    </row>
    <row r="583" spans="1:4" ht="14.25">
      <c r="A583" s="353"/>
      <c r="B583" s="188"/>
      <c r="C583" s="354"/>
      <c r="D583" s="355"/>
    </row>
    <row r="584" spans="1:4" ht="14.25">
      <c r="A584" s="353"/>
      <c r="B584" s="188"/>
      <c r="C584" s="354"/>
      <c r="D584" s="355"/>
    </row>
    <row r="585" spans="1:4" ht="14.25">
      <c r="A585" s="353"/>
      <c r="B585" s="188"/>
      <c r="C585" s="354"/>
      <c r="D585" s="355"/>
    </row>
    <row r="586" spans="1:4" ht="14.25">
      <c r="A586" s="353"/>
      <c r="B586" s="188"/>
      <c r="C586" s="354"/>
      <c r="D586" s="355"/>
    </row>
    <row r="587" spans="1:4" ht="14.25">
      <c r="A587" s="353"/>
      <c r="B587" s="188"/>
      <c r="C587" s="354"/>
      <c r="D587" s="355"/>
    </row>
    <row r="588" spans="1:4" ht="14.25">
      <c r="A588" s="353"/>
      <c r="B588" s="188"/>
      <c r="C588" s="354"/>
      <c r="D588" s="355"/>
    </row>
    <row r="589" spans="1:4" ht="14.25">
      <c r="A589" s="353"/>
      <c r="B589" s="188"/>
      <c r="C589" s="354"/>
      <c r="D589" s="355"/>
    </row>
    <row r="590" spans="1:4" ht="14.25">
      <c r="A590" s="353"/>
      <c r="B590" s="188"/>
      <c r="C590" s="354"/>
      <c r="D590" s="355"/>
    </row>
    <row r="591" spans="1:4" ht="14.25">
      <c r="A591" s="353"/>
      <c r="B591" s="188"/>
      <c r="C591" s="354"/>
      <c r="D591" s="355"/>
    </row>
    <row r="592" spans="1:4" ht="14.25">
      <c r="A592" s="353"/>
      <c r="B592" s="188"/>
      <c r="C592" s="354"/>
      <c r="D592" s="355"/>
    </row>
    <row r="593" spans="1:4" ht="14.25">
      <c r="A593" s="560"/>
      <c r="B593" s="561"/>
      <c r="C593" s="358"/>
      <c r="D593" s="358"/>
    </row>
    <row r="594" spans="1:4" ht="14.25">
      <c r="A594" s="353"/>
      <c r="B594" s="188"/>
      <c r="C594" s="354"/>
      <c r="D594" s="355"/>
    </row>
    <row r="595" spans="1:4" ht="14.25">
      <c r="A595" s="353"/>
      <c r="B595" s="188"/>
      <c r="C595" s="354"/>
      <c r="D595" s="355"/>
    </row>
    <row r="596" spans="1:4" ht="14.25">
      <c r="A596" s="353"/>
      <c r="B596" s="188"/>
      <c r="C596" s="354"/>
      <c r="D596" s="355"/>
    </row>
    <row r="597" spans="1:4" ht="14.25">
      <c r="A597" s="353"/>
      <c r="B597" s="188"/>
      <c r="C597" s="354"/>
      <c r="D597" s="355"/>
    </row>
    <row r="598" spans="1:4" ht="14.25">
      <c r="A598" s="353"/>
      <c r="B598" s="188"/>
      <c r="C598" s="354"/>
      <c r="D598" s="355"/>
    </row>
    <row r="599" spans="1:4" ht="14.25">
      <c r="A599" s="353"/>
      <c r="B599" s="188"/>
      <c r="C599" s="354"/>
      <c r="D599" s="355"/>
    </row>
    <row r="600" spans="1:4" ht="14.25">
      <c r="A600" s="353"/>
      <c r="B600" s="188"/>
      <c r="C600" s="354"/>
      <c r="D600" s="355"/>
    </row>
    <row r="601" spans="1:4" ht="14.25">
      <c r="A601" s="353"/>
      <c r="B601" s="188"/>
      <c r="C601" s="354"/>
      <c r="D601" s="355"/>
    </row>
    <row r="602" spans="1:4" ht="14.25">
      <c r="A602" s="353"/>
      <c r="B602" s="188"/>
      <c r="C602" s="354"/>
      <c r="D602" s="355"/>
    </row>
    <row r="603" spans="1:4" ht="14.25">
      <c r="A603" s="353"/>
      <c r="B603" s="188"/>
      <c r="C603" s="354"/>
      <c r="D603" s="355"/>
    </row>
    <row r="604" spans="1:4" ht="14.25">
      <c r="A604" s="353"/>
      <c r="B604" s="188"/>
      <c r="C604" s="354"/>
      <c r="D604" s="355"/>
    </row>
    <row r="605" spans="1:4" ht="14.25">
      <c r="A605" s="353"/>
      <c r="B605" s="188"/>
      <c r="C605" s="354"/>
      <c r="D605" s="355"/>
    </row>
    <row r="606" spans="1:4" ht="14.25">
      <c r="A606" s="353"/>
      <c r="B606" s="188"/>
      <c r="C606" s="354"/>
      <c r="D606" s="355"/>
    </row>
    <row r="607" spans="1:4" ht="14.25">
      <c r="A607" s="353"/>
      <c r="B607" s="188"/>
      <c r="C607" s="354"/>
      <c r="D607" s="355"/>
    </row>
    <row r="608" spans="1:4" ht="14.25">
      <c r="A608" s="560"/>
      <c r="B608" s="561"/>
      <c r="C608" s="358"/>
      <c r="D608" s="358"/>
    </row>
    <row r="609" spans="1:4" ht="14.25">
      <c r="A609" s="353"/>
      <c r="B609" s="188"/>
      <c r="C609" s="354"/>
      <c r="D609" s="355"/>
    </row>
    <row r="610" spans="1:4" ht="14.25">
      <c r="A610" s="353"/>
      <c r="B610" s="188"/>
      <c r="C610" s="354"/>
      <c r="D610" s="356"/>
    </row>
    <row r="611" spans="1:4" ht="14.25">
      <c r="A611" s="353"/>
      <c r="B611" s="188"/>
      <c r="C611" s="354"/>
      <c r="D611" s="356"/>
    </row>
    <row r="612" spans="1:4" ht="14.25">
      <c r="A612" s="353"/>
      <c r="B612" s="188"/>
      <c r="C612" s="354"/>
      <c r="D612" s="356"/>
    </row>
    <row r="613" spans="1:4" ht="14.25">
      <c r="A613" s="353"/>
      <c r="B613" s="188"/>
      <c r="C613" s="354"/>
      <c r="D613" s="356"/>
    </row>
    <row r="614" spans="1:4" ht="14.25">
      <c r="A614" s="353"/>
      <c r="B614" s="188"/>
      <c r="C614" s="354"/>
      <c r="D614" s="356"/>
    </row>
    <row r="615" spans="1:4" ht="14.25">
      <c r="A615" s="353"/>
      <c r="B615" s="188"/>
      <c r="C615" s="354"/>
      <c r="D615" s="356"/>
    </row>
    <row r="616" spans="1:4" ht="14.25">
      <c r="A616" s="353"/>
      <c r="B616" s="188"/>
      <c r="C616" s="354"/>
      <c r="D616" s="355"/>
    </row>
    <row r="617" spans="1:4" ht="14.25">
      <c r="A617" s="353"/>
      <c r="B617" s="188"/>
      <c r="C617" s="354"/>
      <c r="D617" s="356"/>
    </row>
    <row r="618" spans="1:4" ht="14.25">
      <c r="A618" s="353"/>
      <c r="B618" s="188"/>
      <c r="C618" s="354"/>
      <c r="D618" s="356"/>
    </row>
    <row r="619" spans="1:4" ht="14.25">
      <c r="A619" s="353"/>
      <c r="B619" s="188"/>
      <c r="C619" s="354"/>
      <c r="D619" s="356"/>
    </row>
    <row r="620" spans="1:4" ht="14.25">
      <c r="A620" s="353"/>
      <c r="B620" s="188"/>
      <c r="C620" s="354"/>
      <c r="D620" s="356"/>
    </row>
    <row r="621" spans="1:4" ht="14.25">
      <c r="A621" s="353"/>
      <c r="B621" s="188"/>
      <c r="C621" s="354"/>
      <c r="D621" s="356"/>
    </row>
    <row r="622" spans="1:4" ht="14.25">
      <c r="A622" s="353"/>
      <c r="B622" s="188"/>
      <c r="C622" s="354"/>
      <c r="D622" s="356"/>
    </row>
    <row r="623" spans="1:4" ht="14.25">
      <c r="A623" s="353"/>
      <c r="B623" s="188"/>
      <c r="C623" s="354"/>
      <c r="D623" s="356"/>
    </row>
    <row r="624" spans="1:4" ht="14.25">
      <c r="A624" s="560"/>
      <c r="B624" s="561"/>
      <c r="C624" s="358"/>
      <c r="D624" s="358"/>
    </row>
    <row r="625" spans="1:4" ht="14.25">
      <c r="A625" s="353"/>
      <c r="B625" s="188"/>
      <c r="C625" s="354"/>
      <c r="D625" s="356"/>
    </row>
    <row r="626" spans="1:4" ht="14.25">
      <c r="A626" s="353"/>
      <c r="B626" s="188"/>
      <c r="C626" s="354"/>
      <c r="D626" s="356"/>
    </row>
    <row r="627" spans="1:4" ht="14.25">
      <c r="A627" s="353"/>
      <c r="B627" s="188"/>
      <c r="C627" s="354"/>
      <c r="D627" s="356"/>
    </row>
    <row r="628" spans="1:4" ht="14.25">
      <c r="A628" s="353"/>
      <c r="B628" s="188"/>
      <c r="C628" s="354"/>
      <c r="D628" s="356"/>
    </row>
    <row r="629" spans="1:4" ht="14.25">
      <c r="A629" s="353"/>
      <c r="B629" s="188"/>
      <c r="C629" s="354"/>
      <c r="D629" s="355"/>
    </row>
    <row r="630" spans="1:4" ht="14.25">
      <c r="A630" s="353"/>
      <c r="B630" s="188"/>
      <c r="C630" s="354"/>
      <c r="D630" s="355"/>
    </row>
    <row r="631" spans="1:4" ht="14.25">
      <c r="A631" s="353"/>
      <c r="B631" s="188"/>
      <c r="C631" s="354"/>
      <c r="D631" s="355"/>
    </row>
    <row r="632" spans="1:4" ht="14.25">
      <c r="A632" s="353"/>
      <c r="B632" s="188"/>
      <c r="C632" s="354"/>
      <c r="D632" s="355"/>
    </row>
    <row r="633" spans="1:4" ht="14.25">
      <c r="A633" s="353"/>
      <c r="B633" s="188"/>
      <c r="C633" s="354"/>
      <c r="D633" s="355"/>
    </row>
    <row r="634" spans="1:4" ht="14.25">
      <c r="A634" s="353"/>
      <c r="B634" s="188"/>
      <c r="C634" s="354"/>
      <c r="D634" s="355"/>
    </row>
    <row r="635" spans="1:4" ht="14.25">
      <c r="A635" s="353"/>
      <c r="B635" s="188"/>
      <c r="C635" s="354"/>
      <c r="D635" s="355"/>
    </row>
    <row r="636" spans="1:4" ht="14.25">
      <c r="A636" s="353"/>
      <c r="B636" s="188"/>
      <c r="C636" s="354"/>
      <c r="D636" s="355"/>
    </row>
    <row r="637" spans="1:4" ht="14.25">
      <c r="A637" s="353"/>
      <c r="B637" s="188"/>
      <c r="C637" s="354"/>
      <c r="D637" s="355"/>
    </row>
    <row r="638" spans="1:4" ht="14.25">
      <c r="A638" s="353"/>
      <c r="B638" s="188"/>
      <c r="C638" s="354"/>
      <c r="D638" s="355"/>
    </row>
    <row r="639" spans="1:4" ht="14.25">
      <c r="A639" s="353"/>
      <c r="B639" s="188"/>
      <c r="C639" s="354"/>
      <c r="D639" s="355"/>
    </row>
    <row r="640" spans="1:4" ht="14.25">
      <c r="A640" s="353"/>
      <c r="B640" s="188"/>
      <c r="C640" s="354"/>
      <c r="D640" s="355"/>
    </row>
    <row r="641" spans="1:4" ht="14.25">
      <c r="A641" s="353"/>
      <c r="B641" s="188"/>
      <c r="C641" s="354"/>
      <c r="D641" s="355"/>
    </row>
    <row r="642" spans="1:4" ht="14.25">
      <c r="A642" s="353"/>
      <c r="B642" s="188"/>
      <c r="C642" s="354"/>
      <c r="D642" s="355"/>
    </row>
    <row r="643" spans="1:4" ht="14.25">
      <c r="A643" s="353"/>
      <c r="B643" s="188"/>
      <c r="C643" s="354"/>
      <c r="D643" s="355"/>
    </row>
    <row r="644" spans="1:4" ht="14.25">
      <c r="A644" s="353"/>
      <c r="B644" s="188"/>
      <c r="C644" s="354"/>
      <c r="D644" s="355"/>
    </row>
    <row r="645" spans="1:4" ht="14.25">
      <c r="A645" s="353"/>
      <c r="B645" s="188"/>
      <c r="C645" s="354"/>
      <c r="D645" s="355"/>
    </row>
    <row r="646" spans="1:4" ht="14.25">
      <c r="A646" s="353"/>
      <c r="B646" s="188"/>
      <c r="C646" s="354"/>
      <c r="D646" s="355"/>
    </row>
    <row r="647" spans="1:4" ht="14.25">
      <c r="A647" s="353"/>
      <c r="B647" s="188"/>
      <c r="C647" s="354"/>
      <c r="D647" s="355"/>
    </row>
    <row r="648" spans="1:4" ht="14.25">
      <c r="A648" s="353"/>
      <c r="B648" s="188"/>
      <c r="C648" s="354"/>
      <c r="D648" s="355"/>
    </row>
    <row r="649" spans="1:4" ht="14.25">
      <c r="A649" s="353"/>
      <c r="B649" s="188"/>
      <c r="C649" s="354"/>
      <c r="D649" s="355"/>
    </row>
    <row r="650" spans="1:4" ht="14.25">
      <c r="A650" s="353"/>
      <c r="B650" s="188"/>
      <c r="C650" s="354"/>
      <c r="D650" s="355"/>
    </row>
    <row r="651" spans="1:4" ht="14.25">
      <c r="A651" s="353"/>
      <c r="B651" s="188"/>
      <c r="C651" s="354"/>
      <c r="D651" s="356"/>
    </row>
    <row r="652" spans="1:4" ht="14.25">
      <c r="A652" s="353"/>
      <c r="B652" s="188"/>
      <c r="C652" s="354"/>
      <c r="D652" s="356"/>
    </row>
    <row r="653" spans="1:4" ht="14.25">
      <c r="A653" s="353"/>
      <c r="B653" s="188"/>
      <c r="C653" s="354"/>
      <c r="D653" s="356"/>
    </row>
    <row r="654" spans="1:4" ht="14.25">
      <c r="A654" s="353"/>
      <c r="B654" s="188"/>
      <c r="C654" s="354"/>
      <c r="D654" s="356"/>
    </row>
    <row r="655" spans="1:4" ht="14.25">
      <c r="A655" s="353"/>
      <c r="B655" s="188"/>
      <c r="C655" s="354"/>
      <c r="D655" s="355"/>
    </row>
    <row r="656" spans="1:4" ht="14.25">
      <c r="A656" s="353"/>
      <c r="B656" s="188"/>
      <c r="C656" s="354"/>
      <c r="D656" s="356"/>
    </row>
    <row r="657" spans="1:4" ht="14.25">
      <c r="A657" s="353"/>
      <c r="B657" s="188"/>
      <c r="C657" s="354"/>
      <c r="D657" s="356"/>
    </row>
    <row r="658" spans="1:4" ht="14.25">
      <c r="A658" s="353"/>
      <c r="B658" s="188"/>
      <c r="C658" s="354"/>
      <c r="D658" s="356"/>
    </row>
    <row r="659" spans="1:4" ht="14.25">
      <c r="A659" s="353"/>
      <c r="B659" s="188"/>
      <c r="C659" s="354"/>
      <c r="D659" s="356"/>
    </row>
    <row r="660" spans="1:4" ht="14.25">
      <c r="A660" s="353"/>
      <c r="B660" s="188"/>
      <c r="C660" s="354"/>
      <c r="D660" s="355"/>
    </row>
    <row r="661" spans="1:4" ht="14.25">
      <c r="A661" s="353"/>
      <c r="B661" s="188"/>
      <c r="C661" s="354"/>
      <c r="D661" s="355"/>
    </row>
    <row r="662" spans="1:4" ht="14.25">
      <c r="A662" s="560"/>
      <c r="B662" s="561"/>
      <c r="C662" s="358"/>
      <c r="D662" s="358"/>
    </row>
    <row r="663" spans="1:4" ht="14.25">
      <c r="A663" s="353"/>
      <c r="B663" s="188"/>
      <c r="C663" s="354"/>
      <c r="D663" s="355"/>
    </row>
    <row r="664" spans="1:4" ht="14.25">
      <c r="A664" s="353"/>
      <c r="B664" s="188"/>
      <c r="C664" s="354"/>
      <c r="D664" s="355"/>
    </row>
    <row r="665" spans="1:4" ht="14.25">
      <c r="A665" s="353"/>
      <c r="B665" s="188"/>
      <c r="C665" s="354"/>
      <c r="D665" s="355"/>
    </row>
    <row r="666" spans="1:4" ht="14.25">
      <c r="A666" s="353"/>
      <c r="B666" s="188"/>
      <c r="C666" s="354"/>
      <c r="D666" s="355"/>
    </row>
    <row r="667" spans="1:4" ht="14.25">
      <c r="A667" s="353"/>
      <c r="B667" s="188"/>
      <c r="C667" s="354"/>
      <c r="D667" s="355"/>
    </row>
    <row r="668" spans="1:4" ht="14.25">
      <c r="A668" s="353"/>
      <c r="B668" s="188"/>
      <c r="C668" s="354"/>
      <c r="D668" s="355"/>
    </row>
    <row r="669" spans="1:4" ht="14.25">
      <c r="A669" s="353"/>
      <c r="B669" s="188"/>
      <c r="C669" s="354"/>
      <c r="D669" s="355"/>
    </row>
    <row r="670" spans="1:4" ht="14.25">
      <c r="A670" s="353"/>
      <c r="B670" s="188"/>
      <c r="C670" s="354"/>
      <c r="D670" s="355"/>
    </row>
    <row r="671" spans="1:4" ht="14.25">
      <c r="A671" s="353"/>
      <c r="B671" s="188"/>
      <c r="C671" s="354"/>
      <c r="D671" s="355"/>
    </row>
    <row r="672" spans="1:4" ht="14.25">
      <c r="A672" s="353"/>
      <c r="B672" s="188"/>
      <c r="C672" s="354"/>
      <c r="D672" s="355"/>
    </row>
    <row r="673" spans="1:4" ht="14.25">
      <c r="A673" s="353"/>
      <c r="B673" s="188"/>
      <c r="C673" s="354"/>
      <c r="D673" s="355"/>
    </row>
    <row r="674" spans="1:4" ht="14.25">
      <c r="A674" s="353"/>
      <c r="B674" s="188"/>
      <c r="C674" s="354"/>
      <c r="D674" s="355"/>
    </row>
    <row r="675" spans="1:4" ht="14.25">
      <c r="A675" s="353"/>
      <c r="B675" s="188"/>
      <c r="C675" s="354"/>
      <c r="D675" s="355"/>
    </row>
    <row r="676" spans="1:4" ht="14.25">
      <c r="A676" s="353"/>
      <c r="B676" s="188"/>
      <c r="C676" s="354"/>
      <c r="D676" s="355"/>
    </row>
    <row r="677" spans="1:4" ht="14.25">
      <c r="A677" s="353"/>
      <c r="B677" s="188"/>
      <c r="C677" s="354"/>
      <c r="D677" s="355"/>
    </row>
    <row r="678" spans="1:4" ht="14.25">
      <c r="A678" s="353"/>
      <c r="B678" s="188"/>
      <c r="C678" s="354"/>
      <c r="D678" s="355"/>
    </row>
    <row r="679" spans="1:4" ht="14.25">
      <c r="A679" s="353"/>
      <c r="B679" s="188"/>
      <c r="C679" s="354"/>
      <c r="D679" s="355"/>
    </row>
    <row r="680" spans="1:4" ht="14.25">
      <c r="A680" s="353"/>
      <c r="B680" s="188"/>
      <c r="C680" s="354"/>
      <c r="D680" s="355"/>
    </row>
    <row r="681" spans="1:4" ht="14.25">
      <c r="A681" s="353"/>
      <c r="B681" s="188"/>
      <c r="C681" s="354"/>
      <c r="D681" s="355"/>
    </row>
    <row r="682" spans="1:4" ht="14.25">
      <c r="A682" s="353"/>
      <c r="B682" s="188"/>
      <c r="C682" s="354"/>
      <c r="D682" s="355"/>
    </row>
    <row r="683" spans="1:4" ht="14.25">
      <c r="A683" s="353"/>
      <c r="B683" s="188"/>
      <c r="C683" s="354"/>
      <c r="D683" s="355"/>
    </row>
    <row r="684" spans="1:4" ht="14.25">
      <c r="A684" s="353"/>
      <c r="B684" s="188"/>
      <c r="C684" s="354"/>
      <c r="D684" s="355"/>
    </row>
    <row r="685" spans="1:4" ht="14.25">
      <c r="A685" s="353"/>
      <c r="B685" s="188"/>
      <c r="C685" s="354"/>
      <c r="D685" s="355"/>
    </row>
    <row r="686" spans="1:4" ht="14.25">
      <c r="A686" s="353"/>
      <c r="B686" s="188"/>
      <c r="C686" s="354"/>
      <c r="D686" s="356"/>
    </row>
    <row r="687" spans="1:4" ht="14.25">
      <c r="A687" s="353"/>
      <c r="B687" s="188"/>
      <c r="C687" s="354"/>
      <c r="D687" s="356"/>
    </row>
    <row r="688" spans="1:4" ht="14.25">
      <c r="A688" s="353"/>
      <c r="B688" s="188"/>
      <c r="C688" s="354"/>
      <c r="D688" s="355"/>
    </row>
    <row r="689" spans="1:4" ht="14.25">
      <c r="A689" s="353"/>
      <c r="B689" s="188"/>
      <c r="C689" s="354"/>
      <c r="D689" s="355"/>
    </row>
    <row r="690" spans="1:4" ht="14.25">
      <c r="A690" s="353"/>
      <c r="B690" s="188"/>
      <c r="C690" s="354"/>
      <c r="D690" s="355"/>
    </row>
    <row r="691" spans="1:4" ht="14.25">
      <c r="A691" s="353"/>
      <c r="B691" s="188"/>
      <c r="C691" s="354"/>
      <c r="D691" s="355"/>
    </row>
    <row r="692" spans="1:4" ht="14.25">
      <c r="A692" s="353"/>
      <c r="B692" s="188"/>
      <c r="C692" s="354"/>
      <c r="D692" s="355"/>
    </row>
    <row r="693" spans="1:4" ht="14.25">
      <c r="A693" s="353"/>
      <c r="B693" s="188"/>
      <c r="C693" s="354"/>
      <c r="D693" s="355"/>
    </row>
    <row r="694" spans="1:4" ht="14.25">
      <c r="A694" s="353"/>
      <c r="B694" s="188"/>
      <c r="C694" s="354"/>
      <c r="D694" s="355"/>
    </row>
    <row r="695" spans="1:4" ht="14.25">
      <c r="A695" s="353"/>
      <c r="B695" s="188"/>
      <c r="C695" s="354"/>
      <c r="D695" s="355"/>
    </row>
    <row r="696" spans="1:4" ht="14.25">
      <c r="A696" s="353"/>
      <c r="B696" s="188"/>
      <c r="C696" s="354"/>
      <c r="D696" s="355"/>
    </row>
    <row r="697" spans="1:4" ht="14.25">
      <c r="A697" s="353"/>
      <c r="B697" s="188"/>
      <c r="C697" s="354"/>
      <c r="D697" s="355"/>
    </row>
    <row r="698" spans="1:4" ht="14.25">
      <c r="A698" s="353"/>
      <c r="B698" s="188"/>
      <c r="C698" s="354"/>
      <c r="D698" s="355"/>
    </row>
    <row r="699" spans="1:4" ht="14.25">
      <c r="A699" s="353"/>
      <c r="B699" s="188"/>
      <c r="C699" s="354"/>
      <c r="D699" s="355"/>
    </row>
    <row r="700" spans="1:4" ht="14.25">
      <c r="A700" s="353"/>
      <c r="B700" s="188"/>
      <c r="C700" s="354"/>
      <c r="D700" s="355"/>
    </row>
    <row r="701" spans="1:4" ht="14.25">
      <c r="A701" s="353"/>
      <c r="B701" s="188"/>
      <c r="C701" s="354"/>
      <c r="D701" s="355"/>
    </row>
    <row r="702" spans="1:4" ht="14.25">
      <c r="A702" s="353"/>
      <c r="B702" s="188"/>
      <c r="C702" s="354"/>
      <c r="D702" s="355"/>
    </row>
    <row r="703" spans="1:4" ht="14.25">
      <c r="A703" s="353"/>
      <c r="B703" s="188"/>
      <c r="C703" s="354"/>
      <c r="D703" s="355"/>
    </row>
    <row r="704" spans="1:4" ht="14.25">
      <c r="A704" s="353"/>
      <c r="B704" s="188"/>
      <c r="C704" s="354"/>
      <c r="D704" s="356"/>
    </row>
    <row r="705" spans="1:4" ht="14.25">
      <c r="A705" s="353"/>
      <c r="B705" s="188"/>
      <c r="C705" s="354"/>
      <c r="D705" s="356"/>
    </row>
    <row r="706" spans="1:4" ht="14.25">
      <c r="A706" s="353"/>
      <c r="B706" s="188"/>
      <c r="C706" s="354"/>
      <c r="D706" s="356"/>
    </row>
    <row r="707" spans="1:4" ht="14.25">
      <c r="A707" s="353"/>
      <c r="B707" s="188"/>
      <c r="C707" s="354"/>
      <c r="D707" s="355"/>
    </row>
    <row r="708" spans="1:4" ht="14.25">
      <c r="A708" s="353"/>
      <c r="B708" s="188"/>
      <c r="C708" s="354"/>
      <c r="D708" s="355"/>
    </row>
    <row r="709" spans="1:4" ht="14.25">
      <c r="A709" s="353"/>
      <c r="B709" s="188"/>
      <c r="C709" s="354"/>
      <c r="D709" s="355"/>
    </row>
    <row r="710" spans="1:4" ht="14.25">
      <c r="A710" s="353"/>
      <c r="B710" s="188"/>
      <c r="C710" s="354"/>
      <c r="D710" s="355"/>
    </row>
    <row r="711" spans="1:4" ht="14.25">
      <c r="A711" s="353"/>
      <c r="B711" s="188"/>
      <c r="C711" s="354"/>
      <c r="D711" s="355"/>
    </row>
    <row r="712" spans="1:4" ht="14.25">
      <c r="A712" s="353"/>
      <c r="B712" s="188"/>
      <c r="C712" s="354"/>
      <c r="D712" s="355"/>
    </row>
    <row r="713" spans="1:4" ht="14.25">
      <c r="A713" s="353"/>
      <c r="B713" s="188"/>
      <c r="C713" s="354"/>
      <c r="D713" s="355"/>
    </row>
    <row r="714" spans="1:4" ht="14.25">
      <c r="A714" s="353"/>
      <c r="B714" s="188"/>
      <c r="C714" s="354"/>
      <c r="D714" s="355"/>
    </row>
    <row r="715" spans="1:4" ht="14.25">
      <c r="A715" s="353"/>
      <c r="B715" s="188"/>
      <c r="C715" s="354"/>
      <c r="D715" s="355"/>
    </row>
    <row r="716" spans="1:4" ht="14.25">
      <c r="A716" s="353"/>
      <c r="B716" s="188"/>
      <c r="C716" s="354"/>
      <c r="D716" s="355"/>
    </row>
    <row r="717" spans="1:4" ht="14.25">
      <c r="A717" s="353"/>
      <c r="B717" s="188"/>
      <c r="C717" s="354"/>
      <c r="D717" s="355"/>
    </row>
    <row r="718" spans="1:4" ht="14.25">
      <c r="A718" s="353"/>
      <c r="B718" s="188"/>
      <c r="C718" s="354"/>
      <c r="D718" s="355"/>
    </row>
    <row r="719" spans="1:4" ht="14.25">
      <c r="A719" s="353"/>
      <c r="B719" s="188"/>
      <c r="C719" s="354"/>
      <c r="D719" s="355"/>
    </row>
    <row r="720" spans="1:4" ht="14.25">
      <c r="A720" s="353"/>
      <c r="B720" s="188"/>
      <c r="C720" s="354"/>
      <c r="D720" s="355"/>
    </row>
    <row r="721" spans="1:4" ht="14.25">
      <c r="A721" s="353"/>
      <c r="B721" s="188"/>
      <c r="C721" s="354"/>
      <c r="D721" s="355"/>
    </row>
    <row r="722" spans="1:4" ht="14.25">
      <c r="A722" s="353"/>
      <c r="B722" s="188"/>
      <c r="C722" s="354"/>
      <c r="D722" s="356"/>
    </row>
    <row r="723" spans="1:4" ht="14.25">
      <c r="A723" s="353"/>
      <c r="B723" s="188"/>
      <c r="C723" s="354"/>
      <c r="D723" s="355"/>
    </row>
    <row r="724" spans="1:4" ht="14.25">
      <c r="A724" s="353"/>
      <c r="B724" s="188"/>
      <c r="C724" s="354"/>
      <c r="D724" s="355"/>
    </row>
    <row r="725" spans="1:4" ht="14.25">
      <c r="A725" s="353"/>
      <c r="B725" s="188"/>
      <c r="C725" s="354"/>
      <c r="D725" s="355"/>
    </row>
    <row r="726" spans="1:4" ht="14.25">
      <c r="A726" s="353"/>
      <c r="B726" s="188"/>
      <c r="C726" s="354"/>
      <c r="D726" s="355"/>
    </row>
    <row r="727" spans="1:4" ht="14.25">
      <c r="A727" s="353"/>
      <c r="B727" s="188"/>
      <c r="C727" s="354"/>
      <c r="D727" s="355"/>
    </row>
    <row r="728" spans="1:4" ht="14.25">
      <c r="A728" s="353"/>
      <c r="B728" s="188"/>
      <c r="C728" s="354"/>
      <c r="D728" s="355"/>
    </row>
    <row r="729" spans="1:4" ht="14.25">
      <c r="A729" s="353"/>
      <c r="B729" s="188"/>
      <c r="C729" s="354"/>
      <c r="D729" s="355"/>
    </row>
    <row r="730" spans="1:4" ht="14.25">
      <c r="A730" s="560"/>
      <c r="B730" s="561"/>
      <c r="C730" s="358"/>
      <c r="D730" s="358"/>
    </row>
    <row r="731" spans="1:4" ht="14.25">
      <c r="A731" s="353"/>
      <c r="B731" s="188"/>
      <c r="C731" s="354"/>
      <c r="D731" s="355"/>
    </row>
    <row r="732" spans="1:4" ht="14.25">
      <c r="A732" s="353"/>
      <c r="B732" s="188"/>
      <c r="C732" s="354"/>
      <c r="D732" s="355"/>
    </row>
    <row r="733" spans="1:4" ht="14.25">
      <c r="A733" s="353"/>
      <c r="B733" s="188"/>
      <c r="C733" s="354"/>
      <c r="D733" s="355"/>
    </row>
    <row r="734" spans="1:4" ht="14.25">
      <c r="A734" s="353"/>
      <c r="B734" s="188"/>
      <c r="C734" s="354"/>
      <c r="D734" s="355"/>
    </row>
    <row r="735" spans="1:4" ht="14.25">
      <c r="A735" s="353"/>
      <c r="B735" s="188"/>
      <c r="C735" s="354"/>
      <c r="D735" s="355"/>
    </row>
    <row r="736" spans="1:4" ht="14.25">
      <c r="A736" s="353"/>
      <c r="B736" s="188"/>
      <c r="C736" s="354"/>
      <c r="D736" s="355"/>
    </row>
    <row r="737" spans="1:4" ht="14.25">
      <c r="A737" s="353"/>
      <c r="B737" s="188"/>
      <c r="C737" s="354"/>
      <c r="D737" s="355"/>
    </row>
    <row r="738" spans="1:4" ht="14.25">
      <c r="A738" s="353"/>
      <c r="B738" s="188"/>
      <c r="C738" s="354"/>
      <c r="D738" s="355"/>
    </row>
    <row r="739" spans="1:4" ht="14.25">
      <c r="A739" s="353"/>
      <c r="B739" s="188"/>
      <c r="C739" s="354"/>
      <c r="D739" s="355"/>
    </row>
    <row r="740" spans="1:4" ht="14.25">
      <c r="A740" s="353"/>
      <c r="B740" s="188"/>
      <c r="C740" s="354"/>
      <c r="D740" s="356"/>
    </row>
    <row r="741" spans="1:4" ht="14.25">
      <c r="A741" s="353"/>
      <c r="B741" s="188"/>
      <c r="C741" s="354"/>
      <c r="D741" s="356"/>
    </row>
    <row r="742" spans="1:4" ht="14.25">
      <c r="A742" s="353"/>
      <c r="B742" s="188"/>
      <c r="C742" s="354"/>
      <c r="D742" s="356"/>
    </row>
    <row r="743" spans="1:4" ht="14.25">
      <c r="A743" s="353"/>
      <c r="B743" s="188"/>
      <c r="C743" s="354"/>
      <c r="D743" s="356"/>
    </row>
    <row r="744" spans="1:4" ht="14.25">
      <c r="A744" s="353"/>
      <c r="B744" s="188"/>
      <c r="C744" s="354"/>
      <c r="D744" s="356"/>
    </row>
    <row r="745" spans="1:4" ht="14.25">
      <c r="A745" s="353"/>
      <c r="B745" s="188"/>
      <c r="C745" s="354"/>
      <c r="D745" s="356"/>
    </row>
    <row r="746" spans="1:4" ht="14.25">
      <c r="A746" s="353"/>
      <c r="B746" s="188"/>
      <c r="C746" s="354"/>
      <c r="D746" s="355"/>
    </row>
    <row r="747" spans="1:4" ht="14.25">
      <c r="A747" s="560"/>
      <c r="B747" s="561"/>
      <c r="C747" s="358"/>
      <c r="D747" s="358"/>
    </row>
    <row r="748" spans="1:4" ht="14.25">
      <c r="A748" s="353"/>
      <c r="B748" s="188"/>
      <c r="C748" s="354"/>
      <c r="D748" s="355"/>
    </row>
    <row r="749" spans="1:4" ht="14.25">
      <c r="A749" s="353"/>
      <c r="B749" s="188"/>
      <c r="C749" s="354"/>
      <c r="D749" s="355"/>
    </row>
    <row r="750" spans="1:4" ht="14.25">
      <c r="A750" s="353"/>
      <c r="B750" s="188"/>
      <c r="C750" s="354"/>
      <c r="D750" s="355"/>
    </row>
    <row r="751" spans="1:4" ht="14.25">
      <c r="A751" s="353"/>
      <c r="B751" s="188"/>
      <c r="C751" s="354"/>
      <c r="D751" s="355"/>
    </row>
    <row r="752" spans="1:4" ht="14.25">
      <c r="A752" s="353"/>
      <c r="B752" s="188"/>
      <c r="C752" s="354"/>
      <c r="D752" s="355"/>
    </row>
    <row r="753" spans="1:4" ht="14.25">
      <c r="A753" s="353"/>
      <c r="B753" s="188"/>
      <c r="C753" s="354"/>
      <c r="D753" s="355"/>
    </row>
    <row r="754" spans="1:4" ht="14.25">
      <c r="A754" s="353"/>
      <c r="B754" s="188"/>
      <c r="C754" s="354"/>
      <c r="D754" s="355"/>
    </row>
    <row r="755" spans="1:4" ht="14.25">
      <c r="A755" s="353"/>
      <c r="B755" s="188"/>
      <c r="C755" s="354"/>
      <c r="D755" s="355"/>
    </row>
    <row r="756" spans="1:4" ht="14.25">
      <c r="A756" s="353"/>
      <c r="B756" s="188"/>
      <c r="C756" s="354"/>
      <c r="D756" s="355"/>
    </row>
    <row r="757" spans="1:4" ht="14.25">
      <c r="A757" s="353"/>
      <c r="B757" s="188"/>
      <c r="C757" s="354"/>
      <c r="D757" s="355"/>
    </row>
    <row r="758" spans="1:4" ht="14.25">
      <c r="A758" s="353"/>
      <c r="B758" s="188"/>
      <c r="C758" s="354"/>
      <c r="D758" s="355"/>
    </row>
    <row r="759" spans="1:4" ht="14.25">
      <c r="A759" s="353"/>
      <c r="B759" s="188"/>
      <c r="C759" s="354"/>
      <c r="D759" s="355"/>
    </row>
    <row r="760" spans="1:4" ht="14.25">
      <c r="A760" s="353"/>
      <c r="B760" s="188"/>
      <c r="C760" s="354"/>
      <c r="D760" s="355"/>
    </row>
    <row r="761" spans="1:4" ht="14.25">
      <c r="A761" s="353"/>
      <c r="B761" s="188"/>
      <c r="C761" s="354"/>
      <c r="D761" s="355"/>
    </row>
    <row r="762" spans="1:4" ht="14.25">
      <c r="A762" s="353"/>
      <c r="B762" s="188"/>
      <c r="C762" s="354"/>
      <c r="D762" s="355"/>
    </row>
    <row r="763" spans="1:4" ht="14.25">
      <c r="A763" s="353"/>
      <c r="B763" s="188"/>
      <c r="C763" s="354"/>
      <c r="D763" s="355"/>
    </row>
    <row r="764" spans="1:4" ht="14.25">
      <c r="A764" s="353"/>
      <c r="B764" s="188"/>
      <c r="C764" s="354"/>
      <c r="D764" s="355"/>
    </row>
    <row r="765" spans="1:4" ht="14.25">
      <c r="A765" s="353"/>
      <c r="B765" s="188"/>
      <c r="C765" s="354"/>
      <c r="D765" s="355"/>
    </row>
    <row r="766" spans="1:4" ht="14.25">
      <c r="A766" s="353"/>
      <c r="B766" s="188"/>
      <c r="C766" s="354"/>
      <c r="D766" s="355"/>
    </row>
    <row r="767" spans="1:4" ht="14.25">
      <c r="A767" s="353"/>
      <c r="B767" s="188"/>
      <c r="C767" s="354"/>
      <c r="D767" s="355"/>
    </row>
    <row r="768" spans="1:4" ht="14.25">
      <c r="A768" s="353"/>
      <c r="B768" s="188"/>
      <c r="C768" s="354"/>
      <c r="D768" s="355"/>
    </row>
    <row r="769" spans="1:4" ht="14.25">
      <c r="A769" s="353"/>
      <c r="B769" s="188"/>
      <c r="C769" s="354"/>
      <c r="D769" s="355"/>
    </row>
    <row r="770" spans="1:4" ht="14.25">
      <c r="A770" s="353"/>
      <c r="B770" s="188"/>
      <c r="C770" s="354"/>
      <c r="D770" s="355"/>
    </row>
    <row r="771" spans="1:4" ht="14.25">
      <c r="A771" s="353"/>
      <c r="B771" s="188"/>
      <c r="C771" s="354"/>
      <c r="D771" s="355"/>
    </row>
    <row r="772" spans="1:4" ht="14.25">
      <c r="A772" s="353"/>
      <c r="B772" s="188"/>
      <c r="C772" s="354"/>
      <c r="D772" s="355"/>
    </row>
    <row r="773" spans="1:4" ht="14.25">
      <c r="A773" s="353"/>
      <c r="B773" s="188"/>
      <c r="C773" s="354"/>
      <c r="D773" s="355"/>
    </row>
    <row r="774" spans="1:4" ht="14.25">
      <c r="A774" s="353"/>
      <c r="B774" s="188"/>
      <c r="C774" s="354"/>
      <c r="D774" s="355"/>
    </row>
    <row r="775" spans="1:4" ht="14.25">
      <c r="A775" s="353"/>
      <c r="B775" s="188"/>
      <c r="C775" s="354"/>
      <c r="D775" s="355"/>
    </row>
    <row r="776" spans="1:4" ht="14.25">
      <c r="A776" s="353"/>
      <c r="B776" s="188"/>
      <c r="C776" s="354"/>
      <c r="D776" s="355"/>
    </row>
    <row r="777" spans="1:4" ht="14.25">
      <c r="A777" s="353"/>
      <c r="B777" s="188"/>
      <c r="C777" s="354"/>
      <c r="D777" s="355"/>
    </row>
    <row r="778" spans="1:4" ht="14.25">
      <c r="A778" s="353"/>
      <c r="B778" s="188"/>
      <c r="C778" s="354"/>
      <c r="D778" s="355"/>
    </row>
    <row r="779" spans="1:4" ht="14.25">
      <c r="A779" s="353"/>
      <c r="B779" s="188"/>
      <c r="C779" s="354"/>
      <c r="D779" s="355"/>
    </row>
    <row r="780" spans="1:4" ht="14.25">
      <c r="A780" s="353"/>
      <c r="B780" s="188"/>
      <c r="C780" s="354"/>
      <c r="D780" s="355"/>
    </row>
    <row r="781" spans="1:4" ht="14.25">
      <c r="A781" s="353"/>
      <c r="B781" s="188"/>
      <c r="C781" s="354"/>
      <c r="D781" s="355"/>
    </row>
    <row r="782" spans="1:4" ht="14.25">
      <c r="A782" s="353"/>
      <c r="B782" s="188"/>
      <c r="C782" s="354"/>
      <c r="D782" s="355"/>
    </row>
    <row r="783" spans="1:4" ht="14.25">
      <c r="A783" s="353"/>
      <c r="B783" s="188"/>
      <c r="C783" s="354"/>
      <c r="D783" s="355"/>
    </row>
    <row r="784" spans="1:4" ht="14.25">
      <c r="A784" s="353"/>
      <c r="B784" s="188"/>
      <c r="C784" s="354"/>
      <c r="D784" s="355"/>
    </row>
    <row r="785" spans="1:4" ht="14.25">
      <c r="A785" s="353"/>
      <c r="B785" s="188"/>
      <c r="C785" s="354"/>
      <c r="D785" s="355"/>
    </row>
    <row r="786" spans="1:4" ht="14.25">
      <c r="A786" s="353"/>
      <c r="B786" s="188"/>
      <c r="C786" s="354"/>
      <c r="D786" s="355"/>
    </row>
    <row r="787" spans="1:4" ht="14.25">
      <c r="A787" s="353"/>
      <c r="B787" s="188"/>
      <c r="C787" s="354"/>
      <c r="D787" s="355"/>
    </row>
    <row r="788" spans="1:4" ht="14.25">
      <c r="A788" s="353"/>
      <c r="B788" s="188"/>
      <c r="C788" s="354"/>
      <c r="D788" s="355"/>
    </row>
    <row r="789" spans="1:4" ht="14.25">
      <c r="A789" s="353"/>
      <c r="B789" s="188"/>
      <c r="C789" s="354"/>
      <c r="D789" s="355"/>
    </row>
    <row r="790" spans="1:4" ht="14.25">
      <c r="A790" s="353"/>
      <c r="B790" s="188"/>
      <c r="C790" s="354"/>
      <c r="D790" s="355"/>
    </row>
    <row r="791" spans="1:4" ht="14.25">
      <c r="A791" s="353"/>
      <c r="B791" s="188"/>
      <c r="C791" s="354"/>
      <c r="D791" s="355"/>
    </row>
    <row r="792" spans="1:4" ht="14.25">
      <c r="A792" s="353"/>
      <c r="B792" s="188"/>
      <c r="C792" s="354"/>
      <c r="D792" s="355"/>
    </row>
    <row r="793" spans="1:4" ht="14.25">
      <c r="A793" s="353"/>
      <c r="B793" s="188"/>
      <c r="C793" s="354"/>
      <c r="D793" s="355"/>
    </row>
    <row r="794" spans="1:4" ht="14.25">
      <c r="A794" s="353"/>
      <c r="B794" s="188"/>
      <c r="C794" s="354"/>
      <c r="D794" s="355"/>
    </row>
    <row r="795" spans="1:4" ht="14.25">
      <c r="A795" s="353"/>
      <c r="B795" s="188"/>
      <c r="C795" s="354"/>
      <c r="D795" s="355"/>
    </row>
    <row r="796" spans="1:4" ht="14.25">
      <c r="A796" s="353"/>
      <c r="B796" s="188"/>
      <c r="C796" s="354"/>
      <c r="D796" s="356"/>
    </row>
    <row r="797" spans="1:4" ht="14.25">
      <c r="A797" s="353"/>
      <c r="B797" s="188"/>
      <c r="C797" s="354"/>
      <c r="D797" s="356"/>
    </row>
    <row r="798" spans="1:4" ht="14.25">
      <c r="A798" s="353"/>
      <c r="B798" s="188"/>
      <c r="C798" s="354"/>
      <c r="D798" s="356"/>
    </row>
    <row r="799" spans="1:4" ht="14.25">
      <c r="A799" s="353"/>
      <c r="B799" s="188"/>
      <c r="C799" s="354"/>
      <c r="D799" s="356"/>
    </row>
    <row r="800" spans="1:4" ht="14.25">
      <c r="A800" s="353"/>
      <c r="B800" s="188"/>
      <c r="C800" s="354"/>
      <c r="D800" s="355"/>
    </row>
    <row r="801" spans="1:4" ht="14.25">
      <c r="A801" s="353"/>
      <c r="B801" s="188"/>
      <c r="C801" s="354"/>
      <c r="D801" s="355"/>
    </row>
    <row r="802" spans="1:4" ht="14.25">
      <c r="A802" s="353"/>
      <c r="B802" s="188"/>
      <c r="C802" s="354"/>
      <c r="D802" s="355"/>
    </row>
    <row r="803" spans="1:4" ht="14.25">
      <c r="A803" s="353"/>
      <c r="B803" s="188"/>
      <c r="C803" s="354"/>
      <c r="D803" s="355"/>
    </row>
    <row r="804" spans="1:4" ht="14.25">
      <c r="A804" s="353"/>
      <c r="B804" s="188"/>
      <c r="C804" s="354"/>
      <c r="D804" s="355"/>
    </row>
    <row r="805" spans="1:4" ht="14.25">
      <c r="A805" s="353"/>
      <c r="B805" s="188"/>
      <c r="C805" s="354"/>
      <c r="D805" s="355"/>
    </row>
    <row r="806" spans="1:4" ht="14.25">
      <c r="A806" s="353"/>
      <c r="B806" s="188"/>
      <c r="C806" s="354"/>
      <c r="D806" s="355"/>
    </row>
    <row r="807" spans="1:4" ht="14.25">
      <c r="A807" s="353"/>
      <c r="B807" s="188"/>
      <c r="C807" s="354"/>
      <c r="D807" s="355"/>
    </row>
    <row r="808" spans="1:4" ht="14.25">
      <c r="A808" s="353"/>
      <c r="B808" s="188"/>
      <c r="C808" s="354"/>
      <c r="D808" s="355"/>
    </row>
    <row r="809" spans="1:4" ht="14.25">
      <c r="A809" s="353"/>
      <c r="B809" s="188"/>
      <c r="C809" s="354"/>
      <c r="D809" s="355"/>
    </row>
    <row r="810" spans="1:4" ht="14.25">
      <c r="A810" s="353"/>
      <c r="B810" s="188"/>
      <c r="C810" s="354"/>
      <c r="D810" s="355"/>
    </row>
    <row r="811" spans="1:4" ht="14.25">
      <c r="A811" s="353"/>
      <c r="B811" s="188"/>
      <c r="C811" s="354"/>
      <c r="D811" s="355"/>
    </row>
    <row r="812" spans="1:4" ht="14.25">
      <c r="A812" s="353"/>
      <c r="B812" s="188"/>
      <c r="C812" s="354"/>
      <c r="D812" s="355"/>
    </row>
    <row r="813" spans="1:4" ht="14.25">
      <c r="A813" s="353"/>
      <c r="B813" s="188"/>
      <c r="C813" s="354"/>
      <c r="D813" s="355"/>
    </row>
    <row r="814" spans="1:4" ht="14.25">
      <c r="A814" s="353"/>
      <c r="B814" s="188"/>
      <c r="C814" s="354"/>
      <c r="D814" s="355"/>
    </row>
    <row r="815" spans="1:4" ht="14.25">
      <c r="A815" s="353"/>
      <c r="B815" s="188"/>
      <c r="C815" s="354"/>
      <c r="D815" s="355"/>
    </row>
    <row r="816" spans="1:4" ht="14.25">
      <c r="A816" s="353"/>
      <c r="B816" s="188"/>
      <c r="C816" s="354"/>
      <c r="D816" s="355"/>
    </row>
    <row r="817" spans="1:4" ht="14.25">
      <c r="A817" s="353"/>
      <c r="B817" s="188"/>
      <c r="C817" s="354"/>
      <c r="D817" s="355"/>
    </row>
    <row r="818" spans="1:4" ht="14.25">
      <c r="A818" s="353"/>
      <c r="B818" s="188"/>
      <c r="C818" s="354"/>
      <c r="D818" s="355"/>
    </row>
    <row r="819" spans="1:4" ht="14.25">
      <c r="A819" s="353"/>
      <c r="B819" s="188"/>
      <c r="C819" s="354"/>
      <c r="D819" s="355"/>
    </row>
    <row r="820" spans="1:4" ht="14.25">
      <c r="A820" s="353"/>
      <c r="B820" s="188"/>
      <c r="C820" s="354"/>
      <c r="D820" s="355"/>
    </row>
    <row r="821" spans="1:4" ht="14.25">
      <c r="A821" s="353"/>
      <c r="B821" s="188"/>
      <c r="C821" s="354"/>
      <c r="D821" s="355"/>
    </row>
    <row r="822" spans="1:4" ht="14.25">
      <c r="A822" s="353"/>
      <c r="B822" s="188"/>
      <c r="C822" s="354"/>
      <c r="D822" s="355"/>
    </row>
    <row r="823" spans="1:4" ht="14.25">
      <c r="A823" s="353"/>
      <c r="B823" s="188"/>
      <c r="C823" s="354"/>
      <c r="D823" s="355"/>
    </row>
    <row r="824" spans="1:4" ht="14.25">
      <c r="A824" s="353"/>
      <c r="B824" s="188"/>
      <c r="C824" s="354"/>
      <c r="D824" s="355"/>
    </row>
    <row r="825" spans="1:4" ht="14.25">
      <c r="A825" s="353"/>
      <c r="B825" s="188"/>
      <c r="C825" s="354"/>
      <c r="D825" s="356"/>
    </row>
    <row r="826" spans="1:4" ht="14.25">
      <c r="A826" s="353"/>
      <c r="B826" s="188"/>
      <c r="C826" s="354"/>
      <c r="D826" s="355"/>
    </row>
    <row r="827" spans="1:4" ht="14.25">
      <c r="A827" s="353"/>
      <c r="B827" s="188"/>
      <c r="C827" s="354"/>
      <c r="D827" s="355"/>
    </row>
    <row r="828" spans="1:4" ht="14.25">
      <c r="A828" s="353"/>
      <c r="B828" s="188"/>
      <c r="C828" s="354"/>
      <c r="D828" s="356"/>
    </row>
    <row r="829" spans="1:4" ht="14.25">
      <c r="A829" s="353"/>
      <c r="B829" s="188"/>
      <c r="C829" s="354"/>
      <c r="D829" s="356"/>
    </row>
    <row r="830" spans="1:4" ht="14.25">
      <c r="A830" s="353"/>
      <c r="B830" s="188"/>
      <c r="C830" s="354"/>
      <c r="D830" s="356"/>
    </row>
    <row r="831" spans="1:4" ht="14.25">
      <c r="A831" s="353"/>
      <c r="B831" s="188"/>
      <c r="C831" s="354"/>
      <c r="D831" s="356"/>
    </row>
    <row r="832" spans="1:4" ht="14.25">
      <c r="A832" s="353"/>
      <c r="B832" s="188"/>
      <c r="C832" s="354"/>
      <c r="D832" s="355"/>
    </row>
    <row r="833" spans="1:4" ht="14.25">
      <c r="A833" s="353"/>
      <c r="B833" s="188"/>
      <c r="C833" s="354"/>
      <c r="D833" s="355"/>
    </row>
    <row r="834" spans="1:4" ht="14.25">
      <c r="A834" s="353"/>
      <c r="B834" s="188"/>
      <c r="C834" s="354"/>
      <c r="D834" s="355"/>
    </row>
    <row r="835" spans="1:4" ht="14.25">
      <c r="A835" s="353"/>
      <c r="B835" s="188"/>
      <c r="C835" s="354"/>
      <c r="D835" s="355"/>
    </row>
    <row r="836" spans="1:4" ht="14.25">
      <c r="A836" s="353"/>
      <c r="B836" s="188"/>
      <c r="C836" s="354"/>
      <c r="D836" s="355"/>
    </row>
    <row r="837" spans="1:4" ht="14.25">
      <c r="A837" s="353"/>
      <c r="B837" s="188"/>
      <c r="C837" s="354"/>
      <c r="D837" s="355"/>
    </row>
    <row r="838" spans="1:4" ht="14.25">
      <c r="A838" s="353"/>
      <c r="B838" s="188"/>
      <c r="C838" s="354"/>
      <c r="D838" s="355"/>
    </row>
    <row r="839" spans="1:4" ht="14.25">
      <c r="A839" s="353"/>
      <c r="B839" s="188"/>
      <c r="C839" s="354"/>
      <c r="D839" s="355"/>
    </row>
    <row r="840" spans="1:4" ht="14.25">
      <c r="A840" s="353"/>
      <c r="B840" s="188"/>
      <c r="C840" s="354"/>
      <c r="D840" s="355"/>
    </row>
    <row r="841" spans="1:4" ht="14.25">
      <c r="A841" s="353"/>
      <c r="B841" s="188"/>
      <c r="C841" s="354"/>
      <c r="D841" s="355"/>
    </row>
    <row r="842" spans="1:4" ht="14.25">
      <c r="A842" s="353"/>
      <c r="B842" s="188"/>
      <c r="C842" s="354"/>
      <c r="D842" s="355"/>
    </row>
    <row r="843" spans="1:4" ht="14.25">
      <c r="A843" s="353"/>
      <c r="B843" s="188"/>
      <c r="C843" s="354"/>
      <c r="D843" s="355"/>
    </row>
    <row r="844" spans="1:4" ht="14.25">
      <c r="A844" s="353"/>
      <c r="B844" s="188"/>
      <c r="C844" s="354"/>
      <c r="D844" s="355"/>
    </row>
    <row r="845" spans="1:4" ht="14.25">
      <c r="A845" s="353"/>
      <c r="B845" s="188"/>
      <c r="C845" s="354"/>
      <c r="D845" s="355"/>
    </row>
    <row r="846" spans="1:4" ht="14.25">
      <c r="A846" s="353"/>
      <c r="B846" s="188"/>
      <c r="C846" s="354"/>
      <c r="D846" s="355"/>
    </row>
    <row r="847" spans="1:4" ht="14.25">
      <c r="A847" s="353"/>
      <c r="B847" s="188"/>
      <c r="C847" s="354"/>
      <c r="D847" s="355"/>
    </row>
    <row r="848" spans="1:4" ht="14.25">
      <c r="A848" s="353"/>
      <c r="B848" s="188"/>
      <c r="C848" s="354"/>
      <c r="D848" s="355"/>
    </row>
    <row r="849" spans="1:4" ht="14.25">
      <c r="A849" s="353"/>
      <c r="B849" s="188"/>
      <c r="C849" s="354"/>
      <c r="D849" s="355"/>
    </row>
    <row r="850" spans="1:4" ht="14.25">
      <c r="A850" s="353"/>
      <c r="B850" s="188"/>
      <c r="C850" s="354"/>
      <c r="D850" s="355"/>
    </row>
    <row r="851" spans="1:4" ht="14.25">
      <c r="A851" s="353"/>
      <c r="B851" s="188"/>
      <c r="C851" s="354"/>
      <c r="D851" s="355"/>
    </row>
    <row r="852" spans="1:4" ht="14.25">
      <c r="A852" s="353"/>
      <c r="B852" s="188"/>
      <c r="C852" s="354"/>
      <c r="D852" s="355"/>
    </row>
    <row r="853" spans="1:4" ht="14.25">
      <c r="A853" s="353"/>
      <c r="B853" s="188"/>
      <c r="C853" s="354"/>
      <c r="D853" s="355"/>
    </row>
    <row r="854" spans="1:4" ht="14.25">
      <c r="A854" s="353"/>
      <c r="B854" s="188"/>
      <c r="C854" s="354"/>
      <c r="D854" s="355"/>
    </row>
    <row r="855" spans="1:4" ht="14.25">
      <c r="A855" s="353"/>
      <c r="B855" s="188"/>
      <c r="C855" s="354"/>
      <c r="D855" s="355"/>
    </row>
    <row r="856" spans="1:4" ht="14.25">
      <c r="A856" s="353"/>
      <c r="B856" s="188"/>
      <c r="C856" s="354"/>
      <c r="D856" s="355"/>
    </row>
    <row r="857" spans="1:4" ht="14.25">
      <c r="A857" s="353"/>
      <c r="B857" s="188"/>
      <c r="C857" s="354"/>
      <c r="D857" s="355"/>
    </row>
    <row r="858" spans="1:4" ht="14.25">
      <c r="A858" s="353"/>
      <c r="B858" s="188"/>
      <c r="C858" s="354"/>
      <c r="D858" s="355"/>
    </row>
    <row r="859" spans="1:4" ht="14.25">
      <c r="A859" s="353"/>
      <c r="B859" s="188"/>
      <c r="C859" s="354"/>
      <c r="D859" s="355"/>
    </row>
    <row r="860" spans="1:4" ht="14.25">
      <c r="A860" s="353"/>
      <c r="B860" s="188"/>
      <c r="C860" s="354"/>
      <c r="D860" s="355"/>
    </row>
    <row r="861" spans="1:4" ht="14.25">
      <c r="A861" s="353"/>
      <c r="B861" s="188"/>
      <c r="C861" s="354"/>
      <c r="D861" s="355"/>
    </row>
    <row r="862" spans="1:4" ht="14.25">
      <c r="A862" s="353"/>
      <c r="B862" s="188"/>
      <c r="C862" s="354"/>
      <c r="D862" s="355"/>
    </row>
    <row r="863" spans="1:4" ht="14.25">
      <c r="A863" s="353"/>
      <c r="B863" s="188"/>
      <c r="C863" s="354"/>
      <c r="D863" s="355"/>
    </row>
    <row r="864" spans="1:4" ht="14.25">
      <c r="A864" s="353"/>
      <c r="B864" s="188"/>
      <c r="C864" s="354"/>
      <c r="D864" s="355"/>
    </row>
    <row r="865" spans="1:4" ht="14.25">
      <c r="A865" s="353"/>
      <c r="B865" s="188"/>
      <c r="C865" s="354"/>
      <c r="D865" s="355"/>
    </row>
    <row r="866" spans="1:4" ht="14.25">
      <c r="A866" s="353"/>
      <c r="B866" s="188"/>
      <c r="C866" s="354"/>
      <c r="D866" s="355"/>
    </row>
    <row r="867" spans="1:4" ht="14.25">
      <c r="A867" s="353"/>
      <c r="B867" s="188"/>
      <c r="C867" s="354"/>
      <c r="D867" s="355"/>
    </row>
    <row r="868" spans="1:4" ht="14.25">
      <c r="A868" s="353"/>
      <c r="B868" s="188"/>
      <c r="C868" s="354"/>
      <c r="D868" s="355"/>
    </row>
    <row r="869" spans="1:4" ht="14.25">
      <c r="A869" s="353"/>
      <c r="B869" s="188"/>
      <c r="C869" s="354"/>
      <c r="D869" s="355"/>
    </row>
    <row r="870" spans="1:4" ht="14.25">
      <c r="A870" s="353"/>
      <c r="B870" s="188"/>
      <c r="C870" s="354"/>
      <c r="D870" s="355"/>
    </row>
    <row r="871" spans="1:4" ht="14.25">
      <c r="A871" s="353"/>
      <c r="B871" s="188"/>
      <c r="C871" s="354"/>
      <c r="D871" s="355"/>
    </row>
    <row r="872" spans="1:4" ht="14.25">
      <c r="A872" s="353"/>
      <c r="B872" s="188"/>
      <c r="C872" s="354"/>
      <c r="D872" s="355"/>
    </row>
    <row r="873" spans="1:4" ht="14.25">
      <c r="A873" s="353"/>
      <c r="B873" s="188"/>
      <c r="C873" s="354"/>
      <c r="D873" s="355"/>
    </row>
    <row r="874" spans="1:4" ht="14.25">
      <c r="A874" s="353"/>
      <c r="B874" s="188"/>
      <c r="C874" s="354"/>
      <c r="D874" s="355"/>
    </row>
    <row r="875" spans="1:4" ht="14.25">
      <c r="A875" s="353"/>
      <c r="B875" s="188"/>
      <c r="C875" s="354"/>
      <c r="D875" s="355"/>
    </row>
    <row r="876" spans="1:4" ht="14.25">
      <c r="A876" s="353"/>
      <c r="B876" s="188"/>
      <c r="C876" s="354"/>
      <c r="D876" s="355"/>
    </row>
    <row r="877" spans="1:4" ht="14.25">
      <c r="A877" s="353"/>
      <c r="B877" s="188"/>
      <c r="C877" s="354"/>
      <c r="D877" s="355"/>
    </row>
    <row r="878" spans="1:4" ht="14.25">
      <c r="A878" s="353"/>
      <c r="B878" s="188"/>
      <c r="C878" s="354"/>
      <c r="D878" s="355"/>
    </row>
    <row r="879" spans="1:4" ht="14.25">
      <c r="A879" s="353"/>
      <c r="B879" s="188"/>
      <c r="C879" s="354"/>
      <c r="D879" s="355"/>
    </row>
    <row r="880" spans="1:4" ht="14.25">
      <c r="A880" s="353"/>
      <c r="B880" s="188"/>
      <c r="C880" s="354"/>
      <c r="D880" s="355"/>
    </row>
    <row r="881" spans="1:4" ht="14.25">
      <c r="A881" s="353"/>
      <c r="B881" s="188"/>
      <c r="C881" s="354"/>
      <c r="D881" s="355"/>
    </row>
    <row r="882" spans="1:4" ht="14.25">
      <c r="A882" s="353"/>
      <c r="B882" s="188"/>
      <c r="C882" s="354"/>
      <c r="D882" s="355"/>
    </row>
    <row r="883" spans="1:4" ht="14.25">
      <c r="A883" s="353"/>
      <c r="B883" s="188"/>
      <c r="C883" s="354"/>
      <c r="D883" s="355"/>
    </row>
    <row r="884" spans="1:4" ht="14.25">
      <c r="A884" s="353"/>
      <c r="B884" s="188"/>
      <c r="C884" s="354"/>
      <c r="D884" s="355"/>
    </row>
    <row r="885" spans="1:4" ht="14.25">
      <c r="A885" s="353"/>
      <c r="B885" s="188"/>
      <c r="C885" s="354"/>
      <c r="D885" s="355"/>
    </row>
    <row r="886" spans="1:4" ht="14.25">
      <c r="A886" s="353"/>
      <c r="B886" s="188"/>
      <c r="C886" s="354"/>
      <c r="D886" s="355"/>
    </row>
    <row r="887" spans="1:4" ht="14.25">
      <c r="A887" s="353"/>
      <c r="B887" s="188"/>
      <c r="C887" s="354"/>
      <c r="D887" s="355"/>
    </row>
    <row r="888" spans="1:4" ht="14.25">
      <c r="A888" s="353"/>
      <c r="B888" s="188"/>
      <c r="C888" s="354"/>
      <c r="D888" s="355"/>
    </row>
    <row r="889" spans="1:4" ht="14.25">
      <c r="A889" s="353"/>
      <c r="B889" s="188"/>
      <c r="C889" s="354"/>
      <c r="D889" s="355"/>
    </row>
    <row r="890" spans="1:4" ht="14.25">
      <c r="A890" s="353"/>
      <c r="B890" s="188"/>
      <c r="C890" s="354"/>
      <c r="D890" s="355"/>
    </row>
    <row r="891" spans="1:4" ht="14.25">
      <c r="A891" s="353"/>
      <c r="B891" s="188"/>
      <c r="C891" s="354"/>
      <c r="D891" s="355"/>
    </row>
    <row r="892" spans="1:4" ht="14.25">
      <c r="A892" s="353"/>
      <c r="B892" s="188"/>
      <c r="C892" s="354"/>
      <c r="D892" s="355"/>
    </row>
    <row r="893" spans="1:4" ht="14.25">
      <c r="A893" s="353"/>
      <c r="B893" s="188"/>
      <c r="C893" s="354"/>
      <c r="D893" s="355"/>
    </row>
    <row r="894" spans="1:4" ht="14.25">
      <c r="A894" s="353"/>
      <c r="B894" s="188"/>
      <c r="C894" s="354"/>
      <c r="D894" s="355"/>
    </row>
    <row r="895" spans="1:4" ht="14.25">
      <c r="A895" s="353"/>
      <c r="B895" s="188"/>
      <c r="C895" s="354"/>
      <c r="D895" s="355"/>
    </row>
    <row r="896" spans="1:4" ht="14.25">
      <c r="A896" s="353"/>
      <c r="B896" s="188"/>
      <c r="C896" s="354"/>
      <c r="D896" s="355"/>
    </row>
    <row r="897" spans="1:4" ht="14.25">
      <c r="A897" s="353"/>
      <c r="B897" s="188"/>
      <c r="C897" s="354"/>
      <c r="D897" s="355"/>
    </row>
    <row r="898" spans="1:4" ht="14.25">
      <c r="A898" s="353"/>
      <c r="B898" s="188"/>
      <c r="C898" s="354"/>
      <c r="D898" s="355"/>
    </row>
    <row r="899" spans="1:4" ht="14.25">
      <c r="A899" s="353"/>
      <c r="B899" s="188"/>
      <c r="C899" s="354"/>
      <c r="D899" s="355"/>
    </row>
    <row r="900" spans="1:4" ht="14.25">
      <c r="A900" s="353"/>
      <c r="B900" s="188"/>
      <c r="C900" s="354"/>
      <c r="D900" s="355"/>
    </row>
    <row r="901" spans="1:4" ht="14.25">
      <c r="A901" s="353"/>
      <c r="B901" s="188"/>
      <c r="C901" s="354"/>
      <c r="D901" s="355"/>
    </row>
    <row r="902" spans="1:4" ht="14.25">
      <c r="A902" s="353"/>
      <c r="B902" s="188"/>
      <c r="C902" s="354"/>
      <c r="D902" s="355"/>
    </row>
    <row r="903" spans="1:4" ht="14.25">
      <c r="A903" s="353"/>
      <c r="B903" s="188"/>
      <c r="C903" s="354"/>
      <c r="D903" s="355"/>
    </row>
    <row r="904" spans="1:4" ht="14.25">
      <c r="A904" s="353"/>
      <c r="B904" s="188"/>
      <c r="C904" s="354"/>
      <c r="D904" s="355"/>
    </row>
    <row r="905" spans="1:4" ht="14.25">
      <c r="A905" s="353"/>
      <c r="B905" s="188"/>
      <c r="C905" s="354"/>
      <c r="D905" s="355"/>
    </row>
    <row r="906" spans="1:4" ht="14.25">
      <c r="A906" s="353"/>
      <c r="B906" s="188"/>
      <c r="C906" s="354"/>
      <c r="D906" s="355"/>
    </row>
    <row r="907" spans="1:4" ht="14.25">
      <c r="A907" s="353"/>
      <c r="B907" s="188"/>
      <c r="C907" s="354"/>
      <c r="D907" s="355"/>
    </row>
    <row r="908" spans="1:4" ht="14.25">
      <c r="A908" s="560"/>
      <c r="B908" s="561"/>
      <c r="C908" s="358"/>
      <c r="D908" s="358"/>
    </row>
    <row r="909" spans="1:4" ht="14.25">
      <c r="A909" s="353"/>
      <c r="B909" s="188"/>
      <c r="C909" s="354"/>
      <c r="D909" s="355"/>
    </row>
    <row r="910" spans="1:4" ht="14.25">
      <c r="A910" s="353"/>
      <c r="B910" s="188"/>
      <c r="C910" s="354"/>
      <c r="D910" s="355"/>
    </row>
    <row r="911" spans="1:4" ht="14.25">
      <c r="A911" s="353"/>
      <c r="B911" s="188"/>
      <c r="C911" s="354"/>
      <c r="D911" s="355"/>
    </row>
    <row r="912" spans="1:4" ht="14.25">
      <c r="A912" s="353"/>
      <c r="B912" s="188"/>
      <c r="C912" s="354"/>
      <c r="D912" s="355"/>
    </row>
    <row r="913" spans="1:4" ht="14.25">
      <c r="A913" s="353"/>
      <c r="B913" s="188"/>
      <c r="C913" s="354"/>
      <c r="D913" s="355"/>
    </row>
    <row r="914" spans="1:4" ht="14.25">
      <c r="A914" s="353"/>
      <c r="B914" s="188"/>
      <c r="C914" s="354"/>
      <c r="D914" s="355"/>
    </row>
    <row r="915" spans="1:4" ht="14.25">
      <c r="A915" s="353"/>
      <c r="B915" s="188"/>
      <c r="C915" s="354"/>
      <c r="D915" s="355"/>
    </row>
    <row r="916" spans="1:4" ht="14.25">
      <c r="A916" s="353"/>
      <c r="B916" s="188"/>
      <c r="C916" s="354"/>
      <c r="D916" s="355"/>
    </row>
    <row r="917" spans="1:4" ht="14.25">
      <c r="A917" s="353"/>
      <c r="B917" s="188"/>
      <c r="C917" s="354"/>
      <c r="D917" s="355"/>
    </row>
    <row r="918" spans="1:4" ht="14.25">
      <c r="A918" s="353"/>
      <c r="B918" s="188"/>
      <c r="C918" s="354"/>
      <c r="D918" s="355"/>
    </row>
    <row r="919" spans="1:4" ht="14.25">
      <c r="A919" s="353"/>
      <c r="B919" s="188"/>
      <c r="C919" s="354"/>
      <c r="D919" s="355"/>
    </row>
    <row r="920" spans="1:4" ht="14.25">
      <c r="A920" s="353"/>
      <c r="B920" s="188"/>
      <c r="C920" s="354"/>
      <c r="D920" s="355"/>
    </row>
    <row r="921" spans="1:4" ht="14.25">
      <c r="A921" s="353"/>
      <c r="B921" s="188"/>
      <c r="C921" s="354"/>
      <c r="D921" s="355"/>
    </row>
    <row r="922" spans="1:4" ht="14.25">
      <c r="A922" s="353"/>
      <c r="B922" s="188"/>
      <c r="C922" s="354"/>
      <c r="D922" s="355"/>
    </row>
    <row r="923" spans="1:4" ht="14.25">
      <c r="A923" s="353"/>
      <c r="B923" s="188"/>
      <c r="C923" s="354"/>
      <c r="D923" s="355"/>
    </row>
    <row r="924" spans="1:4" ht="14.25">
      <c r="A924" s="353"/>
      <c r="B924" s="188"/>
      <c r="C924" s="354"/>
      <c r="D924" s="355"/>
    </row>
    <row r="925" spans="1:4" ht="14.25">
      <c r="A925" s="353"/>
      <c r="B925" s="188"/>
      <c r="C925" s="354"/>
      <c r="D925" s="355"/>
    </row>
    <row r="926" spans="1:4" ht="14.25">
      <c r="A926" s="353"/>
      <c r="B926" s="188"/>
      <c r="C926" s="354"/>
      <c r="D926" s="355"/>
    </row>
    <row r="927" spans="1:4" ht="14.25">
      <c r="A927" s="353"/>
      <c r="B927" s="188"/>
      <c r="C927" s="354"/>
      <c r="D927" s="355"/>
    </row>
    <row r="928" spans="1:4" ht="14.25">
      <c r="A928" s="353"/>
      <c r="B928" s="188"/>
      <c r="C928" s="354"/>
      <c r="D928" s="355"/>
    </row>
    <row r="929" spans="1:4" ht="14.25">
      <c r="A929" s="353"/>
      <c r="B929" s="188"/>
      <c r="C929" s="354"/>
      <c r="D929" s="355"/>
    </row>
    <row r="930" spans="1:4" ht="14.25">
      <c r="A930" s="353"/>
      <c r="B930" s="188"/>
      <c r="C930" s="354"/>
      <c r="D930" s="355"/>
    </row>
    <row r="931" spans="1:4" ht="14.25">
      <c r="A931" s="353"/>
      <c r="B931" s="188"/>
      <c r="C931" s="354"/>
      <c r="D931" s="355"/>
    </row>
    <row r="932" spans="1:4" ht="14.25">
      <c r="A932" s="353"/>
      <c r="B932" s="188"/>
      <c r="C932" s="354"/>
      <c r="D932" s="355"/>
    </row>
    <row r="933" spans="1:4" ht="14.25">
      <c r="A933" s="353"/>
      <c r="B933" s="188"/>
      <c r="C933" s="354"/>
      <c r="D933" s="355"/>
    </row>
    <row r="934" spans="1:4" ht="14.25">
      <c r="A934" s="353"/>
      <c r="B934" s="188"/>
      <c r="C934" s="354"/>
      <c r="D934" s="355"/>
    </row>
    <row r="935" spans="1:4" ht="14.25">
      <c r="A935" s="353"/>
      <c r="B935" s="188"/>
      <c r="C935" s="354"/>
      <c r="D935" s="355"/>
    </row>
    <row r="936" spans="1:4" ht="14.25">
      <c r="A936" s="353"/>
      <c r="B936" s="188"/>
      <c r="C936" s="354"/>
      <c r="D936" s="355"/>
    </row>
    <row r="937" spans="1:4" ht="14.25">
      <c r="A937" s="353"/>
      <c r="B937" s="188"/>
      <c r="C937" s="354"/>
      <c r="D937" s="355"/>
    </row>
    <row r="938" spans="1:4" ht="14.25">
      <c r="A938" s="353"/>
      <c r="B938" s="188"/>
      <c r="C938" s="354"/>
      <c r="D938" s="355"/>
    </row>
    <row r="939" spans="1:4" ht="14.25">
      <c r="A939" s="353"/>
      <c r="B939" s="188"/>
      <c r="C939" s="354"/>
      <c r="D939" s="355"/>
    </row>
    <row r="940" spans="1:4" ht="14.25">
      <c r="A940" s="353"/>
      <c r="B940" s="188"/>
      <c r="C940" s="354"/>
      <c r="D940" s="355"/>
    </row>
    <row r="941" spans="1:4" ht="14.25">
      <c r="A941" s="353"/>
      <c r="B941" s="188"/>
      <c r="C941" s="354"/>
      <c r="D941" s="355"/>
    </row>
    <row r="942" spans="1:4" ht="14.25">
      <c r="A942" s="353"/>
      <c r="B942" s="188"/>
      <c r="C942" s="354"/>
      <c r="D942" s="355"/>
    </row>
    <row r="943" spans="1:4" ht="14.25">
      <c r="A943" s="353"/>
      <c r="B943" s="188"/>
      <c r="C943" s="354"/>
      <c r="D943" s="355"/>
    </row>
    <row r="944" spans="1:4" ht="14.25">
      <c r="A944" s="353"/>
      <c r="B944" s="188"/>
      <c r="C944" s="354"/>
      <c r="D944" s="355"/>
    </row>
    <row r="945" spans="1:4" ht="14.25">
      <c r="A945" s="353"/>
      <c r="B945" s="188"/>
      <c r="C945" s="354"/>
      <c r="D945" s="355"/>
    </row>
    <row r="946" spans="1:4" ht="14.25">
      <c r="A946" s="353"/>
      <c r="B946" s="188"/>
      <c r="C946" s="354"/>
      <c r="D946" s="355"/>
    </row>
    <row r="947" spans="1:4" ht="14.25">
      <c r="A947" s="353"/>
      <c r="B947" s="188"/>
      <c r="C947" s="354"/>
      <c r="D947" s="355"/>
    </row>
    <row r="948" spans="1:4" ht="14.25">
      <c r="A948" s="353"/>
      <c r="B948" s="188"/>
      <c r="C948" s="354"/>
      <c r="D948" s="355"/>
    </row>
    <row r="949" spans="1:4" ht="14.25">
      <c r="A949" s="353"/>
      <c r="B949" s="188"/>
      <c r="C949" s="354"/>
      <c r="D949" s="355"/>
    </row>
    <row r="950" spans="1:4" ht="14.25">
      <c r="A950" s="353"/>
      <c r="B950" s="188"/>
      <c r="C950" s="354"/>
      <c r="D950" s="355"/>
    </row>
    <row r="951" spans="1:4" ht="14.25">
      <c r="A951" s="353"/>
      <c r="B951" s="188"/>
      <c r="C951" s="354"/>
      <c r="D951" s="355"/>
    </row>
    <row r="952" spans="1:4" ht="14.25">
      <c r="A952" s="353"/>
      <c r="B952" s="188"/>
      <c r="C952" s="354"/>
      <c r="D952" s="355"/>
    </row>
    <row r="953" spans="1:4" ht="14.25">
      <c r="A953" s="353"/>
      <c r="B953" s="188"/>
      <c r="C953" s="354"/>
      <c r="D953" s="355"/>
    </row>
    <row r="954" spans="1:4" ht="14.25">
      <c r="A954" s="353"/>
      <c r="B954" s="188"/>
      <c r="C954" s="354"/>
      <c r="D954" s="355"/>
    </row>
    <row r="955" spans="1:4" ht="14.25">
      <c r="A955" s="353"/>
      <c r="B955" s="188"/>
      <c r="C955" s="354"/>
      <c r="D955" s="355"/>
    </row>
    <row r="956" spans="1:4" ht="14.25">
      <c r="A956" s="353"/>
      <c r="B956" s="188"/>
      <c r="C956" s="354"/>
      <c r="D956" s="355"/>
    </row>
    <row r="957" spans="1:4" ht="14.25">
      <c r="A957" s="353"/>
      <c r="B957" s="188"/>
      <c r="C957" s="354"/>
      <c r="D957" s="355"/>
    </row>
    <row r="958" spans="1:4" ht="14.25">
      <c r="A958" s="353"/>
      <c r="B958" s="188"/>
      <c r="C958" s="354"/>
      <c r="D958" s="355"/>
    </row>
    <row r="959" spans="1:4" ht="14.25">
      <c r="A959" s="353"/>
      <c r="B959" s="188"/>
      <c r="C959" s="354"/>
      <c r="D959" s="355"/>
    </row>
    <row r="960" spans="1:4" ht="14.25">
      <c r="A960" s="353"/>
      <c r="B960" s="188"/>
      <c r="C960" s="354"/>
      <c r="D960" s="355"/>
    </row>
    <row r="961" spans="1:4" ht="14.25">
      <c r="A961" s="353"/>
      <c r="B961" s="188"/>
      <c r="C961" s="354"/>
      <c r="D961" s="355"/>
    </row>
    <row r="962" spans="1:4" ht="14.25">
      <c r="A962" s="353"/>
      <c r="B962" s="188"/>
      <c r="C962" s="354"/>
      <c r="D962" s="355"/>
    </row>
    <row r="963" spans="1:4" ht="14.25">
      <c r="A963" s="353"/>
      <c r="B963" s="188"/>
      <c r="C963" s="354"/>
      <c r="D963" s="355"/>
    </row>
    <row r="964" spans="1:4" ht="14.25">
      <c r="A964" s="353"/>
      <c r="B964" s="188"/>
      <c r="C964" s="354"/>
      <c r="D964" s="355"/>
    </row>
    <row r="965" spans="1:4" ht="14.25">
      <c r="A965" s="353"/>
      <c r="B965" s="188"/>
      <c r="C965" s="354"/>
      <c r="D965" s="355"/>
    </row>
    <row r="966" spans="1:4" ht="14.25">
      <c r="A966" s="353"/>
      <c r="B966" s="188"/>
      <c r="C966" s="354"/>
      <c r="D966" s="355"/>
    </row>
    <row r="967" spans="1:4" ht="14.25">
      <c r="A967" s="353"/>
      <c r="B967" s="188"/>
      <c r="C967" s="354"/>
      <c r="D967" s="355"/>
    </row>
    <row r="968" spans="1:4" ht="14.25">
      <c r="A968" s="353"/>
      <c r="B968" s="188"/>
      <c r="C968" s="354"/>
      <c r="D968" s="355"/>
    </row>
    <row r="969" spans="1:4" ht="14.25">
      <c r="A969" s="353"/>
      <c r="B969" s="188"/>
      <c r="C969" s="354"/>
      <c r="D969" s="355"/>
    </row>
    <row r="970" spans="1:4" ht="14.25">
      <c r="A970" s="353"/>
      <c r="B970" s="188"/>
      <c r="C970" s="354"/>
      <c r="D970" s="355"/>
    </row>
    <row r="971" spans="1:4" ht="14.25">
      <c r="A971" s="353"/>
      <c r="B971" s="188"/>
      <c r="C971" s="354"/>
      <c r="D971" s="355"/>
    </row>
    <row r="972" spans="1:4" ht="14.25">
      <c r="A972" s="353"/>
      <c r="B972" s="188"/>
      <c r="C972" s="354"/>
      <c r="D972" s="355"/>
    </row>
    <row r="973" spans="1:4" ht="14.25">
      <c r="A973" s="353"/>
      <c r="B973" s="188"/>
      <c r="C973" s="354"/>
      <c r="D973" s="355"/>
    </row>
    <row r="974" spans="1:4" ht="14.25">
      <c r="A974" s="353"/>
      <c r="B974" s="188"/>
      <c r="C974" s="354"/>
      <c r="D974" s="355"/>
    </row>
    <row r="975" spans="1:4" ht="14.25">
      <c r="A975" s="353"/>
      <c r="B975" s="188"/>
      <c r="C975" s="354"/>
      <c r="D975" s="355"/>
    </row>
    <row r="976" spans="1:4" ht="14.25">
      <c r="A976" s="353"/>
      <c r="B976" s="188"/>
      <c r="C976" s="354"/>
      <c r="D976" s="355"/>
    </row>
    <row r="977" spans="1:4" ht="14.25">
      <c r="A977" s="353"/>
      <c r="B977" s="188"/>
      <c r="C977" s="354"/>
      <c r="D977" s="355"/>
    </row>
    <row r="978" spans="1:4" ht="14.25">
      <c r="A978" s="353"/>
      <c r="B978" s="188"/>
      <c r="C978" s="354"/>
      <c r="D978" s="355"/>
    </row>
    <row r="979" spans="1:4" ht="14.25">
      <c r="A979" s="353"/>
      <c r="B979" s="188"/>
      <c r="C979" s="354"/>
      <c r="D979" s="355"/>
    </row>
    <row r="980" spans="1:4" ht="14.25">
      <c r="A980" s="353"/>
      <c r="B980" s="188"/>
      <c r="C980" s="354"/>
      <c r="D980" s="355"/>
    </row>
    <row r="981" spans="1:4" ht="14.25">
      <c r="A981" s="353"/>
      <c r="B981" s="188"/>
      <c r="C981" s="354"/>
      <c r="D981" s="355"/>
    </row>
    <row r="982" spans="1:4" ht="14.25">
      <c r="A982" s="353"/>
      <c r="B982" s="188"/>
      <c r="C982" s="354"/>
      <c r="D982" s="355"/>
    </row>
    <row r="983" spans="1:4" ht="14.25">
      <c r="A983" s="353"/>
      <c r="B983" s="188"/>
      <c r="C983" s="354"/>
      <c r="D983" s="355"/>
    </row>
    <row r="984" spans="1:4" ht="14.25">
      <c r="A984" s="353"/>
      <c r="B984" s="188"/>
      <c r="C984" s="354"/>
      <c r="D984" s="355"/>
    </row>
    <row r="985" spans="1:4" ht="14.25">
      <c r="A985" s="353"/>
      <c r="B985" s="188"/>
      <c r="C985" s="354"/>
      <c r="D985" s="355"/>
    </row>
    <row r="986" spans="1:4" ht="14.25">
      <c r="A986" s="353"/>
      <c r="B986" s="188"/>
      <c r="C986" s="354"/>
      <c r="D986" s="355"/>
    </row>
    <row r="987" spans="1:4" ht="14.25">
      <c r="A987" s="353"/>
      <c r="B987" s="188"/>
      <c r="C987" s="354"/>
      <c r="D987" s="355"/>
    </row>
    <row r="988" spans="1:4" ht="14.25">
      <c r="A988" s="353"/>
      <c r="B988" s="188"/>
      <c r="C988" s="354"/>
      <c r="D988" s="355"/>
    </row>
    <row r="989" spans="1:4" ht="14.25">
      <c r="A989" s="353"/>
      <c r="B989" s="188"/>
      <c r="C989" s="354"/>
      <c r="D989" s="355"/>
    </row>
    <row r="990" spans="1:4" ht="14.25">
      <c r="A990" s="353"/>
      <c r="B990" s="188"/>
      <c r="C990" s="354"/>
      <c r="D990" s="355"/>
    </row>
    <row r="991" spans="1:4" ht="14.25">
      <c r="A991" s="353"/>
      <c r="B991" s="188"/>
      <c r="C991" s="354"/>
      <c r="D991" s="355"/>
    </row>
    <row r="992" spans="1:4" ht="14.25">
      <c r="A992" s="353"/>
      <c r="B992" s="188"/>
      <c r="C992" s="354"/>
      <c r="D992" s="355"/>
    </row>
    <row r="993" spans="1:4" ht="14.25">
      <c r="A993" s="353"/>
      <c r="B993" s="188"/>
      <c r="C993" s="354"/>
      <c r="D993" s="355"/>
    </row>
    <row r="994" spans="1:4" ht="14.25">
      <c r="A994" s="353"/>
      <c r="B994" s="188"/>
      <c r="C994" s="354"/>
      <c r="D994" s="355"/>
    </row>
    <row r="995" spans="1:4" ht="14.25">
      <c r="A995" s="353"/>
      <c r="B995" s="188"/>
      <c r="C995" s="354"/>
      <c r="D995" s="355"/>
    </row>
    <row r="996" spans="1:4" ht="14.25">
      <c r="A996" s="353"/>
      <c r="B996" s="188"/>
      <c r="C996" s="354"/>
      <c r="D996" s="355"/>
    </row>
    <row r="997" spans="1:4" ht="14.25">
      <c r="A997" s="353"/>
      <c r="B997" s="188"/>
      <c r="C997" s="354"/>
      <c r="D997" s="355"/>
    </row>
    <row r="998" spans="1:4" ht="14.25">
      <c r="A998" s="353"/>
      <c r="B998" s="188"/>
      <c r="C998" s="354"/>
      <c r="D998" s="355"/>
    </row>
    <row r="999" spans="1:4" ht="14.25">
      <c r="A999" s="353"/>
      <c r="B999" s="188"/>
      <c r="C999" s="354"/>
      <c r="D999" s="355"/>
    </row>
    <row r="1000" spans="1:4" ht="14.25">
      <c r="A1000" s="353"/>
      <c r="B1000" s="188"/>
      <c r="C1000" s="354"/>
      <c r="D1000" s="355"/>
    </row>
    <row r="1001" spans="1:4" ht="14.25">
      <c r="A1001" s="353"/>
      <c r="B1001" s="188"/>
      <c r="C1001" s="354"/>
      <c r="D1001" s="355"/>
    </row>
    <row r="1002" spans="1:4" ht="14.25">
      <c r="A1002" s="353"/>
      <c r="B1002" s="188"/>
      <c r="C1002" s="354"/>
      <c r="D1002" s="355"/>
    </row>
    <row r="1003" spans="1:4" ht="14.25">
      <c r="A1003" s="353"/>
      <c r="B1003" s="188"/>
      <c r="C1003" s="354"/>
      <c r="D1003" s="355"/>
    </row>
    <row r="1004" spans="1:4" ht="14.25">
      <c r="A1004" s="353"/>
      <c r="B1004" s="188"/>
      <c r="C1004" s="354"/>
      <c r="D1004" s="355"/>
    </row>
    <row r="1005" spans="1:4" ht="14.25">
      <c r="A1005" s="353"/>
      <c r="B1005" s="188"/>
      <c r="C1005" s="354"/>
      <c r="D1005" s="355"/>
    </row>
    <row r="1006" spans="1:4" ht="14.25">
      <c r="A1006" s="353"/>
      <c r="B1006" s="188"/>
      <c r="C1006" s="354"/>
      <c r="D1006" s="355"/>
    </row>
    <row r="1007" spans="1:4" ht="14.25">
      <c r="A1007" s="353"/>
      <c r="B1007" s="188"/>
      <c r="C1007" s="354"/>
      <c r="D1007" s="355"/>
    </row>
    <row r="1008" spans="1:4" ht="14.25">
      <c r="A1008" s="353"/>
      <c r="B1008" s="188"/>
      <c r="C1008" s="354"/>
      <c r="D1008" s="355"/>
    </row>
    <row r="1009" spans="1:4" ht="14.25">
      <c r="A1009" s="353"/>
      <c r="B1009" s="188"/>
      <c r="C1009" s="354"/>
      <c r="D1009" s="355"/>
    </row>
    <row r="1010" spans="1:4" ht="14.25">
      <c r="A1010" s="353"/>
      <c r="B1010" s="188"/>
      <c r="C1010" s="354"/>
      <c r="D1010" s="355"/>
    </row>
    <row r="1011" spans="1:4" ht="14.25">
      <c r="A1011" s="353"/>
      <c r="B1011" s="188"/>
      <c r="C1011" s="354"/>
      <c r="D1011" s="355"/>
    </row>
    <row r="1012" spans="1:4" ht="14.25">
      <c r="A1012" s="353"/>
      <c r="B1012" s="188"/>
      <c r="C1012" s="354"/>
      <c r="D1012" s="355"/>
    </row>
    <row r="1013" spans="1:4" ht="14.25">
      <c r="A1013" s="353"/>
      <c r="B1013" s="188"/>
      <c r="C1013" s="354"/>
      <c r="D1013" s="355"/>
    </row>
    <row r="1014" spans="1:4" ht="14.25">
      <c r="A1014" s="353"/>
      <c r="B1014" s="188"/>
      <c r="C1014" s="354"/>
      <c r="D1014" s="356"/>
    </row>
    <row r="1015" spans="1:4" ht="14.25">
      <c r="A1015" s="353"/>
      <c r="B1015" s="188"/>
      <c r="C1015" s="354"/>
      <c r="D1015" s="355"/>
    </row>
    <row r="1016" spans="1:4" ht="14.25">
      <c r="A1016" s="353"/>
      <c r="B1016" s="188"/>
      <c r="C1016" s="354"/>
      <c r="D1016" s="355"/>
    </row>
    <row r="1017" spans="1:4" ht="14.25">
      <c r="A1017" s="353"/>
      <c r="B1017" s="188"/>
      <c r="C1017" s="354"/>
      <c r="D1017" s="355"/>
    </row>
    <row r="1018" spans="1:4" ht="14.25">
      <c r="A1018" s="353"/>
      <c r="B1018" s="188"/>
      <c r="C1018" s="354"/>
      <c r="D1018" s="356"/>
    </row>
    <row r="1019" spans="1:4" ht="14.25">
      <c r="A1019" s="353"/>
      <c r="B1019" s="188"/>
      <c r="C1019" s="354"/>
      <c r="D1019" s="356"/>
    </row>
    <row r="1020" spans="1:4" ht="14.25">
      <c r="A1020" s="353"/>
      <c r="B1020" s="188"/>
      <c r="C1020" s="354"/>
      <c r="D1020" s="356"/>
    </row>
    <row r="1021" spans="1:4" ht="14.25">
      <c r="A1021" s="353"/>
      <c r="B1021" s="188"/>
      <c r="C1021" s="354"/>
      <c r="D1021" s="355"/>
    </row>
    <row r="1022" spans="1:4" ht="14.25">
      <c r="A1022" s="353"/>
      <c r="B1022" s="188"/>
      <c r="C1022" s="354"/>
      <c r="D1022" s="355"/>
    </row>
    <row r="1023" spans="1:4" ht="14.25">
      <c r="A1023" s="353"/>
      <c r="B1023" s="188"/>
      <c r="C1023" s="354"/>
      <c r="D1023" s="355"/>
    </row>
    <row r="1024" spans="1:4" ht="14.25">
      <c r="A1024" s="353"/>
      <c r="B1024" s="188"/>
      <c r="C1024" s="354"/>
      <c r="D1024" s="355"/>
    </row>
    <row r="1025" spans="1:4" ht="14.25">
      <c r="A1025" s="353"/>
      <c r="B1025" s="188"/>
      <c r="C1025" s="354"/>
      <c r="D1025" s="355"/>
    </row>
    <row r="1026" spans="1:4" ht="14.25">
      <c r="A1026" s="353"/>
      <c r="B1026" s="188"/>
      <c r="C1026" s="354"/>
      <c r="D1026" s="356"/>
    </row>
    <row r="1027" spans="1:4" ht="14.25">
      <c r="A1027" s="353"/>
      <c r="B1027" s="188"/>
      <c r="C1027" s="354"/>
      <c r="D1027" s="356"/>
    </row>
    <row r="1028" spans="1:4" ht="14.25">
      <c r="A1028" s="353"/>
      <c r="B1028" s="188"/>
      <c r="C1028" s="354"/>
      <c r="D1028" s="356"/>
    </row>
    <row r="1029" spans="1:4" ht="14.25">
      <c r="A1029" s="353"/>
      <c r="B1029" s="188"/>
      <c r="C1029" s="354"/>
      <c r="D1029" s="355"/>
    </row>
    <row r="1030" spans="1:4" ht="14.25">
      <c r="A1030" s="353"/>
      <c r="B1030" s="188"/>
      <c r="C1030" s="354"/>
      <c r="D1030" s="356"/>
    </row>
    <row r="1031" spans="1:4" ht="14.25">
      <c r="A1031" s="353"/>
      <c r="B1031" s="188"/>
      <c r="C1031" s="354"/>
      <c r="D1031" s="356"/>
    </row>
    <row r="1032" spans="1:4" ht="14.25">
      <c r="A1032" s="353"/>
      <c r="B1032" s="188"/>
      <c r="C1032" s="354"/>
      <c r="D1032" s="356"/>
    </row>
    <row r="1033" spans="1:4" ht="14.25">
      <c r="A1033" s="353"/>
      <c r="B1033" s="188"/>
      <c r="C1033" s="354"/>
      <c r="D1033" s="356"/>
    </row>
    <row r="1034" spans="1:4" ht="14.25">
      <c r="A1034" s="353"/>
      <c r="B1034" s="188"/>
      <c r="C1034" s="354"/>
      <c r="D1034" s="356"/>
    </row>
    <row r="1035" spans="1:4" ht="14.25">
      <c r="A1035" s="353"/>
      <c r="B1035" s="188"/>
      <c r="C1035" s="354"/>
      <c r="D1035" s="356"/>
    </row>
    <row r="1036" spans="1:4" ht="14.25">
      <c r="A1036" s="353"/>
      <c r="B1036" s="188"/>
      <c r="C1036" s="354"/>
      <c r="D1036" s="356"/>
    </row>
    <row r="1037" spans="1:4" ht="14.25">
      <c r="A1037" s="353"/>
      <c r="B1037" s="188"/>
      <c r="C1037" s="354"/>
      <c r="D1037" s="356"/>
    </row>
    <row r="1038" spans="1:4" ht="14.25">
      <c r="A1038" s="353"/>
      <c r="B1038" s="188"/>
      <c r="C1038" s="354"/>
      <c r="D1038" s="356"/>
    </row>
    <row r="1039" spans="1:4" ht="14.25">
      <c r="A1039" s="353"/>
      <c r="B1039" s="188"/>
      <c r="C1039" s="354"/>
      <c r="D1039" s="356"/>
    </row>
    <row r="1040" spans="1:4" ht="14.25">
      <c r="A1040" s="353"/>
      <c r="B1040" s="188"/>
      <c r="C1040" s="354"/>
      <c r="D1040" s="356"/>
    </row>
    <row r="1041" spans="1:4" ht="14.25">
      <c r="A1041" s="353"/>
      <c r="B1041" s="188"/>
      <c r="C1041" s="354"/>
      <c r="D1041" s="356"/>
    </row>
    <row r="1042" spans="1:4" ht="14.25">
      <c r="A1042" s="353"/>
      <c r="B1042" s="188"/>
      <c r="C1042" s="354"/>
      <c r="D1042" s="356"/>
    </row>
    <row r="1043" spans="1:4" ht="14.25">
      <c r="A1043" s="353"/>
      <c r="B1043" s="188"/>
      <c r="C1043" s="354"/>
      <c r="D1043" s="356"/>
    </row>
    <row r="1044" spans="1:4" ht="14.25">
      <c r="A1044" s="353"/>
      <c r="B1044" s="188"/>
      <c r="C1044" s="354"/>
      <c r="D1044" s="356"/>
    </row>
    <row r="1045" spans="1:4" ht="14.25">
      <c r="A1045" s="353"/>
      <c r="B1045" s="188"/>
      <c r="C1045" s="354"/>
      <c r="D1045" s="356"/>
    </row>
    <row r="1046" spans="1:4" ht="14.25">
      <c r="A1046" s="353"/>
      <c r="B1046" s="188"/>
      <c r="C1046" s="354"/>
      <c r="D1046" s="356"/>
    </row>
    <row r="1047" spans="1:4" ht="14.25">
      <c r="A1047" s="353"/>
      <c r="B1047" s="188"/>
      <c r="C1047" s="354"/>
      <c r="D1047" s="356"/>
    </row>
    <row r="1048" spans="1:4" ht="14.25">
      <c r="A1048" s="353"/>
      <c r="B1048" s="188"/>
      <c r="C1048" s="354"/>
      <c r="D1048" s="356"/>
    </row>
    <row r="1049" spans="1:4" ht="14.25">
      <c r="A1049" s="353"/>
      <c r="B1049" s="188"/>
      <c r="C1049" s="354"/>
      <c r="D1049" s="355"/>
    </row>
    <row r="1050" spans="1:4" ht="14.25">
      <c r="A1050" s="353"/>
      <c r="B1050" s="188"/>
      <c r="C1050" s="354"/>
      <c r="D1050" s="356"/>
    </row>
    <row r="1051" spans="1:4" ht="14.25">
      <c r="A1051" s="353"/>
      <c r="B1051" s="188"/>
      <c r="C1051" s="354"/>
      <c r="D1051" s="356"/>
    </row>
    <row r="1052" spans="1:4" ht="14.25">
      <c r="A1052" s="353"/>
      <c r="B1052" s="188"/>
      <c r="C1052" s="354"/>
      <c r="D1052" s="356"/>
    </row>
    <row r="1053" spans="1:4" ht="14.25">
      <c r="A1053" s="353"/>
      <c r="B1053" s="188"/>
      <c r="C1053" s="354"/>
      <c r="D1053" s="356"/>
    </row>
    <row r="1054" spans="1:4" ht="14.25">
      <c r="A1054" s="353"/>
      <c r="B1054" s="188"/>
      <c r="C1054" s="354"/>
      <c r="D1054" s="356"/>
    </row>
    <row r="1055" spans="1:4" ht="14.25">
      <c r="A1055" s="353"/>
      <c r="B1055" s="188"/>
      <c r="C1055" s="354"/>
      <c r="D1055" s="356"/>
    </row>
    <row r="1056" spans="1:4" ht="14.25">
      <c r="A1056" s="353"/>
      <c r="B1056" s="188"/>
      <c r="C1056" s="354"/>
      <c r="D1056" s="356"/>
    </row>
    <row r="1057" spans="1:4" ht="14.25">
      <c r="A1057" s="353"/>
      <c r="B1057" s="188"/>
      <c r="C1057" s="354"/>
      <c r="D1057" s="356"/>
    </row>
    <row r="1058" spans="1:4" ht="14.25">
      <c r="A1058" s="353"/>
      <c r="B1058" s="188"/>
      <c r="C1058" s="354"/>
      <c r="D1058" s="356"/>
    </row>
    <row r="1059" spans="1:4" ht="14.25">
      <c r="A1059" s="353"/>
      <c r="B1059" s="188"/>
      <c r="C1059" s="354"/>
      <c r="D1059" s="356"/>
    </row>
    <row r="1060" spans="1:4" ht="14.25">
      <c r="A1060" s="353"/>
      <c r="B1060" s="188"/>
      <c r="C1060" s="354"/>
      <c r="D1060" s="356"/>
    </row>
    <row r="1061" spans="1:4" ht="14.25">
      <c r="A1061" s="353"/>
      <c r="B1061" s="188"/>
      <c r="C1061" s="354"/>
      <c r="D1061" s="356"/>
    </row>
    <row r="1062" spans="1:4" ht="14.25">
      <c r="A1062" s="353"/>
      <c r="B1062" s="188"/>
      <c r="C1062" s="354"/>
      <c r="D1062" s="356"/>
    </row>
    <row r="1063" spans="1:4" ht="14.25">
      <c r="A1063" s="353"/>
      <c r="B1063" s="188"/>
      <c r="C1063" s="354"/>
      <c r="D1063" s="356"/>
    </row>
    <row r="1064" spans="1:4" ht="14.25">
      <c r="A1064" s="353"/>
      <c r="B1064" s="188"/>
      <c r="C1064" s="354"/>
      <c r="D1064" s="356"/>
    </row>
    <row r="1065" spans="1:4" ht="14.25">
      <c r="A1065" s="353"/>
      <c r="B1065" s="188"/>
      <c r="C1065" s="354"/>
      <c r="D1065" s="356"/>
    </row>
    <row r="1066" spans="1:4" ht="14.25">
      <c r="A1066" s="353"/>
      <c r="B1066" s="188"/>
      <c r="C1066" s="354"/>
      <c r="D1066" s="356"/>
    </row>
    <row r="1067" spans="1:4" ht="14.25">
      <c r="A1067" s="353"/>
      <c r="B1067" s="188"/>
      <c r="C1067" s="354"/>
      <c r="D1067" s="356"/>
    </row>
    <row r="1068" spans="1:4" ht="14.25">
      <c r="A1068" s="353"/>
      <c r="B1068" s="188"/>
      <c r="C1068" s="354"/>
      <c r="D1068" s="356"/>
    </row>
    <row r="1069" spans="1:4" ht="14.25">
      <c r="A1069" s="353"/>
      <c r="B1069" s="188"/>
      <c r="C1069" s="354"/>
      <c r="D1069" s="356"/>
    </row>
    <row r="1070" spans="1:4" ht="14.25">
      <c r="A1070" s="353"/>
      <c r="B1070" s="188"/>
      <c r="C1070" s="354"/>
      <c r="D1070" s="356"/>
    </row>
    <row r="1071" spans="1:4" ht="14.25">
      <c r="A1071" s="353"/>
      <c r="B1071" s="188"/>
      <c r="C1071" s="354"/>
      <c r="D1071" s="356"/>
    </row>
    <row r="1072" spans="1:4" ht="14.25">
      <c r="A1072" s="353"/>
      <c r="B1072" s="188"/>
      <c r="C1072" s="354"/>
      <c r="D1072" s="356"/>
    </row>
    <row r="1073" spans="1:4" ht="14.25">
      <c r="A1073" s="353"/>
      <c r="B1073" s="188"/>
      <c r="C1073" s="354"/>
      <c r="D1073" s="356"/>
    </row>
    <row r="1074" spans="1:4" ht="14.25">
      <c r="A1074" s="353"/>
      <c r="B1074" s="188"/>
      <c r="C1074" s="354"/>
      <c r="D1074" s="356"/>
    </row>
    <row r="1075" spans="1:4" ht="14.25">
      <c r="A1075" s="353"/>
      <c r="B1075" s="188"/>
      <c r="C1075" s="354"/>
      <c r="D1075" s="356"/>
    </row>
    <row r="1076" spans="1:4" ht="14.25">
      <c r="A1076" s="353"/>
      <c r="B1076" s="188"/>
      <c r="C1076" s="354"/>
      <c r="D1076" s="356"/>
    </row>
    <row r="1077" spans="1:4" ht="14.25">
      <c r="A1077" s="353"/>
      <c r="B1077" s="188"/>
      <c r="C1077" s="354"/>
      <c r="D1077" s="355"/>
    </row>
    <row r="1078" spans="1:4" ht="14.25">
      <c r="A1078" s="353"/>
      <c r="B1078" s="188"/>
      <c r="C1078" s="354"/>
      <c r="D1078" s="355"/>
    </row>
    <row r="1079" spans="1:4" ht="14.25">
      <c r="A1079" s="353"/>
      <c r="B1079" s="188"/>
      <c r="C1079" s="354"/>
      <c r="D1079" s="355"/>
    </row>
    <row r="1080" spans="1:4" ht="14.25">
      <c r="A1080" s="353"/>
      <c r="B1080" s="188"/>
      <c r="C1080" s="354"/>
      <c r="D1080" s="355"/>
    </row>
    <row r="1081" spans="1:4" ht="14.25">
      <c r="A1081" s="353"/>
      <c r="B1081" s="188"/>
      <c r="C1081" s="354"/>
      <c r="D1081" s="355"/>
    </row>
    <row r="1082" spans="1:4" ht="14.25">
      <c r="A1082" s="353"/>
      <c r="B1082" s="188"/>
      <c r="C1082" s="354"/>
      <c r="D1082" s="355"/>
    </row>
    <row r="1083" spans="1:4" ht="14.25">
      <c r="A1083" s="353"/>
      <c r="B1083" s="188"/>
      <c r="C1083" s="354"/>
      <c r="D1083" s="355"/>
    </row>
    <row r="1084" spans="1:4" ht="14.25">
      <c r="A1084" s="353"/>
      <c r="B1084" s="188"/>
      <c r="C1084" s="354"/>
      <c r="D1084" s="355"/>
    </row>
    <row r="1085" spans="1:4" ht="14.25">
      <c r="A1085" s="353"/>
      <c r="B1085" s="188"/>
      <c r="C1085" s="354"/>
      <c r="D1085" s="355"/>
    </row>
    <row r="1086" spans="1:4" ht="14.25">
      <c r="A1086" s="353"/>
      <c r="B1086" s="188"/>
      <c r="C1086" s="354"/>
      <c r="D1086" s="355"/>
    </row>
    <row r="1087" spans="1:4" ht="14.25">
      <c r="A1087" s="353"/>
      <c r="B1087" s="188"/>
      <c r="C1087" s="354"/>
      <c r="D1087" s="355"/>
    </row>
    <row r="1088" spans="1:4" ht="14.25">
      <c r="A1088" s="353"/>
      <c r="B1088" s="188"/>
      <c r="C1088" s="354"/>
      <c r="D1088" s="355"/>
    </row>
    <row r="1089" spans="1:4" ht="14.25">
      <c r="A1089" s="353"/>
      <c r="B1089" s="188"/>
      <c r="C1089" s="354"/>
      <c r="D1089" s="355"/>
    </row>
    <row r="1090" spans="1:4" ht="14.25">
      <c r="A1090" s="353"/>
      <c r="B1090" s="188"/>
      <c r="C1090" s="354"/>
      <c r="D1090" s="355"/>
    </row>
    <row r="1091" spans="1:4" ht="14.25">
      <c r="A1091" s="353"/>
      <c r="B1091" s="188"/>
      <c r="C1091" s="354"/>
      <c r="D1091" s="355"/>
    </row>
    <row r="1092" spans="1:4" ht="14.25">
      <c r="A1092" s="353"/>
      <c r="B1092" s="188"/>
      <c r="C1092" s="354"/>
      <c r="D1092" s="355"/>
    </row>
    <row r="1093" spans="1:4" ht="14.25">
      <c r="A1093" s="353"/>
      <c r="B1093" s="188"/>
      <c r="C1093" s="354"/>
      <c r="D1093" s="355"/>
    </row>
    <row r="1094" spans="1:4" ht="14.25">
      <c r="A1094" s="353"/>
      <c r="B1094" s="188"/>
      <c r="C1094" s="354"/>
      <c r="D1094" s="355"/>
    </row>
    <row r="1095" spans="1:4" ht="14.25">
      <c r="A1095" s="353"/>
      <c r="B1095" s="188"/>
      <c r="C1095" s="354"/>
      <c r="D1095" s="355"/>
    </row>
    <row r="1096" spans="1:4" ht="14.25">
      <c r="A1096" s="353"/>
      <c r="B1096" s="188"/>
      <c r="C1096" s="354"/>
      <c r="D1096" s="355"/>
    </row>
    <row r="1097" spans="1:4" ht="14.25">
      <c r="A1097" s="353"/>
      <c r="B1097" s="188"/>
      <c r="C1097" s="354"/>
      <c r="D1097" s="355"/>
    </row>
    <row r="1098" spans="1:4" ht="14.25">
      <c r="A1098" s="353"/>
      <c r="B1098" s="188"/>
      <c r="C1098" s="354"/>
      <c r="D1098" s="355"/>
    </row>
    <row r="1099" spans="1:4" ht="14.25">
      <c r="A1099" s="353"/>
      <c r="B1099" s="188"/>
      <c r="C1099" s="354"/>
      <c r="D1099" s="355"/>
    </row>
    <row r="1100" spans="1:4" ht="14.25">
      <c r="A1100" s="353"/>
      <c r="B1100" s="188"/>
      <c r="C1100" s="354"/>
      <c r="D1100" s="355"/>
    </row>
    <row r="1101" spans="1:4" ht="14.25">
      <c r="A1101" s="353"/>
      <c r="B1101" s="188"/>
      <c r="C1101" s="354"/>
      <c r="D1101" s="355"/>
    </row>
    <row r="1102" spans="1:4" ht="14.25">
      <c r="A1102" s="353"/>
      <c r="B1102" s="188"/>
      <c r="C1102" s="354"/>
      <c r="D1102" s="355"/>
    </row>
    <row r="1103" spans="1:4" ht="14.25">
      <c r="A1103" s="353"/>
      <c r="B1103" s="188"/>
      <c r="C1103" s="354"/>
      <c r="D1103" s="355"/>
    </row>
    <row r="1104" spans="1:4" ht="14.25">
      <c r="A1104" s="353"/>
      <c r="B1104" s="188"/>
      <c r="C1104" s="354"/>
      <c r="D1104" s="356"/>
    </row>
    <row r="1105" spans="1:4" ht="14.25">
      <c r="A1105" s="353"/>
      <c r="B1105" s="188"/>
      <c r="C1105" s="354"/>
      <c r="D1105" s="355"/>
    </row>
    <row r="1106" spans="1:4" ht="14.25">
      <c r="A1106" s="353"/>
      <c r="B1106" s="188"/>
      <c r="C1106" s="354"/>
      <c r="D1106" s="355"/>
    </row>
    <row r="1107" spans="1:4" ht="14.25">
      <c r="A1107" s="353"/>
      <c r="B1107" s="188"/>
      <c r="C1107" s="354"/>
      <c r="D1107" s="355"/>
    </row>
    <row r="1108" spans="1:4" ht="14.25">
      <c r="A1108" s="353"/>
      <c r="B1108" s="188"/>
      <c r="C1108" s="354"/>
      <c r="D1108" s="355"/>
    </row>
    <row r="1109" spans="1:4" ht="14.25">
      <c r="A1109" s="353"/>
      <c r="B1109" s="188"/>
      <c r="C1109" s="354"/>
      <c r="D1109" s="355"/>
    </row>
    <row r="1110" spans="1:4" ht="14.25">
      <c r="A1110" s="353"/>
      <c r="B1110" s="188"/>
      <c r="C1110" s="354"/>
      <c r="D1110" s="355"/>
    </row>
    <row r="1111" spans="1:4" ht="14.25">
      <c r="A1111" s="353"/>
      <c r="B1111" s="188"/>
      <c r="C1111" s="354"/>
      <c r="D1111" s="355"/>
    </row>
    <row r="1112" spans="1:4" ht="14.25">
      <c r="A1112" s="353"/>
      <c r="B1112" s="188"/>
      <c r="C1112" s="354"/>
      <c r="D1112" s="355"/>
    </row>
    <row r="1113" spans="1:4" ht="14.25">
      <c r="A1113" s="353"/>
      <c r="B1113" s="188"/>
      <c r="C1113" s="354"/>
      <c r="D1113" s="355"/>
    </row>
    <row r="1114" spans="1:4" ht="14.25">
      <c r="A1114" s="353"/>
      <c r="B1114" s="188"/>
      <c r="C1114" s="354"/>
      <c r="D1114" s="355"/>
    </row>
    <row r="1115" spans="1:4" ht="14.25">
      <c r="A1115" s="353"/>
      <c r="B1115" s="188"/>
      <c r="C1115" s="354"/>
      <c r="D1115" s="355"/>
    </row>
    <row r="1116" spans="1:4" ht="14.25">
      <c r="A1116" s="353"/>
      <c r="B1116" s="188"/>
      <c r="C1116" s="354"/>
      <c r="D1116" s="355"/>
    </row>
    <row r="1117" spans="1:4" ht="14.25">
      <c r="A1117" s="353"/>
      <c r="B1117" s="188"/>
      <c r="C1117" s="354"/>
      <c r="D1117" s="355"/>
    </row>
    <row r="1118" spans="1:4" ht="14.25">
      <c r="A1118" s="353"/>
      <c r="B1118" s="188"/>
      <c r="C1118" s="354"/>
      <c r="D1118" s="355"/>
    </row>
    <row r="1119" spans="1:4" ht="14.25">
      <c r="A1119" s="353"/>
      <c r="B1119" s="188"/>
      <c r="C1119" s="354"/>
      <c r="D1119" s="355"/>
    </row>
    <row r="1120" spans="1:4" ht="14.25">
      <c r="A1120" s="353"/>
      <c r="B1120" s="188"/>
      <c r="C1120" s="354"/>
      <c r="D1120" s="355"/>
    </row>
    <row r="1121" spans="1:4" ht="14.25">
      <c r="A1121" s="353"/>
      <c r="B1121" s="188"/>
      <c r="C1121" s="354"/>
      <c r="D1121" s="355"/>
    </row>
    <row r="1122" spans="1:4" ht="14.25">
      <c r="A1122" s="353"/>
      <c r="B1122" s="188"/>
      <c r="C1122" s="354"/>
      <c r="D1122" s="355"/>
    </row>
    <row r="1123" spans="1:4" ht="14.25">
      <c r="A1123" s="353"/>
      <c r="B1123" s="188"/>
      <c r="C1123" s="354"/>
      <c r="D1123" s="355"/>
    </row>
    <row r="1124" spans="1:4" ht="14.25">
      <c r="A1124" s="353"/>
      <c r="B1124" s="188"/>
      <c r="C1124" s="354"/>
      <c r="D1124" s="356"/>
    </row>
    <row r="1125" spans="1:4" ht="14.25">
      <c r="A1125" s="353"/>
      <c r="B1125" s="188"/>
      <c r="C1125" s="354"/>
      <c r="D1125" s="355"/>
    </row>
    <row r="1126" spans="1:4" ht="14.25">
      <c r="A1126" s="353"/>
      <c r="B1126" s="188"/>
      <c r="C1126" s="354"/>
      <c r="D1126" s="355"/>
    </row>
    <row r="1127" spans="1:4" ht="14.25">
      <c r="A1127" s="353"/>
      <c r="B1127" s="188"/>
      <c r="C1127" s="354"/>
      <c r="D1127" s="355"/>
    </row>
    <row r="1128" spans="1:4" ht="14.25">
      <c r="A1128" s="353"/>
      <c r="B1128" s="188"/>
      <c r="C1128" s="354"/>
      <c r="D1128" s="356"/>
    </row>
    <row r="1129" spans="1:4" ht="14.25">
      <c r="A1129" s="353"/>
      <c r="B1129" s="188"/>
      <c r="C1129" s="354"/>
      <c r="D1129" s="356"/>
    </row>
    <row r="1130" spans="1:4" ht="14.25">
      <c r="A1130" s="353"/>
      <c r="B1130" s="188"/>
      <c r="C1130" s="354"/>
      <c r="D1130" s="356"/>
    </row>
    <row r="1131" spans="1:4" ht="14.25">
      <c r="A1131" s="353"/>
      <c r="B1131" s="188"/>
      <c r="C1131" s="354"/>
      <c r="D1131" s="355"/>
    </row>
    <row r="1132" spans="1:4" ht="14.25">
      <c r="A1132" s="353"/>
      <c r="B1132" s="188"/>
      <c r="C1132" s="354"/>
      <c r="D1132" s="356"/>
    </row>
    <row r="1133" spans="1:4" ht="14.25">
      <c r="A1133" s="353"/>
      <c r="B1133" s="188"/>
      <c r="C1133" s="354"/>
      <c r="D1133" s="356"/>
    </row>
    <row r="1134" spans="1:4" ht="14.25">
      <c r="A1134" s="353"/>
      <c r="B1134" s="188"/>
      <c r="C1134" s="354"/>
      <c r="D1134" s="356"/>
    </row>
    <row r="1135" spans="1:4" ht="14.25">
      <c r="A1135" s="353"/>
      <c r="B1135" s="188"/>
      <c r="C1135" s="354"/>
      <c r="D1135" s="355"/>
    </row>
    <row r="1136" spans="1:4" ht="14.25">
      <c r="A1136" s="353"/>
      <c r="B1136" s="188"/>
      <c r="C1136" s="354"/>
      <c r="D1136" s="355"/>
    </row>
    <row r="1137" spans="1:4" ht="14.25">
      <c r="A1137" s="353"/>
      <c r="B1137" s="188"/>
      <c r="C1137" s="354"/>
      <c r="D1137" s="355"/>
    </row>
    <row r="1138" spans="1:4" ht="14.25">
      <c r="A1138" s="353"/>
      <c r="B1138" s="188"/>
      <c r="C1138" s="354"/>
      <c r="D1138" s="355"/>
    </row>
    <row r="1139" spans="1:4" ht="14.25">
      <c r="A1139" s="353"/>
      <c r="B1139" s="188"/>
      <c r="C1139" s="354"/>
      <c r="D1139" s="355"/>
    </row>
    <row r="1140" spans="1:4" ht="14.25">
      <c r="A1140" s="353"/>
      <c r="B1140" s="188"/>
      <c r="C1140" s="354"/>
      <c r="D1140" s="356"/>
    </row>
    <row r="1141" spans="1:4" ht="14.25">
      <c r="A1141" s="353"/>
      <c r="B1141" s="188"/>
      <c r="C1141" s="354"/>
      <c r="D1141" s="355"/>
    </row>
    <row r="1142" spans="1:4" ht="14.25">
      <c r="A1142" s="353"/>
      <c r="B1142" s="188"/>
      <c r="C1142" s="354"/>
      <c r="D1142" s="355"/>
    </row>
    <row r="1143" spans="1:4" ht="14.25">
      <c r="A1143" s="353"/>
      <c r="B1143" s="188"/>
      <c r="C1143" s="354"/>
      <c r="D1143" s="355"/>
    </row>
    <row r="1144" spans="1:4" ht="14.25">
      <c r="A1144" s="353"/>
      <c r="B1144" s="188"/>
      <c r="C1144" s="354"/>
      <c r="D1144" s="356"/>
    </row>
    <row r="1145" spans="1:4" ht="14.25">
      <c r="A1145" s="353"/>
      <c r="B1145" s="188"/>
      <c r="C1145" s="354"/>
      <c r="D1145" s="355"/>
    </row>
    <row r="1146" spans="1:4" ht="14.25">
      <c r="A1146" s="353"/>
      <c r="B1146" s="188"/>
      <c r="C1146" s="354"/>
      <c r="D1146" s="355"/>
    </row>
    <row r="1147" spans="1:4" ht="14.25">
      <c r="A1147" s="353"/>
      <c r="B1147" s="188"/>
      <c r="C1147" s="354"/>
      <c r="D1147" s="355"/>
    </row>
    <row r="1148" spans="1:4" ht="14.25">
      <c r="A1148" s="353"/>
      <c r="B1148" s="188"/>
      <c r="C1148" s="354"/>
      <c r="D1148" s="356"/>
    </row>
    <row r="1149" spans="1:4" ht="14.25">
      <c r="A1149" s="353"/>
      <c r="B1149" s="188"/>
      <c r="C1149" s="354"/>
      <c r="D1149" s="356"/>
    </row>
    <row r="1150" spans="1:4" ht="14.25">
      <c r="A1150" s="353"/>
      <c r="B1150" s="188"/>
      <c r="C1150" s="354"/>
      <c r="D1150" s="356"/>
    </row>
    <row r="1151" spans="1:4" ht="14.25">
      <c r="A1151" s="353"/>
      <c r="B1151" s="188"/>
      <c r="C1151" s="354"/>
      <c r="D1151" s="356"/>
    </row>
    <row r="1152" spans="1:4" ht="14.25">
      <c r="A1152" s="353"/>
      <c r="B1152" s="188"/>
      <c r="C1152" s="354"/>
      <c r="D1152" s="356"/>
    </row>
    <row r="1153" spans="1:4" ht="14.25">
      <c r="A1153" s="353"/>
      <c r="B1153" s="188"/>
      <c r="C1153" s="354"/>
      <c r="D1153" s="356"/>
    </row>
    <row r="1154" spans="1:4" ht="14.25">
      <c r="A1154" s="353"/>
      <c r="B1154" s="188"/>
      <c r="C1154" s="354"/>
      <c r="D1154" s="356"/>
    </row>
    <row r="1155" spans="1:4" ht="14.25">
      <c r="A1155" s="353"/>
      <c r="B1155" s="188"/>
      <c r="C1155" s="354"/>
      <c r="D1155" s="356"/>
    </row>
    <row r="1156" spans="1:4" ht="14.25">
      <c r="A1156" s="353"/>
      <c r="B1156" s="188"/>
      <c r="C1156" s="354"/>
      <c r="D1156" s="356"/>
    </row>
    <row r="1157" spans="1:4" ht="14.25">
      <c r="A1157" s="353"/>
      <c r="B1157" s="188"/>
      <c r="C1157" s="354"/>
      <c r="D1157" s="356"/>
    </row>
    <row r="1158" spans="1:4" ht="14.25">
      <c r="A1158" s="353"/>
      <c r="B1158" s="188"/>
      <c r="C1158" s="354"/>
      <c r="D1158" s="356"/>
    </row>
    <row r="1159" spans="1:4" ht="14.25">
      <c r="A1159" s="353"/>
      <c r="B1159" s="188"/>
      <c r="C1159" s="354"/>
      <c r="D1159" s="356"/>
    </row>
    <row r="1160" spans="1:4" ht="14.25">
      <c r="A1160" s="353"/>
      <c r="B1160" s="188"/>
      <c r="C1160" s="354"/>
      <c r="D1160" s="356"/>
    </row>
    <row r="1161" spans="1:4" ht="14.25">
      <c r="A1161" s="353"/>
      <c r="B1161" s="188"/>
      <c r="C1161" s="354"/>
      <c r="D1161" s="356"/>
    </row>
    <row r="1162" spans="1:4" ht="14.25">
      <c r="A1162" s="353"/>
      <c r="B1162" s="188"/>
      <c r="C1162" s="354"/>
      <c r="D1162" s="356"/>
    </row>
    <row r="1163" spans="1:4" ht="14.25">
      <c r="A1163" s="353"/>
      <c r="B1163" s="188"/>
      <c r="C1163" s="354"/>
      <c r="D1163" s="355"/>
    </row>
    <row r="1164" spans="1:4" ht="14.25">
      <c r="A1164" s="353"/>
      <c r="B1164" s="188"/>
      <c r="C1164" s="354"/>
      <c r="D1164" s="356"/>
    </row>
    <row r="1165" spans="1:4" ht="14.25">
      <c r="A1165" s="353"/>
      <c r="B1165" s="188"/>
      <c r="C1165" s="354"/>
      <c r="D1165" s="356"/>
    </row>
    <row r="1166" spans="1:4" ht="14.25">
      <c r="A1166" s="353"/>
      <c r="B1166" s="188"/>
      <c r="C1166" s="354"/>
      <c r="D1166" s="356"/>
    </row>
    <row r="1167" spans="1:4" ht="14.25">
      <c r="A1167" s="353"/>
      <c r="B1167" s="188"/>
      <c r="C1167" s="354"/>
      <c r="D1167" s="356"/>
    </row>
    <row r="1168" spans="1:4" ht="14.25">
      <c r="A1168" s="353"/>
      <c r="B1168" s="188"/>
      <c r="C1168" s="354"/>
      <c r="D1168" s="356"/>
    </row>
    <row r="1169" spans="1:4" ht="14.25">
      <c r="A1169" s="353"/>
      <c r="B1169" s="188"/>
      <c r="C1169" s="354"/>
      <c r="D1169" s="356"/>
    </row>
    <row r="1170" spans="1:4" ht="14.25">
      <c r="A1170" s="353"/>
      <c r="B1170" s="188"/>
      <c r="C1170" s="354"/>
      <c r="D1170" s="356"/>
    </row>
    <row r="1171" spans="1:4" ht="14.25">
      <c r="A1171" s="353"/>
      <c r="B1171" s="188"/>
      <c r="C1171" s="354"/>
      <c r="D1171" s="356"/>
    </row>
    <row r="1172" spans="1:4" ht="14.25">
      <c r="A1172" s="353"/>
      <c r="B1172" s="188"/>
      <c r="C1172" s="354"/>
      <c r="D1172" s="356"/>
    </row>
    <row r="1173" spans="1:4" ht="14.25">
      <c r="A1173" s="353"/>
      <c r="B1173" s="188"/>
      <c r="C1173" s="354"/>
      <c r="D1173" s="356"/>
    </row>
    <row r="1174" spans="1:4" ht="14.25">
      <c r="A1174" s="353"/>
      <c r="B1174" s="188"/>
      <c r="C1174" s="354"/>
      <c r="D1174" s="356"/>
    </row>
    <row r="1175" spans="1:4" ht="14.25">
      <c r="A1175" s="353"/>
      <c r="B1175" s="188"/>
      <c r="C1175" s="354"/>
      <c r="D1175" s="356"/>
    </row>
    <row r="1176" spans="1:4" ht="14.25">
      <c r="A1176" s="353"/>
      <c r="B1176" s="188"/>
      <c r="C1176" s="354"/>
      <c r="D1176" s="356"/>
    </row>
    <row r="1177" spans="1:4" ht="14.25">
      <c r="A1177" s="353"/>
      <c r="B1177" s="188"/>
      <c r="C1177" s="354"/>
      <c r="D1177" s="356"/>
    </row>
    <row r="1178" spans="1:4" ht="14.25">
      <c r="A1178" s="353"/>
      <c r="B1178" s="188"/>
      <c r="C1178" s="354"/>
      <c r="D1178" s="356"/>
    </row>
    <row r="1179" spans="1:4" ht="14.25">
      <c r="A1179" s="353"/>
      <c r="B1179" s="188"/>
      <c r="C1179" s="354"/>
      <c r="D1179" s="356"/>
    </row>
    <row r="1180" spans="1:4" ht="14.25">
      <c r="A1180" s="353"/>
      <c r="B1180" s="188"/>
      <c r="C1180" s="354"/>
      <c r="D1180" s="356"/>
    </row>
    <row r="1181" spans="1:4" ht="14.25">
      <c r="A1181" s="353"/>
      <c r="B1181" s="188"/>
      <c r="C1181" s="354"/>
      <c r="D1181" s="356"/>
    </row>
    <row r="1182" spans="1:4" ht="14.25">
      <c r="A1182" s="353"/>
      <c r="B1182" s="188"/>
      <c r="C1182" s="354"/>
      <c r="D1182" s="356"/>
    </row>
    <row r="1183" spans="1:4" ht="14.25">
      <c r="A1183" s="353"/>
      <c r="B1183" s="188"/>
      <c r="C1183" s="354"/>
      <c r="D1183" s="356"/>
    </row>
    <row r="1184" spans="1:4" ht="14.25">
      <c r="A1184" s="353"/>
      <c r="B1184" s="188"/>
      <c r="C1184" s="354"/>
      <c r="D1184" s="356"/>
    </row>
    <row r="1185" spans="1:4" ht="14.25">
      <c r="A1185" s="353"/>
      <c r="B1185" s="188"/>
      <c r="C1185" s="354"/>
      <c r="D1185" s="356"/>
    </row>
    <row r="1186" spans="1:4" ht="14.25">
      <c r="A1186" s="353"/>
      <c r="B1186" s="188"/>
      <c r="C1186" s="354"/>
      <c r="D1186" s="356"/>
    </row>
    <row r="1187" spans="1:4" ht="14.25">
      <c r="A1187" s="353"/>
      <c r="B1187" s="188"/>
      <c r="C1187" s="354"/>
      <c r="D1187" s="356"/>
    </row>
    <row r="1188" spans="1:4" ht="14.25">
      <c r="A1188" s="353"/>
      <c r="B1188" s="188"/>
      <c r="C1188" s="354"/>
      <c r="D1188" s="356"/>
    </row>
    <row r="1189" spans="1:4" ht="14.25">
      <c r="A1189" s="353"/>
      <c r="B1189" s="188"/>
      <c r="C1189" s="354"/>
      <c r="D1189" s="356"/>
    </row>
    <row r="1190" spans="1:4" ht="14.25">
      <c r="A1190" s="353"/>
      <c r="B1190" s="188"/>
      <c r="C1190" s="354"/>
      <c r="D1190" s="356"/>
    </row>
    <row r="1191" spans="1:4" ht="14.25">
      <c r="A1191" s="353"/>
      <c r="B1191" s="188"/>
      <c r="C1191" s="354"/>
      <c r="D1191" s="356"/>
    </row>
    <row r="1192" spans="1:4" ht="14.25">
      <c r="A1192" s="353"/>
      <c r="B1192" s="188"/>
      <c r="C1192" s="354"/>
      <c r="D1192" s="356"/>
    </row>
    <row r="1193" spans="1:4" ht="14.25">
      <c r="A1193" s="353"/>
      <c r="B1193" s="188"/>
      <c r="C1193" s="354"/>
      <c r="D1193" s="356"/>
    </row>
    <row r="1194" spans="1:4" ht="14.25">
      <c r="A1194" s="353"/>
      <c r="B1194" s="188"/>
      <c r="C1194" s="354"/>
      <c r="D1194" s="356"/>
    </row>
    <row r="1195" spans="1:4" ht="14.25">
      <c r="A1195" s="353"/>
      <c r="B1195" s="188"/>
      <c r="C1195" s="354"/>
      <c r="D1195" s="356"/>
    </row>
    <row r="1196" spans="1:4" ht="14.25">
      <c r="A1196" s="353"/>
      <c r="B1196" s="188"/>
      <c r="C1196" s="354"/>
      <c r="D1196" s="356"/>
    </row>
    <row r="1197" spans="1:4" ht="14.25">
      <c r="A1197" s="353"/>
      <c r="B1197" s="188"/>
      <c r="C1197" s="354"/>
      <c r="D1197" s="356"/>
    </row>
    <row r="1198" spans="1:4" ht="14.25">
      <c r="A1198" s="353"/>
      <c r="B1198" s="188"/>
      <c r="C1198" s="354"/>
      <c r="D1198" s="356"/>
    </row>
    <row r="1199" spans="1:4" ht="14.25">
      <c r="A1199" s="353"/>
      <c r="B1199" s="188"/>
      <c r="C1199" s="354"/>
      <c r="D1199" s="356"/>
    </row>
    <row r="1200" spans="1:4" ht="14.25">
      <c r="A1200" s="353"/>
      <c r="B1200" s="188"/>
      <c r="C1200" s="354"/>
      <c r="D1200" s="356"/>
    </row>
    <row r="1201" spans="1:4" ht="14.25">
      <c r="A1201" s="353"/>
      <c r="B1201" s="188"/>
      <c r="C1201" s="354"/>
      <c r="D1201" s="356"/>
    </row>
    <row r="1202" spans="1:4" ht="14.25">
      <c r="A1202" s="353"/>
      <c r="B1202" s="188"/>
      <c r="C1202" s="354"/>
      <c r="D1202" s="356"/>
    </row>
    <row r="1203" spans="1:4" ht="14.25">
      <c r="A1203" s="353"/>
      <c r="B1203" s="188"/>
      <c r="C1203" s="354"/>
      <c r="D1203" s="356"/>
    </row>
    <row r="1204" spans="1:4" ht="14.25">
      <c r="A1204" s="353"/>
      <c r="B1204" s="188"/>
      <c r="C1204" s="354"/>
      <c r="D1204" s="356"/>
    </row>
    <row r="1205" spans="1:4" ht="14.25">
      <c r="A1205" s="353"/>
      <c r="B1205" s="188"/>
      <c r="C1205" s="354"/>
      <c r="D1205" s="356"/>
    </row>
    <row r="1206" spans="1:4" ht="14.25">
      <c r="A1206" s="353"/>
      <c r="B1206" s="188"/>
      <c r="C1206" s="354"/>
      <c r="D1206" s="356"/>
    </row>
    <row r="1207" spans="1:4" ht="14.25">
      <c r="A1207" s="353"/>
      <c r="B1207" s="188"/>
      <c r="C1207" s="354"/>
      <c r="D1207" s="356"/>
    </row>
    <row r="1208" spans="1:4" ht="14.25">
      <c r="A1208" s="353"/>
      <c r="B1208" s="188"/>
      <c r="C1208" s="354"/>
      <c r="D1208" s="356"/>
    </row>
    <row r="1209" spans="1:4" ht="14.25">
      <c r="A1209" s="353"/>
      <c r="B1209" s="188"/>
      <c r="C1209" s="354"/>
      <c r="D1209" s="356"/>
    </row>
    <row r="1210" spans="1:4" ht="14.25">
      <c r="A1210" s="353"/>
      <c r="B1210" s="188"/>
      <c r="C1210" s="354"/>
      <c r="D1210" s="356"/>
    </row>
    <row r="1211" spans="1:4" ht="14.25">
      <c r="A1211" s="353"/>
      <c r="B1211" s="188"/>
      <c r="C1211" s="354"/>
      <c r="D1211" s="356"/>
    </row>
    <row r="1212" spans="1:4" ht="14.25">
      <c r="A1212" s="353"/>
      <c r="B1212" s="188"/>
      <c r="C1212" s="354"/>
      <c r="D1212" s="356"/>
    </row>
    <row r="1213" spans="1:4" ht="14.25">
      <c r="A1213" s="353"/>
      <c r="B1213" s="188"/>
      <c r="C1213" s="354"/>
      <c r="D1213" s="356"/>
    </row>
    <row r="1214" spans="1:4" ht="14.25">
      <c r="A1214" s="353"/>
      <c r="B1214" s="188"/>
      <c r="C1214" s="354"/>
      <c r="D1214" s="356"/>
    </row>
    <row r="1215" spans="1:4" ht="14.25">
      <c r="A1215" s="353"/>
      <c r="B1215" s="188"/>
      <c r="C1215" s="354"/>
      <c r="D1215" s="356"/>
    </row>
    <row r="1216" spans="1:4" ht="14.25">
      <c r="A1216" s="353"/>
      <c r="B1216" s="188"/>
      <c r="C1216" s="354"/>
      <c r="D1216" s="356"/>
    </row>
    <row r="1217" spans="1:4" ht="14.25">
      <c r="A1217" s="353"/>
      <c r="B1217" s="188"/>
      <c r="C1217" s="354"/>
      <c r="D1217" s="356"/>
    </row>
    <row r="1218" spans="1:4" ht="14.25">
      <c r="A1218" s="353"/>
      <c r="B1218" s="188"/>
      <c r="C1218" s="354"/>
      <c r="D1218" s="356"/>
    </row>
    <row r="1219" spans="1:4" ht="14.25">
      <c r="A1219" s="353"/>
      <c r="B1219" s="188"/>
      <c r="C1219" s="354"/>
      <c r="D1219" s="356"/>
    </row>
    <row r="1220" spans="1:4" ht="14.25">
      <c r="A1220" s="353"/>
      <c r="B1220" s="188"/>
      <c r="C1220" s="354"/>
      <c r="D1220" s="356"/>
    </row>
    <row r="1221" spans="1:4" ht="14.25">
      <c r="A1221" s="353"/>
      <c r="B1221" s="188"/>
      <c r="C1221" s="354"/>
      <c r="D1221" s="356"/>
    </row>
    <row r="1222" spans="1:4" ht="14.25">
      <c r="A1222" s="353"/>
      <c r="B1222" s="188"/>
      <c r="C1222" s="354"/>
      <c r="D1222" s="356"/>
    </row>
    <row r="1223" spans="1:4" ht="14.25">
      <c r="A1223" s="353"/>
      <c r="B1223" s="188"/>
      <c r="C1223" s="354"/>
      <c r="D1223" s="356"/>
    </row>
    <row r="1224" spans="1:4" ht="14.25">
      <c r="A1224" s="353"/>
      <c r="B1224" s="188"/>
      <c r="C1224" s="354"/>
      <c r="D1224" s="356"/>
    </row>
    <row r="1225" spans="1:4" ht="14.25">
      <c r="A1225" s="353"/>
      <c r="B1225" s="188"/>
      <c r="C1225" s="354"/>
      <c r="D1225" s="356"/>
    </row>
    <row r="1226" spans="1:4" ht="14.25">
      <c r="A1226" s="353"/>
      <c r="B1226" s="188"/>
      <c r="C1226" s="354"/>
      <c r="D1226" s="356"/>
    </row>
    <row r="1227" spans="1:4" ht="14.25">
      <c r="A1227" s="353"/>
      <c r="B1227" s="188"/>
      <c r="C1227" s="354"/>
      <c r="D1227" s="356"/>
    </row>
    <row r="1228" spans="1:4" ht="14.25">
      <c r="A1228" s="353"/>
      <c r="B1228" s="188"/>
      <c r="C1228" s="354"/>
      <c r="D1228" s="356"/>
    </row>
    <row r="1229" spans="1:4" ht="14.25">
      <c r="A1229" s="353"/>
      <c r="B1229" s="188"/>
      <c r="C1229" s="354"/>
      <c r="D1229" s="356"/>
    </row>
    <row r="1230" spans="1:4" ht="14.25">
      <c r="A1230" s="353"/>
      <c r="B1230" s="188"/>
      <c r="C1230" s="354"/>
      <c r="D1230" s="356"/>
    </row>
    <row r="1231" spans="1:4" ht="14.25">
      <c r="A1231" s="353"/>
      <c r="B1231" s="188"/>
      <c r="C1231" s="354"/>
      <c r="D1231" s="356"/>
    </row>
    <row r="1232" spans="1:4" ht="14.25">
      <c r="A1232" s="353"/>
      <c r="B1232" s="188"/>
      <c r="C1232" s="354"/>
      <c r="D1232" s="356"/>
    </row>
    <row r="1233" spans="1:4" ht="14.25">
      <c r="A1233" s="353"/>
      <c r="B1233" s="188"/>
      <c r="C1233" s="354"/>
      <c r="D1233" s="356"/>
    </row>
    <row r="1234" spans="1:4" ht="14.25">
      <c r="A1234" s="353"/>
      <c r="B1234" s="188"/>
      <c r="C1234" s="354"/>
      <c r="D1234" s="356"/>
    </row>
    <row r="1235" spans="1:4" ht="14.25">
      <c r="A1235" s="353"/>
      <c r="B1235" s="188"/>
      <c r="C1235" s="354"/>
      <c r="D1235" s="356"/>
    </row>
    <row r="1236" spans="1:4" ht="14.25">
      <c r="A1236" s="353"/>
      <c r="B1236" s="188"/>
      <c r="C1236" s="354"/>
      <c r="D1236" s="356"/>
    </row>
    <row r="1237" spans="1:4" ht="14.25">
      <c r="A1237" s="353"/>
      <c r="B1237" s="188"/>
      <c r="C1237" s="354"/>
      <c r="D1237" s="356"/>
    </row>
    <row r="1238" spans="1:4" ht="14.25">
      <c r="A1238" s="353"/>
      <c r="B1238" s="188"/>
      <c r="C1238" s="354"/>
      <c r="D1238" s="356"/>
    </row>
    <row r="1239" spans="1:4" ht="14.25">
      <c r="A1239" s="353"/>
      <c r="B1239" s="188"/>
      <c r="C1239" s="354"/>
      <c r="D1239" s="356"/>
    </row>
    <row r="1240" spans="1:4" ht="14.25">
      <c r="A1240" s="353"/>
      <c r="B1240" s="188"/>
      <c r="C1240" s="354"/>
      <c r="D1240" s="356"/>
    </row>
    <row r="1241" spans="1:4" ht="14.25">
      <c r="A1241" s="353"/>
      <c r="B1241" s="188"/>
      <c r="C1241" s="354"/>
      <c r="D1241" s="356"/>
    </row>
    <row r="1242" spans="1:4" ht="14.25">
      <c r="A1242" s="353"/>
      <c r="B1242" s="188"/>
      <c r="C1242" s="354"/>
      <c r="D1242" s="356"/>
    </row>
    <row r="1243" spans="1:4" ht="14.25">
      <c r="A1243" s="353"/>
      <c r="B1243" s="188"/>
      <c r="C1243" s="354"/>
      <c r="D1243" s="356"/>
    </row>
    <row r="1244" spans="1:4" ht="14.25">
      <c r="A1244" s="353"/>
      <c r="B1244" s="188"/>
      <c r="C1244" s="354"/>
      <c r="D1244" s="356"/>
    </row>
    <row r="1245" spans="1:4" ht="14.25">
      <c r="A1245" s="353"/>
      <c r="B1245" s="188"/>
      <c r="C1245" s="354"/>
      <c r="D1245" s="356"/>
    </row>
    <row r="1246" spans="1:4" ht="14.25">
      <c r="A1246" s="353"/>
      <c r="B1246" s="188"/>
      <c r="C1246" s="354"/>
      <c r="D1246" s="356"/>
    </row>
    <row r="1247" spans="1:4" ht="14.25">
      <c r="A1247" s="353"/>
      <c r="B1247" s="188"/>
      <c r="C1247" s="354"/>
      <c r="D1247" s="355"/>
    </row>
    <row r="1248" spans="1:4" ht="14.25">
      <c r="A1248" s="353"/>
      <c r="B1248" s="188"/>
      <c r="C1248" s="354"/>
      <c r="D1248" s="355"/>
    </row>
    <row r="1249" spans="1:4" ht="14.25">
      <c r="A1249" s="353"/>
      <c r="B1249" s="188"/>
      <c r="C1249" s="354"/>
      <c r="D1249" s="355"/>
    </row>
    <row r="1250" spans="1:4" ht="14.25">
      <c r="A1250" s="353"/>
      <c r="B1250" s="188"/>
      <c r="C1250" s="354"/>
      <c r="D1250" s="355"/>
    </row>
    <row r="1251" spans="1:4" ht="14.25">
      <c r="A1251" s="353"/>
      <c r="B1251" s="188"/>
      <c r="C1251" s="354"/>
      <c r="D1251" s="355"/>
    </row>
    <row r="1252" spans="1:4" ht="14.25">
      <c r="A1252" s="353"/>
      <c r="B1252" s="188"/>
      <c r="C1252" s="354"/>
      <c r="D1252" s="355"/>
    </row>
    <row r="1253" spans="1:4" ht="14.25">
      <c r="A1253" s="353"/>
      <c r="B1253" s="188"/>
      <c r="C1253" s="354"/>
      <c r="D1253" s="355"/>
    </row>
    <row r="1254" spans="1:4" ht="14.25">
      <c r="A1254" s="353"/>
      <c r="B1254" s="188"/>
      <c r="C1254" s="354"/>
      <c r="D1254" s="355"/>
    </row>
    <row r="1255" spans="1:4" ht="14.25">
      <c r="A1255" s="353"/>
      <c r="B1255" s="188"/>
      <c r="C1255" s="354"/>
      <c r="D1255" s="355"/>
    </row>
    <row r="1256" spans="1:4" ht="14.25">
      <c r="A1256" s="353"/>
      <c r="B1256" s="188"/>
      <c r="C1256" s="354"/>
      <c r="D1256" s="355"/>
    </row>
    <row r="1257" spans="1:4" ht="14.25">
      <c r="A1257" s="353"/>
      <c r="B1257" s="188"/>
      <c r="C1257" s="354"/>
      <c r="D1257" s="355"/>
    </row>
    <row r="1258" spans="1:4" ht="14.25">
      <c r="A1258" s="353"/>
      <c r="B1258" s="188"/>
      <c r="C1258" s="354"/>
      <c r="D1258" s="355"/>
    </row>
    <row r="1259" spans="1:4" ht="14.25">
      <c r="A1259" s="353"/>
      <c r="B1259" s="188"/>
      <c r="C1259" s="354"/>
      <c r="D1259" s="355"/>
    </row>
    <row r="1260" spans="1:4" ht="14.25">
      <c r="A1260" s="353"/>
      <c r="B1260" s="188"/>
      <c r="C1260" s="354"/>
      <c r="D1260" s="355"/>
    </row>
    <row r="1261" spans="1:4" ht="14.25">
      <c r="A1261" s="353"/>
      <c r="B1261" s="188"/>
      <c r="C1261" s="354"/>
      <c r="D1261" s="355"/>
    </row>
    <row r="1262" spans="1:4" ht="14.25">
      <c r="A1262" s="353"/>
      <c r="B1262" s="188"/>
      <c r="C1262" s="354"/>
      <c r="D1262" s="355"/>
    </row>
    <row r="1263" spans="1:4" ht="14.25">
      <c r="A1263" s="353"/>
      <c r="B1263" s="188"/>
      <c r="C1263" s="354"/>
      <c r="D1263" s="355"/>
    </row>
    <row r="1264" spans="1:4" ht="14.25">
      <c r="A1264" s="353"/>
      <c r="B1264" s="188"/>
      <c r="C1264" s="354"/>
      <c r="D1264" s="355"/>
    </row>
    <row r="1265" spans="1:4" ht="14.25">
      <c r="A1265" s="353"/>
      <c r="B1265" s="188"/>
      <c r="C1265" s="354"/>
      <c r="D1265" s="355"/>
    </row>
    <row r="1266" spans="1:4" ht="14.25">
      <c r="A1266" s="353"/>
      <c r="B1266" s="188"/>
      <c r="C1266" s="354"/>
      <c r="D1266" s="355"/>
    </row>
    <row r="1267" spans="1:4" ht="14.25">
      <c r="A1267" s="353"/>
      <c r="B1267" s="188"/>
      <c r="C1267" s="354"/>
      <c r="D1267" s="355"/>
    </row>
    <row r="1268" spans="1:4" ht="14.25">
      <c r="A1268" s="353"/>
      <c r="B1268" s="188"/>
      <c r="C1268" s="354"/>
      <c r="D1268" s="355"/>
    </row>
    <row r="1269" spans="1:4" ht="14.25">
      <c r="A1269" s="353"/>
      <c r="B1269" s="188"/>
      <c r="C1269" s="354"/>
      <c r="D1269" s="355"/>
    </row>
    <row r="1270" spans="1:4" ht="14.25">
      <c r="A1270" s="353"/>
      <c r="B1270" s="188"/>
      <c r="C1270" s="354"/>
      <c r="D1270" s="355"/>
    </row>
    <row r="1271" spans="1:4" ht="14.25">
      <c r="A1271" s="353"/>
      <c r="B1271" s="188"/>
      <c r="C1271" s="354"/>
      <c r="D1271" s="355"/>
    </row>
    <row r="1272" spans="1:4" ht="14.25">
      <c r="A1272" s="353"/>
      <c r="B1272" s="188"/>
      <c r="C1272" s="354"/>
      <c r="D1272" s="355"/>
    </row>
    <row r="1273" spans="1:4" ht="14.25">
      <c r="A1273" s="353"/>
      <c r="B1273" s="188"/>
      <c r="C1273" s="354"/>
      <c r="D1273" s="355"/>
    </row>
    <row r="1274" spans="1:4" ht="14.25">
      <c r="A1274" s="353"/>
      <c r="B1274" s="188"/>
      <c r="C1274" s="354"/>
      <c r="D1274" s="355"/>
    </row>
    <row r="1275" spans="1:4" ht="14.25">
      <c r="A1275" s="353"/>
      <c r="B1275" s="188"/>
      <c r="C1275" s="354"/>
      <c r="D1275" s="355"/>
    </row>
    <row r="1276" spans="1:4" ht="14.25">
      <c r="A1276" s="353"/>
      <c r="B1276" s="188"/>
      <c r="C1276" s="354"/>
      <c r="D1276" s="355"/>
    </row>
    <row r="1277" spans="1:4" ht="14.25">
      <c r="A1277" s="353"/>
      <c r="B1277" s="188"/>
      <c r="C1277" s="354"/>
      <c r="D1277" s="355"/>
    </row>
    <row r="1278" spans="1:4" ht="14.25">
      <c r="A1278" s="353"/>
      <c r="B1278" s="188"/>
      <c r="C1278" s="354"/>
      <c r="D1278" s="355"/>
    </row>
    <row r="1279" spans="1:4" ht="14.25">
      <c r="A1279" s="353"/>
      <c r="B1279" s="188"/>
      <c r="C1279" s="354"/>
      <c r="D1279" s="355"/>
    </row>
    <row r="1280" spans="1:4" ht="14.25">
      <c r="A1280" s="353"/>
      <c r="B1280" s="188"/>
      <c r="C1280" s="354"/>
      <c r="D1280" s="355"/>
    </row>
    <row r="1281" spans="1:4" ht="14.25">
      <c r="A1281" s="353"/>
      <c r="B1281" s="188"/>
      <c r="C1281" s="354"/>
      <c r="D1281" s="355"/>
    </row>
    <row r="1282" spans="1:4" ht="14.25">
      <c r="A1282" s="353"/>
      <c r="B1282" s="188"/>
      <c r="C1282" s="354"/>
      <c r="D1282" s="355"/>
    </row>
    <row r="1283" spans="1:4" ht="14.25">
      <c r="A1283" s="353"/>
      <c r="B1283" s="188"/>
      <c r="C1283" s="354"/>
      <c r="D1283" s="355"/>
    </row>
    <row r="1284" spans="1:4" ht="14.25">
      <c r="A1284" s="353"/>
      <c r="B1284" s="188"/>
      <c r="C1284" s="354"/>
      <c r="D1284" s="355"/>
    </row>
    <row r="1285" spans="1:4" ht="14.25">
      <c r="A1285" s="353"/>
      <c r="B1285" s="188"/>
      <c r="C1285" s="354"/>
      <c r="D1285" s="355"/>
    </row>
    <row r="1286" spans="1:4" ht="14.25">
      <c r="A1286" s="353"/>
      <c r="B1286" s="188"/>
      <c r="C1286" s="354"/>
      <c r="D1286" s="355"/>
    </row>
    <row r="1287" spans="1:4" ht="14.25">
      <c r="A1287" s="353"/>
      <c r="B1287" s="188"/>
      <c r="C1287" s="354"/>
      <c r="D1287" s="355"/>
    </row>
    <row r="1288" spans="1:4" ht="14.25">
      <c r="A1288" s="353"/>
      <c r="B1288" s="188"/>
      <c r="C1288" s="354"/>
      <c r="D1288" s="355"/>
    </row>
    <row r="1289" spans="1:4" ht="14.25">
      <c r="A1289" s="353"/>
      <c r="B1289" s="188"/>
      <c r="C1289" s="354"/>
      <c r="D1289" s="355"/>
    </row>
    <row r="1290" spans="1:4" ht="14.25">
      <c r="A1290" s="353"/>
      <c r="B1290" s="188"/>
      <c r="C1290" s="354"/>
      <c r="D1290" s="355"/>
    </row>
    <row r="1291" spans="1:4" ht="14.25">
      <c r="A1291" s="353"/>
      <c r="B1291" s="188"/>
      <c r="C1291" s="354"/>
      <c r="D1291" s="355"/>
    </row>
    <row r="1292" spans="1:4" ht="14.25">
      <c r="A1292" s="353"/>
      <c r="B1292" s="188"/>
      <c r="C1292" s="354"/>
      <c r="D1292" s="355"/>
    </row>
    <row r="1293" spans="1:4" ht="14.25">
      <c r="A1293" s="353"/>
      <c r="B1293" s="188"/>
      <c r="C1293" s="354"/>
      <c r="D1293" s="355"/>
    </row>
    <row r="1294" spans="1:4" ht="14.25">
      <c r="A1294" s="353"/>
      <c r="B1294" s="188"/>
      <c r="C1294" s="354"/>
      <c r="D1294" s="355"/>
    </row>
    <row r="1295" spans="1:4" ht="14.25">
      <c r="A1295" s="353"/>
      <c r="B1295" s="188"/>
      <c r="C1295" s="354"/>
      <c r="D1295" s="355"/>
    </row>
    <row r="1296" spans="1:4" ht="14.25">
      <c r="A1296" s="353"/>
      <c r="B1296" s="188"/>
      <c r="C1296" s="354"/>
      <c r="D1296" s="355"/>
    </row>
    <row r="1297" spans="1:4" ht="14.25">
      <c r="A1297" s="353"/>
      <c r="B1297" s="188"/>
      <c r="C1297" s="354"/>
      <c r="D1297" s="355"/>
    </row>
    <row r="1298" spans="1:4" ht="14.25">
      <c r="A1298" s="353"/>
      <c r="B1298" s="188"/>
      <c r="C1298" s="354"/>
      <c r="D1298" s="355"/>
    </row>
    <row r="1299" spans="1:4" ht="14.25">
      <c r="A1299" s="353"/>
      <c r="B1299" s="188"/>
      <c r="C1299" s="354"/>
      <c r="D1299" s="355"/>
    </row>
    <row r="1300" spans="1:4" ht="14.25">
      <c r="A1300" s="353"/>
      <c r="B1300" s="188"/>
      <c r="C1300" s="354"/>
      <c r="D1300" s="355"/>
    </row>
    <row r="1301" spans="1:4" ht="14.25">
      <c r="A1301" s="353"/>
      <c r="B1301" s="188"/>
      <c r="C1301" s="354"/>
      <c r="D1301" s="355"/>
    </row>
    <row r="1302" spans="1:4" ht="14.25">
      <c r="A1302" s="353"/>
      <c r="B1302" s="188"/>
      <c r="C1302" s="354"/>
      <c r="D1302" s="355"/>
    </row>
    <row r="1303" spans="1:4" ht="14.25">
      <c r="A1303" s="353"/>
      <c r="B1303" s="188"/>
      <c r="C1303" s="354"/>
      <c r="D1303" s="355"/>
    </row>
    <row r="1304" spans="1:4" ht="14.25">
      <c r="A1304" s="353"/>
      <c r="B1304" s="188"/>
      <c r="C1304" s="354"/>
      <c r="D1304" s="355"/>
    </row>
    <row r="1305" spans="1:4" ht="14.25">
      <c r="A1305" s="353"/>
      <c r="B1305" s="188"/>
      <c r="C1305" s="354"/>
      <c r="D1305" s="355"/>
    </row>
    <row r="1306" spans="1:4" ht="14.25">
      <c r="A1306" s="353"/>
      <c r="B1306" s="188"/>
      <c r="C1306" s="354"/>
      <c r="D1306" s="355"/>
    </row>
    <row r="1307" spans="1:4" ht="14.25">
      <c r="A1307" s="353"/>
      <c r="B1307" s="188"/>
      <c r="C1307" s="354"/>
      <c r="D1307" s="355"/>
    </row>
    <row r="1308" spans="1:4" ht="14.25">
      <c r="A1308" s="353"/>
      <c r="B1308" s="188"/>
      <c r="C1308" s="354"/>
      <c r="D1308" s="355"/>
    </row>
    <row r="1309" spans="1:4" ht="14.25">
      <c r="A1309" s="353"/>
      <c r="B1309" s="188"/>
      <c r="C1309" s="354"/>
      <c r="D1309" s="355"/>
    </row>
    <row r="1310" spans="1:4" ht="14.25">
      <c r="A1310" s="353"/>
      <c r="B1310" s="188"/>
      <c r="C1310" s="354"/>
      <c r="D1310" s="355"/>
    </row>
    <row r="1311" spans="1:4" ht="14.25">
      <c r="A1311" s="353"/>
      <c r="B1311" s="188"/>
      <c r="C1311" s="354"/>
      <c r="D1311" s="355"/>
    </row>
    <row r="1312" spans="1:4" ht="14.25">
      <c r="A1312" s="353"/>
      <c r="B1312" s="188"/>
      <c r="C1312" s="354"/>
      <c r="D1312" s="355"/>
    </row>
    <row r="1313" spans="1:4" ht="14.25">
      <c r="A1313" s="353"/>
      <c r="B1313" s="188"/>
      <c r="C1313" s="354"/>
      <c r="D1313" s="355"/>
    </row>
    <row r="1314" spans="1:4" ht="14.25">
      <c r="A1314" s="353"/>
      <c r="B1314" s="188"/>
      <c r="C1314" s="354"/>
      <c r="D1314" s="355"/>
    </row>
    <row r="1315" spans="1:4" ht="14.25">
      <c r="A1315" s="353"/>
      <c r="B1315" s="188"/>
      <c r="C1315" s="354"/>
      <c r="D1315" s="355"/>
    </row>
    <row r="1316" spans="1:4" ht="14.25">
      <c r="A1316" s="353"/>
      <c r="B1316" s="188"/>
      <c r="C1316" s="354"/>
      <c r="D1316" s="355"/>
    </row>
    <row r="1317" spans="1:4" ht="14.25">
      <c r="A1317" s="353"/>
      <c r="B1317" s="188"/>
      <c r="C1317" s="354"/>
      <c r="D1317" s="355"/>
    </row>
    <row r="1318" spans="1:4" ht="14.25">
      <c r="A1318" s="353"/>
      <c r="B1318" s="188"/>
      <c r="C1318" s="354"/>
      <c r="D1318" s="355"/>
    </row>
    <row r="1319" spans="1:4" ht="14.25">
      <c r="A1319" s="353"/>
      <c r="B1319" s="188"/>
      <c r="C1319" s="354"/>
      <c r="D1319" s="355"/>
    </row>
    <row r="1320" spans="1:4" ht="14.25">
      <c r="A1320" s="353"/>
      <c r="B1320" s="188"/>
      <c r="C1320" s="354"/>
      <c r="D1320" s="355"/>
    </row>
    <row r="1321" spans="1:4" ht="14.25">
      <c r="A1321" s="353"/>
      <c r="B1321" s="188"/>
      <c r="C1321" s="354"/>
      <c r="D1321" s="355"/>
    </row>
    <row r="1322" spans="1:4" ht="14.25">
      <c r="A1322" s="353"/>
      <c r="B1322" s="188"/>
      <c r="C1322" s="354"/>
      <c r="D1322" s="355"/>
    </row>
    <row r="1323" spans="1:4" ht="14.25">
      <c r="A1323" s="353"/>
      <c r="B1323" s="188"/>
      <c r="C1323" s="354"/>
      <c r="D1323" s="355"/>
    </row>
    <row r="1324" spans="1:4" ht="14.25">
      <c r="A1324" s="353"/>
      <c r="B1324" s="188"/>
      <c r="C1324" s="354"/>
      <c r="D1324" s="355"/>
    </row>
    <row r="1325" spans="1:4" ht="14.25">
      <c r="A1325" s="353"/>
      <c r="B1325" s="188"/>
      <c r="C1325" s="354"/>
      <c r="D1325" s="355"/>
    </row>
    <row r="1326" spans="1:4" ht="14.25">
      <c r="A1326" s="353"/>
      <c r="B1326" s="188"/>
      <c r="C1326" s="354"/>
      <c r="D1326" s="355"/>
    </row>
    <row r="1327" spans="1:4" ht="14.25">
      <c r="A1327" s="353"/>
      <c r="B1327" s="188"/>
      <c r="C1327" s="354"/>
      <c r="D1327" s="355"/>
    </row>
    <row r="1328" spans="1:4" ht="14.25">
      <c r="A1328" s="353"/>
      <c r="B1328" s="188"/>
      <c r="C1328" s="354"/>
      <c r="D1328" s="355"/>
    </row>
    <row r="1329" spans="1:4" ht="14.25">
      <c r="A1329" s="353"/>
      <c r="B1329" s="188"/>
      <c r="C1329" s="354"/>
      <c r="D1329" s="355"/>
    </row>
    <row r="1330" spans="1:4" ht="14.25">
      <c r="A1330" s="353"/>
      <c r="B1330" s="188"/>
      <c r="C1330" s="354"/>
      <c r="D1330" s="355"/>
    </row>
    <row r="1331" spans="1:4" ht="14.25">
      <c r="A1331" s="353"/>
      <c r="B1331" s="188"/>
      <c r="C1331" s="354"/>
      <c r="D1331" s="355"/>
    </row>
    <row r="1332" spans="1:4" ht="14.25">
      <c r="A1332" s="353"/>
      <c r="B1332" s="188"/>
      <c r="C1332" s="354"/>
      <c r="D1332" s="355"/>
    </row>
    <row r="1333" spans="1:4" ht="14.25">
      <c r="A1333" s="353"/>
      <c r="B1333" s="188"/>
      <c r="C1333" s="354"/>
      <c r="D1333" s="355"/>
    </row>
    <row r="1334" spans="1:4" ht="14.25">
      <c r="A1334" s="353"/>
      <c r="B1334" s="188"/>
      <c r="C1334" s="354"/>
      <c r="D1334" s="355"/>
    </row>
    <row r="1335" spans="1:4" ht="14.25">
      <c r="A1335" s="353"/>
      <c r="B1335" s="188"/>
      <c r="C1335" s="354"/>
      <c r="D1335" s="355"/>
    </row>
    <row r="1336" spans="1:4" ht="14.25">
      <c r="A1336" s="353"/>
      <c r="B1336" s="188"/>
      <c r="C1336" s="354"/>
      <c r="D1336" s="355"/>
    </row>
    <row r="1337" spans="1:4" ht="14.25">
      <c r="A1337" s="353"/>
      <c r="B1337" s="188"/>
      <c r="C1337" s="354"/>
      <c r="D1337" s="355"/>
    </row>
    <row r="1338" spans="1:4" ht="14.25">
      <c r="A1338" s="353"/>
      <c r="B1338" s="188"/>
      <c r="C1338" s="354"/>
      <c r="D1338" s="355"/>
    </row>
    <row r="1339" spans="1:4" ht="14.25">
      <c r="A1339" s="353"/>
      <c r="B1339" s="188"/>
      <c r="C1339" s="354"/>
      <c r="D1339" s="355"/>
    </row>
    <row r="1340" spans="1:4" ht="14.25">
      <c r="A1340" s="353"/>
      <c r="B1340" s="188"/>
      <c r="C1340" s="354"/>
      <c r="D1340" s="355"/>
    </row>
    <row r="1341" spans="1:4" ht="14.25">
      <c r="A1341" s="353"/>
      <c r="B1341" s="188"/>
      <c r="C1341" s="354"/>
      <c r="D1341" s="355"/>
    </row>
    <row r="1342" spans="1:4" ht="14.25">
      <c r="A1342" s="353"/>
      <c r="B1342" s="188"/>
      <c r="C1342" s="354"/>
      <c r="D1342" s="355"/>
    </row>
    <row r="1343" spans="1:4" ht="14.25">
      <c r="A1343" s="353"/>
      <c r="B1343" s="188"/>
      <c r="C1343" s="354"/>
      <c r="D1343" s="355"/>
    </row>
    <row r="1344" spans="1:4" ht="14.25">
      <c r="A1344" s="353"/>
      <c r="B1344" s="188"/>
      <c r="C1344" s="354"/>
      <c r="D1344" s="355"/>
    </row>
    <row r="1345" spans="1:4" ht="14.25">
      <c r="A1345" s="353"/>
      <c r="B1345" s="188"/>
      <c r="C1345" s="354"/>
      <c r="D1345" s="355"/>
    </row>
    <row r="1346" spans="1:4" ht="14.25">
      <c r="A1346" s="353"/>
      <c r="B1346" s="188"/>
      <c r="C1346" s="354"/>
      <c r="D1346" s="355"/>
    </row>
    <row r="1347" spans="1:4" ht="14.25">
      <c r="A1347" s="353"/>
      <c r="B1347" s="188"/>
      <c r="C1347" s="354"/>
      <c r="D1347" s="355"/>
    </row>
    <row r="1348" spans="1:4" ht="14.25">
      <c r="A1348" s="353"/>
      <c r="B1348" s="188"/>
      <c r="C1348" s="354"/>
      <c r="D1348" s="355"/>
    </row>
    <row r="1349" spans="1:4" ht="14.25">
      <c r="A1349" s="353"/>
      <c r="B1349" s="188"/>
      <c r="C1349" s="354"/>
      <c r="D1349" s="355"/>
    </row>
    <row r="1350" spans="1:4" ht="14.25">
      <c r="A1350" s="353"/>
      <c r="B1350" s="188"/>
      <c r="C1350" s="354"/>
      <c r="D1350" s="355"/>
    </row>
    <row r="1351" spans="1:4" ht="14.25">
      <c r="A1351" s="353"/>
      <c r="B1351" s="188"/>
      <c r="C1351" s="354"/>
      <c r="D1351" s="355"/>
    </row>
    <row r="1352" spans="1:4" ht="14.25">
      <c r="A1352" s="353"/>
      <c r="B1352" s="188"/>
      <c r="C1352" s="354"/>
      <c r="D1352" s="355"/>
    </row>
    <row r="1353" spans="1:4" ht="14.25">
      <c r="A1353" s="353"/>
      <c r="B1353" s="188"/>
      <c r="C1353" s="354"/>
      <c r="D1353" s="355"/>
    </row>
    <row r="1354" spans="1:4" ht="14.25">
      <c r="A1354" s="353"/>
      <c r="B1354" s="188"/>
      <c r="C1354" s="354"/>
      <c r="D1354" s="355"/>
    </row>
    <row r="1355" spans="1:4" ht="14.25">
      <c r="A1355" s="353"/>
      <c r="B1355" s="188"/>
      <c r="C1355" s="354"/>
      <c r="D1355" s="355"/>
    </row>
    <row r="1356" spans="1:4" ht="14.25">
      <c r="A1356" s="353"/>
      <c r="B1356" s="188"/>
      <c r="C1356" s="354"/>
      <c r="D1356" s="355"/>
    </row>
    <row r="1357" spans="1:4" ht="14.25">
      <c r="A1357" s="353"/>
      <c r="B1357" s="188"/>
      <c r="C1357" s="354"/>
      <c r="D1357" s="355"/>
    </row>
    <row r="1358" spans="1:4" ht="14.25">
      <c r="A1358" s="353"/>
      <c r="B1358" s="188"/>
      <c r="C1358" s="354"/>
      <c r="D1358" s="355"/>
    </row>
    <row r="1359" spans="1:4" ht="14.25">
      <c r="A1359" s="353"/>
      <c r="B1359" s="188"/>
      <c r="C1359" s="354"/>
      <c r="D1359" s="355"/>
    </row>
    <row r="1360" spans="1:4" ht="14.25">
      <c r="A1360" s="353"/>
      <c r="B1360" s="188"/>
      <c r="C1360" s="354"/>
      <c r="D1360" s="355"/>
    </row>
    <row r="1361" spans="1:4" ht="14.25">
      <c r="A1361" s="353"/>
      <c r="B1361" s="188"/>
      <c r="C1361" s="354"/>
      <c r="D1361" s="355"/>
    </row>
    <row r="1362" spans="1:4" ht="14.25">
      <c r="A1362" s="353"/>
      <c r="B1362" s="188"/>
      <c r="C1362" s="354"/>
      <c r="D1362" s="355"/>
    </row>
    <row r="1363" spans="1:4" ht="14.25">
      <c r="A1363" s="353"/>
      <c r="B1363" s="188"/>
      <c r="C1363" s="354"/>
      <c r="D1363" s="355"/>
    </row>
    <row r="1364" spans="1:4" ht="14.25">
      <c r="A1364" s="353"/>
      <c r="B1364" s="188"/>
      <c r="C1364" s="354"/>
      <c r="D1364" s="355"/>
    </row>
    <row r="1365" spans="1:4" ht="14.25">
      <c r="A1365" s="353"/>
      <c r="B1365" s="188"/>
      <c r="C1365" s="354"/>
      <c r="D1365" s="355"/>
    </row>
    <row r="1366" spans="1:4" ht="14.25">
      <c r="A1366" s="353"/>
      <c r="B1366" s="188"/>
      <c r="C1366" s="354"/>
      <c r="D1366" s="355"/>
    </row>
    <row r="1367" spans="1:4" ht="14.25">
      <c r="A1367" s="353"/>
      <c r="B1367" s="188"/>
      <c r="C1367" s="354"/>
      <c r="D1367" s="355"/>
    </row>
    <row r="1368" spans="1:4" ht="14.25">
      <c r="A1368" s="353"/>
      <c r="B1368" s="188"/>
      <c r="C1368" s="354"/>
      <c r="D1368" s="355"/>
    </row>
    <row r="1369" spans="1:4" ht="14.25">
      <c r="A1369" s="353"/>
      <c r="B1369" s="188"/>
      <c r="C1369" s="354"/>
      <c r="D1369" s="355"/>
    </row>
    <row r="1370" spans="1:4" ht="14.25">
      <c r="A1370" s="353"/>
      <c r="B1370" s="188"/>
      <c r="C1370" s="354"/>
      <c r="D1370" s="355"/>
    </row>
    <row r="1371" spans="1:4" ht="14.25">
      <c r="A1371" s="353"/>
      <c r="B1371" s="188"/>
      <c r="C1371" s="354"/>
      <c r="D1371" s="355"/>
    </row>
    <row r="1372" spans="1:4" ht="14.25">
      <c r="A1372" s="353"/>
      <c r="B1372" s="188"/>
      <c r="C1372" s="354"/>
      <c r="D1372" s="355"/>
    </row>
    <row r="1373" spans="1:4" ht="14.25">
      <c r="A1373" s="353"/>
      <c r="B1373" s="188"/>
      <c r="C1373" s="354"/>
      <c r="D1373" s="355"/>
    </row>
    <row r="1374" spans="1:4" ht="14.25">
      <c r="A1374" s="353"/>
      <c r="B1374" s="188"/>
      <c r="C1374" s="354"/>
      <c r="D1374" s="355"/>
    </row>
    <row r="1375" spans="1:4" ht="14.25">
      <c r="A1375" s="353"/>
      <c r="B1375" s="188"/>
      <c r="C1375" s="354"/>
      <c r="D1375" s="355"/>
    </row>
    <row r="1376" spans="1:4" ht="14.25">
      <c r="A1376" s="353"/>
      <c r="B1376" s="188"/>
      <c r="C1376" s="354"/>
      <c r="D1376" s="355"/>
    </row>
    <row r="1377" spans="1:4" ht="14.25">
      <c r="A1377" s="353"/>
      <c r="B1377" s="188"/>
      <c r="C1377" s="354"/>
      <c r="D1377" s="355"/>
    </row>
    <row r="1378" spans="1:4" ht="14.25">
      <c r="A1378" s="353"/>
      <c r="B1378" s="188"/>
      <c r="C1378" s="354"/>
      <c r="D1378" s="355"/>
    </row>
    <row r="1379" spans="1:4" ht="14.25">
      <c r="A1379" s="353"/>
      <c r="B1379" s="188"/>
      <c r="C1379" s="354"/>
      <c r="D1379" s="355"/>
    </row>
    <row r="1380" spans="1:4" ht="14.25">
      <c r="A1380" s="353"/>
      <c r="B1380" s="188"/>
      <c r="C1380" s="354"/>
      <c r="D1380" s="355"/>
    </row>
    <row r="1381" spans="1:4" ht="14.25">
      <c r="A1381" s="353"/>
      <c r="B1381" s="188"/>
      <c r="C1381" s="354"/>
      <c r="D1381" s="355"/>
    </row>
    <row r="1382" spans="1:4" ht="14.25">
      <c r="A1382" s="353"/>
      <c r="B1382" s="188"/>
      <c r="C1382" s="354"/>
      <c r="D1382" s="355"/>
    </row>
    <row r="1383" spans="1:4" ht="14.25">
      <c r="A1383" s="353"/>
      <c r="B1383" s="188"/>
      <c r="C1383" s="354"/>
      <c r="D1383" s="355"/>
    </row>
    <row r="1384" spans="1:4" ht="14.25">
      <c r="A1384" s="353"/>
      <c r="B1384" s="188"/>
      <c r="C1384" s="354"/>
      <c r="D1384" s="355"/>
    </row>
    <row r="1385" spans="1:4" ht="14.25">
      <c r="A1385" s="353"/>
      <c r="B1385" s="188"/>
      <c r="C1385" s="354"/>
      <c r="D1385" s="355"/>
    </row>
    <row r="1386" spans="1:4" ht="14.25">
      <c r="A1386" s="353"/>
      <c r="B1386" s="188"/>
      <c r="C1386" s="354"/>
      <c r="D1386" s="355"/>
    </row>
    <row r="1387" spans="1:4" ht="14.25">
      <c r="A1387" s="353"/>
      <c r="B1387" s="188"/>
      <c r="C1387" s="354"/>
      <c r="D1387" s="355"/>
    </row>
    <row r="1388" spans="1:4" ht="14.25">
      <c r="A1388" s="353"/>
      <c r="B1388" s="188"/>
      <c r="C1388" s="354"/>
      <c r="D1388" s="355"/>
    </row>
    <row r="1389" spans="1:4" ht="14.25">
      <c r="A1389" s="353"/>
      <c r="B1389" s="188"/>
      <c r="C1389" s="354"/>
      <c r="D1389" s="355"/>
    </row>
    <row r="1390" spans="1:4" ht="14.25">
      <c r="A1390" s="353"/>
      <c r="B1390" s="188"/>
      <c r="C1390" s="354"/>
      <c r="D1390" s="355"/>
    </row>
    <row r="1391" spans="1:4" ht="14.25">
      <c r="A1391" s="353"/>
      <c r="B1391" s="188"/>
      <c r="C1391" s="354"/>
      <c r="D1391" s="355"/>
    </row>
    <row r="1392" spans="1:4" ht="14.25">
      <c r="A1392" s="353"/>
      <c r="B1392" s="188"/>
      <c r="C1392" s="354"/>
      <c r="D1392" s="355"/>
    </row>
    <row r="1393" spans="1:4" ht="14.25">
      <c r="A1393" s="353"/>
      <c r="B1393" s="188"/>
      <c r="C1393" s="354"/>
      <c r="D1393" s="355"/>
    </row>
    <row r="1394" spans="1:4" ht="14.25">
      <c r="A1394" s="353"/>
      <c r="B1394" s="188"/>
      <c r="C1394" s="354"/>
      <c r="D1394" s="355"/>
    </row>
    <row r="1395" spans="1:4" ht="14.25">
      <c r="A1395" s="353"/>
      <c r="B1395" s="188"/>
      <c r="C1395" s="354"/>
      <c r="D1395" s="355"/>
    </row>
    <row r="1396" spans="1:4" ht="14.25">
      <c r="A1396" s="353"/>
      <c r="B1396" s="188"/>
      <c r="C1396" s="354"/>
      <c r="D1396" s="355"/>
    </row>
    <row r="1397" spans="1:4" ht="14.25">
      <c r="A1397" s="353"/>
      <c r="B1397" s="188"/>
      <c r="C1397" s="354"/>
      <c r="D1397" s="355"/>
    </row>
    <row r="1398" spans="1:4" ht="14.25">
      <c r="A1398" s="353"/>
      <c r="B1398" s="188"/>
      <c r="C1398" s="354"/>
      <c r="D1398" s="355"/>
    </row>
    <row r="1399" spans="1:4" ht="14.25">
      <c r="A1399" s="353"/>
      <c r="B1399" s="188"/>
      <c r="C1399" s="354"/>
      <c r="D1399" s="355"/>
    </row>
    <row r="1400" spans="1:4" ht="14.25">
      <c r="A1400" s="353"/>
      <c r="B1400" s="188"/>
      <c r="C1400" s="354"/>
      <c r="D1400" s="355"/>
    </row>
    <row r="1401" spans="1:4" ht="14.25">
      <c r="A1401" s="353"/>
      <c r="B1401" s="188"/>
      <c r="C1401" s="354"/>
      <c r="D1401" s="355"/>
    </row>
    <row r="1402" spans="1:4" ht="14.25">
      <c r="A1402" s="353"/>
      <c r="B1402" s="188"/>
      <c r="C1402" s="354"/>
      <c r="D1402" s="355"/>
    </row>
    <row r="1403" spans="1:4" ht="14.25">
      <c r="A1403" s="353"/>
      <c r="B1403" s="188"/>
      <c r="C1403" s="354"/>
      <c r="D1403" s="355"/>
    </row>
    <row r="1404" spans="1:4" ht="14.25">
      <c r="A1404" s="353"/>
      <c r="B1404" s="188"/>
      <c r="C1404" s="354"/>
      <c r="D1404" s="355"/>
    </row>
    <row r="1405" spans="1:4" ht="14.25">
      <c r="A1405" s="353"/>
      <c r="B1405" s="188"/>
      <c r="C1405" s="354"/>
      <c r="D1405" s="355"/>
    </row>
    <row r="1406" spans="1:4" ht="14.25">
      <c r="A1406" s="353"/>
      <c r="B1406" s="188"/>
      <c r="C1406" s="354"/>
      <c r="D1406" s="355"/>
    </row>
    <row r="1407" spans="1:4" ht="14.25">
      <c r="A1407" s="353"/>
      <c r="B1407" s="188"/>
      <c r="C1407" s="354"/>
      <c r="D1407" s="355"/>
    </row>
    <row r="1408" spans="1:4" ht="14.25">
      <c r="A1408" s="353"/>
      <c r="B1408" s="188"/>
      <c r="C1408" s="354"/>
      <c r="D1408" s="355"/>
    </row>
    <row r="1409" spans="1:4" ht="14.25">
      <c r="A1409" s="353"/>
      <c r="B1409" s="188"/>
      <c r="C1409" s="354"/>
      <c r="D1409" s="355"/>
    </row>
    <row r="1410" spans="1:4" ht="14.25">
      <c r="A1410" s="353"/>
      <c r="B1410" s="188"/>
      <c r="C1410" s="354"/>
      <c r="D1410" s="355"/>
    </row>
    <row r="1411" spans="1:4" ht="14.25">
      <c r="A1411" s="353"/>
      <c r="B1411" s="188"/>
      <c r="C1411" s="354"/>
      <c r="D1411" s="355"/>
    </row>
    <row r="1412" spans="1:4" ht="14.25">
      <c r="A1412" s="353"/>
      <c r="B1412" s="188"/>
      <c r="C1412" s="354"/>
      <c r="D1412" s="355"/>
    </row>
    <row r="1413" spans="1:4" ht="14.25">
      <c r="A1413" s="353"/>
      <c r="B1413" s="188"/>
      <c r="C1413" s="354"/>
      <c r="D1413" s="355"/>
    </row>
    <row r="1414" spans="1:4" ht="14.25">
      <c r="A1414" s="353"/>
      <c r="B1414" s="188"/>
      <c r="C1414" s="354"/>
      <c r="D1414" s="355"/>
    </row>
    <row r="1415" spans="1:4" ht="14.25">
      <c r="A1415" s="353"/>
      <c r="B1415" s="188"/>
      <c r="C1415" s="354"/>
      <c r="D1415" s="355"/>
    </row>
    <row r="1416" spans="1:4" ht="14.25">
      <c r="A1416" s="353"/>
      <c r="B1416" s="188"/>
      <c r="C1416" s="354"/>
      <c r="D1416" s="355"/>
    </row>
    <row r="1417" spans="1:4" ht="14.25">
      <c r="A1417" s="353"/>
      <c r="B1417" s="188"/>
      <c r="C1417" s="354"/>
      <c r="D1417" s="355"/>
    </row>
    <row r="1418" spans="1:4" ht="14.25">
      <c r="A1418" s="353"/>
      <c r="B1418" s="188"/>
      <c r="C1418" s="354"/>
      <c r="D1418" s="355"/>
    </row>
    <row r="1419" spans="1:4" ht="14.25">
      <c r="A1419" s="353"/>
      <c r="B1419" s="188"/>
      <c r="C1419" s="354"/>
      <c r="D1419" s="355"/>
    </row>
    <row r="1420" spans="1:4" ht="14.25">
      <c r="A1420" s="353"/>
      <c r="B1420" s="188"/>
      <c r="C1420" s="354"/>
      <c r="D1420" s="355"/>
    </row>
    <row r="1421" spans="1:4" ht="14.25">
      <c r="A1421" s="353"/>
      <c r="B1421" s="188"/>
      <c r="C1421" s="354"/>
      <c r="D1421" s="355"/>
    </row>
    <row r="1422" spans="1:4" ht="14.25">
      <c r="A1422" s="353"/>
      <c r="B1422" s="188"/>
      <c r="C1422" s="354"/>
      <c r="D1422" s="355"/>
    </row>
    <row r="1423" spans="1:4" ht="14.25">
      <c r="A1423" s="353"/>
      <c r="B1423" s="188"/>
      <c r="C1423" s="354"/>
      <c r="D1423" s="355"/>
    </row>
    <row r="1424" spans="1:4" ht="14.25">
      <c r="A1424" s="353"/>
      <c r="B1424" s="188"/>
      <c r="C1424" s="354"/>
      <c r="D1424" s="355"/>
    </row>
    <row r="1425" spans="1:4" ht="14.25">
      <c r="A1425" s="353"/>
      <c r="B1425" s="188"/>
      <c r="C1425" s="354"/>
      <c r="D1425" s="355"/>
    </row>
    <row r="1426" spans="1:4" ht="14.25">
      <c r="A1426" s="353"/>
      <c r="B1426" s="188"/>
      <c r="C1426" s="354"/>
      <c r="D1426" s="355"/>
    </row>
    <row r="1427" spans="1:4" ht="14.25">
      <c r="A1427" s="353"/>
      <c r="B1427" s="188"/>
      <c r="C1427" s="354"/>
      <c r="D1427" s="355"/>
    </row>
    <row r="1428" spans="1:4" ht="14.25">
      <c r="A1428" s="353"/>
      <c r="B1428" s="188"/>
      <c r="C1428" s="354"/>
      <c r="D1428" s="355"/>
    </row>
    <row r="1429" spans="1:4" ht="14.25">
      <c r="A1429" s="353"/>
      <c r="B1429" s="188"/>
      <c r="C1429" s="354"/>
      <c r="D1429" s="355"/>
    </row>
    <row r="1430" spans="1:4" ht="14.25">
      <c r="A1430" s="353"/>
      <c r="B1430" s="188"/>
      <c r="C1430" s="354"/>
      <c r="D1430" s="355"/>
    </row>
    <row r="1431" spans="1:4" ht="14.25">
      <c r="A1431" s="353"/>
      <c r="B1431" s="188"/>
      <c r="C1431" s="354"/>
      <c r="D1431" s="355"/>
    </row>
    <row r="1432" spans="1:4" ht="14.25">
      <c r="A1432" s="353"/>
      <c r="B1432" s="188"/>
      <c r="C1432" s="354"/>
      <c r="D1432" s="355"/>
    </row>
    <row r="1433" spans="1:4" ht="14.25">
      <c r="A1433" s="353"/>
      <c r="B1433" s="188"/>
      <c r="C1433" s="354"/>
      <c r="D1433" s="355"/>
    </row>
    <row r="1434" spans="1:4" ht="14.25">
      <c r="A1434" s="353"/>
      <c r="B1434" s="188"/>
      <c r="C1434" s="354"/>
      <c r="D1434" s="355"/>
    </row>
    <row r="1435" spans="1:4" ht="14.25">
      <c r="A1435" s="353"/>
      <c r="B1435" s="188"/>
      <c r="C1435" s="354"/>
      <c r="D1435" s="355"/>
    </row>
    <row r="1436" spans="1:4" ht="14.25">
      <c r="A1436" s="353"/>
      <c r="B1436" s="188"/>
      <c r="C1436" s="354"/>
      <c r="D1436" s="355"/>
    </row>
    <row r="1437" spans="1:4" ht="14.25">
      <c r="A1437" s="353"/>
      <c r="B1437" s="188"/>
      <c r="C1437" s="354"/>
      <c r="D1437" s="355"/>
    </row>
    <row r="1438" spans="1:4" ht="14.25">
      <c r="A1438" s="353"/>
      <c r="B1438" s="188"/>
      <c r="C1438" s="354"/>
      <c r="D1438" s="355"/>
    </row>
    <row r="1439" spans="1:4" ht="14.25">
      <c r="A1439" s="353"/>
      <c r="B1439" s="188"/>
      <c r="C1439" s="354"/>
      <c r="D1439" s="355"/>
    </row>
    <row r="1440" spans="1:4" ht="14.25">
      <c r="A1440" s="353"/>
      <c r="B1440" s="188"/>
      <c r="C1440" s="354"/>
      <c r="D1440" s="355"/>
    </row>
    <row r="1441" spans="1:4" ht="14.25">
      <c r="A1441" s="353"/>
      <c r="B1441" s="188"/>
      <c r="C1441" s="354"/>
      <c r="D1441" s="355"/>
    </row>
    <row r="1442" spans="1:4" ht="14.25">
      <c r="A1442" s="353"/>
      <c r="B1442" s="188"/>
      <c r="C1442" s="354"/>
      <c r="D1442" s="355"/>
    </row>
    <row r="1443" spans="1:4" ht="14.25">
      <c r="A1443" s="353"/>
      <c r="B1443" s="188"/>
      <c r="C1443" s="354"/>
      <c r="D1443" s="355"/>
    </row>
    <row r="1444" spans="1:4" ht="14.25">
      <c r="A1444" s="353"/>
      <c r="B1444" s="188"/>
      <c r="C1444" s="354"/>
      <c r="D1444" s="355"/>
    </row>
    <row r="1445" spans="1:4" ht="14.25">
      <c r="A1445" s="353"/>
      <c r="B1445" s="188"/>
      <c r="C1445" s="354"/>
      <c r="D1445" s="355"/>
    </row>
    <row r="1446" spans="1:4" ht="14.25">
      <c r="A1446" s="353"/>
      <c r="B1446" s="188"/>
      <c r="C1446" s="354"/>
      <c r="D1446" s="355"/>
    </row>
    <row r="1447" spans="1:4" ht="14.25">
      <c r="A1447" s="353"/>
      <c r="B1447" s="188"/>
      <c r="C1447" s="354"/>
      <c r="D1447" s="355"/>
    </row>
    <row r="1448" spans="1:4" ht="14.25">
      <c r="A1448" s="353"/>
      <c r="B1448" s="188"/>
      <c r="C1448" s="354"/>
      <c r="D1448" s="355"/>
    </row>
    <row r="1449" spans="1:4" ht="14.25">
      <c r="A1449" s="353"/>
      <c r="B1449" s="188"/>
      <c r="C1449" s="354"/>
      <c r="D1449" s="355"/>
    </row>
    <row r="1450" spans="1:4" ht="14.25">
      <c r="A1450" s="353"/>
      <c r="B1450" s="188"/>
      <c r="C1450" s="354"/>
      <c r="D1450" s="355"/>
    </row>
    <row r="1451" spans="1:4" ht="14.25">
      <c r="A1451" s="353"/>
      <c r="B1451" s="188"/>
      <c r="C1451" s="354"/>
      <c r="D1451" s="355"/>
    </row>
    <row r="1452" spans="1:4" ht="14.25">
      <c r="A1452" s="353"/>
      <c r="B1452" s="188"/>
      <c r="C1452" s="354"/>
      <c r="D1452" s="355"/>
    </row>
    <row r="1453" spans="1:4" ht="14.25">
      <c r="A1453" s="353"/>
      <c r="B1453" s="188"/>
      <c r="C1453" s="354"/>
      <c r="D1453" s="355"/>
    </row>
    <row r="1454" spans="1:4" ht="14.25">
      <c r="A1454" s="353"/>
      <c r="B1454" s="188"/>
      <c r="C1454" s="354"/>
      <c r="D1454" s="355"/>
    </row>
    <row r="1455" spans="1:4" ht="14.25">
      <c r="A1455" s="353"/>
      <c r="B1455" s="188"/>
      <c r="C1455" s="354"/>
      <c r="D1455" s="355"/>
    </row>
    <row r="1456" spans="1:4" ht="14.25">
      <c r="A1456" s="353"/>
      <c r="B1456" s="188"/>
      <c r="C1456" s="354"/>
      <c r="D1456" s="355"/>
    </row>
    <row r="1457" spans="1:4" ht="14.25">
      <c r="A1457" s="353"/>
      <c r="B1457" s="188"/>
      <c r="C1457" s="354"/>
      <c r="D1457" s="355"/>
    </row>
    <row r="1458" spans="1:4" ht="14.25">
      <c r="A1458" s="353"/>
      <c r="B1458" s="188"/>
      <c r="C1458" s="354"/>
      <c r="D1458" s="355"/>
    </row>
    <row r="1459" spans="1:4" ht="14.25">
      <c r="A1459" s="353"/>
      <c r="B1459" s="188"/>
      <c r="C1459" s="354"/>
      <c r="D1459" s="355"/>
    </row>
    <row r="1460" spans="1:4" ht="14.25">
      <c r="A1460" s="353"/>
      <c r="B1460" s="188"/>
      <c r="C1460" s="354"/>
      <c r="D1460" s="355"/>
    </row>
    <row r="1461" spans="1:4" ht="14.25">
      <c r="A1461" s="353"/>
      <c r="B1461" s="188"/>
      <c r="C1461" s="354"/>
      <c r="D1461" s="355"/>
    </row>
    <row r="1462" spans="1:4" ht="14.25">
      <c r="A1462" s="353"/>
      <c r="B1462" s="188"/>
      <c r="C1462" s="354"/>
      <c r="D1462" s="355"/>
    </row>
    <row r="1463" spans="1:4" ht="14.25">
      <c r="A1463" s="353"/>
      <c r="B1463" s="188"/>
      <c r="C1463" s="354"/>
      <c r="D1463" s="355"/>
    </row>
    <row r="1464" spans="1:4" ht="14.25">
      <c r="A1464" s="353"/>
      <c r="B1464" s="188"/>
      <c r="C1464" s="354"/>
      <c r="D1464" s="355"/>
    </row>
    <row r="1465" spans="1:4" ht="14.25">
      <c r="A1465" s="353"/>
      <c r="B1465" s="188"/>
      <c r="C1465" s="354"/>
      <c r="D1465" s="355"/>
    </row>
    <row r="1466" spans="1:4" ht="14.25">
      <c r="A1466" s="353"/>
      <c r="B1466" s="188"/>
      <c r="C1466" s="354"/>
      <c r="D1466" s="355"/>
    </row>
    <row r="1467" spans="1:4" ht="14.25">
      <c r="A1467" s="353"/>
      <c r="B1467" s="188"/>
      <c r="C1467" s="354"/>
      <c r="D1467" s="355"/>
    </row>
    <row r="1468" spans="1:4" ht="14.25">
      <c r="A1468" s="353"/>
      <c r="B1468" s="188"/>
      <c r="C1468" s="354"/>
      <c r="D1468" s="355"/>
    </row>
    <row r="1469" spans="1:4" ht="14.25">
      <c r="A1469" s="353"/>
      <c r="B1469" s="188"/>
      <c r="C1469" s="354"/>
      <c r="D1469" s="355"/>
    </row>
    <row r="1470" spans="1:4" ht="14.25">
      <c r="A1470" s="353"/>
      <c r="B1470" s="188"/>
      <c r="C1470" s="354"/>
      <c r="D1470" s="355"/>
    </row>
    <row r="1471" spans="1:4" ht="14.25">
      <c r="A1471" s="353"/>
      <c r="B1471" s="188"/>
      <c r="C1471" s="354"/>
      <c r="D1471" s="355"/>
    </row>
    <row r="1472" spans="1:4" ht="14.25">
      <c r="A1472" s="353"/>
      <c r="B1472" s="188"/>
      <c r="C1472" s="354"/>
      <c r="D1472" s="355"/>
    </row>
    <row r="1473" spans="1:4" ht="14.25">
      <c r="A1473" s="353"/>
      <c r="B1473" s="188"/>
      <c r="C1473" s="354"/>
      <c r="D1473" s="355"/>
    </row>
    <row r="1474" spans="1:4" ht="14.25">
      <c r="A1474" s="353"/>
      <c r="B1474" s="188"/>
      <c r="C1474" s="354"/>
      <c r="D1474" s="355"/>
    </row>
    <row r="1475" spans="1:4" ht="14.25">
      <c r="A1475" s="353"/>
      <c r="B1475" s="188"/>
      <c r="C1475" s="354"/>
      <c r="D1475" s="355"/>
    </row>
    <row r="1476" spans="1:4" ht="14.25">
      <c r="A1476" s="353"/>
      <c r="B1476" s="188"/>
      <c r="C1476" s="354"/>
      <c r="D1476" s="355"/>
    </row>
    <row r="1477" spans="1:4" ht="14.25">
      <c r="A1477" s="353"/>
      <c r="B1477" s="188"/>
      <c r="C1477" s="354"/>
      <c r="D1477" s="355"/>
    </row>
    <row r="1478" spans="1:4" ht="14.25">
      <c r="A1478" s="353"/>
      <c r="B1478" s="188"/>
      <c r="C1478" s="354"/>
      <c r="D1478" s="355"/>
    </row>
    <row r="1479" spans="1:4" ht="14.25">
      <c r="A1479" s="353"/>
      <c r="B1479" s="188"/>
      <c r="C1479" s="354"/>
      <c r="D1479" s="355"/>
    </row>
    <row r="1480" spans="1:4" ht="14.25">
      <c r="A1480" s="353"/>
      <c r="B1480" s="188"/>
      <c r="C1480" s="354"/>
      <c r="D1480" s="355"/>
    </row>
    <row r="1481" spans="1:4" ht="14.25">
      <c r="A1481" s="353"/>
      <c r="B1481" s="188"/>
      <c r="C1481" s="354"/>
      <c r="D1481" s="355"/>
    </row>
    <row r="1482" spans="1:4" ht="14.25">
      <c r="A1482" s="353"/>
      <c r="B1482" s="188"/>
      <c r="C1482" s="354"/>
      <c r="D1482" s="355"/>
    </row>
    <row r="1483" spans="1:4" ht="14.25">
      <c r="A1483" s="353"/>
      <c r="B1483" s="188"/>
      <c r="C1483" s="354"/>
      <c r="D1483" s="355"/>
    </row>
    <row r="1484" spans="1:4" ht="14.25">
      <c r="A1484" s="353"/>
      <c r="B1484" s="188"/>
      <c r="C1484" s="354"/>
      <c r="D1484" s="355"/>
    </row>
    <row r="1485" spans="1:4" ht="14.25">
      <c r="A1485" s="353"/>
      <c r="B1485" s="188"/>
      <c r="C1485" s="354"/>
      <c r="D1485" s="355"/>
    </row>
    <row r="1486" spans="1:4" ht="14.25">
      <c r="A1486" s="353"/>
      <c r="B1486" s="188"/>
      <c r="C1486" s="354"/>
      <c r="D1486" s="355"/>
    </row>
    <row r="1487" spans="1:4" ht="14.25">
      <c r="A1487" s="353"/>
      <c r="B1487" s="188"/>
      <c r="C1487" s="354"/>
      <c r="D1487" s="355"/>
    </row>
    <row r="1488" spans="1:4" ht="14.25">
      <c r="A1488" s="353"/>
      <c r="B1488" s="188"/>
      <c r="C1488" s="354"/>
      <c r="D1488" s="355"/>
    </row>
    <row r="1489" spans="1:4" ht="14.25">
      <c r="A1489" s="353"/>
      <c r="B1489" s="188"/>
      <c r="C1489" s="354"/>
      <c r="D1489" s="356"/>
    </row>
    <row r="1490" spans="1:4" ht="14.25">
      <c r="A1490" s="353"/>
      <c r="B1490" s="188"/>
      <c r="C1490" s="354"/>
      <c r="D1490" s="356"/>
    </row>
    <row r="1491" spans="1:4" ht="14.25">
      <c r="A1491" s="353"/>
      <c r="B1491" s="188"/>
      <c r="C1491" s="354"/>
      <c r="D1491" s="355"/>
    </row>
    <row r="1492" spans="1:4" ht="14.25">
      <c r="A1492" s="353"/>
      <c r="B1492" s="188"/>
      <c r="C1492" s="354"/>
      <c r="D1492" s="356"/>
    </row>
    <row r="1493" spans="1:4" ht="14.25">
      <c r="A1493" s="353"/>
      <c r="B1493" s="188"/>
      <c r="C1493" s="354"/>
      <c r="D1493" s="356"/>
    </row>
    <row r="1494" spans="1:4" ht="14.25">
      <c r="A1494" s="353"/>
      <c r="B1494" s="188"/>
      <c r="C1494" s="354"/>
      <c r="D1494" s="356"/>
    </row>
    <row r="1495" spans="1:4" ht="14.25">
      <c r="A1495" s="353"/>
      <c r="B1495" s="188"/>
      <c r="C1495" s="354"/>
      <c r="D1495" s="355"/>
    </row>
    <row r="1496" spans="1:4" ht="14.25">
      <c r="A1496" s="353"/>
      <c r="B1496" s="188"/>
      <c r="C1496" s="354"/>
      <c r="D1496" s="355"/>
    </row>
    <row r="1497" spans="1:4" ht="14.25">
      <c r="A1497" s="353"/>
      <c r="B1497" s="188"/>
      <c r="C1497" s="354"/>
      <c r="D1497" s="355"/>
    </row>
    <row r="1498" spans="1:4" ht="14.25">
      <c r="A1498" s="353"/>
      <c r="B1498" s="188"/>
      <c r="C1498" s="354"/>
      <c r="D1498" s="355"/>
    </row>
    <row r="1499" spans="1:4" ht="14.25">
      <c r="A1499" s="353"/>
      <c r="B1499" s="188"/>
      <c r="C1499" s="354"/>
      <c r="D1499" s="355"/>
    </row>
    <row r="1500" spans="1:4" ht="14.25">
      <c r="A1500" s="353"/>
      <c r="B1500" s="188"/>
      <c r="C1500" s="354"/>
      <c r="D1500" s="355"/>
    </row>
    <row r="1501" spans="1:4" ht="14.25">
      <c r="A1501" s="353"/>
      <c r="B1501" s="188"/>
      <c r="C1501" s="354"/>
      <c r="D1501" s="355"/>
    </row>
    <row r="1502" spans="1:4" ht="14.25">
      <c r="A1502" s="353"/>
      <c r="B1502" s="188"/>
      <c r="C1502" s="354"/>
      <c r="D1502" s="355"/>
    </row>
    <row r="1503" spans="1:4" ht="14.25">
      <c r="A1503" s="353"/>
      <c r="B1503" s="188"/>
      <c r="C1503" s="354"/>
      <c r="D1503" s="355"/>
    </row>
    <row r="1504" spans="1:4" ht="14.25">
      <c r="A1504" s="353"/>
      <c r="B1504" s="188"/>
      <c r="C1504" s="354"/>
      <c r="D1504" s="355"/>
    </row>
    <row r="1505" spans="1:4" ht="14.25">
      <c r="A1505" s="353"/>
      <c r="B1505" s="188"/>
      <c r="C1505" s="354"/>
      <c r="D1505" s="355"/>
    </row>
    <row r="1506" spans="1:4" ht="14.25">
      <c r="A1506" s="353"/>
      <c r="B1506" s="188"/>
      <c r="C1506" s="354"/>
      <c r="D1506" s="355"/>
    </row>
    <row r="1507" spans="1:4" ht="14.25">
      <c r="A1507" s="353"/>
      <c r="B1507" s="188"/>
      <c r="C1507" s="354"/>
      <c r="D1507" s="355"/>
    </row>
    <row r="1508" spans="1:4" ht="14.25">
      <c r="A1508" s="353"/>
      <c r="B1508" s="188"/>
      <c r="C1508" s="354"/>
      <c r="D1508" s="355"/>
    </row>
    <row r="1509" spans="1:4" ht="14.25">
      <c r="A1509" s="353"/>
      <c r="B1509" s="188"/>
      <c r="C1509" s="354"/>
      <c r="D1509" s="355"/>
    </row>
    <row r="1510" spans="1:4" ht="14.25">
      <c r="A1510" s="353"/>
      <c r="B1510" s="188"/>
      <c r="C1510" s="354"/>
      <c r="D1510" s="355"/>
    </row>
    <row r="1511" spans="1:4" ht="14.25">
      <c r="A1511" s="353"/>
      <c r="B1511" s="188"/>
      <c r="C1511" s="354"/>
      <c r="D1511" s="355"/>
    </row>
    <row r="1512" spans="1:4" ht="14.25">
      <c r="A1512" s="353"/>
      <c r="B1512" s="188"/>
      <c r="C1512" s="354"/>
      <c r="D1512" s="355"/>
    </row>
    <row r="1513" spans="1:4" ht="14.25">
      <c r="A1513" s="353"/>
      <c r="B1513" s="188"/>
      <c r="C1513" s="354"/>
      <c r="D1513" s="355"/>
    </row>
    <row r="1514" spans="1:4" ht="14.25">
      <c r="A1514" s="353"/>
      <c r="B1514" s="188"/>
      <c r="C1514" s="354"/>
      <c r="D1514" s="355"/>
    </row>
    <row r="1515" spans="1:4" ht="14.25">
      <c r="A1515" s="353"/>
      <c r="B1515" s="188"/>
      <c r="C1515" s="354"/>
      <c r="D1515" s="355"/>
    </row>
    <row r="1516" spans="1:4" ht="14.25">
      <c r="A1516" s="353"/>
      <c r="B1516" s="188"/>
      <c r="C1516" s="354"/>
      <c r="D1516" s="355"/>
    </row>
    <row r="1517" spans="1:4" ht="14.25">
      <c r="A1517" s="353"/>
      <c r="B1517" s="188"/>
      <c r="C1517" s="354"/>
      <c r="D1517" s="355"/>
    </row>
    <row r="1518" spans="1:4" ht="14.25">
      <c r="A1518" s="353"/>
      <c r="B1518" s="188"/>
      <c r="C1518" s="354"/>
      <c r="D1518" s="355"/>
    </row>
    <row r="1519" spans="1:4" ht="14.25">
      <c r="A1519" s="353"/>
      <c r="B1519" s="188"/>
      <c r="C1519" s="354"/>
      <c r="D1519" s="355"/>
    </row>
    <row r="1520" spans="1:4" ht="14.25">
      <c r="A1520" s="353"/>
      <c r="B1520" s="188"/>
      <c r="C1520" s="354"/>
      <c r="D1520" s="355"/>
    </row>
    <row r="1521" spans="1:4" ht="14.25">
      <c r="A1521" s="353"/>
      <c r="B1521" s="188"/>
      <c r="C1521" s="354"/>
      <c r="D1521" s="355"/>
    </row>
    <row r="1522" spans="1:4" ht="14.25">
      <c r="A1522" s="353"/>
      <c r="B1522" s="188"/>
      <c r="C1522" s="354"/>
      <c r="D1522" s="355"/>
    </row>
    <row r="1523" spans="1:4" ht="14.25">
      <c r="A1523" s="353"/>
      <c r="B1523" s="188"/>
      <c r="C1523" s="354"/>
      <c r="D1523" s="355"/>
    </row>
    <row r="1524" spans="1:4" ht="14.25">
      <c r="A1524" s="353"/>
      <c r="B1524" s="188"/>
      <c r="C1524" s="354"/>
      <c r="D1524" s="355"/>
    </row>
    <row r="1525" spans="1:4" ht="14.25">
      <c r="A1525" s="353"/>
      <c r="B1525" s="188"/>
      <c r="C1525" s="354"/>
      <c r="D1525" s="355"/>
    </row>
    <row r="1526" spans="1:4" ht="14.25">
      <c r="A1526" s="353"/>
      <c r="B1526" s="188"/>
      <c r="C1526" s="354"/>
      <c r="D1526" s="355"/>
    </row>
    <row r="1527" spans="1:4" ht="14.25">
      <c r="A1527" s="353"/>
      <c r="B1527" s="188"/>
      <c r="C1527" s="354"/>
      <c r="D1527" s="355"/>
    </row>
    <row r="1528" spans="1:4" ht="14.25">
      <c r="A1528" s="353"/>
      <c r="B1528" s="188"/>
      <c r="C1528" s="354"/>
      <c r="D1528" s="355"/>
    </row>
    <row r="1529" spans="1:4" ht="14.25">
      <c r="A1529" s="353"/>
      <c r="B1529" s="188"/>
      <c r="C1529" s="354"/>
      <c r="D1529" s="355"/>
    </row>
    <row r="1530" spans="1:4" ht="14.25">
      <c r="A1530" s="353"/>
      <c r="B1530" s="188"/>
      <c r="C1530" s="354"/>
      <c r="D1530" s="355"/>
    </row>
    <row r="1531" spans="1:4" ht="12.75">
      <c r="A1531" s="297"/>
      <c r="B1531" s="297"/>
      <c r="C1531" s="297"/>
      <c r="D1531" s="297"/>
    </row>
    <row r="1532" spans="1:4" ht="12.75">
      <c r="A1532" s="297"/>
      <c r="B1532" s="297"/>
      <c r="C1532" s="297"/>
      <c r="D1532" s="297"/>
    </row>
    <row r="1533" spans="1:4" ht="12.75">
      <c r="A1533" s="297"/>
      <c r="B1533" s="297"/>
      <c r="C1533" s="297"/>
      <c r="D1533" s="297"/>
    </row>
    <row r="1534" spans="1:4" ht="12.75">
      <c r="A1534" s="297"/>
      <c r="B1534" s="297"/>
      <c r="C1534" s="297"/>
      <c r="D1534" s="297"/>
    </row>
    <row r="1535" spans="1:4" ht="12.75">
      <c r="A1535" s="297"/>
      <c r="B1535" s="297"/>
      <c r="C1535" s="297"/>
      <c r="D1535" s="297"/>
    </row>
    <row r="1536" spans="1:4" ht="12.75">
      <c r="A1536" s="297"/>
      <c r="B1536" s="297"/>
      <c r="C1536" s="297"/>
      <c r="D1536" s="297"/>
    </row>
    <row r="1537" spans="1:4" ht="14.25">
      <c r="A1537" s="298"/>
      <c r="B1537"/>
      <c r="C1537"/>
      <c r="D1537"/>
    </row>
    <row r="1538" spans="1:4" ht="17.25">
      <c r="A1538" s="260"/>
      <c r="B1538" s="264"/>
      <c r="C1538"/>
      <c r="D1538"/>
    </row>
    <row r="1539" spans="1:4" ht="15">
      <c r="A1539" s="265"/>
      <c r="B1539"/>
      <c r="C1539"/>
      <c r="D1539"/>
    </row>
    <row r="1540" spans="1:4" ht="15">
      <c r="A1540" s="265"/>
      <c r="B1540" s="265"/>
      <c r="C1540"/>
      <c r="D1540"/>
    </row>
    <row r="1541" spans="1:4" ht="12.75">
      <c r="A1541" s="299"/>
      <c r="B1541" s="299"/>
      <c r="C1541" s="299"/>
      <c r="D1541" s="299"/>
    </row>
    <row r="1542" spans="1:4" ht="12.75">
      <c r="A1542" s="297"/>
      <c r="B1542" s="297"/>
      <c r="C1542" s="297"/>
      <c r="D1542" s="297"/>
    </row>
    <row r="1543" spans="1:4" ht="12.75">
      <c r="A1543" s="297"/>
      <c r="B1543" s="297"/>
      <c r="C1543" s="297"/>
      <c r="D1543" s="297"/>
    </row>
    <row r="1544" spans="1:4" ht="12.75">
      <c r="A1544" s="297"/>
      <c r="B1544" s="297"/>
      <c r="C1544" s="297"/>
      <c r="D1544" s="297"/>
    </row>
    <row r="1545" spans="1:4" ht="12.75">
      <c r="A1545" s="297"/>
      <c r="B1545" s="297"/>
      <c r="C1545" s="297"/>
      <c r="D1545" s="297"/>
    </row>
    <row r="1546" spans="1:4" ht="12.75">
      <c r="A1546" s="297"/>
      <c r="B1546" s="297"/>
      <c r="C1546" s="297"/>
      <c r="D1546" s="297"/>
    </row>
    <row r="1547" spans="1:4" ht="12.75">
      <c r="A1547" s="297"/>
      <c r="B1547" s="297"/>
      <c r="C1547" s="297"/>
      <c r="D1547" s="297"/>
    </row>
    <row r="1548" spans="1:4" ht="12.75">
      <c r="A1548" s="297"/>
      <c r="B1548" s="297"/>
      <c r="C1548" s="297"/>
      <c r="D1548" s="297"/>
    </row>
    <row r="1549" spans="1:4" ht="12.75">
      <c r="A1549" s="297"/>
      <c r="B1549" s="297"/>
      <c r="C1549" s="297"/>
      <c r="D1549" s="297"/>
    </row>
    <row r="1550" spans="1:4" ht="12.75">
      <c r="A1550" s="297"/>
      <c r="B1550" s="297"/>
      <c r="C1550" s="297"/>
      <c r="D1550" s="297"/>
    </row>
    <row r="1551" spans="1:4" ht="12.75">
      <c r="A1551" s="297"/>
      <c r="B1551" s="297"/>
      <c r="C1551" s="297"/>
      <c r="D1551" s="297"/>
    </row>
    <row r="1552" spans="1:4" ht="12.75">
      <c r="A1552" s="297"/>
      <c r="B1552" s="297"/>
      <c r="C1552" s="297"/>
      <c r="D1552" s="297"/>
    </row>
    <row r="1553" spans="1:4" ht="12.75">
      <c r="A1553" s="297"/>
      <c r="B1553" s="297"/>
      <c r="C1553" s="297"/>
      <c r="D1553" s="297"/>
    </row>
    <row r="1554" spans="1:4" ht="12.75">
      <c r="A1554" s="297"/>
      <c r="B1554" s="297"/>
      <c r="C1554" s="297"/>
      <c r="D1554" s="297"/>
    </row>
    <row r="1555" spans="1:4" ht="12.75">
      <c r="A1555" s="297"/>
      <c r="B1555" s="297"/>
      <c r="C1555" s="297"/>
      <c r="D1555" s="297"/>
    </row>
    <row r="1556" spans="1:4" ht="12.75">
      <c r="A1556" s="297"/>
      <c r="B1556" s="297"/>
      <c r="C1556" s="297"/>
      <c r="D1556" s="297"/>
    </row>
    <row r="1557" spans="1:4" ht="12.75">
      <c r="A1557" s="297"/>
      <c r="B1557" s="297"/>
      <c r="C1557" s="297"/>
      <c r="D1557" s="297"/>
    </row>
    <row r="1558" spans="1:4" ht="12.75">
      <c r="A1558" s="297"/>
      <c r="B1558" s="297"/>
      <c r="C1558" s="297"/>
      <c r="D1558" s="297"/>
    </row>
    <row r="1559" spans="1:4" ht="12.75">
      <c r="A1559" s="297"/>
      <c r="B1559" s="297"/>
      <c r="C1559" s="297"/>
      <c r="D1559" s="297"/>
    </row>
    <row r="1560" spans="1:4" ht="12.75">
      <c r="A1560" s="297"/>
      <c r="B1560" s="297"/>
      <c r="C1560" s="297"/>
      <c r="D1560" s="297"/>
    </row>
    <row r="1561" spans="1:4" ht="12.75">
      <c r="A1561" s="297"/>
      <c r="B1561" s="297"/>
      <c r="C1561" s="297"/>
      <c r="D1561" s="297"/>
    </row>
    <row r="1562" spans="1:4" ht="12.75">
      <c r="A1562" s="297"/>
      <c r="B1562" s="297"/>
      <c r="C1562" s="297"/>
      <c r="D1562" s="297"/>
    </row>
    <row r="1563" spans="1:4" ht="12.75">
      <c r="A1563" s="297"/>
      <c r="B1563" s="297"/>
      <c r="C1563" s="297"/>
      <c r="D1563" s="297"/>
    </row>
    <row r="1564" spans="1:4" ht="12.75">
      <c r="A1564" s="297"/>
      <c r="B1564" s="297"/>
      <c r="C1564" s="297"/>
      <c r="D1564" s="297"/>
    </row>
    <row r="1565" spans="1:4" ht="12.75">
      <c r="A1565" s="297"/>
      <c r="B1565" s="297"/>
      <c r="C1565" s="297"/>
      <c r="D1565" s="297"/>
    </row>
    <row r="1566" spans="1:4" ht="12.75">
      <c r="A1566" s="297"/>
      <c r="B1566" s="297"/>
      <c r="C1566" s="297"/>
      <c r="D1566" s="297"/>
    </row>
    <row r="1567" spans="1:4" ht="12.75">
      <c r="A1567" s="297"/>
      <c r="B1567" s="297"/>
      <c r="C1567" s="297"/>
      <c r="D1567" s="297"/>
    </row>
    <row r="1568" spans="1:4" ht="12.75">
      <c r="A1568" s="297"/>
      <c r="B1568" s="297"/>
      <c r="C1568" s="297"/>
      <c r="D1568" s="297"/>
    </row>
    <row r="1569" spans="1:4" ht="12.75">
      <c r="A1569" s="297"/>
      <c r="B1569" s="297"/>
      <c r="C1569" s="297"/>
      <c r="D1569" s="297"/>
    </row>
    <row r="1570" spans="1:4" ht="12.75">
      <c r="A1570" s="297"/>
      <c r="B1570" s="297"/>
      <c r="C1570" s="297"/>
      <c r="D1570" s="297"/>
    </row>
    <row r="1571" spans="1:4" ht="12.75">
      <c r="A1571" s="297"/>
      <c r="B1571" s="297"/>
      <c r="C1571" s="297"/>
      <c r="D1571" s="297"/>
    </row>
    <row r="1572" spans="1:4" ht="12.75">
      <c r="A1572" s="297"/>
      <c r="B1572" s="297"/>
      <c r="C1572" s="297"/>
      <c r="D1572" s="297"/>
    </row>
    <row r="1573" spans="1:4" ht="12.75">
      <c r="A1573" s="297"/>
      <c r="B1573" s="297"/>
      <c r="C1573" s="297"/>
      <c r="D1573" s="297"/>
    </row>
    <row r="1574" spans="1:4" ht="12.75">
      <c r="A1574" s="297"/>
      <c r="B1574" s="297"/>
      <c r="C1574" s="297"/>
      <c r="D1574" s="297"/>
    </row>
    <row r="1575" spans="1:4" ht="12.75">
      <c r="A1575" s="297"/>
      <c r="B1575" s="297"/>
      <c r="C1575" s="297"/>
      <c r="D1575" s="297"/>
    </row>
    <row r="1576" spans="1:4" ht="12.75">
      <c r="A1576" s="297"/>
      <c r="B1576" s="297"/>
      <c r="C1576" s="297"/>
      <c r="D1576" s="297"/>
    </row>
    <row r="1577" spans="1:4" ht="12.75">
      <c r="A1577" s="297"/>
      <c r="B1577" s="297"/>
      <c r="C1577" s="297"/>
      <c r="D1577" s="297"/>
    </row>
    <row r="1578" spans="1:4" ht="12.75">
      <c r="A1578" s="297"/>
      <c r="B1578" s="297"/>
      <c r="C1578" s="297"/>
      <c r="D1578" s="297"/>
    </row>
    <row r="1579" spans="1:4" ht="12.75">
      <c r="A1579" s="297"/>
      <c r="B1579" s="297"/>
      <c r="C1579" s="297"/>
      <c r="D1579" s="297"/>
    </row>
    <row r="1580" spans="1:4" ht="12.75">
      <c r="A1580" s="297"/>
      <c r="B1580" s="297"/>
      <c r="C1580" s="297"/>
      <c r="D1580" s="297"/>
    </row>
    <row r="1581" spans="1:4" ht="12.75">
      <c r="A1581" s="297"/>
      <c r="B1581" s="297"/>
      <c r="C1581" s="297"/>
      <c r="D1581" s="297"/>
    </row>
    <row r="1582" spans="1:4" ht="12.75">
      <c r="A1582" s="297"/>
      <c r="B1582" s="297"/>
      <c r="C1582" s="297"/>
      <c r="D1582" s="297"/>
    </row>
    <row r="1583" spans="1:4" ht="12.75">
      <c r="A1583" s="297"/>
      <c r="B1583" s="297"/>
      <c r="C1583" s="297"/>
      <c r="D1583" s="297"/>
    </row>
    <row r="1584" spans="1:4" ht="12.75">
      <c r="A1584" s="297"/>
      <c r="B1584" s="297"/>
      <c r="C1584" s="297"/>
      <c r="D1584" s="297"/>
    </row>
    <row r="1585" spans="1:4" ht="12.75">
      <c r="A1585" s="297"/>
      <c r="B1585" s="297"/>
      <c r="C1585" s="297"/>
      <c r="D1585" s="297"/>
    </row>
    <row r="1586" spans="1:4" ht="12.75">
      <c r="A1586" s="297"/>
      <c r="B1586" s="297"/>
      <c r="C1586" s="297"/>
      <c r="D1586" s="297"/>
    </row>
    <row r="1587" spans="1:4" ht="12.75">
      <c r="A1587" s="297"/>
      <c r="B1587" s="297"/>
      <c r="C1587" s="297"/>
      <c r="D1587" s="297"/>
    </row>
    <row r="1588" spans="1:4" ht="12.75">
      <c r="A1588" s="297"/>
      <c r="B1588" s="297"/>
      <c r="C1588" s="297"/>
      <c r="D1588" s="297"/>
    </row>
    <row r="1589" spans="1:4" ht="12.75">
      <c r="A1589" s="297"/>
      <c r="B1589" s="297"/>
      <c r="C1589" s="297"/>
      <c r="D1589" s="297"/>
    </row>
    <row r="1590" spans="1:4" ht="12.75">
      <c r="A1590" s="297"/>
      <c r="B1590" s="297"/>
      <c r="C1590" s="297"/>
      <c r="D1590" s="297"/>
    </row>
    <row r="1591" spans="1:4" ht="12.75">
      <c r="A1591" s="297"/>
      <c r="B1591" s="297"/>
      <c r="C1591" s="297"/>
      <c r="D1591" s="297"/>
    </row>
    <row r="1592" spans="1:4" ht="12.75">
      <c r="A1592" s="297"/>
      <c r="B1592" s="297"/>
      <c r="C1592" s="297"/>
      <c r="D1592" s="297"/>
    </row>
    <row r="1593" spans="1:4" ht="12.75">
      <c r="A1593" s="297"/>
      <c r="B1593" s="297"/>
      <c r="C1593" s="297"/>
      <c r="D1593" s="297"/>
    </row>
    <row r="1594" spans="1:4" ht="14.25">
      <c r="A1594" s="298"/>
      <c r="B1594"/>
      <c r="C1594"/>
      <c r="D1594"/>
    </row>
    <row r="1595" spans="1:4" ht="17.25">
      <c r="A1595" s="260"/>
      <c r="B1595" s="264"/>
      <c r="C1595"/>
      <c r="D1595"/>
    </row>
    <row r="1596" spans="1:4" ht="15">
      <c r="A1596" s="265"/>
      <c r="B1596"/>
      <c r="C1596"/>
      <c r="D1596"/>
    </row>
    <row r="1597" spans="1:4" ht="15">
      <c r="A1597" s="265"/>
      <c r="B1597" s="265"/>
      <c r="C1597"/>
      <c r="D1597"/>
    </row>
    <row r="1598" spans="1:4" ht="12.75">
      <c r="A1598" s="299"/>
      <c r="B1598" s="299"/>
      <c r="C1598" s="299"/>
      <c r="D1598" s="299"/>
    </row>
    <row r="1599" spans="1:4" ht="12.75">
      <c r="A1599" s="297"/>
      <c r="B1599" s="297"/>
      <c r="C1599" s="297"/>
      <c r="D1599" s="297"/>
    </row>
    <row r="1600" spans="1:4" ht="12.75">
      <c r="A1600" s="297"/>
      <c r="B1600" s="297"/>
      <c r="C1600" s="297"/>
      <c r="D1600" s="297"/>
    </row>
    <row r="1601" spans="1:4" ht="12.75">
      <c r="A1601" s="297"/>
      <c r="B1601" s="297"/>
      <c r="C1601" s="297"/>
      <c r="D1601" s="297"/>
    </row>
    <row r="1602" spans="1:4" ht="12.75">
      <c r="A1602" s="297"/>
      <c r="B1602" s="297"/>
      <c r="C1602" s="297"/>
      <c r="D1602" s="297"/>
    </row>
    <row r="1603" spans="1:4" ht="12.75">
      <c r="A1603" s="297"/>
      <c r="B1603" s="297"/>
      <c r="C1603" s="297"/>
      <c r="D1603" s="297"/>
    </row>
    <row r="1604" spans="1:4" ht="12.75">
      <c r="A1604" s="297"/>
      <c r="B1604" s="297"/>
      <c r="C1604" s="297"/>
      <c r="D1604" s="297"/>
    </row>
    <row r="1605" spans="1:4" ht="12.75">
      <c r="A1605" s="297"/>
      <c r="B1605" s="297"/>
      <c r="C1605" s="297"/>
      <c r="D1605" s="297"/>
    </row>
    <row r="1606" spans="1:4" ht="12.75">
      <c r="A1606" s="297"/>
      <c r="B1606" s="297"/>
      <c r="C1606" s="297"/>
      <c r="D1606" s="297"/>
    </row>
    <row r="1607" spans="1:4" ht="12.75">
      <c r="A1607" s="297"/>
      <c r="B1607" s="297"/>
      <c r="C1607" s="297"/>
      <c r="D1607" s="297"/>
    </row>
    <row r="1608" spans="1:4" ht="12.75">
      <c r="A1608" s="297"/>
      <c r="B1608" s="297"/>
      <c r="C1608" s="297"/>
      <c r="D1608" s="297"/>
    </row>
    <row r="1609" spans="1:4" ht="12.75">
      <c r="A1609" s="297"/>
      <c r="B1609" s="297"/>
      <c r="C1609" s="297"/>
      <c r="D1609" s="297"/>
    </row>
    <row r="1610" spans="1:4" ht="12.75">
      <c r="A1610" s="297"/>
      <c r="B1610" s="297"/>
      <c r="C1610" s="297"/>
      <c r="D1610" s="297"/>
    </row>
    <row r="1611" spans="1:4" ht="12.75">
      <c r="A1611" s="297"/>
      <c r="B1611" s="297"/>
      <c r="C1611" s="297"/>
      <c r="D1611" s="297"/>
    </row>
    <row r="1612" spans="1:4" ht="12.75">
      <c r="A1612" s="297"/>
      <c r="B1612" s="297"/>
      <c r="C1612" s="297"/>
      <c r="D1612" s="297"/>
    </row>
    <row r="1613" spans="1:4" ht="12.75">
      <c r="A1613" s="297"/>
      <c r="B1613" s="297"/>
      <c r="C1613" s="297"/>
      <c r="D1613" s="297"/>
    </row>
    <row r="1614" spans="1:4" ht="12.75">
      <c r="A1614" s="297"/>
      <c r="B1614" s="297"/>
      <c r="C1614" s="297"/>
      <c r="D1614" s="297"/>
    </row>
    <row r="1615" spans="1:4" ht="12.75">
      <c r="A1615" s="297"/>
      <c r="B1615" s="297"/>
      <c r="C1615" s="297"/>
      <c r="D1615" s="297"/>
    </row>
    <row r="1616" spans="1:4" ht="12.75">
      <c r="A1616" s="297"/>
      <c r="B1616" s="297"/>
      <c r="C1616" s="297"/>
      <c r="D1616" s="297"/>
    </row>
    <row r="1617" spans="1:4" ht="12.75">
      <c r="A1617" s="297"/>
      <c r="B1617" s="297"/>
      <c r="C1617" s="297"/>
      <c r="D1617" s="297"/>
    </row>
    <row r="1618" spans="1:4" ht="12.75">
      <c r="A1618" s="297"/>
      <c r="B1618" s="297"/>
      <c r="C1618" s="297"/>
      <c r="D1618" s="297"/>
    </row>
    <row r="1619" spans="1:4" ht="12.75">
      <c r="A1619" s="297"/>
      <c r="B1619" s="297"/>
      <c r="C1619" s="297"/>
      <c r="D1619" s="297"/>
    </row>
    <row r="1620" spans="1:4" ht="12.75">
      <c r="A1620" s="297"/>
      <c r="B1620" s="297"/>
      <c r="C1620" s="297"/>
      <c r="D1620" s="297"/>
    </row>
    <row r="1621" spans="1:4" ht="12.75">
      <c r="A1621" s="297"/>
      <c r="B1621" s="297"/>
      <c r="C1621" s="297"/>
      <c r="D1621" s="297"/>
    </row>
    <row r="1622" spans="1:4" ht="12.75">
      <c r="A1622" s="297"/>
      <c r="B1622" s="297"/>
      <c r="C1622" s="297"/>
      <c r="D1622" s="297"/>
    </row>
    <row r="1623" spans="1:4" ht="12.75">
      <c r="A1623" s="297"/>
      <c r="B1623" s="297"/>
      <c r="C1623" s="297"/>
      <c r="D1623" s="297"/>
    </row>
    <row r="1624" spans="1:4" ht="12.75">
      <c r="A1624" s="297"/>
      <c r="B1624" s="297"/>
      <c r="C1624" s="297"/>
      <c r="D1624" s="297"/>
    </row>
    <row r="1625" spans="1:4" ht="12.75">
      <c r="A1625" s="297"/>
      <c r="B1625" s="297"/>
      <c r="C1625" s="297"/>
      <c r="D1625" s="297"/>
    </row>
    <row r="1626" spans="1:4" ht="12.75">
      <c r="A1626" s="297"/>
      <c r="B1626" s="297"/>
      <c r="C1626" s="297"/>
      <c r="D1626" s="297"/>
    </row>
    <row r="1627" spans="1:4" ht="12.75">
      <c r="A1627" s="297"/>
      <c r="B1627" s="297"/>
      <c r="C1627" s="297"/>
      <c r="D1627" s="297"/>
    </row>
    <row r="1628" spans="1:4" ht="12.75">
      <c r="A1628" s="297"/>
      <c r="B1628" s="297"/>
      <c r="C1628" s="297"/>
      <c r="D1628" s="297"/>
    </row>
    <row r="1629" spans="1:4" ht="12.75">
      <c r="A1629" s="297"/>
      <c r="B1629" s="297"/>
      <c r="C1629" s="297"/>
      <c r="D1629" s="297"/>
    </row>
    <row r="1630" spans="1:4" ht="12.75">
      <c r="A1630" s="297"/>
      <c r="B1630" s="297"/>
      <c r="C1630" s="297"/>
      <c r="D1630" s="297"/>
    </row>
    <row r="1631" spans="1:4" ht="12.75">
      <c r="A1631" s="297"/>
      <c r="B1631" s="297"/>
      <c r="C1631" s="297"/>
      <c r="D1631" s="297"/>
    </row>
    <row r="1632" spans="1:4" ht="12.75">
      <c r="A1632" s="297"/>
      <c r="B1632" s="297"/>
      <c r="C1632" s="297"/>
      <c r="D1632" s="297"/>
    </row>
    <row r="1633" spans="1:4" ht="12.75">
      <c r="A1633" s="297"/>
      <c r="B1633" s="297"/>
      <c r="C1633" s="297"/>
      <c r="D1633" s="297"/>
    </row>
    <row r="1634" spans="1:4" ht="12.75">
      <c r="A1634" s="297"/>
      <c r="B1634" s="297"/>
      <c r="C1634" s="297"/>
      <c r="D1634" s="297"/>
    </row>
    <row r="1635" spans="1:4" ht="12.75">
      <c r="A1635" s="297"/>
      <c r="B1635" s="297"/>
      <c r="C1635" s="297"/>
      <c r="D1635" s="297"/>
    </row>
    <row r="1636" spans="1:4" ht="12.75">
      <c r="A1636" s="297"/>
      <c r="B1636" s="297"/>
      <c r="C1636" s="297"/>
      <c r="D1636" s="297"/>
    </row>
    <row r="1637" spans="1:4" ht="12.75">
      <c r="A1637" s="297"/>
      <c r="B1637" s="297"/>
      <c r="C1637" s="297"/>
      <c r="D1637" s="297"/>
    </row>
    <row r="1638" spans="1:4" ht="12.75">
      <c r="A1638" s="297"/>
      <c r="B1638" s="297"/>
      <c r="C1638" s="297"/>
      <c r="D1638" s="297"/>
    </row>
    <row r="1639" spans="1:4" ht="12.75">
      <c r="A1639" s="297"/>
      <c r="B1639" s="297"/>
      <c r="C1639" s="297"/>
      <c r="D1639" s="297"/>
    </row>
    <row r="1640" spans="1:4" ht="12.75">
      <c r="A1640" s="297"/>
      <c r="B1640" s="297"/>
      <c r="C1640" s="297"/>
      <c r="D1640" s="297"/>
    </row>
    <row r="1641" spans="1:4" ht="12.75">
      <c r="A1641" s="297"/>
      <c r="B1641" s="297"/>
      <c r="C1641" s="297"/>
      <c r="D1641" s="297"/>
    </row>
    <row r="1642" spans="1:4" ht="12.75">
      <c r="A1642" s="297"/>
      <c r="B1642" s="297"/>
      <c r="C1642" s="297"/>
      <c r="D1642" s="297"/>
    </row>
    <row r="1643" spans="1:4" ht="12.75">
      <c r="A1643" s="297"/>
      <c r="B1643" s="297"/>
      <c r="C1643" s="297"/>
      <c r="D1643" s="297"/>
    </row>
    <row r="1644" spans="1:4" ht="12.75">
      <c r="A1644" s="297"/>
      <c r="B1644" s="297"/>
      <c r="C1644" s="297"/>
      <c r="D1644" s="297"/>
    </row>
    <row r="1645" spans="1:4" ht="12.75">
      <c r="A1645" s="297"/>
      <c r="B1645" s="297"/>
      <c r="C1645" s="297"/>
      <c r="D1645" s="297"/>
    </row>
    <row r="1646" spans="1:4" ht="12.75">
      <c r="A1646" s="297"/>
      <c r="B1646" s="297"/>
      <c r="C1646" s="297"/>
      <c r="D1646" s="297"/>
    </row>
    <row r="1647" spans="1:4" ht="12.75">
      <c r="A1647" s="297"/>
      <c r="B1647" s="297"/>
      <c r="C1647" s="297"/>
      <c r="D1647" s="297"/>
    </row>
    <row r="1648" spans="1:4" ht="12.75">
      <c r="A1648" s="297"/>
      <c r="B1648" s="297"/>
      <c r="C1648" s="297"/>
      <c r="D1648" s="297"/>
    </row>
    <row r="1649" spans="1:4" ht="12.75">
      <c r="A1649" s="297"/>
      <c r="B1649" s="297"/>
      <c r="C1649" s="297"/>
      <c r="D1649" s="297"/>
    </row>
    <row r="1650" spans="1:4" ht="12.75">
      <c r="A1650" s="297"/>
      <c r="B1650" s="297"/>
      <c r="C1650" s="297"/>
      <c r="D1650" s="297"/>
    </row>
    <row r="1651" spans="1:4" ht="14.25">
      <c r="A1651" s="298"/>
      <c r="B1651"/>
      <c r="C1651"/>
      <c r="D1651"/>
    </row>
    <row r="1652" spans="1:4" ht="17.25">
      <c r="A1652" s="260"/>
      <c r="B1652" s="264"/>
      <c r="C1652"/>
      <c r="D1652"/>
    </row>
    <row r="1653" spans="1:4" ht="15">
      <c r="A1653" s="265"/>
      <c r="B1653"/>
      <c r="C1653"/>
      <c r="D1653"/>
    </row>
    <row r="1654" spans="1:4" ht="15">
      <c r="A1654" s="265"/>
      <c r="B1654" s="265"/>
      <c r="C1654"/>
      <c r="D1654"/>
    </row>
    <row r="1655" spans="1:4" ht="12.75">
      <c r="A1655" s="299"/>
      <c r="B1655" s="299"/>
      <c r="C1655" s="299"/>
      <c r="D1655" s="299"/>
    </row>
    <row r="1656" spans="1:4" ht="12.75">
      <c r="A1656" s="297"/>
      <c r="B1656" s="297"/>
      <c r="C1656" s="297"/>
      <c r="D1656" s="297"/>
    </row>
    <row r="1657" spans="1:4" ht="12.75">
      <c r="A1657" s="297"/>
      <c r="B1657" s="297"/>
      <c r="C1657" s="297"/>
      <c r="D1657" s="297"/>
    </row>
    <row r="1658" spans="1:4" ht="12.75">
      <c r="A1658" s="297"/>
      <c r="B1658" s="297"/>
      <c r="C1658" s="297"/>
      <c r="D1658" s="297"/>
    </row>
    <row r="1659" spans="1:4" ht="12.75">
      <c r="A1659" s="297"/>
      <c r="B1659" s="297"/>
      <c r="C1659" s="297"/>
      <c r="D1659" s="297"/>
    </row>
    <row r="1660" spans="1:4" ht="12.75">
      <c r="A1660" s="297"/>
      <c r="B1660" s="297"/>
      <c r="C1660" s="297"/>
      <c r="D1660" s="297"/>
    </row>
    <row r="1661" spans="1:4" ht="12.75">
      <c r="A1661" s="297"/>
      <c r="B1661" s="297"/>
      <c r="C1661" s="297"/>
      <c r="D1661" s="297"/>
    </row>
    <row r="1662" spans="1:4" ht="12.75">
      <c r="A1662" s="297"/>
      <c r="B1662" s="297"/>
      <c r="C1662" s="297"/>
      <c r="D1662" s="297"/>
    </row>
    <row r="1663" spans="1:4" ht="12.75">
      <c r="A1663" s="297"/>
      <c r="B1663" s="297"/>
      <c r="C1663" s="297"/>
      <c r="D1663" s="297"/>
    </row>
    <row r="1664" spans="1:4" ht="12.75">
      <c r="A1664" s="297"/>
      <c r="B1664" s="297"/>
      <c r="C1664" s="297"/>
      <c r="D1664" s="297"/>
    </row>
    <row r="1665" spans="1:4" ht="12.75">
      <c r="A1665" s="297"/>
      <c r="B1665" s="297"/>
      <c r="C1665" s="297"/>
      <c r="D1665" s="297"/>
    </row>
    <row r="1666" spans="1:4" ht="12.75">
      <c r="A1666" s="297"/>
      <c r="B1666" s="297"/>
      <c r="C1666" s="297"/>
      <c r="D1666" s="297"/>
    </row>
    <row r="1667" spans="1:4" ht="12.75">
      <c r="A1667" s="297"/>
      <c r="B1667" s="297"/>
      <c r="C1667" s="297"/>
      <c r="D1667" s="297"/>
    </row>
    <row r="1668" spans="1:4" ht="12.75">
      <c r="A1668" s="297"/>
      <c r="B1668" s="297"/>
      <c r="C1668" s="297"/>
      <c r="D1668" s="297"/>
    </row>
    <row r="1669" spans="1:4" ht="12.75">
      <c r="A1669" s="297"/>
      <c r="B1669" s="297"/>
      <c r="C1669" s="297"/>
      <c r="D1669" s="297"/>
    </row>
    <row r="1670" spans="1:4" ht="12.75">
      <c r="A1670" s="297"/>
      <c r="B1670" s="297"/>
      <c r="C1670" s="297"/>
      <c r="D1670" s="297"/>
    </row>
    <row r="1671" spans="1:4" ht="12.75">
      <c r="A1671" s="297"/>
      <c r="B1671" s="297"/>
      <c r="C1671" s="297"/>
      <c r="D1671" s="297"/>
    </row>
    <row r="1672" spans="1:4" ht="12.75">
      <c r="A1672" s="297"/>
      <c r="B1672" s="297"/>
      <c r="C1672" s="297"/>
      <c r="D1672" s="297"/>
    </row>
    <row r="1673" spans="1:4" ht="12.75">
      <c r="A1673" s="297"/>
      <c r="B1673" s="297"/>
      <c r="C1673" s="297"/>
      <c r="D1673" s="297"/>
    </row>
    <row r="1674" spans="1:4" ht="12.75">
      <c r="A1674" s="297"/>
      <c r="B1674" s="297"/>
      <c r="C1674" s="297"/>
      <c r="D1674" s="297"/>
    </row>
    <row r="1675" spans="1:4" ht="12.75">
      <c r="A1675" s="297"/>
      <c r="B1675" s="297"/>
      <c r="C1675" s="297"/>
      <c r="D1675" s="297"/>
    </row>
    <row r="1676" spans="1:4" ht="12.75">
      <c r="A1676" s="297"/>
      <c r="B1676" s="297"/>
      <c r="C1676" s="297"/>
      <c r="D1676" s="297"/>
    </row>
    <row r="1677" spans="1:4" ht="12.75">
      <c r="A1677" s="297"/>
      <c r="B1677" s="297"/>
      <c r="C1677" s="297"/>
      <c r="D1677" s="307"/>
    </row>
    <row r="1678" spans="1:4" ht="15">
      <c r="A1678" s="259"/>
      <c r="B1678" s="259"/>
      <c r="C1678" s="259"/>
      <c r="D1678" s="259"/>
    </row>
    <row r="1679" spans="1:4" ht="15">
      <c r="A1679" s="259"/>
      <c r="B1679" s="259"/>
      <c r="C1679" s="259"/>
      <c r="D1679" s="259"/>
    </row>
    <row r="1680" spans="1:4" ht="15">
      <c r="A1680" s="259"/>
      <c r="B1680" s="259"/>
      <c r="C1680" s="259"/>
      <c r="D1680" s="259"/>
    </row>
    <row r="1681" spans="1:4" ht="15">
      <c r="A1681" s="259"/>
      <c r="B1681" s="259"/>
      <c r="C1681" s="259"/>
      <c r="D1681" s="259"/>
    </row>
    <row r="1682" spans="1:4" ht="15">
      <c r="A1682" s="259"/>
      <c r="B1682" s="259"/>
      <c r="C1682" s="259"/>
      <c r="D1682" s="259"/>
    </row>
    <row r="1683" spans="1:4" ht="15">
      <c r="A1683" s="259"/>
      <c r="B1683" s="259"/>
      <c r="C1683" s="259"/>
      <c r="D1683" s="259"/>
    </row>
    <row r="1684" spans="1:4" ht="15">
      <c r="A1684" s="259"/>
      <c r="B1684" s="259"/>
      <c r="C1684" s="259"/>
      <c r="D1684" s="259"/>
    </row>
    <row r="1685" spans="1:4" ht="15">
      <c r="A1685" s="259"/>
      <c r="B1685" s="259"/>
      <c r="C1685" s="259"/>
      <c r="D1685" s="259"/>
    </row>
    <row r="1686" spans="1:4" ht="15">
      <c r="A1686" s="259"/>
      <c r="B1686" s="259"/>
      <c r="C1686" s="259"/>
      <c r="D1686" s="259"/>
    </row>
    <row r="1687" spans="1:4" ht="15">
      <c r="A1687" s="259"/>
      <c r="B1687" s="259"/>
      <c r="C1687" s="259"/>
      <c r="D1687" s="259"/>
    </row>
    <row r="1688" spans="1:4" ht="15">
      <c r="A1688" s="259"/>
      <c r="B1688" s="259"/>
      <c r="C1688" s="259"/>
      <c r="D1688" s="259"/>
    </row>
    <row r="1689" spans="1:4" ht="15">
      <c r="A1689" s="259"/>
      <c r="B1689" s="259"/>
      <c r="C1689" s="259"/>
      <c r="D1689" s="259"/>
    </row>
    <row r="1690" spans="1:4" ht="15">
      <c r="A1690" s="259"/>
      <c r="B1690" s="259"/>
      <c r="C1690" s="259"/>
      <c r="D1690" s="259"/>
    </row>
    <row r="1691" spans="1:4" ht="15">
      <c r="A1691" s="259"/>
      <c r="B1691" s="259"/>
      <c r="C1691" s="259"/>
      <c r="D1691" s="259"/>
    </row>
    <row r="1692" spans="1:4" ht="15">
      <c r="A1692" s="259"/>
      <c r="B1692" s="259"/>
      <c r="C1692" s="259"/>
      <c r="D1692" s="259"/>
    </row>
    <row r="1693" spans="1:4" ht="15">
      <c r="A1693" s="259"/>
      <c r="B1693" s="259"/>
      <c r="C1693" s="259"/>
      <c r="D1693" s="259"/>
    </row>
    <row r="1694" spans="1:4" ht="15">
      <c r="A1694" s="259"/>
      <c r="B1694" s="259"/>
      <c r="C1694" s="259"/>
      <c r="D1694" s="259"/>
    </row>
    <row r="1695" spans="1:4" ht="15">
      <c r="A1695" s="259"/>
      <c r="B1695" s="259"/>
      <c r="C1695" s="259"/>
      <c r="D1695" s="259"/>
    </row>
    <row r="1696" spans="1:4" ht="15">
      <c r="A1696" s="259"/>
      <c r="B1696" s="259"/>
      <c r="C1696" s="259"/>
      <c r="D1696" s="259"/>
    </row>
    <row r="1697" spans="1:4" ht="15">
      <c r="A1697" s="259"/>
      <c r="B1697" s="259"/>
      <c r="C1697" s="259"/>
      <c r="D1697" s="259"/>
    </row>
    <row r="1698" spans="1:4" ht="15">
      <c r="A1698" s="261"/>
      <c r="B1698"/>
      <c r="C1698"/>
      <c r="D1698"/>
    </row>
    <row r="1699" spans="1:4" ht="15">
      <c r="A1699" s="263"/>
      <c r="B1699"/>
      <c r="C1699"/>
      <c r="D1699"/>
    </row>
    <row r="1700" spans="1:4" ht="14.25">
      <c r="A1700" s="264"/>
      <c r="B1700"/>
      <c r="C1700"/>
      <c r="D1700"/>
    </row>
    <row r="1701" spans="1:4" ht="15.75">
      <c r="A1701" s="262"/>
      <c r="B1701"/>
      <c r="C1701"/>
      <c r="D1701"/>
    </row>
    <row r="1702" spans="1:4" ht="15">
      <c r="A1702" s="265"/>
      <c r="B1702" s="265"/>
      <c r="C1702" s="265"/>
      <c r="D1702" s="265"/>
    </row>
    <row r="1703" spans="1:4" ht="15.75">
      <c r="A1703" s="262"/>
      <c r="B1703" s="262"/>
      <c r="C1703"/>
      <c r="D1703"/>
    </row>
    <row r="1704" spans="1:4" ht="15">
      <c r="A1704" s="259"/>
      <c r="B1704" s="259"/>
      <c r="C1704" s="259"/>
      <c r="D1704" s="259"/>
    </row>
    <row r="1705" spans="1:4" ht="15">
      <c r="A1705" s="259"/>
      <c r="B1705" s="259"/>
      <c r="C1705" s="259"/>
      <c r="D1705" s="259"/>
    </row>
    <row r="1706" spans="1:4" ht="15">
      <c r="A1706" s="259"/>
      <c r="B1706" s="259"/>
      <c r="C1706" s="259"/>
      <c r="D1706" s="259"/>
    </row>
    <row r="1707" spans="1:4" ht="15">
      <c r="A1707" s="259"/>
      <c r="B1707" s="259"/>
      <c r="C1707" s="259"/>
      <c r="D1707" s="259"/>
    </row>
    <row r="1708" spans="1:4" ht="15">
      <c r="A1708" s="259"/>
      <c r="B1708" s="259"/>
      <c r="C1708" s="259"/>
      <c r="D1708" s="259"/>
    </row>
    <row r="1709" spans="1:4" ht="15">
      <c r="A1709" s="259"/>
      <c r="B1709" s="259"/>
      <c r="C1709" s="259"/>
      <c r="D1709" s="259"/>
    </row>
    <row r="1710" spans="1:4" ht="15">
      <c r="A1710" s="259"/>
      <c r="B1710" s="259"/>
      <c r="C1710" s="259"/>
      <c r="D1710" s="259"/>
    </row>
    <row r="1711" spans="1:4" ht="15">
      <c r="A1711" s="259"/>
      <c r="B1711" s="259"/>
      <c r="C1711" s="259"/>
      <c r="D1711" s="259"/>
    </row>
    <row r="1712" spans="1:4" ht="15">
      <c r="A1712" s="259"/>
      <c r="B1712" s="259"/>
      <c r="C1712" s="259"/>
      <c r="D1712" s="259"/>
    </row>
    <row r="1713" spans="1:4" ht="15">
      <c r="A1713" s="259"/>
      <c r="B1713" s="259"/>
      <c r="C1713" s="259"/>
      <c r="D1713" s="259"/>
    </row>
    <row r="1714" spans="1:4" ht="15">
      <c r="A1714" s="259"/>
      <c r="B1714" s="259"/>
      <c r="C1714" s="259"/>
      <c r="D1714" s="259"/>
    </row>
    <row r="1715" spans="1:4" ht="15">
      <c r="A1715" s="259"/>
      <c r="B1715" s="259"/>
      <c r="C1715" s="259"/>
      <c r="D1715" s="259"/>
    </row>
    <row r="1716" spans="1:4" ht="15">
      <c r="A1716" s="259"/>
      <c r="B1716" s="259"/>
      <c r="C1716" s="259"/>
      <c r="D1716" s="259"/>
    </row>
    <row r="1717" spans="1:4" ht="15">
      <c r="A1717" s="259"/>
      <c r="B1717" s="259"/>
      <c r="C1717" s="259"/>
      <c r="D1717" s="259"/>
    </row>
    <row r="1718" spans="1:4" ht="15">
      <c r="A1718" s="259"/>
      <c r="B1718" s="259"/>
      <c r="C1718" s="259"/>
      <c r="D1718" s="259"/>
    </row>
    <row r="1719" spans="1:4" ht="15">
      <c r="A1719" s="259"/>
      <c r="B1719" s="259"/>
      <c r="C1719" s="259"/>
      <c r="D1719" s="259"/>
    </row>
    <row r="1720" spans="1:4" ht="15">
      <c r="A1720" s="259"/>
      <c r="B1720" s="259"/>
      <c r="C1720" s="259"/>
      <c r="D1720" s="259"/>
    </row>
    <row r="1721" spans="1:4" ht="15">
      <c r="A1721" s="259"/>
      <c r="B1721" s="259"/>
      <c r="C1721" s="259"/>
      <c r="D1721" s="259"/>
    </row>
    <row r="1722" spans="1:4" ht="15">
      <c r="A1722" s="259"/>
      <c r="B1722" s="259"/>
      <c r="C1722" s="259"/>
      <c r="D1722" s="259"/>
    </row>
    <row r="1723" spans="1:4" ht="15">
      <c r="A1723" s="259"/>
      <c r="B1723" s="259"/>
      <c r="C1723" s="259"/>
      <c r="D1723" s="259"/>
    </row>
    <row r="1724" spans="1:4" ht="15">
      <c r="A1724" s="259"/>
      <c r="B1724" s="259"/>
      <c r="C1724" s="259"/>
      <c r="D1724" s="259"/>
    </row>
    <row r="1725" spans="1:4" ht="15">
      <c r="A1725" s="259"/>
      <c r="B1725" s="259"/>
      <c r="C1725" s="259"/>
      <c r="D1725" s="259"/>
    </row>
    <row r="1726" spans="1:4" ht="15">
      <c r="A1726" s="259"/>
      <c r="B1726" s="259"/>
      <c r="C1726" s="259"/>
      <c r="D1726" s="259"/>
    </row>
    <row r="1727" spans="1:4" ht="15">
      <c r="A1727" s="259"/>
      <c r="B1727" s="259"/>
      <c r="C1727" s="259"/>
      <c r="D1727" s="259"/>
    </row>
    <row r="1728" spans="1:4" ht="15">
      <c r="A1728" s="259"/>
      <c r="B1728" s="259"/>
      <c r="C1728" s="259"/>
      <c r="D1728" s="259"/>
    </row>
    <row r="1729" spans="1:4" ht="15">
      <c r="A1729" s="259"/>
      <c r="B1729" s="259"/>
      <c r="C1729" s="259"/>
      <c r="D1729" s="259"/>
    </row>
    <row r="1730" spans="1:4" ht="15">
      <c r="A1730" s="259"/>
      <c r="B1730" s="259"/>
      <c r="C1730" s="259"/>
      <c r="D1730" s="259"/>
    </row>
    <row r="1731" spans="1:4" ht="15">
      <c r="A1731" s="259"/>
      <c r="B1731" s="259"/>
      <c r="C1731" s="259"/>
      <c r="D1731" s="259"/>
    </row>
    <row r="1732" spans="1:4" ht="15">
      <c r="A1732" s="259"/>
      <c r="B1732" s="259"/>
      <c r="C1732" s="259"/>
      <c r="D1732" s="259"/>
    </row>
    <row r="1733" spans="1:4" ht="15">
      <c r="A1733" s="259"/>
      <c r="B1733" s="259"/>
      <c r="C1733" s="259"/>
      <c r="D1733" s="259"/>
    </row>
    <row r="1734" spans="1:4" ht="15">
      <c r="A1734" s="259"/>
      <c r="B1734" s="259"/>
      <c r="C1734" s="259"/>
      <c r="D1734" s="259"/>
    </row>
    <row r="1735" spans="1:4" ht="15">
      <c r="A1735" s="259"/>
      <c r="B1735" s="259"/>
      <c r="C1735" s="259"/>
      <c r="D1735" s="259"/>
    </row>
    <row r="1736" spans="1:4" ht="15">
      <c r="A1736" s="259"/>
      <c r="B1736" s="259"/>
      <c r="C1736" s="259"/>
      <c r="D1736" s="259"/>
    </row>
    <row r="1737" spans="1:4" ht="15">
      <c r="A1737" s="259"/>
      <c r="B1737" s="259"/>
      <c r="C1737" s="259"/>
      <c r="D1737" s="259"/>
    </row>
    <row r="1738" spans="1:4" ht="15">
      <c r="A1738" s="259"/>
      <c r="B1738" s="259"/>
      <c r="C1738" s="259"/>
      <c r="D1738" s="259"/>
    </row>
    <row r="1739" spans="1:4" ht="15">
      <c r="A1739" s="259"/>
      <c r="B1739" s="259"/>
      <c r="C1739" s="259"/>
      <c r="D1739" s="259"/>
    </row>
    <row r="1740" spans="1:4" ht="15">
      <c r="A1740" s="259"/>
      <c r="B1740" s="259"/>
      <c r="C1740" s="259"/>
      <c r="D1740" s="259"/>
    </row>
    <row r="1741" spans="1:4" ht="15">
      <c r="A1741" s="259"/>
      <c r="B1741" s="259"/>
      <c r="C1741" s="259"/>
      <c r="D1741" s="259"/>
    </row>
    <row r="1742" spans="1:4" ht="15">
      <c r="A1742" s="259"/>
      <c r="B1742" s="259"/>
      <c r="C1742" s="259"/>
      <c r="D1742" s="259"/>
    </row>
    <row r="1743" spans="1:4" ht="15">
      <c r="A1743" s="259"/>
      <c r="B1743" s="259"/>
      <c r="C1743" s="259"/>
      <c r="D1743" s="259"/>
    </row>
    <row r="1744" spans="1:4" ht="15">
      <c r="A1744" s="259"/>
      <c r="B1744" s="259"/>
      <c r="C1744" s="259"/>
      <c r="D1744" s="259"/>
    </row>
    <row r="1745" spans="1:4" ht="15">
      <c r="A1745" s="259"/>
      <c r="B1745" s="259"/>
      <c r="C1745" s="259"/>
      <c r="D1745" s="259"/>
    </row>
    <row r="1746" spans="1:4" ht="15">
      <c r="A1746" s="259"/>
      <c r="B1746" s="259"/>
      <c r="C1746" s="259"/>
      <c r="D1746" s="259"/>
    </row>
    <row r="1747" spans="1:4" ht="15">
      <c r="A1747" s="259"/>
      <c r="B1747" s="259"/>
      <c r="C1747" s="259"/>
      <c r="D1747" s="259"/>
    </row>
    <row r="1748" spans="1:4" ht="15">
      <c r="A1748" s="259"/>
      <c r="B1748" s="259"/>
      <c r="C1748" s="259"/>
      <c r="D1748" s="259"/>
    </row>
    <row r="1749" spans="1:4" ht="15">
      <c r="A1749" s="259"/>
      <c r="B1749" s="259"/>
      <c r="C1749" s="259"/>
      <c r="D1749" s="259"/>
    </row>
    <row r="1750" spans="1:4" ht="15">
      <c r="A1750" s="259"/>
      <c r="B1750" s="259"/>
      <c r="C1750" s="259"/>
      <c r="D1750" s="259"/>
    </row>
    <row r="1751" spans="1:4" ht="15">
      <c r="A1751" s="259"/>
      <c r="B1751" s="259"/>
      <c r="C1751" s="259"/>
      <c r="D1751" s="259"/>
    </row>
    <row r="1752" spans="1:4" ht="15">
      <c r="A1752" s="259"/>
      <c r="B1752" s="259"/>
      <c r="C1752" s="259"/>
      <c r="D1752" s="259"/>
    </row>
    <row r="1753" spans="1:4" ht="15">
      <c r="A1753" s="259"/>
      <c r="B1753" s="259"/>
      <c r="C1753" s="259"/>
      <c r="D1753" s="259"/>
    </row>
    <row r="1754" spans="1:4" ht="15">
      <c r="A1754" s="259"/>
      <c r="B1754" s="259"/>
      <c r="C1754" s="259"/>
      <c r="D1754" s="259"/>
    </row>
    <row r="1755" spans="1:4" ht="15">
      <c r="A1755" s="259"/>
      <c r="B1755" s="259"/>
      <c r="C1755" s="259"/>
      <c r="D1755" s="259"/>
    </row>
    <row r="1756" spans="1:4" ht="15">
      <c r="A1756" s="263"/>
      <c r="B1756"/>
      <c r="C1756"/>
      <c r="D1756"/>
    </row>
    <row r="1757" spans="1:4" ht="14.25">
      <c r="A1757" s="264"/>
      <c r="B1757"/>
      <c r="C1757"/>
      <c r="D1757"/>
    </row>
    <row r="1758" spans="1:4" ht="15.75">
      <c r="A1758" s="262"/>
      <c r="B1758"/>
      <c r="C1758"/>
      <c r="D1758"/>
    </row>
    <row r="1759" spans="1:4" ht="15">
      <c r="A1759" s="265"/>
      <c r="B1759" s="265"/>
      <c r="C1759" s="265"/>
      <c r="D1759" s="265"/>
    </row>
    <row r="1760" spans="1:4" ht="15.75">
      <c r="A1760" s="262"/>
      <c r="B1760" s="262"/>
      <c r="C1760"/>
      <c r="D1760"/>
    </row>
    <row r="1761" spans="1:4" ht="15">
      <c r="A1761" s="259"/>
      <c r="B1761" s="259"/>
      <c r="C1761" s="259"/>
      <c r="D1761" s="259"/>
    </row>
    <row r="1762" spans="1:4" ht="15">
      <c r="A1762" s="259"/>
      <c r="B1762" s="259"/>
      <c r="C1762" s="259"/>
      <c r="D1762" s="259"/>
    </row>
    <row r="1763" spans="1:4" ht="15">
      <c r="A1763" s="259"/>
      <c r="B1763" s="259"/>
      <c r="C1763" s="259"/>
      <c r="D1763" s="259"/>
    </row>
    <row r="1764" spans="1:4" ht="15">
      <c r="A1764" s="259"/>
      <c r="B1764" s="259"/>
      <c r="C1764" s="259"/>
      <c r="D1764" s="259"/>
    </row>
    <row r="1765" spans="1:4" ht="15">
      <c r="A1765" s="259"/>
      <c r="B1765" s="259"/>
      <c r="C1765" s="259"/>
      <c r="D1765" s="259"/>
    </row>
    <row r="1766" spans="1:4" ht="15">
      <c r="A1766" s="259"/>
      <c r="B1766" s="259"/>
      <c r="C1766" s="259"/>
      <c r="D1766" s="259"/>
    </row>
    <row r="1767" spans="1:4" ht="15">
      <c r="A1767" s="259"/>
      <c r="B1767" s="259"/>
      <c r="C1767" s="259"/>
      <c r="D1767" s="259"/>
    </row>
    <row r="1768" spans="1:4" ht="15">
      <c r="A1768" s="259"/>
      <c r="B1768" s="259"/>
      <c r="C1768" s="259"/>
      <c r="D1768" s="259"/>
    </row>
    <row r="1769" spans="1:4" ht="15">
      <c r="A1769" s="259"/>
      <c r="B1769" s="259"/>
      <c r="C1769" s="259"/>
      <c r="D1769" s="259"/>
    </row>
    <row r="1770" spans="1:4" ht="15">
      <c r="A1770" s="259"/>
      <c r="B1770" s="259"/>
      <c r="C1770" s="259"/>
      <c r="D1770" s="259"/>
    </row>
    <row r="1771" spans="1:4" ht="15">
      <c r="A1771" s="259"/>
      <c r="B1771" s="259"/>
      <c r="C1771" s="259"/>
      <c r="D1771" s="259"/>
    </row>
    <row r="1772" spans="1:4" ht="15">
      <c r="A1772" s="259"/>
      <c r="B1772" s="259"/>
      <c r="C1772" s="259"/>
      <c r="D1772" s="259"/>
    </row>
    <row r="1773" spans="1:4" ht="15">
      <c r="A1773" s="259"/>
      <c r="B1773" s="259"/>
      <c r="C1773" s="259"/>
      <c r="D1773" s="259"/>
    </row>
    <row r="1774" spans="1:4" ht="15">
      <c r="A1774" s="259"/>
      <c r="B1774" s="259"/>
      <c r="C1774" s="259"/>
      <c r="D1774" s="259"/>
    </row>
    <row r="1775" spans="1:4" ht="15">
      <c r="A1775" s="259"/>
      <c r="B1775" s="259"/>
      <c r="C1775" s="259"/>
      <c r="D1775" s="259"/>
    </row>
    <row r="1776" spans="1:4" ht="15">
      <c r="A1776" s="259"/>
      <c r="B1776" s="259"/>
      <c r="C1776" s="259"/>
      <c r="D1776" s="259"/>
    </row>
    <row r="1777" spans="1:4" ht="15">
      <c r="A1777" s="259"/>
      <c r="B1777" s="259"/>
      <c r="C1777" s="259"/>
      <c r="D1777" s="259"/>
    </row>
    <row r="1778" spans="1:4" ht="15">
      <c r="A1778" s="259"/>
      <c r="B1778" s="259"/>
      <c r="C1778" s="259"/>
      <c r="D1778" s="259"/>
    </row>
    <row r="1779" spans="1:4" ht="15">
      <c r="A1779" s="259"/>
      <c r="B1779" s="259"/>
      <c r="C1779" s="259"/>
      <c r="D1779" s="259"/>
    </row>
    <row r="1780" spans="1:4" ht="15">
      <c r="A1780" s="259"/>
      <c r="B1780" s="259"/>
      <c r="C1780" s="259"/>
      <c r="D1780" s="259"/>
    </row>
    <row r="1781" spans="1:4" ht="15">
      <c r="A1781" s="259"/>
      <c r="B1781" s="259"/>
      <c r="C1781" s="259"/>
      <c r="D1781" s="259"/>
    </row>
    <row r="1782" spans="1:4" ht="15">
      <c r="A1782" s="259"/>
      <c r="B1782" s="259"/>
      <c r="C1782" s="259"/>
      <c r="D1782" s="259"/>
    </row>
    <row r="1783" spans="1:4" ht="15">
      <c r="A1783" s="259"/>
      <c r="B1783" s="259"/>
      <c r="C1783" s="259"/>
      <c r="D1783" s="259"/>
    </row>
    <row r="1784" spans="1:4" ht="15">
      <c r="A1784" s="259"/>
      <c r="B1784" s="259"/>
      <c r="C1784" s="259"/>
      <c r="D1784" s="259"/>
    </row>
    <row r="1785" spans="1:4" ht="15">
      <c r="A1785" s="259"/>
      <c r="B1785" s="259"/>
      <c r="C1785" s="259"/>
      <c r="D1785" s="259"/>
    </row>
    <row r="1786" spans="1:4" ht="15">
      <c r="A1786" s="259"/>
      <c r="B1786" s="259"/>
      <c r="C1786" s="259"/>
      <c r="D1786" s="259"/>
    </row>
    <row r="1787" spans="1:4" ht="15">
      <c r="A1787" s="259"/>
      <c r="B1787" s="259"/>
      <c r="C1787" s="259"/>
      <c r="D1787" s="259"/>
    </row>
    <row r="1788" spans="1:4" ht="15">
      <c r="A1788" s="259"/>
      <c r="B1788" s="259"/>
      <c r="C1788" s="259"/>
      <c r="D1788" s="259"/>
    </row>
    <row r="1789" spans="1:4" ht="15">
      <c r="A1789" s="259"/>
      <c r="B1789" s="259"/>
      <c r="C1789" s="259"/>
      <c r="D1789" s="259"/>
    </row>
    <row r="1790" spans="1:4" ht="15">
      <c r="A1790" s="259"/>
      <c r="B1790" s="259"/>
      <c r="C1790" s="259"/>
      <c r="D1790" s="259"/>
    </row>
    <row r="1791" spans="1:4" ht="15">
      <c r="A1791" s="259"/>
      <c r="B1791" s="259"/>
      <c r="C1791" s="259"/>
      <c r="D1791" s="259"/>
    </row>
    <row r="1792" spans="1:4" ht="15">
      <c r="A1792" s="259"/>
      <c r="B1792" s="259"/>
      <c r="C1792" s="259"/>
      <c r="D1792" s="259"/>
    </row>
    <row r="1793" spans="1:4" ht="15">
      <c r="A1793" s="259"/>
      <c r="B1793" s="259"/>
      <c r="C1793" s="259"/>
      <c r="D1793" s="259"/>
    </row>
    <row r="1794" spans="1:4" ht="15">
      <c r="A1794" s="259"/>
      <c r="B1794" s="259"/>
      <c r="C1794" s="259"/>
      <c r="D1794" s="259"/>
    </row>
    <row r="1795" spans="1:4" ht="15">
      <c r="A1795" s="259"/>
      <c r="B1795" s="259"/>
      <c r="C1795" s="259"/>
      <c r="D1795" s="259"/>
    </row>
    <row r="1796" spans="1:4" ht="15">
      <c r="A1796" s="259"/>
      <c r="B1796" s="259"/>
      <c r="C1796" s="259"/>
      <c r="D1796" s="259"/>
    </row>
    <row r="1797" spans="1:4" ht="15">
      <c r="A1797" s="259"/>
      <c r="B1797" s="259"/>
      <c r="C1797" s="259"/>
      <c r="D1797" s="259"/>
    </row>
    <row r="1798" spans="1:4" ht="15">
      <c r="A1798" s="259"/>
      <c r="B1798" s="259"/>
      <c r="C1798" s="259"/>
      <c r="D1798" s="259"/>
    </row>
    <row r="1799" spans="1:4" ht="15">
      <c r="A1799" s="259"/>
      <c r="B1799" s="259"/>
      <c r="C1799" s="259"/>
      <c r="D1799" s="259"/>
    </row>
    <row r="1800" spans="1:4" ht="15">
      <c r="A1800" s="259"/>
      <c r="B1800" s="259"/>
      <c r="C1800" s="259"/>
      <c r="D1800" s="259"/>
    </row>
    <row r="1801" spans="1:4" ht="15">
      <c r="A1801" s="259"/>
      <c r="B1801" s="259"/>
      <c r="C1801" s="259"/>
      <c r="D1801" s="259"/>
    </row>
    <row r="1802" spans="1:4" ht="15">
      <c r="A1802" s="259"/>
      <c r="B1802" s="259"/>
      <c r="C1802" s="259"/>
      <c r="D1802" s="259"/>
    </row>
    <row r="1803" spans="1:4" ht="15">
      <c r="A1803" s="259"/>
      <c r="B1803" s="259"/>
      <c r="C1803" s="259"/>
      <c r="D1803" s="259"/>
    </row>
    <row r="1804" spans="1:4" ht="15">
      <c r="A1804" s="259"/>
      <c r="B1804" s="259"/>
      <c r="C1804" s="259"/>
      <c r="D1804" s="259"/>
    </row>
    <row r="1805" spans="1:4" ht="15">
      <c r="A1805" s="259"/>
      <c r="B1805" s="259"/>
      <c r="C1805" s="259"/>
      <c r="D1805" s="259"/>
    </row>
    <row r="1806" spans="1:4" ht="15">
      <c r="A1806" s="259"/>
      <c r="B1806" s="259"/>
      <c r="C1806" s="259"/>
      <c r="D1806" s="259"/>
    </row>
    <row r="1807" spans="1:4" ht="15">
      <c r="A1807" s="259"/>
      <c r="B1807" s="259"/>
      <c r="C1807" s="259"/>
      <c r="D1807" s="259"/>
    </row>
    <row r="1808" spans="1:4" ht="15">
      <c r="A1808" s="259"/>
      <c r="B1808" s="259"/>
      <c r="C1808" s="259"/>
      <c r="D1808" s="259"/>
    </row>
    <row r="1809" spans="1:4" ht="15">
      <c r="A1809" s="259"/>
      <c r="B1809" s="259"/>
      <c r="C1809" s="259"/>
      <c r="D1809" s="259"/>
    </row>
    <row r="1810" spans="1:4" ht="15">
      <c r="A1810" s="259"/>
      <c r="B1810" s="259"/>
      <c r="C1810" s="259"/>
      <c r="D1810" s="259"/>
    </row>
    <row r="1811" spans="1:4" ht="15">
      <c r="A1811" s="259"/>
      <c r="B1811" s="259"/>
      <c r="C1811" s="259"/>
      <c r="D1811" s="259"/>
    </row>
    <row r="1812" spans="1:4" ht="15">
      <c r="A1812" s="261"/>
      <c r="B1812"/>
      <c r="C1812"/>
      <c r="D1812"/>
    </row>
    <row r="1813" spans="1:4" ht="15">
      <c r="A1813" s="263"/>
      <c r="B1813"/>
      <c r="C1813"/>
      <c r="D1813"/>
    </row>
    <row r="1814" spans="1:4" ht="14.25">
      <c r="A1814" s="264"/>
      <c r="B1814"/>
      <c r="C1814"/>
      <c r="D1814"/>
    </row>
    <row r="1815" spans="1:4" ht="15.75">
      <c r="A1815" s="262"/>
      <c r="B1815"/>
      <c r="C1815"/>
      <c r="D1815"/>
    </row>
    <row r="1816" spans="1:4" ht="15">
      <c r="A1816" s="265"/>
      <c r="B1816" s="265"/>
      <c r="C1816" s="265"/>
      <c r="D1816" s="265"/>
    </row>
    <row r="1817" spans="1:4" ht="15.75">
      <c r="A1817" s="262"/>
      <c r="B1817" s="262"/>
      <c r="C1817"/>
      <c r="D1817"/>
    </row>
    <row r="1818" spans="1:4" ht="15">
      <c r="A1818" s="259"/>
      <c r="B1818" s="259"/>
      <c r="C1818" s="259"/>
      <c r="D1818" s="259"/>
    </row>
    <row r="1819" spans="1:4" ht="15">
      <c r="A1819" s="259"/>
      <c r="B1819" s="259"/>
      <c r="C1819" s="259"/>
      <c r="D1819" s="259"/>
    </row>
    <row r="1820" spans="1:4" ht="15">
      <c r="A1820" s="259"/>
      <c r="B1820" s="259"/>
      <c r="C1820" s="259"/>
      <c r="D1820" s="259"/>
    </row>
    <row r="1821" spans="1:4" ht="15">
      <c r="A1821" s="259"/>
      <c r="B1821" s="259"/>
      <c r="C1821" s="259"/>
      <c r="D1821" s="259"/>
    </row>
    <row r="1822" spans="1:4" ht="15">
      <c r="A1822" s="259"/>
      <c r="B1822" s="259"/>
      <c r="C1822" s="259"/>
      <c r="D1822" s="259"/>
    </row>
    <row r="1823" spans="1:4" ht="15">
      <c r="A1823" s="259"/>
      <c r="B1823" s="259"/>
      <c r="C1823" s="259"/>
      <c r="D1823" s="259"/>
    </row>
    <row r="1824" spans="1:4" ht="15">
      <c r="A1824" s="259"/>
      <c r="B1824" s="259"/>
      <c r="C1824" s="259"/>
      <c r="D1824" s="259"/>
    </row>
    <row r="1825" spans="1:4" ht="15">
      <c r="A1825" s="259"/>
      <c r="B1825" s="259"/>
      <c r="C1825" s="259"/>
      <c r="D1825" s="259"/>
    </row>
    <row r="1826" spans="1:4" ht="15">
      <c r="A1826" s="259"/>
      <c r="B1826" s="259"/>
      <c r="C1826" s="259"/>
      <c r="D1826" s="259"/>
    </row>
    <row r="1827" spans="1:4" ht="15">
      <c r="A1827" s="259"/>
      <c r="B1827" s="259"/>
      <c r="C1827" s="259"/>
      <c r="D1827" s="259"/>
    </row>
    <row r="1828" spans="1:4" ht="15">
      <c r="A1828" s="259"/>
      <c r="B1828" s="259"/>
      <c r="C1828" s="259"/>
      <c r="D1828" s="259"/>
    </row>
    <row r="1829" spans="1:4" ht="15">
      <c r="A1829" s="259"/>
      <c r="B1829" s="259"/>
      <c r="C1829" s="259"/>
      <c r="D1829" s="259"/>
    </row>
    <row r="1830" spans="1:4" ht="15">
      <c r="A1830" s="259"/>
      <c r="B1830" s="259"/>
      <c r="C1830" s="259"/>
      <c r="D1830" s="259"/>
    </row>
    <row r="1831" spans="1:4" ht="15">
      <c r="A1831" s="259"/>
      <c r="B1831" s="259"/>
      <c r="C1831" s="259"/>
      <c r="D1831" s="259"/>
    </row>
    <row r="1832" spans="1:4" ht="15">
      <c r="A1832" s="259"/>
      <c r="B1832" s="259"/>
      <c r="C1832" s="259"/>
      <c r="D1832" s="259"/>
    </row>
    <row r="1833" spans="1:4" ht="15">
      <c r="A1833" s="259"/>
      <c r="B1833" s="259"/>
      <c r="C1833" s="259"/>
      <c r="D1833" s="259"/>
    </row>
    <row r="1834" spans="1:4" ht="15">
      <c r="A1834" s="259"/>
      <c r="B1834" s="259"/>
      <c r="C1834" s="259"/>
      <c r="D1834" s="259"/>
    </row>
    <row r="1835" spans="1:4" ht="15">
      <c r="A1835" s="259"/>
      <c r="B1835" s="259"/>
      <c r="C1835" s="259"/>
      <c r="D1835" s="259"/>
    </row>
    <row r="1836" spans="1:4" ht="15">
      <c r="A1836" s="259"/>
      <c r="B1836" s="259"/>
      <c r="C1836" s="259"/>
      <c r="D1836" s="259"/>
    </row>
    <row r="1837" spans="1:4" ht="15">
      <c r="A1837" s="259"/>
      <c r="B1837" s="259"/>
      <c r="C1837" s="259"/>
      <c r="D1837" s="259"/>
    </row>
    <row r="1838" spans="1:4" ht="15">
      <c r="A1838" s="259"/>
      <c r="B1838" s="259"/>
      <c r="C1838" s="259"/>
      <c r="D1838" s="259"/>
    </row>
    <row r="1839" spans="1:4" ht="15">
      <c r="A1839" s="259"/>
      <c r="B1839" s="259"/>
      <c r="C1839" s="259"/>
      <c r="D1839" s="259"/>
    </row>
    <row r="1840" spans="1:4" ht="15">
      <c r="A1840" s="259"/>
      <c r="B1840" s="259"/>
      <c r="C1840" s="259"/>
      <c r="D1840" s="259"/>
    </row>
    <row r="1841" spans="1:4" ht="15">
      <c r="A1841" s="259"/>
      <c r="B1841" s="259"/>
      <c r="C1841" s="259"/>
      <c r="D1841" s="259"/>
    </row>
    <row r="1842" spans="1:4" ht="15">
      <c r="A1842" s="259"/>
      <c r="B1842" s="259"/>
      <c r="C1842" s="259"/>
      <c r="D1842" s="259"/>
    </row>
    <row r="1843" spans="1:4" ht="15">
      <c r="A1843" s="259"/>
      <c r="B1843" s="259"/>
      <c r="C1843" s="259"/>
      <c r="D1843" s="259"/>
    </row>
    <row r="1844" spans="1:4" ht="15">
      <c r="A1844" s="259"/>
      <c r="B1844" s="259"/>
      <c r="C1844" s="259"/>
      <c r="D1844" s="259"/>
    </row>
    <row r="1845" spans="1:4" ht="15">
      <c r="A1845" s="259"/>
      <c r="B1845" s="259"/>
      <c r="C1845" s="259"/>
      <c r="D1845" s="259"/>
    </row>
    <row r="1846" spans="1:4" ht="15">
      <c r="A1846" s="259"/>
      <c r="B1846" s="259"/>
      <c r="C1846" s="259"/>
      <c r="D1846" s="259"/>
    </row>
    <row r="1847" spans="1:4" ht="15">
      <c r="A1847" s="259"/>
      <c r="B1847" s="259"/>
      <c r="C1847" s="259"/>
      <c r="D1847" s="259"/>
    </row>
    <row r="1848" spans="1:4" ht="15">
      <c r="A1848" s="259"/>
      <c r="B1848" s="259"/>
      <c r="C1848" s="259"/>
      <c r="D1848" s="259"/>
    </row>
    <row r="1849" spans="1:4" ht="15">
      <c r="A1849" s="259"/>
      <c r="B1849" s="259"/>
      <c r="C1849" s="259"/>
      <c r="D1849" s="259"/>
    </row>
    <row r="1850" spans="1:4" ht="15">
      <c r="A1850" s="259"/>
      <c r="B1850" s="259"/>
      <c r="C1850" s="259"/>
      <c r="D1850" s="259"/>
    </row>
    <row r="1851" spans="1:4" ht="15">
      <c r="A1851" s="259"/>
      <c r="B1851" s="259"/>
      <c r="C1851" s="259"/>
      <c r="D1851" s="259"/>
    </row>
    <row r="1852" spans="1:4" ht="15">
      <c r="A1852" s="259"/>
      <c r="B1852" s="259"/>
      <c r="C1852" s="259"/>
      <c r="D1852" s="259"/>
    </row>
    <row r="1853" spans="1:4" ht="15">
      <c r="A1853" s="259"/>
      <c r="B1853" s="259"/>
      <c r="C1853" s="259"/>
      <c r="D1853" s="259"/>
    </row>
    <row r="1854" spans="1:4" ht="15">
      <c r="A1854" s="259"/>
      <c r="B1854" s="259"/>
      <c r="C1854" s="259"/>
      <c r="D1854" s="259"/>
    </row>
    <row r="1855" spans="1:4" ht="15">
      <c r="A1855" s="259"/>
      <c r="B1855" s="259"/>
      <c r="C1855" s="259"/>
      <c r="D1855" s="259"/>
    </row>
    <row r="1856" spans="1:4" ht="15">
      <c r="A1856" s="259"/>
      <c r="B1856" s="259"/>
      <c r="C1856" s="259"/>
      <c r="D1856" s="259"/>
    </row>
    <row r="1857" spans="1:4" ht="15">
      <c r="A1857" s="259"/>
      <c r="B1857" s="259"/>
      <c r="C1857" s="259"/>
      <c r="D1857" s="259"/>
    </row>
    <row r="1858" spans="1:4" ht="15">
      <c r="A1858" s="259"/>
      <c r="B1858" s="259"/>
      <c r="C1858" s="259"/>
      <c r="D1858" s="259"/>
    </row>
    <row r="1859" spans="1:4" ht="15">
      <c r="A1859" s="259"/>
      <c r="B1859" s="259"/>
      <c r="C1859" s="259"/>
      <c r="D1859" s="259"/>
    </row>
    <row r="1860" spans="1:4" ht="15">
      <c r="A1860" s="259"/>
      <c r="B1860" s="259"/>
      <c r="C1860" s="259"/>
      <c r="D1860" s="259"/>
    </row>
    <row r="1861" spans="1:4" ht="15">
      <c r="A1861" s="259"/>
      <c r="B1861" s="259"/>
      <c r="C1861" s="259"/>
      <c r="D1861" s="259"/>
    </row>
    <row r="1862" spans="1:4" ht="15">
      <c r="A1862" s="259"/>
      <c r="B1862" s="259"/>
      <c r="C1862" s="259"/>
      <c r="D1862" s="259"/>
    </row>
    <row r="1863" spans="1:4" ht="15">
      <c r="A1863" s="259"/>
      <c r="B1863" s="259"/>
      <c r="C1863" s="259"/>
      <c r="D1863" s="259"/>
    </row>
    <row r="1864" spans="1:4" ht="15">
      <c r="A1864" s="259"/>
      <c r="B1864" s="259"/>
      <c r="C1864" s="259"/>
      <c r="D1864" s="259"/>
    </row>
    <row r="1865" spans="1:4" ht="15">
      <c r="A1865" s="259"/>
      <c r="B1865" s="259"/>
      <c r="C1865" s="259"/>
      <c r="D1865" s="259"/>
    </row>
    <row r="1866" spans="1:4" ht="15">
      <c r="A1866" s="259"/>
      <c r="B1866" s="259"/>
      <c r="C1866" s="259"/>
      <c r="D1866" s="259"/>
    </row>
    <row r="1867" spans="1:4" ht="15">
      <c r="A1867" s="259"/>
      <c r="B1867" s="259"/>
      <c r="C1867" s="259"/>
      <c r="D1867" s="259"/>
    </row>
    <row r="1868" spans="1:4" ht="15">
      <c r="A1868" s="259"/>
      <c r="B1868" s="259"/>
      <c r="C1868" s="259"/>
      <c r="D1868" s="259"/>
    </row>
    <row r="1869" spans="1:4" ht="15">
      <c r="A1869" s="259"/>
      <c r="B1869" s="259"/>
      <c r="C1869" s="259"/>
      <c r="D1869" s="259"/>
    </row>
    <row r="1870" spans="1:4" ht="15">
      <c r="A1870" s="263"/>
      <c r="B1870"/>
      <c r="C1870"/>
      <c r="D1870"/>
    </row>
    <row r="1871" spans="1:4" ht="14.25">
      <c r="A1871" s="264"/>
      <c r="B1871"/>
      <c r="C1871"/>
      <c r="D1871"/>
    </row>
    <row r="1872" spans="1:4" ht="15.75">
      <c r="A1872" s="262"/>
      <c r="B1872"/>
      <c r="C1872"/>
      <c r="D1872"/>
    </row>
    <row r="1873" spans="1:4" ht="15">
      <c r="A1873" s="265"/>
      <c r="B1873" s="265"/>
      <c r="C1873" s="265"/>
      <c r="D1873" s="265"/>
    </row>
    <row r="1874" spans="1:4" ht="15.75">
      <c r="A1874" s="262"/>
      <c r="B1874" s="262"/>
      <c r="C1874"/>
      <c r="D1874"/>
    </row>
    <row r="1875" spans="1:4" ht="15">
      <c r="A1875" s="259"/>
      <c r="B1875" s="259"/>
      <c r="C1875" s="259"/>
      <c r="D1875" s="259"/>
    </row>
    <row r="1876" spans="1:4" ht="15">
      <c r="A1876" s="259"/>
      <c r="B1876" s="259"/>
      <c r="C1876" s="259"/>
      <c r="D1876" s="259"/>
    </row>
    <row r="1877" spans="1:4" ht="15">
      <c r="A1877" s="259"/>
      <c r="B1877" s="259"/>
      <c r="C1877" s="259"/>
      <c r="D1877" s="259"/>
    </row>
    <row r="1878" spans="1:4" ht="15">
      <c r="A1878" s="259"/>
      <c r="B1878" s="259"/>
      <c r="C1878" s="259"/>
      <c r="D1878" s="259"/>
    </row>
    <row r="1879" spans="1:4" ht="15">
      <c r="A1879" s="259"/>
      <c r="B1879" s="259"/>
      <c r="C1879" s="259"/>
      <c r="D1879" s="259"/>
    </row>
    <row r="1880" spans="1:4" ht="15">
      <c r="A1880" s="259"/>
      <c r="B1880" s="259"/>
      <c r="C1880" s="259"/>
      <c r="D1880" s="259"/>
    </row>
    <row r="1881" spans="1:4" ht="15">
      <c r="A1881" s="259"/>
      <c r="B1881" s="259"/>
      <c r="C1881" s="259"/>
      <c r="D1881" s="259"/>
    </row>
    <row r="1882" spans="1:4" ht="15">
      <c r="A1882" s="259"/>
      <c r="B1882" s="259"/>
      <c r="C1882" s="259"/>
      <c r="D1882" s="259"/>
    </row>
    <row r="1883" spans="1:4" ht="15">
      <c r="A1883" s="259"/>
      <c r="B1883" s="259"/>
      <c r="C1883" s="259"/>
      <c r="D1883" s="259"/>
    </row>
    <row r="1884" spans="1:4" ht="15">
      <c r="A1884" s="259"/>
      <c r="B1884" s="259"/>
      <c r="C1884" s="259"/>
      <c r="D1884" s="259"/>
    </row>
    <row r="1885" spans="1:4" ht="15">
      <c r="A1885" s="259"/>
      <c r="B1885" s="259"/>
      <c r="C1885" s="259"/>
      <c r="D1885" s="259"/>
    </row>
    <row r="1886" spans="1:4" ht="15">
      <c r="A1886" s="259"/>
      <c r="B1886" s="259"/>
      <c r="C1886" s="259"/>
      <c r="D1886" s="259"/>
    </row>
    <row r="1887" spans="1:4" ht="15">
      <c r="A1887" s="259"/>
      <c r="B1887" s="259"/>
      <c r="C1887" s="259"/>
      <c r="D1887" s="259"/>
    </row>
    <row r="1888" spans="1:4" ht="15">
      <c r="A1888" s="259"/>
      <c r="B1888" s="259"/>
      <c r="C1888" s="259"/>
      <c r="D1888" s="259"/>
    </row>
    <row r="1889" spans="1:4" ht="15">
      <c r="A1889" s="259"/>
      <c r="B1889" s="259"/>
      <c r="C1889" s="259"/>
      <c r="D1889" s="259"/>
    </row>
    <row r="1890" spans="1:4" ht="15">
      <c r="A1890" s="259"/>
      <c r="B1890" s="259"/>
      <c r="C1890" s="259"/>
      <c r="D1890" s="259"/>
    </row>
    <row r="1891" spans="1:4" ht="15">
      <c r="A1891" s="259"/>
      <c r="B1891" s="259"/>
      <c r="C1891" s="259"/>
      <c r="D1891" s="259"/>
    </row>
    <row r="1892" spans="1:4" ht="15">
      <c r="A1892" s="259"/>
      <c r="B1892" s="259"/>
      <c r="C1892" s="259"/>
      <c r="D1892" s="259"/>
    </row>
    <row r="1893" spans="1:4" ht="15">
      <c r="A1893" s="259"/>
      <c r="B1893" s="259"/>
      <c r="C1893" s="259"/>
      <c r="D1893" s="259"/>
    </row>
    <row r="1894" spans="1:4" ht="15">
      <c r="A1894" s="259"/>
      <c r="B1894" s="259"/>
      <c r="C1894" s="259"/>
      <c r="D1894" s="259"/>
    </row>
    <row r="1895" spans="1:4" ht="15">
      <c r="A1895" s="259"/>
      <c r="B1895" s="259"/>
      <c r="C1895" s="259"/>
      <c r="D1895" s="259"/>
    </row>
    <row r="1896" spans="1:4" ht="15">
      <c r="A1896" s="259"/>
      <c r="B1896" s="259"/>
      <c r="C1896" s="259"/>
      <c r="D1896" s="259"/>
    </row>
    <row r="1897" spans="1:4" ht="15">
      <c r="A1897" s="259"/>
      <c r="B1897" s="259"/>
      <c r="C1897" s="259"/>
      <c r="D1897" s="259"/>
    </row>
    <row r="1898" spans="1:4" ht="15">
      <c r="A1898" s="259"/>
      <c r="B1898" s="259"/>
      <c r="C1898" s="259"/>
      <c r="D1898" s="259"/>
    </row>
    <row r="1899" spans="1:4" ht="15">
      <c r="A1899" s="259"/>
      <c r="B1899" s="259"/>
      <c r="C1899" s="259"/>
      <c r="D1899" s="259"/>
    </row>
    <row r="1900" spans="1:4" ht="15">
      <c r="A1900" s="259"/>
      <c r="B1900" s="259"/>
      <c r="C1900" s="259"/>
      <c r="D1900" s="259"/>
    </row>
    <row r="1901" spans="1:4" ht="15">
      <c r="A1901" s="259"/>
      <c r="B1901" s="259"/>
      <c r="C1901" s="259"/>
      <c r="D1901" s="259"/>
    </row>
    <row r="1902" spans="1:4" ht="15">
      <c r="A1902" s="259"/>
      <c r="B1902" s="259"/>
      <c r="C1902" s="259"/>
      <c r="D1902" s="259"/>
    </row>
    <row r="1903" spans="1:4" ht="15">
      <c r="A1903" s="259"/>
      <c r="B1903" s="259"/>
      <c r="C1903" s="259"/>
      <c r="D1903" s="259"/>
    </row>
    <row r="1904" spans="1:4" ht="15">
      <c r="A1904" s="259"/>
      <c r="B1904" s="259"/>
      <c r="C1904" s="259"/>
      <c r="D1904" s="259"/>
    </row>
    <row r="1905" spans="1:4" ht="15">
      <c r="A1905" s="259"/>
      <c r="B1905" s="259"/>
      <c r="C1905" s="259"/>
      <c r="D1905" s="259"/>
    </row>
    <row r="1906" spans="1:4" ht="15">
      <c r="A1906" s="259"/>
      <c r="B1906" s="259"/>
      <c r="C1906" s="259"/>
      <c r="D1906" s="259"/>
    </row>
    <row r="1907" spans="1:4" ht="15">
      <c r="A1907" s="259"/>
      <c r="B1907" s="259"/>
      <c r="C1907" s="259"/>
      <c r="D1907" s="259"/>
    </row>
    <row r="1908" spans="1:4" ht="15">
      <c r="A1908" s="259"/>
      <c r="B1908" s="259"/>
      <c r="C1908" s="259"/>
      <c r="D1908" s="259"/>
    </row>
    <row r="1909" spans="1:4" ht="15">
      <c r="A1909" s="259"/>
      <c r="B1909" s="259"/>
      <c r="C1909" s="259"/>
      <c r="D1909" s="259"/>
    </row>
    <row r="1910" spans="1:4" ht="15">
      <c r="A1910" s="259"/>
      <c r="B1910" s="259"/>
      <c r="C1910" s="259"/>
      <c r="D1910" s="259"/>
    </row>
    <row r="1911" spans="1:4" ht="15">
      <c r="A1911" s="259"/>
      <c r="B1911" s="259"/>
      <c r="C1911" s="259"/>
      <c r="D1911" s="259"/>
    </row>
    <row r="1912" spans="1:4" ht="15">
      <c r="A1912" s="259"/>
      <c r="B1912" s="259"/>
      <c r="C1912" s="259"/>
      <c r="D1912" s="259"/>
    </row>
    <row r="1913" spans="1:4" ht="15">
      <c r="A1913" s="259"/>
      <c r="B1913" s="259"/>
      <c r="C1913" s="259"/>
      <c r="D1913" s="259"/>
    </row>
    <row r="1914" spans="1:4" ht="15">
      <c r="A1914" s="259"/>
      <c r="B1914" s="259"/>
      <c r="C1914" s="259"/>
      <c r="D1914" s="259"/>
    </row>
    <row r="1915" spans="1:4" ht="15">
      <c r="A1915" s="259"/>
      <c r="B1915" s="259"/>
      <c r="C1915" s="259"/>
      <c r="D1915" s="259"/>
    </row>
    <row r="1916" spans="1:4" ht="15">
      <c r="A1916" s="259"/>
      <c r="B1916" s="259"/>
      <c r="C1916" s="259"/>
      <c r="D1916" s="259"/>
    </row>
    <row r="1917" spans="1:4" ht="15">
      <c r="A1917" s="259"/>
      <c r="B1917" s="259"/>
      <c r="C1917" s="259"/>
      <c r="D1917" s="259"/>
    </row>
    <row r="1918" spans="1:4" ht="15">
      <c r="A1918" s="259"/>
      <c r="B1918" s="259"/>
      <c r="C1918" s="259"/>
      <c r="D1918" s="259"/>
    </row>
    <row r="1919" spans="1:4" ht="15">
      <c r="A1919" s="259"/>
      <c r="B1919" s="259"/>
      <c r="C1919" s="259"/>
      <c r="D1919" s="259"/>
    </row>
    <row r="1920" spans="1:4" ht="15">
      <c r="A1920" s="259"/>
      <c r="B1920" s="259"/>
      <c r="C1920" s="259"/>
      <c r="D1920" s="259"/>
    </row>
    <row r="1921" spans="1:4" ht="15">
      <c r="A1921" s="259"/>
      <c r="B1921" s="259"/>
      <c r="C1921" s="259"/>
      <c r="D1921" s="259"/>
    </row>
    <row r="1922" spans="1:4" ht="15">
      <c r="A1922" s="259"/>
      <c r="B1922" s="259"/>
      <c r="C1922" s="259"/>
      <c r="D1922" s="259"/>
    </row>
    <row r="1923" spans="1:4" ht="15">
      <c r="A1923" s="259"/>
      <c r="B1923" s="259"/>
      <c r="C1923" s="259"/>
      <c r="D1923" s="259"/>
    </row>
    <row r="1924" spans="1:4" ht="15">
      <c r="A1924" s="259"/>
      <c r="B1924" s="259"/>
      <c r="C1924" s="259"/>
      <c r="D1924" s="259"/>
    </row>
    <row r="1925" spans="1:4" ht="15">
      <c r="A1925" s="259"/>
      <c r="B1925" s="259"/>
      <c r="C1925" s="259"/>
      <c r="D1925" s="259"/>
    </row>
    <row r="1926" spans="1:4" ht="15">
      <c r="A1926" s="259"/>
      <c r="B1926" s="259"/>
      <c r="C1926" s="259"/>
      <c r="D1926" s="259"/>
    </row>
    <row r="1927" spans="1:4" ht="15">
      <c r="A1927" s="263"/>
      <c r="B1927"/>
      <c r="C1927"/>
      <c r="D1927"/>
    </row>
    <row r="1928" spans="1:4" ht="14.25">
      <c r="A1928" s="264"/>
      <c r="B1928"/>
      <c r="C1928"/>
      <c r="D1928"/>
    </row>
    <row r="1929" spans="1:4" ht="15.75">
      <c r="A1929" s="262"/>
      <c r="B1929"/>
      <c r="C1929"/>
      <c r="D1929"/>
    </row>
    <row r="1930" spans="1:4" ht="15">
      <c r="A1930" s="265"/>
      <c r="B1930" s="265"/>
      <c r="C1930" s="265"/>
      <c r="D1930" s="265"/>
    </row>
    <row r="1931" spans="1:4" ht="15.75">
      <c r="A1931" s="262"/>
      <c r="B1931" s="262"/>
      <c r="C1931"/>
      <c r="D1931"/>
    </row>
    <row r="1932" spans="1:4" ht="15">
      <c r="A1932" s="259"/>
      <c r="B1932" s="259"/>
      <c r="C1932" s="259"/>
      <c r="D1932" s="259"/>
    </row>
    <row r="1933" spans="1:4" ht="15">
      <c r="A1933" s="259"/>
      <c r="B1933" s="259"/>
      <c r="C1933" s="259"/>
      <c r="D1933" s="259"/>
    </row>
    <row r="1934" spans="1:4" ht="15">
      <c r="A1934" s="259"/>
      <c r="B1934" s="259"/>
      <c r="C1934" s="259"/>
      <c r="D1934" s="259"/>
    </row>
    <row r="1935" spans="1:4" ht="15">
      <c r="A1935" s="259"/>
      <c r="B1935" s="259"/>
      <c r="C1935" s="259"/>
      <c r="D1935" s="259"/>
    </row>
    <row r="1936" spans="1:4" ht="15">
      <c r="A1936" s="259"/>
      <c r="B1936" s="259"/>
      <c r="C1936" s="259"/>
      <c r="D1936" s="259"/>
    </row>
    <row r="1937" spans="1:4" ht="15">
      <c r="A1937" s="259"/>
      <c r="B1937" s="259"/>
      <c r="C1937" s="259"/>
      <c r="D1937" s="259"/>
    </row>
    <row r="1938" spans="1:4" ht="15">
      <c r="A1938" s="259"/>
      <c r="B1938" s="259"/>
      <c r="C1938" s="259"/>
      <c r="D1938" s="259"/>
    </row>
    <row r="1939" spans="1:4" ht="15">
      <c r="A1939" s="259"/>
      <c r="B1939" s="259"/>
      <c r="C1939" s="259"/>
      <c r="D1939" s="259"/>
    </row>
    <row r="1940" spans="1:4" ht="15">
      <c r="A1940" s="259"/>
      <c r="B1940" s="259"/>
      <c r="C1940" s="259"/>
      <c r="D1940" s="259"/>
    </row>
    <row r="1941" spans="1:4" ht="15">
      <c r="A1941" s="259"/>
      <c r="B1941" s="259"/>
      <c r="C1941" s="259"/>
      <c r="D1941" s="259"/>
    </row>
    <row r="1942" spans="1:4" ht="15">
      <c r="A1942" s="259"/>
      <c r="B1942" s="259"/>
      <c r="C1942" s="259"/>
      <c r="D1942" s="259"/>
    </row>
    <row r="1943" spans="1:4" ht="15">
      <c r="A1943" s="259"/>
      <c r="B1943" s="259"/>
      <c r="C1943" s="259"/>
      <c r="D1943" s="259"/>
    </row>
    <row r="1944" spans="1:4" ht="15">
      <c r="A1944" s="259"/>
      <c r="B1944" s="259"/>
      <c r="C1944" s="259"/>
      <c r="D1944" s="259"/>
    </row>
    <row r="1945" spans="1:4" ht="15">
      <c r="A1945" s="259"/>
      <c r="B1945" s="259"/>
      <c r="C1945" s="259"/>
      <c r="D1945" s="259"/>
    </row>
    <row r="1946" spans="1:4" ht="15">
      <c r="A1946" s="259"/>
      <c r="B1946" s="259"/>
      <c r="C1946" s="259"/>
      <c r="D1946" s="259"/>
    </row>
    <row r="1947" spans="1:4" ht="15">
      <c r="A1947" s="259"/>
      <c r="B1947" s="259"/>
      <c r="C1947" s="259"/>
      <c r="D1947" s="259"/>
    </row>
    <row r="1948" spans="1:4" ht="15">
      <c r="A1948" s="259"/>
      <c r="B1948" s="259"/>
      <c r="C1948" s="259"/>
      <c r="D1948" s="259"/>
    </row>
    <row r="1949" spans="1:4" ht="15">
      <c r="A1949" s="259"/>
      <c r="B1949" s="259"/>
      <c r="C1949" s="259"/>
      <c r="D1949" s="259"/>
    </row>
    <row r="1950" spans="1:4" ht="15">
      <c r="A1950" s="259"/>
      <c r="B1950" s="259"/>
      <c r="C1950" s="259"/>
      <c r="D1950" s="259"/>
    </row>
    <row r="1951" spans="1:4" ht="15">
      <c r="A1951" s="259"/>
      <c r="B1951" s="259"/>
      <c r="C1951" s="259"/>
      <c r="D1951" s="259"/>
    </row>
    <row r="1952" spans="1:4" ht="15">
      <c r="A1952" s="259"/>
      <c r="B1952" s="259"/>
      <c r="C1952" s="259"/>
      <c r="D1952" s="259"/>
    </row>
    <row r="1953" spans="1:4" ht="15">
      <c r="A1953" s="259"/>
      <c r="B1953" s="259"/>
      <c r="C1953" s="259"/>
      <c r="D1953" s="259"/>
    </row>
    <row r="1954" spans="1:4" ht="15">
      <c r="A1954" s="259"/>
      <c r="B1954" s="259"/>
      <c r="C1954" s="259"/>
      <c r="D1954" s="259"/>
    </row>
    <row r="1955" spans="1:4" ht="15">
      <c r="A1955" s="259"/>
      <c r="B1955" s="259"/>
      <c r="C1955" s="259"/>
      <c r="D1955" s="259"/>
    </row>
    <row r="1956" spans="1:4" ht="15">
      <c r="A1956" s="259"/>
      <c r="B1956" s="259"/>
      <c r="C1956" s="259"/>
      <c r="D1956" s="259"/>
    </row>
    <row r="1957" spans="1:4" ht="15">
      <c r="A1957" s="259"/>
      <c r="B1957" s="259"/>
      <c r="C1957" s="259"/>
      <c r="D1957" s="259"/>
    </row>
    <row r="1958" spans="1:4" ht="15">
      <c r="A1958" s="259"/>
      <c r="B1958" s="259"/>
      <c r="C1958" s="259"/>
      <c r="D1958" s="259"/>
    </row>
    <row r="1959" spans="1:4" ht="15">
      <c r="A1959" s="259"/>
      <c r="B1959" s="259"/>
      <c r="C1959" s="259"/>
      <c r="D1959" s="259"/>
    </row>
    <row r="1960" spans="1:4" ht="15">
      <c r="A1960" s="259"/>
      <c r="B1960" s="259"/>
      <c r="C1960" s="259"/>
      <c r="D1960" s="259"/>
    </row>
    <row r="1961" spans="1:4" ht="15">
      <c r="A1961" s="259"/>
      <c r="B1961" s="259"/>
      <c r="C1961" s="259"/>
      <c r="D1961" s="259"/>
    </row>
    <row r="1962" spans="1:4" ht="15">
      <c r="A1962" s="259"/>
      <c r="B1962" s="259"/>
      <c r="C1962" s="259"/>
      <c r="D1962" s="259"/>
    </row>
    <row r="1963" spans="1:4" ht="15">
      <c r="A1963" s="259"/>
      <c r="B1963" s="259"/>
      <c r="C1963" s="259"/>
      <c r="D1963" s="259"/>
    </row>
    <row r="1964" spans="1:4" ht="15">
      <c r="A1964" s="259"/>
      <c r="B1964" s="259"/>
      <c r="C1964" s="259"/>
      <c r="D1964" s="259"/>
    </row>
    <row r="1965" spans="1:4" ht="15">
      <c r="A1965" s="259"/>
      <c r="B1965" s="259"/>
      <c r="C1965" s="259"/>
      <c r="D1965" s="259"/>
    </row>
    <row r="1966" spans="1:4" ht="15">
      <c r="A1966" s="259"/>
      <c r="B1966" s="259"/>
      <c r="C1966" s="259"/>
      <c r="D1966" s="259"/>
    </row>
    <row r="1967" spans="1:4" ht="15">
      <c r="A1967" s="259"/>
      <c r="B1967" s="259"/>
      <c r="C1967" s="259"/>
      <c r="D1967" s="259"/>
    </row>
    <row r="1968" spans="1:4" ht="15">
      <c r="A1968" s="259"/>
      <c r="B1968" s="259"/>
      <c r="C1968" s="259"/>
      <c r="D1968" s="259"/>
    </row>
    <row r="1969" spans="1:4" ht="15">
      <c r="A1969" s="259"/>
      <c r="B1969" s="259"/>
      <c r="C1969" s="259"/>
      <c r="D1969" s="259"/>
    </row>
    <row r="1970" spans="1:4" ht="15">
      <c r="A1970" s="259"/>
      <c r="B1970" s="259"/>
      <c r="C1970" s="259"/>
      <c r="D1970" s="259"/>
    </row>
    <row r="1971" spans="1:4" ht="15">
      <c r="A1971" s="259"/>
      <c r="B1971" s="259"/>
      <c r="C1971" s="259"/>
      <c r="D1971" s="259"/>
    </row>
    <row r="1972" spans="1:4" ht="15">
      <c r="A1972" s="259"/>
      <c r="B1972" s="259"/>
      <c r="C1972" s="259"/>
      <c r="D1972" s="259"/>
    </row>
    <row r="1973" spans="1:4" ht="15">
      <c r="A1973" s="259"/>
      <c r="B1973" s="259"/>
      <c r="C1973" s="259"/>
      <c r="D1973" s="259"/>
    </row>
    <row r="1974" spans="1:4" ht="15">
      <c r="A1974" s="259"/>
      <c r="B1974" s="259"/>
      <c r="C1974" s="259"/>
      <c r="D1974" s="259"/>
    </row>
    <row r="1975" spans="1:4" ht="15">
      <c r="A1975" s="259"/>
      <c r="B1975" s="259"/>
      <c r="C1975" s="259"/>
      <c r="D1975" s="259"/>
    </row>
    <row r="1976" spans="1:4" ht="15">
      <c r="A1976" s="259"/>
      <c r="B1976" s="259"/>
      <c r="C1976" s="259"/>
      <c r="D1976" s="259"/>
    </row>
    <row r="1977" spans="1:4" ht="15">
      <c r="A1977" s="259"/>
      <c r="B1977" s="259"/>
      <c r="C1977" s="259"/>
      <c r="D1977" s="259"/>
    </row>
    <row r="1978" spans="1:4" ht="15">
      <c r="A1978" s="259"/>
      <c r="B1978" s="259"/>
      <c r="C1978" s="259"/>
      <c r="D1978" s="259"/>
    </row>
    <row r="1979" spans="1:4" ht="15">
      <c r="A1979" s="259"/>
      <c r="B1979" s="259"/>
      <c r="C1979" s="259"/>
      <c r="D1979" s="259"/>
    </row>
    <row r="1980" spans="1:4" ht="15">
      <c r="A1980" s="259"/>
      <c r="B1980" s="259"/>
      <c r="C1980" s="259"/>
      <c r="D1980" s="259"/>
    </row>
    <row r="1981" spans="1:4" ht="15">
      <c r="A1981" s="259"/>
      <c r="B1981" s="259"/>
      <c r="C1981" s="259"/>
      <c r="D1981" s="259"/>
    </row>
    <row r="1982" spans="1:4" ht="15">
      <c r="A1982" s="259"/>
      <c r="B1982" s="259"/>
      <c r="C1982" s="259"/>
      <c r="D1982" s="259"/>
    </row>
    <row r="1983" spans="1:4" ht="15">
      <c r="A1983" s="259"/>
      <c r="B1983" s="259"/>
      <c r="C1983" s="259"/>
      <c r="D1983" s="259"/>
    </row>
    <row r="1984" spans="1:4" ht="15">
      <c r="A1984" s="263"/>
      <c r="B1984"/>
      <c r="C1984"/>
      <c r="D1984"/>
    </row>
    <row r="1985" spans="1:4" ht="14.25">
      <c r="A1985" s="264"/>
      <c r="B1985"/>
      <c r="C1985"/>
      <c r="D1985"/>
    </row>
    <row r="1986" spans="1:4" ht="15.75">
      <c r="A1986" s="262"/>
      <c r="B1986"/>
      <c r="C1986"/>
      <c r="D1986"/>
    </row>
    <row r="1987" spans="1:4" ht="15">
      <c r="A1987" s="265"/>
      <c r="B1987" s="265"/>
      <c r="C1987" s="265"/>
      <c r="D1987" s="265"/>
    </row>
    <row r="1988" spans="1:4" ht="15.75">
      <c r="A1988" s="262"/>
      <c r="B1988" s="262"/>
      <c r="C1988"/>
      <c r="D1988"/>
    </row>
    <row r="1989" spans="1:4" ht="15">
      <c r="A1989" s="259"/>
      <c r="B1989" s="259"/>
      <c r="C1989" s="259"/>
      <c r="D1989" s="259"/>
    </row>
    <row r="1990" spans="1:4" ht="15">
      <c r="A1990" s="259"/>
      <c r="B1990" s="259"/>
      <c r="C1990" s="259"/>
      <c r="D1990" s="259"/>
    </row>
    <row r="1991" spans="1:4" ht="15">
      <c r="A1991" s="259"/>
      <c r="B1991" s="259"/>
      <c r="C1991" s="259"/>
      <c r="D1991" s="259"/>
    </row>
    <row r="1992" spans="1:4" ht="15">
      <c r="A1992" s="259"/>
      <c r="B1992" s="259"/>
      <c r="C1992" s="259"/>
      <c r="D1992" s="259"/>
    </row>
    <row r="1993" spans="1:4" ht="15">
      <c r="A1993" s="259"/>
      <c r="B1993" s="259"/>
      <c r="C1993" s="259"/>
      <c r="D1993" s="259"/>
    </row>
    <row r="1994" spans="1:4" ht="15">
      <c r="A1994" s="259"/>
      <c r="B1994" s="259"/>
      <c r="C1994" s="259"/>
      <c r="D1994" s="259"/>
    </row>
    <row r="1995" spans="1:4" ht="15">
      <c r="A1995" s="259"/>
      <c r="B1995" s="259"/>
      <c r="C1995" s="259"/>
      <c r="D1995" s="259"/>
    </row>
    <row r="1996" spans="1:4" ht="15">
      <c r="A1996" s="259"/>
      <c r="B1996" s="259"/>
      <c r="C1996" s="259"/>
      <c r="D1996" s="259"/>
    </row>
    <row r="1997" spans="1:4" ht="15">
      <c r="A1997" s="259"/>
      <c r="B1997" s="259"/>
      <c r="C1997" s="259"/>
      <c r="D1997" s="259"/>
    </row>
    <row r="1998" spans="1:4" ht="15">
      <c r="A1998" s="259"/>
      <c r="B1998" s="259"/>
      <c r="C1998" s="259"/>
      <c r="D1998" s="259"/>
    </row>
    <row r="1999" spans="1:4" ht="15">
      <c r="A1999" s="259"/>
      <c r="B1999" s="259"/>
      <c r="C1999" s="259"/>
      <c r="D1999" s="259"/>
    </row>
    <row r="2000" spans="1:4" ht="15">
      <c r="A2000" s="259"/>
      <c r="B2000" s="259"/>
      <c r="C2000" s="259"/>
      <c r="D2000" s="259"/>
    </row>
    <row r="2001" spans="1:4" ht="15">
      <c r="A2001" s="259"/>
      <c r="B2001" s="259"/>
      <c r="C2001" s="259"/>
      <c r="D2001" s="259"/>
    </row>
    <row r="2002" spans="1:4" ht="15">
      <c r="A2002" s="259"/>
      <c r="B2002" s="259"/>
      <c r="C2002" s="259"/>
      <c r="D2002" s="259"/>
    </row>
    <row r="2003" spans="1:4" ht="15">
      <c r="A2003" s="259"/>
      <c r="B2003" s="259"/>
      <c r="C2003" s="259"/>
      <c r="D2003" s="259"/>
    </row>
    <row r="2004" spans="1:4" ht="15">
      <c r="A2004" s="259"/>
      <c r="B2004" s="259"/>
      <c r="C2004" s="259"/>
      <c r="D2004" s="259"/>
    </row>
    <row r="2005" spans="1:4" ht="15">
      <c r="A2005" s="259"/>
      <c r="B2005" s="259"/>
      <c r="C2005" s="259"/>
      <c r="D2005" s="259"/>
    </row>
    <row r="2006" spans="1:4" ht="15">
      <c r="A2006" s="259"/>
      <c r="B2006" s="259"/>
      <c r="C2006" s="259"/>
      <c r="D2006" s="259"/>
    </row>
    <row r="2007" spans="1:4" ht="15">
      <c r="A2007" s="259"/>
      <c r="B2007" s="259"/>
      <c r="C2007" s="259"/>
      <c r="D2007" s="259"/>
    </row>
    <row r="2008" spans="1:4" ht="15">
      <c r="A2008" s="259"/>
      <c r="B2008" s="259"/>
      <c r="C2008" s="259"/>
      <c r="D2008" s="259"/>
    </row>
    <row r="2009" spans="1:4" ht="15">
      <c r="A2009" s="259"/>
      <c r="B2009" s="259"/>
      <c r="C2009" s="259"/>
      <c r="D2009" s="259"/>
    </row>
    <row r="2010" spans="1:4" ht="15">
      <c r="A2010" s="259"/>
      <c r="B2010" s="259"/>
      <c r="C2010" s="259"/>
      <c r="D2010" s="259"/>
    </row>
    <row r="2011" spans="1:4" ht="15">
      <c r="A2011" s="259"/>
      <c r="B2011" s="259"/>
      <c r="C2011" s="259"/>
      <c r="D2011" s="259"/>
    </row>
    <row r="2012" spans="1:4" ht="15">
      <c r="A2012" s="259"/>
      <c r="B2012" s="259"/>
      <c r="C2012" s="259"/>
      <c r="D2012" s="259"/>
    </row>
    <row r="2013" spans="1:4" ht="15">
      <c r="A2013" s="259"/>
      <c r="B2013" s="259"/>
      <c r="C2013" s="259"/>
      <c r="D2013" s="259"/>
    </row>
    <row r="2014" spans="1:4" ht="15">
      <c r="A2014" s="259"/>
      <c r="B2014" s="259"/>
      <c r="C2014" s="259"/>
      <c r="D2014" s="259"/>
    </row>
    <row r="2015" spans="1:4" ht="15">
      <c r="A2015" s="259"/>
      <c r="B2015" s="259"/>
      <c r="C2015" s="259"/>
      <c r="D2015" s="259"/>
    </row>
    <row r="2016" spans="1:4" ht="15">
      <c r="A2016" s="259"/>
      <c r="B2016" s="259"/>
      <c r="C2016" s="259"/>
      <c r="D2016" s="259"/>
    </row>
    <row r="2017" spans="1:4" ht="15">
      <c r="A2017" s="259"/>
      <c r="B2017" s="259"/>
      <c r="C2017" s="259"/>
      <c r="D2017" s="259"/>
    </row>
    <row r="2018" spans="1:4" ht="15">
      <c r="A2018" s="259"/>
      <c r="B2018" s="259"/>
      <c r="C2018" s="259"/>
      <c r="D2018" s="259"/>
    </row>
    <row r="2019" spans="1:4" ht="15">
      <c r="A2019" s="259"/>
      <c r="B2019" s="259"/>
      <c r="C2019" s="259"/>
      <c r="D2019" s="259"/>
    </row>
    <row r="2020" spans="1:4" ht="15">
      <c r="A2020" s="259"/>
      <c r="B2020" s="259"/>
      <c r="C2020" s="259"/>
      <c r="D2020" s="259"/>
    </row>
    <row r="2021" spans="1:4" ht="15">
      <c r="A2021" s="259"/>
      <c r="B2021" s="259"/>
      <c r="C2021" s="259"/>
      <c r="D2021" s="259"/>
    </row>
    <row r="2022" spans="1:4" ht="15">
      <c r="A2022" s="259"/>
      <c r="B2022" s="259"/>
      <c r="C2022" s="259"/>
      <c r="D2022" s="259"/>
    </row>
    <row r="2023" spans="1:4" ht="15">
      <c r="A2023" s="259"/>
      <c r="B2023" s="259"/>
      <c r="C2023" s="259"/>
      <c r="D2023" s="259"/>
    </row>
    <row r="2024" spans="1:4" ht="15">
      <c r="A2024" s="259"/>
      <c r="B2024" s="259"/>
      <c r="C2024" s="259"/>
      <c r="D2024" s="259"/>
    </row>
    <row r="2025" spans="1:4" ht="15">
      <c r="A2025" s="259"/>
      <c r="B2025" s="259"/>
      <c r="C2025" s="259"/>
      <c r="D2025" s="259"/>
    </row>
    <row r="2026" spans="1:4" ht="15">
      <c r="A2026" s="259"/>
      <c r="B2026" s="259"/>
      <c r="C2026" s="259"/>
      <c r="D2026" s="259"/>
    </row>
    <row r="2027" spans="1:4" ht="15">
      <c r="A2027" s="259"/>
      <c r="B2027" s="259"/>
      <c r="C2027" s="259"/>
      <c r="D2027" s="259"/>
    </row>
    <row r="2028" spans="1:4" ht="15">
      <c r="A2028" s="259"/>
      <c r="B2028" s="259"/>
      <c r="C2028" s="259"/>
      <c r="D2028" s="259"/>
    </row>
    <row r="2029" spans="1:4" ht="15">
      <c r="A2029" s="259"/>
      <c r="B2029" s="259"/>
      <c r="C2029" s="259"/>
      <c r="D2029" s="259"/>
    </row>
    <row r="2030" spans="1:4" ht="15">
      <c r="A2030" s="259"/>
      <c r="B2030" s="259"/>
      <c r="C2030" s="259"/>
      <c r="D2030" s="259"/>
    </row>
    <row r="2031" spans="1:4" ht="15">
      <c r="A2031" s="259"/>
      <c r="B2031" s="259"/>
      <c r="C2031" s="259"/>
      <c r="D2031" s="259"/>
    </row>
    <row r="2032" spans="1:4" ht="15">
      <c r="A2032" s="259"/>
      <c r="B2032" s="259"/>
      <c r="C2032" s="259"/>
      <c r="D2032" s="259"/>
    </row>
    <row r="2033" spans="1:4" ht="15">
      <c r="A2033" s="259"/>
      <c r="B2033" s="259"/>
      <c r="C2033" s="259"/>
      <c r="D2033" s="259"/>
    </row>
    <row r="2034" spans="1:4" ht="15">
      <c r="A2034" s="259"/>
      <c r="B2034" s="259"/>
      <c r="C2034" s="259"/>
      <c r="D2034" s="259"/>
    </row>
    <row r="2035" spans="1:4" ht="15">
      <c r="A2035" s="259"/>
      <c r="B2035" s="259"/>
      <c r="C2035" s="259"/>
      <c r="D2035" s="259"/>
    </row>
    <row r="2036" spans="1:4" ht="15">
      <c r="A2036" s="259"/>
      <c r="B2036" s="259"/>
      <c r="C2036" s="259"/>
      <c r="D2036" s="259"/>
    </row>
    <row r="2037" spans="1:4" ht="15">
      <c r="A2037" s="259"/>
      <c r="B2037" s="259"/>
      <c r="C2037" s="259"/>
      <c r="D2037" s="259"/>
    </row>
    <row r="2038" spans="1:4" ht="15">
      <c r="A2038" s="259"/>
      <c r="B2038" s="259"/>
      <c r="C2038" s="259"/>
      <c r="D2038" s="259"/>
    </row>
    <row r="2039" spans="1:4" ht="15">
      <c r="A2039" s="259"/>
      <c r="B2039" s="259"/>
      <c r="C2039" s="259"/>
      <c r="D2039" s="259"/>
    </row>
    <row r="2040" spans="1:4" ht="15">
      <c r="A2040" s="259"/>
      <c r="B2040" s="259"/>
      <c r="C2040" s="259"/>
      <c r="D2040" s="259"/>
    </row>
    <row r="2041" spans="1:4" ht="15">
      <c r="A2041" s="263"/>
      <c r="B2041"/>
      <c r="C2041"/>
      <c r="D2041"/>
    </row>
    <row r="2042" spans="1:4" ht="14.25">
      <c r="A2042" s="264"/>
      <c r="B2042"/>
      <c r="C2042"/>
      <c r="D2042"/>
    </row>
    <row r="2043" spans="1:4" ht="15.75">
      <c r="A2043" s="262"/>
      <c r="B2043"/>
      <c r="C2043"/>
      <c r="D2043"/>
    </row>
    <row r="2044" spans="1:4" ht="15">
      <c r="A2044" s="265"/>
      <c r="B2044" s="265"/>
      <c r="C2044" s="265"/>
      <c r="D2044" s="265"/>
    </row>
    <row r="2045" spans="1:4" ht="15.75">
      <c r="A2045" s="262"/>
      <c r="B2045" s="262"/>
      <c r="C2045"/>
      <c r="D2045"/>
    </row>
    <row r="2046" spans="1:4" ht="15">
      <c r="A2046" s="259"/>
      <c r="B2046" s="259"/>
      <c r="C2046" s="259"/>
      <c r="D2046" s="259"/>
    </row>
    <row r="2047" spans="1:4" ht="15">
      <c r="A2047" s="259"/>
      <c r="B2047" s="259"/>
      <c r="C2047" s="259"/>
      <c r="D2047" s="259"/>
    </row>
    <row r="2048" spans="1:4" ht="15">
      <c r="A2048" s="259"/>
      <c r="B2048" s="259"/>
      <c r="C2048" s="259"/>
      <c r="D2048" s="259"/>
    </row>
    <row r="2049" spans="1:4" ht="15">
      <c r="A2049" s="259"/>
      <c r="B2049" s="259"/>
      <c r="C2049" s="259"/>
      <c r="D2049" s="259"/>
    </row>
    <row r="2050" spans="1:4" ht="15">
      <c r="A2050" s="259"/>
      <c r="B2050" s="259"/>
      <c r="C2050" s="259"/>
      <c r="D2050" s="259"/>
    </row>
    <row r="2051" spans="1:4" ht="15">
      <c r="A2051" s="259"/>
      <c r="B2051" s="259"/>
      <c r="C2051" s="259"/>
      <c r="D2051" s="259"/>
    </row>
    <row r="2052" spans="1:4" ht="15">
      <c r="A2052" s="259"/>
      <c r="B2052" s="259"/>
      <c r="C2052" s="259"/>
      <c r="D2052" s="259"/>
    </row>
    <row r="2053" spans="1:4" ht="15">
      <c r="A2053" s="259"/>
      <c r="B2053" s="259"/>
      <c r="C2053" s="259"/>
      <c r="D2053" s="259"/>
    </row>
    <row r="2054" spans="1:4" ht="15">
      <c r="A2054" s="259"/>
      <c r="B2054" s="259"/>
      <c r="C2054" s="259"/>
      <c r="D2054" s="259"/>
    </row>
    <row r="2055" spans="1:4" ht="15">
      <c r="A2055" s="259"/>
      <c r="B2055" s="259"/>
      <c r="C2055" s="259"/>
      <c r="D2055" s="259"/>
    </row>
    <row r="2056" spans="1:4" ht="15">
      <c r="A2056" s="259"/>
      <c r="B2056" s="259"/>
      <c r="C2056" s="259"/>
      <c r="D2056" s="259"/>
    </row>
    <row r="2057" spans="1:4" ht="15">
      <c r="A2057" s="259"/>
      <c r="B2057" s="259"/>
      <c r="C2057" s="259"/>
      <c r="D2057" s="259"/>
    </row>
    <row r="2058" spans="1:4" ht="15">
      <c r="A2058" s="259"/>
      <c r="B2058" s="259"/>
      <c r="C2058" s="259"/>
      <c r="D2058" s="259"/>
    </row>
    <row r="2059" spans="1:4" ht="15">
      <c r="A2059" s="259"/>
      <c r="B2059" s="259"/>
      <c r="C2059" s="259"/>
      <c r="D2059" s="259"/>
    </row>
    <row r="2060" spans="1:4" ht="15">
      <c r="A2060" s="259"/>
      <c r="B2060" s="259"/>
      <c r="C2060" s="259"/>
      <c r="D2060" s="259"/>
    </row>
    <row r="2061" spans="1:4" ht="15">
      <c r="A2061" s="259"/>
      <c r="B2061" s="259"/>
      <c r="C2061" s="259"/>
      <c r="D2061" s="259"/>
    </row>
    <row r="2062" spans="1:4" ht="15">
      <c r="A2062" s="259"/>
      <c r="B2062" s="259"/>
      <c r="C2062" s="259"/>
      <c r="D2062" s="259"/>
    </row>
    <row r="2063" spans="1:4" ht="15">
      <c r="A2063" s="259"/>
      <c r="B2063" s="259"/>
      <c r="C2063" s="259"/>
      <c r="D2063" s="259"/>
    </row>
    <row r="2064" spans="1:4" ht="15">
      <c r="A2064" s="259"/>
      <c r="B2064" s="259"/>
      <c r="C2064" s="259"/>
      <c r="D2064" s="259"/>
    </row>
    <row r="2065" spans="1:4" ht="15">
      <c r="A2065" s="259"/>
      <c r="B2065" s="259"/>
      <c r="C2065" s="259"/>
      <c r="D2065" s="259"/>
    </row>
    <row r="2066" spans="1:4" ht="15">
      <c r="A2066" s="259"/>
      <c r="B2066" s="259"/>
      <c r="C2066" s="259"/>
      <c r="D2066" s="259"/>
    </row>
    <row r="2067" spans="1:4" ht="15">
      <c r="A2067" s="259"/>
      <c r="B2067" s="259"/>
      <c r="C2067" s="259"/>
      <c r="D2067" s="259"/>
    </row>
    <row r="2068" spans="1:4" ht="15">
      <c r="A2068" s="259"/>
      <c r="B2068" s="259"/>
      <c r="C2068" s="259"/>
      <c r="D2068" s="259"/>
    </row>
    <row r="2069" spans="1:4" ht="15">
      <c r="A2069" s="259"/>
      <c r="B2069" s="259"/>
      <c r="C2069" s="259"/>
      <c r="D2069" s="259"/>
    </row>
    <row r="2070" spans="1:4" ht="15">
      <c r="A2070" s="259"/>
      <c r="B2070" s="259"/>
      <c r="C2070" s="259"/>
      <c r="D2070" s="259"/>
    </row>
    <row r="2071" spans="1:4" ht="15">
      <c r="A2071" s="259"/>
      <c r="B2071" s="259"/>
      <c r="C2071" s="259"/>
      <c r="D2071" s="259"/>
    </row>
    <row r="2072" spans="1:4" ht="15">
      <c r="A2072" s="259"/>
      <c r="B2072" s="259"/>
      <c r="C2072" s="259"/>
      <c r="D2072" s="259"/>
    </row>
    <row r="2073" spans="1:4" ht="15">
      <c r="A2073" s="259"/>
      <c r="B2073" s="259"/>
      <c r="C2073" s="259"/>
      <c r="D2073" s="259"/>
    </row>
    <row r="2074" spans="1:4" ht="15">
      <c r="A2074" s="259"/>
      <c r="B2074" s="259"/>
      <c r="C2074" s="259"/>
      <c r="D2074" s="259"/>
    </row>
    <row r="2075" spans="1:4" ht="15">
      <c r="A2075" s="259"/>
      <c r="B2075" s="259"/>
      <c r="C2075" s="259"/>
      <c r="D2075" s="259"/>
    </row>
    <row r="2076" spans="1:4" ht="15">
      <c r="A2076" s="259"/>
      <c r="B2076" s="259"/>
      <c r="C2076" s="259"/>
      <c r="D2076" s="259"/>
    </row>
    <row r="2077" spans="1:4" ht="15">
      <c r="A2077" s="259"/>
      <c r="B2077" s="259"/>
      <c r="C2077" s="259"/>
      <c r="D2077" s="259"/>
    </row>
    <row r="2078" spans="1:4" ht="15">
      <c r="A2078" s="259"/>
      <c r="B2078" s="259"/>
      <c r="C2078" s="259"/>
      <c r="D2078" s="259"/>
    </row>
    <row r="2079" spans="1:4" ht="15">
      <c r="A2079" s="259"/>
      <c r="B2079" s="259"/>
      <c r="C2079" s="259"/>
      <c r="D2079" s="259"/>
    </row>
    <row r="2080" spans="1:4" ht="15">
      <c r="A2080" s="259"/>
      <c r="B2080" s="259"/>
      <c r="C2080" s="259"/>
      <c r="D2080" s="259"/>
    </row>
    <row r="2081" spans="1:4" ht="15">
      <c r="A2081" s="259"/>
      <c r="B2081" s="259"/>
      <c r="C2081" s="259"/>
      <c r="D2081" s="259"/>
    </row>
    <row r="2082" spans="1:4" ht="15">
      <c r="A2082" s="259"/>
      <c r="B2082" s="259"/>
      <c r="C2082" s="259"/>
      <c r="D2082" s="259"/>
    </row>
    <row r="2083" spans="1:4" ht="15">
      <c r="A2083" s="259"/>
      <c r="B2083" s="259"/>
      <c r="C2083" s="259"/>
      <c r="D2083" s="259"/>
    </row>
    <row r="2084" spans="1:4" ht="15">
      <c r="A2084" s="259"/>
      <c r="B2084" s="259"/>
      <c r="C2084" s="259"/>
      <c r="D2084" s="259"/>
    </row>
    <row r="2085" spans="1:4" ht="15">
      <c r="A2085" s="259"/>
      <c r="B2085" s="259"/>
      <c r="C2085" s="259"/>
      <c r="D2085" s="259"/>
    </row>
    <row r="2086" spans="1:4" ht="15">
      <c r="A2086" s="259"/>
      <c r="B2086" s="259"/>
      <c r="C2086" s="259"/>
      <c r="D2086" s="259"/>
    </row>
    <row r="2087" spans="1:4" ht="15">
      <c r="A2087" s="259"/>
      <c r="B2087" s="259"/>
      <c r="C2087" s="259"/>
      <c r="D2087" s="259"/>
    </row>
    <row r="2088" spans="1:4" ht="15">
      <c r="A2088" s="259"/>
      <c r="B2088" s="259"/>
      <c r="C2088" s="259"/>
      <c r="D2088" s="259"/>
    </row>
    <row r="2089" spans="1:4" ht="15">
      <c r="A2089" s="259"/>
      <c r="B2089" s="259"/>
      <c r="C2089" s="259"/>
      <c r="D2089" s="259"/>
    </row>
    <row r="2090" spans="1:4" ht="15">
      <c r="A2090" s="259"/>
      <c r="B2090" s="259"/>
      <c r="C2090" s="259"/>
      <c r="D2090" s="259"/>
    </row>
    <row r="2091" spans="1:4" ht="15">
      <c r="A2091" s="259"/>
      <c r="B2091" s="259"/>
      <c r="C2091" s="259"/>
      <c r="D2091" s="259"/>
    </row>
    <row r="2092" spans="1:4" ht="15">
      <c r="A2092" s="259"/>
      <c r="B2092" s="259"/>
      <c r="C2092" s="259"/>
      <c r="D2092" s="259"/>
    </row>
    <row r="2093" spans="1:4" ht="15">
      <c r="A2093" s="259"/>
      <c r="B2093" s="259"/>
      <c r="C2093" s="259"/>
      <c r="D2093" s="259"/>
    </row>
    <row r="2094" spans="1:4" ht="15">
      <c r="A2094" s="259"/>
      <c r="B2094" s="259"/>
      <c r="C2094" s="259"/>
      <c r="D2094" s="259"/>
    </row>
    <row r="2095" spans="1:4" ht="15">
      <c r="A2095" s="259"/>
      <c r="B2095" s="259"/>
      <c r="C2095" s="259"/>
      <c r="D2095" s="259"/>
    </row>
    <row r="2096" spans="1:4" ht="15">
      <c r="A2096" s="259"/>
      <c r="B2096" s="259"/>
      <c r="C2096" s="259"/>
      <c r="D2096" s="259"/>
    </row>
    <row r="2097" spans="1:4" ht="15">
      <c r="A2097" s="259"/>
      <c r="B2097" s="259"/>
      <c r="C2097" s="259"/>
      <c r="D2097" s="259"/>
    </row>
    <row r="2098" spans="1:4" ht="15">
      <c r="A2098" s="263"/>
      <c r="B2098"/>
      <c r="C2098"/>
      <c r="D2098"/>
    </row>
    <row r="2099" spans="1:4" ht="14.25">
      <c r="A2099" s="264"/>
      <c r="B2099"/>
      <c r="C2099"/>
      <c r="D2099"/>
    </row>
    <row r="2100" spans="1:4" ht="15.75">
      <c r="A2100" s="262"/>
      <c r="B2100"/>
      <c r="C2100"/>
      <c r="D2100"/>
    </row>
    <row r="2101" spans="1:4" ht="15">
      <c r="A2101" s="265"/>
      <c r="B2101" s="265"/>
      <c r="C2101" s="265"/>
      <c r="D2101" s="265"/>
    </row>
    <row r="2102" spans="1:4" ht="15.75">
      <c r="A2102" s="262"/>
      <c r="B2102" s="262"/>
      <c r="C2102"/>
      <c r="D2102"/>
    </row>
    <row r="2103" spans="1:4" ht="15">
      <c r="A2103" s="259"/>
      <c r="B2103" s="259"/>
      <c r="C2103" s="259"/>
      <c r="D2103" s="259"/>
    </row>
    <row r="2104" spans="1:4" ht="15">
      <c r="A2104" s="259"/>
      <c r="B2104" s="259"/>
      <c r="C2104" s="259"/>
      <c r="D2104" s="259"/>
    </row>
    <row r="2105" spans="1:4" ht="15">
      <c r="A2105" s="259"/>
      <c r="B2105" s="259"/>
      <c r="C2105" s="259"/>
      <c r="D2105" s="259"/>
    </row>
    <row r="2106" spans="1:4" ht="15">
      <c r="A2106" s="259"/>
      <c r="B2106" s="259"/>
      <c r="C2106" s="259"/>
      <c r="D2106" s="259"/>
    </row>
    <row r="2107" spans="1:4" ht="15">
      <c r="A2107" s="259"/>
      <c r="B2107" s="259"/>
      <c r="C2107" s="259"/>
      <c r="D2107" s="259"/>
    </row>
    <row r="2108" spans="1:4" ht="15">
      <c r="A2108" s="259"/>
      <c r="B2108" s="259"/>
      <c r="C2108" s="259"/>
      <c r="D2108" s="259"/>
    </row>
    <row r="2109" spans="1:4" ht="15">
      <c r="A2109" s="259"/>
      <c r="B2109" s="259"/>
      <c r="C2109" s="259"/>
      <c r="D2109" s="259"/>
    </row>
    <row r="2110" spans="1:4" ht="15">
      <c r="A2110" s="259"/>
      <c r="B2110" s="259"/>
      <c r="C2110" s="259"/>
      <c r="D2110" s="259"/>
    </row>
    <row r="2111" spans="1:4" ht="15">
      <c r="A2111" s="259"/>
      <c r="B2111" s="259"/>
      <c r="C2111" s="259"/>
      <c r="D2111" s="259"/>
    </row>
    <row r="2112" spans="1:4" ht="15">
      <c r="A2112" s="259"/>
      <c r="B2112" s="259"/>
      <c r="C2112" s="259"/>
      <c r="D2112" s="259"/>
    </row>
    <row r="2113" spans="1:4" ht="15">
      <c r="A2113" s="259"/>
      <c r="B2113" s="259"/>
      <c r="C2113" s="259"/>
      <c r="D2113" s="259"/>
    </row>
    <row r="2114" spans="1:4" ht="15">
      <c r="A2114" s="259"/>
      <c r="B2114" s="259"/>
      <c r="C2114" s="259"/>
      <c r="D2114" s="259"/>
    </row>
    <row r="2115" spans="1:4" ht="15">
      <c r="A2115" s="259"/>
      <c r="B2115" s="259"/>
      <c r="C2115" s="259"/>
      <c r="D2115" s="259"/>
    </row>
    <row r="2116" spans="1:4" ht="15">
      <c r="A2116" s="259"/>
      <c r="B2116" s="259"/>
      <c r="C2116" s="259"/>
      <c r="D2116" s="259"/>
    </row>
    <row r="2117" spans="1:4" ht="15">
      <c r="A2117" s="259"/>
      <c r="B2117" s="259"/>
      <c r="C2117" s="259"/>
      <c r="D2117" s="259"/>
    </row>
    <row r="2118" spans="1:4" ht="15">
      <c r="A2118" s="259"/>
      <c r="B2118" s="259"/>
      <c r="C2118" s="259"/>
      <c r="D2118" s="259"/>
    </row>
    <row r="2119" spans="1:4" ht="15">
      <c r="A2119" s="259"/>
      <c r="B2119" s="259"/>
      <c r="C2119" s="259"/>
      <c r="D2119" s="259"/>
    </row>
    <row r="2120" spans="1:4" ht="15">
      <c r="A2120" s="259"/>
      <c r="B2120" s="259"/>
      <c r="C2120" s="259"/>
      <c r="D2120" s="259"/>
    </row>
    <row r="2121" spans="1:4" ht="15">
      <c r="A2121" s="259"/>
      <c r="B2121" s="259"/>
      <c r="C2121" s="259"/>
      <c r="D2121" s="259"/>
    </row>
    <row r="2122" spans="1:4" ht="15">
      <c r="A2122" s="259"/>
      <c r="B2122" s="259"/>
      <c r="C2122" s="259"/>
      <c r="D2122" s="259"/>
    </row>
    <row r="2123" spans="1:4" ht="15">
      <c r="A2123" s="259"/>
      <c r="B2123" s="259"/>
      <c r="C2123" s="259"/>
      <c r="D2123" s="259"/>
    </row>
    <row r="2124" spans="1:4" ht="15">
      <c r="A2124" s="259"/>
      <c r="B2124" s="259"/>
      <c r="C2124" s="259"/>
      <c r="D2124" s="259"/>
    </row>
    <row r="2125" spans="1:4" ht="15">
      <c r="A2125" s="259"/>
      <c r="B2125" s="259"/>
      <c r="C2125" s="259"/>
      <c r="D2125" s="259"/>
    </row>
    <row r="2126" spans="1:4" ht="15">
      <c r="A2126" s="259"/>
      <c r="B2126" s="259"/>
      <c r="C2126" s="259"/>
      <c r="D2126" s="259"/>
    </row>
    <row r="2127" spans="1:4" ht="15">
      <c r="A2127" s="259"/>
      <c r="B2127" s="259"/>
      <c r="C2127" s="259"/>
      <c r="D2127" s="259"/>
    </row>
    <row r="2128" spans="1:4" ht="15">
      <c r="A2128" s="259"/>
      <c r="B2128" s="259"/>
      <c r="C2128" s="259"/>
      <c r="D2128" s="259"/>
    </row>
    <row r="2129" spans="1:4" ht="15">
      <c r="A2129" s="259"/>
      <c r="B2129" s="259"/>
      <c r="C2129" s="259"/>
      <c r="D2129" s="259"/>
    </row>
    <row r="2130" spans="1:4" ht="15">
      <c r="A2130" s="259"/>
      <c r="B2130" s="259"/>
      <c r="C2130" s="259"/>
      <c r="D2130" s="259"/>
    </row>
    <row r="2131" spans="1:4" ht="15">
      <c r="A2131" s="259"/>
      <c r="B2131" s="259"/>
      <c r="C2131" s="259"/>
      <c r="D2131" s="259"/>
    </row>
    <row r="2132" spans="1:4" ht="15">
      <c r="A2132" s="259"/>
      <c r="B2132" s="259"/>
      <c r="C2132" s="259"/>
      <c r="D2132" s="259"/>
    </row>
    <row r="2133" spans="1:4" ht="15">
      <c r="A2133" s="259"/>
      <c r="B2133" s="259"/>
      <c r="C2133" s="259"/>
      <c r="D2133" s="259"/>
    </row>
    <row r="2134" spans="1:4" ht="15">
      <c r="A2134" s="259"/>
      <c r="B2134" s="259"/>
      <c r="C2134" s="259"/>
      <c r="D2134" s="259"/>
    </row>
    <row r="2135" spans="1:4" ht="15">
      <c r="A2135" s="259"/>
      <c r="B2135" s="259"/>
      <c r="C2135" s="259"/>
      <c r="D2135" s="259"/>
    </row>
    <row r="2136" spans="1:4" ht="15">
      <c r="A2136" s="259"/>
      <c r="B2136" s="259"/>
      <c r="C2136" s="259"/>
      <c r="D2136" s="259"/>
    </row>
    <row r="2137" spans="1:4" ht="15">
      <c r="A2137" s="259"/>
      <c r="B2137" s="259"/>
      <c r="C2137" s="259"/>
      <c r="D2137" s="259"/>
    </row>
    <row r="2138" spans="1:4" ht="15">
      <c r="A2138" s="259"/>
      <c r="B2138" s="259"/>
      <c r="C2138" s="259"/>
      <c r="D2138" s="259"/>
    </row>
    <row r="2139" spans="1:4" ht="15">
      <c r="A2139" s="259"/>
      <c r="B2139" s="259"/>
      <c r="C2139" s="259"/>
      <c r="D2139" s="259"/>
    </row>
    <row r="2140" spans="1:4" ht="15">
      <c r="A2140" s="259"/>
      <c r="B2140" s="259"/>
      <c r="C2140" s="259"/>
      <c r="D2140" s="259"/>
    </row>
    <row r="2141" spans="1:4" ht="15">
      <c r="A2141" s="259"/>
      <c r="B2141" s="259"/>
      <c r="C2141" s="259"/>
      <c r="D2141" s="259"/>
    </row>
    <row r="2142" spans="1:4" ht="15">
      <c r="A2142" s="259"/>
      <c r="B2142" s="259"/>
      <c r="C2142" s="259"/>
      <c r="D2142" s="259"/>
    </row>
    <row r="2143" spans="1:4" ht="15">
      <c r="A2143" s="259"/>
      <c r="B2143" s="259"/>
      <c r="C2143" s="259"/>
      <c r="D2143" s="259"/>
    </row>
    <row r="2144" spans="1:4" ht="15">
      <c r="A2144" s="259"/>
      <c r="B2144" s="259"/>
      <c r="C2144" s="259"/>
      <c r="D2144" s="259"/>
    </row>
    <row r="2145" spans="1:4" ht="15">
      <c r="A2145" s="259"/>
      <c r="B2145" s="259"/>
      <c r="C2145" s="259"/>
      <c r="D2145" s="259"/>
    </row>
    <row r="2146" spans="1:4" ht="15">
      <c r="A2146" s="259"/>
      <c r="B2146" s="259"/>
      <c r="C2146" s="259"/>
      <c r="D2146" s="259"/>
    </row>
    <row r="2147" spans="1:4" ht="15">
      <c r="A2147" s="259"/>
      <c r="B2147" s="259"/>
      <c r="C2147" s="259"/>
      <c r="D2147" s="259"/>
    </row>
    <row r="2148" spans="1:4" ht="15">
      <c r="A2148" s="259"/>
      <c r="B2148" s="259"/>
      <c r="C2148" s="259"/>
      <c r="D2148" s="259"/>
    </row>
    <row r="2149" spans="1:4" ht="15">
      <c r="A2149" s="259"/>
      <c r="B2149" s="259"/>
      <c r="C2149" s="259"/>
      <c r="D2149" s="259"/>
    </row>
    <row r="2150" spans="1:4" ht="15">
      <c r="A2150" s="259"/>
      <c r="B2150" s="259"/>
      <c r="C2150" s="259"/>
      <c r="D2150" s="259"/>
    </row>
    <row r="2151" spans="1:4" ht="15">
      <c r="A2151" s="259"/>
      <c r="B2151" s="259"/>
      <c r="C2151" s="259"/>
      <c r="D2151" s="259"/>
    </row>
    <row r="2152" spans="1:4" ht="15">
      <c r="A2152" s="259"/>
      <c r="B2152" s="259"/>
      <c r="C2152" s="259"/>
      <c r="D2152" s="259"/>
    </row>
    <row r="2153" spans="1:4" ht="15">
      <c r="A2153" s="259"/>
      <c r="B2153" s="259"/>
      <c r="C2153" s="259"/>
      <c r="D2153" s="259"/>
    </row>
    <row r="2154" spans="1:4" ht="15">
      <c r="A2154" s="259"/>
      <c r="B2154" s="259"/>
      <c r="C2154" s="259"/>
      <c r="D2154" s="259"/>
    </row>
    <row r="2155" spans="1:4" ht="15">
      <c r="A2155" s="263"/>
      <c r="B2155"/>
      <c r="C2155"/>
      <c r="D2155"/>
    </row>
    <row r="2156" spans="1:4" ht="14.25">
      <c r="A2156" s="264"/>
      <c r="B2156"/>
      <c r="C2156"/>
      <c r="D2156"/>
    </row>
    <row r="2157" spans="1:4" ht="15.75">
      <c r="A2157" s="262"/>
      <c r="B2157"/>
      <c r="C2157"/>
      <c r="D2157"/>
    </row>
    <row r="2158" spans="1:4" ht="15">
      <c r="A2158" s="265"/>
      <c r="B2158" s="265"/>
      <c r="C2158" s="265"/>
      <c r="D2158" s="265"/>
    </row>
    <row r="2159" spans="1:4" ht="15.75">
      <c r="A2159" s="262"/>
      <c r="B2159" s="262"/>
      <c r="C2159"/>
      <c r="D2159"/>
    </row>
    <row r="2160" spans="1:4" ht="15">
      <c r="A2160" s="259"/>
      <c r="B2160" s="259"/>
      <c r="C2160" s="259"/>
      <c r="D2160" s="259"/>
    </row>
    <row r="2161" spans="1:4" ht="15">
      <c r="A2161" s="259"/>
      <c r="B2161" s="259"/>
      <c r="C2161" s="259"/>
      <c r="D2161" s="259"/>
    </row>
    <row r="2162" spans="1:4" ht="15">
      <c r="A2162" s="259"/>
      <c r="B2162" s="259"/>
      <c r="C2162" s="259"/>
      <c r="D2162" s="259"/>
    </row>
    <row r="2163" spans="1:4" ht="15">
      <c r="A2163" s="259"/>
      <c r="B2163" s="259"/>
      <c r="C2163" s="259"/>
      <c r="D2163" s="259"/>
    </row>
    <row r="2164" spans="1:4" ht="15">
      <c r="A2164" s="259"/>
      <c r="B2164" s="259"/>
      <c r="C2164" s="259"/>
      <c r="D2164" s="259"/>
    </row>
    <row r="2165" spans="1:4" ht="15">
      <c r="A2165" s="259"/>
      <c r="B2165" s="259"/>
      <c r="C2165" s="259"/>
      <c r="D2165" s="259"/>
    </row>
    <row r="2166" spans="1:4" ht="15">
      <c r="A2166" s="259"/>
      <c r="B2166" s="259"/>
      <c r="C2166" s="259"/>
      <c r="D2166" s="259"/>
    </row>
    <row r="2167" spans="1:4" ht="15">
      <c r="A2167" s="259"/>
      <c r="B2167" s="259"/>
      <c r="C2167" s="259"/>
      <c r="D2167" s="259"/>
    </row>
    <row r="2168" spans="1:4" ht="15">
      <c r="A2168" s="259"/>
      <c r="B2168" s="259"/>
      <c r="C2168" s="259"/>
      <c r="D2168" s="259"/>
    </row>
    <row r="2169" spans="1:4" ht="15">
      <c r="A2169" s="259"/>
      <c r="B2169" s="259"/>
      <c r="C2169" s="259"/>
      <c r="D2169" s="259"/>
    </row>
    <row r="2170" spans="1:4" ht="15">
      <c r="A2170" s="259"/>
      <c r="B2170" s="259"/>
      <c r="C2170" s="259"/>
      <c r="D2170" s="259"/>
    </row>
    <row r="2171" spans="1:4" ht="15">
      <c r="A2171" s="259"/>
      <c r="B2171" s="259"/>
      <c r="C2171" s="259"/>
      <c r="D2171" s="259"/>
    </row>
    <row r="2172" spans="1:4" ht="15">
      <c r="A2172" s="259"/>
      <c r="B2172" s="259"/>
      <c r="C2172" s="259"/>
      <c r="D2172" s="259"/>
    </row>
    <row r="2173" spans="1:4" ht="15">
      <c r="A2173" s="259"/>
      <c r="B2173" s="259"/>
      <c r="C2173" s="259"/>
      <c r="D2173" s="259"/>
    </row>
    <row r="2174" spans="1:4" ht="15">
      <c r="A2174" s="259"/>
      <c r="B2174" s="259"/>
      <c r="C2174" s="259"/>
      <c r="D2174" s="259"/>
    </row>
    <row r="2175" spans="1:4" ht="15">
      <c r="A2175" s="259"/>
      <c r="B2175" s="259"/>
      <c r="C2175" s="259"/>
      <c r="D2175" s="259"/>
    </row>
    <row r="2176" spans="1:4" ht="15">
      <c r="A2176" s="259"/>
      <c r="B2176" s="259"/>
      <c r="C2176" s="259"/>
      <c r="D2176" s="259"/>
    </row>
    <row r="2177" spans="1:4" ht="15">
      <c r="A2177" s="259"/>
      <c r="B2177" s="259"/>
      <c r="C2177" s="259"/>
      <c r="D2177" s="259"/>
    </row>
    <row r="2178" spans="1:4" ht="15">
      <c r="A2178" s="259"/>
      <c r="B2178" s="259"/>
      <c r="C2178" s="259"/>
      <c r="D2178" s="259"/>
    </row>
    <row r="2179" spans="1:4" ht="15">
      <c r="A2179" s="259"/>
      <c r="B2179" s="259"/>
      <c r="C2179" s="259"/>
      <c r="D2179" s="259"/>
    </row>
    <row r="2180" spans="1:4" ht="15">
      <c r="A2180" s="259"/>
      <c r="B2180" s="259"/>
      <c r="C2180" s="259"/>
      <c r="D2180" s="259"/>
    </row>
    <row r="2181" spans="1:4" ht="15">
      <c r="A2181" s="259"/>
      <c r="B2181" s="259"/>
      <c r="C2181" s="259"/>
      <c r="D2181" s="259"/>
    </row>
    <row r="2182" spans="1:4" ht="15">
      <c r="A2182" s="259"/>
      <c r="B2182" s="259"/>
      <c r="C2182" s="259"/>
      <c r="D2182" s="259"/>
    </row>
    <row r="2183" spans="1:4" ht="15">
      <c r="A2183" s="259"/>
      <c r="B2183" s="259"/>
      <c r="C2183" s="259"/>
      <c r="D2183" s="259"/>
    </row>
    <row r="2184" spans="1:4" ht="15">
      <c r="A2184" s="259"/>
      <c r="B2184" s="259"/>
      <c r="C2184" s="259"/>
      <c r="D2184" s="259"/>
    </row>
    <row r="2185" spans="1:4" ht="15">
      <c r="A2185" s="259"/>
      <c r="B2185" s="259"/>
      <c r="C2185" s="259"/>
      <c r="D2185" s="259"/>
    </row>
    <row r="2186" spans="1:4" ht="15">
      <c r="A2186" s="259"/>
      <c r="B2186" s="259"/>
      <c r="C2186" s="259"/>
      <c r="D2186" s="259"/>
    </row>
    <row r="2187" spans="1:4" ht="15">
      <c r="A2187" s="259"/>
      <c r="B2187" s="259"/>
      <c r="C2187" s="259"/>
      <c r="D2187" s="259"/>
    </row>
    <row r="2188" spans="1:4" ht="15">
      <c r="A2188" s="259"/>
      <c r="B2188" s="259"/>
      <c r="C2188" s="259"/>
      <c r="D2188" s="259"/>
    </row>
    <row r="2189" spans="1:4" ht="15">
      <c r="A2189" s="259"/>
      <c r="B2189" s="259"/>
      <c r="C2189" s="259"/>
      <c r="D2189" s="259"/>
    </row>
    <row r="2190" spans="1:4" ht="15">
      <c r="A2190" s="259"/>
      <c r="B2190" s="259"/>
      <c r="C2190" s="259"/>
      <c r="D2190" s="259"/>
    </row>
    <row r="2191" spans="1:4" ht="15">
      <c r="A2191" s="259"/>
      <c r="B2191" s="259"/>
      <c r="C2191" s="259"/>
      <c r="D2191" s="259"/>
    </row>
    <row r="2192" spans="1:4" ht="15">
      <c r="A2192" s="259"/>
      <c r="B2192" s="259"/>
      <c r="C2192" s="259"/>
      <c r="D2192" s="259"/>
    </row>
    <row r="2193" spans="1:4" ht="15">
      <c r="A2193" s="259"/>
      <c r="B2193" s="259"/>
      <c r="C2193" s="259"/>
      <c r="D2193" s="259"/>
    </row>
    <row r="2194" spans="1:4" ht="15">
      <c r="A2194" s="259"/>
      <c r="B2194" s="259"/>
      <c r="C2194" s="259"/>
      <c r="D2194" s="259"/>
    </row>
    <row r="2195" spans="1:4" ht="15">
      <c r="A2195" s="259"/>
      <c r="B2195" s="259"/>
      <c r="C2195" s="259"/>
      <c r="D2195" s="259"/>
    </row>
    <row r="2196" spans="1:4" ht="15">
      <c r="A2196" s="259"/>
      <c r="B2196" s="259"/>
      <c r="C2196" s="259"/>
      <c r="D2196" s="259"/>
    </row>
    <row r="2197" spans="1:4" ht="15">
      <c r="A2197" s="259"/>
      <c r="B2197" s="259"/>
      <c r="C2197" s="259"/>
      <c r="D2197" s="259"/>
    </row>
    <row r="2198" spans="1:4" ht="15">
      <c r="A2198" s="259"/>
      <c r="B2198" s="259"/>
      <c r="C2198" s="259"/>
      <c r="D2198" s="259"/>
    </row>
    <row r="2199" spans="1:4" ht="15">
      <c r="A2199" s="259"/>
      <c r="B2199" s="259"/>
      <c r="C2199" s="259"/>
      <c r="D2199" s="259"/>
    </row>
    <row r="2200" spans="1:4" ht="15">
      <c r="A2200" s="259"/>
      <c r="B2200" s="259"/>
      <c r="C2200" s="259"/>
      <c r="D2200" s="259"/>
    </row>
    <row r="2201" spans="1:4" ht="15">
      <c r="A2201" s="259"/>
      <c r="B2201" s="259"/>
      <c r="C2201" s="259"/>
      <c r="D2201" s="259"/>
    </row>
    <row r="2202" spans="1:4" ht="15">
      <c r="A2202" s="259"/>
      <c r="B2202" s="259"/>
      <c r="C2202" s="259"/>
      <c r="D2202" s="259"/>
    </row>
    <row r="2203" spans="1:4" ht="15">
      <c r="A2203" s="259"/>
      <c r="B2203" s="259"/>
      <c r="C2203" s="259"/>
      <c r="D2203" s="259"/>
    </row>
    <row r="2204" spans="1:4" ht="15">
      <c r="A2204" s="259"/>
      <c r="B2204" s="259"/>
      <c r="C2204" s="259"/>
      <c r="D2204" s="259"/>
    </row>
    <row r="2205" spans="1:4" ht="15">
      <c r="A2205" s="259"/>
      <c r="B2205" s="259"/>
      <c r="C2205" s="259"/>
      <c r="D2205" s="259"/>
    </row>
    <row r="2206" spans="1:4" ht="15">
      <c r="A2206" s="259"/>
      <c r="B2206" s="259"/>
      <c r="C2206" s="259"/>
      <c r="D2206" s="259"/>
    </row>
    <row r="2207" spans="1:4" ht="15">
      <c r="A2207" s="259"/>
      <c r="B2207" s="259"/>
      <c r="C2207" s="259"/>
      <c r="D2207" s="259"/>
    </row>
    <row r="2208" spans="1:4" ht="15">
      <c r="A2208" s="259"/>
      <c r="B2208" s="259"/>
      <c r="C2208" s="259"/>
      <c r="D2208" s="259"/>
    </row>
    <row r="2209" spans="1:4" ht="15">
      <c r="A2209" s="259"/>
      <c r="B2209" s="259"/>
      <c r="C2209" s="259"/>
      <c r="D2209" s="259"/>
    </row>
    <row r="2210" spans="1:4" ht="15">
      <c r="A2210" s="259"/>
      <c r="B2210" s="259"/>
      <c r="C2210" s="259"/>
      <c r="D2210" s="259"/>
    </row>
    <row r="2211" spans="1:4" ht="15">
      <c r="A2211" s="259"/>
      <c r="B2211" s="259"/>
      <c r="C2211" s="259"/>
      <c r="D2211" s="259"/>
    </row>
    <row r="2212" spans="1:4" ht="15">
      <c r="A2212" s="263"/>
      <c r="B2212"/>
      <c r="C2212"/>
      <c r="D2212"/>
    </row>
    <row r="2213" spans="1:4" ht="14.25">
      <c r="A2213" s="264"/>
      <c r="B2213"/>
      <c r="C2213"/>
      <c r="D2213"/>
    </row>
    <row r="2214" spans="1:4" ht="15.75">
      <c r="A2214" s="262"/>
      <c r="B2214"/>
      <c r="C2214"/>
      <c r="D2214"/>
    </row>
    <row r="2215" spans="1:4" ht="15">
      <c r="A2215" s="265"/>
      <c r="B2215" s="265"/>
      <c r="C2215" s="265"/>
      <c r="D2215" s="265"/>
    </row>
    <row r="2216" spans="1:4" ht="15.75">
      <c r="A2216" s="262"/>
      <c r="B2216" s="262"/>
      <c r="C2216"/>
      <c r="D2216"/>
    </row>
    <row r="2217" spans="1:4" ht="15">
      <c r="A2217" s="259"/>
      <c r="B2217" s="259"/>
      <c r="C2217" s="259"/>
      <c r="D2217" s="259"/>
    </row>
    <row r="2218" spans="1:4" ht="15">
      <c r="A2218" s="259"/>
      <c r="B2218" s="259"/>
      <c r="C2218" s="259"/>
      <c r="D2218" s="259"/>
    </row>
    <row r="2219" spans="1:4" ht="15">
      <c r="A2219" s="259"/>
      <c r="B2219" s="259"/>
      <c r="C2219" s="259"/>
      <c r="D2219" s="259"/>
    </row>
    <row r="2220" spans="1:4" ht="15">
      <c r="A2220" s="259"/>
      <c r="B2220" s="259"/>
      <c r="C2220" s="259"/>
      <c r="D2220" s="259"/>
    </row>
    <row r="2221" spans="1:4" ht="15">
      <c r="A2221" s="259"/>
      <c r="B2221" s="259"/>
      <c r="C2221" s="259"/>
      <c r="D2221" s="259"/>
    </row>
    <row r="2222" spans="1:4" ht="15">
      <c r="A2222" s="259"/>
      <c r="B2222" s="259"/>
      <c r="C2222" s="259"/>
      <c r="D2222" s="259"/>
    </row>
    <row r="2223" spans="1:4" ht="15">
      <c r="A2223" s="259"/>
      <c r="B2223" s="259"/>
      <c r="C2223" s="259"/>
      <c r="D2223" s="259"/>
    </row>
    <row r="2224" spans="1:4" ht="15">
      <c r="A2224" s="259"/>
      <c r="B2224" s="259"/>
      <c r="C2224" s="259"/>
      <c r="D2224" s="259"/>
    </row>
    <row r="2225" spans="1:4" ht="15">
      <c r="A2225" s="259"/>
      <c r="B2225" s="259"/>
      <c r="C2225" s="259"/>
      <c r="D2225" s="259"/>
    </row>
    <row r="2226" spans="1:4" ht="15">
      <c r="A2226" s="259"/>
      <c r="B2226" s="259"/>
      <c r="C2226" s="259"/>
      <c r="D2226" s="259"/>
    </row>
    <row r="2227" spans="1:4" ht="15">
      <c r="A2227" s="259"/>
      <c r="B2227" s="259"/>
      <c r="C2227" s="259"/>
      <c r="D2227" s="259"/>
    </row>
    <row r="2228" spans="1:4" ht="15">
      <c r="A2228" s="259"/>
      <c r="B2228" s="259"/>
      <c r="C2228" s="259"/>
      <c r="D2228" s="259"/>
    </row>
    <row r="2229" spans="1:4" ht="15">
      <c r="A2229" s="259"/>
      <c r="B2229" s="259"/>
      <c r="C2229" s="259"/>
      <c r="D2229" s="259"/>
    </row>
    <row r="2230" spans="1:4" ht="15">
      <c r="A2230" s="259"/>
      <c r="B2230" s="259"/>
      <c r="C2230" s="259"/>
      <c r="D2230" s="259"/>
    </row>
    <row r="2231" spans="1:4" ht="15">
      <c r="A2231" s="259"/>
      <c r="B2231" s="259"/>
      <c r="C2231" s="259"/>
      <c r="D2231" s="259"/>
    </row>
    <row r="2232" spans="1:4" ht="15">
      <c r="A2232" s="259"/>
      <c r="B2232" s="259"/>
      <c r="C2232" s="259"/>
      <c r="D2232" s="259"/>
    </row>
    <row r="2233" spans="1:4" ht="15">
      <c r="A2233" s="259"/>
      <c r="B2233" s="259"/>
      <c r="C2233" s="259"/>
      <c r="D2233" s="259"/>
    </row>
    <row r="2234" spans="1:4" ht="15">
      <c r="A2234" s="259"/>
      <c r="B2234" s="259"/>
      <c r="C2234" s="259"/>
      <c r="D2234" s="259"/>
    </row>
    <row r="2235" spans="1:4" ht="15">
      <c r="A2235" s="259"/>
      <c r="B2235" s="259"/>
      <c r="C2235" s="259"/>
      <c r="D2235" s="259"/>
    </row>
    <row r="2236" spans="1:4" ht="15">
      <c r="A2236" s="259"/>
      <c r="B2236" s="259"/>
      <c r="C2236" s="259"/>
      <c r="D2236" s="259"/>
    </row>
    <row r="2237" spans="1:4" ht="15">
      <c r="A2237" s="259"/>
      <c r="B2237" s="259"/>
      <c r="C2237" s="259"/>
      <c r="D2237" s="259"/>
    </row>
    <row r="2238" spans="1:4" ht="15">
      <c r="A2238" s="259"/>
      <c r="B2238" s="259"/>
      <c r="C2238" s="259"/>
      <c r="D2238" s="259"/>
    </row>
    <row r="2239" spans="1:4" ht="15">
      <c r="A2239" s="259"/>
      <c r="B2239" s="259"/>
      <c r="C2239" s="259"/>
      <c r="D2239" s="259"/>
    </row>
    <row r="2240" spans="1:4" ht="15">
      <c r="A2240" s="259"/>
      <c r="B2240" s="259"/>
      <c r="C2240" s="259"/>
      <c r="D2240" s="259"/>
    </row>
    <row r="2241" spans="1:4" ht="15">
      <c r="A2241" s="259"/>
      <c r="B2241" s="259"/>
      <c r="C2241" s="259"/>
      <c r="D2241" s="259"/>
    </row>
    <row r="2242" spans="1:4" ht="15">
      <c r="A2242" s="259"/>
      <c r="B2242" s="259"/>
      <c r="C2242" s="259"/>
      <c r="D2242" s="259"/>
    </row>
    <row r="2243" spans="1:4" ht="15">
      <c r="A2243" s="259"/>
      <c r="B2243" s="259"/>
      <c r="C2243" s="259"/>
      <c r="D2243" s="259"/>
    </row>
    <row r="2244" spans="1:4" ht="15">
      <c r="A2244" s="259"/>
      <c r="B2244" s="259"/>
      <c r="C2244" s="259"/>
      <c r="D2244" s="259"/>
    </row>
    <row r="2245" spans="1:4" ht="15">
      <c r="A2245" s="259"/>
      <c r="B2245" s="259"/>
      <c r="C2245" s="259"/>
      <c r="D2245" s="259"/>
    </row>
    <row r="2246" spans="1:4" ht="15">
      <c r="A2246" s="259"/>
      <c r="B2246" s="259"/>
      <c r="C2246" s="259"/>
      <c r="D2246" s="259"/>
    </row>
    <row r="2247" spans="1:4" ht="15">
      <c r="A2247" s="259"/>
      <c r="B2247" s="259"/>
      <c r="C2247" s="259"/>
      <c r="D2247" s="259"/>
    </row>
    <row r="2248" spans="1:4" ht="15">
      <c r="A2248" s="259"/>
      <c r="B2248" s="259"/>
      <c r="C2248" s="259"/>
      <c r="D2248" s="259"/>
    </row>
    <row r="2249" spans="1:4" ht="15">
      <c r="A2249" s="259"/>
      <c r="B2249" s="259"/>
      <c r="C2249" s="259"/>
      <c r="D2249" s="259"/>
    </row>
    <row r="2250" spans="1:4" ht="15">
      <c r="A2250" s="259"/>
      <c r="B2250" s="259"/>
      <c r="C2250" s="259"/>
      <c r="D2250" s="259"/>
    </row>
    <row r="2251" spans="1:4" ht="15">
      <c r="A2251" s="259"/>
      <c r="B2251" s="259"/>
      <c r="C2251" s="259"/>
      <c r="D2251" s="259"/>
    </row>
    <row r="2252" spans="1:4" ht="15">
      <c r="A2252" s="259"/>
      <c r="B2252" s="259"/>
      <c r="C2252" s="259"/>
      <c r="D2252" s="259"/>
    </row>
    <row r="2253" spans="1:4" ht="15">
      <c r="A2253" s="259"/>
      <c r="B2253" s="259"/>
      <c r="C2253" s="259"/>
      <c r="D2253" s="259"/>
    </row>
  </sheetData>
  <mergeCells count="24">
    <mergeCell ref="C1:D1"/>
    <mergeCell ref="A38:B38"/>
    <mergeCell ref="A54:B54"/>
    <mergeCell ref="A148:B148"/>
    <mergeCell ref="A193:B193"/>
    <mergeCell ref="A209:B209"/>
    <mergeCell ref="A214:B214"/>
    <mergeCell ref="A269:B269"/>
    <mergeCell ref="A296:B296"/>
    <mergeCell ref="A325:B325"/>
    <mergeCell ref="A373:B373"/>
    <mergeCell ref="A398:B398"/>
    <mergeCell ref="A406:B406"/>
    <mergeCell ref="A422:B422"/>
    <mergeCell ref="A476:B476"/>
    <mergeCell ref="A662:B662"/>
    <mergeCell ref="A730:B730"/>
    <mergeCell ref="A747:B747"/>
    <mergeCell ref="A908:B908"/>
    <mergeCell ref="A493:B493"/>
    <mergeCell ref="A511:B511"/>
    <mergeCell ref="A593:B593"/>
    <mergeCell ref="A608:B608"/>
    <mergeCell ref="A624:B624"/>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9</vt:i4>
      </vt:variant>
    </vt:vector>
  </HeadingPairs>
  <TitlesOfParts>
    <vt:vector size="29" baseType="lpstr">
      <vt:lpstr>INSTRUÇÕES</vt:lpstr>
      <vt:lpstr>CSINAPI</vt:lpstr>
      <vt:lpstr>ISINAPI</vt:lpstr>
      <vt:lpstr>CDER</vt:lpstr>
      <vt:lpstr>IDER</vt:lpstr>
      <vt:lpstr>DER-R</vt:lpstr>
      <vt:lpstr>SICRO</vt:lpstr>
      <vt:lpstr>ISICRO</vt:lpstr>
      <vt:lpstr>CCESAN</vt:lpstr>
      <vt:lpstr>CSCORIO</vt:lpstr>
      <vt:lpstr>DADOS</vt:lpstr>
      <vt:lpstr>Auxiliar</vt:lpstr>
      <vt:lpstr>BDI</vt:lpstr>
      <vt:lpstr>ORCAMENTO</vt:lpstr>
      <vt:lpstr>LICITACAO</vt:lpstr>
      <vt:lpstr>ABC</vt:lpstr>
      <vt:lpstr>MEMÓRIA DE CÁLCULO</vt:lpstr>
      <vt:lpstr>COMPOSICAO</vt:lpstr>
      <vt:lpstr>MERCADO</vt:lpstr>
      <vt:lpstr> CRONOGRAMA </vt:lpstr>
      <vt:lpstr>' CRONOGRAMA '!Area_de_impressao</vt:lpstr>
      <vt:lpstr>BDI!Area_de_impressao</vt:lpstr>
      <vt:lpstr>COMPOSICAO!Area_de_impressao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ti sistemas</cp:lastModifiedBy>
  <cp:revision>37</cp:revision>
  <cp:lastPrinted>2025-04-15T12:28:04Z</cp:lastPrinted>
  <dcterms:created xsi:type="dcterms:W3CDTF">2019-02-26T10:14:24Z</dcterms:created>
  <dcterms:modified xsi:type="dcterms:W3CDTF">2026-05-05T16:49:58Z</dcterms:modified>
</cp:coreProperties>
</file>